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elexiconenergy.sharepoint.com/sites/EarlyRebasingApplication-ExhibitsWorkingDrafts/TC Undertakings/"/>
    </mc:Choice>
  </mc:AlternateContent>
  <xr:revisionPtr revIDLastSave="297" documentId="8_{CF85F9A4-1094-48EF-AA3F-0FE68FD08BED}" xr6:coauthVersionLast="47" xr6:coauthVersionMax="47" xr10:uidLastSave="{21A95629-89D4-4142-9812-55FBE9876583}"/>
  <bookViews>
    <workbookView xWindow="-120" yWindow="-120" windowWidth="29040" windowHeight="15720" tabRatio="874" activeTab="4"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5.  2015-2027 LRAM" sheetId="79" r:id="rId6"/>
    <sheet name="Veridian Savings Persistence" sheetId="91" r:id="rId7"/>
    <sheet name="Whitby Savings Persistence" sheetId="92" r:id="rId8"/>
    <sheet name="CDM Tab from LF" sheetId="93" r:id="rId9"/>
    <sheet name="1-a.  Summary of Changes" sheetId="83" r:id="rId10"/>
    <sheet name="2. LRAMVA Threshold" sheetId="44" r:id="rId11"/>
    <sheet name="3.  Distribution Rates" sheetId="45" r:id="rId12"/>
    <sheet name="3-a. VRZ Rate Class Alloc." sheetId="88" r:id="rId13"/>
    <sheet name="3-b. WRZ Rate Class Alloc." sheetId="89" r:id="rId14"/>
    <sheet name="4.  2011-2014 LRAM" sheetId="46" r:id="rId15"/>
    <sheet name="6.  Carrying Charges" sheetId="47" r:id="rId16"/>
    <sheet name="7.  Persistence Report" sheetId="68" r:id="rId17"/>
    <sheet name="8-a.  Streetlighting - VRZ" sheetId="85" r:id="rId18"/>
    <sheet name="8-b.  Streetlighting - WRZ" sheetId="90" r:id="rId19"/>
  </sheets>
  <definedNames>
    <definedName name="_Fill" hidden="1">#REF!</definedName>
    <definedName name="_xlnm._FilterDatabase" localSheetId="16" hidden="1">'7.  Persistence Report'!$C$26:$BT$26</definedName>
    <definedName name="_xlnm._FilterDatabase" localSheetId="3" hidden="1">DropDownList!$A$1:$A$40</definedName>
    <definedName name="_xlnm._FilterDatabase" localSheetId="6" hidden="1">'Veridian Savings Persistence'!$B$5:$FI$517</definedName>
    <definedName name="_xlnm._FilterDatabase" localSheetId="7" hidden="1">'Whitby Savings Persistence'!$B$5:$FI$517</definedName>
    <definedName name="_Order1" hidden="1">255</definedName>
    <definedName name="_Order2" hidden="1">0</definedName>
    <definedName name="_Sort" hidden="1">#REF!</definedName>
    <definedName name="BridgeYear">#REF!</definedName>
    <definedName name="EBNUMBER">#REF!</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LDC_Name">#REF!</definedName>
    <definedName name="MEWarning" hidden="1">0</definedName>
    <definedName name="_xlnm.Print_Area" localSheetId="4">'1.  LRAMVA Summary'!$A$1:$R$147</definedName>
    <definedName name="_xlnm.Print_Area" localSheetId="10">'2. LRAMVA Threshold'!$A$1:$R$69</definedName>
    <definedName name="_xlnm.Print_Area" localSheetId="11">'3.  Distribution Rates'!$A$1:$P$136</definedName>
    <definedName name="_xlnm.Print_Area" localSheetId="14">'4.  2011-2014 LRAM'!$A$1:$BC$581</definedName>
    <definedName name="_xlnm.Print_Area" localSheetId="5">'5.  2015-2027 LRAM'!$A:$AY</definedName>
    <definedName name="_xlnm.Print_Area" localSheetId="15">'6.  Carrying Charges'!$A$1:$X$164</definedName>
    <definedName name="_xlnm.Print_Area" localSheetId="16">'7.  Persistence Report'!$A$1:$BT$54</definedName>
    <definedName name="_xlnm.Print_Area" localSheetId="0">Contents!$A$1:$D$26</definedName>
    <definedName name="_xlnm.Print_Area" localSheetId="2">'LRAMVA Checklist Schematic'!$A$1:$H$30</definedName>
    <definedName name="_xlnm.Print_Area" localSheetId="6">'Veridian Savings Persistence'!$B$1:$FG$517</definedName>
    <definedName name="_xlnm.Print_Area" localSheetId="7">'Whitby Savings Persistence'!$B$1:$FG$517</definedName>
    <definedName name="_xlnm.Print_Titles" localSheetId="14">'4.  2011-2014 LRAM'!$B:$B</definedName>
    <definedName name="Table_1_b.__Annual_LRAMVA_Breakdown_by_Year_and_Rate_Class">'1.  LRAMVA Summary'!$B$47</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LRAM'!$B$156</definedName>
    <definedName name="Table_4_c.__2013_Lost_Revenues_Work_Form">'4.  2011-2014 LRAM'!$B$293</definedName>
    <definedName name="Table_4_d.__2014_Lost_Revenues_Work_Form">'4.  2011-2014 LRAM'!$B$438</definedName>
    <definedName name="Table_5_a.__2015_Lost_Revenues_Work_Form">'5.  2015-2027 LRAM'!$B$33</definedName>
    <definedName name="Table_5_b.__2016_Lost_Revenues_Work_Form">'5.  2015-2027 LRAM'!$B$231</definedName>
    <definedName name="Table_5_c.__2017_Lost_Revenues_Work_Form">'5.  2015-2027 LRAM'!$B$431</definedName>
    <definedName name="Table_5_d.__2018_Lost_Revenues_Work_Form">'5.  2015-2027 LRAM'!$B$634</definedName>
    <definedName name="Table_5_e.__2019_Lost_Revenues_Work_Form">'5.  2015-2027 LRAM'!$B$829</definedName>
    <definedName name="Table_5_f.__2020_Lost_Revenues_Work_Form">'5.  2015-2027 LRAM'!$B$1031</definedName>
    <definedName name="Table_5_g.__2021_Lost_Revenues_Work_Form">'5.  2015-2027 LRAM'!$B$1231</definedName>
    <definedName name="Table_5_h.__2022_Lost_Revenues_Work_Form">'5.  2015-2027 LRAM'!$B$1430</definedName>
    <definedName name="Table_5_i.__2023_Lost_Revenues_Work_Form">'5.  2015-2027 LRAM'!$B$1628</definedName>
    <definedName name="Table_5_j.__2024_Lost_Revenues_Work_Form">'5.  2015-2027 LRAM'!$B$1654</definedName>
    <definedName name="Table_5_k.__2025_Lost_Revenues_Work_Form">'5.  2015-2027 LRAM'!$B$1680</definedName>
    <definedName name="Table_5_l.__2026_Lost_Revenues_Work_Form">'5.  2015-2027 LRAM'!$B$1707</definedName>
    <definedName name="Table_5_m.__2027_Lost_Revenues_Work_Form">'5.  2015-2027 LRAM'!$B$1734</definedName>
    <definedName name="Targets">#REF!</definedName>
    <definedName name="TestYear">#REF!</definedName>
  </definedNames>
  <calcPr calcId="191028" iterate="1"/>
  <pivotCaches>
    <pivotCache cacheId="0" r:id="rId2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16" i="93" l="1"/>
  <c r="W103" i="93"/>
  <c r="W89" i="93"/>
  <c r="W74" i="93"/>
  <c r="W58" i="93"/>
  <c r="W41" i="93"/>
  <c r="W23" i="93"/>
  <c r="U23" i="93"/>
  <c r="Z3" i="93"/>
  <c r="AA3" i="93"/>
  <c r="AB3" i="93"/>
  <c r="AC3" i="93"/>
  <c r="AD3" i="93"/>
  <c r="AE3" i="93"/>
  <c r="AF3" i="93"/>
  <c r="AG3" i="93"/>
  <c r="AH3" i="93"/>
  <c r="AI3" i="93"/>
  <c r="AJ3" i="93"/>
  <c r="AK3" i="93"/>
  <c r="AL3" i="93"/>
  <c r="AM3" i="93"/>
  <c r="C4" i="93"/>
  <c r="D4" i="93"/>
  <c r="N4" i="93"/>
  <c r="O4" i="93"/>
  <c r="C5" i="93"/>
  <c r="D5" i="93"/>
  <c r="N5" i="93"/>
  <c r="O5" i="93"/>
  <c r="Y5" i="93"/>
  <c r="C6" i="93"/>
  <c r="D6" i="93"/>
  <c r="N6" i="93"/>
  <c r="O6" i="93"/>
  <c r="Y6" i="93"/>
  <c r="C7" i="93"/>
  <c r="D7" i="93"/>
  <c r="N7" i="93"/>
  <c r="O7" i="93"/>
  <c r="Y7" i="93"/>
  <c r="C8" i="93"/>
  <c r="D8" i="93"/>
  <c r="N8" i="93"/>
  <c r="O8" i="93"/>
  <c r="Y8" i="93"/>
  <c r="C9" i="93"/>
  <c r="D9" i="93"/>
  <c r="N9" i="93"/>
  <c r="O9" i="93"/>
  <c r="C10" i="93"/>
  <c r="D10" i="93"/>
  <c r="N10" i="93"/>
  <c r="O10" i="93"/>
  <c r="C11" i="93"/>
  <c r="D11" i="93"/>
  <c r="N11" i="93"/>
  <c r="O11" i="93"/>
  <c r="C12" i="93"/>
  <c r="D12" i="93"/>
  <c r="N12" i="93"/>
  <c r="O12" i="93"/>
  <c r="C13" i="93"/>
  <c r="D13" i="93"/>
  <c r="N13" i="93"/>
  <c r="O13" i="93"/>
  <c r="C14" i="93"/>
  <c r="D14" i="93"/>
  <c r="N14" i="93"/>
  <c r="O14" i="93"/>
  <c r="C15" i="93"/>
  <c r="D15" i="93"/>
  <c r="N15" i="93"/>
  <c r="O15" i="93"/>
  <c r="C16" i="93"/>
  <c r="D16" i="93"/>
  <c r="N16" i="93"/>
  <c r="O16" i="93"/>
  <c r="C17" i="93"/>
  <c r="D17" i="93"/>
  <c r="N17" i="93"/>
  <c r="O17" i="93"/>
  <c r="C18" i="93"/>
  <c r="D18" i="93"/>
  <c r="N18" i="93"/>
  <c r="O18" i="93"/>
  <c r="C19" i="93"/>
  <c r="D19" i="93"/>
  <c r="N19" i="93"/>
  <c r="O19" i="93"/>
  <c r="C20" i="93"/>
  <c r="D20" i="93"/>
  <c r="N20" i="93"/>
  <c r="O20" i="93"/>
  <c r="C21" i="93"/>
  <c r="D21" i="93"/>
  <c r="N21" i="93"/>
  <c r="O21" i="93"/>
  <c r="C23" i="93"/>
  <c r="F23" i="93"/>
  <c r="G23" i="93"/>
  <c r="H23" i="93"/>
  <c r="I23" i="93"/>
  <c r="L23" i="93"/>
  <c r="M23" i="93"/>
  <c r="N23" i="93"/>
  <c r="O23" i="93"/>
  <c r="R23" i="93"/>
  <c r="D23" i="93" s="1"/>
  <c r="V23" i="93"/>
  <c r="C24" i="93"/>
  <c r="F24" i="93"/>
  <c r="G24" i="93"/>
  <c r="H24" i="93"/>
  <c r="I24" i="93"/>
  <c r="L24" i="93"/>
  <c r="M24" i="93"/>
  <c r="N24" i="93"/>
  <c r="O24" i="93"/>
  <c r="R24" i="93"/>
  <c r="D24" i="93" s="1"/>
  <c r="F25" i="93"/>
  <c r="G25" i="93"/>
  <c r="H25" i="93"/>
  <c r="I25" i="93"/>
  <c r="L25" i="93"/>
  <c r="M25" i="93"/>
  <c r="N25" i="93"/>
  <c r="O25" i="93"/>
  <c r="R25" i="93"/>
  <c r="C26" i="93"/>
  <c r="F26" i="93"/>
  <c r="G26" i="93"/>
  <c r="H26" i="93"/>
  <c r="I26" i="93"/>
  <c r="L26" i="93"/>
  <c r="M26" i="93"/>
  <c r="N26" i="93"/>
  <c r="O26" i="93"/>
  <c r="R26" i="93"/>
  <c r="D26" i="93" s="1"/>
  <c r="D27" i="93"/>
  <c r="F27" i="93"/>
  <c r="G27" i="93"/>
  <c r="H27" i="93"/>
  <c r="I27" i="93"/>
  <c r="L27" i="93"/>
  <c r="M27" i="93"/>
  <c r="N27" i="93"/>
  <c r="O27" i="93"/>
  <c r="R27" i="93"/>
  <c r="C27" i="93" s="1"/>
  <c r="D28" i="93"/>
  <c r="F28" i="93"/>
  <c r="G28" i="93"/>
  <c r="H28" i="93"/>
  <c r="I28" i="93"/>
  <c r="L28" i="93"/>
  <c r="M28" i="93"/>
  <c r="N28" i="93"/>
  <c r="O28" i="93"/>
  <c r="R28" i="93"/>
  <c r="C28" i="93" s="1"/>
  <c r="F29" i="93"/>
  <c r="G29" i="93"/>
  <c r="H29" i="93"/>
  <c r="I29" i="93"/>
  <c r="L29" i="93"/>
  <c r="M29" i="93"/>
  <c r="N29" i="93"/>
  <c r="O29" i="93"/>
  <c r="R29" i="93"/>
  <c r="C29" i="93" s="1"/>
  <c r="C30" i="93"/>
  <c r="D30" i="93"/>
  <c r="U30" i="93" s="1"/>
  <c r="F30" i="93"/>
  <c r="G30" i="93"/>
  <c r="H30" i="93"/>
  <c r="I30" i="93"/>
  <c r="L30" i="93"/>
  <c r="M30" i="93"/>
  <c r="N30" i="93"/>
  <c r="O30" i="93"/>
  <c r="R30" i="93"/>
  <c r="C31" i="93"/>
  <c r="D31" i="93"/>
  <c r="F31" i="93"/>
  <c r="G31" i="93"/>
  <c r="H31" i="93"/>
  <c r="I31" i="93"/>
  <c r="L31" i="93"/>
  <c r="M31" i="93"/>
  <c r="N31" i="93"/>
  <c r="O31" i="93"/>
  <c r="R31" i="93"/>
  <c r="F32" i="93"/>
  <c r="G32" i="93"/>
  <c r="H32" i="93"/>
  <c r="I32" i="93"/>
  <c r="L32" i="93"/>
  <c r="M32" i="93"/>
  <c r="N32" i="93"/>
  <c r="O32" i="93"/>
  <c r="R32" i="93"/>
  <c r="C32" i="93" s="1"/>
  <c r="C33" i="93"/>
  <c r="F33" i="93"/>
  <c r="G33" i="93"/>
  <c r="H33" i="93"/>
  <c r="I33" i="93"/>
  <c r="L33" i="93"/>
  <c r="M33" i="93"/>
  <c r="N33" i="93"/>
  <c r="O33" i="93"/>
  <c r="R33" i="93"/>
  <c r="D33" i="93" s="1"/>
  <c r="C34" i="93"/>
  <c r="D34" i="93"/>
  <c r="F34" i="93"/>
  <c r="G34" i="93"/>
  <c r="H34" i="93"/>
  <c r="I34" i="93"/>
  <c r="L34" i="93"/>
  <c r="M34" i="93"/>
  <c r="N34" i="93"/>
  <c r="O34" i="93"/>
  <c r="R34" i="93"/>
  <c r="U34" i="93"/>
  <c r="C35" i="93"/>
  <c r="D35" i="93"/>
  <c r="F35" i="93"/>
  <c r="G35" i="93"/>
  <c r="H35" i="93"/>
  <c r="I35" i="93"/>
  <c r="L35" i="93"/>
  <c r="M35" i="93"/>
  <c r="N35" i="93"/>
  <c r="O35" i="93"/>
  <c r="R35" i="93"/>
  <c r="D36" i="93"/>
  <c r="F36" i="93"/>
  <c r="G36" i="93"/>
  <c r="H36" i="93"/>
  <c r="I36" i="93"/>
  <c r="L36" i="93"/>
  <c r="M36" i="93"/>
  <c r="N36" i="93"/>
  <c r="O36" i="93"/>
  <c r="R36" i="93"/>
  <c r="C36" i="93" s="1"/>
  <c r="F37" i="93"/>
  <c r="G37" i="93"/>
  <c r="H37" i="93"/>
  <c r="I37" i="93"/>
  <c r="L37" i="93"/>
  <c r="M37" i="93"/>
  <c r="N37" i="93"/>
  <c r="O37" i="93"/>
  <c r="R37" i="93"/>
  <c r="C38" i="93"/>
  <c r="F38" i="93"/>
  <c r="G38" i="93"/>
  <c r="H38" i="93"/>
  <c r="I38" i="93"/>
  <c r="L38" i="93"/>
  <c r="M38" i="93"/>
  <c r="N38" i="93"/>
  <c r="O38" i="93"/>
  <c r="R38" i="93"/>
  <c r="D38" i="93" s="1"/>
  <c r="C39" i="93"/>
  <c r="F39" i="93"/>
  <c r="G39" i="93"/>
  <c r="H39" i="93"/>
  <c r="I39" i="93"/>
  <c r="L39" i="93"/>
  <c r="M39" i="93"/>
  <c r="N39" i="93"/>
  <c r="O39" i="93"/>
  <c r="R39" i="93"/>
  <c r="D39" i="93" s="1"/>
  <c r="E41" i="93"/>
  <c r="F41" i="93"/>
  <c r="G41" i="93"/>
  <c r="H41" i="93"/>
  <c r="I41" i="93"/>
  <c r="J41" i="93"/>
  <c r="K41" i="93"/>
  <c r="L41" i="93"/>
  <c r="M41" i="93"/>
  <c r="R41" i="93"/>
  <c r="S41" i="93"/>
  <c r="V41" i="93"/>
  <c r="Y41" i="93"/>
  <c r="E42" i="93"/>
  <c r="F42" i="93"/>
  <c r="G42" i="93"/>
  <c r="H42" i="93"/>
  <c r="I42" i="93"/>
  <c r="J42" i="93"/>
  <c r="K42" i="93"/>
  <c r="L42" i="93"/>
  <c r="M42" i="93"/>
  <c r="R42" i="93"/>
  <c r="S42" i="93"/>
  <c r="Y42" i="93"/>
  <c r="E43" i="93"/>
  <c r="F43" i="93"/>
  <c r="G43" i="93"/>
  <c r="H43" i="93"/>
  <c r="I43" i="93"/>
  <c r="J43" i="93"/>
  <c r="K43" i="93"/>
  <c r="L43" i="93"/>
  <c r="M43" i="93"/>
  <c r="R43" i="93"/>
  <c r="S43" i="93"/>
  <c r="Y43" i="93"/>
  <c r="E44" i="93"/>
  <c r="F44" i="93"/>
  <c r="G44" i="93"/>
  <c r="H44" i="93"/>
  <c r="I44" i="93"/>
  <c r="J44" i="93"/>
  <c r="K44" i="93"/>
  <c r="L44" i="93"/>
  <c r="M44" i="93"/>
  <c r="R44" i="93"/>
  <c r="S44" i="93"/>
  <c r="Y44" i="93"/>
  <c r="E45" i="93"/>
  <c r="F45" i="93"/>
  <c r="G45" i="93"/>
  <c r="H45" i="93"/>
  <c r="I45" i="93"/>
  <c r="J45" i="93"/>
  <c r="K45" i="93"/>
  <c r="L45" i="93"/>
  <c r="M45" i="93"/>
  <c r="R45" i="93"/>
  <c r="S45" i="93"/>
  <c r="E46" i="93"/>
  <c r="F46" i="93"/>
  <c r="G46" i="93"/>
  <c r="H46" i="93"/>
  <c r="I46" i="93"/>
  <c r="J46" i="93"/>
  <c r="K46" i="93"/>
  <c r="L46" i="93"/>
  <c r="M46" i="93"/>
  <c r="R46" i="93"/>
  <c r="S46" i="93"/>
  <c r="E47" i="93"/>
  <c r="F47" i="93"/>
  <c r="G47" i="93"/>
  <c r="H47" i="93"/>
  <c r="I47" i="93"/>
  <c r="J47" i="93"/>
  <c r="K47" i="93"/>
  <c r="L47" i="93"/>
  <c r="M47" i="93"/>
  <c r="R47" i="93"/>
  <c r="S47" i="93"/>
  <c r="E48" i="93"/>
  <c r="F48" i="93"/>
  <c r="G48" i="93"/>
  <c r="H48" i="93"/>
  <c r="I48" i="93"/>
  <c r="J48" i="93"/>
  <c r="K48" i="93"/>
  <c r="L48" i="93"/>
  <c r="M48" i="93"/>
  <c r="R48" i="93"/>
  <c r="S48" i="93"/>
  <c r="E49" i="93"/>
  <c r="F49" i="93"/>
  <c r="G49" i="93"/>
  <c r="H49" i="93"/>
  <c r="I49" i="93"/>
  <c r="J49" i="93"/>
  <c r="K49" i="93"/>
  <c r="L49" i="93"/>
  <c r="M49" i="93"/>
  <c r="R49" i="93"/>
  <c r="S49" i="93"/>
  <c r="E50" i="93"/>
  <c r="F50" i="93"/>
  <c r="G50" i="93"/>
  <c r="H50" i="93"/>
  <c r="I50" i="93"/>
  <c r="J50" i="93"/>
  <c r="K50" i="93"/>
  <c r="L50" i="93"/>
  <c r="M50" i="93"/>
  <c r="R50" i="93"/>
  <c r="S50" i="93"/>
  <c r="E51" i="93"/>
  <c r="F51" i="93"/>
  <c r="G51" i="93"/>
  <c r="H51" i="93"/>
  <c r="I51" i="93"/>
  <c r="J51" i="93"/>
  <c r="K51" i="93"/>
  <c r="L51" i="93"/>
  <c r="M51" i="93"/>
  <c r="R51" i="93"/>
  <c r="S51" i="93"/>
  <c r="E52" i="93"/>
  <c r="F52" i="93"/>
  <c r="G52" i="93"/>
  <c r="H52" i="93"/>
  <c r="I52" i="93"/>
  <c r="J52" i="93"/>
  <c r="K52" i="93"/>
  <c r="L52" i="93"/>
  <c r="M52" i="93"/>
  <c r="R52" i="93"/>
  <c r="S52" i="93"/>
  <c r="E53" i="93"/>
  <c r="F53" i="93"/>
  <c r="G53" i="93"/>
  <c r="H53" i="93"/>
  <c r="I53" i="93"/>
  <c r="J53" i="93"/>
  <c r="K53" i="93"/>
  <c r="L53" i="93"/>
  <c r="M53" i="93"/>
  <c r="R53" i="93"/>
  <c r="S53" i="93"/>
  <c r="E54" i="93"/>
  <c r="F54" i="93"/>
  <c r="G54" i="93"/>
  <c r="H54" i="93"/>
  <c r="I54" i="93"/>
  <c r="J54" i="93"/>
  <c r="K54" i="93"/>
  <c r="L54" i="93"/>
  <c r="M54" i="93"/>
  <c r="R54" i="93"/>
  <c r="S54" i="93"/>
  <c r="E55" i="93"/>
  <c r="F55" i="93"/>
  <c r="G55" i="93"/>
  <c r="H55" i="93"/>
  <c r="I55" i="93"/>
  <c r="J55" i="93"/>
  <c r="K55" i="93"/>
  <c r="L55" i="93"/>
  <c r="M55" i="93"/>
  <c r="R55" i="93"/>
  <c r="S55" i="93"/>
  <c r="E56" i="93"/>
  <c r="F56" i="93"/>
  <c r="G56" i="93"/>
  <c r="H56" i="93"/>
  <c r="I56" i="93"/>
  <c r="J56" i="93"/>
  <c r="K56" i="93"/>
  <c r="L56" i="93"/>
  <c r="M56" i="93"/>
  <c r="R56" i="93"/>
  <c r="S56" i="93"/>
  <c r="C58" i="93"/>
  <c r="D58" i="93"/>
  <c r="E58" i="93"/>
  <c r="F58" i="93"/>
  <c r="G58" i="93"/>
  <c r="H58" i="93"/>
  <c r="I58" i="93"/>
  <c r="J58" i="93"/>
  <c r="K58" i="93"/>
  <c r="L58" i="93"/>
  <c r="M58" i="93"/>
  <c r="R58" i="93"/>
  <c r="S58" i="93"/>
  <c r="V58" i="93"/>
  <c r="C59" i="93"/>
  <c r="D59" i="93"/>
  <c r="E59" i="93"/>
  <c r="F59" i="93"/>
  <c r="G59" i="93"/>
  <c r="H59" i="93"/>
  <c r="I59" i="93"/>
  <c r="J59" i="93"/>
  <c r="K59" i="93"/>
  <c r="L59" i="93"/>
  <c r="M59" i="93"/>
  <c r="R59" i="93"/>
  <c r="S59" i="93"/>
  <c r="E60" i="93"/>
  <c r="F60" i="93"/>
  <c r="G60" i="93"/>
  <c r="H60" i="93"/>
  <c r="I60" i="93"/>
  <c r="J60" i="93"/>
  <c r="K60" i="93"/>
  <c r="L60" i="93"/>
  <c r="M60" i="93"/>
  <c r="R60" i="93"/>
  <c r="S60" i="93"/>
  <c r="D61" i="93"/>
  <c r="E61" i="93"/>
  <c r="F61" i="93"/>
  <c r="G61" i="93"/>
  <c r="H61" i="93"/>
  <c r="I61" i="93"/>
  <c r="J61" i="93"/>
  <c r="K61" i="93"/>
  <c r="L61" i="93"/>
  <c r="M61" i="93"/>
  <c r="R61" i="93"/>
  <c r="C61" i="93" s="1"/>
  <c r="S61" i="93"/>
  <c r="C62" i="93"/>
  <c r="U62" i="93" s="1"/>
  <c r="E62" i="93"/>
  <c r="F62" i="93"/>
  <c r="G62" i="93"/>
  <c r="H62" i="93"/>
  <c r="I62" i="93"/>
  <c r="J62" i="93"/>
  <c r="K62" i="93"/>
  <c r="L62" i="93"/>
  <c r="M62" i="93"/>
  <c r="N62" i="93"/>
  <c r="O62" i="93"/>
  <c r="R62" i="93"/>
  <c r="D62" i="93" s="1"/>
  <c r="S62" i="93"/>
  <c r="C63" i="93"/>
  <c r="U63" i="93" s="1"/>
  <c r="E63" i="93"/>
  <c r="F63" i="93"/>
  <c r="G63" i="93"/>
  <c r="H63" i="93"/>
  <c r="I63" i="93"/>
  <c r="J63" i="93"/>
  <c r="K63" i="93"/>
  <c r="L63" i="93"/>
  <c r="M63" i="93"/>
  <c r="N63" i="93"/>
  <c r="O63" i="93"/>
  <c r="R63" i="93"/>
  <c r="D63" i="93" s="1"/>
  <c r="S63" i="93"/>
  <c r="D64" i="93"/>
  <c r="E64" i="93"/>
  <c r="F64" i="93"/>
  <c r="G64" i="93"/>
  <c r="H64" i="93"/>
  <c r="I64" i="93"/>
  <c r="J64" i="93"/>
  <c r="K64" i="93"/>
  <c r="L64" i="93"/>
  <c r="M64" i="93"/>
  <c r="N64" i="93"/>
  <c r="R64" i="93"/>
  <c r="C64" i="93" s="1"/>
  <c r="S64" i="93"/>
  <c r="O64" i="93" s="1"/>
  <c r="D65" i="93"/>
  <c r="E65" i="93"/>
  <c r="F65" i="93"/>
  <c r="G65" i="93"/>
  <c r="H65" i="93"/>
  <c r="I65" i="93"/>
  <c r="J65" i="93"/>
  <c r="K65" i="93"/>
  <c r="L65" i="93"/>
  <c r="M65" i="93"/>
  <c r="R65" i="93"/>
  <c r="C65" i="93" s="1"/>
  <c r="S65" i="93"/>
  <c r="E66" i="93"/>
  <c r="F66" i="93"/>
  <c r="G66" i="93"/>
  <c r="H66" i="93"/>
  <c r="I66" i="93"/>
  <c r="J66" i="93"/>
  <c r="K66" i="93"/>
  <c r="L66" i="93"/>
  <c r="M66" i="93"/>
  <c r="O66" i="93"/>
  <c r="R66" i="93"/>
  <c r="D66" i="93" s="1"/>
  <c r="S66" i="93"/>
  <c r="N66" i="93" s="1"/>
  <c r="E67" i="93"/>
  <c r="F67" i="93"/>
  <c r="G67" i="93"/>
  <c r="H67" i="93"/>
  <c r="I67" i="93"/>
  <c r="J67" i="93"/>
  <c r="K67" i="93"/>
  <c r="L67" i="93"/>
  <c r="M67" i="93"/>
  <c r="O67" i="93"/>
  <c r="R67" i="93"/>
  <c r="C67" i="93" s="1"/>
  <c r="S67" i="93"/>
  <c r="N67" i="93" s="1"/>
  <c r="E68" i="93"/>
  <c r="F68" i="93"/>
  <c r="G68" i="93"/>
  <c r="H68" i="93"/>
  <c r="I68" i="93"/>
  <c r="J68" i="93"/>
  <c r="K68" i="93"/>
  <c r="L68" i="93"/>
  <c r="M68" i="93"/>
  <c r="R68" i="93"/>
  <c r="S68" i="93"/>
  <c r="O68" i="93" s="1"/>
  <c r="E69" i="93"/>
  <c r="F69" i="93"/>
  <c r="G69" i="93"/>
  <c r="H69" i="93"/>
  <c r="I69" i="93"/>
  <c r="J69" i="93"/>
  <c r="K69" i="93"/>
  <c r="L69" i="93"/>
  <c r="M69" i="93"/>
  <c r="N69" i="93"/>
  <c r="O69" i="93"/>
  <c r="R69" i="93"/>
  <c r="S69" i="93"/>
  <c r="C70" i="93"/>
  <c r="D70" i="93"/>
  <c r="E70" i="93"/>
  <c r="F70" i="93"/>
  <c r="G70" i="93"/>
  <c r="H70" i="93"/>
  <c r="I70" i="93"/>
  <c r="J70" i="93"/>
  <c r="K70" i="93"/>
  <c r="L70" i="93"/>
  <c r="M70" i="93"/>
  <c r="N70" i="93"/>
  <c r="O70" i="93"/>
  <c r="R70" i="93"/>
  <c r="S70" i="93"/>
  <c r="C71" i="93"/>
  <c r="D71" i="93"/>
  <c r="E71" i="93"/>
  <c r="F71" i="93"/>
  <c r="G71" i="93"/>
  <c r="H71" i="93"/>
  <c r="I71" i="93"/>
  <c r="J71" i="93"/>
  <c r="K71" i="93"/>
  <c r="L71" i="93"/>
  <c r="M71" i="93"/>
  <c r="N71" i="93"/>
  <c r="R71" i="93"/>
  <c r="S71" i="93"/>
  <c r="O71" i="93" s="1"/>
  <c r="C72" i="93"/>
  <c r="D72" i="93"/>
  <c r="E72" i="93"/>
  <c r="F72" i="93"/>
  <c r="G72" i="93"/>
  <c r="H72" i="93"/>
  <c r="I72" i="93"/>
  <c r="J72" i="93"/>
  <c r="K72" i="93"/>
  <c r="L72" i="93"/>
  <c r="M72" i="93"/>
  <c r="R72" i="93"/>
  <c r="S72" i="93"/>
  <c r="N72" i="93" s="1"/>
  <c r="C74" i="93"/>
  <c r="D74" i="93"/>
  <c r="E74" i="93"/>
  <c r="F74" i="93"/>
  <c r="G74" i="93"/>
  <c r="H74" i="93"/>
  <c r="I74" i="93"/>
  <c r="J74" i="93"/>
  <c r="K74" i="93"/>
  <c r="L74" i="93"/>
  <c r="M74" i="93"/>
  <c r="R74" i="93"/>
  <c r="S74" i="93"/>
  <c r="N74" i="93" s="1"/>
  <c r="V74" i="93"/>
  <c r="C75" i="93"/>
  <c r="D75" i="93"/>
  <c r="E75" i="93"/>
  <c r="F75" i="93"/>
  <c r="G75" i="93"/>
  <c r="H75" i="93"/>
  <c r="I75" i="93"/>
  <c r="J75" i="93"/>
  <c r="K75" i="93"/>
  <c r="L75" i="93"/>
  <c r="M75" i="93"/>
  <c r="R75" i="93"/>
  <c r="S75" i="93"/>
  <c r="N75" i="93" s="1"/>
  <c r="C76" i="93"/>
  <c r="E76" i="93"/>
  <c r="F76" i="93"/>
  <c r="G76" i="93"/>
  <c r="H76" i="93"/>
  <c r="I76" i="93"/>
  <c r="J76" i="93"/>
  <c r="K76" i="93"/>
  <c r="L76" i="93"/>
  <c r="M76" i="93"/>
  <c r="R76" i="93"/>
  <c r="D76" i="93" s="1"/>
  <c r="S76" i="93"/>
  <c r="E77" i="93"/>
  <c r="F77" i="93"/>
  <c r="G77" i="93"/>
  <c r="H77" i="93"/>
  <c r="I77" i="93"/>
  <c r="J77" i="93"/>
  <c r="K77" i="93"/>
  <c r="L77" i="93"/>
  <c r="M77" i="93"/>
  <c r="R77" i="93"/>
  <c r="S77" i="93"/>
  <c r="D78" i="93"/>
  <c r="E78" i="93"/>
  <c r="F78" i="93"/>
  <c r="G78" i="93"/>
  <c r="H78" i="93"/>
  <c r="I78" i="93"/>
  <c r="J78" i="93"/>
  <c r="K78" i="93"/>
  <c r="L78" i="93"/>
  <c r="M78" i="93"/>
  <c r="R78" i="93"/>
  <c r="C78" i="93" s="1"/>
  <c r="S78" i="93"/>
  <c r="C79" i="93"/>
  <c r="U79" i="93" s="1"/>
  <c r="E79" i="93"/>
  <c r="F79" i="93"/>
  <c r="G79" i="93"/>
  <c r="H79" i="93"/>
  <c r="I79" i="93"/>
  <c r="J79" i="93"/>
  <c r="K79" i="93"/>
  <c r="L79" i="93"/>
  <c r="M79" i="93"/>
  <c r="N79" i="93"/>
  <c r="O79" i="93"/>
  <c r="R79" i="93"/>
  <c r="D79" i="93" s="1"/>
  <c r="S79" i="93"/>
  <c r="C80" i="93"/>
  <c r="U80" i="93" s="1"/>
  <c r="E80" i="93"/>
  <c r="F80" i="93"/>
  <c r="G80" i="93"/>
  <c r="H80" i="93"/>
  <c r="I80" i="93"/>
  <c r="J80" i="93"/>
  <c r="K80" i="93"/>
  <c r="L80" i="93"/>
  <c r="M80" i="93"/>
  <c r="N80" i="93"/>
  <c r="O80" i="93"/>
  <c r="R80" i="93"/>
  <c r="D80" i="93" s="1"/>
  <c r="S80" i="93"/>
  <c r="D81" i="93"/>
  <c r="E81" i="93"/>
  <c r="F81" i="93"/>
  <c r="G81" i="93"/>
  <c r="H81" i="93"/>
  <c r="I81" i="93"/>
  <c r="J81" i="93"/>
  <c r="K81" i="93"/>
  <c r="L81" i="93"/>
  <c r="M81" i="93"/>
  <c r="N81" i="93"/>
  <c r="R81" i="93"/>
  <c r="C81" i="93" s="1"/>
  <c r="S81" i="93"/>
  <c r="O81" i="93" s="1"/>
  <c r="E82" i="93"/>
  <c r="F82" i="93"/>
  <c r="G82" i="93"/>
  <c r="H82" i="93"/>
  <c r="I82" i="93"/>
  <c r="J82" i="93"/>
  <c r="K82" i="93"/>
  <c r="L82" i="93"/>
  <c r="M82" i="93"/>
  <c r="R82" i="93"/>
  <c r="C82" i="93" s="1"/>
  <c r="S82" i="93"/>
  <c r="E83" i="93"/>
  <c r="F83" i="93"/>
  <c r="G83" i="93"/>
  <c r="H83" i="93"/>
  <c r="I83" i="93"/>
  <c r="J83" i="93"/>
  <c r="K83" i="93"/>
  <c r="L83" i="93"/>
  <c r="M83" i="93"/>
  <c r="O83" i="93"/>
  <c r="R83" i="93"/>
  <c r="D83" i="93" s="1"/>
  <c r="S83" i="93"/>
  <c r="N83" i="93" s="1"/>
  <c r="E84" i="93"/>
  <c r="F84" i="93"/>
  <c r="G84" i="93"/>
  <c r="H84" i="93"/>
  <c r="I84" i="93"/>
  <c r="J84" i="93"/>
  <c r="K84" i="93"/>
  <c r="L84" i="93"/>
  <c r="M84" i="93"/>
  <c r="O84" i="93"/>
  <c r="R84" i="93"/>
  <c r="C84" i="93" s="1"/>
  <c r="S84" i="93"/>
  <c r="N84" i="93" s="1"/>
  <c r="E85" i="93"/>
  <c r="F85" i="93"/>
  <c r="G85" i="93"/>
  <c r="H85" i="93"/>
  <c r="I85" i="93"/>
  <c r="J85" i="93"/>
  <c r="K85" i="93"/>
  <c r="L85" i="93"/>
  <c r="M85" i="93"/>
  <c r="R85" i="93"/>
  <c r="S85" i="93"/>
  <c r="O85" i="93" s="1"/>
  <c r="E86" i="93"/>
  <c r="F86" i="93"/>
  <c r="G86" i="93"/>
  <c r="H86" i="93"/>
  <c r="I86" i="93"/>
  <c r="J86" i="93"/>
  <c r="K86" i="93"/>
  <c r="L86" i="93"/>
  <c r="M86" i="93"/>
  <c r="N86" i="93"/>
  <c r="O86" i="93"/>
  <c r="E87" i="93"/>
  <c r="F87" i="93"/>
  <c r="G87" i="93"/>
  <c r="H87" i="93"/>
  <c r="I87" i="93"/>
  <c r="J87" i="93"/>
  <c r="K87" i="93"/>
  <c r="L87" i="93"/>
  <c r="M87" i="93"/>
  <c r="N87" i="93"/>
  <c r="O87" i="93"/>
  <c r="R87" i="93"/>
  <c r="C87" i="93" s="1"/>
  <c r="S87" i="93"/>
  <c r="D89" i="93"/>
  <c r="E89" i="93"/>
  <c r="F89" i="93"/>
  <c r="G89" i="93"/>
  <c r="H89" i="93"/>
  <c r="I89" i="93"/>
  <c r="J89" i="93"/>
  <c r="K89" i="93"/>
  <c r="L89" i="93"/>
  <c r="M89" i="93"/>
  <c r="N89" i="93"/>
  <c r="R89" i="93"/>
  <c r="C89" i="93" s="1"/>
  <c r="S89" i="93"/>
  <c r="O89" i="93" s="1"/>
  <c r="V89" i="93"/>
  <c r="C90" i="93"/>
  <c r="D90" i="93"/>
  <c r="E90" i="93"/>
  <c r="F90" i="93"/>
  <c r="G90" i="93"/>
  <c r="H90" i="93"/>
  <c r="I90" i="93"/>
  <c r="J90" i="93"/>
  <c r="K90" i="93"/>
  <c r="L90" i="93"/>
  <c r="M90" i="93"/>
  <c r="O90" i="93"/>
  <c r="R90" i="93"/>
  <c r="S90" i="93"/>
  <c r="N90" i="93" s="1"/>
  <c r="C91" i="93"/>
  <c r="D91" i="93"/>
  <c r="E91" i="93"/>
  <c r="F91" i="93"/>
  <c r="G91" i="93"/>
  <c r="H91" i="93"/>
  <c r="I91" i="93"/>
  <c r="J91" i="93"/>
  <c r="K91" i="93"/>
  <c r="L91" i="93"/>
  <c r="M91" i="93"/>
  <c r="N91" i="93"/>
  <c r="O91" i="93"/>
  <c r="R91" i="93"/>
  <c r="S91" i="93"/>
  <c r="C92" i="93"/>
  <c r="D92" i="93"/>
  <c r="E92" i="93"/>
  <c r="F92" i="93"/>
  <c r="G92" i="93"/>
  <c r="H92" i="93"/>
  <c r="I92" i="93"/>
  <c r="J92" i="93"/>
  <c r="K92" i="93"/>
  <c r="L92" i="93"/>
  <c r="M92" i="93"/>
  <c r="R92" i="93"/>
  <c r="S92" i="93"/>
  <c r="N92" i="93" s="1"/>
  <c r="C93" i="93"/>
  <c r="E93" i="93"/>
  <c r="F93" i="93"/>
  <c r="G93" i="93"/>
  <c r="H93" i="93"/>
  <c r="I93" i="93"/>
  <c r="J93" i="93"/>
  <c r="K93" i="93"/>
  <c r="L93" i="93"/>
  <c r="M93" i="93"/>
  <c r="R93" i="93"/>
  <c r="D93" i="93" s="1"/>
  <c r="S93" i="93"/>
  <c r="E94" i="93"/>
  <c r="F94" i="93"/>
  <c r="G94" i="93"/>
  <c r="H94" i="93"/>
  <c r="I94" i="93"/>
  <c r="J94" i="93"/>
  <c r="K94" i="93"/>
  <c r="L94" i="93"/>
  <c r="M94" i="93"/>
  <c r="R94" i="93"/>
  <c r="S94" i="93"/>
  <c r="E95" i="93"/>
  <c r="F95" i="93"/>
  <c r="G95" i="93"/>
  <c r="H95" i="93"/>
  <c r="I95" i="93"/>
  <c r="J95" i="93"/>
  <c r="K95" i="93"/>
  <c r="L95" i="93"/>
  <c r="M95" i="93"/>
  <c r="R95" i="93"/>
  <c r="S95" i="93"/>
  <c r="C96" i="93"/>
  <c r="D96" i="93"/>
  <c r="E96" i="93"/>
  <c r="F96" i="93"/>
  <c r="G96" i="93"/>
  <c r="H96" i="93"/>
  <c r="I96" i="93"/>
  <c r="J96" i="93"/>
  <c r="K96" i="93"/>
  <c r="L96" i="93"/>
  <c r="M96" i="93"/>
  <c r="N96" i="93"/>
  <c r="O96" i="93"/>
  <c r="R96" i="93"/>
  <c r="S96" i="93"/>
  <c r="C97" i="93"/>
  <c r="E97" i="93"/>
  <c r="F97" i="93"/>
  <c r="G97" i="93"/>
  <c r="H97" i="93"/>
  <c r="I97" i="93"/>
  <c r="J97" i="93"/>
  <c r="K97" i="93"/>
  <c r="L97" i="93"/>
  <c r="M97" i="93"/>
  <c r="N97" i="93"/>
  <c r="O97" i="93"/>
  <c r="R97" i="93"/>
  <c r="D97" i="93" s="1"/>
  <c r="U97" i="93" s="1"/>
  <c r="S97" i="93"/>
  <c r="D98" i="93"/>
  <c r="E98" i="93"/>
  <c r="F98" i="93"/>
  <c r="G98" i="93"/>
  <c r="H98" i="93"/>
  <c r="I98" i="93"/>
  <c r="J98" i="93"/>
  <c r="K98" i="93"/>
  <c r="L98" i="93"/>
  <c r="M98" i="93"/>
  <c r="R98" i="93"/>
  <c r="C98" i="93" s="1"/>
  <c r="S98" i="93"/>
  <c r="O98" i="93" s="1"/>
  <c r="C99" i="93"/>
  <c r="D99" i="93"/>
  <c r="E99" i="93"/>
  <c r="F99" i="93"/>
  <c r="G99" i="93"/>
  <c r="H99" i="93"/>
  <c r="I99" i="93"/>
  <c r="J99" i="93"/>
  <c r="K99" i="93"/>
  <c r="L99" i="93"/>
  <c r="M99" i="93"/>
  <c r="R99" i="93"/>
  <c r="S99" i="93"/>
  <c r="C100" i="93"/>
  <c r="U100" i="93" s="1"/>
  <c r="E100" i="93"/>
  <c r="F100" i="93"/>
  <c r="G100" i="93"/>
  <c r="H100" i="93"/>
  <c r="I100" i="93"/>
  <c r="J100" i="93"/>
  <c r="K100" i="93"/>
  <c r="L100" i="93"/>
  <c r="M100" i="93"/>
  <c r="O100" i="93"/>
  <c r="R100" i="93"/>
  <c r="D100" i="93" s="1"/>
  <c r="S100" i="93"/>
  <c r="N100" i="93" s="1"/>
  <c r="E101" i="93"/>
  <c r="F101" i="93"/>
  <c r="G101" i="93"/>
  <c r="H101" i="93"/>
  <c r="I101" i="93"/>
  <c r="J101" i="93"/>
  <c r="K101" i="93"/>
  <c r="L101" i="93"/>
  <c r="M101" i="93"/>
  <c r="R101" i="93"/>
  <c r="C101" i="93" s="1"/>
  <c r="S101" i="93"/>
  <c r="E103" i="93"/>
  <c r="F103" i="93"/>
  <c r="G103" i="93"/>
  <c r="H103" i="93"/>
  <c r="I103" i="93"/>
  <c r="J103" i="93"/>
  <c r="R103" i="93"/>
  <c r="S103" i="93"/>
  <c r="V103" i="93"/>
  <c r="C104" i="93"/>
  <c r="U104" i="93" s="1"/>
  <c r="E104" i="93"/>
  <c r="F104" i="93"/>
  <c r="G104" i="93"/>
  <c r="H104" i="93"/>
  <c r="I104" i="93"/>
  <c r="J104" i="93"/>
  <c r="N104" i="93"/>
  <c r="O104" i="93"/>
  <c r="R104" i="93"/>
  <c r="D104" i="93" s="1"/>
  <c r="S104" i="93"/>
  <c r="D105" i="93"/>
  <c r="E105" i="93"/>
  <c r="F105" i="93"/>
  <c r="G105" i="93"/>
  <c r="H105" i="93"/>
  <c r="I105" i="93"/>
  <c r="J105" i="93"/>
  <c r="R105" i="93"/>
  <c r="C105" i="93" s="1"/>
  <c r="S105" i="93"/>
  <c r="C106" i="93"/>
  <c r="D106" i="93"/>
  <c r="E106" i="93"/>
  <c r="F106" i="93"/>
  <c r="G106" i="93"/>
  <c r="H106" i="93"/>
  <c r="I106" i="93"/>
  <c r="J106" i="93"/>
  <c r="R106" i="93"/>
  <c r="S106" i="93"/>
  <c r="E107" i="93"/>
  <c r="F107" i="93"/>
  <c r="G107" i="93"/>
  <c r="H107" i="93"/>
  <c r="I107" i="93"/>
  <c r="J107" i="93"/>
  <c r="R107" i="93"/>
  <c r="C107" i="93" s="1"/>
  <c r="S107" i="93"/>
  <c r="N107" i="93" s="1"/>
  <c r="C108" i="93"/>
  <c r="D108" i="93"/>
  <c r="E108" i="93"/>
  <c r="F108" i="93"/>
  <c r="G108" i="93"/>
  <c r="H108" i="93"/>
  <c r="I108" i="93"/>
  <c r="J108" i="93"/>
  <c r="N108" i="93"/>
  <c r="R108" i="93"/>
  <c r="S108" i="93"/>
  <c r="O108" i="93" s="1"/>
  <c r="D109" i="93"/>
  <c r="E109" i="93"/>
  <c r="F109" i="93"/>
  <c r="G109" i="93"/>
  <c r="H109" i="93"/>
  <c r="I109" i="93"/>
  <c r="J109" i="93"/>
  <c r="N109" i="93"/>
  <c r="O109" i="93"/>
  <c r="R109" i="93"/>
  <c r="C109" i="93" s="1"/>
  <c r="S109" i="93"/>
  <c r="E110" i="93"/>
  <c r="F110" i="93"/>
  <c r="G110" i="93"/>
  <c r="H110" i="93"/>
  <c r="I110" i="93"/>
  <c r="J110" i="93"/>
  <c r="N110" i="93"/>
  <c r="R110" i="93"/>
  <c r="C110" i="93" s="1"/>
  <c r="S110" i="93"/>
  <c r="O110" i="93" s="1"/>
  <c r="E111" i="93"/>
  <c r="F111" i="93"/>
  <c r="G111" i="93"/>
  <c r="H111" i="93"/>
  <c r="I111" i="93"/>
  <c r="J111" i="93"/>
  <c r="R111" i="93"/>
  <c r="S111" i="93"/>
  <c r="C112" i="93"/>
  <c r="U112" i="93" s="1"/>
  <c r="E112" i="93"/>
  <c r="F112" i="93"/>
  <c r="G112" i="93"/>
  <c r="H112" i="93"/>
  <c r="I112" i="93"/>
  <c r="J112" i="93"/>
  <c r="N112" i="93"/>
  <c r="O112" i="93"/>
  <c r="R112" i="93"/>
  <c r="D112" i="93" s="1"/>
  <c r="S112" i="93"/>
  <c r="D113" i="93"/>
  <c r="E113" i="93"/>
  <c r="F113" i="93"/>
  <c r="G113" i="93"/>
  <c r="H113" i="93"/>
  <c r="I113" i="93"/>
  <c r="J113" i="93"/>
  <c r="R113" i="93"/>
  <c r="C113" i="93" s="1"/>
  <c r="S113" i="93"/>
  <c r="N113" i="93" s="1"/>
  <c r="C114" i="93"/>
  <c r="D114" i="93"/>
  <c r="E114" i="93"/>
  <c r="F114" i="93"/>
  <c r="G114" i="93"/>
  <c r="H114" i="93"/>
  <c r="I114" i="93"/>
  <c r="J114" i="93"/>
  <c r="R114" i="93"/>
  <c r="S114" i="93"/>
  <c r="A116" i="93"/>
  <c r="B116" i="93"/>
  <c r="C116" i="93"/>
  <c r="D116" i="93"/>
  <c r="F116" i="93"/>
  <c r="G116" i="93"/>
  <c r="H116" i="93"/>
  <c r="S116" i="93"/>
  <c r="N116" i="93" s="1"/>
  <c r="V116" i="93"/>
  <c r="B117" i="93"/>
  <c r="C117" i="93"/>
  <c r="D117" i="93"/>
  <c r="F117" i="93"/>
  <c r="G117" i="93"/>
  <c r="H117" i="93"/>
  <c r="N117" i="93"/>
  <c r="O117" i="93"/>
  <c r="S117" i="93"/>
  <c r="B118" i="93"/>
  <c r="C118" i="93"/>
  <c r="D118" i="93"/>
  <c r="F118" i="93"/>
  <c r="G118" i="93"/>
  <c r="H118" i="93"/>
  <c r="S118" i="93"/>
  <c r="B119" i="93"/>
  <c r="C119" i="93"/>
  <c r="D119" i="93"/>
  <c r="F119" i="93"/>
  <c r="G119" i="93"/>
  <c r="H119" i="93"/>
  <c r="O119" i="93"/>
  <c r="S119" i="93"/>
  <c r="N119" i="93" s="1"/>
  <c r="B120" i="93"/>
  <c r="C120" i="93"/>
  <c r="D120" i="93"/>
  <c r="F120" i="93"/>
  <c r="G120" i="93"/>
  <c r="H120" i="93"/>
  <c r="S120" i="93"/>
  <c r="B121" i="93"/>
  <c r="C121" i="93"/>
  <c r="D121" i="93"/>
  <c r="F121" i="93"/>
  <c r="U121" i="93" s="1"/>
  <c r="G121" i="93"/>
  <c r="H121" i="93"/>
  <c r="N121" i="93"/>
  <c r="O121" i="93"/>
  <c r="S121" i="93"/>
  <c r="B122" i="93"/>
  <c r="B145" i="93" s="1"/>
  <c r="C122" i="93"/>
  <c r="D122" i="93"/>
  <c r="F122" i="93"/>
  <c r="G122" i="93"/>
  <c r="H122" i="93"/>
  <c r="S122" i="93"/>
  <c r="B123" i="93"/>
  <c r="C123" i="93"/>
  <c r="D123" i="93"/>
  <c r="F123" i="93"/>
  <c r="G123" i="93"/>
  <c r="H123" i="93"/>
  <c r="S123" i="93"/>
  <c r="N123" i="93" s="1"/>
  <c r="C124" i="93"/>
  <c r="D124" i="93"/>
  <c r="F124" i="93"/>
  <c r="G124" i="93"/>
  <c r="H124" i="93"/>
  <c r="N124" i="93"/>
  <c r="O124" i="93"/>
  <c r="S124" i="93"/>
  <c r="C125" i="93"/>
  <c r="D125" i="93"/>
  <c r="F125" i="93"/>
  <c r="G125" i="93"/>
  <c r="H125" i="93"/>
  <c r="O125" i="93"/>
  <c r="S125" i="93"/>
  <c r="N125" i="93" s="1"/>
  <c r="C126" i="93"/>
  <c r="D126" i="93"/>
  <c r="F126" i="93"/>
  <c r="G126" i="93"/>
  <c r="H126" i="93"/>
  <c r="N126" i="93"/>
  <c r="O126" i="93"/>
  <c r="U126" i="93" s="1"/>
  <c r="S126" i="93"/>
  <c r="A128" i="93"/>
  <c r="B128" i="93"/>
  <c r="E137" i="93"/>
  <c r="F132" i="93"/>
  <c r="G133" i="93"/>
  <c r="L136" i="93"/>
  <c r="B129" i="93"/>
  <c r="B130" i="93"/>
  <c r="B131" i="93"/>
  <c r="B132" i="93"/>
  <c r="B133" i="93"/>
  <c r="B134" i="93"/>
  <c r="B135" i="93"/>
  <c r="A140" i="93"/>
  <c r="B140" i="93"/>
  <c r="E141" i="93"/>
  <c r="F147" i="93"/>
  <c r="G145" i="93"/>
  <c r="H147" i="93"/>
  <c r="L144" i="93"/>
  <c r="M142" i="93"/>
  <c r="B141" i="93"/>
  <c r="B143" i="93"/>
  <c r="B144" i="93"/>
  <c r="B146" i="93"/>
  <c r="A151" i="93"/>
  <c r="A161" i="93" s="1"/>
  <c r="B151" i="93"/>
  <c r="F153" i="93"/>
  <c r="G155" i="93"/>
  <c r="H155" i="93"/>
  <c r="L154" i="93"/>
  <c r="B153" i="93"/>
  <c r="B162" i="93" s="1"/>
  <c r="B170" i="93" s="1"/>
  <c r="B154" i="93"/>
  <c r="B155" i="93"/>
  <c r="B156" i="93"/>
  <c r="E162" i="93"/>
  <c r="F167" i="93"/>
  <c r="G166" i="93"/>
  <c r="H162" i="93"/>
  <c r="L164" i="93"/>
  <c r="E174" i="93"/>
  <c r="F173" i="93"/>
  <c r="G171" i="93"/>
  <c r="L171" i="93"/>
  <c r="B173" i="93"/>
  <c r="E179" i="93"/>
  <c r="F180" i="93"/>
  <c r="G181" i="93"/>
  <c r="H182" i="93"/>
  <c r="L179" i="93"/>
  <c r="M181" i="93"/>
  <c r="E189" i="93"/>
  <c r="F189" i="93"/>
  <c r="G188" i="93"/>
  <c r="H189" i="93"/>
  <c r="L189" i="93"/>
  <c r="M189" i="93"/>
  <c r="E192" i="93"/>
  <c r="F192" i="93"/>
  <c r="G192" i="93"/>
  <c r="L192" i="93"/>
  <c r="E198" i="93"/>
  <c r="F198" i="93"/>
  <c r="H197" i="93"/>
  <c r="L197" i="93"/>
  <c r="M197" i="93"/>
  <c r="F201" i="93"/>
  <c r="G201" i="93"/>
  <c r="H201" i="93"/>
  <c r="L201" i="93"/>
  <c r="L159" i="93" l="1"/>
  <c r="L156" i="93"/>
  <c r="L148" i="93"/>
  <c r="L163" i="93"/>
  <c r="L155" i="93"/>
  <c r="L157" i="93"/>
  <c r="H167" i="93"/>
  <c r="F176" i="93"/>
  <c r="L183" i="93"/>
  <c r="E173" i="93"/>
  <c r="G176" i="93"/>
  <c r="L182" i="93"/>
  <c r="L181" i="93"/>
  <c r="G157" i="93"/>
  <c r="F165" i="93"/>
  <c r="E165" i="93"/>
  <c r="G147" i="93"/>
  <c r="H186" i="93"/>
  <c r="H179" i="93"/>
  <c r="L152" i="93"/>
  <c r="G174" i="93"/>
  <c r="M145" i="93"/>
  <c r="F155" i="93"/>
  <c r="E188" i="93"/>
  <c r="L187" i="93"/>
  <c r="L180" i="93"/>
  <c r="M131" i="93"/>
  <c r="G186" i="93"/>
  <c r="L158" i="93"/>
  <c r="F186" i="93"/>
  <c r="H133" i="93"/>
  <c r="L167" i="93"/>
  <c r="L186" i="93"/>
  <c r="E135" i="93"/>
  <c r="E180" i="93"/>
  <c r="L175" i="93"/>
  <c r="E163" i="93"/>
  <c r="G131" i="93"/>
  <c r="G183" i="93"/>
  <c r="L198" i="93"/>
  <c r="G194" i="93"/>
  <c r="G175" i="93"/>
  <c r="G156" i="93"/>
  <c r="M159" i="93"/>
  <c r="F138" i="93"/>
  <c r="G163" i="93"/>
  <c r="G136" i="93"/>
  <c r="G162" i="93"/>
  <c r="F174" i="93"/>
  <c r="F197" i="93"/>
  <c r="E193" i="93"/>
  <c r="G189" i="93"/>
  <c r="E168" i="93"/>
  <c r="E142" i="93"/>
  <c r="G138" i="93"/>
  <c r="L137" i="93"/>
  <c r="E167" i="93"/>
  <c r="G165" i="93"/>
  <c r="G193" i="93"/>
  <c r="F179" i="93"/>
  <c r="L142" i="93"/>
  <c r="E197" i="93"/>
  <c r="G173" i="93"/>
  <c r="L141" i="93"/>
  <c r="E138" i="93"/>
  <c r="E187" i="93"/>
  <c r="F163" i="93"/>
  <c r="H198" i="93"/>
  <c r="F135" i="93"/>
  <c r="H154" i="93"/>
  <c r="F168" i="93"/>
  <c r="G141" i="93"/>
  <c r="H144" i="93"/>
  <c r="E183" i="93"/>
  <c r="L194" i="93"/>
  <c r="F162" i="93"/>
  <c r="L188" i="93"/>
  <c r="G167" i="93"/>
  <c r="L149" i="93"/>
  <c r="L138" i="93"/>
  <c r="F134" i="93"/>
  <c r="G179" i="93"/>
  <c r="L193" i="93"/>
  <c r="G130" i="93"/>
  <c r="H158" i="93"/>
  <c r="M149" i="93"/>
  <c r="G149" i="93"/>
  <c r="G135" i="93"/>
  <c r="G182" i="93"/>
  <c r="L147" i="93"/>
  <c r="F136" i="93"/>
  <c r="G164" i="93"/>
  <c r="L145" i="93"/>
  <c r="H153" i="93"/>
  <c r="E181" i="93"/>
  <c r="F133" i="93"/>
  <c r="H157" i="93"/>
  <c r="U32" i="93"/>
  <c r="AF28" i="93"/>
  <c r="N114" i="93"/>
  <c r="U114" i="93" s="1"/>
  <c r="O114" i="93"/>
  <c r="M175" i="93"/>
  <c r="U123" i="93"/>
  <c r="N78" i="93"/>
  <c r="O78" i="93"/>
  <c r="M180" i="93"/>
  <c r="M136" i="93"/>
  <c r="N98" i="93"/>
  <c r="E175" i="93"/>
  <c r="H175" i="93"/>
  <c r="H174" i="93"/>
  <c r="H176" i="93"/>
  <c r="H172" i="93"/>
  <c r="F144" i="93"/>
  <c r="AH7" i="93"/>
  <c r="AH44" i="93" s="1"/>
  <c r="AH5" i="93"/>
  <c r="AH42" i="93" s="1"/>
  <c r="AM4" i="93"/>
  <c r="AM41" i="93" s="1"/>
  <c r="AM6" i="93"/>
  <c r="AJ5" i="93"/>
  <c r="AF25" i="93"/>
  <c r="AJ7" i="93"/>
  <c r="B142" i="93"/>
  <c r="B152" i="93" s="1"/>
  <c r="B161" i="93" s="1"/>
  <c r="AM25" i="93"/>
  <c r="H159" i="93"/>
  <c r="AH25" i="93"/>
  <c r="C46" i="93"/>
  <c r="D46" i="93"/>
  <c r="M134" i="93"/>
  <c r="L174" i="93"/>
  <c r="F159" i="93"/>
  <c r="M156" i="93"/>
  <c r="F154" i="93"/>
  <c r="E146" i="93"/>
  <c r="M138" i="93"/>
  <c r="M135" i="93"/>
  <c r="U108" i="93"/>
  <c r="U81" i="93"/>
  <c r="C51" i="93"/>
  <c r="D51" i="93"/>
  <c r="H143" i="93"/>
  <c r="F129" i="93"/>
  <c r="AE5" i="93"/>
  <c r="AG6" i="93"/>
  <c r="M183" i="93"/>
  <c r="M152" i="93"/>
  <c r="M166" i="93"/>
  <c r="E136" i="93"/>
  <c r="E164" i="93"/>
  <c r="E194" i="93"/>
  <c r="C86" i="93"/>
  <c r="D86" i="93"/>
  <c r="N58" i="93"/>
  <c r="O58" i="93"/>
  <c r="F130" i="93"/>
  <c r="N61" i="93"/>
  <c r="O61" i="93"/>
  <c r="U61" i="93" s="1"/>
  <c r="M187" i="93"/>
  <c r="M186" i="93"/>
  <c r="M188" i="93"/>
  <c r="M198" i="93"/>
  <c r="F193" i="93"/>
  <c r="H166" i="93"/>
  <c r="M163" i="93"/>
  <c r="F143" i="93"/>
  <c r="N138" i="93"/>
  <c r="U124" i="93"/>
  <c r="O101" i="93"/>
  <c r="N101" i="93"/>
  <c r="E171" i="93"/>
  <c r="E186" i="93"/>
  <c r="U64" i="93"/>
  <c r="E172" i="93"/>
  <c r="AH29" i="93"/>
  <c r="F194" i="93"/>
  <c r="E154" i="93"/>
  <c r="E152" i="93"/>
  <c r="E156" i="93"/>
  <c r="E159" i="93"/>
  <c r="M172" i="93"/>
  <c r="M171" i="93"/>
  <c r="M174" i="93"/>
  <c r="M173" i="93"/>
  <c r="M176" i="93"/>
  <c r="E155" i="93"/>
  <c r="E149" i="93"/>
  <c r="E148" i="93"/>
  <c r="E145" i="93"/>
  <c r="C103" i="93"/>
  <c r="D103" i="93"/>
  <c r="U117" i="93"/>
  <c r="M201" i="93"/>
  <c r="H194" i="93"/>
  <c r="H193" i="93"/>
  <c r="H146" i="93"/>
  <c r="M182" i="93"/>
  <c r="E201" i="93"/>
  <c r="G198" i="93"/>
  <c r="G197" i="93"/>
  <c r="H187" i="93"/>
  <c r="F166" i="93"/>
  <c r="L166" i="93"/>
  <c r="L162" i="93"/>
  <c r="L165" i="93"/>
  <c r="L168" i="93"/>
  <c r="M158" i="93"/>
  <c r="M157" i="93"/>
  <c r="M153" i="93"/>
  <c r="E143" i="93"/>
  <c r="N105" i="93"/>
  <c r="U105" i="93" s="1"/>
  <c r="O105" i="93"/>
  <c r="N82" i="93"/>
  <c r="O82" i="93"/>
  <c r="C69" i="93"/>
  <c r="U69" i="93" s="1"/>
  <c r="D69" i="93"/>
  <c r="C47" i="93"/>
  <c r="D47" i="93"/>
  <c r="AE8" i="93"/>
  <c r="L173" i="93"/>
  <c r="L176" i="93"/>
  <c r="F157" i="93"/>
  <c r="N45" i="93"/>
  <c r="N165" i="93" s="1"/>
  <c r="O45" i="93"/>
  <c r="N51" i="93"/>
  <c r="O51" i="93"/>
  <c r="AF24" i="93"/>
  <c r="AG27" i="93"/>
  <c r="G143" i="93"/>
  <c r="AG26" i="93"/>
  <c r="AF6" i="93"/>
  <c r="M130" i="93"/>
  <c r="M132" i="93"/>
  <c r="M194" i="93"/>
  <c r="M167" i="93"/>
  <c r="E157" i="93"/>
  <c r="U125" i="93"/>
  <c r="E182" i="93"/>
  <c r="M179" i="93"/>
  <c r="F158" i="93"/>
  <c r="M137" i="93"/>
  <c r="H138" i="93"/>
  <c r="H130" i="93"/>
  <c r="H134" i="93"/>
  <c r="H131" i="93"/>
  <c r="H129" i="93"/>
  <c r="H135" i="93"/>
  <c r="H137" i="93"/>
  <c r="H132" i="93"/>
  <c r="AM26" i="93"/>
  <c r="O113" i="93"/>
  <c r="U98" i="93"/>
  <c r="M148" i="93"/>
  <c r="N65" i="93"/>
  <c r="O65" i="93"/>
  <c r="C52" i="93"/>
  <c r="D52" i="93"/>
  <c r="AG8" i="93"/>
  <c r="F142" i="93"/>
  <c r="F146" i="93"/>
  <c r="F149" i="93"/>
  <c r="F141" i="93"/>
  <c r="F145" i="93"/>
  <c r="F148" i="93"/>
  <c r="M144" i="93"/>
  <c r="M141" i="93"/>
  <c r="N99" i="93"/>
  <c r="O99" i="93"/>
  <c r="U76" i="93"/>
  <c r="F182" i="93"/>
  <c r="F181" i="93"/>
  <c r="F183" i="93"/>
  <c r="N179" i="93"/>
  <c r="H171" i="93"/>
  <c r="E166" i="93"/>
  <c r="H163" i="93"/>
  <c r="N147" i="93"/>
  <c r="F188" i="93"/>
  <c r="F187" i="93"/>
  <c r="H192" i="93"/>
  <c r="E176" i="93"/>
  <c r="H173" i="93"/>
  <c r="F171" i="93"/>
  <c r="E158" i="93"/>
  <c r="M155" i="93"/>
  <c r="G159" i="93"/>
  <c r="G158" i="93"/>
  <c r="G154" i="93"/>
  <c r="G153" i="93"/>
  <c r="N95" i="93"/>
  <c r="N134" i="93" s="1"/>
  <c r="O95" i="93"/>
  <c r="U91" i="93"/>
  <c r="U65" i="93"/>
  <c r="AG7" i="93"/>
  <c r="AG44" i="93" s="1"/>
  <c r="C41" i="93"/>
  <c r="U41" i="93" s="1"/>
  <c r="D41" i="93"/>
  <c r="C25" i="93"/>
  <c r="D25" i="93"/>
  <c r="AI5" i="93"/>
  <c r="AI42" i="93" s="1"/>
  <c r="E153" i="93"/>
  <c r="F152" i="93"/>
  <c r="F156" i="93"/>
  <c r="C95" i="93"/>
  <c r="D95" i="93"/>
  <c r="U89" i="93"/>
  <c r="C77" i="93"/>
  <c r="U77" i="93" s="1"/>
  <c r="D77" i="93"/>
  <c r="U58" i="93"/>
  <c r="U99" i="93"/>
  <c r="H145" i="93"/>
  <c r="H156" i="93"/>
  <c r="U33" i="93"/>
  <c r="AH24" i="93"/>
  <c r="C60" i="93"/>
  <c r="D60" i="93"/>
  <c r="U39" i="93"/>
  <c r="AF26" i="93"/>
  <c r="M133" i="93"/>
  <c r="AF29" i="93"/>
  <c r="AB7" i="93"/>
  <c r="AB44" i="93" s="1"/>
  <c r="N50" i="93"/>
  <c r="O50" i="93"/>
  <c r="O137" i="93" s="1"/>
  <c r="U119" i="93"/>
  <c r="AE6" i="93"/>
  <c r="H148" i="93"/>
  <c r="E147" i="93"/>
  <c r="C45" i="93"/>
  <c r="D45" i="93"/>
  <c r="AL4" i="93"/>
  <c r="AL41" i="93" s="1"/>
  <c r="M193" i="93"/>
  <c r="M192" i="93"/>
  <c r="H181" i="93"/>
  <c r="H180" i="93"/>
  <c r="H183" i="93"/>
  <c r="M154" i="93"/>
  <c r="E144" i="93"/>
  <c r="H136" i="93"/>
  <c r="M129" i="93"/>
  <c r="N122" i="93"/>
  <c r="U122" i="93" s="1"/>
  <c r="O122" i="93"/>
  <c r="O118" i="93"/>
  <c r="U118" i="93" s="1"/>
  <c r="N118" i="93"/>
  <c r="H164" i="93"/>
  <c r="AG24" i="93"/>
  <c r="AD7" i="93"/>
  <c r="AD44" i="93" s="1"/>
  <c r="G180" i="93"/>
  <c r="G172" i="93"/>
  <c r="G187" i="93"/>
  <c r="H188" i="93"/>
  <c r="L172" i="93"/>
  <c r="F172" i="93"/>
  <c r="F175" i="93"/>
  <c r="M164" i="93"/>
  <c r="G152" i="93"/>
  <c r="O120" i="93"/>
  <c r="N120" i="93"/>
  <c r="U120" i="93" s="1"/>
  <c r="D82" i="93"/>
  <c r="U82" i="93" s="1"/>
  <c r="AG25" i="93"/>
  <c r="N46" i="93"/>
  <c r="O46" i="93"/>
  <c r="H152" i="93"/>
  <c r="N157" i="93"/>
  <c r="N146" i="93"/>
  <c r="N176" i="93"/>
  <c r="AC7" i="93"/>
  <c r="AC44" i="93" s="1"/>
  <c r="C111" i="93"/>
  <c r="D111" i="93"/>
  <c r="C56" i="93"/>
  <c r="D56" i="93"/>
  <c r="U36" i="93"/>
  <c r="U26" i="93"/>
  <c r="AA5" i="93"/>
  <c r="AI6" i="93"/>
  <c r="AA4" i="93"/>
  <c r="AA41" i="93" s="1"/>
  <c r="F164" i="93"/>
  <c r="M143" i="93"/>
  <c r="G137" i="93"/>
  <c r="G129" i="93"/>
  <c r="N93" i="93"/>
  <c r="U93" i="93" s="1"/>
  <c r="O93" i="93"/>
  <c r="N55" i="93"/>
  <c r="O55" i="93"/>
  <c r="C43" i="93"/>
  <c r="D43" i="93"/>
  <c r="AA8" i="93" s="1"/>
  <c r="Z4" i="93"/>
  <c r="Z41" i="93" s="1"/>
  <c r="N173" i="93"/>
  <c r="M165" i="93"/>
  <c r="L153" i="93"/>
  <c r="G148" i="93"/>
  <c r="L143" i="93"/>
  <c r="F137" i="93"/>
  <c r="N76" i="93"/>
  <c r="O76" i="93"/>
  <c r="N59" i="93"/>
  <c r="O59" i="93"/>
  <c r="U59" i="93" s="1"/>
  <c r="C55" i="93"/>
  <c r="D55" i="93"/>
  <c r="N42" i="93"/>
  <c r="N162" i="93" s="1"/>
  <c r="O42" i="93"/>
  <c r="O171" i="93" s="1"/>
  <c r="AK6" i="93"/>
  <c r="H168" i="93"/>
  <c r="M162" i="93"/>
  <c r="M146" i="93"/>
  <c r="G134" i="93"/>
  <c r="E131" i="93"/>
  <c r="E130" i="93"/>
  <c r="E134" i="93"/>
  <c r="E129" i="93"/>
  <c r="E133" i="93"/>
  <c r="E132" i="93"/>
  <c r="U109" i="93"/>
  <c r="N106" i="93"/>
  <c r="U106" i="93" s="1"/>
  <c r="O106" i="93"/>
  <c r="C85" i="93"/>
  <c r="D85" i="93"/>
  <c r="AH27" i="93"/>
  <c r="U70" i="93"/>
  <c r="C68" i="93"/>
  <c r="D68" i="93"/>
  <c r="N54" i="93"/>
  <c r="O54" i="93"/>
  <c r="C42" i="93"/>
  <c r="D42" i="93"/>
  <c r="N43" i="93"/>
  <c r="O43" i="93"/>
  <c r="O153" i="93" s="1"/>
  <c r="M168" i="93"/>
  <c r="G168" i="93"/>
  <c r="H165" i="93"/>
  <c r="L146" i="93"/>
  <c r="G142" i="93"/>
  <c r="G146" i="93"/>
  <c r="G132" i="93"/>
  <c r="O123" i="93"/>
  <c r="N94" i="93"/>
  <c r="N183" i="93" s="1"/>
  <c r="O94" i="93"/>
  <c r="N85" i="93"/>
  <c r="N68" i="93"/>
  <c r="AG31" i="93"/>
  <c r="C54" i="93"/>
  <c r="D54" i="93"/>
  <c r="N53" i="93"/>
  <c r="O53" i="93"/>
  <c r="U35" i="93"/>
  <c r="U24" i="93"/>
  <c r="N103" i="93"/>
  <c r="O103" i="93"/>
  <c r="U96" i="93"/>
  <c r="C94" i="93"/>
  <c r="D94" i="93"/>
  <c r="N77" i="93"/>
  <c r="O77" i="93"/>
  <c r="U71" i="93"/>
  <c r="N60" i="93"/>
  <c r="O60" i="93"/>
  <c r="AF31" i="93"/>
  <c r="AH30" i="93"/>
  <c r="C53" i="93"/>
  <c r="U53" i="93" s="1"/>
  <c r="D53" i="93"/>
  <c r="N52" i="93"/>
  <c r="O52" i="93"/>
  <c r="N41" i="93"/>
  <c r="O41" i="93"/>
  <c r="AL6" i="93" s="1"/>
  <c r="U38" i="93"/>
  <c r="U31" i="93"/>
  <c r="F131" i="93"/>
  <c r="C37" i="93"/>
  <c r="D37" i="93"/>
  <c r="AF7" i="93"/>
  <c r="AL5" i="93"/>
  <c r="H149" i="93"/>
  <c r="M147" i="93"/>
  <c r="H141" i="93"/>
  <c r="U113" i="93"/>
  <c r="U78" i="93"/>
  <c r="AG29" i="93"/>
  <c r="AH28" i="93"/>
  <c r="C50" i="93"/>
  <c r="U50" i="93" s="1"/>
  <c r="D50" i="93"/>
  <c r="N49" i="93"/>
  <c r="O49" i="93"/>
  <c r="U27" i="93"/>
  <c r="U90" i="93"/>
  <c r="AG28" i="93"/>
  <c r="C49" i="93"/>
  <c r="D49" i="93"/>
  <c r="Z5" i="93"/>
  <c r="N48" i="93"/>
  <c r="O48" i="93"/>
  <c r="AH6" i="93"/>
  <c r="U28" i="93"/>
  <c r="AK5" i="93"/>
  <c r="G144" i="93"/>
  <c r="C83" i="93"/>
  <c r="U83" i="93" s="1"/>
  <c r="U74" i="93"/>
  <c r="C66" i="93"/>
  <c r="U66" i="93" s="1"/>
  <c r="AH26" i="93"/>
  <c r="C48" i="93"/>
  <c r="D48" i="93"/>
  <c r="N47" i="93"/>
  <c r="O47" i="93"/>
  <c r="O134" i="93" s="1"/>
  <c r="AE7" i="93"/>
  <c r="AE44" i="93" s="1"/>
  <c r="AC6" i="93"/>
  <c r="AH31" i="93"/>
  <c r="AG30" i="93"/>
  <c r="N44" i="93"/>
  <c r="O44" i="93"/>
  <c r="O188" i="93" s="1"/>
  <c r="AB8" i="93"/>
  <c r="Y9" i="93"/>
  <c r="AC8" i="93"/>
  <c r="AC45" i="93" s="1"/>
  <c r="Y45" i="93"/>
  <c r="AD8" i="93"/>
  <c r="AF8" i="93"/>
  <c r="AF45" i="93" s="1"/>
  <c r="AH8" i="93"/>
  <c r="AI8" i="93"/>
  <c r="AJ8" i="93"/>
  <c r="AJ45" i="93" s="1"/>
  <c r="AL8" i="93"/>
  <c r="AM8" i="93"/>
  <c r="AM45" i="93" s="1"/>
  <c r="H142" i="93"/>
  <c r="L132" i="93"/>
  <c r="L131" i="93"/>
  <c r="L135" i="93"/>
  <c r="L130" i="93"/>
  <c r="L134" i="93"/>
  <c r="L129" i="93"/>
  <c r="L133" i="93"/>
  <c r="N111" i="93"/>
  <c r="O111" i="93"/>
  <c r="N56" i="93"/>
  <c r="O56" i="93"/>
  <c r="C44" i="93"/>
  <c r="D44" i="93"/>
  <c r="AB6" i="93"/>
  <c r="AB43" i="93" s="1"/>
  <c r="AF27" i="93"/>
  <c r="AM30" i="93"/>
  <c r="AD6" i="93"/>
  <c r="AG5" i="93"/>
  <c r="AJ4" i="93"/>
  <c r="AJ41" i="93" s="1"/>
  <c r="D110" i="93"/>
  <c r="U110" i="93" s="1"/>
  <c r="D87" i="93"/>
  <c r="AM27" i="93"/>
  <c r="AF5" i="93"/>
  <c r="AF42" i="93" s="1"/>
  <c r="AI4" i="93"/>
  <c r="AI41" i="93" s="1"/>
  <c r="O92" i="93"/>
  <c r="U92" i="93" s="1"/>
  <c r="O75" i="93"/>
  <c r="U75" i="93" s="1"/>
  <c r="AM24" i="93"/>
  <c r="AH4" i="93"/>
  <c r="AH41" i="93" s="1"/>
  <c r="O107" i="93"/>
  <c r="O74" i="93"/>
  <c r="D32" i="93"/>
  <c r="AA6" i="93"/>
  <c r="AA43" i="93" s="1"/>
  <c r="AD5" i="93"/>
  <c r="AG4" i="93"/>
  <c r="AG41" i="93" s="1"/>
  <c r="O116" i="93"/>
  <c r="U116" i="93" s="1"/>
  <c r="D101" i="93"/>
  <c r="U101" i="93" s="1"/>
  <c r="D84" i="93"/>
  <c r="U84" i="93" s="1"/>
  <c r="O72" i="93"/>
  <c r="U72" i="93" s="1"/>
  <c r="D67" i="93"/>
  <c r="U67" i="93" s="1"/>
  <c r="D29" i="93"/>
  <c r="AM7" i="93"/>
  <c r="AC5" i="93"/>
  <c r="AF4" i="93"/>
  <c r="AF41" i="93" s="1"/>
  <c r="AM31" i="93"/>
  <c r="AB5" i="93"/>
  <c r="AE4" i="93"/>
  <c r="AE41" i="93" s="1"/>
  <c r="AM28" i="93"/>
  <c r="AD4" i="93"/>
  <c r="AD41" i="93" s="1"/>
  <c r="AI7" i="93"/>
  <c r="AI44" i="93" s="1"/>
  <c r="AB4" i="93"/>
  <c r="AB41" i="93" s="1"/>
  <c r="AJ6" i="93"/>
  <c r="AJ43" i="93" s="1"/>
  <c r="AM5" i="93"/>
  <c r="AM42" i="93" s="1"/>
  <c r="D107" i="93"/>
  <c r="U107" i="93" s="1"/>
  <c r="AM29" i="93"/>
  <c r="AM44" i="93" l="1"/>
  <c r="AL43" i="93"/>
  <c r="AK43" i="93"/>
  <c r="AI26" i="93"/>
  <c r="AD27" i="93"/>
  <c r="AE25" i="93"/>
  <c r="AC28" i="93"/>
  <c r="AJ24" i="93"/>
  <c r="AD29" i="93"/>
  <c r="AC25" i="93"/>
  <c r="AJ31" i="93"/>
  <c r="AD28" i="93"/>
  <c r="AB24" i="93"/>
  <c r="AJ26" i="93"/>
  <c r="AJ29" i="93"/>
  <c r="AD26" i="93"/>
  <c r="AE26" i="93"/>
  <c r="AB31" i="93"/>
  <c r="AB28" i="93"/>
  <c r="AI31" i="93"/>
  <c r="AE24" i="93"/>
  <c r="AC30" i="93"/>
  <c r="AI29" i="93"/>
  <c r="AI27" i="93"/>
  <c r="AC29" i="93"/>
  <c r="AC24" i="93"/>
  <c r="AE30" i="93"/>
  <c r="AD31" i="93"/>
  <c r="AI30" i="93"/>
  <c r="AB30" i="93"/>
  <c r="AJ30" i="93"/>
  <c r="AB27" i="93"/>
  <c r="AE29" i="93"/>
  <c r="AI25" i="93"/>
  <c r="AE31" i="93"/>
  <c r="AC27" i="93"/>
  <c r="AC31" i="93"/>
  <c r="AC26" i="93"/>
  <c r="AD25" i="93"/>
  <c r="AI28" i="93"/>
  <c r="AJ27" i="93"/>
  <c r="AI24" i="93"/>
  <c r="AD24" i="93"/>
  <c r="AJ25" i="93"/>
  <c r="AE28" i="93"/>
  <c r="AB25" i="93"/>
  <c r="AB26" i="93"/>
  <c r="AD30" i="93"/>
  <c r="AE27" i="93"/>
  <c r="AB29" i="93"/>
  <c r="AJ28" i="93"/>
  <c r="U49" i="93"/>
  <c r="O133" i="93"/>
  <c r="AL7" i="93"/>
  <c r="AL44" i="93" s="1"/>
  <c r="AA7" i="93"/>
  <c r="AA44" i="93" s="1"/>
  <c r="O179" i="93"/>
  <c r="O131" i="93"/>
  <c r="AD45" i="93"/>
  <c r="AC43" i="93"/>
  <c r="U68" i="93"/>
  <c r="U43" i="93"/>
  <c r="Z8" i="93"/>
  <c r="N133" i="93"/>
  <c r="N175" i="93"/>
  <c r="N145" i="93"/>
  <c r="N156" i="93"/>
  <c r="O193" i="93"/>
  <c r="O180" i="93"/>
  <c r="O186" i="93"/>
  <c r="U46" i="93"/>
  <c r="N201" i="93"/>
  <c r="O198" i="93"/>
  <c r="AH43" i="93"/>
  <c r="O136" i="93"/>
  <c r="O148" i="93"/>
  <c r="AL42" i="93"/>
  <c r="O154" i="93"/>
  <c r="N166" i="93"/>
  <c r="N172" i="93"/>
  <c r="N142" i="93"/>
  <c r="N187" i="93"/>
  <c r="N153" i="93"/>
  <c r="N198" i="93"/>
  <c r="O174" i="93"/>
  <c r="O144" i="93"/>
  <c r="O165" i="93"/>
  <c r="O189" i="93"/>
  <c r="N193" i="93"/>
  <c r="O166" i="93"/>
  <c r="O175" i="93"/>
  <c r="Z9" i="93"/>
  <c r="Y46" i="93"/>
  <c r="AA9" i="93"/>
  <c r="AA46" i="93" s="1"/>
  <c r="AC9" i="93"/>
  <c r="AC46" i="93" s="1"/>
  <c r="AE9" i="93"/>
  <c r="AE46" i="93" s="1"/>
  <c r="AF9" i="93"/>
  <c r="AF46" i="93" s="1"/>
  <c r="AG9" i="93"/>
  <c r="AG46" i="93" s="1"/>
  <c r="AH9" i="93"/>
  <c r="AH46" i="93" s="1"/>
  <c r="AI9" i="93"/>
  <c r="AI46" i="93" s="1"/>
  <c r="AJ9" i="93"/>
  <c r="AJ46" i="93" s="1"/>
  <c r="AK9" i="93"/>
  <c r="AB9" i="93"/>
  <c r="AB46" i="93" s="1"/>
  <c r="AD9" i="93"/>
  <c r="AD46" i="93" s="1"/>
  <c r="AL9" i="93"/>
  <c r="AL46" i="93" s="1"/>
  <c r="AM9" i="93"/>
  <c r="AM46" i="93" s="1"/>
  <c r="Y10" i="93"/>
  <c r="O146" i="93"/>
  <c r="O176" i="93"/>
  <c r="O157" i="93"/>
  <c r="O158" i="93"/>
  <c r="N148" i="93"/>
  <c r="N136" i="93"/>
  <c r="N159" i="93"/>
  <c r="AF44" i="93"/>
  <c r="O149" i="93"/>
  <c r="AE43" i="93"/>
  <c r="N192" i="93"/>
  <c r="AE45" i="93"/>
  <c r="O159" i="93"/>
  <c r="O183" i="93"/>
  <c r="N188" i="93"/>
  <c r="N164" i="93"/>
  <c r="N194" i="93"/>
  <c r="O155" i="93"/>
  <c r="N143" i="93"/>
  <c r="Z6" i="93"/>
  <c r="Z43" i="93" s="1"/>
  <c r="AB45" i="93"/>
  <c r="N167" i="93"/>
  <c r="N135" i="93"/>
  <c r="N168" i="93"/>
  <c r="N158" i="93"/>
  <c r="N154" i="93"/>
  <c r="U85" i="93"/>
  <c r="N130" i="93"/>
  <c r="U56" i="93"/>
  <c r="AF30" i="93"/>
  <c r="AJ44" i="93"/>
  <c r="U37" i="93"/>
  <c r="U54" i="93"/>
  <c r="U111" i="93"/>
  <c r="U47" i="93"/>
  <c r="N163" i="93"/>
  <c r="U86" i="93"/>
  <c r="O162" i="93"/>
  <c r="U48" i="93"/>
  <c r="U87" i="93"/>
  <c r="O147" i="93"/>
  <c r="Z42" i="93"/>
  <c r="O156" i="93"/>
  <c r="N149" i="93"/>
  <c r="N137" i="93"/>
  <c r="U25" i="93"/>
  <c r="AG43" i="93"/>
  <c r="O167" i="93"/>
  <c r="AJ42" i="93"/>
  <c r="U44" i="93"/>
  <c r="O142" i="93"/>
  <c r="O172" i="93"/>
  <c r="O187" i="93"/>
  <c r="N131" i="93"/>
  <c r="U60" i="93"/>
  <c r="AG45" i="93"/>
  <c r="AF43" i="93"/>
  <c r="AE42" i="93"/>
  <c r="O168" i="93"/>
  <c r="U94" i="93"/>
  <c r="U29" i="93"/>
  <c r="N155" i="93"/>
  <c r="N132" i="93"/>
  <c r="N144" i="93"/>
  <c r="N174" i="93"/>
  <c r="U103" i="93"/>
  <c r="AM43" i="93"/>
  <c r="O145" i="93"/>
  <c r="AK8" i="93"/>
  <c r="O197" i="93"/>
  <c r="O129" i="93"/>
  <c r="O152" i="93"/>
  <c r="U52" i="93"/>
  <c r="AI43" i="93"/>
  <c r="N180" i="93"/>
  <c r="U45" i="93"/>
  <c r="N181" i="93"/>
  <c r="O130" i="93"/>
  <c r="U51" i="93"/>
  <c r="O182" i="93"/>
  <c r="U42" i="93"/>
  <c r="N141" i="93"/>
  <c r="N197" i="93"/>
  <c r="N129" i="93"/>
  <c r="N171" i="93"/>
  <c r="N186" i="93"/>
  <c r="N152" i="93"/>
  <c r="AG42" i="93"/>
  <c r="AI45" i="93"/>
  <c r="AA42" i="93"/>
  <c r="U95" i="93"/>
  <c r="O141" i="93"/>
  <c r="O192" i="93"/>
  <c r="O138" i="93"/>
  <c r="Z7" i="93"/>
  <c r="N189" i="93"/>
  <c r="AK4" i="93"/>
  <c r="AK41" i="93" s="1"/>
  <c r="O173" i="93"/>
  <c r="O143" i="93"/>
  <c r="O164" i="93"/>
  <c r="O194" i="93"/>
  <c r="AB42" i="93"/>
  <c r="AD42" i="93"/>
  <c r="AD43" i="93"/>
  <c r="AH45" i="93"/>
  <c r="AK42" i="93"/>
  <c r="AK7" i="93"/>
  <c r="AK44" i="93" s="1"/>
  <c r="U55" i="93"/>
  <c r="O181" i="93"/>
  <c r="O201" i="93"/>
  <c r="O163" i="93"/>
  <c r="N182" i="93"/>
  <c r="O135" i="93"/>
  <c r="AC4" i="93"/>
  <c r="AC41" i="93" s="1"/>
  <c r="O132" i="93"/>
  <c r="Z44" i="93" l="1"/>
  <c r="AK46" i="93"/>
  <c r="AL45" i="93"/>
  <c r="AK28" i="93"/>
  <c r="AK25" i="93"/>
  <c r="AK29" i="93"/>
  <c r="AL28" i="93"/>
  <c r="AL27" i="93"/>
  <c r="AK24" i="93"/>
  <c r="AK27" i="93"/>
  <c r="AL26" i="93"/>
  <c r="AK30" i="93"/>
  <c r="AK31" i="93"/>
  <c r="AL30" i="93"/>
  <c r="AL24" i="93"/>
  <c r="AK26" i="93"/>
  <c r="AL31" i="93"/>
  <c r="Z46" i="93"/>
  <c r="AL25" i="93"/>
  <c r="AL10" i="93"/>
  <c r="AL47" i="93" s="1"/>
  <c r="AM10" i="93"/>
  <c r="AM47" i="93" s="1"/>
  <c r="Y47" i="93"/>
  <c r="Z10" i="93"/>
  <c r="Z47" i="93" s="1"/>
  <c r="AB10" i="93"/>
  <c r="AB47" i="93" s="1"/>
  <c r="Y11" i="93"/>
  <c r="AC10" i="93"/>
  <c r="AC47" i="93" s="1"/>
  <c r="AD10" i="93"/>
  <c r="AD47" i="93" s="1"/>
  <c r="AE10" i="93"/>
  <c r="AE47" i="93" s="1"/>
  <c r="AF10" i="93"/>
  <c r="AF47" i="93" s="1"/>
  <c r="AG10" i="93"/>
  <c r="AG47" i="93" s="1"/>
  <c r="AH10" i="93"/>
  <c r="AH47" i="93" s="1"/>
  <c r="AA10" i="93"/>
  <c r="AA47" i="93" s="1"/>
  <c r="AJ10" i="93"/>
  <c r="AJ47" i="93" s="1"/>
  <c r="AK10" i="93"/>
  <c r="AK47" i="93" s="1"/>
  <c r="AI10" i="93"/>
  <c r="AI47" i="93" s="1"/>
  <c r="AC42" i="93"/>
  <c r="Z45" i="93"/>
  <c r="AL29" i="93"/>
  <c r="AK45" i="93"/>
  <c r="AA45" i="93"/>
  <c r="AI11" i="93" l="1"/>
  <c r="AI48" i="93" s="1"/>
  <c r="AJ11" i="93"/>
  <c r="AJ48" i="93" s="1"/>
  <c r="Y48" i="93"/>
  <c r="AK11" i="93"/>
  <c r="AK48" i="93" s="1"/>
  <c r="AM11" i="93"/>
  <c r="AM48" i="93" s="1"/>
  <c r="AB11" i="93"/>
  <c r="AB48" i="93" s="1"/>
  <c r="Y12" i="93"/>
  <c r="AC11" i="93"/>
  <c r="AC48" i="93" s="1"/>
  <c r="AD11" i="93"/>
  <c r="AD48" i="93" s="1"/>
  <c r="AE11" i="93"/>
  <c r="AE48" i="93" s="1"/>
  <c r="AF11" i="93"/>
  <c r="AF48" i="93" s="1"/>
  <c r="AG11" i="93"/>
  <c r="AG48" i="93" s="1"/>
  <c r="AH11" i="93"/>
  <c r="AH48" i="93" s="1"/>
  <c r="AL11" i="93"/>
  <c r="AL48" i="93" s="1"/>
  <c r="AF12" i="93" l="1"/>
  <c r="AF49" i="93" s="1"/>
  <c r="AG12" i="93"/>
  <c r="AG49" i="93" s="1"/>
  <c r="Y49" i="93"/>
  <c r="AH12" i="93"/>
  <c r="AH49" i="93" s="1"/>
  <c r="AJ12" i="93"/>
  <c r="AJ49" i="93" s="1"/>
  <c r="AL12" i="93"/>
  <c r="AL49" i="93" s="1"/>
  <c r="AM12" i="93"/>
  <c r="AM49" i="93" s="1"/>
  <c r="AB12" i="93"/>
  <c r="AB49" i="93" s="1"/>
  <c r="Y13" i="93"/>
  <c r="AC12" i="93"/>
  <c r="AC49" i="93" s="1"/>
  <c r="AE12" i="93"/>
  <c r="AE49" i="93" s="1"/>
  <c r="AI12" i="93"/>
  <c r="AI49" i="93" s="1"/>
  <c r="AK12" i="93"/>
  <c r="AK49" i="93" s="1"/>
  <c r="AD12" i="93"/>
  <c r="AD49" i="93" s="1"/>
  <c r="AC13" i="93" l="1"/>
  <c r="AC50" i="93" s="1"/>
  <c r="AD13" i="93"/>
  <c r="AD50" i="93" s="1"/>
  <c r="Y50" i="93"/>
  <c r="AE13" i="93"/>
  <c r="AE50" i="93" s="1"/>
  <c r="AG13" i="93"/>
  <c r="AG50" i="93" s="1"/>
  <c r="AI13" i="93"/>
  <c r="AI50" i="93" s="1"/>
  <c r="AJ13" i="93"/>
  <c r="AJ50" i="93" s="1"/>
  <c r="AK13" i="93"/>
  <c r="AK50" i="93" s="1"/>
  <c r="AL13" i="93"/>
  <c r="AL50" i="93" s="1"/>
  <c r="AM13" i="93"/>
  <c r="AM50" i="93" s="1"/>
  <c r="AH13" i="93"/>
  <c r="AH50" i="93" s="1"/>
  <c r="Y14" i="93"/>
  <c r="AB13" i="93"/>
  <c r="AB50" i="93" s="1"/>
  <c r="AF13" i="93"/>
  <c r="AF50" i="93" s="1"/>
  <c r="Y51" i="93" l="1"/>
  <c r="AB14" i="93"/>
  <c r="AB51" i="93" s="1"/>
  <c r="Y15" i="93"/>
  <c r="AD14" i="93"/>
  <c r="AD51" i="93" s="1"/>
  <c r="AF14" i="93"/>
  <c r="AF51" i="93" s="1"/>
  <c r="AG14" i="93"/>
  <c r="AG51" i="93" s="1"/>
  <c r="AH14" i="93"/>
  <c r="AH51" i="93" s="1"/>
  <c r="AI14" i="93"/>
  <c r="AI51" i="93" s="1"/>
  <c r="AJ14" i="93"/>
  <c r="AJ51" i="93" s="1"/>
  <c r="AK14" i="93"/>
  <c r="AK51" i="93" s="1"/>
  <c r="AL14" i="93"/>
  <c r="AL51" i="93" s="1"/>
  <c r="AC14" i="93"/>
  <c r="AC51" i="93" s="1"/>
  <c r="AE14" i="93"/>
  <c r="AE51" i="93" s="1"/>
  <c r="AM14" i="93"/>
  <c r="AM51" i="93" s="1"/>
  <c r="AM15" i="93" l="1"/>
  <c r="AM52" i="93" s="1"/>
  <c r="Y52" i="93"/>
  <c r="AC15" i="93"/>
  <c r="AC52" i="93" s="1"/>
  <c r="AD15" i="93"/>
  <c r="AD52" i="93" s="1"/>
  <c r="AE15" i="93"/>
  <c r="AE52" i="93" s="1"/>
  <c r="AF15" i="93"/>
  <c r="AF52" i="93" s="1"/>
  <c r="AG15" i="93"/>
  <c r="AG52" i="93" s="1"/>
  <c r="AH15" i="93"/>
  <c r="AH52" i="93" s="1"/>
  <c r="AI15" i="93"/>
  <c r="AI52" i="93" s="1"/>
  <c r="AK15" i="93"/>
  <c r="AK52" i="93" s="1"/>
  <c r="AL15" i="93"/>
  <c r="AL52" i="93" s="1"/>
  <c r="Y16" i="93"/>
  <c r="AB15" i="93"/>
  <c r="AB52" i="93" s="1"/>
  <c r="AJ15" i="93"/>
  <c r="AJ52" i="93" s="1"/>
  <c r="AJ16" i="93" l="1"/>
  <c r="AJ53" i="93" s="1"/>
  <c r="AK16" i="93"/>
  <c r="AK53" i="93" s="1"/>
  <c r="Y53" i="93"/>
  <c r="AL16" i="93"/>
  <c r="AL53" i="93" s="1"/>
  <c r="AB16" i="93"/>
  <c r="AB53" i="93" s="1"/>
  <c r="Y17" i="93"/>
  <c r="AC16" i="93"/>
  <c r="AC53" i="93" s="1"/>
  <c r="AD16" i="93"/>
  <c r="AD53" i="93" s="1"/>
  <c r="AE16" i="93"/>
  <c r="AE53" i="93" s="1"/>
  <c r="AF16" i="93"/>
  <c r="AF53" i="93" s="1"/>
  <c r="AG16" i="93"/>
  <c r="AG53" i="93" s="1"/>
  <c r="AH16" i="93"/>
  <c r="AH53" i="93" s="1"/>
  <c r="AM16" i="93"/>
  <c r="AM53" i="93" s="1"/>
  <c r="AI16" i="93"/>
  <c r="AI53" i="93" s="1"/>
  <c r="AG17" i="93" l="1"/>
  <c r="AG54" i="93" s="1"/>
  <c r="AH17" i="93"/>
  <c r="AH54" i="93" s="1"/>
  <c r="Y54" i="93"/>
  <c r="AI17" i="93"/>
  <c r="AI54" i="93" s="1"/>
  <c r="AK17" i="93"/>
  <c r="AK54" i="93" s="1"/>
  <c r="AM17" i="93"/>
  <c r="AM54" i="93" s="1"/>
  <c r="AB17" i="93"/>
  <c r="AB54" i="93" s="1"/>
  <c r="Y18" i="93"/>
  <c r="AC17" i="93"/>
  <c r="AC54" i="93" s="1"/>
  <c r="AE17" i="93"/>
  <c r="AE54" i="93" s="1"/>
  <c r="AF17" i="93"/>
  <c r="AF54" i="93" s="1"/>
  <c r="AL17" i="93"/>
  <c r="AL54" i="93" s="1"/>
  <c r="AD17" i="93"/>
  <c r="AD54" i="93" s="1"/>
  <c r="AJ17" i="93"/>
  <c r="AJ54" i="93" s="1"/>
  <c r="AD18" i="93" l="1"/>
  <c r="AD55" i="93" s="1"/>
  <c r="AE18" i="93"/>
  <c r="AE55" i="93" s="1"/>
  <c r="Y55" i="93"/>
  <c r="AF18" i="93"/>
  <c r="AF55" i="93" s="1"/>
  <c r="AH18" i="93"/>
  <c r="AH55" i="93" s="1"/>
  <c r="AJ18" i="93"/>
  <c r="AJ55" i="93" s="1"/>
  <c r="AK18" i="93"/>
  <c r="AK55" i="93" s="1"/>
  <c r="AL18" i="93"/>
  <c r="AL55" i="93" s="1"/>
  <c r="AM18" i="93"/>
  <c r="AM55" i="93" s="1"/>
  <c r="Y19" i="93"/>
  <c r="AC18" i="93"/>
  <c r="AC55" i="93" s="1"/>
  <c r="AG18" i="93"/>
  <c r="AG55" i="93" s="1"/>
  <c r="AI18" i="93"/>
  <c r="AI55" i="93" s="1"/>
  <c r="AB18" i="93"/>
  <c r="AB55" i="93" s="1"/>
  <c r="AB19" i="93" l="1"/>
  <c r="AB56" i="93" s="1"/>
  <c r="Y20" i="93"/>
  <c r="Y56" i="93"/>
  <c r="AC19" i="93"/>
  <c r="AC56" i="93" s="1"/>
  <c r="AE19" i="93"/>
  <c r="AE56" i="93" s="1"/>
  <c r="AG19" i="93"/>
  <c r="AG56" i="93" s="1"/>
  <c r="AH19" i="93"/>
  <c r="AH56" i="93" s="1"/>
  <c r="AI19" i="93"/>
  <c r="AI56" i="93" s="1"/>
  <c r="AJ19" i="93"/>
  <c r="AJ56" i="93" s="1"/>
  <c r="AK19" i="93"/>
  <c r="AK56" i="93" s="1"/>
  <c r="AL19" i="93"/>
  <c r="AL56" i="93" s="1"/>
  <c r="AM19" i="93"/>
  <c r="AM56" i="93" s="1"/>
  <c r="AD19" i="93"/>
  <c r="AD56" i="93" s="1"/>
  <c r="AF19" i="93"/>
  <c r="AF56" i="93" s="1"/>
  <c r="Y57" i="93" l="1"/>
  <c r="AB20" i="93"/>
  <c r="AB57" i="93" s="1"/>
  <c r="Y21" i="93"/>
  <c r="AD20" i="93"/>
  <c r="AD57" i="93" s="1"/>
  <c r="AE20" i="93"/>
  <c r="AE57" i="93" s="1"/>
  <c r="AF20" i="93"/>
  <c r="AF57" i="93" s="1"/>
  <c r="AG20" i="93"/>
  <c r="AG57" i="93" s="1"/>
  <c r="AH20" i="93"/>
  <c r="AH57" i="93" s="1"/>
  <c r="AI20" i="93"/>
  <c r="AI57" i="93" s="1"/>
  <c r="AJ20" i="93"/>
  <c r="AJ57" i="93" s="1"/>
  <c r="AC20" i="93"/>
  <c r="AC57" i="93" s="1"/>
  <c r="AK20" i="93"/>
  <c r="AK57" i="93" s="1"/>
  <c r="AL20" i="93"/>
  <c r="AL57" i="93" s="1"/>
  <c r="AM20" i="93"/>
  <c r="AM57" i="93" s="1"/>
  <c r="AK21" i="93" l="1"/>
  <c r="AK58" i="93" s="1"/>
  <c r="Y58" i="93"/>
  <c r="AL21" i="93"/>
  <c r="AL58" i="93" s="1"/>
  <c r="AM21" i="93"/>
  <c r="AM58" i="93" s="1"/>
  <c r="AB21" i="93"/>
  <c r="AB58" i="93" s="1"/>
  <c r="AC21" i="93"/>
  <c r="AC58" i="93" s="1"/>
  <c r="AD21" i="93"/>
  <c r="AD58" i="93" s="1"/>
  <c r="AE21" i="93"/>
  <c r="AE58" i="93" s="1"/>
  <c r="AF21" i="93"/>
  <c r="AF58" i="93" s="1"/>
  <c r="AG21" i="93"/>
  <c r="AG58" i="93" s="1"/>
  <c r="AH21" i="93"/>
  <c r="AH58" i="93" s="1"/>
  <c r="AJ21" i="93"/>
  <c r="AJ58" i="93" s="1"/>
  <c r="AI21" i="93"/>
  <c r="AI58" i="93" s="1"/>
  <c r="P726" i="79" l="1"/>
  <c r="AZ1218" i="79"/>
  <c r="AZ1219" i="79"/>
  <c r="AZ1220" i="79"/>
  <c r="AZ1221" i="79"/>
  <c r="AZ1222" i="79"/>
  <c r="AZ1223" i="79"/>
  <c r="AZ1224" i="79"/>
  <c r="AZ1225" i="79"/>
  <c r="AZ1226" i="79"/>
  <c r="AZ1227" i="79"/>
  <c r="AY1218" i="79"/>
  <c r="AY1219" i="79"/>
  <c r="V106" i="93" s="1"/>
  <c r="W106" i="93" s="1"/>
  <c r="AY1220" i="79"/>
  <c r="AY1221" i="79"/>
  <c r="AY1222" i="79"/>
  <c r="AY1223" i="79"/>
  <c r="AY1224" i="79"/>
  <c r="V111" i="93" s="1"/>
  <c r="W111" i="93" s="1"/>
  <c r="AY1225" i="79"/>
  <c r="AY1226" i="79"/>
  <c r="AY1227" i="79"/>
  <c r="V114" i="93" s="1"/>
  <c r="W114" i="93" s="1"/>
  <c r="AY1217" i="79"/>
  <c r="V104" i="93" s="1"/>
  <c r="W104" i="93" s="1"/>
  <c r="AZ1217" i="79"/>
  <c r="E1199" i="79"/>
  <c r="F1199" i="79"/>
  <c r="G1199" i="79"/>
  <c r="H1199" i="79"/>
  <c r="I1199" i="79"/>
  <c r="J1199" i="79"/>
  <c r="K1199" i="79"/>
  <c r="L1199" i="79"/>
  <c r="M1199" i="79"/>
  <c r="N1199" i="79"/>
  <c r="O1199" i="79"/>
  <c r="P1199" i="79"/>
  <c r="Q1199" i="79"/>
  <c r="AK1425" i="79"/>
  <c r="AL1425" i="79"/>
  <c r="AM1425" i="79"/>
  <c r="AN1425" i="79"/>
  <c r="AO1425" i="79"/>
  <c r="AP1425" i="79"/>
  <c r="AQ1425" i="79"/>
  <c r="AR1425" i="79"/>
  <c r="AS1425" i="79"/>
  <c r="AT1425" i="79"/>
  <c r="AK1426" i="79"/>
  <c r="AL1426" i="79"/>
  <c r="AM1426" i="79"/>
  <c r="AN1426" i="79"/>
  <c r="AO1426" i="79"/>
  <c r="AP1426" i="79"/>
  <c r="AQ1426" i="79"/>
  <c r="AR1426" i="79"/>
  <c r="AS1426" i="79"/>
  <c r="AT1426" i="79"/>
  <c r="AK1427" i="79"/>
  <c r="AL1427" i="79"/>
  <c r="AZ1427" i="79" s="1"/>
  <c r="AM1427" i="79"/>
  <c r="AN1427" i="79"/>
  <c r="AO1427" i="79"/>
  <c r="AP1427" i="79"/>
  <c r="AQ1427" i="79"/>
  <c r="AR1427" i="79"/>
  <c r="AS1427" i="79"/>
  <c r="AT1427" i="79"/>
  <c r="AJ1427" i="79"/>
  <c r="AJ1426" i="79"/>
  <c r="AJ1425" i="79"/>
  <c r="AK1418" i="79"/>
  <c r="AL1418" i="79"/>
  <c r="AM1418" i="79"/>
  <c r="AN1418" i="79"/>
  <c r="AZ1418" i="79" s="1"/>
  <c r="AO1418" i="79"/>
  <c r="AK1419" i="79"/>
  <c r="AZ1419" i="79" s="1"/>
  <c r="AL1419" i="79"/>
  <c r="AM1419" i="79"/>
  <c r="AN1419" i="79"/>
  <c r="AO1419" i="79"/>
  <c r="AK1420" i="79"/>
  <c r="AL1420" i="79"/>
  <c r="AM1420" i="79"/>
  <c r="AN1420" i="79"/>
  <c r="AO1420" i="79"/>
  <c r="AK1421" i="79"/>
  <c r="AL1421" i="79"/>
  <c r="AM1421" i="79"/>
  <c r="AN1421" i="79"/>
  <c r="AO1421" i="79"/>
  <c r="AK1422" i="79"/>
  <c r="AZ1422" i="79" s="1"/>
  <c r="AL1422" i="79"/>
  <c r="AM1422" i="79"/>
  <c r="AN1422" i="79"/>
  <c r="AO1422" i="79"/>
  <c r="AK1423" i="79"/>
  <c r="AZ1423" i="79" s="1"/>
  <c r="AL1423" i="79"/>
  <c r="AM1423" i="79"/>
  <c r="AN1423" i="79"/>
  <c r="AO1423" i="79"/>
  <c r="AK1424" i="79"/>
  <c r="AL1424" i="79"/>
  <c r="AM1424" i="79"/>
  <c r="AN1424" i="79"/>
  <c r="AO1424" i="79"/>
  <c r="AZ1424" i="79"/>
  <c r="AJ1424" i="79"/>
  <c r="AJ1423" i="79"/>
  <c r="AJ1422" i="79"/>
  <c r="AJ1421" i="79"/>
  <c r="AJ1420" i="79"/>
  <c r="AJ1418" i="79"/>
  <c r="E1399" i="79"/>
  <c r="F1399" i="79"/>
  <c r="G1399" i="79"/>
  <c r="AY1420" i="79" s="1"/>
  <c r="V119" i="93" s="1"/>
  <c r="W119" i="93" s="1"/>
  <c r="H1399" i="79"/>
  <c r="AY1421" i="79" s="1"/>
  <c r="V120" i="93" s="1"/>
  <c r="W120" i="93" s="1"/>
  <c r="I1399" i="79"/>
  <c r="AY1422" i="79" s="1"/>
  <c r="V121" i="93" s="1"/>
  <c r="W121" i="93" s="1"/>
  <c r="J1399" i="79"/>
  <c r="AY1423" i="79" s="1"/>
  <c r="V122" i="93" s="1"/>
  <c r="W122" i="93" s="1"/>
  <c r="K1399" i="79"/>
  <c r="AY1424" i="79" s="1"/>
  <c r="V123" i="93" s="1"/>
  <c r="W123" i="93" s="1"/>
  <c r="L1399" i="79"/>
  <c r="AY1425" i="79" s="1"/>
  <c r="V124" i="93" s="1"/>
  <c r="W124" i="93" s="1"/>
  <c r="M1399" i="79"/>
  <c r="AY1426" i="79" s="1"/>
  <c r="V125" i="93" s="1"/>
  <c r="W125" i="93" s="1"/>
  <c r="N1399" i="79"/>
  <c r="AY1427" i="79" s="1"/>
  <c r="V126" i="93" s="1"/>
  <c r="W126" i="93" s="1"/>
  <c r="O1399" i="79"/>
  <c r="P1399" i="79"/>
  <c r="Q1399" i="79"/>
  <c r="AZ1420" i="79"/>
  <c r="AY1419" i="79"/>
  <c r="V118" i="93" s="1"/>
  <c r="W118" i="93" s="1"/>
  <c r="AY1418" i="79"/>
  <c r="V117" i="93" s="1"/>
  <c r="W117" i="93" s="1"/>
  <c r="E999" i="79"/>
  <c r="F999" i="79"/>
  <c r="AY1017" i="79" s="1"/>
  <c r="G999" i="79"/>
  <c r="AY1018" i="79" s="1"/>
  <c r="H999" i="79"/>
  <c r="AY1019" i="79" s="1"/>
  <c r="I999" i="79"/>
  <c r="AY1020" i="79" s="1"/>
  <c r="J999" i="79"/>
  <c r="AY1021" i="79" s="1"/>
  <c r="K999" i="79"/>
  <c r="AY1022" i="79" s="1"/>
  <c r="L999" i="79"/>
  <c r="AY1023" i="79" s="1"/>
  <c r="V97" i="93" s="1"/>
  <c r="W97" i="93" s="1"/>
  <c r="M999" i="79"/>
  <c r="AY1024" i="79" s="1"/>
  <c r="N999" i="79"/>
  <c r="AY1025" i="79" s="1"/>
  <c r="O999" i="79"/>
  <c r="P999" i="79"/>
  <c r="Q999" i="79"/>
  <c r="AY1027" i="79"/>
  <c r="AZ1027" i="79"/>
  <c r="AZ1017" i="79"/>
  <c r="AZ1018" i="79"/>
  <c r="AZ1019" i="79"/>
  <c r="AZ1020" i="79"/>
  <c r="AZ1021" i="79"/>
  <c r="AZ1022" i="79"/>
  <c r="AZ1023" i="79"/>
  <c r="AZ1024" i="79"/>
  <c r="AZ1025" i="79"/>
  <c r="AZ1026" i="79"/>
  <c r="AY1026" i="79"/>
  <c r="V100" i="93" s="1"/>
  <c r="W100" i="93" s="1"/>
  <c r="AY1016" i="79"/>
  <c r="AZ1016" i="79"/>
  <c r="AK824" i="79"/>
  <c r="AZ824" i="79" s="1"/>
  <c r="AL824" i="79"/>
  <c r="AM824" i="79"/>
  <c r="AN824" i="79"/>
  <c r="AO824" i="79"/>
  <c r="AP824" i="79"/>
  <c r="AQ824" i="79"/>
  <c r="AR824" i="79"/>
  <c r="AS824" i="79"/>
  <c r="AT824" i="79"/>
  <c r="AU824" i="79"/>
  <c r="AJ825" i="79"/>
  <c r="AZ825" i="79" s="1"/>
  <c r="AJ824" i="79"/>
  <c r="P797" i="79"/>
  <c r="AY824" i="79" s="1"/>
  <c r="V86" i="93" s="1"/>
  <c r="W86" i="93" s="1"/>
  <c r="AY814" i="79"/>
  <c r="AZ814" i="79"/>
  <c r="AY815" i="79"/>
  <c r="AZ815" i="79"/>
  <c r="AY816" i="79"/>
  <c r="AZ816" i="79"/>
  <c r="AY817" i="79"/>
  <c r="AZ817" i="79"/>
  <c r="AY818" i="79"/>
  <c r="AZ818" i="79"/>
  <c r="AY819" i="79"/>
  <c r="AZ819" i="79"/>
  <c r="AY820" i="79"/>
  <c r="AZ820" i="79"/>
  <c r="AY821" i="79"/>
  <c r="AZ821" i="79"/>
  <c r="AY822" i="79"/>
  <c r="AZ822" i="79"/>
  <c r="AY823" i="79"/>
  <c r="AZ823" i="79"/>
  <c r="AY825" i="79"/>
  <c r="V87" i="93" s="1"/>
  <c r="W87" i="93" s="1"/>
  <c r="AY813" i="79"/>
  <c r="AZ813" i="79"/>
  <c r="R602" i="79"/>
  <c r="AZ620" i="79"/>
  <c r="AZ621" i="79"/>
  <c r="AZ622" i="79"/>
  <c r="AZ623" i="79"/>
  <c r="AZ624" i="79"/>
  <c r="AZ625" i="79"/>
  <c r="AZ626" i="79"/>
  <c r="AZ627" i="79"/>
  <c r="AZ628" i="79"/>
  <c r="AZ629" i="79"/>
  <c r="AZ630" i="79"/>
  <c r="AY618" i="79"/>
  <c r="AY619" i="79"/>
  <c r="AY620" i="79"/>
  <c r="AY621" i="79"/>
  <c r="AY622" i="79"/>
  <c r="AY623" i="79"/>
  <c r="AY624" i="79"/>
  <c r="V66" i="93" s="1"/>
  <c r="W66" i="93" s="1"/>
  <c r="AY625" i="79"/>
  <c r="AY626" i="79"/>
  <c r="AY627" i="79"/>
  <c r="AY628" i="79"/>
  <c r="AY629" i="79"/>
  <c r="AY630" i="79"/>
  <c r="AY617" i="79"/>
  <c r="AZ619" i="79"/>
  <c r="AZ618" i="79"/>
  <c r="AZ617" i="79"/>
  <c r="E399" i="79"/>
  <c r="F399" i="79"/>
  <c r="G399" i="79"/>
  <c r="H399" i="79"/>
  <c r="AY416" i="79" s="1"/>
  <c r="I399" i="79"/>
  <c r="AY417" i="79" s="1"/>
  <c r="J399" i="79"/>
  <c r="AY418" i="79" s="1"/>
  <c r="V47" i="93" s="1"/>
  <c r="W47" i="93" s="1"/>
  <c r="K399" i="79"/>
  <c r="AY419" i="79" s="1"/>
  <c r="L399" i="79"/>
  <c r="AY420" i="79" s="1"/>
  <c r="M399" i="79"/>
  <c r="AY421" i="79" s="1"/>
  <c r="N399" i="79"/>
  <c r="O399" i="79"/>
  <c r="P399" i="79"/>
  <c r="Q399" i="79"/>
  <c r="R399" i="79"/>
  <c r="S399" i="79"/>
  <c r="T399" i="79"/>
  <c r="AY413" i="79"/>
  <c r="AY414" i="79"/>
  <c r="AY415" i="79"/>
  <c r="AY422" i="79"/>
  <c r="AY423" i="79"/>
  <c r="AY424" i="79"/>
  <c r="AY425" i="79"/>
  <c r="AY426" i="79"/>
  <c r="V55" i="93" s="1"/>
  <c r="W55" i="93" s="1"/>
  <c r="AY427" i="79"/>
  <c r="AZ427" i="79"/>
  <c r="AZ426" i="79"/>
  <c r="AZ425" i="79"/>
  <c r="AZ424" i="79"/>
  <c r="AZ423" i="79"/>
  <c r="AZ422" i="79"/>
  <c r="AZ421" i="79"/>
  <c r="AZ420" i="79"/>
  <c r="AZ419" i="79"/>
  <c r="AZ418" i="79"/>
  <c r="AZ417" i="79"/>
  <c r="AZ416" i="79"/>
  <c r="AZ415" i="79"/>
  <c r="AZ414" i="79"/>
  <c r="AZ413" i="79"/>
  <c r="T199" i="79"/>
  <c r="AY227" i="79" s="1"/>
  <c r="R199" i="79"/>
  <c r="AY225" i="79" s="1"/>
  <c r="S199" i="79"/>
  <c r="AY226" i="79" s="1"/>
  <c r="AY213" i="79"/>
  <c r="AY214" i="79"/>
  <c r="AY215" i="79"/>
  <c r="AY216" i="79"/>
  <c r="AY217" i="79"/>
  <c r="AY218" i="79"/>
  <c r="AY219" i="79"/>
  <c r="AY220" i="79"/>
  <c r="AY221" i="79"/>
  <c r="AY222" i="79"/>
  <c r="AY223" i="79"/>
  <c r="V35" i="93" s="1"/>
  <c r="W35" i="93" s="1"/>
  <c r="AY224" i="79"/>
  <c r="AY212" i="79"/>
  <c r="AZ213" i="79"/>
  <c r="AZ214" i="79"/>
  <c r="AZ215" i="79"/>
  <c r="AZ216" i="79"/>
  <c r="AZ217" i="79"/>
  <c r="AZ218" i="79"/>
  <c r="AZ219" i="79"/>
  <c r="AZ220" i="79"/>
  <c r="AZ221" i="79"/>
  <c r="AZ222" i="79"/>
  <c r="AZ223" i="79"/>
  <c r="AZ224" i="79"/>
  <c r="AZ225" i="79"/>
  <c r="AZ226" i="79"/>
  <c r="AZ227" i="79"/>
  <c r="AZ212" i="79"/>
  <c r="AJ512" i="79"/>
  <c r="AL512" i="79"/>
  <c r="AM512" i="79"/>
  <c r="AN512" i="79"/>
  <c r="AK512" i="79"/>
  <c r="P424" i="88"/>
  <c r="Q424" i="88"/>
  <c r="R424" i="88"/>
  <c r="S424" i="88"/>
  <c r="T424" i="88"/>
  <c r="U424" i="88"/>
  <c r="AO512" i="79" s="1"/>
  <c r="V424" i="88"/>
  <c r="AP512" i="79" s="1"/>
  <c r="U398" i="88"/>
  <c r="V398" i="88"/>
  <c r="U399" i="88"/>
  <c r="V399" i="88"/>
  <c r="U400" i="88"/>
  <c r="V400" i="88"/>
  <c r="U401" i="88"/>
  <c r="V401" i="88"/>
  <c r="U402" i="88"/>
  <c r="V402" i="88"/>
  <c r="U403" i="88"/>
  <c r="V403" i="88"/>
  <c r="U404" i="88"/>
  <c r="V404" i="88"/>
  <c r="U405" i="88"/>
  <c r="V405" i="88"/>
  <c r="U406" i="88"/>
  <c r="V406" i="88"/>
  <c r="U407" i="88"/>
  <c r="V407" i="88"/>
  <c r="U408" i="88"/>
  <c r="V408" i="88"/>
  <c r="U409" i="88"/>
  <c r="V409" i="88"/>
  <c r="U410" i="88"/>
  <c r="V410" i="88"/>
  <c r="U411" i="88"/>
  <c r="V411" i="88"/>
  <c r="U412" i="88"/>
  <c r="V412" i="88"/>
  <c r="U413" i="88"/>
  <c r="V413" i="88"/>
  <c r="U414" i="88"/>
  <c r="V414" i="88"/>
  <c r="U415" i="88"/>
  <c r="V415" i="88"/>
  <c r="U416" i="88"/>
  <c r="V416" i="88"/>
  <c r="U417" i="88"/>
  <c r="V417" i="88"/>
  <c r="U418" i="88"/>
  <c r="V418" i="88"/>
  <c r="U419" i="88"/>
  <c r="V419" i="88"/>
  <c r="U420" i="88"/>
  <c r="V420" i="88"/>
  <c r="U421" i="88"/>
  <c r="V421" i="88"/>
  <c r="U422" i="88"/>
  <c r="V422" i="88"/>
  <c r="U423" i="88"/>
  <c r="V423" i="88"/>
  <c r="U425" i="88"/>
  <c r="V425" i="88"/>
  <c r="U426" i="88"/>
  <c r="V426" i="88"/>
  <c r="U427" i="88"/>
  <c r="V427" i="88"/>
  <c r="U428" i="88"/>
  <c r="V428" i="88"/>
  <c r="U429" i="88"/>
  <c r="V429" i="88"/>
  <c r="R398" i="88"/>
  <c r="S398" i="88"/>
  <c r="T398" i="88"/>
  <c r="R399" i="88"/>
  <c r="S399" i="88"/>
  <c r="T399" i="88"/>
  <c r="R400" i="88"/>
  <c r="S400" i="88"/>
  <c r="T400" i="88"/>
  <c r="R401" i="88"/>
  <c r="S401" i="88"/>
  <c r="T401" i="88"/>
  <c r="R402" i="88"/>
  <c r="S402" i="88"/>
  <c r="T402" i="88"/>
  <c r="R403" i="88"/>
  <c r="S403" i="88"/>
  <c r="T403" i="88"/>
  <c r="R404" i="88"/>
  <c r="S404" i="88"/>
  <c r="T404" i="88"/>
  <c r="R405" i="88"/>
  <c r="S405" i="88"/>
  <c r="T405" i="88"/>
  <c r="R406" i="88"/>
  <c r="S406" i="88"/>
  <c r="T406" i="88"/>
  <c r="R407" i="88"/>
  <c r="S407" i="88"/>
  <c r="T407" i="88"/>
  <c r="R408" i="88"/>
  <c r="S408" i="88"/>
  <c r="T408" i="88"/>
  <c r="R409" i="88"/>
  <c r="S409" i="88"/>
  <c r="T409" i="88"/>
  <c r="R410" i="88"/>
  <c r="S410" i="88"/>
  <c r="T410" i="88"/>
  <c r="R411" i="88"/>
  <c r="S411" i="88"/>
  <c r="T411" i="88"/>
  <c r="R412" i="88"/>
  <c r="S412" i="88"/>
  <c r="T412" i="88"/>
  <c r="R413" i="88"/>
  <c r="S413" i="88"/>
  <c r="T413" i="88"/>
  <c r="R414" i="88"/>
  <c r="S414" i="88"/>
  <c r="T414" i="88"/>
  <c r="R415" i="88"/>
  <c r="S415" i="88"/>
  <c r="T415" i="88"/>
  <c r="R416" i="88"/>
  <c r="S416" i="88"/>
  <c r="T416" i="88"/>
  <c r="R417" i="88"/>
  <c r="S417" i="88"/>
  <c r="T417" i="88"/>
  <c r="R418" i="88"/>
  <c r="S418" i="88"/>
  <c r="T418" i="88"/>
  <c r="R419" i="88"/>
  <c r="S419" i="88"/>
  <c r="T419" i="88"/>
  <c r="R420" i="88"/>
  <c r="S420" i="88"/>
  <c r="T420" i="88"/>
  <c r="R421" i="88"/>
  <c r="S421" i="88"/>
  <c r="T421" i="88"/>
  <c r="R422" i="88"/>
  <c r="S422" i="88"/>
  <c r="T422" i="88"/>
  <c r="R423" i="88"/>
  <c r="S423" i="88"/>
  <c r="T423" i="88"/>
  <c r="R425" i="88"/>
  <c r="S425" i="88"/>
  <c r="T425" i="88"/>
  <c r="R426" i="88"/>
  <c r="S426" i="88"/>
  <c r="T426" i="88"/>
  <c r="R427" i="88"/>
  <c r="S427" i="88"/>
  <c r="T427" i="88"/>
  <c r="R428" i="88"/>
  <c r="S428" i="88"/>
  <c r="T428" i="88"/>
  <c r="R429" i="88"/>
  <c r="S429" i="88"/>
  <c r="T429" i="88"/>
  <c r="AK999" i="79"/>
  <c r="AJ999" i="79"/>
  <c r="AK1199" i="79"/>
  <c r="AL1199" i="79"/>
  <c r="AM1199" i="79"/>
  <c r="AN1199" i="79"/>
  <c r="AJ1199" i="79"/>
  <c r="D1199" i="79"/>
  <c r="AY1399" i="79"/>
  <c r="W35" i="88"/>
  <c r="AJ308" i="79"/>
  <c r="AY1322" i="79"/>
  <c r="AY1323" i="79"/>
  <c r="AY1324" i="79"/>
  <c r="AY1325" i="79"/>
  <c r="AY1326" i="79"/>
  <c r="AY1327" i="79"/>
  <c r="AY1328" i="79"/>
  <c r="AY1329" i="79"/>
  <c r="AY1330" i="79"/>
  <c r="AY1331" i="79"/>
  <c r="AY1334" i="79"/>
  <c r="AY1335" i="79"/>
  <c r="AY1336" i="79"/>
  <c r="AY1337" i="79"/>
  <c r="AY1338" i="79"/>
  <c r="AY1339" i="79"/>
  <c r="AY1340" i="79"/>
  <c r="AY1341" i="79"/>
  <c r="AY1342" i="79"/>
  <c r="AY1343" i="79"/>
  <c r="AY1344" i="79"/>
  <c r="AY1345" i="79"/>
  <c r="AY1346" i="79"/>
  <c r="AY1347" i="79"/>
  <c r="AY1348" i="79"/>
  <c r="AY1349" i="79"/>
  <c r="AY1350" i="79"/>
  <c r="AY1351" i="79"/>
  <c r="AY1352" i="79"/>
  <c r="AY1353" i="79"/>
  <c r="AY1354" i="79"/>
  <c r="AY1355" i="79"/>
  <c r="AY1356" i="79"/>
  <c r="AY1357" i="79"/>
  <c r="AY1358" i="79"/>
  <c r="AY1359" i="79"/>
  <c r="AY1360" i="79"/>
  <c r="AY1361" i="79"/>
  <c r="AY1362" i="79"/>
  <c r="AY1363" i="79"/>
  <c r="AY1364" i="79"/>
  <c r="AY1365" i="79"/>
  <c r="AY1366" i="79"/>
  <c r="AY1367" i="79"/>
  <c r="AY1368" i="79"/>
  <c r="AY1369" i="79"/>
  <c r="AY1370" i="79"/>
  <c r="AY1371" i="79"/>
  <c r="AY1372" i="79"/>
  <c r="AY1373" i="79"/>
  <c r="AY1374" i="79"/>
  <c r="AY1375" i="79"/>
  <c r="AY1376" i="79"/>
  <c r="AY1377" i="79"/>
  <c r="AY1378" i="79"/>
  <c r="AY1379" i="79"/>
  <c r="AY1380" i="79"/>
  <c r="AY1381" i="79"/>
  <c r="AY1382" i="79"/>
  <c r="AY1383" i="79"/>
  <c r="AL1120" i="79"/>
  <c r="AM1120" i="79"/>
  <c r="AN1120" i="79"/>
  <c r="AK1120" i="79"/>
  <c r="AY1112" i="79"/>
  <c r="AY1113" i="79"/>
  <c r="AY1114" i="79"/>
  <c r="AY1115" i="79"/>
  <c r="AY1116" i="79"/>
  <c r="AY1117" i="79"/>
  <c r="AY1118" i="79"/>
  <c r="AY1119" i="79"/>
  <c r="AY1122" i="79"/>
  <c r="AY1123" i="79"/>
  <c r="AY1124" i="79"/>
  <c r="AY1125" i="79"/>
  <c r="AY1126" i="79"/>
  <c r="AY1127" i="79"/>
  <c r="AY1128" i="79"/>
  <c r="AY1129" i="79"/>
  <c r="AY1130" i="79"/>
  <c r="AY1131" i="79"/>
  <c r="AY1132" i="79"/>
  <c r="AY1133" i="79"/>
  <c r="AY1134" i="79"/>
  <c r="AY1135" i="79"/>
  <c r="AY1136" i="79"/>
  <c r="AY1137" i="79"/>
  <c r="AY1138" i="79"/>
  <c r="AY1139" i="79"/>
  <c r="AY1140" i="79"/>
  <c r="AY1141" i="79"/>
  <c r="AY1142" i="79"/>
  <c r="AY1143" i="79"/>
  <c r="AY1144" i="79"/>
  <c r="AY1145" i="79"/>
  <c r="AY1146" i="79"/>
  <c r="AY1147" i="79"/>
  <c r="AY1148" i="79"/>
  <c r="AY1149" i="79"/>
  <c r="AY1150" i="79"/>
  <c r="AY1151" i="79"/>
  <c r="AY1152" i="79"/>
  <c r="AY1153" i="79"/>
  <c r="AY1154" i="79"/>
  <c r="AY1155" i="79"/>
  <c r="AY1156" i="79"/>
  <c r="AY1157" i="79"/>
  <c r="AY1158" i="79"/>
  <c r="AY1159" i="79"/>
  <c r="AY1160" i="79"/>
  <c r="AY1161" i="79"/>
  <c r="AY1162" i="79"/>
  <c r="AY1163" i="79"/>
  <c r="AY1164" i="79"/>
  <c r="AY1165" i="79"/>
  <c r="AY1166" i="79"/>
  <c r="AY1167" i="79"/>
  <c r="AY1168" i="79"/>
  <c r="AY1169" i="79"/>
  <c r="AY1170" i="79"/>
  <c r="AY1171" i="79"/>
  <c r="AY1172" i="79"/>
  <c r="AY927" i="79"/>
  <c r="AY928" i="79"/>
  <c r="AY929" i="79"/>
  <c r="AY930" i="79"/>
  <c r="AY931" i="79"/>
  <c r="AY932" i="79"/>
  <c r="AY933" i="79"/>
  <c r="AY934" i="79"/>
  <c r="AY935" i="79"/>
  <c r="AY936" i="79"/>
  <c r="AY937" i="79"/>
  <c r="AY938" i="79"/>
  <c r="AY939" i="79"/>
  <c r="AY940" i="79"/>
  <c r="AY941" i="79"/>
  <c r="AY942" i="79"/>
  <c r="AY943" i="79"/>
  <c r="AY944" i="79"/>
  <c r="AY945" i="79"/>
  <c r="AY946" i="79"/>
  <c r="AY947" i="79"/>
  <c r="AY948" i="79"/>
  <c r="AY949" i="79"/>
  <c r="AY950" i="79"/>
  <c r="AY951" i="79"/>
  <c r="AY952" i="79"/>
  <c r="AY953" i="79"/>
  <c r="AY954" i="79"/>
  <c r="AY955" i="79"/>
  <c r="AY956" i="79"/>
  <c r="AY957" i="79"/>
  <c r="AY958" i="79"/>
  <c r="AY959" i="79"/>
  <c r="AY960" i="79"/>
  <c r="AY961" i="79"/>
  <c r="AY962" i="79"/>
  <c r="AY963" i="79"/>
  <c r="AY964" i="79"/>
  <c r="AY965" i="79"/>
  <c r="AY966" i="79"/>
  <c r="AY967" i="79"/>
  <c r="AY968" i="79"/>
  <c r="AY969" i="79"/>
  <c r="AY970" i="79"/>
  <c r="AY971" i="79"/>
  <c r="AY972" i="79"/>
  <c r="AY973" i="79"/>
  <c r="AY974" i="79"/>
  <c r="AY975" i="79"/>
  <c r="AY976" i="79"/>
  <c r="AY977" i="79"/>
  <c r="AY979" i="79"/>
  <c r="AY980" i="79"/>
  <c r="AY981" i="79"/>
  <c r="AY982" i="79"/>
  <c r="AY983" i="79"/>
  <c r="AY984" i="79"/>
  <c r="AY985" i="79"/>
  <c r="AY986" i="79"/>
  <c r="AY987" i="79"/>
  <c r="AY906" i="79"/>
  <c r="AY907" i="79"/>
  <c r="AY908" i="79"/>
  <c r="AY909" i="79"/>
  <c r="AY910" i="79"/>
  <c r="AY911" i="79"/>
  <c r="AY912" i="79"/>
  <c r="AY913" i="79"/>
  <c r="AY914" i="79"/>
  <c r="AY915" i="79"/>
  <c r="AY916" i="79"/>
  <c r="AY917" i="79"/>
  <c r="AY920" i="79"/>
  <c r="AY921" i="79"/>
  <c r="AY922" i="79"/>
  <c r="AY923" i="79"/>
  <c r="AY926" i="79"/>
  <c r="AY905" i="79"/>
  <c r="AY708" i="79"/>
  <c r="AY709" i="79"/>
  <c r="AY710" i="79"/>
  <c r="AY711" i="79"/>
  <c r="AY712" i="79"/>
  <c r="AY713" i="79"/>
  <c r="AY714" i="79"/>
  <c r="AY715" i="79"/>
  <c r="AY716" i="79"/>
  <c r="AY717" i="79"/>
  <c r="AY718" i="79"/>
  <c r="AY719" i="79"/>
  <c r="AY720" i="79"/>
  <c r="AY721" i="79"/>
  <c r="AY722" i="79"/>
  <c r="AY723" i="79"/>
  <c r="AY724" i="79"/>
  <c r="AY725" i="79"/>
  <c r="AY728" i="79"/>
  <c r="AY729" i="79"/>
  <c r="AY730" i="79"/>
  <c r="AY731" i="79"/>
  <c r="AY732" i="79"/>
  <c r="AY733" i="79"/>
  <c r="AY734" i="79"/>
  <c r="AY735" i="79"/>
  <c r="AY736" i="79"/>
  <c r="AY737" i="79"/>
  <c r="AY738" i="79"/>
  <c r="AY739" i="79"/>
  <c r="AY740" i="79"/>
  <c r="AY741" i="79"/>
  <c r="AY742" i="79"/>
  <c r="AY743" i="79"/>
  <c r="AY744" i="79"/>
  <c r="AY745" i="79"/>
  <c r="AY746" i="79"/>
  <c r="AY747" i="79"/>
  <c r="AY750" i="79"/>
  <c r="AY751" i="79"/>
  <c r="AY752" i="79"/>
  <c r="AY753" i="79"/>
  <c r="AY754" i="79"/>
  <c r="AY755" i="79"/>
  <c r="AY756" i="79"/>
  <c r="AY757" i="79"/>
  <c r="AY758" i="79"/>
  <c r="AY759" i="79"/>
  <c r="AY760" i="79"/>
  <c r="AY761" i="79"/>
  <c r="AY762" i="79"/>
  <c r="AY763" i="79"/>
  <c r="AY764" i="79"/>
  <c r="AY765" i="79"/>
  <c r="AY766" i="79"/>
  <c r="AY767" i="79"/>
  <c r="AY768" i="79"/>
  <c r="AY769" i="79"/>
  <c r="AY770" i="79"/>
  <c r="AY771" i="79"/>
  <c r="AY772" i="79"/>
  <c r="AY773" i="79"/>
  <c r="AY774" i="79"/>
  <c r="AY775" i="79"/>
  <c r="AY776" i="79"/>
  <c r="AY777" i="79"/>
  <c r="AY778" i="79"/>
  <c r="AY779" i="79"/>
  <c r="AY707" i="79"/>
  <c r="AY493" i="79"/>
  <c r="AY494" i="79"/>
  <c r="AY495" i="79"/>
  <c r="AY496" i="79"/>
  <c r="AY497" i="79"/>
  <c r="AY498" i="79"/>
  <c r="AY499" i="79"/>
  <c r="AY500" i="79"/>
  <c r="AY501" i="79"/>
  <c r="AY502" i="79"/>
  <c r="AY503" i="79"/>
  <c r="AY504" i="79"/>
  <c r="AY505" i="79"/>
  <c r="AY506" i="79"/>
  <c r="AY507" i="79"/>
  <c r="AY510" i="79"/>
  <c r="AY514" i="79"/>
  <c r="AY515" i="79"/>
  <c r="AY516" i="79"/>
  <c r="AY517" i="79"/>
  <c r="AY518" i="79"/>
  <c r="AY519" i="79"/>
  <c r="AY520" i="79"/>
  <c r="AY523" i="79"/>
  <c r="AY524" i="79"/>
  <c r="AY525" i="79"/>
  <c r="AY526" i="79"/>
  <c r="AY527" i="79"/>
  <c r="AY528" i="79"/>
  <c r="AY529" i="79"/>
  <c r="AY530" i="79"/>
  <c r="AY531" i="79"/>
  <c r="AY532" i="79"/>
  <c r="AY535" i="79"/>
  <c r="AY536" i="79"/>
  <c r="AY537" i="79"/>
  <c r="AY538" i="79"/>
  <c r="AY539" i="79"/>
  <c r="AY540" i="79"/>
  <c r="AY541" i="79"/>
  <c r="AY542" i="79"/>
  <c r="AY543" i="79"/>
  <c r="AY544" i="79"/>
  <c r="AY545" i="79"/>
  <c r="AY546" i="79"/>
  <c r="AY547" i="79"/>
  <c r="AY548" i="79"/>
  <c r="AY549" i="79"/>
  <c r="AY550" i="79"/>
  <c r="AY551" i="79"/>
  <c r="AY552" i="79"/>
  <c r="AY553" i="79"/>
  <c r="AY554" i="79"/>
  <c r="AY555" i="79"/>
  <c r="AY556" i="79"/>
  <c r="AY557" i="79"/>
  <c r="AY558" i="79"/>
  <c r="AY559" i="79"/>
  <c r="AY560" i="79"/>
  <c r="AY561" i="79"/>
  <c r="AY562" i="79"/>
  <c r="AY563" i="79"/>
  <c r="AY564" i="79"/>
  <c r="AY565" i="79"/>
  <c r="AY566" i="79"/>
  <c r="AY567" i="79"/>
  <c r="AY568" i="79"/>
  <c r="AY569" i="79"/>
  <c r="AY570" i="79"/>
  <c r="AY571" i="79"/>
  <c r="AY572" i="79"/>
  <c r="AY573" i="79"/>
  <c r="AY574" i="79"/>
  <c r="AY575" i="79"/>
  <c r="AY576" i="79"/>
  <c r="AY577" i="79"/>
  <c r="AY578" i="79"/>
  <c r="AY579" i="79"/>
  <c r="AY580" i="79"/>
  <c r="AY581" i="79"/>
  <c r="AY582" i="79"/>
  <c r="AY583" i="79"/>
  <c r="AY584" i="79"/>
  <c r="AY585" i="79"/>
  <c r="AY586" i="79"/>
  <c r="AY587" i="79"/>
  <c r="AY588" i="79"/>
  <c r="AY589" i="79"/>
  <c r="AY590" i="79"/>
  <c r="AY591" i="79"/>
  <c r="AY592" i="79"/>
  <c r="AY593" i="79"/>
  <c r="AY594" i="79"/>
  <c r="AY595" i="79"/>
  <c r="AY596" i="79"/>
  <c r="AY597" i="79"/>
  <c r="AY492" i="79"/>
  <c r="AT376" i="79"/>
  <c r="AY295" i="79"/>
  <c r="AY296" i="79"/>
  <c r="AY297" i="79"/>
  <c r="AY298" i="79"/>
  <c r="AY299" i="79"/>
  <c r="AY300" i="79"/>
  <c r="AY301" i="79"/>
  <c r="AY302" i="79"/>
  <c r="AY303" i="79"/>
  <c r="AY304" i="79"/>
  <c r="AY305" i="79"/>
  <c r="AY306" i="79"/>
  <c r="AY307" i="79"/>
  <c r="AY308" i="79"/>
  <c r="AY309" i="79"/>
  <c r="AY310" i="79"/>
  <c r="AY311" i="79"/>
  <c r="AY312" i="79"/>
  <c r="AY313" i="79"/>
  <c r="AY314" i="79"/>
  <c r="AY315" i="79"/>
  <c r="AY316" i="79"/>
  <c r="AY317" i="79"/>
  <c r="AY320" i="79"/>
  <c r="AY325" i="79"/>
  <c r="AY326" i="79"/>
  <c r="AY327" i="79"/>
  <c r="AY328" i="79"/>
  <c r="AY329" i="79"/>
  <c r="AY330" i="79"/>
  <c r="AY331" i="79"/>
  <c r="AY334" i="79"/>
  <c r="AY335" i="79"/>
  <c r="AY336" i="79"/>
  <c r="AY337" i="79"/>
  <c r="AY338" i="79"/>
  <c r="AY339" i="79"/>
  <c r="AY340" i="79"/>
  <c r="AY341" i="79"/>
  <c r="AY342" i="79"/>
  <c r="AY343" i="79"/>
  <c r="AY346" i="79"/>
  <c r="AY347" i="79"/>
  <c r="AY348" i="79"/>
  <c r="AY349" i="79"/>
  <c r="AY350" i="79"/>
  <c r="AY351" i="79"/>
  <c r="AY352" i="79"/>
  <c r="AY353" i="79"/>
  <c r="AY354" i="79"/>
  <c r="AY355" i="79"/>
  <c r="AY356" i="79"/>
  <c r="AY357" i="79"/>
  <c r="AY358" i="79"/>
  <c r="AY359" i="79"/>
  <c r="AY360" i="79"/>
  <c r="AY361" i="79"/>
  <c r="AY362" i="79"/>
  <c r="AY363" i="79"/>
  <c r="AY364" i="79"/>
  <c r="AY365" i="79"/>
  <c r="AY366" i="79"/>
  <c r="AY367" i="79"/>
  <c r="AY368" i="79"/>
  <c r="AY369" i="79"/>
  <c r="AY370" i="79"/>
  <c r="AY371" i="79"/>
  <c r="AY372" i="79"/>
  <c r="AY373" i="79"/>
  <c r="AY374" i="79"/>
  <c r="AY375" i="79"/>
  <c r="AY376" i="79"/>
  <c r="AY378" i="79"/>
  <c r="AY379" i="79"/>
  <c r="AY380" i="79"/>
  <c r="AY381" i="79"/>
  <c r="AY382" i="79"/>
  <c r="AY383" i="79"/>
  <c r="AY384" i="79"/>
  <c r="AY385" i="79"/>
  <c r="AY386" i="79"/>
  <c r="AY293" i="79"/>
  <c r="AY39" i="79"/>
  <c r="AY41" i="79"/>
  <c r="AY42" i="79"/>
  <c r="AY44" i="79"/>
  <c r="AY45" i="79"/>
  <c r="AY47" i="79"/>
  <c r="AY48" i="79"/>
  <c r="AY50" i="79"/>
  <c r="AY51" i="79"/>
  <c r="AY53" i="79"/>
  <c r="AY54" i="79"/>
  <c r="AY55" i="79"/>
  <c r="AY57" i="79"/>
  <c r="AY61" i="79"/>
  <c r="AY62" i="79"/>
  <c r="AY64" i="79"/>
  <c r="AY65" i="79"/>
  <c r="AY67" i="79"/>
  <c r="AY68" i="79"/>
  <c r="AY70" i="79"/>
  <c r="AY71" i="79"/>
  <c r="AY72" i="79"/>
  <c r="AY74" i="79"/>
  <c r="AY75" i="79"/>
  <c r="AY77" i="79"/>
  <c r="AY78" i="79"/>
  <c r="AY80" i="79"/>
  <c r="AY81" i="79"/>
  <c r="AY82" i="79"/>
  <c r="AY84" i="79"/>
  <c r="AY85" i="79"/>
  <c r="AY86" i="79"/>
  <c r="AY88" i="79"/>
  <c r="AY89" i="79"/>
  <c r="AY91" i="79"/>
  <c r="AY92" i="79"/>
  <c r="AY93" i="79"/>
  <c r="AY95" i="79"/>
  <c r="AY96" i="79"/>
  <c r="AY98" i="79"/>
  <c r="AY99" i="79"/>
  <c r="AY101" i="79"/>
  <c r="AY102" i="79"/>
  <c r="AY104" i="79"/>
  <c r="AY105" i="79"/>
  <c r="AY106" i="79"/>
  <c r="AY107" i="79"/>
  <c r="AY109" i="79"/>
  <c r="AY110" i="79"/>
  <c r="AY112" i="79"/>
  <c r="AY113" i="79"/>
  <c r="AY115" i="79"/>
  <c r="AY116" i="79"/>
  <c r="AY118" i="79"/>
  <c r="AY119" i="79"/>
  <c r="AY120" i="79"/>
  <c r="AY122" i="79"/>
  <c r="AY127" i="79"/>
  <c r="AY128" i="79"/>
  <c r="AY130" i="79"/>
  <c r="AY131" i="79"/>
  <c r="AY133" i="79"/>
  <c r="AY134" i="79"/>
  <c r="AY136" i="79"/>
  <c r="AY137" i="79"/>
  <c r="AY139" i="79"/>
  <c r="AY140" i="79"/>
  <c r="AY142" i="79"/>
  <c r="AY143" i="79"/>
  <c r="AY145" i="79"/>
  <c r="AY146" i="79"/>
  <c r="AY147" i="79"/>
  <c r="AY148" i="79"/>
  <c r="AY149" i="79"/>
  <c r="AY151" i="79"/>
  <c r="AY152" i="79"/>
  <c r="AY154" i="79"/>
  <c r="AY155" i="79"/>
  <c r="AY157" i="79"/>
  <c r="AY158" i="79"/>
  <c r="AY160" i="79"/>
  <c r="AY161" i="79"/>
  <c r="AY162" i="79"/>
  <c r="AY165" i="79"/>
  <c r="AY166" i="79"/>
  <c r="AY168" i="79"/>
  <c r="AY169" i="79"/>
  <c r="AY171" i="79"/>
  <c r="AY172" i="79"/>
  <c r="AY174" i="79"/>
  <c r="AY175" i="79"/>
  <c r="AY176" i="79"/>
  <c r="AY178" i="79"/>
  <c r="AY179" i="79"/>
  <c r="AY181" i="79"/>
  <c r="AY182" i="79"/>
  <c r="AY183" i="79"/>
  <c r="AY185" i="79"/>
  <c r="AY186" i="79"/>
  <c r="AY187" i="79"/>
  <c r="AY188" i="79"/>
  <c r="AY190" i="79"/>
  <c r="AY191" i="79"/>
  <c r="AY192" i="79"/>
  <c r="AY194" i="79"/>
  <c r="AY195" i="79"/>
  <c r="L61" i="89"/>
  <c r="L62" i="89"/>
  <c r="L63" i="89"/>
  <c r="L64" i="89"/>
  <c r="L65" i="89"/>
  <c r="L66" i="89"/>
  <c r="U28" i="88"/>
  <c r="U29" i="88"/>
  <c r="U30" i="88"/>
  <c r="U31" i="88"/>
  <c r="U32" i="88"/>
  <c r="U33" i="88"/>
  <c r="U34" i="88"/>
  <c r="U35" i="88"/>
  <c r="U36" i="88"/>
  <c r="U37" i="88"/>
  <c r="U38" i="88"/>
  <c r="U39" i="88"/>
  <c r="T28" i="88"/>
  <c r="T29" i="88"/>
  <c r="T30" i="88"/>
  <c r="T31" i="88"/>
  <c r="T32" i="88"/>
  <c r="T33" i="88"/>
  <c r="T34" i="88"/>
  <c r="T35" i="88"/>
  <c r="T36" i="88"/>
  <c r="T37" i="88"/>
  <c r="T38" i="88"/>
  <c r="T39" i="88"/>
  <c r="R28" i="88"/>
  <c r="S28" i="88"/>
  <c r="R29" i="88"/>
  <c r="S29" i="88"/>
  <c r="R30" i="88"/>
  <c r="S30" i="88"/>
  <c r="R31" i="88"/>
  <c r="S31" i="88"/>
  <c r="R32" i="88"/>
  <c r="S32" i="88"/>
  <c r="R33" i="88"/>
  <c r="S33" i="88"/>
  <c r="R34" i="88"/>
  <c r="S34" i="88"/>
  <c r="R35" i="88"/>
  <c r="S35" i="88"/>
  <c r="R36" i="88"/>
  <c r="S36" i="88"/>
  <c r="R37" i="88"/>
  <c r="S37" i="88"/>
  <c r="R38" i="88"/>
  <c r="S38" i="88"/>
  <c r="R39" i="88"/>
  <c r="S39" i="88"/>
  <c r="BA427" i="79" l="1"/>
  <c r="V56" i="93"/>
  <c r="W56" i="93" s="1"/>
  <c r="BA627" i="79"/>
  <c r="V69" i="93"/>
  <c r="W69" i="93" s="1"/>
  <c r="BA220" i="79"/>
  <c r="V32" i="93"/>
  <c r="W32" i="93" s="1"/>
  <c r="BA415" i="79"/>
  <c r="V44" i="93"/>
  <c r="W44" i="93" s="1"/>
  <c r="BA621" i="79"/>
  <c r="V63" i="93"/>
  <c r="W63" i="93" s="1"/>
  <c r="BA817" i="79"/>
  <c r="V79" i="93"/>
  <c r="W79" i="93" s="1"/>
  <c r="BA1222" i="79"/>
  <c r="V109" i="93"/>
  <c r="W109" i="93" s="1"/>
  <c r="BA1221" i="79"/>
  <c r="V108" i="93"/>
  <c r="W108" i="93" s="1"/>
  <c r="BA628" i="79"/>
  <c r="V70" i="93"/>
  <c r="W70" i="93" s="1"/>
  <c r="BA414" i="79"/>
  <c r="V43" i="93"/>
  <c r="W43" i="93" s="1"/>
  <c r="BA620" i="79"/>
  <c r="V62" i="93"/>
  <c r="W62" i="93" s="1"/>
  <c r="BA413" i="79"/>
  <c r="V42" i="93"/>
  <c r="W42" i="93" s="1"/>
  <c r="BA619" i="79"/>
  <c r="V61" i="93"/>
  <c r="W61" i="93" s="1"/>
  <c r="BA816" i="79"/>
  <c r="V78" i="93"/>
  <c r="W78" i="93" s="1"/>
  <c r="BA1220" i="79"/>
  <c r="V107" i="93"/>
  <c r="W107" i="93" s="1"/>
  <c r="BA217" i="79"/>
  <c r="V29" i="93"/>
  <c r="W29" i="93" s="1"/>
  <c r="BA618" i="79"/>
  <c r="V60" i="93"/>
  <c r="W60" i="93" s="1"/>
  <c r="BA1027" i="79"/>
  <c r="V101" i="93"/>
  <c r="W101" i="93" s="1"/>
  <c r="BA219" i="79"/>
  <c r="V31" i="93"/>
  <c r="W31" i="93" s="1"/>
  <c r="BA813" i="79"/>
  <c r="V75" i="93"/>
  <c r="W75" i="93" s="1"/>
  <c r="BA218" i="79"/>
  <c r="V30" i="93"/>
  <c r="W30" i="93" s="1"/>
  <c r="BA216" i="79"/>
  <c r="V28" i="93"/>
  <c r="W28" i="93" s="1"/>
  <c r="BA823" i="79"/>
  <c r="V85" i="93"/>
  <c r="W85" i="93" s="1"/>
  <c r="BA815" i="79"/>
  <c r="V77" i="93"/>
  <c r="W77" i="93" s="1"/>
  <c r="BA1218" i="79"/>
  <c r="V105" i="93"/>
  <c r="W105" i="93" s="1"/>
  <c r="BA215" i="79"/>
  <c r="V27" i="93"/>
  <c r="W27" i="93" s="1"/>
  <c r="BA214" i="79"/>
  <c r="V26" i="93"/>
  <c r="W26" i="93" s="1"/>
  <c r="BA617" i="79"/>
  <c r="V59" i="93"/>
  <c r="W59" i="93" s="1"/>
  <c r="BA822" i="79"/>
  <c r="V84" i="93"/>
  <c r="W84" i="93" s="1"/>
  <c r="BA814" i="79"/>
  <c r="V76" i="93"/>
  <c r="W76" i="93" s="1"/>
  <c r="BA1016" i="79"/>
  <c r="V90" i="93"/>
  <c r="W90" i="93" s="1"/>
  <c r="BA213" i="79"/>
  <c r="V25" i="93"/>
  <c r="W25" i="93" s="1"/>
  <c r="BA630" i="79"/>
  <c r="V72" i="93"/>
  <c r="W72" i="93" s="1"/>
  <c r="BA1025" i="79"/>
  <c r="V99" i="93"/>
  <c r="W99" i="93" s="1"/>
  <c r="BA226" i="79"/>
  <c r="V38" i="93"/>
  <c r="W38" i="93" s="1"/>
  <c r="BA629" i="79"/>
  <c r="V71" i="93"/>
  <c r="W71" i="93" s="1"/>
  <c r="BA821" i="79"/>
  <c r="V83" i="93"/>
  <c r="W83" i="93" s="1"/>
  <c r="BA1024" i="79"/>
  <c r="V98" i="93"/>
  <c r="W98" i="93" s="1"/>
  <c r="BA225" i="79"/>
  <c r="V37" i="93"/>
  <c r="W37" i="93" s="1"/>
  <c r="BA420" i="79"/>
  <c r="V49" i="93"/>
  <c r="W49" i="93" s="1"/>
  <c r="BA626" i="79"/>
  <c r="V68" i="93"/>
  <c r="W68" i="93" s="1"/>
  <c r="BA1021" i="79"/>
  <c r="V95" i="93"/>
  <c r="W95" i="93" s="1"/>
  <c r="BA227" i="79"/>
  <c r="V39" i="93"/>
  <c r="W39" i="93" s="1"/>
  <c r="BA212" i="79"/>
  <c r="V24" i="93"/>
  <c r="W24" i="93" s="1"/>
  <c r="BA224" i="79"/>
  <c r="V36" i="93"/>
  <c r="W36" i="93" s="1"/>
  <c r="BA425" i="79"/>
  <c r="V54" i="93"/>
  <c r="W54" i="93" s="1"/>
  <c r="BA419" i="79"/>
  <c r="V48" i="93"/>
  <c r="W48" i="93" s="1"/>
  <c r="BA625" i="79"/>
  <c r="V67" i="93"/>
  <c r="W67" i="93" s="1"/>
  <c r="BA819" i="79"/>
  <c r="V81" i="93"/>
  <c r="W81" i="93" s="1"/>
  <c r="BA1020" i="79"/>
  <c r="V94" i="93"/>
  <c r="W94" i="93" s="1"/>
  <c r="BA1226" i="79"/>
  <c r="V113" i="93"/>
  <c r="W113" i="93" s="1"/>
  <c r="BA421" i="79"/>
  <c r="V50" i="93"/>
  <c r="W50" i="93" s="1"/>
  <c r="BA1022" i="79"/>
  <c r="V96" i="93"/>
  <c r="W96" i="93" s="1"/>
  <c r="BA1019" i="79"/>
  <c r="V93" i="93"/>
  <c r="W93" i="93" s="1"/>
  <c r="BA1225" i="79"/>
  <c r="V112" i="93"/>
  <c r="W112" i="93" s="1"/>
  <c r="BA424" i="79"/>
  <c r="V53" i="93"/>
  <c r="W53" i="93" s="1"/>
  <c r="BA222" i="79"/>
  <c r="V34" i="93"/>
  <c r="W34" i="93" s="1"/>
  <c r="BA423" i="79"/>
  <c r="V52" i="93"/>
  <c r="W52" i="93" s="1"/>
  <c r="BA417" i="79"/>
  <c r="V46" i="93"/>
  <c r="W46" i="93" s="1"/>
  <c r="BA623" i="79"/>
  <c r="V65" i="93"/>
  <c r="W65" i="93" s="1"/>
  <c r="BA818" i="79"/>
  <c r="V80" i="93"/>
  <c r="W80" i="93" s="1"/>
  <c r="BA1018" i="79"/>
  <c r="V92" i="93"/>
  <c r="W92" i="93" s="1"/>
  <c r="BA820" i="79"/>
  <c r="V82" i="93"/>
  <c r="W82" i="93" s="1"/>
  <c r="BA221" i="79"/>
  <c r="V33" i="93"/>
  <c r="W33" i="93" s="1"/>
  <c r="BA422" i="79"/>
  <c r="V51" i="93"/>
  <c r="W51" i="93" s="1"/>
  <c r="BA416" i="79"/>
  <c r="V45" i="93"/>
  <c r="W45" i="93" s="1"/>
  <c r="BA622" i="79"/>
  <c r="V64" i="93"/>
  <c r="W64" i="93" s="1"/>
  <c r="BA1017" i="79"/>
  <c r="V91" i="93"/>
  <c r="W91" i="93" s="1"/>
  <c r="BA1223" i="79"/>
  <c r="V110" i="93"/>
  <c r="W110" i="93" s="1"/>
  <c r="BA1219" i="79"/>
  <c r="BA1227" i="79"/>
  <c r="BA1217" i="79"/>
  <c r="BA1224" i="79"/>
  <c r="AZ1425" i="79"/>
  <c r="BA1425" i="79" s="1"/>
  <c r="AZ1421" i="79"/>
  <c r="BA1419" i="79"/>
  <c r="BA1424" i="79"/>
  <c r="BA1423" i="79"/>
  <c r="BA1422" i="79"/>
  <c r="BA1421" i="79"/>
  <c r="BA1420" i="79"/>
  <c r="BA1418" i="79"/>
  <c r="BA1427" i="79"/>
  <c r="BA1026" i="79"/>
  <c r="BA1023" i="79"/>
  <c r="BA825" i="79"/>
  <c r="BA824" i="79"/>
  <c r="BA624" i="79"/>
  <c r="BA418" i="79"/>
  <c r="BA426" i="79"/>
  <c r="BA223" i="79"/>
  <c r="W424" i="88"/>
  <c r="R596" i="79" l="1"/>
  <c r="Q596" i="79"/>
  <c r="R579" i="79"/>
  <c r="Q579" i="79"/>
  <c r="R572" i="79"/>
  <c r="Q572" i="79"/>
  <c r="R565" i="79"/>
  <c r="Q565" i="79"/>
  <c r="R559" i="79"/>
  <c r="Q559" i="79"/>
  <c r="R556" i="79"/>
  <c r="Q556" i="79"/>
  <c r="R553" i="79"/>
  <c r="Q553" i="79"/>
  <c r="T385" i="79"/>
  <c r="S385" i="79"/>
  <c r="R385" i="79"/>
  <c r="Q385" i="79"/>
  <c r="T377" i="79"/>
  <c r="S377" i="79"/>
  <c r="R377" i="79"/>
  <c r="Q377" i="79"/>
  <c r="T376" i="79"/>
  <c r="S376" i="79"/>
  <c r="R376" i="79"/>
  <c r="Q376" i="79"/>
  <c r="T372" i="79"/>
  <c r="S372" i="79"/>
  <c r="R372" i="79"/>
  <c r="Q372" i="79"/>
  <c r="T370" i="79"/>
  <c r="S370" i="79"/>
  <c r="R370" i="79"/>
  <c r="Q370" i="79"/>
  <c r="T369" i="79"/>
  <c r="S369" i="79"/>
  <c r="R369" i="79"/>
  <c r="Q369" i="79"/>
  <c r="T367" i="79"/>
  <c r="S367" i="79"/>
  <c r="R367" i="79"/>
  <c r="Q367" i="79"/>
  <c r="T366" i="79"/>
  <c r="S366" i="79"/>
  <c r="R366" i="79"/>
  <c r="Q366" i="79"/>
  <c r="T361" i="79"/>
  <c r="S361" i="79"/>
  <c r="R361" i="79"/>
  <c r="Q361" i="79"/>
  <c r="T197" i="79"/>
  <c r="S197" i="79"/>
  <c r="R197" i="79"/>
  <c r="Q197" i="79"/>
  <c r="T195" i="79"/>
  <c r="S195" i="79"/>
  <c r="R195" i="79"/>
  <c r="Q195" i="79"/>
  <c r="T183" i="79"/>
  <c r="S183" i="79"/>
  <c r="R183" i="79"/>
  <c r="Q183" i="79"/>
  <c r="T173" i="79"/>
  <c r="S173" i="79"/>
  <c r="R173" i="79"/>
  <c r="Q173" i="79"/>
  <c r="T164" i="79"/>
  <c r="S164" i="79"/>
  <c r="R164" i="79"/>
  <c r="Q164" i="79"/>
  <c r="T163" i="79"/>
  <c r="S163" i="79"/>
  <c r="R163" i="79"/>
  <c r="Q163" i="79"/>
  <c r="T162" i="79"/>
  <c r="S162" i="79"/>
  <c r="R162" i="79"/>
  <c r="Q162" i="79"/>
  <c r="T159" i="79"/>
  <c r="S159" i="79"/>
  <c r="R159" i="79"/>
  <c r="Q159" i="79"/>
  <c r="T158" i="79"/>
  <c r="S158" i="79"/>
  <c r="R158" i="79"/>
  <c r="Q158" i="79"/>
  <c r="T153" i="79"/>
  <c r="S153" i="79"/>
  <c r="R153" i="79"/>
  <c r="Q153" i="79"/>
  <c r="T152" i="79"/>
  <c r="S152" i="79"/>
  <c r="R152" i="79"/>
  <c r="Q152" i="79"/>
  <c r="T150" i="79"/>
  <c r="S150" i="79"/>
  <c r="R150" i="79"/>
  <c r="Q150" i="79"/>
  <c r="T149" i="79"/>
  <c r="S149" i="79"/>
  <c r="R149" i="79"/>
  <c r="Q149" i="79"/>
  <c r="R547" i="79"/>
  <c r="Q547" i="79"/>
  <c r="R533" i="79"/>
  <c r="Q533" i="79"/>
  <c r="R521" i="79"/>
  <c r="Q521" i="79"/>
  <c r="R518" i="79"/>
  <c r="Q518" i="79"/>
  <c r="R511" i="79"/>
  <c r="Q511" i="79"/>
  <c r="R504" i="79"/>
  <c r="Q504" i="79"/>
  <c r="R498" i="79"/>
  <c r="Q498" i="79"/>
  <c r="R495" i="79"/>
  <c r="Q495" i="79"/>
  <c r="R492" i="79"/>
  <c r="Q492" i="79"/>
  <c r="T333" i="79"/>
  <c r="S333" i="79"/>
  <c r="R333" i="79"/>
  <c r="Q333" i="79"/>
  <c r="T332" i="79"/>
  <c r="S332" i="79"/>
  <c r="R332" i="79"/>
  <c r="Q332" i="79"/>
  <c r="T322" i="79"/>
  <c r="S322" i="79"/>
  <c r="R322" i="79"/>
  <c r="Q322" i="79"/>
  <c r="T321" i="79"/>
  <c r="S321" i="79"/>
  <c r="R321" i="79"/>
  <c r="Q321" i="79"/>
  <c r="T314" i="79"/>
  <c r="S314" i="79"/>
  <c r="R314" i="79"/>
  <c r="Q314" i="79"/>
  <c r="T308" i="79"/>
  <c r="S308" i="79"/>
  <c r="R308" i="79"/>
  <c r="Q308" i="79"/>
  <c r="T307" i="79"/>
  <c r="S307" i="79"/>
  <c r="R307" i="79"/>
  <c r="Q307" i="79"/>
  <c r="T305" i="79"/>
  <c r="S305" i="79"/>
  <c r="R305" i="79"/>
  <c r="Q305" i="79"/>
  <c r="T304" i="79"/>
  <c r="S304" i="79"/>
  <c r="R304" i="79"/>
  <c r="Q304" i="79"/>
  <c r="T293" i="79"/>
  <c r="S293" i="79"/>
  <c r="R293" i="79"/>
  <c r="Q293" i="79"/>
  <c r="T125" i="79"/>
  <c r="S125" i="79"/>
  <c r="R125" i="79"/>
  <c r="Q125" i="79"/>
  <c r="T124" i="79"/>
  <c r="S124" i="79"/>
  <c r="R124" i="79"/>
  <c r="Q124" i="79"/>
  <c r="T123" i="79"/>
  <c r="S123" i="79"/>
  <c r="R123" i="79"/>
  <c r="Q123" i="79"/>
  <c r="T82" i="79"/>
  <c r="S82" i="79"/>
  <c r="R82" i="79"/>
  <c r="Q82" i="79"/>
  <c r="T78" i="79"/>
  <c r="S78" i="79"/>
  <c r="R78" i="79"/>
  <c r="Q78" i="79"/>
  <c r="T60" i="79"/>
  <c r="S60" i="79"/>
  <c r="R60" i="79"/>
  <c r="Q60" i="79"/>
  <c r="T59" i="79"/>
  <c r="S59" i="79"/>
  <c r="R59" i="79"/>
  <c r="Q59" i="79"/>
  <c r="T58" i="79"/>
  <c r="S58" i="79"/>
  <c r="R58" i="79"/>
  <c r="Q58" i="79"/>
  <c r="T56" i="79"/>
  <c r="S56" i="79"/>
  <c r="R56" i="79"/>
  <c r="Q56" i="79"/>
  <c r="T51" i="79"/>
  <c r="S51" i="79"/>
  <c r="R51" i="79"/>
  <c r="Q51" i="79"/>
  <c r="T49" i="79"/>
  <c r="S49" i="79"/>
  <c r="R49" i="79"/>
  <c r="Q49" i="79"/>
  <c r="T48" i="79"/>
  <c r="S48" i="79"/>
  <c r="R48" i="79"/>
  <c r="Q48" i="79"/>
  <c r="T43" i="79"/>
  <c r="S43" i="79"/>
  <c r="R43" i="79"/>
  <c r="Q43" i="79"/>
  <c r="T42" i="79"/>
  <c r="S42" i="79"/>
  <c r="R42" i="79"/>
  <c r="Q42" i="79"/>
  <c r="T40" i="79"/>
  <c r="S40" i="79"/>
  <c r="R40" i="79"/>
  <c r="Q40" i="79"/>
  <c r="T39" i="79"/>
  <c r="S39" i="79"/>
  <c r="R39" i="79"/>
  <c r="Q39" i="79"/>
  <c r="AW577" i="46" l="1"/>
  <c r="AT577" i="46"/>
  <c r="AU577" i="46"/>
  <c r="AV577" i="46"/>
  <c r="AX577" i="46"/>
  <c r="AY577" i="46"/>
  <c r="AT578" i="46"/>
  <c r="AU578" i="46"/>
  <c r="AV578" i="46"/>
  <c r="AW578" i="46"/>
  <c r="AX578" i="46"/>
  <c r="AY578" i="46"/>
  <c r="AT579" i="46"/>
  <c r="AU579" i="46"/>
  <c r="AV579" i="46"/>
  <c r="AW579" i="46"/>
  <c r="AX579" i="46"/>
  <c r="AY579" i="46"/>
  <c r="AS577" i="46"/>
  <c r="AS578" i="46"/>
  <c r="AS579" i="46"/>
  <c r="AQ577" i="46"/>
  <c r="AR577" i="46"/>
  <c r="AQ578" i="46"/>
  <c r="AR578" i="46"/>
  <c r="AQ579" i="46"/>
  <c r="AR579" i="46"/>
  <c r="AP577" i="46"/>
  <c r="AP578" i="46"/>
  <c r="AP579" i="46"/>
  <c r="AO579" i="46"/>
  <c r="AO578" i="46"/>
  <c r="AO577" i="46"/>
  <c r="L68" i="89" l="1"/>
  <c r="K68" i="89"/>
  <c r="Q432" i="88"/>
  <c r="R432" i="88"/>
  <c r="S432" i="88"/>
  <c r="T432" i="88"/>
  <c r="U432" i="88"/>
  <c r="V432" i="88"/>
  <c r="Q433" i="88"/>
  <c r="R433" i="88"/>
  <c r="S433" i="88"/>
  <c r="T433" i="88"/>
  <c r="U433" i="88"/>
  <c r="V433" i="88"/>
  <c r="Q434" i="88"/>
  <c r="R434" i="88"/>
  <c r="S434" i="88"/>
  <c r="T434" i="88"/>
  <c r="U434" i="88"/>
  <c r="V434" i="88"/>
  <c r="Q435" i="88"/>
  <c r="R435" i="88"/>
  <c r="S435" i="88"/>
  <c r="T435" i="88"/>
  <c r="U435" i="88"/>
  <c r="V435" i="88"/>
  <c r="P433" i="88"/>
  <c r="P434" i="88"/>
  <c r="P435" i="88"/>
  <c r="P432" i="88"/>
  <c r="O435" i="88"/>
  <c r="O434" i="88"/>
  <c r="O433" i="88"/>
  <c r="O432" i="88"/>
  <c r="AT971" i="79"/>
  <c r="AT773" i="79"/>
  <c r="Q406" i="88"/>
  <c r="AQ473" i="46"/>
  <c r="AQ464" i="46"/>
  <c r="AL332" i="79"/>
  <c r="Q414" i="88"/>
  <c r="D15" i="44"/>
  <c r="AJ1120" i="79" l="1"/>
  <c r="AY1120" i="79" s="1"/>
  <c r="M68" i="89"/>
  <c r="K67" i="89" s="1"/>
  <c r="W406" i="88"/>
  <c r="N64" i="45"/>
  <c r="N65" i="45" s="1"/>
  <c r="N57" i="45"/>
  <c r="N58" i="45" s="1"/>
  <c r="N50" i="45"/>
  <c r="N51" i="45" s="1"/>
  <c r="N43" i="45"/>
  <c r="N44" i="45" s="1"/>
  <c r="N36" i="45"/>
  <c r="N37" i="45" s="1"/>
  <c r="N29" i="45"/>
  <c r="N30" i="45" s="1"/>
  <c r="N100" i="45"/>
  <c r="L67" i="89" l="1"/>
  <c r="M67" i="89" s="1"/>
  <c r="O70" i="45"/>
  <c r="O56" i="45"/>
  <c r="O49" i="45"/>
  <c r="O42" i="45"/>
  <c r="O28" i="45"/>
  <c r="O35" i="45"/>
  <c r="N93" i="45"/>
  <c r="N86" i="45"/>
  <c r="O86" i="45"/>
  <c r="O93" i="45"/>
  <c r="O100" i="45"/>
  <c r="L100" i="45" l="1"/>
  <c r="K100" i="45"/>
  <c r="J100" i="45"/>
  <c r="I100" i="45"/>
  <c r="H100" i="45"/>
  <c r="G100" i="45"/>
  <c r="F100" i="45"/>
  <c r="E100" i="45"/>
  <c r="D100" i="45"/>
  <c r="L93" i="45"/>
  <c r="K93" i="45"/>
  <c r="J93" i="45"/>
  <c r="I93" i="45"/>
  <c r="H93" i="45"/>
  <c r="G93" i="45"/>
  <c r="F93" i="45"/>
  <c r="E93" i="45"/>
  <c r="D93" i="45"/>
  <c r="L86" i="45"/>
  <c r="K86" i="45"/>
  <c r="J86" i="45"/>
  <c r="I86" i="45"/>
  <c r="H86" i="45"/>
  <c r="G86" i="45"/>
  <c r="F86" i="45"/>
  <c r="E86" i="45"/>
  <c r="D86" i="45"/>
  <c r="O79" i="45" l="1"/>
  <c r="H186" i="47" l="1"/>
  <c r="H183" i="47"/>
  <c r="H180" i="47"/>
  <c r="H174" i="47"/>
  <c r="H171" i="47"/>
  <c r="H168" i="47"/>
  <c r="H165" i="47"/>
  <c r="H159" i="47"/>
  <c r="H156" i="47"/>
  <c r="G23" i="85"/>
  <c r="AN1370" i="79" l="1"/>
  <c r="AT777" i="79"/>
  <c r="AS777" i="79"/>
  <c r="AI577" i="79"/>
  <c r="AH577" i="79"/>
  <c r="AT1383" i="79" l="1"/>
  <c r="AW1383" i="79"/>
  <c r="AV1383" i="79"/>
  <c r="AU1383" i="79"/>
  <c r="AS1383" i="79"/>
  <c r="AR1383" i="79"/>
  <c r="AQ1383" i="79"/>
  <c r="AP1383" i="79"/>
  <c r="AO1383" i="79"/>
  <c r="AM1383" i="79"/>
  <c r="AL1383" i="79"/>
  <c r="AK1383" i="79"/>
  <c r="AJ1383" i="79"/>
  <c r="U1383" i="79"/>
  <c r="AN1383" i="79"/>
  <c r="AW1380" i="79"/>
  <c r="AV1380" i="79"/>
  <c r="AU1380" i="79"/>
  <c r="AT1380" i="79"/>
  <c r="AS1380" i="79"/>
  <c r="AR1380" i="79"/>
  <c r="AQ1380" i="79"/>
  <c r="AP1380" i="79"/>
  <c r="AO1380" i="79"/>
  <c r="AN1380" i="79"/>
  <c r="AM1380" i="79"/>
  <c r="AL1380" i="79"/>
  <c r="AK1380" i="79"/>
  <c r="AJ1380" i="79"/>
  <c r="U1380" i="79"/>
  <c r="AX1379" i="79"/>
  <c r="AW1377" i="79"/>
  <c r="AV1377" i="79"/>
  <c r="AU1377" i="79"/>
  <c r="AT1377" i="79"/>
  <c r="AS1377" i="79"/>
  <c r="AR1377" i="79"/>
  <c r="AQ1377" i="79"/>
  <c r="AP1377" i="79"/>
  <c r="AO1377" i="79"/>
  <c r="AN1377" i="79"/>
  <c r="AM1377" i="79"/>
  <c r="AL1377" i="79"/>
  <c r="AK1377" i="79"/>
  <c r="AJ1377" i="79"/>
  <c r="U1377" i="79"/>
  <c r="AX1376" i="79"/>
  <c r="AW1374" i="79"/>
  <c r="AV1374" i="79"/>
  <c r="AU1374" i="79"/>
  <c r="AT1374" i="79"/>
  <c r="AS1374" i="79"/>
  <c r="AR1374" i="79"/>
  <c r="AQ1374" i="79"/>
  <c r="AP1374" i="79"/>
  <c r="AO1374" i="79"/>
  <c r="AN1374" i="79"/>
  <c r="AM1374" i="79"/>
  <c r="AL1374" i="79"/>
  <c r="AK1374" i="79"/>
  <c r="AJ1374" i="79"/>
  <c r="U1374" i="79"/>
  <c r="AX1373" i="79"/>
  <c r="AW1371" i="79"/>
  <c r="AV1371" i="79"/>
  <c r="AU1371" i="79"/>
  <c r="AT1371" i="79"/>
  <c r="AS1371" i="79"/>
  <c r="AR1371" i="79"/>
  <c r="AQ1371" i="79"/>
  <c r="AP1371" i="79"/>
  <c r="AO1371" i="79"/>
  <c r="AM1371" i="79"/>
  <c r="AL1371" i="79"/>
  <c r="AK1371" i="79"/>
  <c r="AJ1371" i="79"/>
  <c r="U1371" i="79"/>
  <c r="AX1370" i="79"/>
  <c r="AN1371" i="79"/>
  <c r="AW1368" i="79"/>
  <c r="AV1368" i="79"/>
  <c r="AU1368" i="79"/>
  <c r="AT1368" i="79"/>
  <c r="AS1368" i="79"/>
  <c r="AR1368" i="79"/>
  <c r="AQ1368" i="79"/>
  <c r="AP1368" i="79"/>
  <c r="AO1368" i="79"/>
  <c r="AN1368" i="79"/>
  <c r="AM1368" i="79"/>
  <c r="AL1368" i="79"/>
  <c r="AK1368" i="79"/>
  <c r="AJ1368" i="79"/>
  <c r="U1368" i="79"/>
  <c r="AX1367" i="79"/>
  <c r="AW1364" i="79"/>
  <c r="AV1364" i="79"/>
  <c r="AU1364" i="79"/>
  <c r="AT1364" i="79"/>
  <c r="AS1364" i="79"/>
  <c r="AR1364" i="79"/>
  <c r="AQ1364" i="79"/>
  <c r="AP1364" i="79"/>
  <c r="AO1364" i="79"/>
  <c r="AN1364" i="79"/>
  <c r="AM1364" i="79"/>
  <c r="AL1364" i="79"/>
  <c r="AK1364" i="79"/>
  <c r="AJ1364" i="79"/>
  <c r="AX1363" i="79"/>
  <c r="AW1361" i="79"/>
  <c r="AV1361" i="79"/>
  <c r="AU1361" i="79"/>
  <c r="AT1361" i="79"/>
  <c r="AS1361" i="79"/>
  <c r="AR1361" i="79"/>
  <c r="AQ1361" i="79"/>
  <c r="AP1361" i="79"/>
  <c r="AO1361" i="79"/>
  <c r="AN1361" i="79"/>
  <c r="AM1361" i="79"/>
  <c r="AL1361" i="79"/>
  <c r="AK1361" i="79"/>
  <c r="AJ1361" i="79"/>
  <c r="AX1360" i="79"/>
  <c r="AW1358" i="79"/>
  <c r="AV1358" i="79"/>
  <c r="AU1358" i="79"/>
  <c r="AT1358" i="79"/>
  <c r="AS1358" i="79"/>
  <c r="AR1358" i="79"/>
  <c r="AQ1358" i="79"/>
  <c r="AP1358" i="79"/>
  <c r="AO1358" i="79"/>
  <c r="AN1358" i="79"/>
  <c r="AM1358" i="79"/>
  <c r="AL1358" i="79"/>
  <c r="AK1358" i="79"/>
  <c r="AJ1358" i="79"/>
  <c r="AX1357" i="79"/>
  <c r="AW1355" i="79"/>
  <c r="AV1355" i="79"/>
  <c r="AU1355" i="79"/>
  <c r="AT1355" i="79"/>
  <c r="AS1355" i="79"/>
  <c r="AR1355" i="79"/>
  <c r="AQ1355" i="79"/>
  <c r="AP1355" i="79"/>
  <c r="AO1355" i="79"/>
  <c r="AN1355" i="79"/>
  <c r="AM1355" i="79"/>
  <c r="AL1355" i="79"/>
  <c r="AK1355" i="79"/>
  <c r="AJ1355" i="79"/>
  <c r="AX1354" i="79"/>
  <c r="AW1171" i="79"/>
  <c r="AV1171" i="79"/>
  <c r="AU1171" i="79"/>
  <c r="AR1171" i="79"/>
  <c r="AQ1171" i="79"/>
  <c r="AP1171" i="79"/>
  <c r="AO1171" i="79"/>
  <c r="AN1171" i="79"/>
  <c r="AM1171" i="79"/>
  <c r="AL1171" i="79"/>
  <c r="AK1171" i="79"/>
  <c r="AJ1171" i="79"/>
  <c r="U1171" i="79"/>
  <c r="AW1168" i="79"/>
  <c r="AV1168" i="79"/>
  <c r="AU1168" i="79"/>
  <c r="AT1168" i="79"/>
  <c r="AS1168" i="79"/>
  <c r="AR1168" i="79"/>
  <c r="AQ1168" i="79"/>
  <c r="AP1168" i="79"/>
  <c r="AO1168" i="79"/>
  <c r="AN1168" i="79"/>
  <c r="AM1168" i="79"/>
  <c r="AL1168" i="79"/>
  <c r="AK1168" i="79"/>
  <c r="AJ1168" i="79"/>
  <c r="U1168" i="79"/>
  <c r="AX1167" i="79"/>
  <c r="AW1164" i="79"/>
  <c r="AV1164" i="79"/>
  <c r="AU1164" i="79"/>
  <c r="AT1164" i="79"/>
  <c r="AS1164" i="79"/>
  <c r="AR1164" i="79"/>
  <c r="AQ1164" i="79"/>
  <c r="AP1164" i="79"/>
  <c r="AO1164" i="79"/>
  <c r="AN1164" i="79"/>
  <c r="AM1164" i="79"/>
  <c r="AL1164" i="79"/>
  <c r="AK1164" i="79"/>
  <c r="AJ1164" i="79"/>
  <c r="AX1163" i="79"/>
  <c r="AW1161" i="79"/>
  <c r="AV1161" i="79"/>
  <c r="AU1161" i="79"/>
  <c r="AT1161" i="79"/>
  <c r="AS1161" i="79"/>
  <c r="AR1161" i="79"/>
  <c r="AQ1161" i="79"/>
  <c r="AP1161" i="79"/>
  <c r="AO1161" i="79"/>
  <c r="AN1161" i="79"/>
  <c r="AM1161" i="79"/>
  <c r="AL1161" i="79"/>
  <c r="AK1161" i="79"/>
  <c r="AJ1161" i="79"/>
  <c r="AX1160" i="79"/>
  <c r="AW1158" i="79"/>
  <c r="AV1158" i="79"/>
  <c r="AU1158" i="79"/>
  <c r="AT1158" i="79"/>
  <c r="AS1158" i="79"/>
  <c r="AR1158" i="79"/>
  <c r="AQ1158" i="79"/>
  <c r="AP1158" i="79"/>
  <c r="AO1158" i="79"/>
  <c r="AN1158" i="79"/>
  <c r="AM1158" i="79"/>
  <c r="AL1158" i="79"/>
  <c r="AK1158" i="79"/>
  <c r="AJ1158" i="79"/>
  <c r="AX1157" i="79"/>
  <c r="AW1155" i="79"/>
  <c r="AV1155" i="79"/>
  <c r="AU1155" i="79"/>
  <c r="AT1155" i="79"/>
  <c r="AS1155" i="79"/>
  <c r="AR1155" i="79"/>
  <c r="AQ1155" i="79"/>
  <c r="AP1155" i="79"/>
  <c r="AO1155" i="79"/>
  <c r="AN1155" i="79"/>
  <c r="AM1155" i="79"/>
  <c r="AL1155" i="79"/>
  <c r="AK1155" i="79"/>
  <c r="AJ1155" i="79"/>
  <c r="AX1154" i="79"/>
  <c r="AL972" i="79"/>
  <c r="AK972" i="79"/>
  <c r="AU993" i="79"/>
  <c r="AT993" i="79"/>
  <c r="AS993" i="79"/>
  <c r="AR993" i="79"/>
  <c r="AU990" i="79"/>
  <c r="AT990" i="79"/>
  <c r="AS990" i="79"/>
  <c r="AR990" i="79"/>
  <c r="AU987" i="79"/>
  <c r="AT987" i="79"/>
  <c r="AS987" i="79"/>
  <c r="AR987" i="79"/>
  <c r="AU984" i="79"/>
  <c r="AT984" i="79"/>
  <c r="AS984" i="79"/>
  <c r="AR984" i="79"/>
  <c r="AU981" i="79"/>
  <c r="AT981" i="79"/>
  <c r="AS981" i="79"/>
  <c r="AR981" i="79"/>
  <c r="AU978" i="79"/>
  <c r="AT978" i="79"/>
  <c r="AS978" i="79"/>
  <c r="AY978" i="79" s="1"/>
  <c r="AR978" i="79"/>
  <c r="AU972" i="79"/>
  <c r="AR972" i="79"/>
  <c r="AU969" i="79"/>
  <c r="AT969" i="79"/>
  <c r="AS969" i="79"/>
  <c r="AR969" i="79"/>
  <c r="AU965" i="79"/>
  <c r="AT965" i="79"/>
  <c r="AS965" i="79"/>
  <c r="AR965" i="79"/>
  <c r="AU962" i="79"/>
  <c r="AT962" i="79"/>
  <c r="AS962" i="79"/>
  <c r="AR962" i="79"/>
  <c r="AU959" i="79"/>
  <c r="AT959" i="79"/>
  <c r="AS959" i="79"/>
  <c r="AR959" i="79"/>
  <c r="AU956" i="79"/>
  <c r="AT956" i="79"/>
  <c r="AS956" i="79"/>
  <c r="AR956" i="79"/>
  <c r="AW987" i="79"/>
  <c r="AV987" i="79"/>
  <c r="AQ987" i="79"/>
  <c r="AP987" i="79"/>
  <c r="AO987" i="79"/>
  <c r="AN987" i="79"/>
  <c r="AM987" i="79"/>
  <c r="AL987" i="79"/>
  <c r="AK987" i="79"/>
  <c r="AJ987" i="79"/>
  <c r="U987" i="79"/>
  <c r="AX986" i="79"/>
  <c r="AW984" i="79"/>
  <c r="AV984" i="79"/>
  <c r="AQ984" i="79"/>
  <c r="AP984" i="79"/>
  <c r="AO984" i="79"/>
  <c r="AN984" i="79"/>
  <c r="AM984" i="79"/>
  <c r="AL984" i="79"/>
  <c r="AK984" i="79"/>
  <c r="AJ984" i="79"/>
  <c r="U984" i="79"/>
  <c r="AX983" i="79"/>
  <c r="AW981" i="79"/>
  <c r="AV981" i="79"/>
  <c r="AQ981" i="79"/>
  <c r="AP981" i="79"/>
  <c r="AO981" i="79"/>
  <c r="AN981" i="79"/>
  <c r="AM981" i="79"/>
  <c r="AL981" i="79"/>
  <c r="AK981" i="79"/>
  <c r="AJ981" i="79"/>
  <c r="U981" i="79"/>
  <c r="AX980" i="79"/>
  <c r="AW978" i="79"/>
  <c r="AV978" i="79"/>
  <c r="AQ978" i="79"/>
  <c r="AP978" i="79"/>
  <c r="AO978" i="79"/>
  <c r="AN978" i="79"/>
  <c r="AM978" i="79"/>
  <c r="AL978" i="79"/>
  <c r="AK978" i="79"/>
  <c r="AJ978" i="79"/>
  <c r="U978" i="79"/>
  <c r="AX977" i="79"/>
  <c r="U975" i="79"/>
  <c r="AW972" i="79"/>
  <c r="AV972" i="79"/>
  <c r="AQ972" i="79"/>
  <c r="AP972" i="79"/>
  <c r="AO972" i="79"/>
  <c r="AN972" i="79"/>
  <c r="AM972" i="79"/>
  <c r="AJ972" i="79"/>
  <c r="U972" i="79"/>
  <c r="AW969" i="79"/>
  <c r="AV969" i="79"/>
  <c r="AQ969" i="79"/>
  <c r="AP969" i="79"/>
  <c r="AO969" i="79"/>
  <c r="AN969" i="79"/>
  <c r="AM969" i="79"/>
  <c r="AL969" i="79"/>
  <c r="AK969" i="79"/>
  <c r="AJ969" i="79"/>
  <c r="U969" i="79"/>
  <c r="AX968" i="79"/>
  <c r="AW965" i="79"/>
  <c r="AV965" i="79"/>
  <c r="AQ965" i="79"/>
  <c r="AP965" i="79"/>
  <c r="AO965" i="79"/>
  <c r="AN965" i="79"/>
  <c r="AM965" i="79"/>
  <c r="AL965" i="79"/>
  <c r="AK965" i="79"/>
  <c r="AJ965" i="79"/>
  <c r="AX964" i="79"/>
  <c r="AW962" i="79"/>
  <c r="AV962" i="79"/>
  <c r="AQ962" i="79"/>
  <c r="AP962" i="79"/>
  <c r="AO962" i="79"/>
  <c r="AN962" i="79"/>
  <c r="AM962" i="79"/>
  <c r="AL962" i="79"/>
  <c r="AK962" i="79"/>
  <c r="AJ962" i="79"/>
  <c r="AX961" i="79"/>
  <c r="AW959" i="79"/>
  <c r="AV959" i="79"/>
  <c r="AQ959" i="79"/>
  <c r="AP959" i="79"/>
  <c r="AO959" i="79"/>
  <c r="AN959" i="79"/>
  <c r="AM959" i="79"/>
  <c r="AL959" i="79"/>
  <c r="AK959" i="79"/>
  <c r="AJ959" i="79"/>
  <c r="AX958" i="79"/>
  <c r="AW956" i="79"/>
  <c r="AV956" i="79"/>
  <c r="AQ956" i="79"/>
  <c r="AP956" i="79"/>
  <c r="AO956" i="79"/>
  <c r="AN956" i="79"/>
  <c r="AM956" i="79"/>
  <c r="AL956" i="79"/>
  <c r="AK956" i="79"/>
  <c r="AJ956" i="79"/>
  <c r="AX955" i="79"/>
  <c r="AL774" i="79"/>
  <c r="AK774" i="79"/>
  <c r="AU795" i="79"/>
  <c r="AT795" i="79"/>
  <c r="AS795" i="79"/>
  <c r="AR795" i="79"/>
  <c r="AU792" i="79"/>
  <c r="AT792" i="79"/>
  <c r="AS792" i="79"/>
  <c r="AR792" i="79"/>
  <c r="AU789" i="79"/>
  <c r="AT789" i="79"/>
  <c r="AS789" i="79"/>
  <c r="AR789" i="79"/>
  <c r="AU786" i="79"/>
  <c r="AT786" i="79"/>
  <c r="AS786" i="79"/>
  <c r="AR786" i="79"/>
  <c r="AU783" i="79"/>
  <c r="AT783" i="79"/>
  <c r="AS783" i="79"/>
  <c r="AR783" i="79"/>
  <c r="AU780" i="79"/>
  <c r="AT780" i="79"/>
  <c r="AS780" i="79"/>
  <c r="AR780" i="79"/>
  <c r="AU777" i="79"/>
  <c r="AR777" i="79"/>
  <c r="AU774" i="79"/>
  <c r="AR774" i="79"/>
  <c r="AU771" i="79"/>
  <c r="AT771" i="79"/>
  <c r="AS771" i="79"/>
  <c r="AR771" i="79"/>
  <c r="AU767" i="79"/>
  <c r="AT767" i="79"/>
  <c r="AS767" i="79"/>
  <c r="AR767" i="79"/>
  <c r="AU764" i="79"/>
  <c r="AT764" i="79"/>
  <c r="AS764" i="79"/>
  <c r="AR764" i="79"/>
  <c r="AU761" i="79"/>
  <c r="AT761" i="79"/>
  <c r="AS761" i="79"/>
  <c r="AR761" i="79"/>
  <c r="AU758" i="79"/>
  <c r="AT758" i="79"/>
  <c r="AS758" i="79"/>
  <c r="AR758" i="79"/>
  <c r="AW780" i="79"/>
  <c r="AV780" i="79"/>
  <c r="AQ780" i="79"/>
  <c r="AP780" i="79"/>
  <c r="AO780" i="79"/>
  <c r="AN780" i="79"/>
  <c r="AM780" i="79"/>
  <c r="AL780" i="79"/>
  <c r="AK780" i="79"/>
  <c r="AJ780" i="79"/>
  <c r="U780" i="79"/>
  <c r="AX779" i="79"/>
  <c r="AW777" i="79"/>
  <c r="AV777" i="79"/>
  <c r="AQ777" i="79"/>
  <c r="AP777" i="79"/>
  <c r="AO777" i="79"/>
  <c r="AN777" i="79"/>
  <c r="AM777" i="79"/>
  <c r="AJ777" i="79"/>
  <c r="AX776" i="79"/>
  <c r="AW774" i="79"/>
  <c r="AV774" i="79"/>
  <c r="AQ774" i="79"/>
  <c r="AP774" i="79"/>
  <c r="AO774" i="79"/>
  <c r="AN774" i="79"/>
  <c r="AM774" i="79"/>
  <c r="AJ774" i="79"/>
  <c r="U774" i="79"/>
  <c r="AX773" i="79"/>
  <c r="AW771" i="79"/>
  <c r="AV771" i="79"/>
  <c r="AQ771" i="79"/>
  <c r="AP771" i="79"/>
  <c r="AO771" i="79"/>
  <c r="AN771" i="79"/>
  <c r="AM771" i="79"/>
  <c r="AL771" i="79"/>
  <c r="AK771" i="79"/>
  <c r="AJ771" i="79"/>
  <c r="U771" i="79"/>
  <c r="AX770" i="79"/>
  <c r="AW767" i="79"/>
  <c r="AV767" i="79"/>
  <c r="AQ767" i="79"/>
  <c r="AP767" i="79"/>
  <c r="AO767" i="79"/>
  <c r="AN767" i="79"/>
  <c r="AM767" i="79"/>
  <c r="AL767" i="79"/>
  <c r="AK767" i="79"/>
  <c r="AJ767" i="79"/>
  <c r="AX766" i="79"/>
  <c r="AW764" i="79"/>
  <c r="AV764" i="79"/>
  <c r="AQ764" i="79"/>
  <c r="AP764" i="79"/>
  <c r="AO764" i="79"/>
  <c r="AN764" i="79"/>
  <c r="AM764" i="79"/>
  <c r="AL764" i="79"/>
  <c r="AK764" i="79"/>
  <c r="AJ764" i="79"/>
  <c r="AX763" i="79"/>
  <c r="AW761" i="79"/>
  <c r="AV761" i="79"/>
  <c r="AQ761" i="79"/>
  <c r="AP761" i="79"/>
  <c r="AO761" i="79"/>
  <c r="AN761" i="79"/>
  <c r="AM761" i="79"/>
  <c r="AL761" i="79"/>
  <c r="AK761" i="79"/>
  <c r="AJ761" i="79"/>
  <c r="AX760" i="79"/>
  <c r="AW758" i="79"/>
  <c r="AV758" i="79"/>
  <c r="AQ758" i="79"/>
  <c r="AP758" i="79"/>
  <c r="AO758" i="79"/>
  <c r="AN758" i="79"/>
  <c r="AM758" i="79"/>
  <c r="AL758" i="79"/>
  <c r="AK758" i="79"/>
  <c r="AJ758" i="79"/>
  <c r="AX757" i="79"/>
  <c r="AU597" i="79"/>
  <c r="AT597" i="79"/>
  <c r="AS597" i="79"/>
  <c r="AR597" i="79"/>
  <c r="AU593" i="79"/>
  <c r="AT593" i="79"/>
  <c r="AS593" i="79"/>
  <c r="AR593" i="79"/>
  <c r="AU589" i="79"/>
  <c r="AT589" i="79"/>
  <c r="AS589" i="79"/>
  <c r="AR589" i="79"/>
  <c r="AU586" i="79"/>
  <c r="AT586" i="79"/>
  <c r="AS586" i="79"/>
  <c r="AR586" i="79"/>
  <c r="AU583" i="79"/>
  <c r="AT583" i="79"/>
  <c r="AS583" i="79"/>
  <c r="AR583" i="79"/>
  <c r="AU580" i="79"/>
  <c r="AT580" i="79"/>
  <c r="AS580" i="79"/>
  <c r="AR580" i="79"/>
  <c r="AU577" i="79"/>
  <c r="AT577" i="79"/>
  <c r="AS577" i="79"/>
  <c r="AR577" i="79"/>
  <c r="AU573" i="79"/>
  <c r="AT573" i="79"/>
  <c r="AS573" i="79"/>
  <c r="AR573" i="79"/>
  <c r="AU570" i="79"/>
  <c r="AT570" i="79"/>
  <c r="AS570" i="79"/>
  <c r="AR570" i="79"/>
  <c r="AU566" i="79"/>
  <c r="AT566" i="79"/>
  <c r="AS566" i="79"/>
  <c r="AR566" i="79"/>
  <c r="AU563" i="79"/>
  <c r="AT563" i="79"/>
  <c r="AS563" i="79"/>
  <c r="AR563" i="79"/>
  <c r="AU560" i="79"/>
  <c r="AT560" i="79"/>
  <c r="AS560" i="79"/>
  <c r="AR560" i="79"/>
  <c r="AU557" i="79"/>
  <c r="AT557" i="79"/>
  <c r="AS557" i="79"/>
  <c r="AR557" i="79"/>
  <c r="AU554" i="79"/>
  <c r="AT554" i="79"/>
  <c r="AS554" i="79"/>
  <c r="AR554" i="79"/>
  <c r="AW597" i="79"/>
  <c r="AV597" i="79"/>
  <c r="AQ597" i="79"/>
  <c r="AP597" i="79"/>
  <c r="AO597" i="79"/>
  <c r="AN597" i="79"/>
  <c r="AM597" i="79"/>
  <c r="AL597" i="79"/>
  <c r="AK597" i="79"/>
  <c r="AJ597" i="79"/>
  <c r="U597" i="79"/>
  <c r="AX596" i="79"/>
  <c r="AW593" i="79"/>
  <c r="AV593" i="79"/>
  <c r="AQ593" i="79"/>
  <c r="AP593" i="79"/>
  <c r="AO593" i="79"/>
  <c r="AN593" i="79"/>
  <c r="AM593" i="79"/>
  <c r="AL593" i="79"/>
  <c r="AK593" i="79"/>
  <c r="AJ593" i="79"/>
  <c r="U593" i="79"/>
  <c r="AX592" i="79"/>
  <c r="AW589" i="79"/>
  <c r="AV589" i="79"/>
  <c r="AQ589" i="79"/>
  <c r="AP589" i="79"/>
  <c r="AO589" i="79"/>
  <c r="AN589" i="79"/>
  <c r="AM589" i="79"/>
  <c r="AL589" i="79"/>
  <c r="AK589" i="79"/>
  <c r="AJ589" i="79"/>
  <c r="U589" i="79"/>
  <c r="AX588" i="79"/>
  <c r="AW586" i="79"/>
  <c r="AV586" i="79"/>
  <c r="AQ586" i="79"/>
  <c r="AP586" i="79"/>
  <c r="AO586" i="79"/>
  <c r="AN586" i="79"/>
  <c r="AM586" i="79"/>
  <c r="AL586" i="79"/>
  <c r="AK586" i="79"/>
  <c r="AJ586" i="79"/>
  <c r="U586" i="79"/>
  <c r="AX585" i="79"/>
  <c r="AW583" i="79"/>
  <c r="AV583" i="79"/>
  <c r="AQ583" i="79"/>
  <c r="AP583" i="79"/>
  <c r="AO583" i="79"/>
  <c r="AN583" i="79"/>
  <c r="AM583" i="79"/>
  <c r="AL583" i="79"/>
  <c r="AK583" i="79"/>
  <c r="AJ583" i="79"/>
  <c r="U583" i="79"/>
  <c r="AX582" i="79"/>
  <c r="AW580" i="79"/>
  <c r="AV580" i="79"/>
  <c r="AQ580" i="79"/>
  <c r="AP580" i="79"/>
  <c r="AO580" i="79"/>
  <c r="AN580" i="79"/>
  <c r="AM580" i="79"/>
  <c r="AL580" i="79"/>
  <c r="AK580" i="79"/>
  <c r="AJ580" i="79"/>
  <c r="U580" i="79"/>
  <c r="AX579" i="79"/>
  <c r="AW577" i="79"/>
  <c r="AV577" i="79"/>
  <c r="AQ577" i="79"/>
  <c r="AP577" i="79"/>
  <c r="AO577" i="79"/>
  <c r="AN577" i="79"/>
  <c r="AM577" i="79"/>
  <c r="AL577" i="79"/>
  <c r="AK577" i="79"/>
  <c r="AJ577" i="79"/>
  <c r="U577" i="79"/>
  <c r="AX576" i="79"/>
  <c r="AW573" i="79"/>
  <c r="AV573" i="79"/>
  <c r="AQ573" i="79"/>
  <c r="AP573" i="79"/>
  <c r="AO573" i="79"/>
  <c r="AN573" i="79"/>
  <c r="AM573" i="79"/>
  <c r="AL573" i="79"/>
  <c r="AK573" i="79"/>
  <c r="AJ573" i="79"/>
  <c r="U573" i="79"/>
  <c r="AX572" i="79"/>
  <c r="AW570" i="79"/>
  <c r="AV570" i="79"/>
  <c r="AQ570" i="79"/>
  <c r="AP570" i="79"/>
  <c r="AO570" i="79"/>
  <c r="AN570" i="79"/>
  <c r="AM570" i="79"/>
  <c r="AL570" i="79"/>
  <c r="AK570" i="79"/>
  <c r="AJ570" i="79"/>
  <c r="U570" i="79"/>
  <c r="AX569" i="79"/>
  <c r="AW566" i="79"/>
  <c r="AV566" i="79"/>
  <c r="AQ566" i="79"/>
  <c r="AP566" i="79"/>
  <c r="AO566" i="79"/>
  <c r="AN566" i="79"/>
  <c r="AM566" i="79"/>
  <c r="AL566" i="79"/>
  <c r="AK566" i="79"/>
  <c r="AJ566" i="79"/>
  <c r="AX565" i="79"/>
  <c r="AW563" i="79"/>
  <c r="AV563" i="79"/>
  <c r="AQ563" i="79"/>
  <c r="AP563" i="79"/>
  <c r="AO563" i="79"/>
  <c r="AN563" i="79"/>
  <c r="AM563" i="79"/>
  <c r="AL563" i="79"/>
  <c r="AK563" i="79"/>
  <c r="AJ563" i="79"/>
  <c r="AX562" i="79"/>
  <c r="AW560" i="79"/>
  <c r="AV560" i="79"/>
  <c r="AQ560" i="79"/>
  <c r="AP560" i="79"/>
  <c r="AO560" i="79"/>
  <c r="AN560" i="79"/>
  <c r="AM560" i="79"/>
  <c r="AL560" i="79"/>
  <c r="AK560" i="79"/>
  <c r="AJ560" i="79"/>
  <c r="AX559" i="79"/>
  <c r="AW557" i="79"/>
  <c r="AV557" i="79"/>
  <c r="AQ557" i="79"/>
  <c r="AP557" i="79"/>
  <c r="AO557" i="79"/>
  <c r="AN557" i="79"/>
  <c r="AM557" i="79"/>
  <c r="AL557" i="79"/>
  <c r="AK557" i="79"/>
  <c r="AJ557" i="79"/>
  <c r="AX556" i="79"/>
  <c r="AW554" i="79"/>
  <c r="AV554" i="79"/>
  <c r="AQ554" i="79"/>
  <c r="AP554" i="79"/>
  <c r="AO554" i="79"/>
  <c r="AN554" i="79"/>
  <c r="AM554" i="79"/>
  <c r="AL554" i="79"/>
  <c r="AK554" i="79"/>
  <c r="AJ554" i="79"/>
  <c r="AX553" i="79"/>
  <c r="AX358" i="79"/>
  <c r="AX353" i="79"/>
  <c r="AX350" i="79"/>
  <c r="AX347" i="79"/>
  <c r="AX341" i="79"/>
  <c r="AX338" i="79"/>
  <c r="AX335" i="79"/>
  <c r="AX329" i="79"/>
  <c r="AX326" i="79"/>
  <c r="AX314" i="79"/>
  <c r="AX311" i="79"/>
  <c r="AX307" i="79"/>
  <c r="AW345" i="79"/>
  <c r="AV345" i="79"/>
  <c r="AU345" i="79"/>
  <c r="AT345" i="79"/>
  <c r="AS345" i="79"/>
  <c r="AR345" i="79"/>
  <c r="AU385" i="79"/>
  <c r="AT385" i="79"/>
  <c r="AS385" i="79"/>
  <c r="AR385" i="79"/>
  <c r="AU382" i="79"/>
  <c r="AT382" i="79"/>
  <c r="AS382" i="79"/>
  <c r="AR382" i="79"/>
  <c r="AU377" i="79"/>
  <c r="AT377" i="79"/>
  <c r="AY377" i="79" s="1"/>
  <c r="AS377" i="79"/>
  <c r="AR377" i="79"/>
  <c r="AU373" i="79"/>
  <c r="AT373" i="79"/>
  <c r="AS373" i="79"/>
  <c r="AR373" i="79"/>
  <c r="AU370" i="79"/>
  <c r="AT370" i="79"/>
  <c r="AS370" i="79"/>
  <c r="AR370" i="79"/>
  <c r="AU367" i="79"/>
  <c r="AT367" i="79"/>
  <c r="AS367" i="79"/>
  <c r="AR367" i="79"/>
  <c r="AU362" i="79"/>
  <c r="AT362" i="79"/>
  <c r="AS362" i="79"/>
  <c r="AR362" i="79"/>
  <c r="AU359" i="79"/>
  <c r="AT359" i="79"/>
  <c r="AS359" i="79"/>
  <c r="AR359" i="79"/>
  <c r="AW385" i="79"/>
  <c r="AV385" i="79"/>
  <c r="AQ385" i="79"/>
  <c r="AP385" i="79"/>
  <c r="AO385" i="79"/>
  <c r="AN385" i="79"/>
  <c r="AM385" i="79"/>
  <c r="AL385" i="79"/>
  <c r="AK385" i="79"/>
  <c r="AJ385" i="79"/>
  <c r="U385" i="79"/>
  <c r="AX384" i="79"/>
  <c r="AW382" i="79"/>
  <c r="AV382" i="79"/>
  <c r="AQ382" i="79"/>
  <c r="AP382" i="79"/>
  <c r="AO382" i="79"/>
  <c r="AN382" i="79"/>
  <c r="AM382" i="79"/>
  <c r="AL382" i="79"/>
  <c r="AK382" i="79"/>
  <c r="AJ382" i="79"/>
  <c r="U382" i="79"/>
  <c r="AX381" i="79"/>
  <c r="AW377" i="79"/>
  <c r="AV377" i="79"/>
  <c r="AQ377" i="79"/>
  <c r="AP377" i="79"/>
  <c r="AO377" i="79"/>
  <c r="AN377" i="79"/>
  <c r="AM377" i="79"/>
  <c r="AL377" i="79"/>
  <c r="AK377" i="79"/>
  <c r="AJ377" i="79"/>
  <c r="U377" i="79"/>
  <c r="AX376" i="79"/>
  <c r="AW373" i="79"/>
  <c r="AV373" i="79"/>
  <c r="AQ373" i="79"/>
  <c r="AP373" i="79"/>
  <c r="AO373" i="79"/>
  <c r="AN373" i="79"/>
  <c r="AM373" i="79"/>
  <c r="AL373" i="79"/>
  <c r="AK373" i="79"/>
  <c r="AJ373" i="79"/>
  <c r="AX372" i="79"/>
  <c r="AW370" i="79"/>
  <c r="AV370" i="79"/>
  <c r="AQ370" i="79"/>
  <c r="AP370" i="79"/>
  <c r="AO370" i="79"/>
  <c r="AN370" i="79"/>
  <c r="AM370" i="79"/>
  <c r="AL370" i="79"/>
  <c r="AK370" i="79"/>
  <c r="AJ370" i="79"/>
  <c r="AX369" i="79"/>
  <c r="AW367" i="79"/>
  <c r="AV367" i="79"/>
  <c r="AQ367" i="79"/>
  <c r="AP367" i="79"/>
  <c r="AO367" i="79"/>
  <c r="AN367" i="79"/>
  <c r="AM367" i="79"/>
  <c r="AL367" i="79"/>
  <c r="AK367" i="79"/>
  <c r="AJ367" i="79"/>
  <c r="AX366" i="79"/>
  <c r="AW362" i="79"/>
  <c r="AV362" i="79"/>
  <c r="AQ362" i="79"/>
  <c r="AP362" i="79"/>
  <c r="AO362" i="79"/>
  <c r="AN362" i="79"/>
  <c r="AM362" i="79"/>
  <c r="AL362" i="79"/>
  <c r="AK362" i="79"/>
  <c r="AJ362" i="79"/>
  <c r="AX361" i="79"/>
  <c r="AW359" i="79"/>
  <c r="AV359" i="79"/>
  <c r="AQ359" i="79"/>
  <c r="AP359" i="79"/>
  <c r="AO359" i="79"/>
  <c r="AN359" i="79"/>
  <c r="AM359" i="79"/>
  <c r="AL359" i="79"/>
  <c r="AK359" i="79"/>
  <c r="AJ359" i="79"/>
  <c r="U359" i="79"/>
  <c r="AU196" i="79"/>
  <c r="AU197" i="79" s="1"/>
  <c r="AT196" i="79"/>
  <c r="AT197" i="79" s="1"/>
  <c r="AS196" i="79"/>
  <c r="AS197" i="79" s="1"/>
  <c r="AR196" i="79"/>
  <c r="AR197" i="79" s="1"/>
  <c r="AU193" i="79"/>
  <c r="AT193" i="79"/>
  <c r="AS193" i="79"/>
  <c r="AR193" i="79"/>
  <c r="AU189" i="79"/>
  <c r="AT189" i="79"/>
  <c r="AS189" i="79"/>
  <c r="AR189" i="79"/>
  <c r="AU184" i="79"/>
  <c r="AT184" i="79"/>
  <c r="AS184" i="79"/>
  <c r="AR184" i="79"/>
  <c r="AU180" i="79"/>
  <c r="AT180" i="79"/>
  <c r="AS180" i="79"/>
  <c r="AR180" i="79"/>
  <c r="AU177" i="79"/>
  <c r="AT177" i="79"/>
  <c r="AS177" i="79"/>
  <c r="AR177" i="79"/>
  <c r="AU173" i="79"/>
  <c r="AT173" i="79"/>
  <c r="AS173" i="79"/>
  <c r="AR173" i="79"/>
  <c r="AU170" i="79"/>
  <c r="AT170" i="79"/>
  <c r="AS170" i="79"/>
  <c r="AR170" i="79"/>
  <c r="AU167" i="79"/>
  <c r="AT167" i="79"/>
  <c r="AS167" i="79"/>
  <c r="AR167" i="79"/>
  <c r="AU163" i="79"/>
  <c r="AU164" i="79" s="1"/>
  <c r="AT163" i="79"/>
  <c r="AT164" i="79" s="1"/>
  <c r="AS163" i="79"/>
  <c r="AS164" i="79" s="1"/>
  <c r="AR163" i="79"/>
  <c r="AR164" i="79" s="1"/>
  <c r="AU159" i="79"/>
  <c r="AT159" i="79"/>
  <c r="AS159" i="79"/>
  <c r="AR159" i="79"/>
  <c r="AU156" i="79"/>
  <c r="AT156" i="79"/>
  <c r="AS156" i="79"/>
  <c r="AR156" i="79"/>
  <c r="AU153" i="79"/>
  <c r="AT153" i="79"/>
  <c r="AS153" i="79"/>
  <c r="AR153" i="79"/>
  <c r="AU150" i="79"/>
  <c r="AT150" i="79"/>
  <c r="AS150" i="79"/>
  <c r="AR150" i="79"/>
  <c r="AW196" i="79"/>
  <c r="AW197" i="79" s="1"/>
  <c r="AV196" i="79"/>
  <c r="AV197" i="79" s="1"/>
  <c r="AQ196" i="79"/>
  <c r="AQ197" i="79" s="1"/>
  <c r="AP196" i="79"/>
  <c r="AP197" i="79" s="1"/>
  <c r="AO196" i="79"/>
  <c r="AO197" i="79" s="1"/>
  <c r="AN196" i="79"/>
  <c r="AN197" i="79" s="1"/>
  <c r="AM196" i="79"/>
  <c r="AM197" i="79" s="1"/>
  <c r="AL196" i="79"/>
  <c r="AL197" i="79" s="1"/>
  <c r="AK196" i="79"/>
  <c r="AK197" i="79" s="1"/>
  <c r="AJ196" i="79"/>
  <c r="U196" i="79"/>
  <c r="AX195" i="79"/>
  <c r="AW193" i="79"/>
  <c r="AV193" i="79"/>
  <c r="AQ193" i="79"/>
  <c r="AP193" i="79"/>
  <c r="AO193" i="79"/>
  <c r="AN193" i="79"/>
  <c r="AM193" i="79"/>
  <c r="AL193" i="79"/>
  <c r="AK193" i="79"/>
  <c r="AJ193" i="79"/>
  <c r="U193" i="79"/>
  <c r="AX192" i="79"/>
  <c r="AW189" i="79"/>
  <c r="AV189" i="79"/>
  <c r="AQ189" i="79"/>
  <c r="AP189" i="79"/>
  <c r="AO189" i="79"/>
  <c r="AN189" i="79"/>
  <c r="AM189" i="79"/>
  <c r="AL189" i="79"/>
  <c r="AK189" i="79"/>
  <c r="AJ189" i="79"/>
  <c r="AX188" i="79"/>
  <c r="AW184" i="79"/>
  <c r="AV184" i="79"/>
  <c r="AQ184" i="79"/>
  <c r="AP184" i="79"/>
  <c r="AO184" i="79"/>
  <c r="AN184" i="79"/>
  <c r="AM184" i="79"/>
  <c r="AL184" i="79"/>
  <c r="AK184" i="79"/>
  <c r="AJ184" i="79"/>
  <c r="U184" i="79"/>
  <c r="AX183" i="79"/>
  <c r="AW180" i="79"/>
  <c r="AV180" i="79"/>
  <c r="AQ180" i="79"/>
  <c r="AP180" i="79"/>
  <c r="AO180" i="79"/>
  <c r="AN180" i="79"/>
  <c r="AM180" i="79"/>
  <c r="AL180" i="79"/>
  <c r="AK180" i="79"/>
  <c r="AJ180" i="79"/>
  <c r="U180" i="79"/>
  <c r="AX179" i="79"/>
  <c r="AW177" i="79"/>
  <c r="AV177" i="79"/>
  <c r="AQ177" i="79"/>
  <c r="AP177" i="79"/>
  <c r="AO177" i="79"/>
  <c r="AN177" i="79"/>
  <c r="AM177" i="79"/>
  <c r="AL177" i="79"/>
  <c r="AK177" i="79"/>
  <c r="AJ177" i="79"/>
  <c r="U177" i="79"/>
  <c r="AX176" i="79"/>
  <c r="AW173" i="79"/>
  <c r="AV173" i="79"/>
  <c r="AQ173" i="79"/>
  <c r="AP173" i="79"/>
  <c r="AO173" i="79"/>
  <c r="AN173" i="79"/>
  <c r="AM173" i="79"/>
  <c r="AL173" i="79"/>
  <c r="AK173" i="79"/>
  <c r="AJ173" i="79"/>
  <c r="U173" i="79"/>
  <c r="AX172" i="79"/>
  <c r="AW170" i="79"/>
  <c r="AV170" i="79"/>
  <c r="AQ170" i="79"/>
  <c r="AP170" i="79"/>
  <c r="AO170" i="79"/>
  <c r="AN170" i="79"/>
  <c r="AM170" i="79"/>
  <c r="AL170" i="79"/>
  <c r="AK170" i="79"/>
  <c r="AJ170" i="79"/>
  <c r="U170" i="79"/>
  <c r="AX169" i="79"/>
  <c r="AW167" i="79"/>
  <c r="AV167" i="79"/>
  <c r="AQ167" i="79"/>
  <c r="AP167" i="79"/>
  <c r="AO167" i="79"/>
  <c r="AN167" i="79"/>
  <c r="AM167" i="79"/>
  <c r="AL167" i="79"/>
  <c r="AK167" i="79"/>
  <c r="AJ167" i="79"/>
  <c r="U167" i="79"/>
  <c r="AX166" i="79"/>
  <c r="AW163" i="79"/>
  <c r="AW164" i="79" s="1"/>
  <c r="AV163" i="79"/>
  <c r="AV164" i="79" s="1"/>
  <c r="AQ163" i="79"/>
  <c r="AQ164" i="79" s="1"/>
  <c r="AP163" i="79"/>
  <c r="AP164" i="79" s="1"/>
  <c r="AO163" i="79"/>
  <c r="AO164" i="79" s="1"/>
  <c r="AN163" i="79"/>
  <c r="AN164" i="79" s="1"/>
  <c r="AM163" i="79"/>
  <c r="AM164" i="79" s="1"/>
  <c r="AL163" i="79"/>
  <c r="AL164" i="79" s="1"/>
  <c r="AK163" i="79"/>
  <c r="AK164" i="79" s="1"/>
  <c r="AJ163" i="79"/>
  <c r="U163" i="79"/>
  <c r="AX162" i="79"/>
  <c r="AW159" i="79"/>
  <c r="AV159" i="79"/>
  <c r="AQ159" i="79"/>
  <c r="AP159" i="79"/>
  <c r="AO159" i="79"/>
  <c r="AN159" i="79"/>
  <c r="AM159" i="79"/>
  <c r="AL159" i="79"/>
  <c r="AK159" i="79"/>
  <c r="AJ159" i="79"/>
  <c r="AX158" i="79"/>
  <c r="AW156" i="79"/>
  <c r="AV156" i="79"/>
  <c r="AQ156" i="79"/>
  <c r="AP156" i="79"/>
  <c r="AO156" i="79"/>
  <c r="AN156" i="79"/>
  <c r="AM156" i="79"/>
  <c r="AL156" i="79"/>
  <c r="AK156" i="79"/>
  <c r="AJ156" i="79"/>
  <c r="AX155" i="79"/>
  <c r="AW153" i="79"/>
  <c r="AV153" i="79"/>
  <c r="AQ153" i="79"/>
  <c r="AP153" i="79"/>
  <c r="AO153" i="79"/>
  <c r="AN153" i="79"/>
  <c r="AM153" i="79"/>
  <c r="AL153" i="79"/>
  <c r="AK153" i="79"/>
  <c r="AJ153" i="79"/>
  <c r="AY153" i="79" s="1"/>
  <c r="AX152" i="79"/>
  <c r="AW150" i="79"/>
  <c r="AV150" i="79"/>
  <c r="AQ150" i="79"/>
  <c r="AP150" i="79"/>
  <c r="AO150" i="79"/>
  <c r="AN150" i="79"/>
  <c r="AM150" i="79"/>
  <c r="AL150" i="79"/>
  <c r="AK150" i="79"/>
  <c r="AJ150" i="79"/>
  <c r="AX149" i="79"/>
  <c r="AY545" i="46"/>
  <c r="AX545" i="46"/>
  <c r="AW545" i="46"/>
  <c r="AY541" i="46"/>
  <c r="AX541" i="46"/>
  <c r="AW541" i="46"/>
  <c r="AY537" i="46"/>
  <c r="AX537" i="46"/>
  <c r="AW537" i="46"/>
  <c r="AY533" i="46"/>
  <c r="AX533" i="46"/>
  <c r="AW533" i="46"/>
  <c r="AY530" i="46"/>
  <c r="AX530" i="46"/>
  <c r="AW530" i="46"/>
  <c r="AY527" i="46"/>
  <c r="AX527" i="46"/>
  <c r="AW527" i="46"/>
  <c r="AY524" i="46"/>
  <c r="AX524" i="46"/>
  <c r="AW524" i="46"/>
  <c r="AY521" i="46"/>
  <c r="AX521" i="46"/>
  <c r="AW521" i="46"/>
  <c r="AY517" i="46"/>
  <c r="AX517" i="46"/>
  <c r="AW517" i="46"/>
  <c r="AY514" i="46"/>
  <c r="AX514" i="46"/>
  <c r="AW514" i="46"/>
  <c r="AY511" i="46"/>
  <c r="AX511" i="46"/>
  <c r="AW511" i="46"/>
  <c r="AY508" i="46"/>
  <c r="AX508" i="46"/>
  <c r="AW508" i="46"/>
  <c r="AY505" i="46"/>
  <c r="AX505" i="46"/>
  <c r="AW505" i="46"/>
  <c r="AY502" i="46"/>
  <c r="AX502" i="46"/>
  <c r="AW502" i="46"/>
  <c r="BB545" i="46"/>
  <c r="BA545" i="46"/>
  <c r="AZ545" i="46"/>
  <c r="AV545" i="46"/>
  <c r="AU545" i="46"/>
  <c r="AT545" i="46"/>
  <c r="AS545" i="46"/>
  <c r="AR545" i="46"/>
  <c r="AQ545" i="46"/>
  <c r="AP545" i="46"/>
  <c r="AO545" i="46"/>
  <c r="V545" i="46"/>
  <c r="BC544" i="46"/>
  <c r="BB541" i="46"/>
  <c r="BA541" i="46"/>
  <c r="AZ541" i="46"/>
  <c r="AV541" i="46"/>
  <c r="AU541" i="46"/>
  <c r="AT541" i="46"/>
  <c r="AS541" i="46"/>
  <c r="AR541" i="46"/>
  <c r="AQ541" i="46"/>
  <c r="AP541" i="46"/>
  <c r="AO541" i="46"/>
  <c r="BC540" i="46"/>
  <c r="BB537" i="46"/>
  <c r="BA537" i="46"/>
  <c r="AZ537" i="46"/>
  <c r="AV537" i="46"/>
  <c r="AU537" i="46"/>
  <c r="AT537" i="46"/>
  <c r="AS537" i="46"/>
  <c r="AR537" i="46"/>
  <c r="AQ537" i="46"/>
  <c r="AP537" i="46"/>
  <c r="AO537" i="46"/>
  <c r="BC536" i="46"/>
  <c r="BB533" i="46"/>
  <c r="BA533" i="46"/>
  <c r="AZ533" i="46"/>
  <c r="AV533" i="46"/>
  <c r="AU533" i="46"/>
  <c r="AT533" i="46"/>
  <c r="AS533" i="46"/>
  <c r="AR533" i="46"/>
  <c r="AQ533" i="46"/>
  <c r="AP533" i="46"/>
  <c r="AO533" i="46"/>
  <c r="BC532" i="46"/>
  <c r="BB530" i="46"/>
  <c r="BA530" i="46"/>
  <c r="AZ530" i="46"/>
  <c r="AV530" i="46"/>
  <c r="AU530" i="46"/>
  <c r="AT530" i="46"/>
  <c r="AS530" i="46"/>
  <c r="AR530" i="46"/>
  <c r="AQ530" i="46"/>
  <c r="AP530" i="46"/>
  <c r="AO530" i="46"/>
  <c r="V530" i="46"/>
  <c r="BC529" i="46"/>
  <c r="BB527" i="46"/>
  <c r="BA527" i="46"/>
  <c r="AZ527" i="46"/>
  <c r="AV527" i="46"/>
  <c r="AU527" i="46"/>
  <c r="AT527" i="46"/>
  <c r="AS527" i="46"/>
  <c r="AR527" i="46"/>
  <c r="AQ527" i="46"/>
  <c r="AP527" i="46"/>
  <c r="AO527" i="46"/>
  <c r="V527" i="46"/>
  <c r="BC526" i="46"/>
  <c r="BB524" i="46"/>
  <c r="BA524" i="46"/>
  <c r="AZ524" i="46"/>
  <c r="AV524" i="46"/>
  <c r="AU524" i="46"/>
  <c r="AT524" i="46"/>
  <c r="AS524" i="46"/>
  <c r="AR524" i="46"/>
  <c r="AQ524" i="46"/>
  <c r="AP524" i="46"/>
  <c r="AO524" i="46"/>
  <c r="V524" i="46"/>
  <c r="BC523" i="46"/>
  <c r="BB521" i="46"/>
  <c r="BA521" i="46"/>
  <c r="AZ521" i="46"/>
  <c r="AV521" i="46"/>
  <c r="AU521" i="46"/>
  <c r="AT521" i="46"/>
  <c r="AS521" i="46"/>
  <c r="AR521" i="46"/>
  <c r="AQ521" i="46"/>
  <c r="AP521" i="46"/>
  <c r="AO521" i="46"/>
  <c r="V521" i="46"/>
  <c r="BC520" i="46"/>
  <c r="BB517" i="46"/>
  <c r="BA517" i="46"/>
  <c r="AZ517" i="46"/>
  <c r="AV517" i="46"/>
  <c r="AU517" i="46"/>
  <c r="AT517" i="46"/>
  <c r="AS517" i="46"/>
  <c r="AR517" i="46"/>
  <c r="AQ517" i="46"/>
  <c r="AP517" i="46"/>
  <c r="AO517" i="46"/>
  <c r="BC516" i="46"/>
  <c r="BB514" i="46"/>
  <c r="BA514" i="46"/>
  <c r="AZ514" i="46"/>
  <c r="AV514" i="46"/>
  <c r="AU514" i="46"/>
  <c r="AT514" i="46"/>
  <c r="AS514" i="46"/>
  <c r="AR514" i="46"/>
  <c r="AQ514" i="46"/>
  <c r="AP514" i="46"/>
  <c r="AO514" i="46"/>
  <c r="BC513" i="46"/>
  <c r="BB511" i="46"/>
  <c r="BA511" i="46"/>
  <c r="AZ511" i="46"/>
  <c r="AV511" i="46"/>
  <c r="AU511" i="46"/>
  <c r="AT511" i="46"/>
  <c r="AS511" i="46"/>
  <c r="AR511" i="46"/>
  <c r="AQ511" i="46"/>
  <c r="AP511" i="46"/>
  <c r="AO511" i="46"/>
  <c r="BC510" i="46"/>
  <c r="BB508" i="46"/>
  <c r="BA508" i="46"/>
  <c r="AZ508" i="46"/>
  <c r="AV508" i="46"/>
  <c r="AU508" i="46"/>
  <c r="AT508" i="46"/>
  <c r="AS508" i="46"/>
  <c r="AR508" i="46"/>
  <c r="AQ508" i="46"/>
  <c r="AP508" i="46"/>
  <c r="AO508" i="46"/>
  <c r="BC507" i="46"/>
  <c r="BB505" i="46"/>
  <c r="BA505" i="46"/>
  <c r="AZ505" i="46"/>
  <c r="AV505" i="46"/>
  <c r="AU505" i="46"/>
  <c r="AT505" i="46"/>
  <c r="AS505" i="46"/>
  <c r="AR505" i="46"/>
  <c r="AQ505" i="46"/>
  <c r="AP505" i="46"/>
  <c r="AO505" i="46"/>
  <c r="BC504" i="46"/>
  <c r="BB502" i="46"/>
  <c r="BA502" i="46"/>
  <c r="AZ502" i="46"/>
  <c r="AV502" i="46"/>
  <c r="AU502" i="46"/>
  <c r="AT502" i="46"/>
  <c r="AS502" i="46"/>
  <c r="AR502" i="46"/>
  <c r="AQ502" i="46"/>
  <c r="AP502" i="46"/>
  <c r="AO502" i="46"/>
  <c r="BC501" i="46"/>
  <c r="AZ405" i="46"/>
  <c r="AY405" i="46"/>
  <c r="AX405" i="46"/>
  <c r="AW405" i="46"/>
  <c r="AZ401" i="46"/>
  <c r="AY401" i="46"/>
  <c r="AX401" i="46"/>
  <c r="AW401" i="46"/>
  <c r="AZ398" i="46"/>
  <c r="AY398" i="46"/>
  <c r="AX398" i="46"/>
  <c r="AW398" i="46"/>
  <c r="AZ394" i="46"/>
  <c r="AY394" i="46"/>
  <c r="AX394" i="46"/>
  <c r="AW394" i="46"/>
  <c r="AZ391" i="46"/>
  <c r="AY391" i="46"/>
  <c r="AX391" i="46"/>
  <c r="AW391" i="46"/>
  <c r="AZ388" i="46"/>
  <c r="AY388" i="46"/>
  <c r="AX388" i="46"/>
  <c r="AW388" i="46"/>
  <c r="AZ385" i="46"/>
  <c r="AY385" i="46"/>
  <c r="AX385" i="46"/>
  <c r="AW385" i="46"/>
  <c r="AW381" i="46"/>
  <c r="AW378" i="46"/>
  <c r="AW375" i="46"/>
  <c r="AW372" i="46"/>
  <c r="AW369" i="46"/>
  <c r="AW366" i="46"/>
  <c r="AW363" i="46"/>
  <c r="BB405" i="46"/>
  <c r="BA405" i="46"/>
  <c r="AV405" i="46"/>
  <c r="AU405" i="46"/>
  <c r="AT405" i="46"/>
  <c r="AS405" i="46"/>
  <c r="AR405" i="46"/>
  <c r="AQ405" i="46"/>
  <c r="AP405" i="46"/>
  <c r="AO405" i="46"/>
  <c r="BC404" i="46"/>
  <c r="BB401" i="46"/>
  <c r="BA401" i="46"/>
  <c r="AV401" i="46"/>
  <c r="AU401" i="46"/>
  <c r="AT401" i="46"/>
  <c r="AS401" i="46"/>
  <c r="AR401" i="46"/>
  <c r="AQ401" i="46"/>
  <c r="AP401" i="46"/>
  <c r="AO401" i="46"/>
  <c r="BC400" i="46"/>
  <c r="BB398" i="46"/>
  <c r="BA398" i="46"/>
  <c r="AV398" i="46"/>
  <c r="AU398" i="46"/>
  <c r="AT398" i="46"/>
  <c r="AS398" i="46"/>
  <c r="AR398" i="46"/>
  <c r="AQ398" i="46"/>
  <c r="AP398" i="46"/>
  <c r="AO398" i="46"/>
  <c r="V398" i="46"/>
  <c r="BC397" i="46"/>
  <c r="BB394" i="46"/>
  <c r="BA394" i="46"/>
  <c r="AV394" i="46"/>
  <c r="AU394" i="46"/>
  <c r="AT394" i="46"/>
  <c r="AS394" i="46"/>
  <c r="AR394" i="46"/>
  <c r="AQ394" i="46"/>
  <c r="AP394" i="46"/>
  <c r="AO394" i="46"/>
  <c r="BC393" i="46"/>
  <c r="BB391" i="46"/>
  <c r="BA391" i="46"/>
  <c r="AV391" i="46"/>
  <c r="AU391" i="46"/>
  <c r="AT391" i="46"/>
  <c r="AS391" i="46"/>
  <c r="AR391" i="46"/>
  <c r="AQ391" i="46"/>
  <c r="AP391" i="46"/>
  <c r="AO391" i="46"/>
  <c r="V391" i="46"/>
  <c r="BC390" i="46"/>
  <c r="BB388" i="46"/>
  <c r="BA388" i="46"/>
  <c r="AV388" i="46"/>
  <c r="AU388" i="46"/>
  <c r="AT388" i="46"/>
  <c r="AS388" i="46"/>
  <c r="AR388" i="46"/>
  <c r="AQ388" i="46"/>
  <c r="AP388" i="46"/>
  <c r="AO388" i="46"/>
  <c r="V388" i="46"/>
  <c r="BC387" i="46"/>
  <c r="BB385" i="46"/>
  <c r="BA385" i="46"/>
  <c r="AV385" i="46"/>
  <c r="AU385" i="46"/>
  <c r="AT385" i="46"/>
  <c r="AS385" i="46"/>
  <c r="AR385" i="46"/>
  <c r="AQ385" i="46"/>
  <c r="AP385" i="46"/>
  <c r="AO385" i="46"/>
  <c r="V385" i="46"/>
  <c r="BC384" i="46"/>
  <c r="BB381" i="46"/>
  <c r="BA381" i="46"/>
  <c r="AZ381" i="46"/>
  <c r="AY381" i="46"/>
  <c r="AX381" i="46"/>
  <c r="AV381" i="46"/>
  <c r="AU381" i="46"/>
  <c r="AT381" i="46"/>
  <c r="AS381" i="46"/>
  <c r="AR381" i="46"/>
  <c r="AQ381" i="46"/>
  <c r="AP381" i="46"/>
  <c r="AO381" i="46"/>
  <c r="BC380" i="46"/>
  <c r="BB378" i="46"/>
  <c r="BA378" i="46"/>
  <c r="AZ378" i="46"/>
  <c r="AY378" i="46"/>
  <c r="AX378" i="46"/>
  <c r="AV378" i="46"/>
  <c r="AU378" i="46"/>
  <c r="AT378" i="46"/>
  <c r="AS378" i="46"/>
  <c r="AR378" i="46"/>
  <c r="AQ378" i="46"/>
  <c r="AP378" i="46"/>
  <c r="AO378" i="46"/>
  <c r="BC377" i="46"/>
  <c r="BB375" i="46"/>
  <c r="BA375" i="46"/>
  <c r="AZ375" i="46"/>
  <c r="AY375" i="46"/>
  <c r="AX375" i="46"/>
  <c r="AV375" i="46"/>
  <c r="AU375" i="46"/>
  <c r="AT375" i="46"/>
  <c r="AS375" i="46"/>
  <c r="AR375" i="46"/>
  <c r="AQ375" i="46"/>
  <c r="AP375" i="46"/>
  <c r="AO375" i="46"/>
  <c r="BC374" i="46"/>
  <c r="BB372" i="46"/>
  <c r="BA372" i="46"/>
  <c r="AZ372" i="46"/>
  <c r="AY372" i="46"/>
  <c r="AX372" i="46"/>
  <c r="AV372" i="46"/>
  <c r="AU372" i="46"/>
  <c r="AT372" i="46"/>
  <c r="AS372" i="46"/>
  <c r="AR372" i="46"/>
  <c r="AQ372" i="46"/>
  <c r="AP372" i="46"/>
  <c r="AO372" i="46"/>
  <c r="BC371" i="46"/>
  <c r="BB369" i="46"/>
  <c r="BA369" i="46"/>
  <c r="AZ369" i="46"/>
  <c r="AY369" i="46"/>
  <c r="AX369" i="46"/>
  <c r="AV369" i="46"/>
  <c r="AU369" i="46"/>
  <c r="AT369" i="46"/>
  <c r="AS369" i="46"/>
  <c r="AR369" i="46"/>
  <c r="AQ369" i="46"/>
  <c r="AP369" i="46"/>
  <c r="AO369" i="46"/>
  <c r="BC368" i="46"/>
  <c r="BB366" i="46"/>
  <c r="BA366" i="46"/>
  <c r="AZ366" i="46"/>
  <c r="AY366" i="46"/>
  <c r="AX366" i="46"/>
  <c r="AV366" i="46"/>
  <c r="AU366" i="46"/>
  <c r="AT366" i="46"/>
  <c r="AS366" i="46"/>
  <c r="AR366" i="46"/>
  <c r="AQ366" i="46"/>
  <c r="AP366" i="46"/>
  <c r="AO366" i="46"/>
  <c r="BC365" i="46"/>
  <c r="BB363" i="46"/>
  <c r="BA363" i="46"/>
  <c r="AZ363" i="46"/>
  <c r="AY363" i="46"/>
  <c r="AX363" i="46"/>
  <c r="AV363" i="46"/>
  <c r="AU363" i="46"/>
  <c r="AT363" i="46"/>
  <c r="AS363" i="46"/>
  <c r="AR363" i="46"/>
  <c r="AQ363" i="46"/>
  <c r="AP363" i="46"/>
  <c r="AO363" i="46"/>
  <c r="BC362" i="46"/>
  <c r="BB260" i="46"/>
  <c r="BB261" i="46" s="1"/>
  <c r="BA260" i="46"/>
  <c r="AZ260" i="46"/>
  <c r="AZ261" i="46" s="1"/>
  <c r="AY260" i="46"/>
  <c r="AY261" i="46" s="1"/>
  <c r="AX260" i="46"/>
  <c r="AX261" i="46" s="1"/>
  <c r="AW260" i="46"/>
  <c r="AW261" i="46" s="1"/>
  <c r="AV260" i="46"/>
  <c r="AV261" i="46" s="1"/>
  <c r="AU260" i="46"/>
  <c r="AU261" i="46" s="1"/>
  <c r="AT260" i="46"/>
  <c r="AT261" i="46" s="1"/>
  <c r="AS260" i="46"/>
  <c r="AS261" i="46" s="1"/>
  <c r="AR260" i="46"/>
  <c r="AR261" i="46" s="1"/>
  <c r="AQ260" i="46"/>
  <c r="AQ261" i="46" s="1"/>
  <c r="AP260" i="46"/>
  <c r="AP261" i="46" s="1"/>
  <c r="AO260" i="46"/>
  <c r="AO261" i="46" s="1"/>
  <c r="BC259" i="46"/>
  <c r="BB256" i="46"/>
  <c r="BB257" i="46" s="1"/>
  <c r="BA256" i="46"/>
  <c r="BA257" i="46" s="1"/>
  <c r="AZ256" i="46"/>
  <c r="AZ257" i="46" s="1"/>
  <c r="AY256" i="46"/>
  <c r="AY257" i="46" s="1"/>
  <c r="AX256" i="46"/>
  <c r="AX257" i="46" s="1"/>
  <c r="AW256" i="46"/>
  <c r="AW257" i="46" s="1"/>
  <c r="AV256" i="46"/>
  <c r="AV257" i="46" s="1"/>
  <c r="AU256" i="46"/>
  <c r="AU257" i="46" s="1"/>
  <c r="AT256" i="46"/>
  <c r="AT257" i="46" s="1"/>
  <c r="AS256" i="46"/>
  <c r="AS257" i="46" s="1"/>
  <c r="AR256" i="46"/>
  <c r="AR257" i="46" s="1"/>
  <c r="AQ256" i="46"/>
  <c r="AQ257" i="46" s="1"/>
  <c r="AP256" i="46"/>
  <c r="AP257" i="46" s="1"/>
  <c r="AO256" i="46"/>
  <c r="AO257" i="46" s="1"/>
  <c r="BC255" i="46"/>
  <c r="BB252" i="46"/>
  <c r="BA252" i="46"/>
  <c r="AZ252" i="46"/>
  <c r="AY252" i="46"/>
  <c r="AX252" i="46"/>
  <c r="AW252" i="46"/>
  <c r="AV252" i="46"/>
  <c r="AU252" i="46"/>
  <c r="AT252" i="46"/>
  <c r="AS252" i="46"/>
  <c r="AR252" i="46"/>
  <c r="AQ252" i="46"/>
  <c r="AP252" i="46"/>
  <c r="AO252" i="46"/>
  <c r="BC251" i="46"/>
  <c r="BB249" i="46"/>
  <c r="BA249" i="46"/>
  <c r="AZ249" i="46"/>
  <c r="AY249" i="46"/>
  <c r="AX249" i="46"/>
  <c r="AW249" i="46"/>
  <c r="AV249" i="46"/>
  <c r="AU249" i="46"/>
  <c r="AT249" i="46"/>
  <c r="AS249" i="46"/>
  <c r="AR249" i="46"/>
  <c r="AQ249" i="46"/>
  <c r="AP249" i="46"/>
  <c r="AO249" i="46"/>
  <c r="BC248" i="46"/>
  <c r="BB246" i="46"/>
  <c r="BA246" i="46"/>
  <c r="AZ246" i="46"/>
  <c r="AY246" i="46"/>
  <c r="AX246" i="46"/>
  <c r="AW246" i="46"/>
  <c r="AV246" i="46"/>
  <c r="AU246" i="46"/>
  <c r="AT246" i="46"/>
  <c r="AS246" i="46"/>
  <c r="AR246" i="46"/>
  <c r="AQ246" i="46"/>
  <c r="AP246" i="46"/>
  <c r="AO246" i="46"/>
  <c r="BC245" i="46"/>
  <c r="BB242" i="46"/>
  <c r="BA242" i="46"/>
  <c r="AZ242" i="46"/>
  <c r="AY242" i="46"/>
  <c r="AX242" i="46"/>
  <c r="AW242" i="46"/>
  <c r="AV242" i="46"/>
  <c r="AU242" i="46"/>
  <c r="AT242" i="46"/>
  <c r="AS242" i="46"/>
  <c r="AR242" i="46"/>
  <c r="AQ242" i="46"/>
  <c r="AP242" i="46"/>
  <c r="AO242" i="46"/>
  <c r="BC241" i="46"/>
  <c r="BB239" i="46"/>
  <c r="BA239" i="46"/>
  <c r="AZ239" i="46"/>
  <c r="AY239" i="46"/>
  <c r="AX239" i="46"/>
  <c r="AW239" i="46"/>
  <c r="AV239" i="46"/>
  <c r="AU239" i="46"/>
  <c r="AT239" i="46"/>
  <c r="AS239" i="46"/>
  <c r="AR239" i="46"/>
  <c r="AQ239" i="46"/>
  <c r="AP239" i="46"/>
  <c r="AO239" i="46"/>
  <c r="BC238" i="46"/>
  <c r="BB236" i="46"/>
  <c r="BA236" i="46"/>
  <c r="AZ236" i="46"/>
  <c r="AY236" i="46"/>
  <c r="AX236" i="46"/>
  <c r="AW236" i="46"/>
  <c r="AV236" i="46"/>
  <c r="AU236" i="46"/>
  <c r="AT236" i="46"/>
  <c r="AS236" i="46"/>
  <c r="AR236" i="46"/>
  <c r="AQ236" i="46"/>
  <c r="AP236" i="46"/>
  <c r="AO236" i="46"/>
  <c r="BC235" i="46"/>
  <c r="BB233" i="46"/>
  <c r="BA233" i="46"/>
  <c r="AZ233" i="46"/>
  <c r="AY233" i="46"/>
  <c r="AX233" i="46"/>
  <c r="AW233" i="46"/>
  <c r="AV233" i="46"/>
  <c r="AU233" i="46"/>
  <c r="AT233" i="46"/>
  <c r="AS233" i="46"/>
  <c r="AR233" i="46"/>
  <c r="AQ233" i="46"/>
  <c r="AP233" i="46"/>
  <c r="AO233" i="46"/>
  <c r="BC232" i="46"/>
  <c r="BB230" i="46"/>
  <c r="BA230" i="46"/>
  <c r="AZ230" i="46"/>
  <c r="AY230" i="46"/>
  <c r="AX230" i="46"/>
  <c r="AW230" i="46"/>
  <c r="AV230" i="46"/>
  <c r="AU230" i="46"/>
  <c r="AT230" i="46"/>
  <c r="AS230" i="46"/>
  <c r="AR230" i="46"/>
  <c r="AQ230" i="46"/>
  <c r="AP230" i="46"/>
  <c r="AO230" i="46"/>
  <c r="BC229" i="46"/>
  <c r="BB227" i="46"/>
  <c r="BA227" i="46"/>
  <c r="AZ227" i="46"/>
  <c r="AY227" i="46"/>
  <c r="AX227" i="46"/>
  <c r="AW227" i="46"/>
  <c r="AV227" i="46"/>
  <c r="AU227" i="46"/>
  <c r="AT227" i="46"/>
  <c r="AS227" i="46"/>
  <c r="AR227" i="46"/>
  <c r="AQ227" i="46"/>
  <c r="AP227" i="46"/>
  <c r="AO227" i="46"/>
  <c r="BC226" i="46"/>
  <c r="BB224" i="46"/>
  <c r="BA224" i="46"/>
  <c r="AZ224" i="46"/>
  <c r="AY224" i="46"/>
  <c r="AX224" i="46"/>
  <c r="AW224" i="46"/>
  <c r="AV224" i="46"/>
  <c r="AU224" i="46"/>
  <c r="AT224" i="46"/>
  <c r="AS224" i="46"/>
  <c r="AR224" i="46"/>
  <c r="AQ224" i="46"/>
  <c r="AP224" i="46"/>
  <c r="AO224" i="46"/>
  <c r="BC223" i="46"/>
  <c r="BA261" i="46"/>
  <c r="V260" i="46"/>
  <c r="V249" i="46"/>
  <c r="V246" i="46"/>
  <c r="AO23" i="46"/>
  <c r="AO26" i="46"/>
  <c r="AO29" i="46"/>
  <c r="AO32" i="46"/>
  <c r="AO35" i="46"/>
  <c r="AO38" i="46"/>
  <c r="AO41" i="46"/>
  <c r="AO44" i="46"/>
  <c r="AO47" i="46"/>
  <c r="AO51" i="46"/>
  <c r="AO54" i="46"/>
  <c r="AO57" i="46"/>
  <c r="AO60" i="46"/>
  <c r="AO63" i="46"/>
  <c r="AO66" i="46"/>
  <c r="AO69" i="46"/>
  <c r="AO72" i="46"/>
  <c r="AO76" i="46"/>
  <c r="AO79" i="46"/>
  <c r="AO82" i="46"/>
  <c r="AO85" i="46"/>
  <c r="AO88" i="46"/>
  <c r="AO92" i="46"/>
  <c r="AO96" i="46"/>
  <c r="AO99" i="46"/>
  <c r="AO103" i="46"/>
  <c r="AO106" i="46"/>
  <c r="AO109" i="46"/>
  <c r="AO112" i="46"/>
  <c r="AO115" i="46"/>
  <c r="AO119" i="46"/>
  <c r="AO122" i="46"/>
  <c r="AO125" i="46"/>
  <c r="V106" i="46"/>
  <c r="V103" i="46"/>
  <c r="V99" i="46"/>
  <c r="V85" i="46"/>
  <c r="V82" i="46"/>
  <c r="V79" i="46"/>
  <c r="V76" i="46"/>
  <c r="V63" i="46"/>
  <c r="V60" i="46"/>
  <c r="V57" i="46"/>
  <c r="V54" i="46"/>
  <c r="V51" i="46"/>
  <c r="AY159" i="79" l="1"/>
  <c r="AY173" i="79"/>
  <c r="AY170" i="79"/>
  <c r="AY184" i="79"/>
  <c r="AY156" i="79"/>
  <c r="AJ197" i="79"/>
  <c r="AY197" i="79" s="1"/>
  <c r="AY196" i="79"/>
  <c r="AY167" i="79"/>
  <c r="AY180" i="79"/>
  <c r="AY193" i="79"/>
  <c r="AJ164" i="79"/>
  <c r="AY164" i="79" s="1"/>
  <c r="AY163" i="79"/>
  <c r="AY177" i="79"/>
  <c r="AY150" i="79"/>
  <c r="AY189" i="79"/>
  <c r="AX1382" i="79"/>
  <c r="E573" i="79"/>
  <c r="W573" i="79" s="1"/>
  <c r="F971" i="79"/>
  <c r="G971" i="79" s="1"/>
  <c r="H971" i="79" s="1"/>
  <c r="H573" i="79"/>
  <c r="Z573" i="79" s="1"/>
  <c r="G779" i="79"/>
  <c r="H779" i="79" s="1"/>
  <c r="I779" i="79" s="1"/>
  <c r="J779" i="79" s="1"/>
  <c r="K779" i="79" s="1"/>
  <c r="L779" i="79" s="1"/>
  <c r="M779" i="79" s="1"/>
  <c r="N779" i="79" s="1"/>
  <c r="O779" i="79" s="1"/>
  <c r="P779" i="79" s="1"/>
  <c r="Q779" i="79" s="1"/>
  <c r="V971" i="79"/>
  <c r="W971" i="79" s="1"/>
  <c r="E766" i="79"/>
  <c r="Y573" i="79"/>
  <c r="E763" i="79"/>
  <c r="F977" i="79"/>
  <c r="G977" i="79" s="1"/>
  <c r="H977" i="79" s="1"/>
  <c r="I977" i="79" s="1"/>
  <c r="J977" i="79" s="1"/>
  <c r="K977" i="79" s="1"/>
  <c r="L977" i="79" s="1"/>
  <c r="M977" i="79" s="1"/>
  <c r="N977" i="79" s="1"/>
  <c r="O977" i="79" s="1"/>
  <c r="P977" i="79" s="1"/>
  <c r="Q977" i="79" s="1"/>
  <c r="E760" i="79"/>
  <c r="E779" i="79"/>
  <c r="E563" i="79"/>
  <c r="F563" i="79" s="1"/>
  <c r="E557" i="79"/>
  <c r="F557" i="79" s="1"/>
  <c r="V573" i="79"/>
  <c r="E554" i="79"/>
  <c r="F554" i="79" s="1"/>
  <c r="I378" i="79"/>
  <c r="J378" i="79" s="1"/>
  <c r="K378" i="79" s="1"/>
  <c r="L378" i="79" s="1"/>
  <c r="M378" i="79" s="1"/>
  <c r="N378" i="79" s="1"/>
  <c r="O378" i="79" s="1"/>
  <c r="P378" i="79" s="1"/>
  <c r="E378" i="79"/>
  <c r="F378" i="79" s="1"/>
  <c r="G378" i="79" s="1"/>
  <c r="Y378" i="79" s="1"/>
  <c r="V378" i="79"/>
  <c r="Z378" i="79"/>
  <c r="Q378" i="79" l="1"/>
  <c r="R378" i="79" s="1"/>
  <c r="S378" i="79" s="1"/>
  <c r="I573" i="79"/>
  <c r="J573" i="79" s="1"/>
  <c r="K573" i="79" s="1"/>
  <c r="X971" i="79"/>
  <c r="Y971" i="79" s="1"/>
  <c r="Z971" i="79" s="1"/>
  <c r="F573" i="79"/>
  <c r="X573" i="79" s="1"/>
  <c r="AB378" i="79"/>
  <c r="AD378" i="79"/>
  <c r="AA378" i="79"/>
  <c r="I971" i="79"/>
  <c r="AC378" i="79"/>
  <c r="X378" i="79"/>
  <c r="AF378" i="79"/>
  <c r="AH378" i="79"/>
  <c r="AE378" i="79"/>
  <c r="AG378" i="79"/>
  <c r="W378" i="79"/>
  <c r="AI378" i="79" l="1"/>
  <c r="AA573" i="79"/>
  <c r="AB573" i="79"/>
  <c r="J971" i="79"/>
  <c r="AA971" i="79"/>
  <c r="L573" i="79"/>
  <c r="AC573" i="79"/>
  <c r="AB971" i="79" l="1"/>
  <c r="K971" i="79"/>
  <c r="M573" i="79"/>
  <c r="AD573" i="79"/>
  <c r="AC971" i="79" l="1"/>
  <c r="L971" i="79"/>
  <c r="N573" i="79"/>
  <c r="AE573" i="79"/>
  <c r="AD971" i="79" l="1"/>
  <c r="M971" i="79"/>
  <c r="O573" i="79"/>
  <c r="AF573" i="79"/>
  <c r="N971" i="79" l="1"/>
  <c r="AE971" i="79"/>
  <c r="AG573" i="79"/>
  <c r="P573" i="79"/>
  <c r="O971" i="79" l="1"/>
  <c r="AF971" i="79"/>
  <c r="AH573" i="79"/>
  <c r="Q573" i="79"/>
  <c r="AI573" i="79" l="1"/>
  <c r="R573" i="79"/>
  <c r="P971" i="79"/>
  <c r="AG971" i="79"/>
  <c r="Q971" i="79" l="1"/>
  <c r="AH971" i="79"/>
  <c r="AI971" i="79" l="1"/>
  <c r="V109" i="46" l="1"/>
  <c r="V112" i="46"/>
  <c r="V115" i="46"/>
  <c r="V119" i="46"/>
  <c r="V122" i="46"/>
  <c r="V125" i="46"/>
  <c r="P99" i="45"/>
  <c r="P100" i="45" s="1"/>
  <c r="O99" i="45"/>
  <c r="N99" i="45"/>
  <c r="P92" i="45"/>
  <c r="P93" i="45" s="1"/>
  <c r="O92" i="45"/>
  <c r="N92" i="45"/>
  <c r="P85" i="45"/>
  <c r="P86" i="45" s="1"/>
  <c r="O85" i="45"/>
  <c r="N85" i="45"/>
  <c r="O78" i="45"/>
  <c r="N78" i="45"/>
  <c r="E225" i="90"/>
  <c r="E224" i="90"/>
  <c r="T223" i="90"/>
  <c r="E223" i="90"/>
  <c r="E222" i="90"/>
  <c r="T221" i="90"/>
  <c r="E221" i="90"/>
  <c r="T220" i="90"/>
  <c r="E220" i="90"/>
  <c r="E219" i="90"/>
  <c r="E218" i="90"/>
  <c r="T217" i="90"/>
  <c r="E217" i="90"/>
  <c r="E214" i="90"/>
  <c r="F214" i="90" s="1"/>
  <c r="T203" i="90"/>
  <c r="T202" i="90"/>
  <c r="T199" i="90"/>
  <c r="T197" i="90"/>
  <c r="T196" i="90"/>
  <c r="T190" i="90"/>
  <c r="T186" i="90"/>
  <c r="T182" i="90"/>
  <c r="D147" i="90" s="1"/>
  <c r="T180" i="90"/>
  <c r="T174" i="90"/>
  <c r="T172" i="90"/>
  <c r="T170" i="90"/>
  <c r="T169" i="90"/>
  <c r="O168" i="90"/>
  <c r="O167" i="90"/>
  <c r="T166" i="90"/>
  <c r="O166" i="90"/>
  <c r="T164" i="90"/>
  <c r="O164" i="90"/>
  <c r="T163" i="90"/>
  <c r="O163" i="90"/>
  <c r="T162" i="90"/>
  <c r="T161" i="90"/>
  <c r="O161" i="90"/>
  <c r="T160" i="90"/>
  <c r="O160" i="90"/>
  <c r="T159" i="90"/>
  <c r="T158" i="90"/>
  <c r="O158" i="90"/>
  <c r="C149" i="90" s="1"/>
  <c r="O156" i="90"/>
  <c r="O154" i="90"/>
  <c r="T153" i="90"/>
  <c r="O153" i="90"/>
  <c r="E153" i="90"/>
  <c r="T152" i="90"/>
  <c r="T151" i="90"/>
  <c r="O151" i="90"/>
  <c r="O150" i="90"/>
  <c r="C144" i="90" s="1"/>
  <c r="O148" i="90"/>
  <c r="E148" i="90"/>
  <c r="T147" i="90"/>
  <c r="O147" i="90"/>
  <c r="C147" i="90"/>
  <c r="E146" i="90"/>
  <c r="O145" i="90"/>
  <c r="T144" i="90"/>
  <c r="O144" i="90"/>
  <c r="H124" i="90"/>
  <c r="O120" i="90"/>
  <c r="T119" i="90"/>
  <c r="O119" i="90"/>
  <c r="O118" i="90"/>
  <c r="O116" i="90"/>
  <c r="O115" i="90"/>
  <c r="C121" i="90" s="1"/>
  <c r="F115" i="90"/>
  <c r="F116" i="90" s="1"/>
  <c r="F117" i="90" s="1"/>
  <c r="F118" i="90" s="1"/>
  <c r="F119" i="90" s="1"/>
  <c r="F112" i="90"/>
  <c r="F113" i="90" s="1"/>
  <c r="F114" i="90" s="1"/>
  <c r="S104" i="90"/>
  <c r="T103" i="90"/>
  <c r="T102" i="90"/>
  <c r="D73" i="90" s="1"/>
  <c r="T100" i="90"/>
  <c r="T99" i="90"/>
  <c r="T98" i="90"/>
  <c r="T96" i="90"/>
  <c r="T95" i="90"/>
  <c r="D71" i="90" s="1"/>
  <c r="N95" i="90"/>
  <c r="O94" i="90"/>
  <c r="C73" i="90" s="1"/>
  <c r="T93" i="90"/>
  <c r="T92" i="90"/>
  <c r="O92" i="90"/>
  <c r="T90" i="90"/>
  <c r="O90" i="90"/>
  <c r="T89" i="90"/>
  <c r="T88" i="90"/>
  <c r="O88" i="90"/>
  <c r="C70" i="90" s="1"/>
  <c r="E70" i="90" s="1"/>
  <c r="T87" i="90"/>
  <c r="T86" i="90"/>
  <c r="O86" i="90"/>
  <c r="T85" i="90"/>
  <c r="D68" i="90" s="1"/>
  <c r="O85" i="90"/>
  <c r="O84" i="90"/>
  <c r="T83" i="90"/>
  <c r="O83" i="90"/>
  <c r="T82" i="90"/>
  <c r="O82" i="90"/>
  <c r="T81" i="90"/>
  <c r="D67" i="90" s="1"/>
  <c r="O80" i="90"/>
  <c r="T79" i="90"/>
  <c r="O79" i="90"/>
  <c r="T78" i="90"/>
  <c r="O77" i="90"/>
  <c r="T76" i="90"/>
  <c r="O76" i="90"/>
  <c r="C66" i="90" s="1"/>
  <c r="E66" i="90" s="1"/>
  <c r="T75" i="90"/>
  <c r="H76" i="90"/>
  <c r="O74" i="90"/>
  <c r="D74" i="90"/>
  <c r="C74" i="90"/>
  <c r="E74" i="90" s="1"/>
  <c r="T73" i="90"/>
  <c r="O73" i="90"/>
  <c r="C65" i="90" s="1"/>
  <c r="E65" i="90" s="1"/>
  <c r="E73" i="90"/>
  <c r="T72" i="90"/>
  <c r="D72" i="90"/>
  <c r="E72" i="90" s="1"/>
  <c r="C72" i="90"/>
  <c r="T71" i="90"/>
  <c r="O71" i="90"/>
  <c r="C71" i="90"/>
  <c r="T70" i="90"/>
  <c r="O70" i="90"/>
  <c r="D70" i="90"/>
  <c r="O69" i="90"/>
  <c r="C64" i="90" s="1"/>
  <c r="E69" i="90"/>
  <c r="D69" i="90"/>
  <c r="C69" i="90"/>
  <c r="T68" i="90"/>
  <c r="C68" i="90"/>
  <c r="T67" i="90"/>
  <c r="O67" i="90"/>
  <c r="T66" i="90"/>
  <c r="D63" i="90" s="1"/>
  <c r="E63" i="90" s="1"/>
  <c r="F63" i="90" s="1"/>
  <c r="O66" i="90"/>
  <c r="C63" i="90" s="1"/>
  <c r="D66" i="90"/>
  <c r="T65" i="90"/>
  <c r="O65" i="90"/>
  <c r="D65" i="90"/>
  <c r="G59" i="90"/>
  <c r="S56" i="90"/>
  <c r="T55" i="90"/>
  <c r="T54" i="90"/>
  <c r="T53" i="90"/>
  <c r="D45" i="90" s="1"/>
  <c r="T51" i="90"/>
  <c r="N51" i="90"/>
  <c r="O50" i="90"/>
  <c r="C45" i="90" s="1"/>
  <c r="E45" i="90" s="1"/>
  <c r="T49" i="90"/>
  <c r="O49" i="90"/>
  <c r="T48" i="90"/>
  <c r="O47" i="90"/>
  <c r="C44" i="90" s="1"/>
  <c r="E44" i="90" s="1"/>
  <c r="T46" i="90"/>
  <c r="T45" i="90"/>
  <c r="D42" i="90" s="1"/>
  <c r="O45" i="90"/>
  <c r="D44" i="90"/>
  <c r="T43" i="90"/>
  <c r="O43" i="90"/>
  <c r="D43" i="90"/>
  <c r="C43" i="90"/>
  <c r="T42" i="90"/>
  <c r="O42" i="90"/>
  <c r="C42" i="90"/>
  <c r="E42" i="90" s="1"/>
  <c r="T41" i="90"/>
  <c r="C41" i="90"/>
  <c r="O40" i="90"/>
  <c r="T39" i="90"/>
  <c r="O39" i="90"/>
  <c r="E39" i="90"/>
  <c r="D39" i="90"/>
  <c r="C39" i="90"/>
  <c r="T38" i="90"/>
  <c r="D40" i="90" s="1"/>
  <c r="E38" i="90"/>
  <c r="D38" i="90"/>
  <c r="C38" i="90"/>
  <c r="T37" i="90"/>
  <c r="O37" i="90"/>
  <c r="E37" i="90"/>
  <c r="D37" i="90"/>
  <c r="C37" i="90"/>
  <c r="T36" i="90"/>
  <c r="O36" i="90"/>
  <c r="C40" i="90" s="1"/>
  <c r="E40" i="90" s="1"/>
  <c r="E36" i="90"/>
  <c r="D36" i="90"/>
  <c r="C36" i="90"/>
  <c r="E35" i="90"/>
  <c r="F35" i="90" s="1"/>
  <c r="D35" i="90"/>
  <c r="C35" i="90"/>
  <c r="E34" i="90"/>
  <c r="D34" i="90"/>
  <c r="C34" i="90"/>
  <c r="D17" i="43"/>
  <c r="H187" i="47"/>
  <c r="H188" i="47" s="1"/>
  <c r="H184" i="47"/>
  <c r="H185" i="47" s="1"/>
  <c r="H181" i="47"/>
  <c r="H182" i="47" s="1"/>
  <c r="H176" i="47"/>
  <c r="H175" i="47"/>
  <c r="H172" i="47"/>
  <c r="H173" i="47" s="1"/>
  <c r="H170" i="47"/>
  <c r="H169" i="47"/>
  <c r="H166" i="47"/>
  <c r="H167" i="47" s="1"/>
  <c r="H160" i="47"/>
  <c r="H161" i="47" s="1"/>
  <c r="H158" i="47"/>
  <c r="H157" i="47"/>
  <c r="C62" i="47"/>
  <c r="H189" i="47" s="1"/>
  <c r="H190" i="47" s="1"/>
  <c r="H191" i="47" s="1"/>
  <c r="AI516" i="79"/>
  <c r="AH516" i="79"/>
  <c r="V516" i="79"/>
  <c r="AI515" i="79"/>
  <c r="AH515" i="79"/>
  <c r="V515" i="79"/>
  <c r="P327" i="79"/>
  <c r="AI326" i="79"/>
  <c r="AH326" i="79"/>
  <c r="AG326" i="79"/>
  <c r="AF326" i="79"/>
  <c r="AE326" i="79"/>
  <c r="AD326" i="79"/>
  <c r="AC326" i="79"/>
  <c r="AB326" i="79"/>
  <c r="AA326" i="79"/>
  <c r="Z326" i="79"/>
  <c r="Y326" i="79"/>
  <c r="X326" i="79"/>
  <c r="W326" i="79"/>
  <c r="V326" i="79"/>
  <c r="P326" i="79"/>
  <c r="D326" i="79"/>
  <c r="AI922" i="79"/>
  <c r="AH922" i="79"/>
  <c r="AG922" i="79"/>
  <c r="AF922" i="79"/>
  <c r="K76" i="89" l="1"/>
  <c r="T126" i="90"/>
  <c r="O219" i="90"/>
  <c r="C216" i="90" s="1"/>
  <c r="T124" i="90"/>
  <c r="T116" i="90"/>
  <c r="T118" i="90"/>
  <c r="T120" i="90"/>
  <c r="T179" i="90"/>
  <c r="T187" i="90"/>
  <c r="D150" i="90" s="1"/>
  <c r="E150" i="90" s="1"/>
  <c r="T193" i="90"/>
  <c r="T201" i="90"/>
  <c r="T122" i="90"/>
  <c r="T145" i="90"/>
  <c r="T192" i="90"/>
  <c r="T216" i="90"/>
  <c r="T191" i="90"/>
  <c r="D151" i="90" s="1"/>
  <c r="E151" i="90" s="1"/>
  <c r="T167" i="90"/>
  <c r="C150" i="90"/>
  <c r="AL777" i="79"/>
  <c r="T127" i="90"/>
  <c r="T146" i="90"/>
  <c r="T155" i="90"/>
  <c r="T157" i="90"/>
  <c r="T171" i="90"/>
  <c r="T195" i="90"/>
  <c r="T177" i="90"/>
  <c r="T117" i="90"/>
  <c r="T150" i="90"/>
  <c r="T184" i="90"/>
  <c r="D149" i="90" s="1"/>
  <c r="T123" i="90"/>
  <c r="D122" i="90" s="1"/>
  <c r="T115" i="90"/>
  <c r="D121" i="90" s="1"/>
  <c r="E121" i="90" s="1"/>
  <c r="C145" i="90"/>
  <c r="T156" i="90"/>
  <c r="T178" i="90"/>
  <c r="T188" i="90"/>
  <c r="C142" i="90"/>
  <c r="C152" i="90"/>
  <c r="T125" i="90"/>
  <c r="C143" i="90"/>
  <c r="T113" i="90"/>
  <c r="D120" i="90" s="1"/>
  <c r="C122" i="90"/>
  <c r="C151" i="90"/>
  <c r="T168" i="90"/>
  <c r="T175" i="90"/>
  <c r="T194" i="90"/>
  <c r="O217" i="90"/>
  <c r="T222" i="90"/>
  <c r="D216" i="90" s="1"/>
  <c r="E216" i="90" s="1"/>
  <c r="H77" i="90"/>
  <c r="F36" i="90"/>
  <c r="F37" i="90" s="1"/>
  <c r="F38" i="90" s="1"/>
  <c r="F39" i="90" s="1"/>
  <c r="F40" i="90" s="1"/>
  <c r="F41" i="90" s="1"/>
  <c r="F42" i="90" s="1"/>
  <c r="D41" i="90"/>
  <c r="E41" i="90" s="1"/>
  <c r="T148" i="90"/>
  <c r="E71" i="90"/>
  <c r="N121" i="90"/>
  <c r="O113" i="90"/>
  <c r="T128" i="90"/>
  <c r="E64" i="90"/>
  <c r="F64" i="90" s="1"/>
  <c r="O95" i="90"/>
  <c r="V104" i="90" s="1"/>
  <c r="S128" i="90"/>
  <c r="H226" i="90"/>
  <c r="S204" i="90"/>
  <c r="E149" i="90"/>
  <c r="H154" i="90"/>
  <c r="O169" i="90"/>
  <c r="T173" i="90"/>
  <c r="N220" i="90"/>
  <c r="O216" i="90"/>
  <c r="T104" i="90"/>
  <c r="T56" i="90"/>
  <c r="E43" i="90"/>
  <c r="T149" i="90"/>
  <c r="D142" i="90" s="1"/>
  <c r="E142" i="90" s="1"/>
  <c r="F142" i="90" s="1"/>
  <c r="S224" i="90"/>
  <c r="E68" i="90"/>
  <c r="O51" i="90"/>
  <c r="V56" i="90" s="1"/>
  <c r="C67" i="90"/>
  <c r="E67" i="90" s="1"/>
  <c r="D64" i="90"/>
  <c r="H125" i="90"/>
  <c r="N169" i="90"/>
  <c r="E147" i="90"/>
  <c r="T200" i="90"/>
  <c r="D152" i="90" s="1"/>
  <c r="T218" i="90"/>
  <c r="K66" i="89"/>
  <c r="L76" i="89"/>
  <c r="AW1333" i="79"/>
  <c r="AV1333" i="79"/>
  <c r="AU1333" i="79"/>
  <c r="AT1333" i="79"/>
  <c r="AS1333" i="79"/>
  <c r="AR1333" i="79"/>
  <c r="AQ1333" i="79"/>
  <c r="AP1333" i="79"/>
  <c r="AO1333" i="79"/>
  <c r="U1333" i="79"/>
  <c r="AW1330" i="79"/>
  <c r="AV1330" i="79"/>
  <c r="AU1330" i="79"/>
  <c r="AT1330" i="79"/>
  <c r="AS1330" i="79"/>
  <c r="AR1330" i="79"/>
  <c r="AQ1330" i="79"/>
  <c r="AP1330" i="79"/>
  <c r="AO1330" i="79"/>
  <c r="AN1330" i="79"/>
  <c r="AM1330" i="79"/>
  <c r="AL1330" i="79"/>
  <c r="AK1330" i="79"/>
  <c r="AJ1330" i="79"/>
  <c r="U1330" i="79"/>
  <c r="AX1329" i="79"/>
  <c r="AW1327" i="79"/>
  <c r="AV1327" i="79"/>
  <c r="AU1327" i="79"/>
  <c r="AT1327" i="79"/>
  <c r="AS1327" i="79"/>
  <c r="AR1327" i="79"/>
  <c r="AQ1327" i="79"/>
  <c r="AP1327" i="79"/>
  <c r="AO1327" i="79"/>
  <c r="AN1327" i="79"/>
  <c r="AM1327" i="79"/>
  <c r="AL1327" i="79"/>
  <c r="AK1327" i="79"/>
  <c r="AJ1327" i="79"/>
  <c r="U1327" i="79"/>
  <c r="AX1326" i="79"/>
  <c r="AW1324" i="79"/>
  <c r="AV1324" i="79"/>
  <c r="AU1324" i="79"/>
  <c r="AT1324" i="79"/>
  <c r="AS1324" i="79"/>
  <c r="AR1324" i="79"/>
  <c r="AQ1324" i="79"/>
  <c r="AP1324" i="79"/>
  <c r="AO1324" i="79"/>
  <c r="AN1324" i="79"/>
  <c r="AM1324" i="79"/>
  <c r="AL1324" i="79"/>
  <c r="AK1324" i="79"/>
  <c r="AJ1324" i="79"/>
  <c r="U1324" i="79"/>
  <c r="AX1323" i="79"/>
  <c r="AW1321" i="79"/>
  <c r="AV1321" i="79"/>
  <c r="AU1321" i="79"/>
  <c r="AT1321" i="79"/>
  <c r="AS1321" i="79"/>
  <c r="AR1321" i="79"/>
  <c r="AQ1321" i="79"/>
  <c r="AP1321" i="79"/>
  <c r="AO1321" i="79"/>
  <c r="U1321" i="79"/>
  <c r="AW1121" i="79"/>
  <c r="AV1121" i="79"/>
  <c r="AU1121" i="79"/>
  <c r="AT1121" i="79"/>
  <c r="AS1121" i="79"/>
  <c r="AR1121" i="79"/>
  <c r="AQ1121" i="79"/>
  <c r="AP1121" i="79"/>
  <c r="AO1121" i="79"/>
  <c r="U1121" i="79"/>
  <c r="AW1118" i="79"/>
  <c r="AV1118" i="79"/>
  <c r="AU1118" i="79"/>
  <c r="AT1118" i="79"/>
  <c r="AS1118" i="79"/>
  <c r="AR1118" i="79"/>
  <c r="AQ1118" i="79"/>
  <c r="AP1118" i="79"/>
  <c r="AO1118" i="79"/>
  <c r="AN1118" i="79"/>
  <c r="AM1118" i="79"/>
  <c r="AL1118" i="79"/>
  <c r="AK1118" i="79"/>
  <c r="AJ1118" i="79"/>
  <c r="U1118" i="79"/>
  <c r="AX1117" i="79"/>
  <c r="AW1114" i="79"/>
  <c r="AV1114" i="79"/>
  <c r="AU1114" i="79"/>
  <c r="AT1114" i="79"/>
  <c r="AS1114" i="79"/>
  <c r="AR1114" i="79"/>
  <c r="AQ1114" i="79"/>
  <c r="AP1114" i="79"/>
  <c r="AO1114" i="79"/>
  <c r="AN1114" i="79"/>
  <c r="AM1114" i="79"/>
  <c r="AL1114" i="79"/>
  <c r="AK1114" i="79"/>
  <c r="AJ1114" i="79"/>
  <c r="AX1113" i="79"/>
  <c r="AW1111" i="79"/>
  <c r="AV1111" i="79"/>
  <c r="AU1111" i="79"/>
  <c r="AT1111" i="79"/>
  <c r="AS1111" i="79"/>
  <c r="AR1111" i="79"/>
  <c r="AQ1111" i="79"/>
  <c r="AP1111" i="79"/>
  <c r="AO1111" i="79"/>
  <c r="AN1111" i="79"/>
  <c r="AM1111" i="79"/>
  <c r="AL1111" i="79"/>
  <c r="AK1111" i="79"/>
  <c r="AW947" i="79"/>
  <c r="AV947" i="79"/>
  <c r="AU947" i="79"/>
  <c r="AT947" i="79"/>
  <c r="AS947" i="79"/>
  <c r="AR947" i="79"/>
  <c r="AQ947" i="79"/>
  <c r="AP947" i="79"/>
  <c r="AO947" i="79"/>
  <c r="AN947" i="79"/>
  <c r="AM947" i="79"/>
  <c r="AL947" i="79"/>
  <c r="AK947" i="79"/>
  <c r="AJ947" i="79"/>
  <c r="AX946" i="79"/>
  <c r="AW944" i="79"/>
  <c r="AV944" i="79"/>
  <c r="AU944" i="79"/>
  <c r="AT944" i="79"/>
  <c r="AS944" i="79"/>
  <c r="AR944" i="79"/>
  <c r="AQ944" i="79"/>
  <c r="AP944" i="79"/>
  <c r="AO944" i="79"/>
  <c r="AN944" i="79"/>
  <c r="AM944" i="79"/>
  <c r="AL944" i="79"/>
  <c r="AK944" i="79"/>
  <c r="AJ944" i="79"/>
  <c r="U944" i="79"/>
  <c r="AX943" i="79"/>
  <c r="AW940" i="79"/>
  <c r="AV940" i="79"/>
  <c r="AU940" i="79"/>
  <c r="AT940" i="79"/>
  <c r="AS940" i="79"/>
  <c r="AR940" i="79"/>
  <c r="AQ940" i="79"/>
  <c r="AP940" i="79"/>
  <c r="AO940" i="79"/>
  <c r="AN940" i="79"/>
  <c r="AM940" i="79"/>
  <c r="AL940" i="79"/>
  <c r="AK940" i="79"/>
  <c r="AJ940" i="79"/>
  <c r="U940" i="79"/>
  <c r="AX939" i="79"/>
  <c r="AW937" i="79"/>
  <c r="AV937" i="79"/>
  <c r="AU937" i="79"/>
  <c r="AT937" i="79"/>
  <c r="AS937" i="79"/>
  <c r="AR937" i="79"/>
  <c r="AQ937" i="79"/>
  <c r="AP937" i="79"/>
  <c r="AO937" i="79"/>
  <c r="AN937" i="79"/>
  <c r="AM937" i="79"/>
  <c r="AL937" i="79"/>
  <c r="AK937" i="79"/>
  <c r="AJ937" i="79"/>
  <c r="U937" i="79"/>
  <c r="AX936" i="79"/>
  <c r="AW934" i="79"/>
  <c r="AV934" i="79"/>
  <c r="AU934" i="79"/>
  <c r="AT934" i="79"/>
  <c r="AS934" i="79"/>
  <c r="AR934" i="79"/>
  <c r="AQ934" i="79"/>
  <c r="AP934" i="79"/>
  <c r="AO934" i="79"/>
  <c r="AN934" i="79"/>
  <c r="AM934" i="79"/>
  <c r="AL934" i="79"/>
  <c r="AK934" i="79"/>
  <c r="AJ934" i="79"/>
  <c r="U934" i="79"/>
  <c r="AX933" i="79"/>
  <c r="AW931" i="79"/>
  <c r="AV931" i="79"/>
  <c r="AU931" i="79"/>
  <c r="AT931" i="79"/>
  <c r="AS931" i="79"/>
  <c r="AR931" i="79"/>
  <c r="AQ931" i="79"/>
  <c r="AP931" i="79"/>
  <c r="AO931" i="79"/>
  <c r="AN931" i="79"/>
  <c r="AM931" i="79"/>
  <c r="AL931" i="79"/>
  <c r="AK931" i="79"/>
  <c r="AJ931" i="79"/>
  <c r="U931" i="79"/>
  <c r="AX930" i="79"/>
  <c r="AW928" i="79"/>
  <c r="AV928" i="79"/>
  <c r="AU928" i="79"/>
  <c r="AT928" i="79"/>
  <c r="AS928" i="79"/>
  <c r="AR928" i="79"/>
  <c r="AQ928" i="79"/>
  <c r="AP928" i="79"/>
  <c r="AO928" i="79"/>
  <c r="AN928" i="79"/>
  <c r="AM928" i="79"/>
  <c r="AL928" i="79"/>
  <c r="AK928" i="79"/>
  <c r="AJ928" i="79"/>
  <c r="U928" i="79"/>
  <c r="AX927" i="79"/>
  <c r="AW925" i="79"/>
  <c r="AV925" i="79"/>
  <c r="AU925" i="79"/>
  <c r="AT925" i="79"/>
  <c r="AS925" i="79"/>
  <c r="AR925" i="79"/>
  <c r="AQ925" i="79"/>
  <c r="AP925" i="79"/>
  <c r="AO925" i="79"/>
  <c r="U925" i="79"/>
  <c r="AW922" i="79"/>
  <c r="AV922" i="79"/>
  <c r="AU922" i="79"/>
  <c r="AT922" i="79"/>
  <c r="AS922" i="79"/>
  <c r="AR922" i="79"/>
  <c r="AQ922" i="79"/>
  <c r="AP922" i="79"/>
  <c r="AO922" i="79"/>
  <c r="AN922" i="79"/>
  <c r="AM922" i="79"/>
  <c r="AL922" i="79"/>
  <c r="AK922" i="79"/>
  <c r="AJ922" i="79"/>
  <c r="U922" i="79"/>
  <c r="AX921" i="79"/>
  <c r="AW919" i="79"/>
  <c r="AV919" i="79"/>
  <c r="AU919" i="79"/>
  <c r="AT919" i="79"/>
  <c r="AS919" i="79"/>
  <c r="AR919" i="79"/>
  <c r="AQ919" i="79"/>
  <c r="AP919" i="79"/>
  <c r="AO919" i="79"/>
  <c r="U919" i="79"/>
  <c r="AW916" i="79"/>
  <c r="AV916" i="79"/>
  <c r="AU916" i="79"/>
  <c r="AT916" i="79"/>
  <c r="AS916" i="79"/>
  <c r="AR916" i="79"/>
  <c r="AQ916" i="79"/>
  <c r="AP916" i="79"/>
  <c r="AO916" i="79"/>
  <c r="AN916" i="79"/>
  <c r="AM916" i="79"/>
  <c r="AL916" i="79"/>
  <c r="AK916" i="79"/>
  <c r="AJ916" i="79"/>
  <c r="U916" i="79"/>
  <c r="AX915" i="79"/>
  <c r="AW912" i="79"/>
  <c r="AV912" i="79"/>
  <c r="AU912" i="79"/>
  <c r="AT912" i="79"/>
  <c r="AS912" i="79"/>
  <c r="AR912" i="79"/>
  <c r="AQ912" i="79"/>
  <c r="AP912" i="79"/>
  <c r="AO912" i="79"/>
  <c r="AN912" i="79"/>
  <c r="AM912" i="79"/>
  <c r="AL912" i="79"/>
  <c r="AK912" i="79"/>
  <c r="AJ912" i="79"/>
  <c r="AX911" i="79"/>
  <c r="AW909" i="79"/>
  <c r="AV909" i="79"/>
  <c r="AU909" i="79"/>
  <c r="AT909" i="79"/>
  <c r="AS909" i="79"/>
  <c r="AR909" i="79"/>
  <c r="AQ909" i="79"/>
  <c r="AP909" i="79"/>
  <c r="AO909" i="79"/>
  <c r="AN909" i="79"/>
  <c r="AM909" i="79"/>
  <c r="AL909" i="79"/>
  <c r="AK909" i="79"/>
  <c r="AJ909" i="79"/>
  <c r="AX908" i="79"/>
  <c r="AW906" i="79"/>
  <c r="AV906" i="79"/>
  <c r="AU906" i="79"/>
  <c r="AT906" i="79"/>
  <c r="AS906" i="79"/>
  <c r="AR906" i="79"/>
  <c r="AQ906" i="79"/>
  <c r="AP906" i="79"/>
  <c r="AO906" i="79"/>
  <c r="AN906" i="79"/>
  <c r="AM906" i="79"/>
  <c r="AL906" i="79"/>
  <c r="AK906" i="79"/>
  <c r="AJ906" i="79"/>
  <c r="AX905" i="79"/>
  <c r="AW752" i="79"/>
  <c r="AV752" i="79"/>
  <c r="AU752" i="79"/>
  <c r="AT752" i="79"/>
  <c r="AS752" i="79"/>
  <c r="AR752" i="79"/>
  <c r="AQ752" i="79"/>
  <c r="AP752" i="79"/>
  <c r="AO752" i="79"/>
  <c r="AN752" i="79"/>
  <c r="AM752" i="79"/>
  <c r="AL752" i="79"/>
  <c r="AK752" i="79"/>
  <c r="AJ752" i="79"/>
  <c r="AX751" i="79"/>
  <c r="AW749" i="79"/>
  <c r="AV749" i="79"/>
  <c r="AU749" i="79"/>
  <c r="AT749" i="79"/>
  <c r="AS749" i="79"/>
  <c r="AR749" i="79"/>
  <c r="AQ749" i="79"/>
  <c r="AP749" i="79"/>
  <c r="AO749" i="79"/>
  <c r="U749" i="79"/>
  <c r="AW745" i="79"/>
  <c r="AV745" i="79"/>
  <c r="AU745" i="79"/>
  <c r="AT745" i="79"/>
  <c r="AS745" i="79"/>
  <c r="AR745" i="79"/>
  <c r="AQ745" i="79"/>
  <c r="AP745" i="79"/>
  <c r="AO745" i="79"/>
  <c r="AN745" i="79"/>
  <c r="AM745" i="79"/>
  <c r="AL745" i="79"/>
  <c r="AK745" i="79"/>
  <c r="AJ745" i="79"/>
  <c r="U745" i="79"/>
  <c r="AX744" i="79"/>
  <c r="AW742" i="79"/>
  <c r="AV742" i="79"/>
  <c r="AU742" i="79"/>
  <c r="AT742" i="79"/>
  <c r="AS742" i="79"/>
  <c r="AR742" i="79"/>
  <c r="AQ742" i="79"/>
  <c r="AP742" i="79"/>
  <c r="AO742" i="79"/>
  <c r="AN742" i="79"/>
  <c r="AM742" i="79"/>
  <c r="AL742" i="79"/>
  <c r="AK742" i="79"/>
  <c r="AJ742" i="79"/>
  <c r="U742" i="79"/>
  <c r="AX741" i="79"/>
  <c r="AW739" i="79"/>
  <c r="AV739" i="79"/>
  <c r="AU739" i="79"/>
  <c r="AT739" i="79"/>
  <c r="AS739" i="79"/>
  <c r="AR739" i="79"/>
  <c r="AQ739" i="79"/>
  <c r="AP739" i="79"/>
  <c r="AO739" i="79"/>
  <c r="AN739" i="79"/>
  <c r="AM739" i="79"/>
  <c r="AL739" i="79"/>
  <c r="AK739" i="79"/>
  <c r="AJ739" i="79"/>
  <c r="U739" i="79"/>
  <c r="AX738" i="79"/>
  <c r="AW736" i="79"/>
  <c r="AV736" i="79"/>
  <c r="AU736" i="79"/>
  <c r="AT736" i="79"/>
  <c r="AS736" i="79"/>
  <c r="AR736" i="79"/>
  <c r="AQ736" i="79"/>
  <c r="AP736" i="79"/>
  <c r="AO736" i="79"/>
  <c r="AN736" i="79"/>
  <c r="AM736" i="79"/>
  <c r="AL736" i="79"/>
  <c r="AK736" i="79"/>
  <c r="AJ736" i="79"/>
  <c r="U736" i="79"/>
  <c r="AX735" i="79"/>
  <c r="AW733" i="79"/>
  <c r="AV733" i="79"/>
  <c r="AU733" i="79"/>
  <c r="AT733" i="79"/>
  <c r="AS733" i="79"/>
  <c r="AR733" i="79"/>
  <c r="AQ733" i="79"/>
  <c r="AP733" i="79"/>
  <c r="AO733" i="79"/>
  <c r="AN733" i="79"/>
  <c r="AM733" i="79"/>
  <c r="AL733" i="79"/>
  <c r="AK733" i="79"/>
  <c r="AJ733" i="79"/>
  <c r="U733" i="79"/>
  <c r="AX732" i="79"/>
  <c r="AW730" i="79"/>
  <c r="AV730" i="79"/>
  <c r="AU730" i="79"/>
  <c r="AT730" i="79"/>
  <c r="AS730" i="79"/>
  <c r="AR730" i="79"/>
  <c r="AQ730" i="79"/>
  <c r="AP730" i="79"/>
  <c r="AO730" i="79"/>
  <c r="AN730" i="79"/>
  <c r="AM730" i="79"/>
  <c r="AL730" i="79"/>
  <c r="AK730" i="79"/>
  <c r="AJ730" i="79"/>
  <c r="U730" i="79"/>
  <c r="AX729" i="79"/>
  <c r="AW727" i="79"/>
  <c r="AV727" i="79"/>
  <c r="AU727" i="79"/>
  <c r="AT727" i="79"/>
  <c r="AS727" i="79"/>
  <c r="AR727" i="79"/>
  <c r="AQ727" i="79"/>
  <c r="AP727" i="79"/>
  <c r="AO727" i="79"/>
  <c r="U727" i="79"/>
  <c r="AW724" i="79"/>
  <c r="AV724" i="79"/>
  <c r="AU724" i="79"/>
  <c r="AT724" i="79"/>
  <c r="AS724" i="79"/>
  <c r="AR724" i="79"/>
  <c r="AQ724" i="79"/>
  <c r="AP724" i="79"/>
  <c r="AO724" i="79"/>
  <c r="AN724" i="79"/>
  <c r="AM724" i="79"/>
  <c r="AL724" i="79"/>
  <c r="AK724" i="79"/>
  <c r="AJ724" i="79"/>
  <c r="U724" i="79"/>
  <c r="AX723" i="79"/>
  <c r="AW720" i="79"/>
  <c r="AV720" i="79"/>
  <c r="AU720" i="79"/>
  <c r="AT720" i="79"/>
  <c r="AS720" i="79"/>
  <c r="AR720" i="79"/>
  <c r="AQ720" i="79"/>
  <c r="AP720" i="79"/>
  <c r="AO720" i="79"/>
  <c r="AN720" i="79"/>
  <c r="AM720" i="79"/>
  <c r="AL720" i="79"/>
  <c r="AK720" i="79"/>
  <c r="AJ720" i="79"/>
  <c r="AX719" i="79"/>
  <c r="G719" i="79"/>
  <c r="H719" i="79" s="1"/>
  <c r="I719" i="79" s="1"/>
  <c r="J719" i="79" s="1"/>
  <c r="K719" i="79" s="1"/>
  <c r="L719" i="79" s="1"/>
  <c r="M719" i="79" s="1"/>
  <c r="N719" i="79" s="1"/>
  <c r="AW717" i="79"/>
  <c r="AV717" i="79"/>
  <c r="AU717" i="79"/>
  <c r="AT717" i="79"/>
  <c r="AS717" i="79"/>
  <c r="AR717" i="79"/>
  <c r="AQ717" i="79"/>
  <c r="AP717" i="79"/>
  <c r="AO717" i="79"/>
  <c r="AN717" i="79"/>
  <c r="AM717" i="79"/>
  <c r="AL717" i="79"/>
  <c r="AK717" i="79"/>
  <c r="AJ717" i="79"/>
  <c r="AX716" i="79"/>
  <c r="AW714" i="79"/>
  <c r="AV714" i="79"/>
  <c r="AU714" i="79"/>
  <c r="AT714" i="79"/>
  <c r="AS714" i="79"/>
  <c r="AR714" i="79"/>
  <c r="AQ714" i="79"/>
  <c r="AP714" i="79"/>
  <c r="AO714" i="79"/>
  <c r="AN714" i="79"/>
  <c r="AM714" i="79"/>
  <c r="AL714" i="79"/>
  <c r="AK714" i="79"/>
  <c r="AJ714" i="79"/>
  <c r="AX713" i="79"/>
  <c r="AW711" i="79"/>
  <c r="AV711" i="79"/>
  <c r="AU711" i="79"/>
  <c r="AT711" i="79"/>
  <c r="AS711" i="79"/>
  <c r="AR711" i="79"/>
  <c r="AQ711" i="79"/>
  <c r="AP711" i="79"/>
  <c r="AO711" i="79"/>
  <c r="AN711" i="79"/>
  <c r="AM711" i="79"/>
  <c r="AL711" i="79"/>
  <c r="AK711" i="79"/>
  <c r="AJ711" i="79"/>
  <c r="AX710" i="79"/>
  <c r="AW708" i="79"/>
  <c r="AV708" i="79"/>
  <c r="AU708" i="79"/>
  <c r="AT708" i="79"/>
  <c r="AS708" i="79"/>
  <c r="AR708" i="79"/>
  <c r="AQ708" i="79"/>
  <c r="AP708" i="79"/>
  <c r="AO708" i="79"/>
  <c r="AN708" i="79"/>
  <c r="AM708" i="79"/>
  <c r="AL708" i="79"/>
  <c r="AK708" i="79"/>
  <c r="AJ708" i="79"/>
  <c r="AX707" i="79"/>
  <c r="AW538" i="79"/>
  <c r="AV538" i="79"/>
  <c r="AU538" i="79"/>
  <c r="AT538" i="79"/>
  <c r="AS538" i="79"/>
  <c r="AR538" i="79"/>
  <c r="AQ538" i="79"/>
  <c r="AP538" i="79"/>
  <c r="AO538" i="79"/>
  <c r="AN538" i="79"/>
  <c r="AM538" i="79"/>
  <c r="AL538" i="79"/>
  <c r="AK538" i="79"/>
  <c r="AJ538" i="79"/>
  <c r="U538" i="79"/>
  <c r="AX537" i="79"/>
  <c r="AK548" i="79"/>
  <c r="AJ548" i="79"/>
  <c r="U548" i="79"/>
  <c r="AW534" i="79"/>
  <c r="AV534" i="79"/>
  <c r="AU534" i="79"/>
  <c r="AT534" i="79"/>
  <c r="AS534" i="79"/>
  <c r="AR534" i="79"/>
  <c r="AQ534" i="79"/>
  <c r="AP534" i="79"/>
  <c r="AO534" i="79"/>
  <c r="U534" i="79"/>
  <c r="AW522" i="79"/>
  <c r="AV522" i="79"/>
  <c r="AU522" i="79"/>
  <c r="AT522" i="79"/>
  <c r="AS522" i="79"/>
  <c r="AR522" i="79"/>
  <c r="AP522" i="79"/>
  <c r="U522" i="79"/>
  <c r="AW519" i="79"/>
  <c r="AV519" i="79"/>
  <c r="AU519" i="79"/>
  <c r="AT519" i="79"/>
  <c r="AS519" i="79"/>
  <c r="AR519" i="79"/>
  <c r="AQ519" i="79"/>
  <c r="AP519" i="79"/>
  <c r="AO519" i="79"/>
  <c r="AN519" i="79"/>
  <c r="AM519" i="79"/>
  <c r="AL519" i="79"/>
  <c r="AK519" i="79"/>
  <c r="AJ519" i="79"/>
  <c r="U519" i="79"/>
  <c r="AX518" i="79"/>
  <c r="AW516" i="79"/>
  <c r="AV516" i="79"/>
  <c r="AU516" i="79"/>
  <c r="AT516" i="79"/>
  <c r="AS516" i="79"/>
  <c r="AR516" i="79"/>
  <c r="AQ516" i="79"/>
  <c r="AP516" i="79"/>
  <c r="AO516" i="79"/>
  <c r="AN516" i="79"/>
  <c r="AM516" i="79"/>
  <c r="AL516" i="79"/>
  <c r="AK516" i="79"/>
  <c r="AJ516" i="79"/>
  <c r="U516" i="79"/>
  <c r="AX515" i="79"/>
  <c r="AW512" i="79"/>
  <c r="AV512" i="79"/>
  <c r="AU512" i="79"/>
  <c r="AT512" i="79"/>
  <c r="AS512" i="79"/>
  <c r="AR512" i="79"/>
  <c r="AQ512" i="79"/>
  <c r="U512" i="79"/>
  <c r="AW509" i="79"/>
  <c r="AV509" i="79"/>
  <c r="AU509" i="79"/>
  <c r="AT509" i="79"/>
  <c r="AS509" i="79"/>
  <c r="AR509" i="79"/>
  <c r="AQ509" i="79"/>
  <c r="AP509" i="79"/>
  <c r="AO509" i="79"/>
  <c r="U509" i="79"/>
  <c r="AW505" i="79"/>
  <c r="AV505" i="79"/>
  <c r="AU505" i="79"/>
  <c r="AT505" i="79"/>
  <c r="AS505" i="79"/>
  <c r="AR505" i="79"/>
  <c r="AQ505" i="79"/>
  <c r="AP505" i="79"/>
  <c r="AO505" i="79"/>
  <c r="AN505" i="79"/>
  <c r="AM505" i="79"/>
  <c r="AL505" i="79"/>
  <c r="AK505" i="79"/>
  <c r="AJ505" i="79"/>
  <c r="AX504" i="79"/>
  <c r="AW502" i="79"/>
  <c r="AV502" i="79"/>
  <c r="AU502" i="79"/>
  <c r="AT502" i="79"/>
  <c r="AS502" i="79"/>
  <c r="AR502" i="79"/>
  <c r="AQ502" i="79"/>
  <c r="AP502" i="79"/>
  <c r="AO502" i="79"/>
  <c r="AN502" i="79"/>
  <c r="AM502" i="79"/>
  <c r="AL502" i="79"/>
  <c r="AK502" i="79"/>
  <c r="AJ502" i="79"/>
  <c r="AX501" i="79"/>
  <c r="AW499" i="79"/>
  <c r="AV499" i="79"/>
  <c r="AU499" i="79"/>
  <c r="AT499" i="79"/>
  <c r="AS499" i="79"/>
  <c r="AR499" i="79"/>
  <c r="AQ499" i="79"/>
  <c r="AP499" i="79"/>
  <c r="AO499" i="79"/>
  <c r="AN499" i="79"/>
  <c r="AM499" i="79"/>
  <c r="AL499" i="79"/>
  <c r="AK499" i="79"/>
  <c r="AJ499" i="79"/>
  <c r="AX498" i="79"/>
  <c r="AW496" i="79"/>
  <c r="AV496" i="79"/>
  <c r="AU496" i="79"/>
  <c r="AT496" i="79"/>
  <c r="AS496" i="79"/>
  <c r="AR496" i="79"/>
  <c r="AQ496" i="79"/>
  <c r="AP496" i="79"/>
  <c r="AO496" i="79"/>
  <c r="AN496" i="79"/>
  <c r="AM496" i="79"/>
  <c r="AL496" i="79"/>
  <c r="AK496" i="79"/>
  <c r="AJ496" i="79"/>
  <c r="AX495" i="79"/>
  <c r="AW493" i="79"/>
  <c r="AV493" i="79"/>
  <c r="AU493" i="79"/>
  <c r="AT493" i="79"/>
  <c r="AS493" i="79"/>
  <c r="AR493" i="79"/>
  <c r="AQ493" i="79"/>
  <c r="AP493" i="79"/>
  <c r="AO493" i="79"/>
  <c r="AN493" i="79"/>
  <c r="AM493" i="79"/>
  <c r="AL493" i="79"/>
  <c r="AK493" i="79"/>
  <c r="AJ493" i="79"/>
  <c r="AX492" i="79"/>
  <c r="AQ345" i="79"/>
  <c r="AP345" i="79"/>
  <c r="U345" i="79"/>
  <c r="AQ342" i="79"/>
  <c r="AP342" i="79"/>
  <c r="AO342" i="79"/>
  <c r="AN342" i="79"/>
  <c r="AM342" i="79"/>
  <c r="AL342" i="79"/>
  <c r="AK342" i="79"/>
  <c r="AJ342" i="79"/>
  <c r="U342" i="79"/>
  <c r="AQ339" i="79"/>
  <c r="AP339" i="79"/>
  <c r="AO339" i="79"/>
  <c r="AN339" i="79"/>
  <c r="AM339" i="79"/>
  <c r="AL339" i="79"/>
  <c r="AK339" i="79"/>
  <c r="AJ339" i="79"/>
  <c r="U339" i="79"/>
  <c r="AQ336" i="79"/>
  <c r="AP336" i="79"/>
  <c r="AO336" i="79"/>
  <c r="AN336" i="79"/>
  <c r="AM336" i="79"/>
  <c r="AL336" i="79"/>
  <c r="AK336" i="79"/>
  <c r="AJ336" i="79"/>
  <c r="U336" i="79"/>
  <c r="AQ333" i="79"/>
  <c r="AP333" i="79"/>
  <c r="U333" i="79"/>
  <c r="AQ330" i="79"/>
  <c r="AP330" i="79"/>
  <c r="AO330" i="79"/>
  <c r="AN330" i="79"/>
  <c r="AM330" i="79"/>
  <c r="AL330" i="79"/>
  <c r="AK330" i="79"/>
  <c r="AJ330" i="79"/>
  <c r="U330" i="79"/>
  <c r="AQ327" i="79"/>
  <c r="AP327" i="79"/>
  <c r="AO327" i="79"/>
  <c r="AN327" i="79"/>
  <c r="AL327" i="79"/>
  <c r="AK327" i="79"/>
  <c r="AJ327" i="79"/>
  <c r="U327" i="79"/>
  <c r="E327" i="79"/>
  <c r="F327" i="79" s="1"/>
  <c r="AQ322" i="79"/>
  <c r="AP322" i="79"/>
  <c r="U322" i="79"/>
  <c r="AQ319" i="79"/>
  <c r="U319" i="79"/>
  <c r="AQ315" i="79"/>
  <c r="AP315" i="79"/>
  <c r="AO315" i="79"/>
  <c r="AN315" i="79"/>
  <c r="AM315" i="79"/>
  <c r="AL315" i="79"/>
  <c r="AK315" i="79"/>
  <c r="AJ315" i="79"/>
  <c r="AQ312" i="79"/>
  <c r="AP312" i="79"/>
  <c r="AO312" i="79"/>
  <c r="AN312" i="79"/>
  <c r="AM312" i="79"/>
  <c r="AL312" i="79"/>
  <c r="AK312" i="79"/>
  <c r="AJ312" i="79"/>
  <c r="AQ309" i="79"/>
  <c r="AP309" i="79"/>
  <c r="AO309" i="79"/>
  <c r="AN309" i="79"/>
  <c r="AM309" i="79"/>
  <c r="AL309" i="79"/>
  <c r="AK309" i="79"/>
  <c r="AJ309" i="79"/>
  <c r="AQ305" i="79"/>
  <c r="AP305" i="79"/>
  <c r="AO305" i="79"/>
  <c r="AN305" i="79"/>
  <c r="AM305" i="79"/>
  <c r="AL305" i="79"/>
  <c r="AK305" i="79"/>
  <c r="AJ305" i="79"/>
  <c r="AQ300" i="79"/>
  <c r="AP300" i="79"/>
  <c r="AO300" i="79"/>
  <c r="AN300" i="79"/>
  <c r="AM300" i="79"/>
  <c r="AL300" i="79"/>
  <c r="AK300" i="79"/>
  <c r="AJ300" i="79"/>
  <c r="U300" i="79"/>
  <c r="AQ297" i="79"/>
  <c r="AP297" i="79"/>
  <c r="AO297" i="79"/>
  <c r="AN297" i="79"/>
  <c r="AM297" i="79"/>
  <c r="AL297" i="79"/>
  <c r="AK297" i="79"/>
  <c r="AJ297" i="79"/>
  <c r="U297" i="79"/>
  <c r="AQ294" i="79"/>
  <c r="AP294" i="79"/>
  <c r="AO294" i="79"/>
  <c r="AN294" i="79"/>
  <c r="AM294" i="79"/>
  <c r="AL294" i="79"/>
  <c r="AK294" i="79"/>
  <c r="AJ294" i="79"/>
  <c r="AQ132" i="79"/>
  <c r="AP132" i="79"/>
  <c r="AO132" i="79"/>
  <c r="AN132" i="79"/>
  <c r="AM132" i="79"/>
  <c r="AL132" i="79"/>
  <c r="AK132" i="79"/>
  <c r="AJ132" i="79"/>
  <c r="U132" i="79"/>
  <c r="U129" i="79"/>
  <c r="U124" i="79"/>
  <c r="U121" i="79"/>
  <c r="U103" i="79"/>
  <c r="U100" i="79"/>
  <c r="U97" i="79"/>
  <c r="U94" i="79"/>
  <c r="U90" i="79"/>
  <c r="U87" i="79"/>
  <c r="U83" i="79"/>
  <c r="U79" i="79"/>
  <c r="U76" i="79"/>
  <c r="U73" i="79"/>
  <c r="U69" i="79"/>
  <c r="AK63" i="79"/>
  <c r="U63" i="79"/>
  <c r="U59" i="79"/>
  <c r="AL56" i="79"/>
  <c r="AK56" i="79"/>
  <c r="U56" i="79"/>
  <c r="AJ52" i="79"/>
  <c r="AJ49" i="79"/>
  <c r="AJ46" i="79"/>
  <c r="AJ43" i="79"/>
  <c r="AJ40" i="79"/>
  <c r="Q427" i="88"/>
  <c r="AK748" i="79" s="1"/>
  <c r="AK749" i="79" s="1"/>
  <c r="D143" i="90" l="1"/>
  <c r="E143" i="90" s="1"/>
  <c r="E152" i="90"/>
  <c r="D145" i="90"/>
  <c r="E145" i="90" s="1"/>
  <c r="M66" i="89"/>
  <c r="AK777" i="79"/>
  <c r="W943" i="79"/>
  <c r="X943" i="79" s="1"/>
  <c r="Y943" i="79" s="1"/>
  <c r="Z943" i="79" s="1"/>
  <c r="AA943" i="79" s="1"/>
  <c r="AB943" i="79" s="1"/>
  <c r="AC943" i="79" s="1"/>
  <c r="AD943" i="79" s="1"/>
  <c r="AE943" i="79" s="1"/>
  <c r="AF943" i="79" s="1"/>
  <c r="AG943" i="79" s="1"/>
  <c r="AH943" i="79" s="1"/>
  <c r="AI943" i="79" s="1"/>
  <c r="W34" i="88"/>
  <c r="X29" i="88"/>
  <c r="V324" i="79" s="1"/>
  <c r="AN1320" i="79"/>
  <c r="AN126" i="79"/>
  <c r="P34" i="88"/>
  <c r="P28" i="88"/>
  <c r="AJ126" i="79" s="1"/>
  <c r="AM319" i="79"/>
  <c r="P30" i="88"/>
  <c r="AJ513" i="79" s="1"/>
  <c r="AN918" i="79"/>
  <c r="AN919" i="79" s="1"/>
  <c r="T224" i="90"/>
  <c r="D215" i="90"/>
  <c r="E122" i="90"/>
  <c r="D144" i="90"/>
  <c r="E144" i="90" s="1"/>
  <c r="T204" i="90"/>
  <c r="W32" i="88"/>
  <c r="D919" i="79" s="1"/>
  <c r="X33" i="88"/>
  <c r="V925" i="79" s="1"/>
  <c r="W925" i="79" s="1"/>
  <c r="X925" i="79" s="1"/>
  <c r="Y925" i="79" s="1"/>
  <c r="Z925" i="79" s="1"/>
  <c r="AA925" i="79" s="1"/>
  <c r="AB925" i="79" s="1"/>
  <c r="AC925" i="79" s="1"/>
  <c r="AD925" i="79" s="1"/>
  <c r="AE925" i="79" s="1"/>
  <c r="AF925" i="79" s="1"/>
  <c r="AG925" i="79" s="1"/>
  <c r="AH925" i="79" s="1"/>
  <c r="AI925" i="79" s="1"/>
  <c r="X37" i="88"/>
  <c r="V1110" i="79" s="1"/>
  <c r="AM748" i="79"/>
  <c r="AM749" i="79" s="1"/>
  <c r="AO322" i="79"/>
  <c r="Q419" i="88"/>
  <c r="AM344" i="79"/>
  <c r="AO344" i="79"/>
  <c r="AO323" i="79"/>
  <c r="Q429" i="88"/>
  <c r="X732" i="79"/>
  <c r="X35" i="88"/>
  <c r="V1120" i="79" s="1"/>
  <c r="AS180" i="46"/>
  <c r="AR323" i="46"/>
  <c r="Q400" i="88"/>
  <c r="AP345" i="46" s="1"/>
  <c r="AM533" i="79"/>
  <c r="AM534" i="79" s="1"/>
  <c r="Q411" i="88"/>
  <c r="AK332" i="79" s="1"/>
  <c r="Q408" i="88"/>
  <c r="AK319" i="79" s="1"/>
  <c r="Q415" i="88"/>
  <c r="AK323" i="79" s="1"/>
  <c r="AM345" i="79"/>
  <c r="AO345" i="79"/>
  <c r="W30" i="88"/>
  <c r="D513" i="79" s="1"/>
  <c r="W29" i="88"/>
  <c r="D324" i="79" s="1"/>
  <c r="AN1332" i="79"/>
  <c r="AN1333" i="79" s="1"/>
  <c r="Q428" i="88"/>
  <c r="AK726" i="79" s="1"/>
  <c r="AM322" i="79"/>
  <c r="P36" i="88"/>
  <c r="X31" i="88"/>
  <c r="V727" i="79" s="1"/>
  <c r="Q409" i="88"/>
  <c r="AK344" i="79" s="1"/>
  <c r="Q403" i="88"/>
  <c r="AO521" i="79"/>
  <c r="Q407" i="88"/>
  <c r="AK318" i="79" s="1"/>
  <c r="Q416" i="88"/>
  <c r="AB132" i="79"/>
  <c r="AN727" i="79"/>
  <c r="W28" i="88"/>
  <c r="D126" i="79" s="1"/>
  <c r="X34" i="88"/>
  <c r="AM333" i="79"/>
  <c r="V732" i="79"/>
  <c r="P429" i="88"/>
  <c r="Q417" i="88"/>
  <c r="P32" i="88"/>
  <c r="AJ918" i="79" s="1"/>
  <c r="X30" i="88"/>
  <c r="V513" i="79" s="1"/>
  <c r="W513" i="79" s="1"/>
  <c r="X513" i="79" s="1"/>
  <c r="Y513" i="79" s="1"/>
  <c r="Z513" i="79" s="1"/>
  <c r="AA513" i="79" s="1"/>
  <c r="AB513" i="79" s="1"/>
  <c r="AC513" i="79" s="1"/>
  <c r="AD513" i="79" s="1"/>
  <c r="AE513" i="79" s="1"/>
  <c r="AF513" i="79" s="1"/>
  <c r="AG513" i="79" s="1"/>
  <c r="AH513" i="79" s="1"/>
  <c r="AI513" i="79" s="1"/>
  <c r="X32" i="88"/>
  <c r="V919" i="79" s="1"/>
  <c r="W919" i="79" s="1"/>
  <c r="X919" i="79" s="1"/>
  <c r="Y919" i="79" s="1"/>
  <c r="Z919" i="79" s="1"/>
  <c r="AA919" i="79" s="1"/>
  <c r="AB919" i="79" s="1"/>
  <c r="AC919" i="79" s="1"/>
  <c r="AD919" i="79" s="1"/>
  <c r="AE919" i="79" s="1"/>
  <c r="AF919" i="79" s="1"/>
  <c r="AG919" i="79" s="1"/>
  <c r="AH919" i="79" s="1"/>
  <c r="AI919" i="79" s="1"/>
  <c r="X28" i="88"/>
  <c r="AN513" i="79"/>
  <c r="F65" i="90"/>
  <c r="F66" i="90" s="1"/>
  <c r="F67" i="90" s="1"/>
  <c r="F68" i="90" s="1"/>
  <c r="F69" i="90" s="1"/>
  <c r="F70" i="90" s="1"/>
  <c r="F71" i="90" s="1"/>
  <c r="F72" i="90" s="1"/>
  <c r="F73" i="90" s="1"/>
  <c r="F74" i="90" s="1"/>
  <c r="F76" i="90" s="1"/>
  <c r="H78" i="90"/>
  <c r="V204" i="90"/>
  <c r="H126" i="90"/>
  <c r="H155" i="90"/>
  <c r="C120" i="90"/>
  <c r="E120" i="90" s="1"/>
  <c r="F120" i="90" s="1"/>
  <c r="O121" i="90"/>
  <c r="V128" i="90" s="1"/>
  <c r="F43" i="90"/>
  <c r="F44" i="90" s="1"/>
  <c r="F45" i="90" s="1"/>
  <c r="F47" i="90" s="1"/>
  <c r="O220" i="90"/>
  <c r="C215" i="90"/>
  <c r="H227" i="90"/>
  <c r="F143" i="90"/>
  <c r="V132" i="79"/>
  <c r="G732" i="79"/>
  <c r="Y732" i="79" s="1"/>
  <c r="AA132" i="79"/>
  <c r="V924" i="79"/>
  <c r="E751" i="79"/>
  <c r="F924" i="79"/>
  <c r="X924" i="79" s="1"/>
  <c r="X744" i="79"/>
  <c r="V534" i="79"/>
  <c r="X729" i="79"/>
  <c r="F905" i="79"/>
  <c r="G905" i="79" s="1"/>
  <c r="H905" i="79" s="1"/>
  <c r="I905" i="79" s="1"/>
  <c r="J905" i="79" s="1"/>
  <c r="K905" i="79" s="1"/>
  <c r="L905" i="79" s="1"/>
  <c r="M905" i="79" s="1"/>
  <c r="N905" i="79" s="1"/>
  <c r="O905" i="79" s="1"/>
  <c r="P905" i="79" s="1"/>
  <c r="Q905" i="79" s="1"/>
  <c r="H493" i="79"/>
  <c r="W924" i="79"/>
  <c r="G710" i="79"/>
  <c r="H710" i="79" s="1"/>
  <c r="I710" i="79" s="1"/>
  <c r="J710" i="79" s="1"/>
  <c r="K710" i="79" s="1"/>
  <c r="L710" i="79" s="1"/>
  <c r="M710" i="79" s="1"/>
  <c r="N710" i="79" s="1"/>
  <c r="O710" i="79" s="1"/>
  <c r="P710" i="79" s="1"/>
  <c r="Q710" i="79" s="1"/>
  <c r="E732" i="79"/>
  <c r="W732" i="79" s="1"/>
  <c r="E496" i="79"/>
  <c r="F496" i="79" s="1"/>
  <c r="X496" i="79" s="1"/>
  <c r="G729" i="79"/>
  <c r="Y729" i="79" s="1"/>
  <c r="E493" i="79"/>
  <c r="Y496" i="79"/>
  <c r="E707" i="79"/>
  <c r="E534" i="79"/>
  <c r="F534" i="79" s="1"/>
  <c r="X534" i="79" s="1"/>
  <c r="E710" i="79"/>
  <c r="E519" i="79"/>
  <c r="F519" i="79" s="1"/>
  <c r="H534" i="79"/>
  <c r="I534" i="79" s="1"/>
  <c r="AA534" i="79" s="1"/>
  <c r="E713" i="79"/>
  <c r="E748" i="79"/>
  <c r="E719" i="79"/>
  <c r="E726" i="79"/>
  <c r="G707" i="79"/>
  <c r="V744" i="79"/>
  <c r="H519" i="79"/>
  <c r="I519" i="79" s="1"/>
  <c r="J519" i="79" s="1"/>
  <c r="K519" i="79" s="1"/>
  <c r="L519" i="79" s="1"/>
  <c r="M519" i="79" s="1"/>
  <c r="N519" i="79" s="1"/>
  <c r="O519" i="79" s="1"/>
  <c r="P519" i="79" s="1"/>
  <c r="Q519" i="79" s="1"/>
  <c r="R519" i="79" s="1"/>
  <c r="V729" i="79"/>
  <c r="G744" i="79"/>
  <c r="H744" i="79" s="1"/>
  <c r="E729" i="79"/>
  <c r="W729" i="79" s="1"/>
  <c r="E744" i="79"/>
  <c r="W744" i="79" s="1"/>
  <c r="V493" i="79"/>
  <c r="E502" i="79"/>
  <c r="F502" i="79" s="1"/>
  <c r="H496" i="79"/>
  <c r="Z496" i="79" s="1"/>
  <c r="Y493" i="79"/>
  <c r="V496" i="79"/>
  <c r="Y534" i="79"/>
  <c r="E512" i="79"/>
  <c r="F512" i="79" s="1"/>
  <c r="W324" i="79"/>
  <c r="X324" i="79" s="1"/>
  <c r="Y324" i="79" s="1"/>
  <c r="Z324" i="79" s="1"/>
  <c r="AA324" i="79" s="1"/>
  <c r="AB324" i="79" s="1"/>
  <c r="AC324" i="79" s="1"/>
  <c r="AD324" i="79" s="1"/>
  <c r="AE324" i="79" s="1"/>
  <c r="AF324" i="79" s="1"/>
  <c r="AG324" i="79" s="1"/>
  <c r="AH324" i="79" s="1"/>
  <c r="AI324" i="79" s="1"/>
  <c r="E132" i="79"/>
  <c r="E323" i="79"/>
  <c r="F323" i="79" s="1"/>
  <c r="V323" i="79"/>
  <c r="V309" i="79"/>
  <c r="I309" i="79"/>
  <c r="J309" i="79" s="1"/>
  <c r="Z309" i="79"/>
  <c r="G327" i="79"/>
  <c r="E309" i="79"/>
  <c r="E326" i="79"/>
  <c r="AR180" i="46"/>
  <c r="Q39" i="88"/>
  <c r="AK1332" i="79" s="1"/>
  <c r="AK1333" i="79" s="1"/>
  <c r="Q38" i="88"/>
  <c r="AK1320" i="79" s="1"/>
  <c r="AK1321" i="79" s="1"/>
  <c r="Q37" i="88"/>
  <c r="Q36" i="88"/>
  <c r="Q35" i="88"/>
  <c r="AK1121" i="79" s="1"/>
  <c r="Q34" i="88"/>
  <c r="Q33" i="88"/>
  <c r="AK924" i="79" s="1"/>
  <c r="AK925" i="79" s="1"/>
  <c r="Q32" i="88"/>
  <c r="Q31" i="88"/>
  <c r="AK727" i="79" s="1"/>
  <c r="Q30" i="88"/>
  <c r="Q29" i="88"/>
  <c r="AK324" i="79" s="1"/>
  <c r="Q28" i="88"/>
  <c r="AN324" i="79"/>
  <c r="AN924" i="79"/>
  <c r="AN925" i="79" s="1"/>
  <c r="AN1121" i="79"/>
  <c r="AL1332" i="79"/>
  <c r="AL1333" i="79" s="1"/>
  <c r="AL1121" i="79"/>
  <c r="AL324" i="79"/>
  <c r="AL1320" i="79"/>
  <c r="AL924" i="79"/>
  <c r="AL925" i="79" s="1"/>
  <c r="AL727" i="79"/>
  <c r="AL513" i="79"/>
  <c r="AL126" i="79"/>
  <c r="AO324" i="79"/>
  <c r="Q401" i="88"/>
  <c r="Q404" i="88"/>
  <c r="Q405" i="88"/>
  <c r="AO318" i="79"/>
  <c r="AO332" i="79"/>
  <c r="Q413" i="88"/>
  <c r="AK321" i="79" s="1"/>
  <c r="AM508" i="79"/>
  <c r="Q420" i="88"/>
  <c r="AK533" i="79" s="1"/>
  <c r="AK534" i="79" s="1"/>
  <c r="Q421" i="88"/>
  <c r="Q425" i="88"/>
  <c r="Q412" i="88"/>
  <c r="AK333" i="79" s="1"/>
  <c r="X39" i="88"/>
  <c r="V1332" i="79" s="1"/>
  <c r="X38" i="88"/>
  <c r="V1320" i="79" s="1"/>
  <c r="Q399" i="88"/>
  <c r="P399" i="88"/>
  <c r="AR345" i="46"/>
  <c r="P400" i="88"/>
  <c r="AO345" i="46" s="1"/>
  <c r="AM511" i="79"/>
  <c r="Q402" i="88"/>
  <c r="AP323" i="46" s="1"/>
  <c r="AO321" i="79"/>
  <c r="Q398" i="88"/>
  <c r="AP180" i="46" s="1"/>
  <c r="AM726" i="79"/>
  <c r="Q423" i="88"/>
  <c r="AK511" i="79" s="1"/>
  <c r="AN321" i="79"/>
  <c r="AL321" i="79"/>
  <c r="P404" i="88"/>
  <c r="AS323" i="46"/>
  <c r="AM321" i="79"/>
  <c r="AM1332" i="79"/>
  <c r="AM1333" i="79" s="1"/>
  <c r="P38" i="88"/>
  <c r="AJ1320" i="79" s="1"/>
  <c r="P39" i="88"/>
  <c r="AJ1332" i="79" s="1"/>
  <c r="P29" i="88"/>
  <c r="AJ324" i="79" s="1"/>
  <c r="P31" i="88"/>
  <c r="AJ727" i="79" s="1"/>
  <c r="P33" i="88"/>
  <c r="AJ924" i="79" s="1"/>
  <c r="P35" i="88"/>
  <c r="W31" i="88"/>
  <c r="D727" i="79" s="1"/>
  <c r="X36" i="88"/>
  <c r="P37" i="88"/>
  <c r="AJ1110" i="79" s="1"/>
  <c r="W39" i="88"/>
  <c r="D1332" i="79" s="1"/>
  <c r="AP318" i="79"/>
  <c r="P408" i="88"/>
  <c r="AJ319" i="79" s="1"/>
  <c r="AL344" i="79"/>
  <c r="AN345" i="79"/>
  <c r="P412" i="88"/>
  <c r="AJ333" i="79" s="1"/>
  <c r="AN322" i="79"/>
  <c r="P416" i="88"/>
  <c r="AN508" i="79"/>
  <c r="P420" i="88"/>
  <c r="AJ533" i="79" s="1"/>
  <c r="AN521" i="79"/>
  <c r="AN522" i="79" s="1"/>
  <c r="P428" i="88"/>
  <c r="AJ726" i="79" s="1"/>
  <c r="W33" i="88"/>
  <c r="D925" i="79" s="1"/>
  <c r="E925" i="79" s="1"/>
  <c r="F925" i="79" s="1"/>
  <c r="G925" i="79" s="1"/>
  <c r="H925" i="79" s="1"/>
  <c r="I925" i="79" s="1"/>
  <c r="J925" i="79" s="1"/>
  <c r="K925" i="79" s="1"/>
  <c r="L925" i="79" s="1"/>
  <c r="M925" i="79" s="1"/>
  <c r="N925" i="79" s="1"/>
  <c r="O925" i="79" s="1"/>
  <c r="P925" i="79" s="1"/>
  <c r="Q925" i="79" s="1"/>
  <c r="W36" i="88"/>
  <c r="W37" i="88"/>
  <c r="D1110" i="79" s="1"/>
  <c r="W38" i="88"/>
  <c r="D1320" i="79" s="1"/>
  <c r="AQ345" i="46"/>
  <c r="P403" i="88"/>
  <c r="P407" i="88"/>
  <c r="AJ318" i="79" s="1"/>
  <c r="AL319" i="79"/>
  <c r="AN344" i="79"/>
  <c r="P411" i="88"/>
  <c r="AJ332" i="79" s="1"/>
  <c r="AL333" i="79"/>
  <c r="P415" i="88"/>
  <c r="AJ323" i="79" s="1"/>
  <c r="P419" i="88"/>
  <c r="AL533" i="79"/>
  <c r="AL534" i="79" s="1"/>
  <c r="P423" i="88"/>
  <c r="AJ511" i="79" s="1"/>
  <c r="P427" i="88"/>
  <c r="AJ748" i="79" s="1"/>
  <c r="AL726" i="79"/>
  <c r="P398" i="88"/>
  <c r="AO180" i="46" s="1"/>
  <c r="AS345" i="46"/>
  <c r="P402" i="88"/>
  <c r="AO323" i="46" s="1"/>
  <c r="P406" i="88"/>
  <c r="AL318" i="79"/>
  <c r="AN319" i="79"/>
  <c r="P410" i="88"/>
  <c r="AN333" i="79"/>
  <c r="P414" i="88"/>
  <c r="AJ322" i="79" s="1"/>
  <c r="AL323" i="79"/>
  <c r="P418" i="88"/>
  <c r="AN533" i="79"/>
  <c r="AN534" i="79" s="1"/>
  <c r="P422" i="88"/>
  <c r="AJ521" i="79" s="1"/>
  <c r="AL511" i="79"/>
  <c r="P426" i="88"/>
  <c r="AL748" i="79"/>
  <c r="AL749" i="79" s="1"/>
  <c r="AN726" i="79"/>
  <c r="AM332" i="79"/>
  <c r="AK322" i="79"/>
  <c r="AM323" i="79"/>
  <c r="Q418" i="88"/>
  <c r="AK508" i="79" s="1"/>
  <c r="AK509" i="79" s="1"/>
  <c r="AM318" i="79"/>
  <c r="Q410" i="88"/>
  <c r="AK345" i="79" s="1"/>
  <c r="AO333" i="79"/>
  <c r="Q422" i="88"/>
  <c r="AK521" i="79" s="1"/>
  <c r="AK522" i="79" s="1"/>
  <c r="Q426" i="88"/>
  <c r="AM126" i="79"/>
  <c r="AM324" i="79"/>
  <c r="AM513" i="79"/>
  <c r="AM727" i="79"/>
  <c r="AM918" i="79"/>
  <c r="AM919" i="79" s="1"/>
  <c r="AM924" i="79"/>
  <c r="AM925" i="79" s="1"/>
  <c r="AM1121" i="79"/>
  <c r="AM1320" i="79"/>
  <c r="AQ180" i="46"/>
  <c r="P401" i="88"/>
  <c r="AQ323" i="46"/>
  <c r="P405" i="88"/>
  <c r="AN318" i="79"/>
  <c r="P409" i="88"/>
  <c r="AJ344" i="79" s="1"/>
  <c r="AL345" i="79"/>
  <c r="AN332" i="79"/>
  <c r="P413" i="88"/>
  <c r="AL322" i="79"/>
  <c r="AN323" i="79"/>
  <c r="P417" i="88"/>
  <c r="AL508" i="79"/>
  <c r="P421" i="88"/>
  <c r="AL521" i="79"/>
  <c r="AL522" i="79" s="1"/>
  <c r="AN511" i="79"/>
  <c r="P425" i="88"/>
  <c r="AN748" i="79"/>
  <c r="AN749" i="79" s="1"/>
  <c r="AY726" i="79" l="1"/>
  <c r="AJ522" i="79"/>
  <c r="AY727" i="79"/>
  <c r="AJ534" i="79"/>
  <c r="AY534" i="79" s="1"/>
  <c r="AY533" i="79"/>
  <c r="AY324" i="79"/>
  <c r="AY323" i="79"/>
  <c r="AY1332" i="79"/>
  <c r="AJ749" i="79"/>
  <c r="AY749" i="79" s="1"/>
  <c r="AY748" i="79"/>
  <c r="AY1320" i="79"/>
  <c r="AJ925" i="79"/>
  <c r="AY925" i="79" s="1"/>
  <c r="AY924" i="79"/>
  <c r="AY344" i="79"/>
  <c r="AY322" i="79"/>
  <c r="AY332" i="79"/>
  <c r="AY333" i="79"/>
  <c r="AY511" i="79"/>
  <c r="AY319" i="79"/>
  <c r="AJ1111" i="79"/>
  <c r="AY1111" i="79" s="1"/>
  <c r="AY1110" i="79"/>
  <c r="AY512" i="79"/>
  <c r="AY318" i="79"/>
  <c r="W493" i="79"/>
  <c r="V126" i="79"/>
  <c r="D199" i="79"/>
  <c r="I493" i="79"/>
  <c r="AN1321" i="79"/>
  <c r="AM1321" i="79"/>
  <c r="AL1321" i="79"/>
  <c r="AJ919" i="79"/>
  <c r="AO522" i="79"/>
  <c r="AN509" i="79"/>
  <c r="AM509" i="79"/>
  <c r="AL509" i="79"/>
  <c r="E215" i="90"/>
  <c r="F215" i="90" s="1"/>
  <c r="V225" i="90"/>
  <c r="W429" i="88"/>
  <c r="V36" i="88"/>
  <c r="E126" i="79"/>
  <c r="H732" i="79"/>
  <c r="I732" i="79" s="1"/>
  <c r="J732" i="79" s="1"/>
  <c r="AX726" i="79"/>
  <c r="AX344" i="79"/>
  <c r="AX332" i="79"/>
  <c r="AX1320" i="79"/>
  <c r="G924" i="79"/>
  <c r="H924" i="79" s="1"/>
  <c r="AX1332" i="79"/>
  <c r="AX318" i="79"/>
  <c r="AX511" i="79"/>
  <c r="AX1110" i="79"/>
  <c r="AN123" i="79"/>
  <c r="AN58" i="79"/>
  <c r="AN59" i="79" s="1"/>
  <c r="AN60" i="79" s="1"/>
  <c r="V30" i="88"/>
  <c r="AK513" i="79"/>
  <c r="AY513" i="79" s="1"/>
  <c r="AJ1333" i="79"/>
  <c r="AY1333" i="79" s="1"/>
  <c r="AO58" i="79"/>
  <c r="AO59" i="79" s="1"/>
  <c r="AO60" i="79" s="1"/>
  <c r="AO123" i="79"/>
  <c r="AO124" i="79" s="1"/>
  <c r="AJ1321" i="79"/>
  <c r="AJ58" i="79"/>
  <c r="AJ123" i="79"/>
  <c r="W426" i="88"/>
  <c r="W418" i="88"/>
  <c r="AJ508" i="79"/>
  <c r="AY508" i="79" s="1"/>
  <c r="W410" i="88"/>
  <c r="AJ345" i="79"/>
  <c r="AY345" i="79" s="1"/>
  <c r="W402" i="88"/>
  <c r="AK58" i="79"/>
  <c r="AK59" i="79" s="1"/>
  <c r="AK60" i="79" s="1"/>
  <c r="AK123" i="79"/>
  <c r="AK124" i="79" s="1"/>
  <c r="AK125" i="79" s="1"/>
  <c r="V32" i="88"/>
  <c r="AK918" i="79"/>
  <c r="AK919" i="79" s="1"/>
  <c r="F493" i="79"/>
  <c r="H729" i="79"/>
  <c r="I729" i="79" s="1"/>
  <c r="W421" i="88"/>
  <c r="W413" i="88"/>
  <c r="AJ321" i="79"/>
  <c r="W405" i="88"/>
  <c r="V35" i="88"/>
  <c r="V28" i="88"/>
  <c r="AK126" i="79"/>
  <c r="AY126" i="79" s="1"/>
  <c r="AM521" i="79"/>
  <c r="AM522" i="79" s="1"/>
  <c r="AQ521" i="79"/>
  <c r="V34" i="88"/>
  <c r="AX533" i="79"/>
  <c r="AX924" i="79"/>
  <c r="AM58" i="79"/>
  <c r="AM59" i="79" s="1"/>
  <c r="AM60" i="79" s="1"/>
  <c r="AM123" i="79"/>
  <c r="AM124" i="79" s="1"/>
  <c r="AM125" i="79" s="1"/>
  <c r="AX748" i="79"/>
  <c r="H127" i="90"/>
  <c r="F48" i="90"/>
  <c r="G47" i="90"/>
  <c r="F144" i="90"/>
  <c r="F145" i="90" s="1"/>
  <c r="F146" i="90" s="1"/>
  <c r="F147" i="90" s="1"/>
  <c r="F148" i="90" s="1"/>
  <c r="F149" i="90" s="1"/>
  <c r="F150" i="90" s="1"/>
  <c r="F151" i="90" s="1"/>
  <c r="F152" i="90" s="1"/>
  <c r="F153" i="90" s="1"/>
  <c r="F155" i="90" s="1"/>
  <c r="F154" i="90"/>
  <c r="G154" i="90" s="1"/>
  <c r="I154" i="90" s="1"/>
  <c r="H79" i="90"/>
  <c r="H228" i="90"/>
  <c r="F121" i="90"/>
  <c r="F122" i="90" s="1"/>
  <c r="F124" i="90" s="1"/>
  <c r="F123" i="90"/>
  <c r="G123" i="90" s="1"/>
  <c r="I123" i="90" s="1"/>
  <c r="E26" i="90" s="1" a="1"/>
  <c r="E26" i="90" s="1"/>
  <c r="V577" i="79" s="1"/>
  <c r="F46" i="90"/>
  <c r="G46" i="90" s="1"/>
  <c r="G76" i="90"/>
  <c r="I76" i="90" s="1"/>
  <c r="E25" i="90" s="1" a="1"/>
  <c r="E25" i="90" s="1"/>
  <c r="W381" i="79" s="1"/>
  <c r="F77" i="90"/>
  <c r="F216" i="90"/>
  <c r="F217" i="90" s="1"/>
  <c r="F218" i="90" s="1"/>
  <c r="F219" i="90" s="1"/>
  <c r="F220" i="90" s="1"/>
  <c r="F221" i="90" s="1"/>
  <c r="F222" i="90" s="1"/>
  <c r="F223" i="90" s="1"/>
  <c r="F224" i="90" s="1"/>
  <c r="F225" i="90" s="1"/>
  <c r="F227" i="90" s="1"/>
  <c r="H156" i="90"/>
  <c r="F75" i="90"/>
  <c r="G75" i="90" s="1"/>
  <c r="I75" i="90" s="1"/>
  <c r="D25" i="90" s="1" a="1"/>
  <c r="D25" i="90" s="1"/>
  <c r="V381" i="79" s="1"/>
  <c r="W534" i="79"/>
  <c r="AC132" i="79"/>
  <c r="F132" i="79"/>
  <c r="X132" i="79" s="1"/>
  <c r="W132" i="79"/>
  <c r="Y744" i="79"/>
  <c r="H707" i="79"/>
  <c r="W496" i="79"/>
  <c r="I496" i="79"/>
  <c r="AA496" i="79" s="1"/>
  <c r="Z493" i="79"/>
  <c r="E727" i="79"/>
  <c r="J534" i="79"/>
  <c r="Z534" i="79"/>
  <c r="I744" i="79"/>
  <c r="Z744" i="79"/>
  <c r="J493" i="79"/>
  <c r="AA309" i="79"/>
  <c r="F326" i="79"/>
  <c r="F309" i="79"/>
  <c r="W309" i="79"/>
  <c r="H327" i="79"/>
  <c r="G323" i="79"/>
  <c r="AB309" i="79"/>
  <c r="K309" i="79"/>
  <c r="W423" i="88"/>
  <c r="W427" i="88"/>
  <c r="W419" i="88"/>
  <c r="V39" i="88"/>
  <c r="W404" i="88"/>
  <c r="V37" i="88"/>
  <c r="V38" i="88"/>
  <c r="W408" i="88"/>
  <c r="W416" i="88"/>
  <c r="W400" i="88"/>
  <c r="W435" i="88" s="1"/>
  <c r="W415" i="88"/>
  <c r="W422" i="88"/>
  <c r="W414" i="88"/>
  <c r="W398" i="88"/>
  <c r="W432" i="88" s="1"/>
  <c r="W403" i="88"/>
  <c r="V33" i="88"/>
  <c r="W399" i="88"/>
  <c r="W425" i="88"/>
  <c r="W417" i="88"/>
  <c r="W409" i="88"/>
  <c r="W401" i="88"/>
  <c r="W412" i="88"/>
  <c r="V31" i="88"/>
  <c r="W407" i="88"/>
  <c r="W411" i="88"/>
  <c r="W428" i="88"/>
  <c r="W420" i="88"/>
  <c r="V29" i="88"/>
  <c r="W434" i="88" l="1"/>
  <c r="W433" i="88"/>
  <c r="AY1321" i="79"/>
  <c r="AX321" i="79"/>
  <c r="AY321" i="79"/>
  <c r="AY521" i="79"/>
  <c r="W126" i="79"/>
  <c r="E199" i="79"/>
  <c r="AA493" i="79"/>
  <c r="AO125" i="79"/>
  <c r="AY123" i="79"/>
  <c r="AN124" i="79"/>
  <c r="X493" i="79"/>
  <c r="AL918" i="79"/>
  <c r="AL919" i="79" s="1"/>
  <c r="AY919" i="79" s="1"/>
  <c r="AJ59" i="79"/>
  <c r="AL58" i="79"/>
  <c r="AL59" i="79" s="1"/>
  <c r="AL60" i="79" s="1"/>
  <c r="AJ124" i="79"/>
  <c r="AJ125" i="79" s="1"/>
  <c r="AL123" i="79"/>
  <c r="AL124" i="79" s="1"/>
  <c r="AL125" i="79" s="1"/>
  <c r="AQ522" i="79"/>
  <c r="AY522" i="79" s="1"/>
  <c r="Z732" i="79"/>
  <c r="AA732" i="79"/>
  <c r="F126" i="79"/>
  <c r="F27" i="90" a="1"/>
  <c r="F27" i="90" s="1"/>
  <c r="V776" i="79"/>
  <c r="Y924" i="79"/>
  <c r="Z729" i="79"/>
  <c r="F226" i="90"/>
  <c r="G226" i="90" s="1"/>
  <c r="I226" i="90" s="1"/>
  <c r="G28" i="90" s="1" a="1"/>
  <c r="G28" i="90" s="1"/>
  <c r="V975" i="79" s="1"/>
  <c r="AX521" i="79"/>
  <c r="AJ1121" i="79"/>
  <c r="AY1121" i="79" s="1"/>
  <c r="AX1120" i="79"/>
  <c r="AJ509" i="79"/>
  <c r="AY509" i="79" s="1"/>
  <c r="AX508" i="79"/>
  <c r="G155" i="90"/>
  <c r="I155" i="90" s="1"/>
  <c r="F156" i="90"/>
  <c r="F125" i="90"/>
  <c r="G124" i="90"/>
  <c r="I124" i="90" s="1"/>
  <c r="F26" i="90" s="1" a="1"/>
  <c r="F26" i="90" s="1"/>
  <c r="W577" i="79" s="1"/>
  <c r="G48" i="90"/>
  <c r="F49" i="90"/>
  <c r="H157" i="90"/>
  <c r="H229" i="90"/>
  <c r="F228" i="90"/>
  <c r="G227" i="90"/>
  <c r="I227" i="90" s="1"/>
  <c r="H28" i="90" s="1" a="1"/>
  <c r="H28" i="90" s="1"/>
  <c r="W975" i="79" s="1"/>
  <c r="H134" i="90"/>
  <c r="H128" i="90"/>
  <c r="G77" i="90"/>
  <c r="I77" i="90" s="1"/>
  <c r="F25" i="90" s="1" a="1"/>
  <c r="F25" i="90" s="1"/>
  <c r="X381" i="79" s="1"/>
  <c r="F78" i="90"/>
  <c r="H80" i="90"/>
  <c r="H87" i="90"/>
  <c r="AD132" i="79"/>
  <c r="G132" i="79"/>
  <c r="Y132" i="79" s="1"/>
  <c r="I707" i="79"/>
  <c r="J496" i="79"/>
  <c r="K496" i="79" s="1"/>
  <c r="K732" i="79"/>
  <c r="AB732" i="79"/>
  <c r="F727" i="79"/>
  <c r="I924" i="79"/>
  <c r="Z924" i="79"/>
  <c r="K534" i="79"/>
  <c r="AB534" i="79"/>
  <c r="J729" i="79"/>
  <c r="AA729" i="79"/>
  <c r="J744" i="79"/>
  <c r="AA744" i="79"/>
  <c r="AB493" i="79"/>
  <c r="K493" i="79"/>
  <c r="G309" i="79"/>
  <c r="Y309" i="79" s="1"/>
  <c r="X309" i="79"/>
  <c r="I327" i="79"/>
  <c r="AC309" i="79"/>
  <c r="L309" i="79"/>
  <c r="E324" i="79"/>
  <c r="W323" i="79"/>
  <c r="G326" i="79"/>
  <c r="X323" i="79"/>
  <c r="AY58" i="79" l="1"/>
  <c r="AY918" i="79"/>
  <c r="AN125" i="79"/>
  <c r="AY125" i="79"/>
  <c r="AX918" i="79"/>
  <c r="G126" i="79"/>
  <c r="F199" i="79"/>
  <c r="AJ60" i="79"/>
  <c r="AY60" i="79" s="1"/>
  <c r="AB496" i="79"/>
  <c r="X126" i="79"/>
  <c r="G27" i="90" a="1"/>
  <c r="G27" i="90" s="1"/>
  <c r="W776" i="79"/>
  <c r="H132" i="79"/>
  <c r="Z132" i="79" s="1"/>
  <c r="H158" i="90"/>
  <c r="F50" i="90"/>
  <c r="G49" i="90"/>
  <c r="G228" i="90"/>
  <c r="I228" i="90" s="1"/>
  <c r="I28" i="90" s="1" a="1"/>
  <c r="I28" i="90" s="1"/>
  <c r="X975" i="79" s="1"/>
  <c r="F229" i="90"/>
  <c r="H230" i="90"/>
  <c r="G156" i="90"/>
  <c r="I156" i="90" s="1"/>
  <c r="F157" i="90"/>
  <c r="H81" i="90"/>
  <c r="F79" i="90"/>
  <c r="G78" i="90"/>
  <c r="I78" i="90" s="1"/>
  <c r="G25" i="90" s="1" a="1"/>
  <c r="G25" i="90" s="1"/>
  <c r="Y381" i="79" s="1"/>
  <c r="G125" i="90"/>
  <c r="I125" i="90" s="1"/>
  <c r="G26" i="90" s="1" a="1"/>
  <c r="G26" i="90" s="1"/>
  <c r="X577" i="79" s="1"/>
  <c r="F126" i="90"/>
  <c r="H129" i="90"/>
  <c r="J707" i="79"/>
  <c r="L732" i="79"/>
  <c r="AC732" i="79"/>
  <c r="AE132" i="79"/>
  <c r="G727" i="79"/>
  <c r="J924" i="79"/>
  <c r="AA924" i="79"/>
  <c r="L534" i="79"/>
  <c r="AC534" i="79"/>
  <c r="F324" i="79"/>
  <c r="K729" i="79"/>
  <c r="AB729" i="79"/>
  <c r="K744" i="79"/>
  <c r="AB744" i="79"/>
  <c r="AC496" i="79"/>
  <c r="L496" i="79"/>
  <c r="L493" i="79"/>
  <c r="AC493" i="79"/>
  <c r="AD309" i="79"/>
  <c r="M309" i="79"/>
  <c r="J327" i="79"/>
  <c r="H326" i="79"/>
  <c r="Y323" i="79"/>
  <c r="Y126" i="79" l="1"/>
  <c r="G199" i="79"/>
  <c r="H126" i="79"/>
  <c r="H27" i="90" a="1"/>
  <c r="H27" i="90" s="1"/>
  <c r="X776" i="79"/>
  <c r="F230" i="90"/>
  <c r="G229" i="90"/>
  <c r="I229" i="90" s="1"/>
  <c r="J28" i="90" s="1" a="1"/>
  <c r="J28" i="90" s="1"/>
  <c r="Y975" i="79" s="1"/>
  <c r="G79" i="90"/>
  <c r="I79" i="90" s="1"/>
  <c r="H25" i="90" s="1" a="1"/>
  <c r="H25" i="90" s="1"/>
  <c r="Z381" i="79" s="1"/>
  <c r="F80" i="90"/>
  <c r="F87" i="90"/>
  <c r="G87" i="90" s="1"/>
  <c r="I87" i="90" s="1"/>
  <c r="P25" i="90" s="1" a="1"/>
  <c r="P25" i="90" s="1"/>
  <c r="AH381" i="79" s="1"/>
  <c r="H82" i="90"/>
  <c r="H130" i="90"/>
  <c r="G157" i="90"/>
  <c r="I157" i="90" s="1"/>
  <c r="F158" i="90"/>
  <c r="F51" i="90"/>
  <c r="G50" i="90"/>
  <c r="G126" i="90"/>
  <c r="I126" i="90" s="1"/>
  <c r="H26" i="90" s="1" a="1"/>
  <c r="H26" i="90" s="1"/>
  <c r="Y577" i="79" s="1"/>
  <c r="F127" i="90"/>
  <c r="H159" i="90"/>
  <c r="H164" i="90"/>
  <c r="H236" i="90"/>
  <c r="H231" i="90"/>
  <c r="AF132" i="79"/>
  <c r="AD732" i="79"/>
  <c r="M732" i="79"/>
  <c r="K707" i="79"/>
  <c r="K924" i="79"/>
  <c r="AB924" i="79"/>
  <c r="M534" i="79"/>
  <c r="AD534" i="79"/>
  <c r="AC744" i="79"/>
  <c r="L744" i="79"/>
  <c r="AC729" i="79"/>
  <c r="L729" i="79"/>
  <c r="M493" i="79"/>
  <c r="AD493" i="79"/>
  <c r="M496" i="79"/>
  <c r="AD496" i="79"/>
  <c r="I326" i="79"/>
  <c r="Z323" i="79"/>
  <c r="K327" i="79"/>
  <c r="N309" i="79"/>
  <c r="AE309" i="79"/>
  <c r="G324" i="79"/>
  <c r="H199" i="79" l="1"/>
  <c r="Z126" i="79"/>
  <c r="I126" i="79"/>
  <c r="I27" i="90" a="1"/>
  <c r="I27" i="90" s="1"/>
  <c r="Y776" i="79"/>
  <c r="H232" i="90"/>
  <c r="G51" i="90"/>
  <c r="F52" i="90"/>
  <c r="F159" i="90"/>
  <c r="F164" i="90"/>
  <c r="G164" i="90" s="1"/>
  <c r="G158" i="90"/>
  <c r="I158" i="90" s="1"/>
  <c r="I164" i="90"/>
  <c r="G80" i="90"/>
  <c r="I80" i="90" s="1"/>
  <c r="I25" i="90" s="1" a="1"/>
  <c r="I25" i="90" s="1"/>
  <c r="AA381" i="79" s="1"/>
  <c r="F81" i="90"/>
  <c r="H160" i="90"/>
  <c r="H131" i="90"/>
  <c r="F134" i="90"/>
  <c r="G134" i="90" s="1"/>
  <c r="I134" i="90" s="1"/>
  <c r="P26" i="90" s="1" a="1"/>
  <c r="P26" i="90" s="1"/>
  <c r="AG577" i="79" s="1"/>
  <c r="F128" i="90"/>
  <c r="G127" i="90"/>
  <c r="I127" i="90" s="1"/>
  <c r="I26" i="90" s="1" a="1"/>
  <c r="I26" i="90" s="1"/>
  <c r="Z577" i="79" s="1"/>
  <c r="G230" i="90"/>
  <c r="I230" i="90" s="1"/>
  <c r="K28" i="90" s="1" a="1"/>
  <c r="K28" i="90" s="1"/>
  <c r="Z975" i="79" s="1"/>
  <c r="F236" i="90"/>
  <c r="G236" i="90" s="1"/>
  <c r="I236" i="90" s="1"/>
  <c r="F231" i="90"/>
  <c r="H83" i="90"/>
  <c r="L707" i="79"/>
  <c r="AE732" i="79"/>
  <c r="N732" i="79"/>
  <c r="AG132" i="79"/>
  <c r="L924" i="79"/>
  <c r="AC924" i="79"/>
  <c r="N534" i="79"/>
  <c r="AE534" i="79"/>
  <c r="H324" i="79"/>
  <c r="AD729" i="79"/>
  <c r="M729" i="79"/>
  <c r="AD744" i="79"/>
  <c r="M744" i="79"/>
  <c r="N496" i="79"/>
  <c r="AE496" i="79"/>
  <c r="AE493" i="79"/>
  <c r="N493" i="79"/>
  <c r="O309" i="79"/>
  <c r="AF309" i="79"/>
  <c r="L327" i="79"/>
  <c r="I323" i="79"/>
  <c r="J326" i="79"/>
  <c r="I199" i="79" l="1"/>
  <c r="J126" i="79"/>
  <c r="AA126" i="79"/>
  <c r="J27" i="90" a="1"/>
  <c r="J27" i="90" s="1"/>
  <c r="Z776" i="79"/>
  <c r="P27" i="90" a="1"/>
  <c r="P27" i="90" s="1"/>
  <c r="AF776" i="79"/>
  <c r="F232" i="90"/>
  <c r="G231" i="90"/>
  <c r="I231" i="90" s="1"/>
  <c r="L28" i="90" s="1" a="1"/>
  <c r="L28" i="90" s="1"/>
  <c r="AA975" i="79" s="1"/>
  <c r="H161" i="90"/>
  <c r="G52" i="90"/>
  <c r="F53" i="90"/>
  <c r="F82" i="90"/>
  <c r="G81" i="90"/>
  <c r="I81" i="90" s="1"/>
  <c r="J25" i="90" s="1" a="1"/>
  <c r="J25" i="90" s="1"/>
  <c r="AB381" i="79" s="1"/>
  <c r="F129" i="90"/>
  <c r="G128" i="90"/>
  <c r="I128" i="90" s="1"/>
  <c r="J26" i="90" s="1" a="1"/>
  <c r="J26" i="90" s="1"/>
  <c r="AA577" i="79" s="1"/>
  <c r="H132" i="90"/>
  <c r="H233" i="90"/>
  <c r="H84" i="90"/>
  <c r="F160" i="90"/>
  <c r="G159" i="90"/>
  <c r="I159" i="90" s="1"/>
  <c r="AH132" i="79"/>
  <c r="AI132" i="79"/>
  <c r="AF732" i="79"/>
  <c r="O732" i="79"/>
  <c r="M707" i="79"/>
  <c r="M924" i="79"/>
  <c r="AD924" i="79"/>
  <c r="O534" i="79"/>
  <c r="AF534" i="79"/>
  <c r="AE729" i="79"/>
  <c r="N729" i="79"/>
  <c r="AE744" i="79"/>
  <c r="N744" i="79"/>
  <c r="AF493" i="79"/>
  <c r="O493" i="79"/>
  <c r="AF496" i="79"/>
  <c r="O496" i="79"/>
  <c r="J323" i="79"/>
  <c r="K326" i="79"/>
  <c r="AA323" i="79"/>
  <c r="I324" i="79"/>
  <c r="M327" i="79"/>
  <c r="P309" i="79"/>
  <c r="AG309" i="79"/>
  <c r="J199" i="79" l="1"/>
  <c r="AB126" i="79"/>
  <c r="K126" i="79"/>
  <c r="K27" i="90" a="1"/>
  <c r="K27" i="90" s="1"/>
  <c r="AA776" i="79"/>
  <c r="H234" i="90"/>
  <c r="F161" i="90"/>
  <c r="G160" i="90"/>
  <c r="I160" i="90" s="1"/>
  <c r="H85" i="90"/>
  <c r="G82" i="90"/>
  <c r="I82" i="90" s="1"/>
  <c r="K25" i="90" s="1" a="1"/>
  <c r="K25" i="90" s="1"/>
  <c r="AC381" i="79" s="1"/>
  <c r="F83" i="90"/>
  <c r="F54" i="90"/>
  <c r="G53" i="90"/>
  <c r="H133" i="90"/>
  <c r="H162" i="90"/>
  <c r="F130" i="90"/>
  <c r="G129" i="90"/>
  <c r="I129" i="90" s="1"/>
  <c r="K26" i="90" s="1" a="1"/>
  <c r="K26" i="90" s="1"/>
  <c r="AB577" i="79" s="1"/>
  <c r="G232" i="90"/>
  <c r="I232" i="90" s="1"/>
  <c r="M28" i="90" s="1" a="1"/>
  <c r="M28" i="90" s="1"/>
  <c r="AB975" i="79" s="1"/>
  <c r="F233" i="90"/>
  <c r="N707" i="79"/>
  <c r="AG732" i="79"/>
  <c r="P732" i="79"/>
  <c r="AE924" i="79"/>
  <c r="N924" i="79"/>
  <c r="P534" i="79"/>
  <c r="AG534" i="79"/>
  <c r="O729" i="79"/>
  <c r="AF729" i="79"/>
  <c r="O744" i="79"/>
  <c r="AF744" i="79"/>
  <c r="J324" i="79"/>
  <c r="AG496" i="79"/>
  <c r="P496" i="79"/>
  <c r="AG493" i="79"/>
  <c r="P493" i="79"/>
  <c r="N327" i="79"/>
  <c r="L326" i="79"/>
  <c r="Q309" i="79"/>
  <c r="AH309" i="79"/>
  <c r="AB323" i="79"/>
  <c r="O707" i="79" l="1"/>
  <c r="K199" i="79"/>
  <c r="L126" i="79"/>
  <c r="AC126" i="79"/>
  <c r="AI309" i="79"/>
  <c r="R309" i="79"/>
  <c r="S309" i="79" s="1"/>
  <c r="T309" i="79" s="1"/>
  <c r="L27" i="90" a="1"/>
  <c r="L27" i="90" s="1"/>
  <c r="AB776" i="79"/>
  <c r="G130" i="90"/>
  <c r="I130" i="90" s="1"/>
  <c r="L26" i="90" s="1" a="1"/>
  <c r="L26" i="90" s="1"/>
  <c r="AC577" i="79" s="1"/>
  <c r="F131" i="90"/>
  <c r="H163" i="90"/>
  <c r="G54" i="90"/>
  <c r="F55" i="90"/>
  <c r="H86" i="90"/>
  <c r="G161" i="90"/>
  <c r="I161" i="90" s="1"/>
  <c r="F162" i="90"/>
  <c r="F234" i="90"/>
  <c r="G233" i="90"/>
  <c r="I233" i="90" s="1"/>
  <c r="N28" i="90" s="1" a="1"/>
  <c r="N28" i="90" s="1"/>
  <c r="AC975" i="79" s="1"/>
  <c r="G83" i="90"/>
  <c r="I83" i="90" s="1"/>
  <c r="L25" i="90" s="1" a="1"/>
  <c r="L25" i="90" s="1"/>
  <c r="AD381" i="79" s="1"/>
  <c r="F84" i="90"/>
  <c r="H235" i="90"/>
  <c r="Q732" i="79"/>
  <c r="AI732" i="79" s="1"/>
  <c r="AH732" i="79"/>
  <c r="K324" i="79"/>
  <c r="AF924" i="79"/>
  <c r="O924" i="79"/>
  <c r="AH534" i="79"/>
  <c r="Q534" i="79"/>
  <c r="P744" i="79"/>
  <c r="AG744" i="79"/>
  <c r="P729" i="79"/>
  <c r="AG729" i="79"/>
  <c r="Q493" i="79"/>
  <c r="AH493" i="79"/>
  <c r="AH496" i="79"/>
  <c r="Q496" i="79"/>
  <c r="K323" i="79"/>
  <c r="AC323" i="79" s="1"/>
  <c r="M326" i="79"/>
  <c r="O327" i="79"/>
  <c r="L199" i="79" l="1"/>
  <c r="M126" i="79"/>
  <c r="AD126" i="79"/>
  <c r="P707" i="79"/>
  <c r="AI496" i="79"/>
  <c r="R496" i="79"/>
  <c r="AI493" i="79"/>
  <c r="R493" i="79"/>
  <c r="AI534" i="79"/>
  <c r="R534" i="79"/>
  <c r="M27" i="90" a="1"/>
  <c r="M27" i="90" s="1"/>
  <c r="AC776" i="79"/>
  <c r="F85" i="90"/>
  <c r="G84" i="90"/>
  <c r="I84" i="90" s="1"/>
  <c r="M25" i="90" s="1" a="1"/>
  <c r="M25" i="90" s="1"/>
  <c r="AE381" i="79" s="1"/>
  <c r="F56" i="90"/>
  <c r="G55" i="90"/>
  <c r="G234" i="90"/>
  <c r="I234" i="90" s="1"/>
  <c r="O28" i="90" s="1" a="1"/>
  <c r="O28" i="90" s="1"/>
  <c r="AD975" i="79" s="1"/>
  <c r="F235" i="90"/>
  <c r="G235" i="90" s="1"/>
  <c r="I235" i="90" s="1"/>
  <c r="P28" i="90" s="1" a="1"/>
  <c r="P28" i="90" s="1"/>
  <c r="AE975" i="79" s="1"/>
  <c r="G162" i="90"/>
  <c r="I162" i="90" s="1"/>
  <c r="F163" i="90"/>
  <c r="G163" i="90" s="1"/>
  <c r="I163" i="90"/>
  <c r="F132" i="90"/>
  <c r="G131" i="90"/>
  <c r="I131" i="90" s="1"/>
  <c r="M26" i="90" s="1" a="1"/>
  <c r="M26" i="90" s="1"/>
  <c r="AD577" i="79" s="1"/>
  <c r="L323" i="79"/>
  <c r="AD323" i="79" s="1"/>
  <c r="AG924" i="79"/>
  <c r="P924" i="79"/>
  <c r="Q729" i="79"/>
  <c r="AI729" i="79" s="1"/>
  <c r="AH729" i="79"/>
  <c r="Q744" i="79"/>
  <c r="AI744" i="79" s="1"/>
  <c r="AH744" i="79"/>
  <c r="N326" i="79"/>
  <c r="L324" i="79"/>
  <c r="M199" i="79" l="1"/>
  <c r="AE126" i="79"/>
  <c r="N126" i="79"/>
  <c r="Q707" i="79"/>
  <c r="M323" i="79"/>
  <c r="AE323" i="79" s="1"/>
  <c r="O27" i="90" a="1"/>
  <c r="O27" i="90" s="1"/>
  <c r="AE776" i="79"/>
  <c r="N27" i="90" a="1"/>
  <c r="N27" i="90" s="1"/>
  <c r="AD776" i="79"/>
  <c r="F57" i="90"/>
  <c r="G56" i="90"/>
  <c r="G132" i="90"/>
  <c r="I132" i="90" s="1"/>
  <c r="N26" i="90" s="1" a="1"/>
  <c r="N26" i="90" s="1"/>
  <c r="AE577" i="79" s="1"/>
  <c r="F133" i="90"/>
  <c r="G133" i="90" s="1"/>
  <c r="I133" i="90" s="1"/>
  <c r="O26" i="90" s="1" a="1"/>
  <c r="O26" i="90" s="1"/>
  <c r="AF577" i="79" s="1"/>
  <c r="F86" i="90"/>
  <c r="G86" i="90" s="1"/>
  <c r="I86" i="90" s="1"/>
  <c r="O25" i="90" s="1" a="1"/>
  <c r="O25" i="90" s="1"/>
  <c r="AG381" i="79" s="1"/>
  <c r="G85" i="90"/>
  <c r="I85" i="90" s="1"/>
  <c r="N25" i="90" s="1" a="1"/>
  <c r="N25" i="90" s="1"/>
  <c r="AF381" i="79" s="1"/>
  <c r="Q924" i="79"/>
  <c r="AI924" i="79" s="1"/>
  <c r="AH924" i="79"/>
  <c r="M324" i="79"/>
  <c r="O326" i="79"/>
  <c r="N323" i="79"/>
  <c r="N199" i="79" l="1"/>
  <c r="O126" i="79"/>
  <c r="AF126" i="79"/>
  <c r="G57" i="90"/>
  <c r="F58" i="90"/>
  <c r="G58" i="90" s="1"/>
  <c r="AF323" i="79"/>
  <c r="O323" i="79"/>
  <c r="N324" i="79"/>
  <c r="O324" i="79" s="1"/>
  <c r="P324" i="79" s="1"/>
  <c r="Q324" i="79" s="1"/>
  <c r="R324" i="79" s="1"/>
  <c r="S324" i="79" s="1"/>
  <c r="T324" i="79" s="1"/>
  <c r="O199" i="79" l="1"/>
  <c r="P126" i="79"/>
  <c r="AG126" i="79"/>
  <c r="AG323" i="79"/>
  <c r="P323" i="79"/>
  <c r="P199" i="79" l="1"/>
  <c r="Q126" i="79"/>
  <c r="AH126" i="79"/>
  <c r="Q323" i="79"/>
  <c r="AH323" i="79"/>
  <c r="Q199" i="79" l="1"/>
  <c r="AI126" i="79"/>
  <c r="R126" i="79"/>
  <c r="S126" i="79" s="1"/>
  <c r="T126" i="79"/>
  <c r="AI323" i="79"/>
  <c r="R323" i="79"/>
  <c r="S323" i="79" s="1"/>
  <c r="T323" i="79" s="1"/>
  <c r="AV1762" i="79"/>
  <c r="AW1762" i="79"/>
  <c r="AX1762" i="79"/>
  <c r="AJ1763" i="79"/>
  <c r="AK1763" i="79"/>
  <c r="AL1763" i="79"/>
  <c r="AM1763" i="79"/>
  <c r="AN1763" i="79"/>
  <c r="AO1763" i="79"/>
  <c r="AP1763" i="79"/>
  <c r="AQ1763" i="79"/>
  <c r="AR1763" i="79"/>
  <c r="AS1763" i="79"/>
  <c r="AT1763" i="79"/>
  <c r="AU1763" i="79"/>
  <c r="AV1763" i="79"/>
  <c r="AW1763" i="79"/>
  <c r="AJ1764" i="79"/>
  <c r="AK1764" i="79"/>
  <c r="AW1764" i="79"/>
  <c r="BB443" i="46"/>
  <c r="BA443" i="46"/>
  <c r="AZ443" i="46"/>
  <c r="AY443" i="46"/>
  <c r="AX443" i="46"/>
  <c r="AW443" i="46"/>
  <c r="AV443" i="46"/>
  <c r="AU443" i="46"/>
  <c r="AT443" i="46"/>
  <c r="AS443" i="46"/>
  <c r="AR443" i="46"/>
  <c r="AQ443" i="46"/>
  <c r="AP443" i="46"/>
  <c r="AO443" i="46"/>
  <c r="BC442" i="46"/>
  <c r="AV498" i="46"/>
  <c r="AU498" i="46"/>
  <c r="AT498" i="46"/>
  <c r="AS498" i="46"/>
  <c r="AR498" i="46"/>
  <c r="AQ498" i="46"/>
  <c r="AP498" i="46"/>
  <c r="AO498" i="46"/>
  <c r="AV494" i="46"/>
  <c r="AU494" i="46"/>
  <c r="AT494" i="46"/>
  <c r="AS494" i="46"/>
  <c r="AR494" i="46"/>
  <c r="AQ494" i="46"/>
  <c r="AP494" i="46"/>
  <c r="AO494" i="46"/>
  <c r="AV490" i="46"/>
  <c r="AU490" i="46"/>
  <c r="AT490" i="46"/>
  <c r="AS490" i="46"/>
  <c r="AR490" i="46"/>
  <c r="AQ490" i="46"/>
  <c r="AP490" i="46"/>
  <c r="AO490" i="46"/>
  <c r="AV487" i="46"/>
  <c r="AU487" i="46"/>
  <c r="AT487" i="46"/>
  <c r="AR487" i="46"/>
  <c r="AP487" i="46"/>
  <c r="AO487" i="46"/>
  <c r="AS487" i="46"/>
  <c r="AQ487" i="46"/>
  <c r="AV483" i="46"/>
  <c r="AU483" i="46"/>
  <c r="AT483" i="46"/>
  <c r="AS483" i="46"/>
  <c r="AR483" i="46"/>
  <c r="AQ483" i="46"/>
  <c r="AP483" i="46"/>
  <c r="AO483" i="46"/>
  <c r="AV480" i="46"/>
  <c r="AU480" i="46"/>
  <c r="AT480" i="46"/>
  <c r="AS480" i="46"/>
  <c r="AR480" i="46"/>
  <c r="AQ480" i="46"/>
  <c r="AP480" i="46"/>
  <c r="AV477" i="46"/>
  <c r="AU477" i="46"/>
  <c r="AT477" i="46"/>
  <c r="AR477" i="46"/>
  <c r="AO477" i="46"/>
  <c r="AS477" i="46"/>
  <c r="AQ477" i="46"/>
  <c r="AP477" i="46"/>
  <c r="AV474" i="46"/>
  <c r="AU474" i="46"/>
  <c r="AT474" i="46"/>
  <c r="AS474" i="46"/>
  <c r="AV471" i="46"/>
  <c r="AU471" i="46"/>
  <c r="AT471" i="46"/>
  <c r="AS471" i="46"/>
  <c r="AR471" i="46"/>
  <c r="AO471" i="46"/>
  <c r="AQ471" i="46"/>
  <c r="AP471" i="46"/>
  <c r="AV468" i="46"/>
  <c r="AU468" i="46"/>
  <c r="AT468" i="46"/>
  <c r="AS468" i="46"/>
  <c r="AR468" i="46"/>
  <c r="AQ468" i="46"/>
  <c r="AP468" i="46"/>
  <c r="AO468" i="46"/>
  <c r="AV465" i="46"/>
  <c r="AU465" i="46"/>
  <c r="AT465" i="46"/>
  <c r="AV461" i="46"/>
  <c r="AU461" i="46"/>
  <c r="AT461" i="46"/>
  <c r="AS461" i="46"/>
  <c r="AR461" i="46"/>
  <c r="AQ461" i="46"/>
  <c r="AP461" i="46"/>
  <c r="AO461" i="46"/>
  <c r="AV458" i="46"/>
  <c r="AU458" i="46"/>
  <c r="AT458" i="46"/>
  <c r="AS458" i="46"/>
  <c r="AR458" i="46"/>
  <c r="AQ458" i="46"/>
  <c r="AP458" i="46"/>
  <c r="AO458" i="46"/>
  <c r="AV455" i="46"/>
  <c r="AU455" i="46"/>
  <c r="AT455" i="46"/>
  <c r="AS455" i="46"/>
  <c r="AR455" i="46"/>
  <c r="AQ455" i="46"/>
  <c r="AP455" i="46"/>
  <c r="AO455" i="46"/>
  <c r="AV452" i="46"/>
  <c r="AU452" i="46"/>
  <c r="AT452" i="46"/>
  <c r="AS452" i="46"/>
  <c r="AR452" i="46"/>
  <c r="AQ452" i="46"/>
  <c r="AP452" i="46"/>
  <c r="AO452" i="46"/>
  <c r="AV449" i="46"/>
  <c r="AU449" i="46"/>
  <c r="AT449" i="46"/>
  <c r="AS449" i="46"/>
  <c r="AR449" i="46"/>
  <c r="AQ449" i="46"/>
  <c r="AP449" i="46"/>
  <c r="AO449" i="46"/>
  <c r="AV446" i="46"/>
  <c r="AU446" i="46"/>
  <c r="AT446" i="46"/>
  <c r="AS446" i="46"/>
  <c r="AR446" i="46"/>
  <c r="AQ446" i="46"/>
  <c r="AP446" i="46"/>
  <c r="AO446" i="46"/>
  <c r="P334" i="85"/>
  <c r="P332" i="85"/>
  <c r="P325" i="85"/>
  <c r="P324" i="85"/>
  <c r="P323" i="85"/>
  <c r="K320" i="85"/>
  <c r="P297" i="85"/>
  <c r="P294" i="85"/>
  <c r="K293" i="85"/>
  <c r="K292" i="85"/>
  <c r="K291" i="85"/>
  <c r="D300" i="85"/>
  <c r="P290" i="85"/>
  <c r="K290" i="85"/>
  <c r="P264" i="85"/>
  <c r="P263" i="85"/>
  <c r="P258" i="85"/>
  <c r="P257" i="85"/>
  <c r="P226" i="85"/>
  <c r="P225" i="85"/>
  <c r="K225" i="85"/>
  <c r="D236" i="85"/>
  <c r="K224" i="85"/>
  <c r="D224" i="85"/>
  <c r="P223" i="85"/>
  <c r="K223" i="85"/>
  <c r="D223" i="85"/>
  <c r="P222" i="85"/>
  <c r="K222" i="85"/>
  <c r="D222" i="85"/>
  <c r="P221" i="85"/>
  <c r="K221" i="85"/>
  <c r="K243" i="85" s="1"/>
  <c r="F199" i="85"/>
  <c r="P190" i="85"/>
  <c r="P189" i="85"/>
  <c r="K189" i="85"/>
  <c r="P188" i="85"/>
  <c r="K188" i="85"/>
  <c r="F188" i="85"/>
  <c r="P187" i="85"/>
  <c r="K187" i="85"/>
  <c r="P168" i="85"/>
  <c r="P167" i="85"/>
  <c r="P166" i="85"/>
  <c r="P163" i="85"/>
  <c r="K163" i="85"/>
  <c r="F161" i="85"/>
  <c r="P158" i="85"/>
  <c r="P157" i="85"/>
  <c r="D157" i="85"/>
  <c r="K155" i="85"/>
  <c r="K152" i="85"/>
  <c r="K151" i="85"/>
  <c r="F150" i="85"/>
  <c r="P149" i="85"/>
  <c r="P131" i="85"/>
  <c r="K131" i="85"/>
  <c r="R131" i="85" s="1"/>
  <c r="D124" i="85"/>
  <c r="D123" i="85"/>
  <c r="D122" i="85"/>
  <c r="D121" i="85"/>
  <c r="D120" i="85"/>
  <c r="D119" i="85"/>
  <c r="F119" i="85" s="1"/>
  <c r="P97" i="85"/>
  <c r="P96" i="85"/>
  <c r="P95" i="85"/>
  <c r="P94" i="85"/>
  <c r="P93" i="85"/>
  <c r="P92" i="85"/>
  <c r="P91" i="85"/>
  <c r="D91" i="85"/>
  <c r="P90" i="85"/>
  <c r="K90" i="85"/>
  <c r="P89" i="85"/>
  <c r="K89" i="85"/>
  <c r="F89" i="85"/>
  <c r="P88" i="85"/>
  <c r="K88" i="85"/>
  <c r="K101" i="85" s="1"/>
  <c r="D63" i="85"/>
  <c r="D62" i="85"/>
  <c r="D61" i="85"/>
  <c r="D60" i="85"/>
  <c r="D59" i="85"/>
  <c r="D58" i="85"/>
  <c r="O57" i="85"/>
  <c r="P57" i="85" s="1"/>
  <c r="D57" i="85"/>
  <c r="O56" i="85"/>
  <c r="P56" i="85" s="1"/>
  <c r="D56" i="85"/>
  <c r="O53" i="85"/>
  <c r="P53" i="85" s="1"/>
  <c r="F53" i="85"/>
  <c r="O52" i="85"/>
  <c r="P52" i="85" s="1"/>
  <c r="V33" i="85"/>
  <c r="U33" i="85"/>
  <c r="T33" i="85"/>
  <c r="S33" i="85"/>
  <c r="R33" i="85"/>
  <c r="O33" i="85"/>
  <c r="L33" i="85"/>
  <c r="G33" i="85"/>
  <c r="F33" i="85"/>
  <c r="L31" i="85"/>
  <c r="E257" i="85"/>
  <c r="F29" i="85"/>
  <c r="E222" i="85"/>
  <c r="E223" i="85" s="1"/>
  <c r="E224" i="85" s="1"/>
  <c r="S27" i="85"/>
  <c r="F34" i="85"/>
  <c r="S26" i="85"/>
  <c r="S34" i="85" s="1"/>
  <c r="E200" i="85"/>
  <c r="M25" i="85"/>
  <c r="M33" i="85" s="1"/>
  <c r="E121" i="85"/>
  <c r="L24" i="85"/>
  <c r="M24" i="85" s="1"/>
  <c r="F24" i="85"/>
  <c r="Q23" i="85" a="1"/>
  <c r="Q23" i="85" s="1"/>
  <c r="P23" i="85" a="1"/>
  <c r="P23" i="85" s="1"/>
  <c r="F23" i="85"/>
  <c r="AD22" i="85" a="1"/>
  <c r="AD22" i="85" s="1"/>
  <c r="AC22" i="85" a="1"/>
  <c r="AC22" i="85" s="1"/>
  <c r="F22" i="85"/>
  <c r="BB468" i="46"/>
  <c r="BA468" i="46"/>
  <c r="AZ468" i="46"/>
  <c r="AY468" i="46"/>
  <c r="AX468" i="46"/>
  <c r="AW468" i="46"/>
  <c r="V468" i="46"/>
  <c r="BC467" i="46"/>
  <c r="P330" i="85" l="1"/>
  <c r="K325" i="85"/>
  <c r="P291" i="85"/>
  <c r="K309" i="85"/>
  <c r="P292" i="85"/>
  <c r="P262" i="85"/>
  <c r="K258" i="85"/>
  <c r="K256" i="85"/>
  <c r="D92" i="85"/>
  <c r="D94" i="85"/>
  <c r="K150" i="85"/>
  <c r="K154" i="85"/>
  <c r="P156" i="85"/>
  <c r="P164" i="85"/>
  <c r="P336" i="85"/>
  <c r="K322" i="85"/>
  <c r="F32" i="85"/>
  <c r="D467" i="46" s="1"/>
  <c r="K324" i="85"/>
  <c r="P327" i="85"/>
  <c r="P331" i="85"/>
  <c r="P326" i="85"/>
  <c r="K329" i="85"/>
  <c r="F223" i="85"/>
  <c r="P320" i="85"/>
  <c r="K327" i="85"/>
  <c r="P335" i="85"/>
  <c r="P329" i="85"/>
  <c r="P333" i="85"/>
  <c r="J171" i="85"/>
  <c r="K153" i="85"/>
  <c r="K159" i="85"/>
  <c r="P162" i="85"/>
  <c r="P295" i="85"/>
  <c r="D299" i="85"/>
  <c r="K328" i="85"/>
  <c r="D296" i="85"/>
  <c r="K158" i="85"/>
  <c r="K165" i="85"/>
  <c r="P169" i="85"/>
  <c r="P296" i="85"/>
  <c r="D292" i="85"/>
  <c r="D294" i="85"/>
  <c r="P328" i="85"/>
  <c r="I515" i="79"/>
  <c r="H515" i="79"/>
  <c r="O515" i="79"/>
  <c r="G515" i="79"/>
  <c r="M515" i="79"/>
  <c r="E515" i="79"/>
  <c r="L515" i="79"/>
  <c r="D515" i="79"/>
  <c r="N515" i="79"/>
  <c r="F515" i="79"/>
  <c r="K515" i="79"/>
  <c r="J515" i="79"/>
  <c r="P160" i="85"/>
  <c r="D327" i="85"/>
  <c r="L22" i="85"/>
  <c r="K157" i="85"/>
  <c r="K54" i="85"/>
  <c r="P153" i="85"/>
  <c r="L27" i="85"/>
  <c r="L30" i="85"/>
  <c r="O54" i="85"/>
  <c r="P54" i="85" s="1"/>
  <c r="P70" i="85" s="1"/>
  <c r="P152" i="85"/>
  <c r="K161" i="85"/>
  <c r="P260" i="85"/>
  <c r="P322" i="85"/>
  <c r="E467" i="46"/>
  <c r="F467" i="46" s="1"/>
  <c r="G467" i="46" s="1"/>
  <c r="H467" i="46" s="1"/>
  <c r="I467" i="46" s="1"/>
  <c r="J467" i="46" s="1"/>
  <c r="K467" i="46" s="1"/>
  <c r="L467" i="46" s="1"/>
  <c r="M467" i="46" s="1"/>
  <c r="N467" i="46" s="1"/>
  <c r="O467" i="46" s="1"/>
  <c r="D550" i="46"/>
  <c r="P159" i="85"/>
  <c r="J341" i="85"/>
  <c r="P150" i="85"/>
  <c r="K162" i="85"/>
  <c r="K55" i="85"/>
  <c r="K156" i="85"/>
  <c r="E157" i="85"/>
  <c r="K160" i="85"/>
  <c r="D230" i="85"/>
  <c r="K262" i="85"/>
  <c r="P319" i="85"/>
  <c r="D235" i="85"/>
  <c r="K319" i="85"/>
  <c r="K56" i="85"/>
  <c r="D291" i="85"/>
  <c r="K53" i="85"/>
  <c r="P261" i="85"/>
  <c r="K57" i="85"/>
  <c r="K164" i="85"/>
  <c r="K257" i="85"/>
  <c r="L23" i="85"/>
  <c r="M23" i="85" s="1"/>
  <c r="O23" i="85" s="1"/>
  <c r="P154" i="85"/>
  <c r="P321" i="85"/>
  <c r="F28" i="85"/>
  <c r="F35" i="85" s="1"/>
  <c r="O55" i="85"/>
  <c r="P55" i="85" s="1"/>
  <c r="D93" i="85"/>
  <c r="P161" i="85"/>
  <c r="P256" i="85"/>
  <c r="P259" i="85"/>
  <c r="K261" i="85"/>
  <c r="D293" i="85"/>
  <c r="D295" i="85"/>
  <c r="D301" i="85"/>
  <c r="P151" i="85"/>
  <c r="P155" i="85"/>
  <c r="D228" i="85"/>
  <c r="P293" i="85"/>
  <c r="L28" i="85"/>
  <c r="L26" i="85"/>
  <c r="D232" i="85"/>
  <c r="D297" i="85"/>
  <c r="K323" i="85"/>
  <c r="E122" i="85"/>
  <c r="F121" i="85"/>
  <c r="R101" i="85"/>
  <c r="E56" i="85"/>
  <c r="E91" i="85"/>
  <c r="E291" i="85"/>
  <c r="K149" i="85"/>
  <c r="D328" i="85"/>
  <c r="F30" i="85"/>
  <c r="L32" i="85"/>
  <c r="E320" i="85"/>
  <c r="K52" i="85"/>
  <c r="E258" i="85"/>
  <c r="F257" i="85"/>
  <c r="D163" i="85"/>
  <c r="F163" i="85" s="1"/>
  <c r="D159" i="85"/>
  <c r="D158" i="85"/>
  <c r="D162" i="85"/>
  <c r="F162" i="85" s="1"/>
  <c r="D164" i="85"/>
  <c r="F164" i="85" s="1"/>
  <c r="D160" i="85"/>
  <c r="P224" i="85"/>
  <c r="P243" i="85" s="1"/>
  <c r="R243" i="85" s="1"/>
  <c r="G28" i="85" s="1"/>
  <c r="G35" i="85" s="1"/>
  <c r="K326" i="85"/>
  <c r="P101" i="85"/>
  <c r="D270" i="85"/>
  <c r="D267" i="85"/>
  <c r="D265" i="85"/>
  <c r="D263" i="85"/>
  <c r="D269" i="85"/>
  <c r="P165" i="85"/>
  <c r="O171" i="85"/>
  <c r="K209" i="85"/>
  <c r="F224" i="85"/>
  <c r="E225" i="85"/>
  <c r="E226" i="85" s="1"/>
  <c r="E227" i="85" s="1"/>
  <c r="E228" i="85" s="1"/>
  <c r="D266" i="85"/>
  <c r="O24" i="85"/>
  <c r="L29" i="85"/>
  <c r="P209" i="85"/>
  <c r="F222" i="85"/>
  <c r="D264" i="85"/>
  <c r="K321" i="85"/>
  <c r="K260" i="85"/>
  <c r="O341" i="85"/>
  <c r="K259" i="85"/>
  <c r="D271" i="85"/>
  <c r="K330" i="85"/>
  <c r="D227" i="85"/>
  <c r="D229" i="85"/>
  <c r="D231" i="85"/>
  <c r="D225" i="85"/>
  <c r="F225" i="85" s="1"/>
  <c r="D226" i="85"/>
  <c r="D234" i="85"/>
  <c r="D298" i="85"/>
  <c r="L34" i="85" l="1"/>
  <c r="P309" i="85"/>
  <c r="R309" i="85"/>
  <c r="G30" i="85" s="1"/>
  <c r="M30" i="85" s="1"/>
  <c r="O30" i="85" s="1"/>
  <c r="M28" i="85"/>
  <c r="M35" i="85" s="1"/>
  <c r="L35" i="85"/>
  <c r="P171" i="85"/>
  <c r="P278" i="85"/>
  <c r="W918" i="79"/>
  <c r="E919" i="79"/>
  <c r="E513" i="79"/>
  <c r="W726" i="79"/>
  <c r="W512" i="79"/>
  <c r="W727" i="79"/>
  <c r="G726" i="79"/>
  <c r="Y512" i="79"/>
  <c r="Y727" i="79"/>
  <c r="V918" i="79"/>
  <c r="V726" i="79"/>
  <c r="V512" i="79"/>
  <c r="P341" i="85"/>
  <c r="K171" i="85"/>
  <c r="R171" i="85" s="1"/>
  <c r="G26" i="85" s="1"/>
  <c r="F226" i="85"/>
  <c r="F918" i="79"/>
  <c r="G918" i="79" s="1"/>
  <c r="X726" i="79"/>
  <c r="X512" i="79"/>
  <c r="X727" i="79"/>
  <c r="H512" i="79"/>
  <c r="K341" i="85"/>
  <c r="R341" i="85" s="1"/>
  <c r="F227" i="85"/>
  <c r="K278" i="85"/>
  <c r="K70" i="85"/>
  <c r="R70" i="85" s="1"/>
  <c r="G22" i="85" s="1"/>
  <c r="E57" i="85"/>
  <c r="F56" i="85"/>
  <c r="F166" i="85"/>
  <c r="F165" i="85"/>
  <c r="T26" i="85" s="1" a="1"/>
  <c r="T26" i="85" s="1"/>
  <c r="E259" i="85"/>
  <c r="F258" i="85"/>
  <c r="C198" i="85"/>
  <c r="R209" i="85"/>
  <c r="D329" i="85"/>
  <c r="L36" i="85"/>
  <c r="F91" i="85"/>
  <c r="E92" i="85"/>
  <c r="F122" i="85"/>
  <c r="E123" i="85"/>
  <c r="F291" i="85"/>
  <c r="E292" i="85"/>
  <c r="E229" i="85"/>
  <c r="E230" i="85" s="1"/>
  <c r="F228" i="85"/>
  <c r="F320" i="85"/>
  <c r="E321" i="85"/>
  <c r="Y726" i="79" l="1"/>
  <c r="F513" i="79"/>
  <c r="Z512" i="79"/>
  <c r="G513" i="79"/>
  <c r="G32" i="85"/>
  <c r="M22" i="85"/>
  <c r="R278" i="85"/>
  <c r="G29" i="85" s="1"/>
  <c r="O28" i="85"/>
  <c r="O35" i="85" s="1"/>
  <c r="C200" i="85"/>
  <c r="G27" i="85"/>
  <c r="M27" i="85" s="1"/>
  <c r="O27" i="85" s="1"/>
  <c r="X918" i="79"/>
  <c r="G31" i="85"/>
  <c r="M31" i="85" s="1"/>
  <c r="O31" i="85" s="1"/>
  <c r="F919" i="79"/>
  <c r="G919" i="79" s="1"/>
  <c r="H919" i="79" s="1"/>
  <c r="I919" i="79" s="1"/>
  <c r="J919" i="79" s="1"/>
  <c r="K919" i="79" s="1"/>
  <c r="L919" i="79" s="1"/>
  <c r="M919" i="79" s="1"/>
  <c r="N919" i="79" s="1"/>
  <c r="O919" i="79" s="1"/>
  <c r="P919" i="79" s="1"/>
  <c r="Q919" i="79" s="1"/>
  <c r="Y918" i="79"/>
  <c r="H918" i="79"/>
  <c r="M29" i="85"/>
  <c r="O29" i="85" s="1"/>
  <c r="H726" i="79"/>
  <c r="I512" i="79"/>
  <c r="H727" i="79"/>
  <c r="Z727" i="79" s="1"/>
  <c r="F229" i="85"/>
  <c r="E322" i="85"/>
  <c r="F321" i="85"/>
  <c r="M26" i="85"/>
  <c r="E124" i="85"/>
  <c r="F124" i="85" s="1"/>
  <c r="F128" i="85" s="1"/>
  <c r="F129" i="85" s="1"/>
  <c r="F130" i="85" s="1"/>
  <c r="F131" i="85" s="1"/>
  <c r="F132" i="85" s="1"/>
  <c r="F133" i="85" s="1"/>
  <c r="F134" i="85" s="1"/>
  <c r="F135" i="85" s="1"/>
  <c r="F136" i="85" s="1"/>
  <c r="F137" i="85" s="1"/>
  <c r="F138" i="85" s="1"/>
  <c r="F139" i="85" s="1"/>
  <c r="F123" i="85"/>
  <c r="F127" i="85" s="1"/>
  <c r="D200" i="85"/>
  <c r="F200" i="85" s="1"/>
  <c r="F201" i="85" s="1"/>
  <c r="E93" i="85"/>
  <c r="F92" i="85"/>
  <c r="F57" i="85"/>
  <c r="E58" i="85"/>
  <c r="U26" i="85" a="1"/>
  <c r="U26" i="85" s="1"/>
  <c r="F167" i="85"/>
  <c r="E293" i="85"/>
  <c r="F292" i="85"/>
  <c r="E231" i="85"/>
  <c r="F230" i="85"/>
  <c r="D330" i="85"/>
  <c r="F259" i="85"/>
  <c r="E260" i="85"/>
  <c r="H513" i="79" l="1"/>
  <c r="G36" i="85"/>
  <c r="M32" i="85"/>
  <c r="O22" i="85"/>
  <c r="O32" i="85" s="1"/>
  <c r="G34" i="85"/>
  <c r="M36" i="85"/>
  <c r="O36" i="85"/>
  <c r="J512" i="79"/>
  <c r="I727" i="79"/>
  <c r="AA727" i="79" s="1"/>
  <c r="AA512" i="79"/>
  <c r="I726" i="79"/>
  <c r="Z726" i="79"/>
  <c r="Z918" i="79"/>
  <c r="I918" i="79"/>
  <c r="E232" i="85"/>
  <c r="F231" i="85"/>
  <c r="F93" i="85"/>
  <c r="E94" i="85"/>
  <c r="F94" i="85" s="1"/>
  <c r="F98" i="85" s="1"/>
  <c r="F260" i="85"/>
  <c r="E261" i="85"/>
  <c r="E294" i="85"/>
  <c r="F293" i="85"/>
  <c r="M34" i="85"/>
  <c r="O26" i="85"/>
  <c r="O34" i="85" s="1"/>
  <c r="F168" i="85"/>
  <c r="V26" i="85" a="1"/>
  <c r="V26" i="85" s="1"/>
  <c r="E59" i="85"/>
  <c r="F58" i="85"/>
  <c r="F202" i="85"/>
  <c r="T27" i="85" a="1"/>
  <c r="T27" i="85" s="1"/>
  <c r="T34" i="85" s="1"/>
  <c r="W515" i="79" s="1"/>
  <c r="E323" i="85"/>
  <c r="F322" i="85"/>
  <c r="I513" i="79" l="1"/>
  <c r="AA918" i="79"/>
  <c r="J918" i="79"/>
  <c r="AA726" i="79"/>
  <c r="J726" i="79"/>
  <c r="AB512" i="79"/>
  <c r="J727" i="79"/>
  <c r="AB727" i="79" s="1"/>
  <c r="K512" i="79"/>
  <c r="F323" i="85"/>
  <c r="E324" i="85"/>
  <c r="F169" i="85"/>
  <c r="W26" i="85" a="1"/>
  <c r="W26" i="85" s="1"/>
  <c r="F99" i="85"/>
  <c r="S23" i="85" a="1"/>
  <c r="S23" i="85" s="1"/>
  <c r="F97" i="85"/>
  <c r="R23" i="85" s="1" a="1"/>
  <c r="R23" i="85" s="1"/>
  <c r="F203" i="85"/>
  <c r="U27" i="85" a="1"/>
  <c r="U27" i="85" s="1"/>
  <c r="U34" i="85" s="1"/>
  <c r="X515" i="79" s="1"/>
  <c r="E234" i="85"/>
  <c r="F232" i="85"/>
  <c r="F233" i="85" s="1"/>
  <c r="S28" i="85" s="1"/>
  <c r="E60" i="85"/>
  <c r="F59" i="85"/>
  <c r="E295" i="85"/>
  <c r="F294" i="85"/>
  <c r="F261" i="85"/>
  <c r="E262" i="85"/>
  <c r="J513" i="79" l="1"/>
  <c r="K727" i="79"/>
  <c r="AC727" i="79" s="1"/>
  <c r="AC512" i="79"/>
  <c r="L512" i="79"/>
  <c r="K726" i="79"/>
  <c r="AB726" i="79"/>
  <c r="K918" i="79"/>
  <c r="AB918" i="79"/>
  <c r="E263" i="85"/>
  <c r="F262" i="85"/>
  <c r="F204" i="85"/>
  <c r="V27" i="85" a="1"/>
  <c r="V27" i="85" s="1"/>
  <c r="V34" i="85" s="1"/>
  <c r="Y515" i="79" s="1"/>
  <c r="E296" i="85"/>
  <c r="F295" i="85"/>
  <c r="T23" i="85" a="1"/>
  <c r="T23" i="85" s="1"/>
  <c r="F100" i="85"/>
  <c r="F60" i="85"/>
  <c r="E61" i="85"/>
  <c r="F170" i="85"/>
  <c r="X26" i="85" a="1"/>
  <c r="X26" i="85" s="1"/>
  <c r="F234" i="85"/>
  <c r="E236" i="85"/>
  <c r="F236" i="85" s="1"/>
  <c r="E235" i="85"/>
  <c r="F235" i="85" s="1"/>
  <c r="E325" i="85"/>
  <c r="F324" i="85"/>
  <c r="K513" i="79" l="1"/>
  <c r="L918" i="79"/>
  <c r="AC918" i="79"/>
  <c r="L726" i="79"/>
  <c r="AC726" i="79"/>
  <c r="L727" i="79"/>
  <c r="AD727" i="79" s="1"/>
  <c r="AD512" i="79"/>
  <c r="M512" i="79"/>
  <c r="E297" i="85"/>
  <c r="F296" i="85"/>
  <c r="F171" i="85"/>
  <c r="Y26" i="85" a="1"/>
  <c r="Y26" i="85" s="1"/>
  <c r="W27" i="85" a="1"/>
  <c r="W27" i="85" s="1"/>
  <c r="W34" i="85" s="1"/>
  <c r="Z515" i="79" s="1"/>
  <c r="F205" i="85"/>
  <c r="E62" i="85"/>
  <c r="F61" i="85"/>
  <c r="E326" i="85"/>
  <c r="F325" i="85"/>
  <c r="E264" i="85"/>
  <c r="F263" i="85"/>
  <c r="F101" i="85"/>
  <c r="U23" i="85" a="1"/>
  <c r="U23" i="85" s="1"/>
  <c r="F238" i="85"/>
  <c r="F237" i="85"/>
  <c r="T28" i="85" s="1" a="1"/>
  <c r="T28" i="85" s="1"/>
  <c r="T35" i="85" s="1"/>
  <c r="W516" i="79" s="1"/>
  <c r="L513" i="79" l="1"/>
  <c r="M727" i="79"/>
  <c r="AE727" i="79" s="1"/>
  <c r="N512" i="79"/>
  <c r="AE512" i="79"/>
  <c r="M726" i="79"/>
  <c r="AD726" i="79"/>
  <c r="M918" i="79"/>
  <c r="AD918" i="79"/>
  <c r="X27" i="85" a="1"/>
  <c r="X27" i="85" s="1"/>
  <c r="X34" i="85" s="1"/>
  <c r="AA515" i="79" s="1"/>
  <c r="F206" i="85"/>
  <c r="F102" i="85"/>
  <c r="V23" i="85" a="1"/>
  <c r="V23" i="85" s="1"/>
  <c r="E265" i="85"/>
  <c r="F264" i="85"/>
  <c r="Z26" i="85" a="1"/>
  <c r="Z26" i="85" s="1"/>
  <c r="F172" i="85"/>
  <c r="F326" i="85"/>
  <c r="E327" i="85"/>
  <c r="E298" i="85"/>
  <c r="F297" i="85"/>
  <c r="U28" i="85" a="1"/>
  <c r="U28" i="85" s="1"/>
  <c r="U35" i="85" s="1"/>
  <c r="X516" i="79" s="1"/>
  <c r="F239" i="85"/>
  <c r="E63" i="85"/>
  <c r="F63" i="85" s="1"/>
  <c r="F62" i="85"/>
  <c r="M513" i="79" l="1"/>
  <c r="AE918" i="79"/>
  <c r="N918" i="79"/>
  <c r="N726" i="79"/>
  <c r="AE726" i="79"/>
  <c r="N727" i="79"/>
  <c r="AF727" i="79" s="1"/>
  <c r="O512" i="79"/>
  <c r="AF512" i="79"/>
  <c r="V28" i="85" a="1"/>
  <c r="V28" i="85" s="1"/>
  <c r="V35" i="85" s="1"/>
  <c r="Y516" i="79" s="1"/>
  <c r="F240" i="85"/>
  <c r="E266" i="85"/>
  <c r="F265" i="85"/>
  <c r="E299" i="85"/>
  <c r="F298" i="85"/>
  <c r="E328" i="85"/>
  <c r="F327" i="85"/>
  <c r="F103" i="85"/>
  <c r="W23" i="85" a="1"/>
  <c r="W23" i="85" s="1"/>
  <c r="Y27" i="85" a="1"/>
  <c r="Y27" i="85" s="1"/>
  <c r="Y34" i="85" s="1"/>
  <c r="AB515" i="79" s="1"/>
  <c r="F207" i="85"/>
  <c r="AA26" i="85" a="1"/>
  <c r="AA26" i="85" s="1"/>
  <c r="F173" i="85"/>
  <c r="F65" i="85"/>
  <c r="F64" i="85"/>
  <c r="P22" i="85" s="1" a="1"/>
  <c r="P22" i="85" s="1"/>
  <c r="P32" i="85" s="1"/>
  <c r="N513" i="79" l="1"/>
  <c r="O727" i="79"/>
  <c r="AG727" i="79" s="1"/>
  <c r="AG512" i="79"/>
  <c r="P512" i="79"/>
  <c r="AF726" i="79"/>
  <c r="O726" i="79"/>
  <c r="AF918" i="79"/>
  <c r="O918" i="79"/>
  <c r="F66" i="85"/>
  <c r="Q22" i="85" a="1"/>
  <c r="Q22" i="85" s="1"/>
  <c r="Q32" i="85" s="1"/>
  <c r="E329" i="85"/>
  <c r="F328" i="85"/>
  <c r="F174" i="85"/>
  <c r="AB26" i="85" a="1"/>
  <c r="AB26" i="85" s="1"/>
  <c r="E300" i="85"/>
  <c r="F299" i="85"/>
  <c r="F208" i="85"/>
  <c r="Z27" i="85" a="1"/>
  <c r="Z27" i="85" s="1"/>
  <c r="Z34" i="85" s="1"/>
  <c r="AC515" i="79" s="1"/>
  <c r="E267" i="85"/>
  <c r="F266" i="85"/>
  <c r="F241" i="85"/>
  <c r="W28" i="85" a="1"/>
  <c r="W28" i="85" s="1"/>
  <c r="W35" i="85" s="1"/>
  <c r="Z516" i="79" s="1"/>
  <c r="X23" i="85" a="1"/>
  <c r="X23" i="85" s="1"/>
  <c r="F104" i="85"/>
  <c r="O513" i="79" l="1"/>
  <c r="P918" i="79"/>
  <c r="AG918" i="79"/>
  <c r="AG726" i="79"/>
  <c r="Q512" i="79"/>
  <c r="AH512" i="79"/>
  <c r="P727" i="79"/>
  <c r="AH727" i="79" s="1"/>
  <c r="F242" i="85"/>
  <c r="X28" i="85" a="1"/>
  <c r="X28" i="85" s="1"/>
  <c r="X35" i="85" s="1"/>
  <c r="AA516" i="79" s="1"/>
  <c r="F175" i="85"/>
  <c r="AD26" i="85" s="1" a="1"/>
  <c r="AD26" i="85" s="1"/>
  <c r="AC26" i="85" a="1"/>
  <c r="AC26" i="85" s="1"/>
  <c r="E269" i="85"/>
  <c r="F267" i="85"/>
  <c r="F268" i="85" s="1"/>
  <c r="U29" i="85" s="1"/>
  <c r="E330" i="85"/>
  <c r="F330" i="85" s="1"/>
  <c r="F329" i="85"/>
  <c r="F209" i="85"/>
  <c r="AA27" i="85" a="1"/>
  <c r="AA27" i="85" s="1"/>
  <c r="AA34" i="85" s="1"/>
  <c r="AD515" i="79" s="1"/>
  <c r="Y23" i="85" a="1"/>
  <c r="Y23" i="85" s="1"/>
  <c r="F105" i="85"/>
  <c r="F67" i="85"/>
  <c r="R22" i="85" a="1"/>
  <c r="R22" i="85" s="1"/>
  <c r="R32" i="85" s="1"/>
  <c r="E301" i="85"/>
  <c r="F301" i="85" s="1"/>
  <c r="F300" i="85"/>
  <c r="P513" i="79" l="1"/>
  <c r="R512" i="79"/>
  <c r="AI512" i="79"/>
  <c r="Q727" i="79"/>
  <c r="AI727" i="79" s="1"/>
  <c r="AH726" i="79"/>
  <c r="Q726" i="79"/>
  <c r="Q918" i="79"/>
  <c r="AI918" i="79" s="1"/>
  <c r="AH918" i="79"/>
  <c r="F68" i="85"/>
  <c r="S22" i="85" a="1"/>
  <c r="S22" i="85" s="1"/>
  <c r="S32" i="85" s="1"/>
  <c r="F269" i="85"/>
  <c r="E270" i="85"/>
  <c r="F106" i="85"/>
  <c r="Z23" i="85" a="1"/>
  <c r="Z23" i="85" s="1"/>
  <c r="AB27" i="85" a="1"/>
  <c r="AB27" i="85" s="1"/>
  <c r="AB34" i="85" s="1"/>
  <c r="AE515" i="79" s="1"/>
  <c r="F210" i="85"/>
  <c r="F243" i="85"/>
  <c r="Y28" i="85" a="1"/>
  <c r="Y28" i="85" s="1"/>
  <c r="Y35" i="85" s="1"/>
  <c r="AB516" i="79" s="1"/>
  <c r="F303" i="85"/>
  <c r="V30" i="85" s="1" a="1"/>
  <c r="V30" i="85" s="1"/>
  <c r="F309" i="85"/>
  <c r="F311" i="85"/>
  <c r="AD30" i="85" s="1" a="1"/>
  <c r="AD30" i="85" s="1"/>
  <c r="F307" i="85"/>
  <c r="F305" i="85"/>
  <c r="F304" i="85"/>
  <c r="W30" i="85" s="1" a="1"/>
  <c r="W30" i="85" s="1"/>
  <c r="F302" i="85"/>
  <c r="U30" i="85" s="1" a="1"/>
  <c r="U30" i="85" s="1"/>
  <c r="F332" i="85"/>
  <c r="F331" i="85"/>
  <c r="U31" i="85" s="1" a="1"/>
  <c r="U31" i="85" s="1"/>
  <c r="Q513" i="79" l="1"/>
  <c r="R513" i="79" s="1"/>
  <c r="AI726" i="79"/>
  <c r="U36" i="85"/>
  <c r="V922" i="79" s="1"/>
  <c r="F310" i="85"/>
  <c r="AC30" i="85" s="1" a="1"/>
  <c r="AC30" i="85" s="1"/>
  <c r="AB30" i="85" a="1"/>
  <c r="AB30" i="85" s="1"/>
  <c r="F107" i="85"/>
  <c r="AA23" i="85" a="1"/>
  <c r="AA23" i="85" s="1"/>
  <c r="V31" i="85" a="1"/>
  <c r="V31" i="85" s="1"/>
  <c r="F333" i="85"/>
  <c r="E271" i="85"/>
  <c r="F271" i="85" s="1"/>
  <c r="F270" i="85"/>
  <c r="Z28" i="85" a="1"/>
  <c r="Z28" i="85" s="1"/>
  <c r="Z35" i="85" s="1"/>
  <c r="AC516" i="79" s="1"/>
  <c r="F244" i="85"/>
  <c r="AC27" i="85" a="1"/>
  <c r="AC27" i="85" s="1"/>
  <c r="AC34" i="85" s="1"/>
  <c r="AF515" i="79" s="1"/>
  <c r="F211" i="85"/>
  <c r="AD27" i="85" s="1" a="1"/>
  <c r="AD27" i="85" s="1"/>
  <c r="AD34" i="85" s="1"/>
  <c r="AG515" i="79" s="1"/>
  <c r="F306" i="85"/>
  <c r="Y30" i="85" s="1" a="1"/>
  <c r="Y30" i="85" s="1"/>
  <c r="X30" i="85" a="1"/>
  <c r="X30" i="85" s="1"/>
  <c r="F69" i="85"/>
  <c r="T22" i="85" a="1"/>
  <c r="T22" i="85" s="1"/>
  <c r="T32" i="85" s="1"/>
  <c r="F308" i="85"/>
  <c r="AA30" i="85" s="1" a="1"/>
  <c r="AA30" i="85" s="1"/>
  <c r="Z30" i="85" a="1"/>
  <c r="Z30" i="85" s="1"/>
  <c r="F70" i="85" l="1"/>
  <c r="U22" i="85" a="1"/>
  <c r="U22" i="85" s="1"/>
  <c r="U32" i="85" s="1"/>
  <c r="F273" i="85"/>
  <c r="F272" i="85"/>
  <c r="V29" i="85" s="1" a="1"/>
  <c r="V29" i="85" s="1"/>
  <c r="V36" i="85" s="1"/>
  <c r="W922" i="79" s="1"/>
  <c r="W31" i="85" a="1"/>
  <c r="W31" i="85" s="1"/>
  <c r="F334" i="85"/>
  <c r="F108" i="85"/>
  <c r="AB23" i="85" a="1"/>
  <c r="AB23" i="85" s="1"/>
  <c r="AA28" i="85" a="1"/>
  <c r="AA28" i="85" s="1"/>
  <c r="AA35" i="85" s="1"/>
  <c r="AD516" i="79" s="1"/>
  <c r="F245" i="85"/>
  <c r="F335" i="85" l="1"/>
  <c r="X31" i="85" a="1"/>
  <c r="X31" i="85" s="1"/>
  <c r="W29" i="85" a="1"/>
  <c r="W29" i="85" s="1"/>
  <c r="W36" i="85" s="1"/>
  <c r="X922" i="79" s="1"/>
  <c r="F274" i="85"/>
  <c r="F246" i="85"/>
  <c r="AB28" i="85" a="1"/>
  <c r="AB28" i="85" s="1"/>
  <c r="AB35" i="85" s="1"/>
  <c r="AE516" i="79" s="1"/>
  <c r="F71" i="85"/>
  <c r="V22" i="85" a="1"/>
  <c r="V22" i="85" s="1"/>
  <c r="V32" i="85" s="1"/>
  <c r="F109" i="85"/>
  <c r="AD23" i="85" s="1" a="1"/>
  <c r="AD23" i="85" s="1"/>
  <c r="AD32" i="85" s="1"/>
  <c r="AC23" i="85" a="1"/>
  <c r="AC23" i="85" s="1"/>
  <c r="AC32" i="85" s="1"/>
  <c r="F72" i="85" l="1"/>
  <c r="W22" i="85" a="1"/>
  <c r="W22" i="85" s="1"/>
  <c r="W32" i="85" s="1"/>
  <c r="F247" i="85"/>
  <c r="AD28" i="85" s="1" a="1"/>
  <c r="AD28" i="85" s="1"/>
  <c r="AD35" i="85" s="1"/>
  <c r="AG516" i="79" s="1"/>
  <c r="AC28" i="85" a="1"/>
  <c r="AC28" i="85" s="1"/>
  <c r="AC35" i="85" s="1"/>
  <c r="AF516" i="79" s="1"/>
  <c r="X29" i="85" a="1"/>
  <c r="X29" i="85" s="1"/>
  <c r="X36" i="85" s="1"/>
  <c r="Y922" i="79" s="1"/>
  <c r="F275" i="85"/>
  <c r="Y31" i="85" a="1"/>
  <c r="Y31" i="85" s="1"/>
  <c r="F336" i="85"/>
  <c r="F276" i="85" l="1"/>
  <c r="Y29" i="85" a="1"/>
  <c r="Y29" i="85" s="1"/>
  <c r="Y36" i="85" s="1"/>
  <c r="Z922" i="79" s="1"/>
  <c r="F73" i="85"/>
  <c r="X22" i="85" a="1"/>
  <c r="X22" i="85" s="1"/>
  <c r="X32" i="85" s="1"/>
  <c r="F337" i="85"/>
  <c r="Z31" i="85" a="1"/>
  <c r="Z31" i="85" s="1"/>
  <c r="F338" i="85" l="1"/>
  <c r="AA31" i="85" a="1"/>
  <c r="AA31" i="85" s="1"/>
  <c r="F74" i="85"/>
  <c r="Y22" i="85" a="1"/>
  <c r="Y22" i="85" s="1"/>
  <c r="Y32" i="85" s="1"/>
  <c r="F277" i="85"/>
  <c r="Z29" i="85" a="1"/>
  <c r="Z29" i="85" s="1"/>
  <c r="Z36" i="85" s="1"/>
  <c r="AA922" i="79" s="1"/>
  <c r="F278" i="85" l="1"/>
  <c r="AA29" i="85" a="1"/>
  <c r="AA29" i="85" s="1"/>
  <c r="AA36" i="85" s="1"/>
  <c r="AB922" i="79" s="1"/>
  <c r="F75" i="85"/>
  <c r="Z22" i="85" a="1"/>
  <c r="Z22" i="85" s="1"/>
  <c r="Z32" i="85" s="1"/>
  <c r="AB31" i="85" a="1"/>
  <c r="AB31" i="85" s="1"/>
  <c r="F339" i="85"/>
  <c r="F340" i="85" l="1"/>
  <c r="AD31" i="85" s="1" a="1"/>
  <c r="AD31" i="85" s="1"/>
  <c r="AC31" i="85" a="1"/>
  <c r="AC31" i="85" s="1"/>
  <c r="AA22" i="85" a="1"/>
  <c r="AA22" i="85" s="1"/>
  <c r="AA32" i="85" s="1"/>
  <c r="F76" i="85"/>
  <c r="AB22" i="85" s="1" a="1"/>
  <c r="AB22" i="85" s="1"/>
  <c r="AB32" i="85" s="1"/>
  <c r="AB29" i="85" a="1"/>
  <c r="AB29" i="85" s="1"/>
  <c r="AB36" i="85" s="1"/>
  <c r="AC922" i="79" s="1"/>
  <c r="F279" i="85"/>
  <c r="AC29" i="85" l="1" a="1"/>
  <c r="AC29" i="85" s="1"/>
  <c r="AC36" i="85" s="1"/>
  <c r="AD922" i="79" s="1"/>
  <c r="F280" i="85"/>
  <c r="AD29" i="85" s="1" a="1"/>
  <c r="AD29" i="85" s="1"/>
  <c r="AD36" i="85" s="1"/>
  <c r="AE922" i="79" s="1"/>
  <c r="AV358" i="46" l="1"/>
  <c r="AU358" i="46"/>
  <c r="AT358" i="46"/>
  <c r="AS358" i="46"/>
  <c r="AR358" i="46"/>
  <c r="AQ358" i="46"/>
  <c r="AP358" i="46"/>
  <c r="AO358" i="46"/>
  <c r="AV353" i="46"/>
  <c r="AU353" i="46"/>
  <c r="AT353" i="46"/>
  <c r="AS353" i="46"/>
  <c r="AR353" i="46"/>
  <c r="AQ353" i="46"/>
  <c r="AP353" i="46"/>
  <c r="AO353" i="46"/>
  <c r="AV349" i="46"/>
  <c r="AU349" i="46"/>
  <c r="AT349" i="46"/>
  <c r="AS349" i="46"/>
  <c r="AR349" i="46"/>
  <c r="AQ349" i="46"/>
  <c r="AP349" i="46"/>
  <c r="AO349" i="46"/>
  <c r="AV346" i="46"/>
  <c r="AU346" i="46"/>
  <c r="AT346" i="46"/>
  <c r="AV342" i="46"/>
  <c r="AU342" i="46"/>
  <c r="AT342" i="46"/>
  <c r="AS342" i="46"/>
  <c r="AR342" i="46"/>
  <c r="AQ342" i="46"/>
  <c r="AP342" i="46"/>
  <c r="AO342" i="46"/>
  <c r="AV339" i="46"/>
  <c r="AU339" i="46"/>
  <c r="AT339" i="46"/>
  <c r="AS339" i="46"/>
  <c r="AR339" i="46"/>
  <c r="AQ339" i="46"/>
  <c r="AP339" i="46"/>
  <c r="AO339" i="46"/>
  <c r="AV336" i="46"/>
  <c r="AU336" i="46"/>
  <c r="AT336" i="46"/>
  <c r="AS336" i="46"/>
  <c r="AR336" i="46"/>
  <c r="AQ336" i="46"/>
  <c r="AP336" i="46"/>
  <c r="AO336" i="46"/>
  <c r="AV333" i="46"/>
  <c r="AU333" i="46"/>
  <c r="AT333" i="46"/>
  <c r="AS333" i="46"/>
  <c r="AR333" i="46"/>
  <c r="AQ333" i="46"/>
  <c r="AP333" i="46"/>
  <c r="AO333" i="46"/>
  <c r="AV330" i="46"/>
  <c r="AU330" i="46"/>
  <c r="AT330" i="46"/>
  <c r="AS330" i="46"/>
  <c r="AR330" i="46"/>
  <c r="AQ330" i="46"/>
  <c r="AP330" i="46"/>
  <c r="AO330" i="46"/>
  <c r="AV327" i="46"/>
  <c r="AU327" i="46"/>
  <c r="AT327" i="46"/>
  <c r="AS327" i="46"/>
  <c r="AR327" i="46"/>
  <c r="AQ327" i="46"/>
  <c r="AP327" i="46"/>
  <c r="AO327" i="46"/>
  <c r="AV324" i="46"/>
  <c r="AU324" i="46"/>
  <c r="AT324" i="46"/>
  <c r="AV320" i="46"/>
  <c r="AU320" i="46"/>
  <c r="AT320" i="46"/>
  <c r="AS320" i="46"/>
  <c r="AR320" i="46"/>
  <c r="AQ320" i="46"/>
  <c r="AP320" i="46"/>
  <c r="AO320" i="46"/>
  <c r="AV317" i="46"/>
  <c r="AU317" i="46"/>
  <c r="AT317" i="46"/>
  <c r="AS317" i="46"/>
  <c r="AR317" i="46"/>
  <c r="AQ317" i="46"/>
  <c r="AP317" i="46"/>
  <c r="AO317" i="46"/>
  <c r="AV314" i="46"/>
  <c r="AU314" i="46"/>
  <c r="AT314" i="46"/>
  <c r="AS314" i="46"/>
  <c r="AR314" i="46"/>
  <c r="AQ314" i="46"/>
  <c r="AP314" i="46"/>
  <c r="AO314" i="46"/>
  <c r="AV311" i="46"/>
  <c r="AU311" i="46"/>
  <c r="AT311" i="46"/>
  <c r="AS311" i="46"/>
  <c r="AR311" i="46"/>
  <c r="AQ311" i="46"/>
  <c r="AP311" i="46"/>
  <c r="AO311" i="46"/>
  <c r="AV308" i="46"/>
  <c r="AU308" i="46"/>
  <c r="AT308" i="46"/>
  <c r="AS308" i="46"/>
  <c r="AR308" i="46"/>
  <c r="AQ308" i="46"/>
  <c r="AP308" i="46"/>
  <c r="AO308" i="46"/>
  <c r="AV305" i="46"/>
  <c r="AU305" i="46"/>
  <c r="AT305" i="46"/>
  <c r="AS305" i="46"/>
  <c r="AR305" i="46"/>
  <c r="AQ305" i="46"/>
  <c r="AP305" i="46"/>
  <c r="AO305" i="46"/>
  <c r="AV302" i="46"/>
  <c r="AU302" i="46"/>
  <c r="AT302" i="46"/>
  <c r="AS302" i="46"/>
  <c r="AR302" i="46"/>
  <c r="AQ302" i="46"/>
  <c r="AP302" i="46"/>
  <c r="AO302" i="46"/>
  <c r="AV299" i="46"/>
  <c r="AU299" i="46"/>
  <c r="AT299" i="46"/>
  <c r="AS299" i="46"/>
  <c r="AR299" i="46"/>
  <c r="AQ299" i="46"/>
  <c r="AP299" i="46"/>
  <c r="AO299" i="46"/>
  <c r="AV209" i="46"/>
  <c r="AU209" i="46"/>
  <c r="AT209" i="46"/>
  <c r="AS209" i="46"/>
  <c r="AR209" i="46"/>
  <c r="AQ209" i="46"/>
  <c r="AP209" i="46"/>
  <c r="AO209" i="46"/>
  <c r="AV204" i="46"/>
  <c r="AU204" i="46"/>
  <c r="AT204" i="46"/>
  <c r="AS204" i="46"/>
  <c r="AR204" i="46"/>
  <c r="AQ204" i="46"/>
  <c r="AP204" i="46"/>
  <c r="AO204" i="46"/>
  <c r="AV200" i="46"/>
  <c r="AU200" i="46"/>
  <c r="AT200" i="46"/>
  <c r="AS200" i="46"/>
  <c r="AR200" i="46"/>
  <c r="AQ200" i="46"/>
  <c r="AP200" i="46"/>
  <c r="AO200" i="46"/>
  <c r="AV196" i="46"/>
  <c r="AU196" i="46"/>
  <c r="AT196" i="46"/>
  <c r="AS196" i="46"/>
  <c r="AR196" i="46"/>
  <c r="AQ196" i="46"/>
  <c r="AP196" i="46"/>
  <c r="AO196" i="46"/>
  <c r="AV193" i="46"/>
  <c r="AU193" i="46"/>
  <c r="AT193" i="46"/>
  <c r="AS193" i="46"/>
  <c r="AR193" i="46"/>
  <c r="AQ193" i="46"/>
  <c r="AP193" i="46"/>
  <c r="AO193" i="46"/>
  <c r="AV190" i="46"/>
  <c r="AU190" i="46"/>
  <c r="AT190" i="46"/>
  <c r="AS190" i="46"/>
  <c r="AR190" i="46"/>
  <c r="AQ190" i="46"/>
  <c r="AP190" i="46"/>
  <c r="AO190" i="46"/>
  <c r="AV187" i="46"/>
  <c r="AU187" i="46"/>
  <c r="AT187" i="46"/>
  <c r="AS187" i="46"/>
  <c r="AR187" i="46"/>
  <c r="AQ187" i="46"/>
  <c r="AP187" i="46"/>
  <c r="AO187" i="46"/>
  <c r="AV184" i="46"/>
  <c r="AU184" i="46"/>
  <c r="AT184" i="46"/>
  <c r="AS184" i="46"/>
  <c r="AR184" i="46"/>
  <c r="AQ184" i="46"/>
  <c r="AP184" i="46"/>
  <c r="AO184" i="46"/>
  <c r="AV181" i="46"/>
  <c r="AU181" i="46"/>
  <c r="AV177" i="46"/>
  <c r="AU177" i="46"/>
  <c r="AT177" i="46"/>
  <c r="AS177" i="46"/>
  <c r="AR177" i="46"/>
  <c r="AQ177" i="46"/>
  <c r="AP177" i="46"/>
  <c r="AO177" i="46"/>
  <c r="AV174" i="46"/>
  <c r="AU174" i="46"/>
  <c r="AT174" i="46"/>
  <c r="AS174" i="46"/>
  <c r="AR174" i="46"/>
  <c r="AQ174" i="46"/>
  <c r="AP174" i="46"/>
  <c r="AO174" i="46"/>
  <c r="AV171" i="46"/>
  <c r="AU171" i="46"/>
  <c r="AT171" i="46"/>
  <c r="AS171" i="46"/>
  <c r="AR171" i="46"/>
  <c r="AQ171" i="46"/>
  <c r="AP171" i="46"/>
  <c r="AO171" i="46"/>
  <c r="AV168" i="46"/>
  <c r="AU168" i="46"/>
  <c r="AT168" i="46"/>
  <c r="AS168" i="46"/>
  <c r="AR168" i="46"/>
  <c r="AQ168" i="46"/>
  <c r="AP168" i="46"/>
  <c r="AO168" i="46"/>
  <c r="AV165" i="46"/>
  <c r="AU165" i="46"/>
  <c r="AT165" i="46"/>
  <c r="AS165" i="46"/>
  <c r="AR165" i="46"/>
  <c r="AQ165" i="46"/>
  <c r="AP165" i="46"/>
  <c r="AO165" i="46"/>
  <c r="AV162" i="46"/>
  <c r="AU162" i="46"/>
  <c r="AT162" i="46"/>
  <c r="AS162" i="46"/>
  <c r="AR162" i="46"/>
  <c r="AQ162" i="46"/>
  <c r="AP162" i="46"/>
  <c r="AO162" i="46"/>
  <c r="E486" i="46" l="1"/>
  <c r="X486" i="46"/>
  <c r="Y486" i="46" s="1"/>
  <c r="Z486" i="46" s="1"/>
  <c r="AA486" i="46" s="1"/>
  <c r="AB486" i="46" s="1"/>
  <c r="AC486" i="46" s="1"/>
  <c r="AD486" i="46" s="1"/>
  <c r="AE486" i="46" s="1"/>
  <c r="AF486" i="46" s="1"/>
  <c r="AG486" i="46" s="1"/>
  <c r="AH486" i="46" s="1"/>
  <c r="AI486" i="46" s="1"/>
  <c r="AJ486" i="46" s="1"/>
  <c r="AK486" i="46" s="1"/>
  <c r="AL486" i="46" s="1"/>
  <c r="L17" i="45"/>
  <c r="L22" i="45"/>
  <c r="L23" i="45" s="1"/>
  <c r="L29" i="45"/>
  <c r="L30" i="45" s="1"/>
  <c r="L36" i="45"/>
  <c r="L37" i="45"/>
  <c r="L43" i="45"/>
  <c r="L44" i="45" s="1"/>
  <c r="L50" i="45"/>
  <c r="L51" i="45"/>
  <c r="L57" i="45"/>
  <c r="L58" i="45" s="1"/>
  <c r="L64" i="45"/>
  <c r="L65" i="45"/>
  <c r="L71" i="45"/>
  <c r="L72" i="45" s="1"/>
  <c r="L78" i="45"/>
  <c r="L79" i="45"/>
  <c r="L85" i="45"/>
  <c r="L92" i="45"/>
  <c r="L99" i="45"/>
  <c r="L106" i="45"/>
  <c r="L113" i="45"/>
  <c r="M113" i="45"/>
  <c r="M106" i="45"/>
  <c r="M71" i="45"/>
  <c r="M64" i="45"/>
  <c r="M57" i="45"/>
  <c r="M50" i="45"/>
  <c r="M51" i="45" s="1"/>
  <c r="M43" i="45"/>
  <c r="M36" i="45"/>
  <c r="M29" i="45"/>
  <c r="M30" i="45" s="1"/>
  <c r="M22" i="45"/>
  <c r="M23" i="45" s="1"/>
  <c r="M17" i="45"/>
  <c r="P113" i="45"/>
  <c r="O113" i="45"/>
  <c r="P114" i="45" s="1"/>
  <c r="N113" i="45"/>
  <c r="O114" i="45" s="1"/>
  <c r="P106" i="45"/>
  <c r="O106" i="45"/>
  <c r="P107" i="45" s="1"/>
  <c r="N106" i="45"/>
  <c r="P71" i="45"/>
  <c r="N71" i="45"/>
  <c r="N72" i="45" s="1"/>
  <c r="O71" i="45"/>
  <c r="P64" i="45"/>
  <c r="P65" i="45" s="1"/>
  <c r="O64" i="45"/>
  <c r="P57" i="45"/>
  <c r="O57" i="45"/>
  <c r="P50" i="45"/>
  <c r="O50" i="45"/>
  <c r="P43" i="45"/>
  <c r="O43" i="45"/>
  <c r="P36" i="45"/>
  <c r="O36" i="45"/>
  <c r="P29" i="45"/>
  <c r="O29" i="45"/>
  <c r="O22" i="45"/>
  <c r="N22" i="45"/>
  <c r="O23" i="45" s="1"/>
  <c r="P17" i="45"/>
  <c r="O17" i="45"/>
  <c r="N17" i="45"/>
  <c r="O72" i="45" l="1"/>
  <c r="P72" i="45"/>
  <c r="P37" i="45"/>
  <c r="P30" i="45"/>
  <c r="M107" i="45"/>
  <c r="P44" i="45"/>
  <c r="O44" i="45"/>
  <c r="O65" i="45"/>
  <c r="F486" i="46"/>
  <c r="M58" i="45"/>
  <c r="M114" i="45"/>
  <c r="M37" i="45"/>
  <c r="M65" i="45"/>
  <c r="M44" i="45"/>
  <c r="M72" i="45"/>
  <c r="N107" i="45"/>
  <c r="P58" i="45"/>
  <c r="O58" i="45"/>
  <c r="O30" i="45"/>
  <c r="P51" i="45"/>
  <c r="O51" i="45"/>
  <c r="O37" i="45"/>
  <c r="O107" i="45"/>
  <c r="N23" i="45"/>
  <c r="N114" i="45"/>
  <c r="N79" i="45" l="1"/>
  <c r="G486" i="46"/>
  <c r="U1464" i="79"/>
  <c r="U1461" i="79"/>
  <c r="U1458" i="79"/>
  <c r="U1455" i="79"/>
  <c r="U1452" i="79"/>
  <c r="U1266" i="79"/>
  <c r="U1263" i="79"/>
  <c r="U1260" i="79"/>
  <c r="U1257" i="79"/>
  <c r="U1254" i="79"/>
  <c r="U1066" i="79"/>
  <c r="U1063" i="79"/>
  <c r="U1060" i="79"/>
  <c r="U1057" i="79"/>
  <c r="U1054" i="79"/>
  <c r="U864" i="79"/>
  <c r="U861" i="79"/>
  <c r="U858" i="79"/>
  <c r="U855" i="79"/>
  <c r="U852" i="79"/>
  <c r="U669" i="79"/>
  <c r="U666" i="79"/>
  <c r="U663" i="79"/>
  <c r="U660" i="79"/>
  <c r="U657" i="79"/>
  <c r="U466" i="79"/>
  <c r="U463" i="79"/>
  <c r="U460" i="79"/>
  <c r="U457" i="79"/>
  <c r="U454" i="79"/>
  <c r="U266" i="79"/>
  <c r="U263" i="79"/>
  <c r="U260" i="79"/>
  <c r="U257" i="79"/>
  <c r="U254" i="79"/>
  <c r="V477" i="46"/>
  <c r="V474" i="46"/>
  <c r="V471" i="46"/>
  <c r="V465" i="46"/>
  <c r="V333" i="46"/>
  <c r="V330" i="46"/>
  <c r="V327" i="46"/>
  <c r="V324" i="46"/>
  <c r="V190" i="46"/>
  <c r="V187" i="46"/>
  <c r="V184" i="46"/>
  <c r="V181" i="46"/>
  <c r="H486" i="46" l="1"/>
  <c r="AX1656" i="79"/>
  <c r="AX1432" i="79"/>
  <c r="AX1233" i="79"/>
  <c r="AX1033" i="79"/>
  <c r="AX831" i="79"/>
  <c r="AX636" i="79"/>
  <c r="AX433" i="79"/>
  <c r="AX233" i="79"/>
  <c r="AX35" i="79"/>
  <c r="Q100" i="43"/>
  <c r="P100" i="43"/>
  <c r="O100" i="43"/>
  <c r="N100" i="43"/>
  <c r="M100" i="43"/>
  <c r="L100" i="43"/>
  <c r="K100" i="43"/>
  <c r="J100" i="43"/>
  <c r="I100" i="43"/>
  <c r="H100" i="43"/>
  <c r="G100" i="43"/>
  <c r="F100" i="43"/>
  <c r="E100" i="43"/>
  <c r="D100" i="43"/>
  <c r="Q53" i="43"/>
  <c r="P53" i="43"/>
  <c r="O53" i="43"/>
  <c r="N53" i="43"/>
  <c r="M53" i="43"/>
  <c r="L53" i="43"/>
  <c r="AR1762" i="79" s="1"/>
  <c r="K53" i="43"/>
  <c r="J53" i="43"/>
  <c r="I53" i="43"/>
  <c r="AO1762" i="79" s="1"/>
  <c r="H53" i="43"/>
  <c r="AN1762" i="79" s="1"/>
  <c r="G53" i="43"/>
  <c r="F53" i="43"/>
  <c r="E53" i="43"/>
  <c r="D53" i="43"/>
  <c r="AX1736" i="79"/>
  <c r="AX1709" i="79"/>
  <c r="AX1682" i="79"/>
  <c r="AX1630" i="79"/>
  <c r="E29" i="45"/>
  <c r="E30" i="45" s="1"/>
  <c r="D124" i="45" s="1"/>
  <c r="F29" i="45"/>
  <c r="G29" i="45"/>
  <c r="H29" i="45"/>
  <c r="I29" i="45"/>
  <c r="J29" i="45"/>
  <c r="K29" i="45"/>
  <c r="D29" i="45"/>
  <c r="E22" i="45"/>
  <c r="F22" i="45"/>
  <c r="G22" i="45"/>
  <c r="H22" i="45"/>
  <c r="I22" i="45"/>
  <c r="J22" i="45"/>
  <c r="K22" i="45"/>
  <c r="C131" i="45" s="1"/>
  <c r="D22" i="45"/>
  <c r="AW1737" i="79"/>
  <c r="AV1737" i="79"/>
  <c r="AU1737" i="79"/>
  <c r="AT1737" i="79"/>
  <c r="AS1737" i="79"/>
  <c r="AR1737" i="79"/>
  <c r="AQ1737" i="79"/>
  <c r="AP1737" i="79"/>
  <c r="AO1737" i="79"/>
  <c r="AN1737" i="79"/>
  <c r="AM1737" i="79"/>
  <c r="AL1737" i="79"/>
  <c r="AK1737" i="79"/>
  <c r="AJ1737" i="79"/>
  <c r="AW1710" i="79"/>
  <c r="AV1710" i="79"/>
  <c r="AU1710" i="79"/>
  <c r="AT1710" i="79"/>
  <c r="AS1710" i="79"/>
  <c r="AR1710" i="79"/>
  <c r="AQ1710" i="79"/>
  <c r="AP1710" i="79"/>
  <c r="AO1710" i="79"/>
  <c r="AN1710" i="79"/>
  <c r="AM1710" i="79"/>
  <c r="AL1710" i="79"/>
  <c r="AK1710" i="79"/>
  <c r="AJ1710" i="79"/>
  <c r="AW1683" i="79"/>
  <c r="AV1683" i="79"/>
  <c r="AU1683" i="79"/>
  <c r="AT1683" i="79"/>
  <c r="AS1683" i="79"/>
  <c r="AR1683" i="79"/>
  <c r="AQ1683" i="79"/>
  <c r="AP1683" i="79"/>
  <c r="AO1683" i="79"/>
  <c r="AN1683" i="79"/>
  <c r="AM1683" i="79"/>
  <c r="AL1683" i="79"/>
  <c r="AK1683" i="79"/>
  <c r="AJ1683" i="79"/>
  <c r="AU636" i="79" l="1"/>
  <c r="AU1762" i="79"/>
  <c r="AT1709" i="79"/>
  <c r="AT1762" i="79"/>
  <c r="AS233" i="79"/>
  <c r="AS1762" i="79"/>
  <c r="AP1709" i="79"/>
  <c r="AP1762" i="79"/>
  <c r="AQ1432" i="79"/>
  <c r="AQ1762" i="79"/>
  <c r="AK1682" i="79"/>
  <c r="AK1762" i="79"/>
  <c r="AJ831" i="79"/>
  <c r="AJ1762" i="79"/>
  <c r="AL1709" i="79"/>
  <c r="AL1762" i="79"/>
  <c r="AM1682" i="79"/>
  <c r="AM1762" i="79"/>
  <c r="I486" i="46"/>
  <c r="AP1682" i="79"/>
  <c r="AQ831" i="79"/>
  <c r="AP636" i="79"/>
  <c r="AU1432" i="79"/>
  <c r="AQ1709" i="79"/>
  <c r="AQ636" i="79"/>
  <c r="AT1033" i="79"/>
  <c r="AU1709" i="79"/>
  <c r="AP433" i="79"/>
  <c r="AT433" i="79"/>
  <c r="AT636" i="79"/>
  <c r="AP1233" i="79"/>
  <c r="AU1656" i="79"/>
  <c r="AP233" i="79"/>
  <c r="AP1432" i="79"/>
  <c r="AU35" i="79"/>
  <c r="AT233" i="79"/>
  <c r="AP1033" i="79"/>
  <c r="AT1233" i="79"/>
  <c r="AT1432" i="79"/>
  <c r="AN1233" i="79"/>
  <c r="AN433" i="79"/>
  <c r="AN1432" i="79"/>
  <c r="AN636" i="79"/>
  <c r="AR1682" i="79"/>
  <c r="AR1233" i="79"/>
  <c r="AR433" i="79"/>
  <c r="AR1432" i="79"/>
  <c r="AR636" i="79"/>
  <c r="AV1682" i="79"/>
  <c r="AV1233" i="79"/>
  <c r="AV433" i="79"/>
  <c r="AV1630" i="79"/>
  <c r="AV1432" i="79"/>
  <c r="AV636" i="79"/>
  <c r="AR35" i="79"/>
  <c r="AN233" i="79"/>
  <c r="AN831" i="79"/>
  <c r="AV831" i="79"/>
  <c r="AV1033" i="79"/>
  <c r="AR1656" i="79"/>
  <c r="AN1682" i="79"/>
  <c r="AO1709" i="79"/>
  <c r="AO1432" i="79"/>
  <c r="AO636" i="79"/>
  <c r="AO1656" i="79"/>
  <c r="AO831" i="79"/>
  <c r="AO35" i="79"/>
  <c r="AS1432" i="79"/>
  <c r="AS636" i="79"/>
  <c r="AS1656" i="79"/>
  <c r="AS831" i="79"/>
  <c r="AS35" i="79"/>
  <c r="AW1630" i="79"/>
  <c r="AW1432" i="79"/>
  <c r="AW636" i="79"/>
  <c r="AW1682" i="79"/>
  <c r="AW1656" i="79"/>
  <c r="AW831" i="79"/>
  <c r="AW35" i="79"/>
  <c r="AO233" i="79"/>
  <c r="AO433" i="79"/>
  <c r="AW433" i="79"/>
  <c r="AR1033" i="79"/>
  <c r="AW1033" i="79"/>
  <c r="AS1233" i="79"/>
  <c r="AN1630" i="79"/>
  <c r="AN35" i="79"/>
  <c r="AV35" i="79"/>
  <c r="AV233" i="79"/>
  <c r="AR831" i="79"/>
  <c r="AN1033" i="79"/>
  <c r="AS1033" i="79"/>
  <c r="AN1656" i="79"/>
  <c r="AV1656" i="79"/>
  <c r="AS1630" i="79"/>
  <c r="AQ1630" i="79"/>
  <c r="AQ1033" i="79"/>
  <c r="AQ233" i="79"/>
  <c r="AQ1233" i="79"/>
  <c r="AQ433" i="79"/>
  <c r="AU1033" i="79"/>
  <c r="AU233" i="79"/>
  <c r="AU1233" i="79"/>
  <c r="AU433" i="79"/>
  <c r="AQ35" i="79"/>
  <c r="AR233" i="79"/>
  <c r="AW233" i="79"/>
  <c r="AS433" i="79"/>
  <c r="AU831" i="79"/>
  <c r="AO1033" i="79"/>
  <c r="AO1233" i="79"/>
  <c r="AW1233" i="79"/>
  <c r="AQ1656" i="79"/>
  <c r="AP35" i="79"/>
  <c r="AT35" i="79"/>
  <c r="AP831" i="79"/>
  <c r="AT831" i="79"/>
  <c r="AP1656" i="79"/>
  <c r="AT1656" i="79"/>
  <c r="C135" i="45"/>
  <c r="AK1630" i="79"/>
  <c r="AK831" i="79"/>
  <c r="AK1033" i="79"/>
  <c r="AK433" i="79"/>
  <c r="AK35" i="79"/>
  <c r="AJ1682" i="79"/>
  <c r="AJ35" i="79"/>
  <c r="AJ636" i="79"/>
  <c r="AJ1033" i="79"/>
  <c r="AJ1656" i="79"/>
  <c r="AJ1709" i="79"/>
  <c r="AJ1736" i="79"/>
  <c r="AJ1630" i="79"/>
  <c r="AJ1233" i="79"/>
  <c r="AL1432" i="79"/>
  <c r="AM433" i="79"/>
  <c r="AM35" i="79"/>
  <c r="AJ233" i="79"/>
  <c r="AK636" i="79"/>
  <c r="AK1233" i="79"/>
  <c r="AJ1432" i="79"/>
  <c r="AK1656" i="79"/>
  <c r="AM1432" i="79"/>
  <c r="AK233" i="79"/>
  <c r="AJ433" i="79"/>
  <c r="AL636" i="79"/>
  <c r="AK1432" i="79"/>
  <c r="C134" i="45"/>
  <c r="E23" i="45"/>
  <c r="C124" i="45" s="1"/>
  <c r="D135" i="45"/>
  <c r="D134" i="45"/>
  <c r="D133" i="45"/>
  <c r="D131" i="45"/>
  <c r="C133" i="45"/>
  <c r="AM831" i="79"/>
  <c r="AM1233" i="79"/>
  <c r="AM1709" i="79"/>
  <c r="AM233" i="79"/>
  <c r="AM1656" i="79"/>
  <c r="AM636" i="79"/>
  <c r="AM1033" i="79"/>
  <c r="AL433" i="79"/>
  <c r="AL1233" i="79"/>
  <c r="AL233" i="79"/>
  <c r="AL1033" i="79"/>
  <c r="AL35" i="79"/>
  <c r="AL831" i="79"/>
  <c r="AL1656" i="79"/>
  <c r="AW1736" i="79"/>
  <c r="AW1709" i="79"/>
  <c r="AV1709" i="79"/>
  <c r="AV1736" i="79"/>
  <c r="AU1682" i="79"/>
  <c r="AU1736" i="79"/>
  <c r="AU1630" i="79"/>
  <c r="AT1736" i="79"/>
  <c r="AT1630" i="79"/>
  <c r="AT1682" i="79"/>
  <c r="AS1682" i="79"/>
  <c r="AS1736" i="79"/>
  <c r="AS1709" i="79"/>
  <c r="AR1630" i="79"/>
  <c r="AR1709" i="79"/>
  <c r="AR1736" i="79"/>
  <c r="AQ1736" i="79"/>
  <c r="AQ1682" i="79"/>
  <c r="AP1630" i="79"/>
  <c r="AP1736" i="79"/>
  <c r="AO1736" i="79"/>
  <c r="AO1630" i="79"/>
  <c r="AO1682" i="79"/>
  <c r="AN1709" i="79"/>
  <c r="AN1736" i="79"/>
  <c r="AM1736" i="79"/>
  <c r="AM1630" i="79"/>
  <c r="AL1682" i="79"/>
  <c r="AL1736" i="79"/>
  <c r="AL1630" i="79"/>
  <c r="AK1736" i="79"/>
  <c r="AK1709" i="79"/>
  <c r="AW1595" i="79"/>
  <c r="AV1595" i="79"/>
  <c r="AU1595" i="79"/>
  <c r="AT1595" i="79"/>
  <c r="AS1595" i="79"/>
  <c r="AR1595" i="79"/>
  <c r="AQ1595" i="79"/>
  <c r="AP1595" i="79"/>
  <c r="AO1595" i="79"/>
  <c r="AN1595" i="79"/>
  <c r="AM1595" i="79"/>
  <c r="AL1595" i="79"/>
  <c r="AK1595" i="79"/>
  <c r="AJ1595" i="79"/>
  <c r="U1595" i="79"/>
  <c r="AX1594" i="79"/>
  <c r="AW1397" i="79"/>
  <c r="AV1397" i="79"/>
  <c r="AU1397" i="79"/>
  <c r="AT1397" i="79"/>
  <c r="AS1397" i="79"/>
  <c r="AR1397" i="79"/>
  <c r="AQ1397" i="79"/>
  <c r="AP1397" i="79"/>
  <c r="AO1397" i="79"/>
  <c r="AN1397" i="79"/>
  <c r="AM1397" i="79"/>
  <c r="AL1397" i="79"/>
  <c r="AK1397" i="79"/>
  <c r="AJ1397" i="79"/>
  <c r="U1397" i="79"/>
  <c r="AX1396" i="79"/>
  <c r="AW1197" i="79"/>
  <c r="AV1197" i="79"/>
  <c r="AU1197" i="79"/>
  <c r="AT1197" i="79"/>
  <c r="AS1197" i="79"/>
  <c r="AR1197" i="79"/>
  <c r="AQ1197" i="79"/>
  <c r="AP1197" i="79"/>
  <c r="AO1197" i="79"/>
  <c r="AN1197" i="79"/>
  <c r="AM1197" i="79"/>
  <c r="AL1197" i="79"/>
  <c r="AK1197" i="79"/>
  <c r="AJ1197" i="79"/>
  <c r="U1197" i="79"/>
  <c r="AX1196" i="79"/>
  <c r="AW997" i="79"/>
  <c r="AV997" i="79"/>
  <c r="AU997" i="79"/>
  <c r="AT997" i="79"/>
  <c r="AS997" i="79"/>
  <c r="AR997" i="79"/>
  <c r="AQ997" i="79"/>
  <c r="AP997" i="79"/>
  <c r="AO997" i="79"/>
  <c r="AN997" i="79"/>
  <c r="AM997" i="79"/>
  <c r="AL997" i="79"/>
  <c r="AK997" i="79"/>
  <c r="AJ997" i="79"/>
  <c r="U997" i="79"/>
  <c r="AX996" i="79"/>
  <c r="AX437" i="79"/>
  <c r="AJ438" i="79"/>
  <c r="AK438" i="79"/>
  <c r="AL438" i="79"/>
  <c r="AM438" i="79"/>
  <c r="AN438" i="79"/>
  <c r="AO438" i="79"/>
  <c r="AP438" i="79"/>
  <c r="AQ438" i="79"/>
  <c r="AR438" i="79"/>
  <c r="AS438" i="79"/>
  <c r="AT438" i="79"/>
  <c r="AU438" i="79"/>
  <c r="AV438" i="79"/>
  <c r="AW438" i="79"/>
  <c r="AX440" i="79"/>
  <c r="AJ441" i="79"/>
  <c r="AK441" i="79"/>
  <c r="AL441" i="79"/>
  <c r="AM441" i="79"/>
  <c r="AN441" i="79"/>
  <c r="AO441" i="79"/>
  <c r="AP441" i="79"/>
  <c r="AQ441" i="79"/>
  <c r="AR441" i="79"/>
  <c r="AS441" i="79"/>
  <c r="AT441" i="79"/>
  <c r="AU441" i="79"/>
  <c r="AV441" i="79"/>
  <c r="AW441" i="79"/>
  <c r="V1597" i="79"/>
  <c r="D1597" i="79"/>
  <c r="AW1590" i="79"/>
  <c r="AV1590" i="79"/>
  <c r="AU1590" i="79"/>
  <c r="AT1590" i="79"/>
  <c r="AS1590" i="79"/>
  <c r="AR1590" i="79"/>
  <c r="AQ1590" i="79"/>
  <c r="AP1590" i="79"/>
  <c r="AO1590" i="79"/>
  <c r="AN1590" i="79"/>
  <c r="AM1590" i="79"/>
  <c r="AL1590" i="79"/>
  <c r="AK1590" i="79"/>
  <c r="AJ1590" i="79"/>
  <c r="U1590" i="79"/>
  <c r="AX1589" i="79"/>
  <c r="AW1587" i="79"/>
  <c r="AV1587" i="79"/>
  <c r="AU1587" i="79"/>
  <c r="AT1587" i="79"/>
  <c r="AS1587" i="79"/>
  <c r="AR1587" i="79"/>
  <c r="AQ1587" i="79"/>
  <c r="AP1587" i="79"/>
  <c r="AO1587" i="79"/>
  <c r="AN1587" i="79"/>
  <c r="AM1587" i="79"/>
  <c r="AL1587" i="79"/>
  <c r="AK1587" i="79"/>
  <c r="AJ1587" i="79"/>
  <c r="U1587" i="79"/>
  <c r="AX1586" i="79"/>
  <c r="AW1584" i="79"/>
  <c r="AV1584" i="79"/>
  <c r="AU1584" i="79"/>
  <c r="AT1584" i="79"/>
  <c r="AS1584" i="79"/>
  <c r="AR1584" i="79"/>
  <c r="AQ1584" i="79"/>
  <c r="AP1584" i="79"/>
  <c r="AO1584" i="79"/>
  <c r="AN1584" i="79"/>
  <c r="AM1584" i="79"/>
  <c r="AL1584" i="79"/>
  <c r="AK1584" i="79"/>
  <c r="AJ1584" i="79"/>
  <c r="U1584" i="79"/>
  <c r="AX1583" i="79"/>
  <c r="AW1581" i="79"/>
  <c r="AV1581" i="79"/>
  <c r="AU1581" i="79"/>
  <c r="AT1581" i="79"/>
  <c r="AS1581" i="79"/>
  <c r="AR1581" i="79"/>
  <c r="AQ1581" i="79"/>
  <c r="AP1581" i="79"/>
  <c r="AO1581" i="79"/>
  <c r="AN1581" i="79"/>
  <c r="AM1581" i="79"/>
  <c r="AL1581" i="79"/>
  <c r="AK1581" i="79"/>
  <c r="AJ1581" i="79"/>
  <c r="U1581" i="79"/>
  <c r="AX1580" i="79"/>
  <c r="AW1578" i="79"/>
  <c r="AV1578" i="79"/>
  <c r="AU1578" i="79"/>
  <c r="AT1578" i="79"/>
  <c r="AS1578" i="79"/>
  <c r="AR1578" i="79"/>
  <c r="AQ1578" i="79"/>
  <c r="AP1578" i="79"/>
  <c r="AO1578" i="79"/>
  <c r="AN1578" i="79"/>
  <c r="AM1578" i="79"/>
  <c r="AL1578" i="79"/>
  <c r="AK1578" i="79"/>
  <c r="AJ1578" i="79"/>
  <c r="U1578" i="79"/>
  <c r="AX1577" i="79"/>
  <c r="AW1575" i="79"/>
  <c r="AV1575" i="79"/>
  <c r="AU1575" i="79"/>
  <c r="AT1575" i="79"/>
  <c r="AS1575" i="79"/>
  <c r="AR1575" i="79"/>
  <c r="AQ1575" i="79"/>
  <c r="AP1575" i="79"/>
  <c r="AO1575" i="79"/>
  <c r="AN1575" i="79"/>
  <c r="AM1575" i="79"/>
  <c r="AL1575" i="79"/>
  <c r="AK1575" i="79"/>
  <c r="AJ1575" i="79"/>
  <c r="U1575" i="79"/>
  <c r="AX1574" i="79"/>
  <c r="AW1572" i="79"/>
  <c r="AV1572" i="79"/>
  <c r="AU1572" i="79"/>
  <c r="AT1572" i="79"/>
  <c r="AS1572" i="79"/>
  <c r="AR1572" i="79"/>
  <c r="AQ1572" i="79"/>
  <c r="AP1572" i="79"/>
  <c r="AO1572" i="79"/>
  <c r="AN1572" i="79"/>
  <c r="AM1572" i="79"/>
  <c r="AL1572" i="79"/>
  <c r="AK1572" i="79"/>
  <c r="AJ1572" i="79"/>
  <c r="U1572" i="79"/>
  <c r="AX1571" i="79"/>
  <c r="AW1569" i="79"/>
  <c r="AV1569" i="79"/>
  <c r="AU1569" i="79"/>
  <c r="AT1569" i="79"/>
  <c r="AS1569" i="79"/>
  <c r="AR1569" i="79"/>
  <c r="AQ1569" i="79"/>
  <c r="AP1569" i="79"/>
  <c r="AO1569" i="79"/>
  <c r="AN1569" i="79"/>
  <c r="AM1569" i="79"/>
  <c r="AL1569" i="79"/>
  <c r="AK1569" i="79"/>
  <c r="AJ1569" i="79"/>
  <c r="AX1568" i="79"/>
  <c r="AW1566" i="79"/>
  <c r="AV1566" i="79"/>
  <c r="AU1566" i="79"/>
  <c r="AT1566" i="79"/>
  <c r="AS1566" i="79"/>
  <c r="AR1566" i="79"/>
  <c r="AQ1566" i="79"/>
  <c r="AP1566" i="79"/>
  <c r="AO1566" i="79"/>
  <c r="AN1566" i="79"/>
  <c r="AM1566" i="79"/>
  <c r="AL1566" i="79"/>
  <c r="AK1566" i="79"/>
  <c r="AJ1566" i="79"/>
  <c r="U1566" i="79"/>
  <c r="AX1565" i="79"/>
  <c r="AW1563" i="79"/>
  <c r="AV1563" i="79"/>
  <c r="AU1563" i="79"/>
  <c r="AT1563" i="79"/>
  <c r="AS1563" i="79"/>
  <c r="AR1563" i="79"/>
  <c r="AQ1563" i="79"/>
  <c r="AP1563" i="79"/>
  <c r="AO1563" i="79"/>
  <c r="AN1563" i="79"/>
  <c r="AM1563" i="79"/>
  <c r="AL1563" i="79"/>
  <c r="AK1563" i="79"/>
  <c r="AJ1563" i="79"/>
  <c r="U1563" i="79"/>
  <c r="AX1562" i="79"/>
  <c r="AW1560" i="79"/>
  <c r="AV1560" i="79"/>
  <c r="AU1560" i="79"/>
  <c r="AT1560" i="79"/>
  <c r="AS1560" i="79"/>
  <c r="AR1560" i="79"/>
  <c r="AQ1560" i="79"/>
  <c r="AP1560" i="79"/>
  <c r="AO1560" i="79"/>
  <c r="AN1560" i="79"/>
  <c r="AM1560" i="79"/>
  <c r="AL1560" i="79"/>
  <c r="AK1560" i="79"/>
  <c r="AJ1560" i="79"/>
  <c r="U1560" i="79"/>
  <c r="AX1559" i="79"/>
  <c r="AW1557" i="79"/>
  <c r="AV1557" i="79"/>
  <c r="AU1557" i="79"/>
  <c r="AT1557" i="79"/>
  <c r="AS1557" i="79"/>
  <c r="AR1557" i="79"/>
  <c r="AQ1557" i="79"/>
  <c r="AP1557" i="79"/>
  <c r="AO1557" i="79"/>
  <c r="AN1557" i="79"/>
  <c r="AM1557" i="79"/>
  <c r="AL1557" i="79"/>
  <c r="AK1557" i="79"/>
  <c r="AJ1557" i="79"/>
  <c r="U1557" i="79"/>
  <c r="AX1556" i="79"/>
  <c r="AW1554" i="79"/>
  <c r="AV1554" i="79"/>
  <c r="AU1554" i="79"/>
  <c r="AT1554" i="79"/>
  <c r="AS1554" i="79"/>
  <c r="AR1554" i="79"/>
  <c r="AQ1554" i="79"/>
  <c r="AP1554" i="79"/>
  <c r="AO1554" i="79"/>
  <c r="AN1554" i="79"/>
  <c r="AM1554" i="79"/>
  <c r="AL1554" i="79"/>
  <c r="AK1554" i="79"/>
  <c r="AJ1554" i="79"/>
  <c r="U1554" i="79"/>
  <c r="AX1553" i="79"/>
  <c r="AW1551" i="79"/>
  <c r="AV1551" i="79"/>
  <c r="AU1551" i="79"/>
  <c r="AT1551" i="79"/>
  <c r="AS1551" i="79"/>
  <c r="AR1551" i="79"/>
  <c r="AQ1551" i="79"/>
  <c r="AP1551" i="79"/>
  <c r="AO1551" i="79"/>
  <c r="AN1551" i="79"/>
  <c r="AM1551" i="79"/>
  <c r="AL1551" i="79"/>
  <c r="AK1551" i="79"/>
  <c r="AJ1551" i="79"/>
  <c r="U1551" i="79"/>
  <c r="AX1550" i="79"/>
  <c r="AW1547" i="79"/>
  <c r="AV1547" i="79"/>
  <c r="AU1547" i="79"/>
  <c r="AT1547" i="79"/>
  <c r="AS1547" i="79"/>
  <c r="AR1547" i="79"/>
  <c r="AQ1547" i="79"/>
  <c r="AP1547" i="79"/>
  <c r="AO1547" i="79"/>
  <c r="AN1547" i="79"/>
  <c r="AM1547" i="79"/>
  <c r="AL1547" i="79"/>
  <c r="AK1547" i="79"/>
  <c r="AJ1547" i="79"/>
  <c r="U1547" i="79"/>
  <c r="AX1546" i="79"/>
  <c r="AW1544" i="79"/>
  <c r="AV1544" i="79"/>
  <c r="AU1544" i="79"/>
  <c r="AT1544" i="79"/>
  <c r="AS1544" i="79"/>
  <c r="AR1544" i="79"/>
  <c r="AQ1544" i="79"/>
  <c r="AP1544" i="79"/>
  <c r="AO1544" i="79"/>
  <c r="AN1544" i="79"/>
  <c r="AM1544" i="79"/>
  <c r="AL1544" i="79"/>
  <c r="AK1544" i="79"/>
  <c r="AJ1544" i="79"/>
  <c r="U1544" i="79"/>
  <c r="AX1543" i="79"/>
  <c r="AW1541" i="79"/>
  <c r="AV1541" i="79"/>
  <c r="AU1541" i="79"/>
  <c r="AT1541" i="79"/>
  <c r="AS1541" i="79"/>
  <c r="AR1541" i="79"/>
  <c r="AQ1541" i="79"/>
  <c r="AP1541" i="79"/>
  <c r="AO1541" i="79"/>
  <c r="AN1541" i="79"/>
  <c r="AM1541" i="79"/>
  <c r="AL1541" i="79"/>
  <c r="AK1541" i="79"/>
  <c r="AJ1541" i="79"/>
  <c r="U1541" i="79"/>
  <c r="AX1540" i="79"/>
  <c r="AW1537" i="79"/>
  <c r="AV1537" i="79"/>
  <c r="AU1537" i="79"/>
  <c r="AT1537" i="79"/>
  <c r="AS1537" i="79"/>
  <c r="AR1537" i="79"/>
  <c r="AQ1537" i="79"/>
  <c r="AP1537" i="79"/>
  <c r="AO1537" i="79"/>
  <c r="AN1537" i="79"/>
  <c r="AM1537" i="79"/>
  <c r="AL1537" i="79"/>
  <c r="AK1537" i="79"/>
  <c r="AJ1537" i="79"/>
  <c r="U1537" i="79"/>
  <c r="AX1536" i="79"/>
  <c r="AW1534" i="79"/>
  <c r="AV1534" i="79"/>
  <c r="AU1534" i="79"/>
  <c r="AT1534" i="79"/>
  <c r="AS1534" i="79"/>
  <c r="AR1534" i="79"/>
  <c r="AQ1534" i="79"/>
  <c r="AP1534" i="79"/>
  <c r="AO1534" i="79"/>
  <c r="AN1534" i="79"/>
  <c r="AM1534" i="79"/>
  <c r="AL1534" i="79"/>
  <c r="AK1534" i="79"/>
  <c r="AJ1534" i="79"/>
  <c r="U1534" i="79"/>
  <c r="AX1533" i="79"/>
  <c r="AW1531" i="79"/>
  <c r="AV1531" i="79"/>
  <c r="AU1531" i="79"/>
  <c r="AT1531" i="79"/>
  <c r="AS1531" i="79"/>
  <c r="AR1531" i="79"/>
  <c r="AQ1531" i="79"/>
  <c r="AP1531" i="79"/>
  <c r="AO1531" i="79"/>
  <c r="AN1531" i="79"/>
  <c r="AM1531" i="79"/>
  <c r="AL1531" i="79"/>
  <c r="AK1531" i="79"/>
  <c r="AJ1531" i="79"/>
  <c r="U1531" i="79"/>
  <c r="AX1530" i="79"/>
  <c r="AW1528" i="79"/>
  <c r="AV1528" i="79"/>
  <c r="AU1528" i="79"/>
  <c r="AT1528" i="79"/>
  <c r="AS1528" i="79"/>
  <c r="AR1528" i="79"/>
  <c r="AQ1528" i="79"/>
  <c r="AP1528" i="79"/>
  <c r="AO1528" i="79"/>
  <c r="AN1528" i="79"/>
  <c r="AM1528" i="79"/>
  <c r="AL1528" i="79"/>
  <c r="AK1528" i="79"/>
  <c r="AJ1528" i="79"/>
  <c r="U1528" i="79"/>
  <c r="AX1527" i="79"/>
  <c r="AW1525" i="79"/>
  <c r="AV1525" i="79"/>
  <c r="AU1525" i="79"/>
  <c r="AT1525" i="79"/>
  <c r="AS1525" i="79"/>
  <c r="AR1525" i="79"/>
  <c r="AQ1525" i="79"/>
  <c r="AP1525" i="79"/>
  <c r="AO1525" i="79"/>
  <c r="AN1525" i="79"/>
  <c r="AM1525" i="79"/>
  <c r="AL1525" i="79"/>
  <c r="AK1525" i="79"/>
  <c r="AJ1525" i="79"/>
  <c r="U1525" i="79"/>
  <c r="AX1524" i="79"/>
  <c r="AW1522" i="79"/>
  <c r="AV1522" i="79"/>
  <c r="AU1522" i="79"/>
  <c r="AT1522" i="79"/>
  <c r="AS1522" i="79"/>
  <c r="AR1522" i="79"/>
  <c r="AQ1522" i="79"/>
  <c r="AP1522" i="79"/>
  <c r="AO1522" i="79"/>
  <c r="AN1522" i="79"/>
  <c r="AM1522" i="79"/>
  <c r="AL1522" i="79"/>
  <c r="AK1522" i="79"/>
  <c r="AJ1522" i="79"/>
  <c r="U1522" i="79"/>
  <c r="AX1521" i="79"/>
  <c r="AW1519" i="79"/>
  <c r="AV1519" i="79"/>
  <c r="AU1519" i="79"/>
  <c r="AT1519" i="79"/>
  <c r="AS1519" i="79"/>
  <c r="AR1519" i="79"/>
  <c r="AQ1519" i="79"/>
  <c r="AP1519" i="79"/>
  <c r="AO1519" i="79"/>
  <c r="AN1519" i="79"/>
  <c r="AM1519" i="79"/>
  <c r="AL1519" i="79"/>
  <c r="AK1519" i="79"/>
  <c r="AJ1519" i="79"/>
  <c r="U1519" i="79"/>
  <c r="AX1518" i="79"/>
  <c r="AW1516" i="79"/>
  <c r="AV1516" i="79"/>
  <c r="AU1516" i="79"/>
  <c r="AT1516" i="79"/>
  <c r="AS1516" i="79"/>
  <c r="AR1516" i="79"/>
  <c r="AQ1516" i="79"/>
  <c r="AP1516" i="79"/>
  <c r="AO1516" i="79"/>
  <c r="AN1516" i="79"/>
  <c r="AM1516" i="79"/>
  <c r="AL1516" i="79"/>
  <c r="AK1516" i="79"/>
  <c r="AJ1516" i="79"/>
  <c r="U1516" i="79"/>
  <c r="AX1515" i="79"/>
  <c r="AW1512" i="79"/>
  <c r="AV1512" i="79"/>
  <c r="AU1512" i="79"/>
  <c r="AT1512" i="79"/>
  <c r="AS1512" i="79"/>
  <c r="AR1512" i="79"/>
  <c r="AQ1512" i="79"/>
  <c r="AP1512" i="79"/>
  <c r="AO1512" i="79"/>
  <c r="AN1512" i="79"/>
  <c r="AM1512" i="79"/>
  <c r="AL1512" i="79"/>
  <c r="AK1512" i="79"/>
  <c r="AJ1512" i="79"/>
  <c r="AX1511" i="79"/>
  <c r="AW1509" i="79"/>
  <c r="AV1509" i="79"/>
  <c r="AU1509" i="79"/>
  <c r="AT1509" i="79"/>
  <c r="AS1509" i="79"/>
  <c r="AR1509" i="79"/>
  <c r="AQ1509" i="79"/>
  <c r="AP1509" i="79"/>
  <c r="AO1509" i="79"/>
  <c r="AN1509" i="79"/>
  <c r="AM1509" i="79"/>
  <c r="AL1509" i="79"/>
  <c r="AK1509" i="79"/>
  <c r="AJ1509" i="79"/>
  <c r="AX1508" i="79"/>
  <c r="AW1506" i="79"/>
  <c r="AV1506" i="79"/>
  <c r="AU1506" i="79"/>
  <c r="AT1506" i="79"/>
  <c r="AS1506" i="79"/>
  <c r="AR1506" i="79"/>
  <c r="AQ1506" i="79"/>
  <c r="AP1506" i="79"/>
  <c r="AO1506" i="79"/>
  <c r="AN1506" i="79"/>
  <c r="AM1506" i="79"/>
  <c r="AL1506" i="79"/>
  <c r="AK1506" i="79"/>
  <c r="AJ1506" i="79"/>
  <c r="AX1505" i="79"/>
  <c r="AW1503" i="79"/>
  <c r="AV1503" i="79"/>
  <c r="AU1503" i="79"/>
  <c r="AT1503" i="79"/>
  <c r="AS1503" i="79"/>
  <c r="AR1503" i="79"/>
  <c r="AQ1503" i="79"/>
  <c r="AP1503" i="79"/>
  <c r="AO1503" i="79"/>
  <c r="AN1503" i="79"/>
  <c r="AM1503" i="79"/>
  <c r="AL1503" i="79"/>
  <c r="AK1503" i="79"/>
  <c r="AJ1503" i="79"/>
  <c r="AX1502" i="79"/>
  <c r="AW1498" i="79"/>
  <c r="AV1498" i="79"/>
  <c r="AU1498" i="79"/>
  <c r="AT1498" i="79"/>
  <c r="AS1498" i="79"/>
  <c r="AR1498" i="79"/>
  <c r="AQ1498" i="79"/>
  <c r="AP1498" i="79"/>
  <c r="AO1498" i="79"/>
  <c r="AN1498" i="79"/>
  <c r="AM1498" i="79"/>
  <c r="AL1498" i="79"/>
  <c r="AK1498" i="79"/>
  <c r="AJ1498" i="79"/>
  <c r="U1498" i="79"/>
  <c r="AX1497" i="79"/>
  <c r="AW1495" i="79"/>
  <c r="AV1495" i="79"/>
  <c r="AU1495" i="79"/>
  <c r="AT1495" i="79"/>
  <c r="AS1495" i="79"/>
  <c r="AR1495" i="79"/>
  <c r="AQ1495" i="79"/>
  <c r="AP1495" i="79"/>
  <c r="AO1495" i="79"/>
  <c r="AN1495" i="79"/>
  <c r="AM1495" i="79"/>
  <c r="AL1495" i="79"/>
  <c r="AK1495" i="79"/>
  <c r="AJ1495" i="79"/>
  <c r="U1495" i="79"/>
  <c r="AX1494" i="79"/>
  <c r="AW1492" i="79"/>
  <c r="AV1492" i="79"/>
  <c r="AU1492" i="79"/>
  <c r="AT1492" i="79"/>
  <c r="AS1492" i="79"/>
  <c r="AR1492" i="79"/>
  <c r="AQ1492" i="79"/>
  <c r="AP1492" i="79"/>
  <c r="AO1492" i="79"/>
  <c r="AN1492" i="79"/>
  <c r="AM1492" i="79"/>
  <c r="AL1492" i="79"/>
  <c r="AK1492" i="79"/>
  <c r="AJ1492" i="79"/>
  <c r="U1492" i="79"/>
  <c r="AX1491" i="79"/>
  <c r="AW1489" i="79"/>
  <c r="AV1489" i="79"/>
  <c r="AU1489" i="79"/>
  <c r="AT1489" i="79"/>
  <c r="AS1489" i="79"/>
  <c r="AR1489" i="79"/>
  <c r="AQ1489" i="79"/>
  <c r="AP1489" i="79"/>
  <c r="AO1489" i="79"/>
  <c r="AN1489" i="79"/>
  <c r="AM1489" i="79"/>
  <c r="AL1489" i="79"/>
  <c r="AK1489" i="79"/>
  <c r="AJ1489" i="79"/>
  <c r="U1489" i="79"/>
  <c r="AX1488" i="79"/>
  <c r="AW1485" i="79"/>
  <c r="AV1485" i="79"/>
  <c r="AU1485" i="79"/>
  <c r="AT1485" i="79"/>
  <c r="AS1485" i="79"/>
  <c r="AR1485" i="79"/>
  <c r="AQ1485" i="79"/>
  <c r="AP1485" i="79"/>
  <c r="AO1485" i="79"/>
  <c r="AN1485" i="79"/>
  <c r="AM1485" i="79"/>
  <c r="AL1485" i="79"/>
  <c r="AK1485" i="79"/>
  <c r="AJ1485" i="79"/>
  <c r="U1485" i="79"/>
  <c r="AX1484" i="79"/>
  <c r="AW1482" i="79"/>
  <c r="AV1482" i="79"/>
  <c r="AU1482" i="79"/>
  <c r="AT1482" i="79"/>
  <c r="AS1482" i="79"/>
  <c r="AR1482" i="79"/>
  <c r="AQ1482" i="79"/>
  <c r="AP1482" i="79"/>
  <c r="AO1482" i="79"/>
  <c r="AN1482" i="79"/>
  <c r="AM1482" i="79"/>
  <c r="AL1482" i="79"/>
  <c r="AK1482" i="79"/>
  <c r="AJ1482" i="79"/>
  <c r="U1482" i="79"/>
  <c r="AX1481" i="79"/>
  <c r="AW1478" i="79"/>
  <c r="AV1478" i="79"/>
  <c r="AU1478" i="79"/>
  <c r="AT1478" i="79"/>
  <c r="AS1478" i="79"/>
  <c r="AR1478" i="79"/>
  <c r="AQ1478" i="79"/>
  <c r="AP1478" i="79"/>
  <c r="AO1478" i="79"/>
  <c r="AN1478" i="79"/>
  <c r="AM1478" i="79"/>
  <c r="AL1478" i="79"/>
  <c r="AK1478" i="79"/>
  <c r="AJ1478" i="79"/>
  <c r="U1478" i="79"/>
  <c r="AX1477" i="79"/>
  <c r="AW1474" i="79"/>
  <c r="AV1474" i="79"/>
  <c r="AU1474" i="79"/>
  <c r="AT1474" i="79"/>
  <c r="AS1474" i="79"/>
  <c r="AR1474" i="79"/>
  <c r="AQ1474" i="79"/>
  <c r="AP1474" i="79"/>
  <c r="AO1474" i="79"/>
  <c r="AN1474" i="79"/>
  <c r="AM1474" i="79"/>
  <c r="AL1474" i="79"/>
  <c r="AK1474" i="79"/>
  <c r="AJ1474" i="79"/>
  <c r="U1474" i="79"/>
  <c r="AX1473" i="79"/>
  <c r="AW1471" i="79"/>
  <c r="AV1471" i="79"/>
  <c r="AU1471" i="79"/>
  <c r="AT1471" i="79"/>
  <c r="AS1471" i="79"/>
  <c r="AR1471" i="79"/>
  <c r="AQ1471" i="79"/>
  <c r="AP1471" i="79"/>
  <c r="AO1471" i="79"/>
  <c r="AN1471" i="79"/>
  <c r="AM1471" i="79"/>
  <c r="AL1471" i="79"/>
  <c r="AK1471" i="79"/>
  <c r="AJ1471" i="79"/>
  <c r="U1471" i="79"/>
  <c r="AX1470" i="79"/>
  <c r="AW1468" i="79"/>
  <c r="AV1468" i="79"/>
  <c r="AU1468" i="79"/>
  <c r="AT1468" i="79"/>
  <c r="AS1468" i="79"/>
  <c r="AR1468" i="79"/>
  <c r="AQ1468" i="79"/>
  <c r="AP1468" i="79"/>
  <c r="AO1468" i="79"/>
  <c r="AN1468" i="79"/>
  <c r="AM1468" i="79"/>
  <c r="AL1468" i="79"/>
  <c r="AK1468" i="79"/>
  <c r="AJ1468" i="79"/>
  <c r="U1468" i="79"/>
  <c r="AX1467" i="79"/>
  <c r="AW1464" i="79"/>
  <c r="AV1464" i="79"/>
  <c r="AU1464" i="79"/>
  <c r="AT1464" i="79"/>
  <c r="AS1464" i="79"/>
  <c r="AR1464" i="79"/>
  <c r="AQ1464" i="79"/>
  <c r="AP1464" i="79"/>
  <c r="AO1464" i="79"/>
  <c r="AN1464" i="79"/>
  <c r="AM1464" i="79"/>
  <c r="AL1464" i="79"/>
  <c r="AK1464" i="79"/>
  <c r="AJ1464" i="79"/>
  <c r="AX1463" i="79"/>
  <c r="AW1461" i="79"/>
  <c r="AV1461" i="79"/>
  <c r="AU1461" i="79"/>
  <c r="AT1461" i="79"/>
  <c r="AS1461" i="79"/>
  <c r="AR1461" i="79"/>
  <c r="AQ1461" i="79"/>
  <c r="AP1461" i="79"/>
  <c r="AO1461" i="79"/>
  <c r="AN1461" i="79"/>
  <c r="AM1461" i="79"/>
  <c r="AL1461" i="79"/>
  <c r="AK1461" i="79"/>
  <c r="AJ1461" i="79"/>
  <c r="AX1460" i="79"/>
  <c r="AW1458" i="79"/>
  <c r="AV1458" i="79"/>
  <c r="AU1458" i="79"/>
  <c r="AT1458" i="79"/>
  <c r="AS1458" i="79"/>
  <c r="AR1458" i="79"/>
  <c r="AQ1458" i="79"/>
  <c r="AP1458" i="79"/>
  <c r="AO1458" i="79"/>
  <c r="AN1458" i="79"/>
  <c r="AM1458" i="79"/>
  <c r="AL1458" i="79"/>
  <c r="AK1458" i="79"/>
  <c r="AJ1458" i="79"/>
  <c r="AX1457" i="79"/>
  <c r="AW1455" i="79"/>
  <c r="AV1455" i="79"/>
  <c r="AU1455" i="79"/>
  <c r="AT1455" i="79"/>
  <c r="AS1455" i="79"/>
  <c r="AR1455" i="79"/>
  <c r="AQ1455" i="79"/>
  <c r="AP1455" i="79"/>
  <c r="AO1455" i="79"/>
  <c r="AN1455" i="79"/>
  <c r="AM1455" i="79"/>
  <c r="AL1455" i="79"/>
  <c r="AK1455" i="79"/>
  <c r="AJ1455" i="79"/>
  <c r="AX1454" i="79"/>
  <c r="AW1452" i="79"/>
  <c r="AV1452" i="79"/>
  <c r="AU1452" i="79"/>
  <c r="AT1452" i="79"/>
  <c r="AS1452" i="79"/>
  <c r="AR1452" i="79"/>
  <c r="AQ1452" i="79"/>
  <c r="AP1452" i="79"/>
  <c r="AO1452" i="79"/>
  <c r="AN1452" i="79"/>
  <c r="AM1452" i="79"/>
  <c r="AL1452" i="79"/>
  <c r="AK1452" i="79"/>
  <c r="AJ1452" i="79"/>
  <c r="AX1451" i="79"/>
  <c r="AW1448" i="79"/>
  <c r="AV1448" i="79"/>
  <c r="AU1448" i="79"/>
  <c r="AT1448" i="79"/>
  <c r="AS1448" i="79"/>
  <c r="AR1448" i="79"/>
  <c r="AQ1448" i="79"/>
  <c r="AP1448" i="79"/>
  <c r="AO1448" i="79"/>
  <c r="AN1448" i="79"/>
  <c r="AM1448" i="79"/>
  <c r="AL1448" i="79"/>
  <c r="AK1448" i="79"/>
  <c r="AJ1448" i="79"/>
  <c r="AX1447" i="79"/>
  <c r="AW1445" i="79"/>
  <c r="AV1445" i="79"/>
  <c r="AU1445" i="79"/>
  <c r="AT1445" i="79"/>
  <c r="AS1445" i="79"/>
  <c r="AR1445" i="79"/>
  <c r="AQ1445" i="79"/>
  <c r="AP1445" i="79"/>
  <c r="AO1445" i="79"/>
  <c r="AN1445" i="79"/>
  <c r="AM1445" i="79"/>
  <c r="AL1445" i="79"/>
  <c r="AK1445" i="79"/>
  <c r="AJ1445" i="79"/>
  <c r="AX1444" i="79"/>
  <c r="AW1442" i="79"/>
  <c r="AV1442" i="79"/>
  <c r="AU1442" i="79"/>
  <c r="AT1442" i="79"/>
  <c r="AS1442" i="79"/>
  <c r="AR1442" i="79"/>
  <c r="AQ1442" i="79"/>
  <c r="AP1442" i="79"/>
  <c r="AO1442" i="79"/>
  <c r="AN1442" i="79"/>
  <c r="AM1442" i="79"/>
  <c r="AL1442" i="79"/>
  <c r="AK1442" i="79"/>
  <c r="AJ1442" i="79"/>
  <c r="AX1441" i="79"/>
  <c r="AW1439" i="79"/>
  <c r="AV1439" i="79"/>
  <c r="AU1439" i="79"/>
  <c r="AT1439" i="79"/>
  <c r="AS1439" i="79"/>
  <c r="AR1439" i="79"/>
  <c r="AQ1439" i="79"/>
  <c r="AP1439" i="79"/>
  <c r="AO1439" i="79"/>
  <c r="AN1439" i="79"/>
  <c r="AM1439" i="79"/>
  <c r="AL1439" i="79"/>
  <c r="AK1439" i="79"/>
  <c r="AJ1439" i="79"/>
  <c r="AX1438" i="79"/>
  <c r="AW1436" i="79"/>
  <c r="AV1436" i="79"/>
  <c r="AU1436" i="79"/>
  <c r="AT1436" i="79"/>
  <c r="AS1436" i="79"/>
  <c r="AR1436" i="79"/>
  <c r="AQ1436" i="79"/>
  <c r="AP1436" i="79"/>
  <c r="AO1436" i="79"/>
  <c r="AN1436" i="79"/>
  <c r="AM1436" i="79"/>
  <c r="AL1436" i="79"/>
  <c r="AK1436" i="79"/>
  <c r="AJ1436" i="79"/>
  <c r="AX1435" i="79"/>
  <c r="AW1392" i="79"/>
  <c r="AV1392" i="79"/>
  <c r="AU1392" i="79"/>
  <c r="AT1392" i="79"/>
  <c r="AS1392" i="79"/>
  <c r="AR1392" i="79"/>
  <c r="AQ1392" i="79"/>
  <c r="AP1392" i="79"/>
  <c r="AO1392" i="79"/>
  <c r="AN1392" i="79"/>
  <c r="AM1392" i="79"/>
  <c r="AL1392" i="79"/>
  <c r="AK1392" i="79"/>
  <c r="AJ1392" i="79"/>
  <c r="U1392" i="79"/>
  <c r="AX1391" i="79"/>
  <c r="AW1389" i="79"/>
  <c r="AV1389" i="79"/>
  <c r="AU1389" i="79"/>
  <c r="AT1389" i="79"/>
  <c r="AS1389" i="79"/>
  <c r="AR1389" i="79"/>
  <c r="AQ1389" i="79"/>
  <c r="AP1389" i="79"/>
  <c r="AO1389" i="79"/>
  <c r="AN1389" i="79"/>
  <c r="AM1389" i="79"/>
  <c r="AL1389" i="79"/>
  <c r="AK1389" i="79"/>
  <c r="AJ1389" i="79"/>
  <c r="U1389" i="79"/>
  <c r="AX1388" i="79"/>
  <c r="AW1386" i="79"/>
  <c r="AV1386" i="79"/>
  <c r="AU1386" i="79"/>
  <c r="AT1386" i="79"/>
  <c r="AS1386" i="79"/>
  <c r="AR1386" i="79"/>
  <c r="AQ1386" i="79"/>
  <c r="AP1386" i="79"/>
  <c r="AO1386" i="79"/>
  <c r="AN1386" i="79"/>
  <c r="AM1386" i="79"/>
  <c r="AL1386" i="79"/>
  <c r="AK1386" i="79"/>
  <c r="AJ1386" i="79"/>
  <c r="U1386" i="79"/>
  <c r="AX1385" i="79"/>
  <c r="AW1349" i="79"/>
  <c r="AV1349" i="79"/>
  <c r="AU1349" i="79"/>
  <c r="AT1349" i="79"/>
  <c r="AS1349" i="79"/>
  <c r="AR1349" i="79"/>
  <c r="AQ1349" i="79"/>
  <c r="AP1349" i="79"/>
  <c r="AO1349" i="79"/>
  <c r="AN1349" i="79"/>
  <c r="AM1349" i="79"/>
  <c r="AL1349" i="79"/>
  <c r="AK1349" i="79"/>
  <c r="AJ1349" i="79"/>
  <c r="U1349" i="79"/>
  <c r="AX1348" i="79"/>
  <c r="AW1346" i="79"/>
  <c r="AV1346" i="79"/>
  <c r="AU1346" i="79"/>
  <c r="AT1346" i="79"/>
  <c r="AS1346" i="79"/>
  <c r="AR1346" i="79"/>
  <c r="AQ1346" i="79"/>
  <c r="AP1346" i="79"/>
  <c r="AO1346" i="79"/>
  <c r="AN1346" i="79"/>
  <c r="AM1346" i="79"/>
  <c r="AL1346" i="79"/>
  <c r="AK1346" i="79"/>
  <c r="AJ1346" i="79"/>
  <c r="U1346" i="79"/>
  <c r="AX1345" i="79"/>
  <c r="AW1343" i="79"/>
  <c r="AV1343" i="79"/>
  <c r="AU1343" i="79"/>
  <c r="AT1343" i="79"/>
  <c r="AS1343" i="79"/>
  <c r="AR1343" i="79"/>
  <c r="AQ1343" i="79"/>
  <c r="AP1343" i="79"/>
  <c r="AO1343" i="79"/>
  <c r="AN1343" i="79"/>
  <c r="AM1343" i="79"/>
  <c r="AL1343" i="79"/>
  <c r="AK1343" i="79"/>
  <c r="AJ1343" i="79"/>
  <c r="U1343" i="79"/>
  <c r="AX1342" i="79"/>
  <c r="AW1339" i="79"/>
  <c r="AV1339" i="79"/>
  <c r="AU1339" i="79"/>
  <c r="AT1339" i="79"/>
  <c r="AS1339" i="79"/>
  <c r="AR1339" i="79"/>
  <c r="AQ1339" i="79"/>
  <c r="AP1339" i="79"/>
  <c r="AO1339" i="79"/>
  <c r="AN1339" i="79"/>
  <c r="AM1339" i="79"/>
  <c r="AL1339" i="79"/>
  <c r="AK1339" i="79"/>
  <c r="AJ1339" i="79"/>
  <c r="U1339" i="79"/>
  <c r="AX1338" i="79"/>
  <c r="AW1336" i="79"/>
  <c r="AV1336" i="79"/>
  <c r="AU1336" i="79"/>
  <c r="AT1336" i="79"/>
  <c r="AS1336" i="79"/>
  <c r="AR1336" i="79"/>
  <c r="AQ1336" i="79"/>
  <c r="AP1336" i="79"/>
  <c r="AO1336" i="79"/>
  <c r="AN1336" i="79"/>
  <c r="AM1336" i="79"/>
  <c r="AL1336" i="79"/>
  <c r="AK1336" i="79"/>
  <c r="AJ1336" i="79"/>
  <c r="U1336" i="79"/>
  <c r="AX1335" i="79"/>
  <c r="AW1318" i="79"/>
  <c r="AV1318" i="79"/>
  <c r="AU1318" i="79"/>
  <c r="AT1318" i="79"/>
  <c r="AS1318" i="79"/>
  <c r="AR1318" i="79"/>
  <c r="AQ1318" i="79"/>
  <c r="AP1318" i="79"/>
  <c r="AO1318" i="79"/>
  <c r="AN1318" i="79"/>
  <c r="AM1318" i="79"/>
  <c r="AL1318" i="79"/>
  <c r="AK1318" i="79"/>
  <c r="AJ1318" i="79"/>
  <c r="U1318" i="79"/>
  <c r="AX1317" i="79"/>
  <c r="AW1314" i="79"/>
  <c r="AV1314" i="79"/>
  <c r="AU1314" i="79"/>
  <c r="AT1314" i="79"/>
  <c r="AS1314" i="79"/>
  <c r="AR1314" i="79"/>
  <c r="AQ1314" i="79"/>
  <c r="AP1314" i="79"/>
  <c r="AO1314" i="79"/>
  <c r="AN1314" i="79"/>
  <c r="AM1314" i="79"/>
  <c r="AL1314" i="79"/>
  <c r="AK1314" i="79"/>
  <c r="AJ1314" i="79"/>
  <c r="AX1313" i="79"/>
  <c r="AW1311" i="79"/>
  <c r="AV1311" i="79"/>
  <c r="AU1311" i="79"/>
  <c r="AT1311" i="79"/>
  <c r="AS1311" i="79"/>
  <c r="AR1311" i="79"/>
  <c r="AQ1311" i="79"/>
  <c r="AP1311" i="79"/>
  <c r="AO1311" i="79"/>
  <c r="AN1311" i="79"/>
  <c r="AM1311" i="79"/>
  <c r="AL1311" i="79"/>
  <c r="AK1311" i="79"/>
  <c r="AJ1311" i="79"/>
  <c r="AX1310" i="79"/>
  <c r="AW1308" i="79"/>
  <c r="AV1308" i="79"/>
  <c r="AU1308" i="79"/>
  <c r="AT1308" i="79"/>
  <c r="AS1308" i="79"/>
  <c r="AR1308" i="79"/>
  <c r="AQ1308" i="79"/>
  <c r="AP1308" i="79"/>
  <c r="AO1308" i="79"/>
  <c r="AN1308" i="79"/>
  <c r="AM1308" i="79"/>
  <c r="AL1308" i="79"/>
  <c r="AK1308" i="79"/>
  <c r="AJ1308" i="79"/>
  <c r="AX1307" i="79"/>
  <c r="AW1305" i="79"/>
  <c r="AV1305" i="79"/>
  <c r="AU1305" i="79"/>
  <c r="AT1305" i="79"/>
  <c r="AS1305" i="79"/>
  <c r="AR1305" i="79"/>
  <c r="AQ1305" i="79"/>
  <c r="AP1305" i="79"/>
  <c r="AO1305" i="79"/>
  <c r="AN1305" i="79"/>
  <c r="AM1305" i="79"/>
  <c r="AL1305" i="79"/>
  <c r="AK1305" i="79"/>
  <c r="AJ1305" i="79"/>
  <c r="AX1304" i="79"/>
  <c r="AW1300" i="79"/>
  <c r="AV1300" i="79"/>
  <c r="AU1300" i="79"/>
  <c r="AT1300" i="79"/>
  <c r="AS1300" i="79"/>
  <c r="AR1300" i="79"/>
  <c r="AQ1300" i="79"/>
  <c r="AP1300" i="79"/>
  <c r="AO1300" i="79"/>
  <c r="AN1300" i="79"/>
  <c r="AM1300" i="79"/>
  <c r="AL1300" i="79"/>
  <c r="AK1300" i="79"/>
  <c r="AJ1300" i="79"/>
  <c r="U1300" i="79"/>
  <c r="AX1299" i="79"/>
  <c r="AW1297" i="79"/>
  <c r="AV1297" i="79"/>
  <c r="AU1297" i="79"/>
  <c r="AT1297" i="79"/>
  <c r="AS1297" i="79"/>
  <c r="AR1297" i="79"/>
  <c r="AQ1297" i="79"/>
  <c r="AP1297" i="79"/>
  <c r="AO1297" i="79"/>
  <c r="AN1297" i="79"/>
  <c r="AM1297" i="79"/>
  <c r="AL1297" i="79"/>
  <c r="AK1297" i="79"/>
  <c r="AJ1297" i="79"/>
  <c r="U1297" i="79"/>
  <c r="AX1296" i="79"/>
  <c r="AW1294" i="79"/>
  <c r="AV1294" i="79"/>
  <c r="AU1294" i="79"/>
  <c r="AT1294" i="79"/>
  <c r="AS1294" i="79"/>
  <c r="AR1294" i="79"/>
  <c r="AQ1294" i="79"/>
  <c r="AP1294" i="79"/>
  <c r="AO1294" i="79"/>
  <c r="AN1294" i="79"/>
  <c r="AM1294" i="79"/>
  <c r="AL1294" i="79"/>
  <c r="AK1294" i="79"/>
  <c r="AJ1294" i="79"/>
  <c r="U1294" i="79"/>
  <c r="AX1293" i="79"/>
  <c r="AW1291" i="79"/>
  <c r="AV1291" i="79"/>
  <c r="AU1291" i="79"/>
  <c r="AT1291" i="79"/>
  <c r="AS1291" i="79"/>
  <c r="AR1291" i="79"/>
  <c r="AQ1291" i="79"/>
  <c r="AP1291" i="79"/>
  <c r="AO1291" i="79"/>
  <c r="AN1291" i="79"/>
  <c r="AM1291" i="79"/>
  <c r="AL1291" i="79"/>
  <c r="AK1291" i="79"/>
  <c r="AJ1291" i="79"/>
  <c r="U1291" i="79"/>
  <c r="AX1290" i="79"/>
  <c r="AW1287" i="79"/>
  <c r="AV1287" i="79"/>
  <c r="AU1287" i="79"/>
  <c r="AT1287" i="79"/>
  <c r="AS1287" i="79"/>
  <c r="AR1287" i="79"/>
  <c r="AQ1287" i="79"/>
  <c r="AP1287" i="79"/>
  <c r="AO1287" i="79"/>
  <c r="AN1287" i="79"/>
  <c r="AM1287" i="79"/>
  <c r="AL1287" i="79"/>
  <c r="AK1287" i="79"/>
  <c r="AJ1287" i="79"/>
  <c r="U1287" i="79"/>
  <c r="AX1286" i="79"/>
  <c r="AW1284" i="79"/>
  <c r="AV1284" i="79"/>
  <c r="AU1284" i="79"/>
  <c r="AT1284" i="79"/>
  <c r="AS1284" i="79"/>
  <c r="AR1284" i="79"/>
  <c r="AQ1284" i="79"/>
  <c r="AP1284" i="79"/>
  <c r="AO1284" i="79"/>
  <c r="AN1284" i="79"/>
  <c r="AM1284" i="79"/>
  <c r="AL1284" i="79"/>
  <c r="AK1284" i="79"/>
  <c r="AJ1284" i="79"/>
  <c r="U1284" i="79"/>
  <c r="AX1283" i="79"/>
  <c r="AW1280" i="79"/>
  <c r="AV1280" i="79"/>
  <c r="AU1280" i="79"/>
  <c r="AT1280" i="79"/>
  <c r="AS1280" i="79"/>
  <c r="AR1280" i="79"/>
  <c r="AQ1280" i="79"/>
  <c r="AP1280" i="79"/>
  <c r="AO1280" i="79"/>
  <c r="AN1280" i="79"/>
  <c r="AM1280" i="79"/>
  <c r="AL1280" i="79"/>
  <c r="AK1280" i="79"/>
  <c r="AJ1280" i="79"/>
  <c r="U1280" i="79"/>
  <c r="AX1279" i="79"/>
  <c r="AW1276" i="79"/>
  <c r="AV1276" i="79"/>
  <c r="AU1276" i="79"/>
  <c r="AT1276" i="79"/>
  <c r="AS1276" i="79"/>
  <c r="AR1276" i="79"/>
  <c r="AQ1276" i="79"/>
  <c r="AP1276" i="79"/>
  <c r="AO1276" i="79"/>
  <c r="AN1276" i="79"/>
  <c r="AM1276" i="79"/>
  <c r="AL1276" i="79"/>
  <c r="AK1276" i="79"/>
  <c r="AJ1276" i="79"/>
  <c r="U1276" i="79"/>
  <c r="AX1275" i="79"/>
  <c r="AW1273" i="79"/>
  <c r="AV1273" i="79"/>
  <c r="AU1273" i="79"/>
  <c r="AT1273" i="79"/>
  <c r="AS1273" i="79"/>
  <c r="AR1273" i="79"/>
  <c r="AQ1273" i="79"/>
  <c r="AP1273" i="79"/>
  <c r="AO1273" i="79"/>
  <c r="AN1273" i="79"/>
  <c r="AM1273" i="79"/>
  <c r="AL1273" i="79"/>
  <c r="AK1273" i="79"/>
  <c r="AJ1273" i="79"/>
  <c r="U1273" i="79"/>
  <c r="AX1272" i="79"/>
  <c r="AW1270" i="79"/>
  <c r="AV1270" i="79"/>
  <c r="AU1270" i="79"/>
  <c r="AT1270" i="79"/>
  <c r="AS1270" i="79"/>
  <c r="AR1270" i="79"/>
  <c r="AQ1270" i="79"/>
  <c r="AP1270" i="79"/>
  <c r="AO1270" i="79"/>
  <c r="AN1270" i="79"/>
  <c r="AM1270" i="79"/>
  <c r="AL1270" i="79"/>
  <c r="AK1270" i="79"/>
  <c r="AJ1270" i="79"/>
  <c r="U1270" i="79"/>
  <c r="AX1269" i="79"/>
  <c r="AW1266" i="79"/>
  <c r="AV1266" i="79"/>
  <c r="AU1266" i="79"/>
  <c r="AT1266" i="79"/>
  <c r="AS1266" i="79"/>
  <c r="AR1266" i="79"/>
  <c r="AQ1266" i="79"/>
  <c r="AP1266" i="79"/>
  <c r="AO1266" i="79"/>
  <c r="AN1266" i="79"/>
  <c r="AM1266" i="79"/>
  <c r="AL1266" i="79"/>
  <c r="AK1266" i="79"/>
  <c r="AJ1266" i="79"/>
  <c r="AX1265" i="79"/>
  <c r="AW1263" i="79"/>
  <c r="AV1263" i="79"/>
  <c r="AU1263" i="79"/>
  <c r="AT1263" i="79"/>
  <c r="AS1263" i="79"/>
  <c r="AR1263" i="79"/>
  <c r="AQ1263" i="79"/>
  <c r="AP1263" i="79"/>
  <c r="AO1263" i="79"/>
  <c r="AN1263" i="79"/>
  <c r="AM1263" i="79"/>
  <c r="AL1263" i="79"/>
  <c r="AK1263" i="79"/>
  <c r="AJ1263" i="79"/>
  <c r="AX1262" i="79"/>
  <c r="AW1260" i="79"/>
  <c r="AV1260" i="79"/>
  <c r="AU1260" i="79"/>
  <c r="AT1260" i="79"/>
  <c r="AS1260" i="79"/>
  <c r="AR1260" i="79"/>
  <c r="AQ1260" i="79"/>
  <c r="AP1260" i="79"/>
  <c r="AO1260" i="79"/>
  <c r="AN1260" i="79"/>
  <c r="AM1260" i="79"/>
  <c r="AL1260" i="79"/>
  <c r="AK1260" i="79"/>
  <c r="AJ1260" i="79"/>
  <c r="AX1259" i="79"/>
  <c r="AW1257" i="79"/>
  <c r="AV1257" i="79"/>
  <c r="AU1257" i="79"/>
  <c r="AT1257" i="79"/>
  <c r="AS1257" i="79"/>
  <c r="AR1257" i="79"/>
  <c r="AQ1257" i="79"/>
  <c r="AP1257" i="79"/>
  <c r="AO1257" i="79"/>
  <c r="AN1257" i="79"/>
  <c r="AM1257" i="79"/>
  <c r="AL1257" i="79"/>
  <c r="AK1257" i="79"/>
  <c r="AJ1257" i="79"/>
  <c r="AX1256" i="79"/>
  <c r="AW1254" i="79"/>
  <c r="AV1254" i="79"/>
  <c r="AU1254" i="79"/>
  <c r="AT1254" i="79"/>
  <c r="AS1254" i="79"/>
  <c r="AR1254" i="79"/>
  <c r="AQ1254" i="79"/>
  <c r="AP1254" i="79"/>
  <c r="AO1254" i="79"/>
  <c r="AN1254" i="79"/>
  <c r="AM1254" i="79"/>
  <c r="AL1254" i="79"/>
  <c r="AK1254" i="79"/>
  <c r="AJ1254" i="79"/>
  <c r="AX1253" i="79"/>
  <c r="AW1250" i="79"/>
  <c r="AV1250" i="79"/>
  <c r="AU1250" i="79"/>
  <c r="AT1250" i="79"/>
  <c r="AS1250" i="79"/>
  <c r="AR1250" i="79"/>
  <c r="AQ1250" i="79"/>
  <c r="AP1250" i="79"/>
  <c r="AO1250" i="79"/>
  <c r="AN1250" i="79"/>
  <c r="AM1250" i="79"/>
  <c r="AL1250" i="79"/>
  <c r="AK1250" i="79"/>
  <c r="AJ1250" i="79"/>
  <c r="AX1249" i="79"/>
  <c r="AW1247" i="79"/>
  <c r="AV1247" i="79"/>
  <c r="AU1247" i="79"/>
  <c r="AT1247" i="79"/>
  <c r="AS1247" i="79"/>
  <c r="AR1247" i="79"/>
  <c r="AQ1247" i="79"/>
  <c r="AP1247" i="79"/>
  <c r="AO1247" i="79"/>
  <c r="AN1247" i="79"/>
  <c r="AM1247" i="79"/>
  <c r="AL1247" i="79"/>
  <c r="AK1247" i="79"/>
  <c r="AJ1247" i="79"/>
  <c r="AX1246" i="79"/>
  <c r="AW1244" i="79"/>
  <c r="AV1244" i="79"/>
  <c r="AU1244" i="79"/>
  <c r="AT1244" i="79"/>
  <c r="AS1244" i="79"/>
  <c r="AR1244" i="79"/>
  <c r="AQ1244" i="79"/>
  <c r="AP1244" i="79"/>
  <c r="AO1244" i="79"/>
  <c r="AN1244" i="79"/>
  <c r="AM1244" i="79"/>
  <c r="AL1244" i="79"/>
  <c r="AK1244" i="79"/>
  <c r="AJ1244" i="79"/>
  <c r="AX1243" i="79"/>
  <c r="AW1241" i="79"/>
  <c r="AV1241" i="79"/>
  <c r="AU1241" i="79"/>
  <c r="AT1241" i="79"/>
  <c r="AS1241" i="79"/>
  <c r="AR1241" i="79"/>
  <c r="AQ1241" i="79"/>
  <c r="AP1241" i="79"/>
  <c r="AO1241" i="79"/>
  <c r="AN1241" i="79"/>
  <c r="AM1241" i="79"/>
  <c r="AL1241" i="79"/>
  <c r="AK1241" i="79"/>
  <c r="AJ1241" i="79"/>
  <c r="AX1240" i="79"/>
  <c r="AW1238" i="79"/>
  <c r="AV1238" i="79"/>
  <c r="AU1238" i="79"/>
  <c r="AT1238" i="79"/>
  <c r="AS1238" i="79"/>
  <c r="AR1238" i="79"/>
  <c r="AQ1238" i="79"/>
  <c r="AP1238" i="79"/>
  <c r="AO1238" i="79"/>
  <c r="AN1238" i="79"/>
  <c r="AM1238" i="79"/>
  <c r="AL1238" i="79"/>
  <c r="AK1238" i="79"/>
  <c r="AJ1238" i="79"/>
  <c r="AX1237" i="79"/>
  <c r="I135" i="45"/>
  <c r="L135" i="45"/>
  <c r="M135" i="45"/>
  <c r="P135" i="45"/>
  <c r="J486" i="46" l="1"/>
  <c r="AK1617" i="79"/>
  <c r="AK1621" i="79"/>
  <c r="AK1618" i="79"/>
  <c r="AK1619" i="79"/>
  <c r="AK1620" i="79"/>
  <c r="AJ1618" i="79"/>
  <c r="AJ1621" i="79"/>
  <c r="AJ1617" i="79"/>
  <c r="AJ1620" i="79"/>
  <c r="AJ1619" i="79"/>
  <c r="O135" i="45"/>
  <c r="K135" i="45"/>
  <c r="N135" i="45"/>
  <c r="J135" i="45"/>
  <c r="G135" i="45"/>
  <c r="F135" i="45"/>
  <c r="H135" i="45"/>
  <c r="E135" i="45"/>
  <c r="K486" i="46" l="1"/>
  <c r="L486" i="46" s="1"/>
  <c r="M486" i="46" s="1"/>
  <c r="N486" i="46" s="1"/>
  <c r="O486" i="46" s="1"/>
  <c r="P486" i="46" s="1"/>
  <c r="Q486" i="46" s="1"/>
  <c r="R486" i="46" s="1"/>
  <c r="AX1037" i="79"/>
  <c r="AX1040" i="79"/>
  <c r="AX1043" i="79"/>
  <c r="AX1046" i="79"/>
  <c r="AX1049" i="79"/>
  <c r="AX1053" i="79"/>
  <c r="AX1056" i="79"/>
  <c r="AX1059" i="79"/>
  <c r="AX1062" i="79"/>
  <c r="AX1065" i="79"/>
  <c r="AX1069" i="79"/>
  <c r="AX1072" i="79"/>
  <c r="AX1075" i="79"/>
  <c r="AX1079" i="79"/>
  <c r="AX1083" i="79"/>
  <c r="AX1086" i="79"/>
  <c r="AX1090" i="79"/>
  <c r="AX1093" i="79"/>
  <c r="AX1096" i="79"/>
  <c r="AX1099" i="79"/>
  <c r="AX1104" i="79"/>
  <c r="AX1107" i="79"/>
  <c r="AX1123" i="79"/>
  <c r="AX1126" i="79"/>
  <c r="AX1129" i="79"/>
  <c r="AX1132" i="79"/>
  <c r="AX1135" i="79"/>
  <c r="AX1138" i="79"/>
  <c r="AX1142" i="79"/>
  <c r="AX1145" i="79"/>
  <c r="AX1148" i="79"/>
  <c r="AX1173" i="79"/>
  <c r="AX1176" i="79"/>
  <c r="AX1179" i="79"/>
  <c r="AX1182" i="79"/>
  <c r="AX1185" i="79"/>
  <c r="AX1188" i="79"/>
  <c r="AX1191" i="79"/>
  <c r="H155" i="47" l="1"/>
  <c r="H154" i="47"/>
  <c r="H153" i="47"/>
  <c r="E44" i="44" l="1"/>
  <c r="AX143" i="79" l="1"/>
  <c r="Q46" i="44"/>
  <c r="P46" i="44"/>
  <c r="O46" i="44"/>
  <c r="N46" i="44"/>
  <c r="M46" i="44"/>
  <c r="L46" i="44"/>
  <c r="K46" i="44"/>
  <c r="J46" i="44"/>
  <c r="I46" i="44"/>
  <c r="H46" i="44"/>
  <c r="W127" i="46" l="1"/>
  <c r="U673" i="79" l="1"/>
  <c r="U470" i="79"/>
  <c r="U270" i="79"/>
  <c r="V548" i="46" l="1"/>
  <c r="V498" i="46"/>
  <c r="V487" i="46"/>
  <c r="V408" i="46"/>
  <c r="V358" i="46"/>
  <c r="V346" i="46"/>
  <c r="V263" i="46"/>
  <c r="V219" i="46"/>
  <c r="V216" i="46"/>
  <c r="V212" i="46"/>
  <c r="V209" i="46"/>
  <c r="U1192" i="79"/>
  <c r="U1189" i="79"/>
  <c r="U1186" i="79"/>
  <c r="U1183" i="79"/>
  <c r="U1180" i="79"/>
  <c r="U1177" i="79"/>
  <c r="U1174" i="79"/>
  <c r="U1149" i="79"/>
  <c r="U1146" i="79"/>
  <c r="U1143" i="79"/>
  <c r="U1139" i="79"/>
  <c r="U1136" i="79"/>
  <c r="U1133" i="79"/>
  <c r="U1130" i="79"/>
  <c r="U1127" i="79"/>
  <c r="U1124" i="79"/>
  <c r="U1100" i="79"/>
  <c r="U1097" i="79"/>
  <c r="U1094" i="79"/>
  <c r="U1091" i="79"/>
  <c r="U1087" i="79"/>
  <c r="U1084" i="79"/>
  <c r="U1080" i="79"/>
  <c r="U1076" i="79"/>
  <c r="U1073" i="79"/>
  <c r="U1070" i="79"/>
  <c r="U993" i="79"/>
  <c r="U990" i="79"/>
  <c r="U950" i="79"/>
  <c r="U898" i="79"/>
  <c r="U895" i="79"/>
  <c r="U892" i="79"/>
  <c r="U889" i="79"/>
  <c r="U885" i="79"/>
  <c r="U882" i="79"/>
  <c r="U878" i="79"/>
  <c r="U874" i="79"/>
  <c r="U871" i="79"/>
  <c r="U868" i="79"/>
  <c r="U795" i="79"/>
  <c r="U792" i="79"/>
  <c r="U789" i="79"/>
  <c r="U786" i="79"/>
  <c r="U783" i="79"/>
  <c r="U703" i="79"/>
  <c r="U700" i="79"/>
  <c r="U697" i="79"/>
  <c r="U694" i="79"/>
  <c r="U690" i="79"/>
  <c r="U687" i="79"/>
  <c r="U683" i="79"/>
  <c r="U679" i="79"/>
  <c r="U676" i="79"/>
  <c r="U600" i="79"/>
  <c r="U544" i="79"/>
  <c r="U541" i="79"/>
  <c r="U531" i="79"/>
  <c r="U528" i="79"/>
  <c r="U525" i="79"/>
  <c r="U487" i="79"/>
  <c r="U484" i="79"/>
  <c r="U480" i="79"/>
  <c r="U476" i="79"/>
  <c r="U473" i="79"/>
  <c r="U397" i="79"/>
  <c r="U394" i="79"/>
  <c r="U391" i="79"/>
  <c r="U388" i="79"/>
  <c r="U354" i="79"/>
  <c r="U351" i="79"/>
  <c r="U348" i="79"/>
  <c r="U291" i="79"/>
  <c r="U287" i="79"/>
  <c r="U284" i="79"/>
  <c r="U280" i="79"/>
  <c r="U276" i="79"/>
  <c r="U273" i="79"/>
  <c r="U144" i="79"/>
  <c r="U141" i="79"/>
  <c r="AP1127" i="79" l="1"/>
  <c r="AK1127" i="79"/>
  <c r="AO1084" i="79"/>
  <c r="AK1084" i="79"/>
  <c r="AJ1084" i="79"/>
  <c r="AJ1091" i="79"/>
  <c r="AW1087" i="79"/>
  <c r="AV1087" i="79"/>
  <c r="AU1087" i="79"/>
  <c r="AT1087" i="79"/>
  <c r="AS1087" i="79"/>
  <c r="AR1087" i="79"/>
  <c r="AQ1087" i="79"/>
  <c r="AP1087" i="79"/>
  <c r="AO1087" i="79"/>
  <c r="AN1087" i="79"/>
  <c r="AM1087" i="79"/>
  <c r="AL1087" i="79"/>
  <c r="AK1087" i="79"/>
  <c r="AJ1087" i="79"/>
  <c r="AW1084" i="79"/>
  <c r="AV1084" i="79"/>
  <c r="AU1084" i="79"/>
  <c r="AT1084" i="79"/>
  <c r="AS1084" i="79"/>
  <c r="AR1084" i="79"/>
  <c r="AQ1084" i="79"/>
  <c r="AP1084" i="79"/>
  <c r="AN1084" i="79"/>
  <c r="AM1084" i="79"/>
  <c r="AL1084" i="79"/>
  <c r="AJ1080" i="79"/>
  <c r="AJ1073" i="79"/>
  <c r="AJ1070" i="79"/>
  <c r="AJ1066" i="79"/>
  <c r="AJ1057" i="79"/>
  <c r="AJ1054" i="79"/>
  <c r="AJ1050" i="79"/>
  <c r="AJ898" i="79"/>
  <c r="AJ885" i="79"/>
  <c r="AW885" i="79"/>
  <c r="AV885" i="79"/>
  <c r="AU885" i="79"/>
  <c r="AT885" i="79"/>
  <c r="AS885" i="79"/>
  <c r="AR885" i="79"/>
  <c r="AQ885" i="79"/>
  <c r="AP885" i="79"/>
  <c r="AO885" i="79"/>
  <c r="AN885" i="79"/>
  <c r="AM885" i="79"/>
  <c r="AL885" i="79"/>
  <c r="AK885" i="79"/>
  <c r="AX884" i="79"/>
  <c r="AW882" i="79"/>
  <c r="AV882" i="79"/>
  <c r="AU882" i="79"/>
  <c r="AT882" i="79"/>
  <c r="AS882" i="79"/>
  <c r="AR882" i="79"/>
  <c r="AQ882" i="79"/>
  <c r="AP882" i="79"/>
  <c r="AO882" i="79"/>
  <c r="AN882" i="79"/>
  <c r="AM882" i="79"/>
  <c r="AL882" i="79"/>
  <c r="AK882" i="79"/>
  <c r="AJ882" i="79"/>
  <c r="AX881" i="79"/>
  <c r="AJ878" i="79"/>
  <c r="AJ703" i="79"/>
  <c r="AJ700" i="79"/>
  <c r="AJ690" i="79"/>
  <c r="AJ687" i="79"/>
  <c r="AJ683" i="79"/>
  <c r="AW690" i="79"/>
  <c r="AV690" i="79"/>
  <c r="AU690" i="79"/>
  <c r="AT690" i="79"/>
  <c r="AS690" i="79"/>
  <c r="AR690" i="79"/>
  <c r="AQ690" i="79"/>
  <c r="AP690" i="79"/>
  <c r="AO690" i="79"/>
  <c r="AN690" i="79"/>
  <c r="AM690" i="79"/>
  <c r="AL690" i="79"/>
  <c r="AK690" i="79"/>
  <c r="AX689" i="79"/>
  <c r="AW687" i="79"/>
  <c r="AV687" i="79"/>
  <c r="AU687" i="79"/>
  <c r="AT687" i="79"/>
  <c r="AS687" i="79"/>
  <c r="AR687" i="79"/>
  <c r="AQ687" i="79"/>
  <c r="AP687" i="79"/>
  <c r="AO687" i="79"/>
  <c r="AN687" i="79"/>
  <c r="AM687" i="79"/>
  <c r="AL687" i="79"/>
  <c r="AK687" i="79"/>
  <c r="AX686" i="79"/>
  <c r="AJ669" i="79"/>
  <c r="AJ660" i="79"/>
  <c r="AX547" i="79"/>
  <c r="AX543" i="79"/>
  <c r="AJ484" i="79"/>
  <c r="AJ487" i="79"/>
  <c r="AW487" i="79"/>
  <c r="AV487" i="79"/>
  <c r="AU487" i="79"/>
  <c r="AT487" i="79"/>
  <c r="AS487" i="79"/>
  <c r="AR487" i="79"/>
  <c r="AQ487" i="79"/>
  <c r="AP487" i="79"/>
  <c r="AO487" i="79"/>
  <c r="AN487" i="79"/>
  <c r="AM487" i="79"/>
  <c r="AL487" i="79"/>
  <c r="AK487" i="79"/>
  <c r="AX486" i="79"/>
  <c r="AW484" i="79"/>
  <c r="AV484" i="79"/>
  <c r="AU484" i="79"/>
  <c r="AT484" i="79"/>
  <c r="AS484" i="79"/>
  <c r="AR484" i="79"/>
  <c r="AQ484" i="79"/>
  <c r="AP484" i="79"/>
  <c r="AO484" i="79"/>
  <c r="AN484" i="79"/>
  <c r="AM484" i="79"/>
  <c r="AL484" i="79"/>
  <c r="AK484" i="79"/>
  <c r="AX483" i="79"/>
  <c r="AJ480" i="79"/>
  <c r="AJ391" i="79"/>
  <c r="AJ397" i="79"/>
  <c r="AW287" i="79"/>
  <c r="AV287" i="79"/>
  <c r="AU287" i="79"/>
  <c r="AT287" i="79"/>
  <c r="AS287" i="79"/>
  <c r="AR287" i="79"/>
  <c r="AQ287" i="79"/>
  <c r="AP287" i="79"/>
  <c r="AO287" i="79"/>
  <c r="AN287" i="79"/>
  <c r="AM287" i="79"/>
  <c r="AL287" i="79"/>
  <c r="AK287" i="79"/>
  <c r="AJ287" i="79"/>
  <c r="AX286" i="79"/>
  <c r="AW284" i="79"/>
  <c r="AV284" i="79"/>
  <c r="AU284" i="79"/>
  <c r="AT284" i="79"/>
  <c r="AS284" i="79"/>
  <c r="AR284" i="79"/>
  <c r="AQ284" i="79"/>
  <c r="AP284" i="79"/>
  <c r="AO284" i="79"/>
  <c r="AN284" i="79"/>
  <c r="AM284" i="79"/>
  <c r="AL284" i="79"/>
  <c r="AK284" i="79"/>
  <c r="AJ284" i="79"/>
  <c r="AX283" i="79"/>
  <c r="AJ280" i="79"/>
  <c r="AJ250" i="79"/>
  <c r="AJ241" i="79"/>
  <c r="AJ238" i="79"/>
  <c r="AX89" i="79"/>
  <c r="AW90" i="79"/>
  <c r="AV90" i="79"/>
  <c r="AU90" i="79"/>
  <c r="AT90" i="79"/>
  <c r="AS90" i="79"/>
  <c r="AR90" i="79"/>
  <c r="AX82" i="79"/>
  <c r="AW87" i="79"/>
  <c r="AV87" i="79"/>
  <c r="AU87" i="79"/>
  <c r="AT87" i="79"/>
  <c r="AS87" i="79"/>
  <c r="AR87" i="79"/>
  <c r="AY87" i="79" s="1"/>
  <c r="AX86" i="79"/>
  <c r="AX992" i="79"/>
  <c r="AX989" i="79"/>
  <c r="AX949" i="79"/>
  <c r="AX902" i="79"/>
  <c r="AX897" i="79"/>
  <c r="AX894" i="79"/>
  <c r="AX891" i="79"/>
  <c r="AX888" i="79"/>
  <c r="AX877" i="79"/>
  <c r="AX873" i="79"/>
  <c r="AX870" i="79"/>
  <c r="AX867" i="79"/>
  <c r="AX863" i="79"/>
  <c r="AX860" i="79"/>
  <c r="AX857" i="79"/>
  <c r="AX854" i="79"/>
  <c r="AX851" i="79"/>
  <c r="AX847" i="79"/>
  <c r="AX844" i="79"/>
  <c r="AX841" i="79"/>
  <c r="AX838" i="79"/>
  <c r="AX835" i="79"/>
  <c r="AX794" i="79"/>
  <c r="AX791" i="79"/>
  <c r="AX788" i="79"/>
  <c r="AX785" i="79"/>
  <c r="AX782" i="79"/>
  <c r="AX702" i="79"/>
  <c r="AX699" i="79"/>
  <c r="AX696" i="79"/>
  <c r="AX693" i="79"/>
  <c r="AX682" i="79"/>
  <c r="AX678" i="79"/>
  <c r="AX675" i="79"/>
  <c r="AX672" i="79"/>
  <c r="AX668" i="79"/>
  <c r="AX665" i="79"/>
  <c r="AX662" i="79"/>
  <c r="AX659" i="79"/>
  <c r="AX656" i="79"/>
  <c r="AX652" i="79"/>
  <c r="AX649" i="79"/>
  <c r="AX646" i="79"/>
  <c r="AX643" i="79"/>
  <c r="AX640" i="79"/>
  <c r="AX599" i="79"/>
  <c r="AX540" i="79"/>
  <c r="AX530" i="79"/>
  <c r="AX527" i="79"/>
  <c r="AX524" i="79"/>
  <c r="AX479" i="79"/>
  <c r="AX475" i="79"/>
  <c r="AX472" i="79"/>
  <c r="AX469" i="79"/>
  <c r="AX465" i="79"/>
  <c r="AX462" i="79"/>
  <c r="AX459" i="79"/>
  <c r="AX456" i="79"/>
  <c r="AX453" i="79"/>
  <c r="AX449" i="79"/>
  <c r="AX446" i="79"/>
  <c r="AX443" i="79"/>
  <c r="AX396" i="79"/>
  <c r="AX390" i="79"/>
  <c r="AX393" i="79"/>
  <c r="AX387" i="79"/>
  <c r="AX304" i="79"/>
  <c r="AX299" i="79"/>
  <c r="AX296" i="79"/>
  <c r="AX293" i="79"/>
  <c r="AX290" i="79"/>
  <c r="AX279" i="79"/>
  <c r="AX275" i="79"/>
  <c r="AX272" i="79"/>
  <c r="AX269" i="79"/>
  <c r="AX265" i="79"/>
  <c r="AX262" i="79"/>
  <c r="AX259" i="79"/>
  <c r="AX256" i="79"/>
  <c r="AX253" i="79"/>
  <c r="AX249" i="79"/>
  <c r="AX246" i="79"/>
  <c r="AX243" i="79"/>
  <c r="AX240" i="79"/>
  <c r="AX237" i="79"/>
  <c r="AX140" i="79"/>
  <c r="AX137" i="79"/>
  <c r="AX134" i="79"/>
  <c r="AX131" i="79"/>
  <c r="AX128" i="79"/>
  <c r="AX123" i="79"/>
  <c r="AX120" i="79"/>
  <c r="AX116" i="79"/>
  <c r="AX113" i="79"/>
  <c r="AX110" i="79"/>
  <c r="AX107" i="79"/>
  <c r="AX102" i="79"/>
  <c r="AX78" i="79"/>
  <c r="AX96" i="79"/>
  <c r="AX99" i="79"/>
  <c r="AX93" i="79"/>
  <c r="AX75" i="79"/>
  <c r="AX72" i="79"/>
  <c r="AX68" i="79"/>
  <c r="AX65" i="79"/>
  <c r="AX62" i="79"/>
  <c r="AX58" i="79"/>
  <c r="AX55" i="79"/>
  <c r="AX51" i="79"/>
  <c r="AX48" i="79"/>
  <c r="AX45" i="79"/>
  <c r="AX42" i="79"/>
  <c r="AX39" i="79"/>
  <c r="AW1100" i="79"/>
  <c r="AV1100" i="79"/>
  <c r="AU1100" i="79"/>
  <c r="AT1100" i="79"/>
  <c r="AS1100" i="79"/>
  <c r="AR1100" i="79"/>
  <c r="AQ1100" i="79"/>
  <c r="AP1100" i="79"/>
  <c r="AO1100" i="79"/>
  <c r="AN1100" i="79"/>
  <c r="AM1100" i="79"/>
  <c r="AL1100" i="79"/>
  <c r="AK1100" i="79"/>
  <c r="AJ1100" i="79"/>
  <c r="AW1097" i="79"/>
  <c r="AV1097" i="79"/>
  <c r="AU1097" i="79"/>
  <c r="AT1097" i="79"/>
  <c r="AS1097" i="79"/>
  <c r="AR1097" i="79"/>
  <c r="AQ1097" i="79"/>
  <c r="AP1097" i="79"/>
  <c r="AO1097" i="79"/>
  <c r="AN1097" i="79"/>
  <c r="AM1097" i="79"/>
  <c r="AL1097" i="79"/>
  <c r="AK1097" i="79"/>
  <c r="AJ1097" i="79"/>
  <c r="AW1094" i="79"/>
  <c r="AV1094" i="79"/>
  <c r="AU1094" i="79"/>
  <c r="AT1094" i="79"/>
  <c r="AS1094" i="79"/>
  <c r="AR1094" i="79"/>
  <c r="AQ1094" i="79"/>
  <c r="AP1094" i="79"/>
  <c r="AO1094" i="79"/>
  <c r="AN1094" i="79"/>
  <c r="AM1094" i="79"/>
  <c r="AL1094" i="79"/>
  <c r="AK1094" i="79"/>
  <c r="AJ1094" i="79"/>
  <c r="AW1091" i="79"/>
  <c r="AV1091" i="79"/>
  <c r="AU1091" i="79"/>
  <c r="AT1091" i="79"/>
  <c r="AS1091" i="79"/>
  <c r="AR1091" i="79"/>
  <c r="AQ1091" i="79"/>
  <c r="AP1091" i="79"/>
  <c r="AO1091" i="79"/>
  <c r="AN1091" i="79"/>
  <c r="AM1091" i="79"/>
  <c r="AL1091" i="79"/>
  <c r="AK1091" i="79"/>
  <c r="AW898" i="79"/>
  <c r="AV898" i="79"/>
  <c r="AU898" i="79"/>
  <c r="AT898" i="79"/>
  <c r="AS898" i="79"/>
  <c r="AR898" i="79"/>
  <c r="AQ898" i="79"/>
  <c r="AP898" i="79"/>
  <c r="AO898" i="79"/>
  <c r="AN898" i="79"/>
  <c r="AM898" i="79"/>
  <c r="AL898" i="79"/>
  <c r="AK898" i="79"/>
  <c r="AW895" i="79"/>
  <c r="AV895" i="79"/>
  <c r="AU895" i="79"/>
  <c r="AT895" i="79"/>
  <c r="AS895" i="79"/>
  <c r="AR895" i="79"/>
  <c r="AQ895" i="79"/>
  <c r="AP895" i="79"/>
  <c r="AO895" i="79"/>
  <c r="AN895" i="79"/>
  <c r="AM895" i="79"/>
  <c r="AL895" i="79"/>
  <c r="AK895" i="79"/>
  <c r="AJ895" i="79"/>
  <c r="AW892" i="79"/>
  <c r="AV892" i="79"/>
  <c r="AU892" i="79"/>
  <c r="AT892" i="79"/>
  <c r="AS892" i="79"/>
  <c r="AR892" i="79"/>
  <c r="AQ892" i="79"/>
  <c r="AP892" i="79"/>
  <c r="AO892" i="79"/>
  <c r="AN892" i="79"/>
  <c r="AM892" i="79"/>
  <c r="AL892" i="79"/>
  <c r="AK892" i="79"/>
  <c r="AJ892" i="79"/>
  <c r="AW889" i="79"/>
  <c r="AV889" i="79"/>
  <c r="AU889" i="79"/>
  <c r="AT889" i="79"/>
  <c r="AS889" i="79"/>
  <c r="AR889" i="79"/>
  <c r="AQ889" i="79"/>
  <c r="AP889" i="79"/>
  <c r="AO889" i="79"/>
  <c r="AN889" i="79"/>
  <c r="AM889" i="79"/>
  <c r="AL889" i="79"/>
  <c r="AK889" i="79"/>
  <c r="AJ889" i="79"/>
  <c r="AY90" i="79" l="1"/>
  <c r="AW703" i="79"/>
  <c r="AV703" i="79"/>
  <c r="AU703" i="79"/>
  <c r="AT703" i="79"/>
  <c r="AS703" i="79"/>
  <c r="AR703" i="79"/>
  <c r="AQ703" i="79"/>
  <c r="AP703" i="79"/>
  <c r="AO703" i="79"/>
  <c r="AN703" i="79"/>
  <c r="AM703" i="79"/>
  <c r="AL703" i="79"/>
  <c r="AK703" i="79"/>
  <c r="AW700" i="79"/>
  <c r="AV700" i="79"/>
  <c r="AU700" i="79"/>
  <c r="AT700" i="79"/>
  <c r="AS700" i="79"/>
  <c r="AR700" i="79"/>
  <c r="AQ700" i="79"/>
  <c r="AP700" i="79"/>
  <c r="AO700" i="79"/>
  <c r="AN700" i="79"/>
  <c r="AM700" i="79"/>
  <c r="AL700" i="79"/>
  <c r="AK700" i="79"/>
  <c r="AW697" i="79"/>
  <c r="AV697" i="79"/>
  <c r="AU697" i="79"/>
  <c r="AT697" i="79"/>
  <c r="AS697" i="79"/>
  <c r="AR697" i="79"/>
  <c r="AQ697" i="79"/>
  <c r="AP697" i="79"/>
  <c r="AO697" i="79"/>
  <c r="AN697" i="79"/>
  <c r="AM697" i="79"/>
  <c r="AL697" i="79"/>
  <c r="AK697" i="79"/>
  <c r="AJ697" i="79"/>
  <c r="AW694" i="79"/>
  <c r="AV694" i="79"/>
  <c r="AU694" i="79"/>
  <c r="AT694" i="79"/>
  <c r="AS694" i="79"/>
  <c r="AR694" i="79"/>
  <c r="AQ694" i="79"/>
  <c r="AP694" i="79"/>
  <c r="AO694" i="79"/>
  <c r="AN694" i="79"/>
  <c r="AM694" i="79"/>
  <c r="AL694" i="79"/>
  <c r="AK694" i="79"/>
  <c r="AJ694" i="79"/>
  <c r="AW300" i="79"/>
  <c r="AV300" i="79"/>
  <c r="AU300" i="79"/>
  <c r="AT300" i="79"/>
  <c r="AS300" i="79"/>
  <c r="AR300" i="79"/>
  <c r="AW297" i="79"/>
  <c r="AV297" i="79"/>
  <c r="AU297" i="79"/>
  <c r="AT297" i="79"/>
  <c r="AS297" i="79"/>
  <c r="AR297" i="79"/>
  <c r="AW294" i="79"/>
  <c r="AV294" i="79"/>
  <c r="AU294" i="79"/>
  <c r="AT294" i="79"/>
  <c r="AS294" i="79"/>
  <c r="AR294" i="79"/>
  <c r="AY294" i="79" s="1"/>
  <c r="AW291" i="79"/>
  <c r="AV291" i="79"/>
  <c r="AU291" i="79"/>
  <c r="AT291" i="79"/>
  <c r="AS291" i="79"/>
  <c r="AR291" i="79"/>
  <c r="AQ291" i="79"/>
  <c r="AP291" i="79"/>
  <c r="AO291" i="79"/>
  <c r="AN291" i="79"/>
  <c r="AM291" i="79"/>
  <c r="AL291" i="79"/>
  <c r="AK291" i="79"/>
  <c r="AJ291" i="79"/>
  <c r="BC547" i="46" l="1"/>
  <c r="BB548" i="46"/>
  <c r="BC497" i="46"/>
  <c r="BC493" i="46"/>
  <c r="BC489" i="46"/>
  <c r="BC486" i="46"/>
  <c r="BC482" i="46"/>
  <c r="BC479" i="46"/>
  <c r="BC476" i="46"/>
  <c r="BC470" i="46"/>
  <c r="BC460" i="46"/>
  <c r="BC457" i="46"/>
  <c r="BC454" i="46"/>
  <c r="BC451" i="46"/>
  <c r="BC448" i="46"/>
  <c r="BC445" i="46"/>
  <c r="BC407" i="46"/>
  <c r="AW498" i="46"/>
  <c r="AX498" i="46"/>
  <c r="AY498" i="46"/>
  <c r="AZ498" i="46"/>
  <c r="BA498" i="46"/>
  <c r="BB498" i="46"/>
  <c r="AP548" i="46"/>
  <c r="AQ548" i="46"/>
  <c r="AR548" i="46"/>
  <c r="AS548" i="46"/>
  <c r="AT548" i="46"/>
  <c r="AU548" i="46"/>
  <c r="AV548" i="46"/>
  <c r="AW548" i="46"/>
  <c r="AX548" i="46"/>
  <c r="AY548" i="46"/>
  <c r="AZ548" i="46"/>
  <c r="BA548" i="46"/>
  <c r="AO548" i="46"/>
  <c r="BB408" i="46"/>
  <c r="BC357" i="46"/>
  <c r="BC352" i="46"/>
  <c r="BC348" i="46"/>
  <c r="BC341" i="46"/>
  <c r="BC338" i="46"/>
  <c r="BC335" i="46"/>
  <c r="BC332" i="46"/>
  <c r="BC329" i="46"/>
  <c r="BC326" i="46"/>
  <c r="BC319" i="46"/>
  <c r="BC316" i="46"/>
  <c r="BC313" i="46"/>
  <c r="BC310" i="46"/>
  <c r="BC307" i="46"/>
  <c r="BC304" i="46"/>
  <c r="BC301" i="46"/>
  <c r="BC298" i="46"/>
  <c r="BC262" i="46"/>
  <c r="AP408" i="46"/>
  <c r="AQ408" i="46"/>
  <c r="AR408" i="46"/>
  <c r="AS408" i="46"/>
  <c r="AT408" i="46"/>
  <c r="AU408" i="46"/>
  <c r="AV408" i="46"/>
  <c r="AW408" i="46"/>
  <c r="AX408" i="46"/>
  <c r="AY408" i="46"/>
  <c r="AZ408" i="46"/>
  <c r="BA408" i="46"/>
  <c r="AO408" i="46"/>
  <c r="BC218" i="46"/>
  <c r="BC215" i="46"/>
  <c r="BC211" i="46"/>
  <c r="AP212" i="46"/>
  <c r="AQ212" i="46"/>
  <c r="AR212" i="46"/>
  <c r="AS212" i="46"/>
  <c r="AT212" i="46"/>
  <c r="AU212" i="46"/>
  <c r="AV212" i="46"/>
  <c r="AW212" i="46"/>
  <c r="AX212" i="46"/>
  <c r="AY212" i="46"/>
  <c r="AZ212" i="46"/>
  <c r="BA212" i="46"/>
  <c r="BB212" i="46"/>
  <c r="AP216" i="46"/>
  <c r="AQ216" i="46"/>
  <c r="AR216" i="46"/>
  <c r="AS216" i="46"/>
  <c r="AT216" i="46"/>
  <c r="AU216" i="46"/>
  <c r="AV216" i="46"/>
  <c r="AW216" i="46"/>
  <c r="AX216" i="46"/>
  <c r="AY216" i="46"/>
  <c r="AZ216" i="46"/>
  <c r="BA216" i="46"/>
  <c r="BB216" i="46"/>
  <c r="AP219" i="46"/>
  <c r="AQ219" i="46"/>
  <c r="AR219" i="46"/>
  <c r="AS219" i="46"/>
  <c r="AT219" i="46"/>
  <c r="AU219" i="46"/>
  <c r="AV219" i="46"/>
  <c r="AW219" i="46"/>
  <c r="AX219" i="46"/>
  <c r="AY219" i="46"/>
  <c r="AZ219" i="46"/>
  <c r="BA219" i="46"/>
  <c r="BB219" i="46"/>
  <c r="AP263" i="46"/>
  <c r="AQ263" i="46"/>
  <c r="AR263" i="46"/>
  <c r="AS263" i="46"/>
  <c r="AT263" i="46"/>
  <c r="AU263" i="46"/>
  <c r="AV263" i="46"/>
  <c r="AW263" i="46"/>
  <c r="AX263" i="46"/>
  <c r="AY263" i="46"/>
  <c r="AZ263" i="46"/>
  <c r="BA263" i="46"/>
  <c r="BB263" i="46"/>
  <c r="AO263" i="46"/>
  <c r="AO219" i="46"/>
  <c r="AO216" i="46"/>
  <c r="AO212" i="46"/>
  <c r="BC176" i="46"/>
  <c r="BC124" i="46"/>
  <c r="BC208" i="46" l="1"/>
  <c r="BC203" i="46"/>
  <c r="BC199" i="46"/>
  <c r="BC195" i="46"/>
  <c r="BC192" i="46"/>
  <c r="BC189" i="46"/>
  <c r="BC186" i="46"/>
  <c r="BC183" i="46"/>
  <c r="BC173" i="46"/>
  <c r="BC170" i="46"/>
  <c r="BC167" i="46"/>
  <c r="BC164" i="46"/>
  <c r="BC161" i="46"/>
  <c r="AP125" i="46"/>
  <c r="AQ125" i="46"/>
  <c r="AR125" i="46"/>
  <c r="AS125" i="46"/>
  <c r="AT125" i="46"/>
  <c r="AU125" i="46"/>
  <c r="AV125" i="46"/>
  <c r="AW125" i="46"/>
  <c r="AX125" i="46"/>
  <c r="AY125" i="46"/>
  <c r="AZ125" i="46"/>
  <c r="BA125" i="46"/>
  <c r="BB125" i="46"/>
  <c r="BC121" i="46"/>
  <c r="AP122" i="46"/>
  <c r="AQ122" i="46"/>
  <c r="AR122" i="46"/>
  <c r="AS122" i="46"/>
  <c r="AT122" i="46"/>
  <c r="AU122" i="46"/>
  <c r="AV122" i="46"/>
  <c r="AW122" i="46"/>
  <c r="AX122" i="46"/>
  <c r="AY122" i="46"/>
  <c r="AZ122" i="46"/>
  <c r="BA122" i="46"/>
  <c r="BB122" i="46"/>
  <c r="BC118" i="46"/>
  <c r="AP119" i="46"/>
  <c r="AQ119" i="46"/>
  <c r="AR119" i="46"/>
  <c r="AS119" i="46"/>
  <c r="AT119" i="46"/>
  <c r="AU119" i="46"/>
  <c r="AV119" i="46"/>
  <c r="AW119" i="46"/>
  <c r="AX119" i="46"/>
  <c r="AY119" i="46"/>
  <c r="AZ119" i="46"/>
  <c r="BA119" i="46"/>
  <c r="BB119" i="46"/>
  <c r="BC108" i="46"/>
  <c r="BC111" i="46"/>
  <c r="BC114" i="46"/>
  <c r="BC105" i="46"/>
  <c r="BC102" i="46"/>
  <c r="BC98" i="46"/>
  <c r="BC95" i="46"/>
  <c r="BC91" i="46"/>
  <c r="BC87" i="46"/>
  <c r="BC84" i="46"/>
  <c r="BC81" i="46"/>
  <c r="BC78" i="46"/>
  <c r="BC75" i="46"/>
  <c r="BC71" i="46"/>
  <c r="BC68" i="46"/>
  <c r="BC65" i="46"/>
  <c r="BC62" i="46"/>
  <c r="BC59" i="46"/>
  <c r="BC56" i="46"/>
  <c r="BC53" i="46"/>
  <c r="BC50" i="46"/>
  <c r="BC46" i="46"/>
  <c r="BC43" i="46"/>
  <c r="BC40" i="46"/>
  <c r="BC37" i="46"/>
  <c r="BC34" i="46"/>
  <c r="BC31" i="46"/>
  <c r="BC28" i="46"/>
  <c r="BC25" i="46"/>
  <c r="BC22" i="46"/>
  <c r="AP115" i="46" l="1"/>
  <c r="AQ115" i="46"/>
  <c r="AR115" i="46"/>
  <c r="AS115" i="46"/>
  <c r="AT115" i="46"/>
  <c r="AU115" i="46"/>
  <c r="AV115" i="46"/>
  <c r="AW115" i="46"/>
  <c r="AX115" i="46"/>
  <c r="AY115" i="46"/>
  <c r="AZ115" i="46"/>
  <c r="BA115" i="46"/>
  <c r="BB115" i="46"/>
  <c r="BB109" i="46"/>
  <c r="BB112" i="46"/>
  <c r="AP112" i="46"/>
  <c r="AQ112" i="46"/>
  <c r="AR112" i="46"/>
  <c r="AS112" i="46"/>
  <c r="AT112" i="46"/>
  <c r="AU112" i="46"/>
  <c r="AV112" i="46"/>
  <c r="AW112" i="46"/>
  <c r="AX112" i="46"/>
  <c r="AY112" i="46"/>
  <c r="AZ112" i="46"/>
  <c r="BA112" i="46"/>
  <c r="AW79" i="79" l="1"/>
  <c r="AV79" i="79"/>
  <c r="AU79" i="79"/>
  <c r="AT79" i="79"/>
  <c r="AS79" i="79"/>
  <c r="AR79" i="79"/>
  <c r="AY79" i="79" s="1"/>
  <c r="AW100" i="79"/>
  <c r="AV100" i="79"/>
  <c r="AU100" i="79"/>
  <c r="AT100" i="79"/>
  <c r="AS100" i="79"/>
  <c r="AR100" i="79"/>
  <c r="AY100" i="79" s="1"/>
  <c r="AW94" i="79"/>
  <c r="AV94" i="79"/>
  <c r="AU94" i="79"/>
  <c r="AT94" i="79"/>
  <c r="AS94" i="79"/>
  <c r="AR94" i="79"/>
  <c r="BB480" i="46"/>
  <c r="BA480" i="46"/>
  <c r="AZ480" i="46"/>
  <c r="AY480" i="46"/>
  <c r="AX480" i="46"/>
  <c r="AW480" i="46"/>
  <c r="BB339" i="46"/>
  <c r="BA339" i="46"/>
  <c r="AZ339" i="46"/>
  <c r="AY339" i="46"/>
  <c r="AX339" i="46"/>
  <c r="AW339" i="46"/>
  <c r="BB336" i="46"/>
  <c r="BA336" i="46"/>
  <c r="AZ336" i="46"/>
  <c r="AY336" i="46"/>
  <c r="AX336" i="46"/>
  <c r="AW336" i="46"/>
  <c r="BB317" i="46"/>
  <c r="BA317" i="46"/>
  <c r="AZ317" i="46"/>
  <c r="AY317" i="46"/>
  <c r="AX317" i="46"/>
  <c r="AW317" i="46"/>
  <c r="C31" i="44"/>
  <c r="C30" i="44"/>
  <c r="C16" i="44"/>
  <c r="C15" i="44"/>
  <c r="BB193" i="46"/>
  <c r="BA193" i="46"/>
  <c r="AZ193" i="46"/>
  <c r="AY193" i="46"/>
  <c r="AX193" i="46"/>
  <c r="AW193" i="46"/>
  <c r="BB99" i="46"/>
  <c r="BA99" i="46"/>
  <c r="AZ99" i="46"/>
  <c r="AY99" i="46"/>
  <c r="AX99" i="46"/>
  <c r="AW99" i="46"/>
  <c r="AV99" i="46"/>
  <c r="AU99" i="46"/>
  <c r="AT99" i="46"/>
  <c r="AS99" i="46"/>
  <c r="AR99" i="46"/>
  <c r="AQ99" i="46"/>
  <c r="AP99" i="46"/>
  <c r="BB96" i="46"/>
  <c r="BA96" i="46"/>
  <c r="AZ96" i="46"/>
  <c r="AY96" i="46"/>
  <c r="AX96" i="46"/>
  <c r="AW96" i="46"/>
  <c r="AV96" i="46"/>
  <c r="AU96" i="46"/>
  <c r="AT96" i="46"/>
  <c r="AS96" i="46"/>
  <c r="AR96" i="46"/>
  <c r="AQ96" i="46"/>
  <c r="AP96" i="46"/>
  <c r="BB69" i="46"/>
  <c r="BA69" i="46"/>
  <c r="AZ69" i="46"/>
  <c r="AY69" i="46"/>
  <c r="AX69" i="46"/>
  <c r="AW69" i="46"/>
  <c r="AV69" i="46"/>
  <c r="AU69" i="46"/>
  <c r="AT69" i="46"/>
  <c r="AS69" i="46"/>
  <c r="AR69" i="46"/>
  <c r="AQ69" i="46"/>
  <c r="AP69" i="46"/>
  <c r="BB44" i="46"/>
  <c r="BA44" i="46"/>
  <c r="AZ44" i="46"/>
  <c r="AY44" i="46"/>
  <c r="AX44" i="46"/>
  <c r="AW44" i="46"/>
  <c r="AV44" i="46"/>
  <c r="AU44" i="46"/>
  <c r="AT44" i="46"/>
  <c r="AS44" i="46"/>
  <c r="AR44" i="46"/>
  <c r="AQ44" i="46"/>
  <c r="AP44" i="46"/>
  <c r="AY94" i="79" l="1"/>
  <c r="AR106" i="46"/>
  <c r="AQ106" i="46"/>
  <c r="AW1192" i="79" l="1"/>
  <c r="AV1192" i="79"/>
  <c r="AU1192" i="79"/>
  <c r="AT1192" i="79"/>
  <c r="AS1192" i="79"/>
  <c r="AR1192" i="79"/>
  <c r="AQ1192" i="79"/>
  <c r="AP1192" i="79"/>
  <c r="AO1192" i="79"/>
  <c r="AN1192" i="79"/>
  <c r="AM1192" i="79"/>
  <c r="AL1192" i="79"/>
  <c r="AK1192" i="79"/>
  <c r="AJ1192" i="79"/>
  <c r="AW1189" i="79"/>
  <c r="AV1189" i="79"/>
  <c r="AU1189" i="79"/>
  <c r="AT1189" i="79"/>
  <c r="AS1189" i="79"/>
  <c r="AR1189" i="79"/>
  <c r="AQ1189" i="79"/>
  <c r="AP1189" i="79"/>
  <c r="AO1189" i="79"/>
  <c r="AN1189" i="79"/>
  <c r="AM1189" i="79"/>
  <c r="AL1189" i="79"/>
  <c r="AK1189" i="79"/>
  <c r="AJ1189" i="79"/>
  <c r="AW1186" i="79"/>
  <c r="AV1186" i="79"/>
  <c r="AU1186" i="79"/>
  <c r="AT1186" i="79"/>
  <c r="AS1186" i="79"/>
  <c r="AR1186" i="79"/>
  <c r="AQ1186" i="79"/>
  <c r="AP1186" i="79"/>
  <c r="AO1186" i="79"/>
  <c r="AN1186" i="79"/>
  <c r="AM1186" i="79"/>
  <c r="AL1186" i="79"/>
  <c r="AK1186" i="79"/>
  <c r="AJ1186" i="79"/>
  <c r="AW1183" i="79"/>
  <c r="AV1183" i="79"/>
  <c r="AU1183" i="79"/>
  <c r="AT1183" i="79"/>
  <c r="AS1183" i="79"/>
  <c r="AR1183" i="79"/>
  <c r="AQ1183" i="79"/>
  <c r="AP1183" i="79"/>
  <c r="AO1183" i="79"/>
  <c r="AN1183" i="79"/>
  <c r="AM1183" i="79"/>
  <c r="AL1183" i="79"/>
  <c r="AK1183" i="79"/>
  <c r="AJ1183" i="79"/>
  <c r="AW1180" i="79"/>
  <c r="AV1180" i="79"/>
  <c r="AU1180" i="79"/>
  <c r="AT1180" i="79"/>
  <c r="AS1180" i="79"/>
  <c r="AR1180" i="79"/>
  <c r="AQ1180" i="79"/>
  <c r="AP1180" i="79"/>
  <c r="AO1180" i="79"/>
  <c r="AN1180" i="79"/>
  <c r="AM1180" i="79"/>
  <c r="AL1180" i="79"/>
  <c r="AK1180" i="79"/>
  <c r="AJ1180" i="79"/>
  <c r="AW1177" i="79"/>
  <c r="AV1177" i="79"/>
  <c r="AU1177" i="79"/>
  <c r="AT1177" i="79"/>
  <c r="AS1177" i="79"/>
  <c r="AR1177" i="79"/>
  <c r="AQ1177" i="79"/>
  <c r="AP1177" i="79"/>
  <c r="AO1177" i="79"/>
  <c r="AN1177" i="79"/>
  <c r="AM1177" i="79"/>
  <c r="AL1177" i="79"/>
  <c r="AK1177" i="79"/>
  <c r="AJ1177" i="79"/>
  <c r="AW1174" i="79"/>
  <c r="AV1174" i="79"/>
  <c r="AU1174" i="79"/>
  <c r="AT1174" i="79"/>
  <c r="AS1174" i="79"/>
  <c r="AR1174" i="79"/>
  <c r="AQ1174" i="79"/>
  <c r="AP1174" i="79"/>
  <c r="AO1174" i="79"/>
  <c r="AN1174" i="79"/>
  <c r="AM1174" i="79"/>
  <c r="AL1174" i="79"/>
  <c r="AK1174" i="79"/>
  <c r="AJ1174" i="79"/>
  <c r="AW1149" i="79"/>
  <c r="AV1149" i="79"/>
  <c r="AU1149" i="79"/>
  <c r="AT1149" i="79"/>
  <c r="AS1149" i="79"/>
  <c r="AR1149" i="79"/>
  <c r="AQ1149" i="79"/>
  <c r="AP1149" i="79"/>
  <c r="AO1149" i="79"/>
  <c r="AN1149" i="79"/>
  <c r="AM1149" i="79"/>
  <c r="AL1149" i="79"/>
  <c r="AK1149" i="79"/>
  <c r="AJ1149" i="79"/>
  <c r="AW1146" i="79"/>
  <c r="AV1146" i="79"/>
  <c r="AU1146" i="79"/>
  <c r="AT1146" i="79"/>
  <c r="AS1146" i="79"/>
  <c r="AR1146" i="79"/>
  <c r="AQ1146" i="79"/>
  <c r="AP1146" i="79"/>
  <c r="AO1146" i="79"/>
  <c r="AN1146" i="79"/>
  <c r="AM1146" i="79"/>
  <c r="AL1146" i="79"/>
  <c r="AK1146" i="79"/>
  <c r="AJ1146" i="79"/>
  <c r="AW1143" i="79"/>
  <c r="AV1143" i="79"/>
  <c r="AU1143" i="79"/>
  <c r="AT1143" i="79"/>
  <c r="AS1143" i="79"/>
  <c r="AR1143" i="79"/>
  <c r="AQ1143" i="79"/>
  <c r="AP1143" i="79"/>
  <c r="AO1143" i="79"/>
  <c r="AN1143" i="79"/>
  <c r="AM1143" i="79"/>
  <c r="AL1143" i="79"/>
  <c r="AK1143" i="79"/>
  <c r="AJ1143" i="79"/>
  <c r="AW1139" i="79"/>
  <c r="AV1139" i="79"/>
  <c r="AU1139" i="79"/>
  <c r="AT1139" i="79"/>
  <c r="AS1139" i="79"/>
  <c r="AR1139" i="79"/>
  <c r="AQ1139" i="79"/>
  <c r="AP1139" i="79"/>
  <c r="AO1139" i="79"/>
  <c r="AN1139" i="79"/>
  <c r="AM1139" i="79"/>
  <c r="AL1139" i="79"/>
  <c r="AK1139" i="79"/>
  <c r="AJ1139" i="79"/>
  <c r="AW1136" i="79"/>
  <c r="AV1136" i="79"/>
  <c r="AU1136" i="79"/>
  <c r="AT1136" i="79"/>
  <c r="AS1136" i="79"/>
  <c r="AR1136" i="79"/>
  <c r="AQ1136" i="79"/>
  <c r="AP1136" i="79"/>
  <c r="AO1136" i="79"/>
  <c r="AN1136" i="79"/>
  <c r="AM1136" i="79"/>
  <c r="AL1136" i="79"/>
  <c r="AK1136" i="79"/>
  <c r="AJ1136" i="79"/>
  <c r="AW1133" i="79"/>
  <c r="AV1133" i="79"/>
  <c r="AU1133" i="79"/>
  <c r="AT1133" i="79"/>
  <c r="AS1133" i="79"/>
  <c r="AR1133" i="79"/>
  <c r="AQ1133" i="79"/>
  <c r="AP1133" i="79"/>
  <c r="AO1133" i="79"/>
  <c r="AN1133" i="79"/>
  <c r="AM1133" i="79"/>
  <c r="AL1133" i="79"/>
  <c r="AK1133" i="79"/>
  <c r="AJ1133" i="79"/>
  <c r="AW1130" i="79"/>
  <c r="AV1130" i="79"/>
  <c r="AU1130" i="79"/>
  <c r="AT1130" i="79"/>
  <c r="AS1130" i="79"/>
  <c r="AR1130" i="79"/>
  <c r="AQ1130" i="79"/>
  <c r="AP1130" i="79"/>
  <c r="AO1130" i="79"/>
  <c r="AN1130" i="79"/>
  <c r="AM1130" i="79"/>
  <c r="AL1130" i="79"/>
  <c r="AK1130" i="79"/>
  <c r="AJ1130" i="79"/>
  <c r="AW1127" i="79"/>
  <c r="AV1127" i="79"/>
  <c r="AU1127" i="79"/>
  <c r="AT1127" i="79"/>
  <c r="AS1127" i="79"/>
  <c r="AR1127" i="79"/>
  <c r="AQ1127" i="79"/>
  <c r="AO1127" i="79"/>
  <c r="AN1127" i="79"/>
  <c r="AM1127" i="79"/>
  <c r="AL1127" i="79"/>
  <c r="AJ1127" i="79"/>
  <c r="AW1124" i="79"/>
  <c r="AV1124" i="79"/>
  <c r="AU1124" i="79"/>
  <c r="AT1124" i="79"/>
  <c r="AS1124" i="79"/>
  <c r="AR1124" i="79"/>
  <c r="AQ1124" i="79"/>
  <c r="AP1124" i="79"/>
  <c r="AO1124" i="79"/>
  <c r="AN1124" i="79"/>
  <c r="AM1124" i="79"/>
  <c r="AL1124" i="79"/>
  <c r="AK1124" i="79"/>
  <c r="AJ1124" i="79"/>
  <c r="AW1108" i="79"/>
  <c r="AV1108" i="79"/>
  <c r="AU1108" i="79"/>
  <c r="AT1108" i="79"/>
  <c r="AS1108" i="79"/>
  <c r="AR1108" i="79"/>
  <c r="AQ1108" i="79"/>
  <c r="AP1108" i="79"/>
  <c r="AO1108" i="79"/>
  <c r="AN1108" i="79"/>
  <c r="AM1108" i="79"/>
  <c r="AL1108" i="79"/>
  <c r="AK1108" i="79"/>
  <c r="AJ1108" i="79"/>
  <c r="AW1105" i="79"/>
  <c r="AV1105" i="79"/>
  <c r="AU1105" i="79"/>
  <c r="AT1105" i="79"/>
  <c r="AS1105" i="79"/>
  <c r="AR1105" i="79"/>
  <c r="AQ1105" i="79"/>
  <c r="AP1105" i="79"/>
  <c r="AO1105" i="79"/>
  <c r="AN1105" i="79"/>
  <c r="AM1105" i="79"/>
  <c r="AL1105" i="79"/>
  <c r="AK1105" i="79"/>
  <c r="AJ1105" i="79"/>
  <c r="AW1080" i="79"/>
  <c r="AV1080" i="79"/>
  <c r="AU1080" i="79"/>
  <c r="AT1080" i="79"/>
  <c r="AS1080" i="79"/>
  <c r="AR1080" i="79"/>
  <c r="AQ1080" i="79"/>
  <c r="AP1080" i="79"/>
  <c r="AO1080" i="79"/>
  <c r="AN1080" i="79"/>
  <c r="AM1080" i="79"/>
  <c r="AL1080" i="79"/>
  <c r="AK1080" i="79"/>
  <c r="AW1076" i="79"/>
  <c r="AV1076" i="79"/>
  <c r="AU1076" i="79"/>
  <c r="AT1076" i="79"/>
  <c r="AS1076" i="79"/>
  <c r="AR1076" i="79"/>
  <c r="AQ1076" i="79"/>
  <c r="AP1076" i="79"/>
  <c r="AO1076" i="79"/>
  <c r="AN1076" i="79"/>
  <c r="AM1076" i="79"/>
  <c r="AL1076" i="79"/>
  <c r="AK1076" i="79"/>
  <c r="AJ1076" i="79"/>
  <c r="AW1073" i="79"/>
  <c r="AV1073" i="79"/>
  <c r="AU1073" i="79"/>
  <c r="AT1073" i="79"/>
  <c r="AS1073" i="79"/>
  <c r="AR1073" i="79"/>
  <c r="AQ1073" i="79"/>
  <c r="AP1073" i="79"/>
  <c r="AO1073" i="79"/>
  <c r="AN1073" i="79"/>
  <c r="AM1073" i="79"/>
  <c r="AL1073" i="79"/>
  <c r="AK1073" i="79"/>
  <c r="AW1070" i="79"/>
  <c r="AV1070" i="79"/>
  <c r="AU1070" i="79"/>
  <c r="AT1070" i="79"/>
  <c r="AS1070" i="79"/>
  <c r="AR1070" i="79"/>
  <c r="AQ1070" i="79"/>
  <c r="AP1070" i="79"/>
  <c r="AO1070" i="79"/>
  <c r="AN1070" i="79"/>
  <c r="AM1070" i="79"/>
  <c r="AL1070" i="79"/>
  <c r="AK1070" i="79"/>
  <c r="AW1066" i="79"/>
  <c r="AV1066" i="79"/>
  <c r="AU1066" i="79"/>
  <c r="AT1066" i="79"/>
  <c r="AS1066" i="79"/>
  <c r="AR1066" i="79"/>
  <c r="AQ1066" i="79"/>
  <c r="AP1066" i="79"/>
  <c r="AO1066" i="79"/>
  <c r="AN1066" i="79"/>
  <c r="AM1066" i="79"/>
  <c r="AL1066" i="79"/>
  <c r="AK1066" i="79"/>
  <c r="AW1063" i="79"/>
  <c r="AV1063" i="79"/>
  <c r="AU1063" i="79"/>
  <c r="AT1063" i="79"/>
  <c r="AS1063" i="79"/>
  <c r="AR1063" i="79"/>
  <c r="AQ1063" i="79"/>
  <c r="AP1063" i="79"/>
  <c r="AO1063" i="79"/>
  <c r="AN1063" i="79"/>
  <c r="AM1063" i="79"/>
  <c r="AL1063" i="79"/>
  <c r="AK1063" i="79"/>
  <c r="AJ1063" i="79"/>
  <c r="AW1060" i="79"/>
  <c r="AV1060" i="79"/>
  <c r="AU1060" i="79"/>
  <c r="AT1060" i="79"/>
  <c r="AS1060" i="79"/>
  <c r="AR1060" i="79"/>
  <c r="AQ1060" i="79"/>
  <c r="AP1060" i="79"/>
  <c r="AO1060" i="79"/>
  <c r="AN1060" i="79"/>
  <c r="AM1060" i="79"/>
  <c r="AL1060" i="79"/>
  <c r="AK1060" i="79"/>
  <c r="AJ1060" i="79"/>
  <c r="AW1057" i="79"/>
  <c r="AV1057" i="79"/>
  <c r="AU1057" i="79"/>
  <c r="AT1057" i="79"/>
  <c r="AS1057" i="79"/>
  <c r="AR1057" i="79"/>
  <c r="AQ1057" i="79"/>
  <c r="AP1057" i="79"/>
  <c r="AO1057" i="79"/>
  <c r="AN1057" i="79"/>
  <c r="AM1057" i="79"/>
  <c r="AL1057" i="79"/>
  <c r="AK1057" i="79"/>
  <c r="AW1054" i="79"/>
  <c r="AV1054" i="79"/>
  <c r="AU1054" i="79"/>
  <c r="AT1054" i="79"/>
  <c r="AS1054" i="79"/>
  <c r="AR1054" i="79"/>
  <c r="AQ1054" i="79"/>
  <c r="AP1054" i="79"/>
  <c r="AO1054" i="79"/>
  <c r="AN1054" i="79"/>
  <c r="AM1054" i="79"/>
  <c r="AL1054" i="79"/>
  <c r="AK1054" i="79"/>
  <c r="AW1050" i="79"/>
  <c r="AV1050" i="79"/>
  <c r="AU1050" i="79"/>
  <c r="AT1050" i="79"/>
  <c r="AS1050" i="79"/>
  <c r="AR1050" i="79"/>
  <c r="AQ1050" i="79"/>
  <c r="AP1050" i="79"/>
  <c r="AO1050" i="79"/>
  <c r="AN1050" i="79"/>
  <c r="AM1050" i="79"/>
  <c r="AL1050" i="79"/>
  <c r="AK1050" i="79"/>
  <c r="AW1047" i="79"/>
  <c r="AV1047" i="79"/>
  <c r="AU1047" i="79"/>
  <c r="AT1047" i="79"/>
  <c r="AS1047" i="79"/>
  <c r="AR1047" i="79"/>
  <c r="AQ1047" i="79"/>
  <c r="AP1047" i="79"/>
  <c r="AO1047" i="79"/>
  <c r="AN1047" i="79"/>
  <c r="AM1047" i="79"/>
  <c r="AL1047" i="79"/>
  <c r="AK1047" i="79"/>
  <c r="AJ1047" i="79"/>
  <c r="AW1044" i="79"/>
  <c r="AV1044" i="79"/>
  <c r="AU1044" i="79"/>
  <c r="AT1044" i="79"/>
  <c r="AS1044" i="79"/>
  <c r="AR1044" i="79"/>
  <c r="AQ1044" i="79"/>
  <c r="AP1044" i="79"/>
  <c r="AO1044" i="79"/>
  <c r="AN1044" i="79"/>
  <c r="AM1044" i="79"/>
  <c r="AL1044" i="79"/>
  <c r="AK1044" i="79"/>
  <c r="AJ1044" i="79"/>
  <c r="AW1041" i="79"/>
  <c r="AV1041" i="79"/>
  <c r="AU1041" i="79"/>
  <c r="AT1041" i="79"/>
  <c r="AS1041" i="79"/>
  <c r="AR1041" i="79"/>
  <c r="AQ1041" i="79"/>
  <c r="AP1041" i="79"/>
  <c r="AO1041" i="79"/>
  <c r="AN1041" i="79"/>
  <c r="AM1041" i="79"/>
  <c r="AL1041" i="79"/>
  <c r="AK1041" i="79"/>
  <c r="AJ1041" i="79"/>
  <c r="AW1038" i="79"/>
  <c r="AV1038" i="79"/>
  <c r="AU1038" i="79"/>
  <c r="AT1038" i="79"/>
  <c r="AS1038" i="79"/>
  <c r="AR1038" i="79"/>
  <c r="AQ1038" i="79"/>
  <c r="AP1038" i="79"/>
  <c r="AO1038" i="79"/>
  <c r="AN1038" i="79"/>
  <c r="AM1038" i="79"/>
  <c r="AL1038" i="79"/>
  <c r="AK1038" i="79"/>
  <c r="AJ1038" i="79"/>
  <c r="AW993" i="79"/>
  <c r="AV993" i="79"/>
  <c r="AQ993" i="79"/>
  <c r="AP993" i="79"/>
  <c r="AO993" i="79"/>
  <c r="AN993" i="79"/>
  <c r="AM993" i="79"/>
  <c r="AL993" i="79"/>
  <c r="AK993" i="79"/>
  <c r="AJ993" i="79"/>
  <c r="AW990" i="79"/>
  <c r="AV990" i="79"/>
  <c r="AQ990" i="79"/>
  <c r="AP990" i="79"/>
  <c r="AO990" i="79"/>
  <c r="AN990" i="79"/>
  <c r="AM990" i="79"/>
  <c r="AL990" i="79"/>
  <c r="AK990" i="79"/>
  <c r="AJ990" i="79"/>
  <c r="AW950" i="79"/>
  <c r="AV950" i="79"/>
  <c r="AU950" i="79"/>
  <c r="AT950" i="79"/>
  <c r="AS950" i="79"/>
  <c r="AR950" i="79"/>
  <c r="AQ950" i="79"/>
  <c r="AP950" i="79"/>
  <c r="AO950" i="79"/>
  <c r="AN950" i="79"/>
  <c r="AM950" i="79"/>
  <c r="AL950" i="79"/>
  <c r="AK950" i="79"/>
  <c r="AJ950" i="79"/>
  <c r="AW903" i="79"/>
  <c r="AV903" i="79"/>
  <c r="AU903" i="79"/>
  <c r="AT903" i="79"/>
  <c r="AS903" i="79"/>
  <c r="AR903" i="79"/>
  <c r="AQ903" i="79"/>
  <c r="AP903" i="79"/>
  <c r="AO903" i="79"/>
  <c r="AN903" i="79"/>
  <c r="AM903" i="79"/>
  <c r="AL903" i="79"/>
  <c r="AK903" i="79"/>
  <c r="AJ903" i="79"/>
  <c r="AW878" i="79"/>
  <c r="AV878" i="79"/>
  <c r="AU878" i="79"/>
  <c r="AT878" i="79"/>
  <c r="AS878" i="79"/>
  <c r="AR878" i="79"/>
  <c r="AQ878" i="79"/>
  <c r="AP878" i="79"/>
  <c r="AO878" i="79"/>
  <c r="AN878" i="79"/>
  <c r="AM878" i="79"/>
  <c r="AL878" i="79"/>
  <c r="AK878" i="79"/>
  <c r="AW874" i="79"/>
  <c r="AV874" i="79"/>
  <c r="AU874" i="79"/>
  <c r="AT874" i="79"/>
  <c r="AS874" i="79"/>
  <c r="AR874" i="79"/>
  <c r="AQ874" i="79"/>
  <c r="AP874" i="79"/>
  <c r="AO874" i="79"/>
  <c r="AN874" i="79"/>
  <c r="AM874" i="79"/>
  <c r="AL874" i="79"/>
  <c r="AK874" i="79"/>
  <c r="AJ874" i="79"/>
  <c r="AW871" i="79"/>
  <c r="AV871" i="79"/>
  <c r="AU871" i="79"/>
  <c r="AT871" i="79"/>
  <c r="AS871" i="79"/>
  <c r="AR871" i="79"/>
  <c r="AQ871" i="79"/>
  <c r="AP871" i="79"/>
  <c r="AO871" i="79"/>
  <c r="AN871" i="79"/>
  <c r="AM871" i="79"/>
  <c r="AL871" i="79"/>
  <c r="AK871" i="79"/>
  <c r="AJ871" i="79"/>
  <c r="AW868" i="79"/>
  <c r="AV868" i="79"/>
  <c r="AU868" i="79"/>
  <c r="AT868" i="79"/>
  <c r="AS868" i="79"/>
  <c r="AR868" i="79"/>
  <c r="AQ868" i="79"/>
  <c r="AP868" i="79"/>
  <c r="AO868" i="79"/>
  <c r="AN868" i="79"/>
  <c r="AM868" i="79"/>
  <c r="AL868" i="79"/>
  <c r="AK868" i="79"/>
  <c r="AJ868" i="79"/>
  <c r="AW864" i="79"/>
  <c r="AV864" i="79"/>
  <c r="AU864" i="79"/>
  <c r="AT864" i="79"/>
  <c r="AS864" i="79"/>
  <c r="AR864" i="79"/>
  <c r="AQ864" i="79"/>
  <c r="AP864" i="79"/>
  <c r="AO864" i="79"/>
  <c r="AN864" i="79"/>
  <c r="AM864" i="79"/>
  <c r="AL864" i="79"/>
  <c r="AK864" i="79"/>
  <c r="AJ864" i="79"/>
  <c r="AW861" i="79"/>
  <c r="AV861" i="79"/>
  <c r="AU861" i="79"/>
  <c r="AT861" i="79"/>
  <c r="AS861" i="79"/>
  <c r="AR861" i="79"/>
  <c r="AQ861" i="79"/>
  <c r="AP861" i="79"/>
  <c r="AO861" i="79"/>
  <c r="AN861" i="79"/>
  <c r="AM861" i="79"/>
  <c r="AL861" i="79"/>
  <c r="AK861" i="79"/>
  <c r="AJ861" i="79"/>
  <c r="AW858" i="79"/>
  <c r="AV858" i="79"/>
  <c r="AU858" i="79"/>
  <c r="AT858" i="79"/>
  <c r="AS858" i="79"/>
  <c r="AR858" i="79"/>
  <c r="AQ858" i="79"/>
  <c r="AP858" i="79"/>
  <c r="AO858" i="79"/>
  <c r="AN858" i="79"/>
  <c r="AM858" i="79"/>
  <c r="AL858" i="79"/>
  <c r="AK858" i="79"/>
  <c r="AJ858" i="79"/>
  <c r="AW855" i="79"/>
  <c r="AV855" i="79"/>
  <c r="AU855" i="79"/>
  <c r="AT855" i="79"/>
  <c r="AS855" i="79"/>
  <c r="AR855" i="79"/>
  <c r="AQ855" i="79"/>
  <c r="AP855" i="79"/>
  <c r="AO855" i="79"/>
  <c r="AN855" i="79"/>
  <c r="AM855" i="79"/>
  <c r="AL855" i="79"/>
  <c r="AK855" i="79"/>
  <c r="AJ855" i="79"/>
  <c r="AW852" i="79"/>
  <c r="AV852" i="79"/>
  <c r="AU852" i="79"/>
  <c r="AT852" i="79"/>
  <c r="AS852" i="79"/>
  <c r="AR852" i="79"/>
  <c r="AQ852" i="79"/>
  <c r="AP852" i="79"/>
  <c r="AO852" i="79"/>
  <c r="AN852" i="79"/>
  <c r="AM852" i="79"/>
  <c r="AL852" i="79"/>
  <c r="AK852" i="79"/>
  <c r="AJ852" i="79"/>
  <c r="AW848" i="79"/>
  <c r="AV848" i="79"/>
  <c r="AU848" i="79"/>
  <c r="AT848" i="79"/>
  <c r="AS848" i="79"/>
  <c r="AR848" i="79"/>
  <c r="AQ848" i="79"/>
  <c r="AP848" i="79"/>
  <c r="AO848" i="79"/>
  <c r="AN848" i="79"/>
  <c r="AM848" i="79"/>
  <c r="AL848" i="79"/>
  <c r="AK848" i="79"/>
  <c r="AJ848" i="79"/>
  <c r="AW845" i="79"/>
  <c r="AV845" i="79"/>
  <c r="AU845" i="79"/>
  <c r="AT845" i="79"/>
  <c r="AS845" i="79"/>
  <c r="AR845" i="79"/>
  <c r="AQ845" i="79"/>
  <c r="AP845" i="79"/>
  <c r="AO845" i="79"/>
  <c r="AN845" i="79"/>
  <c r="AM845" i="79"/>
  <c r="AL845" i="79"/>
  <c r="AK845" i="79"/>
  <c r="AJ845" i="79"/>
  <c r="AW842" i="79"/>
  <c r="AV842" i="79"/>
  <c r="AU842" i="79"/>
  <c r="AT842" i="79"/>
  <c r="AS842" i="79"/>
  <c r="AR842" i="79"/>
  <c r="AQ842" i="79"/>
  <c r="AP842" i="79"/>
  <c r="AO842" i="79"/>
  <c r="AN842" i="79"/>
  <c r="AM842" i="79"/>
  <c r="AL842" i="79"/>
  <c r="AK842" i="79"/>
  <c r="AJ842" i="79"/>
  <c r="AW839" i="79"/>
  <c r="AV839" i="79"/>
  <c r="AU839" i="79"/>
  <c r="AT839" i="79"/>
  <c r="AS839" i="79"/>
  <c r="AR839" i="79"/>
  <c r="AQ839" i="79"/>
  <c r="AP839" i="79"/>
  <c r="AO839" i="79"/>
  <c r="AN839" i="79"/>
  <c r="AM839" i="79"/>
  <c r="AL839" i="79"/>
  <c r="AK839" i="79"/>
  <c r="AJ839" i="79"/>
  <c r="AW836" i="79"/>
  <c r="AV836" i="79"/>
  <c r="AU836" i="79"/>
  <c r="AT836" i="79"/>
  <c r="AS836" i="79"/>
  <c r="AR836" i="79"/>
  <c r="AQ836" i="79"/>
  <c r="AP836" i="79"/>
  <c r="AO836" i="79"/>
  <c r="AN836" i="79"/>
  <c r="AM836" i="79"/>
  <c r="AL836" i="79"/>
  <c r="AK836" i="79"/>
  <c r="AJ836" i="79"/>
  <c r="AW795" i="79"/>
  <c r="AV795" i="79"/>
  <c r="AQ795" i="79"/>
  <c r="AP795" i="79"/>
  <c r="AO795" i="79"/>
  <c r="AN795" i="79"/>
  <c r="AM795" i="79"/>
  <c r="AL795" i="79"/>
  <c r="AK795" i="79"/>
  <c r="AJ795" i="79"/>
  <c r="AW792" i="79"/>
  <c r="AV792" i="79"/>
  <c r="AQ792" i="79"/>
  <c r="AP792" i="79"/>
  <c r="AO792" i="79"/>
  <c r="AN792" i="79"/>
  <c r="AM792" i="79"/>
  <c r="AL792" i="79"/>
  <c r="AK792" i="79"/>
  <c r="AJ792" i="79"/>
  <c r="AW789" i="79"/>
  <c r="AV789" i="79"/>
  <c r="AQ789" i="79"/>
  <c r="AP789" i="79"/>
  <c r="AO789" i="79"/>
  <c r="AN789" i="79"/>
  <c r="AM789" i="79"/>
  <c r="AL789" i="79"/>
  <c r="AK789" i="79"/>
  <c r="AJ789" i="79"/>
  <c r="AW786" i="79"/>
  <c r="AV786" i="79"/>
  <c r="AQ786" i="79"/>
  <c r="AP786" i="79"/>
  <c r="AO786" i="79"/>
  <c r="AN786" i="79"/>
  <c r="AM786" i="79"/>
  <c r="AL786" i="79"/>
  <c r="AK786" i="79"/>
  <c r="AJ786" i="79"/>
  <c r="AW783" i="79"/>
  <c r="AV783" i="79"/>
  <c r="AQ783" i="79"/>
  <c r="AP783" i="79"/>
  <c r="AO783" i="79"/>
  <c r="AN783" i="79"/>
  <c r="AM783" i="79"/>
  <c r="AL783" i="79"/>
  <c r="AK783" i="79"/>
  <c r="AJ783" i="79"/>
  <c r="AW683" i="79"/>
  <c r="AV683" i="79"/>
  <c r="AU683" i="79"/>
  <c r="AT683" i="79"/>
  <c r="AS683" i="79"/>
  <c r="AR683" i="79"/>
  <c r="AQ683" i="79"/>
  <c r="AP683" i="79"/>
  <c r="AO683" i="79"/>
  <c r="AN683" i="79"/>
  <c r="AM683" i="79"/>
  <c r="AL683" i="79"/>
  <c r="AK683" i="79"/>
  <c r="AW679" i="79"/>
  <c r="AV679" i="79"/>
  <c r="AU679" i="79"/>
  <c r="AT679" i="79"/>
  <c r="AS679" i="79"/>
  <c r="AR679" i="79"/>
  <c r="AQ679" i="79"/>
  <c r="AP679" i="79"/>
  <c r="AO679" i="79"/>
  <c r="AN679" i="79"/>
  <c r="AM679" i="79"/>
  <c r="AL679" i="79"/>
  <c r="AK679" i="79"/>
  <c r="AJ679" i="79"/>
  <c r="AW676" i="79"/>
  <c r="AV676" i="79"/>
  <c r="AU676" i="79"/>
  <c r="AT676" i="79"/>
  <c r="AS676" i="79"/>
  <c r="AR676" i="79"/>
  <c r="AQ676" i="79"/>
  <c r="AP676" i="79"/>
  <c r="AO676" i="79"/>
  <c r="AN676" i="79"/>
  <c r="AM676" i="79"/>
  <c r="AL676" i="79"/>
  <c r="AK676" i="79"/>
  <c r="AJ676" i="79"/>
  <c r="AW673" i="79"/>
  <c r="AV673" i="79"/>
  <c r="AU673" i="79"/>
  <c r="AT673" i="79"/>
  <c r="AS673" i="79"/>
  <c r="AR673" i="79"/>
  <c r="AQ673" i="79"/>
  <c r="AP673" i="79"/>
  <c r="AO673" i="79"/>
  <c r="AN673" i="79"/>
  <c r="AM673" i="79"/>
  <c r="AL673" i="79"/>
  <c r="AK673" i="79"/>
  <c r="AJ673" i="79"/>
  <c r="AW669" i="79"/>
  <c r="AV669" i="79"/>
  <c r="AU669" i="79"/>
  <c r="AT669" i="79"/>
  <c r="AS669" i="79"/>
  <c r="AR669" i="79"/>
  <c r="AQ669" i="79"/>
  <c r="AP669" i="79"/>
  <c r="AO669" i="79"/>
  <c r="AN669" i="79"/>
  <c r="AM669" i="79"/>
  <c r="AL669" i="79"/>
  <c r="AK669" i="79"/>
  <c r="AW666" i="79"/>
  <c r="AV666" i="79"/>
  <c r="AU666" i="79"/>
  <c r="AT666" i="79"/>
  <c r="AS666" i="79"/>
  <c r="AR666" i="79"/>
  <c r="AQ666" i="79"/>
  <c r="AP666" i="79"/>
  <c r="AO666" i="79"/>
  <c r="AN666" i="79"/>
  <c r="AM666" i="79"/>
  <c r="AL666" i="79"/>
  <c r="AK666" i="79"/>
  <c r="AJ666" i="79"/>
  <c r="AW663" i="79"/>
  <c r="AV663" i="79"/>
  <c r="AU663" i="79"/>
  <c r="AT663" i="79"/>
  <c r="AS663" i="79"/>
  <c r="AR663" i="79"/>
  <c r="AQ663" i="79"/>
  <c r="AP663" i="79"/>
  <c r="AO663" i="79"/>
  <c r="AN663" i="79"/>
  <c r="AM663" i="79"/>
  <c r="AL663" i="79"/>
  <c r="AK663" i="79"/>
  <c r="AJ663" i="79"/>
  <c r="AW660" i="79"/>
  <c r="AV660" i="79"/>
  <c r="AU660" i="79"/>
  <c r="AT660" i="79"/>
  <c r="AS660" i="79"/>
  <c r="AR660" i="79"/>
  <c r="AQ660" i="79"/>
  <c r="AP660" i="79"/>
  <c r="AO660" i="79"/>
  <c r="AN660" i="79"/>
  <c r="AM660" i="79"/>
  <c r="AL660" i="79"/>
  <c r="AK660" i="79"/>
  <c r="AW657" i="79"/>
  <c r="AV657" i="79"/>
  <c r="AU657" i="79"/>
  <c r="AT657" i="79"/>
  <c r="AS657" i="79"/>
  <c r="AR657" i="79"/>
  <c r="AQ657" i="79"/>
  <c r="AP657" i="79"/>
  <c r="AO657" i="79"/>
  <c r="AN657" i="79"/>
  <c r="AM657" i="79"/>
  <c r="AL657" i="79"/>
  <c r="AK657" i="79"/>
  <c r="AJ657" i="79"/>
  <c r="AW653" i="79"/>
  <c r="AV653" i="79"/>
  <c r="AU653" i="79"/>
  <c r="AT653" i="79"/>
  <c r="AS653" i="79"/>
  <c r="AR653" i="79"/>
  <c r="AQ653" i="79"/>
  <c r="AP653" i="79"/>
  <c r="AO653" i="79"/>
  <c r="AN653" i="79"/>
  <c r="AM653" i="79"/>
  <c r="AL653" i="79"/>
  <c r="AK653" i="79"/>
  <c r="AJ653" i="79"/>
  <c r="AW650" i="79"/>
  <c r="AV650" i="79"/>
  <c r="AU650" i="79"/>
  <c r="AT650" i="79"/>
  <c r="AS650" i="79"/>
  <c r="AR650" i="79"/>
  <c r="AQ650" i="79"/>
  <c r="AP650" i="79"/>
  <c r="AO650" i="79"/>
  <c r="AN650" i="79"/>
  <c r="AM650" i="79"/>
  <c r="AL650" i="79"/>
  <c r="AK650" i="79"/>
  <c r="AJ650" i="79"/>
  <c r="AW647" i="79"/>
  <c r="AV647" i="79"/>
  <c r="AU647" i="79"/>
  <c r="AT647" i="79"/>
  <c r="AS647" i="79"/>
  <c r="AR647" i="79"/>
  <c r="AQ647" i="79"/>
  <c r="AP647" i="79"/>
  <c r="AO647" i="79"/>
  <c r="AN647" i="79"/>
  <c r="AM647" i="79"/>
  <c r="AL647" i="79"/>
  <c r="AK647" i="79"/>
  <c r="AJ647" i="79"/>
  <c r="AW644" i="79"/>
  <c r="AV644" i="79"/>
  <c r="AU644" i="79"/>
  <c r="AT644" i="79"/>
  <c r="AS644" i="79"/>
  <c r="AR644" i="79"/>
  <c r="AQ644" i="79"/>
  <c r="AP644" i="79"/>
  <c r="AO644" i="79"/>
  <c r="AN644" i="79"/>
  <c r="AM644" i="79"/>
  <c r="AL644" i="79"/>
  <c r="AK644" i="79"/>
  <c r="AJ644" i="79"/>
  <c r="AW641" i="79"/>
  <c r="AV641" i="79"/>
  <c r="AU641" i="79"/>
  <c r="AT641" i="79"/>
  <c r="AS641" i="79"/>
  <c r="AR641" i="79"/>
  <c r="AQ641" i="79"/>
  <c r="AP641" i="79"/>
  <c r="AO641" i="79"/>
  <c r="AN641" i="79"/>
  <c r="AM641" i="79"/>
  <c r="AL641" i="79"/>
  <c r="AK641" i="79"/>
  <c r="AJ641" i="79"/>
  <c r="AW600" i="79"/>
  <c r="AV600" i="79"/>
  <c r="AU600" i="79"/>
  <c r="AT600" i="79"/>
  <c r="AS600" i="79"/>
  <c r="AR600" i="79"/>
  <c r="AQ600" i="79"/>
  <c r="AP600" i="79"/>
  <c r="AO600" i="79"/>
  <c r="AN600" i="79"/>
  <c r="AM600" i="79"/>
  <c r="AL600" i="79"/>
  <c r="AK600" i="79"/>
  <c r="AJ600" i="79"/>
  <c r="AW548" i="79"/>
  <c r="AV548" i="79"/>
  <c r="AU548" i="79"/>
  <c r="AT548" i="79"/>
  <c r="AS548" i="79"/>
  <c r="AR548" i="79"/>
  <c r="AQ548" i="79"/>
  <c r="AP548" i="79"/>
  <c r="AO548" i="79"/>
  <c r="AN548" i="79"/>
  <c r="AM548" i="79"/>
  <c r="AL548" i="79"/>
  <c r="AW544" i="79"/>
  <c r="AV544" i="79"/>
  <c r="AU544" i="79"/>
  <c r="AT544" i="79"/>
  <c r="AS544" i="79"/>
  <c r="AR544" i="79"/>
  <c r="AQ544" i="79"/>
  <c r="AP544" i="79"/>
  <c r="AO544" i="79"/>
  <c r="AN544" i="79"/>
  <c r="AM544" i="79"/>
  <c r="AL544" i="79"/>
  <c r="AK544" i="79"/>
  <c r="AJ544" i="79"/>
  <c r="AW541" i="79"/>
  <c r="AV541" i="79"/>
  <c r="AU541" i="79"/>
  <c r="AT541" i="79"/>
  <c r="AS541" i="79"/>
  <c r="AR541" i="79"/>
  <c r="AQ541" i="79"/>
  <c r="AP541" i="79"/>
  <c r="AO541" i="79"/>
  <c r="AN541" i="79"/>
  <c r="AM541" i="79"/>
  <c r="AL541" i="79"/>
  <c r="AK541" i="79"/>
  <c r="AJ541" i="79"/>
  <c r="AW531" i="79"/>
  <c r="AV531" i="79"/>
  <c r="AU531" i="79"/>
  <c r="AT531" i="79"/>
  <c r="AS531" i="79"/>
  <c r="AR531" i="79"/>
  <c r="AQ531" i="79"/>
  <c r="AP531" i="79"/>
  <c r="AO531" i="79"/>
  <c r="AN531" i="79"/>
  <c r="AM531" i="79"/>
  <c r="AL531" i="79"/>
  <c r="AK531" i="79"/>
  <c r="AJ531" i="79"/>
  <c r="AW528" i="79"/>
  <c r="AV528" i="79"/>
  <c r="AU528" i="79"/>
  <c r="AT528" i="79"/>
  <c r="AS528" i="79"/>
  <c r="AR528" i="79"/>
  <c r="AQ528" i="79"/>
  <c r="AP528" i="79"/>
  <c r="AO528" i="79"/>
  <c r="AN528" i="79"/>
  <c r="AM528" i="79"/>
  <c r="AL528" i="79"/>
  <c r="AK528" i="79"/>
  <c r="AJ528" i="79"/>
  <c r="AW525" i="79"/>
  <c r="AV525" i="79"/>
  <c r="AU525" i="79"/>
  <c r="AT525" i="79"/>
  <c r="AS525" i="79"/>
  <c r="AR525" i="79"/>
  <c r="AQ525" i="79"/>
  <c r="AP525" i="79"/>
  <c r="AO525" i="79"/>
  <c r="AN525" i="79"/>
  <c r="AM525" i="79"/>
  <c r="AL525" i="79"/>
  <c r="AK525" i="79"/>
  <c r="AJ525" i="79"/>
  <c r="AW480" i="79"/>
  <c r="AV480" i="79"/>
  <c r="AU480" i="79"/>
  <c r="AT480" i="79"/>
  <c r="AS480" i="79"/>
  <c r="AR480" i="79"/>
  <c r="AQ480" i="79"/>
  <c r="AP480" i="79"/>
  <c r="AO480" i="79"/>
  <c r="AN480" i="79"/>
  <c r="AM480" i="79"/>
  <c r="AL480" i="79"/>
  <c r="AK480" i="79"/>
  <c r="AW476" i="79"/>
  <c r="AV476" i="79"/>
  <c r="AU476" i="79"/>
  <c r="AT476" i="79"/>
  <c r="AS476" i="79"/>
  <c r="AR476" i="79"/>
  <c r="AQ476" i="79"/>
  <c r="AP476" i="79"/>
  <c r="AO476" i="79"/>
  <c r="AN476" i="79"/>
  <c r="AM476" i="79"/>
  <c r="AL476" i="79"/>
  <c r="AK476" i="79"/>
  <c r="AJ476" i="79"/>
  <c r="AW473" i="79"/>
  <c r="AV473" i="79"/>
  <c r="AU473" i="79"/>
  <c r="AT473" i="79"/>
  <c r="AS473" i="79"/>
  <c r="AR473" i="79"/>
  <c r="AQ473" i="79"/>
  <c r="AP473" i="79"/>
  <c r="AO473" i="79"/>
  <c r="AN473" i="79"/>
  <c r="AM473" i="79"/>
  <c r="AL473" i="79"/>
  <c r="AK473" i="79"/>
  <c r="AJ473" i="79"/>
  <c r="AW470" i="79"/>
  <c r="AV470" i="79"/>
  <c r="AU470" i="79"/>
  <c r="AT470" i="79"/>
  <c r="AS470" i="79"/>
  <c r="AR470" i="79"/>
  <c r="AQ470" i="79"/>
  <c r="AP470" i="79"/>
  <c r="AO470" i="79"/>
  <c r="AN470" i="79"/>
  <c r="AM470" i="79"/>
  <c r="AL470" i="79"/>
  <c r="AK470" i="79"/>
  <c r="AJ470" i="79"/>
  <c r="AW466" i="79"/>
  <c r="AV466" i="79"/>
  <c r="AU466" i="79"/>
  <c r="AT466" i="79"/>
  <c r="AS466" i="79"/>
  <c r="AR466" i="79"/>
  <c r="AQ466" i="79"/>
  <c r="AP466" i="79"/>
  <c r="AO466" i="79"/>
  <c r="AN466" i="79"/>
  <c r="AM466" i="79"/>
  <c r="AL466" i="79"/>
  <c r="AK466" i="79"/>
  <c r="AJ466" i="79"/>
  <c r="AW463" i="79"/>
  <c r="AV463" i="79"/>
  <c r="AU463" i="79"/>
  <c r="AT463" i="79"/>
  <c r="AS463" i="79"/>
  <c r="AR463" i="79"/>
  <c r="AQ463" i="79"/>
  <c r="AP463" i="79"/>
  <c r="AO463" i="79"/>
  <c r="AN463" i="79"/>
  <c r="AM463" i="79"/>
  <c r="AL463" i="79"/>
  <c r="AK463" i="79"/>
  <c r="AJ463" i="79"/>
  <c r="AW460" i="79"/>
  <c r="AV460" i="79"/>
  <c r="AU460" i="79"/>
  <c r="AT460" i="79"/>
  <c r="AS460" i="79"/>
  <c r="AR460" i="79"/>
  <c r="AQ460" i="79"/>
  <c r="AP460" i="79"/>
  <c r="AO460" i="79"/>
  <c r="AN460" i="79"/>
  <c r="AM460" i="79"/>
  <c r="AL460" i="79"/>
  <c r="AK460" i="79"/>
  <c r="AJ460" i="79"/>
  <c r="AW457" i="79"/>
  <c r="AV457" i="79"/>
  <c r="AU457" i="79"/>
  <c r="AT457" i="79"/>
  <c r="AS457" i="79"/>
  <c r="AR457" i="79"/>
  <c r="AQ457" i="79"/>
  <c r="AP457" i="79"/>
  <c r="AO457" i="79"/>
  <c r="AN457" i="79"/>
  <c r="AM457" i="79"/>
  <c r="AL457" i="79"/>
  <c r="AK457" i="79"/>
  <c r="AJ457" i="79"/>
  <c r="AW454" i="79"/>
  <c r="AV454" i="79"/>
  <c r="AU454" i="79"/>
  <c r="AT454" i="79"/>
  <c r="AS454" i="79"/>
  <c r="AR454" i="79"/>
  <c r="AQ454" i="79"/>
  <c r="AP454" i="79"/>
  <c r="AO454" i="79"/>
  <c r="AN454" i="79"/>
  <c r="AM454" i="79"/>
  <c r="AL454" i="79"/>
  <c r="AK454" i="79"/>
  <c r="AJ454" i="79"/>
  <c r="AW450" i="79"/>
  <c r="AV450" i="79"/>
  <c r="AU450" i="79"/>
  <c r="AT450" i="79"/>
  <c r="AS450" i="79"/>
  <c r="AR450" i="79"/>
  <c r="AQ450" i="79"/>
  <c r="AP450" i="79"/>
  <c r="AO450" i="79"/>
  <c r="AN450" i="79"/>
  <c r="AM450" i="79"/>
  <c r="AL450" i="79"/>
  <c r="AK450" i="79"/>
  <c r="AJ450" i="79"/>
  <c r="AW447" i="79"/>
  <c r="AV447" i="79"/>
  <c r="AU447" i="79"/>
  <c r="AT447" i="79"/>
  <c r="AS447" i="79"/>
  <c r="AR447" i="79"/>
  <c r="AQ447" i="79"/>
  <c r="AP447" i="79"/>
  <c r="AO447" i="79"/>
  <c r="AN447" i="79"/>
  <c r="AM447" i="79"/>
  <c r="AL447" i="79"/>
  <c r="AK447" i="79"/>
  <c r="AJ447" i="79"/>
  <c r="AW444" i="79"/>
  <c r="AV444" i="79"/>
  <c r="AU444" i="79"/>
  <c r="AT444" i="79"/>
  <c r="AS444" i="79"/>
  <c r="AR444" i="79"/>
  <c r="AQ444" i="79"/>
  <c r="AP444" i="79"/>
  <c r="AO444" i="79"/>
  <c r="AN444" i="79"/>
  <c r="AM444" i="79"/>
  <c r="AL444" i="79"/>
  <c r="AK444" i="79"/>
  <c r="AJ444" i="79"/>
  <c r="AW397" i="79"/>
  <c r="AV397" i="79"/>
  <c r="AU397" i="79"/>
  <c r="AT397" i="79"/>
  <c r="AS397" i="79"/>
  <c r="AR397" i="79"/>
  <c r="AQ397" i="79"/>
  <c r="AP397" i="79"/>
  <c r="AO397" i="79"/>
  <c r="AN397" i="79"/>
  <c r="AM397" i="79"/>
  <c r="AL397" i="79"/>
  <c r="AK397" i="79"/>
  <c r="AW394" i="79"/>
  <c r="AV394" i="79"/>
  <c r="AU394" i="79"/>
  <c r="AT394" i="79"/>
  <c r="AS394" i="79"/>
  <c r="AR394" i="79"/>
  <c r="AQ394" i="79"/>
  <c r="AP394" i="79"/>
  <c r="AO394" i="79"/>
  <c r="AN394" i="79"/>
  <c r="AM394" i="79"/>
  <c r="AL394" i="79"/>
  <c r="AK394" i="79"/>
  <c r="AJ394" i="79"/>
  <c r="AW391" i="79"/>
  <c r="AV391" i="79"/>
  <c r="AU391" i="79"/>
  <c r="AT391" i="79"/>
  <c r="AS391" i="79"/>
  <c r="AR391" i="79"/>
  <c r="AQ391" i="79"/>
  <c r="AP391" i="79"/>
  <c r="AO391" i="79"/>
  <c r="AN391" i="79"/>
  <c r="AM391" i="79"/>
  <c r="AL391" i="79"/>
  <c r="AK391" i="79"/>
  <c r="AW388" i="79"/>
  <c r="AV388" i="79"/>
  <c r="AU388" i="79"/>
  <c r="AT388" i="79"/>
  <c r="AS388" i="79"/>
  <c r="AR388" i="79"/>
  <c r="AQ388" i="79"/>
  <c r="AP388" i="79"/>
  <c r="AO388" i="79"/>
  <c r="AN388" i="79"/>
  <c r="AM388" i="79"/>
  <c r="AL388" i="79"/>
  <c r="AK388" i="79"/>
  <c r="AJ388" i="79"/>
  <c r="AW354" i="79"/>
  <c r="AV354" i="79"/>
  <c r="AU354" i="79"/>
  <c r="AT354" i="79"/>
  <c r="AS354" i="79"/>
  <c r="AR354" i="79"/>
  <c r="AQ354" i="79"/>
  <c r="AP354" i="79"/>
  <c r="AO354" i="79"/>
  <c r="AN354" i="79"/>
  <c r="AM354" i="79"/>
  <c r="AL354" i="79"/>
  <c r="AK354" i="79"/>
  <c r="AJ354" i="79"/>
  <c r="AW351" i="79"/>
  <c r="AV351" i="79"/>
  <c r="AU351" i="79"/>
  <c r="AT351" i="79"/>
  <c r="AS351" i="79"/>
  <c r="AR351" i="79"/>
  <c r="AQ351" i="79"/>
  <c r="AP351" i="79"/>
  <c r="AO351" i="79"/>
  <c r="AN351" i="79"/>
  <c r="AM351" i="79"/>
  <c r="AL351" i="79"/>
  <c r="AK351" i="79"/>
  <c r="AJ351" i="79"/>
  <c r="AW348" i="79"/>
  <c r="AV348" i="79"/>
  <c r="AU348" i="79"/>
  <c r="AT348" i="79"/>
  <c r="AS348" i="79"/>
  <c r="AR348" i="79"/>
  <c r="AQ348" i="79"/>
  <c r="AP348" i="79"/>
  <c r="AO348" i="79"/>
  <c r="AN348" i="79"/>
  <c r="AM348" i="79"/>
  <c r="AL348" i="79"/>
  <c r="AK348" i="79"/>
  <c r="AJ348" i="79"/>
  <c r="AW342" i="79"/>
  <c r="AV342" i="79"/>
  <c r="AU342" i="79"/>
  <c r="AT342" i="79"/>
  <c r="AS342" i="79"/>
  <c r="AR342" i="79"/>
  <c r="AW339" i="79"/>
  <c r="AV339" i="79"/>
  <c r="AU339" i="79"/>
  <c r="AT339" i="79"/>
  <c r="AS339" i="79"/>
  <c r="AR339" i="79"/>
  <c r="AW336" i="79"/>
  <c r="AV336" i="79"/>
  <c r="AU336" i="79"/>
  <c r="AT336" i="79"/>
  <c r="AS336" i="79"/>
  <c r="AR336" i="79"/>
  <c r="AW333" i="79"/>
  <c r="AV333" i="79"/>
  <c r="AU333" i="79"/>
  <c r="AT333" i="79"/>
  <c r="AS333" i="79"/>
  <c r="AR333" i="79"/>
  <c r="AW330" i="79"/>
  <c r="AV330" i="79"/>
  <c r="AU330" i="79"/>
  <c r="AT330" i="79"/>
  <c r="AS330" i="79"/>
  <c r="AR330" i="79"/>
  <c r="AW327" i="79"/>
  <c r="AV327" i="79"/>
  <c r="AU327" i="79"/>
  <c r="AT327" i="79"/>
  <c r="AS327" i="79"/>
  <c r="AR327" i="79"/>
  <c r="AW322" i="79"/>
  <c r="AV322" i="79"/>
  <c r="AU322" i="79"/>
  <c r="AT322" i="79"/>
  <c r="AS322" i="79"/>
  <c r="AR322" i="79"/>
  <c r="AW319" i="79"/>
  <c r="AV319" i="79"/>
  <c r="AU319" i="79"/>
  <c r="AT319" i="79"/>
  <c r="AS319" i="79"/>
  <c r="AR319" i="79"/>
  <c r="AW315" i="79"/>
  <c r="AV315" i="79"/>
  <c r="AU315" i="79"/>
  <c r="AT315" i="79"/>
  <c r="AS315" i="79"/>
  <c r="AR315" i="79"/>
  <c r="AW312" i="79"/>
  <c r="AV312" i="79"/>
  <c r="AU312" i="79"/>
  <c r="AT312" i="79"/>
  <c r="AS312" i="79"/>
  <c r="AR312" i="79"/>
  <c r="AW309" i="79"/>
  <c r="AV309" i="79"/>
  <c r="AU309" i="79"/>
  <c r="AT309" i="79"/>
  <c r="AS309" i="79"/>
  <c r="AR309" i="79"/>
  <c r="AW305" i="79"/>
  <c r="AV305" i="79"/>
  <c r="AU305" i="79"/>
  <c r="AT305" i="79"/>
  <c r="AS305" i="79"/>
  <c r="AR305" i="79"/>
  <c r="AW280" i="79"/>
  <c r="AV280" i="79"/>
  <c r="AU280" i="79"/>
  <c r="AT280" i="79"/>
  <c r="AS280" i="79"/>
  <c r="AR280" i="79"/>
  <c r="AQ280" i="79"/>
  <c r="AP280" i="79"/>
  <c r="AO280" i="79"/>
  <c r="AN280" i="79"/>
  <c r="AM280" i="79"/>
  <c r="AL280" i="79"/>
  <c r="AK280" i="79"/>
  <c r="AW276" i="79"/>
  <c r="AV276" i="79"/>
  <c r="AU276" i="79"/>
  <c r="AT276" i="79"/>
  <c r="AS276" i="79"/>
  <c r="AR276" i="79"/>
  <c r="AQ276" i="79"/>
  <c r="AP276" i="79"/>
  <c r="AO276" i="79"/>
  <c r="AN276" i="79"/>
  <c r="AM276" i="79"/>
  <c r="AL276" i="79"/>
  <c r="AK276" i="79"/>
  <c r="AJ276" i="79"/>
  <c r="AW273" i="79"/>
  <c r="AV273" i="79"/>
  <c r="AU273" i="79"/>
  <c r="AT273" i="79"/>
  <c r="AS273" i="79"/>
  <c r="AR273" i="79"/>
  <c r="AQ273" i="79"/>
  <c r="AP273" i="79"/>
  <c r="AO273" i="79"/>
  <c r="AN273" i="79"/>
  <c r="AM273" i="79"/>
  <c r="AL273" i="79"/>
  <c r="AK273" i="79"/>
  <c r="AJ273" i="79"/>
  <c r="AW270" i="79"/>
  <c r="AV270" i="79"/>
  <c r="AU270" i="79"/>
  <c r="AT270" i="79"/>
  <c r="AS270" i="79"/>
  <c r="AR270" i="79"/>
  <c r="AQ270" i="79"/>
  <c r="AP270" i="79"/>
  <c r="AO270" i="79"/>
  <c r="AN270" i="79"/>
  <c r="AM270" i="79"/>
  <c r="AL270" i="79"/>
  <c r="AK270" i="79"/>
  <c r="AJ270" i="79"/>
  <c r="AW266" i="79"/>
  <c r="AV266" i="79"/>
  <c r="AU266" i="79"/>
  <c r="AT266" i="79"/>
  <c r="AS266" i="79"/>
  <c r="AR266" i="79"/>
  <c r="AQ266" i="79"/>
  <c r="AP266" i="79"/>
  <c r="AO266" i="79"/>
  <c r="AN266" i="79"/>
  <c r="AM266" i="79"/>
  <c r="AL266" i="79"/>
  <c r="AK266" i="79"/>
  <c r="AJ266" i="79"/>
  <c r="AW263" i="79"/>
  <c r="AV263" i="79"/>
  <c r="AU263" i="79"/>
  <c r="AT263" i="79"/>
  <c r="AS263" i="79"/>
  <c r="AR263" i="79"/>
  <c r="AQ263" i="79"/>
  <c r="AP263" i="79"/>
  <c r="AO263" i="79"/>
  <c r="AN263" i="79"/>
  <c r="AM263" i="79"/>
  <c r="AL263" i="79"/>
  <c r="AK263" i="79"/>
  <c r="AJ263" i="79"/>
  <c r="AW260" i="79"/>
  <c r="AV260" i="79"/>
  <c r="AU260" i="79"/>
  <c r="AT260" i="79"/>
  <c r="AS260" i="79"/>
  <c r="AR260" i="79"/>
  <c r="AQ260" i="79"/>
  <c r="AP260" i="79"/>
  <c r="AO260" i="79"/>
  <c r="AN260" i="79"/>
  <c r="AM260" i="79"/>
  <c r="AL260" i="79"/>
  <c r="AK260" i="79"/>
  <c r="AJ260" i="79"/>
  <c r="AW257" i="79"/>
  <c r="AV257" i="79"/>
  <c r="AU257" i="79"/>
  <c r="AT257" i="79"/>
  <c r="AS257" i="79"/>
  <c r="AR257" i="79"/>
  <c r="AQ257" i="79"/>
  <c r="AP257" i="79"/>
  <c r="AO257" i="79"/>
  <c r="AN257" i="79"/>
  <c r="AM257" i="79"/>
  <c r="AL257" i="79"/>
  <c r="AK257" i="79"/>
  <c r="AJ257" i="79"/>
  <c r="AW254" i="79"/>
  <c r="AV254" i="79"/>
  <c r="AU254" i="79"/>
  <c r="AT254" i="79"/>
  <c r="AS254" i="79"/>
  <c r="AR254" i="79"/>
  <c r="AQ254" i="79"/>
  <c r="AP254" i="79"/>
  <c r="AO254" i="79"/>
  <c r="AN254" i="79"/>
  <c r="AM254" i="79"/>
  <c r="AL254" i="79"/>
  <c r="AK254" i="79"/>
  <c r="AJ254" i="79"/>
  <c r="AW250" i="79"/>
  <c r="AV250" i="79"/>
  <c r="AU250" i="79"/>
  <c r="AT250" i="79"/>
  <c r="AS250" i="79"/>
  <c r="AR250" i="79"/>
  <c r="AQ250" i="79"/>
  <c r="AP250" i="79"/>
  <c r="AO250" i="79"/>
  <c r="AN250" i="79"/>
  <c r="AM250" i="79"/>
  <c r="AL250" i="79"/>
  <c r="AK250" i="79"/>
  <c r="AW247" i="79"/>
  <c r="AV247" i="79"/>
  <c r="AU247" i="79"/>
  <c r="AT247" i="79"/>
  <c r="AS247" i="79"/>
  <c r="AR247" i="79"/>
  <c r="AQ247" i="79"/>
  <c r="AP247" i="79"/>
  <c r="AO247" i="79"/>
  <c r="AN247" i="79"/>
  <c r="AM247" i="79"/>
  <c r="AL247" i="79"/>
  <c r="AK247" i="79"/>
  <c r="AJ247" i="79"/>
  <c r="AW244" i="79"/>
  <c r="AV244" i="79"/>
  <c r="AU244" i="79"/>
  <c r="AT244" i="79"/>
  <c r="AS244" i="79"/>
  <c r="AR244" i="79"/>
  <c r="AQ244" i="79"/>
  <c r="AP244" i="79"/>
  <c r="AO244" i="79"/>
  <c r="AN244" i="79"/>
  <c r="AM244" i="79"/>
  <c r="AL244" i="79"/>
  <c r="AK244" i="79"/>
  <c r="AJ244" i="79"/>
  <c r="AW241" i="79"/>
  <c r="AV241" i="79"/>
  <c r="AU241" i="79"/>
  <c r="AT241" i="79"/>
  <c r="AS241" i="79"/>
  <c r="AR241" i="79"/>
  <c r="AQ241" i="79"/>
  <c r="AP241" i="79"/>
  <c r="AO241" i="79"/>
  <c r="AN241" i="79"/>
  <c r="AM241" i="79"/>
  <c r="AL241" i="79"/>
  <c r="AK241" i="79"/>
  <c r="AW238" i="79"/>
  <c r="AV238" i="79"/>
  <c r="AU238" i="79"/>
  <c r="AT238" i="79"/>
  <c r="AS238" i="79"/>
  <c r="AR238" i="79"/>
  <c r="AQ238" i="79"/>
  <c r="AP238" i="79"/>
  <c r="AO238" i="79"/>
  <c r="AN238" i="79"/>
  <c r="AM238" i="79"/>
  <c r="AL238" i="79"/>
  <c r="AK238" i="79"/>
  <c r="AW144" i="79"/>
  <c r="AV144" i="79"/>
  <c r="AU144" i="79"/>
  <c r="AT144" i="79"/>
  <c r="AS144" i="79"/>
  <c r="AR144" i="79"/>
  <c r="AQ144" i="79"/>
  <c r="AP144" i="79"/>
  <c r="AO144" i="79"/>
  <c r="AN144" i="79"/>
  <c r="AM144" i="79"/>
  <c r="AL144" i="79"/>
  <c r="AK144" i="79"/>
  <c r="AJ144" i="79"/>
  <c r="AW141" i="79"/>
  <c r="AV141" i="79"/>
  <c r="AU141" i="79"/>
  <c r="AT141" i="79"/>
  <c r="AS141" i="79"/>
  <c r="AR141" i="79"/>
  <c r="AQ141" i="79"/>
  <c r="AP141" i="79"/>
  <c r="AO141" i="79"/>
  <c r="AN141" i="79"/>
  <c r="AM141" i="79"/>
  <c r="AL141" i="79"/>
  <c r="AK141" i="79"/>
  <c r="AJ141" i="79"/>
  <c r="AW138" i="79"/>
  <c r="AV138" i="79"/>
  <c r="AU138" i="79"/>
  <c r="AT138" i="79"/>
  <c r="AS138" i="79"/>
  <c r="AR138" i="79"/>
  <c r="AQ138" i="79"/>
  <c r="AP138" i="79"/>
  <c r="AO138" i="79"/>
  <c r="AN138" i="79"/>
  <c r="AM138" i="79"/>
  <c r="AL138" i="79"/>
  <c r="AK138" i="79"/>
  <c r="AJ138" i="79"/>
  <c r="AW135" i="79"/>
  <c r="AV135" i="79"/>
  <c r="AU135" i="79"/>
  <c r="AT135" i="79"/>
  <c r="AS135" i="79"/>
  <c r="AR135" i="79"/>
  <c r="AQ135" i="79"/>
  <c r="AP135" i="79"/>
  <c r="AO135" i="79"/>
  <c r="AN135" i="79"/>
  <c r="AM135" i="79"/>
  <c r="AL135" i="79"/>
  <c r="AK135" i="79"/>
  <c r="AJ135" i="79"/>
  <c r="AW132" i="79"/>
  <c r="AV132" i="79"/>
  <c r="AU132" i="79"/>
  <c r="AT132" i="79"/>
  <c r="AS132" i="79"/>
  <c r="AR132" i="79"/>
  <c r="AY132" i="79" s="1"/>
  <c r="AW129" i="79"/>
  <c r="AV129" i="79"/>
  <c r="AU129" i="79"/>
  <c r="AT129" i="79"/>
  <c r="AS129" i="79"/>
  <c r="AR129" i="79"/>
  <c r="AW124" i="79"/>
  <c r="AV124" i="79"/>
  <c r="AU124" i="79"/>
  <c r="AT124" i="79"/>
  <c r="AS124" i="79"/>
  <c r="AR124" i="79"/>
  <c r="AY124" i="79" s="1"/>
  <c r="AW121" i="79"/>
  <c r="AV121" i="79"/>
  <c r="AU121" i="79"/>
  <c r="AT121" i="79"/>
  <c r="AS121" i="79"/>
  <c r="AR121" i="79"/>
  <c r="AW117" i="79"/>
  <c r="AV117" i="79"/>
  <c r="AU117" i="79"/>
  <c r="AT117" i="79"/>
  <c r="AS117" i="79"/>
  <c r="AR117" i="79"/>
  <c r="AW114" i="79"/>
  <c r="AV114" i="79"/>
  <c r="AU114" i="79"/>
  <c r="AT114" i="79"/>
  <c r="AS114" i="79"/>
  <c r="AR114" i="79"/>
  <c r="AW111" i="79"/>
  <c r="AV111" i="79"/>
  <c r="AU111" i="79"/>
  <c r="AT111" i="79"/>
  <c r="AS111" i="79"/>
  <c r="AR111" i="79"/>
  <c r="AY111" i="79" s="1"/>
  <c r="AW108" i="79"/>
  <c r="AV108" i="79"/>
  <c r="AU108" i="79"/>
  <c r="AT108" i="79"/>
  <c r="AS108" i="79"/>
  <c r="AR108" i="79"/>
  <c r="AW103" i="79"/>
  <c r="AV103" i="79"/>
  <c r="AU103" i="79"/>
  <c r="AT103" i="79"/>
  <c r="AS103" i="79"/>
  <c r="AR103" i="79"/>
  <c r="AY103" i="79" s="1"/>
  <c r="AW97" i="79"/>
  <c r="AV97" i="79"/>
  <c r="AU97" i="79"/>
  <c r="AT97" i="79"/>
  <c r="AS97" i="79"/>
  <c r="AR97" i="79"/>
  <c r="AW83" i="79"/>
  <c r="AV83" i="79"/>
  <c r="AU83" i="79"/>
  <c r="AT83" i="79"/>
  <c r="AS83" i="79"/>
  <c r="AR83" i="79"/>
  <c r="AY83" i="79" s="1"/>
  <c r="AW76" i="79"/>
  <c r="AV76" i="79"/>
  <c r="AU76" i="79"/>
  <c r="AT76" i="79"/>
  <c r="AS76" i="79"/>
  <c r="AR76" i="79"/>
  <c r="AW73" i="79"/>
  <c r="AV73" i="79"/>
  <c r="AU73" i="79"/>
  <c r="AT73" i="79"/>
  <c r="AS73" i="79"/>
  <c r="AR73" i="79"/>
  <c r="AW69" i="79"/>
  <c r="AV69" i="79"/>
  <c r="AU69" i="79"/>
  <c r="AT69" i="79"/>
  <c r="AS69" i="79"/>
  <c r="AR69" i="79"/>
  <c r="AY69" i="79" s="1"/>
  <c r="AW66" i="79"/>
  <c r="AV66" i="79"/>
  <c r="AU66" i="79"/>
  <c r="AT66" i="79"/>
  <c r="AS66" i="79"/>
  <c r="AR66" i="79"/>
  <c r="AW63" i="79"/>
  <c r="AV63" i="79"/>
  <c r="AU63" i="79"/>
  <c r="AT63" i="79"/>
  <c r="AS63" i="79"/>
  <c r="AR63" i="79"/>
  <c r="AW59" i="79"/>
  <c r="AV59" i="79"/>
  <c r="AU59" i="79"/>
  <c r="AT59" i="79"/>
  <c r="AS59" i="79"/>
  <c r="AR59" i="79"/>
  <c r="AW56" i="79"/>
  <c r="AV56" i="79"/>
  <c r="AU56" i="79"/>
  <c r="AT56" i="79"/>
  <c r="AS56" i="79"/>
  <c r="AR56" i="79"/>
  <c r="AW52" i="79"/>
  <c r="AV52" i="79"/>
  <c r="AU52" i="79"/>
  <c r="AT52" i="79"/>
  <c r="AS52" i="79"/>
  <c r="AR52" i="79"/>
  <c r="AY52" i="79" s="1"/>
  <c r="AW49" i="79"/>
  <c r="AV49" i="79"/>
  <c r="AU49" i="79"/>
  <c r="AT49" i="79"/>
  <c r="AS49" i="79"/>
  <c r="AR49" i="79"/>
  <c r="AW46" i="79"/>
  <c r="AV46" i="79"/>
  <c r="AU46" i="79"/>
  <c r="AT46" i="79"/>
  <c r="AS46" i="79"/>
  <c r="AR46" i="79"/>
  <c r="AW43" i="79"/>
  <c r="AV43" i="79"/>
  <c r="AU43" i="79"/>
  <c r="AT43" i="79"/>
  <c r="AS43" i="79"/>
  <c r="AR43" i="79"/>
  <c r="AY43" i="79" s="1"/>
  <c r="AW40" i="79"/>
  <c r="AV40" i="79"/>
  <c r="AU40" i="79"/>
  <c r="AT40" i="79"/>
  <c r="AS40" i="79"/>
  <c r="AR40" i="79"/>
  <c r="AY40" i="79" s="1"/>
  <c r="U138" i="79"/>
  <c r="U135" i="79"/>
  <c r="BB494" i="46"/>
  <c r="BA494" i="46"/>
  <c r="AZ494" i="46"/>
  <c r="AY494" i="46"/>
  <c r="AX494" i="46"/>
  <c r="AW494" i="46"/>
  <c r="BB490" i="46"/>
  <c r="BA490" i="46"/>
  <c r="AZ490" i="46"/>
  <c r="AY490" i="46"/>
  <c r="AX490" i="46"/>
  <c r="AW490" i="46"/>
  <c r="BB487" i="46"/>
  <c r="BA487" i="46"/>
  <c r="AZ487" i="46"/>
  <c r="AY487" i="46"/>
  <c r="AX487" i="46"/>
  <c r="AW487" i="46"/>
  <c r="BB483" i="46"/>
  <c r="BA483" i="46"/>
  <c r="AZ483" i="46"/>
  <c r="AY483" i="46"/>
  <c r="AX483" i="46"/>
  <c r="AW483" i="46"/>
  <c r="BB477" i="46"/>
  <c r="BA477" i="46"/>
  <c r="AZ477" i="46"/>
  <c r="AY477" i="46"/>
  <c r="AX477" i="46"/>
  <c r="AW477" i="46"/>
  <c r="BB474" i="46"/>
  <c r="BA474" i="46"/>
  <c r="AZ474" i="46"/>
  <c r="AY474" i="46"/>
  <c r="AX474" i="46"/>
  <c r="AW474" i="46"/>
  <c r="BB471" i="46"/>
  <c r="BA471" i="46"/>
  <c r="AZ471" i="46"/>
  <c r="AY471" i="46"/>
  <c r="AX471" i="46"/>
  <c r="AW471" i="46"/>
  <c r="BB465" i="46"/>
  <c r="BA465" i="46"/>
  <c r="AZ465" i="46"/>
  <c r="AY465" i="46"/>
  <c r="AX465" i="46"/>
  <c r="AW465" i="46"/>
  <c r="BB461" i="46"/>
  <c r="BA461" i="46"/>
  <c r="AZ461" i="46"/>
  <c r="AY461" i="46"/>
  <c r="AX461" i="46"/>
  <c r="AW461" i="46"/>
  <c r="BB458" i="46"/>
  <c r="BA458" i="46"/>
  <c r="AZ458" i="46"/>
  <c r="AY458" i="46"/>
  <c r="AX458" i="46"/>
  <c r="AW458" i="46"/>
  <c r="BB455" i="46"/>
  <c r="BA455" i="46"/>
  <c r="AZ455" i="46"/>
  <c r="AY455" i="46"/>
  <c r="AX455" i="46"/>
  <c r="AW455" i="46"/>
  <c r="BB452" i="46"/>
  <c r="BA452" i="46"/>
  <c r="AZ452" i="46"/>
  <c r="AY452" i="46"/>
  <c r="AX452" i="46"/>
  <c r="AW452" i="46"/>
  <c r="BB449" i="46"/>
  <c r="BA449" i="46"/>
  <c r="AZ449" i="46"/>
  <c r="AY449" i="46"/>
  <c r="AX449" i="46"/>
  <c r="AW449" i="46"/>
  <c r="BB446" i="46"/>
  <c r="BA446" i="46"/>
  <c r="AZ446" i="46"/>
  <c r="AY446" i="46"/>
  <c r="AX446" i="46"/>
  <c r="AW446" i="46"/>
  <c r="BB358" i="46"/>
  <c r="BA358" i="46"/>
  <c r="AZ358" i="46"/>
  <c r="AY358" i="46"/>
  <c r="AX358" i="46"/>
  <c r="AW358" i="46"/>
  <c r="BB353" i="46"/>
  <c r="BA353" i="46"/>
  <c r="AZ353" i="46"/>
  <c r="AY353" i="46"/>
  <c r="AX353" i="46"/>
  <c r="AW353" i="46"/>
  <c r="BB349" i="46"/>
  <c r="BA349" i="46"/>
  <c r="AZ349" i="46"/>
  <c r="AY349" i="46"/>
  <c r="AX349" i="46"/>
  <c r="AW349" i="46"/>
  <c r="BB346" i="46"/>
  <c r="BA346" i="46"/>
  <c r="AZ346" i="46"/>
  <c r="AY346" i="46"/>
  <c r="AX346" i="46"/>
  <c r="AW346" i="46"/>
  <c r="BB342" i="46"/>
  <c r="BA342" i="46"/>
  <c r="AZ342" i="46"/>
  <c r="AY342" i="46"/>
  <c r="AX342" i="46"/>
  <c r="AW342" i="46"/>
  <c r="BB333" i="46"/>
  <c r="BA333" i="46"/>
  <c r="AZ333" i="46"/>
  <c r="AY333" i="46"/>
  <c r="AX333" i="46"/>
  <c r="AW333" i="46"/>
  <c r="BB330" i="46"/>
  <c r="BA330" i="46"/>
  <c r="AZ330" i="46"/>
  <c r="AY330" i="46"/>
  <c r="AX330" i="46"/>
  <c r="AW330" i="46"/>
  <c r="BB327" i="46"/>
  <c r="BA327" i="46"/>
  <c r="AZ327" i="46"/>
  <c r="AY327" i="46"/>
  <c r="AX327" i="46"/>
  <c r="AW327" i="46"/>
  <c r="BB324" i="46"/>
  <c r="BA324" i="46"/>
  <c r="AZ324" i="46"/>
  <c r="AY324" i="46"/>
  <c r="AX324" i="46"/>
  <c r="AW324" i="46"/>
  <c r="BB320" i="46"/>
  <c r="BA320" i="46"/>
  <c r="AZ320" i="46"/>
  <c r="AY320" i="46"/>
  <c r="AX320" i="46"/>
  <c r="AW320" i="46"/>
  <c r="BB314" i="46"/>
  <c r="BA314" i="46"/>
  <c r="AZ314" i="46"/>
  <c r="AY314" i="46"/>
  <c r="AX314" i="46"/>
  <c r="AW314" i="46"/>
  <c r="BB311" i="46"/>
  <c r="BA311" i="46"/>
  <c r="AZ311" i="46"/>
  <c r="AY311" i="46"/>
  <c r="AX311" i="46"/>
  <c r="AW311" i="46"/>
  <c r="BB308" i="46"/>
  <c r="BA308" i="46"/>
  <c r="AZ308" i="46"/>
  <c r="AY308" i="46"/>
  <c r="AX308" i="46"/>
  <c r="AW308" i="46"/>
  <c r="BB305" i="46"/>
  <c r="BA305" i="46"/>
  <c r="AZ305" i="46"/>
  <c r="AY305" i="46"/>
  <c r="AX305" i="46"/>
  <c r="AW305" i="46"/>
  <c r="BB302" i="46"/>
  <c r="BA302" i="46"/>
  <c r="AZ302" i="46"/>
  <c r="AY302" i="46"/>
  <c r="AX302" i="46"/>
  <c r="AW302" i="46"/>
  <c r="BB299" i="46"/>
  <c r="BA299" i="46"/>
  <c r="AZ299" i="46"/>
  <c r="AY299" i="46"/>
  <c r="AX299" i="46"/>
  <c r="AW299" i="46"/>
  <c r="BB209" i="46"/>
  <c r="BA209" i="46"/>
  <c r="AZ209" i="46"/>
  <c r="AY209" i="46"/>
  <c r="AX209" i="46"/>
  <c r="AW209" i="46"/>
  <c r="BB204" i="46"/>
  <c r="BA204" i="46"/>
  <c r="AZ204" i="46"/>
  <c r="AY204" i="46"/>
  <c r="AX204" i="46"/>
  <c r="AW204" i="46"/>
  <c r="BB200" i="46"/>
  <c r="BA200" i="46"/>
  <c r="AZ200" i="46"/>
  <c r="AY200" i="46"/>
  <c r="AX200" i="46"/>
  <c r="AW200" i="46"/>
  <c r="BB196" i="46"/>
  <c r="BA196" i="46"/>
  <c r="AZ196" i="46"/>
  <c r="AY196" i="46"/>
  <c r="AX196" i="46"/>
  <c r="AW196" i="46"/>
  <c r="BB190" i="46"/>
  <c r="BA190" i="46"/>
  <c r="AZ190" i="46"/>
  <c r="AY190" i="46"/>
  <c r="AX190" i="46"/>
  <c r="AW190" i="46"/>
  <c r="BB187" i="46"/>
  <c r="BA187" i="46"/>
  <c r="AZ187" i="46"/>
  <c r="AY187" i="46"/>
  <c r="AX187" i="46"/>
  <c r="AW187" i="46"/>
  <c r="BB184" i="46"/>
  <c r="BA184" i="46"/>
  <c r="AZ184" i="46"/>
  <c r="AY184" i="46"/>
  <c r="AX184" i="46"/>
  <c r="AW184" i="46"/>
  <c r="BB181" i="46"/>
  <c r="BA181" i="46"/>
  <c r="AZ181" i="46"/>
  <c r="AY181" i="46"/>
  <c r="AX181" i="46"/>
  <c r="AW181" i="46"/>
  <c r="BB177" i="46"/>
  <c r="BA177" i="46"/>
  <c r="AZ177" i="46"/>
  <c r="AY177" i="46"/>
  <c r="AX177" i="46"/>
  <c r="AW177" i="46"/>
  <c r="BB174" i="46"/>
  <c r="BA174" i="46"/>
  <c r="AZ174" i="46"/>
  <c r="AY174" i="46"/>
  <c r="AX174" i="46"/>
  <c r="AW174" i="46"/>
  <c r="BB171" i="46"/>
  <c r="BA171" i="46"/>
  <c r="AZ171" i="46"/>
  <c r="AY171" i="46"/>
  <c r="AX171" i="46"/>
  <c r="AW171" i="46"/>
  <c r="BB168" i="46"/>
  <c r="BA168" i="46"/>
  <c r="AZ168" i="46"/>
  <c r="AY168" i="46"/>
  <c r="AX168" i="46"/>
  <c r="AW168" i="46"/>
  <c r="BB165" i="46"/>
  <c r="BA165" i="46"/>
  <c r="AZ165" i="46"/>
  <c r="AY165" i="46"/>
  <c r="AX165" i="46"/>
  <c r="AW165" i="46"/>
  <c r="BB162" i="46"/>
  <c r="BA162" i="46"/>
  <c r="AZ162" i="46"/>
  <c r="AY162" i="46"/>
  <c r="AX162" i="46"/>
  <c r="AW162" i="46"/>
  <c r="BA109" i="46"/>
  <c r="AZ109" i="46"/>
  <c r="AY109" i="46"/>
  <c r="AX109" i="46"/>
  <c r="AW109" i="46"/>
  <c r="AV109" i="46"/>
  <c r="AU109" i="46"/>
  <c r="AT109" i="46"/>
  <c r="AS109" i="46"/>
  <c r="AR109" i="46"/>
  <c r="AQ109" i="46"/>
  <c r="AP109" i="46"/>
  <c r="BB106" i="46"/>
  <c r="BA106" i="46"/>
  <c r="AZ106" i="46"/>
  <c r="AY106" i="46"/>
  <c r="AX106" i="46"/>
  <c r="AW106" i="46"/>
  <c r="AV106" i="46"/>
  <c r="AU106" i="46"/>
  <c r="AT106" i="46"/>
  <c r="AS106" i="46"/>
  <c r="AP106" i="46"/>
  <c r="BB103" i="46"/>
  <c r="BA103" i="46"/>
  <c r="AZ103" i="46"/>
  <c r="AY103" i="46"/>
  <c r="AX103" i="46"/>
  <c r="AW103" i="46"/>
  <c r="AV103" i="46"/>
  <c r="AU103" i="46"/>
  <c r="AT103" i="46"/>
  <c r="AS103" i="46"/>
  <c r="AR103" i="46"/>
  <c r="AQ103" i="46"/>
  <c r="AP103" i="46"/>
  <c r="BB92" i="46"/>
  <c r="BA92" i="46"/>
  <c r="AZ92" i="46"/>
  <c r="AY92" i="46"/>
  <c r="AX92" i="46"/>
  <c r="AW92" i="46"/>
  <c r="AV92" i="46"/>
  <c r="AU92" i="46"/>
  <c r="AT92" i="46"/>
  <c r="AS92" i="46"/>
  <c r="AR92" i="46"/>
  <c r="AQ92" i="46"/>
  <c r="AP92" i="46"/>
  <c r="BB88" i="46"/>
  <c r="BA88" i="46"/>
  <c r="AZ88" i="46"/>
  <c r="AY88" i="46"/>
  <c r="AX88" i="46"/>
  <c r="AW88" i="46"/>
  <c r="AV88" i="46"/>
  <c r="AU88" i="46"/>
  <c r="AT88" i="46"/>
  <c r="AS88" i="46"/>
  <c r="AR88" i="46"/>
  <c r="AQ88" i="46"/>
  <c r="AP88" i="46"/>
  <c r="BB85" i="46"/>
  <c r="BA85" i="46"/>
  <c r="AZ85" i="46"/>
  <c r="AY85" i="46"/>
  <c r="AX85" i="46"/>
  <c r="AW85" i="46"/>
  <c r="AV85" i="46"/>
  <c r="AU85" i="46"/>
  <c r="AT85" i="46"/>
  <c r="AS85" i="46"/>
  <c r="AR85" i="46"/>
  <c r="AQ85" i="46"/>
  <c r="AP85" i="46"/>
  <c r="BB82" i="46"/>
  <c r="BA82" i="46"/>
  <c r="AZ82" i="46"/>
  <c r="AY82" i="46"/>
  <c r="AX82" i="46"/>
  <c r="AW82" i="46"/>
  <c r="AV82" i="46"/>
  <c r="AU82" i="46"/>
  <c r="AT82" i="46"/>
  <c r="AS82" i="46"/>
  <c r="AR82" i="46"/>
  <c r="AQ82" i="46"/>
  <c r="AP82" i="46"/>
  <c r="BB79" i="46"/>
  <c r="BA79" i="46"/>
  <c r="AZ79" i="46"/>
  <c r="AY79" i="46"/>
  <c r="AX79" i="46"/>
  <c r="AW79" i="46"/>
  <c r="AV79" i="46"/>
  <c r="AU79" i="46"/>
  <c r="AT79" i="46"/>
  <c r="AS79" i="46"/>
  <c r="AR79" i="46"/>
  <c r="AQ79" i="46"/>
  <c r="AP79" i="46"/>
  <c r="BB76" i="46"/>
  <c r="BA76" i="46"/>
  <c r="AZ76" i="46"/>
  <c r="AY76" i="46"/>
  <c r="AX76" i="46"/>
  <c r="AW76" i="46"/>
  <c r="AV76" i="46"/>
  <c r="AU76" i="46"/>
  <c r="AT76" i="46"/>
  <c r="AS76" i="46"/>
  <c r="AR76" i="46"/>
  <c r="AQ76" i="46"/>
  <c r="AP76" i="46"/>
  <c r="BB72" i="46"/>
  <c r="BA72" i="46"/>
  <c r="AZ72" i="46"/>
  <c r="AY72" i="46"/>
  <c r="AX72" i="46"/>
  <c r="AW72" i="46"/>
  <c r="AV72" i="46"/>
  <c r="AU72" i="46"/>
  <c r="AT72" i="46"/>
  <c r="AS72" i="46"/>
  <c r="AR72" i="46"/>
  <c r="AQ72" i="46"/>
  <c r="AP72" i="46"/>
  <c r="BB66" i="46"/>
  <c r="BA66" i="46"/>
  <c r="AZ66" i="46"/>
  <c r="AY66" i="46"/>
  <c r="AX66" i="46"/>
  <c r="AW66" i="46"/>
  <c r="AV66" i="46"/>
  <c r="AU66" i="46"/>
  <c r="AT66" i="46"/>
  <c r="AS66" i="46"/>
  <c r="AR66" i="46"/>
  <c r="AQ66" i="46"/>
  <c r="AP66" i="46"/>
  <c r="BB63" i="46"/>
  <c r="BA63" i="46"/>
  <c r="AZ63" i="46"/>
  <c r="AY63" i="46"/>
  <c r="AX63" i="46"/>
  <c r="AW63" i="46"/>
  <c r="AV63" i="46"/>
  <c r="AU63" i="46"/>
  <c r="AT63" i="46"/>
  <c r="AS63" i="46"/>
  <c r="AR63" i="46"/>
  <c r="AQ63" i="46"/>
  <c r="AP63" i="46"/>
  <c r="BB60" i="46"/>
  <c r="BA60" i="46"/>
  <c r="AZ60" i="46"/>
  <c r="AY60" i="46"/>
  <c r="AX60" i="46"/>
  <c r="AW60" i="46"/>
  <c r="AV60" i="46"/>
  <c r="AU60" i="46"/>
  <c r="AT60" i="46"/>
  <c r="AS60" i="46"/>
  <c r="AR60" i="46"/>
  <c r="AQ60" i="46"/>
  <c r="AP60" i="46"/>
  <c r="BB57" i="46"/>
  <c r="BA57" i="46"/>
  <c r="AZ57" i="46"/>
  <c r="AY57" i="46"/>
  <c r="AX57" i="46"/>
  <c r="AW57" i="46"/>
  <c r="AV57" i="46"/>
  <c r="AU57" i="46"/>
  <c r="AT57" i="46"/>
  <c r="AS57" i="46"/>
  <c r="AR57" i="46"/>
  <c r="AQ57" i="46"/>
  <c r="AP57" i="46"/>
  <c r="BB54" i="46"/>
  <c r="BA54" i="46"/>
  <c r="AZ54" i="46"/>
  <c r="AY54" i="46"/>
  <c r="AX54" i="46"/>
  <c r="AW54" i="46"/>
  <c r="AV54" i="46"/>
  <c r="AU54" i="46"/>
  <c r="AT54" i="46"/>
  <c r="AS54" i="46"/>
  <c r="AR54" i="46"/>
  <c r="AQ54" i="46"/>
  <c r="AP54" i="46"/>
  <c r="BB51" i="46"/>
  <c r="BA51" i="46"/>
  <c r="AZ51" i="46"/>
  <c r="AY51" i="46"/>
  <c r="AX51" i="46"/>
  <c r="AW51" i="46"/>
  <c r="AV51" i="46"/>
  <c r="AU51" i="46"/>
  <c r="AT51" i="46"/>
  <c r="AS51" i="46"/>
  <c r="AR51" i="46"/>
  <c r="AQ51" i="46"/>
  <c r="AP51" i="46"/>
  <c r="BB47" i="46"/>
  <c r="BA47" i="46"/>
  <c r="AZ47" i="46"/>
  <c r="AY47" i="46"/>
  <c r="AX47" i="46"/>
  <c r="AW47" i="46"/>
  <c r="AV47" i="46"/>
  <c r="AU47" i="46"/>
  <c r="AT47" i="46"/>
  <c r="AS47" i="46"/>
  <c r="AR47" i="46"/>
  <c r="AQ47" i="46"/>
  <c r="AP47" i="46"/>
  <c r="BB41" i="46"/>
  <c r="BA41" i="46"/>
  <c r="AZ41" i="46"/>
  <c r="AY41" i="46"/>
  <c r="AX41" i="46"/>
  <c r="AW41" i="46"/>
  <c r="AV41" i="46"/>
  <c r="AU41" i="46"/>
  <c r="AT41" i="46"/>
  <c r="AS41" i="46"/>
  <c r="AR41" i="46"/>
  <c r="AQ41" i="46"/>
  <c r="AP41" i="46"/>
  <c r="BB38" i="46"/>
  <c r="BA38" i="46"/>
  <c r="AZ38" i="46"/>
  <c r="AY38" i="46"/>
  <c r="AX38" i="46"/>
  <c r="AW38" i="46"/>
  <c r="AV38" i="46"/>
  <c r="AU38" i="46"/>
  <c r="AT38" i="46"/>
  <c r="AS38" i="46"/>
  <c r="AR38" i="46"/>
  <c r="AQ38" i="46"/>
  <c r="AP38" i="46"/>
  <c r="BB35" i="46"/>
  <c r="BA35" i="46"/>
  <c r="AZ35" i="46"/>
  <c r="AY35" i="46"/>
  <c r="AX35" i="46"/>
  <c r="AW35" i="46"/>
  <c r="AV35" i="46"/>
  <c r="AU35" i="46"/>
  <c r="AT35" i="46"/>
  <c r="AS35" i="46"/>
  <c r="AR35" i="46"/>
  <c r="AQ35" i="46"/>
  <c r="AP35" i="46"/>
  <c r="BB32" i="46"/>
  <c r="BA32" i="46"/>
  <c r="AZ32" i="46"/>
  <c r="AY32" i="46"/>
  <c r="AX32" i="46"/>
  <c r="AW32" i="46"/>
  <c r="AV32" i="46"/>
  <c r="AU32" i="46"/>
  <c r="AT32" i="46"/>
  <c r="AS32" i="46"/>
  <c r="AR32" i="46"/>
  <c r="AQ32" i="46"/>
  <c r="AP32" i="46"/>
  <c r="BB29" i="46"/>
  <c r="BA29" i="46"/>
  <c r="AZ29" i="46"/>
  <c r="AY29" i="46"/>
  <c r="AX29" i="46"/>
  <c r="AW29" i="46"/>
  <c r="AV29" i="46"/>
  <c r="AU29" i="46"/>
  <c r="AT29" i="46"/>
  <c r="AS29" i="46"/>
  <c r="AR29" i="46"/>
  <c r="AQ29" i="46"/>
  <c r="AP29" i="46"/>
  <c r="BB26" i="46"/>
  <c r="BA26" i="46"/>
  <c r="AZ26" i="46"/>
  <c r="AY26" i="46"/>
  <c r="AX26" i="46"/>
  <c r="AW26" i="46"/>
  <c r="AV26" i="46"/>
  <c r="AU26" i="46"/>
  <c r="AT26" i="46"/>
  <c r="AS26" i="46"/>
  <c r="AR26" i="46"/>
  <c r="AQ26" i="46"/>
  <c r="AP26" i="46"/>
  <c r="AY56" i="79" l="1"/>
  <c r="AY97" i="79"/>
  <c r="AY129" i="79"/>
  <c r="AY66" i="79"/>
  <c r="AY49" i="79"/>
  <c r="AY76" i="79"/>
  <c r="AY121" i="79"/>
  <c r="AY59" i="79"/>
  <c r="AY144" i="79"/>
  <c r="AY114" i="79"/>
  <c r="AY141" i="79"/>
  <c r="AY138" i="79"/>
  <c r="AY135" i="79"/>
  <c r="AY108" i="79"/>
  <c r="AY46" i="79"/>
  <c r="AY73" i="79"/>
  <c r="AY117" i="79"/>
  <c r="AY63" i="79"/>
  <c r="AK212" i="79"/>
  <c r="AK216" i="79"/>
  <c r="AK220" i="79"/>
  <c r="AK215" i="79"/>
  <c r="AK213" i="79"/>
  <c r="AK217" i="79"/>
  <c r="AK221" i="79"/>
  <c r="AK219" i="79"/>
  <c r="AK214" i="79"/>
  <c r="AK222" i="79"/>
  <c r="AK223" i="79"/>
  <c r="AO145" i="46"/>
  <c r="AO137" i="46"/>
  <c r="AO147" i="46"/>
  <c r="AO150" i="46"/>
  <c r="AO140" i="46"/>
  <c r="AO136" i="46"/>
  <c r="AO142" i="46"/>
  <c r="AO141" i="46"/>
  <c r="AO135" i="46"/>
  <c r="AO143" i="46"/>
  <c r="AO146" i="46"/>
  <c r="AO148" i="46"/>
  <c r="AO144" i="46"/>
  <c r="AO139" i="46"/>
  <c r="AO149" i="46"/>
  <c r="AO138" i="46"/>
  <c r="E3" i="80"/>
  <c r="E2" i="80"/>
  <c r="AP23" i="46" l="1"/>
  <c r="AQ23" i="46"/>
  <c r="AR23" i="46"/>
  <c r="AS23" i="46"/>
  <c r="AT23" i="46"/>
  <c r="AU23" i="46"/>
  <c r="AV23" i="46"/>
  <c r="AW23" i="46"/>
  <c r="AX23" i="46"/>
  <c r="AY23" i="46"/>
  <c r="AZ23" i="46"/>
  <c r="BA23" i="46"/>
  <c r="BB23" i="46"/>
  <c r="E36" i="45"/>
  <c r="AP135" i="46" l="1"/>
  <c r="AP139" i="46"/>
  <c r="AP143" i="46"/>
  <c r="AP147" i="46"/>
  <c r="AP136" i="46"/>
  <c r="AP140" i="46"/>
  <c r="AP144" i="46"/>
  <c r="AP148" i="46"/>
  <c r="AP137" i="46"/>
  <c r="AP141" i="46"/>
  <c r="AP145" i="46"/>
  <c r="AP149" i="46"/>
  <c r="AP138" i="46"/>
  <c r="AP142" i="46"/>
  <c r="AP146" i="46"/>
  <c r="AP150" i="46"/>
  <c r="BC440" i="46" l="1"/>
  <c r="BC295" i="46"/>
  <c r="BC158" i="46"/>
  <c r="BC20" i="46"/>
  <c r="G113" i="45"/>
  <c r="E113" i="45"/>
  <c r="B109" i="45"/>
  <c r="K113" i="45"/>
  <c r="L114" i="45" s="1"/>
  <c r="J113" i="45"/>
  <c r="I113" i="45"/>
  <c r="H113" i="45"/>
  <c r="F113" i="45"/>
  <c r="D113" i="45"/>
  <c r="F106" i="45"/>
  <c r="E106" i="45"/>
  <c r="B102" i="45"/>
  <c r="K106" i="45"/>
  <c r="L107" i="45" s="1"/>
  <c r="J106" i="45"/>
  <c r="I106" i="45"/>
  <c r="H106" i="45"/>
  <c r="G106" i="45"/>
  <c r="D106" i="45"/>
  <c r="E99" i="45"/>
  <c r="B95" i="45"/>
  <c r="K99" i="45"/>
  <c r="J99" i="45"/>
  <c r="I99" i="45"/>
  <c r="H99" i="45"/>
  <c r="G99" i="45"/>
  <c r="F99" i="45"/>
  <c r="D99" i="45"/>
  <c r="E92" i="45"/>
  <c r="B88" i="45"/>
  <c r="K92" i="45"/>
  <c r="J92" i="45"/>
  <c r="I92" i="45"/>
  <c r="H92" i="45"/>
  <c r="G92" i="45"/>
  <c r="F92" i="45"/>
  <c r="D92" i="45"/>
  <c r="H143" i="47"/>
  <c r="H139" i="47"/>
  <c r="B81" i="45"/>
  <c r="K85" i="45"/>
  <c r="J85" i="45"/>
  <c r="I85" i="45"/>
  <c r="H85" i="45"/>
  <c r="G85" i="45"/>
  <c r="F85" i="45"/>
  <c r="E85" i="45"/>
  <c r="D85" i="45"/>
  <c r="E78" i="45"/>
  <c r="F71" i="45"/>
  <c r="D78" i="45"/>
  <c r="B74" i="45"/>
  <c r="B67" i="45"/>
  <c r="K78" i="45"/>
  <c r="J78" i="45"/>
  <c r="I78" i="45"/>
  <c r="H78" i="45"/>
  <c r="G78" i="45"/>
  <c r="F78" i="45"/>
  <c r="K71" i="45"/>
  <c r="J71" i="45"/>
  <c r="I71" i="45"/>
  <c r="H71" i="45"/>
  <c r="G71" i="45"/>
  <c r="E71" i="45"/>
  <c r="D71" i="45"/>
  <c r="C28" i="44"/>
  <c r="C13" i="44"/>
  <c r="Q54" i="43"/>
  <c r="P54" i="43"/>
  <c r="AV1764" i="79" s="1"/>
  <c r="O54" i="43"/>
  <c r="AU1764" i="79" s="1"/>
  <c r="N54" i="43"/>
  <c r="AT1764" i="79" s="1"/>
  <c r="M54" i="43"/>
  <c r="AS1764" i="79" s="1"/>
  <c r="L54" i="43"/>
  <c r="AR1764" i="79" s="1"/>
  <c r="K54" i="43"/>
  <c r="AQ1764" i="79" s="1"/>
  <c r="Q13" i="44"/>
  <c r="P42" i="44"/>
  <c r="O42" i="44"/>
  <c r="N42" i="44"/>
  <c r="L122" i="45"/>
  <c r="L28" i="44"/>
  <c r="K42" i="44"/>
  <c r="AQ1738" i="79" l="1"/>
  <c r="AQ1684" i="79"/>
  <c r="AQ1631" i="79"/>
  <c r="AQ1433" i="79"/>
  <c r="AQ1622" i="79" s="1"/>
  <c r="AQ1657" i="79"/>
  <c r="AQ234" i="79"/>
  <c r="AQ36" i="79"/>
  <c r="AQ1711" i="79"/>
  <c r="AQ637" i="79"/>
  <c r="AQ434" i="79"/>
  <c r="AQ1234" i="79"/>
  <c r="AQ832" i="79"/>
  <c r="AR1738" i="79"/>
  <c r="AR1684" i="79"/>
  <c r="AR1631" i="79"/>
  <c r="AR1234" i="79"/>
  <c r="AR637" i="79"/>
  <c r="AR234" i="79"/>
  <c r="AR1657" i="79"/>
  <c r="AR36" i="79"/>
  <c r="AR1711" i="79"/>
  <c r="AR434" i="79"/>
  <c r="AR832" i="79"/>
  <c r="AR1433" i="79"/>
  <c r="AR1622" i="79" s="1"/>
  <c r="AV1738" i="79"/>
  <c r="AV1684" i="79"/>
  <c r="AV1631" i="79"/>
  <c r="AV1234" i="79"/>
  <c r="AV637" i="79"/>
  <c r="AV234" i="79"/>
  <c r="AV1433" i="79"/>
  <c r="AV1622" i="79" s="1"/>
  <c r="AV1657" i="79"/>
  <c r="AV36" i="79"/>
  <c r="AV224" i="79" s="1"/>
  <c r="AV434" i="79"/>
  <c r="AV1711" i="79"/>
  <c r="AV832" i="79"/>
  <c r="AT1711" i="79"/>
  <c r="AT1657" i="79"/>
  <c r="AT1433" i="79"/>
  <c r="AT1622" i="79" s="1"/>
  <c r="AT832" i="79"/>
  <c r="AT434" i="79"/>
  <c r="AT36" i="79"/>
  <c r="AT637" i="79"/>
  <c r="AT1684" i="79"/>
  <c r="AT1234" i="79"/>
  <c r="AT1631" i="79"/>
  <c r="AT1738" i="79"/>
  <c r="AT234" i="79"/>
  <c r="AU1738" i="79"/>
  <c r="AU1684" i="79"/>
  <c r="AU1711" i="79"/>
  <c r="AU1234" i="79"/>
  <c r="AU832" i="79"/>
  <c r="AU1631" i="79"/>
  <c r="AU1433" i="79"/>
  <c r="AU1622" i="79" s="1"/>
  <c r="AU1657" i="79"/>
  <c r="AU234" i="79"/>
  <c r="AU36" i="79"/>
  <c r="AU637" i="79"/>
  <c r="AU434" i="79"/>
  <c r="AS1711" i="79"/>
  <c r="AS1738" i="79"/>
  <c r="AS434" i="79"/>
  <c r="AS234" i="79"/>
  <c r="AS832" i="79"/>
  <c r="AS637" i="79"/>
  <c r="AS1684" i="79"/>
  <c r="AS1433" i="79"/>
  <c r="AS1622" i="79" s="1"/>
  <c r="AS1234" i="79"/>
  <c r="AS1657" i="79"/>
  <c r="AS1631" i="79"/>
  <c r="AS36" i="79"/>
  <c r="AW1711" i="79"/>
  <c r="AW1657" i="79"/>
  <c r="AW1684" i="79"/>
  <c r="AW1631" i="79"/>
  <c r="AW36" i="79"/>
  <c r="AW224" i="79" s="1"/>
  <c r="AW434" i="79"/>
  <c r="AW234" i="79"/>
  <c r="AW1738" i="79"/>
  <c r="AW832" i="79"/>
  <c r="AW637" i="79"/>
  <c r="AW1433" i="79"/>
  <c r="AW1622" i="79" s="1"/>
  <c r="AW1234" i="79"/>
  <c r="AQ1034" i="79"/>
  <c r="AU1034" i="79"/>
  <c r="AR1034" i="79"/>
  <c r="AV1034" i="79"/>
  <c r="AT1034" i="79"/>
  <c r="AS1034" i="79"/>
  <c r="AW1034" i="79"/>
  <c r="L29" i="44"/>
  <c r="L33" i="44" s="1"/>
  <c r="M14" i="44"/>
  <c r="M18" i="44" s="1"/>
  <c r="N43" i="44"/>
  <c r="K29" i="44"/>
  <c r="K33" i="44" s="1"/>
  <c r="N123" i="45"/>
  <c r="O123" i="45"/>
  <c r="P123" i="45"/>
  <c r="AY21" i="46"/>
  <c r="AY151" i="46" s="1"/>
  <c r="M123" i="45"/>
  <c r="AW21" i="46"/>
  <c r="AW151" i="46" s="1"/>
  <c r="Q14" i="44"/>
  <c r="Q18" i="44" s="1"/>
  <c r="Q29" i="44"/>
  <c r="Q33" i="44" s="1"/>
  <c r="Q43" i="44"/>
  <c r="AZ21" i="46"/>
  <c r="AZ151" i="46" s="1"/>
  <c r="AZ159" i="46"/>
  <c r="AZ290" i="46" s="1"/>
  <c r="AV159" i="46"/>
  <c r="AV290" i="46" s="1"/>
  <c r="AZ296" i="46"/>
  <c r="AV296" i="46"/>
  <c r="AZ441" i="46"/>
  <c r="AV441" i="46"/>
  <c r="K14" i="44"/>
  <c r="K18" i="44" s="1"/>
  <c r="O14" i="44"/>
  <c r="O18" i="44" s="1"/>
  <c r="O29" i="44"/>
  <c r="O33" i="44" s="1"/>
  <c r="O43" i="44"/>
  <c r="AV21" i="46"/>
  <c r="AV151" i="46" s="1"/>
  <c r="AY159" i="46"/>
  <c r="AY290" i="46" s="1"/>
  <c r="AY296" i="46"/>
  <c r="AY410" i="46" s="1"/>
  <c r="AY441" i="46"/>
  <c r="M43" i="44"/>
  <c r="BB21" i="46"/>
  <c r="BB151" i="46" s="1"/>
  <c r="BB159" i="46"/>
  <c r="BB290" i="46" s="1"/>
  <c r="AX159" i="46"/>
  <c r="AX290" i="46" s="1"/>
  <c r="BB296" i="46"/>
  <c r="AX296" i="46"/>
  <c r="BB441" i="46"/>
  <c r="AX441" i="46"/>
  <c r="N29" i="44"/>
  <c r="N33" i="44" s="1"/>
  <c r="K43" i="44"/>
  <c r="AX21" i="46"/>
  <c r="AX151" i="46" s="1"/>
  <c r="BA21" i="46"/>
  <c r="BA151" i="46" s="1"/>
  <c r="BA159" i="46"/>
  <c r="BA290" i="46" s="1"/>
  <c r="AW159" i="46"/>
  <c r="AW290" i="46" s="1"/>
  <c r="BA296" i="46"/>
  <c r="AW296" i="46"/>
  <c r="AW410" i="46" s="1"/>
  <c r="BA441" i="46"/>
  <c r="AW441" i="46"/>
  <c r="K122" i="45"/>
  <c r="AZ20" i="46"/>
  <c r="AW158" i="46"/>
  <c r="BA440" i="46"/>
  <c r="L13" i="44"/>
  <c r="P13" i="44"/>
  <c r="S14" i="47"/>
  <c r="AV158" i="46"/>
  <c r="BA295" i="46"/>
  <c r="AW440" i="46"/>
  <c r="N28" i="44"/>
  <c r="Q14" i="47"/>
  <c r="AY20" i="46"/>
  <c r="BA158" i="46"/>
  <c r="AY295" i="46"/>
  <c r="O122" i="45"/>
  <c r="U14" i="47"/>
  <c r="AW20" i="46"/>
  <c r="BA20" i="46"/>
  <c r="AZ158" i="46"/>
  <c r="AW295" i="46"/>
  <c r="V14" i="47"/>
  <c r="BB440" i="46"/>
  <c r="AX440" i="46"/>
  <c r="N13" i="44"/>
  <c r="M122" i="45"/>
  <c r="M28" i="44"/>
  <c r="Q42" i="44"/>
  <c r="R14" i="47"/>
  <c r="AX20" i="46"/>
  <c r="BB295" i="46"/>
  <c r="AX295" i="46"/>
  <c r="Q28" i="44"/>
  <c r="M42" i="44"/>
  <c r="AY158" i="46"/>
  <c r="AZ440" i="46"/>
  <c r="AV440" i="46"/>
  <c r="T14" i="47"/>
  <c r="P14" i="47"/>
  <c r="AV20" i="46"/>
  <c r="BB20" i="46"/>
  <c r="BB158" i="46"/>
  <c r="AX158" i="46"/>
  <c r="AZ295" i="46"/>
  <c r="AV295" i="46"/>
  <c r="AY440" i="46"/>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AS224" i="79" l="1"/>
  <c r="AS225" i="79"/>
  <c r="AS226" i="79"/>
  <c r="AS227" i="79"/>
  <c r="AU227" i="79"/>
  <c r="AU225" i="79"/>
  <c r="AU226" i="79"/>
  <c r="AT226" i="79"/>
  <c r="AT225" i="79"/>
  <c r="AT227" i="79"/>
  <c r="AR224" i="79"/>
  <c r="AR225" i="79"/>
  <c r="AR226" i="79"/>
  <c r="AR227" i="79"/>
  <c r="AQ227" i="79"/>
  <c r="AQ226" i="79"/>
  <c r="AQ225" i="79"/>
  <c r="BB576" i="46"/>
  <c r="BB571" i="46"/>
  <c r="BB574" i="46"/>
  <c r="BB569" i="46"/>
  <c r="BB572" i="46"/>
  <c r="BB575" i="46"/>
  <c r="BB570" i="46"/>
  <c r="BB567" i="46"/>
  <c r="BB563" i="46"/>
  <c r="BB573" i="46"/>
  <c r="BB568" i="46"/>
  <c r="BB550" i="46"/>
  <c r="BB565" i="46"/>
  <c r="BB564" i="46"/>
  <c r="BB566" i="46"/>
  <c r="AW569" i="46"/>
  <c r="AW572" i="46"/>
  <c r="AW568" i="46"/>
  <c r="AW564" i="46"/>
  <c r="AW575" i="46"/>
  <c r="AW570" i="46"/>
  <c r="AW573" i="46"/>
  <c r="AW576" i="46"/>
  <c r="AW565" i="46"/>
  <c r="AW571" i="46"/>
  <c r="AW574" i="46"/>
  <c r="AW567" i="46"/>
  <c r="AW566" i="46"/>
  <c r="AW563" i="46"/>
  <c r="AW550" i="46"/>
  <c r="O59" i="44"/>
  <c r="O58" i="44"/>
  <c r="O60" i="44"/>
  <c r="O57" i="44"/>
  <c r="O54" i="44"/>
  <c r="L60" i="44"/>
  <c r="L57" i="44"/>
  <c r="L54" i="44"/>
  <c r="L59" i="44"/>
  <c r="L58" i="44"/>
  <c r="BA573" i="46"/>
  <c r="BA576" i="46"/>
  <c r="BA571" i="46"/>
  <c r="BA574" i="46"/>
  <c r="BA569" i="46"/>
  <c r="BA572" i="46"/>
  <c r="BA575" i="46"/>
  <c r="BA570" i="46"/>
  <c r="BA567" i="46"/>
  <c r="BA563" i="46"/>
  <c r="BA565" i="46"/>
  <c r="BA564" i="46"/>
  <c r="BA550" i="46"/>
  <c r="BA568" i="46"/>
  <c r="BA566" i="46"/>
  <c r="M58" i="44"/>
  <c r="M57" i="44"/>
  <c r="M54" i="44"/>
  <c r="M60" i="44"/>
  <c r="M59" i="44"/>
  <c r="N57" i="44"/>
  <c r="N60" i="44"/>
  <c r="N59" i="44"/>
  <c r="N58" i="44"/>
  <c r="N54" i="44"/>
  <c r="P57" i="44"/>
  <c r="P54" i="44"/>
  <c r="P59" i="44"/>
  <c r="P58" i="44"/>
  <c r="P60" i="44"/>
  <c r="C88" i="45"/>
  <c r="AX572" i="46"/>
  <c r="AX568" i="46"/>
  <c r="AX564" i="46"/>
  <c r="AX575" i="46"/>
  <c r="AX570" i="46"/>
  <c r="AX573" i="46"/>
  <c r="AX576" i="46"/>
  <c r="AX565" i="46"/>
  <c r="AX571" i="46"/>
  <c r="AX574" i="46"/>
  <c r="AX569" i="46"/>
  <c r="AX567" i="46"/>
  <c r="AX566" i="46"/>
  <c r="AX563" i="46"/>
  <c r="AX550" i="46"/>
  <c r="Q54" i="44"/>
  <c r="Q60" i="44"/>
  <c r="Q59" i="44"/>
  <c r="Q57" i="44"/>
  <c r="Q58" i="44"/>
  <c r="AZ434" i="46"/>
  <c r="AZ435" i="46"/>
  <c r="AY434" i="46"/>
  <c r="AY435" i="46"/>
  <c r="AX434" i="46"/>
  <c r="AX435" i="46"/>
  <c r="BB434" i="46"/>
  <c r="BB435" i="46"/>
  <c r="AV434" i="46"/>
  <c r="AV435" i="46"/>
  <c r="AW434" i="46"/>
  <c r="AW435" i="46"/>
  <c r="BA434" i="46"/>
  <c r="BA435" i="46"/>
  <c r="K60" i="44"/>
  <c r="K54" i="44"/>
  <c r="K57" i="44"/>
  <c r="K58" i="44"/>
  <c r="K59" i="44"/>
  <c r="AX138" i="46"/>
  <c r="AX148" i="46"/>
  <c r="AX139" i="46"/>
  <c r="AX145" i="46"/>
  <c r="AX144" i="46"/>
  <c r="AX142" i="46"/>
  <c r="AX137" i="46"/>
  <c r="AX149" i="46"/>
  <c r="AX141" i="46"/>
  <c r="AX135" i="46"/>
  <c r="AX140" i="46"/>
  <c r="AX147" i="46"/>
  <c r="AX136" i="46"/>
  <c r="AX150" i="46"/>
  <c r="AX146" i="46"/>
  <c r="AX143" i="46"/>
  <c r="AS1620" i="79"/>
  <c r="AS1617" i="79"/>
  <c r="AS1621" i="79"/>
  <c r="AS1619" i="79"/>
  <c r="AS1618" i="79"/>
  <c r="AR1619" i="79"/>
  <c r="AR1618" i="79"/>
  <c r="AR1621" i="79"/>
  <c r="AR1620" i="79"/>
  <c r="AR1617" i="79"/>
  <c r="AQ1617" i="79"/>
  <c r="AQ1619" i="79"/>
  <c r="AQ1621" i="79"/>
  <c r="AQ1618" i="79"/>
  <c r="AQ1620" i="79"/>
  <c r="C102" i="45"/>
  <c r="P55" i="44"/>
  <c r="P56" i="44"/>
  <c r="K53" i="44"/>
  <c r="K56" i="44"/>
  <c r="K55" i="44"/>
  <c r="AW1620" i="79"/>
  <c r="AW1619" i="79"/>
  <c r="AW1621" i="79"/>
  <c r="AW1617" i="79"/>
  <c r="AW1618" i="79"/>
  <c r="AU1619" i="79"/>
  <c r="AU1621" i="79"/>
  <c r="AU1618" i="79"/>
  <c r="AU1617" i="79"/>
  <c r="AU1620" i="79"/>
  <c r="AT1618" i="79"/>
  <c r="AT1617" i="79"/>
  <c r="AT1620" i="79"/>
  <c r="AT1619" i="79"/>
  <c r="AT1621" i="79"/>
  <c r="AV1617" i="79"/>
  <c r="AV1619" i="79"/>
  <c r="AV1618" i="79"/>
  <c r="AV1621" i="79"/>
  <c r="AV1620" i="79"/>
  <c r="C95" i="45"/>
  <c r="O56" i="44"/>
  <c r="O55" i="44"/>
  <c r="AZ135" i="46"/>
  <c r="AZ139" i="46"/>
  <c r="AZ143" i="46"/>
  <c r="AZ147" i="46"/>
  <c r="AZ141" i="46"/>
  <c r="AZ149" i="46"/>
  <c r="AZ142" i="46"/>
  <c r="AZ150" i="46"/>
  <c r="AZ136" i="46"/>
  <c r="AZ140" i="46"/>
  <c r="AZ144" i="46"/>
  <c r="AZ148" i="46"/>
  <c r="AZ137" i="46"/>
  <c r="AZ145" i="46"/>
  <c r="AZ138" i="46"/>
  <c r="AZ146" i="46"/>
  <c r="AW135" i="46"/>
  <c r="AW139" i="46"/>
  <c r="AW143" i="46"/>
  <c r="AW147" i="46"/>
  <c r="AW140" i="46"/>
  <c r="AW148" i="46"/>
  <c r="AW141" i="46"/>
  <c r="AW145" i="46"/>
  <c r="AW142" i="46"/>
  <c r="AW150" i="46"/>
  <c r="AW136" i="46"/>
  <c r="AW144" i="46"/>
  <c r="AW137" i="46"/>
  <c r="AW149" i="46"/>
  <c r="AW138" i="46"/>
  <c r="AW146" i="46"/>
  <c r="N55" i="44"/>
  <c r="N56" i="44"/>
  <c r="L53" i="44"/>
  <c r="L55" i="44"/>
  <c r="L56" i="44"/>
  <c r="M56" i="44"/>
  <c r="M55" i="44"/>
  <c r="AY135" i="46"/>
  <c r="AY139" i="46"/>
  <c r="AY143" i="46"/>
  <c r="AY147" i="46"/>
  <c r="AY141" i="46"/>
  <c r="AY150" i="46"/>
  <c r="AY142" i="46"/>
  <c r="AY149" i="46"/>
  <c r="AY136" i="46"/>
  <c r="AY140" i="46"/>
  <c r="AY144" i="46"/>
  <c r="AY148" i="46"/>
  <c r="AY137" i="46"/>
  <c r="AY145" i="46"/>
  <c r="AY138" i="46"/>
  <c r="AY146" i="46"/>
  <c r="BA135" i="46"/>
  <c r="BA139" i="46"/>
  <c r="BA143" i="46"/>
  <c r="BA147" i="46"/>
  <c r="BA136" i="46"/>
  <c r="BA144" i="46"/>
  <c r="BA148" i="46"/>
  <c r="BA141" i="46"/>
  <c r="BA149" i="46"/>
  <c r="BA142" i="46"/>
  <c r="BA150" i="46"/>
  <c r="BA140" i="46"/>
  <c r="BA137" i="46"/>
  <c r="BA145" i="46"/>
  <c r="BA138" i="46"/>
  <c r="BA146" i="46"/>
  <c r="BB137" i="46"/>
  <c r="BB143" i="46"/>
  <c r="BB138" i="46"/>
  <c r="BB146" i="46"/>
  <c r="BB140" i="46"/>
  <c r="BB144" i="46"/>
  <c r="BB136" i="46"/>
  <c r="BB150" i="46"/>
  <c r="BB139" i="46"/>
  <c r="BB147" i="46"/>
  <c r="BB141" i="46"/>
  <c r="BB149" i="46"/>
  <c r="BB135" i="46"/>
  <c r="BB148" i="46"/>
  <c r="BB142" i="46"/>
  <c r="BB145" i="46"/>
  <c r="C109" i="45"/>
  <c r="Q56" i="44"/>
  <c r="Q55" i="44"/>
  <c r="AT1597" i="79"/>
  <c r="BA428" i="46"/>
  <c r="BA432" i="46"/>
  <c r="BA429" i="46"/>
  <c r="BA433" i="46"/>
  <c r="BA427" i="46"/>
  <c r="BA431" i="46"/>
  <c r="BB284" i="46"/>
  <c r="BB288" i="46"/>
  <c r="BB282" i="46"/>
  <c r="BB286" i="46"/>
  <c r="BB285" i="46"/>
  <c r="BB289" i="46"/>
  <c r="BB283" i="46"/>
  <c r="BB287" i="46"/>
  <c r="AY430" i="46"/>
  <c r="AY428" i="46"/>
  <c r="AY432" i="46"/>
  <c r="AY427" i="46"/>
  <c r="AY431" i="46"/>
  <c r="AY433" i="46"/>
  <c r="AY429" i="46"/>
  <c r="AZ282" i="46"/>
  <c r="AZ286" i="46"/>
  <c r="AZ284" i="46"/>
  <c r="AZ288" i="46"/>
  <c r="AZ283" i="46"/>
  <c r="AZ287" i="46"/>
  <c r="AZ289" i="46"/>
  <c r="AZ285" i="46"/>
  <c r="AV1597" i="79"/>
  <c r="AR1597" i="79"/>
  <c r="AW283" i="46"/>
  <c r="AW287" i="46"/>
  <c r="AW285" i="46"/>
  <c r="AW289" i="46"/>
  <c r="AW284" i="46"/>
  <c r="AW288" i="46"/>
  <c r="AW282" i="46"/>
  <c r="AW286" i="46"/>
  <c r="AX429" i="46"/>
  <c r="AX433" i="46"/>
  <c r="AX427" i="46"/>
  <c r="AX431" i="46"/>
  <c r="AX432" i="46"/>
  <c r="AX428" i="46"/>
  <c r="AY285" i="46"/>
  <c r="AY289" i="46"/>
  <c r="AY283" i="46"/>
  <c r="AY287" i="46"/>
  <c r="AY282" i="46"/>
  <c r="AY286" i="46"/>
  <c r="AY288" i="46"/>
  <c r="AY284" i="46"/>
  <c r="AV427" i="46"/>
  <c r="AV431" i="46"/>
  <c r="AV429" i="46"/>
  <c r="AV433" i="46"/>
  <c r="AV428" i="46"/>
  <c r="AV432" i="46"/>
  <c r="AV430" i="46"/>
  <c r="AW428" i="46"/>
  <c r="AW432" i="46"/>
  <c r="AW429" i="46"/>
  <c r="AW433" i="46"/>
  <c r="AW431" i="46"/>
  <c r="AW427" i="46"/>
  <c r="AX284" i="46"/>
  <c r="AX288" i="46"/>
  <c r="AX282" i="46"/>
  <c r="AX286" i="46"/>
  <c r="AX285" i="46"/>
  <c r="AX289" i="46"/>
  <c r="AX287" i="46"/>
  <c r="AX283" i="46"/>
  <c r="AV282" i="46"/>
  <c r="AV286" i="46"/>
  <c r="AV284" i="46"/>
  <c r="AV288" i="46"/>
  <c r="AV283" i="46"/>
  <c r="AV287" i="46"/>
  <c r="AV285" i="46"/>
  <c r="AV289" i="46"/>
  <c r="BA283" i="46"/>
  <c r="BA287" i="46"/>
  <c r="BA285" i="46"/>
  <c r="BA289" i="46"/>
  <c r="BA284" i="46"/>
  <c r="BA288" i="46"/>
  <c r="BA286" i="46"/>
  <c r="BA282" i="46"/>
  <c r="BB429" i="46"/>
  <c r="BB433" i="46"/>
  <c r="BB427" i="46"/>
  <c r="BB431" i="46"/>
  <c r="BB432" i="46"/>
  <c r="BB428" i="46"/>
  <c r="AZ427" i="46"/>
  <c r="AZ431" i="46"/>
  <c r="AZ429" i="46"/>
  <c r="AZ433" i="46"/>
  <c r="AZ428" i="46"/>
  <c r="AZ432" i="46"/>
  <c r="AZ430" i="46"/>
  <c r="AW1597" i="79"/>
  <c r="AS1597" i="79"/>
  <c r="AU1597" i="79"/>
  <c r="AQ1597" i="79"/>
  <c r="AR213" i="79"/>
  <c r="AR217" i="79"/>
  <c r="AR221" i="79"/>
  <c r="AR212" i="79"/>
  <c r="AR216" i="79"/>
  <c r="AR220" i="79"/>
  <c r="AR218" i="79"/>
  <c r="AR219" i="79"/>
  <c r="AR214" i="79"/>
  <c r="AR222" i="79"/>
  <c r="AR215" i="79"/>
  <c r="AR223" i="79"/>
  <c r="AV213" i="79"/>
  <c r="AV217" i="79"/>
  <c r="AV221" i="79"/>
  <c r="AV212" i="79"/>
  <c r="AV216" i="79"/>
  <c r="AV220" i="79"/>
  <c r="AV214" i="79"/>
  <c r="AV222" i="79"/>
  <c r="AV215" i="79"/>
  <c r="AV223" i="79"/>
  <c r="AV218" i="79"/>
  <c r="AV219" i="79"/>
  <c r="AS214" i="79"/>
  <c r="AS218" i="79"/>
  <c r="AS222" i="79"/>
  <c r="AS213" i="79"/>
  <c r="AS217" i="79"/>
  <c r="AS221" i="79"/>
  <c r="AS215" i="79"/>
  <c r="AS223" i="79"/>
  <c r="AS216" i="79"/>
  <c r="AS219" i="79"/>
  <c r="AS212" i="79"/>
  <c r="AS220" i="79"/>
  <c r="AW214" i="79"/>
  <c r="AW218" i="79"/>
  <c r="AW222" i="79"/>
  <c r="AW213" i="79"/>
  <c r="AW217" i="79"/>
  <c r="AW221" i="79"/>
  <c r="AW219" i="79"/>
  <c r="AW212" i="79"/>
  <c r="AW220" i="79"/>
  <c r="AW215" i="79"/>
  <c r="AW223" i="79"/>
  <c r="AW216" i="79"/>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V199" i="79"/>
  <c r="BA425" i="46"/>
  <c r="BA426" i="46"/>
  <c r="BA424" i="46"/>
  <c r="BA423" i="46"/>
  <c r="BA422" i="46"/>
  <c r="BA421" i="46"/>
  <c r="BA276" i="46"/>
  <c r="BA281" i="46"/>
  <c r="BA280" i="46"/>
  <c r="BA279" i="46"/>
  <c r="BA278" i="46"/>
  <c r="BA277" i="46"/>
  <c r="BA275" i="46"/>
  <c r="H85" i="47"/>
  <c r="H86" i="47"/>
  <c r="H82" i="47"/>
  <c r="H83" i="47"/>
  <c r="H84" i="47"/>
  <c r="H81" i="47"/>
  <c r="H79" i="47"/>
  <c r="H80" i="47"/>
  <c r="H76" i="47"/>
  <c r="H77" i="47"/>
  <c r="E64" i="45" l="1"/>
  <c r="F64" i="45"/>
  <c r="G64" i="45"/>
  <c r="H64" i="45"/>
  <c r="I64" i="45"/>
  <c r="J64" i="45"/>
  <c r="K64" i="45"/>
  <c r="E57" i="45"/>
  <c r="F57" i="45"/>
  <c r="G57" i="45"/>
  <c r="H57" i="45"/>
  <c r="I57" i="45"/>
  <c r="J57" i="45"/>
  <c r="K57" i="45"/>
  <c r="E50" i="45"/>
  <c r="F50" i="45"/>
  <c r="G50" i="45"/>
  <c r="H50" i="45"/>
  <c r="I50" i="45"/>
  <c r="J50" i="45"/>
  <c r="K50" i="45"/>
  <c r="E43" i="45"/>
  <c r="F43" i="45"/>
  <c r="G43" i="45"/>
  <c r="H43" i="45"/>
  <c r="I43" i="45"/>
  <c r="J43" i="45"/>
  <c r="K43" i="45"/>
  <c r="F36" i="45"/>
  <c r="G36" i="45"/>
  <c r="H36" i="45"/>
  <c r="I36" i="45"/>
  <c r="J36" i="45"/>
  <c r="K36" i="45"/>
  <c r="D64" i="45"/>
  <c r="D57" i="45"/>
  <c r="D50" i="45"/>
  <c r="D43" i="45"/>
  <c r="D36" i="45"/>
  <c r="B60" i="45" l="1"/>
  <c r="B53" i="45"/>
  <c r="B46" i="45"/>
  <c r="B39" i="45"/>
  <c r="B32" i="45"/>
  <c r="B25" i="45"/>
  <c r="B18" i="45"/>
  <c r="AJ223" i="79" l="1"/>
  <c r="AJ219" i="79"/>
  <c r="AJ215" i="79"/>
  <c r="AJ216" i="79"/>
  <c r="AJ222" i="79"/>
  <c r="AJ214" i="79"/>
  <c r="AJ220" i="79"/>
  <c r="AJ221" i="79"/>
  <c r="AJ217" i="79"/>
  <c r="AJ213" i="79"/>
  <c r="AJ212" i="79"/>
  <c r="AW199" i="79"/>
  <c r="AS199" i="79"/>
  <c r="AR199" i="79"/>
  <c r="W410" i="46"/>
  <c r="D410" i="46"/>
  <c r="J54" i="43"/>
  <c r="AP1764" i="79" s="1"/>
  <c r="I54" i="43"/>
  <c r="AO1764" i="79" s="1"/>
  <c r="H54" i="43"/>
  <c r="AN1764" i="79" s="1"/>
  <c r="G54" i="43"/>
  <c r="AM1764" i="79" s="1"/>
  <c r="F54" i="43"/>
  <c r="AL1764" i="79" s="1"/>
  <c r="E54" i="43"/>
  <c r="D54" i="43"/>
  <c r="W265" i="46"/>
  <c r="D265" i="46"/>
  <c r="J28" i="44"/>
  <c r="I28" i="44"/>
  <c r="H28" i="44"/>
  <c r="G28" i="44"/>
  <c r="F28" i="44"/>
  <c r="E28" i="44"/>
  <c r="D28" i="44"/>
  <c r="AO1711" i="79" l="1"/>
  <c r="AO1684" i="79"/>
  <c r="AO832" i="79"/>
  <c r="AO637" i="79"/>
  <c r="AO1433" i="79"/>
  <c r="AO1622" i="79" s="1"/>
  <c r="AO1234" i="79"/>
  <c r="AO1738" i="79"/>
  <c r="AO1657" i="79"/>
  <c r="AO1631" i="79"/>
  <c r="AO36" i="79"/>
  <c r="AO434" i="79"/>
  <c r="AO234" i="79"/>
  <c r="AN1738" i="79"/>
  <c r="AN1684" i="79"/>
  <c r="AN1631" i="79"/>
  <c r="AN1234" i="79"/>
  <c r="AN637" i="79"/>
  <c r="AN234" i="79"/>
  <c r="AN434" i="79"/>
  <c r="AN832" i="79"/>
  <c r="AN1433" i="79"/>
  <c r="AN1622" i="79" s="1"/>
  <c r="AN1711" i="79"/>
  <c r="AN1657" i="79"/>
  <c r="AN36" i="79"/>
  <c r="AP1711" i="79"/>
  <c r="AP1657" i="79"/>
  <c r="AP1433" i="79"/>
  <c r="AP1622" i="79" s="1"/>
  <c r="AP832" i="79"/>
  <c r="AP434" i="79"/>
  <c r="AP36" i="79"/>
  <c r="AP1234" i="79"/>
  <c r="AP1738" i="79"/>
  <c r="AP1631" i="79"/>
  <c r="AP234" i="79"/>
  <c r="AP1684" i="79"/>
  <c r="AP637" i="79"/>
  <c r="AK1738" i="79"/>
  <c r="AK1711" i="79"/>
  <c r="AK1684" i="79"/>
  <c r="AK1657" i="79"/>
  <c r="AK1631" i="79"/>
  <c r="AK1433" i="79"/>
  <c r="AK1622" i="79" s="1"/>
  <c r="AK1234" i="79"/>
  <c r="AK832" i="79"/>
  <c r="AK637" i="79"/>
  <c r="AK434" i="79"/>
  <c r="AK234" i="79"/>
  <c r="AK36" i="79"/>
  <c r="AJ1738" i="79"/>
  <c r="AJ1711" i="79"/>
  <c r="AJ1684" i="79"/>
  <c r="AJ1657" i="79"/>
  <c r="AJ1631" i="79"/>
  <c r="AJ1433" i="79"/>
  <c r="AJ1234" i="79"/>
  <c r="AJ832" i="79"/>
  <c r="AJ637" i="79"/>
  <c r="AJ434" i="79"/>
  <c r="AJ234" i="79"/>
  <c r="AJ36" i="79"/>
  <c r="AJ225" i="79" s="1"/>
  <c r="AM1684" i="79"/>
  <c r="AM1234" i="79"/>
  <c r="AM234" i="79"/>
  <c r="AM1433" i="79"/>
  <c r="AM1622" i="79" s="1"/>
  <c r="AM434" i="79"/>
  <c r="AM1657" i="79"/>
  <c r="AM832" i="79"/>
  <c r="AM36" i="79"/>
  <c r="AM1738" i="79"/>
  <c r="AM1631" i="79"/>
  <c r="AM637" i="79"/>
  <c r="AM1711" i="79"/>
  <c r="AL1738" i="79"/>
  <c r="AL1684" i="79"/>
  <c r="AL1631" i="79"/>
  <c r="AL1234" i="79"/>
  <c r="AL637" i="79"/>
  <c r="AL234" i="79"/>
  <c r="AL1711" i="79"/>
  <c r="AL1657" i="79"/>
  <c r="AL1433" i="79"/>
  <c r="AL832" i="79"/>
  <c r="AL434" i="79"/>
  <c r="AL36" i="79"/>
  <c r="AL1034" i="79"/>
  <c r="AK1034" i="79"/>
  <c r="AO1034" i="79"/>
  <c r="AP1034" i="79"/>
  <c r="AM1034" i="79"/>
  <c r="AJ1034" i="79"/>
  <c r="AN1034" i="79"/>
  <c r="H29" i="44"/>
  <c r="H33" i="44" s="1"/>
  <c r="I29" i="44"/>
  <c r="I33" i="44" s="1"/>
  <c r="J29" i="44"/>
  <c r="J33" i="44" s="1"/>
  <c r="AO21" i="46"/>
  <c r="E29" i="44"/>
  <c r="E33" i="44" s="1"/>
  <c r="BB278" i="46"/>
  <c r="BB275" i="46"/>
  <c r="BB276" i="46"/>
  <c r="BB281" i="46"/>
  <c r="BB277" i="46"/>
  <c r="BB279" i="46"/>
  <c r="BB280" i="46"/>
  <c r="BB422" i="46"/>
  <c r="BB424" i="46"/>
  <c r="BB423" i="46"/>
  <c r="BB426" i="46"/>
  <c r="BB421" i="46"/>
  <c r="BB425" i="46"/>
  <c r="AV421" i="46"/>
  <c r="AX421" i="46"/>
  <c r="AW425" i="46"/>
  <c r="AW423" i="46"/>
  <c r="AV425" i="46"/>
  <c r="AZ425" i="46"/>
  <c r="AY425" i="46"/>
  <c r="AX425" i="46"/>
  <c r="AW422" i="46"/>
  <c r="AZ426" i="46"/>
  <c r="AY424" i="46"/>
  <c r="AY421" i="46"/>
  <c r="AZ423" i="46"/>
  <c r="AY422" i="46"/>
  <c r="AX423" i="46"/>
  <c r="AW424" i="46"/>
  <c r="AV424" i="46"/>
  <c r="AV422" i="46"/>
  <c r="AZ424" i="46"/>
  <c r="AZ422" i="46"/>
  <c r="AY423" i="46"/>
  <c r="AX426" i="46"/>
  <c r="AZ421" i="46"/>
  <c r="AW426" i="46"/>
  <c r="AV426" i="46"/>
  <c r="AX422" i="46"/>
  <c r="AX424" i="46"/>
  <c r="AV423" i="46"/>
  <c r="AY426" i="46"/>
  <c r="AW421" i="46"/>
  <c r="AV281" i="46"/>
  <c r="AZ281" i="46"/>
  <c r="AX280" i="46"/>
  <c r="AV279" i="46"/>
  <c r="AZ279" i="46"/>
  <c r="AX278" i="46"/>
  <c r="AV277" i="46"/>
  <c r="AZ277" i="46"/>
  <c r="AW276" i="46"/>
  <c r="AV280" i="46"/>
  <c r="AX279" i="46"/>
  <c r="AV278" i="46"/>
  <c r="AX277" i="46"/>
  <c r="AZ275" i="46"/>
  <c r="AV275" i="46"/>
  <c r="AY281" i="46"/>
  <c r="AV276" i="46"/>
  <c r="AW275" i="46"/>
  <c r="AY275" i="46"/>
  <c r="AW281" i="46"/>
  <c r="AY280" i="46"/>
  <c r="AW279" i="46"/>
  <c r="AY278" i="46"/>
  <c r="AW277" i="46"/>
  <c r="AX276" i="46"/>
  <c r="AX275" i="46"/>
  <c r="AX281" i="46"/>
  <c r="AZ280" i="46"/>
  <c r="AZ278" i="46"/>
  <c r="AY276" i="46"/>
  <c r="AW280" i="46"/>
  <c r="AY279" i="46"/>
  <c r="AW278" i="46"/>
  <c r="AY277" i="46"/>
  <c r="AZ276" i="46"/>
  <c r="BA265" i="46"/>
  <c r="BB265" i="46"/>
  <c r="BA410" i="46"/>
  <c r="BB410" i="46"/>
  <c r="AZ410" i="46"/>
  <c r="AV410" i="46"/>
  <c r="AX410" i="46"/>
  <c r="AZ265" i="46"/>
  <c r="AX265" i="46"/>
  <c r="AV265" i="46"/>
  <c r="AY265" i="46"/>
  <c r="AW265" i="46"/>
  <c r="F29" i="44"/>
  <c r="F33" i="44" s="1"/>
  <c r="AQ21" i="46"/>
  <c r="D29" i="44"/>
  <c r="D33" i="44" s="1"/>
  <c r="AQ441" i="46"/>
  <c r="AR296" i="46"/>
  <c r="G29" i="44"/>
  <c r="G33" i="44" s="1"/>
  <c r="AP295" i="46"/>
  <c r="E13" i="44"/>
  <c r="D123" i="45"/>
  <c r="E14" i="44"/>
  <c r="E18" i="44" s="1"/>
  <c r="AU440" i="46"/>
  <c r="J13" i="44"/>
  <c r="J43" i="44"/>
  <c r="J14" i="44"/>
  <c r="J18" i="44" s="1"/>
  <c r="AO295" i="46"/>
  <c r="D13" i="44"/>
  <c r="AS158" i="46"/>
  <c r="H13" i="44"/>
  <c r="AO441" i="46"/>
  <c r="D14" i="44"/>
  <c r="D18" i="44" s="1"/>
  <c r="AS296" i="46"/>
  <c r="H14" i="44"/>
  <c r="H18" i="44" s="1"/>
  <c r="AT158" i="46"/>
  <c r="I13" i="44"/>
  <c r="H123" i="45"/>
  <c r="I14" i="44"/>
  <c r="I18" i="44" s="1"/>
  <c r="AQ440" i="46"/>
  <c r="F13" i="44"/>
  <c r="F43" i="44"/>
  <c r="F14" i="44"/>
  <c r="F18" i="44" s="1"/>
  <c r="AR440" i="46"/>
  <c r="G13" i="44"/>
  <c r="AR441" i="46"/>
  <c r="G14" i="44"/>
  <c r="G18" i="44" s="1"/>
  <c r="AR21" i="46"/>
  <c r="AR151" i="46" s="1"/>
  <c r="AO296" i="46"/>
  <c r="AU159" i="46"/>
  <c r="AU290" i="46" s="1"/>
  <c r="AR158" i="46"/>
  <c r="G123" i="45"/>
  <c r="AQ159" i="46"/>
  <c r="AU441" i="46"/>
  <c r="I43" i="44"/>
  <c r="E43" i="44"/>
  <c r="AP440" i="46"/>
  <c r="AU158" i="46"/>
  <c r="AQ158" i="46"/>
  <c r="H43" i="44"/>
  <c r="C123" i="45"/>
  <c r="F123" i="45"/>
  <c r="AU21" i="46"/>
  <c r="AU151" i="46" s="1"/>
  <c r="AT159" i="46"/>
  <c r="AP159" i="46"/>
  <c r="AU296" i="46"/>
  <c r="AQ296" i="46"/>
  <c r="AS295" i="46"/>
  <c r="AT441" i="46"/>
  <c r="AP441" i="46"/>
  <c r="AS440" i="46"/>
  <c r="AT295" i="46"/>
  <c r="AT440" i="46"/>
  <c r="AP158" i="46"/>
  <c r="D43" i="44"/>
  <c r="G43" i="44"/>
  <c r="I123" i="45"/>
  <c r="E123" i="45"/>
  <c r="AT21" i="46"/>
  <c r="AT151" i="46" s="1"/>
  <c r="AP21" i="46"/>
  <c r="AP151" i="46" s="1"/>
  <c r="AS159" i="46"/>
  <c r="AT296" i="46"/>
  <c r="AP296" i="46"/>
  <c r="AR295" i="46"/>
  <c r="AO440" i="46"/>
  <c r="AS441" i="46"/>
  <c r="AO158" i="46"/>
  <c r="AS21" i="46"/>
  <c r="AS151" i="46" s="1"/>
  <c r="AO159" i="46"/>
  <c r="AR159" i="46"/>
  <c r="AU295" i="46"/>
  <c r="AQ295" i="46"/>
  <c r="AL225" i="79" l="1"/>
  <c r="AL227" i="79"/>
  <c r="AL226" i="79"/>
  <c r="AM226" i="79"/>
  <c r="AM225" i="79"/>
  <c r="AM227" i="79"/>
  <c r="AJ227" i="79"/>
  <c r="AJ226" i="79"/>
  <c r="AK225" i="79"/>
  <c r="AK226" i="79"/>
  <c r="AK227" i="79"/>
  <c r="AP226" i="79"/>
  <c r="AP225" i="79"/>
  <c r="AP227" i="79"/>
  <c r="AN227" i="79"/>
  <c r="AN226" i="79"/>
  <c r="AN225" i="79"/>
  <c r="AO224" i="79"/>
  <c r="AO227" i="79"/>
  <c r="AO225" i="79"/>
  <c r="AO226" i="79"/>
  <c r="AK1597" i="79"/>
  <c r="AO127" i="46"/>
  <c r="AO151" i="46"/>
  <c r="AQ151" i="46"/>
  <c r="AQ150" i="46"/>
  <c r="AJ1597" i="79"/>
  <c r="AJ1622" i="79"/>
  <c r="AL1621" i="79"/>
  <c r="AL1622" i="79"/>
  <c r="AK218" i="79"/>
  <c r="AK224" i="79"/>
  <c r="AJ218" i="79"/>
  <c r="AJ224" i="79"/>
  <c r="AT576" i="46"/>
  <c r="AT571" i="46"/>
  <c r="AT574" i="46"/>
  <c r="AT567" i="46"/>
  <c r="AT563" i="46"/>
  <c r="AT569" i="46"/>
  <c r="AT572" i="46"/>
  <c r="AT550" i="46"/>
  <c r="AT575" i="46"/>
  <c r="AT570" i="46"/>
  <c r="AT573" i="46"/>
  <c r="AT568" i="46"/>
  <c r="AT565" i="46"/>
  <c r="AT564" i="46"/>
  <c r="AT566" i="46"/>
  <c r="AT434" i="46"/>
  <c r="AT435" i="46"/>
  <c r="AU434" i="46"/>
  <c r="AU435" i="46"/>
  <c r="I54" i="44"/>
  <c r="I57" i="44"/>
  <c r="I60" i="44"/>
  <c r="I58" i="44"/>
  <c r="I59" i="44"/>
  <c r="I50" i="44"/>
  <c r="J58" i="44"/>
  <c r="J59" i="44"/>
  <c r="J54" i="44"/>
  <c r="J57" i="44"/>
  <c r="J60" i="44"/>
  <c r="H57" i="44"/>
  <c r="H58" i="44"/>
  <c r="H59" i="44"/>
  <c r="H60" i="44"/>
  <c r="H54" i="44"/>
  <c r="H50" i="44"/>
  <c r="J53" i="44"/>
  <c r="J56" i="44"/>
  <c r="J55" i="44"/>
  <c r="H53" i="44"/>
  <c r="H55" i="44"/>
  <c r="H56" i="44"/>
  <c r="AT136" i="46"/>
  <c r="AT147" i="46"/>
  <c r="AT141" i="46"/>
  <c r="AT146" i="46"/>
  <c r="AT135" i="46"/>
  <c r="AT148" i="46"/>
  <c r="AT139" i="46"/>
  <c r="AT144" i="46"/>
  <c r="AT149" i="46"/>
  <c r="AT140" i="46"/>
  <c r="AT150" i="46"/>
  <c r="AT137" i="46"/>
  <c r="AT143" i="46"/>
  <c r="AT138" i="46"/>
  <c r="AT142" i="46"/>
  <c r="AT145" i="46"/>
  <c r="I53" i="44"/>
  <c r="I56" i="44"/>
  <c r="I55" i="44"/>
  <c r="AP1617" i="79"/>
  <c r="AP1620" i="79"/>
  <c r="AP1619" i="79"/>
  <c r="AP1621" i="79"/>
  <c r="AP1618" i="79"/>
  <c r="AN1618" i="79"/>
  <c r="AN1621" i="79"/>
  <c r="AN1620" i="79"/>
  <c r="AN1617" i="79"/>
  <c r="AN1619" i="79"/>
  <c r="AO1621" i="79"/>
  <c r="AO1619" i="79"/>
  <c r="AO1618" i="79"/>
  <c r="AO1620" i="79"/>
  <c r="AO1617" i="79"/>
  <c r="E59" i="44"/>
  <c r="E57" i="44"/>
  <c r="E56" i="44"/>
  <c r="E60" i="44"/>
  <c r="E55" i="44"/>
  <c r="E58" i="44"/>
  <c r="E54" i="44"/>
  <c r="E53" i="44"/>
  <c r="D56" i="44"/>
  <c r="D51" i="44"/>
  <c r="D58" i="44"/>
  <c r="D59" i="44"/>
  <c r="D55" i="44"/>
  <c r="D57" i="44"/>
  <c r="D54" i="44"/>
  <c r="D60" i="44"/>
  <c r="D53" i="44"/>
  <c r="D52" i="44"/>
  <c r="E50" i="44"/>
  <c r="E46" i="44"/>
  <c r="D50" i="44"/>
  <c r="D46" i="44"/>
  <c r="AM1619" i="79"/>
  <c r="AM1620" i="79"/>
  <c r="AM1618" i="79"/>
  <c r="AM1617" i="79"/>
  <c r="AM1621" i="79"/>
  <c r="G53" i="44"/>
  <c r="G58" i="44"/>
  <c r="G59" i="44"/>
  <c r="G57" i="44"/>
  <c r="G55" i="44"/>
  <c r="G56" i="44"/>
  <c r="G54" i="44"/>
  <c r="G60" i="44"/>
  <c r="G50" i="44"/>
  <c r="G46" i="44"/>
  <c r="F53" i="44"/>
  <c r="F54" i="44"/>
  <c r="F56" i="44"/>
  <c r="F57" i="44"/>
  <c r="F60" i="44"/>
  <c r="F55" i="44"/>
  <c r="F58" i="44"/>
  <c r="F59" i="44"/>
  <c r="F50" i="44"/>
  <c r="F46" i="44"/>
  <c r="AP1597" i="79"/>
  <c r="AM1597" i="79"/>
  <c r="AL1620" i="79"/>
  <c r="AL1617" i="79"/>
  <c r="AL1618" i="79"/>
  <c r="AL1597" i="79"/>
  <c r="AL1619" i="79"/>
  <c r="AT429" i="46"/>
  <c r="AT433" i="46"/>
  <c r="AT427" i="46"/>
  <c r="AT431" i="46"/>
  <c r="AT432" i="46"/>
  <c r="AT428" i="46"/>
  <c r="AU430" i="46"/>
  <c r="AU428" i="46"/>
  <c r="AU432" i="46"/>
  <c r="AU427" i="46"/>
  <c r="AU431" i="46"/>
  <c r="AU429" i="46"/>
  <c r="AU433" i="46"/>
  <c r="AU265" i="46"/>
  <c r="AU285" i="46"/>
  <c r="AU289" i="46"/>
  <c r="AU283" i="46"/>
  <c r="AU287" i="46"/>
  <c r="AU282" i="46"/>
  <c r="AU286" i="46"/>
  <c r="AU288" i="46"/>
  <c r="AU284" i="46"/>
  <c r="AN1597" i="79"/>
  <c r="AO1597" i="79"/>
  <c r="AO214" i="79"/>
  <c r="AO218" i="79"/>
  <c r="AO222" i="79"/>
  <c r="AO213" i="79"/>
  <c r="AO217" i="79"/>
  <c r="AO221" i="79"/>
  <c r="AO219" i="79"/>
  <c r="AO212" i="79"/>
  <c r="AO220" i="79"/>
  <c r="AO215" i="79"/>
  <c r="AO223" i="79"/>
  <c r="AO216" i="79"/>
  <c r="AJ199" i="79"/>
  <c r="AK199" i="79"/>
  <c r="AP127" i="46"/>
  <c r="AT127" i="46"/>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48" i="44"/>
  <c r="D47" i="44"/>
  <c r="D49" i="44"/>
  <c r="I52" i="44"/>
  <c r="I48" i="44"/>
  <c r="I51" i="44"/>
  <c r="I47" i="44"/>
  <c r="I49" i="44"/>
  <c r="J45" i="44"/>
  <c r="J44" i="44"/>
  <c r="D44" i="44"/>
  <c r="D45" i="44"/>
  <c r="G45" i="44"/>
  <c r="G44" i="44"/>
  <c r="H45" i="44"/>
  <c r="H44" i="44"/>
  <c r="E45" i="44"/>
  <c r="F45" i="44"/>
  <c r="F44" i="44"/>
  <c r="I44" i="44"/>
  <c r="I45" i="44"/>
  <c r="AO199" i="79"/>
  <c r="AT422" i="46"/>
  <c r="AT426" i="46"/>
  <c r="AT425" i="46"/>
  <c r="AT424" i="46"/>
  <c r="AT423" i="46"/>
  <c r="AU426" i="46"/>
  <c r="AU423" i="46"/>
  <c r="AU425" i="46"/>
  <c r="AU424" i="46"/>
  <c r="AU422" i="46"/>
  <c r="AT410" i="46"/>
  <c r="AT421" i="46"/>
  <c r="AU281" i="46"/>
  <c r="AU410" i="46"/>
  <c r="AU421" i="46"/>
  <c r="AU275" i="46"/>
  <c r="AU276" i="46"/>
  <c r="AU280" i="46"/>
  <c r="AU278" i="46"/>
  <c r="AU279" i="46"/>
  <c r="AU277" i="46"/>
  <c r="D127" i="46"/>
  <c r="D122" i="45" l="1"/>
  <c r="E122" i="45"/>
  <c r="F122" i="45"/>
  <c r="G122" i="45"/>
  <c r="H122" i="45"/>
  <c r="I122" i="45"/>
  <c r="C122" i="45"/>
  <c r="AP1768" i="79" l="1"/>
  <c r="AO1768" i="79"/>
  <c r="AN1768" i="79"/>
  <c r="AU1768" i="79"/>
  <c r="AW1768" i="79"/>
  <c r="AM1768" i="79"/>
  <c r="AL1768" i="79"/>
  <c r="AS1768" i="79"/>
  <c r="AQ1768" i="79"/>
  <c r="AV1768" i="79"/>
  <c r="AT1768" i="79"/>
  <c r="AK1768" i="79"/>
  <c r="AR1768" i="79"/>
  <c r="AJ1768" i="79"/>
  <c r="AK1402" i="79"/>
  <c r="AK1635" i="79"/>
  <c r="AK1742" i="79"/>
  <c r="AK1600" i="79"/>
  <c r="AK800" i="79"/>
  <c r="AK1202" i="79"/>
  <c r="AK1688" i="79"/>
  <c r="AK1002" i="79"/>
  <c r="AK1715" i="79"/>
  <c r="AJ1688" i="79"/>
  <c r="AJ1635" i="79"/>
  <c r="AJ1002" i="79"/>
  <c r="AJ800" i="79"/>
  <c r="AJ1715" i="79"/>
  <c r="AJ1202" i="79"/>
  <c r="AJ1742" i="79"/>
  <c r="AJ1600" i="79"/>
  <c r="AJ1402" i="79"/>
  <c r="AS1688" i="79"/>
  <c r="AS1661" i="79"/>
  <c r="AV1661" i="79"/>
  <c r="AQ1661" i="79"/>
  <c r="AQ1688" i="79"/>
  <c r="AW1661" i="79"/>
  <c r="AT1661" i="79"/>
  <c r="AT1635" i="79"/>
  <c r="AU1688" i="79"/>
  <c r="AR1742" i="79"/>
  <c r="AR1745" i="79" s="1"/>
  <c r="AS1600" i="79"/>
  <c r="AV1688" i="79"/>
  <c r="AQ1635" i="79"/>
  <c r="AW1688" i="79"/>
  <c r="AT1688" i="79"/>
  <c r="AU1742" i="79"/>
  <c r="AU1745" i="79" s="1"/>
  <c r="AR1715" i="79"/>
  <c r="AS1742" i="79"/>
  <c r="AS1745" i="79" s="1"/>
  <c r="AV1635" i="79"/>
  <c r="AV1715" i="79"/>
  <c r="AQ1715" i="79"/>
  <c r="AW1635" i="79"/>
  <c r="AW1600" i="79"/>
  <c r="AT1715" i="79"/>
  <c r="AU1600" i="79"/>
  <c r="AU1635" i="79"/>
  <c r="AR1600" i="79"/>
  <c r="AV1600" i="79"/>
  <c r="AW1715" i="79"/>
  <c r="AU1661" i="79"/>
  <c r="AR1635" i="79"/>
  <c r="AS1635" i="79"/>
  <c r="AQ1742" i="79"/>
  <c r="AQ1745" i="79" s="1"/>
  <c r="AU1715" i="79"/>
  <c r="AR1688" i="79"/>
  <c r="AR1661" i="79"/>
  <c r="AT1742" i="79"/>
  <c r="AT1745" i="79" s="1"/>
  <c r="AS1715" i="79"/>
  <c r="AW1742" i="79"/>
  <c r="AW1745" i="79" s="1"/>
  <c r="AV1742" i="79"/>
  <c r="AV1745" i="79" s="1"/>
  <c r="AT1600" i="79"/>
  <c r="AQ1600" i="79"/>
  <c r="AN1742" i="79"/>
  <c r="AP1661" i="79"/>
  <c r="AP1688" i="79"/>
  <c r="AM1688" i="79"/>
  <c r="AL1600" i="79"/>
  <c r="AL1742" i="79"/>
  <c r="AO1661" i="79"/>
  <c r="AN1635" i="79"/>
  <c r="AM1661" i="79"/>
  <c r="AP1600" i="79"/>
  <c r="AP1742" i="79"/>
  <c r="AP1745" i="79" s="1"/>
  <c r="AM1715" i="79"/>
  <c r="AK1661" i="79"/>
  <c r="AN1661" i="79"/>
  <c r="AP1715" i="79"/>
  <c r="AM1600" i="79"/>
  <c r="AM1635" i="79"/>
  <c r="AL1661" i="79"/>
  <c r="AL1635" i="79"/>
  <c r="AO1635" i="79"/>
  <c r="AO1600" i="79"/>
  <c r="AJ1661" i="79"/>
  <c r="AJ1666" i="79" s="1"/>
  <c r="AN1600" i="79"/>
  <c r="AP1635" i="79"/>
  <c r="AM1742" i="79"/>
  <c r="AL1715" i="79"/>
  <c r="AO1688" i="79"/>
  <c r="AO1715" i="79"/>
  <c r="AN1688" i="79"/>
  <c r="AN1715" i="79"/>
  <c r="AL1688" i="79"/>
  <c r="AO1742" i="79"/>
  <c r="AO1745" i="79" s="1"/>
  <c r="AV136" i="46" l="1"/>
  <c r="AV146" i="46"/>
  <c r="AV148" i="46"/>
  <c r="AV135" i="46"/>
  <c r="AV140" i="46"/>
  <c r="AV147" i="46"/>
  <c r="AQ1662" i="79" s="1"/>
  <c r="AV150" i="46"/>
  <c r="AQ1743" i="79" s="1"/>
  <c r="AV139" i="46"/>
  <c r="AV144" i="46"/>
  <c r="AV143" i="46"/>
  <c r="AV141" i="46"/>
  <c r="AV137" i="46"/>
  <c r="AV145" i="46"/>
  <c r="AQ1601" i="79" s="1"/>
  <c r="AV138" i="46"/>
  <c r="AV142" i="46"/>
  <c r="AV149" i="46"/>
  <c r="AQ1716" i="79" s="1"/>
  <c r="AJ1769" i="79"/>
  <c r="AJ1780" i="79"/>
  <c r="AJ1773" i="79"/>
  <c r="AS1770" i="79"/>
  <c r="AS1769" i="79"/>
  <c r="AS1771" i="79"/>
  <c r="AS1780" i="79"/>
  <c r="AS1773" i="79"/>
  <c r="AS1772" i="79"/>
  <c r="AL1780" i="79"/>
  <c r="AL1769" i="79"/>
  <c r="AK1780" i="79"/>
  <c r="AK1769" i="79"/>
  <c r="AK1773" i="79"/>
  <c r="AU1771" i="79"/>
  <c r="AU1769" i="79"/>
  <c r="AU1770" i="79"/>
  <c r="AU1780" i="79"/>
  <c r="AT1771" i="79"/>
  <c r="AT1780" i="79"/>
  <c r="AT1769" i="79"/>
  <c r="AT1770" i="79"/>
  <c r="AN1780" i="79"/>
  <c r="AN1769" i="79"/>
  <c r="AW1780" i="79"/>
  <c r="AW1776" i="79"/>
  <c r="AW1769" i="79"/>
  <c r="AW1770" i="79"/>
  <c r="AW1771" i="79"/>
  <c r="AW1773" i="79"/>
  <c r="AW1772" i="79"/>
  <c r="AV1769" i="79"/>
  <c r="AV1780" i="79"/>
  <c r="AV1771" i="79"/>
  <c r="AV1770" i="79"/>
  <c r="AV1773" i="79"/>
  <c r="AV1772" i="79"/>
  <c r="AO1780" i="79"/>
  <c r="AO1769" i="79"/>
  <c r="AO1773" i="79"/>
  <c r="AO1771" i="79"/>
  <c r="AO1772" i="79"/>
  <c r="AM1769" i="79"/>
  <c r="AM1780" i="79"/>
  <c r="AR1780" i="79"/>
  <c r="AR1769" i="79"/>
  <c r="AR1770" i="79"/>
  <c r="AR1771" i="79"/>
  <c r="AR1773" i="79"/>
  <c r="AR1772" i="79"/>
  <c r="AQ1769" i="79"/>
  <c r="AQ1780" i="79"/>
  <c r="AQ1770" i="79"/>
  <c r="AQ1771" i="79"/>
  <c r="AP1780" i="79"/>
  <c r="AP1769" i="79"/>
  <c r="AP1770" i="79"/>
  <c r="AP1771" i="79"/>
  <c r="AS147" i="46"/>
  <c r="AN1662" i="79" s="1"/>
  <c r="AS140" i="46"/>
  <c r="AU143" i="46"/>
  <c r="AU144" i="46"/>
  <c r="AS137" i="46"/>
  <c r="AU142" i="46"/>
  <c r="AU138" i="46"/>
  <c r="AS136" i="46"/>
  <c r="AS141" i="46"/>
  <c r="AU147" i="46"/>
  <c r="AP1662" i="79" s="1"/>
  <c r="AU148" i="46"/>
  <c r="AP1689" i="79" s="1"/>
  <c r="AS144" i="46"/>
  <c r="AS149" i="46"/>
  <c r="AN1716" i="79" s="1"/>
  <c r="AU141" i="46"/>
  <c r="AU137" i="46"/>
  <c r="AS148" i="46"/>
  <c r="AN1689" i="79" s="1"/>
  <c r="AS142" i="46"/>
  <c r="AU145" i="46"/>
  <c r="AP1601" i="79" s="1"/>
  <c r="AU150" i="46"/>
  <c r="AP1743" i="79" s="1"/>
  <c r="AS150" i="46"/>
  <c r="AN1743" i="79" s="1"/>
  <c r="AS135" i="46"/>
  <c r="AS145" i="46"/>
  <c r="AN1601" i="79" s="1"/>
  <c r="AU149" i="46"/>
  <c r="AP1716" i="79" s="1"/>
  <c r="AU146" i="46"/>
  <c r="AP1636" i="79" s="1"/>
  <c r="AS139" i="46"/>
  <c r="AS138" i="46"/>
  <c r="AU135" i="46"/>
  <c r="AU136" i="46"/>
  <c r="AS143" i="46"/>
  <c r="AS146" i="46"/>
  <c r="AN1636" i="79" s="1"/>
  <c r="AU139" i="46"/>
  <c r="AU140" i="46"/>
  <c r="AJ1605" i="79"/>
  <c r="AR147" i="46"/>
  <c r="AM1662" i="79" s="1"/>
  <c r="AR148" i="46"/>
  <c r="AM1689" i="79" s="1"/>
  <c r="AR141" i="46"/>
  <c r="AR150" i="46"/>
  <c r="AM1743" i="79" s="1"/>
  <c r="AQ147" i="46"/>
  <c r="AL1662" i="79" s="1"/>
  <c r="AQ140" i="46"/>
  <c r="AQ141" i="46"/>
  <c r="AQ146" i="46"/>
  <c r="AL1636" i="79" s="1"/>
  <c r="AR137" i="46"/>
  <c r="AQ136" i="46"/>
  <c r="AQ142" i="46"/>
  <c r="AR135" i="46"/>
  <c r="AR136" i="46"/>
  <c r="AR138" i="46"/>
  <c r="AR145" i="46"/>
  <c r="AM1601" i="79" s="1"/>
  <c r="AQ135" i="46"/>
  <c r="AQ138" i="46"/>
  <c r="AQ144" i="46"/>
  <c r="AQ145" i="46"/>
  <c r="AL1601" i="79" s="1"/>
  <c r="AR143" i="46"/>
  <c r="AR142" i="46"/>
  <c r="AQ137" i="46"/>
  <c r="AR139" i="46"/>
  <c r="AR140" i="46"/>
  <c r="AR146" i="46"/>
  <c r="AM1636" i="79" s="1"/>
  <c r="AR149" i="46"/>
  <c r="AM1716" i="79" s="1"/>
  <c r="AQ139" i="46"/>
  <c r="AQ149" i="46"/>
  <c r="AL1716" i="79" s="1"/>
  <c r="AQ148" i="46"/>
  <c r="AL1689" i="79" s="1"/>
  <c r="AL1743" i="79"/>
  <c r="AQ127" i="46"/>
  <c r="AR144" i="46"/>
  <c r="AQ143" i="46"/>
  <c r="AL1754" i="79"/>
  <c r="AR1662" i="79"/>
  <c r="AR1663" i="79"/>
  <c r="AR1666" i="79"/>
  <c r="AR1673" i="79"/>
  <c r="AR1664" i="79"/>
  <c r="AV1601" i="79"/>
  <c r="AV1602" i="79"/>
  <c r="AV1612" i="79"/>
  <c r="AV1603" i="79"/>
  <c r="AV1605" i="79"/>
  <c r="AU1743" i="79"/>
  <c r="AU1744" i="79"/>
  <c r="AU1754" i="79"/>
  <c r="AT1637" i="79"/>
  <c r="AT1638" i="79"/>
  <c r="AT1647" i="79"/>
  <c r="AT1636" i="79"/>
  <c r="AK1716" i="79"/>
  <c r="AK1720" i="79"/>
  <c r="AK1727" i="79"/>
  <c r="AK1203" i="79"/>
  <c r="AK1207" i="79"/>
  <c r="AN1700" i="79"/>
  <c r="AM1754" i="79"/>
  <c r="AO1603" i="79"/>
  <c r="AO1601" i="79"/>
  <c r="AO1605" i="79"/>
  <c r="AO1612" i="79"/>
  <c r="AM1647" i="79"/>
  <c r="AK1662" i="79"/>
  <c r="AK1666" i="79"/>
  <c r="AK1673" i="79"/>
  <c r="AM1673" i="79"/>
  <c r="AL1612" i="79"/>
  <c r="AN1754" i="79"/>
  <c r="AW1754" i="79"/>
  <c r="AW1743" i="79"/>
  <c r="AW1747" i="79"/>
  <c r="AW1744" i="79"/>
  <c r="AR1690" i="79"/>
  <c r="AR1693" i="79"/>
  <c r="AR1689" i="79"/>
  <c r="AR1691" i="79"/>
  <c r="AR1700" i="79"/>
  <c r="AR1647" i="79"/>
  <c r="AR1636" i="79"/>
  <c r="AR1640" i="79"/>
  <c r="AR1637" i="79"/>
  <c r="AR1601" i="79"/>
  <c r="AR1602" i="79"/>
  <c r="AR1605" i="79"/>
  <c r="AR1603" i="79"/>
  <c r="AR1612" i="79"/>
  <c r="AW1603" i="79"/>
  <c r="AW1601" i="79"/>
  <c r="AW1605" i="79"/>
  <c r="AW1612" i="79"/>
  <c r="AW1602" i="79"/>
  <c r="AV1647" i="79"/>
  <c r="AV1636" i="79"/>
  <c r="AV1640" i="79"/>
  <c r="AV1637" i="79"/>
  <c r="AT1690" i="79"/>
  <c r="AT1691" i="79"/>
  <c r="AT1700" i="79"/>
  <c r="AT1689" i="79"/>
  <c r="AS1603" i="79"/>
  <c r="AS1601" i="79"/>
  <c r="AS1605" i="79"/>
  <c r="AS1612" i="79"/>
  <c r="AS1602" i="79"/>
  <c r="AT1663" i="79"/>
  <c r="AT1664" i="79"/>
  <c r="AT1662" i="79"/>
  <c r="AT1673" i="79"/>
  <c r="AV1662" i="79"/>
  <c r="AV1663" i="79"/>
  <c r="AV1673" i="79"/>
  <c r="AV1664" i="79"/>
  <c r="AV1666" i="79"/>
  <c r="AK801" i="79"/>
  <c r="AK805" i="79"/>
  <c r="AK1647" i="79"/>
  <c r="AK1636" i="79"/>
  <c r="AK1640" i="79"/>
  <c r="AN1727" i="79"/>
  <c r="AN1673" i="79"/>
  <c r="AP1663" i="79"/>
  <c r="AP1664" i="79"/>
  <c r="AP1673" i="79"/>
  <c r="AT1717" i="79"/>
  <c r="AT1727" i="79"/>
  <c r="AT1716" i="79"/>
  <c r="AT1718" i="79"/>
  <c r="AQ1664" i="79"/>
  <c r="AQ1663" i="79"/>
  <c r="AQ1673" i="79"/>
  <c r="AO1718" i="79"/>
  <c r="AO1716" i="79"/>
  <c r="AO1720" i="79"/>
  <c r="AO1727" i="79"/>
  <c r="AO1647" i="79"/>
  <c r="AO1636" i="79"/>
  <c r="AO1640" i="79"/>
  <c r="AN1647" i="79"/>
  <c r="AQ1612" i="79"/>
  <c r="AQ1602" i="79"/>
  <c r="AQ1603" i="79"/>
  <c r="AS1718" i="79"/>
  <c r="AS1716" i="79"/>
  <c r="AS1720" i="79"/>
  <c r="AS1727" i="79"/>
  <c r="AS1717" i="79"/>
  <c r="AU1716" i="79"/>
  <c r="AU1717" i="79"/>
  <c r="AU1718" i="79"/>
  <c r="AU1727" i="79"/>
  <c r="AU1662" i="79"/>
  <c r="AU1664" i="79"/>
  <c r="AU1663" i="79"/>
  <c r="AU1673" i="79"/>
  <c r="AU1636" i="79"/>
  <c r="AU1637" i="79"/>
  <c r="AU1638" i="79"/>
  <c r="AU1647" i="79"/>
  <c r="AW1647" i="79"/>
  <c r="AW1636" i="79"/>
  <c r="AW1640" i="79"/>
  <c r="AW1637" i="79"/>
  <c r="AS1754" i="79"/>
  <c r="AS1743" i="79"/>
  <c r="AS1747" i="79"/>
  <c r="AS1744" i="79"/>
  <c r="AW1691" i="79"/>
  <c r="AW1689" i="79"/>
  <c r="AW1700" i="79"/>
  <c r="AW1693" i="79"/>
  <c r="AW1690" i="79"/>
  <c r="AR1754" i="79"/>
  <c r="AR1743" i="79"/>
  <c r="AR1747" i="79"/>
  <c r="AR1744" i="79"/>
  <c r="AW1664" i="79"/>
  <c r="AW1662" i="79"/>
  <c r="AW1666" i="79"/>
  <c r="AW1673" i="79"/>
  <c r="AW1663" i="79"/>
  <c r="AS1664" i="79"/>
  <c r="AS1662" i="79"/>
  <c r="AS1666" i="79"/>
  <c r="AS1663" i="79"/>
  <c r="AS1673" i="79"/>
  <c r="AJ1700" i="79"/>
  <c r="AJ1693" i="79"/>
  <c r="AK1003" i="79"/>
  <c r="AK1007" i="79"/>
  <c r="AK1601" i="79"/>
  <c r="AK1605" i="79"/>
  <c r="AK1612" i="79"/>
  <c r="AK1403" i="79"/>
  <c r="AK1407" i="79"/>
  <c r="AL1727" i="79"/>
  <c r="AL1673" i="79"/>
  <c r="AP1602" i="79"/>
  <c r="AP1603" i="79"/>
  <c r="AP1612" i="79"/>
  <c r="AV1754" i="79"/>
  <c r="AV1743" i="79"/>
  <c r="AV1747" i="79"/>
  <c r="AV1744" i="79"/>
  <c r="AS1647" i="79"/>
  <c r="AS1636" i="79"/>
  <c r="AS1640" i="79"/>
  <c r="AS1637" i="79"/>
  <c r="AV1727" i="79"/>
  <c r="AV1716" i="79"/>
  <c r="AV1717" i="79"/>
  <c r="AV1718" i="79"/>
  <c r="AV1720" i="79"/>
  <c r="AV1690" i="79"/>
  <c r="AV1689" i="79"/>
  <c r="AV1693" i="79"/>
  <c r="AV1691" i="79"/>
  <c r="AV1700" i="79"/>
  <c r="AO1754" i="79"/>
  <c r="AO1743" i="79"/>
  <c r="AO1747" i="79"/>
  <c r="AP1637" i="79"/>
  <c r="AP1638" i="79"/>
  <c r="AP1647" i="79"/>
  <c r="AM1612" i="79"/>
  <c r="AM1727" i="79"/>
  <c r="AM1700" i="79"/>
  <c r="AL1700" i="79"/>
  <c r="AO1691" i="79"/>
  <c r="AO1689" i="79"/>
  <c r="AO1700" i="79"/>
  <c r="AO1693" i="79"/>
  <c r="AN1612" i="79"/>
  <c r="AL1647" i="79"/>
  <c r="AP1717" i="79"/>
  <c r="AP1727" i="79"/>
  <c r="AP1718" i="79"/>
  <c r="AP1744" i="79"/>
  <c r="AP1754" i="79"/>
  <c r="AO1664" i="79"/>
  <c r="AO1662" i="79"/>
  <c r="AO1666" i="79"/>
  <c r="AO1673" i="79"/>
  <c r="AP1690" i="79"/>
  <c r="AP1700" i="79"/>
  <c r="AP1691" i="79"/>
  <c r="AT1602" i="79"/>
  <c r="AT1603" i="79"/>
  <c r="AT1601" i="79"/>
  <c r="AT1612" i="79"/>
  <c r="AT1744" i="79"/>
  <c r="AT1754" i="79"/>
  <c r="AT1743" i="79"/>
  <c r="AQ1744" i="79"/>
  <c r="AQ1754" i="79"/>
  <c r="AW1718" i="79"/>
  <c r="AW1716" i="79"/>
  <c r="AW1720" i="79"/>
  <c r="AW1717" i="79"/>
  <c r="AW1727" i="79"/>
  <c r="AU1601" i="79"/>
  <c r="AU1612" i="79"/>
  <c r="AU1602" i="79"/>
  <c r="AU1603" i="79"/>
  <c r="AQ1717" i="79"/>
  <c r="AQ1718" i="79"/>
  <c r="AQ1727" i="79"/>
  <c r="AR1727" i="79"/>
  <c r="AR1716" i="79"/>
  <c r="AR1717" i="79"/>
  <c r="AR1720" i="79"/>
  <c r="AR1718" i="79"/>
  <c r="AQ1636" i="79"/>
  <c r="AQ1637" i="79"/>
  <c r="AQ1638" i="79"/>
  <c r="AQ1647" i="79"/>
  <c r="AU1689" i="79"/>
  <c r="AU1691" i="79"/>
  <c r="AU1690" i="79"/>
  <c r="AU1700" i="79"/>
  <c r="AQ1689" i="79"/>
  <c r="AQ1691" i="79"/>
  <c r="AQ1690" i="79"/>
  <c r="AQ1700" i="79"/>
  <c r="AS1691" i="79"/>
  <c r="AS1689" i="79"/>
  <c r="AS1700" i="79"/>
  <c r="AS1690" i="79"/>
  <c r="AS1693" i="79"/>
  <c r="AK1689" i="79"/>
  <c r="AK1700" i="79"/>
  <c r="AK1693" i="79"/>
  <c r="AK1754" i="79"/>
  <c r="AK1743" i="79"/>
  <c r="AK1747" i="79"/>
  <c r="AJ1636" i="79"/>
  <c r="AJ1647" i="79"/>
  <c r="AJ1640" i="79"/>
  <c r="AJ1601" i="79"/>
  <c r="AJ1612" i="79"/>
  <c r="AJ1747" i="79"/>
  <c r="AJ1754" i="79"/>
  <c r="AJ1743" i="79"/>
  <c r="AJ1689" i="79"/>
  <c r="AJ1662" i="79"/>
  <c r="AJ1673" i="79"/>
  <c r="AJ1720" i="79"/>
  <c r="AJ1727" i="79"/>
  <c r="AJ1716" i="79"/>
  <c r="O133" i="45"/>
  <c r="P133" i="45"/>
  <c r="M133" i="45"/>
  <c r="N133" i="45"/>
  <c r="K133" i="45"/>
  <c r="F133" i="45"/>
  <c r="G133" i="45"/>
  <c r="H133" i="45"/>
  <c r="E133" i="45"/>
  <c r="I133" i="45"/>
  <c r="J134" i="45"/>
  <c r="K134" i="45"/>
  <c r="O134" i="45"/>
  <c r="L134" i="45"/>
  <c r="M134" i="45"/>
  <c r="P134" i="45"/>
  <c r="N134" i="45"/>
  <c r="I134" i="45"/>
  <c r="E134" i="45"/>
  <c r="F134" i="45"/>
  <c r="G134" i="45"/>
  <c r="H134" i="45"/>
  <c r="BB127" i="46"/>
  <c r="AZ127" i="46"/>
  <c r="AU127" i="46"/>
  <c r="AW127" i="46"/>
  <c r="AV127" i="46"/>
  <c r="AS127" i="46"/>
  <c r="AR127" i="46"/>
  <c r="AX127" i="46"/>
  <c r="AY127" i="46"/>
  <c r="BA127" i="46"/>
  <c r="M131" i="45"/>
  <c r="O131" i="45"/>
  <c r="L131" i="45"/>
  <c r="P131" i="45"/>
  <c r="N131" i="45"/>
  <c r="K131" i="45"/>
  <c r="J131" i="45"/>
  <c r="L133" i="45"/>
  <c r="J133" i="45"/>
  <c r="I131" i="45"/>
  <c r="G131" i="45"/>
  <c r="H131" i="45"/>
  <c r="E131" i="45"/>
  <c r="F131" i="45"/>
  <c r="AX1769" i="79" l="1"/>
  <c r="AX1700" i="79"/>
  <c r="AX1647" i="79"/>
  <c r="AX1727" i="79"/>
  <c r="AX1673" i="79"/>
  <c r="AX1743" i="79"/>
  <c r="AX1754" i="79"/>
  <c r="AX1612" i="79"/>
  <c r="AJ1403" i="79"/>
  <c r="AJ1203" i="79"/>
  <c r="AS1402" i="79"/>
  <c r="AV1402" i="79"/>
  <c r="AQ1402" i="79"/>
  <c r="AW1402" i="79"/>
  <c r="AT1402" i="79"/>
  <c r="AU1402" i="79"/>
  <c r="AR1402" i="79"/>
  <c r="AN1402" i="79"/>
  <c r="AP1402" i="79"/>
  <c r="AL1402" i="79"/>
  <c r="AM1402" i="79"/>
  <c r="AO1402" i="79"/>
  <c r="AJ1407" i="79"/>
  <c r="AJ1007" i="79"/>
  <c r="AS1002" i="79"/>
  <c r="AW1002" i="79"/>
  <c r="AQ1002" i="79"/>
  <c r="AT1002" i="79"/>
  <c r="AV1002" i="79"/>
  <c r="AU1002" i="79"/>
  <c r="AR1002" i="79"/>
  <c r="AP1002" i="79"/>
  <c r="AM1002" i="79"/>
  <c r="AL1002" i="79"/>
  <c r="AO1002" i="79"/>
  <c r="AN1002" i="79"/>
  <c r="AQ800" i="79"/>
  <c r="AW800" i="79"/>
  <c r="AU800" i="79"/>
  <c r="AS800" i="79"/>
  <c r="AR800" i="79"/>
  <c r="AV800" i="79"/>
  <c r="AT800" i="79"/>
  <c r="AM800" i="79"/>
  <c r="AO800" i="79"/>
  <c r="AN800" i="79"/>
  <c r="AP800" i="79"/>
  <c r="AL800" i="79"/>
  <c r="AW1202" i="79"/>
  <c r="AT1202" i="79"/>
  <c r="AS1202" i="79"/>
  <c r="AV1202" i="79"/>
  <c r="AQ1202" i="79"/>
  <c r="AU1202" i="79"/>
  <c r="AR1202" i="79"/>
  <c r="AN1202" i="79"/>
  <c r="AL1202" i="79"/>
  <c r="AO1202" i="79"/>
  <c r="AP1202" i="79"/>
  <c r="AM1202" i="79"/>
  <c r="AJ1207" i="79"/>
  <c r="AJ805" i="79"/>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M1203" i="79" l="1"/>
  <c r="AV1203" i="79"/>
  <c r="AV1207" i="79"/>
  <c r="AV1204" i="79"/>
  <c r="AV1205" i="79"/>
  <c r="AS801" i="79"/>
  <c r="AS805" i="79"/>
  <c r="AS802" i="79"/>
  <c r="AS803" i="79"/>
  <c r="AT1003" i="79"/>
  <c r="AT1004" i="79"/>
  <c r="AT1005" i="79"/>
  <c r="AN1403" i="79"/>
  <c r="AP1204" i="79"/>
  <c r="AP1205" i="79"/>
  <c r="AP1203" i="79"/>
  <c r="AR1203" i="79"/>
  <c r="AR1207" i="79"/>
  <c r="AR1204" i="79"/>
  <c r="AR1205" i="79"/>
  <c r="AS1205" i="79"/>
  <c r="AS1203" i="79"/>
  <c r="AS1207" i="79"/>
  <c r="AS1204" i="79"/>
  <c r="AP803" i="79"/>
  <c r="AP801" i="79"/>
  <c r="AP802" i="79"/>
  <c r="AT803" i="79"/>
  <c r="AT801" i="79"/>
  <c r="AT802" i="79"/>
  <c r="AU802" i="79"/>
  <c r="AU803" i="79"/>
  <c r="AU801" i="79"/>
  <c r="AO1003" i="79"/>
  <c r="AO1007" i="79"/>
  <c r="AO1005" i="79"/>
  <c r="AR1004" i="79"/>
  <c r="AR1005" i="79"/>
  <c r="AR1007" i="79"/>
  <c r="AR1003" i="79"/>
  <c r="AQ1005" i="79"/>
  <c r="AQ1003" i="79"/>
  <c r="AQ1004" i="79"/>
  <c r="AM1403" i="79"/>
  <c r="AR1403" i="79"/>
  <c r="AR1405" i="79"/>
  <c r="AR1407" i="79"/>
  <c r="AR1404" i="79"/>
  <c r="AQ1404" i="79"/>
  <c r="AQ1403" i="79"/>
  <c r="AQ1405" i="79"/>
  <c r="AL801" i="79"/>
  <c r="AP1003" i="79"/>
  <c r="AP1004" i="79"/>
  <c r="AP1005" i="79"/>
  <c r="AW1404" i="79"/>
  <c r="AW1405" i="79"/>
  <c r="AW1403" i="79"/>
  <c r="AW1407" i="79"/>
  <c r="AO1205" i="79"/>
  <c r="AO1203" i="79"/>
  <c r="AO1207" i="79"/>
  <c r="AT1204" i="79"/>
  <c r="AT1205" i="79"/>
  <c r="AT1203" i="79"/>
  <c r="AV801" i="79"/>
  <c r="AV805" i="79"/>
  <c r="AV802" i="79"/>
  <c r="AV803" i="79"/>
  <c r="AW801" i="79"/>
  <c r="AW805" i="79"/>
  <c r="AW802" i="79"/>
  <c r="AW803" i="79"/>
  <c r="AL1003" i="79"/>
  <c r="AU1005" i="79"/>
  <c r="AU1003" i="79"/>
  <c r="AU1004" i="79"/>
  <c r="AW1003" i="79"/>
  <c r="AW1007" i="79"/>
  <c r="AW1004" i="79"/>
  <c r="AW1005" i="79"/>
  <c r="AL1403" i="79"/>
  <c r="AU1403" i="79"/>
  <c r="AU1404" i="79"/>
  <c r="AU1405" i="79"/>
  <c r="AV1403" i="79"/>
  <c r="AV1405" i="79"/>
  <c r="AV1407" i="79"/>
  <c r="AV1404" i="79"/>
  <c r="AN1203" i="79"/>
  <c r="AM801" i="79"/>
  <c r="AN1003" i="79"/>
  <c r="AO1405" i="79"/>
  <c r="AO1407" i="79"/>
  <c r="AO1403" i="79"/>
  <c r="AU1203" i="79"/>
  <c r="AU1204" i="79"/>
  <c r="AU1205" i="79"/>
  <c r="AN801" i="79"/>
  <c r="AL1203" i="79"/>
  <c r="AQ1203" i="79"/>
  <c r="AQ1204" i="79"/>
  <c r="AQ1205" i="79"/>
  <c r="AW1205" i="79"/>
  <c r="AW1203" i="79"/>
  <c r="AW1207" i="79"/>
  <c r="AW1204" i="79"/>
  <c r="AO801" i="79"/>
  <c r="AO805" i="79"/>
  <c r="AO803" i="79"/>
  <c r="AR801" i="79"/>
  <c r="AR805" i="79"/>
  <c r="AR802" i="79"/>
  <c r="AR803" i="79"/>
  <c r="AQ802" i="79"/>
  <c r="AQ803" i="79"/>
  <c r="AQ801" i="79"/>
  <c r="AM1003" i="79"/>
  <c r="AV1004" i="79"/>
  <c r="AV1005" i="79"/>
  <c r="AV1003" i="79"/>
  <c r="AV1007" i="79"/>
  <c r="AS1003" i="79"/>
  <c r="AS1007" i="79"/>
  <c r="AS1004" i="79"/>
  <c r="AS1005" i="79"/>
  <c r="AP1403" i="79"/>
  <c r="AP1404" i="79"/>
  <c r="AP1405" i="79"/>
  <c r="AT1403" i="79"/>
  <c r="AT1404" i="79"/>
  <c r="AT1405" i="79"/>
  <c r="AS1404" i="79"/>
  <c r="AS1403" i="79"/>
  <c r="AS1405" i="79"/>
  <c r="AS1407" i="79"/>
  <c r="H120" i="47"/>
  <c r="H121" i="47"/>
  <c r="H122" i="47"/>
  <c r="H123" i="47"/>
  <c r="H124" i="47"/>
  <c r="H125" i="47"/>
  <c r="H126" i="47"/>
  <c r="H127" i="47"/>
  <c r="H128" i="47"/>
  <c r="H135" i="47"/>
  <c r="H136" i="47"/>
  <c r="H137" i="47"/>
  <c r="H138" i="47"/>
  <c r="H140" i="47"/>
  <c r="H141" i="47"/>
  <c r="H142" i="47"/>
  <c r="H144" i="47"/>
  <c r="H145" i="47"/>
  <c r="H146" i="47"/>
  <c r="H150" i="47"/>
  <c r="H151" i="47"/>
  <c r="H152" i="47"/>
  <c r="D17" i="45"/>
  <c r="AX1601" i="79" l="1"/>
  <c r="AX1662" i="79"/>
  <c r="AX1403" i="79"/>
  <c r="AX1689" i="79"/>
  <c r="AX1636" i="79"/>
  <c r="AX1716" i="79"/>
  <c r="H115" i="47"/>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H17" i="45"/>
  <c r="G17" i="45"/>
  <c r="F17" i="45"/>
  <c r="E17" i="45"/>
  <c r="K23" i="45" l="1"/>
  <c r="C130" i="45" s="1"/>
  <c r="AJ605" i="79" s="1"/>
  <c r="K30" i="45"/>
  <c r="D130" i="45" s="1"/>
  <c r="J23" i="45"/>
  <c r="C129" i="45" s="1"/>
  <c r="AJ402" i="79" s="1"/>
  <c r="J30" i="45"/>
  <c r="D129" i="45" s="1"/>
  <c r="I30" i="45"/>
  <c r="D128" i="45" s="1"/>
  <c r="I23" i="45"/>
  <c r="C128" i="45" s="1"/>
  <c r="AJ202" i="79" s="1"/>
  <c r="AJ203" i="79" s="1"/>
  <c r="H23" i="45"/>
  <c r="C127" i="45" s="1"/>
  <c r="H30" i="45"/>
  <c r="D127" i="45" s="1"/>
  <c r="G23" i="45"/>
  <c r="C126" i="45" s="1"/>
  <c r="G30" i="45"/>
  <c r="D126" i="45" s="1"/>
  <c r="F23" i="45"/>
  <c r="C125" i="45" s="1"/>
  <c r="F30" i="45"/>
  <c r="D125" i="45" s="1"/>
  <c r="I65" i="45"/>
  <c r="I128" i="45" s="1"/>
  <c r="L124" i="45"/>
  <c r="N124" i="45"/>
  <c r="E72" i="45"/>
  <c r="J124" i="45" s="1"/>
  <c r="E107" i="45"/>
  <c r="O124" i="45" s="1"/>
  <c r="E114" i="45"/>
  <c r="P124" i="45" s="1"/>
  <c r="E79" i="45"/>
  <c r="K124" i="45" s="1"/>
  <c r="M124" i="45"/>
  <c r="E65" i="45"/>
  <c r="I124" i="45" s="1"/>
  <c r="G65" i="45"/>
  <c r="I126" i="45" s="1"/>
  <c r="N126" i="45"/>
  <c r="L126" i="45"/>
  <c r="G114" i="45"/>
  <c r="P126" i="45" s="1"/>
  <c r="G107" i="45"/>
  <c r="O126" i="45" s="1"/>
  <c r="G79" i="45"/>
  <c r="K126" i="45" s="1"/>
  <c r="M126" i="45"/>
  <c r="G72" i="45"/>
  <c r="J126" i="45" s="1"/>
  <c r="M127" i="45"/>
  <c r="H79" i="45"/>
  <c r="K127" i="45" s="1"/>
  <c r="L127" i="45"/>
  <c r="H107" i="45"/>
  <c r="O127" i="45" s="1"/>
  <c r="H114" i="45"/>
  <c r="P127" i="45" s="1"/>
  <c r="N127" i="45"/>
  <c r="H72" i="45"/>
  <c r="J127" i="45" s="1"/>
  <c r="M128" i="45"/>
  <c r="L128" i="45"/>
  <c r="I72" i="45"/>
  <c r="J128" i="45" s="1"/>
  <c r="N128" i="45"/>
  <c r="I114" i="45"/>
  <c r="P128" i="45" s="1"/>
  <c r="I107" i="45"/>
  <c r="O128" i="45" s="1"/>
  <c r="I79" i="45"/>
  <c r="K128" i="45" s="1"/>
  <c r="F58" i="45"/>
  <c r="H125" i="45" s="1"/>
  <c r="F107" i="45"/>
  <c r="O125" i="45" s="1"/>
  <c r="L125" i="45"/>
  <c r="N125" i="45"/>
  <c r="F72" i="45"/>
  <c r="J125" i="45" s="1"/>
  <c r="M125" i="45"/>
  <c r="F114" i="45"/>
  <c r="P125" i="45" s="1"/>
  <c r="F79" i="45"/>
  <c r="K125" i="45" s="1"/>
  <c r="L129" i="45"/>
  <c r="J114" i="45"/>
  <c r="P129" i="45" s="1"/>
  <c r="M129" i="45"/>
  <c r="N129" i="45"/>
  <c r="J72" i="45"/>
  <c r="J129" i="45" s="1"/>
  <c r="J107" i="45"/>
  <c r="O129" i="45" s="1"/>
  <c r="J79" i="45"/>
  <c r="K129" i="45" s="1"/>
  <c r="N130" i="45"/>
  <c r="K114" i="45"/>
  <c r="P130" i="45" s="1"/>
  <c r="K72" i="45"/>
  <c r="J130" i="45" s="1"/>
  <c r="M130" i="45"/>
  <c r="L130" i="45"/>
  <c r="K79" i="45"/>
  <c r="K130" i="45" s="1"/>
  <c r="K107" i="45"/>
  <c r="O130" i="45" s="1"/>
  <c r="J65" i="45"/>
  <c r="I129" i="45" s="1"/>
  <c r="K65" i="45"/>
  <c r="I130" i="45" s="1"/>
  <c r="E58" i="45"/>
  <c r="H124" i="45" s="1"/>
  <c r="F65" i="45"/>
  <c r="I125" i="45" s="1"/>
  <c r="H37" i="45"/>
  <c r="E127" i="45" s="1"/>
  <c r="H65" i="45"/>
  <c r="I127" i="45" s="1"/>
  <c r="G58" i="45"/>
  <c r="H126" i="45" s="1"/>
  <c r="G51" i="45"/>
  <c r="G126" i="45" s="1"/>
  <c r="G44" i="45"/>
  <c r="F126" i="45" s="1"/>
  <c r="G37" i="45"/>
  <c r="E126" i="45" s="1"/>
  <c r="K58" i="45"/>
  <c r="H130" i="45" s="1"/>
  <c r="K51" i="45"/>
  <c r="G130" i="45" s="1"/>
  <c r="K44" i="45"/>
  <c r="F130" i="45" s="1"/>
  <c r="K37" i="45"/>
  <c r="E130" i="45" s="1"/>
  <c r="H58" i="45"/>
  <c r="H127" i="45" s="1"/>
  <c r="H44" i="45"/>
  <c r="F127" i="45" s="1"/>
  <c r="H51" i="45"/>
  <c r="G127" i="45" s="1"/>
  <c r="E51" i="45"/>
  <c r="G124" i="45" s="1"/>
  <c r="E37" i="45"/>
  <c r="E124" i="45" s="1"/>
  <c r="E44" i="45"/>
  <c r="F124" i="45" s="1"/>
  <c r="I58" i="45"/>
  <c r="H128" i="45" s="1"/>
  <c r="I44" i="45"/>
  <c r="F128" i="45" s="1"/>
  <c r="I37" i="45"/>
  <c r="E128" i="45" s="1"/>
  <c r="I51" i="45"/>
  <c r="G128" i="45" s="1"/>
  <c r="F51" i="45"/>
  <c r="G125" i="45" s="1"/>
  <c r="F44" i="45"/>
  <c r="F125" i="45" s="1"/>
  <c r="F37" i="45"/>
  <c r="E125" i="45" s="1"/>
  <c r="J58" i="45"/>
  <c r="H129" i="45" s="1"/>
  <c r="J44" i="45"/>
  <c r="F129" i="45" s="1"/>
  <c r="J37" i="45"/>
  <c r="E129" i="45" s="1"/>
  <c r="J51" i="45"/>
  <c r="G129" i="45" s="1"/>
  <c r="AO20" i="46"/>
  <c r="W14" i="47"/>
  <c r="J14" i="47"/>
  <c r="K14" i="47"/>
  <c r="L14" i="47"/>
  <c r="M14" i="47"/>
  <c r="N14" i="47"/>
  <c r="O14" i="47"/>
  <c r="I14" i="47"/>
  <c r="AU20" i="46"/>
  <c r="AQ20" i="46"/>
  <c r="AR20" i="46"/>
  <c r="AS20" i="46"/>
  <c r="AT20" i="46"/>
  <c r="AP20" i="46"/>
  <c r="C60" i="45"/>
  <c r="C53" i="45"/>
  <c r="C46" i="45"/>
  <c r="C39" i="45"/>
  <c r="C25" i="45"/>
  <c r="C32" i="45"/>
  <c r="C18" i="45"/>
  <c r="E42" i="44"/>
  <c r="F42" i="44"/>
  <c r="G42" i="44"/>
  <c r="H42" i="44"/>
  <c r="I42" i="44"/>
  <c r="J42" i="44"/>
  <c r="D42" i="44"/>
  <c r="AK1766" i="79" l="1"/>
  <c r="AK1782" i="79" s="1"/>
  <c r="E122" i="43" s="1"/>
  <c r="AJ1766" i="79"/>
  <c r="AJ1782" i="79" s="1"/>
  <c r="D122" i="43" s="1"/>
  <c r="AR1766" i="79"/>
  <c r="AR1782" i="79" s="1"/>
  <c r="L122" i="43" s="1"/>
  <c r="AV1766" i="79"/>
  <c r="AV1782" i="79" s="1"/>
  <c r="P122" i="43" s="1"/>
  <c r="AU1766" i="79"/>
  <c r="AU1782" i="79" s="1"/>
  <c r="O122" i="43" s="1"/>
  <c r="AT1766" i="79"/>
  <c r="AT1782" i="79" s="1"/>
  <c r="N122" i="43" s="1"/>
  <c r="AQ1766" i="79"/>
  <c r="AQ1782" i="79" s="1"/>
  <c r="K122" i="43" s="1"/>
  <c r="AO1766" i="79"/>
  <c r="AO1782" i="79" s="1"/>
  <c r="I122" i="43" s="1"/>
  <c r="AW1766" i="79"/>
  <c r="AW1782" i="79" s="1"/>
  <c r="Q122" i="43" s="1"/>
  <c r="AS1766" i="79"/>
  <c r="AS1782" i="79" s="1"/>
  <c r="M122" i="43" s="1"/>
  <c r="AP1766" i="79"/>
  <c r="AP1782" i="79" s="1"/>
  <c r="J122" i="43" s="1"/>
  <c r="AN1766" i="79"/>
  <c r="AN1782" i="79" s="1"/>
  <c r="H122" i="43" s="1"/>
  <c r="AM1766" i="79"/>
  <c r="AM1782" i="79" s="1"/>
  <c r="G122" i="43" s="1"/>
  <c r="AL1766" i="79"/>
  <c r="AL1782" i="79" s="1"/>
  <c r="F122" i="43" s="1"/>
  <c r="AK402" i="79"/>
  <c r="AK605" i="79"/>
  <c r="AK202" i="79"/>
  <c r="AP130" i="46"/>
  <c r="AP413" i="46"/>
  <c r="AP553" i="46"/>
  <c r="AP268" i="46"/>
  <c r="AP269" i="46" s="1"/>
  <c r="AN1686" i="79"/>
  <c r="AN1702" i="79" s="1"/>
  <c r="H110" i="43" s="1"/>
  <c r="AQ1633" i="79"/>
  <c r="AQ1649" i="79" s="1"/>
  <c r="K102" i="43" s="1"/>
  <c r="AO1598" i="79"/>
  <c r="AO1614" i="79" s="1"/>
  <c r="I89" i="43" s="1"/>
  <c r="AS1400" i="79"/>
  <c r="AS1415" i="79" s="1"/>
  <c r="M86" i="43" s="1"/>
  <c r="AL1713" i="79"/>
  <c r="AL1729" i="79" s="1"/>
  <c r="F114" i="43" s="1"/>
  <c r="AR1686" i="79"/>
  <c r="AR1702" i="79" s="1"/>
  <c r="L110" i="43" s="1"/>
  <c r="AU1633" i="79"/>
  <c r="AU1649" i="79" s="1"/>
  <c r="O102" i="43" s="1"/>
  <c r="AS1598" i="79"/>
  <c r="AS1614" i="79" s="1"/>
  <c r="M89" i="43" s="1"/>
  <c r="AT1400" i="79"/>
  <c r="AT1415" i="79" s="1"/>
  <c r="N86" i="43" s="1"/>
  <c r="AP1713" i="79"/>
  <c r="AP1729" i="79" s="1"/>
  <c r="J114" i="43" s="1"/>
  <c r="AV1686" i="79"/>
  <c r="AV1702" i="79" s="1"/>
  <c r="P110" i="43" s="1"/>
  <c r="AW1598" i="79"/>
  <c r="AW1614" i="79" s="1"/>
  <c r="Q89" i="43" s="1"/>
  <c r="AO1400" i="79"/>
  <c r="AO1415" i="79" s="1"/>
  <c r="I86" i="43" s="1"/>
  <c r="AW1400" i="79"/>
  <c r="AW1415" i="79" s="1"/>
  <c r="Q86" i="43" s="1"/>
  <c r="AJ1659" i="79"/>
  <c r="AJ1675" i="79" s="1"/>
  <c r="AK1400" i="79"/>
  <c r="AK1415" i="79" s="1"/>
  <c r="E86" i="43" s="1"/>
  <c r="AT1713" i="79"/>
  <c r="AT1729" i="79" s="1"/>
  <c r="N114" i="43" s="1"/>
  <c r="AM1633" i="79"/>
  <c r="AM1649" i="79" s="1"/>
  <c r="G102" i="43" s="1"/>
  <c r="AK1598" i="79"/>
  <c r="AK1614" i="79" s="1"/>
  <c r="E89" i="43" s="1"/>
  <c r="AP1400" i="79"/>
  <c r="AP1415" i="79" s="1"/>
  <c r="J86" i="43" s="1"/>
  <c r="AL1400" i="79"/>
  <c r="AL1415" i="79" s="1"/>
  <c r="F86" i="43" s="1"/>
  <c r="AJ1633" i="79"/>
  <c r="AJ1649" i="79" s="1"/>
  <c r="AT1659" i="79"/>
  <c r="AT1675" i="79" s="1"/>
  <c r="N106" i="43" s="1"/>
  <c r="AL1598" i="79"/>
  <c r="AL1614" i="79" s="1"/>
  <c r="F89" i="43" s="1"/>
  <c r="AK1713" i="79"/>
  <c r="AK1729" i="79" s="1"/>
  <c r="E114" i="43" s="1"/>
  <c r="AL1740" i="79"/>
  <c r="AL1756" i="79" s="1"/>
  <c r="F118" i="43" s="1"/>
  <c r="AM1659" i="79"/>
  <c r="AM1675" i="79" s="1"/>
  <c r="G106" i="43" s="1"/>
  <c r="AN1400" i="79"/>
  <c r="AN1415" i="79" s="1"/>
  <c r="H86" i="43" s="1"/>
  <c r="AQ1598" i="79"/>
  <c r="AQ1614" i="79" s="1"/>
  <c r="K89" i="43" s="1"/>
  <c r="AV1633" i="79"/>
  <c r="AV1649" i="79" s="1"/>
  <c r="P102" i="43" s="1"/>
  <c r="AW1686" i="79"/>
  <c r="AW1702" i="79" s="1"/>
  <c r="Q110" i="43" s="1"/>
  <c r="AR1659" i="79"/>
  <c r="AR1675" i="79" s="1"/>
  <c r="L106" i="43" s="1"/>
  <c r="AR1598" i="79"/>
  <c r="AR1614" i="79" s="1"/>
  <c r="L89" i="43" s="1"/>
  <c r="AS1633" i="79"/>
  <c r="AS1649" i="79" s="1"/>
  <c r="M102" i="43" s="1"/>
  <c r="AT1686" i="79"/>
  <c r="AT1702" i="79" s="1"/>
  <c r="N110" i="43" s="1"/>
  <c r="AJ1740" i="79"/>
  <c r="AJ1756" i="79" s="1"/>
  <c r="D118" i="43" s="1"/>
  <c r="AW1659" i="79"/>
  <c r="AW1675" i="79" s="1"/>
  <c r="Q106" i="43" s="1"/>
  <c r="AM1686" i="79"/>
  <c r="AM1702" i="79" s="1"/>
  <c r="G110" i="43" s="1"/>
  <c r="AN1713" i="79"/>
  <c r="AN1729" i="79" s="1"/>
  <c r="H114" i="43" s="1"/>
  <c r="AO1740" i="79"/>
  <c r="AO1756" i="79" s="1"/>
  <c r="I118" i="43" s="1"/>
  <c r="AU1400" i="79"/>
  <c r="AU1415" i="79" s="1"/>
  <c r="O86" i="43" s="1"/>
  <c r="AN1598" i="79"/>
  <c r="AN1614" i="79" s="1"/>
  <c r="H89" i="43" s="1"/>
  <c r="AP1686" i="79"/>
  <c r="AP1702" i="79" s="1"/>
  <c r="J110" i="43" s="1"/>
  <c r="AV1740" i="79"/>
  <c r="AV1756" i="79" s="1"/>
  <c r="P118" i="43" s="1"/>
  <c r="AS1659" i="79"/>
  <c r="AS1675" i="79" s="1"/>
  <c r="M106" i="43" s="1"/>
  <c r="AJ1713" i="79"/>
  <c r="AJ1729" i="79" s="1"/>
  <c r="AM1400" i="79"/>
  <c r="AM1415" i="79" s="1"/>
  <c r="G86" i="43" s="1"/>
  <c r="AP1598" i="79"/>
  <c r="AP1614" i="79" s="1"/>
  <c r="J89" i="43" s="1"/>
  <c r="AO1713" i="79"/>
  <c r="AO1729" i="79" s="1"/>
  <c r="I114" i="43" s="1"/>
  <c r="AP1740" i="79"/>
  <c r="AP1756" i="79" s="1"/>
  <c r="J118" i="43" s="1"/>
  <c r="AQ1659" i="79"/>
  <c r="AQ1675" i="79" s="1"/>
  <c r="K106" i="43" s="1"/>
  <c r="AR1400" i="79"/>
  <c r="AR1415" i="79" s="1"/>
  <c r="L86" i="43" s="1"/>
  <c r="AU1598" i="79"/>
  <c r="AU1614" i="79" s="1"/>
  <c r="O89" i="43" s="1"/>
  <c r="AK1686" i="79"/>
  <c r="AK1702" i="79" s="1"/>
  <c r="E110" i="43" s="1"/>
  <c r="AM1740" i="79"/>
  <c r="AM1756" i="79" s="1"/>
  <c r="G118" i="43" s="1"/>
  <c r="AV1659" i="79"/>
  <c r="AV1675" i="79" s="1"/>
  <c r="P106" i="43" s="1"/>
  <c r="AV1598" i="79"/>
  <c r="AV1614" i="79" s="1"/>
  <c r="P89" i="43" s="1"/>
  <c r="AW1633" i="79"/>
  <c r="AW1649" i="79" s="1"/>
  <c r="Q102" i="43" s="1"/>
  <c r="AM1713" i="79"/>
  <c r="AM1729" i="79" s="1"/>
  <c r="G114" i="43" s="1"/>
  <c r="AN1740" i="79"/>
  <c r="AN1756" i="79" s="1"/>
  <c r="H118" i="43" s="1"/>
  <c r="AK1659" i="79"/>
  <c r="AK1675" i="79" s="1"/>
  <c r="E106" i="43" s="1"/>
  <c r="AL1633" i="79"/>
  <c r="AL1649" i="79" s="1"/>
  <c r="F102" i="43" s="1"/>
  <c r="AQ1686" i="79"/>
  <c r="AQ1702" i="79" s="1"/>
  <c r="K110" i="43" s="1"/>
  <c r="AR1713" i="79"/>
  <c r="AR1729" i="79" s="1"/>
  <c r="L114" i="43" s="1"/>
  <c r="AS1740" i="79"/>
  <c r="AS1756" i="79" s="1"/>
  <c r="M118" i="43" s="1"/>
  <c r="AW1713" i="79"/>
  <c r="AW1729" i="79" s="1"/>
  <c r="Q114" i="43" s="1"/>
  <c r="AL1659" i="79"/>
  <c r="AL1675" i="79" s="1"/>
  <c r="F106" i="43" s="1"/>
  <c r="AQ1400" i="79"/>
  <c r="AQ1415" i="79" s="1"/>
  <c r="K86" i="43" s="1"/>
  <c r="AT1598" i="79"/>
  <c r="AT1614" i="79" s="1"/>
  <c r="N89" i="43" s="1"/>
  <c r="AS1713" i="79"/>
  <c r="AS1729" i="79" s="1"/>
  <c r="M114" i="43" s="1"/>
  <c r="AT1740" i="79"/>
  <c r="AT1756" i="79" s="1"/>
  <c r="N118" i="43" s="1"/>
  <c r="AU1659" i="79"/>
  <c r="AU1675" i="79" s="1"/>
  <c r="O106" i="43" s="1"/>
  <c r="AV1400" i="79"/>
  <c r="AV1415" i="79" s="1"/>
  <c r="P86" i="43" s="1"/>
  <c r="AN1633" i="79"/>
  <c r="AN1649" i="79" s="1"/>
  <c r="H102" i="43" s="1"/>
  <c r="AO1686" i="79"/>
  <c r="AO1702" i="79" s="1"/>
  <c r="I110" i="43" s="1"/>
  <c r="AQ1740" i="79"/>
  <c r="AQ1756" i="79" s="1"/>
  <c r="K118" i="43" s="1"/>
  <c r="AJ1598" i="79"/>
  <c r="AJ1614" i="79" s="1"/>
  <c r="AK1633" i="79"/>
  <c r="AK1649" i="79" s="1"/>
  <c r="E102" i="43" s="1"/>
  <c r="AL1686" i="79"/>
  <c r="AL1702" i="79" s="1"/>
  <c r="F110" i="43" s="1"/>
  <c r="AQ1713" i="79"/>
  <c r="AQ1729" i="79" s="1"/>
  <c r="K114" i="43" s="1"/>
  <c r="AR1740" i="79"/>
  <c r="AR1756" i="79" s="1"/>
  <c r="L118" i="43" s="1"/>
  <c r="AO1659" i="79"/>
  <c r="AO1675" i="79" s="1"/>
  <c r="I106" i="43" s="1"/>
  <c r="AP1633" i="79"/>
  <c r="AP1649" i="79" s="1"/>
  <c r="J102" i="43" s="1"/>
  <c r="AU1686" i="79"/>
  <c r="AU1702" i="79" s="1"/>
  <c r="O110" i="43" s="1"/>
  <c r="AV1713" i="79"/>
  <c r="AV1729" i="79" s="1"/>
  <c r="P114" i="43" s="1"/>
  <c r="AW1740" i="79"/>
  <c r="AW1756" i="79" s="1"/>
  <c r="Q118" i="43" s="1"/>
  <c r="AP1659" i="79"/>
  <c r="AP1675" i="79" s="1"/>
  <c r="J106" i="43" s="1"/>
  <c r="AJ1686" i="79"/>
  <c r="AJ1702" i="79" s="1"/>
  <c r="AJ1400" i="79"/>
  <c r="AJ1415" i="79" s="1"/>
  <c r="AM1598" i="79"/>
  <c r="AM1614" i="79" s="1"/>
  <c r="G89" i="43" s="1"/>
  <c r="AR1633" i="79"/>
  <c r="AR1649" i="79" s="1"/>
  <c r="L102" i="43" s="1"/>
  <c r="AS1686" i="79"/>
  <c r="AS1702" i="79" s="1"/>
  <c r="M110" i="43" s="1"/>
  <c r="AU1740" i="79"/>
  <c r="AU1756" i="79" s="1"/>
  <c r="O118" i="43" s="1"/>
  <c r="AN1659" i="79"/>
  <c r="AN1675" i="79" s="1"/>
  <c r="H106" i="43" s="1"/>
  <c r="AO1633" i="79"/>
  <c r="AO1649" i="79" s="1"/>
  <c r="I102" i="43" s="1"/>
  <c r="AU1713" i="79"/>
  <c r="AU1729" i="79" s="1"/>
  <c r="O114" i="43" s="1"/>
  <c r="AT1633" i="79"/>
  <c r="AT1649" i="79" s="1"/>
  <c r="N102" i="43" s="1"/>
  <c r="AK1740" i="79"/>
  <c r="AK1756" i="79" s="1"/>
  <c r="E118" i="43" s="1"/>
  <c r="AO130" i="46"/>
  <c r="AO413" i="46"/>
  <c r="AO553" i="46"/>
  <c r="AO268" i="46"/>
  <c r="AO269" i="46" s="1"/>
  <c r="AJ603" i="79"/>
  <c r="AK603" i="79"/>
  <c r="AK400" i="79"/>
  <c r="AK200" i="79"/>
  <c r="AK1200" i="79"/>
  <c r="AJ798" i="79"/>
  <c r="AJ200" i="79"/>
  <c r="AK1000" i="79"/>
  <c r="AJ1000" i="79"/>
  <c r="AJ1200" i="79"/>
  <c r="AJ400" i="79"/>
  <c r="AK798" i="79"/>
  <c r="AS202" i="79"/>
  <c r="AQ202" i="79"/>
  <c r="AW202" i="79"/>
  <c r="AU202" i="79"/>
  <c r="AR202" i="79"/>
  <c r="AV202" i="79"/>
  <c r="AT202" i="79"/>
  <c r="AL202" i="79"/>
  <c r="AN202" i="79"/>
  <c r="AO202" i="79"/>
  <c r="AP202" i="79"/>
  <c r="AM202" i="79"/>
  <c r="AJ407" i="79"/>
  <c r="AJ610" i="79"/>
  <c r="AR402" i="79"/>
  <c r="AQ402" i="79"/>
  <c r="AT402" i="79"/>
  <c r="AV402" i="79"/>
  <c r="AS402" i="79"/>
  <c r="AW402" i="79"/>
  <c r="AU402" i="79"/>
  <c r="AM402" i="79"/>
  <c r="AL402" i="79"/>
  <c r="AO402" i="79"/>
  <c r="AN402" i="79"/>
  <c r="AP402" i="79"/>
  <c r="AQ605" i="79"/>
  <c r="AU605" i="79"/>
  <c r="AV605" i="79"/>
  <c r="AT605" i="79"/>
  <c r="AR605" i="79"/>
  <c r="AS605" i="79"/>
  <c r="AW605" i="79"/>
  <c r="AN605" i="79"/>
  <c r="AM605" i="79"/>
  <c r="AP605" i="79"/>
  <c r="AL605" i="79"/>
  <c r="AO605" i="79"/>
  <c r="AO266" i="46"/>
  <c r="AV553" i="46"/>
  <c r="AW268" i="46"/>
  <c r="AZ553" i="46"/>
  <c r="AW413" i="46"/>
  <c r="AV268" i="46"/>
  <c r="AW553" i="46"/>
  <c r="AV130" i="46"/>
  <c r="AV131" i="46" s="1"/>
  <c r="K55" i="43" s="1"/>
  <c r="AW130" i="46"/>
  <c r="AW131" i="46" s="1"/>
  <c r="L55" i="43" s="1"/>
  <c r="AX268" i="46"/>
  <c r="AY553" i="46"/>
  <c r="AX553" i="46"/>
  <c r="AY413" i="46"/>
  <c r="AV413" i="46"/>
  <c r="AX130" i="46"/>
  <c r="AX131" i="46" s="1"/>
  <c r="M55" i="43" s="1"/>
  <c r="AJ207" i="79"/>
  <c r="AY130" i="46"/>
  <c r="AY131" i="46" s="1"/>
  <c r="N55" i="43" s="1"/>
  <c r="AZ130" i="46"/>
  <c r="AZ131" i="46" s="1"/>
  <c r="O55" i="43" s="1"/>
  <c r="AZ413" i="46"/>
  <c r="AY268" i="46"/>
  <c r="AZ268" i="46"/>
  <c r="AO128" i="46"/>
  <c r="BB413" i="46"/>
  <c r="BB268" i="46"/>
  <c r="BA268" i="46"/>
  <c r="BA553" i="46"/>
  <c r="BB553" i="46"/>
  <c r="BB130" i="46"/>
  <c r="BB131" i="46" s="1"/>
  <c r="Q55" i="43" s="1"/>
  <c r="BA130" i="46"/>
  <c r="BA131" i="46" s="1"/>
  <c r="P55" i="43" s="1"/>
  <c r="AU798" i="79"/>
  <c r="AR798" i="79"/>
  <c r="AR400" i="79"/>
  <c r="AV1000" i="79"/>
  <c r="AQ798" i="79"/>
  <c r="AS603" i="79"/>
  <c r="AW200" i="79"/>
  <c r="AW551" i="46"/>
  <c r="AT1000" i="79"/>
  <c r="AU1000" i="79"/>
  <c r="AQ400" i="79"/>
  <c r="AW603" i="79"/>
  <c r="AQ1000" i="79"/>
  <c r="AU400" i="79"/>
  <c r="AS1200" i="79"/>
  <c r="AT1200" i="79"/>
  <c r="BA551" i="46"/>
  <c r="AT200" i="79"/>
  <c r="AV400" i="79"/>
  <c r="AV551" i="46"/>
  <c r="AQ603" i="79"/>
  <c r="AW400" i="79"/>
  <c r="AW798" i="79"/>
  <c r="AU603" i="79"/>
  <c r="AZ551" i="46"/>
  <c r="AV200" i="79"/>
  <c r="AR200" i="79"/>
  <c r="AR1200" i="79"/>
  <c r="AR603" i="79"/>
  <c r="AX551" i="46"/>
  <c r="AV1200" i="79"/>
  <c r="AS200" i="79"/>
  <c r="AS1000" i="79"/>
  <c r="AU1200" i="79"/>
  <c r="AQ200" i="79"/>
  <c r="AQ1200" i="79"/>
  <c r="AW1000" i="79"/>
  <c r="AT400" i="79"/>
  <c r="BB551" i="46"/>
  <c r="AV798" i="79"/>
  <c r="AS400" i="79"/>
  <c r="AU200" i="79"/>
  <c r="AW1200" i="79"/>
  <c r="AS798" i="79"/>
  <c r="AY551" i="46"/>
  <c r="AV603" i="79"/>
  <c r="AT603" i="79"/>
  <c r="AT798" i="79"/>
  <c r="AR1000" i="79"/>
  <c r="AO551" i="46"/>
  <c r="AR551" i="46"/>
  <c r="AP1200" i="79"/>
  <c r="AO400" i="79"/>
  <c r="AN603" i="79"/>
  <c r="AS551" i="46"/>
  <c r="AM1000" i="79"/>
  <c r="AL1200" i="79"/>
  <c r="AO200" i="79"/>
  <c r="AP798" i="79"/>
  <c r="AQ551" i="46"/>
  <c r="AU551" i="46"/>
  <c r="AN400" i="79"/>
  <c r="AM798" i="79"/>
  <c r="AN1200" i="79"/>
  <c r="AP400" i="79"/>
  <c r="AT551" i="46"/>
  <c r="AL603" i="79"/>
  <c r="AO1200" i="79"/>
  <c r="AP1000" i="79"/>
  <c r="AM400" i="79"/>
  <c r="AM1200" i="79"/>
  <c r="AL798" i="79"/>
  <c r="AO603" i="79"/>
  <c r="AP603" i="79"/>
  <c r="AP551" i="46"/>
  <c r="AN1000" i="79"/>
  <c r="AM603" i="79"/>
  <c r="AL200" i="79"/>
  <c r="AO1000" i="79"/>
  <c r="AN200" i="79"/>
  <c r="AP200" i="79"/>
  <c r="AO798" i="79"/>
  <c r="AL400" i="79"/>
  <c r="AL1000" i="79"/>
  <c r="AM200" i="79"/>
  <c r="AN798" i="79"/>
  <c r="AT553" i="46"/>
  <c r="AT130" i="46"/>
  <c r="AT131" i="46" s="1"/>
  <c r="AT413" i="46"/>
  <c r="AT268" i="46"/>
  <c r="AS130" i="46"/>
  <c r="AS553" i="46"/>
  <c r="AS413" i="46"/>
  <c r="AS268" i="46"/>
  <c r="AR413" i="46"/>
  <c r="AR268" i="46"/>
  <c r="AR130" i="46"/>
  <c r="AR553" i="46"/>
  <c r="AU413" i="46"/>
  <c r="AU268" i="46"/>
  <c r="AU553" i="46"/>
  <c r="AU130" i="46"/>
  <c r="AU131" i="46" s="1"/>
  <c r="AQ413" i="46"/>
  <c r="AQ268" i="46"/>
  <c r="AQ269" i="46" s="1"/>
  <c r="AQ553" i="46"/>
  <c r="AQ130" i="46"/>
  <c r="AQ411" i="46"/>
  <c r="AU411" i="46"/>
  <c r="AQ266" i="46"/>
  <c r="AU266" i="46"/>
  <c r="AQ128" i="46"/>
  <c r="AU128" i="46"/>
  <c r="AR411" i="46"/>
  <c r="AV411" i="46"/>
  <c r="AR266" i="46"/>
  <c r="AV266" i="46"/>
  <c r="AR128" i="46"/>
  <c r="AV128" i="46"/>
  <c r="AS411" i="46"/>
  <c r="AS266" i="46"/>
  <c r="AS128" i="46"/>
  <c r="AP411" i="46"/>
  <c r="AT411" i="46"/>
  <c r="AP266" i="46"/>
  <c r="AT266" i="46"/>
  <c r="AP128" i="46"/>
  <c r="AT128" i="46"/>
  <c r="AX411" i="46"/>
  <c r="BB266" i="46"/>
  <c r="BB411" i="46"/>
  <c r="BA411" i="46"/>
  <c r="AZ411" i="46"/>
  <c r="AW266" i="46"/>
  <c r="BA266" i="46"/>
  <c r="AY128" i="46"/>
  <c r="AZ128" i="46"/>
  <c r="AW128" i="46"/>
  <c r="AX266" i="46"/>
  <c r="AY266" i="46"/>
  <c r="BB128" i="46"/>
  <c r="AW411" i="46"/>
  <c r="AY411" i="46"/>
  <c r="AX128" i="46"/>
  <c r="AZ266" i="46"/>
  <c r="BA128" i="46"/>
  <c r="AO411" i="46"/>
  <c r="R122" i="43" l="1"/>
  <c r="AX1782" i="79"/>
  <c r="AK207" i="79"/>
  <c r="AK403" i="79"/>
  <c r="AK203" i="79"/>
  <c r="AK407" i="79"/>
  <c r="AK610" i="79"/>
  <c r="AK606" i="79"/>
  <c r="AU556" i="46"/>
  <c r="AU554" i="46"/>
  <c r="AU555" i="46"/>
  <c r="BA554" i="46"/>
  <c r="BA555" i="46"/>
  <c r="BA556" i="46"/>
  <c r="AV415" i="46"/>
  <c r="AV416" i="46"/>
  <c r="AV414" i="46"/>
  <c r="AV270" i="46"/>
  <c r="AV269" i="46"/>
  <c r="AS607" i="79"/>
  <c r="AS606" i="79"/>
  <c r="AS610" i="79"/>
  <c r="AS608" i="79"/>
  <c r="AO405" i="79"/>
  <c r="AO403" i="79"/>
  <c r="AO407" i="79"/>
  <c r="AM203" i="79"/>
  <c r="AU205" i="79"/>
  <c r="AU204" i="79"/>
  <c r="AU203" i="79"/>
  <c r="AU270" i="46"/>
  <c r="AU269" i="46"/>
  <c r="AR269" i="46"/>
  <c r="AS554" i="46"/>
  <c r="BA269" i="46"/>
  <c r="BA270" i="46"/>
  <c r="AZ270" i="46"/>
  <c r="AZ269" i="46"/>
  <c r="AY416" i="46"/>
  <c r="AY415" i="46"/>
  <c r="AY414" i="46"/>
  <c r="AW414" i="46"/>
  <c r="AW415" i="46"/>
  <c r="AW416" i="46"/>
  <c r="AM606" i="79"/>
  <c r="AR606" i="79"/>
  <c r="AR610" i="79"/>
  <c r="AR608" i="79"/>
  <c r="AR607" i="79"/>
  <c r="AQ607" i="79"/>
  <c r="AQ606" i="79"/>
  <c r="AQ608" i="79"/>
  <c r="AL403" i="79"/>
  <c r="AS405" i="79"/>
  <c r="AS404" i="79"/>
  <c r="AS403" i="79"/>
  <c r="AS407" i="79"/>
  <c r="AR403" i="79"/>
  <c r="AR407" i="79"/>
  <c r="AR405" i="79"/>
  <c r="AR404" i="79"/>
  <c r="AP203" i="79"/>
  <c r="AP204" i="79"/>
  <c r="AP205" i="79"/>
  <c r="AT205" i="79"/>
  <c r="AT203" i="79"/>
  <c r="AT204" i="79"/>
  <c r="AW203" i="79"/>
  <c r="AW207" i="79"/>
  <c r="AW204" i="79"/>
  <c r="AW205" i="79"/>
  <c r="AP554" i="46"/>
  <c r="AT416" i="46"/>
  <c r="AT414" i="46"/>
  <c r="AV555" i="46"/>
  <c r="AV556" i="46"/>
  <c r="AV554" i="46"/>
  <c r="AW405" i="79"/>
  <c r="AW403" i="79"/>
  <c r="AW407" i="79"/>
  <c r="AW404" i="79"/>
  <c r="AR414" i="46"/>
  <c r="BB269" i="46"/>
  <c r="BB270" i="46"/>
  <c r="AY269" i="46"/>
  <c r="AY270" i="46"/>
  <c r="AX556" i="46"/>
  <c r="AX554" i="46"/>
  <c r="AX555" i="46"/>
  <c r="AZ555" i="46"/>
  <c r="AZ556" i="46"/>
  <c r="AZ554" i="46"/>
  <c r="AO608" i="79"/>
  <c r="AO610" i="79"/>
  <c r="AO606" i="79"/>
  <c r="AN606" i="79"/>
  <c r="AT608" i="79"/>
  <c r="AT606" i="79"/>
  <c r="AT607" i="79"/>
  <c r="AP404" i="79"/>
  <c r="AP405" i="79"/>
  <c r="AP403" i="79"/>
  <c r="AM403" i="79"/>
  <c r="AV403" i="79"/>
  <c r="AV407" i="79"/>
  <c r="AV404" i="79"/>
  <c r="AV405" i="79"/>
  <c r="AO203" i="79"/>
  <c r="AO207" i="79"/>
  <c r="AO205" i="79"/>
  <c r="AV204" i="79"/>
  <c r="AV205" i="79"/>
  <c r="AV203" i="79"/>
  <c r="AV207" i="79"/>
  <c r="AQ205" i="79"/>
  <c r="AQ203" i="79"/>
  <c r="AQ204" i="79"/>
  <c r="AP414" i="46"/>
  <c r="AQ554" i="46"/>
  <c r="AS414" i="46"/>
  <c r="AX269" i="46"/>
  <c r="AX270" i="46"/>
  <c r="AP608" i="79"/>
  <c r="AP606" i="79"/>
  <c r="AP607" i="79"/>
  <c r="AU607" i="79"/>
  <c r="AU606" i="79"/>
  <c r="AU608" i="79"/>
  <c r="AQ403" i="79"/>
  <c r="AQ404" i="79"/>
  <c r="AQ405" i="79"/>
  <c r="AL203" i="79"/>
  <c r="AQ414" i="46"/>
  <c r="AU416" i="46"/>
  <c r="AU415" i="46"/>
  <c r="AU414" i="46"/>
  <c r="AT554" i="46"/>
  <c r="AT556" i="46"/>
  <c r="AR554" i="46"/>
  <c r="AS269" i="46"/>
  <c r="AT269" i="46"/>
  <c r="BB554" i="46"/>
  <c r="BB555" i="46"/>
  <c r="BB556" i="46"/>
  <c r="BB414" i="46"/>
  <c r="BB416" i="46"/>
  <c r="BB415" i="46"/>
  <c r="AZ415" i="46"/>
  <c r="AZ414" i="46"/>
  <c r="AZ416" i="46"/>
  <c r="AY556" i="46"/>
  <c r="AY554" i="46"/>
  <c r="AY555" i="46"/>
  <c r="AW554" i="46"/>
  <c r="AW555" i="46"/>
  <c r="AW556" i="46"/>
  <c r="AW269" i="46"/>
  <c r="AW270" i="46"/>
  <c r="AL606" i="79"/>
  <c r="AW607" i="79"/>
  <c r="AW608" i="79"/>
  <c r="AW610" i="79"/>
  <c r="AW606" i="79"/>
  <c r="AV606" i="79"/>
  <c r="AV610" i="79"/>
  <c r="AV608" i="79"/>
  <c r="AV607" i="79"/>
  <c r="AN403" i="79"/>
  <c r="AU403" i="79"/>
  <c r="AU404" i="79"/>
  <c r="AU405" i="79"/>
  <c r="AT404" i="79"/>
  <c r="AT405" i="79"/>
  <c r="AT403" i="79"/>
  <c r="AN203" i="79"/>
  <c r="AR204" i="79"/>
  <c r="AR203" i="79"/>
  <c r="AR205" i="79"/>
  <c r="AR207" i="79"/>
  <c r="AS203" i="79"/>
  <c r="AS207" i="79"/>
  <c r="AS204" i="79"/>
  <c r="AS205" i="79"/>
  <c r="AX1675" i="79"/>
  <c r="AX1702" i="79"/>
  <c r="AX1729" i="79"/>
  <c r="AX1649" i="79"/>
  <c r="AX1756" i="79"/>
  <c r="AX1415" i="79"/>
  <c r="AX1614" i="79"/>
  <c r="D86" i="43"/>
  <c r="R86" i="43" s="1"/>
  <c r="D106" i="43"/>
  <c r="D102" i="43"/>
  <c r="D89" i="43"/>
  <c r="R89" i="43" s="1"/>
  <c r="D110" i="43"/>
  <c r="D114" i="43"/>
  <c r="AJ801" i="79"/>
  <c r="AJ1214" i="79"/>
  <c r="AV614" i="79"/>
  <c r="P74" i="43" s="1"/>
  <c r="AO559" i="46"/>
  <c r="D65" i="43" s="1"/>
  <c r="AT559" i="46"/>
  <c r="I65" i="43" s="1"/>
  <c r="AO554" i="46"/>
  <c r="AQ559" i="46"/>
  <c r="F65" i="43" s="1"/>
  <c r="AT614" i="79"/>
  <c r="N74" i="43" s="1"/>
  <c r="AR410" i="79"/>
  <c r="L71" i="43" s="1"/>
  <c r="AS1013" i="79"/>
  <c r="M80" i="43" s="1"/>
  <c r="AU1013" i="79"/>
  <c r="O80" i="43" s="1"/>
  <c r="AT1013" i="79"/>
  <c r="N80" i="43" s="1"/>
  <c r="AK1013" i="79"/>
  <c r="E80" i="43" s="1"/>
  <c r="AV1013" i="79"/>
  <c r="P80" i="43" s="1"/>
  <c r="AP1013" i="79"/>
  <c r="J80" i="43" s="1"/>
  <c r="AN1013" i="79"/>
  <c r="H80" i="43" s="1"/>
  <c r="AL1013" i="79"/>
  <c r="F80" i="43" s="1"/>
  <c r="AM1013" i="79"/>
  <c r="G80" i="43" s="1"/>
  <c r="AR1013" i="79"/>
  <c r="L80" i="43" s="1"/>
  <c r="AJ614" i="79"/>
  <c r="AU1214" i="79"/>
  <c r="AW1214" i="79"/>
  <c r="AV1214" i="79"/>
  <c r="AS1214" i="79"/>
  <c r="AN1214" i="79"/>
  <c r="AP1214" i="79"/>
  <c r="AM1214" i="79"/>
  <c r="AO1214" i="79"/>
  <c r="AW810" i="79"/>
  <c r="AP810" i="79"/>
  <c r="AQ810" i="79"/>
  <c r="AK810" i="79"/>
  <c r="AN810" i="79"/>
  <c r="AU810" i="79"/>
  <c r="AS810" i="79"/>
  <c r="AL810" i="79"/>
  <c r="AM810" i="79"/>
  <c r="AX132" i="46"/>
  <c r="M56" i="43" s="1"/>
  <c r="AJ410" i="79"/>
  <c r="AS410" i="79"/>
  <c r="M71" i="43" s="1"/>
  <c r="AW272" i="46"/>
  <c r="L59" i="43" s="1"/>
  <c r="AY559" i="46"/>
  <c r="N65" i="43" s="1"/>
  <c r="AX559" i="46"/>
  <c r="M65" i="43" s="1"/>
  <c r="AS209" i="79"/>
  <c r="M68" i="43" s="1"/>
  <c r="AV132" i="46"/>
  <c r="K56" i="43" s="1"/>
  <c r="AZ559" i="46"/>
  <c r="O65" i="43" s="1"/>
  <c r="AV272" i="46"/>
  <c r="K59" i="43" s="1"/>
  <c r="BA413" i="46"/>
  <c r="AX272" i="46"/>
  <c r="M59" i="43" s="1"/>
  <c r="AX413" i="46"/>
  <c r="AW132" i="46"/>
  <c r="L56" i="43" s="1"/>
  <c r="AL410" i="79"/>
  <c r="F71" i="43" s="1"/>
  <c r="AV559" i="46"/>
  <c r="K65" i="43" s="1"/>
  <c r="AW559" i="46"/>
  <c r="L65" i="43" s="1"/>
  <c r="AJ810" i="79"/>
  <c r="AJ209" i="79"/>
  <c r="AY132" i="46"/>
  <c r="N56" i="43" s="1"/>
  <c r="AZ132" i="46"/>
  <c r="O56" i="43" s="1"/>
  <c r="AY272" i="46"/>
  <c r="N59" i="43" s="1"/>
  <c r="AZ272" i="46"/>
  <c r="O59" i="43" s="1"/>
  <c r="AO414" i="46"/>
  <c r="BB132" i="46"/>
  <c r="Q56" i="43" s="1"/>
  <c r="BA132" i="46"/>
  <c r="P56" i="43" s="1"/>
  <c r="BA272" i="46"/>
  <c r="P59" i="43" s="1"/>
  <c r="BB272" i="46"/>
  <c r="Q59" i="43" s="1"/>
  <c r="BB559" i="46"/>
  <c r="Q65" i="43" s="1"/>
  <c r="BA559" i="46"/>
  <c r="P65" i="43" s="1"/>
  <c r="AS272" i="46"/>
  <c r="H59" i="43" s="1"/>
  <c r="AP559" i="46"/>
  <c r="E65" i="43" s="1"/>
  <c r="AR559" i="46"/>
  <c r="G65" i="43" s="1"/>
  <c r="AU559" i="46"/>
  <c r="J65" i="43" s="1"/>
  <c r="AS559" i="46"/>
  <c r="H65" i="43" s="1"/>
  <c r="AU272" i="46"/>
  <c r="J59" i="43" s="1"/>
  <c r="AT272" i="46"/>
  <c r="I59" i="43" s="1"/>
  <c r="AT418" i="46"/>
  <c r="I62" i="43" s="1"/>
  <c r="AS418" i="46"/>
  <c r="H62" i="43" s="1"/>
  <c r="AQ418" i="46"/>
  <c r="F62" i="43" s="1"/>
  <c r="AR418" i="46"/>
  <c r="G62" i="43" s="1"/>
  <c r="AR272" i="46"/>
  <c r="G59" i="43" s="1"/>
  <c r="AQ272" i="46"/>
  <c r="F59" i="43" s="1"/>
  <c r="AO272" i="46"/>
  <c r="AV418" i="46"/>
  <c r="K62" i="43" s="1"/>
  <c r="AW418" i="46"/>
  <c r="L62" i="43" s="1"/>
  <c r="AZ418" i="46"/>
  <c r="O62" i="43" s="1"/>
  <c r="AY418" i="46"/>
  <c r="N62" i="43" s="1"/>
  <c r="BB418" i="46"/>
  <c r="Q62" i="43" s="1"/>
  <c r="AT132" i="46"/>
  <c r="I56" i="43" s="1"/>
  <c r="AQ132" i="46"/>
  <c r="F56" i="43" s="1"/>
  <c r="AR132" i="46"/>
  <c r="G56" i="43" s="1"/>
  <c r="AS132" i="46"/>
  <c r="H56" i="43" s="1"/>
  <c r="AU132" i="46"/>
  <c r="J56" i="43" s="1"/>
  <c r="AP209" i="79"/>
  <c r="J68" i="43" s="1"/>
  <c r="AU418" i="46"/>
  <c r="J62" i="43" s="1"/>
  <c r="AO132" i="46"/>
  <c r="AO131" i="46"/>
  <c r="AO418" i="46"/>
  <c r="AP272" i="46"/>
  <c r="E59" i="43" s="1"/>
  <c r="AP418" i="46"/>
  <c r="E62" i="43" s="1"/>
  <c r="AS131" i="46"/>
  <c r="H55" i="43" s="1"/>
  <c r="AQ131" i="46"/>
  <c r="F55" i="43" s="1"/>
  <c r="AR131" i="46"/>
  <c r="G55" i="43" s="1"/>
  <c r="AP131" i="46"/>
  <c r="AP132" i="46"/>
  <c r="E56" i="43" s="1"/>
  <c r="I55" i="43"/>
  <c r="R118" i="43" l="1"/>
  <c r="R106" i="43"/>
  <c r="R110" i="43"/>
  <c r="R114" i="43"/>
  <c r="AY271" i="46"/>
  <c r="N58" i="43" s="1"/>
  <c r="AU271" i="46"/>
  <c r="J58" i="43" s="1"/>
  <c r="AW271" i="46"/>
  <c r="L58" i="43" s="1"/>
  <c r="AZ271" i="46"/>
  <c r="O58" i="43" s="1"/>
  <c r="AX418" i="46"/>
  <c r="M62" i="43" s="1"/>
  <c r="AX414" i="46"/>
  <c r="AX415" i="46"/>
  <c r="AX416" i="46"/>
  <c r="BA414" i="46"/>
  <c r="BA415" i="46"/>
  <c r="BA416" i="46"/>
  <c r="R102" i="43"/>
  <c r="AJ1003" i="79"/>
  <c r="K77" i="43"/>
  <c r="H83" i="43"/>
  <c r="G77" i="43"/>
  <c r="F77" i="43"/>
  <c r="M83" i="43"/>
  <c r="M77" i="43"/>
  <c r="J77" i="43"/>
  <c r="P83" i="43"/>
  <c r="O77" i="43"/>
  <c r="Q77" i="43"/>
  <c r="H77" i="43"/>
  <c r="I83" i="43"/>
  <c r="Q83" i="43"/>
  <c r="G83" i="43"/>
  <c r="E77" i="43"/>
  <c r="J83" i="43"/>
  <c r="O83" i="43"/>
  <c r="T18" i="47"/>
  <c r="P20" i="47"/>
  <c r="Q15" i="47"/>
  <c r="S23" i="47"/>
  <c r="U17" i="47"/>
  <c r="R26" i="47"/>
  <c r="AO614" i="79"/>
  <c r="I74" i="43" s="1"/>
  <c r="AU614" i="79"/>
  <c r="O74" i="43" s="1"/>
  <c r="BC559" i="46"/>
  <c r="F144" i="43" s="1"/>
  <c r="V21" i="47"/>
  <c r="BC269" i="46"/>
  <c r="AK1214" i="79"/>
  <c r="D71" i="43"/>
  <c r="BC131" i="46"/>
  <c r="C133" i="43" s="1"/>
  <c r="C143" i="43" s="1"/>
  <c r="BC272" i="46"/>
  <c r="D144" i="43" s="1"/>
  <c r="D77" i="43"/>
  <c r="BC132" i="46"/>
  <c r="C144" i="43" s="1"/>
  <c r="D68" i="43"/>
  <c r="BC554" i="46"/>
  <c r="R18" i="47"/>
  <c r="R17" i="47"/>
  <c r="R20" i="47"/>
  <c r="R21" i="47"/>
  <c r="R16" i="47"/>
  <c r="AP410" i="79"/>
  <c r="J71" i="43" s="1"/>
  <c r="R22" i="47"/>
  <c r="AN209" i="79"/>
  <c r="H68" i="43" s="1"/>
  <c r="AW614" i="79"/>
  <c r="Q74" i="43" s="1"/>
  <c r="AM209" i="79"/>
  <c r="G68" i="43" s="1"/>
  <c r="AO410" i="79"/>
  <c r="I71" i="43" s="1"/>
  <c r="AL209" i="79"/>
  <c r="F68" i="43" s="1"/>
  <c r="AM410" i="79"/>
  <c r="G71" i="43" s="1"/>
  <c r="R19" i="47"/>
  <c r="R24" i="47"/>
  <c r="R25" i="47"/>
  <c r="R23" i="47"/>
  <c r="R15" i="47"/>
  <c r="AR614" i="79"/>
  <c r="L74" i="43" s="1"/>
  <c r="AS614" i="79"/>
  <c r="M74" i="43" s="1"/>
  <c r="AL614" i="79"/>
  <c r="F74" i="43" s="1"/>
  <c r="AV410" i="79"/>
  <c r="P71" i="43" s="1"/>
  <c r="AR209" i="79"/>
  <c r="L68" i="43" s="1"/>
  <c r="AW410" i="79"/>
  <c r="Q71" i="43" s="1"/>
  <c r="AQ614" i="79"/>
  <c r="K74" i="43" s="1"/>
  <c r="AM614" i="79"/>
  <c r="G74" i="43" s="1"/>
  <c r="AJ1013" i="79"/>
  <c r="Q19" i="47"/>
  <c r="Q24" i="47"/>
  <c r="AO209" i="79"/>
  <c r="I68" i="43" s="1"/>
  <c r="Q26" i="47"/>
  <c r="AV209" i="79"/>
  <c r="P68" i="43" s="1"/>
  <c r="AU410" i="79"/>
  <c r="O71" i="43" s="1"/>
  <c r="AP614" i="79"/>
  <c r="J74" i="43" s="1"/>
  <c r="Q17" i="47"/>
  <c r="AK410" i="79"/>
  <c r="E71" i="43" s="1"/>
  <c r="AN410" i="79"/>
  <c r="H71" i="43" s="1"/>
  <c r="AK209" i="79"/>
  <c r="E68" i="43" s="1"/>
  <c r="Q21" i="47"/>
  <c r="AN614" i="79"/>
  <c r="H74" i="43" s="1"/>
  <c r="AJ606" i="79"/>
  <c r="AQ410" i="79"/>
  <c r="K71" i="43" s="1"/>
  <c r="AV271" i="46"/>
  <c r="K58" i="43" s="1"/>
  <c r="D74" i="43"/>
  <c r="AK614" i="79"/>
  <c r="E74" i="43" s="1"/>
  <c r="BA418" i="46"/>
  <c r="P62" i="43" s="1"/>
  <c r="AW209" i="79"/>
  <c r="Q68" i="43" s="1"/>
  <c r="AQ209" i="79"/>
  <c r="K68" i="43" s="1"/>
  <c r="AQ1013" i="79"/>
  <c r="K80" i="43" s="1"/>
  <c r="AW1013" i="79"/>
  <c r="Q80" i="43" s="1"/>
  <c r="AT410" i="79"/>
  <c r="N71" i="43" s="1"/>
  <c r="AR1214" i="79"/>
  <c r="AV810" i="79"/>
  <c r="AR810" i="79"/>
  <c r="AO1013" i="79"/>
  <c r="I80" i="43" s="1"/>
  <c r="AJ403" i="79"/>
  <c r="AL1214" i="79"/>
  <c r="AO810" i="79"/>
  <c r="AT1214" i="79"/>
  <c r="AQ1214" i="79"/>
  <c r="AT810" i="79"/>
  <c r="P15" i="47"/>
  <c r="AT209" i="79"/>
  <c r="N68" i="43" s="1"/>
  <c r="AV417" i="46"/>
  <c r="K61" i="43" s="1"/>
  <c r="AX271" i="46"/>
  <c r="M58" i="43" s="1"/>
  <c r="AW417" i="46"/>
  <c r="L61" i="43" s="1"/>
  <c r="D83" i="43"/>
  <c r="P17" i="47"/>
  <c r="P18" i="47"/>
  <c r="P21" i="47"/>
  <c r="P24" i="47"/>
  <c r="Q22" i="47"/>
  <c r="Q25" i="47"/>
  <c r="P19" i="47"/>
  <c r="P22" i="47"/>
  <c r="Q23" i="47"/>
  <c r="P16" i="47"/>
  <c r="P25" i="47"/>
  <c r="P23" i="47"/>
  <c r="Q18" i="47"/>
  <c r="Q16" i="47"/>
  <c r="P26" i="47"/>
  <c r="Q20" i="47"/>
  <c r="AU209" i="79"/>
  <c r="O68" i="43" s="1"/>
  <c r="R65" i="43"/>
  <c r="AY417" i="46"/>
  <c r="N61" i="43" s="1"/>
  <c r="T24" i="47"/>
  <c r="T17" i="47"/>
  <c r="T19" i="47"/>
  <c r="T16" i="47"/>
  <c r="T22" i="47"/>
  <c r="S20" i="47"/>
  <c r="T21" i="47"/>
  <c r="T15" i="47"/>
  <c r="AZ417" i="46"/>
  <c r="O61" i="43" s="1"/>
  <c r="S24" i="47"/>
  <c r="T26" i="47"/>
  <c r="T20" i="47"/>
  <c r="T23" i="47"/>
  <c r="T25" i="47"/>
  <c r="S26" i="47"/>
  <c r="S17" i="47"/>
  <c r="S19" i="47"/>
  <c r="S21" i="47"/>
  <c r="S18" i="47"/>
  <c r="S15" i="47"/>
  <c r="S25" i="47"/>
  <c r="S16" i="47"/>
  <c r="S22" i="47"/>
  <c r="V18" i="47"/>
  <c r="V16" i="47"/>
  <c r="V20" i="47"/>
  <c r="V23" i="47"/>
  <c r="V25" i="47"/>
  <c r="V15" i="47"/>
  <c r="V26" i="47"/>
  <c r="V24" i="47"/>
  <c r="V19" i="47"/>
  <c r="V17" i="47"/>
  <c r="V22" i="47"/>
  <c r="D133" i="43"/>
  <c r="F133" i="43"/>
  <c r="D59" i="43"/>
  <c r="R59" i="43" s="1"/>
  <c r="U20" i="47"/>
  <c r="U22" i="47"/>
  <c r="U23" i="47"/>
  <c r="U16" i="47"/>
  <c r="U15" i="47"/>
  <c r="U24" i="47"/>
  <c r="U25" i="47"/>
  <c r="U18" i="47"/>
  <c r="U26" i="47"/>
  <c r="U19" i="47"/>
  <c r="U21" i="47"/>
  <c r="BB271" i="46"/>
  <c r="Q58" i="43" s="1"/>
  <c r="BA271" i="46"/>
  <c r="P58" i="43" s="1"/>
  <c r="BB417" i="46"/>
  <c r="Q61" i="43" s="1"/>
  <c r="D62" i="43"/>
  <c r="L15" i="47"/>
  <c r="L19" i="47"/>
  <c r="L26" i="47"/>
  <c r="L18" i="47"/>
  <c r="K18" i="47"/>
  <c r="M26" i="47"/>
  <c r="M15" i="47"/>
  <c r="L24" i="47"/>
  <c r="N24" i="47"/>
  <c r="M22" i="47"/>
  <c r="M23" i="47"/>
  <c r="L25" i="47"/>
  <c r="M24" i="47"/>
  <c r="M19" i="47"/>
  <c r="K24" i="47"/>
  <c r="N19" i="47"/>
  <c r="K17" i="47"/>
  <c r="K19" i="47"/>
  <c r="N16" i="47"/>
  <c r="N22" i="47"/>
  <c r="N20" i="47"/>
  <c r="N26" i="47"/>
  <c r="N15" i="47"/>
  <c r="N23" i="47"/>
  <c r="N25" i="47"/>
  <c r="N17" i="47"/>
  <c r="K25" i="47"/>
  <c r="K26" i="47"/>
  <c r="K15" i="47"/>
  <c r="K21" i="47"/>
  <c r="K23" i="47"/>
  <c r="K16" i="47"/>
  <c r="K22" i="47"/>
  <c r="K20" i="47"/>
  <c r="N21" i="47"/>
  <c r="N18" i="47"/>
  <c r="M17" i="47"/>
  <c r="M18" i="47"/>
  <c r="M21" i="47"/>
  <c r="L16" i="47"/>
  <c r="L23" i="47"/>
  <c r="L21" i="47"/>
  <c r="M16" i="47"/>
  <c r="M25" i="47"/>
  <c r="M20" i="47"/>
  <c r="L17" i="47"/>
  <c r="L20" i="47"/>
  <c r="L22" i="47"/>
  <c r="AU417" i="46"/>
  <c r="J61" i="43" s="1"/>
  <c r="J55" i="43"/>
  <c r="D55" i="43"/>
  <c r="D56" i="43"/>
  <c r="E55" i="43"/>
  <c r="T33" i="47" l="1"/>
  <c r="S30" i="47"/>
  <c r="Q41" i="47"/>
  <c r="S34" i="47"/>
  <c r="S32" i="47"/>
  <c r="S40" i="47"/>
  <c r="S39" i="47"/>
  <c r="S35" i="47"/>
  <c r="S38" i="47"/>
  <c r="S37" i="47"/>
  <c r="S41" i="47"/>
  <c r="S36" i="47"/>
  <c r="S31" i="47"/>
  <c r="S33" i="47"/>
  <c r="Q35" i="47"/>
  <c r="Q33" i="47"/>
  <c r="Q40" i="47"/>
  <c r="Q39" i="47"/>
  <c r="Q30" i="47"/>
  <c r="Q34" i="47"/>
  <c r="Q31" i="47"/>
  <c r="Q38" i="47"/>
  <c r="Q36" i="47"/>
  <c r="Q32" i="47"/>
  <c r="Q37" i="47"/>
  <c r="T32" i="47"/>
  <c r="T41" i="47"/>
  <c r="T37" i="47"/>
  <c r="T34" i="47"/>
  <c r="T39" i="47"/>
  <c r="T38" i="47"/>
  <c r="T31" i="47"/>
  <c r="T30" i="47"/>
  <c r="T35" i="47"/>
  <c r="T36" i="47"/>
  <c r="T40" i="47"/>
  <c r="AX810" i="79"/>
  <c r="AX1214" i="79"/>
  <c r="L144" i="43" s="1"/>
  <c r="AX614" i="79"/>
  <c r="AX1013" i="79"/>
  <c r="K144" i="43" s="1"/>
  <c r="K83" i="43"/>
  <c r="N83" i="43"/>
  <c r="I77" i="43"/>
  <c r="F83" i="43"/>
  <c r="P77" i="43"/>
  <c r="E83" i="43"/>
  <c r="N77" i="43"/>
  <c r="L83" i="43"/>
  <c r="L77" i="43"/>
  <c r="AX1203" i="79"/>
  <c r="S56" i="47"/>
  <c r="P39" i="47"/>
  <c r="R55" i="43"/>
  <c r="V39" i="47"/>
  <c r="R30" i="47"/>
  <c r="AX403" i="79"/>
  <c r="AX209" i="79"/>
  <c r="G144" i="43" s="1"/>
  <c r="U31" i="47"/>
  <c r="R56" i="43"/>
  <c r="BC414" i="46"/>
  <c r="AX203" i="79"/>
  <c r="AX801" i="79"/>
  <c r="BC133" i="46"/>
  <c r="D80" i="43"/>
  <c r="R80" i="43" s="1"/>
  <c r="R74" i="43"/>
  <c r="BC418" i="46"/>
  <c r="E144" i="43" s="1"/>
  <c r="AX606" i="79"/>
  <c r="AX410" i="79"/>
  <c r="H144" i="43" s="1"/>
  <c r="BA417" i="46"/>
  <c r="P61" i="43" s="1"/>
  <c r="AX1003" i="79"/>
  <c r="R27" i="47"/>
  <c r="R29" i="47" s="1"/>
  <c r="P30" i="47"/>
  <c r="P37" i="47"/>
  <c r="P33" i="47"/>
  <c r="P56" i="47"/>
  <c r="P32" i="47"/>
  <c r="P48" i="47"/>
  <c r="P54" i="47"/>
  <c r="P34" i="47"/>
  <c r="P40" i="47"/>
  <c r="P51" i="47"/>
  <c r="H133" i="43"/>
  <c r="P55" i="47"/>
  <c r="P50" i="47"/>
  <c r="R71" i="43"/>
  <c r="P47" i="47"/>
  <c r="P35" i="47"/>
  <c r="P38" i="47"/>
  <c r="I133" i="43"/>
  <c r="P53" i="47"/>
  <c r="P36" i="47"/>
  <c r="P31" i="47"/>
  <c r="R62" i="43"/>
  <c r="P46" i="47"/>
  <c r="P52" i="47"/>
  <c r="P41" i="47"/>
  <c r="K133" i="43"/>
  <c r="P45" i="47"/>
  <c r="P49" i="47"/>
  <c r="J133" i="43"/>
  <c r="L133" i="43"/>
  <c r="AX417" i="46"/>
  <c r="M61" i="43" s="1"/>
  <c r="R31" i="47"/>
  <c r="R34" i="47"/>
  <c r="R38" i="47"/>
  <c r="T47" i="47"/>
  <c r="R37" i="47"/>
  <c r="R39" i="47"/>
  <c r="Q27" i="47"/>
  <c r="Q29" i="47" s="1"/>
  <c r="P27" i="47"/>
  <c r="P29" i="47" s="1"/>
  <c r="Q50" i="47"/>
  <c r="R40" i="47"/>
  <c r="R41" i="47"/>
  <c r="R33" i="47"/>
  <c r="Q47" i="47"/>
  <c r="Q52" i="47"/>
  <c r="R35" i="47"/>
  <c r="R32" i="47"/>
  <c r="R36" i="47"/>
  <c r="E133" i="43"/>
  <c r="Q45" i="47"/>
  <c r="Q54" i="47"/>
  <c r="Q48" i="47"/>
  <c r="Q56" i="47"/>
  <c r="Q49" i="47"/>
  <c r="Q53" i="47"/>
  <c r="Q55" i="47"/>
  <c r="Q51" i="47"/>
  <c r="Q46" i="47"/>
  <c r="R68" i="43"/>
  <c r="S48" i="47"/>
  <c r="G133" i="43"/>
  <c r="S49" i="47"/>
  <c r="S55" i="47"/>
  <c r="S50" i="47"/>
  <c r="S46" i="47"/>
  <c r="S45" i="47"/>
  <c r="S52" i="47"/>
  <c r="S51" i="47"/>
  <c r="S54" i="47"/>
  <c r="S47" i="47"/>
  <c r="S53" i="47"/>
  <c r="T54" i="47"/>
  <c r="T52" i="47"/>
  <c r="T56" i="47"/>
  <c r="T48" i="47"/>
  <c r="T27" i="47"/>
  <c r="T29" i="47" s="1"/>
  <c r="T53" i="47"/>
  <c r="T45" i="47"/>
  <c r="T55" i="47"/>
  <c r="S27" i="47"/>
  <c r="S29" i="47" s="1"/>
  <c r="T46" i="47"/>
  <c r="T51" i="47"/>
  <c r="T49" i="47"/>
  <c r="T50" i="47"/>
  <c r="V27" i="47"/>
  <c r="V29" i="47" s="1"/>
  <c r="U27" i="47"/>
  <c r="U29" i="47" s="1"/>
  <c r="V30" i="47"/>
  <c r="V31" i="47"/>
  <c r="V33" i="47"/>
  <c r="V37" i="47"/>
  <c r="V34" i="47"/>
  <c r="V46" i="47"/>
  <c r="V38" i="47"/>
  <c r="V50"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J21" i="47"/>
  <c r="J23" i="47"/>
  <c r="J15" i="47"/>
  <c r="J18" i="47"/>
  <c r="O39" i="47"/>
  <c r="O22" i="47"/>
  <c r="O38" i="47"/>
  <c r="J19" i="47"/>
  <c r="O45" i="47"/>
  <c r="O16" i="47"/>
  <c r="O46" i="47"/>
  <c r="O48" i="47"/>
  <c r="O19" i="47"/>
  <c r="O23" i="47"/>
  <c r="O41" i="47"/>
  <c r="O52" i="47"/>
  <c r="O17" i="47"/>
  <c r="O40" i="47"/>
  <c r="O35" i="47"/>
  <c r="O50" i="47"/>
  <c r="O49" i="47"/>
  <c r="J16" i="47"/>
  <c r="O20" i="47"/>
  <c r="O32" i="47"/>
  <c r="I15" i="47"/>
  <c r="J24" i="47"/>
  <c r="J20" i="47"/>
  <c r="J26" i="47"/>
  <c r="O25" i="47"/>
  <c r="O18" i="47"/>
  <c r="O24" i="47"/>
  <c r="O54" i="47"/>
  <c r="O33" i="47"/>
  <c r="O31" i="47"/>
  <c r="O36" i="47"/>
  <c r="O37" i="47"/>
  <c r="O30" i="47"/>
  <c r="J17" i="47"/>
  <c r="J25" i="47"/>
  <c r="J22" i="47"/>
  <c r="O15" i="47"/>
  <c r="O26" i="47"/>
  <c r="O21" i="47"/>
  <c r="O34" i="47"/>
  <c r="O55" i="47"/>
  <c r="O56" i="47"/>
  <c r="O47" i="47"/>
  <c r="O51" i="47"/>
  <c r="O53" i="47"/>
  <c r="I21" i="47"/>
  <c r="I18" i="47"/>
  <c r="I23" i="47"/>
  <c r="I22" i="47"/>
  <c r="I26" i="47"/>
  <c r="I25" i="47"/>
  <c r="I24" i="47"/>
  <c r="I20" i="47"/>
  <c r="I19" i="47"/>
  <c r="I17" i="47"/>
  <c r="I16" i="47"/>
  <c r="K27" i="47"/>
  <c r="S42" i="47" l="1"/>
  <c r="S44" i="47" s="1"/>
  <c r="S57" i="47" s="1"/>
  <c r="S59" i="47" s="1"/>
  <c r="Q42" i="47"/>
  <c r="Q44" i="47" s="1"/>
  <c r="Q57" i="47" s="1"/>
  <c r="Q59" i="47" s="1"/>
  <c r="T42" i="47"/>
  <c r="T44" i="47" s="1"/>
  <c r="T57" i="47" s="1"/>
  <c r="T59" i="47" s="1"/>
  <c r="R83" i="43"/>
  <c r="R77" i="43"/>
  <c r="U47" i="47"/>
  <c r="J144" i="43"/>
  <c r="I144" i="43"/>
  <c r="U48" i="47"/>
  <c r="U50" i="47"/>
  <c r="U49" i="47"/>
  <c r="U56" i="47"/>
  <c r="U45" i="47"/>
  <c r="U46" i="47"/>
  <c r="U52" i="47"/>
  <c r="U54" i="47"/>
  <c r="U55" i="47"/>
  <c r="U53" i="47"/>
  <c r="U51" i="47"/>
  <c r="W15" i="47"/>
  <c r="W26" i="47"/>
  <c r="M133" i="43"/>
  <c r="W18" i="47"/>
  <c r="R49" i="47"/>
  <c r="R55" i="47"/>
  <c r="P42" i="47"/>
  <c r="P44" i="47" s="1"/>
  <c r="P57" i="47" s="1"/>
  <c r="P59" i="47" s="1"/>
  <c r="R53" i="47"/>
  <c r="R52" i="47"/>
  <c r="R51" i="47"/>
  <c r="R48" i="47"/>
  <c r="R45" i="47"/>
  <c r="R54" i="47"/>
  <c r="R46" i="47"/>
  <c r="R56" i="47"/>
  <c r="R47" i="47"/>
  <c r="R50" i="47"/>
  <c r="R42" i="47"/>
  <c r="R44" i="47" s="1"/>
  <c r="W17" i="47"/>
  <c r="W25" i="47"/>
  <c r="V42" i="47"/>
  <c r="V44" i="47" s="1"/>
  <c r="V57" i="47" s="1"/>
  <c r="V59" i="47" s="1"/>
  <c r="U42" i="47"/>
  <c r="U44" i="47" s="1"/>
  <c r="W20" i="47"/>
  <c r="W22" i="47"/>
  <c r="W24" i="47"/>
  <c r="W19" i="47"/>
  <c r="W21" i="47"/>
  <c r="W16" i="47"/>
  <c r="W23" i="47"/>
  <c r="I27" i="47"/>
  <c r="I29" i="47" s="1"/>
  <c r="O27" i="47"/>
  <c r="O29" i="47" s="1"/>
  <c r="J27" i="47"/>
  <c r="J29" i="47" s="1"/>
  <c r="M27" i="47"/>
  <c r="M29" i="47" s="1"/>
  <c r="L27" i="47"/>
  <c r="L29" i="47" s="1"/>
  <c r="N27" i="47"/>
  <c r="N29" i="47" s="1"/>
  <c r="K29" i="47"/>
  <c r="H20" i="43" l="1"/>
  <c r="M144" i="43"/>
  <c r="U57" i="47"/>
  <c r="U59" i="47" s="1"/>
  <c r="W27" i="47"/>
  <c r="C145" i="43" s="1"/>
  <c r="C146" i="43" s="1"/>
  <c r="R57" i="47"/>
  <c r="R59" i="47" s="1"/>
  <c r="O42" i="47"/>
  <c r="O44" i="47" s="1"/>
  <c r="O57" i="47" s="1"/>
  <c r="O59" i="47" s="1"/>
  <c r="W29" i="47" l="1"/>
  <c r="AW1206" i="79" l="1"/>
  <c r="AR1206" i="79"/>
  <c r="AV1639" i="79"/>
  <c r="AV1665" i="79"/>
  <c r="AW1746" i="79"/>
  <c r="AV1692" i="79"/>
  <c r="AV1719" i="79"/>
  <c r="AO1206" i="79"/>
  <c r="AO1746" i="79"/>
  <c r="AW1639" i="79"/>
  <c r="AR1719" i="79"/>
  <c r="AR1746" i="79"/>
  <c r="AO1719" i="79"/>
  <c r="AS1665" i="79"/>
  <c r="AV1746" i="79"/>
  <c r="AR1639" i="79"/>
  <c r="AO1665" i="79"/>
  <c r="AS1719" i="79"/>
  <c r="AR1665" i="79"/>
  <c r="AR1692" i="79"/>
  <c r="AW1665" i="79"/>
  <c r="AW1719" i="79"/>
  <c r="AS1746" i="79"/>
  <c r="AO1692" i="79"/>
  <c r="AO1639" i="79"/>
  <c r="AS1206" i="79"/>
  <c r="AV1206" i="79"/>
  <c r="AS1639" i="79"/>
  <c r="AW1692" i="79"/>
  <c r="AS1692" i="79"/>
  <c r="AR1006" i="79"/>
  <c r="AS1006" i="79"/>
  <c r="AW1006" i="79"/>
  <c r="AV1006" i="79"/>
  <c r="AX557" i="46"/>
  <c r="AX558" i="46" s="1"/>
  <c r="M64" i="43" s="1"/>
  <c r="BA557" i="46"/>
  <c r="BA558" i="46" s="1"/>
  <c r="P64" i="43" s="1"/>
  <c r="AO1006" i="79"/>
  <c r="AR609" i="79"/>
  <c r="AO804" i="79"/>
  <c r="AS804" i="79"/>
  <c r="AR406" i="79"/>
  <c r="AR206" i="79"/>
  <c r="AR208" i="79" s="1"/>
  <c r="L67" i="43" s="1"/>
  <c r="AO206" i="79"/>
  <c r="AW206" i="79"/>
  <c r="AW208" i="79" s="1"/>
  <c r="Q67" i="43" s="1"/>
  <c r="AO406" i="79"/>
  <c r="AV406" i="79"/>
  <c r="AS609" i="79"/>
  <c r="AV206" i="79"/>
  <c r="AV208" i="79" s="1"/>
  <c r="P67" i="43" s="1"/>
  <c r="AW406" i="79"/>
  <c r="AO609" i="79"/>
  <c r="AW557" i="46"/>
  <c r="AW558" i="46" s="1"/>
  <c r="L64" i="43" s="1"/>
  <c r="AV804" i="79"/>
  <c r="AW609" i="79"/>
  <c r="AS206" i="79"/>
  <c r="AS208" i="79" s="1"/>
  <c r="M67" i="43" s="1"/>
  <c r="AT557" i="46"/>
  <c r="BB557" i="46"/>
  <c r="BB558" i="46" s="1"/>
  <c r="Q64" i="43" s="1"/>
  <c r="AR804" i="79"/>
  <c r="AW804" i="79"/>
  <c r="AS406" i="79"/>
  <c r="AW1406" i="79"/>
  <c r="AO1604" i="79"/>
  <c r="AR1406" i="79"/>
  <c r="AR1604" i="79"/>
  <c r="AV1604" i="79"/>
  <c r="AS1604" i="79"/>
  <c r="AS1406" i="79"/>
  <c r="AV1406" i="79"/>
  <c r="AV609" i="79"/>
  <c r="AW1604" i="79"/>
  <c r="AO1406" i="79"/>
  <c r="Q70" i="47" l="1"/>
  <c r="V65" i="47"/>
  <c r="V64" i="47"/>
  <c r="U65" i="47"/>
  <c r="U69" i="47"/>
  <c r="V83" i="47"/>
  <c r="Q78" i="47"/>
  <c r="V77" i="47"/>
  <c r="U67" i="47"/>
  <c r="U83" i="47"/>
  <c r="V81" i="47"/>
  <c r="V78" i="47"/>
  <c r="U85" i="47"/>
  <c r="V69" i="47"/>
  <c r="V79" i="47"/>
  <c r="V60" i="47"/>
  <c r="V63" i="47"/>
  <c r="V80" i="47"/>
  <c r="V75" i="47"/>
  <c r="V71" i="47"/>
  <c r="V66" i="47"/>
  <c r="V86" i="47"/>
  <c r="V61" i="47"/>
  <c r="V84" i="47"/>
  <c r="V70" i="47"/>
  <c r="V76" i="47"/>
  <c r="V85" i="47"/>
  <c r="V68" i="47"/>
  <c r="V62" i="47"/>
  <c r="V82" i="47"/>
  <c r="V67" i="47"/>
  <c r="Q83" i="47"/>
  <c r="Q75" i="47"/>
  <c r="Q77" i="47"/>
  <c r="Q62" i="47"/>
  <c r="Q80" i="47"/>
  <c r="Q86" i="47"/>
  <c r="Q61" i="47"/>
  <c r="Q64" i="47"/>
  <c r="Q76" i="47"/>
  <c r="Q82" i="47"/>
  <c r="Q69" i="47"/>
  <c r="Q68" i="47"/>
  <c r="Q79" i="47"/>
  <c r="Q65" i="47"/>
  <c r="Q85" i="47"/>
  <c r="Q81" i="47"/>
  <c r="Q67" i="47"/>
  <c r="R60" i="47"/>
  <c r="R61" i="47"/>
  <c r="R63" i="47"/>
  <c r="R80" i="47"/>
  <c r="R83" i="47"/>
  <c r="R68" i="47"/>
  <c r="R66" i="47"/>
  <c r="R85" i="47"/>
  <c r="R82" i="47"/>
  <c r="R75" i="47"/>
  <c r="R77" i="47"/>
  <c r="R79" i="47"/>
  <c r="R78" i="47"/>
  <c r="R62" i="47"/>
  <c r="R65" i="47"/>
  <c r="R76" i="47"/>
  <c r="R71" i="47"/>
  <c r="R84" i="47"/>
  <c r="R81" i="47"/>
  <c r="Q60" i="47"/>
  <c r="Q66" i="47"/>
  <c r="R70" i="47"/>
  <c r="Q71" i="47"/>
  <c r="U84" i="47"/>
  <c r="R69" i="47"/>
  <c r="Q63" i="47"/>
  <c r="U71" i="47"/>
  <c r="U64" i="47"/>
  <c r="U80" i="47"/>
  <c r="U61" i="47"/>
  <c r="U81" i="47"/>
  <c r="U75" i="47"/>
  <c r="U86" i="47"/>
  <c r="U68" i="47"/>
  <c r="U77" i="47"/>
  <c r="U82" i="47"/>
  <c r="U79" i="47"/>
  <c r="U70" i="47"/>
  <c r="U60" i="47"/>
  <c r="U62" i="47"/>
  <c r="U76" i="47"/>
  <c r="U63" i="47"/>
  <c r="U66" i="47"/>
  <c r="U78" i="47"/>
  <c r="R67" i="47"/>
  <c r="Q84" i="47"/>
  <c r="R64" i="47"/>
  <c r="R86" i="47"/>
  <c r="AX1780" i="79" l="1"/>
  <c r="U72" i="47"/>
  <c r="U74" i="47" s="1"/>
  <c r="U87" i="47" s="1"/>
  <c r="U89" i="47" s="1"/>
  <c r="V72" i="47"/>
  <c r="V74" i="47" s="1"/>
  <c r="V87" i="47" s="1"/>
  <c r="V89" i="47" s="1"/>
  <c r="Q72" i="47"/>
  <c r="Q74" i="47" s="1"/>
  <c r="Q87" i="47" s="1"/>
  <c r="Q89" i="47" s="1"/>
  <c r="R72" i="47"/>
  <c r="R74" i="47" s="1"/>
  <c r="R87" i="47" s="1"/>
  <c r="R89" i="47" s="1"/>
  <c r="AZ563" i="46" l="1"/>
  <c r="AY563" i="46"/>
  <c r="AV563" i="46"/>
  <c r="AU563" i="46"/>
  <c r="AU206" i="79" l="1"/>
  <c r="AT206" i="79"/>
  <c r="AP206" i="79"/>
  <c r="AQ206" i="79"/>
  <c r="AZ550" i="46"/>
  <c r="AY550" i="46"/>
  <c r="W550" i="46"/>
  <c r="AV550" i="46"/>
  <c r="AU550" i="46"/>
  <c r="AZ557" i="46" l="1"/>
  <c r="AZ558" i="46" s="1"/>
  <c r="O64" i="43" s="1"/>
  <c r="AY557" i="46"/>
  <c r="AY558" i="46" s="1"/>
  <c r="N64" i="43" s="1"/>
  <c r="S63" i="47" s="1"/>
  <c r="AU557" i="46"/>
  <c r="AU558" i="46" s="1"/>
  <c r="J64" i="43" s="1"/>
  <c r="O63" i="47" s="1"/>
  <c r="AV557" i="46"/>
  <c r="AV558" i="46" s="1"/>
  <c r="K64" i="43" s="1"/>
  <c r="P68" i="47" s="1"/>
  <c r="AZ565" i="46"/>
  <c r="AY565" i="46"/>
  <c r="AZ564" i="46"/>
  <c r="AY564" i="46"/>
  <c r="S64" i="47"/>
  <c r="S62" i="47"/>
  <c r="S71" i="47"/>
  <c r="S65" i="47"/>
  <c r="S67" i="47"/>
  <c r="S70" i="47"/>
  <c r="T60" i="47"/>
  <c r="T62" i="47"/>
  <c r="T70" i="47"/>
  <c r="T61" i="47"/>
  <c r="T64" i="47"/>
  <c r="T68" i="47"/>
  <c r="T63" i="47"/>
  <c r="T65" i="47"/>
  <c r="T66" i="47"/>
  <c r="T67" i="47"/>
  <c r="T71" i="47"/>
  <c r="T69" i="47"/>
  <c r="O60" i="47"/>
  <c r="O67" i="47"/>
  <c r="O66" i="47"/>
  <c r="O68" i="47"/>
  <c r="O70" i="47"/>
  <c r="O62" i="47"/>
  <c r="O69" i="47"/>
  <c r="O71" i="47"/>
  <c r="O61" i="47"/>
  <c r="O64" i="47"/>
  <c r="AV565" i="46"/>
  <c r="AU565" i="46"/>
  <c r="AV564" i="46"/>
  <c r="AU564" i="46"/>
  <c r="AU609" i="79" l="1"/>
  <c r="AU406" i="79"/>
  <c r="O65" i="47"/>
  <c r="O72" i="47" s="1"/>
  <c r="O74" i="47" s="1"/>
  <c r="S68" i="47"/>
  <c r="S66" i="47"/>
  <c r="S69" i="47"/>
  <c r="S61" i="47"/>
  <c r="P70" i="47"/>
  <c r="S60" i="47"/>
  <c r="S72" i="47" s="1"/>
  <c r="S74" i="47" s="1"/>
  <c r="P64" i="47"/>
  <c r="AT609" i="79"/>
  <c r="P60" i="47"/>
  <c r="P66" i="47"/>
  <c r="AT406" i="79"/>
  <c r="P62" i="47"/>
  <c r="P65" i="47"/>
  <c r="AQ406" i="79"/>
  <c r="AP609" i="79"/>
  <c r="AQ609" i="79"/>
  <c r="P61" i="47"/>
  <c r="P63" i="47"/>
  <c r="P71" i="47"/>
  <c r="AP406" i="79"/>
  <c r="P69" i="47"/>
  <c r="P67" i="47"/>
  <c r="AZ566" i="46"/>
  <c r="AY566" i="46"/>
  <c r="T72" i="47"/>
  <c r="T74" i="47" s="1"/>
  <c r="AV566" i="46"/>
  <c r="AU566" i="46"/>
  <c r="AU804" i="79" l="1"/>
  <c r="P72" i="47"/>
  <c r="P74" i="47" s="1"/>
  <c r="AT804" i="79"/>
  <c r="AP804" i="79"/>
  <c r="AQ804" i="79"/>
  <c r="AZ567" i="46"/>
  <c r="AY567" i="46"/>
  <c r="AV567" i="46"/>
  <c r="AU567" i="46"/>
  <c r="AU1006" i="79" l="1"/>
  <c r="AT1006" i="79"/>
  <c r="AP1006" i="79"/>
  <c r="AQ1006" i="79"/>
  <c r="AY568" i="46"/>
  <c r="AZ568" i="46"/>
  <c r="AV568" i="46"/>
  <c r="AU568" i="46"/>
  <c r="AU1206" i="79" l="1"/>
  <c r="AT1206" i="79"/>
  <c r="AP1206" i="79"/>
  <c r="AQ1206" i="79"/>
  <c r="AZ569" i="46"/>
  <c r="AY569" i="46"/>
  <c r="AV569" i="46"/>
  <c r="AU569" i="46"/>
  <c r="AU1406" i="79" l="1"/>
  <c r="AT1406" i="79"/>
  <c r="AP1406" i="79"/>
  <c r="AQ1406" i="79"/>
  <c r="AY570" i="46"/>
  <c r="AZ570" i="46"/>
  <c r="AV570" i="46"/>
  <c r="AU570" i="46"/>
  <c r="AU1604" i="79" l="1"/>
  <c r="AT1604" i="79"/>
  <c r="AP1604" i="79"/>
  <c r="AQ1604" i="79"/>
  <c r="AZ571" i="46"/>
  <c r="AY571" i="46"/>
  <c r="AV571" i="46"/>
  <c r="AU571" i="46"/>
  <c r="AU1639" i="79" l="1"/>
  <c r="AT1639" i="79"/>
  <c r="AQ1639" i="79"/>
  <c r="AP1639" i="79"/>
  <c r="AY572" i="46"/>
  <c r="AZ572" i="46"/>
  <c r="AV572" i="46"/>
  <c r="AU572" i="46"/>
  <c r="AU1665" i="79" l="1"/>
  <c r="AT1665" i="79"/>
  <c r="AP1665" i="79"/>
  <c r="AQ1665" i="79"/>
  <c r="AY573" i="46"/>
  <c r="AZ573" i="46"/>
  <c r="AV573" i="46"/>
  <c r="AU573" i="46"/>
  <c r="AU1692" i="79" l="1"/>
  <c r="AT1692" i="79"/>
  <c r="AP1692" i="79"/>
  <c r="AQ1692" i="79"/>
  <c r="AY574" i="46"/>
  <c r="AZ574" i="46"/>
  <c r="AZ575" i="46"/>
  <c r="AY575" i="46"/>
  <c r="AY576" i="46"/>
  <c r="AZ576" i="46"/>
  <c r="AV574" i="46"/>
  <c r="AU574" i="46"/>
  <c r="AV576" i="46"/>
  <c r="AU576" i="46"/>
  <c r="AV575" i="46"/>
  <c r="AU575" i="46"/>
  <c r="AU1719" i="79" l="1"/>
  <c r="AT1719" i="79"/>
  <c r="AQ1719" i="79"/>
  <c r="AP1719" i="79"/>
  <c r="AT1772" i="79"/>
  <c r="AT1746" i="79"/>
  <c r="AU1772" i="79"/>
  <c r="AU1746" i="79"/>
  <c r="AP1772" i="79"/>
  <c r="AP1746" i="79"/>
  <c r="AQ1772" i="79"/>
  <c r="AQ1746" i="79"/>
  <c r="AR474" i="46" l="1"/>
  <c r="AT181" i="46"/>
  <c r="AT278" i="46" s="1"/>
  <c r="AO404" i="79" s="1"/>
  <c r="AT276" i="46"/>
  <c r="AT555" i="46" s="1"/>
  <c r="AT558" i="46" s="1"/>
  <c r="I64" i="43" s="1"/>
  <c r="AT275" i="46"/>
  <c r="AT415" i="46" s="1"/>
  <c r="AT417" i="46" s="1"/>
  <c r="I61" i="43" s="1"/>
  <c r="AO474" i="46"/>
  <c r="AR346" i="46"/>
  <c r="AP474" i="46"/>
  <c r="AP346" i="46"/>
  <c r="AO324" i="46"/>
  <c r="AS465" i="46"/>
  <c r="AO181" i="46"/>
  <c r="AO278" i="46" s="1"/>
  <c r="AJ404" i="79" s="1"/>
  <c r="AQ474" i="46"/>
  <c r="AS568" i="46" l="1"/>
  <c r="AN1206" i="79"/>
  <c r="AT284" i="46"/>
  <c r="AO1602" i="79" s="1"/>
  <c r="AO282" i="46"/>
  <c r="AJ1204" i="79" s="1"/>
  <c r="AO275" i="46"/>
  <c r="AO415" i="46" s="1"/>
  <c r="AO286" i="46"/>
  <c r="AJ1663" i="79" s="1"/>
  <c r="AS571" i="46"/>
  <c r="AT277" i="46"/>
  <c r="AO204" i="79" s="1"/>
  <c r="AO208" i="79" s="1"/>
  <c r="I67" i="43" s="1"/>
  <c r="AO283" i="46"/>
  <c r="AJ1404" i="79" s="1"/>
  <c r="AS567" i="46"/>
  <c r="AS576" i="46"/>
  <c r="AS575" i="46"/>
  <c r="AO287" i="46"/>
  <c r="AJ1690" i="79" s="1"/>
  <c r="AS550" i="46"/>
  <c r="AS570" i="46"/>
  <c r="AO289" i="46"/>
  <c r="AJ1744" i="79" s="1"/>
  <c r="AS569" i="46"/>
  <c r="AS574" i="46"/>
  <c r="AO276" i="46"/>
  <c r="AO555" i="46" s="1"/>
  <c r="AS566" i="46"/>
  <c r="AO279" i="46"/>
  <c r="AJ607" i="79" s="1"/>
  <c r="AS565" i="46"/>
  <c r="AS573" i="46"/>
  <c r="AT290" i="46"/>
  <c r="AO1770" i="79" s="1"/>
  <c r="AO265" i="46"/>
  <c r="AO270" i="46" s="1"/>
  <c r="AO271" i="46" s="1"/>
  <c r="D58" i="43" s="1"/>
  <c r="AO277" i="46"/>
  <c r="AJ204" i="79" s="1"/>
  <c r="AS572" i="46"/>
  <c r="AS563" i="46"/>
  <c r="AT265" i="46"/>
  <c r="AT270" i="46" s="1"/>
  <c r="AT271" i="46" s="1"/>
  <c r="I58" i="43" s="1"/>
  <c r="AO288" i="46"/>
  <c r="AJ1717" i="79" s="1"/>
  <c r="AS564" i="46"/>
  <c r="AO281" i="46"/>
  <c r="AJ1004" i="79" s="1"/>
  <c r="AO290" i="46"/>
  <c r="AJ1770" i="79" s="1"/>
  <c r="AT280" i="46"/>
  <c r="AO802" i="79" s="1"/>
  <c r="AT286" i="46"/>
  <c r="AO1663" i="79" s="1"/>
  <c r="AT283" i="46"/>
  <c r="AO1404" i="79" s="1"/>
  <c r="AT282" i="46"/>
  <c r="AO1204" i="79" s="1"/>
  <c r="AT281" i="46"/>
  <c r="AO1004" i="79" s="1"/>
  <c r="AT285" i="46"/>
  <c r="AO1637" i="79" s="1"/>
  <c r="AO284" i="46"/>
  <c r="AJ1602" i="79" s="1"/>
  <c r="BC180" i="46"/>
  <c r="AT279" i="46"/>
  <c r="AO607" i="79" s="1"/>
  <c r="AT288" i="46"/>
  <c r="AO1717" i="79" s="1"/>
  <c r="AO285" i="46"/>
  <c r="AJ1637" i="79" s="1"/>
  <c r="AT289" i="46"/>
  <c r="AO1744" i="79" s="1"/>
  <c r="AT287" i="46"/>
  <c r="AO1690" i="79" s="1"/>
  <c r="AR324" i="46"/>
  <c r="AR423" i="46" s="1"/>
  <c r="AM405" i="79" s="1"/>
  <c r="AQ465" i="46"/>
  <c r="AO465" i="46"/>
  <c r="BC464" i="46"/>
  <c r="AS324" i="46"/>
  <c r="AS410" i="46" s="1"/>
  <c r="AS416" i="46" s="1"/>
  <c r="BC473" i="46"/>
  <c r="AQ324" i="46"/>
  <c r="AQ425" i="46" s="1"/>
  <c r="AL803" i="79" s="1"/>
  <c r="AP324" i="46"/>
  <c r="AP423" i="46" s="1"/>
  <c r="AK405" i="79" s="1"/>
  <c r="AR181" i="46"/>
  <c r="AR286" i="46" s="1"/>
  <c r="AM1663" i="79" s="1"/>
  <c r="AS181" i="46"/>
  <c r="AS287" i="46" s="1"/>
  <c r="AN1690" i="79" s="1"/>
  <c r="AP465" i="46"/>
  <c r="AO280" i="46"/>
  <c r="AJ802" i="79" s="1"/>
  <c r="BC323" i="46"/>
  <c r="AO346" i="46"/>
  <c r="BC345" i="46"/>
  <c r="AP181" i="46"/>
  <c r="AP290" i="46" s="1"/>
  <c r="AK1770" i="79" s="1"/>
  <c r="AR465" i="46"/>
  <c r="AQ181" i="46"/>
  <c r="AQ277" i="46" s="1"/>
  <c r="AL204" i="79" s="1"/>
  <c r="AP566" i="46" l="1"/>
  <c r="AK804" i="79" s="1"/>
  <c r="AO566" i="46"/>
  <c r="AJ804" i="79" s="1"/>
  <c r="AQ566" i="46"/>
  <c r="AR566" i="46"/>
  <c r="AM804" i="79" s="1"/>
  <c r="AN1604" i="79"/>
  <c r="AS557" i="46"/>
  <c r="AN206" i="79"/>
  <c r="AN1746" i="79"/>
  <c r="AN1006" i="79"/>
  <c r="AN1639" i="79"/>
  <c r="AN609" i="79"/>
  <c r="AN406" i="79"/>
  <c r="AN804" i="79"/>
  <c r="AN1665" i="79"/>
  <c r="AN1692" i="79"/>
  <c r="AN1719" i="79"/>
  <c r="AN1406" i="79"/>
  <c r="AL804" i="79"/>
  <c r="N32" i="47"/>
  <c r="AR424" i="46"/>
  <c r="AM608" i="79" s="1"/>
  <c r="AO564" i="46"/>
  <c r="AJ406" i="79" s="1"/>
  <c r="AR435" i="46"/>
  <c r="AP424" i="46"/>
  <c r="AK608" i="79" s="1"/>
  <c r="AQ573" i="46"/>
  <c r="AQ429" i="46"/>
  <c r="AL1603" i="79" s="1"/>
  <c r="AQ565" i="46"/>
  <c r="AP280" i="46"/>
  <c r="AK802" i="79" s="1"/>
  <c r="AR290" i="46"/>
  <c r="AM1770" i="79" s="1"/>
  <c r="AR427" i="46"/>
  <c r="AM1205" i="79" s="1"/>
  <c r="AS433" i="46"/>
  <c r="AN1745" i="79" s="1"/>
  <c r="AR428" i="46"/>
  <c r="AM1405" i="79" s="1"/>
  <c r="AS285" i="46"/>
  <c r="AN1637" i="79" s="1"/>
  <c r="AS277" i="46"/>
  <c r="AN204" i="79" s="1"/>
  <c r="AS278" i="46"/>
  <c r="AN404" i="79" s="1"/>
  <c r="AS425" i="46"/>
  <c r="AN803" i="79" s="1"/>
  <c r="AR430" i="46"/>
  <c r="AM1638" i="79" s="1"/>
  <c r="AR564" i="46"/>
  <c r="AP564" i="46"/>
  <c r="AK406" i="79" s="1"/>
  <c r="AR432" i="46"/>
  <c r="AM1691" i="79" s="1"/>
  <c r="N68" i="47"/>
  <c r="N80" i="47"/>
  <c r="N62" i="47"/>
  <c r="N47" i="47"/>
  <c r="N64" i="47"/>
  <c r="N40" i="47"/>
  <c r="N65" i="47"/>
  <c r="N52" i="47"/>
  <c r="N82" i="47"/>
  <c r="N38" i="47"/>
  <c r="N85" i="47"/>
  <c r="N30" i="47"/>
  <c r="N31" i="47"/>
  <c r="N71" i="47"/>
  <c r="AR569" i="46"/>
  <c r="AP425" i="46"/>
  <c r="AK803" i="79" s="1"/>
  <c r="AQ422" i="46"/>
  <c r="AL205" i="79" s="1"/>
  <c r="AO563" i="46"/>
  <c r="AJ206" i="79" s="1"/>
  <c r="AQ434" i="46"/>
  <c r="AL1771" i="79" s="1"/>
  <c r="AQ284" i="46"/>
  <c r="AL1602" i="79" s="1"/>
  <c r="AQ435" i="46"/>
  <c r="AN1772" i="79"/>
  <c r="AQ430" i="46"/>
  <c r="AL1638" i="79" s="1"/>
  <c r="AQ286" i="46"/>
  <c r="AL1663" i="79" s="1"/>
  <c r="AQ281" i="46"/>
  <c r="AL1004" i="79" s="1"/>
  <c r="AQ431" i="46"/>
  <c r="AL1664" i="79" s="1"/>
  <c r="N70" i="47"/>
  <c r="N55" i="47"/>
  <c r="N41" i="47"/>
  <c r="N67" i="47"/>
  <c r="N81" i="47"/>
  <c r="N34" i="47"/>
  <c r="N83" i="47"/>
  <c r="N63" i="47"/>
  <c r="N79" i="47"/>
  <c r="N56" i="47"/>
  <c r="N45" i="47"/>
  <c r="AP288" i="46"/>
  <c r="AK1717" i="79" s="1"/>
  <c r="AP565" i="46"/>
  <c r="AK609" i="79" s="1"/>
  <c r="AO572" i="46"/>
  <c r="AJ1665" i="79" s="1"/>
  <c r="AP573" i="46"/>
  <c r="AK1692" i="79" s="1"/>
  <c r="AP431" i="46"/>
  <c r="AK1664" i="79" s="1"/>
  <c r="AO571" i="46"/>
  <c r="AJ1639" i="79" s="1"/>
  <c r="AP571" i="46"/>
  <c r="AK1639" i="79" s="1"/>
  <c r="AS288" i="46"/>
  <c r="AN1717" i="79" s="1"/>
  <c r="N51" i="47"/>
  <c r="AP550" i="46"/>
  <c r="AP557" i="46" s="1"/>
  <c r="AS290" i="46"/>
  <c r="AN1770" i="79" s="1"/>
  <c r="AP429" i="46"/>
  <c r="AK1603" i="79" s="1"/>
  <c r="AQ427" i="46"/>
  <c r="AL1205" i="79" s="1"/>
  <c r="AO576" i="46"/>
  <c r="AQ564" i="46"/>
  <c r="N37" i="47"/>
  <c r="AO550" i="46"/>
  <c r="AO557" i="46" s="1"/>
  <c r="AQ433" i="46"/>
  <c r="AL1745" i="79" s="1"/>
  <c r="AO569" i="46"/>
  <c r="AJ1406" i="79" s="1"/>
  <c r="N84" i="47"/>
  <c r="N35" i="47"/>
  <c r="N39" i="47"/>
  <c r="N60" i="47"/>
  <c r="N77" i="47"/>
  <c r="N86" i="47"/>
  <c r="N46" i="47"/>
  <c r="N54" i="47"/>
  <c r="N49" i="47"/>
  <c r="N66" i="47"/>
  <c r="N53" i="47"/>
  <c r="N36" i="47"/>
  <c r="AQ426" i="46"/>
  <c r="AL1005" i="79" s="1"/>
  <c r="AQ432" i="46"/>
  <c r="AL1691" i="79" s="1"/>
  <c r="AO575" i="46"/>
  <c r="AJ1746" i="79" s="1"/>
  <c r="AO570" i="46"/>
  <c r="AJ1604" i="79" s="1"/>
  <c r="AQ428" i="46"/>
  <c r="AL1405" i="79" s="1"/>
  <c r="N69" i="47"/>
  <c r="N75" i="47"/>
  <c r="N33" i="47"/>
  <c r="AP287" i="46"/>
  <c r="AK1690" i="79" s="1"/>
  <c r="N76" i="47"/>
  <c r="N78" i="47"/>
  <c r="N61" i="47"/>
  <c r="N50" i="47"/>
  <c r="N48" i="47"/>
  <c r="AQ410" i="46"/>
  <c r="AQ416" i="46" s="1"/>
  <c r="AQ423" i="46"/>
  <c r="AL405" i="79" s="1"/>
  <c r="AR550" i="46"/>
  <c r="AP572" i="46"/>
  <c r="AK1665" i="79" s="1"/>
  <c r="AP563" i="46"/>
  <c r="AK206" i="79" s="1"/>
  <c r="AS282" i="46"/>
  <c r="AN1204" i="79" s="1"/>
  <c r="AS283" i="46"/>
  <c r="AN1404" i="79" s="1"/>
  <c r="AS431" i="46"/>
  <c r="AN1664" i="79" s="1"/>
  <c r="AR421" i="46"/>
  <c r="AR556" i="46" s="1"/>
  <c r="AR429" i="46"/>
  <c r="AM1603" i="79" s="1"/>
  <c r="AS276" i="46"/>
  <c r="AS555" i="46" s="1"/>
  <c r="AP569" i="46"/>
  <c r="AK1406" i="79" s="1"/>
  <c r="AS289" i="46"/>
  <c r="AN1744" i="79" s="1"/>
  <c r="AS281" i="46"/>
  <c r="AN1004" i="79" s="1"/>
  <c r="AR280" i="46"/>
  <c r="AM802" i="79" s="1"/>
  <c r="AO568" i="46"/>
  <c r="AJ1206" i="79" s="1"/>
  <c r="AR422" i="46"/>
  <c r="AM205" i="79" s="1"/>
  <c r="AP575" i="46"/>
  <c r="AK1772" i="79" s="1"/>
  <c r="AR279" i="46"/>
  <c r="AM607" i="79" s="1"/>
  <c r="AR573" i="46"/>
  <c r="AP576" i="46"/>
  <c r="AS286" i="46"/>
  <c r="AN1663" i="79" s="1"/>
  <c r="AS275" i="46"/>
  <c r="AS415" i="46" s="1"/>
  <c r="AS417" i="46" s="1"/>
  <c r="H61" i="43" s="1"/>
  <c r="AR284" i="46"/>
  <c r="AM1602" i="79" s="1"/>
  <c r="AO567" i="46"/>
  <c r="AJ1006" i="79" s="1"/>
  <c r="AR433" i="46"/>
  <c r="AM1718" i="79" s="1"/>
  <c r="AS279" i="46"/>
  <c r="AN607" i="79" s="1"/>
  <c r="AR572" i="46"/>
  <c r="AP574" i="46"/>
  <c r="AK1719" i="79" s="1"/>
  <c r="AP567" i="46"/>
  <c r="AK1006" i="79" s="1"/>
  <c r="AS280" i="46"/>
  <c r="AN802" i="79" s="1"/>
  <c r="AS265" i="46"/>
  <c r="AS270" i="46" s="1"/>
  <c r="AS271" i="46" s="1"/>
  <c r="H58" i="43" s="1"/>
  <c r="AR282" i="46"/>
  <c r="AM1204" i="79" s="1"/>
  <c r="AQ421" i="46"/>
  <c r="AQ556" i="46" s="1"/>
  <c r="AO574" i="46"/>
  <c r="AJ1719" i="79" s="1"/>
  <c r="AO565" i="46"/>
  <c r="AJ609" i="79" s="1"/>
  <c r="AR434" i="46"/>
  <c r="AM1771" i="79" s="1"/>
  <c r="AR285" i="46"/>
  <c r="AM1637" i="79" s="1"/>
  <c r="AP427" i="46"/>
  <c r="AK1205" i="79" s="1"/>
  <c r="AP421" i="46"/>
  <c r="AP556" i="46" s="1"/>
  <c r="AS435" i="46"/>
  <c r="AQ550" i="46"/>
  <c r="AQ276" i="46"/>
  <c r="AQ555" i="46" s="1"/>
  <c r="AR571" i="46"/>
  <c r="AR265" i="46"/>
  <c r="AR270" i="46" s="1"/>
  <c r="AR271" i="46" s="1"/>
  <c r="G58" i="43" s="1"/>
  <c r="AP434" i="46"/>
  <c r="AK1771" i="79" s="1"/>
  <c r="AP426" i="46"/>
  <c r="AK1005" i="79" s="1"/>
  <c r="AS430" i="46"/>
  <c r="AN1638" i="79" s="1"/>
  <c r="AQ572" i="46"/>
  <c r="AR283" i="46"/>
  <c r="AM1404" i="79" s="1"/>
  <c r="AP410" i="46"/>
  <c r="AP416" i="46" s="1"/>
  <c r="AP428" i="46"/>
  <c r="AK1405" i="79" s="1"/>
  <c r="AS423" i="46"/>
  <c r="AN405" i="79" s="1"/>
  <c r="AQ571" i="46"/>
  <c r="AP433" i="46"/>
  <c r="AK1718" i="79" s="1"/>
  <c r="AQ285" i="46"/>
  <c r="AL1637" i="79" s="1"/>
  <c r="AR565" i="46"/>
  <c r="AR275" i="46"/>
  <c r="AR415" i="46" s="1"/>
  <c r="AP432" i="46"/>
  <c r="AK1691" i="79" s="1"/>
  <c r="AP422" i="46"/>
  <c r="AK205" i="79" s="1"/>
  <c r="AS432" i="46"/>
  <c r="AN1691" i="79" s="1"/>
  <c r="AQ569" i="46"/>
  <c r="AP283" i="46"/>
  <c r="AK1404" i="79" s="1"/>
  <c r="AQ265" i="46"/>
  <c r="AQ270" i="46" s="1"/>
  <c r="AQ271" i="46" s="1"/>
  <c r="F58" i="43" s="1"/>
  <c r="AP279" i="46"/>
  <c r="AK607" i="79" s="1"/>
  <c r="AQ275" i="46"/>
  <c r="AQ415" i="46" s="1"/>
  <c r="AP281" i="46"/>
  <c r="AK1004" i="79" s="1"/>
  <c r="AO429" i="46"/>
  <c r="AJ1603" i="79" s="1"/>
  <c r="AO435" i="46"/>
  <c r="AO422" i="46"/>
  <c r="AJ205" i="79" s="1"/>
  <c r="AO410" i="46"/>
  <c r="AO416" i="46" s="1"/>
  <c r="AO428" i="46"/>
  <c r="AJ1405" i="79" s="1"/>
  <c r="AO433" i="46"/>
  <c r="AO425" i="46"/>
  <c r="AJ803" i="79" s="1"/>
  <c r="AO427" i="46"/>
  <c r="AJ1205" i="79" s="1"/>
  <c r="AO431" i="46"/>
  <c r="AJ1664" i="79" s="1"/>
  <c r="AO421" i="46"/>
  <c r="AO556" i="46" s="1"/>
  <c r="AO432" i="46"/>
  <c r="AJ1691" i="79" s="1"/>
  <c r="AO423" i="46"/>
  <c r="AJ405" i="79" s="1"/>
  <c r="AO424" i="46"/>
  <c r="AJ608" i="79" s="1"/>
  <c r="AO426" i="46"/>
  <c r="AJ1005" i="79" s="1"/>
  <c r="AO434" i="46"/>
  <c r="AJ1771" i="79" s="1"/>
  <c r="AQ288" i="46"/>
  <c r="AL1717" i="79" s="1"/>
  <c r="AQ279" i="46"/>
  <c r="AL607" i="79" s="1"/>
  <c r="AR570" i="46"/>
  <c r="AR563" i="46"/>
  <c r="AP289" i="46"/>
  <c r="AK1744" i="79" s="1"/>
  <c r="AP277" i="46"/>
  <c r="AK204" i="79" s="1"/>
  <c r="AR287" i="46"/>
  <c r="AM1690" i="79" s="1"/>
  <c r="AR277" i="46"/>
  <c r="AM204" i="79" s="1"/>
  <c r="AS429" i="46"/>
  <c r="AN1603" i="79" s="1"/>
  <c r="AS421" i="46"/>
  <c r="AS556" i="46" s="1"/>
  <c r="AQ570" i="46"/>
  <c r="AQ563" i="46"/>
  <c r="AR431" i="46"/>
  <c r="AM1664" i="79" s="1"/>
  <c r="AS424" i="46"/>
  <c r="AN608" i="79" s="1"/>
  <c r="I33" i="47"/>
  <c r="I31" i="47"/>
  <c r="I35" i="47"/>
  <c r="I32" i="47"/>
  <c r="I30" i="47"/>
  <c r="I41" i="47"/>
  <c r="I34" i="47"/>
  <c r="I38" i="47"/>
  <c r="I36" i="47"/>
  <c r="I37" i="47"/>
  <c r="I39" i="47"/>
  <c r="I40" i="47"/>
  <c r="AQ282" i="46"/>
  <c r="AL1204" i="79" s="1"/>
  <c r="AP285" i="46"/>
  <c r="AK1637" i="79" s="1"/>
  <c r="AQ290" i="46"/>
  <c r="AL1770" i="79" s="1"/>
  <c r="AQ278" i="46"/>
  <c r="AL404" i="79" s="1"/>
  <c r="AR576" i="46"/>
  <c r="AR568" i="46"/>
  <c r="AP275" i="46"/>
  <c r="AP415" i="46" s="1"/>
  <c r="AP278" i="46"/>
  <c r="AK404" i="79" s="1"/>
  <c r="AP568" i="46"/>
  <c r="AK1206" i="79" s="1"/>
  <c r="AR276" i="46"/>
  <c r="AR555" i="46" s="1"/>
  <c r="AR278" i="46"/>
  <c r="AM404" i="79" s="1"/>
  <c r="AS426" i="46"/>
  <c r="AN1005" i="79" s="1"/>
  <c r="AS427" i="46"/>
  <c r="AN1205" i="79" s="1"/>
  <c r="AQ575" i="46"/>
  <c r="AQ568" i="46"/>
  <c r="AR426" i="46"/>
  <c r="AM1005" i="79" s="1"/>
  <c r="AQ283" i="46"/>
  <c r="AL1404" i="79" s="1"/>
  <c r="AP286" i="46"/>
  <c r="AK1663" i="79" s="1"/>
  <c r="AQ289" i="46"/>
  <c r="AL1744" i="79" s="1"/>
  <c r="AQ280" i="46"/>
  <c r="AL802" i="79" s="1"/>
  <c r="AR575" i="46"/>
  <c r="AR567" i="46"/>
  <c r="AP284" i="46"/>
  <c r="AK1602" i="79" s="1"/>
  <c r="AP276" i="46"/>
  <c r="AP555" i="46" s="1"/>
  <c r="AR288" i="46"/>
  <c r="AM1717" i="79" s="1"/>
  <c r="AR281" i="46"/>
  <c r="AM1004" i="79" s="1"/>
  <c r="AS428" i="46"/>
  <c r="AN1405" i="79" s="1"/>
  <c r="AS422" i="46"/>
  <c r="AN205" i="79" s="1"/>
  <c r="AQ574" i="46"/>
  <c r="AQ567" i="46"/>
  <c r="AR425" i="46"/>
  <c r="AM803" i="79" s="1"/>
  <c r="AQ287" i="46"/>
  <c r="AL1690" i="79" s="1"/>
  <c r="AR574" i="46"/>
  <c r="AP265" i="46"/>
  <c r="AP270" i="46" s="1"/>
  <c r="AP282" i="46"/>
  <c r="AK1204" i="79" s="1"/>
  <c r="AP570" i="46"/>
  <c r="AK1604" i="79" s="1"/>
  <c r="AS284" i="46"/>
  <c r="AN1602" i="79" s="1"/>
  <c r="AR289" i="46"/>
  <c r="AM1744" i="79" s="1"/>
  <c r="AP435" i="46"/>
  <c r="AQ424" i="46"/>
  <c r="AL608" i="79" s="1"/>
  <c r="AS434" i="46"/>
  <c r="AN1771" i="79" s="1"/>
  <c r="AO573" i="46"/>
  <c r="AJ1692" i="79" s="1"/>
  <c r="AQ576" i="46"/>
  <c r="AR410" i="46"/>
  <c r="AR416" i="46" s="1"/>
  <c r="J136" i="43" l="1"/>
  <c r="AX804" i="79"/>
  <c r="AM609" i="79"/>
  <c r="AM1692" i="79"/>
  <c r="AR557" i="46"/>
  <c r="AR558" i="46" s="1"/>
  <c r="G64" i="43" s="1"/>
  <c r="AM1206" i="79"/>
  <c r="AM1604" i="79"/>
  <c r="AM1006" i="79"/>
  <c r="AM1719" i="79"/>
  <c r="AM206" i="79"/>
  <c r="AM1406" i="79"/>
  <c r="AM1639" i="79"/>
  <c r="AM1665" i="79"/>
  <c r="AM406" i="79"/>
  <c r="AL1639" i="79"/>
  <c r="AX1639" i="79" s="1"/>
  <c r="AL406" i="79"/>
  <c r="AX406" i="79" s="1"/>
  <c r="AL1665" i="79"/>
  <c r="AL609" i="79"/>
  <c r="AL1604" i="79"/>
  <c r="AL1692" i="79"/>
  <c r="AL206" i="79"/>
  <c r="AL1406" i="79"/>
  <c r="AL1206" i="79"/>
  <c r="L136" i="43" s="1"/>
  <c r="AL1006" i="79"/>
  <c r="AQ557" i="46"/>
  <c r="F136" i="43" s="1"/>
  <c r="AL1719" i="79"/>
  <c r="L41" i="47"/>
  <c r="M31" i="47"/>
  <c r="AJ1772" i="79"/>
  <c r="AN1718" i="79"/>
  <c r="AL1718" i="79"/>
  <c r="N42" i="47"/>
  <c r="N44" i="47" s="1"/>
  <c r="N57" i="47" s="1"/>
  <c r="N59" i="47" s="1"/>
  <c r="N72" i="47" s="1"/>
  <c r="N74" i="47" s="1"/>
  <c r="N87" i="47" s="1"/>
  <c r="N89" i="47" s="1"/>
  <c r="AX802" i="79"/>
  <c r="AK1745" i="79"/>
  <c r="AQ417" i="46"/>
  <c r="F61" i="43" s="1"/>
  <c r="K56" i="47" s="1"/>
  <c r="AS558" i="46"/>
  <c r="H64" i="43" s="1"/>
  <c r="AR417" i="46"/>
  <c r="G61" i="43" s="1"/>
  <c r="L53" i="47" s="1"/>
  <c r="M37" i="47"/>
  <c r="M50" i="47"/>
  <c r="L32" i="47"/>
  <c r="L38" i="47"/>
  <c r="L37" i="47"/>
  <c r="L39" i="47"/>
  <c r="L31" i="47"/>
  <c r="L40" i="47"/>
  <c r="M35" i="47"/>
  <c r="M32" i="47"/>
  <c r="M34" i="47"/>
  <c r="M41" i="47"/>
  <c r="M36" i="47"/>
  <c r="L34" i="47"/>
  <c r="M40" i="47"/>
  <c r="L36" i="47"/>
  <c r="M33" i="47"/>
  <c r="M30" i="47"/>
  <c r="M45" i="47"/>
  <c r="AX1637" i="79"/>
  <c r="L30" i="47"/>
  <c r="L33" i="47"/>
  <c r="M39" i="47"/>
  <c r="L35" i="47"/>
  <c r="AK1746" i="79"/>
  <c r="M38" i="47"/>
  <c r="AM1745" i="79"/>
  <c r="AX1691" i="79"/>
  <c r="J134" i="43"/>
  <c r="AX1690" i="79"/>
  <c r="M53" i="47"/>
  <c r="M49" i="47"/>
  <c r="M46" i="47"/>
  <c r="AX1717" i="79"/>
  <c r="F134" i="43"/>
  <c r="BC555" i="46"/>
  <c r="AP271" i="46"/>
  <c r="E58" i="43" s="1"/>
  <c r="D134" i="43"/>
  <c r="BC270" i="46"/>
  <c r="BC271" i="46" s="1"/>
  <c r="BC273" i="46" s="1"/>
  <c r="AJ1745" i="79"/>
  <c r="AJ1718" i="79"/>
  <c r="AX404" i="79"/>
  <c r="H134" i="43"/>
  <c r="AX608" i="79"/>
  <c r="I135" i="43"/>
  <c r="AX1405" i="79"/>
  <c r="M51" i="47"/>
  <c r="M48" i="47"/>
  <c r="H135" i="43"/>
  <c r="AX405" i="79"/>
  <c r="E135" i="43"/>
  <c r="BC416" i="46"/>
  <c r="AO417" i="46"/>
  <c r="D61" i="43" s="1"/>
  <c r="M56" i="47"/>
  <c r="M54" i="47"/>
  <c r="AP558" i="46"/>
  <c r="E64" i="43" s="1"/>
  <c r="AX205" i="79"/>
  <c r="G135" i="43"/>
  <c r="AX607" i="79"/>
  <c r="I134" i="43"/>
  <c r="M47" i="47"/>
  <c r="AX1404" i="79"/>
  <c r="BC556" i="46"/>
  <c r="F135" i="43"/>
  <c r="AO558" i="46"/>
  <c r="D64" i="43" s="1"/>
  <c r="K34" i="47"/>
  <c r="K30" i="47"/>
  <c r="K32" i="47"/>
  <c r="K37" i="47"/>
  <c r="K31" i="47"/>
  <c r="K40" i="47"/>
  <c r="K36" i="47"/>
  <c r="K39" i="47"/>
  <c r="K33" i="47"/>
  <c r="K41" i="47"/>
  <c r="K38" i="47"/>
  <c r="K35" i="47"/>
  <c r="M52" i="47"/>
  <c r="AX1663" i="79"/>
  <c r="AP417" i="46"/>
  <c r="E61" i="43" s="1"/>
  <c r="BC415" i="46"/>
  <c r="E134" i="43"/>
  <c r="AM1772" i="79"/>
  <c r="AM1746" i="79"/>
  <c r="I42" i="47"/>
  <c r="I44" i="47" s="1"/>
  <c r="AX1664" i="79"/>
  <c r="AX1603" i="79"/>
  <c r="AJ208" i="79"/>
  <c r="D67" i="43" s="1"/>
  <c r="AX1692" i="79"/>
  <c r="AL1772" i="79"/>
  <c r="AL1746" i="79"/>
  <c r="G134" i="43"/>
  <c r="AX204" i="79"/>
  <c r="AX1771" i="79"/>
  <c r="AX1205" i="79"/>
  <c r="L135" i="43"/>
  <c r="K134" i="43"/>
  <c r="AX1004" i="79"/>
  <c r="AX1602" i="79"/>
  <c r="AX1204" i="79"/>
  <c r="L134" i="43"/>
  <c r="AX1744" i="79"/>
  <c r="AX1005" i="79"/>
  <c r="K135" i="43"/>
  <c r="AX803" i="79"/>
  <c r="J135" i="43"/>
  <c r="AK208" i="79"/>
  <c r="E67" i="43" s="1"/>
  <c r="M55" i="47"/>
  <c r="AX1770" i="79"/>
  <c r="AX1006" i="79" l="1"/>
  <c r="AX1406" i="79"/>
  <c r="AX206" i="79"/>
  <c r="AX1604" i="79"/>
  <c r="AX1665" i="79"/>
  <c r="BC557" i="46"/>
  <c r="AQ558" i="46"/>
  <c r="F64" i="43" s="1"/>
  <c r="K71" i="47" s="1"/>
  <c r="AX1206" i="79"/>
  <c r="AX1719" i="79"/>
  <c r="I136" i="43"/>
  <c r="G136" i="43"/>
  <c r="AX609" i="79"/>
  <c r="K136" i="43"/>
  <c r="H136" i="43"/>
  <c r="L60" i="47"/>
  <c r="L48" i="47"/>
  <c r="L56" i="47"/>
  <c r="K45" i="47"/>
  <c r="L63" i="47"/>
  <c r="M68" i="47"/>
  <c r="M64" i="47"/>
  <c r="L69" i="47"/>
  <c r="K51" i="47"/>
  <c r="L51" i="47"/>
  <c r="K53" i="47"/>
  <c r="M61" i="47"/>
  <c r="L45" i="47"/>
  <c r="K46" i="47"/>
  <c r="L49" i="47"/>
  <c r="K50" i="47"/>
  <c r="L47" i="47"/>
  <c r="K55" i="47"/>
  <c r="K52" i="47"/>
  <c r="L46" i="47"/>
  <c r="L50" i="47"/>
  <c r="L67" i="47"/>
  <c r="K54" i="47"/>
  <c r="K48" i="47"/>
  <c r="L54" i="47"/>
  <c r="L52" i="47"/>
  <c r="K47" i="47"/>
  <c r="K49" i="47"/>
  <c r="L61" i="47"/>
  <c r="L66" i="47"/>
  <c r="L55" i="47"/>
  <c r="M63" i="47"/>
  <c r="L68" i="47"/>
  <c r="M65" i="47"/>
  <c r="L64" i="47"/>
  <c r="M71" i="47"/>
  <c r="L65" i="47"/>
  <c r="M66" i="47"/>
  <c r="L71" i="47"/>
  <c r="M67" i="47"/>
  <c r="M62" i="47"/>
  <c r="L62" i="47"/>
  <c r="L70" i="47"/>
  <c r="M60" i="47"/>
  <c r="M69" i="47"/>
  <c r="M70" i="47"/>
  <c r="M42" i="47"/>
  <c r="M44" i="47" s="1"/>
  <c r="M57" i="47" s="1"/>
  <c r="M59" i="47" s="1"/>
  <c r="K60" i="47"/>
  <c r="K61" i="47"/>
  <c r="L42" i="47"/>
  <c r="L44" i="47" s="1"/>
  <c r="AX1745" i="79"/>
  <c r="E143" i="43"/>
  <c r="BC417" i="46"/>
  <c r="BC419" i="46" s="1"/>
  <c r="BC558" i="46"/>
  <c r="BC560" i="46" s="1"/>
  <c r="F143" i="43"/>
  <c r="K42" i="47"/>
  <c r="K44" i="47" s="1"/>
  <c r="AX1772" i="79"/>
  <c r="AX1746" i="79"/>
  <c r="J52" i="47"/>
  <c r="J47" i="47"/>
  <c r="J50" i="47"/>
  <c r="J53" i="47"/>
  <c r="J38" i="47"/>
  <c r="W38" i="47" s="1"/>
  <c r="J34" i="47"/>
  <c r="W34" i="47" s="1"/>
  <c r="J40" i="47"/>
  <c r="W40" i="47" s="1"/>
  <c r="J49" i="47"/>
  <c r="J36" i="47"/>
  <c r="W36" i="47" s="1"/>
  <c r="J35" i="47"/>
  <c r="W35" i="47" s="1"/>
  <c r="J37" i="47"/>
  <c r="W37" i="47" s="1"/>
  <c r="J32" i="47"/>
  <c r="W32" i="47" s="1"/>
  <c r="J51" i="47"/>
  <c r="J31" i="47"/>
  <c r="W31" i="47" s="1"/>
  <c r="J30" i="47"/>
  <c r="J55" i="47"/>
  <c r="J46" i="47"/>
  <c r="J39" i="47"/>
  <c r="W39" i="47" s="1"/>
  <c r="J33" i="47"/>
  <c r="W33" i="47" s="1"/>
  <c r="J45" i="47"/>
  <c r="J56" i="47"/>
  <c r="J41" i="47"/>
  <c r="W41" i="47" s="1"/>
  <c r="J48" i="47"/>
  <c r="J54" i="47"/>
  <c r="J69" i="47"/>
  <c r="J78" i="47"/>
  <c r="J65" i="47"/>
  <c r="J67" i="47"/>
  <c r="J85" i="47"/>
  <c r="J82" i="47"/>
  <c r="J79" i="47"/>
  <c r="J83" i="47"/>
  <c r="J80" i="47"/>
  <c r="J68" i="47"/>
  <c r="J70" i="47"/>
  <c r="J86" i="47"/>
  <c r="J75" i="47"/>
  <c r="J76" i="47"/>
  <c r="J64" i="47"/>
  <c r="J77" i="47"/>
  <c r="J84" i="47"/>
  <c r="J81" i="47"/>
  <c r="J71" i="47"/>
  <c r="J63" i="47"/>
  <c r="J66" i="47"/>
  <c r="J60" i="47"/>
  <c r="J62" i="47"/>
  <c r="R58" i="43"/>
  <c r="AX1718" i="79"/>
  <c r="J61" i="47"/>
  <c r="D143" i="43"/>
  <c r="M134" i="43"/>
  <c r="R61" i="43"/>
  <c r="I55" i="47"/>
  <c r="I71" i="47"/>
  <c r="I75" i="47"/>
  <c r="I86" i="47"/>
  <c r="I78" i="47"/>
  <c r="I46" i="47"/>
  <c r="I76" i="47"/>
  <c r="I48" i="47"/>
  <c r="I51" i="47"/>
  <c r="I82" i="47"/>
  <c r="I52" i="47"/>
  <c r="I54" i="47"/>
  <c r="I60" i="47"/>
  <c r="I61" i="47"/>
  <c r="I63" i="47"/>
  <c r="I70" i="47"/>
  <c r="I65" i="47"/>
  <c r="I69" i="47"/>
  <c r="I80" i="47"/>
  <c r="I67" i="47"/>
  <c r="I56" i="47"/>
  <c r="I49" i="47"/>
  <c r="I77" i="47"/>
  <c r="I81" i="47"/>
  <c r="I64" i="47"/>
  <c r="I68" i="47"/>
  <c r="I45" i="47"/>
  <c r="I47" i="47"/>
  <c r="I62" i="47"/>
  <c r="I84" i="47"/>
  <c r="I83" i="47"/>
  <c r="I50" i="47"/>
  <c r="I66" i="47"/>
  <c r="I53" i="47"/>
  <c r="I85" i="47"/>
  <c r="I79" i="47"/>
  <c r="M135" i="43"/>
  <c r="K67" i="47" l="1"/>
  <c r="R64" i="43"/>
  <c r="K65" i="47"/>
  <c r="W65" i="47" s="1"/>
  <c r="K70" i="47"/>
  <c r="W70" i="47" s="1"/>
  <c r="K69" i="47"/>
  <c r="K62" i="47"/>
  <c r="W62" i="47" s="1"/>
  <c r="K68" i="47"/>
  <c r="W68" i="47" s="1"/>
  <c r="K63" i="47"/>
  <c r="W63" i="47" s="1"/>
  <c r="K66" i="47"/>
  <c r="W66" i="47" s="1"/>
  <c r="K64" i="47"/>
  <c r="W64" i="47" s="1"/>
  <c r="M136" i="43"/>
  <c r="W52" i="47"/>
  <c r="M72" i="47"/>
  <c r="M74" i="47" s="1"/>
  <c r="K57" i="47"/>
  <c r="K59" i="47" s="1"/>
  <c r="L57" i="47"/>
  <c r="L59" i="47" s="1"/>
  <c r="L72" i="47" s="1"/>
  <c r="L74" i="47" s="1"/>
  <c r="W69" i="47"/>
  <c r="W56" i="47"/>
  <c r="W48" i="47"/>
  <c r="W51" i="47"/>
  <c r="W67" i="47"/>
  <c r="W47" i="47"/>
  <c r="W53" i="47"/>
  <c r="W45" i="47"/>
  <c r="W46" i="47"/>
  <c r="W71" i="47"/>
  <c r="W49" i="47"/>
  <c r="W55" i="47"/>
  <c r="W60" i="47"/>
  <c r="W50" i="47"/>
  <c r="W54" i="47"/>
  <c r="W30" i="47"/>
  <c r="W42" i="47" s="1"/>
  <c r="J42" i="47"/>
  <c r="J44" i="47" s="1"/>
  <c r="J57" i="47" s="1"/>
  <c r="J59" i="47" s="1"/>
  <c r="J72" i="47" s="1"/>
  <c r="J74" i="47" s="1"/>
  <c r="J87" i="47" s="1"/>
  <c r="J89" i="47" s="1"/>
  <c r="I57" i="47"/>
  <c r="I59" i="47" s="1"/>
  <c r="I72" i="47" s="1"/>
  <c r="I74" i="47" s="1"/>
  <c r="I87" i="47" s="1"/>
  <c r="I89" i="47" s="1"/>
  <c r="W61" i="47"/>
  <c r="K72" i="47" l="1"/>
  <c r="K74" i="47" s="1"/>
  <c r="D145" i="43"/>
  <c r="W44" i="47"/>
  <c r="W57" i="47" s="1"/>
  <c r="W59" i="47" l="1"/>
  <c r="W72" i="47" s="1"/>
  <c r="E145" i="43"/>
  <c r="E146" i="43" s="1"/>
  <c r="D146" i="43"/>
  <c r="W74" i="47" l="1"/>
  <c r="F145" i="43"/>
  <c r="F146" i="43" l="1"/>
  <c r="F36" i="85" l="1"/>
  <c r="H47" i="90" l="1"/>
  <c r="I46" i="90"/>
  <c r="C24" i="90" s="1" a="1"/>
  <c r="C24" i="90" s="1"/>
  <c r="V166" i="79" s="1"/>
  <c r="H48" i="90" l="1"/>
  <c r="I47" i="90"/>
  <c r="D24" i="90" s="1" a="1"/>
  <c r="D24" i="90" s="1"/>
  <c r="W166" i="79" s="1"/>
  <c r="H49" i="90" l="1"/>
  <c r="I48" i="90"/>
  <c r="E24" i="90" s="1" a="1"/>
  <c r="E24" i="90" s="1"/>
  <c r="X166" i="79" s="1"/>
  <c r="H50" i="90" l="1"/>
  <c r="I49" i="90"/>
  <c r="F24" i="90" s="1" a="1"/>
  <c r="F24" i="90" s="1"/>
  <c r="Y166" i="79" s="1"/>
  <c r="V199" i="79"/>
  <c r="AT199" i="79"/>
  <c r="AU199" i="79"/>
  <c r="AQ199" i="79"/>
  <c r="AN199" i="79"/>
  <c r="AP199" i="79"/>
  <c r="AL199" i="79"/>
  <c r="AM199" i="79"/>
  <c r="AY199" i="79" l="1"/>
  <c r="AU207" i="79"/>
  <c r="AU208" i="79" s="1"/>
  <c r="O67" i="43" s="1"/>
  <c r="AT207" i="79"/>
  <c r="AT208" i="79" s="1"/>
  <c r="N67" i="43" s="1"/>
  <c r="S86" i="47" s="1"/>
  <c r="AP207" i="79"/>
  <c r="AP208" i="79" s="1"/>
  <c r="J67" i="43" s="1"/>
  <c r="O75" i="47" s="1"/>
  <c r="AQ207" i="79"/>
  <c r="AQ208" i="79" s="1"/>
  <c r="K67" i="43" s="1"/>
  <c r="P75" i="47" s="1"/>
  <c r="AM207" i="79"/>
  <c r="AM208" i="79" s="1"/>
  <c r="G67" i="43" s="1"/>
  <c r="L85" i="47" s="1"/>
  <c r="AN207" i="79"/>
  <c r="AN208" i="79" s="1"/>
  <c r="H67" i="43" s="1"/>
  <c r="M85" i="47" s="1"/>
  <c r="AL207" i="79"/>
  <c r="T80" i="47"/>
  <c r="T84" i="47"/>
  <c r="T85" i="47"/>
  <c r="T77" i="47"/>
  <c r="T75" i="47"/>
  <c r="T86" i="47"/>
  <c r="T76" i="47"/>
  <c r="T83" i="47"/>
  <c r="T81" i="47"/>
  <c r="T82" i="47"/>
  <c r="T78" i="47"/>
  <c r="T79" i="47"/>
  <c r="AU212" i="79"/>
  <c r="AQ212" i="79"/>
  <c r="AT212" i="79"/>
  <c r="AN212" i="79"/>
  <c r="AP212" i="79"/>
  <c r="AM212" i="79"/>
  <c r="AL212" i="79"/>
  <c r="O83" i="47"/>
  <c r="O78" i="47"/>
  <c r="O86" i="47"/>
  <c r="O80" i="47"/>
  <c r="O84" i="47"/>
  <c r="O79" i="47"/>
  <c r="S83" i="47"/>
  <c r="S81" i="47"/>
  <c r="S78" i="47"/>
  <c r="S75" i="47"/>
  <c r="S77" i="47"/>
  <c r="S85" i="47"/>
  <c r="S79" i="47"/>
  <c r="S82" i="47"/>
  <c r="P81" i="47"/>
  <c r="P84" i="47"/>
  <c r="P82" i="47"/>
  <c r="H59" i="90"/>
  <c r="I59" i="90" s="1"/>
  <c r="P24" i="90" s="1" a="1"/>
  <c r="P24" i="90" s="1"/>
  <c r="AI166" i="79" s="1"/>
  <c r="H51" i="90"/>
  <c r="I50" i="90"/>
  <c r="G24" i="90" s="1" a="1"/>
  <c r="G24" i="90" s="1"/>
  <c r="Z166" i="79" s="1"/>
  <c r="S84" i="47" l="1"/>
  <c r="AX207" i="79"/>
  <c r="AX208" i="79" s="1"/>
  <c r="AX210" i="79" s="1"/>
  <c r="O76" i="47"/>
  <c r="O85" i="47"/>
  <c r="O81" i="47"/>
  <c r="P78" i="47"/>
  <c r="O82" i="47"/>
  <c r="G137" i="43"/>
  <c r="G143" i="43" s="1"/>
  <c r="AL208" i="79"/>
  <c r="F67" i="43" s="1"/>
  <c r="R67" i="43" s="1"/>
  <c r="M86" i="47"/>
  <c r="AU407" i="79"/>
  <c r="M80" i="47"/>
  <c r="L76" i="47"/>
  <c r="L82" i="47"/>
  <c r="L77" i="47"/>
  <c r="L83" i="47"/>
  <c r="O77" i="47"/>
  <c r="L81" i="47"/>
  <c r="L84" i="47"/>
  <c r="S76" i="47"/>
  <c r="P79" i="47"/>
  <c r="S80" i="47"/>
  <c r="P83" i="47"/>
  <c r="M82" i="47"/>
  <c r="L75" i="47"/>
  <c r="M76" i="47"/>
  <c r="P76" i="47"/>
  <c r="P77" i="47"/>
  <c r="P85" i="47"/>
  <c r="M78" i="47"/>
  <c r="AT407" i="79"/>
  <c r="M77" i="47"/>
  <c r="L86" i="47"/>
  <c r="L78" i="47"/>
  <c r="AQ407" i="79"/>
  <c r="M83" i="47"/>
  <c r="AP407" i="79"/>
  <c r="M75" i="47"/>
  <c r="L79" i="47"/>
  <c r="P86" i="47"/>
  <c r="M84" i="47"/>
  <c r="L80" i="47"/>
  <c r="P80" i="47"/>
  <c r="M79" i="47"/>
  <c r="AM407" i="79"/>
  <c r="AN407" i="79"/>
  <c r="M81" i="47"/>
  <c r="AL407" i="79"/>
  <c r="T87" i="47"/>
  <c r="T89" i="47" s="1"/>
  <c r="H52" i="90"/>
  <c r="I51" i="90"/>
  <c r="H24" i="90" s="1" a="1"/>
  <c r="H24" i="90" s="1"/>
  <c r="AA166" i="79" s="1"/>
  <c r="AU213" i="79"/>
  <c r="AT213" i="79"/>
  <c r="AQ213" i="79"/>
  <c r="AL213" i="79"/>
  <c r="AP213" i="79"/>
  <c r="AN213" i="79"/>
  <c r="AM213" i="79"/>
  <c r="K86" i="47" l="1"/>
  <c r="K78" i="47"/>
  <c r="W78" i="47" s="1"/>
  <c r="K82" i="47"/>
  <c r="W82" i="47" s="1"/>
  <c r="K81" i="47"/>
  <c r="W81" i="47" s="1"/>
  <c r="K80" i="47"/>
  <c r="K76" i="47"/>
  <c r="O87" i="47"/>
  <c r="O89" i="47" s="1"/>
  <c r="K83" i="47"/>
  <c r="W83" i="47" s="1"/>
  <c r="K75" i="47"/>
  <c r="W75" i="47" s="1"/>
  <c r="K84" i="47"/>
  <c r="W84" i="47" s="1"/>
  <c r="S87" i="47"/>
  <c r="S89" i="47" s="1"/>
  <c r="K77" i="47"/>
  <c r="W77" i="47" s="1"/>
  <c r="K85" i="47"/>
  <c r="W85" i="47" s="1"/>
  <c r="K79" i="47"/>
  <c r="W76" i="47"/>
  <c r="W86" i="47"/>
  <c r="P87" i="47"/>
  <c r="P89" i="47" s="1"/>
  <c r="AU610" i="79"/>
  <c r="M87" i="47"/>
  <c r="M89" i="47" s="1"/>
  <c r="AT610" i="79"/>
  <c r="AX407" i="79"/>
  <c r="L87" i="47"/>
  <c r="L89" i="47" s="1"/>
  <c r="H137" i="43"/>
  <c r="AP610" i="79"/>
  <c r="AQ610" i="79"/>
  <c r="W80" i="47"/>
  <c r="AM610" i="79"/>
  <c r="AN610" i="79"/>
  <c r="AL610" i="79"/>
  <c r="H53" i="90"/>
  <c r="I52" i="90"/>
  <c r="I24" i="90" s="1" a="1"/>
  <c r="I24" i="90" s="1"/>
  <c r="AB166" i="79" s="1"/>
  <c r="AU214" i="79"/>
  <c r="AQ214" i="79"/>
  <c r="AT214" i="79"/>
  <c r="AM214" i="79"/>
  <c r="AN214" i="79"/>
  <c r="AP214" i="79"/>
  <c r="AL214" i="79"/>
  <c r="K87" i="47" l="1"/>
  <c r="K89" i="47" s="1"/>
  <c r="W79" i="47"/>
  <c r="W87" i="47" s="1"/>
  <c r="W89" i="47" s="1"/>
  <c r="AU805" i="79"/>
  <c r="AT805" i="79"/>
  <c r="AP805" i="79"/>
  <c r="I137" i="43"/>
  <c r="AQ805" i="79"/>
  <c r="AM805" i="79"/>
  <c r="AX610" i="79"/>
  <c r="AN805" i="79"/>
  <c r="AL805" i="79"/>
  <c r="AU224" i="79"/>
  <c r="AT224" i="79"/>
  <c r="AQ224" i="79"/>
  <c r="AM224" i="79"/>
  <c r="AL224" i="79"/>
  <c r="AP224" i="79"/>
  <c r="AN224" i="79"/>
  <c r="AT215" i="79"/>
  <c r="AQ215" i="79"/>
  <c r="AU215" i="79"/>
  <c r="AP215" i="79"/>
  <c r="AM215" i="79"/>
  <c r="AL215" i="79"/>
  <c r="AN215" i="79"/>
  <c r="H54" i="90"/>
  <c r="I53" i="90"/>
  <c r="J24" i="90" s="1" a="1"/>
  <c r="J24" i="90" s="1"/>
  <c r="AC166" i="79" s="1"/>
  <c r="AX805" i="79" l="1"/>
  <c r="AU1007" i="79"/>
  <c r="G145" i="43"/>
  <c r="G146" i="43" s="1"/>
  <c r="AU1773" i="79"/>
  <c r="J137" i="43"/>
  <c r="AT1007" i="79"/>
  <c r="AT1773" i="79"/>
  <c r="AP1007" i="79"/>
  <c r="AP1773" i="79"/>
  <c r="AQ1007" i="79"/>
  <c r="AQ1773" i="79"/>
  <c r="AM1773" i="79"/>
  <c r="AM1007" i="79"/>
  <c r="AN1773" i="79"/>
  <c r="AN1007" i="79"/>
  <c r="AL1773" i="79"/>
  <c r="AL1007" i="79"/>
  <c r="I54" i="90"/>
  <c r="K24" i="90" s="1" a="1"/>
  <c r="K24" i="90" s="1"/>
  <c r="AD166" i="79" s="1"/>
  <c r="H55" i="90"/>
  <c r="AU216" i="79"/>
  <c r="AQ216" i="79"/>
  <c r="AT216" i="79"/>
  <c r="AM216" i="79"/>
  <c r="AN216" i="79"/>
  <c r="AL216" i="79"/>
  <c r="AP216" i="79"/>
  <c r="AU1207" i="79" l="1"/>
  <c r="AT1207" i="79"/>
  <c r="AQ1207" i="79"/>
  <c r="AP1207" i="79"/>
  <c r="AX1007" i="79"/>
  <c r="AX1773" i="79"/>
  <c r="AM1207" i="79"/>
  <c r="K137" i="43"/>
  <c r="AN1207" i="79"/>
  <c r="AL1207" i="79"/>
  <c r="E776" i="79"/>
  <c r="F776" i="79" s="1"/>
  <c r="H56" i="90"/>
  <c r="I55" i="90"/>
  <c r="L24" i="90" s="1" a="1"/>
  <c r="L24" i="90" s="1"/>
  <c r="AE166" i="79" s="1"/>
  <c r="AQ217" i="79"/>
  <c r="AT217" i="79"/>
  <c r="AU217" i="79"/>
  <c r="AP217" i="79"/>
  <c r="AM217" i="79"/>
  <c r="AL217" i="79"/>
  <c r="AN217" i="79"/>
  <c r="AX1207" i="79" l="1"/>
  <c r="AU1407" i="79"/>
  <c r="AT1407" i="79"/>
  <c r="AP1407" i="79"/>
  <c r="AQ1407" i="79"/>
  <c r="AM1407" i="79"/>
  <c r="L137" i="43"/>
  <c r="M137" i="43" s="1"/>
  <c r="AN1407" i="79"/>
  <c r="AL1407" i="79"/>
  <c r="AT218" i="79"/>
  <c r="AQ218" i="79"/>
  <c r="AU218" i="79"/>
  <c r="AL218" i="79"/>
  <c r="AN218" i="79"/>
  <c r="AP218" i="79"/>
  <c r="AM218" i="79"/>
  <c r="H57" i="90"/>
  <c r="I56" i="90"/>
  <c r="M24" i="90" s="1" a="1"/>
  <c r="M24" i="90" s="1"/>
  <c r="AF166" i="79" s="1"/>
  <c r="G776" i="79"/>
  <c r="H776" i="79" s="1"/>
  <c r="I776" i="79" s="1"/>
  <c r="J776" i="79" s="1"/>
  <c r="K776" i="79" s="1"/>
  <c r="L776" i="79" s="1"/>
  <c r="M776" i="79" s="1"/>
  <c r="N776" i="79" s="1"/>
  <c r="O776" i="79" s="1"/>
  <c r="AX1407" i="79" l="1"/>
  <c r="AU1605" i="79"/>
  <c r="AT1605" i="79"/>
  <c r="AQ1605" i="79"/>
  <c r="AP1605" i="79"/>
  <c r="AM1605" i="79"/>
  <c r="AN1605" i="79"/>
  <c r="AL1605" i="79"/>
  <c r="AQ219" i="79"/>
  <c r="AU219" i="79"/>
  <c r="AT219" i="79"/>
  <c r="AN219" i="79"/>
  <c r="AP219" i="79"/>
  <c r="AM219" i="79"/>
  <c r="AL219" i="79"/>
  <c r="AX971" i="79"/>
  <c r="G773" i="79"/>
  <c r="E773" i="79"/>
  <c r="H58" i="90"/>
  <c r="I58" i="90" s="1"/>
  <c r="O24" i="90" s="1" a="1"/>
  <c r="O24" i="90" s="1"/>
  <c r="AH166" i="79" s="1"/>
  <c r="I57" i="90"/>
  <c r="N24" i="90" s="1" a="1"/>
  <c r="N24" i="90" s="1"/>
  <c r="AG166" i="79" s="1"/>
  <c r="AX1605" i="79" l="1"/>
  <c r="AU1640" i="79"/>
  <c r="AT1640" i="79"/>
  <c r="AP1640" i="79"/>
  <c r="AQ1640" i="79"/>
  <c r="AM1640" i="79"/>
  <c r="AN1640" i="79"/>
  <c r="AL1640" i="79"/>
  <c r="H773" i="79"/>
  <c r="AU220" i="79"/>
  <c r="AQ220" i="79"/>
  <c r="AT220" i="79"/>
  <c r="AM220" i="79"/>
  <c r="AN220" i="79"/>
  <c r="AP220" i="79"/>
  <c r="AL220" i="79"/>
  <c r="W773" i="79"/>
  <c r="AX1640" i="79" l="1"/>
  <c r="AU1666" i="79"/>
  <c r="AT1666" i="79"/>
  <c r="AP1666" i="79"/>
  <c r="AQ1666" i="79"/>
  <c r="AM1666" i="79"/>
  <c r="AN1666" i="79"/>
  <c r="AL1666" i="79"/>
  <c r="AX1666" i="79" s="1"/>
  <c r="X773" i="79"/>
  <c r="I773" i="79"/>
  <c r="AQ221" i="79"/>
  <c r="AU221" i="79"/>
  <c r="AT221" i="79"/>
  <c r="AP221" i="79"/>
  <c r="AM221" i="79"/>
  <c r="AN221" i="79"/>
  <c r="AL221" i="79"/>
  <c r="E959" i="79"/>
  <c r="J773" i="79" l="1"/>
  <c r="AU1693" i="79"/>
  <c r="AT1693" i="79"/>
  <c r="AQ1693" i="79"/>
  <c r="AP1693" i="79"/>
  <c r="AN1693" i="79"/>
  <c r="AM1693" i="79"/>
  <c r="AL1693" i="79"/>
  <c r="AU223" i="79"/>
  <c r="AT223" i="79"/>
  <c r="AQ223" i="79"/>
  <c r="AP223" i="79"/>
  <c r="AM223" i="79"/>
  <c r="AN223" i="79"/>
  <c r="AL223" i="79"/>
  <c r="AT222" i="79"/>
  <c r="AU222" i="79"/>
  <c r="AQ222" i="79"/>
  <c r="AL222" i="79"/>
  <c r="AN222" i="79"/>
  <c r="AM222" i="79"/>
  <c r="AP222" i="79"/>
  <c r="Y773" i="79"/>
  <c r="AX1693" i="79" l="1"/>
  <c r="AU1747" i="79"/>
  <c r="AU1720" i="79"/>
  <c r="AT1747" i="79"/>
  <c r="AT1720" i="79"/>
  <c r="AP1747" i="79"/>
  <c r="AP1720" i="79"/>
  <c r="AQ1747" i="79"/>
  <c r="AQ1720" i="79"/>
  <c r="AM1747" i="79"/>
  <c r="AN1747" i="79"/>
  <c r="AN1720" i="79"/>
  <c r="AM1720" i="79"/>
  <c r="AL1747" i="79"/>
  <c r="AL1720" i="79"/>
  <c r="L75" i="89"/>
  <c r="L72" i="89"/>
  <c r="V574" i="79" s="1"/>
  <c r="W987" i="79"/>
  <c r="E987" i="79"/>
  <c r="Z773" i="79"/>
  <c r="K773" i="79"/>
  <c r="AX1720" i="79" l="1"/>
  <c r="AX1747" i="79"/>
  <c r="L74" i="89"/>
  <c r="V972" i="79" s="1"/>
  <c r="K63" i="89"/>
  <c r="AS774" i="79" s="1"/>
  <c r="K73" i="89"/>
  <c r="D774" i="79" s="1"/>
  <c r="W1170" i="79"/>
  <c r="V1199" i="79"/>
  <c r="AU1199" i="79"/>
  <c r="AQ1199" i="79"/>
  <c r="AP1199" i="79"/>
  <c r="L773" i="79"/>
  <c r="V1399" i="79"/>
  <c r="AT1399" i="79"/>
  <c r="AU1399" i="79"/>
  <c r="AQ1399" i="79"/>
  <c r="AM1399" i="79"/>
  <c r="AP1399" i="79"/>
  <c r="AN1399" i="79"/>
  <c r="AL1399" i="79"/>
  <c r="D1399" i="79"/>
  <c r="AR1399" i="79"/>
  <c r="AW1399" i="79"/>
  <c r="AS1399" i="79"/>
  <c r="AV1399" i="79"/>
  <c r="AO1399" i="79"/>
  <c r="AK1399" i="79"/>
  <c r="AJ1399" i="79"/>
  <c r="AA773" i="79"/>
  <c r="AW1413" i="79" l="1"/>
  <c r="AW1425" i="79"/>
  <c r="AW1426" i="79"/>
  <c r="AW1427" i="79"/>
  <c r="AV1413" i="79"/>
  <c r="AV1425" i="79"/>
  <c r="AV1426" i="79"/>
  <c r="AV1427" i="79"/>
  <c r="AK1413" i="79"/>
  <c r="AU1427" i="79"/>
  <c r="AU1425" i="79"/>
  <c r="AU1426" i="79"/>
  <c r="AJ1413" i="79"/>
  <c r="AU1212" i="79"/>
  <c r="AU1413" i="79"/>
  <c r="AS1413" i="79"/>
  <c r="AT1413" i="79"/>
  <c r="AP1212" i="79"/>
  <c r="AR1413" i="79"/>
  <c r="AQ1212" i="79"/>
  <c r="AP1413" i="79"/>
  <c r="AQ1413" i="79"/>
  <c r="AM1212" i="79"/>
  <c r="AN1212" i="79"/>
  <c r="AO1413" i="79"/>
  <c r="AN1413" i="79"/>
  <c r="AM1413" i="79"/>
  <c r="AL1212" i="79"/>
  <c r="AL1413" i="79"/>
  <c r="AT574" i="79"/>
  <c r="AT378" i="79"/>
  <c r="AT379" i="79"/>
  <c r="L73" i="89"/>
  <c r="V774" i="79" s="1"/>
  <c r="L71" i="89"/>
  <c r="V379" i="79" s="1"/>
  <c r="K71" i="89"/>
  <c r="D379" i="79" s="1"/>
  <c r="M63" i="89"/>
  <c r="AT774" i="79"/>
  <c r="K62" i="89"/>
  <c r="AS574" i="79" s="1"/>
  <c r="K61" i="89"/>
  <c r="AS378" i="79" s="1"/>
  <c r="AS379" i="79" s="1"/>
  <c r="K72" i="89"/>
  <c r="D574" i="79" s="1"/>
  <c r="M62" i="89"/>
  <c r="AJ1611" i="79"/>
  <c r="AK1611" i="79"/>
  <c r="AV1418" i="79"/>
  <c r="AV1611" i="79" s="1"/>
  <c r="AR1418" i="79"/>
  <c r="AW1418" i="79"/>
  <c r="AW1611" i="79" s="1"/>
  <c r="AS1418" i="79"/>
  <c r="X1170" i="79"/>
  <c r="AU1418" i="79"/>
  <c r="AQ1418" i="79"/>
  <c r="AT1418" i="79"/>
  <c r="AP1418" i="79"/>
  <c r="M773" i="79"/>
  <c r="K65" i="89"/>
  <c r="AS1170" i="79" s="1"/>
  <c r="K75" i="89"/>
  <c r="AT1170" i="79"/>
  <c r="AB773" i="79"/>
  <c r="AU1611" i="79" l="1"/>
  <c r="AT1611" i="79"/>
  <c r="AS1611" i="79"/>
  <c r="AP1611" i="79"/>
  <c r="AQ1611" i="79"/>
  <c r="AR1611" i="79"/>
  <c r="AX1413" i="79"/>
  <c r="AM1611" i="79"/>
  <c r="AN1611" i="79"/>
  <c r="AO1611" i="79"/>
  <c r="AL1611" i="79"/>
  <c r="K74" i="89"/>
  <c r="D972" i="79" s="1"/>
  <c r="AM999" i="79" s="1"/>
  <c r="AT972" i="79"/>
  <c r="M61" i="89"/>
  <c r="K64" i="89"/>
  <c r="AS972" i="79" s="1"/>
  <c r="M65" i="89"/>
  <c r="Y1170" i="79"/>
  <c r="AJ1419" i="79"/>
  <c r="AJ1646" i="79" s="1"/>
  <c r="AK1646" i="79"/>
  <c r="AS1419" i="79"/>
  <c r="AV1419" i="79"/>
  <c r="AV1646" i="79" s="1"/>
  <c r="AR1419" i="79"/>
  <c r="AW1419" i="79"/>
  <c r="AW1646" i="79" s="1"/>
  <c r="W574" i="79"/>
  <c r="V602" i="79"/>
  <c r="AU602" i="79"/>
  <c r="AQ602" i="79"/>
  <c r="AT602" i="79"/>
  <c r="AP602" i="79"/>
  <c r="AN602" i="79"/>
  <c r="AM602" i="79"/>
  <c r="AL602" i="79"/>
  <c r="W379" i="79"/>
  <c r="V399" i="79"/>
  <c r="AQ399" i="79"/>
  <c r="AU399" i="79"/>
  <c r="AP399" i="79"/>
  <c r="AN399" i="79"/>
  <c r="AM399" i="79"/>
  <c r="AL399" i="79"/>
  <c r="AC773" i="79"/>
  <c r="N773" i="79"/>
  <c r="AT1419" i="79"/>
  <c r="AU1419" i="79"/>
  <c r="AQ1419" i="79"/>
  <c r="AP1419" i="79"/>
  <c r="V999" i="79"/>
  <c r="E774" i="79"/>
  <c r="E797" i="79" s="1"/>
  <c r="AJ797" i="79"/>
  <c r="D797" i="79"/>
  <c r="AW797" i="79"/>
  <c r="AW808" i="79" s="1"/>
  <c r="AS797" i="79"/>
  <c r="AR797" i="79"/>
  <c r="AK797" i="79"/>
  <c r="AK808" i="79" s="1"/>
  <c r="AV797" i="79"/>
  <c r="AV808" i="79" s="1"/>
  <c r="AO797" i="79"/>
  <c r="AJ808" i="79" l="1"/>
  <c r="AP999" i="79"/>
  <c r="AP1011" i="79" s="1"/>
  <c r="AN999" i="79"/>
  <c r="AN1011" i="79" s="1"/>
  <c r="AL999" i="79"/>
  <c r="AL1011" i="79" s="1"/>
  <c r="AT999" i="79"/>
  <c r="AT1011" i="79" s="1"/>
  <c r="AU999" i="79"/>
  <c r="AU1011" i="79" s="1"/>
  <c r="AQ999" i="79"/>
  <c r="AQ1011" i="79" s="1"/>
  <c r="AU1646" i="79"/>
  <c r="AU612" i="79"/>
  <c r="AU408" i="79"/>
  <c r="AU409" i="79" s="1"/>
  <c r="O70" i="43" s="1"/>
  <c r="T94" i="47" s="1"/>
  <c r="AS1646" i="79"/>
  <c r="AS808" i="79"/>
  <c r="AT1646" i="79"/>
  <c r="AT612" i="79"/>
  <c r="AQ612" i="79"/>
  <c r="AQ408" i="79"/>
  <c r="AQ409" i="79" s="1"/>
  <c r="K70" i="43" s="1"/>
  <c r="P93" i="47" s="1"/>
  <c r="AR1646" i="79"/>
  <c r="AX1611" i="79"/>
  <c r="AP1646" i="79"/>
  <c r="AR808" i="79"/>
  <c r="AQ1646" i="79"/>
  <c r="AP408" i="79"/>
  <c r="AP409" i="79" s="1"/>
  <c r="J70" i="43" s="1"/>
  <c r="O97" i="47" s="1"/>
  <c r="AP612" i="79"/>
  <c r="AN408" i="79"/>
  <c r="AN409" i="79" s="1"/>
  <c r="H70" i="43" s="1"/>
  <c r="M99" i="47" s="1"/>
  <c r="AO808" i="79"/>
  <c r="AM1011" i="79"/>
  <c r="AM612" i="79"/>
  <c r="AM1646" i="79"/>
  <c r="AN612" i="79"/>
  <c r="AN1646" i="79"/>
  <c r="AM408" i="79"/>
  <c r="AM409" i="79" s="1"/>
  <c r="G70" i="43" s="1"/>
  <c r="L90" i="47" s="1"/>
  <c r="AO1646" i="79"/>
  <c r="AL612" i="79"/>
  <c r="AL1646" i="79"/>
  <c r="AL408" i="79"/>
  <c r="AL409" i="79" s="1"/>
  <c r="F70" i="43" s="1"/>
  <c r="K97" i="47" s="1"/>
  <c r="M64" i="89"/>
  <c r="AT399" i="79"/>
  <c r="X379" i="79"/>
  <c r="AQ1420" i="79"/>
  <c r="AU1420" i="79"/>
  <c r="AT1420" i="79"/>
  <c r="AP1420" i="79"/>
  <c r="O773" i="79"/>
  <c r="AD773" i="79"/>
  <c r="W774" i="79"/>
  <c r="V797" i="79"/>
  <c r="AU797" i="79"/>
  <c r="AQ797" i="79"/>
  <c r="AT797" i="79"/>
  <c r="AL797" i="79"/>
  <c r="AP797" i="79"/>
  <c r="AN797" i="79"/>
  <c r="AM797" i="79"/>
  <c r="Z1170" i="79"/>
  <c r="AK1672" i="79"/>
  <c r="AJ1672" i="79"/>
  <c r="AR1420" i="79"/>
  <c r="AS1420" i="79"/>
  <c r="AW1420" i="79"/>
  <c r="AW1672" i="79" s="1"/>
  <c r="AV1420" i="79"/>
  <c r="AV1672" i="79" s="1"/>
  <c r="E379" i="79"/>
  <c r="AP413" i="79" s="1"/>
  <c r="D399" i="79"/>
  <c r="AV399" i="79"/>
  <c r="AV408" i="79" s="1"/>
  <c r="AV409" i="79" s="1"/>
  <c r="P70" i="43" s="1"/>
  <c r="AW399" i="79"/>
  <c r="AW408" i="79" s="1"/>
  <c r="AW409" i="79" s="1"/>
  <c r="Q70" i="43" s="1"/>
  <c r="AS399" i="79"/>
  <c r="AR399" i="79"/>
  <c r="AJ399" i="79"/>
  <c r="AK399" i="79"/>
  <c r="AK408" i="79" s="1"/>
  <c r="AK409" i="79" s="1"/>
  <c r="E70" i="43" s="1"/>
  <c r="AO399" i="79"/>
  <c r="E1170" i="79"/>
  <c r="AR1199" i="79"/>
  <c r="AV1199" i="79"/>
  <c r="AV1212" i="79" s="1"/>
  <c r="AW1199" i="79"/>
  <c r="AW1212" i="79" s="1"/>
  <c r="AO1199" i="79"/>
  <c r="X574" i="79"/>
  <c r="E574" i="79"/>
  <c r="AV602" i="79"/>
  <c r="AV612" i="79" s="1"/>
  <c r="D602" i="79"/>
  <c r="AW602" i="79"/>
  <c r="AW612" i="79" s="1"/>
  <c r="AS602" i="79"/>
  <c r="AR602" i="79"/>
  <c r="AK602" i="79"/>
  <c r="AK612" i="79" s="1"/>
  <c r="AJ602" i="79"/>
  <c r="AJ612" i="79" s="1"/>
  <c r="AO602" i="79"/>
  <c r="AT1171" i="79"/>
  <c r="F774" i="79"/>
  <c r="F797" i="79" s="1"/>
  <c r="AR813" i="79"/>
  <c r="AJ813" i="79"/>
  <c r="AJ1010" i="79" s="1"/>
  <c r="AW813" i="79"/>
  <c r="AW1010" i="79" s="1"/>
  <c r="AK813" i="79"/>
  <c r="AK1010" i="79" s="1"/>
  <c r="AV813" i="79"/>
  <c r="AV1010" i="79" s="1"/>
  <c r="AO813" i="79"/>
  <c r="AS813" i="79"/>
  <c r="AY602" i="79" l="1"/>
  <c r="AY797" i="79"/>
  <c r="AJ1212" i="79"/>
  <c r="AY1199" i="79"/>
  <c r="AJ408" i="79"/>
  <c r="AY399" i="79"/>
  <c r="AQ617" i="79"/>
  <c r="AQ807" i="79" s="1"/>
  <c r="E602" i="79"/>
  <c r="P773" i="79"/>
  <c r="T96" i="47"/>
  <c r="T101" i="47"/>
  <c r="L91" i="47"/>
  <c r="T99" i="47"/>
  <c r="L95" i="47"/>
  <c r="T93" i="47"/>
  <c r="T98" i="47"/>
  <c r="T100" i="47"/>
  <c r="AU617" i="79"/>
  <c r="AU807" i="79" s="1"/>
  <c r="M91" i="47"/>
  <c r="L100" i="47"/>
  <c r="L97" i="47"/>
  <c r="T90" i="47"/>
  <c r="AL413" i="79"/>
  <c r="AL611" i="79" s="1"/>
  <c r="AL613" i="79" s="1"/>
  <c r="F73" i="43" s="1"/>
  <c r="K111" i="47" s="1"/>
  <c r="AM413" i="79"/>
  <c r="AM611" i="79" s="1"/>
  <c r="AM613" i="79" s="1"/>
  <c r="G73" i="43" s="1"/>
  <c r="L108" i="47" s="1"/>
  <c r="AU413" i="79"/>
  <c r="AU611" i="79" s="1"/>
  <c r="AU613" i="79" s="1"/>
  <c r="O73" i="43" s="1"/>
  <c r="AQ413" i="79"/>
  <c r="AQ611" i="79" s="1"/>
  <c r="AQ613" i="79" s="1"/>
  <c r="K73" i="43" s="1"/>
  <c r="AT413" i="79"/>
  <c r="AT611" i="79" s="1"/>
  <c r="AT613" i="79" s="1"/>
  <c r="N73" i="43" s="1"/>
  <c r="AL617" i="79"/>
  <c r="AL807" i="79" s="1"/>
  <c r="AM617" i="79"/>
  <c r="AM807" i="79" s="1"/>
  <c r="AP617" i="79"/>
  <c r="AP807" i="79" s="1"/>
  <c r="AT617" i="79"/>
  <c r="AT807" i="79" s="1"/>
  <c r="AN413" i="79"/>
  <c r="AN611" i="79" s="1"/>
  <c r="AN613" i="79" s="1"/>
  <c r="H73" i="43" s="1"/>
  <c r="M109" i="47" s="1"/>
  <c r="AN617" i="79"/>
  <c r="AN807" i="79" s="1"/>
  <c r="AN1217" i="79"/>
  <c r="AN1412" i="79" s="1"/>
  <c r="AU1217" i="79"/>
  <c r="AU1412" i="79" s="1"/>
  <c r="AL1217" i="79"/>
  <c r="AL1412" i="79" s="1"/>
  <c r="AQ1217" i="79"/>
  <c r="AQ1412" i="79" s="1"/>
  <c r="AP1217" i="79"/>
  <c r="AP1412" i="79" s="1"/>
  <c r="AM1217" i="79"/>
  <c r="AM1412" i="79" s="1"/>
  <c r="P91" i="47"/>
  <c r="P95" i="47"/>
  <c r="P98" i="47"/>
  <c r="O95" i="47"/>
  <c r="P99" i="47"/>
  <c r="T92" i="47"/>
  <c r="P90" i="47"/>
  <c r="T91" i="47"/>
  <c r="AU1672" i="79"/>
  <c r="M100" i="47"/>
  <c r="AU808" i="79"/>
  <c r="O91" i="47"/>
  <c r="M92" i="47"/>
  <c r="O92" i="47"/>
  <c r="O93" i="47"/>
  <c r="T95" i="47"/>
  <c r="M96" i="47"/>
  <c r="T97" i="47"/>
  <c r="K96" i="47"/>
  <c r="O99" i="47"/>
  <c r="P101" i="47"/>
  <c r="AS408" i="79"/>
  <c r="AS409" i="79" s="1"/>
  <c r="M70" i="43" s="1"/>
  <c r="R90" i="47" s="1"/>
  <c r="AT808" i="79"/>
  <c r="AS1010" i="79"/>
  <c r="O96" i="47"/>
  <c r="K92" i="47"/>
  <c r="AT408" i="79"/>
  <c r="AT409" i="79" s="1"/>
  <c r="N70" i="43" s="1"/>
  <c r="P94" i="47"/>
  <c r="O101" i="47"/>
  <c r="P96" i="47"/>
  <c r="O98" i="47"/>
  <c r="AS612" i="79"/>
  <c r="AS1672" i="79"/>
  <c r="AT1672" i="79"/>
  <c r="P100" i="47"/>
  <c r="O100" i="47"/>
  <c r="M94" i="47"/>
  <c r="P97" i="47"/>
  <c r="O94" i="47"/>
  <c r="M97" i="47"/>
  <c r="AX1646" i="79"/>
  <c r="P92" i="47"/>
  <c r="O90" i="47"/>
  <c r="M90" i="47"/>
  <c r="AP1672" i="79"/>
  <c r="AP808" i="79"/>
  <c r="M98" i="47"/>
  <c r="AR408" i="79"/>
  <c r="AR409" i="79" s="1"/>
  <c r="L70" i="43" s="1"/>
  <c r="Q94" i="47" s="1"/>
  <c r="AR612" i="79"/>
  <c r="AQ1672" i="79"/>
  <c r="AP611" i="79"/>
  <c r="AP613" i="79" s="1"/>
  <c r="J73" i="43" s="1"/>
  <c r="O111" i="47" s="1"/>
  <c r="AR1010" i="79"/>
  <c r="L96" i="47"/>
  <c r="M93" i="47"/>
  <c r="L98" i="47"/>
  <c r="AR1672" i="79"/>
  <c r="M101" i="47"/>
  <c r="L92" i="47"/>
  <c r="AQ808" i="79"/>
  <c r="M95" i="47"/>
  <c r="L94" i="47"/>
  <c r="AR1212" i="79"/>
  <c r="L101" i="47"/>
  <c r="AO612" i="79"/>
  <c r="AO408" i="79"/>
  <c r="AO409" i="79" s="1"/>
  <c r="I70" i="43" s="1"/>
  <c r="N100" i="47" s="1"/>
  <c r="AM808" i="79"/>
  <c r="AN808" i="79"/>
  <c r="AM1672" i="79"/>
  <c r="L93" i="47"/>
  <c r="AO1010" i="79"/>
  <c r="AO1672" i="79"/>
  <c r="AO1212" i="79"/>
  <c r="L99" i="47"/>
  <c r="AN1672" i="79"/>
  <c r="K91" i="47"/>
  <c r="K99" i="47"/>
  <c r="K98" i="47"/>
  <c r="K93" i="47"/>
  <c r="K101" i="47"/>
  <c r="AL1672" i="79"/>
  <c r="K90" i="47"/>
  <c r="K100" i="47"/>
  <c r="K95" i="47"/>
  <c r="K94" i="47"/>
  <c r="AL808" i="79"/>
  <c r="AT1217" i="79"/>
  <c r="Y574" i="79"/>
  <c r="V90" i="47"/>
  <c r="V96" i="47"/>
  <c r="V93" i="47"/>
  <c r="V98" i="47"/>
  <c r="V100" i="47"/>
  <c r="V92" i="47"/>
  <c r="V91" i="47"/>
  <c r="V95" i="47"/>
  <c r="V97" i="47"/>
  <c r="V94" i="47"/>
  <c r="V99" i="47"/>
  <c r="V101" i="47"/>
  <c r="AS1171" i="79"/>
  <c r="AS1217" i="79" s="1"/>
  <c r="AX1170" i="79"/>
  <c r="U100" i="47"/>
  <c r="U94" i="47"/>
  <c r="U93" i="47"/>
  <c r="U99" i="47"/>
  <c r="U96" i="47"/>
  <c r="U91" i="47"/>
  <c r="U90" i="47"/>
  <c r="U101" i="47"/>
  <c r="U98" i="47"/>
  <c r="U97" i="47"/>
  <c r="U92" i="47"/>
  <c r="U95" i="47"/>
  <c r="X774" i="79"/>
  <c r="AP813" i="79"/>
  <c r="AQ813" i="79"/>
  <c r="AM813" i="79"/>
  <c r="AT813" i="79"/>
  <c r="AN813" i="79"/>
  <c r="AU813" i="79"/>
  <c r="AL813" i="79"/>
  <c r="AU1421" i="79"/>
  <c r="AQ1421" i="79"/>
  <c r="AT1421" i="79"/>
  <c r="AP1421" i="79"/>
  <c r="F379" i="79"/>
  <c r="AQ414" i="79" s="1"/>
  <c r="AJ413" i="79"/>
  <c r="AJ611" i="79" s="1"/>
  <c r="AK413" i="79"/>
  <c r="AK611" i="79" s="1"/>
  <c r="AK613" i="79" s="1"/>
  <c r="E73" i="43" s="1"/>
  <c r="J112" i="47" s="1"/>
  <c r="AS413" i="79"/>
  <c r="AW413" i="79"/>
  <c r="AW611" i="79" s="1"/>
  <c r="AW613" i="79" s="1"/>
  <c r="Q73" i="43" s="1"/>
  <c r="V109" i="47" s="1"/>
  <c r="AV413" i="79"/>
  <c r="AV611" i="79" s="1"/>
  <c r="AV613" i="79" s="1"/>
  <c r="P73" i="43" s="1"/>
  <c r="U108" i="47" s="1"/>
  <c r="AR413" i="79"/>
  <c r="AO413" i="79"/>
  <c r="AJ1699" i="79"/>
  <c r="AK1699" i="79"/>
  <c r="AS1421" i="79"/>
  <c r="AV1421" i="79"/>
  <c r="AV1699" i="79" s="1"/>
  <c r="AR1421" i="79"/>
  <c r="AW1421" i="79"/>
  <c r="AW1699" i="79" s="1"/>
  <c r="AA1170" i="79"/>
  <c r="AE773" i="79"/>
  <c r="Y379" i="79"/>
  <c r="AP414" i="79"/>
  <c r="AM414" i="79"/>
  <c r="AL414" i="79"/>
  <c r="G774" i="79"/>
  <c r="G797" i="79" s="1"/>
  <c r="AK814" i="79"/>
  <c r="AK1210" i="79" s="1"/>
  <c r="AJ814" i="79"/>
  <c r="AJ1210" i="79" s="1"/>
  <c r="AW814" i="79"/>
  <c r="AW1210" i="79" s="1"/>
  <c r="AS814" i="79"/>
  <c r="AV814" i="79"/>
  <c r="AV1210" i="79" s="1"/>
  <c r="AR814" i="79"/>
  <c r="AO814" i="79"/>
  <c r="AT1199" i="79"/>
  <c r="F1170" i="79"/>
  <c r="AT1218" i="79" s="1"/>
  <c r="AT1610" i="79" s="1"/>
  <c r="AK1217" i="79"/>
  <c r="AK1412" i="79" s="1"/>
  <c r="AJ1217" i="79"/>
  <c r="AJ1412" i="79" s="1"/>
  <c r="AR1217" i="79"/>
  <c r="AV1217" i="79"/>
  <c r="AV1412" i="79" s="1"/>
  <c r="AW1217" i="79"/>
  <c r="AW1412" i="79" s="1"/>
  <c r="AO1217" i="79"/>
  <c r="AK1212" i="79"/>
  <c r="J99" i="47"/>
  <c r="J93" i="47"/>
  <c r="J97" i="47"/>
  <c r="J101" i="47"/>
  <c r="J91" i="47"/>
  <c r="J98" i="47"/>
  <c r="J92" i="47"/>
  <c r="J94" i="47"/>
  <c r="J100" i="47"/>
  <c r="J90" i="47"/>
  <c r="J96" i="47"/>
  <c r="J95" i="47"/>
  <c r="E972" i="79"/>
  <c r="AV999" i="79"/>
  <c r="AV1011" i="79" s="1"/>
  <c r="AR999" i="79"/>
  <c r="AJ1011" i="79"/>
  <c r="AS999" i="79"/>
  <c r="AY999" i="79" s="1"/>
  <c r="D999" i="79"/>
  <c r="AO999" i="79"/>
  <c r="AW999" i="79"/>
  <c r="AW1011" i="79" s="1"/>
  <c r="AJ409" i="79"/>
  <c r="D70" i="43" s="1"/>
  <c r="F574" i="79"/>
  <c r="F602" i="79" s="1"/>
  <c r="AJ617" i="79"/>
  <c r="AJ807" i="79" s="1"/>
  <c r="AK617" i="79"/>
  <c r="AK807" i="79" s="1"/>
  <c r="AS617" i="79"/>
  <c r="AR617" i="79"/>
  <c r="AW617" i="79"/>
  <c r="AW807" i="79" s="1"/>
  <c r="AV617" i="79"/>
  <c r="AV807" i="79" s="1"/>
  <c r="AO617" i="79"/>
  <c r="Q773" i="79" l="1"/>
  <c r="Q91" i="47"/>
  <c r="T102" i="47"/>
  <c r="T104" i="47" s="1"/>
  <c r="Q99" i="47"/>
  <c r="S116" i="47"/>
  <c r="T116" i="47"/>
  <c r="T109" i="47"/>
  <c r="T113" i="47"/>
  <c r="T115" i="47"/>
  <c r="P116" i="47"/>
  <c r="P108" i="47"/>
  <c r="P106" i="47"/>
  <c r="P105" i="47"/>
  <c r="P110" i="47"/>
  <c r="P107" i="47"/>
  <c r="Q101" i="47"/>
  <c r="Q96" i="47"/>
  <c r="Q92" i="47"/>
  <c r="H138" i="43"/>
  <c r="H143" i="43" s="1"/>
  <c r="R94" i="47"/>
  <c r="R96" i="47"/>
  <c r="R91" i="47"/>
  <c r="R97" i="47"/>
  <c r="S115" i="47"/>
  <c r="R93" i="47"/>
  <c r="R99" i="47"/>
  <c r="R100" i="47"/>
  <c r="T108" i="47"/>
  <c r="AX1672" i="79"/>
  <c r="AN414" i="79"/>
  <c r="AN806" i="79" s="1"/>
  <c r="AN809" i="79" s="1"/>
  <c r="H76" i="43" s="1"/>
  <c r="M122" i="47" s="1"/>
  <c r="AU414" i="79"/>
  <c r="AU806" i="79" s="1"/>
  <c r="AU809" i="79" s="1"/>
  <c r="O76" i="43" s="1"/>
  <c r="AS618" i="79"/>
  <c r="AR618" i="79"/>
  <c r="AQ618" i="79"/>
  <c r="AQ1009" i="79" s="1"/>
  <c r="AL618" i="79"/>
  <c r="AL1009" i="79" s="1"/>
  <c r="AK618" i="79"/>
  <c r="AK1009" i="79" s="1"/>
  <c r="AN618" i="79"/>
  <c r="AN1009" i="79" s="1"/>
  <c r="AP618" i="79"/>
  <c r="AP1009" i="79" s="1"/>
  <c r="AO618" i="79"/>
  <c r="AU618" i="79"/>
  <c r="AU1009" i="79" s="1"/>
  <c r="AT618" i="79"/>
  <c r="AT1009" i="79" s="1"/>
  <c r="AM618" i="79"/>
  <c r="AM1009" i="79" s="1"/>
  <c r="AT414" i="79"/>
  <c r="AT806" i="79" s="1"/>
  <c r="AT809" i="79" s="1"/>
  <c r="N76" i="43" s="1"/>
  <c r="AQ1218" i="79"/>
  <c r="AQ1610" i="79" s="1"/>
  <c r="AU1218" i="79"/>
  <c r="AU1610" i="79" s="1"/>
  <c r="AM1218" i="79"/>
  <c r="AM1610" i="79" s="1"/>
  <c r="AL1218" i="79"/>
  <c r="AL1610" i="79" s="1"/>
  <c r="AN1218" i="79"/>
  <c r="AN1610" i="79" s="1"/>
  <c r="AP1218" i="79"/>
  <c r="AP1610" i="79" s="1"/>
  <c r="S113" i="47"/>
  <c r="P111" i="47"/>
  <c r="S91" i="47"/>
  <c r="S114" i="47"/>
  <c r="S94" i="47"/>
  <c r="Q90" i="47"/>
  <c r="S112" i="47"/>
  <c r="S101" i="47"/>
  <c r="S98" i="47"/>
  <c r="S111" i="47"/>
  <c r="P102" i="47"/>
  <c r="P104" i="47" s="1"/>
  <c r="S108" i="47"/>
  <c r="S110" i="47"/>
  <c r="S93" i="47"/>
  <c r="Q98" i="47"/>
  <c r="Q93" i="47"/>
  <c r="R95" i="47"/>
  <c r="S95" i="47"/>
  <c r="S96" i="47"/>
  <c r="Q100" i="47"/>
  <c r="R98" i="47"/>
  <c r="T111" i="47"/>
  <c r="S99" i="47"/>
  <c r="Q97" i="47"/>
  <c r="R101" i="47"/>
  <c r="Q95" i="47"/>
  <c r="S109" i="47"/>
  <c r="O115" i="47"/>
  <c r="T110" i="47"/>
  <c r="O113" i="47"/>
  <c r="P114" i="47"/>
  <c r="T107" i="47"/>
  <c r="O102" i="47"/>
  <c r="O104" i="47" s="1"/>
  <c r="L105" i="47"/>
  <c r="L107" i="47"/>
  <c r="L111" i="47"/>
  <c r="N93" i="47"/>
  <c r="N91" i="47"/>
  <c r="AX408" i="79"/>
  <c r="AX409" i="79" s="1"/>
  <c r="AX411" i="79" s="1"/>
  <c r="N96" i="47"/>
  <c r="M102" i="47"/>
  <c r="M104" i="47" s="1"/>
  <c r="L113" i="47"/>
  <c r="L116" i="47"/>
  <c r="L115" i="47"/>
  <c r="L110" i="47"/>
  <c r="L112" i="47"/>
  <c r="L114" i="47"/>
  <c r="S106" i="47"/>
  <c r="S92" i="47"/>
  <c r="AU1699" i="79"/>
  <c r="I139" i="43"/>
  <c r="N98" i="47"/>
  <c r="S105" i="47"/>
  <c r="S90" i="47"/>
  <c r="N92" i="47"/>
  <c r="AX808" i="79"/>
  <c r="N95" i="47"/>
  <c r="AU1010" i="79"/>
  <c r="N97" i="47"/>
  <c r="R92" i="47"/>
  <c r="T112" i="47"/>
  <c r="T114" i="47"/>
  <c r="S107" i="47"/>
  <c r="T106" i="47"/>
  <c r="T105" i="47"/>
  <c r="K113" i="47"/>
  <c r="L102" i="47"/>
  <c r="L104" i="47" s="1"/>
  <c r="AS611" i="79"/>
  <c r="AS613" i="79" s="1"/>
  <c r="M73" i="43" s="1"/>
  <c r="R106" i="47" s="1"/>
  <c r="AT1010" i="79"/>
  <c r="M107" i="47"/>
  <c r="K109" i="47"/>
  <c r="O105" i="47"/>
  <c r="M108" i="47"/>
  <c r="O107" i="47"/>
  <c r="AT1699" i="79"/>
  <c r="O116" i="47"/>
  <c r="J140" i="43"/>
  <c r="AT1412" i="79"/>
  <c r="M114" i="47"/>
  <c r="M105" i="47"/>
  <c r="N94" i="47"/>
  <c r="AT1212" i="79"/>
  <c r="AS1699" i="79"/>
  <c r="M110" i="47"/>
  <c r="K116" i="47"/>
  <c r="O108" i="47"/>
  <c r="M111" i="47"/>
  <c r="AS1412" i="79"/>
  <c r="M112" i="47"/>
  <c r="AS1011" i="79"/>
  <c r="O114" i="47"/>
  <c r="L109" i="47"/>
  <c r="N101" i="47"/>
  <c r="L106" i="47"/>
  <c r="M113" i="47"/>
  <c r="S100" i="47"/>
  <c r="P113" i="47"/>
  <c r="AS807" i="79"/>
  <c r="AS1210" i="79"/>
  <c r="N90" i="47"/>
  <c r="O106" i="47"/>
  <c r="S97" i="47"/>
  <c r="P112" i="47"/>
  <c r="O110" i="47"/>
  <c r="AR611" i="79"/>
  <c r="AR613" i="79" s="1"/>
  <c r="L73" i="43" s="1"/>
  <c r="Q115" i="47" s="1"/>
  <c r="K107" i="47"/>
  <c r="K105" i="47"/>
  <c r="M106" i="47"/>
  <c r="O112" i="47"/>
  <c r="K112" i="47"/>
  <c r="O109" i="47"/>
  <c r="AP1699" i="79"/>
  <c r="AP1010" i="79"/>
  <c r="AP806" i="79"/>
  <c r="AP809" i="79" s="1"/>
  <c r="J76" i="43" s="1"/>
  <c r="O122" i="47" s="1"/>
  <c r="AR1699" i="79"/>
  <c r="AQ1699" i="79"/>
  <c r="M115" i="47"/>
  <c r="K115" i="47"/>
  <c r="AR1412" i="79"/>
  <c r="K110" i="47"/>
  <c r="K106" i="47"/>
  <c r="K108" i="47"/>
  <c r="AR807" i="79"/>
  <c r="N99" i="47"/>
  <c r="AX612" i="79"/>
  <c r="K114" i="47"/>
  <c r="AQ1010" i="79"/>
  <c r="AQ806" i="79"/>
  <c r="AQ809" i="79" s="1"/>
  <c r="K76" i="43" s="1"/>
  <c r="P120" i="47" s="1"/>
  <c r="AR1210" i="79"/>
  <c r="AR1011" i="79"/>
  <c r="M116" i="47"/>
  <c r="P109" i="47"/>
  <c r="P115" i="47"/>
  <c r="K102" i="47"/>
  <c r="K104" i="47" s="1"/>
  <c r="AO1011" i="79"/>
  <c r="AO1210" i="79"/>
  <c r="AO611" i="79"/>
  <c r="AO613" i="79" s="1"/>
  <c r="I73" i="43" s="1"/>
  <c r="N114" i="47" s="1"/>
  <c r="AO807" i="79"/>
  <c r="AN1010" i="79"/>
  <c r="AO1412" i="79"/>
  <c r="AM1699" i="79"/>
  <c r="AM1010" i="79"/>
  <c r="AM806" i="79"/>
  <c r="AM809" i="79" s="1"/>
  <c r="G76" i="43" s="1"/>
  <c r="L127" i="47" s="1"/>
  <c r="AN1699" i="79"/>
  <c r="AO1699" i="79"/>
  <c r="AL1010" i="79"/>
  <c r="AL1699" i="79"/>
  <c r="AL806" i="79"/>
  <c r="AL809" i="79" s="1"/>
  <c r="F76" i="43" s="1"/>
  <c r="K120" i="47" s="1"/>
  <c r="U111" i="47"/>
  <c r="J114" i="47"/>
  <c r="J116" i="47"/>
  <c r="J111" i="47"/>
  <c r="J109" i="47"/>
  <c r="J107" i="47"/>
  <c r="J113" i="47"/>
  <c r="U116" i="47"/>
  <c r="AS1199" i="79"/>
  <c r="H774" i="79"/>
  <c r="H797" i="79" s="1"/>
  <c r="AV815" i="79"/>
  <c r="AV1410" i="79" s="1"/>
  <c r="AO815" i="79"/>
  <c r="AR815" i="79"/>
  <c r="AW815" i="79"/>
  <c r="AW1410" i="79" s="1"/>
  <c r="AJ815" i="79"/>
  <c r="AJ1410" i="79" s="1"/>
  <c r="AS815" i="79"/>
  <c r="AK815" i="79"/>
  <c r="AK1410" i="79" s="1"/>
  <c r="AF773" i="79"/>
  <c r="U106" i="47"/>
  <c r="U113" i="47"/>
  <c r="U107" i="47"/>
  <c r="U112" i="47"/>
  <c r="U105" i="47"/>
  <c r="U109" i="47"/>
  <c r="U110" i="47"/>
  <c r="U114" i="47"/>
  <c r="V114" i="47"/>
  <c r="V107" i="47"/>
  <c r="V106" i="47"/>
  <c r="V112" i="47"/>
  <c r="V116" i="47"/>
  <c r="V110" i="47"/>
  <c r="V113" i="47"/>
  <c r="V108" i="47"/>
  <c r="V105" i="47"/>
  <c r="J102" i="47"/>
  <c r="J104" i="47" s="1"/>
  <c r="Z379" i="79"/>
  <c r="V111" i="47"/>
  <c r="G574" i="79"/>
  <c r="AJ618" i="79"/>
  <c r="AJ1009" i="79" s="1"/>
  <c r="AV618" i="79"/>
  <c r="AV1009" i="79" s="1"/>
  <c r="AW618" i="79"/>
  <c r="AW1009" i="79" s="1"/>
  <c r="I91" i="47"/>
  <c r="I97" i="47"/>
  <c r="I92" i="47"/>
  <c r="I101" i="47"/>
  <c r="I90" i="47"/>
  <c r="I95" i="47"/>
  <c r="R70" i="43"/>
  <c r="I100" i="47"/>
  <c r="I98" i="47"/>
  <c r="I96" i="47"/>
  <c r="I99" i="47"/>
  <c r="I93" i="47"/>
  <c r="I94" i="47"/>
  <c r="U115" i="47"/>
  <c r="V115" i="47"/>
  <c r="U102" i="47"/>
  <c r="U104" i="47" s="1"/>
  <c r="AT1422" i="79"/>
  <c r="AQ1422" i="79"/>
  <c r="AU1422" i="79"/>
  <c r="AP1422" i="79"/>
  <c r="G1170" i="79"/>
  <c r="AK1218" i="79"/>
  <c r="AK1610" i="79" s="1"/>
  <c r="AJ1218" i="79"/>
  <c r="AJ1610" i="79" s="1"/>
  <c r="AR1218" i="79"/>
  <c r="AS1218" i="79"/>
  <c r="AV1218" i="79"/>
  <c r="AV1610" i="79" s="1"/>
  <c r="AW1218" i="79"/>
  <c r="AW1610" i="79" s="1"/>
  <c r="AO1218" i="79"/>
  <c r="AJ613" i="79"/>
  <c r="D73" i="43" s="1"/>
  <c r="J115" i="47"/>
  <c r="AB1170" i="79"/>
  <c r="AK1726" i="79"/>
  <c r="AJ1726" i="79"/>
  <c r="AV1422" i="79"/>
  <c r="AV1726" i="79" s="1"/>
  <c r="AW1422" i="79"/>
  <c r="AW1726" i="79" s="1"/>
  <c r="AR1422" i="79"/>
  <c r="AS1422" i="79"/>
  <c r="G379" i="79"/>
  <c r="AT415" i="79" s="1"/>
  <c r="AJ414" i="79"/>
  <c r="AJ806" i="79" s="1"/>
  <c r="AK414" i="79"/>
  <c r="AK806" i="79" s="1"/>
  <c r="AK809" i="79" s="1"/>
  <c r="E76" i="43" s="1"/>
  <c r="AR414" i="79"/>
  <c r="AW414" i="79"/>
  <c r="AW806" i="79" s="1"/>
  <c r="AW809" i="79" s="1"/>
  <c r="Q76" i="43" s="1"/>
  <c r="V124" i="47" s="1"/>
  <c r="AV414" i="79"/>
  <c r="AV806" i="79" s="1"/>
  <c r="AV809" i="79" s="1"/>
  <c r="P76" i="43" s="1"/>
  <c r="AS414" i="79"/>
  <c r="AO414" i="79"/>
  <c r="V102" i="47"/>
  <c r="V104" i="47" s="1"/>
  <c r="J108" i="47"/>
  <c r="J106" i="47"/>
  <c r="J105" i="47"/>
  <c r="F972" i="79"/>
  <c r="W972" i="79"/>
  <c r="AS1016" i="79"/>
  <c r="AK1016" i="79"/>
  <c r="AK1211" i="79" s="1"/>
  <c r="AO1016" i="79"/>
  <c r="AR1016" i="79"/>
  <c r="AK1011" i="79"/>
  <c r="AJ1016" i="79"/>
  <c r="AJ1211" i="79" s="1"/>
  <c r="J110" i="47"/>
  <c r="Y774" i="79"/>
  <c r="AU814" i="79"/>
  <c r="AP814" i="79"/>
  <c r="AT814" i="79"/>
  <c r="AN814" i="79"/>
  <c r="AL814" i="79"/>
  <c r="AM814" i="79"/>
  <c r="AQ814" i="79"/>
  <c r="Z574" i="79"/>
  <c r="AT619" i="79" l="1"/>
  <c r="G602" i="79"/>
  <c r="R111" i="47"/>
  <c r="R109" i="47"/>
  <c r="R110" i="47"/>
  <c r="I138" i="43"/>
  <c r="I143" i="43" s="1"/>
  <c r="R115" i="47"/>
  <c r="R113" i="47"/>
  <c r="AQ619" i="79"/>
  <c r="AQ1209" i="79" s="1"/>
  <c r="W94" i="47"/>
  <c r="S124" i="47"/>
  <c r="S123" i="47"/>
  <c r="S120" i="47"/>
  <c r="T120" i="47"/>
  <c r="T125" i="47"/>
  <c r="T128" i="47"/>
  <c r="T129" i="47"/>
  <c r="T131" i="47"/>
  <c r="T130" i="47"/>
  <c r="T124" i="47"/>
  <c r="T127" i="47"/>
  <c r="W98" i="47"/>
  <c r="R102" i="47"/>
  <c r="R104" i="47" s="1"/>
  <c r="AM415" i="79"/>
  <c r="AM1008" i="79" s="1"/>
  <c r="AM1012" i="79" s="1"/>
  <c r="G79" i="43" s="1"/>
  <c r="L142" i="47" s="1"/>
  <c r="Q102" i="47"/>
  <c r="Q104" i="47" s="1"/>
  <c r="AL619" i="79"/>
  <c r="AL1209" i="79" s="1"/>
  <c r="AM619" i="79"/>
  <c r="AM1209" i="79" s="1"/>
  <c r="AP619" i="79"/>
  <c r="AP1209" i="79" s="1"/>
  <c r="AN619" i="79"/>
  <c r="AN1209" i="79" s="1"/>
  <c r="AU619" i="79"/>
  <c r="AU1209" i="79" s="1"/>
  <c r="AQ1219" i="79"/>
  <c r="AQ1645" i="79" s="1"/>
  <c r="AU1219" i="79"/>
  <c r="AU1645" i="79" s="1"/>
  <c r="AP1219" i="79"/>
  <c r="AP1645" i="79" s="1"/>
  <c r="AL1219" i="79"/>
  <c r="AL1645" i="79" s="1"/>
  <c r="AN1219" i="79"/>
  <c r="AN1645" i="79" s="1"/>
  <c r="AM1219" i="79"/>
  <c r="AM1645" i="79" s="1"/>
  <c r="AT1219" i="79"/>
  <c r="AT1645" i="79" s="1"/>
  <c r="W100" i="47"/>
  <c r="R112" i="47"/>
  <c r="AX1412" i="79"/>
  <c r="AL415" i="79"/>
  <c r="AL1008" i="79" s="1"/>
  <c r="AL1012" i="79" s="1"/>
  <c r="F79" i="43" s="1"/>
  <c r="K144" i="47" s="1"/>
  <c r="AN415" i="79"/>
  <c r="AN1008" i="79" s="1"/>
  <c r="AN1012" i="79" s="1"/>
  <c r="H79" i="43" s="1"/>
  <c r="M136" i="47" s="1"/>
  <c r="AP415" i="79"/>
  <c r="AP1008" i="79" s="1"/>
  <c r="AP1012" i="79" s="1"/>
  <c r="J79" i="43" s="1"/>
  <c r="O138" i="47" s="1"/>
  <c r="AQ415" i="79"/>
  <c r="AQ1008" i="79" s="1"/>
  <c r="AQ1012" i="79" s="1"/>
  <c r="K79" i="43" s="1"/>
  <c r="P142" i="47" s="1"/>
  <c r="AU415" i="79"/>
  <c r="AU1008" i="79" s="1"/>
  <c r="AU1012" i="79" s="1"/>
  <c r="O79" i="43" s="1"/>
  <c r="S102" i="47"/>
  <c r="S104" i="47" s="1"/>
  <c r="S117" i="47" s="1"/>
  <c r="S119" i="47" s="1"/>
  <c r="S121" i="47"/>
  <c r="T126" i="47"/>
  <c r="W96" i="47"/>
  <c r="W93" i="47"/>
  <c r="Q116" i="47"/>
  <c r="Q110" i="47"/>
  <c r="Q114" i="47"/>
  <c r="Q106" i="47"/>
  <c r="Q105" i="47"/>
  <c r="Q107" i="47"/>
  <c r="R107" i="47"/>
  <c r="R108" i="47"/>
  <c r="T123" i="47"/>
  <c r="R105" i="47"/>
  <c r="T117" i="47"/>
  <c r="T119" i="47" s="1"/>
  <c r="Q112" i="47"/>
  <c r="Q113" i="47"/>
  <c r="T122" i="47"/>
  <c r="S130" i="47"/>
  <c r="Q109" i="47"/>
  <c r="R114" i="47"/>
  <c r="T121" i="47"/>
  <c r="S127" i="47"/>
  <c r="S122" i="47"/>
  <c r="W92" i="47"/>
  <c r="R73" i="43"/>
  <c r="W91" i="47"/>
  <c r="N110" i="47"/>
  <c r="N116" i="47"/>
  <c r="M129" i="47"/>
  <c r="N109" i="47"/>
  <c r="M120" i="47"/>
  <c r="M127" i="47"/>
  <c r="O128" i="47"/>
  <c r="W95" i="47"/>
  <c r="W97" i="47"/>
  <c r="AX807" i="79"/>
  <c r="AX611" i="79"/>
  <c r="AX613" i="79" s="1"/>
  <c r="AX615" i="79" s="1"/>
  <c r="L121" i="47"/>
  <c r="L123" i="47"/>
  <c r="L122" i="47"/>
  <c r="L131" i="47"/>
  <c r="L120" i="47"/>
  <c r="O124" i="47"/>
  <c r="O130" i="47"/>
  <c r="AU1726" i="79"/>
  <c r="W101" i="47"/>
  <c r="R116" i="47"/>
  <c r="O121" i="47"/>
  <c r="M125" i="47"/>
  <c r="O123" i="47"/>
  <c r="N102" i="47"/>
  <c r="N104" i="47" s="1"/>
  <c r="L117" i="47"/>
  <c r="L119" i="47" s="1"/>
  <c r="O126" i="47"/>
  <c r="O125" i="47"/>
  <c r="O117" i="47"/>
  <c r="O119" i="47" s="1"/>
  <c r="O120" i="47"/>
  <c r="O129" i="47"/>
  <c r="P130" i="47"/>
  <c r="Q108" i="47"/>
  <c r="AU1210" i="79"/>
  <c r="O127" i="47"/>
  <c r="P126" i="47"/>
  <c r="Q111" i="47"/>
  <c r="M117" i="47"/>
  <c r="M119" i="47" s="1"/>
  <c r="M121" i="47"/>
  <c r="L124" i="47"/>
  <c r="S125" i="47"/>
  <c r="AS1726" i="79"/>
  <c r="L129" i="47"/>
  <c r="M128" i="47"/>
  <c r="L128" i="47"/>
  <c r="L130" i="47"/>
  <c r="S129" i="47"/>
  <c r="J139" i="43"/>
  <c r="AT1008" i="79"/>
  <c r="AT1012" i="79" s="1"/>
  <c r="N79" i="43" s="1"/>
  <c r="S146" i="47" s="1"/>
  <c r="AS1410" i="79"/>
  <c r="AS1212" i="79"/>
  <c r="AX1212" i="79" s="1"/>
  <c r="P117" i="47"/>
  <c r="P119" i="47" s="1"/>
  <c r="K117" i="47"/>
  <c r="K119" i="47" s="1"/>
  <c r="AS1009" i="79"/>
  <c r="AT1726" i="79"/>
  <c r="AS1610" i="79"/>
  <c r="M123" i="47"/>
  <c r="K140" i="43"/>
  <c r="AT1209" i="79"/>
  <c r="M130" i="47"/>
  <c r="M131" i="47"/>
  <c r="O131" i="47"/>
  <c r="S126" i="47"/>
  <c r="AT1210" i="79"/>
  <c r="M126" i="47"/>
  <c r="S131" i="47"/>
  <c r="AS1211" i="79"/>
  <c r="AS806" i="79"/>
  <c r="AS809" i="79" s="1"/>
  <c r="M76" i="43" s="1"/>
  <c r="R126" i="47" s="1"/>
  <c r="M124" i="47"/>
  <c r="W99" i="47"/>
  <c r="S128" i="47"/>
  <c r="N115" i="47"/>
  <c r="AR1610" i="79"/>
  <c r="AR1009" i="79"/>
  <c r="P124" i="47"/>
  <c r="P131" i="47"/>
  <c r="N111" i="47"/>
  <c r="AR806" i="79"/>
  <c r="AR809" i="79" s="1"/>
  <c r="L76" i="43" s="1"/>
  <c r="Q128" i="47" s="1"/>
  <c r="AP1210" i="79"/>
  <c r="P122" i="47"/>
  <c r="N105" i="47"/>
  <c r="AP1726" i="79"/>
  <c r="P123" i="47"/>
  <c r="N108" i="47"/>
  <c r="P125" i="47"/>
  <c r="AR1410" i="79"/>
  <c r="AR1726" i="79"/>
  <c r="P121" i="47"/>
  <c r="N107" i="47"/>
  <c r="AQ1726" i="79"/>
  <c r="P127" i="47"/>
  <c r="L126" i="47"/>
  <c r="P129" i="47"/>
  <c r="N112" i="47"/>
  <c r="P128" i="47"/>
  <c r="AR1211" i="79"/>
  <c r="AQ1210" i="79"/>
  <c r="N106" i="47"/>
  <c r="AX1010" i="79"/>
  <c r="L125" i="47"/>
  <c r="AN1726" i="79"/>
  <c r="AO1211" i="79"/>
  <c r="AO1726" i="79"/>
  <c r="AX1699" i="79"/>
  <c r="AM1726" i="79"/>
  <c r="AM1210" i="79"/>
  <c r="AO1410" i="79"/>
  <c r="AO1610" i="79"/>
  <c r="N113" i="47"/>
  <c r="AN1210" i="79"/>
  <c r="AO806" i="79"/>
  <c r="AO809" i="79" s="1"/>
  <c r="I76" i="43" s="1"/>
  <c r="N121" i="47" s="1"/>
  <c r="AO1009" i="79"/>
  <c r="AL1726" i="79"/>
  <c r="K129" i="47"/>
  <c r="K123" i="47"/>
  <c r="K122" i="47"/>
  <c r="K124" i="47"/>
  <c r="K128" i="47"/>
  <c r="K121" i="47"/>
  <c r="K131" i="47"/>
  <c r="K130" i="47"/>
  <c r="K127" i="47"/>
  <c r="K125" i="47"/>
  <c r="K126" i="47"/>
  <c r="AL1210" i="79"/>
  <c r="J122" i="47"/>
  <c r="I113" i="47"/>
  <c r="J120" i="47"/>
  <c r="K141" i="43"/>
  <c r="U131" i="47"/>
  <c r="AA379" i="79"/>
  <c r="U127" i="47"/>
  <c r="U128" i="47"/>
  <c r="I116" i="47"/>
  <c r="I110" i="47"/>
  <c r="I106" i="47"/>
  <c r="H574" i="79"/>
  <c r="AJ619" i="79"/>
  <c r="AJ1209" i="79" s="1"/>
  <c r="AK619" i="79"/>
  <c r="AK1209" i="79" s="1"/>
  <c r="AV619" i="79"/>
  <c r="AV1209" i="79" s="1"/>
  <c r="AR619" i="79"/>
  <c r="AS619" i="79"/>
  <c r="AW619" i="79"/>
  <c r="AW1209" i="79" s="1"/>
  <c r="AO619" i="79"/>
  <c r="U130" i="47"/>
  <c r="U121" i="47"/>
  <c r="I114" i="47"/>
  <c r="J117" i="47"/>
  <c r="J119" i="47" s="1"/>
  <c r="V122" i="47"/>
  <c r="V123" i="47"/>
  <c r="U122" i="47"/>
  <c r="AU1423" i="79"/>
  <c r="AQ1423" i="79"/>
  <c r="AT1423" i="79"/>
  <c r="AP1423" i="79"/>
  <c r="V126" i="47"/>
  <c r="U123" i="47"/>
  <c r="U120" i="47"/>
  <c r="U126" i="47"/>
  <c r="I111" i="47"/>
  <c r="V131" i="47"/>
  <c r="V127" i="47"/>
  <c r="AG773" i="79"/>
  <c r="AH773" i="79" s="1"/>
  <c r="AI773" i="79" s="1"/>
  <c r="AA574" i="79"/>
  <c r="AT620" i="79"/>
  <c r="AP620" i="79"/>
  <c r="AL620" i="79"/>
  <c r="AN620" i="79"/>
  <c r="Z774" i="79"/>
  <c r="AT815" i="79"/>
  <c r="AU815" i="79"/>
  <c r="AQ815" i="79"/>
  <c r="AP815" i="79"/>
  <c r="AM815" i="79"/>
  <c r="AN815" i="79"/>
  <c r="AL815" i="79"/>
  <c r="AU1016" i="79"/>
  <c r="AT1016" i="79"/>
  <c r="AQ1016" i="79"/>
  <c r="AL1016" i="79"/>
  <c r="AP1016" i="79"/>
  <c r="AM1016" i="79"/>
  <c r="AN1016" i="79"/>
  <c r="J127" i="47"/>
  <c r="J129" i="47"/>
  <c r="J124" i="47"/>
  <c r="J130" i="47"/>
  <c r="J126" i="47"/>
  <c r="J131" i="47"/>
  <c r="J123" i="47"/>
  <c r="J121" i="47"/>
  <c r="J128" i="47"/>
  <c r="I112" i="47"/>
  <c r="W90" i="47"/>
  <c r="I102" i="47"/>
  <c r="I104" i="47" s="1"/>
  <c r="V121" i="47"/>
  <c r="V128" i="47"/>
  <c r="I774" i="79"/>
  <c r="I797" i="79" s="1"/>
  <c r="AR816" i="79"/>
  <c r="AV816" i="79"/>
  <c r="AV1608" i="79" s="1"/>
  <c r="AO816" i="79"/>
  <c r="AW816" i="79"/>
  <c r="AW1608" i="79" s="1"/>
  <c r="AJ816" i="79"/>
  <c r="AJ1608" i="79" s="1"/>
  <c r="AK816" i="79"/>
  <c r="AK1608" i="79" s="1"/>
  <c r="AS816" i="79"/>
  <c r="V117" i="47"/>
  <c r="V119" i="47" s="1"/>
  <c r="G972" i="79"/>
  <c r="X972" i="79"/>
  <c r="AS1017" i="79"/>
  <c r="AV1017" i="79"/>
  <c r="AV1411" i="79" s="1"/>
  <c r="AR1017" i="79"/>
  <c r="AW1017" i="79"/>
  <c r="AW1411" i="79" s="1"/>
  <c r="AK1017" i="79"/>
  <c r="AK1411" i="79" s="1"/>
  <c r="AO1017" i="79"/>
  <c r="AJ1017" i="79"/>
  <c r="AJ1411" i="79" s="1"/>
  <c r="AJ809" i="79"/>
  <c r="D76" i="43" s="1"/>
  <c r="H1170" i="79"/>
  <c r="AJ1219" i="79"/>
  <c r="AJ1645" i="79" s="1"/>
  <c r="AK1219" i="79"/>
  <c r="AK1645" i="79" s="1"/>
  <c r="AW1219" i="79"/>
  <c r="AW1645" i="79" s="1"/>
  <c r="AV1219" i="79"/>
  <c r="AV1645" i="79" s="1"/>
  <c r="AR1219" i="79"/>
  <c r="AS1219" i="79"/>
  <c r="AO1219" i="79"/>
  <c r="I109" i="47"/>
  <c r="I105" i="47"/>
  <c r="V125" i="47"/>
  <c r="U124" i="47"/>
  <c r="H379" i="79"/>
  <c r="AQ416" i="79" s="1"/>
  <c r="AJ415" i="79"/>
  <c r="AJ1008" i="79" s="1"/>
  <c r="AK415" i="79"/>
  <c r="AK1008" i="79" s="1"/>
  <c r="AK1012" i="79" s="1"/>
  <c r="E79" i="43" s="1"/>
  <c r="AS415" i="79"/>
  <c r="AR415" i="79"/>
  <c r="AW415" i="79"/>
  <c r="AW1008" i="79" s="1"/>
  <c r="AW1012" i="79" s="1"/>
  <c r="Q79" i="43" s="1"/>
  <c r="V137" i="47" s="1"/>
  <c r="AV415" i="79"/>
  <c r="AV1008" i="79" s="1"/>
  <c r="AV1012" i="79" s="1"/>
  <c r="P79" i="43" s="1"/>
  <c r="U145" i="47" s="1"/>
  <c r="AO415" i="79"/>
  <c r="AW1423" i="79"/>
  <c r="AW1753" i="79" s="1"/>
  <c r="AS1423" i="79"/>
  <c r="AV1423" i="79"/>
  <c r="AV1753" i="79" s="1"/>
  <c r="AR1423" i="79"/>
  <c r="AC1170" i="79"/>
  <c r="J125" i="47"/>
  <c r="AX1011" i="79"/>
  <c r="U117" i="47"/>
  <c r="U119" i="47" s="1"/>
  <c r="I115" i="47"/>
  <c r="I107" i="47"/>
  <c r="I108" i="47"/>
  <c r="V130" i="47"/>
  <c r="V120" i="47"/>
  <c r="V129" i="47"/>
  <c r="U129" i="47"/>
  <c r="U125" i="47"/>
  <c r="AQ620" i="79" l="1"/>
  <c r="H602" i="79"/>
  <c r="AU620" i="79"/>
  <c r="L142" i="43"/>
  <c r="M142" i="43" s="1"/>
  <c r="S136" i="47"/>
  <c r="S138" i="47"/>
  <c r="S142" i="47"/>
  <c r="T143" i="47"/>
  <c r="T139" i="47"/>
  <c r="S137" i="47"/>
  <c r="AX1610" i="79"/>
  <c r="AM416" i="79"/>
  <c r="AM1208" i="79" s="1"/>
  <c r="AN416" i="79"/>
  <c r="AN1208" i="79" s="1"/>
  <c r="AL416" i="79"/>
  <c r="AL1208" i="79" s="1"/>
  <c r="R117" i="47"/>
  <c r="R119" i="47" s="1"/>
  <c r="AU416" i="79"/>
  <c r="AU1208" i="79" s="1"/>
  <c r="T138" i="47"/>
  <c r="AU1220" i="79"/>
  <c r="AU1671" i="79" s="1"/>
  <c r="AQ1220" i="79"/>
  <c r="AQ1671" i="79" s="1"/>
  <c r="AT1220" i="79"/>
  <c r="AT1671" i="79" s="1"/>
  <c r="AN1220" i="79"/>
  <c r="AN1671" i="79" s="1"/>
  <c r="AP1220" i="79"/>
  <c r="AP1671" i="79" s="1"/>
  <c r="AM1220" i="79"/>
  <c r="AM1671" i="79" s="1"/>
  <c r="AL1220" i="79"/>
  <c r="AL1671" i="79" s="1"/>
  <c r="T141" i="47"/>
  <c r="T145" i="47"/>
  <c r="Q123" i="47"/>
  <c r="AP416" i="79"/>
  <c r="AP1208" i="79" s="1"/>
  <c r="AT416" i="79"/>
  <c r="AT1208" i="79" s="1"/>
  <c r="Q117" i="47"/>
  <c r="Q119" i="47" s="1"/>
  <c r="AM620" i="79"/>
  <c r="AM1409" i="79" s="1"/>
  <c r="AK1753" i="79"/>
  <c r="AJ1753" i="79"/>
  <c r="W110" i="47"/>
  <c r="T144" i="47"/>
  <c r="T132" i="47"/>
  <c r="T134" i="47" s="1"/>
  <c r="T137" i="47"/>
  <c r="R124" i="47"/>
  <c r="R125" i="47"/>
  <c r="R121" i="47"/>
  <c r="R122" i="47"/>
  <c r="W116" i="47"/>
  <c r="R129" i="47"/>
  <c r="R123" i="47"/>
  <c r="W114" i="47"/>
  <c r="S135" i="47"/>
  <c r="S132" i="47"/>
  <c r="S134" i="47" s="1"/>
  <c r="W105" i="47"/>
  <c r="W109" i="47"/>
  <c r="L143" i="47"/>
  <c r="L136" i="47"/>
  <c r="W108" i="47"/>
  <c r="N127" i="47"/>
  <c r="N131" i="47"/>
  <c r="K139" i="43"/>
  <c r="N122" i="47"/>
  <c r="W111" i="47"/>
  <c r="W115" i="47"/>
  <c r="N126" i="47"/>
  <c r="N130" i="47"/>
  <c r="N129" i="47"/>
  <c r="O145" i="47"/>
  <c r="M132" i="47"/>
  <c r="M134" i="47" s="1"/>
  <c r="M139" i="47"/>
  <c r="S140" i="47"/>
  <c r="W102" i="47"/>
  <c r="W104" i="47" s="1"/>
  <c r="AX1009" i="79"/>
  <c r="T146" i="47"/>
  <c r="T135" i="47"/>
  <c r="T142" i="47"/>
  <c r="T140" i="47"/>
  <c r="S139" i="47"/>
  <c r="K135" i="47"/>
  <c r="K146" i="47"/>
  <c r="M142" i="47"/>
  <c r="M137" i="47"/>
  <c r="S144" i="47"/>
  <c r="L146" i="47"/>
  <c r="L135" i="47"/>
  <c r="L141" i="47"/>
  <c r="L144" i="47"/>
  <c r="K137" i="47"/>
  <c r="K139" i="47"/>
  <c r="AU1410" i="79"/>
  <c r="O132" i="47"/>
  <c r="O134" i="47" s="1"/>
  <c r="K145" i="47"/>
  <c r="S145" i="47"/>
  <c r="S141" i="47"/>
  <c r="AU1753" i="79"/>
  <c r="N117" i="47"/>
  <c r="N119" i="47" s="1"/>
  <c r="P132" i="47"/>
  <c r="P134" i="47" s="1"/>
  <c r="AU1409" i="79"/>
  <c r="O137" i="47"/>
  <c r="AU1211" i="79"/>
  <c r="W107" i="47"/>
  <c r="R131" i="47"/>
  <c r="S143" i="47"/>
  <c r="AX1726" i="79"/>
  <c r="R128" i="47"/>
  <c r="R127" i="47"/>
  <c r="T136" i="47"/>
  <c r="Q127" i="47"/>
  <c r="AT1409" i="79"/>
  <c r="P141" i="47"/>
  <c r="Q129" i="47"/>
  <c r="AS1008" i="79"/>
  <c r="AS1012" i="79" s="1"/>
  <c r="M79" i="43" s="1"/>
  <c r="R139" i="47" s="1"/>
  <c r="P135" i="47"/>
  <c r="Q121" i="47"/>
  <c r="P140" i="47"/>
  <c r="Q122" i="47"/>
  <c r="M138" i="47"/>
  <c r="L140" i="43"/>
  <c r="M140" i="43" s="1"/>
  <c r="P136" i="47"/>
  <c r="P143" i="47"/>
  <c r="M144" i="47"/>
  <c r="AS1608" i="79"/>
  <c r="Q131" i="47"/>
  <c r="P146" i="47"/>
  <c r="P145" i="47"/>
  <c r="AS1411" i="79"/>
  <c r="AS1209" i="79"/>
  <c r="W113" i="47"/>
  <c r="Q126" i="47"/>
  <c r="AS1753" i="79"/>
  <c r="Q120" i="47"/>
  <c r="P144" i="47"/>
  <c r="W112" i="47"/>
  <c r="Q130" i="47"/>
  <c r="L145" i="47"/>
  <c r="W106" i="47"/>
  <c r="P137" i="47"/>
  <c r="L132" i="47"/>
  <c r="L134" i="47" s="1"/>
  <c r="AT1410" i="79"/>
  <c r="Q124" i="47"/>
  <c r="AT1211" i="79"/>
  <c r="Q125" i="47"/>
  <c r="P139" i="47"/>
  <c r="AT1753" i="79"/>
  <c r="L140" i="47"/>
  <c r="R130" i="47"/>
  <c r="AS1645" i="79"/>
  <c r="P138" i="47"/>
  <c r="J138" i="43"/>
  <c r="J143" i="43" s="1"/>
  <c r="R120" i="47"/>
  <c r="M141" i="47"/>
  <c r="L139" i="47"/>
  <c r="AQ1211" i="79"/>
  <c r="AR1608" i="79"/>
  <c r="AQ1208" i="79"/>
  <c r="AR1008" i="79"/>
  <c r="AR1012" i="79" s="1"/>
  <c r="L79" i="43" s="1"/>
  <c r="Q139" i="47" s="1"/>
  <c r="AP1410" i="79"/>
  <c r="O146" i="47"/>
  <c r="AQ1753" i="79"/>
  <c r="O141" i="47"/>
  <c r="AR1411" i="79"/>
  <c r="AQ1410" i="79"/>
  <c r="O143" i="47"/>
  <c r="M143" i="47"/>
  <c r="O140" i="47"/>
  <c r="M146" i="47"/>
  <c r="O139" i="47"/>
  <c r="AP1409" i="79"/>
  <c r="AR1645" i="79"/>
  <c r="M135" i="47"/>
  <c r="O136" i="47"/>
  <c r="K132" i="47"/>
  <c r="K134" i="47" s="1"/>
  <c r="O144" i="47"/>
  <c r="AR1209" i="79"/>
  <c r="AQ1409" i="79"/>
  <c r="AR1753" i="79"/>
  <c r="AP1211" i="79"/>
  <c r="O142" i="47"/>
  <c r="O135" i="47"/>
  <c r="AP1753" i="79"/>
  <c r="M145" i="47"/>
  <c r="AO1209" i="79"/>
  <c r="AM1211" i="79"/>
  <c r="N124" i="47"/>
  <c r="L137" i="47"/>
  <c r="AN1753" i="79"/>
  <c r="AO1008" i="79"/>
  <c r="AO1012" i="79" s="1"/>
  <c r="I79" i="43" s="1"/>
  <c r="N140" i="47" s="1"/>
  <c r="AM1753" i="79"/>
  <c r="N125" i="47"/>
  <c r="N128" i="47"/>
  <c r="N123" i="47"/>
  <c r="AX806" i="79"/>
  <c r="AX809" i="79" s="1"/>
  <c r="AX811" i="79" s="1"/>
  <c r="AO1608" i="79"/>
  <c r="N120" i="47"/>
  <c r="L138" i="47"/>
  <c r="K140" i="47"/>
  <c r="AX1210" i="79"/>
  <c r="AN1211" i="79"/>
  <c r="AN1410" i="79"/>
  <c r="AO1411" i="79"/>
  <c r="AM1410" i="79"/>
  <c r="K141" i="47"/>
  <c r="AO1645" i="79"/>
  <c r="AN1409" i="79"/>
  <c r="K136" i="47"/>
  <c r="AO1753" i="79"/>
  <c r="M140" i="47"/>
  <c r="AL1211" i="79"/>
  <c r="K138" i="47"/>
  <c r="AL1410" i="79"/>
  <c r="AL1753" i="79"/>
  <c r="AL1409" i="79"/>
  <c r="K143" i="47"/>
  <c r="K142" i="47"/>
  <c r="I131" i="47"/>
  <c r="V138" i="47"/>
  <c r="V135" i="47"/>
  <c r="U146" i="47"/>
  <c r="I130" i="47"/>
  <c r="I124" i="47"/>
  <c r="I122" i="47"/>
  <c r="J136" i="47"/>
  <c r="J142" i="47"/>
  <c r="J146" i="47"/>
  <c r="J143" i="47"/>
  <c r="J137" i="47"/>
  <c r="J144" i="47"/>
  <c r="J138" i="47"/>
  <c r="J140" i="47"/>
  <c r="J141" i="47"/>
  <c r="J145" i="47"/>
  <c r="J139" i="47"/>
  <c r="J135" i="47"/>
  <c r="AJ1012" i="79"/>
  <c r="D79" i="43" s="1"/>
  <c r="I140" i="47" s="1"/>
  <c r="J774" i="79"/>
  <c r="J797" i="79" s="1"/>
  <c r="AO817" i="79"/>
  <c r="AW817" i="79"/>
  <c r="AW1643" i="79" s="1"/>
  <c r="AJ817" i="79"/>
  <c r="AJ1643" i="79" s="1"/>
  <c r="AR817" i="79"/>
  <c r="AS817" i="79"/>
  <c r="AK817" i="79"/>
  <c r="AK1643" i="79" s="1"/>
  <c r="AV817" i="79"/>
  <c r="AV1643" i="79" s="1"/>
  <c r="U135" i="47"/>
  <c r="V142" i="47"/>
  <c r="V145" i="47"/>
  <c r="AD1170" i="79"/>
  <c r="AS1424" i="79"/>
  <c r="AW1424" i="79"/>
  <c r="AW1779" i="79" s="1"/>
  <c r="AR1424" i="79"/>
  <c r="AV1424" i="79"/>
  <c r="AV1779" i="79" s="1"/>
  <c r="I379" i="79"/>
  <c r="AM417" i="79" s="1"/>
  <c r="AK416" i="79"/>
  <c r="AK1208" i="79" s="1"/>
  <c r="AK1213" i="79" s="1"/>
  <c r="E82" i="43" s="1"/>
  <c r="AJ416" i="79"/>
  <c r="AJ1208" i="79" s="1"/>
  <c r="AS416" i="79"/>
  <c r="AV416" i="79"/>
  <c r="AV1208" i="79" s="1"/>
  <c r="AR416" i="79"/>
  <c r="AW416" i="79"/>
  <c r="AW1208" i="79" s="1"/>
  <c r="AO416" i="79"/>
  <c r="I121" i="47"/>
  <c r="V141" i="47"/>
  <c r="U143" i="47"/>
  <c r="J132" i="47"/>
  <c r="J134" i="47" s="1"/>
  <c r="I128" i="47"/>
  <c r="U138" i="47"/>
  <c r="V132" i="47"/>
  <c r="V134" i="47" s="1"/>
  <c r="U142" i="47"/>
  <c r="I120" i="47"/>
  <c r="AT1424" i="79"/>
  <c r="AU1424" i="79"/>
  <c r="AQ1424" i="79"/>
  <c r="AP1424" i="79"/>
  <c r="I126" i="47"/>
  <c r="I1170" i="79"/>
  <c r="AK1220" i="79"/>
  <c r="AK1671" i="79" s="1"/>
  <c r="AJ1220" i="79"/>
  <c r="AJ1671" i="79" s="1"/>
  <c r="AW1220" i="79"/>
  <c r="AW1671" i="79" s="1"/>
  <c r="AR1220" i="79"/>
  <c r="AS1220" i="79"/>
  <c r="AV1220" i="79"/>
  <c r="AV1671" i="79" s="1"/>
  <c r="AO1220" i="79"/>
  <c r="V140" i="47"/>
  <c r="I123" i="47"/>
  <c r="I574" i="79"/>
  <c r="AJ620" i="79"/>
  <c r="AJ1409" i="79" s="1"/>
  <c r="AK620" i="79"/>
  <c r="AK1409" i="79" s="1"/>
  <c r="AR620" i="79"/>
  <c r="AV620" i="79"/>
  <c r="AV1409" i="79" s="1"/>
  <c r="AW620" i="79"/>
  <c r="AW1409" i="79" s="1"/>
  <c r="AS620" i="79"/>
  <c r="AO620" i="79"/>
  <c r="U139" i="47"/>
  <c r="V146" i="47"/>
  <c r="V144" i="47"/>
  <c r="V139" i="47"/>
  <c r="V143" i="47"/>
  <c r="H972" i="79"/>
  <c r="Y972" i="79"/>
  <c r="AK1018" i="79"/>
  <c r="AK1609" i="79" s="1"/>
  <c r="AW1018" i="79"/>
  <c r="AW1609" i="79" s="1"/>
  <c r="AO1018" i="79"/>
  <c r="AR1018" i="79"/>
  <c r="AV1018" i="79"/>
  <c r="AV1609" i="79" s="1"/>
  <c r="AS1018" i="79"/>
  <c r="AJ1018" i="79"/>
  <c r="AJ1609" i="79" s="1"/>
  <c r="I129" i="47"/>
  <c r="AA774" i="79"/>
  <c r="AQ816" i="79"/>
  <c r="AU816" i="79"/>
  <c r="AT816" i="79"/>
  <c r="AN816" i="79"/>
  <c r="AP816" i="79"/>
  <c r="AM816" i="79"/>
  <c r="AL816" i="79"/>
  <c r="U137" i="47"/>
  <c r="AB379" i="79"/>
  <c r="AQ417" i="79"/>
  <c r="AU417" i="79"/>
  <c r="AT417" i="79"/>
  <c r="AM1017" i="79"/>
  <c r="AL1017" i="79"/>
  <c r="AU1017" i="79"/>
  <c r="AT1017" i="79"/>
  <c r="AQ1017" i="79"/>
  <c r="AP1017" i="79"/>
  <c r="AN1017" i="79"/>
  <c r="I127" i="47"/>
  <c r="U132" i="47"/>
  <c r="U134" i="47" s="1"/>
  <c r="U141" i="47"/>
  <c r="U144" i="47"/>
  <c r="I117" i="47"/>
  <c r="I119" i="47" s="1"/>
  <c r="AB574" i="79"/>
  <c r="R76" i="43"/>
  <c r="I125" i="47"/>
  <c r="V136" i="47"/>
  <c r="U140" i="47"/>
  <c r="U136" i="47"/>
  <c r="AT1213" i="79" l="1"/>
  <c r="N82" i="43" s="1"/>
  <c r="AT621" i="79"/>
  <c r="AT1607" i="79" s="1"/>
  <c r="I602" i="79"/>
  <c r="L139" i="43"/>
  <c r="M139" i="43" s="1"/>
  <c r="AU1213" i="79"/>
  <c r="O82" i="43" s="1"/>
  <c r="T152" i="47" s="1"/>
  <c r="Q132" i="47"/>
  <c r="Q134" i="47" s="1"/>
  <c r="AL417" i="79"/>
  <c r="AL1408" i="79" s="1"/>
  <c r="R132" i="47"/>
  <c r="R134" i="47" s="1"/>
  <c r="AL621" i="79"/>
  <c r="AL1607" i="79" s="1"/>
  <c r="AM621" i="79"/>
  <c r="AM1607" i="79" s="1"/>
  <c r="AN621" i="79"/>
  <c r="AN1607" i="79" s="1"/>
  <c r="AN417" i="79"/>
  <c r="AN1408" i="79" s="1"/>
  <c r="AU621" i="79"/>
  <c r="AU1607" i="79" s="1"/>
  <c r="AP621" i="79"/>
  <c r="AP1607" i="79" s="1"/>
  <c r="AQ621" i="79"/>
  <c r="AQ1607" i="79" s="1"/>
  <c r="AP417" i="79"/>
  <c r="AP1408" i="79" s="1"/>
  <c r="AK1779" i="79"/>
  <c r="AJ1779" i="79"/>
  <c r="AP1221" i="79"/>
  <c r="AP1698" i="79" s="1"/>
  <c r="AM1221" i="79"/>
  <c r="AM1698" i="79" s="1"/>
  <c r="AT1221" i="79"/>
  <c r="AT1698" i="79" s="1"/>
  <c r="AU1221" i="79"/>
  <c r="AU1698" i="79" s="1"/>
  <c r="AN1221" i="79"/>
  <c r="AN1698" i="79" s="1"/>
  <c r="AQ1221" i="79"/>
  <c r="AQ1698" i="79" s="1"/>
  <c r="AL1221" i="79"/>
  <c r="AL1698" i="79" s="1"/>
  <c r="AM1213" i="79"/>
  <c r="G82" i="43" s="1"/>
  <c r="L151" i="47" s="1"/>
  <c r="W121" i="47"/>
  <c r="T147" i="47"/>
  <c r="T149" i="47" s="1"/>
  <c r="W131" i="47"/>
  <c r="W122" i="47"/>
  <c r="H145" i="43"/>
  <c r="H146" i="43" s="1"/>
  <c r="W127" i="47"/>
  <c r="W128" i="47"/>
  <c r="W129" i="47"/>
  <c r="W126" i="47"/>
  <c r="N132" i="47"/>
  <c r="N134" i="47" s="1"/>
  <c r="K138" i="43"/>
  <c r="K143" i="43" s="1"/>
  <c r="AX1410" i="79"/>
  <c r="R140" i="47"/>
  <c r="Q144" i="47"/>
  <c r="N136" i="47"/>
  <c r="Q142" i="47"/>
  <c r="N135" i="47"/>
  <c r="R138" i="47"/>
  <c r="Q136" i="47"/>
  <c r="N145" i="47"/>
  <c r="R145" i="47"/>
  <c r="N137" i="47"/>
  <c r="R142" i="47"/>
  <c r="N143" i="47"/>
  <c r="AL1213" i="79"/>
  <c r="F82" i="43" s="1"/>
  <c r="K158" i="47" s="1"/>
  <c r="S147" i="47"/>
  <c r="S149" i="47" s="1"/>
  <c r="R135" i="47"/>
  <c r="Q143" i="47"/>
  <c r="AQ1213" i="79"/>
  <c r="K82" i="43" s="1"/>
  <c r="P151" i="47" s="1"/>
  <c r="AU1408" i="79"/>
  <c r="R146" i="47"/>
  <c r="AU1411" i="79"/>
  <c r="R137" i="47"/>
  <c r="Q141" i="47"/>
  <c r="Q135" i="47"/>
  <c r="AU1779" i="79"/>
  <c r="R143" i="47"/>
  <c r="M147" i="47"/>
  <c r="M149" i="47" s="1"/>
  <c r="AN1213" i="79"/>
  <c r="H82" i="43" s="1"/>
  <c r="M150" i="47" s="1"/>
  <c r="W117" i="47"/>
  <c r="W119" i="47" s="1"/>
  <c r="AU1608" i="79"/>
  <c r="W130" i="47"/>
  <c r="P147" i="47"/>
  <c r="P149" i="47" s="1"/>
  <c r="R136" i="47"/>
  <c r="W125" i="47"/>
  <c r="R144" i="47"/>
  <c r="AP1213" i="79"/>
  <c r="J82" i="43" s="1"/>
  <c r="O157" i="47" s="1"/>
  <c r="AS1609" i="79"/>
  <c r="AX1209" i="79"/>
  <c r="AS1409" i="79"/>
  <c r="AT1608" i="79"/>
  <c r="AS1643" i="79"/>
  <c r="Q146" i="47"/>
  <c r="K147" i="47"/>
  <c r="K149" i="47" s="1"/>
  <c r="AS1779" i="79"/>
  <c r="O147" i="47"/>
  <c r="O149" i="47" s="1"/>
  <c r="AT1411" i="79"/>
  <c r="Q138" i="47"/>
  <c r="W120" i="47"/>
  <c r="Q140" i="47"/>
  <c r="AS1671" i="79"/>
  <c r="Q137" i="47"/>
  <c r="Q145" i="47"/>
  <c r="AT1779" i="79"/>
  <c r="AS1208" i="79"/>
  <c r="AS1213" i="79" s="1"/>
  <c r="M82" i="43" s="1"/>
  <c r="R157" i="47" s="1"/>
  <c r="AX1008" i="79"/>
  <c r="AX1012" i="79" s="1"/>
  <c r="AX1014" i="79" s="1"/>
  <c r="N139" i="47"/>
  <c r="N146" i="47"/>
  <c r="N138" i="47"/>
  <c r="R141" i="47"/>
  <c r="AT1408" i="79"/>
  <c r="N144" i="47"/>
  <c r="AQ1779" i="79"/>
  <c r="AR1671" i="79"/>
  <c r="AX1753" i="79"/>
  <c r="AX1645" i="79"/>
  <c r="L147" i="47"/>
  <c r="L149" i="47" s="1"/>
  <c r="AQ1608" i="79"/>
  <c r="AQ1408" i="79"/>
  <c r="AR1609" i="79"/>
  <c r="N142" i="47"/>
  <c r="AQ1411" i="79"/>
  <c r="AR1409" i="79"/>
  <c r="AR1208" i="79"/>
  <c r="AR1213" i="79" s="1"/>
  <c r="L82" i="43" s="1"/>
  <c r="Q155" i="47" s="1"/>
  <c r="AP1411" i="79"/>
  <c r="AR1643" i="79"/>
  <c r="AP1779" i="79"/>
  <c r="W123" i="47"/>
  <c r="AR1779" i="79"/>
  <c r="AP1608" i="79"/>
  <c r="AN1411" i="79"/>
  <c r="AO1671" i="79"/>
  <c r="AO1643" i="79"/>
  <c r="AM1408" i="79"/>
  <c r="AO1779" i="79"/>
  <c r="N141" i="47"/>
  <c r="AO1409" i="79"/>
  <c r="W124" i="47"/>
  <c r="AO1609" i="79"/>
  <c r="AM1608" i="79"/>
  <c r="AM1411" i="79"/>
  <c r="AN1608" i="79"/>
  <c r="AN1779" i="79"/>
  <c r="AM1779" i="79"/>
  <c r="AO1208" i="79"/>
  <c r="AO1213" i="79" s="1"/>
  <c r="I82" i="43" s="1"/>
  <c r="N154" i="47" s="1"/>
  <c r="AL1608" i="79"/>
  <c r="AL1411" i="79"/>
  <c r="AL1779" i="79"/>
  <c r="T156" i="47"/>
  <c r="T155" i="47"/>
  <c r="J160" i="47"/>
  <c r="T151" i="47"/>
  <c r="S150" i="47"/>
  <c r="T157" i="47"/>
  <c r="T160" i="47"/>
  <c r="T158" i="47"/>
  <c r="T161" i="47"/>
  <c r="S160" i="47"/>
  <c r="S158" i="47"/>
  <c r="S161" i="47"/>
  <c r="S153" i="47"/>
  <c r="S151" i="47"/>
  <c r="S159" i="47"/>
  <c r="S155" i="47"/>
  <c r="T153" i="47"/>
  <c r="T154" i="47"/>
  <c r="S154" i="47"/>
  <c r="S152" i="47"/>
  <c r="S156" i="47"/>
  <c r="I145" i="47"/>
  <c r="I135" i="47"/>
  <c r="I144" i="47"/>
  <c r="I137" i="47"/>
  <c r="I142" i="47"/>
  <c r="I138" i="47"/>
  <c r="S157" i="47"/>
  <c r="I143" i="47"/>
  <c r="I139" i="47"/>
  <c r="I132" i="47"/>
  <c r="I134" i="47" s="1"/>
  <c r="V147" i="47"/>
  <c r="V149" i="47" s="1"/>
  <c r="J156" i="47"/>
  <c r="J153" i="47"/>
  <c r="AB774" i="79"/>
  <c r="AP817" i="79"/>
  <c r="AU817" i="79"/>
  <c r="AN817" i="79"/>
  <c r="AQ817" i="79"/>
  <c r="AT817" i="79"/>
  <c r="AM817" i="79"/>
  <c r="AL817" i="79"/>
  <c r="J147" i="47"/>
  <c r="J149" i="47" s="1"/>
  <c r="K774" i="79"/>
  <c r="K797" i="79" s="1"/>
  <c r="AR818" i="79"/>
  <c r="AK818" i="79"/>
  <c r="AK1669" i="79" s="1"/>
  <c r="AW818" i="79"/>
  <c r="AW1669" i="79" s="1"/>
  <c r="AO818" i="79"/>
  <c r="AJ818" i="79"/>
  <c r="AJ1669" i="79" s="1"/>
  <c r="AS818" i="79"/>
  <c r="AV818" i="79"/>
  <c r="AV1669" i="79" s="1"/>
  <c r="AP1018" i="79"/>
  <c r="AU1018" i="79"/>
  <c r="AT1018" i="79"/>
  <c r="AQ1018" i="79"/>
  <c r="AN1018" i="79"/>
  <c r="AM1018" i="79"/>
  <c r="AL1018" i="79"/>
  <c r="J157" i="47"/>
  <c r="J155" i="47"/>
  <c r="AJ1213" i="79"/>
  <c r="D82" i="43" s="1"/>
  <c r="R79" i="43"/>
  <c r="I146" i="47"/>
  <c r="I136" i="47"/>
  <c r="J161" i="47"/>
  <c r="U147" i="47"/>
  <c r="U149" i="47" s="1"/>
  <c r="J379" i="79"/>
  <c r="AT418" i="79" s="1"/>
  <c r="AJ417" i="79"/>
  <c r="AJ1408" i="79" s="1"/>
  <c r="AK417" i="79"/>
  <c r="AK1408" i="79" s="1"/>
  <c r="AK1414" i="79" s="1"/>
  <c r="E85" i="43" s="1"/>
  <c r="J168" i="47" s="1"/>
  <c r="AR417" i="79"/>
  <c r="AV417" i="79"/>
  <c r="AV1408" i="79" s="1"/>
  <c r="AV1414" i="79" s="1"/>
  <c r="P85" i="43" s="1"/>
  <c r="AW417" i="79"/>
  <c r="AW1408" i="79" s="1"/>
  <c r="AW1414" i="79" s="1"/>
  <c r="Q85" i="43" s="1"/>
  <c r="AS417" i="79"/>
  <c r="AO417" i="79"/>
  <c r="AE1170" i="79"/>
  <c r="AF1170" i="79" s="1"/>
  <c r="AG1170" i="79" s="1"/>
  <c r="AH1170" i="79" s="1"/>
  <c r="AI1170" i="79" s="1"/>
  <c r="J152" i="47"/>
  <c r="AC379" i="79"/>
  <c r="J1170" i="79"/>
  <c r="AK1221" i="79"/>
  <c r="AK1698" i="79" s="1"/>
  <c r="AJ1221" i="79"/>
  <c r="AJ1698" i="79" s="1"/>
  <c r="AV1221" i="79"/>
  <c r="AV1698" i="79" s="1"/>
  <c r="AR1221" i="79"/>
  <c r="AW1221" i="79"/>
  <c r="AW1698" i="79" s="1"/>
  <c r="AS1221" i="79"/>
  <c r="AO1221" i="79"/>
  <c r="J150" i="47"/>
  <c r="J154" i="47"/>
  <c r="J158" i="47"/>
  <c r="AC574" i="79"/>
  <c r="I972" i="79"/>
  <c r="Z972" i="79"/>
  <c r="AK1019" i="79"/>
  <c r="AK1644" i="79" s="1"/>
  <c r="AW1019" i="79"/>
  <c r="AW1644" i="79" s="1"/>
  <c r="AV1019" i="79"/>
  <c r="AV1644" i="79" s="1"/>
  <c r="AS1019" i="79"/>
  <c r="AR1019" i="79"/>
  <c r="AO1019" i="79"/>
  <c r="AJ1019" i="79"/>
  <c r="AJ1644" i="79" s="1"/>
  <c r="J574" i="79"/>
  <c r="AJ621" i="79"/>
  <c r="AJ1607" i="79" s="1"/>
  <c r="AK621" i="79"/>
  <c r="AK1607" i="79" s="1"/>
  <c r="AW621" i="79"/>
  <c r="AW1607" i="79" s="1"/>
  <c r="AR621" i="79"/>
  <c r="AS621" i="79"/>
  <c r="AV621" i="79"/>
  <c r="AV1607" i="79" s="1"/>
  <c r="AO621" i="79"/>
  <c r="I141" i="47"/>
  <c r="J151" i="47"/>
  <c r="J159" i="47"/>
  <c r="P156" i="47" l="1"/>
  <c r="AM622" i="79"/>
  <c r="AM1642" i="79" s="1"/>
  <c r="J602" i="79"/>
  <c r="AQ1414" i="79"/>
  <c r="K85" i="43" s="1"/>
  <c r="P175" i="47" s="1"/>
  <c r="T150" i="47"/>
  <c r="P161" i="47"/>
  <c r="T159" i="47"/>
  <c r="O150" i="47"/>
  <c r="P153" i="47"/>
  <c r="P159" i="47"/>
  <c r="N161" i="47"/>
  <c r="AT1414" i="79"/>
  <c r="N85" i="43" s="1"/>
  <c r="S167" i="47" s="1"/>
  <c r="N151" i="47"/>
  <c r="N150" i="47"/>
  <c r="L153" i="47"/>
  <c r="L156" i="47"/>
  <c r="L154" i="47"/>
  <c r="P152" i="47"/>
  <c r="L158" i="47"/>
  <c r="L161" i="47"/>
  <c r="AU1414" i="79"/>
  <c r="O85" i="43" s="1"/>
  <c r="T167" i="47" s="1"/>
  <c r="AN1414" i="79"/>
  <c r="H85" i="43" s="1"/>
  <c r="M174" i="47" s="1"/>
  <c r="AP622" i="79"/>
  <c r="AP1642" i="79" s="1"/>
  <c r="AT622" i="79"/>
  <c r="AT1642" i="79" s="1"/>
  <c r="AQ622" i="79"/>
  <c r="AQ1642" i="79" s="1"/>
  <c r="L159" i="47"/>
  <c r="L160" i="47"/>
  <c r="L150" i="47"/>
  <c r="L152" i="47"/>
  <c r="L157" i="47"/>
  <c r="L155" i="47"/>
  <c r="N157" i="47"/>
  <c r="AP418" i="79"/>
  <c r="AP1606" i="79" s="1"/>
  <c r="Q159" i="47"/>
  <c r="AL418" i="79"/>
  <c r="AL1606" i="79" s="1"/>
  <c r="AM418" i="79"/>
  <c r="AM1606" i="79" s="1"/>
  <c r="AN418" i="79"/>
  <c r="AN1606" i="79" s="1"/>
  <c r="AU418" i="79"/>
  <c r="AU1606" i="79" s="1"/>
  <c r="AQ418" i="79"/>
  <c r="AQ1606" i="79" s="1"/>
  <c r="AU622" i="79"/>
  <c r="AU1642" i="79" s="1"/>
  <c r="W140" i="47"/>
  <c r="AL622" i="79"/>
  <c r="AL1642" i="79" s="1"/>
  <c r="AN622" i="79"/>
  <c r="AN1642" i="79" s="1"/>
  <c r="AN1222" i="79"/>
  <c r="AN1725" i="79" s="1"/>
  <c r="AP1222" i="79"/>
  <c r="AP1725" i="79" s="1"/>
  <c r="AU1222" i="79"/>
  <c r="AU1725" i="79" s="1"/>
  <c r="AQ1222" i="79"/>
  <c r="AQ1725" i="79" s="1"/>
  <c r="AM1222" i="79"/>
  <c r="AM1725" i="79" s="1"/>
  <c r="AL1222" i="79"/>
  <c r="AL1725" i="79" s="1"/>
  <c r="AT1222" i="79"/>
  <c r="AT1725" i="79" s="1"/>
  <c r="AX1208" i="79"/>
  <c r="Q160" i="47"/>
  <c r="P150" i="47"/>
  <c r="Q156" i="47"/>
  <c r="P158" i="47"/>
  <c r="Q157" i="47"/>
  <c r="Q158" i="47"/>
  <c r="Q154" i="47"/>
  <c r="P157" i="47"/>
  <c r="Q161" i="47"/>
  <c r="Q152" i="47"/>
  <c r="P160" i="47"/>
  <c r="P154" i="47"/>
  <c r="P155" i="47"/>
  <c r="Q153" i="47"/>
  <c r="M154" i="47"/>
  <c r="M151" i="47"/>
  <c r="N152" i="47"/>
  <c r="O152" i="47"/>
  <c r="O161" i="47"/>
  <c r="O155" i="47"/>
  <c r="O154" i="47"/>
  <c r="W136" i="47"/>
  <c r="M158" i="47"/>
  <c r="M153" i="47"/>
  <c r="M160" i="47"/>
  <c r="M157" i="47"/>
  <c r="M159" i="47"/>
  <c r="M156" i="47"/>
  <c r="M161" i="47"/>
  <c r="M152" i="47"/>
  <c r="M155" i="47"/>
  <c r="K160" i="47"/>
  <c r="K161" i="47"/>
  <c r="K156" i="47"/>
  <c r="I145" i="43"/>
  <c r="I146" i="43" s="1"/>
  <c r="K154" i="47"/>
  <c r="K157" i="47"/>
  <c r="K151" i="47"/>
  <c r="K155" i="47"/>
  <c r="K153" i="47"/>
  <c r="K159" i="47"/>
  <c r="K152" i="47"/>
  <c r="K150" i="47"/>
  <c r="W139" i="47"/>
  <c r="W146" i="47"/>
  <c r="Q147" i="47"/>
  <c r="Q149" i="47" s="1"/>
  <c r="W137" i="47"/>
  <c r="W135" i="47"/>
  <c r="W144" i="47"/>
  <c r="R160" i="47"/>
  <c r="R158" i="47"/>
  <c r="R152" i="47"/>
  <c r="R154" i="47"/>
  <c r="R161" i="47"/>
  <c r="AX1411" i="79"/>
  <c r="R153" i="47"/>
  <c r="W143" i="47"/>
  <c r="AX1671" i="79"/>
  <c r="AU1643" i="79"/>
  <c r="R150" i="47"/>
  <c r="O153" i="47"/>
  <c r="R155" i="47"/>
  <c r="W138" i="47"/>
  <c r="O160" i="47"/>
  <c r="R151" i="47"/>
  <c r="O158" i="47"/>
  <c r="AL1414" i="79"/>
  <c r="F85" i="43" s="1"/>
  <c r="K165" i="47" s="1"/>
  <c r="AP1414" i="79"/>
  <c r="J85" i="43" s="1"/>
  <c r="O168" i="47" s="1"/>
  <c r="R156" i="47"/>
  <c r="W145" i="47"/>
  <c r="O151" i="47"/>
  <c r="AU1609" i="79"/>
  <c r="O156" i="47"/>
  <c r="W141" i="47"/>
  <c r="R159" i="47"/>
  <c r="O159" i="47"/>
  <c r="R147" i="47"/>
  <c r="R149" i="47" s="1"/>
  <c r="AS1669" i="79"/>
  <c r="AS1607" i="79"/>
  <c r="AT1643" i="79"/>
  <c r="AT1606" i="79"/>
  <c r="AS1644" i="79"/>
  <c r="AS1408" i="79"/>
  <c r="AS1414" i="79" s="1"/>
  <c r="M85" i="43" s="1"/>
  <c r="R173" i="47" s="1"/>
  <c r="AT1609" i="79"/>
  <c r="N147" i="47"/>
  <c r="N149" i="47" s="1"/>
  <c r="Q151" i="47"/>
  <c r="AX1409" i="79"/>
  <c r="AS1698" i="79"/>
  <c r="Q150" i="47"/>
  <c r="N155" i="47"/>
  <c r="AR1698" i="79"/>
  <c r="L138" i="43"/>
  <c r="M138" i="43" s="1"/>
  <c r="N158" i="47"/>
  <c r="AR1607" i="79"/>
  <c r="AR1669" i="79"/>
  <c r="N153" i="47"/>
  <c r="AX1779" i="79"/>
  <c r="N159" i="47"/>
  <c r="AM1414" i="79"/>
  <c r="G85" i="43" s="1"/>
  <c r="L168" i="47" s="1"/>
  <c r="AR1408" i="79"/>
  <c r="AR1414" i="79" s="1"/>
  <c r="L85" i="43" s="1"/>
  <c r="Q165" i="47" s="1"/>
  <c r="AQ1643" i="79"/>
  <c r="W142" i="47"/>
  <c r="AQ1609" i="79"/>
  <c r="AR1644" i="79"/>
  <c r="AX1608" i="79"/>
  <c r="AP1609" i="79"/>
  <c r="AP1643" i="79"/>
  <c r="N160" i="47"/>
  <c r="AN1643" i="79"/>
  <c r="AO1644" i="79"/>
  <c r="AO1698" i="79"/>
  <c r="AO1669" i="79"/>
  <c r="AN1609" i="79"/>
  <c r="AO1607" i="79"/>
  <c r="AO1408" i="79"/>
  <c r="AO1414" i="79" s="1"/>
  <c r="I85" i="43" s="1"/>
  <c r="N167" i="47" s="1"/>
  <c r="W132" i="47"/>
  <c r="W134" i="47" s="1"/>
  <c r="N156" i="47"/>
  <c r="AM1609" i="79"/>
  <c r="AM1643" i="79"/>
  <c r="AL1609" i="79"/>
  <c r="AL1643" i="79"/>
  <c r="P166" i="47"/>
  <c r="P168" i="47"/>
  <c r="T176" i="47"/>
  <c r="J169" i="47"/>
  <c r="J171" i="47"/>
  <c r="J172" i="47"/>
  <c r="J175" i="47"/>
  <c r="J165" i="47"/>
  <c r="J174" i="47"/>
  <c r="T173" i="47"/>
  <c r="J167" i="47"/>
  <c r="J173" i="47"/>
  <c r="T170" i="47"/>
  <c r="J170" i="47"/>
  <c r="J166" i="47"/>
  <c r="J176" i="47"/>
  <c r="I151" i="47"/>
  <c r="T165" i="47"/>
  <c r="T162" i="47"/>
  <c r="T164" i="47" s="1"/>
  <c r="S162" i="47"/>
  <c r="S164" i="47" s="1"/>
  <c r="I159" i="47"/>
  <c r="I147" i="47"/>
  <c r="I149" i="47" s="1"/>
  <c r="K574" i="79"/>
  <c r="AR622" i="79"/>
  <c r="AW622" i="79"/>
  <c r="AW1642" i="79" s="1"/>
  <c r="AV622" i="79"/>
  <c r="AV1642" i="79" s="1"/>
  <c r="AS622" i="79"/>
  <c r="AO622" i="79"/>
  <c r="AJ622" i="79"/>
  <c r="AJ1642" i="79" s="1"/>
  <c r="AK622" i="79"/>
  <c r="AK1642" i="79" s="1"/>
  <c r="AJ1414" i="79"/>
  <c r="D85" i="43" s="1"/>
  <c r="I172" i="47" s="1"/>
  <c r="AT1019" i="79"/>
  <c r="AU1019" i="79"/>
  <c r="AQ1019" i="79"/>
  <c r="AL1019" i="79"/>
  <c r="AM1019" i="79"/>
  <c r="AP1019" i="79"/>
  <c r="AN1019" i="79"/>
  <c r="K379" i="79"/>
  <c r="AT419" i="79" s="1"/>
  <c r="AJ418" i="79"/>
  <c r="AJ1606" i="79" s="1"/>
  <c r="AK418" i="79"/>
  <c r="AK1606" i="79" s="1"/>
  <c r="AK1613" i="79" s="1"/>
  <c r="E88" i="43" s="1"/>
  <c r="E31" i="43" s="1"/>
  <c r="AV418" i="79"/>
  <c r="AV1606" i="79" s="1"/>
  <c r="AV1613" i="79" s="1"/>
  <c r="P88" i="43" s="1"/>
  <c r="AS418" i="79"/>
  <c r="AW418" i="79"/>
  <c r="AW1606" i="79" s="1"/>
  <c r="AW1613" i="79" s="1"/>
  <c r="Q88" i="43" s="1"/>
  <c r="AR418" i="79"/>
  <c r="AO418" i="79"/>
  <c r="L774" i="79"/>
  <c r="L797" i="79" s="1"/>
  <c r="AS819" i="79"/>
  <c r="AO819" i="79"/>
  <c r="AJ819" i="79"/>
  <c r="AJ1696" i="79" s="1"/>
  <c r="AK819" i="79"/>
  <c r="AK1696" i="79" s="1"/>
  <c r="AW819" i="79"/>
  <c r="AW1696" i="79" s="1"/>
  <c r="AV819" i="79"/>
  <c r="AV1696" i="79" s="1"/>
  <c r="AR819" i="79"/>
  <c r="J162" i="47"/>
  <c r="J164" i="47" s="1"/>
  <c r="AA972" i="79"/>
  <c r="J972" i="79"/>
  <c r="AO1020" i="79"/>
  <c r="AK1020" i="79"/>
  <c r="AK1670" i="79" s="1"/>
  <c r="AW1020" i="79"/>
  <c r="AW1670" i="79" s="1"/>
  <c r="AS1020" i="79"/>
  <c r="AJ1020" i="79"/>
  <c r="AJ1670" i="79" s="1"/>
  <c r="AR1020" i="79"/>
  <c r="AV1020" i="79"/>
  <c r="AV1670" i="79" s="1"/>
  <c r="K1170" i="79"/>
  <c r="AK1222" i="79"/>
  <c r="AK1725" i="79" s="1"/>
  <c r="AJ1222" i="79"/>
  <c r="AJ1725" i="79" s="1"/>
  <c r="AS1222" i="79"/>
  <c r="AV1222" i="79"/>
  <c r="AV1725" i="79" s="1"/>
  <c r="AR1222" i="79"/>
  <c r="AW1222" i="79"/>
  <c r="AW1725" i="79" s="1"/>
  <c r="AO1222" i="79"/>
  <c r="I161" i="47"/>
  <c r="I157" i="47"/>
  <c r="I153" i="47"/>
  <c r="I156" i="47"/>
  <c r="I160" i="47"/>
  <c r="I152" i="47"/>
  <c r="I155" i="47"/>
  <c r="I154" i="47"/>
  <c r="I158" i="47"/>
  <c r="AC774" i="79"/>
  <c r="AQ818" i="79"/>
  <c r="AT818" i="79"/>
  <c r="AP818" i="79"/>
  <c r="AN818" i="79"/>
  <c r="AM818" i="79"/>
  <c r="AL818" i="79"/>
  <c r="AU818" i="79"/>
  <c r="AD574" i="79"/>
  <c r="AD379" i="79"/>
  <c r="I150" i="47"/>
  <c r="P176" i="47" l="1"/>
  <c r="S175" i="47"/>
  <c r="P165" i="47"/>
  <c r="P172" i="47"/>
  <c r="T166" i="47"/>
  <c r="T168" i="47"/>
  <c r="T175" i="47"/>
  <c r="P169" i="47"/>
  <c r="M175" i="47"/>
  <c r="P174" i="47"/>
  <c r="P170" i="47"/>
  <c r="P173" i="47"/>
  <c r="P167" i="47"/>
  <c r="P171" i="47"/>
  <c r="S176" i="47"/>
  <c r="S166" i="47"/>
  <c r="S174" i="47"/>
  <c r="S170" i="47"/>
  <c r="S168" i="47"/>
  <c r="S173" i="47"/>
  <c r="AN623" i="79"/>
  <c r="K602" i="79"/>
  <c r="S169" i="47"/>
  <c r="S165" i="47"/>
  <c r="M172" i="47"/>
  <c r="T174" i="47"/>
  <c r="M173" i="47"/>
  <c r="L162" i="47"/>
  <c r="L164" i="47" s="1"/>
  <c r="M167" i="47"/>
  <c r="M165" i="47"/>
  <c r="M170" i="47"/>
  <c r="M166" i="47"/>
  <c r="T171" i="47"/>
  <c r="T172" i="47"/>
  <c r="S172" i="47"/>
  <c r="M169" i="47"/>
  <c r="M176" i="47"/>
  <c r="T169" i="47"/>
  <c r="S171" i="47"/>
  <c r="M168" i="47"/>
  <c r="M171" i="47"/>
  <c r="AQ1613" i="79"/>
  <c r="K88" i="43" s="1"/>
  <c r="P189" i="47" s="1"/>
  <c r="AQ623" i="79"/>
  <c r="AQ1668" i="79" s="1"/>
  <c r="AN1613" i="79"/>
  <c r="H88" i="43" s="1"/>
  <c r="E34" i="43" s="1"/>
  <c r="AU623" i="79"/>
  <c r="AU1668" i="79" s="1"/>
  <c r="O165" i="47"/>
  <c r="AT623" i="79"/>
  <c r="AT1668" i="79" s="1"/>
  <c r="AX1698" i="79"/>
  <c r="AN419" i="79"/>
  <c r="AN1641" i="79" s="1"/>
  <c r="O172" i="47"/>
  <c r="O166" i="47"/>
  <c r="AP419" i="79"/>
  <c r="AP1641" i="79" s="1"/>
  <c r="AU1613" i="79"/>
  <c r="O88" i="43" s="1"/>
  <c r="E41" i="43" s="1"/>
  <c r="O175" i="47"/>
  <c r="AP623" i="79"/>
  <c r="AP1668" i="79" s="1"/>
  <c r="AM623" i="79"/>
  <c r="AM1668" i="79" s="1"/>
  <c r="P162" i="47"/>
  <c r="P164" i="47" s="1"/>
  <c r="AL623" i="79"/>
  <c r="AL1668" i="79" s="1"/>
  <c r="K171" i="47"/>
  <c r="O174" i="47"/>
  <c r="O170" i="47"/>
  <c r="R168" i="47"/>
  <c r="Q168" i="47"/>
  <c r="R175" i="47"/>
  <c r="AM419" i="79"/>
  <c r="AM1641" i="79" s="1"/>
  <c r="R171" i="47"/>
  <c r="AL419" i="79"/>
  <c r="AL1641" i="79" s="1"/>
  <c r="AQ419" i="79"/>
  <c r="AQ1641" i="79" s="1"/>
  <c r="O176" i="47"/>
  <c r="AP1613" i="79"/>
  <c r="J88" i="43" s="1"/>
  <c r="E36" i="43" s="1"/>
  <c r="O167" i="47"/>
  <c r="R176" i="47"/>
  <c r="AN1223" i="79"/>
  <c r="AN1752" i="79" s="1"/>
  <c r="AP1223" i="79"/>
  <c r="AP1752" i="79" s="1"/>
  <c r="AU1223" i="79"/>
  <c r="AU1752" i="79" s="1"/>
  <c r="AM1223" i="79"/>
  <c r="AM1752" i="79" s="1"/>
  <c r="AT1223" i="79"/>
  <c r="AT1752" i="79" s="1"/>
  <c r="AQ1223" i="79"/>
  <c r="AQ1752" i="79" s="1"/>
  <c r="AL1223" i="79"/>
  <c r="AL1752" i="79" s="1"/>
  <c r="AU419" i="79"/>
  <c r="AU1641" i="79" s="1"/>
  <c r="AM1613" i="79"/>
  <c r="G88" i="43" s="1"/>
  <c r="L181" i="47" s="1"/>
  <c r="Q169" i="47"/>
  <c r="R174" i="47"/>
  <c r="R169" i="47"/>
  <c r="R165" i="47"/>
  <c r="R172" i="47"/>
  <c r="O171" i="47"/>
  <c r="Q176" i="47"/>
  <c r="Q173" i="47"/>
  <c r="R166" i="47"/>
  <c r="O169" i="47"/>
  <c r="Q166" i="47"/>
  <c r="AT1613" i="79"/>
  <c r="N88" i="43" s="1"/>
  <c r="E40" i="43" s="1"/>
  <c r="M162" i="47"/>
  <c r="M164" i="47" s="1"/>
  <c r="O173" i="47"/>
  <c r="N175" i="47"/>
  <c r="L169" i="47"/>
  <c r="L167" i="47"/>
  <c r="L175" i="47"/>
  <c r="L173" i="47"/>
  <c r="L171" i="47"/>
  <c r="O162" i="47"/>
  <c r="O164" i="47" s="1"/>
  <c r="R162" i="47"/>
  <c r="R164" i="47" s="1"/>
  <c r="K162" i="47"/>
  <c r="K164" i="47" s="1"/>
  <c r="AL1613" i="79"/>
  <c r="F88" i="43" s="1"/>
  <c r="E32" i="43" s="1"/>
  <c r="K176" i="47"/>
  <c r="K173" i="47"/>
  <c r="K172" i="47"/>
  <c r="K167" i="47"/>
  <c r="K169" i="47"/>
  <c r="K174" i="47"/>
  <c r="K175" i="47"/>
  <c r="K168" i="47"/>
  <c r="Q162" i="47"/>
  <c r="Q164" i="47" s="1"/>
  <c r="W147" i="47"/>
  <c r="W149" i="47" s="1"/>
  <c r="N169" i="47"/>
  <c r="N168" i="47"/>
  <c r="N162" i="47"/>
  <c r="N164" i="47" s="1"/>
  <c r="AU1644" i="79"/>
  <c r="N173" i="47"/>
  <c r="AU1669" i="79"/>
  <c r="AX1607" i="79"/>
  <c r="K166" i="47"/>
  <c r="N166" i="47"/>
  <c r="K170" i="47"/>
  <c r="AX1609" i="79"/>
  <c r="AX1643" i="79"/>
  <c r="AS1642" i="79"/>
  <c r="L170" i="47"/>
  <c r="N172" i="47"/>
  <c r="AT1641" i="79"/>
  <c r="Q171" i="47"/>
  <c r="AS1606" i="79"/>
  <c r="AS1613" i="79" s="1"/>
  <c r="M88" i="43" s="1"/>
  <c r="E39" i="43" s="1"/>
  <c r="AT1669" i="79"/>
  <c r="AS1670" i="79"/>
  <c r="N165" i="47"/>
  <c r="N174" i="47"/>
  <c r="AS1696" i="79"/>
  <c r="AT1644" i="79"/>
  <c r="L174" i="47"/>
  <c r="Q167" i="47"/>
  <c r="R167" i="47"/>
  <c r="Q172" i="47"/>
  <c r="AS1725" i="79"/>
  <c r="R170" i="47"/>
  <c r="AP1669" i="79"/>
  <c r="AR1642" i="79"/>
  <c r="AR1696" i="79"/>
  <c r="AQ1669" i="79"/>
  <c r="AR1725" i="79"/>
  <c r="AP1644" i="79"/>
  <c r="J145" i="43"/>
  <c r="J146" i="43" s="1"/>
  <c r="AR1670" i="79"/>
  <c r="Q174" i="47"/>
  <c r="Q175" i="47"/>
  <c r="AR1606" i="79"/>
  <c r="AR1613" i="79" s="1"/>
  <c r="L88" i="43" s="1"/>
  <c r="E38" i="43" s="1"/>
  <c r="Q170" i="47"/>
  <c r="L166" i="47"/>
  <c r="L172" i="47"/>
  <c r="L176" i="47"/>
  <c r="L165" i="47"/>
  <c r="AQ1644" i="79"/>
  <c r="AO1670" i="79"/>
  <c r="AO1642" i="79"/>
  <c r="AO1725" i="79"/>
  <c r="AM1669" i="79"/>
  <c r="AN1644" i="79"/>
  <c r="AN1669" i="79"/>
  <c r="AM1644" i="79"/>
  <c r="AN1668" i="79"/>
  <c r="N176" i="47"/>
  <c r="AO1696" i="79"/>
  <c r="AO1606" i="79"/>
  <c r="AO1613" i="79" s="1"/>
  <c r="I88" i="43" s="1"/>
  <c r="N188" i="47" s="1"/>
  <c r="AX1408" i="79"/>
  <c r="AX1414" i="79" s="1"/>
  <c r="AX1416" i="79" s="1"/>
  <c r="N171" i="47"/>
  <c r="N170" i="47"/>
  <c r="AL1669" i="79"/>
  <c r="AL1644" i="79"/>
  <c r="I168" i="47"/>
  <c r="I171" i="47"/>
  <c r="I174" i="47"/>
  <c r="J182" i="47"/>
  <c r="I169" i="47"/>
  <c r="I170" i="47"/>
  <c r="I167" i="47"/>
  <c r="I165" i="47"/>
  <c r="J187" i="47"/>
  <c r="J190" i="47"/>
  <c r="I176" i="47"/>
  <c r="J177" i="47"/>
  <c r="J179" i="47" s="1"/>
  <c r="I166" i="47"/>
  <c r="J191" i="47"/>
  <c r="J181" i="47"/>
  <c r="J189" i="47"/>
  <c r="R85" i="43"/>
  <c r="I173" i="47"/>
  <c r="I175" i="47"/>
  <c r="J186" i="47"/>
  <c r="J184" i="47"/>
  <c r="J188" i="47"/>
  <c r="J185" i="47"/>
  <c r="J180" i="47"/>
  <c r="J183" i="47"/>
  <c r="AE574" i="79"/>
  <c r="AD774" i="79"/>
  <c r="AN819" i="79"/>
  <c r="AL819" i="79"/>
  <c r="AM819" i="79"/>
  <c r="AU819" i="79"/>
  <c r="AT819" i="79"/>
  <c r="AQ819" i="79"/>
  <c r="AP819" i="79"/>
  <c r="L1170" i="79"/>
  <c r="AJ1223" i="79"/>
  <c r="AJ1752" i="79" s="1"/>
  <c r="AK1223" i="79"/>
  <c r="AK1752" i="79" s="1"/>
  <c r="AS1223" i="79"/>
  <c r="AV1223" i="79"/>
  <c r="AV1752" i="79" s="1"/>
  <c r="AW1223" i="79"/>
  <c r="AW1752" i="79" s="1"/>
  <c r="AR1223" i="79"/>
  <c r="AO1223" i="79"/>
  <c r="AJ1613" i="79"/>
  <c r="D88" i="43" s="1"/>
  <c r="I180" i="47" s="1"/>
  <c r="K972" i="79"/>
  <c r="AB972" i="79"/>
  <c r="AK1021" i="79"/>
  <c r="AK1697" i="79" s="1"/>
  <c r="AW1021" i="79"/>
  <c r="AW1697" i="79" s="1"/>
  <c r="AR1021" i="79"/>
  <c r="AV1021" i="79"/>
  <c r="AV1697" i="79" s="1"/>
  <c r="AJ1021" i="79"/>
  <c r="AJ1697" i="79" s="1"/>
  <c r="AS1021" i="79"/>
  <c r="AO1021" i="79"/>
  <c r="L379" i="79"/>
  <c r="AU420" i="79" s="1"/>
  <c r="AK419" i="79"/>
  <c r="AK1641" i="79" s="1"/>
  <c r="AJ419" i="79"/>
  <c r="AJ1641" i="79" s="1"/>
  <c r="AV419" i="79"/>
  <c r="AV1641" i="79" s="1"/>
  <c r="AW419" i="79"/>
  <c r="AW1641" i="79" s="1"/>
  <c r="AR419" i="79"/>
  <c r="AS419" i="79"/>
  <c r="AO419" i="79"/>
  <c r="AQ1020" i="79"/>
  <c r="AN1020" i="79"/>
  <c r="AP1020" i="79"/>
  <c r="AL1020" i="79"/>
  <c r="AM1020" i="79"/>
  <c r="AU1020" i="79"/>
  <c r="AT1020" i="79"/>
  <c r="I162" i="47"/>
  <c r="I164" i="47" s="1"/>
  <c r="AE379" i="79"/>
  <c r="M774" i="79"/>
  <c r="M797" i="79" s="1"/>
  <c r="AO820" i="79"/>
  <c r="AJ820" i="79"/>
  <c r="AJ1723" i="79" s="1"/>
  <c r="AK820" i="79"/>
  <c r="AK1723" i="79" s="1"/>
  <c r="AV820" i="79"/>
  <c r="AV1723" i="79" s="1"/>
  <c r="AW820" i="79"/>
  <c r="AW1723" i="79" s="1"/>
  <c r="AS820" i="79"/>
  <c r="AR820" i="79"/>
  <c r="L574" i="79"/>
  <c r="AV623" i="79"/>
  <c r="AV1668" i="79" s="1"/>
  <c r="AW623" i="79"/>
  <c r="AW1668" i="79" s="1"/>
  <c r="AS623" i="79"/>
  <c r="AR623" i="79"/>
  <c r="AO623" i="79"/>
  <c r="AK623" i="79"/>
  <c r="AK1668" i="79" s="1"/>
  <c r="AJ623" i="79"/>
  <c r="AJ1668" i="79" s="1"/>
  <c r="M183" i="47" l="1"/>
  <c r="M190" i="47"/>
  <c r="M187" i="47"/>
  <c r="M184" i="47"/>
  <c r="M180" i="47"/>
  <c r="T177" i="47"/>
  <c r="T179" i="47" s="1"/>
  <c r="P177" i="47"/>
  <c r="P179" i="47" s="1"/>
  <c r="P183" i="47"/>
  <c r="P191" i="47"/>
  <c r="P181" i="47"/>
  <c r="P182" i="47"/>
  <c r="P186" i="47"/>
  <c r="P188" i="47"/>
  <c r="E37" i="43"/>
  <c r="P185" i="47"/>
  <c r="P184" i="47"/>
  <c r="M181" i="47"/>
  <c r="M182" i="47"/>
  <c r="AT624" i="79"/>
  <c r="L602" i="79"/>
  <c r="M185" i="47"/>
  <c r="P190" i="47"/>
  <c r="S177" i="47"/>
  <c r="S179" i="47" s="1"/>
  <c r="P187" i="47"/>
  <c r="P180" i="47"/>
  <c r="M177" i="47"/>
  <c r="M179" i="47" s="1"/>
  <c r="M188" i="47"/>
  <c r="M191" i="47"/>
  <c r="M189" i="47"/>
  <c r="M186" i="47"/>
  <c r="E33" i="43"/>
  <c r="L180" i="47"/>
  <c r="T186" i="47"/>
  <c r="L191" i="47"/>
  <c r="L187" i="47"/>
  <c r="T190" i="47"/>
  <c r="T183" i="47"/>
  <c r="T181" i="47"/>
  <c r="T188" i="47"/>
  <c r="L184" i="47"/>
  <c r="Q180" i="47"/>
  <c r="T191" i="47"/>
  <c r="L185" i="47"/>
  <c r="T189" i="47"/>
  <c r="L189" i="47"/>
  <c r="L190" i="47"/>
  <c r="T185" i="47"/>
  <c r="T184" i="47"/>
  <c r="AX1725" i="79"/>
  <c r="T182" i="47"/>
  <c r="L188" i="47"/>
  <c r="T180" i="47"/>
  <c r="T187" i="47"/>
  <c r="S188" i="47"/>
  <c r="S180" i="47"/>
  <c r="O186" i="47"/>
  <c r="L186" i="47"/>
  <c r="S184" i="47"/>
  <c r="AT1648" i="79"/>
  <c r="N101" i="43" s="1"/>
  <c r="N103" i="43" s="1"/>
  <c r="O184" i="47"/>
  <c r="S187" i="47"/>
  <c r="O187" i="47"/>
  <c r="O185" i="47"/>
  <c r="S190" i="47"/>
  <c r="O180" i="47"/>
  <c r="O188" i="47"/>
  <c r="S181" i="47"/>
  <c r="S183" i="47"/>
  <c r="O181" i="47"/>
  <c r="O191" i="47"/>
  <c r="AM420" i="79"/>
  <c r="AM1667" i="79" s="1"/>
  <c r="O190" i="47"/>
  <c r="O183" i="47"/>
  <c r="AU1648" i="79"/>
  <c r="O101" i="43" s="1"/>
  <c r="O103" i="43" s="1"/>
  <c r="AL420" i="79"/>
  <c r="AL1667" i="79" s="1"/>
  <c r="AN420" i="79"/>
  <c r="AN1667" i="79" s="1"/>
  <c r="AT420" i="79"/>
  <c r="AT1667" i="79" s="1"/>
  <c r="L182" i="47"/>
  <c r="AQ420" i="79"/>
  <c r="AQ1667" i="79" s="1"/>
  <c r="O182" i="47"/>
  <c r="AP420" i="79"/>
  <c r="AP1667" i="79" s="1"/>
  <c r="L183" i="47"/>
  <c r="Q182" i="47"/>
  <c r="O189" i="47"/>
  <c r="R187" i="47"/>
  <c r="R181" i="47"/>
  <c r="R190" i="47"/>
  <c r="R182" i="47"/>
  <c r="R180" i="47"/>
  <c r="R185" i="47"/>
  <c r="AL624" i="79"/>
  <c r="AL1695" i="79" s="1"/>
  <c r="R183" i="47"/>
  <c r="AN624" i="79"/>
  <c r="AN1695" i="79" s="1"/>
  <c r="AM624" i="79"/>
  <c r="AM1695" i="79" s="1"/>
  <c r="AP624" i="79"/>
  <c r="AP1695" i="79" s="1"/>
  <c r="AM1648" i="79"/>
  <c r="G101" i="43" s="1"/>
  <c r="G103" i="43" s="1"/>
  <c r="AQ624" i="79"/>
  <c r="AQ1695" i="79" s="1"/>
  <c r="AU624" i="79"/>
  <c r="AU1695" i="79" s="1"/>
  <c r="R191" i="47"/>
  <c r="AU1224" i="79"/>
  <c r="AU1778" i="79" s="1"/>
  <c r="AQ1224" i="79"/>
  <c r="AQ1778" i="79" s="1"/>
  <c r="AT1224" i="79"/>
  <c r="AT1778" i="79" s="1"/>
  <c r="AP1224" i="79"/>
  <c r="AP1778" i="79" s="1"/>
  <c r="AM1224" i="79"/>
  <c r="AM1778" i="79" s="1"/>
  <c r="AN1224" i="79"/>
  <c r="AN1778" i="79" s="1"/>
  <c r="AL1224" i="79"/>
  <c r="AL1778" i="79" s="1"/>
  <c r="AX1642" i="79"/>
  <c r="O177" i="47"/>
  <c r="O179" i="47" s="1"/>
  <c r="S186" i="47"/>
  <c r="AQ1648" i="79"/>
  <c r="K101" i="43" s="1"/>
  <c r="K103" i="43" s="1"/>
  <c r="S189" i="47"/>
  <c r="S185" i="47"/>
  <c r="S182" i="47"/>
  <c r="R189" i="47"/>
  <c r="S191" i="47"/>
  <c r="AX1669" i="79"/>
  <c r="K184" i="47"/>
  <c r="K187" i="47"/>
  <c r="K183" i="47"/>
  <c r="K190" i="47"/>
  <c r="K185" i="47"/>
  <c r="K182" i="47"/>
  <c r="K191" i="47"/>
  <c r="K181" i="47"/>
  <c r="K189" i="47"/>
  <c r="K180" i="47"/>
  <c r="K186" i="47"/>
  <c r="K188" i="47"/>
  <c r="K145" i="43"/>
  <c r="K146" i="43" s="1"/>
  <c r="K177" i="47"/>
  <c r="K179" i="47" s="1"/>
  <c r="L177" i="47"/>
  <c r="L179" i="47" s="1"/>
  <c r="AP1648" i="79"/>
  <c r="J101" i="43" s="1"/>
  <c r="J103" i="43" s="1"/>
  <c r="AU1696" i="79"/>
  <c r="AN1648" i="79"/>
  <c r="H101" i="43" s="1"/>
  <c r="H103" i="43" s="1"/>
  <c r="Q184" i="47"/>
  <c r="AX1606" i="79"/>
  <c r="AX1613" i="79" s="1"/>
  <c r="AX1615" i="79" s="1"/>
  <c r="Q187" i="47"/>
  <c r="Q186" i="47"/>
  <c r="AU1667" i="79"/>
  <c r="R177" i="47"/>
  <c r="R179" i="47" s="1"/>
  <c r="Q188" i="47"/>
  <c r="N183" i="47"/>
  <c r="Q177" i="47"/>
  <c r="Q179" i="47" s="1"/>
  <c r="R188" i="47"/>
  <c r="AU1670" i="79"/>
  <c r="R186" i="47"/>
  <c r="Q181" i="47"/>
  <c r="AL1648" i="79"/>
  <c r="F101" i="43" s="1"/>
  <c r="F103" i="43" s="1"/>
  <c r="AS1723" i="79"/>
  <c r="N177" i="47"/>
  <c r="N179" i="47" s="1"/>
  <c r="AS1697" i="79"/>
  <c r="AS1752" i="79"/>
  <c r="AT1695" i="79"/>
  <c r="AT1670" i="79"/>
  <c r="AS1668" i="79"/>
  <c r="AT1696" i="79"/>
  <c r="AS1641" i="79"/>
  <c r="R184" i="47"/>
  <c r="Q191" i="47"/>
  <c r="N184" i="47"/>
  <c r="Q185" i="47"/>
  <c r="AR1641" i="79"/>
  <c r="AR1723" i="79"/>
  <c r="N187" i="47"/>
  <c r="Q189" i="47"/>
  <c r="Q190" i="47"/>
  <c r="Q183" i="47"/>
  <c r="AR1752" i="79"/>
  <c r="AX1644" i="79"/>
  <c r="AR1697" i="79"/>
  <c r="AP1670" i="79"/>
  <c r="AP1696" i="79"/>
  <c r="AR1668" i="79"/>
  <c r="AQ1670" i="79"/>
  <c r="AQ1696" i="79"/>
  <c r="N190" i="47"/>
  <c r="N189" i="47"/>
  <c r="AO1697" i="79"/>
  <c r="N191" i="47"/>
  <c r="AO1723" i="79"/>
  <c r="AM1670" i="79"/>
  <c r="AO1752" i="79"/>
  <c r="N185" i="47"/>
  <c r="AN1670" i="79"/>
  <c r="AO1668" i="79"/>
  <c r="N181" i="47"/>
  <c r="AO1641" i="79"/>
  <c r="N180" i="47"/>
  <c r="E35" i="43"/>
  <c r="N182" i="47"/>
  <c r="N186" i="47"/>
  <c r="AM1696" i="79"/>
  <c r="AN1696" i="79"/>
  <c r="AL1670" i="79"/>
  <c r="AL1696" i="79"/>
  <c r="J192" i="47"/>
  <c r="E91" i="43" s="1"/>
  <c r="E92" i="43" s="1"/>
  <c r="I189" i="47"/>
  <c r="I185" i="47"/>
  <c r="I188" i="47"/>
  <c r="I177" i="47"/>
  <c r="I179" i="47" s="1"/>
  <c r="I182" i="47"/>
  <c r="I184" i="47"/>
  <c r="I191" i="47"/>
  <c r="I181" i="47"/>
  <c r="I183" i="47"/>
  <c r="I190" i="47"/>
  <c r="I186" i="47"/>
  <c r="I187" i="47"/>
  <c r="N774" i="79"/>
  <c r="N797" i="79" s="1"/>
  <c r="AJ821" i="79"/>
  <c r="AJ1750" i="79" s="1"/>
  <c r="AW821" i="79"/>
  <c r="AW1750" i="79" s="1"/>
  <c r="AR821" i="79"/>
  <c r="AS821" i="79"/>
  <c r="AV821" i="79"/>
  <c r="AV1750" i="79" s="1"/>
  <c r="AO821" i="79"/>
  <c r="AK821" i="79"/>
  <c r="AK1750" i="79" s="1"/>
  <c r="R88" i="43"/>
  <c r="E30" i="43"/>
  <c r="AE774" i="79"/>
  <c r="AQ820" i="79"/>
  <c r="AM820" i="79"/>
  <c r="AN820" i="79"/>
  <c r="AL820" i="79"/>
  <c r="AP820" i="79"/>
  <c r="AU820" i="79"/>
  <c r="AT820" i="79"/>
  <c r="AF574" i="79"/>
  <c r="M574" i="79"/>
  <c r="AW624" i="79"/>
  <c r="AW1695" i="79" s="1"/>
  <c r="AS624" i="79"/>
  <c r="AR624" i="79"/>
  <c r="AV624" i="79"/>
  <c r="AV1695" i="79" s="1"/>
  <c r="AJ624" i="79"/>
  <c r="AJ1695" i="79" s="1"/>
  <c r="AK624" i="79"/>
  <c r="AK1695" i="79" s="1"/>
  <c r="AO624" i="79"/>
  <c r="M379" i="79"/>
  <c r="AT421" i="79" s="1"/>
  <c r="AJ420" i="79"/>
  <c r="AJ1667" i="79" s="1"/>
  <c r="AK420" i="79"/>
  <c r="AK1667" i="79" s="1"/>
  <c r="AK1674" i="79" s="1"/>
  <c r="E105" i="43" s="1"/>
  <c r="E107" i="43" s="1"/>
  <c r="AW420" i="79"/>
  <c r="AW1667" i="79" s="1"/>
  <c r="AW1674" i="79" s="1"/>
  <c r="Q105" i="43" s="1"/>
  <c r="Q107" i="43" s="1"/>
  <c r="AS420" i="79"/>
  <c r="AR420" i="79"/>
  <c r="AV420" i="79"/>
  <c r="AV1667" i="79" s="1"/>
  <c r="AV1674" i="79" s="1"/>
  <c r="P105" i="43" s="1"/>
  <c r="P107" i="43" s="1"/>
  <c r="AO420" i="79"/>
  <c r="AP1021" i="79"/>
  <c r="AM1021" i="79"/>
  <c r="AN1021" i="79"/>
  <c r="AU1021" i="79"/>
  <c r="AL1021" i="79"/>
  <c r="AQ1021" i="79"/>
  <c r="AT1021" i="79"/>
  <c r="AC972" i="79"/>
  <c r="L972" i="79"/>
  <c r="AK1022" i="79"/>
  <c r="AK1724" i="79" s="1"/>
  <c r="AO1022" i="79"/>
  <c r="AS1022" i="79"/>
  <c r="AR1022" i="79"/>
  <c r="AV1022" i="79"/>
  <c r="AV1724" i="79" s="1"/>
  <c r="AJ1022" i="79"/>
  <c r="AJ1724" i="79" s="1"/>
  <c r="AW1022" i="79"/>
  <c r="AW1724" i="79" s="1"/>
  <c r="AF379" i="79"/>
  <c r="M1170" i="79"/>
  <c r="AV1224" i="79"/>
  <c r="AV1778" i="79" s="1"/>
  <c r="AS1224" i="79"/>
  <c r="AR1224" i="79"/>
  <c r="AW1224" i="79"/>
  <c r="AW1778" i="79" s="1"/>
  <c r="AK1224" i="79"/>
  <c r="AK1778" i="79" s="1"/>
  <c r="AJ1224" i="79"/>
  <c r="AJ1778" i="79" s="1"/>
  <c r="AO1224" i="79"/>
  <c r="M192" i="47" l="1"/>
  <c r="H91" i="43" s="1"/>
  <c r="F34" i="43" s="1"/>
  <c r="G34" i="43" s="1"/>
  <c r="P192" i="47"/>
  <c r="K91" i="43" s="1"/>
  <c r="AT625" i="79"/>
  <c r="M602" i="79"/>
  <c r="AS1225" i="79"/>
  <c r="AR1225" i="79"/>
  <c r="AU1225" i="79"/>
  <c r="AT1225" i="79"/>
  <c r="AQ1225" i="79"/>
  <c r="AN1225" i="79"/>
  <c r="AL1225" i="79"/>
  <c r="AM1225" i="79"/>
  <c r="AO1225" i="79"/>
  <c r="AP1225" i="79"/>
  <c r="AK1225" i="79"/>
  <c r="N1170" i="79"/>
  <c r="AJ1225" i="79"/>
  <c r="T192" i="47"/>
  <c r="O91" i="43" s="1"/>
  <c r="F41" i="43" s="1"/>
  <c r="O192" i="47"/>
  <c r="J91" i="43" s="1"/>
  <c r="F36" i="43" s="1"/>
  <c r="G36" i="43" s="1"/>
  <c r="AT1674" i="79"/>
  <c r="N105" i="43" s="1"/>
  <c r="N107" i="43" s="1"/>
  <c r="AU421" i="79"/>
  <c r="AU1694" i="79" s="1"/>
  <c r="AX1641" i="79"/>
  <c r="AL625" i="79"/>
  <c r="AL1722" i="79" s="1"/>
  <c r="L192" i="47"/>
  <c r="G91" i="43" s="1"/>
  <c r="F33" i="43" s="1"/>
  <c r="G33" i="43" s="1"/>
  <c r="AM421" i="79"/>
  <c r="AM1694" i="79" s="1"/>
  <c r="AP421" i="79"/>
  <c r="AP1694" i="79" s="1"/>
  <c r="AL421" i="79"/>
  <c r="AL1694" i="79" s="1"/>
  <c r="AN421" i="79"/>
  <c r="AN1694" i="79" s="1"/>
  <c r="AQ421" i="79"/>
  <c r="AQ1694" i="79" s="1"/>
  <c r="AQ625" i="79"/>
  <c r="AQ1722" i="79" s="1"/>
  <c r="S192" i="47"/>
  <c r="N91" i="43" s="1"/>
  <c r="F40" i="43" s="1"/>
  <c r="G40" i="43" s="1"/>
  <c r="AU1674" i="79"/>
  <c r="O105" i="43" s="1"/>
  <c r="O107" i="43" s="1"/>
  <c r="AM625" i="79"/>
  <c r="AM1722" i="79" s="1"/>
  <c r="AP625" i="79"/>
  <c r="AP1722" i="79" s="1"/>
  <c r="AM1674" i="79"/>
  <c r="G105" i="43" s="1"/>
  <c r="G107" i="43" s="1"/>
  <c r="AN625" i="79"/>
  <c r="AN1722" i="79" s="1"/>
  <c r="AU625" i="79"/>
  <c r="AU1722" i="79" s="1"/>
  <c r="K192" i="47"/>
  <c r="F91" i="43" s="1"/>
  <c r="F92" i="43" s="1"/>
  <c r="R192" i="47"/>
  <c r="M91" i="43" s="1"/>
  <c r="M92" i="43" s="1"/>
  <c r="AU1723" i="79"/>
  <c r="AU1697" i="79"/>
  <c r="AS1724" i="79"/>
  <c r="AX1668" i="79"/>
  <c r="AS1778" i="79"/>
  <c r="AS1750" i="79"/>
  <c r="AT1722" i="79"/>
  <c r="AS1667" i="79"/>
  <c r="AS1674" i="79" s="1"/>
  <c r="M105" i="43" s="1"/>
  <c r="M107" i="43" s="1"/>
  <c r="AX1752" i="79"/>
  <c r="Q192" i="47"/>
  <c r="L91" i="43" s="1"/>
  <c r="F38" i="43" s="1"/>
  <c r="AT1697" i="79"/>
  <c r="AQ1674" i="79"/>
  <c r="K105" i="43" s="1"/>
  <c r="K107" i="43" s="1"/>
  <c r="AS1695" i="79"/>
  <c r="AT1723" i="79"/>
  <c r="AT1694" i="79"/>
  <c r="AP1674" i="79"/>
  <c r="J105" i="43" s="1"/>
  <c r="J107" i="43" s="1"/>
  <c r="AQ1723" i="79"/>
  <c r="AR1778" i="79"/>
  <c r="N192" i="47"/>
  <c r="I91" i="43" s="1"/>
  <c r="I92" i="43" s="1"/>
  <c r="AR1724" i="79"/>
  <c r="AP1697" i="79"/>
  <c r="AX1670" i="79"/>
  <c r="AN1674" i="79"/>
  <c r="H105" i="43" s="1"/>
  <c r="H107" i="43" s="1"/>
  <c r="AR1750" i="79"/>
  <c r="AR1667" i="79"/>
  <c r="AR1674" i="79" s="1"/>
  <c r="L105" i="43" s="1"/>
  <c r="L107" i="43" s="1"/>
  <c r="AP1723" i="79"/>
  <c r="AQ1697" i="79"/>
  <c r="AR1695" i="79"/>
  <c r="AL1674" i="79"/>
  <c r="F105" i="43" s="1"/>
  <c r="F107" i="43" s="1"/>
  <c r="AO1695" i="79"/>
  <c r="AO1750" i="79"/>
  <c r="AX1696" i="79"/>
  <c r="AO1724" i="79"/>
  <c r="AO1778" i="79"/>
  <c r="AN1723" i="79"/>
  <c r="AN1697" i="79"/>
  <c r="AM1697" i="79"/>
  <c r="AO1667" i="79"/>
  <c r="AO1674" i="79" s="1"/>
  <c r="I105" i="43" s="1"/>
  <c r="I107" i="43" s="1"/>
  <c r="AM1723" i="79"/>
  <c r="AL1697" i="79"/>
  <c r="AL1723" i="79"/>
  <c r="F31" i="43"/>
  <c r="G31" i="43" s="1"/>
  <c r="H92" i="43"/>
  <c r="I192" i="47"/>
  <c r="D91" i="43" s="1"/>
  <c r="F37" i="43"/>
  <c r="K92" i="43"/>
  <c r="AG379" i="79"/>
  <c r="O774" i="79"/>
  <c r="O797" i="79" s="1"/>
  <c r="AK822" i="79"/>
  <c r="AK1776" i="79" s="1"/>
  <c r="AJ822" i="79"/>
  <c r="AJ1776" i="79" s="1"/>
  <c r="AO822" i="79"/>
  <c r="AS822" i="79"/>
  <c r="AV822" i="79"/>
  <c r="AV1776" i="79" s="1"/>
  <c r="AR822" i="79"/>
  <c r="AJ1674" i="79"/>
  <c r="N574" i="79"/>
  <c r="AS625" i="79"/>
  <c r="AV625" i="79"/>
  <c r="AV1722" i="79" s="1"/>
  <c r="AR625" i="79"/>
  <c r="AW625" i="79"/>
  <c r="AW1722" i="79" s="1"/>
  <c r="AO625" i="79"/>
  <c r="AK625" i="79"/>
  <c r="AK1722" i="79" s="1"/>
  <c r="AJ625" i="79"/>
  <c r="AJ1722" i="79" s="1"/>
  <c r="AG574" i="79"/>
  <c r="AF774" i="79"/>
  <c r="AL821" i="79"/>
  <c r="AP821" i="79"/>
  <c r="AM821" i="79"/>
  <c r="AQ821" i="79"/>
  <c r="AU821" i="79"/>
  <c r="AT821" i="79"/>
  <c r="AN821" i="79"/>
  <c r="AD972" i="79"/>
  <c r="M972" i="79"/>
  <c r="AW1023" i="79"/>
  <c r="AW1751" i="79" s="1"/>
  <c r="AK1023" i="79"/>
  <c r="AK1751" i="79" s="1"/>
  <c r="AO1023" i="79"/>
  <c r="AV1023" i="79"/>
  <c r="AV1751" i="79" s="1"/>
  <c r="AJ1023" i="79"/>
  <c r="AJ1751" i="79" s="1"/>
  <c r="AR1023" i="79"/>
  <c r="AS1023" i="79"/>
  <c r="N379" i="79"/>
  <c r="AT422" i="79" s="1"/>
  <c r="AK421" i="79"/>
  <c r="AK1694" i="79" s="1"/>
  <c r="AK1701" i="79" s="1"/>
  <c r="E109" i="43" s="1"/>
  <c r="E111" i="43" s="1"/>
  <c r="AJ421" i="79"/>
  <c r="AJ1694" i="79" s="1"/>
  <c r="AW421" i="79"/>
  <c r="AW1694" i="79" s="1"/>
  <c r="AW1701" i="79" s="1"/>
  <c r="Q109" i="43" s="1"/>
  <c r="Q111" i="43" s="1"/>
  <c r="AS421" i="79"/>
  <c r="AR421" i="79"/>
  <c r="AV421" i="79"/>
  <c r="AV1694" i="79" s="1"/>
  <c r="AV1701" i="79" s="1"/>
  <c r="P109" i="43" s="1"/>
  <c r="P111" i="43" s="1"/>
  <c r="AO421" i="79"/>
  <c r="AT1022" i="79"/>
  <c r="AU1022" i="79"/>
  <c r="AQ1022" i="79"/>
  <c r="AP1022" i="79"/>
  <c r="AN1022" i="79"/>
  <c r="AM1022" i="79"/>
  <c r="AL1022" i="79"/>
  <c r="AM626" i="79" l="1"/>
  <c r="N602" i="79"/>
  <c r="F32" i="43"/>
  <c r="G92" i="43"/>
  <c r="O92" i="43"/>
  <c r="AS1226" i="79"/>
  <c r="AQ1226" i="79"/>
  <c r="AU1226" i="79"/>
  <c r="AT1226" i="79"/>
  <c r="AR1226" i="79"/>
  <c r="AL1226" i="79"/>
  <c r="AO1226" i="79"/>
  <c r="AN1226" i="79"/>
  <c r="AK1226" i="79"/>
  <c r="AM1226" i="79"/>
  <c r="AP1226" i="79"/>
  <c r="AT1701" i="79"/>
  <c r="N109" i="43" s="1"/>
  <c r="N111" i="43" s="1"/>
  <c r="J92" i="43"/>
  <c r="O1170" i="79"/>
  <c r="AJ1226" i="79"/>
  <c r="AR823" i="79"/>
  <c r="AO823" i="79"/>
  <c r="AS823" i="79"/>
  <c r="AT823" i="79"/>
  <c r="AU823" i="79"/>
  <c r="AM823" i="79"/>
  <c r="AN823" i="79"/>
  <c r="AK823" i="79"/>
  <c r="AQ823" i="79"/>
  <c r="AP823" i="79"/>
  <c r="AL823" i="79"/>
  <c r="P774" i="79"/>
  <c r="AJ823" i="79"/>
  <c r="AP1701" i="79"/>
  <c r="J109" i="43" s="1"/>
  <c r="J111" i="43" s="1"/>
  <c r="AU626" i="79"/>
  <c r="AU1749" i="79" s="1"/>
  <c r="AT626" i="79"/>
  <c r="AT1749" i="79" s="1"/>
  <c r="AQ626" i="79"/>
  <c r="AQ1749" i="79" s="1"/>
  <c r="AQ422" i="79"/>
  <c r="AQ1721" i="79" s="1"/>
  <c r="AL422" i="79"/>
  <c r="AL1721" i="79" s="1"/>
  <c r="AU422" i="79"/>
  <c r="AU1721" i="79" s="1"/>
  <c r="N92" i="43"/>
  <c r="AN422" i="79"/>
  <c r="AN1721" i="79" s="1"/>
  <c r="AU1701" i="79"/>
  <c r="O109" i="43" s="1"/>
  <c r="O111" i="43" s="1"/>
  <c r="AQ1701" i="79"/>
  <c r="K109" i="43" s="1"/>
  <c r="K111" i="43" s="1"/>
  <c r="F39" i="43"/>
  <c r="G39" i="43" s="1"/>
  <c r="AP422" i="79"/>
  <c r="AP1721" i="79" s="1"/>
  <c r="AM422" i="79"/>
  <c r="AM1721" i="79" s="1"/>
  <c r="AP626" i="79"/>
  <c r="AP1749" i="79" s="1"/>
  <c r="AN626" i="79"/>
  <c r="AN1749" i="79" s="1"/>
  <c r="AL626" i="79"/>
  <c r="AL1749" i="79" s="1"/>
  <c r="AM1701" i="79"/>
  <c r="G109" i="43" s="1"/>
  <c r="G111" i="43" s="1"/>
  <c r="AL1701" i="79"/>
  <c r="F109" i="43" s="1"/>
  <c r="F111" i="43" s="1"/>
  <c r="AU1750" i="79"/>
  <c r="L92" i="43"/>
  <c r="AU1724" i="79"/>
  <c r="AT1724" i="79"/>
  <c r="AS1776" i="79"/>
  <c r="AT1750" i="79"/>
  <c r="AS1694" i="79"/>
  <c r="AS1701" i="79" s="1"/>
  <c r="M109" i="43" s="1"/>
  <c r="M111" i="43" s="1"/>
  <c r="AT1721" i="79"/>
  <c r="AX1778" i="79"/>
  <c r="AS1722" i="79"/>
  <c r="AS1751" i="79"/>
  <c r="F35" i="43"/>
  <c r="G35" i="43" s="1"/>
  <c r="AR1776" i="79"/>
  <c r="AP1750" i="79"/>
  <c r="AN1701" i="79"/>
  <c r="H109" i="43" s="1"/>
  <c r="H111" i="43" s="1"/>
  <c r="AQ1724" i="79"/>
  <c r="AR1694" i="79"/>
  <c r="AR1701" i="79" s="1"/>
  <c r="L109" i="43" s="1"/>
  <c r="L111" i="43" s="1"/>
  <c r="AR1751" i="79"/>
  <c r="AX1695" i="79"/>
  <c r="AP1724" i="79"/>
  <c r="AQ1750" i="79"/>
  <c r="AR1722" i="79"/>
  <c r="AN1750" i="79"/>
  <c r="AO1776" i="79"/>
  <c r="AO1694" i="79"/>
  <c r="AO1701" i="79" s="1"/>
  <c r="I109" i="43" s="1"/>
  <c r="I111" i="43" s="1"/>
  <c r="AO1722" i="79"/>
  <c r="AX1723" i="79"/>
  <c r="AN1724" i="79"/>
  <c r="AO1751" i="79"/>
  <c r="AM1750" i="79"/>
  <c r="AM1724" i="79"/>
  <c r="AX1667" i="79"/>
  <c r="AM1749" i="79"/>
  <c r="AX1697" i="79"/>
  <c r="AL1724" i="79"/>
  <c r="G37" i="43"/>
  <c r="G32" i="43"/>
  <c r="G38" i="43"/>
  <c r="G41" i="43"/>
  <c r="D92" i="43"/>
  <c r="F30" i="43"/>
  <c r="AJ1701" i="79"/>
  <c r="AH379" i="79"/>
  <c r="AL1750" i="79"/>
  <c r="AW1016" i="79"/>
  <c r="AW1211" i="79" s="1"/>
  <c r="AW1213" i="79" s="1"/>
  <c r="Q82" i="43" s="1"/>
  <c r="AV1016" i="79"/>
  <c r="AV1211" i="79" s="1"/>
  <c r="O379" i="79"/>
  <c r="AU423" i="79" s="1"/>
  <c r="AK422" i="79"/>
  <c r="AK1721" i="79" s="1"/>
  <c r="AK1728" i="79" s="1"/>
  <c r="E113" i="43" s="1"/>
  <c r="E115" i="43" s="1"/>
  <c r="AJ422" i="79"/>
  <c r="AJ1721" i="79" s="1"/>
  <c r="AS422" i="79"/>
  <c r="AV422" i="79"/>
  <c r="AV1721" i="79" s="1"/>
  <c r="AV1728" i="79" s="1"/>
  <c r="P113" i="43" s="1"/>
  <c r="P115" i="43" s="1"/>
  <c r="AW422" i="79"/>
  <c r="AW1721" i="79" s="1"/>
  <c r="AW1728" i="79" s="1"/>
  <c r="Q113" i="43" s="1"/>
  <c r="Q115" i="43" s="1"/>
  <c r="AR422" i="79"/>
  <c r="AO422" i="79"/>
  <c r="N972" i="79"/>
  <c r="AE972" i="79"/>
  <c r="AO1024" i="79"/>
  <c r="AR1024" i="79"/>
  <c r="AW1024" i="79"/>
  <c r="AW1777" i="79" s="1"/>
  <c r="AK1024" i="79"/>
  <c r="AK1777" i="79" s="1"/>
  <c r="AS1024" i="79"/>
  <c r="AV1024" i="79"/>
  <c r="AV1777" i="79" s="1"/>
  <c r="AJ1024" i="79"/>
  <c r="AJ1777" i="79" s="1"/>
  <c r="AP1023" i="79"/>
  <c r="AL1023" i="79"/>
  <c r="AM1023" i="79"/>
  <c r="AU1023" i="79"/>
  <c r="AT1023" i="79"/>
  <c r="AQ1023" i="79"/>
  <c r="AN1023" i="79"/>
  <c r="AG774" i="79"/>
  <c r="AH774" i="79" s="1"/>
  <c r="AI774" i="79" s="1"/>
  <c r="AN822" i="79"/>
  <c r="AP822" i="79"/>
  <c r="AM822" i="79"/>
  <c r="AT822" i="79"/>
  <c r="AU822" i="79"/>
  <c r="AQ822" i="79"/>
  <c r="AL822" i="79"/>
  <c r="AH574" i="79"/>
  <c r="AI574" i="79" s="1"/>
  <c r="O574" i="79"/>
  <c r="AV626" i="79"/>
  <c r="AV1749" i="79" s="1"/>
  <c r="AR626" i="79"/>
  <c r="AS626" i="79"/>
  <c r="AW626" i="79"/>
  <c r="AW1749" i="79" s="1"/>
  <c r="AJ626" i="79"/>
  <c r="AJ1749" i="79" s="1"/>
  <c r="AK626" i="79"/>
  <c r="AK1749" i="79" s="1"/>
  <c r="AO626" i="79"/>
  <c r="D105" i="43"/>
  <c r="AX1674" i="79"/>
  <c r="AX1676" i="79" s="1"/>
  <c r="Q774" i="79" l="1"/>
  <c r="Q797" i="79" s="1"/>
  <c r="AQ1728" i="79"/>
  <c r="K113" i="43" s="1"/>
  <c r="K115" i="43" s="1"/>
  <c r="AL627" i="79"/>
  <c r="AL1775" i="79" s="1"/>
  <c r="O602" i="79"/>
  <c r="AR1227" i="79"/>
  <c r="AU1227" i="79"/>
  <c r="AQ1227" i="79"/>
  <c r="AS1227" i="79"/>
  <c r="AT1227" i="79"/>
  <c r="AL1227" i="79"/>
  <c r="AN1227" i="79"/>
  <c r="AK1227" i="79"/>
  <c r="AO1227" i="79"/>
  <c r="AM1227" i="79"/>
  <c r="AP1227" i="79"/>
  <c r="AJ1025" i="79"/>
  <c r="AS1025" i="79"/>
  <c r="AQ1025" i="79"/>
  <c r="AR1025" i="79"/>
  <c r="AU1025" i="79"/>
  <c r="AT1025" i="79"/>
  <c r="AP1025" i="79"/>
  <c r="AN1025" i="79"/>
  <c r="AO1025" i="79"/>
  <c r="AK1025" i="79"/>
  <c r="AL1025" i="79"/>
  <c r="AM1025" i="79"/>
  <c r="P1170" i="79"/>
  <c r="Q1170" i="79" s="1"/>
  <c r="AJ1227" i="79"/>
  <c r="AS825" i="79"/>
  <c r="AQ825" i="79"/>
  <c r="AU825" i="79"/>
  <c r="AK825" i="79"/>
  <c r="AR825" i="79"/>
  <c r="AT825" i="79"/>
  <c r="AN825" i="79"/>
  <c r="AM825" i="79"/>
  <c r="AP825" i="79"/>
  <c r="AL825" i="79"/>
  <c r="AO825" i="79"/>
  <c r="AU1728" i="79"/>
  <c r="O113" i="43" s="1"/>
  <c r="O115" i="43" s="1"/>
  <c r="AT627" i="79"/>
  <c r="AM627" i="79"/>
  <c r="AU627" i="79"/>
  <c r="AP627" i="79"/>
  <c r="AQ627" i="79"/>
  <c r="AN627" i="79"/>
  <c r="AN1775" i="79" s="1"/>
  <c r="AT423" i="79"/>
  <c r="AT1748" i="79" s="1"/>
  <c r="AN1728" i="79"/>
  <c r="H113" i="43" s="1"/>
  <c r="H115" i="43" s="1"/>
  <c r="AM1728" i="79"/>
  <c r="G113" i="43" s="1"/>
  <c r="G115" i="43" s="1"/>
  <c r="AL423" i="79"/>
  <c r="AL1748" i="79" s="1"/>
  <c r="AN423" i="79"/>
  <c r="AN1748" i="79" s="1"/>
  <c r="AP423" i="79"/>
  <c r="AP1748" i="79" s="1"/>
  <c r="AM423" i="79"/>
  <c r="AM1748" i="79" s="1"/>
  <c r="AQ423" i="79"/>
  <c r="AQ1748" i="79" s="1"/>
  <c r="AU1751" i="79"/>
  <c r="AX1722" i="79"/>
  <c r="AU1776" i="79"/>
  <c r="AU1748" i="79"/>
  <c r="AP1728" i="79"/>
  <c r="J113" i="43" s="1"/>
  <c r="J115" i="43" s="1"/>
  <c r="AT1728" i="79"/>
  <c r="N113" i="43" s="1"/>
  <c r="N115" i="43" s="1"/>
  <c r="AX1724" i="79"/>
  <c r="AT1776" i="79"/>
  <c r="AS1749" i="79"/>
  <c r="AT1751" i="79"/>
  <c r="AS1721" i="79"/>
  <c r="AS1728" i="79" s="1"/>
  <c r="M113" i="43" s="1"/>
  <c r="M115" i="43" s="1"/>
  <c r="AS1777" i="79"/>
  <c r="AX1694" i="79"/>
  <c r="AX1750" i="79"/>
  <c r="AR1777" i="79"/>
  <c r="AP1776" i="79"/>
  <c r="AR1749" i="79"/>
  <c r="AQ1751" i="79"/>
  <c r="AR1721" i="79"/>
  <c r="AR1728" i="79" s="1"/>
  <c r="L113" i="43" s="1"/>
  <c r="L115" i="43" s="1"/>
  <c r="AP1751" i="79"/>
  <c r="AQ1776" i="79"/>
  <c r="AM1751" i="79"/>
  <c r="AN1776" i="79"/>
  <c r="AM1776" i="79"/>
  <c r="AO1749" i="79"/>
  <c r="AL1728" i="79"/>
  <c r="F113" i="43" s="1"/>
  <c r="F115" i="43" s="1"/>
  <c r="AO1777" i="79"/>
  <c r="AN1751" i="79"/>
  <c r="AO1721" i="79"/>
  <c r="AO1728" i="79" s="1"/>
  <c r="I113" i="43" s="1"/>
  <c r="I115" i="43" s="1"/>
  <c r="AL1776" i="79"/>
  <c r="AL1751" i="79"/>
  <c r="G30" i="43"/>
  <c r="V169" i="47"/>
  <c r="V171" i="47"/>
  <c r="V173" i="47"/>
  <c r="V175" i="47"/>
  <c r="V167" i="47"/>
  <c r="V174" i="47"/>
  <c r="V172" i="47"/>
  <c r="V170" i="47"/>
  <c r="V165" i="47"/>
  <c r="V168" i="47"/>
  <c r="V166" i="47"/>
  <c r="V176" i="47"/>
  <c r="V183" i="47"/>
  <c r="V185" i="47"/>
  <c r="V189" i="47"/>
  <c r="V186" i="47"/>
  <c r="V190" i="47"/>
  <c r="V181" i="47"/>
  <c r="V180" i="47"/>
  <c r="V182" i="47"/>
  <c r="V188" i="47"/>
  <c r="V184" i="47"/>
  <c r="V187" i="47"/>
  <c r="V191" i="47"/>
  <c r="D109" i="43"/>
  <c r="AX1701" i="79"/>
  <c r="AX1703" i="79" s="1"/>
  <c r="R105" i="43"/>
  <c r="R107" i="43" s="1"/>
  <c r="D107" i="43"/>
  <c r="AV1213" i="79"/>
  <c r="P82" i="43" s="1"/>
  <c r="AX1211" i="79"/>
  <c r="AX1213" i="79" s="1"/>
  <c r="AX1215" i="79" s="1"/>
  <c r="L141" i="43"/>
  <c r="V152" i="47"/>
  <c r="V157" i="47"/>
  <c r="V160" i="47"/>
  <c r="V154" i="47"/>
  <c r="E43" i="43"/>
  <c r="V153" i="47"/>
  <c r="V155" i="47"/>
  <c r="V161" i="47"/>
  <c r="V150" i="47"/>
  <c r="V151" i="47"/>
  <c r="V159" i="47"/>
  <c r="V158" i="47"/>
  <c r="V156" i="47"/>
  <c r="AI379" i="79"/>
  <c r="AN1024" i="79"/>
  <c r="AT1024" i="79"/>
  <c r="AP1024" i="79"/>
  <c r="AL1024" i="79"/>
  <c r="AU1024" i="79"/>
  <c r="AQ1024" i="79"/>
  <c r="AM1024" i="79"/>
  <c r="AJ1728" i="79"/>
  <c r="P574" i="79"/>
  <c r="P602" i="79" s="1"/>
  <c r="AW627" i="79"/>
  <c r="AW1775" i="79" s="1"/>
  <c r="AR627" i="79"/>
  <c r="AS627" i="79"/>
  <c r="AV627" i="79"/>
  <c r="AV1775" i="79" s="1"/>
  <c r="AJ627" i="79"/>
  <c r="AK627" i="79"/>
  <c r="AO627" i="79"/>
  <c r="O972" i="79"/>
  <c r="AF972" i="79"/>
  <c r="P379" i="79"/>
  <c r="AJ423" i="79"/>
  <c r="AJ1748" i="79" s="1"/>
  <c r="AK423" i="79"/>
  <c r="AK1748" i="79" s="1"/>
  <c r="AK1755" i="79" s="1"/>
  <c r="E117" i="43" s="1"/>
  <c r="E119" i="43" s="1"/>
  <c r="AW423" i="79"/>
  <c r="AW1748" i="79" s="1"/>
  <c r="AW1755" i="79" s="1"/>
  <c r="Q117" i="43" s="1"/>
  <c r="Q119" i="43" s="1"/>
  <c r="AR423" i="79"/>
  <c r="AS423" i="79"/>
  <c r="AV423" i="79"/>
  <c r="AV1748" i="79" s="1"/>
  <c r="AV1755" i="79" s="1"/>
  <c r="P117" i="43" s="1"/>
  <c r="P119" i="43" s="1"/>
  <c r="AO423" i="79"/>
  <c r="AM1755" i="79" l="1"/>
  <c r="G117" i="43" s="1"/>
  <c r="G119" i="43" s="1"/>
  <c r="AS1026" i="79"/>
  <c r="AU1026" i="79"/>
  <c r="AR1026" i="79"/>
  <c r="AQ1026" i="79"/>
  <c r="AT1026" i="79"/>
  <c r="AP1026" i="79"/>
  <c r="AN1026" i="79"/>
  <c r="AL1026" i="79"/>
  <c r="AJ1026" i="79"/>
  <c r="AO1026" i="79"/>
  <c r="AM1026" i="79"/>
  <c r="AK1026" i="79"/>
  <c r="AX1749" i="79"/>
  <c r="AT1775" i="79"/>
  <c r="AM1775" i="79"/>
  <c r="AU1755" i="79"/>
  <c r="O117" i="43" s="1"/>
  <c r="O119" i="43" s="1"/>
  <c r="AU1775" i="79"/>
  <c r="AS628" i="79"/>
  <c r="AR628" i="79"/>
  <c r="AT628" i="79"/>
  <c r="AQ628" i="79"/>
  <c r="AU628" i="79"/>
  <c r="AL628" i="79"/>
  <c r="AN628" i="79"/>
  <c r="AO628" i="79"/>
  <c r="AM628" i="79"/>
  <c r="AP628" i="79"/>
  <c r="AK628" i="79"/>
  <c r="AQ1775" i="79"/>
  <c r="Q574" i="79"/>
  <c r="Q602" i="79" s="1"/>
  <c r="AJ628" i="79"/>
  <c r="AT1755" i="79"/>
  <c r="N117" i="43" s="1"/>
  <c r="N119" i="43" s="1"/>
  <c r="AP1775" i="79"/>
  <c r="AQ424" i="79"/>
  <c r="Q379" i="79"/>
  <c r="AN424" i="79"/>
  <c r="AN1774" i="79" s="1"/>
  <c r="AK1775" i="79"/>
  <c r="AM424" i="79"/>
  <c r="AM1774" i="79" s="1"/>
  <c r="AL424" i="79"/>
  <c r="AL1774" i="79" s="1"/>
  <c r="AP424" i="79"/>
  <c r="AP1774" i="79" s="1"/>
  <c r="AU424" i="79"/>
  <c r="AU1774" i="79" s="1"/>
  <c r="AT424" i="79"/>
  <c r="AT1774" i="79" s="1"/>
  <c r="AJ1775" i="79"/>
  <c r="AU1777" i="79"/>
  <c r="AP1755" i="79"/>
  <c r="J117" i="43" s="1"/>
  <c r="J119" i="43" s="1"/>
  <c r="AT1777" i="79"/>
  <c r="AN1755" i="79"/>
  <c r="H117" i="43" s="1"/>
  <c r="H119" i="43" s="1"/>
  <c r="AQ1755" i="79"/>
  <c r="K117" i="43" s="1"/>
  <c r="K119" i="43" s="1"/>
  <c r="AX1721" i="79"/>
  <c r="AS1775" i="79"/>
  <c r="AS1748" i="79"/>
  <c r="AS1755" i="79" s="1"/>
  <c r="M117" i="43" s="1"/>
  <c r="M119" i="43" s="1"/>
  <c r="AR1775" i="79"/>
  <c r="AQ1774" i="79"/>
  <c r="AX1751" i="79"/>
  <c r="AX1776" i="79"/>
  <c r="AP1777" i="79"/>
  <c r="AL1755" i="79"/>
  <c r="F117" i="43" s="1"/>
  <c r="F119" i="43" s="1"/>
  <c r="AR1748" i="79"/>
  <c r="AR1755" i="79" s="1"/>
  <c r="L117" i="43" s="1"/>
  <c r="L119" i="43" s="1"/>
  <c r="AQ1777" i="79"/>
  <c r="AO1775" i="79"/>
  <c r="AN1777" i="79"/>
  <c r="AM1777" i="79"/>
  <c r="AO1748" i="79"/>
  <c r="AO1755" i="79" s="1"/>
  <c r="I117" i="43" s="1"/>
  <c r="I119" i="43" s="1"/>
  <c r="AL1777" i="79"/>
  <c r="U175" i="47"/>
  <c r="W175" i="47" s="1"/>
  <c r="U174" i="47"/>
  <c r="W174" i="47" s="1"/>
  <c r="U176" i="47"/>
  <c r="W176" i="47" s="1"/>
  <c r="U172" i="47"/>
  <c r="W172" i="47" s="1"/>
  <c r="U166" i="47"/>
  <c r="W166" i="47" s="1"/>
  <c r="U168" i="47"/>
  <c r="W168" i="47" s="1"/>
  <c r="U165" i="47"/>
  <c r="W165" i="47" s="1"/>
  <c r="U171" i="47"/>
  <c r="W171" i="47" s="1"/>
  <c r="U167" i="47"/>
  <c r="W167" i="47" s="1"/>
  <c r="U169" i="47"/>
  <c r="W169" i="47" s="1"/>
  <c r="U170" i="47"/>
  <c r="W170" i="47" s="1"/>
  <c r="U173" i="47"/>
  <c r="W173" i="47" s="1"/>
  <c r="U191" i="47"/>
  <c r="W191" i="47" s="1"/>
  <c r="U186" i="47"/>
  <c r="W186" i="47" s="1"/>
  <c r="U189" i="47"/>
  <c r="W189" i="47" s="1"/>
  <c r="U185" i="47"/>
  <c r="W185" i="47" s="1"/>
  <c r="U183" i="47"/>
  <c r="W183" i="47" s="1"/>
  <c r="U181" i="47"/>
  <c r="W181" i="47" s="1"/>
  <c r="U188" i="47"/>
  <c r="W188" i="47" s="1"/>
  <c r="U182" i="47"/>
  <c r="W182" i="47" s="1"/>
  <c r="U187" i="47"/>
  <c r="W187" i="47" s="1"/>
  <c r="U180" i="47"/>
  <c r="W180" i="47" s="1"/>
  <c r="U184" i="47"/>
  <c r="W184" i="47" s="1"/>
  <c r="U190" i="47"/>
  <c r="W190" i="47" s="1"/>
  <c r="P972" i="79"/>
  <c r="AG972" i="79"/>
  <c r="AJ1755" i="79"/>
  <c r="AX1728" i="79"/>
  <c r="AX1730" i="79" s="1"/>
  <c r="D113" i="43"/>
  <c r="L143" i="43"/>
  <c r="M141" i="43"/>
  <c r="M143" i="43" s="1"/>
  <c r="D111" i="43"/>
  <c r="R109" i="43"/>
  <c r="R111" i="43" s="1"/>
  <c r="AV424" i="79"/>
  <c r="AV1774" i="79" s="1"/>
  <c r="AV1781" i="79" s="1"/>
  <c r="P121" i="43" s="1"/>
  <c r="P123" i="43" s="1"/>
  <c r="AS424" i="79"/>
  <c r="AW424" i="79"/>
  <c r="AW1774" i="79" s="1"/>
  <c r="AW1781" i="79" s="1"/>
  <c r="Q121" i="43" s="1"/>
  <c r="Q123" i="43" s="1"/>
  <c r="AR424" i="79"/>
  <c r="AK424" i="79"/>
  <c r="AK1774" i="79" s="1"/>
  <c r="AK1781" i="79" s="1"/>
  <c r="E121" i="43" s="1"/>
  <c r="E123" i="43" s="1"/>
  <c r="AO424" i="79"/>
  <c r="AJ424" i="79"/>
  <c r="AJ1774" i="79" s="1"/>
  <c r="V162" i="47"/>
  <c r="V164" i="47" s="1"/>
  <c r="V177" i="47" s="1"/>
  <c r="V179" i="47" s="1"/>
  <c r="V192" i="47" s="1"/>
  <c r="Q91" i="43" s="1"/>
  <c r="U153" i="47"/>
  <c r="W153" i="47" s="1"/>
  <c r="U156" i="47"/>
  <c r="W156" i="47" s="1"/>
  <c r="U158" i="47"/>
  <c r="W158" i="47" s="1"/>
  <c r="U150" i="47"/>
  <c r="U157" i="47"/>
  <c r="W157" i="47" s="1"/>
  <c r="U160" i="47"/>
  <c r="W160" i="47" s="1"/>
  <c r="U154" i="47"/>
  <c r="W154" i="47" s="1"/>
  <c r="U152" i="47"/>
  <c r="W152" i="47" s="1"/>
  <c r="U161" i="47"/>
  <c r="W161" i="47" s="1"/>
  <c r="U155" i="47"/>
  <c r="W155" i="47" s="1"/>
  <c r="U159" i="47"/>
  <c r="W159" i="47" s="1"/>
  <c r="E42" i="43"/>
  <c r="E44" i="43" s="1"/>
  <c r="U151" i="47"/>
  <c r="W151" i="47" s="1"/>
  <c r="R82" i="43"/>
  <c r="H19" i="43" s="1"/>
  <c r="AS1027" i="79" l="1"/>
  <c r="AU1027" i="79"/>
  <c r="AR1027" i="79"/>
  <c r="AT1027" i="79"/>
  <c r="AQ1027" i="79"/>
  <c r="AJ1027" i="79"/>
  <c r="AL1027" i="79"/>
  <c r="AN1027" i="79"/>
  <c r="AP1027" i="79"/>
  <c r="AO1027" i="79"/>
  <c r="AM1027" i="79"/>
  <c r="AK1027" i="79"/>
  <c r="AS629" i="79"/>
  <c r="AR629" i="79"/>
  <c r="AU629" i="79"/>
  <c r="AQ629" i="79"/>
  <c r="AT629" i="79"/>
  <c r="AK629" i="79"/>
  <c r="AN629" i="79"/>
  <c r="AO629" i="79"/>
  <c r="AL629" i="79"/>
  <c r="AP629" i="79"/>
  <c r="AM629" i="79"/>
  <c r="AS425" i="79"/>
  <c r="AT425" i="79"/>
  <c r="AQ425" i="79"/>
  <c r="AU425" i="79"/>
  <c r="AR425" i="79"/>
  <c r="AP425" i="79"/>
  <c r="AN425" i="79"/>
  <c r="AM425" i="79"/>
  <c r="AL425" i="79"/>
  <c r="AK425" i="79"/>
  <c r="AO425" i="79"/>
  <c r="R574" i="79"/>
  <c r="AJ629" i="79"/>
  <c r="R379" i="79"/>
  <c r="AJ425" i="79"/>
  <c r="AT1781" i="79"/>
  <c r="N121" i="43" s="1"/>
  <c r="N123" i="43" s="1"/>
  <c r="N125" i="43" s="1"/>
  <c r="AU1781" i="79"/>
  <c r="O121" i="43" s="1"/>
  <c r="O123" i="43" s="1"/>
  <c r="O125" i="43" s="1"/>
  <c r="AN1781" i="79"/>
  <c r="H121" i="43" s="1"/>
  <c r="H123" i="43" s="1"/>
  <c r="H125" i="43" s="1"/>
  <c r="AX1748" i="79"/>
  <c r="AQ1781" i="79"/>
  <c r="K121" i="43" s="1"/>
  <c r="K123" i="43" s="1"/>
  <c r="K125" i="43" s="1"/>
  <c r="AP1781" i="79"/>
  <c r="J121" i="43" s="1"/>
  <c r="J123" i="43" s="1"/>
  <c r="J125" i="43" s="1"/>
  <c r="AX1775" i="79"/>
  <c r="AS1774" i="79"/>
  <c r="AS1781" i="79" s="1"/>
  <c r="M121" i="43" s="1"/>
  <c r="M123" i="43" s="1"/>
  <c r="AL1781" i="79"/>
  <c r="F121" i="43" s="1"/>
  <c r="F123" i="43" s="1"/>
  <c r="F125" i="43" s="1"/>
  <c r="AR1774" i="79"/>
  <c r="AR1781" i="79" s="1"/>
  <c r="L121" i="43" s="1"/>
  <c r="L123" i="43" s="1"/>
  <c r="AM1781" i="79"/>
  <c r="G121" i="43" s="1"/>
  <c r="G123" i="43" s="1"/>
  <c r="G125" i="43" s="1"/>
  <c r="AO1774" i="79"/>
  <c r="AO1781" i="79" s="1"/>
  <c r="I121" i="43" s="1"/>
  <c r="I123" i="43" s="1"/>
  <c r="AX1777" i="79"/>
  <c r="U162" i="47"/>
  <c r="U164" i="47" s="1"/>
  <c r="U177" i="47" s="1"/>
  <c r="U179" i="47" s="1"/>
  <c r="U192" i="47" s="1"/>
  <c r="P91" i="43" s="1"/>
  <c r="W150" i="47"/>
  <c r="W162" i="47" s="1"/>
  <c r="Q972" i="79"/>
  <c r="AH972" i="79"/>
  <c r="R113" i="43"/>
  <c r="R115" i="43" s="1"/>
  <c r="D115" i="43"/>
  <c r="F43" i="43"/>
  <c r="G43" i="43" s="1"/>
  <c r="Q92" i="43"/>
  <c r="AX1755" i="79"/>
  <c r="AX1757" i="79" s="1"/>
  <c r="D117" i="43"/>
  <c r="AJ1781" i="79"/>
  <c r="AS630" i="79" l="1"/>
  <c r="AQ630" i="79"/>
  <c r="AU630" i="79"/>
  <c r="AR630" i="79"/>
  <c r="AT630" i="79"/>
  <c r="AN630" i="79"/>
  <c r="AL630" i="79"/>
  <c r="AK630" i="79"/>
  <c r="AO630" i="79"/>
  <c r="AP630" i="79"/>
  <c r="AM630" i="79"/>
  <c r="S379" i="79"/>
  <c r="AS426" i="79"/>
  <c r="AQ426" i="79"/>
  <c r="AU426" i="79"/>
  <c r="AT426" i="79"/>
  <c r="AR426" i="79"/>
  <c r="AN426" i="79"/>
  <c r="AK426" i="79"/>
  <c r="AL426" i="79"/>
  <c r="AO426" i="79"/>
  <c r="AP426" i="79"/>
  <c r="AM426" i="79"/>
  <c r="AJ426" i="79"/>
  <c r="AJ630" i="79"/>
  <c r="AX1774" i="79"/>
  <c r="AI972" i="79"/>
  <c r="AX1781" i="79"/>
  <c r="AX1783" i="79" s="1"/>
  <c r="D121" i="43"/>
  <c r="R121" i="43" s="1"/>
  <c r="R123" i="43" s="1"/>
  <c r="R117" i="43"/>
  <c r="R119" i="43" s="1"/>
  <c r="D119" i="43"/>
  <c r="L145" i="43"/>
  <c r="W164" i="47"/>
  <c r="W177" i="47" s="1"/>
  <c r="W179" i="47" s="1"/>
  <c r="W192" i="47" s="1"/>
  <c r="F42" i="43"/>
  <c r="P92" i="43"/>
  <c r="R91" i="43"/>
  <c r="AS427" i="79" l="1"/>
  <c r="AU427" i="79"/>
  <c r="AT427" i="79"/>
  <c r="AR427" i="79"/>
  <c r="AQ427" i="79"/>
  <c r="AP427" i="79"/>
  <c r="AN427" i="79"/>
  <c r="AK427" i="79"/>
  <c r="AL427" i="79"/>
  <c r="AO427" i="79"/>
  <c r="AM427" i="79"/>
  <c r="AJ427" i="79"/>
  <c r="M145" i="43"/>
  <c r="M146" i="43" s="1"/>
  <c r="L146" i="43"/>
  <c r="H21" i="43"/>
  <c r="H22" i="43" s="1"/>
  <c r="R92" i="43"/>
  <c r="G42" i="43"/>
  <c r="G44" i="43" s="1"/>
  <c r="F44" i="43"/>
  <c r="AP430" i="46" l="1"/>
  <c r="AK1638" i="79" s="1"/>
  <c r="AK1648" i="79" s="1"/>
  <c r="E101" i="43" s="1"/>
  <c r="E103" i="43" s="1"/>
  <c r="E125" i="43" s="1"/>
  <c r="AX430" i="46"/>
  <c r="AS1638" i="79" s="1"/>
  <c r="AS1648" i="79" s="1"/>
  <c r="M101" i="43" s="1"/>
  <c r="M103" i="43" s="1"/>
  <c r="M125" i="43" s="1"/>
  <c r="AT430" i="46"/>
  <c r="AO1638" i="79" s="1"/>
  <c r="AO1648" i="79" s="1"/>
  <c r="I101" i="43" s="1"/>
  <c r="I103" i="43" s="1"/>
  <c r="I125" i="43" s="1"/>
  <c r="BB430" i="46"/>
  <c r="AW1638" i="79" s="1"/>
  <c r="AW1648" i="79" s="1"/>
  <c r="Q101" i="43" s="1"/>
  <c r="Q103" i="43" s="1"/>
  <c r="Q125" i="43" s="1"/>
  <c r="AW430" i="46"/>
  <c r="AR1638" i="79" s="1"/>
  <c r="AR1648" i="79" s="1"/>
  <c r="L101" i="43" s="1"/>
  <c r="L103" i="43" s="1"/>
  <c r="L125" i="43" s="1"/>
  <c r="AO430" i="46"/>
  <c r="AJ1638" i="79" s="1"/>
  <c r="BA430" i="46"/>
  <c r="AV1638" i="79" s="1"/>
  <c r="AV1648" i="79" s="1"/>
  <c r="P101" i="43" s="1"/>
  <c r="P103" i="43" s="1"/>
  <c r="P125" i="43" s="1"/>
  <c r="AJ1648" i="79" l="1"/>
  <c r="D101" i="43" s="1"/>
  <c r="AX1638" i="79"/>
  <c r="AX1648" i="79" s="1"/>
  <c r="AX1650" i="79" s="1"/>
  <c r="D103" i="43" l="1"/>
  <c r="D125" i="43" s="1"/>
  <c r="R101" i="43"/>
  <c r="R103" i="43" s="1"/>
  <c r="R125" i="43" s="1"/>
  <c r="H23" i="43" s="1"/>
  <c r="D201" i="93" l="1"/>
  <c r="U203" i="93" l="1"/>
  <c r="U200" i="93"/>
  <c r="C201" i="93"/>
  <c r="U201" i="93" s="1"/>
  <c r="U191" i="93"/>
  <c r="C194" i="93"/>
  <c r="C193" i="93"/>
  <c r="C192" i="93"/>
  <c r="U178" i="93"/>
  <c r="C180" i="93"/>
  <c r="C183" i="93"/>
  <c r="C181" i="93"/>
  <c r="C182" i="93"/>
  <c r="C179" i="93"/>
  <c r="D192" i="93"/>
  <c r="D193" i="93"/>
  <c r="D194" i="93"/>
  <c r="D186" i="93"/>
  <c r="D187" i="93"/>
  <c r="D189" i="93"/>
  <c r="D188" i="93"/>
  <c r="U196" i="93"/>
  <c r="C197" i="93"/>
  <c r="C198" i="93"/>
  <c r="U170" i="93"/>
  <c r="C171" i="93"/>
  <c r="C173" i="93"/>
  <c r="C174" i="93"/>
  <c r="C172" i="93"/>
  <c r="C175" i="93"/>
  <c r="C176" i="93"/>
  <c r="U140" i="93"/>
  <c r="C141" i="93"/>
  <c r="C148" i="93"/>
  <c r="C143" i="93"/>
  <c r="C144" i="93"/>
  <c r="C146" i="93"/>
  <c r="C145" i="93"/>
  <c r="C149" i="93"/>
  <c r="C142" i="93"/>
  <c r="C147" i="93"/>
  <c r="D197" i="93"/>
  <c r="D198" i="93"/>
  <c r="D142" i="93"/>
  <c r="D141" i="93"/>
  <c r="D144" i="93"/>
  <c r="D147" i="93"/>
  <c r="D148" i="93"/>
  <c r="D145" i="93"/>
  <c r="D143" i="93"/>
  <c r="D149" i="93"/>
  <c r="D146" i="93"/>
  <c r="U185" i="93"/>
  <c r="C188" i="93"/>
  <c r="U188" i="93" s="1"/>
  <c r="C187" i="93"/>
  <c r="U187" i="93" s="1"/>
  <c r="C189" i="93"/>
  <c r="U189" i="93" s="1"/>
  <c r="C186" i="93"/>
  <c r="D171" i="93"/>
  <c r="D174" i="93"/>
  <c r="D172" i="93"/>
  <c r="D175" i="93"/>
  <c r="D173" i="93"/>
  <c r="D176" i="93"/>
  <c r="D155" i="93"/>
  <c r="D153" i="93"/>
  <c r="D156" i="93"/>
  <c r="D152" i="93"/>
  <c r="D159" i="93"/>
  <c r="D157" i="93"/>
  <c r="D158" i="93"/>
  <c r="D154" i="93"/>
  <c r="D130" i="93"/>
  <c r="AA13" i="93" s="1"/>
  <c r="D133" i="93"/>
  <c r="D131" i="93"/>
  <c r="D135" i="93"/>
  <c r="D137" i="93"/>
  <c r="D134" i="93"/>
  <c r="D132" i="93"/>
  <c r="D138" i="93"/>
  <c r="D136" i="93"/>
  <c r="D129" i="93"/>
  <c r="AA12" i="93" s="1"/>
  <c r="AA11" i="93"/>
  <c r="AA48" i="93" s="1"/>
  <c r="U161" i="93"/>
  <c r="C163" i="93"/>
  <c r="C165" i="93"/>
  <c r="C167" i="93"/>
  <c r="C164" i="93"/>
  <c r="C166" i="93"/>
  <c r="C168" i="93"/>
  <c r="C162" i="93"/>
  <c r="D180" i="93"/>
  <c r="D182" i="93"/>
  <c r="D181" i="93"/>
  <c r="D183" i="93"/>
  <c r="D179" i="93"/>
  <c r="U151" i="93"/>
  <c r="C158" i="93"/>
  <c r="U158" i="93" s="1"/>
  <c r="C156" i="93"/>
  <c r="U156" i="93" s="1"/>
  <c r="C154" i="93"/>
  <c r="C159" i="93"/>
  <c r="U159" i="93" s="1"/>
  <c r="C155" i="93"/>
  <c r="C157" i="93"/>
  <c r="U157" i="93" s="1"/>
  <c r="C152" i="93"/>
  <c r="U152" i="93" s="1"/>
  <c r="C153" i="93"/>
  <c r="D163" i="93"/>
  <c r="D167" i="93"/>
  <c r="D168" i="93"/>
  <c r="D164" i="93"/>
  <c r="D162" i="93"/>
  <c r="D165" i="93"/>
  <c r="D166" i="93"/>
  <c r="U128" i="93"/>
  <c r="C135" i="93"/>
  <c r="C136" i="93"/>
  <c r="C132" i="93"/>
  <c r="C133" i="93"/>
  <c r="C138" i="93"/>
  <c r="C129" i="93"/>
  <c r="C134" i="93"/>
  <c r="C137" i="93"/>
  <c r="C130" i="93"/>
  <c r="C131" i="93"/>
  <c r="Z11" i="93"/>
  <c r="Z48" i="93" s="1"/>
  <c r="AA49" i="93" l="1"/>
  <c r="U149" i="93"/>
  <c r="U141" i="93"/>
  <c r="U175" i="93"/>
  <c r="U153" i="93"/>
  <c r="U162" i="93"/>
  <c r="U166" i="93"/>
  <c r="U174" i="93"/>
  <c r="U181" i="93"/>
  <c r="U148" i="93"/>
  <c r="U176" i="93"/>
  <c r="U179" i="93"/>
  <c r="U172" i="93"/>
  <c r="U182" i="93"/>
  <c r="U173" i="93"/>
  <c r="U183" i="93"/>
  <c r="U171" i="93"/>
  <c r="U180" i="93"/>
  <c r="U168" i="93"/>
  <c r="U186" i="93"/>
  <c r="U147" i="93"/>
  <c r="AA50" i="93"/>
  <c r="U142" i="93"/>
  <c r="U198" i="93"/>
  <c r="U192" i="93"/>
  <c r="U164" i="93"/>
  <c r="U197" i="93"/>
  <c r="U193" i="93"/>
  <c r="U167" i="93"/>
  <c r="U145" i="93"/>
  <c r="U194" i="93"/>
  <c r="U155" i="93"/>
  <c r="U165" i="93"/>
  <c r="U146" i="93"/>
  <c r="U163" i="93"/>
  <c r="U144" i="93"/>
  <c r="U154" i="93"/>
  <c r="U143" i="93"/>
  <c r="U131" i="93"/>
  <c r="Z24" i="93"/>
  <c r="Z14" i="93"/>
  <c r="U130" i="93"/>
  <c r="Z13" i="93"/>
  <c r="Z30" i="93"/>
  <c r="U137" i="93"/>
  <c r="Z20" i="93"/>
  <c r="Z27" i="93"/>
  <c r="U134" i="93"/>
  <c r="Z17" i="93"/>
  <c r="U129" i="93"/>
  <c r="Z12" i="93"/>
  <c r="Z49" i="93" s="1"/>
  <c r="Z31" i="93"/>
  <c r="U138" i="93"/>
  <c r="Z21" i="93"/>
  <c r="U133" i="93"/>
  <c r="Z26" i="93"/>
  <c r="Z16" i="93"/>
  <c r="U132" i="93"/>
  <c r="Z25" i="93"/>
  <c r="Z15" i="93"/>
  <c r="U136" i="93"/>
  <c r="Z29" i="93"/>
  <c r="Z19" i="93"/>
  <c r="Z28" i="93"/>
  <c r="U135" i="93"/>
  <c r="Z18" i="93"/>
  <c r="AA29" i="93"/>
  <c r="AA19" i="93"/>
  <c r="AA31" i="93"/>
  <c r="AA21" i="93"/>
  <c r="AA25" i="93"/>
  <c r="AA15" i="93"/>
  <c r="AA52" i="93" s="1"/>
  <c r="AA27" i="93"/>
  <c r="AA17" i="93"/>
  <c r="AA30" i="93"/>
  <c r="AA20" i="93"/>
  <c r="AA28" i="93"/>
  <c r="AA18" i="93"/>
  <c r="AA24" i="93"/>
  <c r="AA14" i="93"/>
  <c r="AA51" i="93" s="1"/>
  <c r="AA26" i="93"/>
  <c r="AA16" i="93"/>
  <c r="AA57" i="93" l="1"/>
  <c r="Z52" i="93"/>
  <c r="AA55" i="93"/>
  <c r="Z57" i="93"/>
  <c r="Z53" i="93"/>
  <c r="AA53" i="93"/>
  <c r="Z54" i="93"/>
  <c r="Z55" i="93"/>
  <c r="Z56" i="93"/>
  <c r="Z50" i="93"/>
  <c r="AA54" i="93"/>
  <c r="Z51" i="93"/>
  <c r="AA58" i="93"/>
  <c r="Z58" i="93"/>
  <c r="AA56" i="93"/>
  <c r="AZ1426" i="79" l="1"/>
  <c r="BA1426" i="7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tc={EAE8C83F-E1CB-C140-826F-B5BBAED81DAB}</author>
    <author>Maria Romano-Lim</author>
  </authors>
  <commentList>
    <comment ref="D502" authorId="0" shapeId="0" xr:uid="{EAE8C83F-E1CB-C140-826F-B5BBAED81DAB}">
      <text>
        <t>[Threaded comment]
Your version of Excel allows you to read this threaded comment; however, any edits to it will get removed if the file is opened in a newer version of Excel. Learn more: https://go.microsoft.com/fwlink/?linkid=870924
Comment:
    EUL = 11 years</t>
      </text>
    </comment>
    <comment ref="B719" authorId="1" shapeId="0" xr:uid="{072F81F5-44CC-CC40-88DB-59AA4959E165}">
      <text>
        <r>
          <rPr>
            <b/>
            <sz val="9"/>
            <color rgb="FF000000"/>
            <rFont val="Tahoma"/>
            <family val="2"/>
          </rPr>
          <t>Maria Romano-Lim:</t>
        </r>
        <r>
          <rPr>
            <sz val="9"/>
            <color rgb="FF000000"/>
            <rFont val="Tahoma"/>
            <family val="2"/>
          </rPr>
          <t xml:space="preserve">
</t>
        </r>
        <r>
          <rPr>
            <sz val="9"/>
            <color rgb="FF000000"/>
            <rFont val="Tahoma"/>
            <family val="2"/>
          </rPr>
          <t xml:space="preserve">Was " Save on Energy Home Assistance Program"
</t>
        </r>
        <r>
          <rPr>
            <sz val="9"/>
            <color rgb="FF000000"/>
            <rFont val="Tahoma"/>
            <family val="2"/>
          </rPr>
          <t xml:space="preserve">
</t>
        </r>
      </text>
    </comment>
    <comment ref="B763" authorId="1" shapeId="0" xr:uid="{7EE61909-4069-C147-9806-1E62178D14B0}">
      <text>
        <r>
          <rPr>
            <b/>
            <sz val="9"/>
            <color rgb="FF000000"/>
            <rFont val="Tahoma"/>
            <family val="2"/>
          </rPr>
          <t>Maria Romano-Lim:</t>
        </r>
        <r>
          <rPr>
            <sz val="9"/>
            <color rgb="FF000000"/>
            <rFont val="Tahoma"/>
            <family val="2"/>
          </rPr>
          <t xml:space="preserve">
</t>
        </r>
        <r>
          <rPr>
            <sz val="9"/>
            <color rgb="FF000000"/>
            <rFont val="Tahoma"/>
            <family val="2"/>
          </rPr>
          <t xml:space="preserve">Was " Save on Energy New Construction Program"
</t>
        </r>
      </text>
    </comment>
    <comment ref="B766" authorId="1" shapeId="0" xr:uid="{BE71A2A3-E558-0C41-8F49-9EBE5A9BD087}">
      <text>
        <r>
          <rPr>
            <b/>
            <sz val="9"/>
            <color rgb="FF000000"/>
            <rFont val="Tahoma"/>
            <family val="2"/>
          </rPr>
          <t>Maria Romano-Lim:</t>
        </r>
        <r>
          <rPr>
            <sz val="9"/>
            <color rgb="FF000000"/>
            <rFont val="Tahoma"/>
            <family val="2"/>
          </rPr>
          <t xml:space="preserve">
</t>
        </r>
        <r>
          <rPr>
            <sz val="9"/>
            <color rgb="FF000000"/>
            <rFont val="Tahoma"/>
            <family val="2"/>
          </rPr>
          <t xml:space="preserve">Was " Save on Energy Home Assistance Program"
</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 Heeney</author>
  </authors>
  <commentList>
    <comment ref="W486" authorId="0" shapeId="0" xr:uid="{CF62ABA7-7DFB-8644-B827-5A4C1B872C57}">
      <text>
        <r>
          <rPr>
            <b/>
            <sz val="10"/>
            <color rgb="FF000000"/>
            <rFont val="Tahoma"/>
            <family val="2"/>
          </rPr>
          <t>David Heeney:</t>
        </r>
        <r>
          <rPr>
            <sz val="10"/>
            <color rgb="FF000000"/>
            <rFont val="Tahoma"/>
            <family val="2"/>
          </rPr>
          <t xml:space="preserve">
</t>
        </r>
        <r>
          <rPr>
            <sz val="10"/>
            <color rgb="FF000000"/>
            <rFont val="Calibri"/>
            <family val="2"/>
          </rPr>
          <t xml:space="preserve">Not included in IESO persistence document. Persistence estimated from previous year value. Initial value from 2014 final report.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<sst xmlns="http://schemas.openxmlformats.org/spreadsheetml/2006/main" count="15845" uniqueCount="3064">
  <si>
    <t>Generic LRAMVA Work Forms</t>
  </si>
  <si>
    <t>Worksheet Name</t>
  </si>
  <si>
    <t xml:space="preserve">    Description</t>
  </si>
  <si>
    <t>1.  LRAMVA Summary</t>
  </si>
  <si>
    <r>
      <rPr>
        <b/>
        <sz val="11"/>
        <rFont val="Arial"/>
        <family val="2"/>
      </rPr>
      <t>Tables 1-a and 1-b</t>
    </r>
    <r>
      <rPr>
        <sz val="11"/>
        <rFont val="Arial"/>
        <family val="2"/>
      </rPr>
      <t xml:space="preserve"> provide a summary of the LRAMVA balances and carrying charges associated with the LRAMVA disposition. </t>
    </r>
    <r>
      <rPr>
        <b/>
        <sz val="11"/>
        <rFont val="Arial"/>
        <family val="2"/>
      </rPr>
      <t>Table 1c</t>
    </r>
    <r>
      <rPr>
        <sz val="11"/>
        <rFont val="Arial"/>
        <family val="2"/>
      </rPr>
      <t xml:space="preserve"> provides a summary of prospective LRAM-eligible amounts related to persisting CDM savings for all years until the LDC's next rebasing application. The balances are populated from entries into other tabs throughout this work form.</t>
    </r>
  </si>
  <si>
    <t>1-a.  Summary of Changes</t>
  </si>
  <si>
    <r>
      <rPr>
        <b/>
        <sz val="11"/>
        <rFont val="Arial"/>
        <family val="2"/>
      </rPr>
      <t>Tables A-1 and A-2</t>
    </r>
    <r>
      <rPr>
        <sz val="11"/>
        <rFont val="Arial"/>
        <family val="2"/>
      </rPr>
      <t xml:space="preserve"> include a template for LDCs to summarize changes to the LRAMVA work form.</t>
    </r>
  </si>
  <si>
    <t>2.  LRAMVA Threshold</t>
  </si>
  <si>
    <r>
      <rPr>
        <b/>
        <sz val="11"/>
        <rFont val="Arial"/>
        <family val="2"/>
      </rPr>
      <t>Tables 2-a,  2-b and 2-c</t>
    </r>
    <r>
      <rPr>
        <sz val="11"/>
        <rFont val="Arial"/>
        <family val="2"/>
      </rPr>
      <t xml:space="preserve"> include the LRAMVA thresholds and allocations by rate class.</t>
    </r>
  </si>
  <si>
    <t>3.  Distribution Rates</t>
  </si>
  <si>
    <r>
      <rPr>
        <b/>
        <sz val="11"/>
        <rFont val="Arial"/>
        <family val="2"/>
      </rPr>
      <t>Tables 3-a and 3-b</t>
    </r>
    <r>
      <rPr>
        <sz val="11"/>
        <rFont val="Arial"/>
        <family val="2"/>
      </rPr>
      <t xml:space="preserve"> include the distribution rates that are used to calculate lost revenues.</t>
    </r>
  </si>
  <si>
    <t>4.  2011-2014 LRAM</t>
  </si>
  <si>
    <r>
      <rPr>
        <b/>
        <sz val="11"/>
        <rFont val="Arial"/>
        <family val="2"/>
      </rPr>
      <t>Tables 4-a, 4-b, 4-c and 4-d</t>
    </r>
    <r>
      <rPr>
        <sz val="11"/>
        <rFont val="Arial"/>
        <family val="2"/>
      </rPr>
      <t xml:space="preserve"> include the template 2011-2014 LRAMVA work forms.  </t>
    </r>
  </si>
  <si>
    <t>5.  2015-2027 LRAM</t>
  </si>
  <si>
    <r>
      <rPr>
        <b/>
        <sz val="11"/>
        <rFont val="Arial"/>
        <family val="2"/>
      </rPr>
      <t>Tables 5-a, 5-b, 5-c, 5-d, 5-e, 5-f, 5-g, 5-h, 5-i, 5-j, 5-k, 5-l and 5-m</t>
    </r>
    <r>
      <rPr>
        <sz val="11"/>
        <rFont val="Arial"/>
        <family val="2"/>
      </rPr>
      <t xml:space="preserve"> include the template 2015-2027 LRAMVA work forms.</t>
    </r>
  </si>
  <si>
    <t>6.  Carrying Charges</t>
  </si>
  <si>
    <r>
      <rPr>
        <b/>
        <sz val="11"/>
        <rFont val="Arial"/>
        <family val="2"/>
      </rPr>
      <t>Table 6-b</t>
    </r>
    <r>
      <rPr>
        <sz val="11"/>
        <rFont val="Arial"/>
        <family val="2"/>
      </rPr>
      <t xml:space="preserve"> includes the variance on carrying charges related to the LRAMVA disposition.</t>
    </r>
  </si>
  <si>
    <t>7.  Persistence Report</t>
  </si>
  <si>
    <t>A blank spreadsheet is provided to allow LDCs to populate with CDM savings persistence data provided by the IESO.</t>
  </si>
  <si>
    <t>8.  Streetlighting</t>
  </si>
  <si>
    <t>A blank spreadsheet is provided to allow LDCs to populate data on streetlighting projects whose savings were not provided by the IESO in the CDM Final Results Report (i.e., streetlighting projects).</t>
  </si>
  <si>
    <t>Tab</t>
  </si>
  <si>
    <t>Instructions</t>
  </si>
  <si>
    <t>LRAMVA Checklist/Schematic Tab</t>
  </si>
  <si>
    <t>The LRAMVA work form was created in a generic manner for use by all LDCs.  Distributors should follow the checklist, which is referenced in this tab of the work form and listed below:</t>
  </si>
  <si>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</si>
  <si>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</si>
  <si>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</si>
  <si>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</si>
  <si>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</si>
  <si>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</si>
  <si>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</si>
  <si>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</si>
  <si>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Distributors are also expected to provide prospective LRAM-eligible amounts related to persisting CDM savings for all years until their next rebasing application.There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</si>
  <si>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</si>
  <si>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</si>
  <si>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</si>
  <si>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</si>
  <si>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</si>
  <si>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</si>
  <si>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011-to Next COS)</t>
    </r>
  </si>
  <si>
    <t>Distributors should complete the lost revenue calculation for 2011-2014 program years and 2015-2022 program years and persisting savings until distributors next cost of service application, as applicable, by undertaking the following:</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</si>
  <si>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</si>
  <si>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</si>
  <si>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</si>
  <si>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</si>
  <si>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t xml:space="preserve">o   Provide assumptions about the year(s) in which persistence is captured in the load forecast via the "Notes" section of each table and adjust what is included in the LRAMVA totals, as appropriate. </t>
  </si>
  <si>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</si>
  <si>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 Carrying charges are not to be calculated for prospective LRAM-eligible amounts that relate to the persisting savings from CDM programs until the LDCs next cost-of-service application.</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</si>
  <si>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</si>
  <si>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</si>
  <si>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</si>
  <si>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</si>
  <si>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Additionally, LDCs are also able to calculate prospective LRAM-eligible amounts, consistent with guidance provided in the 2021 CDM Guidelines.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</si>
  <si>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</si>
  <si>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Legend</t>
  </si>
  <si>
    <t>Drop Down List (Blue)</t>
  </si>
  <si>
    <t>Important Checklist</t>
  </si>
  <si>
    <t>o Highlight changes to this work form made by the LDC, if any, and provide rationale for the change in Tab 1-a</t>
  </si>
  <si>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</si>
  <si>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</si>
  <si>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</si>
  <si>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</si>
  <si>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</si>
  <si>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Work Form Calculations</t>
  </si>
  <si>
    <t>Source of Calculation</t>
  </si>
  <si>
    <t>Inputs (Tables to Complete)</t>
  </si>
  <si>
    <t>Source of Data Inputs</t>
  </si>
  <si>
    <t>Outputs of Data (Auto-Populated)</t>
  </si>
  <si>
    <t xml:space="preserve">Actual Incremental CDM Savings by Initiative </t>
  </si>
  <si>
    <t>Tabs "4.  2011-2014 LRAM" and "5.  2015-2027 LRAM"</t>
  </si>
  <si>
    <t xml:space="preserve">Tables 4-a to 4-d / 5-a to 5-f (Columns D &amp; O) </t>
  </si>
  <si>
    <t>IESO Verified Persistence Results Reports included in Tab 7 (Columns L to BT).</t>
  </si>
  <si>
    <t>Tables 4-a to 4-d / 5-a to 5-f (Columns Y-AL)</t>
  </si>
  <si>
    <t xml:space="preserve">+/- IESO Verified Savings Adjustments </t>
  </si>
  <si>
    <t>Tab "4.  2011-2014 LRAM" and "5.  2015-2027 LRAM"</t>
  </si>
  <si>
    <t>Tables 4-a to 4-d / 5-a to 5-f (Columns D-M &amp; Columns O-X)</t>
  </si>
  <si>
    <t>+   Initiative Level Savings Persistence</t>
  </si>
  <si>
    <t>Tables 4-a to 4-d / 5-a to 5-f (Columns E-M &amp; Columns P-X)</t>
  </si>
  <si>
    <t>x   Allocation % to Rate Class</t>
  </si>
  <si>
    <t>Tables 4-a to 4-d / 5-a to 5-f (Columns Y-AJ)</t>
  </si>
  <si>
    <t>Determined by the LDC</t>
  </si>
  <si>
    <t>Actual Lost Revenues (kWh and kW) by Rate Class</t>
  </si>
  <si>
    <t>- Forecast Lost Revenues (kWh and kW) by Rate Class</t>
  </si>
  <si>
    <t>Tab "2. LRAMVA Threshold" Tables 2-a, 2-b and 2-c</t>
  </si>
  <si>
    <t>x   Distribution Rate by Rate Class</t>
  </si>
  <si>
    <t>Tab "3.  Distribution Rates"</t>
  </si>
  <si>
    <t>Table 3</t>
  </si>
  <si>
    <t>LDC's Approved Tariff Sheets</t>
  </si>
  <si>
    <t>LRAMVA ($) by Rate Class</t>
  </si>
  <si>
    <t>Tables 1-a and 1-b</t>
  </si>
  <si>
    <t>+ Carrying Charges ($) by Rate Class</t>
  </si>
  <si>
    <t>Tabs "1.  LRAMVA Summary" and "6.  Carrying Charges"</t>
  </si>
  <si>
    <t>Table 6</t>
  </si>
  <si>
    <t>Table 6-a</t>
  </si>
  <si>
    <t>Total LRAMVA ($) by Rate Class</t>
  </si>
  <si>
    <t>Tab "1.  LRAMVA Summary"</t>
  </si>
  <si>
    <t>Service Classifications</t>
  </si>
  <si>
    <t>Billing Unit</t>
  </si>
  <si>
    <t>Year</t>
  </si>
  <si>
    <t>Response</t>
  </si>
  <si>
    <t>Threshold</t>
  </si>
  <si>
    <t>Tabs</t>
  </si>
  <si>
    <t>Source of Persistence Reports</t>
  </si>
  <si>
    <t>Record</t>
  </si>
  <si>
    <t>Residential</t>
  </si>
  <si>
    <t>kWh</t>
  </si>
  <si>
    <t>Yes</t>
  </si>
  <si>
    <t xml:space="preserve">2011 Results Persistence </t>
  </si>
  <si>
    <t>Current year savings</t>
  </si>
  <si>
    <t>GS&lt;50 kW</t>
  </si>
  <si>
    <t>No</t>
  </si>
  <si>
    <t>2. LRAMVA Threshold</t>
  </si>
  <si>
    <t xml:space="preserve">2012 Results Persistence </t>
  </si>
  <si>
    <t>Adjustment</t>
  </si>
  <si>
    <t>GS&gt;50 kW</t>
  </si>
  <si>
    <t>kW</t>
  </si>
  <si>
    <t>Not Applicable</t>
  </si>
  <si>
    <t xml:space="preserve">2013 Results Persistence </t>
  </si>
  <si>
    <t>General Service ≥ 1,000 kW</t>
  </si>
  <si>
    <t xml:space="preserve">2014 Results Persistence </t>
  </si>
  <si>
    <t>General Service ≥ 1,500 kW</t>
  </si>
  <si>
    <t>5.  2015-2020 LRAM</t>
  </si>
  <si>
    <t xml:space="preserve">2015 Results Persistence </t>
  </si>
  <si>
    <t xml:space="preserve">General Service 1,000 kW and Greater </t>
  </si>
  <si>
    <t xml:space="preserve">2016 Results Persistence </t>
  </si>
  <si>
    <t>General Service 1,000 to 4,999 kW</t>
  </si>
  <si>
    <t>7. Persistence Data</t>
  </si>
  <si>
    <t xml:space="preserve">2017 Results Persistence </t>
  </si>
  <si>
    <t>General Service 1,000 to 4,999 kW (co-generation)</t>
  </si>
  <si>
    <t xml:space="preserve">2018 Results Persistence </t>
  </si>
  <si>
    <t>General Service 1,500 to 4,999 kW</t>
  </si>
  <si>
    <t xml:space="preserve">2019 Results Persistence </t>
  </si>
  <si>
    <t>General Service 3,000 to 4,999 kW</t>
  </si>
  <si>
    <t xml:space="preserve">2020 Results Persistence </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</si>
  <si>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</si>
  <si>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</si>
  <si>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</si>
  <si>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</si>
  <si>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</si>
  <si>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</si>
  <si>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</si>
  <si>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</si>
  <si>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</si>
  <si>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</si>
  <si>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</si>
  <si>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</si>
  <si>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</si>
  <si>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</si>
  <si>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Unmetered Scattered Load</t>
  </si>
  <si>
    <t>Urban General Service Demand Billed (50 kW and above) - UGd</t>
  </si>
  <si>
    <t>Embedded Distributor</t>
  </si>
  <si>
    <t>Large Use</t>
  </si>
  <si>
    <t>Sentinel Lighting</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</si>
  <si>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</si>
  <si>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</si>
  <si>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</si>
  <si>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</si>
  <si>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</si>
  <si>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</si>
  <si>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</si>
  <si>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</si>
  <si>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</si>
  <si>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Street Lighting</t>
  </si>
  <si>
    <t>User Inputs (Green)</t>
  </si>
  <si>
    <t>Auto Populated Cells (White)</t>
  </si>
  <si>
    <t>Instructions (Grey)</t>
  </si>
  <si>
    <t>LDC Name</t>
  </si>
  <si>
    <t>Elexicon Energy Inc</t>
  </si>
  <si>
    <t>Application Details</t>
  </si>
  <si>
    <t>Please fill in the requested information: a) the amounts approved in the previous LRAMVA application, b) details on the current application, and c) documentation of changes if applicable.</t>
  </si>
  <si>
    <t xml:space="preserve">A.  Previous LRAMVA Application </t>
  </si>
  <si>
    <t>B.  Current LRAMVA Application</t>
  </si>
  <si>
    <t>C.  Documentation of Changes</t>
  </si>
  <si>
    <t>Previous LRAMVA Application (EB#)</t>
  </si>
  <si>
    <t>EB-2021-0015</t>
  </si>
  <si>
    <t>Current LRAMVA Application (EB#)</t>
  </si>
  <si>
    <t>EB-2022-0024</t>
  </si>
  <si>
    <t>Original Amount</t>
  </si>
  <si>
    <t>Application of Previous LRAMVA Claim</t>
  </si>
  <si>
    <t>2022 Annual IR Application</t>
  </si>
  <si>
    <t>Application of Current LRAMVA Claim</t>
  </si>
  <si>
    <t>2023 Price Cap IR</t>
  </si>
  <si>
    <t>Amount for Final Disposition</t>
  </si>
  <si>
    <t>Period of LRAMVA Claimed in Previous Application</t>
  </si>
  <si>
    <t xml:space="preserve">Period of New LRAMVA in this Application </t>
  </si>
  <si>
    <t>2020-2028</t>
  </si>
  <si>
    <t>Amount of LRAMVA Claimed in Previous Application</t>
  </si>
  <si>
    <t>Period of Rate Recovery (# years)</t>
  </si>
  <si>
    <t>Actual Lost Revenues ($)</t>
  </si>
  <si>
    <t>A</t>
  </si>
  <si>
    <t>Forecast Lost Revenues ($)</t>
  </si>
  <si>
    <t>B</t>
  </si>
  <si>
    <t>Carrying Charges ($)</t>
  </si>
  <si>
    <t>C</t>
  </si>
  <si>
    <t>LRAMVA ($) for Account 1568</t>
  </si>
  <si>
    <t>A-B+C</t>
  </si>
  <si>
    <t>Total LRAM-Eligible Amounts for Prospective Disposition</t>
  </si>
  <si>
    <t>(Annual amounts to be recovered in future rate applications)</t>
  </si>
  <si>
    <t xml:space="preserve">Table 1-a.  LRAMVA Totals by Rate Class </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</si>
  <si>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</si>
  <si>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Customer Class</t>
  </si>
  <si>
    <t>Principal ($)</t>
  </si>
  <si>
    <t>Total LRAMVA ($)</t>
  </si>
  <si>
    <t>Residential - VRZ</t>
  </si>
  <si>
    <t>GS&lt;50 kW - VRZ</t>
  </si>
  <si>
    <t>GS 50 to 2,999 kW - VRZ</t>
  </si>
  <si>
    <t>GS 3,000 to 4,999 kW - VRZ</t>
  </si>
  <si>
    <t>Large Use - VRZ</t>
  </si>
  <si>
    <t>Unmetered Scattered Load - VRZ</t>
  </si>
  <si>
    <t>Sentinel Lighting - VRZ</t>
  </si>
  <si>
    <t>Street Lighting - VRZ</t>
  </si>
  <si>
    <t>Residential - WRZ</t>
  </si>
  <si>
    <t>GS&lt;50 kW - WRZ</t>
  </si>
  <si>
    <t>GS&gt;50 kw - WRZ</t>
  </si>
  <si>
    <t>Street Lighting - WRZ</t>
  </si>
  <si>
    <t>Total</t>
  </si>
  <si>
    <t>Table 1-b.  Annual LRAMVA Breakdown by Year and Rate Class</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</si>
  <si>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</si>
  <si>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</si>
  <si>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LDCs are expected to include projected carrying charges amounts in row 90 of Table 1-b below.  LDCs should also check accuracy of the years included in the LRAMVA balance in row 92.</t>
  </si>
  <si>
    <t>Description</t>
  </si>
  <si>
    <t>LRAMVA Previously Claimed</t>
  </si>
  <si>
    <t>2011 Actuals</t>
  </si>
  <si>
    <t>2011 Forecast</t>
  </si>
  <si>
    <t>Amount Cleared</t>
  </si>
  <si>
    <t>2012 Actuals</t>
  </si>
  <si>
    <t>2012 Forecast</t>
  </si>
  <si>
    <t>2013 Actuals</t>
  </si>
  <si>
    <t>2013 Forecast</t>
  </si>
  <si>
    <t>2014 Actuals</t>
  </si>
  <si>
    <t>2014 Forecast</t>
  </si>
  <si>
    <t>2015 Actuals</t>
  </si>
  <si>
    <t>2015 Forecast</t>
  </si>
  <si>
    <t>2016 Actuals</t>
  </si>
  <si>
    <t>2016 Forecast</t>
  </si>
  <si>
    <t>2017 Actuals</t>
  </si>
  <si>
    <t>2017 Forecast</t>
  </si>
  <si>
    <t>2018 Actuals</t>
  </si>
  <si>
    <t>2018 Forecast</t>
  </si>
  <si>
    <t>2019 Actuals</t>
  </si>
  <si>
    <t>2019 Forecast</t>
  </si>
  <si>
    <t>2020 Actuals</t>
  </si>
  <si>
    <t>2020 Forecast</t>
  </si>
  <si>
    <t>2021 Actuals</t>
  </si>
  <si>
    <t>2021 Forecast</t>
  </si>
  <si>
    <t>2022 Actuals</t>
  </si>
  <si>
    <t>2022 Forecast</t>
  </si>
  <si>
    <t>Carrying Charges</t>
  </si>
  <si>
    <t>Total LRAMVA Balance
(2011-2022)</t>
  </si>
  <si>
    <t>Table 1-c.  LRAM-Eligible Amounts for Prospective Disposition</t>
  </si>
  <si>
    <t xml:space="preserve">Table 1-c provides a summary of all prospective LRAM-eligible amounts. Consistent with guidance in the 2021 CDM Guidelines,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</si>
  <si>
    <t xml:space="preserve">All entries summarized below will be populated based on persisting savings from prior year CDM activities with no new savings from 2023-2027. Additionally, LRAM-eligible amounts for 2023 to 2027 are not added to the LRAMVA and do not accrue interest. </t>
  </si>
  <si>
    <t>In their applications for 2023 rates, distributors should apply for approval of the 2023 to 2027 LRAM-eligible amounts shown in Table 1-C. Approval will mean that the LRAM-eligible amounts are accepted as final, subject only to the annual mechanistic adjustment to be completed in subsequent rate years.</t>
  </si>
  <si>
    <t>2023 Actuals (in 2022 $)</t>
  </si>
  <si>
    <t>2023 Forecast (in 2022 $)</t>
  </si>
  <si>
    <t>2023 TOTAL LRAM-Eligible*</t>
  </si>
  <si>
    <t>2024 Actuals (in 2022 $)</t>
  </si>
  <si>
    <t>2024 Forecast (in 2022 $)</t>
  </si>
  <si>
    <t>2024 TOTAL LRAM-Eligible*</t>
  </si>
  <si>
    <t>2025 Actuals (in 2022 $)</t>
  </si>
  <si>
    <t>2025 Forecast (in 2022 $)</t>
  </si>
  <si>
    <t>2025 TOTAL LRAM-Eligible*</t>
  </si>
  <si>
    <t>2026 Actuals (in 2022 $)</t>
  </si>
  <si>
    <t>2026 Forecast (in 2022 $)</t>
  </si>
  <si>
    <t>2026 TOTAL LRAM-Eligible*</t>
  </si>
  <si>
    <t>2027 Actuals (in 2022 $)</t>
  </si>
  <si>
    <t>2027 Forecast (in 2022 $)</t>
  </si>
  <si>
    <t>2027 TOTAL LRAM-Eligible*</t>
  </si>
  <si>
    <t>2028 Actuals (in 2022 $)</t>
  </si>
  <si>
    <t>2028 Forecast (in 2022 $)</t>
  </si>
  <si>
    <t>2028 TOTAL LRAM-Eligible*</t>
  </si>
  <si>
    <t>Total LRAM-Eligible Amount (in 2022 $)</t>
  </si>
  <si>
    <t>Note: LDC to make note of assumptions included above, if any</t>
  </si>
  <si>
    <t xml:space="preserve">Note: All 2023-2027 LRAM-Eligible Amounts are in 2022 dollars. LDCs are to follow the instructions noted above Table 5-i in Tab 5 when seeking recovery of prospective amounts in future rate applications. </t>
  </si>
  <si>
    <t>Table 1-c.  Breakdown of Incremental and Persisting Lost Revenues Amounts (Dollars)</t>
  </si>
  <si>
    <t xml:space="preserve">LDCs are requested to clear the cells in the table to show only the amounts related to this LRAMVA application.  This table is a check on the LRAMVA disposition providing a breakdown of actual incremental and persisting savings by year.  </t>
  </si>
  <si>
    <t xml:space="preserve">Actual Lost Revenues </t>
  </si>
  <si>
    <t>Forecast Lost Revenues</t>
  </si>
  <si>
    <t>Return to top</t>
  </si>
  <si>
    <r>
      <rPr>
        <b/>
        <sz val="12"/>
        <rFont val="Arial"/>
        <family val="2"/>
      </rPr>
      <t xml:space="preserve">1.  </t>
    </r>
    <r>
      <rPr>
        <sz val="12"/>
        <rFont val="Arial"/>
        <family val="2"/>
      </rPr>
      <t>LDCs are expected to apply for disposition of all LRAMVA balances, incluidng persisting amounts that extend to the LDCs next COS, as part of 2023 rate applications. The following LRAMVA work forms apply to all LDCs that need to recover lost revenues for the 2015-2027 period, resulting from CDM activity in the 2015-2022 period. This includes the ability to recover lost revenues that  persist until the LDCs next COS application.</t>
    </r>
    <r>
      <rPr>
        <sz val="12"/>
        <color rgb="FFFF0000"/>
        <rFont val="Arial"/>
        <family val="2"/>
      </rPr>
      <t xml:space="preserve"> </t>
    </r>
    <r>
      <rPr>
        <sz val="12"/>
        <rFont val="Arial"/>
        <family val="2"/>
      </rPr>
      <t xml:space="preserve"> The 2021 CDM Guidelines indicate that distributors filing an application for 2023 rates should seek disposition of all outstanding LRAMVA balances related to previously established thresholds. Distributors not rebasing for 2023 rates who have complete information on eligible savings (i.e., needing only to account for persistence of savings in future years) may seek a rate adjustment on a prospective basis to address amounts that would otherwise be recorded in the LRAMVA for all years until their next rebasing application. Prospective treatment will not be necessary for cost-of-service applications. 
</t>
    </r>
    <r>
      <rPr>
        <b/>
        <sz val="12"/>
        <rFont val="Arial"/>
        <family val="2"/>
      </rPr>
      <t xml:space="preserve">More detailed instructions related to prospective LRAM-eligible amounts are included above Table 5-i (2023 Lost Revenue Work Form).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</si>
  <si>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cannot be claimed as approved LRAMVA amounts are considered to be final.</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</si>
  <si>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</si>
  <si>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</si>
  <si>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 note #5: As noted above, the work form has been expanded to allow for persistence of savings and lost revenues into the future, up to the time of an LDCs next cost of service application. LDCs should include all persisting lost revenues in order to be able to close its LRAMVA balances entirely.</t>
    </r>
  </si>
  <si>
    <t>Tables</t>
  </si>
  <si>
    <t>Table 5-a.  2015 Lost Revenues</t>
  </si>
  <si>
    <t>Table 5-f.  2021 Lost Revenues</t>
  </si>
  <si>
    <t>Table 5-f.  2027 Lost Revenues</t>
  </si>
  <si>
    <t xml:space="preserve">Table 5-b.  2016 Lost Revenues </t>
  </si>
  <si>
    <t>Table 5-f.  2022 Lost Revenues</t>
  </si>
  <si>
    <t xml:space="preserve">Table 5-c.  2017 Lost Revenues </t>
  </si>
  <si>
    <t>Table 5-f.  2023 Lost Revenues</t>
  </si>
  <si>
    <t xml:space="preserve">Table 5-d.  2018 Lost Revenues </t>
  </si>
  <si>
    <t>Table 5-f.  2024 Lost Revenues</t>
  </si>
  <si>
    <t>Table 5-e.  2019 Lost Revenues</t>
  </si>
  <si>
    <t>Table 5-f.  2025 Lost Revenues</t>
  </si>
  <si>
    <t>Table 5-f.  2020 Lost Revenues</t>
  </si>
  <si>
    <t>Table 5-f.  2026 Lost Revenues</t>
  </si>
  <si>
    <t>Table 5-a.  2015 Lost Revenues Work Form</t>
  </si>
  <si>
    <t>Program</t>
  </si>
  <si>
    <t>Results Status</t>
  </si>
  <si>
    <t>Net Energy Savings (kWh)</t>
  </si>
  <si>
    <t>Net Energy Savings Persistence (kWh)</t>
  </si>
  <si>
    <t>Monthly Multiplier</t>
  </si>
  <si>
    <t xml:space="preserve">Net Demand Savings (kW) </t>
  </si>
  <si>
    <t>Net Peak Demand Savings Persistence (kW)</t>
  </si>
  <si>
    <t>Rate Allocations for LRAMVA</t>
  </si>
  <si>
    <t>VERIDIAN RATE ZONE</t>
  </si>
  <si>
    <t>Legacy Framework</t>
  </si>
  <si>
    <t>Added from IESO Persistence Report</t>
  </si>
  <si>
    <t>Residential Program</t>
  </si>
  <si>
    <t>Coupon Initiative</t>
  </si>
  <si>
    <t>Verified</t>
  </si>
  <si>
    <t>Adjustment to 2015 savings</t>
  </si>
  <si>
    <t>True-up</t>
  </si>
  <si>
    <t>Bi-Annual Retailer Event Initiative</t>
  </si>
  <si>
    <t>Appliance Retirement Initiative</t>
  </si>
  <si>
    <t>HVAC Incentives Initiative</t>
  </si>
  <si>
    <t>Residential New Construction and Major Renovation Initiative</t>
  </si>
  <si>
    <t>Commercial &amp; Institutional Program</t>
  </si>
  <si>
    <t>Energy Audit Initiative</t>
  </si>
  <si>
    <t>Efficiency:  Equipment Replacement Incentive Initiative (excluding SL)</t>
  </si>
  <si>
    <t>Adjustment to 2015 savings in 2016</t>
  </si>
  <si>
    <t>Adjustment to 2015 savings in 2017</t>
  </si>
  <si>
    <t>Direct Install Lighting and Water Heating Initiative</t>
  </si>
  <si>
    <t>New Construction and Major Renovation Initiative</t>
  </si>
  <si>
    <t>Existing Building Commissioning Incentive Initiative</t>
  </si>
  <si>
    <t>Industrial Program</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</si>
  <si>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</si>
  <si>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</si>
  <si>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</si>
  <si>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</si>
  <si>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</si>
  <si>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Other</t>
  </si>
  <si>
    <t>Aboriginal Conservation Program</t>
  </si>
  <si>
    <t>Program Enabled Savings</t>
  </si>
  <si>
    <t>Conservation Fund Pilots</t>
  </si>
  <si>
    <t>Conservation Fund Pilot - EnerNOC</t>
  </si>
  <si>
    <t>Loblaws Pilot</t>
  </si>
  <si>
    <t>Conservation Fund Pilot - SEG</t>
  </si>
  <si>
    <t>Social Benchmarking Pliot</t>
  </si>
  <si>
    <t>Conservation First Framework</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</si>
  <si>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</si>
  <si>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</si>
  <si>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</si>
  <si>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</si>
  <si>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</si>
  <si>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</si>
  <si>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</si>
  <si>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</si>
  <si>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2016 True-up</t>
  </si>
  <si>
    <t>2017 True-up</t>
  </si>
  <si>
    <t>Adjustment to 2015 savings post P&amp;C</t>
  </si>
  <si>
    <t>Unverified</t>
  </si>
  <si>
    <t>Save on Energy Small Business Lighting Program</t>
  </si>
  <si>
    <t>Save on Energy High Performance New Construction Program</t>
  </si>
  <si>
    <t>Adjustment to 2015 savings in P&amp;C</t>
  </si>
  <si>
    <t>Save on Energy Existing Building Commissioning Program</t>
  </si>
  <si>
    <t>Save on Energy Process &amp; Systems Upgrades Program</t>
  </si>
  <si>
    <t>Save on Energy Monitoring &amp; Targeting Program</t>
  </si>
  <si>
    <t>Save on Energy Energy Manager Program</t>
  </si>
  <si>
    <t>WHITBY RATE ZONE</t>
  </si>
  <si>
    <t>Efficiency:  Equipment Replacement Incentive Initiative - Streetlights</t>
  </si>
  <si>
    <t>Actual CDM Savings in 2015</t>
  </si>
  <si>
    <t>Forecast CDM Savings in 2015</t>
  </si>
  <si>
    <t>Distribution Rate in 2015</t>
  </si>
  <si>
    <t>Lost Revenue in 2015 from 2011 programs</t>
  </si>
  <si>
    <t>Lost Revenue in 2015 from 2012 programs</t>
  </si>
  <si>
    <t>Lost Revenue in 2015 from 2013 programs</t>
  </si>
  <si>
    <t>Lost Revenue in 2015 from 2014 programs</t>
  </si>
  <si>
    <t>Lost Revenue in 2015 from 2015 programs</t>
  </si>
  <si>
    <t>Total Lost Revenues in 2015</t>
  </si>
  <si>
    <t>Forecast Lost Revenues in 2015</t>
  </si>
  <si>
    <t>LRAMVA in 2015</t>
  </si>
  <si>
    <t>2015 Savings Persisting in 2016</t>
  </si>
  <si>
    <t>2015 Savings Persisting in 2017</t>
  </si>
  <si>
    <t>2015 Savings Persisting in 2018</t>
  </si>
  <si>
    <t>2015 Savings Persisting in 2019</t>
  </si>
  <si>
    <t>2015 Savings Persisting in 2020</t>
  </si>
  <si>
    <t>2015 Savings Persisting in 2021</t>
  </si>
  <si>
    <t>2015 Savings Persisting in 2022</t>
  </si>
  <si>
    <t>2015 Savings Persisting in 2023</t>
  </si>
  <si>
    <t>2015 Savings Persisting in 2024</t>
  </si>
  <si>
    <t>2015 Savings Persisting in 2025</t>
  </si>
  <si>
    <t>2015 Savings Persisting in 2026</t>
  </si>
  <si>
    <t>2015 Savings Persisting in 2027</t>
  </si>
  <si>
    <t>2015 Savings Persisting in 2028</t>
  </si>
  <si>
    <t>2015 Savings Persisting in 2029</t>
  </si>
  <si>
    <t>2015 Savings Persisting in 2030</t>
  </si>
  <si>
    <t>2015 Savings Persisting in 2031</t>
  </si>
  <si>
    <t xml:space="preserve">Note: Added columns and row for 2028 persistence </t>
  </si>
  <si>
    <t>Table 5-b.  2016 Lost Revenues Work Form</t>
  </si>
  <si>
    <t>Adjustment to 2016 savings</t>
  </si>
  <si>
    <t>Efficiency:  Equipment Replacement Incentive Initiative</t>
  </si>
  <si>
    <t>Home Depot Home Appliance Market Uplift</t>
  </si>
  <si>
    <t>Adjustment to 2016 savings in April 2019 P&amp;C</t>
  </si>
  <si>
    <t>Save on Energy Retrofit Program - Excluding SL</t>
  </si>
  <si>
    <t>Adjustment to 2016 savings in P&amp;C</t>
  </si>
  <si>
    <t>Adjustment to 2016 savings Post P&amp;C</t>
  </si>
  <si>
    <t>Save on Energy Retrofit Program - Streetlights</t>
  </si>
  <si>
    <t>Local &amp; Regional Programs</t>
  </si>
  <si>
    <t>Business Refrigeration Local Program</t>
  </si>
  <si>
    <t>First Nation Conservation Local Program</t>
  </si>
  <si>
    <t>Social Benchmarking Local Program</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</si>
  <si>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</si>
  <si>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</si>
  <si>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</si>
  <si>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</si>
  <si>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</si>
  <si>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</si>
  <si>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</si>
  <si>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</si>
  <si>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</si>
  <si>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</si>
  <si>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</si>
  <si>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</si>
  <si>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Lost Revenue in 2016 from 2016 programs</t>
  </si>
  <si>
    <t>Total Lost Revenues in 2016</t>
  </si>
  <si>
    <t>Forecast Lost Revenues in 2016</t>
  </si>
  <si>
    <t>LRAMVA in 2016</t>
  </si>
  <si>
    <t>2016 Savings Persisting in 2017</t>
  </si>
  <si>
    <t>2016 Savings Persisting in 2018</t>
  </si>
  <si>
    <t>2016 Savings Persisting in 2019</t>
  </si>
  <si>
    <t>2016 Savings Persisting in 2020</t>
  </si>
  <si>
    <t>2016 Savings Persisting in 2021</t>
  </si>
  <si>
    <t>2016 Savings Persisting in 2022</t>
  </si>
  <si>
    <t>2016 Savings Persisting in 2023</t>
  </si>
  <si>
    <t>2016 Savings Persisting in 2024</t>
  </si>
  <si>
    <t>2016 Savings Persisting in 2025</t>
  </si>
  <si>
    <t>2016 Savings Persisting in 2026</t>
  </si>
  <si>
    <t>2016 Savings Persisting in 2027</t>
  </si>
  <si>
    <t>2016 Savings Persisting in 2028</t>
  </si>
  <si>
    <t>2016 Savings Persisting in 2029</t>
  </si>
  <si>
    <t>2016 Savings Persisting in 2030</t>
  </si>
  <si>
    <t>2016 Savings Persisting in 2031</t>
  </si>
  <si>
    <t>Note:  LDC to make note of key assumptions included above</t>
  </si>
  <si>
    <t>Table 5-c.  2017 Lost Revenues Work Form</t>
  </si>
  <si>
    <t>Adjustment to 2017 savings</t>
  </si>
  <si>
    <t>Adjustment to 2017 savings in P&amp;C</t>
  </si>
  <si>
    <t>Save on Energy Instant Discount Program</t>
  </si>
  <si>
    <t>Save on Energy Smart Thermostat Program</t>
  </si>
  <si>
    <t>Save on Energy Retrofit Program - Excluding Streetlights</t>
  </si>
  <si>
    <t>Adjustment to 2017 savings post P&amp;C</t>
  </si>
  <si>
    <t>Adjustment to 2017 savings P&amp;C</t>
  </si>
  <si>
    <t>Centrally Delivered Programs</t>
  </si>
  <si>
    <t>Save on Energy Energy Performance Program for Multi-Site Customers</t>
  </si>
  <si>
    <t>Pilot Programs</t>
  </si>
  <si>
    <t>Whole Home Pilot Program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</si>
  <si>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</si>
  <si>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</si>
  <si>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</si>
  <si>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</si>
  <si>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</si>
  <si>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</si>
  <si>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</si>
  <si>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</si>
  <si>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</si>
  <si>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</si>
  <si>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</si>
  <si>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</si>
  <si>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</si>
  <si>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</si>
  <si>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</si>
  <si>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</si>
  <si>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2017 Savings Persisting in 2021</t>
  </si>
  <si>
    <t>2017 Savings Persisting in 2022</t>
  </si>
  <si>
    <t>2017 Savings Persisting in 2023</t>
  </si>
  <si>
    <t>2017 Savings Persisting in 2024</t>
  </si>
  <si>
    <t>2017 Savings Persisting in 2025</t>
  </si>
  <si>
    <t>2017 Savings Persisting in 2026</t>
  </si>
  <si>
    <t>2017 Savings Persisting in 2027</t>
  </si>
  <si>
    <t>2017 Savings Persisting in 2028</t>
  </si>
  <si>
    <t>2017 Savings Persisting in 2029</t>
  </si>
  <si>
    <t>2017 Savings Persisting in 2030</t>
  </si>
  <si>
    <t>2017 Savings Persisting in 2031</t>
  </si>
  <si>
    <t>Note:  Added row for persistence in 2028</t>
  </si>
  <si>
    <t>Table 5-d.  2018 Lost Revenues Work Form</t>
  </si>
  <si>
    <t>Adjustment to 2018 savings</t>
  </si>
  <si>
    <t>Adjustment to 2018 savings post P&amp;C</t>
  </si>
  <si>
    <t>Swimming Pool Efficiency Program</t>
  </si>
  <si>
    <t>Save on Energy Retrofit Program (exc. SL)</t>
  </si>
  <si>
    <t>Save on Energy Retrofit Program (Street Lights)</t>
  </si>
  <si>
    <t>Oakville Hydro Electricity Distribution Inc. - Direct Install - Hydronic</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</si>
  <si>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</si>
  <si>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</si>
  <si>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</si>
  <si>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</si>
  <si>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</si>
  <si>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</si>
  <si>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</si>
  <si>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</si>
  <si>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</si>
  <si>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</si>
  <si>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</si>
  <si>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</si>
  <si>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</si>
  <si>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</si>
  <si>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</si>
  <si>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</si>
  <si>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2018 Savings Persisting in 2021</t>
  </si>
  <si>
    <t>2018 Savings Persisting in 2022</t>
  </si>
  <si>
    <t>2018 Savings Persisting in 2023</t>
  </si>
  <si>
    <t>2018 Savings Persisting in 2024</t>
  </si>
  <si>
    <t>2018 Savings Persisting in 2025</t>
  </si>
  <si>
    <t>2018 Savings Persisting in 2026</t>
  </si>
  <si>
    <t>2018 Savings Persisting in 2027</t>
  </si>
  <si>
    <t>2018 Savings Persisting in 2028</t>
  </si>
  <si>
    <t>Table 5-e.  2019 Lost Revenues Work Form</t>
  </si>
  <si>
    <t>Adjustment to 2019 savings</t>
  </si>
  <si>
    <t>Adjustment to 2019 savings Post P&amp;C</t>
  </si>
  <si>
    <t>Save on Energy Retrofit Program (Streetlights)</t>
  </si>
  <si>
    <t>Swimming Pool Efficiency</t>
  </si>
  <si>
    <t xml:space="preserve">Adjustment to 2019 savings </t>
  </si>
  <si>
    <t>Post P&amp;C</t>
  </si>
  <si>
    <t>26a</t>
  </si>
  <si>
    <t xml:space="preserve">Interim Framework </t>
  </si>
  <si>
    <r>
      <t xml:space="preserve">Local Program Fund </t>
    </r>
    <r>
      <rPr>
        <b/>
        <sz val="12"/>
        <color rgb="FF0033CC"/>
        <rFont val="Arial"/>
        <family val="2"/>
      </rPr>
      <t>(LDC to Complete)</t>
    </r>
  </si>
  <si>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</si>
  <si>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</si>
  <si>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</si>
  <si>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</si>
  <si>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</si>
  <si>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</si>
  <si>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</si>
  <si>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</si>
  <si>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</si>
  <si>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</si>
  <si>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</si>
  <si>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</si>
  <si>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Total Lost Revenues in 2019</t>
  </si>
  <si>
    <t>Forecast Lost Revenues in 2019</t>
  </si>
  <si>
    <t>LRAMVA in 2019</t>
  </si>
  <si>
    <t>2019 Savings Persisting in 2020</t>
  </si>
  <si>
    <t>2019 Savings Persisting in 2021</t>
  </si>
  <si>
    <t>2019 Savings Persisting in 2022</t>
  </si>
  <si>
    <t>2019 Savings Persisting in 2023</t>
  </si>
  <si>
    <t>2019 Savings Persisting in 2024</t>
  </si>
  <si>
    <t>2019 Savings Persisting in 2025</t>
  </si>
  <si>
    <t>2019 Savings Persisting in 2026</t>
  </si>
  <si>
    <t>2019 Savings Persisting in 2027</t>
  </si>
  <si>
    <t>2019 Savings Persisting in 2028</t>
  </si>
  <si>
    <t>Table 5-f.  2020 Lost Revenues Work Form</t>
  </si>
  <si>
    <t>Adjustment to 2020 savings</t>
  </si>
  <si>
    <t>Kitchener-Wilmot Hydro Inc. - Pilot - DCKV</t>
  </si>
  <si>
    <t>Niagara-on-the-Lake Hydro Inc. - Direct Install Energy Efficiency Measures for the Agricultural Sector</t>
  </si>
  <si>
    <t>Actual CDM Savings in 2020</t>
  </si>
  <si>
    <t>Forecast CDM Savings in 2020</t>
  </si>
  <si>
    <t>Distribution Rate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</si>
  <si>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</si>
  <si>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</si>
  <si>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</si>
  <si>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</si>
  <si>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</si>
  <si>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</si>
  <si>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</si>
  <si>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</si>
  <si>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</si>
  <si>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</si>
  <si>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Lost Revenues in 2020</t>
  </si>
  <si>
    <t>Forecast Lost Revenues in 2020</t>
  </si>
  <si>
    <t>LRAMVA in 2020</t>
  </si>
  <si>
    <t>2020 Savings Persisting in 2021</t>
  </si>
  <si>
    <t>2020 Savings Persisting in 2022</t>
  </si>
  <si>
    <t>2020 Savings Persisting in 2023</t>
  </si>
  <si>
    <t>2020 Savings Persisting in 2024</t>
  </si>
  <si>
    <t>2020 Savings Persisting in 2025</t>
  </si>
  <si>
    <t>2020 Savings Persisting in 2026</t>
  </si>
  <si>
    <t>2020 Savings Persisting in 2027</t>
  </si>
  <si>
    <t>2020 Savings Persisting in 2028</t>
  </si>
  <si>
    <t>Table 5-g.  2021 Lost Revenues Work Form</t>
  </si>
  <si>
    <t>Adjustment to 2021 savings</t>
  </si>
  <si>
    <t>Actual CDM Savings in 2021</t>
  </si>
  <si>
    <t>Forecast CDM Savings in 2021</t>
  </si>
  <si>
    <t>Distribution Rate in 2021</t>
  </si>
  <si>
    <t>Lost Revenue in 2021 from 2011 programs</t>
  </si>
  <si>
    <t>Lost Revenue in 2021 from 2012 programs</t>
  </si>
  <si>
    <t>Lost Revenue in 2021 from 2013 programs</t>
  </si>
  <si>
    <t>Lost Revenue in 2021 from 2014 programs</t>
  </si>
  <si>
    <t>Lost Revenue in 2021 from 2015 programs</t>
  </si>
  <si>
    <t>Lost Revenue in 2021 from 2016 programs</t>
  </si>
  <si>
    <t>Lost Revenue in 2021 from 2017 programs</t>
  </si>
  <si>
    <t>Lost Revenue in 2021 from 2018 programs</t>
  </si>
  <si>
    <t>Lost Revenue in 2021 from 2019 programs</t>
  </si>
  <si>
    <t>Lost Revenue in 2021 from 2020 programs</t>
  </si>
  <si>
    <t>Lost Revenue in 2021 from 2021 programs</t>
  </si>
  <si>
    <t>Total Lost Revenues in 2021</t>
  </si>
  <si>
    <t>Forecast Lost Revenues in 2021</t>
  </si>
  <si>
    <t>LRAMVA in 2021</t>
  </si>
  <si>
    <t>2021 Savings Persisting in 2022</t>
  </si>
  <si>
    <t>2021 Savings Persisting in 2023</t>
  </si>
  <si>
    <t>2021 Savings Persisting in 2024</t>
  </si>
  <si>
    <t>2021 Savings Persisting in 2025</t>
  </si>
  <si>
    <t>2021 Savings Persisting in 2026</t>
  </si>
  <si>
    <t>2021 Savings Persisting in 2027</t>
  </si>
  <si>
    <t>2021 Savings Persisting in 2028</t>
  </si>
  <si>
    <t>Table 5-h.  2022 Lost Revenues Work Form</t>
  </si>
  <si>
    <t>Adjustment to 2022 savings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</si>
  <si>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</si>
  <si>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</si>
  <si>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</si>
  <si>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</si>
  <si>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</si>
  <si>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</si>
  <si>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</si>
  <si>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Actual CDM Savings in 2022</t>
  </si>
  <si>
    <t>Forecast CDM Savings in 2022</t>
  </si>
  <si>
    <t>Distribution Rate in 2022</t>
  </si>
  <si>
    <t>Lost Revenue in 2022 from 2011 programs</t>
  </si>
  <si>
    <t>Lost Revenue in 2022 from 2012 programs</t>
  </si>
  <si>
    <t>Lost Revenue in 2022 from 2013 programs</t>
  </si>
  <si>
    <t>Lost Revenue in 2022 from 2014 programs</t>
  </si>
  <si>
    <t>Lost Revenue in 2022 from 2015 programs</t>
  </si>
  <si>
    <t>Lost Revenue in 2022 from 2016 programs</t>
  </si>
  <si>
    <t>Lost Revenue in 2022 from 2017 programs</t>
  </si>
  <si>
    <t>Lost Revenue in 2022 from 2018 programs</t>
  </si>
  <si>
    <t>Lost Revenue in 2022 from 2019 programs</t>
  </si>
  <si>
    <t>Lost Revenue in 2022 from 2020 programs</t>
  </si>
  <si>
    <t>Lost Revenue in 2022 from 2021 programs</t>
  </si>
  <si>
    <t>Lost Revenue in 2022 from 2022 programs</t>
  </si>
  <si>
    <t>Total Lost Revenues in 2022</t>
  </si>
  <si>
    <t>Forecast Lost Revenues in 2022</t>
  </si>
  <si>
    <t>LRAMVA in 2022</t>
  </si>
  <si>
    <t>2022 Savings Persisting in 2023</t>
  </si>
  <si>
    <t>2022 Savings Persisting in 2024</t>
  </si>
  <si>
    <t>2022 Savings Persisting in 2025</t>
  </si>
  <si>
    <t>2022 Savings Persisting in 2026</t>
  </si>
  <si>
    <t>2022 Savings Persisting in 2027</t>
  </si>
  <si>
    <t>2022 Savings Persisting in 2028</t>
  </si>
  <si>
    <t>Prospective Disposition of 
Persisting CDM Savings</t>
  </si>
  <si>
    <r>
      <t xml:space="preserve">As noted above, prospective treatment will not be necessary for cost-of-service applications. For incentive rate-setting mechanism applications, treatment of prospective LRAM-eligible amounts should be done as follows:
1)  Tables 5-i through Tables 5-m (the 2023 to 2027 years) do not allow for entry of new CDM savings in these years, but will calculate the total lost revenues, the forecast lost revenues, and the LRAM-eligible amount in these years, due to persistence of savings from prior years,  based on 2022 distribution rates. 
2)  The LRAM-eligible amounts for 2023 to 2027 are not added to the LRAMVA and do not accrue interest, but are shown separately in the LRAMVA Summary in Table 1-C.  
3)  In their applications for 2023 rates, distributors should apply for approval of the 2023 to 2027 LRAM-eligible amounts shown in Table 1-C. Approval will mean that the LRAM-eligible amounts are accepted as final, subject only to the mechanistic adjustment described below.
4)  In their applications for 2023 rates and subsequent rate years: 
       o   Distributors should propose rate riders to recover each annual LRAM-eligible amount in the corresponding rate year, beginning with the application for 2023 rates, and continuing each rate year until all amounts shown in Table 1-C have been recovered.  
       o   The LRAM-eligible amount for a particular year (as identified in Table 1-C) is to be adjusted mechanistically by the OEB-approved inflation minus X factor formula applicable to IRM applications in effect for a given year. For example:
</t>
    </r>
    <r>
      <rPr>
        <b/>
        <sz val="12"/>
        <rFont val="Arial"/>
        <family val="2"/>
      </rPr>
      <t xml:space="preserve">
                  LRAM-Eligible Amount
</t>
    </r>
    <r>
      <rPr>
        <sz val="12"/>
        <rFont val="Arial"/>
        <family val="2"/>
      </rPr>
      <t xml:space="preserve">                           - Updated 2023 LRAM-eligible amount requested in the 2023 rate application = (2023 LRAM-eligible amount shown in Table 1-c)*(2023 OEB-approved inflation minus X-factor)
                           - Updated 2023 LRAM-eligible amount requested in the 2024 rate application = (2024 LRAM-eligible amount shown in Table 1-c)*(2023 OEB-approved inflation minus X-factor)*(2024 OEB-approved inflation minux X-factor)
</t>
    </r>
    <r>
      <rPr>
        <b/>
        <sz val="12"/>
        <rFont val="Arial"/>
        <family val="2"/>
      </rPr>
      <t xml:space="preserve">
</t>
    </r>
    <r>
      <rPr>
        <sz val="12"/>
        <rFont val="Arial"/>
        <family val="2"/>
      </rPr>
      <t xml:space="preserve">•   </t>
    </r>
    <r>
      <rPr>
        <b/>
        <sz val="12"/>
        <rFont val="Arial"/>
        <family val="2"/>
      </rPr>
      <t>Note</t>
    </r>
    <r>
      <rPr>
        <sz val="12"/>
        <rFont val="Arial"/>
        <family val="2"/>
      </rPr>
      <t>: each year’s LRAM-eligible amount is to be adjusted by the OEB-approved inflation minus X factors for the previous years up to and including the current rate year. 
       o   The rate riders for the respective rate year’s LRAM eligible amount are for a one-year period. 
       o   Distributors are to input the resulting rate riders in Tab 18 – Additional Rates of the IRM Rate Generator Model.</t>
    </r>
  </si>
  <si>
    <t>Table 5-i.  2023 Lost Revenues Work Form</t>
  </si>
  <si>
    <t>Actual CDM Savings in 2023 (set to zero)</t>
  </si>
  <si>
    <t>Forecast CDM Savings in 2023</t>
  </si>
  <si>
    <t>Lost Revenue in 2023 from 2011 programs</t>
  </si>
  <si>
    <t>Lost Revenue in 2023 from 2012 programs</t>
  </si>
  <si>
    <t>Lost Revenue in 2023 from 2013 programs</t>
  </si>
  <si>
    <t>Lost Revenue in 2023 from 2014 programs</t>
  </si>
  <si>
    <t>Lost Revenue in 2023 from 2015 programs</t>
  </si>
  <si>
    <t>Lost Revenue in 2023 from 2016 programs</t>
  </si>
  <si>
    <t>Lost Revenue in 2023 from 2017 programs</t>
  </si>
  <si>
    <t>Lost Revenue in 2023 from 2018 programs</t>
  </si>
  <si>
    <t>Lost Revenue in 2023 from 2019 programs</t>
  </si>
  <si>
    <t>Lost Revenue in 2023 from 2020 programs</t>
  </si>
  <si>
    <t>Lost Revenue in 2023 from 2021 programs</t>
  </si>
  <si>
    <t>Lost Revenue in 2023 from 2022 programs</t>
  </si>
  <si>
    <t>Total Lost Revenues in 2023 (in 2022 $)</t>
  </si>
  <si>
    <t>Forecast Lost Revenues in 2023 (in 2022 $)</t>
  </si>
  <si>
    <t>LRAM-Eligible Amount in 2023 (in 2022 $)</t>
  </si>
  <si>
    <t>Table 5-j.  2024 Lost Revenues Work Form</t>
  </si>
  <si>
    <t>Actual CDM Savings in 2024 (set to zero)</t>
  </si>
  <si>
    <t>Forecast CDM Savings in 2024</t>
  </si>
  <si>
    <t>Lost Revenue in 2024 from 2011 programs</t>
  </si>
  <si>
    <t>Lost Revenue in 2024 from 2012 programs</t>
  </si>
  <si>
    <t>Lost Revenue in 2024 from 2013 programs</t>
  </si>
  <si>
    <t>Lost Revenue in 2024 from 2014 programs</t>
  </si>
  <si>
    <t>Lost Revenue in 2024 from 2015 programs</t>
  </si>
  <si>
    <t>Lost Revenue in 2024 from 2016 programs</t>
  </si>
  <si>
    <t>Lost Revenue in 2024 from 2017 programs</t>
  </si>
  <si>
    <t>Lost Revenue in 2024 from 2018 programs</t>
  </si>
  <si>
    <t>Lost Revenue in 2024 from 2019 programs</t>
  </si>
  <si>
    <t>Lost Revenue in 2024 from 2020 programs</t>
  </si>
  <si>
    <t>Lost Revenue in 2024 from 2021 programs</t>
  </si>
  <si>
    <t>Lost Revenue in 2024 from 2022 programs</t>
  </si>
  <si>
    <t>Total Lost Revenues in 2024 (in 2022 $)</t>
  </si>
  <si>
    <t>Forecast Lost Revenues in 2024 (in 2022 $)</t>
  </si>
  <si>
    <t>LRAM-Eligible Amount in 2024 (in 2022 $)</t>
  </si>
  <si>
    <t>Table 5-k.  2025 Lost Revenues Work Form</t>
  </si>
  <si>
    <t>Actual CDM Savings in 2025 (set to zero)</t>
  </si>
  <si>
    <t>Forecast CDM Savings in 2025</t>
  </si>
  <si>
    <t>Lost Revenue in 2025 from 2011 programs</t>
  </si>
  <si>
    <t>Lost Revenue in 2025 from 2012 programs</t>
  </si>
  <si>
    <t>Lost Revenue in 2025 from 2013 programs</t>
  </si>
  <si>
    <t>Lost Revenue in 2025 from 2014 programs</t>
  </si>
  <si>
    <t>Lost Revenue in 2025 from 2015 programs</t>
  </si>
  <si>
    <t>Lost Revenue in 2025 from 2016 programs</t>
  </si>
  <si>
    <t>Lost Revenue in 2025 from 2017 programs</t>
  </si>
  <si>
    <t>Lost Revenue in 2025 from 2018 programs</t>
  </si>
  <si>
    <t>Lost Revenue in 2025 from 2019 programs</t>
  </si>
  <si>
    <t>Lost Revenue in 2025 from 2020 programs</t>
  </si>
  <si>
    <t>Lost Revenue in 2025 from 2021 programs</t>
  </si>
  <si>
    <t>Lost Revenue in 2025 from 2022 programs</t>
  </si>
  <si>
    <t>Total Lost Revenues in 2025 (in 2022 $)</t>
  </si>
  <si>
    <t>Forecast Lost Revenues in 2025 (in 2022 $)</t>
  </si>
  <si>
    <t>LRAM-Eligible Amount in 2025 (in 2022 $)</t>
  </si>
  <si>
    <t>Table 5-l.  2026 Lost Revenues Work Form</t>
  </si>
  <si>
    <t>Actual CDM Savings in 2026 (set to zero)</t>
  </si>
  <si>
    <t>Forecast CDM Savings in 2026</t>
  </si>
  <si>
    <t>Lost Revenue in 2026 from 2011 programs</t>
  </si>
  <si>
    <t>Lost Revenue in 2026 from 2012 programs</t>
  </si>
  <si>
    <t>Lost Revenue in 2026 from 2013 programs</t>
  </si>
  <si>
    <t>Lost Revenue in 2026 from 2014 programs</t>
  </si>
  <si>
    <t>Lost Revenue in 2026 from 2015 programs</t>
  </si>
  <si>
    <t>Lost Revenue in 2026 from 2016 programs</t>
  </si>
  <si>
    <t>Lost Revenue in 2026 from 2017 programs</t>
  </si>
  <si>
    <t>Lost Revenue in 2026 from 2018 programs</t>
  </si>
  <si>
    <t>Lost Revenue in 2026 from 2019 programs</t>
  </si>
  <si>
    <t>Lost Revenue in 2026 from 2020 programs</t>
  </si>
  <si>
    <t>Lost Revenue in 2026 from 2021 programs</t>
  </si>
  <si>
    <t>Lost Revenue in 2026 from 2022 programs</t>
  </si>
  <si>
    <t>Total Lost Revenues in 2026 (in 2022 $)</t>
  </si>
  <si>
    <t>Forecast Lost Revenues in 2026 (in 2022 $)</t>
  </si>
  <si>
    <t>LRAM-Eligible Amount in 2026 (in 2022 $)</t>
  </si>
  <si>
    <t>Table 5-m.  2027 Lost Revenues Work Form</t>
  </si>
  <si>
    <t>Actual CDM Savings in 2027 (set to zero)</t>
  </si>
  <si>
    <t>Forecast CDM Savings in 2027</t>
  </si>
  <si>
    <t>Lost Revenue in 2027 from 2011 programs</t>
  </si>
  <si>
    <t>Lost Revenue in 2027 from 2012 programs</t>
  </si>
  <si>
    <t>Lost Revenue in 2027 from 2013 programs</t>
  </si>
  <si>
    <t>Lost Revenue in 2027 from 2014 programs</t>
  </si>
  <si>
    <t>Lost Revenue in 2027 from 2015 programs</t>
  </si>
  <si>
    <t>Lost Revenue in 2027 from 2016 programs</t>
  </si>
  <si>
    <t>Lost Revenue in 2027 from 2017 programs</t>
  </si>
  <si>
    <t>Lost Revenue in 2027 from 2018 programs</t>
  </si>
  <si>
    <t>Lost Revenue in 2027 from 2019 programs</t>
  </si>
  <si>
    <t>Lost Revenue in 2027 from 2027 programs</t>
  </si>
  <si>
    <t>Lost Revenue in 2027 from 2021 programs</t>
  </si>
  <si>
    <t>Lost Revenue in 2027 from 2022 programs</t>
  </si>
  <si>
    <t>Total Lost Revenues in 2027 (in 2022 $)</t>
  </si>
  <si>
    <t>Forecast Lost Revenues in 2027 (in 2022 $)</t>
  </si>
  <si>
    <t>LRAM-Eligible Amount in 2027 (in 2022 $)</t>
  </si>
  <si>
    <t>Table 5-n.  2028 Lost Revenues Work Form</t>
  </si>
  <si>
    <t>Actual CDM Savings in 2028 (set to zero)</t>
  </si>
  <si>
    <t>Forecast CDM Savings in 2028</t>
  </si>
  <si>
    <t>Lost Revenue in 2028 from 2011 programs</t>
  </si>
  <si>
    <t>Lost Revenue in 2028 from 2012 programs</t>
  </si>
  <si>
    <t>Lost Revenue in 2028 from 2013 programs</t>
  </si>
  <si>
    <t>Lost Revenue in 2028 from 2014 programs</t>
  </si>
  <si>
    <t>Lost Revenue in 2028 from 2015 programs</t>
  </si>
  <si>
    <t>Lost Revenue in 2028 from 2016 programs</t>
  </si>
  <si>
    <t>Lost Revenue in 2028 from 2017 programs</t>
  </si>
  <si>
    <t>Lost Revenue in 2028 from 2018 programs</t>
  </si>
  <si>
    <t>Lost Revenue in 2028 from 2019 programs</t>
  </si>
  <si>
    <t>Lost Revenue in 2028 from 2028 programs</t>
  </si>
  <si>
    <t>Lost Revenue in 2028 from 2021 programs</t>
  </si>
  <si>
    <t>Lost Revenue in 2028 from 2022 programs</t>
  </si>
  <si>
    <t>Total Lost Revenues in 2028 (in 2022 $)</t>
  </si>
  <si>
    <t>Forecast Lost Revenues in 2028 (in 2022 $)</t>
  </si>
  <si>
    <t>LRAM-Eligible Amount in 2028 (in 2022 $)</t>
  </si>
  <si>
    <t>Savings Persistence Report</t>
  </si>
  <si>
    <t>Gross Verified Energy Savings</t>
  </si>
  <si>
    <t>Gross Verified Peak Demand Savings</t>
  </si>
  <si>
    <t>Gross Verified Savings</t>
  </si>
  <si>
    <t>Net Verified Energy Savings</t>
  </si>
  <si>
    <t>Net Verified Peak Demand Savings</t>
  </si>
  <si>
    <t>Net Verified Savings</t>
  </si>
  <si>
    <t>For:  Veridian Connections Inc.</t>
  </si>
  <si>
    <t>#</t>
  </si>
  <si>
    <t>Program / Initiative Name</t>
  </si>
  <si>
    <t>Gross Verified Annual Energy Savings (kWh)</t>
  </si>
  <si>
    <t>Gross Verified Annual Peak Demand Savings (kW)</t>
  </si>
  <si>
    <t>Net Verified Annual Energy Savings (kWh)</t>
  </si>
  <si>
    <t>Net Verified Annual Peak Demand Savings (kW)</t>
  </si>
  <si>
    <t>Blank Row</t>
  </si>
  <si>
    <t>2015 Verified 2015 Results</t>
  </si>
  <si>
    <t>Save on Energy Heating &amp; Cooling Program</t>
  </si>
  <si>
    <t>Save on Energy Business Refrigeration Incentive Program</t>
  </si>
  <si>
    <t>Save on Energy Retrofit Program - P4P</t>
  </si>
  <si>
    <t>Save on Energy Process &amp; Systems Upgrades Program - P4P</t>
  </si>
  <si>
    <t>Adaptive Thermostat Local Program</t>
  </si>
  <si>
    <t>Business Refrigeration Incentives Local Program</t>
  </si>
  <si>
    <t>Conservation on the Coast Home Assistance Local Program</t>
  </si>
  <si>
    <t>Conservation on the Coast Small Business Lighting Local Program</t>
  </si>
  <si>
    <t>First Nations Conservation Local Program</t>
  </si>
  <si>
    <t>High Efficiency Agriculturual Pumping Local Program</t>
  </si>
  <si>
    <t>Instant Savings Local Program</t>
  </si>
  <si>
    <t>OPsaver Local Program</t>
  </si>
  <si>
    <t>Pool Saver Local Program</t>
  </si>
  <si>
    <t>PUMPsaver Local Program</t>
  </si>
  <si>
    <t>RTUsaver Local Program</t>
  </si>
  <si>
    <t>Air Source Heat Pump – For Residential Space Heating LDC Innovation Fund Pilot Program</t>
  </si>
  <si>
    <t>Air Source Heat Pump – For Residential Water Heating LDC Innovation Fund Pilot Program</t>
  </si>
  <si>
    <t>Block Heater Timer LDC Innovation Fund Pilot Program</t>
  </si>
  <si>
    <t>Commercial Energy Management and Load Control (CEMLC) LDC Innovation Fund Pilot Program</t>
  </si>
  <si>
    <t>Conservation Cultivator LDC Innovation Fund Pilot Program</t>
  </si>
  <si>
    <t>Data Centre LDC Innovation Fund Pilot Program</t>
  </si>
  <si>
    <t>Electronics Take Back LDC Innovation Fund Pilot Program</t>
  </si>
  <si>
    <t>Energy Reinvestment LDC Innovation Fund Pilot Program</t>
  </si>
  <si>
    <t>Home Energy Assessment &amp; Retrofit LDC Innovation Fund Pilot Program</t>
  </si>
  <si>
    <t>Hotel/Motel LDC Innovation Fund Pilot Program</t>
  </si>
  <si>
    <t>Intelligent Air Technology LDC Innovation Fund Pilot Program</t>
  </si>
  <si>
    <t>OPsaver LDC Innovation Fund Pilot Program</t>
  </si>
  <si>
    <t>PUMPsaver LDC Innovation Fund Pilot Program</t>
  </si>
  <si>
    <t>Residential Direct Install LDC Innovation Fund Pilot Program</t>
  </si>
  <si>
    <t>Residential Direct Mail LDC Innovation Fund Pilot Program</t>
  </si>
  <si>
    <t>Residential Ductless Heat Pump LDC Innovation Fund Pilot Program</t>
  </si>
  <si>
    <t>Retrocomissioning LDC Innovation Fund Pilot Program</t>
  </si>
  <si>
    <t>RTUsaver LDC Innovation Fund Pilot Program</t>
  </si>
  <si>
    <t>Small &amp; Medium Business Energy Management System LDC Innovation Fund Pilot Program</t>
  </si>
  <si>
    <t>Solar Powered Attic Ventilation LDC Innovation Fund Pilot Program</t>
  </si>
  <si>
    <t>Toronto Hydro – Enbridge Joint Low-Income Program LDC Innovation Fund Pilot Program</t>
  </si>
  <si>
    <t>Truckload Event LDC Innovation Fund Pilot Program</t>
  </si>
  <si>
    <t>Industrial Accelerator Program</t>
  </si>
  <si>
    <t>Save on Energy Retrofit Program Enabled Savings</t>
  </si>
  <si>
    <t>Save on Energy High Performance New Construction Program Enabled Savings</t>
  </si>
  <si>
    <t>Save on Energy Process &amp; Systems Upgrades Program Enabled Savings</t>
  </si>
  <si>
    <t>Non-Approved Program</t>
  </si>
  <si>
    <t>Unassigned Program</t>
  </si>
  <si>
    <t>Conservation Voltage Reduction Conservation Fund Pilot Program</t>
  </si>
  <si>
    <t>EnerNOC Conservation Fund Pilot Program</t>
  </si>
  <si>
    <t>Home Depot Home Appliance Market Uplift Conservation Fund Pilot Program</t>
  </si>
  <si>
    <t>Loblaw P4P Conservation Fund Pilot Program</t>
  </si>
  <si>
    <t>Ontario Clean Water Agency P4P Conservation Fund Pilot Program</t>
  </si>
  <si>
    <t>Performance Based Conservation Fund Pilot Program</t>
  </si>
  <si>
    <t>Social Benchmarking Conservation Fund Pilot Program</t>
  </si>
  <si>
    <t>Strategic Energy Group Conservation Fund Pilot Program</t>
  </si>
  <si>
    <t>Subtotal:  2015 Verified 2015 Results</t>
  </si>
  <si>
    <t>2016 Verified 2015 Results Adjustments</t>
  </si>
  <si>
    <t>Subtotal:  2016 Verified 2015 Results Adjustments</t>
  </si>
  <si>
    <t>2017 Verified 2015 Results Adjustments</t>
  </si>
  <si>
    <t>Subtotal:  2017 Verified 2015 Results Adjustments</t>
  </si>
  <si>
    <t>2016 Verified 2016 Results</t>
  </si>
  <si>
    <t>Subtotal:  2016 Verified 2016 Results</t>
  </si>
  <si>
    <t>2017 Verified 2016 Results Adjustments</t>
  </si>
  <si>
    <t>Subtotal:  2017 Verified 2016 Results Adjustments</t>
  </si>
  <si>
    <t>2017 Verified 2017 Results</t>
  </si>
  <si>
    <t>Subtotal:  2017 Verified 2017 Results</t>
  </si>
  <si>
    <t>For:  Whitby Hydro Electric Corporation</t>
  </si>
  <si>
    <t>Savings volumes allocated</t>
  </si>
  <si>
    <t>Implementation Year</t>
  </si>
  <si>
    <t>Savings Year</t>
  </si>
  <si>
    <t>Residential Seasonal - VRZ</t>
  </si>
  <si>
    <t>GS 50-2,999 kw - WRZ</t>
  </si>
  <si>
    <t>GS 3,000-4,999 kw - WRZ</t>
  </si>
  <si>
    <t>GS&gt;50 kW - WRZ</t>
  </si>
  <si>
    <t>Total from LRAMVA</t>
  </si>
  <si>
    <t>Difference</t>
  </si>
  <si>
    <t>Persisting</t>
  </si>
  <si>
    <t>to</t>
  </si>
  <si>
    <t xml:space="preserve">Table A-1.  Changes to Generic Assumptions in LRAMVA Work Form </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</si>
  <si>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</si>
  <si>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No.</t>
  </si>
  <si>
    <t>Cell Reference</t>
  </si>
  <si>
    <t>Rationale</t>
  </si>
  <si>
    <t>Rows 121:123</t>
  </si>
  <si>
    <t>Added summary of persistence through 2028 and adjusted formulas to include</t>
  </si>
  <si>
    <t>Next Elexicon COS not anticipated until rate year 2029</t>
  </si>
  <si>
    <t>3-a and 3-b</t>
  </si>
  <si>
    <t>Entire</t>
  </si>
  <si>
    <t>New tabs showing the calculation of rate class allocations for the two rate zones</t>
  </si>
  <si>
    <t>Additional detail support allocation of savings</t>
  </si>
  <si>
    <t>Columns U &amp; N</t>
  </si>
  <si>
    <t>Added new columns for persistence in 2028 of individual programs</t>
  </si>
  <si>
    <t>Rows 151,290,435,576</t>
  </si>
  <si>
    <t>Added new rows for summary of persistence by rate class in 2028</t>
  </si>
  <si>
    <t>Columns Q &amp; AF</t>
  </si>
  <si>
    <t>Row 224 etc.</t>
  </si>
  <si>
    <t>C62</t>
  </si>
  <si>
    <t>Estimated rates in Q4 of 2022 at Q3 value</t>
  </si>
  <si>
    <t>OEB had not published rates for Q4 2022 and at time of preparation</t>
  </si>
  <si>
    <t>8-a and 8-b</t>
  </si>
  <si>
    <t>New tabs showing the calculation of street light demand savings for the two rate zones</t>
  </si>
  <si>
    <t>Additional detail support for estimated savings</t>
  </si>
  <si>
    <t>N86,N93,N100</t>
  </si>
  <si>
    <t>Changed formula</t>
  </si>
  <si>
    <t xml:space="preserve">Whitby RZ on calendar rate year in 2020 </t>
  </si>
  <si>
    <t>etc.</t>
  </si>
  <si>
    <t>Table A-2.  Updates to LRAMVA Disposition</t>
  </si>
  <si>
    <t>Please document any changes related to interrogatories or questions during the application process that affect the LRAMVA amount.</t>
  </si>
  <si>
    <t>C464,C467,C470</t>
  </si>
  <si>
    <t>Corrected program names</t>
  </si>
  <si>
    <t>Programs were mislabeled</t>
  </si>
  <si>
    <t>N304:S304,N307:S307</t>
  </si>
  <si>
    <t>Added missing values (does not affect LRAMVA results)</t>
  </si>
  <si>
    <t>N323:S323</t>
  </si>
  <si>
    <t>Added missing values (does affect results)</t>
  </si>
  <si>
    <t>L132:Q132</t>
  </si>
  <si>
    <t>Updated calculation based on 2015 verified results for HPNC (no Veridian results in 2015)</t>
  </si>
  <si>
    <t>D910:O910</t>
  </si>
  <si>
    <t>Corrected values for street light savings (does not affect results)</t>
  </si>
  <si>
    <t>Calculation error</t>
  </si>
  <si>
    <t>H187:T187</t>
  </si>
  <si>
    <t>Persistence drops off in year 5 and year 11</t>
  </si>
  <si>
    <t>Was incorrect in originally filed workshop - does not affect results</t>
  </si>
  <si>
    <t>D15:H16</t>
  </si>
  <si>
    <t xml:space="preserve">Updated VRZ threshold </t>
  </si>
  <si>
    <t>Consistency with EB-2013-0127 decision</t>
  </si>
  <si>
    <t>C21</t>
  </si>
  <si>
    <t>Additional detail on source of data for calculating VRZ 2014 threshold</t>
  </si>
  <si>
    <t>Transparency</t>
  </si>
  <si>
    <t>Table 2-a.  LRAMVA Threshold</t>
  </si>
  <si>
    <t xml:space="preserve">Please provide the LRAMVA threshold approved in the cost of service (COS) or custom IR (CIR) application, which is used as the comparator against actual savings in the period of the LRAMVA claim. If a manual update is required to reflect a different allocation of forecast savings that was approved by the OEB, please note the changes and provide rationale for the change in Tab 1-a. </t>
  </si>
  <si>
    <t>Summary</t>
  </si>
  <si>
    <t>Years Included in Threshold</t>
  </si>
  <si>
    <t>2012-2014 for VRZ, WRZ did not have an LRAMVA threshold in its 2010 COS so persistence is claimed from 2011</t>
  </si>
  <si>
    <t>Source of Threshold</t>
  </si>
  <si>
    <t>VRZ 2014 COS Decision EB-2013-0174. PDF pages 45 and 110</t>
  </si>
  <si>
    <t>Table 2-b.  LRAMVA Threshold</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</si>
  <si>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</si>
  <si>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20XX Settlement Agreement, p. X</t>
  </si>
  <si>
    <t>Table 2-c.   Inputs for LRAMVA Thresholds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</si>
  <si>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</si>
  <si>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t>LRAMVA Threshold</t>
  </si>
  <si>
    <t>Table 3-a.</t>
  </si>
  <si>
    <t>Table 3.  Inputs for Distribution Rates and Adjustments by Rate Class</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</si>
  <si>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</si>
  <si>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t>EB-2009-XXXX</t>
  </si>
  <si>
    <t>EB-2010-XXXX</t>
  </si>
  <si>
    <t>EB-2011-XXXX</t>
  </si>
  <si>
    <t>EB-2012-XXXX</t>
  </si>
  <si>
    <t>EB-2013-XXXX</t>
  </si>
  <si>
    <t>EB-2014-XXXX</t>
  </si>
  <si>
    <t>EB-2015-XXXX</t>
  </si>
  <si>
    <t>EB-2016-XXXX</t>
  </si>
  <si>
    <t>EB-2017-XXXX</t>
  </si>
  <si>
    <t>EB-2018-0079</t>
  </si>
  <si>
    <t>EB-2019-0252 and EB-2019-0130</t>
  </si>
  <si>
    <t>EB-2020-0013 and EB-2020-0012</t>
  </si>
  <si>
    <t>Rate Year</t>
  </si>
  <si>
    <t>Period 1 (# months)</t>
  </si>
  <si>
    <t>Period 2 (# months)</t>
  </si>
  <si>
    <t>Rate rider for tax sharing</t>
  </si>
  <si>
    <t>Rate rider for foregone revenue</t>
  </si>
  <si>
    <t>Adjusted rate</t>
  </si>
  <si>
    <t>Calendar year equivalent</t>
  </si>
  <si>
    <t>Other - rate rider for rate year adjustment (1/3 of year)</t>
  </si>
  <si>
    <t>Note:  VRZ rate increase in 2020 was deferred to 2021 then recovered with a rate rider therefore 2019 rates are shown in 2020, WRZ rates in 2020 were for calendar year, so formulae adjusted (red text in column N)</t>
  </si>
  <si>
    <t>Table 3-a.  Distribution Rates by Rate Class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</si>
  <si>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</si>
  <si>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t>Note:  Years prior to 2020 have already been claimed</t>
  </si>
  <si>
    <t xml:space="preserve">LDCs must clearly show how it has allocated actual CDM savings to applicable rate classes, including supporting documentation and rationale for its proposal.  This should be shown by customer class and program each year.  </t>
  </si>
  <si>
    <t>Applicants are responsible for ensuring that all documents filed with the OEB, including responses to OEB staff questions and other supporting documentation, do not include personal information (as that phrase is defined in the Freedom of Information and Protection of Privacy Act), unless filed in accordance with rule 9A of the OEB’s Rules of Practice and Procedure.</t>
  </si>
  <si>
    <t>For CDM programs that span more than one database, Elexicon analysed project specific data. Where IESO project specific net values were available, these were used. In other cases, gross values from Elexicon's CDM database were used</t>
  </si>
  <si>
    <t>Rate classes were identified for the customer of each project.</t>
  </si>
  <si>
    <t>The percentage of total energy use of projects in each rate class relative to the total energy use of all projects was calculated for all rate classes that bill by kWh (Residential and GS&lt;50)</t>
  </si>
  <si>
    <t>The percentages of total demand reduction of projects in each rate class relative to the total demand reduction of all projects was calculated for all rate classes that bill by kW (GS&gt;50)</t>
  </si>
  <si>
    <t>Street lighting projects were excluded from the analysis as these projects are dealt with separately on Tab 8</t>
  </si>
  <si>
    <t>Projects completed in 2019 or later</t>
  </si>
  <si>
    <t>Allocation of savings across rate classes</t>
  </si>
  <si>
    <t>Application ID</t>
  </si>
  <si>
    <t>Completion year</t>
  </si>
  <si>
    <t>Net Energy</t>
  </si>
  <si>
    <t>Net Demand</t>
  </si>
  <si>
    <t>Rate Class</t>
  </si>
  <si>
    <t>Rate Zone</t>
  </si>
  <si>
    <t>Settlement Period</t>
  </si>
  <si>
    <t>1 Residential</t>
  </si>
  <si>
    <t>2 GS&lt;50 kW</t>
  </si>
  <si>
    <t>3 GS&gt;50 kW</t>
  </si>
  <si>
    <t>4 GS 3,000 to 4,999 kW</t>
  </si>
  <si>
    <t>5 Large</t>
  </si>
  <si>
    <t>Grand Total</t>
  </si>
  <si>
    <t>Post P&amp;C Net Energy (kWh)</t>
  </si>
  <si>
    <t>Post P&amp;C Net Demand (kW)</t>
  </si>
  <si>
    <t>Retrofit</t>
  </si>
  <si>
    <t>Veridian</t>
  </si>
  <si>
    <t>150879</t>
  </si>
  <si>
    <t>153562</t>
  </si>
  <si>
    <t>156685</t>
  </si>
  <si>
    <t>158617</t>
  </si>
  <si>
    <t>Small Business Lighting</t>
  </si>
  <si>
    <t>Retrofit - SL</t>
  </si>
  <si>
    <t>162751</t>
  </si>
  <si>
    <t>164698</t>
  </si>
  <si>
    <t>166720</t>
  </si>
  <si>
    <t>New Construction</t>
  </si>
  <si>
    <t>P&amp;C</t>
  </si>
  <si>
    <t>173179</t>
  </si>
  <si>
    <t>PSU</t>
  </si>
  <si>
    <t>Note:</t>
  </si>
  <si>
    <t>Net energy is calculated by applying the 2017 final verified NTG and RR to the post-completion reported project savings</t>
  </si>
  <si>
    <t>Post P&amp;C projects are those submiited to the IESO after March 2019</t>
  </si>
  <si>
    <t>176547</t>
  </si>
  <si>
    <t>176659</t>
  </si>
  <si>
    <t>Row Labels</t>
  </si>
  <si>
    <t>Sum of Net Energy</t>
  </si>
  <si>
    <t>Sum of Net Energy2</t>
  </si>
  <si>
    <t>176663</t>
  </si>
  <si>
    <t>176854</t>
  </si>
  <si>
    <t>177357</t>
  </si>
  <si>
    <t>178827</t>
  </si>
  <si>
    <t>180171</t>
  </si>
  <si>
    <t>180494</t>
  </si>
  <si>
    <t>181836</t>
  </si>
  <si>
    <t>186525</t>
  </si>
  <si>
    <t>188393</t>
  </si>
  <si>
    <t>189267</t>
  </si>
  <si>
    <t>189650</t>
  </si>
  <si>
    <t>189707</t>
  </si>
  <si>
    <t>189870</t>
  </si>
  <si>
    <t>190222</t>
  </si>
  <si>
    <t>190976</t>
  </si>
  <si>
    <t>191083</t>
  </si>
  <si>
    <t>191482</t>
  </si>
  <si>
    <t>191609</t>
  </si>
  <si>
    <t>191644</t>
  </si>
  <si>
    <t>192337</t>
  </si>
  <si>
    <t>192978</t>
  </si>
  <si>
    <t>193053</t>
  </si>
  <si>
    <t>194329</t>
  </si>
  <si>
    <t>194685</t>
  </si>
  <si>
    <t>194981</t>
  </si>
  <si>
    <t>195329</t>
  </si>
  <si>
    <t>195383</t>
  </si>
  <si>
    <t>195430</t>
  </si>
  <si>
    <t>195432</t>
  </si>
  <si>
    <t>195554</t>
  </si>
  <si>
    <t>196503</t>
  </si>
  <si>
    <t>196505</t>
  </si>
  <si>
    <t>196769</t>
  </si>
  <si>
    <t>196887</t>
  </si>
  <si>
    <t>196888</t>
  </si>
  <si>
    <t>196907</t>
  </si>
  <si>
    <t>197792</t>
  </si>
  <si>
    <t>198462</t>
  </si>
  <si>
    <t>198485</t>
  </si>
  <si>
    <t>198815</t>
  </si>
  <si>
    <t>199145</t>
  </si>
  <si>
    <t>199267</t>
  </si>
  <si>
    <t>199647</t>
  </si>
  <si>
    <t>199747</t>
  </si>
  <si>
    <t>199750</t>
  </si>
  <si>
    <t>200730</t>
  </si>
  <si>
    <t>201062</t>
  </si>
  <si>
    <t>201469</t>
  </si>
  <si>
    <t>201496</t>
  </si>
  <si>
    <t>201554</t>
  </si>
  <si>
    <t>201805</t>
  </si>
  <si>
    <t>201913</t>
  </si>
  <si>
    <t>202201</t>
  </si>
  <si>
    <t>202240</t>
  </si>
  <si>
    <t>202431</t>
  </si>
  <si>
    <t>202432</t>
  </si>
  <si>
    <t>202473</t>
  </si>
  <si>
    <t>202630</t>
  </si>
  <si>
    <t>202631</t>
  </si>
  <si>
    <t>202675</t>
  </si>
  <si>
    <t>202984</t>
  </si>
  <si>
    <t>203055</t>
  </si>
  <si>
    <t>203620</t>
  </si>
  <si>
    <t>204456</t>
  </si>
  <si>
    <t>204543</t>
  </si>
  <si>
    <t>204783</t>
  </si>
  <si>
    <t>205014</t>
  </si>
  <si>
    <t>205489</t>
  </si>
  <si>
    <t>205635</t>
  </si>
  <si>
    <t>205758</t>
  </si>
  <si>
    <t>205960</t>
  </si>
  <si>
    <t>206232</t>
  </si>
  <si>
    <t>206328</t>
  </si>
  <si>
    <t>206670</t>
  </si>
  <si>
    <t>206690</t>
  </si>
  <si>
    <t>206746</t>
  </si>
  <si>
    <t>206754</t>
  </si>
  <si>
    <t>206817</t>
  </si>
  <si>
    <t>207000</t>
  </si>
  <si>
    <t>207099</t>
  </si>
  <si>
    <t>651013-001</t>
  </si>
  <si>
    <t>651013-003</t>
  </si>
  <si>
    <t>651013-006</t>
  </si>
  <si>
    <t>651013-012</t>
  </si>
  <si>
    <t>651013-013</t>
  </si>
  <si>
    <t>651013-015</t>
  </si>
  <si>
    <t>651013-016</t>
  </si>
  <si>
    <t>651013-017</t>
  </si>
  <si>
    <t>651013-018</t>
  </si>
  <si>
    <t>651013-020</t>
  </si>
  <si>
    <t>651013-021</t>
  </si>
  <si>
    <t>651013-023</t>
  </si>
  <si>
    <t>651013-024</t>
  </si>
  <si>
    <t>651013-025</t>
  </si>
  <si>
    <t>651013-029</t>
  </si>
  <si>
    <t>651013-035</t>
  </si>
  <si>
    <t>651013-041</t>
  </si>
  <si>
    <t>651013-054</t>
  </si>
  <si>
    <t>651013-058</t>
  </si>
  <si>
    <t>651013-069</t>
  </si>
  <si>
    <t>651013-074</t>
  </si>
  <si>
    <t>651013-076</t>
  </si>
  <si>
    <t>651013-077</t>
  </si>
  <si>
    <t>651013-078</t>
  </si>
  <si>
    <t>651013-084</t>
  </si>
  <si>
    <t>651018-011</t>
  </si>
  <si>
    <t>651018-014</t>
  </si>
  <si>
    <t>651018-015</t>
  </si>
  <si>
    <t>651018-016</t>
  </si>
  <si>
    <t>651018-020</t>
  </si>
  <si>
    <t>651018-024</t>
  </si>
  <si>
    <t>651018-027</t>
  </si>
  <si>
    <t>651018-029</t>
  </si>
  <si>
    <t>651018-030</t>
  </si>
  <si>
    <t>651018-036</t>
  </si>
  <si>
    <t>651019-002</t>
  </si>
  <si>
    <t>651019-003</t>
  </si>
  <si>
    <t>651019-004</t>
  </si>
  <si>
    <t>651019-005</t>
  </si>
  <si>
    <t>651019-006</t>
  </si>
  <si>
    <t>651019-009</t>
  </si>
  <si>
    <t>651019-014</t>
  </si>
  <si>
    <t>651019-015</t>
  </si>
  <si>
    <t>651019-019</t>
  </si>
  <si>
    <t>651019-020</t>
  </si>
  <si>
    <t>651019-021</t>
  </si>
  <si>
    <t>651019-023</t>
  </si>
  <si>
    <t>651019-024</t>
  </si>
  <si>
    <t>651019-027</t>
  </si>
  <si>
    <t>651019-029</t>
  </si>
  <si>
    <t>651025-013</t>
  </si>
  <si>
    <t>651025-015</t>
  </si>
  <si>
    <t>651025-022</t>
  </si>
  <si>
    <t>651025-023</t>
  </si>
  <si>
    <t>651025-028</t>
  </si>
  <si>
    <t>152771</t>
  </si>
  <si>
    <t>155735</t>
  </si>
  <si>
    <t>160624</t>
  </si>
  <si>
    <t>195602</t>
  </si>
  <si>
    <t>196871</t>
  </si>
  <si>
    <t>199216</t>
  </si>
  <si>
    <t>163415</t>
  </si>
  <si>
    <t>163455</t>
  </si>
  <si>
    <t>172164</t>
  </si>
  <si>
    <t>176055</t>
  </si>
  <si>
    <t>176706</t>
  </si>
  <si>
    <t>180599</t>
  </si>
  <si>
    <t>180642</t>
  </si>
  <si>
    <t>181546</t>
  </si>
  <si>
    <t>187479</t>
  </si>
  <si>
    <t>163436</t>
  </si>
  <si>
    <t>171560</t>
  </si>
  <si>
    <t>176673</t>
  </si>
  <si>
    <t>180788</t>
  </si>
  <si>
    <t>184509</t>
  </si>
  <si>
    <t>186773</t>
  </si>
  <si>
    <t>188213</t>
  </si>
  <si>
    <t>188568</t>
  </si>
  <si>
    <t>188968</t>
  </si>
  <si>
    <t>189159</t>
  </si>
  <si>
    <t>189794</t>
  </si>
  <si>
    <t>190800</t>
  </si>
  <si>
    <t>192842</t>
  </si>
  <si>
    <t>193539</t>
  </si>
  <si>
    <t>194251</t>
  </si>
  <si>
    <t>194277</t>
  </si>
  <si>
    <t>194287</t>
  </si>
  <si>
    <t>194399</t>
  </si>
  <si>
    <t>194469</t>
  </si>
  <si>
    <t>194507</t>
  </si>
  <si>
    <t>195443</t>
  </si>
  <si>
    <t>195692</t>
  </si>
  <si>
    <t>196067</t>
  </si>
  <si>
    <t>196179</t>
  </si>
  <si>
    <t>196845</t>
  </si>
  <si>
    <t>197628</t>
  </si>
  <si>
    <t>197984</t>
  </si>
  <si>
    <t>198907</t>
  </si>
  <si>
    <t>200563</t>
  </si>
  <si>
    <t>200725</t>
  </si>
  <si>
    <t>201929</t>
  </si>
  <si>
    <t>206284</t>
  </si>
  <si>
    <t>206418</t>
  </si>
  <si>
    <t>206613</t>
  </si>
  <si>
    <t>206687</t>
  </si>
  <si>
    <t>153729</t>
  </si>
  <si>
    <t>153737</t>
  </si>
  <si>
    <t>153744</t>
  </si>
  <si>
    <t>153746</t>
  </si>
  <si>
    <t>153747</t>
  </si>
  <si>
    <t>157462</t>
  </si>
  <si>
    <t>163387</t>
  </si>
  <si>
    <t>163393</t>
  </si>
  <si>
    <t>163419</t>
  </si>
  <si>
    <t>167346</t>
  </si>
  <si>
    <t>172852</t>
  </si>
  <si>
    <t>174745</t>
  </si>
  <si>
    <t>176857</t>
  </si>
  <si>
    <t>185035</t>
  </si>
  <si>
    <t>188382</t>
  </si>
  <si>
    <t>190772</t>
  </si>
  <si>
    <t>190801</t>
  </si>
  <si>
    <t>190802</t>
  </si>
  <si>
    <t>190806</t>
  </si>
  <si>
    <t>195028</t>
  </si>
  <si>
    <t>196057</t>
  </si>
  <si>
    <t>198208</t>
  </si>
  <si>
    <t>198274</t>
  </si>
  <si>
    <t>198382</t>
  </si>
  <si>
    <t>198383</t>
  </si>
  <si>
    <t>198611</t>
  </si>
  <si>
    <t>199182</t>
  </si>
  <si>
    <t>199201</t>
  </si>
  <si>
    <t>199306</t>
  </si>
  <si>
    <t>199307</t>
  </si>
  <si>
    <t>201276</t>
  </si>
  <si>
    <t>201941</t>
  </si>
  <si>
    <t>202050</t>
  </si>
  <si>
    <t>202242</t>
  </si>
  <si>
    <t>202735</t>
  </si>
  <si>
    <t>202886</t>
  </si>
  <si>
    <t>203105</t>
  </si>
  <si>
    <t>203368</t>
  </si>
  <si>
    <t>203391</t>
  </si>
  <si>
    <t>203442</t>
  </si>
  <si>
    <t>203467</t>
  </si>
  <si>
    <t>203991</t>
  </si>
  <si>
    <t>204085</t>
  </si>
  <si>
    <t>204335</t>
  </si>
  <si>
    <t>204554</t>
  </si>
  <si>
    <t>204593</t>
  </si>
  <si>
    <t>204594</t>
  </si>
  <si>
    <t>204767</t>
  </si>
  <si>
    <t>204827</t>
  </si>
  <si>
    <t>204914</t>
  </si>
  <si>
    <t>205031</t>
  </si>
  <si>
    <t>205094</t>
  </si>
  <si>
    <t>205193</t>
  </si>
  <si>
    <t>205264</t>
  </si>
  <si>
    <t>205390</t>
  </si>
  <si>
    <t>205391</t>
  </si>
  <si>
    <t>205888</t>
  </si>
  <si>
    <t>206116</t>
  </si>
  <si>
    <t>206402</t>
  </si>
  <si>
    <t>206682</t>
  </si>
  <si>
    <t>207199</t>
  </si>
  <si>
    <t>207532</t>
  </si>
  <si>
    <t>207536</t>
  </si>
  <si>
    <t>GirondeCommunityDevelopment</t>
  </si>
  <si>
    <t>MadisonLiverpoolLimited-Frenchman'sBay</t>
  </si>
  <si>
    <t>151887</t>
  </si>
  <si>
    <t>196226</t>
  </si>
  <si>
    <t>199167</t>
  </si>
  <si>
    <t>202734</t>
  </si>
  <si>
    <t>204497</t>
  </si>
  <si>
    <t>204929</t>
  </si>
  <si>
    <t>206178</t>
  </si>
  <si>
    <t>206280</t>
  </si>
  <si>
    <t>206304</t>
  </si>
  <si>
    <t>206488</t>
  </si>
  <si>
    <t>206588</t>
  </si>
  <si>
    <t>206601</t>
  </si>
  <si>
    <t>206836</t>
  </si>
  <si>
    <t>206838</t>
  </si>
  <si>
    <t>207061</t>
  </si>
  <si>
    <t>Veridian-PI-601799</t>
  </si>
  <si>
    <t>Veridian-PI-601769</t>
  </si>
  <si>
    <t>177350</t>
  </si>
  <si>
    <t>193001</t>
  </si>
  <si>
    <t>193163</t>
  </si>
  <si>
    <t>194295</t>
  </si>
  <si>
    <t>203032</t>
  </si>
  <si>
    <t>205508</t>
  </si>
  <si>
    <t>205907</t>
  </si>
  <si>
    <t>179073</t>
  </si>
  <si>
    <t>Projects completed in earlier years</t>
  </si>
  <si>
    <t>2 GS&lt;50</t>
  </si>
  <si>
    <t>3 GS 50 to 2,999</t>
  </si>
  <si>
    <t>4 GS 3000-4999</t>
  </si>
  <si>
    <t>5 Large Use</t>
  </si>
  <si>
    <t>7 USL</t>
  </si>
  <si>
    <t>6 Streetlighting</t>
  </si>
  <si>
    <t>80051137-08</t>
  </si>
  <si>
    <t>73311000-0</t>
  </si>
  <si>
    <t>Energy Manager</t>
  </si>
  <si>
    <t>06000295-03</t>
  </si>
  <si>
    <t>HPNC</t>
  </si>
  <si>
    <t>80041222-17</t>
  </si>
  <si>
    <t>97031713-00</t>
  </si>
  <si>
    <t>00070381-01</t>
  </si>
  <si>
    <t>Retrofit-Streetlights</t>
  </si>
  <si>
    <t>28779-34</t>
  </si>
  <si>
    <t>Audit Funding</t>
  </si>
  <si>
    <t>97033570-00</t>
  </si>
  <si>
    <t>Audit Funding - Adjustment in 2017</t>
  </si>
  <si>
    <t>6006081-1</t>
  </si>
  <si>
    <t>6000296-1</t>
  </si>
  <si>
    <t>Energy Manager - Adjustment in 2017</t>
  </si>
  <si>
    <t>97031475-01</t>
  </si>
  <si>
    <t>72214800-00</t>
  </si>
  <si>
    <t>HPNC - Adjustment in 2017</t>
  </si>
  <si>
    <t>97021027-01</t>
  </si>
  <si>
    <t>91010167-00</t>
  </si>
  <si>
    <t>Retrofit - Adjustment in 2017</t>
  </si>
  <si>
    <t>00061290-46</t>
  </si>
  <si>
    <t>Retrofit - Adjustment in 2018</t>
  </si>
  <si>
    <t>00028638-13</t>
  </si>
  <si>
    <t>73313000-02</t>
  </si>
  <si>
    <t>Retrofit-Streetlights - Adjustment in 2017</t>
  </si>
  <si>
    <t>97010754-00</t>
  </si>
  <si>
    <t>00055190-24</t>
  </si>
  <si>
    <t>Audit Funding - Adjustment in 2018</t>
  </si>
  <si>
    <t>21790-31</t>
  </si>
  <si>
    <t>00055310-20</t>
  </si>
  <si>
    <t>Energy Performance</t>
  </si>
  <si>
    <t>9566-15</t>
  </si>
  <si>
    <t>0061689-04</t>
  </si>
  <si>
    <t>00020945-05</t>
  </si>
  <si>
    <t>00069929-17</t>
  </si>
  <si>
    <t>00068421-01</t>
  </si>
  <si>
    <t>97021151-01</t>
  </si>
  <si>
    <t>Business Refrigeration</t>
  </si>
  <si>
    <t>96001817-09</t>
  </si>
  <si>
    <t>60022864-00</t>
  </si>
  <si>
    <t>3105700-00</t>
  </si>
  <si>
    <t>00068389-16</t>
  </si>
  <si>
    <t>97011112-01</t>
  </si>
  <si>
    <t>80051800-04</t>
  </si>
  <si>
    <t>51363-20</t>
  </si>
  <si>
    <t>00051989-70</t>
  </si>
  <si>
    <t>91090141-00</t>
  </si>
  <si>
    <t>72217400-01</t>
  </si>
  <si>
    <t>705511975-08</t>
  </si>
  <si>
    <t>80061554-04</t>
  </si>
  <si>
    <t>80061405-07</t>
  </si>
  <si>
    <t>80041987</t>
  </si>
  <si>
    <t>91010163-07</t>
  </si>
  <si>
    <t>60022863-01</t>
  </si>
  <si>
    <t>00028523-47</t>
  </si>
  <si>
    <t>00060466-23</t>
  </si>
  <si>
    <t>00027143-06</t>
  </si>
  <si>
    <t>97033567-00</t>
  </si>
  <si>
    <t>97014337-01</t>
  </si>
  <si>
    <t>00061860-31</t>
  </si>
  <si>
    <t>97033255-00</t>
  </si>
  <si>
    <t>97037445-00</t>
  </si>
  <si>
    <t>00007574-00</t>
  </si>
  <si>
    <t>00055088-05</t>
  </si>
  <si>
    <t>80357-01</t>
  </si>
  <si>
    <t>97024532-01</t>
  </si>
  <si>
    <t>80041878-11</t>
  </si>
  <si>
    <t>80061156-11</t>
  </si>
  <si>
    <t>20686-07</t>
  </si>
  <si>
    <t>73312000-00</t>
  </si>
  <si>
    <t>72217460-01</t>
  </si>
  <si>
    <t>00051705-15</t>
  </si>
  <si>
    <t>00061939-01</t>
  </si>
  <si>
    <t>97016085-01</t>
  </si>
  <si>
    <t>00062430-19</t>
  </si>
  <si>
    <t>00062996-29</t>
  </si>
  <si>
    <t>3025801-01</t>
  </si>
  <si>
    <t>00004759-03</t>
  </si>
  <si>
    <t>80632-00</t>
  </si>
  <si>
    <t>64843-02</t>
  </si>
  <si>
    <t>60022910-03</t>
  </si>
  <si>
    <t>70815610-01</t>
  </si>
  <si>
    <t>80073029-06</t>
  </si>
  <si>
    <t>80073641</t>
  </si>
  <si>
    <t>80051601-06</t>
  </si>
  <si>
    <t>6000499-00</t>
  </si>
  <si>
    <t>72222000-01</t>
  </si>
  <si>
    <t>91010125-04</t>
  </si>
  <si>
    <t>91050128-0</t>
  </si>
  <si>
    <t>96003300-02</t>
  </si>
  <si>
    <t>70236-05</t>
  </si>
  <si>
    <t>80073587-00</t>
  </si>
  <si>
    <t>60023089-00</t>
  </si>
  <si>
    <t>97021039-00</t>
  </si>
  <si>
    <t>80041171-06</t>
  </si>
  <si>
    <t>96008102-04</t>
  </si>
  <si>
    <t>80051225-02</t>
  </si>
  <si>
    <t>60023109-01</t>
  </si>
  <si>
    <t>97025715-01</t>
  </si>
  <si>
    <t>97013028-00</t>
  </si>
  <si>
    <t>80061208-00</t>
  </si>
  <si>
    <t>60023597-04</t>
  </si>
  <si>
    <t xml:space="preserve"> 97028915-01</t>
  </si>
  <si>
    <t>63998-06</t>
  </si>
  <si>
    <t>60022302-02</t>
  </si>
  <si>
    <t>60022073-00</t>
  </si>
  <si>
    <t>97028162-01</t>
  </si>
  <si>
    <t>97016546-01</t>
  </si>
  <si>
    <t>80073269</t>
  </si>
  <si>
    <t>80061463-12</t>
  </si>
  <si>
    <t>60023421-05</t>
  </si>
  <si>
    <t>97016055-02</t>
  </si>
  <si>
    <t>00056726-25</t>
  </si>
  <si>
    <t>8001576-09</t>
  </si>
  <si>
    <t>80061105-3</t>
  </si>
  <si>
    <t>80051206-06</t>
  </si>
  <si>
    <t>60022923-00</t>
  </si>
  <si>
    <t>80041965-01</t>
  </si>
  <si>
    <t>80061545-01</t>
  </si>
  <si>
    <t xml:space="preserve">00061874-39 </t>
  </si>
  <si>
    <t>72213340-00</t>
  </si>
  <si>
    <t>97010464-00</t>
  </si>
  <si>
    <t>97015458-00</t>
  </si>
  <si>
    <t>80073732-00</t>
  </si>
  <si>
    <t>00070009-03</t>
  </si>
  <si>
    <t>80051697-01</t>
  </si>
  <si>
    <t>80061692-01</t>
  </si>
  <si>
    <t>60023058-01</t>
  </si>
  <si>
    <t>03102600-02</t>
  </si>
  <si>
    <t>80061598-01</t>
  </si>
  <si>
    <t>80061206-02</t>
  </si>
  <si>
    <t>80061008-09</t>
  </si>
  <si>
    <t>97031602-01</t>
  </si>
  <si>
    <t>60022926-1</t>
  </si>
  <si>
    <t>80061396-08</t>
  </si>
  <si>
    <t>80051138-01</t>
  </si>
  <si>
    <t>97030538-00</t>
  </si>
  <si>
    <t>80061124-4</t>
  </si>
  <si>
    <t>960023030-1</t>
  </si>
  <si>
    <t>60022549-00</t>
  </si>
  <si>
    <t>60022896-00</t>
  </si>
  <si>
    <t>80061176-01</t>
  </si>
  <si>
    <t>51165440-0</t>
  </si>
  <si>
    <t>80041855-31</t>
  </si>
  <si>
    <t>96004805-5</t>
  </si>
  <si>
    <t>97031613</t>
  </si>
  <si>
    <t>60023038</t>
  </si>
  <si>
    <t>97015586-00</t>
  </si>
  <si>
    <t>72216200-01</t>
  </si>
  <si>
    <t>60022496-00</t>
  </si>
  <si>
    <t>65945-04</t>
  </si>
  <si>
    <t>97040593-0</t>
  </si>
  <si>
    <t>8001056-2</t>
  </si>
  <si>
    <t>97010844-00</t>
  </si>
  <si>
    <t>00055289-25</t>
  </si>
  <si>
    <t>17837-05</t>
  </si>
  <si>
    <t>97013129-00</t>
  </si>
  <si>
    <t>97013057-06</t>
  </si>
  <si>
    <t>60022542-00</t>
  </si>
  <si>
    <t>60022548-00</t>
  </si>
  <si>
    <t>60022907</t>
  </si>
  <si>
    <t>80016180-00</t>
  </si>
  <si>
    <t>97013903-03</t>
  </si>
  <si>
    <t>62716-01</t>
  </si>
  <si>
    <t>00059742-06</t>
  </si>
  <si>
    <t>72118300-00</t>
  </si>
  <si>
    <t>97011091-0</t>
  </si>
  <si>
    <t>60022484-00</t>
  </si>
  <si>
    <t>97015977-00</t>
  </si>
  <si>
    <t>00022653-12</t>
  </si>
  <si>
    <t>00013858-11</t>
  </si>
  <si>
    <t>80061857-02</t>
  </si>
  <si>
    <t>80061767-01</t>
  </si>
  <si>
    <t>60022842-4</t>
  </si>
  <si>
    <t>00066110-66</t>
  </si>
  <si>
    <t>00061124-36</t>
  </si>
  <si>
    <t>00062832-40</t>
  </si>
  <si>
    <t>04097402-04</t>
  </si>
  <si>
    <t>80051653-03</t>
  </si>
  <si>
    <t>00069337-03</t>
  </si>
  <si>
    <t>13974-66</t>
  </si>
  <si>
    <t>64108-05</t>
  </si>
  <si>
    <t>97015970-0</t>
  </si>
  <si>
    <t>53010520-01</t>
  </si>
  <si>
    <t>80061001-16</t>
  </si>
  <si>
    <t>8006126806</t>
  </si>
  <si>
    <t>80061308-01</t>
  </si>
  <si>
    <t>60022915-00</t>
  </si>
  <si>
    <t>6002313801</t>
  </si>
  <si>
    <t>54120</t>
  </si>
  <si>
    <t>6002278500</t>
  </si>
  <si>
    <t>0006181903</t>
  </si>
  <si>
    <t>9703352801</t>
  </si>
  <si>
    <t>9703387801</t>
  </si>
  <si>
    <t>80073013</t>
  </si>
  <si>
    <t>60022857-0</t>
  </si>
  <si>
    <t>73311000-00</t>
  </si>
  <si>
    <t>80061562-02</t>
  </si>
  <si>
    <t>51705-15</t>
  </si>
  <si>
    <t>80073641-1</t>
  </si>
  <si>
    <t>80061005-00</t>
  </si>
  <si>
    <t xml:space="preserve">00020319-04 </t>
  </si>
  <si>
    <t>80051699-01</t>
  </si>
  <si>
    <t>91080041-01</t>
  </si>
  <si>
    <t xml:space="preserve">97012364-00 </t>
  </si>
  <si>
    <t xml:space="preserve">97035601-01 </t>
  </si>
  <si>
    <t>97033523-00</t>
  </si>
  <si>
    <t>9703150100</t>
  </si>
  <si>
    <t xml:space="preserve">97033580-01 </t>
  </si>
  <si>
    <t xml:space="preserve">97031356-00 </t>
  </si>
  <si>
    <t xml:space="preserve">97035815-01 </t>
  </si>
  <si>
    <t>8005169901</t>
  </si>
  <si>
    <t>60022597-00</t>
  </si>
  <si>
    <t>52010333-03</t>
  </si>
  <si>
    <t>51001447-03</t>
  </si>
  <si>
    <t>80041956-13</t>
  </si>
  <si>
    <t>54804-06</t>
  </si>
  <si>
    <t>70524-02</t>
  </si>
  <si>
    <t>00065947-17</t>
  </si>
  <si>
    <t>06000117-00  06000570-00</t>
  </si>
  <si>
    <t>60022505-00</t>
  </si>
  <si>
    <t>72115700-00</t>
  </si>
  <si>
    <t>VCI*12-110</t>
  </si>
  <si>
    <t>VCI-10-006</t>
  </si>
  <si>
    <t>VCI-11-009</t>
  </si>
  <si>
    <t>VCI-11-031</t>
  </si>
  <si>
    <t>VCI-11-045</t>
  </si>
  <si>
    <t>VCI-11-046</t>
  </si>
  <si>
    <t>VCI-11-047</t>
  </si>
  <si>
    <t>VCI-11-052</t>
  </si>
  <si>
    <t>VCI-11-053</t>
  </si>
  <si>
    <t>VCI-11-054</t>
  </si>
  <si>
    <t>VCI-11-057</t>
  </si>
  <si>
    <t>VCI-11-065</t>
  </si>
  <si>
    <t>VCI-11-068</t>
  </si>
  <si>
    <t>VCI-11-087</t>
  </si>
  <si>
    <t>VCI-12-001</t>
  </si>
  <si>
    <t>VCI-12-002</t>
  </si>
  <si>
    <t>VCI-12-004</t>
  </si>
  <si>
    <t>VCI-12-005</t>
  </si>
  <si>
    <t>VCI-12-007</t>
  </si>
  <si>
    <t>VCI-12-008</t>
  </si>
  <si>
    <t>VCI-12-009</t>
  </si>
  <si>
    <t>VCI-12-012</t>
  </si>
  <si>
    <t>VCI-12-013</t>
  </si>
  <si>
    <t>VCI-12-014</t>
  </si>
  <si>
    <t>VCI-12-018</t>
  </si>
  <si>
    <t>VCI-12-020</t>
  </si>
  <si>
    <t>VCI-12-022</t>
  </si>
  <si>
    <t>VCI-12-023</t>
  </si>
  <si>
    <t>VCI-12-027 c</t>
  </si>
  <si>
    <t>VCI-12-027b</t>
  </si>
  <si>
    <t>VCI-12-028a</t>
  </si>
  <si>
    <t>VCI-12-028b</t>
  </si>
  <si>
    <t>VCI-12-028c</t>
  </si>
  <si>
    <t>VCI-12-032</t>
  </si>
  <si>
    <t>VCI-12-032a</t>
  </si>
  <si>
    <t>VCI-12-032b</t>
  </si>
  <si>
    <t>VCI-12-033</t>
  </si>
  <si>
    <t>VCI-12-034</t>
  </si>
  <si>
    <t>VCI-12-035</t>
  </si>
  <si>
    <t>VCI-12-037</t>
  </si>
  <si>
    <t>VCI-12-039</t>
  </si>
  <si>
    <t>VCI-12-040</t>
  </si>
  <si>
    <t>VCI-12-041</t>
  </si>
  <si>
    <t>VCI-12-042</t>
  </si>
  <si>
    <t>VCI-12-045</t>
  </si>
  <si>
    <t>VCI-12-046</t>
  </si>
  <si>
    <t>VCI-12-047</t>
  </si>
  <si>
    <t>VCI-12-048</t>
  </si>
  <si>
    <t>VCI-12-049</t>
  </si>
  <si>
    <t>VCI-12-052</t>
  </si>
  <si>
    <t>VCI-12-055</t>
  </si>
  <si>
    <t>VCI-12-058</t>
  </si>
  <si>
    <t>VCI-12-059</t>
  </si>
  <si>
    <t>VCI-12-060</t>
  </si>
  <si>
    <t>VCI-12-061</t>
  </si>
  <si>
    <t>VCI-12-063</t>
  </si>
  <si>
    <t>VCI-12-065</t>
  </si>
  <si>
    <t>VCI-12-066</t>
  </si>
  <si>
    <t>VCI-12-067</t>
  </si>
  <si>
    <t>VCI-12-071</t>
  </si>
  <si>
    <t>VCI-12-072</t>
  </si>
  <si>
    <t>VCI-12-073</t>
  </si>
  <si>
    <t>VCI-12-074</t>
  </si>
  <si>
    <t>VCI-12-075</t>
  </si>
  <si>
    <t>VCI-12-077</t>
  </si>
  <si>
    <t>VCI-12-078</t>
  </si>
  <si>
    <t>VCI-12-079</t>
  </si>
  <si>
    <t>VCI-12-080</t>
  </si>
  <si>
    <t>VCI-12-081</t>
  </si>
  <si>
    <t>VCI-12-082a</t>
  </si>
  <si>
    <t>VCI-12-082b</t>
  </si>
  <si>
    <t>VCI-12-082c</t>
  </si>
  <si>
    <t>VCI-12-084</t>
  </si>
  <si>
    <t>VCI-12-085</t>
  </si>
  <si>
    <t>VCI-12-089</t>
  </si>
  <si>
    <t>VCI-12-090a</t>
  </si>
  <si>
    <t>VCI-12-090b</t>
  </si>
  <si>
    <t>VCI-12-091</t>
  </si>
  <si>
    <t>VCI-12-093</t>
  </si>
  <si>
    <t>VCI-12-094</t>
  </si>
  <si>
    <t>VCI-12-095</t>
  </si>
  <si>
    <t>VCI-12-096</t>
  </si>
  <si>
    <t>VCI-12-098</t>
  </si>
  <si>
    <t>VCI-12-103</t>
  </si>
  <si>
    <t>VCI-12-107</t>
  </si>
  <si>
    <t>VCI-12-108</t>
  </si>
  <si>
    <t>VCI-12-114</t>
  </si>
  <si>
    <t>VCI-12-115</t>
  </si>
  <si>
    <t>VCI-12-116</t>
  </si>
  <si>
    <t>VCI-12-118</t>
  </si>
  <si>
    <t>VCI-12-121</t>
  </si>
  <si>
    <t>VCI-12-122</t>
  </si>
  <si>
    <t>VCI-12-123</t>
  </si>
  <si>
    <t>VCI-12-124</t>
  </si>
  <si>
    <t>VCI-12-130</t>
  </si>
  <si>
    <t>VCI--12-131</t>
  </si>
  <si>
    <t>VCI-12-132</t>
  </si>
  <si>
    <t>VCI-12-133</t>
  </si>
  <si>
    <t>VCI-12-134</t>
  </si>
  <si>
    <t>VCI-12-138</t>
  </si>
  <si>
    <t>VCI-12-142</t>
  </si>
  <si>
    <t>VCI-12-147</t>
  </si>
  <si>
    <t>VCI-12-148a</t>
  </si>
  <si>
    <t>VCI-12-149</t>
  </si>
  <si>
    <t>VCI-12-154</t>
  </si>
  <si>
    <t>VCI-21-062</t>
  </si>
  <si>
    <t>VCU-11-019</t>
  </si>
  <si>
    <t>2011-002</t>
  </si>
  <si>
    <t>2012-057</t>
  </si>
  <si>
    <t>2012-096</t>
  </si>
  <si>
    <t>2013-002</t>
  </si>
  <si>
    <t>2013-029</t>
  </si>
  <si>
    <t>2013-073</t>
  </si>
  <si>
    <t>2013-084</t>
  </si>
  <si>
    <t>2013-085</t>
  </si>
  <si>
    <t>2013-094</t>
  </si>
  <si>
    <t>2013-095</t>
  </si>
  <si>
    <t>2013-103</t>
  </si>
  <si>
    <t>2013-131</t>
  </si>
  <si>
    <t>2013-153</t>
  </si>
  <si>
    <t>2013-165</t>
  </si>
  <si>
    <t>2013-170</t>
  </si>
  <si>
    <t>2013-172</t>
  </si>
  <si>
    <t>2013-175</t>
  </si>
  <si>
    <t>2013-182</t>
  </si>
  <si>
    <t>2013-186</t>
  </si>
  <si>
    <t>2013-187</t>
  </si>
  <si>
    <t>2013-193</t>
  </si>
  <si>
    <t>2013-196</t>
  </si>
  <si>
    <t>2013-201</t>
  </si>
  <si>
    <t>2013-202</t>
  </si>
  <si>
    <t>2013-204</t>
  </si>
  <si>
    <t>2013-206</t>
  </si>
  <si>
    <t>2013-208</t>
  </si>
  <si>
    <t>2013-210</t>
  </si>
  <si>
    <t>2013-211</t>
  </si>
  <si>
    <t>2013-214</t>
  </si>
  <si>
    <t>2013-218</t>
  </si>
  <si>
    <t>2013-219</t>
  </si>
  <si>
    <t>2013-228</t>
  </si>
  <si>
    <t>2013-229</t>
  </si>
  <si>
    <t>2013-230</t>
  </si>
  <si>
    <t>2013-231</t>
  </si>
  <si>
    <t>2013-232</t>
  </si>
  <si>
    <t>2013-233</t>
  </si>
  <si>
    <t>2013-234</t>
  </si>
  <si>
    <t>2013-235</t>
  </si>
  <si>
    <t>2014-001</t>
  </si>
  <si>
    <t>2014-002</t>
  </si>
  <si>
    <t>2014-005</t>
  </si>
  <si>
    <t>2014-006</t>
  </si>
  <si>
    <t>2.6</t>
  </si>
  <si>
    <t>2014-007</t>
  </si>
  <si>
    <t>2014-009</t>
  </si>
  <si>
    <t>2014-010</t>
  </si>
  <si>
    <t>2014-011</t>
  </si>
  <si>
    <t>2014-012</t>
  </si>
  <si>
    <t>2014-015</t>
  </si>
  <si>
    <t>2014-016</t>
  </si>
  <si>
    <t>2014-017</t>
  </si>
  <si>
    <t>2014-018</t>
  </si>
  <si>
    <t>2014-021</t>
  </si>
  <si>
    <t>2014-022</t>
  </si>
  <si>
    <t>2014-024</t>
  </si>
  <si>
    <t>2014-025</t>
  </si>
  <si>
    <t>2014-026</t>
  </si>
  <si>
    <t>2014-028</t>
  </si>
  <si>
    <t>2014-029</t>
  </si>
  <si>
    <t>2014-030</t>
  </si>
  <si>
    <t>2014-031</t>
  </si>
  <si>
    <t>2014-033</t>
  </si>
  <si>
    <t>2014-034</t>
  </si>
  <si>
    <t>2014-036</t>
  </si>
  <si>
    <t>2014-037</t>
  </si>
  <si>
    <t>2014-038</t>
  </si>
  <si>
    <t>2014-039</t>
  </si>
  <si>
    <t>2014-041</t>
  </si>
  <si>
    <t>2014-042</t>
  </si>
  <si>
    <t>2014-043</t>
  </si>
  <si>
    <t>2014-045</t>
  </si>
  <si>
    <t>2014-047</t>
  </si>
  <si>
    <t>2014-050</t>
  </si>
  <si>
    <t>2014-051</t>
  </si>
  <si>
    <t>2014-052</t>
  </si>
  <si>
    <t>2014-053</t>
  </si>
  <si>
    <t>2014-054</t>
  </si>
  <si>
    <t>2014-055</t>
  </si>
  <si>
    <t>2014-056</t>
  </si>
  <si>
    <t>2014-057</t>
  </si>
  <si>
    <t>2014-058</t>
  </si>
  <si>
    <t>2014-061</t>
  </si>
  <si>
    <t>2014-062</t>
  </si>
  <si>
    <t>2014-066</t>
  </si>
  <si>
    <t>2014-068</t>
  </si>
  <si>
    <t>2014-070</t>
  </si>
  <si>
    <t>2014-071</t>
  </si>
  <si>
    <t>2014-073</t>
  </si>
  <si>
    <t>2014-075</t>
  </si>
  <si>
    <t>2014-076</t>
  </si>
  <si>
    <t>2014-077</t>
  </si>
  <si>
    <t>2014-079</t>
  </si>
  <si>
    <t>2014-080</t>
  </si>
  <si>
    <t>2014-083</t>
  </si>
  <si>
    <t>2014-084</t>
  </si>
  <si>
    <t>2014-085</t>
  </si>
  <si>
    <t>2014-087</t>
  </si>
  <si>
    <t>2014-088</t>
  </si>
  <si>
    <t>2014-089</t>
  </si>
  <si>
    <t>2014-090</t>
  </si>
  <si>
    <t>2014-091</t>
  </si>
  <si>
    <t>2014-092</t>
  </si>
  <si>
    <t>2014-094</t>
  </si>
  <si>
    <t>2014-096</t>
  </si>
  <si>
    <t>2014-097</t>
  </si>
  <si>
    <t>2014-098</t>
  </si>
  <si>
    <t>2014-102</t>
  </si>
  <si>
    <t>2014-103</t>
  </si>
  <si>
    <t>2014-104</t>
  </si>
  <si>
    <t>2014-105</t>
  </si>
  <si>
    <t>2014-107</t>
  </si>
  <si>
    <t>2014-108</t>
  </si>
  <si>
    <t>2014-110</t>
  </si>
  <si>
    <t>2014-114</t>
  </si>
  <si>
    <t>2014-115</t>
  </si>
  <si>
    <t>2014-119</t>
  </si>
  <si>
    <t>2014-120</t>
  </si>
  <si>
    <t>2014-121</t>
  </si>
  <si>
    <t>2014-122</t>
  </si>
  <si>
    <t>2014-123</t>
  </si>
  <si>
    <t>2014-123a/b</t>
  </si>
  <si>
    <t>2014-125</t>
  </si>
  <si>
    <t>2014-126</t>
  </si>
  <si>
    <t>2014-128</t>
  </si>
  <si>
    <t>2014-129</t>
  </si>
  <si>
    <t>2014-131</t>
  </si>
  <si>
    <t>2014-134</t>
  </si>
  <si>
    <t>2014-135</t>
  </si>
  <si>
    <t>2014-136</t>
  </si>
  <si>
    <t>2014-137</t>
  </si>
  <si>
    <t>2014-138</t>
  </si>
  <si>
    <t>2014-139</t>
  </si>
  <si>
    <t>2014-140</t>
  </si>
  <si>
    <t>2014-142</t>
  </si>
  <si>
    <t>2014-143</t>
  </si>
  <si>
    <t>2014-146</t>
  </si>
  <si>
    <t>2014-147</t>
  </si>
  <si>
    <t>2014-148</t>
  </si>
  <si>
    <t>2014-149</t>
  </si>
  <si>
    <t>2014-150</t>
  </si>
  <si>
    <t>2014-151</t>
  </si>
  <si>
    <t>2014-152A</t>
  </si>
  <si>
    <t>2014-152B</t>
  </si>
  <si>
    <t>2014-154A</t>
  </si>
  <si>
    <t>2014-154B</t>
  </si>
  <si>
    <t>2014-154C</t>
  </si>
  <si>
    <t>2014-159</t>
  </si>
  <si>
    <t>2014-160</t>
  </si>
  <si>
    <t>0</t>
  </si>
  <si>
    <t>2014-162</t>
  </si>
  <si>
    <t>2014-165</t>
  </si>
  <si>
    <t>2014-166</t>
  </si>
  <si>
    <t>2014-167A</t>
  </si>
  <si>
    <t>2014-167B</t>
  </si>
  <si>
    <t>2014-167C</t>
  </si>
  <si>
    <t>2014-167D</t>
  </si>
  <si>
    <t>2014-168</t>
  </si>
  <si>
    <t>2014-169</t>
  </si>
  <si>
    <t>2014-170</t>
  </si>
  <si>
    <t>2014-171</t>
  </si>
  <si>
    <t>2014-172</t>
  </si>
  <si>
    <t>2014-174</t>
  </si>
  <si>
    <t>2014-175</t>
  </si>
  <si>
    <t>2014-176</t>
  </si>
  <si>
    <t>2014-177</t>
  </si>
  <si>
    <t>2014-178</t>
  </si>
  <si>
    <t>2014-179</t>
  </si>
  <si>
    <t>2014-182</t>
  </si>
  <si>
    <t>2014-183</t>
  </si>
  <si>
    <t>2014-184</t>
  </si>
  <si>
    <t>2014-187</t>
  </si>
  <si>
    <t>2014-189</t>
  </si>
  <si>
    <t>2014-190</t>
  </si>
  <si>
    <t>2014-192</t>
  </si>
  <si>
    <t>2014-193</t>
  </si>
  <si>
    <t>2014-195</t>
  </si>
  <si>
    <t>2014-201</t>
  </si>
  <si>
    <t>2014-205</t>
  </si>
  <si>
    <t>2014-207</t>
  </si>
  <si>
    <t>2014-210</t>
  </si>
  <si>
    <t>2014-211</t>
  </si>
  <si>
    <t>2014-217</t>
  </si>
  <si>
    <t>2014-219</t>
  </si>
  <si>
    <t>2014-220</t>
  </si>
  <si>
    <t>2014-221</t>
  </si>
  <si>
    <t>2014-227</t>
  </si>
  <si>
    <t>2014-240</t>
  </si>
  <si>
    <t>2014-243</t>
  </si>
  <si>
    <t>2014-245</t>
  </si>
  <si>
    <t>2014-247</t>
  </si>
  <si>
    <t>2014-248</t>
  </si>
  <si>
    <t>2014-249</t>
  </si>
  <si>
    <t>2014-252</t>
  </si>
  <si>
    <t>2014-256</t>
  </si>
  <si>
    <t>2014-258</t>
  </si>
  <si>
    <t>2014-260</t>
  </si>
  <si>
    <t>2014-262</t>
  </si>
  <si>
    <t>2014-270</t>
  </si>
  <si>
    <t>2014-271</t>
  </si>
  <si>
    <t>2014-275</t>
  </si>
  <si>
    <t>2014-279</t>
  </si>
  <si>
    <t>2014-280</t>
  </si>
  <si>
    <t>2014-300</t>
  </si>
  <si>
    <t>6000046</t>
  </si>
  <si>
    <t>2013-061</t>
  </si>
  <si>
    <t>28.81</t>
  </si>
  <si>
    <t>2013-059</t>
  </si>
  <si>
    <t>2013-174</t>
  </si>
  <si>
    <t>2013-074</t>
  </si>
  <si>
    <t>2013-164</t>
  </si>
  <si>
    <t>2013-034</t>
  </si>
  <si>
    <t>2012-091</t>
  </si>
  <si>
    <t>2013-049</t>
  </si>
  <si>
    <t>2012-050</t>
  </si>
  <si>
    <t>2013-129</t>
  </si>
  <si>
    <t>2012-161</t>
  </si>
  <si>
    <t>2013-076</t>
  </si>
  <si>
    <t>2013-077</t>
  </si>
  <si>
    <t>2013-006</t>
  </si>
  <si>
    <t>2013-091</t>
  </si>
  <si>
    <t>2013-156</t>
  </si>
  <si>
    <t>2013-037</t>
  </si>
  <si>
    <t>2013-005</t>
  </si>
  <si>
    <t>2012-165</t>
  </si>
  <si>
    <t>2013-066</t>
  </si>
  <si>
    <t>2013-088</t>
  </si>
  <si>
    <t>2013-104</t>
  </si>
  <si>
    <t>2013-087</t>
  </si>
  <si>
    <t>2013-080</t>
  </si>
  <si>
    <t>2013-097</t>
  </si>
  <si>
    <t>2013-217</t>
  </si>
  <si>
    <t>2013-086</t>
  </si>
  <si>
    <t>2013-122</t>
  </si>
  <si>
    <t>2013-092</t>
  </si>
  <si>
    <t>2013-188</t>
  </si>
  <si>
    <t>2013-071</t>
  </si>
  <si>
    <t>5558.72</t>
  </si>
  <si>
    <t>2013-072</t>
  </si>
  <si>
    <t>213-115</t>
  </si>
  <si>
    <t>2013-135</t>
  </si>
  <si>
    <t>2013-068</t>
  </si>
  <si>
    <t>Head office</t>
  </si>
  <si>
    <t>8.07</t>
  </si>
  <si>
    <t>2013-145</t>
  </si>
  <si>
    <t>2013-014</t>
  </si>
  <si>
    <t>9.36</t>
  </si>
  <si>
    <t>2013-011</t>
  </si>
  <si>
    <t>2013-173</t>
  </si>
  <si>
    <t>2013-001</t>
  </si>
  <si>
    <t>2013-189</t>
  </si>
  <si>
    <t>2013-025</t>
  </si>
  <si>
    <t>2012-119</t>
  </si>
  <si>
    <t>2012-141</t>
  </si>
  <si>
    <t>2013-016</t>
  </si>
  <si>
    <t>2013-113</t>
  </si>
  <si>
    <t>2013-121</t>
  </si>
  <si>
    <t>2013-190</t>
  </si>
  <si>
    <t>2014-063</t>
  </si>
  <si>
    <t>2013-078</t>
  </si>
  <si>
    <t>2013-004</t>
  </si>
  <si>
    <t>2013-048</t>
  </si>
  <si>
    <t>2013-157</t>
  </si>
  <si>
    <t>2013-221</t>
  </si>
  <si>
    <t>2013-123</t>
  </si>
  <si>
    <t>2013-079</t>
  </si>
  <si>
    <t>2013-099</t>
  </si>
  <si>
    <t>2013-195</t>
  </si>
  <si>
    <t>2013-137</t>
  </si>
  <si>
    <t>2013-062</t>
  </si>
  <si>
    <t>2013-133</t>
  </si>
  <si>
    <t>2012-166</t>
  </si>
  <si>
    <t>2013-127</t>
  </si>
  <si>
    <t>2013-150</t>
  </si>
  <si>
    <t>2013-151</t>
  </si>
  <si>
    <t>2013-225</t>
  </si>
  <si>
    <t>2013-022</t>
  </si>
  <si>
    <t>2012-124</t>
  </si>
  <si>
    <t>2013-027</t>
  </si>
  <si>
    <t>2013-010</t>
  </si>
  <si>
    <t>2013-203</t>
  </si>
  <si>
    <t>2013-058</t>
  </si>
  <si>
    <t>2013-036</t>
  </si>
  <si>
    <t>2013-209</t>
  </si>
  <si>
    <t>2013-096</t>
  </si>
  <si>
    <t>2013-116</t>
  </si>
  <si>
    <t>2013-117</t>
  </si>
  <si>
    <t>2013-216</t>
  </si>
  <si>
    <t>2013-132</t>
  </si>
  <si>
    <t>2012-146</t>
  </si>
  <si>
    <t>2013-126</t>
  </si>
  <si>
    <t>2014-152</t>
  </si>
  <si>
    <t>2013-003</t>
  </si>
  <si>
    <t>2013-112</t>
  </si>
  <si>
    <t>2013-158</t>
  </si>
  <si>
    <t>2011-101</t>
  </si>
  <si>
    <t>2013-178</t>
  </si>
  <si>
    <t>2013-184</t>
  </si>
  <si>
    <t>2013-110</t>
  </si>
  <si>
    <t>2013-119</t>
  </si>
  <si>
    <t>2013-146</t>
  </si>
  <si>
    <t>2013-224</t>
  </si>
  <si>
    <t>2013-069</t>
  </si>
  <si>
    <t>2013-162</t>
  </si>
  <si>
    <t>2013-043</t>
  </si>
  <si>
    <t>2012-164</t>
  </si>
  <si>
    <t>2013-060</t>
  </si>
  <si>
    <t>2013-046</t>
  </si>
  <si>
    <t>2013-057</t>
  </si>
  <si>
    <t>2013-013</t>
  </si>
  <si>
    <t>2013-111</t>
  </si>
  <si>
    <t>2012-108</t>
  </si>
  <si>
    <t>2013-012</t>
  </si>
  <si>
    <t>2013-028</t>
  </si>
  <si>
    <t>2013-141</t>
  </si>
  <si>
    <t>2013-075</t>
  </si>
  <si>
    <t>2013-167</t>
  </si>
  <si>
    <t>2012-168</t>
  </si>
  <si>
    <t>2013-107</t>
  </si>
  <si>
    <t>2013-192</t>
  </si>
  <si>
    <t>2013-143</t>
  </si>
  <si>
    <t>2013-171</t>
  </si>
  <si>
    <t>2013-007</t>
  </si>
  <si>
    <t>2013-185</t>
  </si>
  <si>
    <t>2013-109</t>
  </si>
  <si>
    <t>2013-101</t>
  </si>
  <si>
    <t>2013-042</t>
  </si>
  <si>
    <t>2013-128</t>
  </si>
  <si>
    <t>2012-157</t>
  </si>
  <si>
    <t>2013-045</t>
  </si>
  <si>
    <t>2013-089</t>
  </si>
  <si>
    <t>2012-160</t>
  </si>
  <si>
    <t>2013-142</t>
  </si>
  <si>
    <t>2013-041</t>
  </si>
  <si>
    <t>2013-031</t>
  </si>
  <si>
    <t>2012-173</t>
  </si>
  <si>
    <t>2013-102</t>
  </si>
  <si>
    <t>2013-148</t>
  </si>
  <si>
    <t>2013-120</t>
  </si>
  <si>
    <t>2013-168</t>
  </si>
  <si>
    <t>2013-220</t>
  </si>
  <si>
    <t>2013-024</t>
  </si>
  <si>
    <t>2013-159</t>
  </si>
  <si>
    <t>2013-160</t>
  </si>
  <si>
    <t>2013-191</t>
  </si>
  <si>
    <t>2012-169</t>
  </si>
  <si>
    <t>2013-090</t>
  </si>
  <si>
    <t>2012-172</t>
  </si>
  <si>
    <t>2013-106</t>
  </si>
  <si>
    <t>2013-176</t>
  </si>
  <si>
    <t>2013-054</t>
  </si>
  <si>
    <t>2013-140</t>
  </si>
  <si>
    <t>2013-213</t>
  </si>
  <si>
    <t>2013-183</t>
  </si>
  <si>
    <t>2013-207</t>
  </si>
  <si>
    <t>2013-169</t>
  </si>
  <si>
    <t>2013-200</t>
  </si>
  <si>
    <t>1.8</t>
  </si>
  <si>
    <t>2012-155</t>
  </si>
  <si>
    <t>2013-047</t>
  </si>
  <si>
    <t>2013-199</t>
  </si>
  <si>
    <t>2013-136</t>
  </si>
  <si>
    <t>2013-050</t>
  </si>
  <si>
    <t>2012-031</t>
  </si>
  <si>
    <t>EA-00113</t>
  </si>
  <si>
    <t>EA-00213</t>
  </si>
  <si>
    <t>EEM</t>
  </si>
  <si>
    <t>REM</t>
  </si>
  <si>
    <t>EA-03032017</t>
  </si>
  <si>
    <t>EA-03082017</t>
  </si>
  <si>
    <t>EA-04042016</t>
  </si>
  <si>
    <t>EA-05162017</t>
  </si>
  <si>
    <t>EA-06162017B</t>
  </si>
  <si>
    <t>EA-06292017</t>
  </si>
  <si>
    <t>EA-07132017</t>
  </si>
  <si>
    <t>EA-08182016</t>
  </si>
  <si>
    <t>EA-08282017</t>
  </si>
  <si>
    <t>EA-11212016</t>
  </si>
  <si>
    <t>EA-12142016</t>
  </si>
  <si>
    <t>1001-001-EM</t>
  </si>
  <si>
    <t>1004-001-EM</t>
  </si>
  <si>
    <t>Veridian-EM-0194</t>
  </si>
  <si>
    <t>Veridian-EM-0195</t>
  </si>
  <si>
    <t>Loblaws-EPP-009</t>
  </si>
  <si>
    <t>VCI-HPNC-CF-006</t>
  </si>
  <si>
    <t>135528</t>
  </si>
  <si>
    <t>138686</t>
  </si>
  <si>
    <t>143340</t>
  </si>
  <si>
    <t>146092</t>
  </si>
  <si>
    <t>149108</t>
  </si>
  <si>
    <t>152077</t>
  </si>
  <si>
    <t>152539</t>
  </si>
  <si>
    <t>153593</t>
  </si>
  <si>
    <t>153734</t>
  </si>
  <si>
    <t>153739</t>
  </si>
  <si>
    <t>153740</t>
  </si>
  <si>
    <t>153750</t>
  </si>
  <si>
    <t>154086</t>
  </si>
  <si>
    <t>155069</t>
  </si>
  <si>
    <t>155089</t>
  </si>
  <si>
    <t>155203</t>
  </si>
  <si>
    <t>156314</t>
  </si>
  <si>
    <t>160484</t>
  </si>
  <si>
    <t>160969</t>
  </si>
  <si>
    <t>161756</t>
  </si>
  <si>
    <t>163600</t>
  </si>
  <si>
    <t>163602</t>
  </si>
  <si>
    <t>163608</t>
  </si>
  <si>
    <t>164389</t>
  </si>
  <si>
    <t>164889</t>
  </si>
  <si>
    <t>164997</t>
  </si>
  <si>
    <t>165278</t>
  </si>
  <si>
    <t>166130</t>
  </si>
  <si>
    <t>166132</t>
  </si>
  <si>
    <t>166158</t>
  </si>
  <si>
    <t>166445</t>
  </si>
  <si>
    <t>166446</t>
  </si>
  <si>
    <t>166622</t>
  </si>
  <si>
    <t>166640</t>
  </si>
  <si>
    <t>166759</t>
  </si>
  <si>
    <t>166916</t>
  </si>
  <si>
    <t>167027</t>
  </si>
  <si>
    <t>167029</t>
  </si>
  <si>
    <t>167709</t>
  </si>
  <si>
    <t>167899</t>
  </si>
  <si>
    <t>167900</t>
  </si>
  <si>
    <t>167983</t>
  </si>
  <si>
    <t>168178</t>
  </si>
  <si>
    <t>168270</t>
  </si>
  <si>
    <t>169120</t>
  </si>
  <si>
    <t>169271</t>
  </si>
  <si>
    <t>169308</t>
  </si>
  <si>
    <t>169450</t>
  </si>
  <si>
    <t>169554</t>
  </si>
  <si>
    <t>169583</t>
  </si>
  <si>
    <t>169678</t>
  </si>
  <si>
    <t>169763</t>
  </si>
  <si>
    <t>169775</t>
  </si>
  <si>
    <t>169924</t>
  </si>
  <si>
    <t>170089</t>
  </si>
  <si>
    <t>170257</t>
  </si>
  <si>
    <t>170414</t>
  </si>
  <si>
    <t>170430</t>
  </si>
  <si>
    <t>170542</t>
  </si>
  <si>
    <t>170545</t>
  </si>
  <si>
    <t>170554</t>
  </si>
  <si>
    <t>170690</t>
  </si>
  <si>
    <t>170692</t>
  </si>
  <si>
    <t>170741</t>
  </si>
  <si>
    <t>170887</t>
  </si>
  <si>
    <t>170901</t>
  </si>
  <si>
    <t>170903</t>
  </si>
  <si>
    <t>170938</t>
  </si>
  <si>
    <t>170969</t>
  </si>
  <si>
    <t>170970</t>
  </si>
  <si>
    <t>170971</t>
  </si>
  <si>
    <t>171147</t>
  </si>
  <si>
    <t>171209</t>
  </si>
  <si>
    <t>171258</t>
  </si>
  <si>
    <t>171262</t>
  </si>
  <si>
    <t>171277</t>
  </si>
  <si>
    <t>171337</t>
  </si>
  <si>
    <t>171419</t>
  </si>
  <si>
    <t>171452</t>
  </si>
  <si>
    <t>171491</t>
  </si>
  <si>
    <t>171548</t>
  </si>
  <si>
    <t>171594</t>
  </si>
  <si>
    <t>171771</t>
  </si>
  <si>
    <t>171774</t>
  </si>
  <si>
    <t>171944</t>
  </si>
  <si>
    <t>171952</t>
  </si>
  <si>
    <t>172033</t>
  </si>
  <si>
    <t>172134</t>
  </si>
  <si>
    <t>172141</t>
  </si>
  <si>
    <t>172142</t>
  </si>
  <si>
    <t>172192</t>
  </si>
  <si>
    <t>172242</t>
  </si>
  <si>
    <t>172251</t>
  </si>
  <si>
    <t>172275</t>
  </si>
  <si>
    <t>172460</t>
  </si>
  <si>
    <t>172548</t>
  </si>
  <si>
    <t>172617</t>
  </si>
  <si>
    <t>172727</t>
  </si>
  <si>
    <t>172848</t>
  </si>
  <si>
    <t>172859</t>
  </si>
  <si>
    <t>173106</t>
  </si>
  <si>
    <t>173157</t>
  </si>
  <si>
    <t>173159</t>
  </si>
  <si>
    <t>173183</t>
  </si>
  <si>
    <t>173192</t>
  </si>
  <si>
    <t>173340</t>
  </si>
  <si>
    <t>173384</t>
  </si>
  <si>
    <t>173544</t>
  </si>
  <si>
    <t>173562</t>
  </si>
  <si>
    <t>173575</t>
  </si>
  <si>
    <t>173587</t>
  </si>
  <si>
    <t>174025</t>
  </si>
  <si>
    <t>174070</t>
  </si>
  <si>
    <t>174220</t>
  </si>
  <si>
    <t>174301</t>
  </si>
  <si>
    <t>174438</t>
  </si>
  <si>
    <t>174492</t>
  </si>
  <si>
    <t>174536</t>
  </si>
  <si>
    <t>174802</t>
  </si>
  <si>
    <t>174954</t>
  </si>
  <si>
    <t>175037</t>
  </si>
  <si>
    <t>175343</t>
  </si>
  <si>
    <t>175346</t>
  </si>
  <si>
    <t>175381</t>
  </si>
  <si>
    <t>175492</t>
  </si>
  <si>
    <t>175493</t>
  </si>
  <si>
    <t>175509</t>
  </si>
  <si>
    <t>175527</t>
  </si>
  <si>
    <t>175639</t>
  </si>
  <si>
    <t>175662</t>
  </si>
  <si>
    <t>175676</t>
  </si>
  <si>
    <t>175826</t>
  </si>
  <si>
    <t>175932</t>
  </si>
  <si>
    <t>176042</t>
  </si>
  <si>
    <t>176340</t>
  </si>
  <si>
    <t>176536</t>
  </si>
  <si>
    <t>176623</t>
  </si>
  <si>
    <t>176749</t>
  </si>
  <si>
    <t>176750</t>
  </si>
  <si>
    <t>176921</t>
  </si>
  <si>
    <t>176925</t>
  </si>
  <si>
    <t>176933</t>
  </si>
  <si>
    <t>176952</t>
  </si>
  <si>
    <t>176978</t>
  </si>
  <si>
    <t>177020</t>
  </si>
  <si>
    <t>177049</t>
  </si>
  <si>
    <t>177193</t>
  </si>
  <si>
    <t>177195</t>
  </si>
  <si>
    <t>177229</t>
  </si>
  <si>
    <t>177253</t>
  </si>
  <si>
    <t>177494</t>
  </si>
  <si>
    <t>177526</t>
  </si>
  <si>
    <t>177563</t>
  </si>
  <si>
    <t>177599</t>
  </si>
  <si>
    <t>177622</t>
  </si>
  <si>
    <t>177818</t>
  </si>
  <si>
    <t>178254</t>
  </si>
  <si>
    <t>178305</t>
  </si>
  <si>
    <t>178320</t>
  </si>
  <si>
    <t>178420</t>
  </si>
  <si>
    <t>178485</t>
  </si>
  <si>
    <t>178640</t>
  </si>
  <si>
    <t>178833</t>
  </si>
  <si>
    <t>178895</t>
  </si>
  <si>
    <t>179019</t>
  </si>
  <si>
    <t>179045</t>
  </si>
  <si>
    <t>179230</t>
  </si>
  <si>
    <t>179480</t>
  </si>
  <si>
    <t>179714</t>
  </si>
  <si>
    <t>179720</t>
  </si>
  <si>
    <t>180053</t>
  </si>
  <si>
    <t>180068</t>
  </si>
  <si>
    <t>180478</t>
  </si>
  <si>
    <t>180482</t>
  </si>
  <si>
    <t>180522</t>
  </si>
  <si>
    <t>180531</t>
  </si>
  <si>
    <t>180552</t>
  </si>
  <si>
    <t>180751</t>
  </si>
  <si>
    <t>180897</t>
  </si>
  <si>
    <t>181039</t>
  </si>
  <si>
    <t>181157</t>
  </si>
  <si>
    <t>181285</t>
  </si>
  <si>
    <t>181305</t>
  </si>
  <si>
    <t>181348</t>
  </si>
  <si>
    <t>181384</t>
  </si>
  <si>
    <t>181621</t>
  </si>
  <si>
    <t>181858</t>
  </si>
  <si>
    <t>181931</t>
  </si>
  <si>
    <t>182172</t>
  </si>
  <si>
    <t>182334</t>
  </si>
  <si>
    <t>182418</t>
  </si>
  <si>
    <t>182658</t>
  </si>
  <si>
    <t>182661</t>
  </si>
  <si>
    <t>182770</t>
  </si>
  <si>
    <t>182809</t>
  </si>
  <si>
    <t>182838</t>
  </si>
  <si>
    <t>182964</t>
  </si>
  <si>
    <t>183056</t>
  </si>
  <si>
    <t>183249</t>
  </si>
  <si>
    <t>183266</t>
  </si>
  <si>
    <t>183402</t>
  </si>
  <si>
    <t>183487</t>
  </si>
  <si>
    <t>183849</t>
  </si>
  <si>
    <t>183869</t>
  </si>
  <si>
    <t>184157</t>
  </si>
  <si>
    <t>184304</t>
  </si>
  <si>
    <t>184768</t>
  </si>
  <si>
    <t>184872</t>
  </si>
  <si>
    <t>184901</t>
  </si>
  <si>
    <t>185885</t>
  </si>
  <si>
    <t>186072</t>
  </si>
  <si>
    <t>186242</t>
  </si>
  <si>
    <t>186590</t>
  </si>
  <si>
    <t>186821</t>
  </si>
  <si>
    <t>187368</t>
  </si>
  <si>
    <t>189735</t>
  </si>
  <si>
    <t>189970</t>
  </si>
  <si>
    <t>EA-10162015</t>
  </si>
  <si>
    <t>EA-08312016</t>
  </si>
  <si>
    <t>EA-06132016</t>
  </si>
  <si>
    <t>EA-08222016a</t>
  </si>
  <si>
    <t>EA-08222016b</t>
  </si>
  <si>
    <t>EA-09162016</t>
  </si>
  <si>
    <t>EA-10122016</t>
  </si>
  <si>
    <t>VCI-HPNC-003</t>
  </si>
  <si>
    <t>VCI-HPNC-CF-005</t>
  </si>
  <si>
    <t>VCI-HPNC-001</t>
  </si>
  <si>
    <t>EA-10042016</t>
  </si>
  <si>
    <t>EA-11042016</t>
  </si>
  <si>
    <t>VCI-HPCC-16-S00009</t>
  </si>
  <si>
    <t>HPNC - Adjustment in 2018</t>
  </si>
  <si>
    <t>VCI-HPNC-CF-008</t>
  </si>
  <si>
    <t>EA-10232017</t>
  </si>
  <si>
    <t>Energy Manager - Adjustment in 2018</t>
  </si>
  <si>
    <t>VCI-HPCC-18-S00001</t>
  </si>
  <si>
    <t>EA-11272017</t>
  </si>
  <si>
    <t>EA-06162017A</t>
  </si>
  <si>
    <t>EA-03262018</t>
  </si>
  <si>
    <t>EA-09132017</t>
  </si>
  <si>
    <t>VCI-BRI-111-00013</t>
  </si>
  <si>
    <t>VCI-BRI-126-00021</t>
  </si>
  <si>
    <t>VCI-BRI-126-00023</t>
  </si>
  <si>
    <t>VCI-BRI-126-00024</t>
  </si>
  <si>
    <t>VCI-BRI-126-00025</t>
  </si>
  <si>
    <t>VCI-BRI-126-00026</t>
  </si>
  <si>
    <t>VCI-BRI-126-00028</t>
  </si>
  <si>
    <t>VCI-BRI-126-00029</t>
  </si>
  <si>
    <t>VCI-BRI-126-00030</t>
  </si>
  <si>
    <t>VCI-BRI-126-00031</t>
  </si>
  <si>
    <t>VCI-BRI-126-00032</t>
  </si>
  <si>
    <t>VCI-BRI-126-00033</t>
  </si>
  <si>
    <t>VCI-BRI-126-00035</t>
  </si>
  <si>
    <t>VCI-BRI-126-00036</t>
  </si>
  <si>
    <t>VCI-BRI-126-00043</t>
  </si>
  <si>
    <t>VCI-BRI-126-00044</t>
  </si>
  <si>
    <t>VCI-BRI-126-00045</t>
  </si>
  <si>
    <t>VCI-BRI-126-00046</t>
  </si>
  <si>
    <t>VCI-BRI-126-00047</t>
  </si>
  <si>
    <t>VCI-BRI-126-00048</t>
  </si>
  <si>
    <t>VCI-BRI-126-00049</t>
  </si>
  <si>
    <t>VCI-BRI-126-00050</t>
  </si>
  <si>
    <t>VCI-BRI-126-00051</t>
  </si>
  <si>
    <t>VCI-BRI-126-00052</t>
  </si>
  <si>
    <t>VCI-BRI-126-00054</t>
  </si>
  <si>
    <t>VCI-BRI-126-00055</t>
  </si>
  <si>
    <t>VCI-BRI-126-00056</t>
  </si>
  <si>
    <t>VCI-BRI-126-00057</t>
  </si>
  <si>
    <t>VCI-BRI-126-00058</t>
  </si>
  <si>
    <t>VCI-BRI-126-00059</t>
  </si>
  <si>
    <t>VCI-BRI-126-00060</t>
  </si>
  <si>
    <t>VCI-BRI-126-00040</t>
  </si>
  <si>
    <t>VCI-BRI-126-00042</t>
  </si>
  <si>
    <t>VCI-BRI-126-00053</t>
  </si>
  <si>
    <t>VCI-BRI-126-00064</t>
  </si>
  <si>
    <t>VCI-BRI-126-00066</t>
  </si>
  <si>
    <t>VCI-BRI-126-00067</t>
  </si>
  <si>
    <t>VCI-BRI-126-00068</t>
  </si>
  <si>
    <t>VCI-BRI-126-00069</t>
  </si>
  <si>
    <t>VCI-BRI-126-00070</t>
  </si>
  <si>
    <t>VCI-BRI-126-00071</t>
  </si>
  <si>
    <t>VCI-BRI-126-00072</t>
  </si>
  <si>
    <t>VCI-BRI-126-00073</t>
  </si>
  <si>
    <t>VCI-BRI-126-00074</t>
  </si>
  <si>
    <t>VCI-BRI-126-00075</t>
  </si>
  <si>
    <t>VCI-BRI-126-00076</t>
  </si>
  <si>
    <t>VCI-BRI-126-00077</t>
  </si>
  <si>
    <t>VCI-BRI-126-00078</t>
  </si>
  <si>
    <t>VCI-BRI-126-00079</t>
  </si>
  <si>
    <t>VCI-BRI-126-00080</t>
  </si>
  <si>
    <t>VCI-BRI-126-00081</t>
  </si>
  <si>
    <t>VCI-BRI-126-00082</t>
  </si>
  <si>
    <t>VCI-BRI-126-00083</t>
  </si>
  <si>
    <t>VCI-BRI-126-00084</t>
  </si>
  <si>
    <t>VCI-BRI-126-00085</t>
  </si>
  <si>
    <t>VCI-BRI-126-00086</t>
  </si>
  <si>
    <t>VCI-BRI-126-00087</t>
  </si>
  <si>
    <t>VCI-BRI-126-00088</t>
  </si>
  <si>
    <t>VCI-BRI-126-00089</t>
  </si>
  <si>
    <t>VCI-BRI-126-00090</t>
  </si>
  <si>
    <t>VCI-BRI-126-00156</t>
  </si>
  <si>
    <t>VCI-BRI-126-00157</t>
  </si>
  <si>
    <t>VCI-BRI-126-00158</t>
  </si>
  <si>
    <t>VCI-BRI-126-00159</t>
  </si>
  <si>
    <t>VCI-BRI-126-00161</t>
  </si>
  <si>
    <t>VCI-BRI-126-00162</t>
  </si>
  <si>
    <t>VCI-BRI-70-00001</t>
  </si>
  <si>
    <t>VCI-BRI-126-00257</t>
  </si>
  <si>
    <t>VCI-BRI-126-00253</t>
  </si>
  <si>
    <t>VCI-BRI-126-00252</t>
  </si>
  <si>
    <t>VCI-BRI-126-00251</t>
  </si>
  <si>
    <t>VCI-BRI-126-00250</t>
  </si>
  <si>
    <t>VCI-BRI-126-00249</t>
  </si>
  <si>
    <t>VCI-BRI-126-00242</t>
  </si>
  <si>
    <t>VCI-BRI-126-00241</t>
  </si>
  <si>
    <t>VCI-BRI-126-00240</t>
  </si>
  <si>
    <t>VCI-BRI-126-00239</t>
  </si>
  <si>
    <t>VCI-BRI-126-00231</t>
  </si>
  <si>
    <t>VCI-BRI-126-00230</t>
  </si>
  <si>
    <t>VCI-BRI-126-00229</t>
  </si>
  <si>
    <t>VCI-BRI-126-00228</t>
  </si>
  <si>
    <t>VCI-BRI-126-00227</t>
  </si>
  <si>
    <t>VCI-BRI-126-00226</t>
  </si>
  <si>
    <t>VCI-BRI-126-00225</t>
  </si>
  <si>
    <t>VCI-BRI-126-00224</t>
  </si>
  <si>
    <t>VCI-BRI-126-00211</t>
  </si>
  <si>
    <t>VCI-BRI-126-00168</t>
  </si>
  <si>
    <t>VCI-BRI-126-00167</t>
  </si>
  <si>
    <t>VCI-BRI-126-00166</t>
  </si>
  <si>
    <t>VCI-BRI-126-00165</t>
  </si>
  <si>
    <t>VCI-BRI-126-00164</t>
  </si>
  <si>
    <t>VCI-BRI-126-00163</t>
  </si>
  <si>
    <t>VCI-BRI-126-00155</t>
  </si>
  <si>
    <t>VCI-BRI-126-00063</t>
  </si>
  <si>
    <t>VCI-BRI-126-00041</t>
  </si>
  <si>
    <t>VCI-BRI-126-00366</t>
  </si>
  <si>
    <t>VCI-BRI-126-00365</t>
  </si>
  <si>
    <t>VCI-BRI-126-00364</t>
  </si>
  <si>
    <t>VCI-BRI-126-00363</t>
  </si>
  <si>
    <t>VCI-BRI-126-00362</t>
  </si>
  <si>
    <t>VCI-BRI-126-00361</t>
  </si>
  <si>
    <t>VCI-BRI-126-00360</t>
  </si>
  <si>
    <t>VCI-BRI-126-00359</t>
  </si>
  <si>
    <t>VCI-BRI-126-00358</t>
  </si>
  <si>
    <t>VCI-BRI-126-00357</t>
  </si>
  <si>
    <t>VCI-BRI-126-00356</t>
  </si>
  <si>
    <t>VCI-BRI-126-00349</t>
  </si>
  <si>
    <t>VCI-BRI-126-00348</t>
  </si>
  <si>
    <t>VCI-BRI-126-00347</t>
  </si>
  <si>
    <t>VCI-BRI-126-00345</t>
  </si>
  <si>
    <t>VCI-BRI-126-00344</t>
  </si>
  <si>
    <t>VCI-BRI-126-00343</t>
  </si>
  <si>
    <t>VCI-BRI-126-00342</t>
  </si>
  <si>
    <t>VCI-BRI-126-00341</t>
  </si>
  <si>
    <t>VCI-BRI-126-00340</t>
  </si>
  <si>
    <t>VCI-BRI-126-00339</t>
  </si>
  <si>
    <t>VCI-BRI-126-00336</t>
  </si>
  <si>
    <t>VCI-BRI-126-00335</t>
  </si>
  <si>
    <t>VCI-BRI-126-00326</t>
  </si>
  <si>
    <t>VCI-BRI-126-00325</t>
  </si>
  <si>
    <t>VCI-BRI-126-00324</t>
  </si>
  <si>
    <t>VCI-BRI-126-00323</t>
  </si>
  <si>
    <t>VCI-BRI-126-00322</t>
  </si>
  <si>
    <t>VCI-BRI-126-00321</t>
  </si>
  <si>
    <t>VCI-BRI-126-00318</t>
  </si>
  <si>
    <t>VCI-BRI-126-00313</t>
  </si>
  <si>
    <t>VCI-BRI-126-00256</t>
  </si>
  <si>
    <t>VCI-BRI-126-00223</t>
  </si>
  <si>
    <t>VCI-BRI-126-00317</t>
  </si>
  <si>
    <t>VCI-BRI-126-00316</t>
  </si>
  <si>
    <t>VCI-BRI-126-00315</t>
  </si>
  <si>
    <t>VCI-BRI-126-00307</t>
  </si>
  <si>
    <t>VCI-BRI-126-00306</t>
  </si>
  <si>
    <t>VCI-BRI-126-00302</t>
  </si>
  <si>
    <t>VCI-BRI-126-00301</t>
  </si>
  <si>
    <t>VCI-BRI-126-00300</t>
  </si>
  <si>
    <t>VCI-BRI-126-00299</t>
  </si>
  <si>
    <t>VCI-BRI-126-00298</t>
  </si>
  <si>
    <t>VCI-BRI-126-00296</t>
  </si>
  <si>
    <t>VCI-BRI-126-00294</t>
  </si>
  <si>
    <t>VCI-BRI-126-00293</t>
  </si>
  <si>
    <t>VCI-BRI-126-00292</t>
  </si>
  <si>
    <t>VCI-BRI-126-00291</t>
  </si>
  <si>
    <t>VCI-BRI-126-00286</t>
  </si>
  <si>
    <t>VCI-BRI-126-00285</t>
  </si>
  <si>
    <t>VCI-BRI-126-00284</t>
  </si>
  <si>
    <t>VCI-BRI-126-00283</t>
  </si>
  <si>
    <t>VCI-BRI-126-00282</t>
  </si>
  <si>
    <t>VCI-BRI-126-00281</t>
  </si>
  <si>
    <t>VCI-BRI-126-00279</t>
  </si>
  <si>
    <t>VCI-BRI-126-00278</t>
  </si>
  <si>
    <t>VCI-BRI-126-00277</t>
  </si>
  <si>
    <t>VCI-BRI-126-00276</t>
  </si>
  <si>
    <t>VCI-BRI-126-00275</t>
  </si>
  <si>
    <t>VCI-BRI-126-00274</t>
  </si>
  <si>
    <t>VCI-BRI-126-00273</t>
  </si>
  <si>
    <t>VCI-BRI-126-00269</t>
  </si>
  <si>
    <t>VCI-BRI-126-00264</t>
  </si>
  <si>
    <t>VCI-BRI-126-00263</t>
  </si>
  <si>
    <t>VCI-BRI-126-00262</t>
  </si>
  <si>
    <t>VCI-BRI-126-00258</t>
  </si>
  <si>
    <t>VCI-BRI-126-00247</t>
  </si>
  <si>
    <t>VCI-BRI-126-00244</t>
  </si>
  <si>
    <t>VCI-BRI-126-00243</t>
  </si>
  <si>
    <t>VCI-BRI-126-00238</t>
  </si>
  <si>
    <t>VCI-BRI-126-00237</t>
  </si>
  <si>
    <t>VCI-BRI-126-00212</t>
  </si>
  <si>
    <t>VCI-BRI-126-00451</t>
  </si>
  <si>
    <t>VCI-BRI-126-00450</t>
  </si>
  <si>
    <t>VCI-BRI-126-00449</t>
  </si>
  <si>
    <t>VCI-BRI-126-00404</t>
  </si>
  <si>
    <t>VCI-BRI-126-00403</t>
  </si>
  <si>
    <t>VCI-BRI-126-00402</t>
  </si>
  <si>
    <t>VCI-BRI-126-00401</t>
  </si>
  <si>
    <t>VCI-BRI-126-00400</t>
  </si>
  <si>
    <t>VCI-BRI-126-00399</t>
  </si>
  <si>
    <t>VCI-BRI-126-00398</t>
  </si>
  <si>
    <t>VCI-BRI-126-00397</t>
  </si>
  <si>
    <t>VCI-BRI-126-00396</t>
  </si>
  <si>
    <t>VCI-BRI-126-00368</t>
  </si>
  <si>
    <t>VCI-BRI-126-00367</t>
  </si>
  <si>
    <t>VCI-BRI-126-00352</t>
  </si>
  <si>
    <t>VCI-BRI-126-00350</t>
  </si>
  <si>
    <t>VCI-BRI-126-00338</t>
  </si>
  <si>
    <t>VCI-BRI-126-00337</t>
  </si>
  <si>
    <t>VCI-BRI-126-00320</t>
  </si>
  <si>
    <t>VCI-BRI-126-00297</t>
  </si>
  <si>
    <t>VCI-BRI-147-00011</t>
  </si>
  <si>
    <t>VCI-BRI-126-00486</t>
  </si>
  <si>
    <t>VCI-BRI-147-00006</t>
  </si>
  <si>
    <t>VCI-BRI-126-00389</t>
  </si>
  <si>
    <t>VCI-BRI-126-00495</t>
  </si>
  <si>
    <t>VCI-BRI-147-00004</t>
  </si>
  <si>
    <t>VCI-BRI-126-00494</t>
  </si>
  <si>
    <t>VCI-BRI-126-00490</t>
  </si>
  <si>
    <t>VCI-BRI-147-00007</t>
  </si>
  <si>
    <t>VCI-BRI-147-00001</t>
  </si>
  <si>
    <t>VCI-BRI-126-00454</t>
  </si>
  <si>
    <t>VCI-BRI-126-00453</t>
  </si>
  <si>
    <t>VCI-BRI-126-00487</t>
  </si>
  <si>
    <t>VCI-BRI-126-00508</t>
  </si>
  <si>
    <t>VCI-BRI-126-00507</t>
  </si>
  <si>
    <t>VCI-BRI-126-00391</t>
  </si>
  <si>
    <t>VCI-BRI-126-00506</t>
  </si>
  <si>
    <t>VCI-BRI-126-00447</t>
  </si>
  <si>
    <t>VCI-BRI-126-00452</t>
  </si>
  <si>
    <t>VCI-BRI-147-00002</t>
  </si>
  <si>
    <t>VCI-BRI-126-00496</t>
  </si>
  <si>
    <t>VCI-BRI-147-00003</t>
  </si>
  <si>
    <t>VCI-BRI-126-00390</t>
  </si>
  <si>
    <t>VCI-BRI-126-00395</t>
  </si>
  <si>
    <t>VCI-BRI-126-00388</t>
  </si>
  <si>
    <t>VCI-BRI-126-00208</t>
  </si>
  <si>
    <t>VCI-BRI-147-00005</t>
  </si>
  <si>
    <t>VCI-BRI-126-00272</t>
  </si>
  <si>
    <t>VCI-BRI-126-00492</t>
  </si>
  <si>
    <t>VCI-BRI-126-00512</t>
  </si>
  <si>
    <t>VCI-BRI-126-00501</t>
  </si>
  <si>
    <t>VCI-BRI-126-00511</t>
  </si>
  <si>
    <t>VCI-BRI-126-00514</t>
  </si>
  <si>
    <t>VCI-BRI-126-00513</t>
  </si>
  <si>
    <t>VCI-BRI-147-00009</t>
  </si>
  <si>
    <t>VCI-BRI-147-00010</t>
  </si>
  <si>
    <t>VCI-BRI-147-00008</t>
  </si>
  <si>
    <t>VCI-BRI-126-00521</t>
  </si>
  <si>
    <t>VCI-BRI-126-00505</t>
  </si>
  <si>
    <t>VCI-BRI-126-00522</t>
  </si>
  <si>
    <t>VCI-BRI-126-00523</t>
  </si>
  <si>
    <t>VCI-BRI-126-00524</t>
  </si>
  <si>
    <t>VCI-BRI-126-00520</t>
  </si>
  <si>
    <t>VCI-BRI-126-00525</t>
  </si>
  <si>
    <t>VCI-BRI-126-00314</t>
  </si>
  <si>
    <t>VCI-BRI-126-00446</t>
  </si>
  <si>
    <t>VCI-BRI-126-00509</t>
  </si>
  <si>
    <t>VCI-BRI-126-00510</t>
  </si>
  <si>
    <t>VCI-BRI-126-00516</t>
  </si>
  <si>
    <t>VCI-BRI-126-00517</t>
  </si>
  <si>
    <t>VCI-BRI-126-00535</t>
  </si>
  <si>
    <t>VCI-BRI-126-00529</t>
  </si>
  <si>
    <t>VCI-BRI-126-00534</t>
  </si>
  <si>
    <t>VCI-BRI-126-00503</t>
  </si>
  <si>
    <t>VCI-BRI-126-00502</t>
  </si>
  <si>
    <t>VCI-BRI-126-00518</t>
  </si>
  <si>
    <t>VCI-BRI-126-00539</t>
  </si>
  <si>
    <t>VCI-BRI-126-00538</t>
  </si>
  <si>
    <t>VCI-BRI-126-00531</t>
  </si>
  <si>
    <t>VCI-BRI-126-00540</t>
  </si>
  <si>
    <t>VCI-BRI-126-00530</t>
  </si>
  <si>
    <t>VCI-BRI-126-00533</t>
  </si>
  <si>
    <t>Streetlight</t>
  </si>
  <si>
    <t>Initiative</t>
  </si>
  <si>
    <t>IESO Sector Classification</t>
  </si>
  <si>
    <t>Rate Class Allocation</t>
  </si>
  <si>
    <t>Residential Programs</t>
  </si>
  <si>
    <t>Appliance Exchange</t>
  </si>
  <si>
    <t>100% Residential</t>
  </si>
  <si>
    <t>Appliance Retirement</t>
  </si>
  <si>
    <t>Bi-Annual Retailer Event</t>
  </si>
  <si>
    <t>Conservation Instant Coupon Booklet</t>
  </si>
  <si>
    <t>HVAC Incentives</t>
  </si>
  <si>
    <t>Home Assistance Program</t>
  </si>
  <si>
    <t>Res New Construction</t>
  </si>
  <si>
    <t>Save on Energy Thermostat Program</t>
  </si>
  <si>
    <t>Conservation Fund</t>
  </si>
  <si>
    <t xml:space="preserve"> </t>
  </si>
  <si>
    <t>General Service &lt; 50 Programs</t>
  </si>
  <si>
    <t>Commercial</t>
  </si>
  <si>
    <t>100% GS&lt;50</t>
  </si>
  <si>
    <t>General Service &gt; 50 Programs</t>
  </si>
  <si>
    <t>Retrofit (2011-2014 Framework)</t>
  </si>
  <si>
    <t>Industrial</t>
  </si>
  <si>
    <t>100% GS&gt;50</t>
  </si>
  <si>
    <t xml:space="preserve">Electricity Retrofit Incentive Program </t>
  </si>
  <si>
    <t>High Performance New Construction</t>
  </si>
  <si>
    <t>Energy Audit</t>
  </si>
  <si>
    <t>Monitoring and Targetting</t>
  </si>
  <si>
    <t>Multi-Class Programs</t>
  </si>
  <si>
    <t>Save on Energy Retrofit Program (new framework)</t>
  </si>
  <si>
    <t>Business</t>
  </si>
  <si>
    <t xml:space="preserve">Split between GS&lt;50 and GS&gt;50 based </t>
  </si>
  <si>
    <t>Efficiency: Equipment Replacement Incentive Initiative (new framework)</t>
  </si>
  <si>
    <t>on participant specific information</t>
  </si>
  <si>
    <t>2015 GS&lt;50 / GS &gt; 50 Split: 21/79</t>
  </si>
  <si>
    <t>2016 GS&lt;50 / GS &gt; 50 Split: 4/96</t>
  </si>
  <si>
    <t>2017 GS&lt;50 / GS &gt; 50 Split: 6/94</t>
  </si>
  <si>
    <t>2018 GS&lt;50 / GS &gt; 50 Split: 8/92</t>
  </si>
  <si>
    <t>2019 and later Retrofit Projects</t>
  </si>
  <si>
    <t>Allocation of 2019 and later retrofit projects</t>
  </si>
  <si>
    <t>Application</t>
  </si>
  <si>
    <t>Net Energy (kWh)</t>
  </si>
  <si>
    <t>Net Demand (kW)</t>
  </si>
  <si>
    <t>Settlement period</t>
  </si>
  <si>
    <t>153662</t>
  </si>
  <si>
    <t>178914</t>
  </si>
  <si>
    <t>189682</t>
  </si>
  <si>
    <t>191581</t>
  </si>
  <si>
    <t>Post P&amp;C net retrofit savings</t>
  </si>
  <si>
    <t>Energy</t>
  </si>
  <si>
    <t>Demand</t>
  </si>
  <si>
    <t>196730</t>
  </si>
  <si>
    <t>198138</t>
  </si>
  <si>
    <t>198140</t>
  </si>
  <si>
    <t>198151</t>
  </si>
  <si>
    <t>199344</t>
  </si>
  <si>
    <t>200912</t>
  </si>
  <si>
    <t>202648</t>
  </si>
  <si>
    <t>202673</t>
  </si>
  <si>
    <t>202794</t>
  </si>
  <si>
    <t>203678</t>
  </si>
  <si>
    <t>204450</t>
  </si>
  <si>
    <t>148050</t>
  </si>
  <si>
    <t>160774</t>
  </si>
  <si>
    <t>160785</t>
  </si>
  <si>
    <t>161809</t>
  </si>
  <si>
    <t>174436</t>
  </si>
  <si>
    <t>174934</t>
  </si>
  <si>
    <t>175093</t>
  </si>
  <si>
    <t>177254</t>
  </si>
  <si>
    <t>176020</t>
  </si>
  <si>
    <t>178880</t>
  </si>
  <si>
    <t>185056</t>
  </si>
  <si>
    <t>187443</t>
  </si>
  <si>
    <t>188653</t>
  </si>
  <si>
    <t>190536</t>
  </si>
  <si>
    <t>190767</t>
  </si>
  <si>
    <t>191183</t>
  </si>
  <si>
    <t>192783</t>
  </si>
  <si>
    <t>195519</t>
  </si>
  <si>
    <t>198196</t>
  </si>
  <si>
    <t>206421</t>
  </si>
  <si>
    <t>186420</t>
  </si>
  <si>
    <t>187813</t>
  </si>
  <si>
    <t>190824</t>
  </si>
  <si>
    <t>195520</t>
  </si>
  <si>
    <t>196229</t>
  </si>
  <si>
    <t>201092</t>
  </si>
  <si>
    <t>201512</t>
  </si>
  <si>
    <t>201754</t>
  </si>
  <si>
    <t>201954</t>
  </si>
  <si>
    <t>203394</t>
  </si>
  <si>
    <t>204423</t>
  </si>
  <si>
    <t>204484</t>
  </si>
  <si>
    <t>204585</t>
  </si>
  <si>
    <t>205786</t>
  </si>
  <si>
    <t>174935</t>
  </si>
  <si>
    <t>150056</t>
  </si>
  <si>
    <t>156657</t>
  </si>
  <si>
    <t>192782</t>
  </si>
  <si>
    <t>199096</t>
  </si>
  <si>
    <t>199762</t>
  </si>
  <si>
    <t>203195</t>
  </si>
  <si>
    <r>
      <rPr>
        <b/>
        <sz val="12"/>
        <rFont val="Arial"/>
        <family val="2"/>
      </rPr>
      <t xml:space="preserve">1.  </t>
    </r>
    <r>
      <rPr>
        <sz val="12"/>
        <rFont val="Arial"/>
        <family val="2"/>
      </rPr>
      <t xml:space="preserve">The following LRAMVA work forms apply to LDCs that need to recover lost revenues arising from CDM activity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</si>
  <si>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</si>
  <si>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</si>
  <si>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t>Table 4-a.  2011 Lost Revenues</t>
  </si>
  <si>
    <t>Table 4-b.  2012 Lost Revenues</t>
  </si>
  <si>
    <t>Table 4-c.  2013 Lost Revenues</t>
  </si>
  <si>
    <t xml:space="preserve">Table 4-d.  2014 Lost Revenues </t>
  </si>
  <si>
    <t>Table 4-a.  2011 Lost Revenues Work Form</t>
  </si>
  <si>
    <t>Consumer Program</t>
  </si>
  <si>
    <t>Adjustment to 2011 savings</t>
  </si>
  <si>
    <t>Retailer Co-op</t>
  </si>
  <si>
    <t>Residential Demand Response</t>
  </si>
  <si>
    <t>Residential Demand Response (IHD)</t>
  </si>
  <si>
    <t>Residential New Construction</t>
  </si>
  <si>
    <t>Business Program</t>
  </si>
  <si>
    <t>Direct Install Lighting</t>
  </si>
  <si>
    <t>Building Commissioning</t>
  </si>
  <si>
    <t xml:space="preserve">Small Commercial Demand Response </t>
  </si>
  <si>
    <t>Small Commercial Demand Response (IHD)</t>
  </si>
  <si>
    <t>Demand Response 3</t>
  </si>
  <si>
    <t>Process &amp; System Upgrades</t>
  </si>
  <si>
    <t>Monitoring &amp; Targeting</t>
  </si>
  <si>
    <t>Aboriginal Program</t>
  </si>
  <si>
    <t>Pre-2011 Programs completed in 2011</t>
  </si>
  <si>
    <t>Electricity Retrofit Incentive Program</t>
  </si>
  <si>
    <t>Toronto Comprehensive</t>
  </si>
  <si>
    <t>Multifamily Energy Efficiency Rebates</t>
  </si>
  <si>
    <t>LDC Custom Programs</t>
  </si>
  <si>
    <t>Time of Use Savings</t>
  </si>
  <si>
    <t>LDC Pilots</t>
  </si>
  <si>
    <t>Actual CDM Savings in 2011</t>
  </si>
  <si>
    <t>Forecast CDM Savings in 2011</t>
  </si>
  <si>
    <t>Distribution Rate in 2011</t>
  </si>
  <si>
    <t>Lost Revenue in 2011 from 2011 programs</t>
  </si>
  <si>
    <t>Forecast Lost Revenues in 2011</t>
  </si>
  <si>
    <t>LRAMVA in 2011</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</si>
  <si>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</si>
  <si>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</si>
  <si>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</si>
  <si>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</si>
  <si>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</si>
  <si>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</si>
  <si>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</si>
  <si>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</si>
  <si>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</si>
  <si>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2011 Savings Persisting in 2021</t>
  </si>
  <si>
    <t>2011 Savings Persisting in 2022</t>
  </si>
  <si>
    <t>2011 Savings Persisting in 2023</t>
  </si>
  <si>
    <t>2011 Savings Persisting in 2024</t>
  </si>
  <si>
    <t>2011 Savings Persisting in 2025</t>
  </si>
  <si>
    <t>2011 Savings Persisting in 2026</t>
  </si>
  <si>
    <t>2011 Savings Persisting in 2027</t>
  </si>
  <si>
    <t>2011 Savings Persisting in 2028</t>
  </si>
  <si>
    <t>Table 4-b.  2012 Lost Revenues Work Form</t>
  </si>
  <si>
    <t>Adjustment to 2012 savings</t>
  </si>
  <si>
    <t>Actual CDM Savings in 2012</t>
  </si>
  <si>
    <t>Forecast CDM Savings in 2012</t>
  </si>
  <si>
    <t>Distribution Rate in 2012</t>
  </si>
  <si>
    <t>Lost Revenue in 2012 from 2011 programs</t>
  </si>
  <si>
    <t>Lost Revenue in 2012 from 2012 programs</t>
  </si>
  <si>
    <t>Total Lost Revenues in 2012</t>
  </si>
  <si>
    <t>Forecast Lost Revenues in 2012</t>
  </si>
  <si>
    <t>LRAMVA in 2012</t>
  </si>
  <si>
    <t>2012 Savings Persisting in 2013</t>
  </si>
  <si>
    <t>2012 Savings Persisting in 2014</t>
  </si>
  <si>
    <t>2012 Savings Persisting in 2015</t>
  </si>
  <si>
    <t>2012 Savings Persisting in 2016</t>
  </si>
  <si>
    <t>2012 Savings Persisting in 2017</t>
  </si>
  <si>
    <t>2012 Savings Persisting in 2018</t>
  </si>
  <si>
    <t>2012 Savings Persisting in 2019</t>
  </si>
  <si>
    <t>2012 Savings Persisting in 2020</t>
  </si>
  <si>
    <t>2012 Savings Persisting in 2021</t>
  </si>
  <si>
    <t>2012 Savings Persisting in 2022</t>
  </si>
  <si>
    <t>2012 Savings Persisting in 2023</t>
  </si>
  <si>
    <t>2012 Savings Persisting in 2024</t>
  </si>
  <si>
    <t>2012 Savings Persisting in 2025</t>
  </si>
  <si>
    <t>2012 Savings Persisting in 2026</t>
  </si>
  <si>
    <t>2012 Savings Persisting in 2027</t>
  </si>
  <si>
    <t>2012 Savings Persisting in 2028</t>
  </si>
  <si>
    <t>Added row for 2028</t>
  </si>
  <si>
    <t>Table 4-c.  2013 Lost Revenues Work Form</t>
  </si>
  <si>
    <t>Adjustment to 2013 savings</t>
  </si>
  <si>
    <t>Actual CDM Savings in 2013</t>
  </si>
  <si>
    <t>Forecast CDM Savings in 2013</t>
  </si>
  <si>
    <t>Distribution Rate in 2013</t>
  </si>
  <si>
    <t>Lost Revenue in 2013 from 2011 programs</t>
  </si>
  <si>
    <t>Lost Revenue in 2013 from 2012 programs</t>
  </si>
  <si>
    <t>Lost Revenue in 2013 from 2013 programs</t>
  </si>
  <si>
    <t>Total Lost Revenues in 2013</t>
  </si>
  <si>
    <t>Forecast Lost Revenues in 2013</t>
  </si>
  <si>
    <t>LRAMVA in 2013</t>
  </si>
  <si>
    <t>2013 Savings Persisting in 2014</t>
  </si>
  <si>
    <t>2013 Savings Persisting in 2015</t>
  </si>
  <si>
    <t>2013 Savings Persisting in 2016</t>
  </si>
  <si>
    <t>2013 Savings Persisting in 2017</t>
  </si>
  <si>
    <t>2013 Savings Persisting in 2018</t>
  </si>
  <si>
    <t>2013 Savings Persisting in 2019</t>
  </si>
  <si>
    <t>2013 Savings Persisting in 2020</t>
  </si>
  <si>
    <t>2013 Savings Persisting in 2021</t>
  </si>
  <si>
    <t>2013 Savings Persisting in 2022</t>
  </si>
  <si>
    <t>2013 Savings Persisting in 2023</t>
  </si>
  <si>
    <t>2013 Savings Persisting in 2024</t>
  </si>
  <si>
    <t>2013 Savings Persisting in 2025</t>
  </si>
  <si>
    <t>2013 Savings Persisting in 2026</t>
  </si>
  <si>
    <t>2013 Savings Persisting in 2027</t>
  </si>
  <si>
    <t>2013 Savings Persisting in 2028</t>
  </si>
  <si>
    <t>Note: Rows added for 2027 and 2028 (B423 was mislabeled as Persisting in 2025 in generic template)</t>
  </si>
  <si>
    <t>Table 4-d.  2014 Lost Revenues Work Form</t>
  </si>
  <si>
    <t>Return to Top</t>
  </si>
  <si>
    <t>Adjustment to 2014 savings</t>
  </si>
  <si>
    <t>Retrofit excluding Street Lights</t>
  </si>
  <si>
    <t>Retrofit (Street Lights)</t>
  </si>
  <si>
    <t>Actual CDM Savings in 2014</t>
  </si>
  <si>
    <t>Forecast CDM Savings in 2014</t>
  </si>
  <si>
    <t>Distribution Rate in 2014</t>
  </si>
  <si>
    <t>Lost Revenue in 2014 from 2011 programs</t>
  </si>
  <si>
    <t>Lost Revenue in 2014 from 2012 programs</t>
  </si>
  <si>
    <t>Lost Revenue in 2014 from 2013 programs</t>
  </si>
  <si>
    <t>Lost Revenue in 2014 from 2014 programs</t>
  </si>
  <si>
    <t>Total Lost Revenues in 2014</t>
  </si>
  <si>
    <t>Forecast Lost Revenues in 2014</t>
  </si>
  <si>
    <t>LRAMVA in 2014</t>
  </si>
  <si>
    <t>2014 Savings Persisting in 2015</t>
  </si>
  <si>
    <t>2014 Savings Persisting in 2016</t>
  </si>
  <si>
    <t>2014 Savings Persisting in 2017</t>
  </si>
  <si>
    <t>2014 Savings Persisting in 2018</t>
  </si>
  <si>
    <t>2014 Savings Persisting in 2019</t>
  </si>
  <si>
    <t>2014 Savings Persisting in 2020</t>
  </si>
  <si>
    <t>2014 Savings Persisting in 2021</t>
  </si>
  <si>
    <t>2014 Savings Persisting in 2022</t>
  </si>
  <si>
    <t>2014 Savings Persisting in 2023</t>
  </si>
  <si>
    <t>2014 Savings Persisting in 2024</t>
  </si>
  <si>
    <t>2014 Savings Persisting in 2025</t>
  </si>
  <si>
    <t>2014 Savings Persisting in 2026</t>
  </si>
  <si>
    <t>2014 Savings Persisting in 2027</t>
  </si>
  <si>
    <t>2014 Savings Persisting in 2028</t>
  </si>
  <si>
    <t>Note: Row added for persistence in 2028, corrected errors in rows 561-567 in generic template</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</si>
  <si>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</si>
  <si>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</si>
  <si>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</si>
  <si>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Table 6.  Prescribed Interest Rates</t>
  </si>
  <si>
    <t>Table 6-a.  Calculation of Carrying Costs by Rate Class</t>
  </si>
  <si>
    <t>Go to Tab 1: Summary</t>
  </si>
  <si>
    <t>Quarter</t>
  </si>
  <si>
    <t xml:space="preserve">Approved Deferral &amp; Variance Accounts </t>
  </si>
  <si>
    <t>Month</t>
  </si>
  <si>
    <t>Period</t>
  </si>
  <si>
    <t>Monthly Rate</t>
  </si>
  <si>
    <t>2011 Q1</t>
  </si>
  <si>
    <t>Q1</t>
  </si>
  <si>
    <t>2011 Q2</t>
  </si>
  <si>
    <t>2011 Q3</t>
  </si>
  <si>
    <t>2011 Q4</t>
  </si>
  <si>
    <t>Q2</t>
  </si>
  <si>
    <t>2012 Q1</t>
  </si>
  <si>
    <t>2012 Q2</t>
  </si>
  <si>
    <t>2012 Q3</t>
  </si>
  <si>
    <t>Q3</t>
  </si>
  <si>
    <t>2012 Q4</t>
  </si>
  <si>
    <t>2013 Q1</t>
  </si>
  <si>
    <t>2013 Q2</t>
  </si>
  <si>
    <t>Q4</t>
  </si>
  <si>
    <t>2013 Q3</t>
  </si>
  <si>
    <t>2013 Q4</t>
  </si>
  <si>
    <t>2014 Q1</t>
  </si>
  <si>
    <t>Total for 2011</t>
  </si>
  <si>
    <t>2014 Q2</t>
  </si>
  <si>
    <t>2014 Q3</t>
  </si>
  <si>
    <t>Opening Balance for 2012</t>
  </si>
  <si>
    <t>2014 Q4</t>
  </si>
  <si>
    <t>2011-2012</t>
  </si>
  <si>
    <t>2015 Q1</t>
  </si>
  <si>
    <t>2015 Q2</t>
  </si>
  <si>
    <t>2015 Q3</t>
  </si>
  <si>
    <t>2015 Q4</t>
  </si>
  <si>
    <t>2016 Q1</t>
  </si>
  <si>
    <t>2016 Q2</t>
  </si>
  <si>
    <t>2016 Q3</t>
  </si>
  <si>
    <t>2016 Q4</t>
  </si>
  <si>
    <t>2017 Q1</t>
  </si>
  <si>
    <t>2017 Q2</t>
  </si>
  <si>
    <t>2017 Q3</t>
  </si>
  <si>
    <t>2017 Q4</t>
  </si>
  <si>
    <t>Total for 2012</t>
  </si>
  <si>
    <t>2018 Q1</t>
  </si>
  <si>
    <t>2018 Q2</t>
  </si>
  <si>
    <t>Opening Balance for 2013</t>
  </si>
  <si>
    <t>2018 Q3</t>
  </si>
  <si>
    <t>2011-2013</t>
  </si>
  <si>
    <t>2018 Q4</t>
  </si>
  <si>
    <t>2019 Q1</t>
  </si>
  <si>
    <t>2019 Q2</t>
  </si>
  <si>
    <t>2019 Q3</t>
  </si>
  <si>
    <t>2019 Q4</t>
  </si>
  <si>
    <t>2020 Q1</t>
  </si>
  <si>
    <t>2020 Q2</t>
  </si>
  <si>
    <t>2020 Q3</t>
  </si>
  <si>
    <t>2020 Q4</t>
  </si>
  <si>
    <t>2021 Q1</t>
  </si>
  <si>
    <t>2021 Q2</t>
  </si>
  <si>
    <t>2021 Q3</t>
  </si>
  <si>
    <t>Total for 2013</t>
  </si>
  <si>
    <t>2021 Q4</t>
  </si>
  <si>
    <t>2022 Q1</t>
  </si>
  <si>
    <t>Opening Balance for 2014</t>
  </si>
  <si>
    <t>2022 Q2</t>
  </si>
  <si>
    <t>2011-2014</t>
  </si>
  <si>
    <t>2022 Q3</t>
  </si>
  <si>
    <t>2022 Q4</t>
  </si>
  <si>
    <t>Check OEB website</t>
  </si>
  <si>
    <t>Total for 2014</t>
  </si>
  <si>
    <t>Opening Balance for 2015</t>
  </si>
  <si>
    <t>2011-2015</t>
  </si>
  <si>
    <t>Total for 2015</t>
  </si>
  <si>
    <t>Opening Balance for 2016</t>
  </si>
  <si>
    <t>2011-2016</t>
  </si>
  <si>
    <t>Total for 2016</t>
  </si>
  <si>
    <t>Opening Balance for 2017</t>
  </si>
  <si>
    <t>2011-2017</t>
  </si>
  <si>
    <t>Total for 2017</t>
  </si>
  <si>
    <t>Opening Balance for 2018</t>
  </si>
  <si>
    <t>2011-2018</t>
  </si>
  <si>
    <t>Total for 2018</t>
  </si>
  <si>
    <t>Opening Balance for 2019</t>
  </si>
  <si>
    <t>2011-2019</t>
  </si>
  <si>
    <t>Total for 2019</t>
  </si>
  <si>
    <t>Opening Balance for 2020</t>
  </si>
  <si>
    <t>2011-2020</t>
  </si>
  <si>
    <t>Total for 2020</t>
  </si>
  <si>
    <t>Opening Balance for 2021</t>
  </si>
  <si>
    <t>2011-2021</t>
  </si>
  <si>
    <t>Total for 2021</t>
  </si>
  <si>
    <t>Opening Balance for 2022</t>
  </si>
  <si>
    <t>2011-2022</t>
  </si>
  <si>
    <t>Total for 2022</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</si>
  <si>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</si>
  <si>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(Steps)</t>
  </si>
  <si>
    <r>
      <rPr>
        <b/>
        <sz val="12"/>
        <color theme="1"/>
        <rFont val="Arial"/>
        <family val="2"/>
      </rPr>
      <t xml:space="preserve">2.  </t>
    </r>
    <r>
      <rPr>
        <sz val="12"/>
        <color theme="1"/>
        <rFont val="Arial"/>
        <family val="2"/>
      </rPr>
      <t xml:space="preserve">Please identify the source of the report via the dropdown list in Column I.  </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</si>
  <si>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</si>
  <si>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</si>
  <si>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</si>
  <si>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NOTE: The Net Verified Peak Demand Savings table and Net Verified Energy Savings table below are in the reverse order to the accompanying tables in Tab 4 and Tab 5. The tables below match those provided by the IESO.</t>
  </si>
  <si>
    <t>Table 7.  2011-2021 Verified Program Results and Persistence into Future Years</t>
  </si>
  <si>
    <t>Step:</t>
  </si>
  <si>
    <t>#1</t>
  </si>
  <si>
    <t>#3</t>
  </si>
  <si>
    <t>#2</t>
  </si>
  <si>
    <t>#4</t>
  </si>
  <si>
    <t>Portfolio</t>
  </si>
  <si>
    <t>LDC</t>
  </si>
  <si>
    <t>Sector</t>
  </si>
  <si>
    <t xml:space="preserve">Conservation Resource Type </t>
  </si>
  <si>
    <t>(Implementation) Year</t>
  </si>
  <si>
    <t>Identify Source of Report</t>
  </si>
  <si>
    <t>Identify Status of Savings</t>
  </si>
  <si>
    <t>Net Verified Annual Peak Demand Savings at the End-User Level (kW)</t>
  </si>
  <si>
    <t>Net Verified Annual Energy Savings at the End-User Level (kWh)</t>
  </si>
  <si>
    <t>Please provide documentation and/or data to substantiate program savings that were not provided in the IESO's verified results reports (i.e., streetlighting projects).</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</si>
  <si>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</si>
  <si>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Project</t>
  </si>
  <si>
    <t>Gross energy (kWh)</t>
  </si>
  <si>
    <t>NTG + RR</t>
  </si>
  <si>
    <t>Net energy (kWh)</t>
  </si>
  <si>
    <t>Engineering demand reduction (kW)</t>
  </si>
  <si>
    <t>Before billing date</t>
  </si>
  <si>
    <t>Before billing demand (kW)</t>
  </si>
  <si>
    <t>After billing date</t>
  </si>
  <si>
    <t>After billing demand (kW)</t>
  </si>
  <si>
    <t>Billing reduction (gross kW)</t>
  </si>
  <si>
    <t>Gross kW for LRAMVA</t>
  </si>
  <si>
    <t>Net kW</t>
  </si>
  <si>
    <t>Net Demand (average monthly kW)</t>
  </si>
  <si>
    <t>Port Hope</t>
  </si>
  <si>
    <t>Gravenhurst</t>
  </si>
  <si>
    <t>Ajax</t>
  </si>
  <si>
    <t>Cannington</t>
  </si>
  <si>
    <t>Pickering</t>
  </si>
  <si>
    <t>Belleville</t>
  </si>
  <si>
    <t>2017  true-up</t>
  </si>
  <si>
    <t>Clarington</t>
  </si>
  <si>
    <t>Scugog</t>
  </si>
  <si>
    <t>2017 true-up</t>
  </si>
  <si>
    <t xml:space="preserve">Notes: </t>
  </si>
  <si>
    <t>Gross energy savings are from project applications, NTG from IESO final reports.</t>
  </si>
  <si>
    <t>Net energy for 2016 and 2017 projects is from IESO</t>
  </si>
  <si>
    <t>Engineering demand reduction is from tables below on details of projects</t>
  </si>
  <si>
    <t>Billing data is from tables below</t>
  </si>
  <si>
    <t>Gross kW for LRAMVA is the minimum of the engineering or billing reductions</t>
  </si>
  <si>
    <t>Table 8-a:  Port Hope</t>
  </si>
  <si>
    <t>Summary of Project #1</t>
  </si>
  <si>
    <t>Details of Project #1 (2014)</t>
  </si>
  <si>
    <t>Actual lost revenue based on kW billing</t>
  </si>
  <si>
    <t>Pre-conversion billing demand</t>
  </si>
  <si>
    <t>Post-conversion billing demand</t>
  </si>
  <si>
    <t>Billed amount (kW)</t>
  </si>
  <si>
    <t>Gross kW reduction</t>
  </si>
  <si>
    <t>Net to Gross Ratio</t>
  </si>
  <si>
    <t>Net kW reduction</t>
  </si>
  <si>
    <t>Fixture type</t>
  </si>
  <si>
    <t>Billing Wattage (kW)</t>
  </si>
  <si>
    <t>Quantity</t>
  </si>
  <si>
    <t>a</t>
  </si>
  <si>
    <t>b</t>
  </si>
  <si>
    <t>c</t>
  </si>
  <si>
    <t>b * c</t>
  </si>
  <si>
    <t>d</t>
  </si>
  <si>
    <t>e</t>
  </si>
  <si>
    <t>d * e</t>
  </si>
  <si>
    <t>d 1</t>
  </si>
  <si>
    <t>e 1</t>
  </si>
  <si>
    <t>d 1 * e 1</t>
  </si>
  <si>
    <t>HPS 70</t>
  </si>
  <si>
    <t>LED 50 W</t>
  </si>
  <si>
    <t>HPS 100</t>
  </si>
  <si>
    <t>LED 70 W</t>
  </si>
  <si>
    <t>HPS 150</t>
  </si>
  <si>
    <t>LED 100 W</t>
  </si>
  <si>
    <t>HPS 200</t>
  </si>
  <si>
    <t>LED 150 W</t>
  </si>
  <si>
    <t>HPS 250</t>
  </si>
  <si>
    <t>HPS 400</t>
  </si>
  <si>
    <t>LED 250 W</t>
  </si>
  <si>
    <t>Persistence in 2015</t>
  </si>
  <si>
    <t>Persistence in 2016</t>
  </si>
  <si>
    <t>Persistence in 2017</t>
  </si>
  <si>
    <t>Persistence in 2018</t>
  </si>
  <si>
    <t>Persistence in 2019</t>
  </si>
  <si>
    <t>Persistence in 2020</t>
  </si>
  <si>
    <t>Persistence in 2021</t>
  </si>
  <si>
    <t>Notes: from engineering data</t>
  </si>
  <si>
    <t>Persistence in 2022</t>
  </si>
  <si>
    <t>Persistence in 2023</t>
  </si>
  <si>
    <t>Persistence in 2024</t>
  </si>
  <si>
    <t>Persistence in 2025</t>
  </si>
  <si>
    <t>Persistence in 2026</t>
  </si>
  <si>
    <t>Persistence in 2027</t>
  </si>
  <si>
    <t>Persistence in 2028</t>
  </si>
  <si>
    <t>Notes: from billing system</t>
  </si>
  <si>
    <t xml:space="preserve">             life expectancy of streetlight fixtures is 12 years</t>
  </si>
  <si>
    <t>Table 8-b:  Gravenhurst</t>
  </si>
  <si>
    <t>Summary of Project #2</t>
  </si>
  <si>
    <t>Details of Project #2 (2014)</t>
  </si>
  <si>
    <t>Billing Wattage (W)</t>
  </si>
  <si>
    <t>d * e / 1000</t>
  </si>
  <si>
    <t>d 1 * e 1 / 1000</t>
  </si>
  <si>
    <t>HPS  100</t>
  </si>
  <si>
    <t>LED</t>
  </si>
  <si>
    <t>HPS  150</t>
  </si>
  <si>
    <t>HPS  250</t>
  </si>
  <si>
    <t>Table 8-c:  Ajax</t>
  </si>
  <si>
    <t>Summary of Project #3</t>
  </si>
  <si>
    <t>Details of Project #3 (2014)</t>
  </si>
  <si>
    <t>No data available</t>
  </si>
  <si>
    <t>Table 8-d:  Pickering</t>
  </si>
  <si>
    <t>Summary of Project #4</t>
  </si>
  <si>
    <t>Details of Project #4 (2017)</t>
  </si>
  <si>
    <t>Cobrahead - HPS 70W</t>
  </si>
  <si>
    <t>LED-18</t>
  </si>
  <si>
    <t>Decorative - Bell Downlighting - Type 1 70W</t>
  </si>
  <si>
    <t>LED-38</t>
  </si>
  <si>
    <t>70 Decorative - Bell Downlighting - Type 1W</t>
  </si>
  <si>
    <t>LED-40</t>
  </si>
  <si>
    <t>Cobrahead - HPS 100W</t>
  </si>
  <si>
    <t>LED-43</t>
  </si>
  <si>
    <t>Decorative - Victorian Lantern Post Top 100W</t>
  </si>
  <si>
    <t>LED-46</t>
  </si>
  <si>
    <t>Decorative - Victorian Lantern Post Top - Type 1 100W</t>
  </si>
  <si>
    <t>LED-49</t>
  </si>
  <si>
    <t>Decorative - Victorian Lantern Side Mount 100W</t>
  </si>
  <si>
    <t>LED-55</t>
  </si>
  <si>
    <t>Decorative - Victorian Lantern Side Mount - Type 2 (2 Arms) 100W</t>
  </si>
  <si>
    <t>LED-57</t>
  </si>
  <si>
    <t>Sentinel - HPS 100W</t>
  </si>
  <si>
    <t>LED-61</t>
  </si>
  <si>
    <t>Cobrahead - HPS 150W</t>
  </si>
  <si>
    <t>LED-62</t>
  </si>
  <si>
    <t>Decorative - Victorian Lantern Side Mount 150W</t>
  </si>
  <si>
    <t>LED-69</t>
  </si>
  <si>
    <t>Missed Cobrahead - HPS 150W</t>
  </si>
  <si>
    <t>LED-70</t>
  </si>
  <si>
    <t>Cobrahead - HPS 200W</t>
  </si>
  <si>
    <t>LED-75</t>
  </si>
  <si>
    <t>Decorative - Box Top - Type 2 200W</t>
  </si>
  <si>
    <t>LED-79</t>
  </si>
  <si>
    <t>Decorative - Box Top - Type 3 200W</t>
  </si>
  <si>
    <t>LED-88</t>
  </si>
  <si>
    <t>Cobrahead - HPS 250W</t>
  </si>
  <si>
    <t>LED-99</t>
  </si>
  <si>
    <t>(12 months at Jan level)</t>
  </si>
  <si>
    <t>Cobrahead - HPS 400W</t>
  </si>
  <si>
    <t>LED-112</t>
  </si>
  <si>
    <t>LED-125</t>
  </si>
  <si>
    <t>LED-143</t>
  </si>
  <si>
    <t>LED-151</t>
  </si>
  <si>
    <t>LED-160</t>
  </si>
  <si>
    <t>Table 8-e:  Ajax</t>
  </si>
  <si>
    <t>Summary of Project #5</t>
  </si>
  <si>
    <t>Details of Project #5 (2017)</t>
  </si>
  <si>
    <t>LED 79</t>
  </si>
  <si>
    <t>LED 99</t>
  </si>
  <si>
    <t>LED 107</t>
  </si>
  <si>
    <t>LED 160</t>
  </si>
  <si>
    <t>Table 8-f:  Belleville</t>
  </si>
  <si>
    <t>Summary of Project #6</t>
  </si>
  <si>
    <t>Details of Project #6</t>
  </si>
  <si>
    <t>d 1 * e 1 /1000</t>
  </si>
  <si>
    <t>HPS-70</t>
  </si>
  <si>
    <t>HPS-100</t>
  </si>
  <si>
    <t>HPS-150</t>
  </si>
  <si>
    <t>HPS-200</t>
  </si>
  <si>
    <t>HPS-250</t>
  </si>
  <si>
    <t>Table 8-g:  Ajax 2019</t>
  </si>
  <si>
    <t>Summary of Project #7</t>
  </si>
  <si>
    <t>Details of Project #7</t>
  </si>
  <si>
    <t>HPS-175</t>
  </si>
  <si>
    <t>HPS-400</t>
  </si>
  <si>
    <t>LED Black</t>
  </si>
  <si>
    <t>LED Wall</t>
  </si>
  <si>
    <t>Table 8-h:  Clarington 2019</t>
  </si>
  <si>
    <t>Summary of Project #8</t>
  </si>
  <si>
    <t>Details of Project #8</t>
  </si>
  <si>
    <t>Table 8-i:  Skugog 2019</t>
  </si>
  <si>
    <t>Summary of Project #9</t>
  </si>
  <si>
    <t>Details of Project #9</t>
  </si>
  <si>
    <t>HPS-70W</t>
  </si>
  <si>
    <t>LED-16W</t>
  </si>
  <si>
    <t>HPS-100W</t>
  </si>
  <si>
    <t>LED-22W</t>
  </si>
  <si>
    <t>HPS-150W</t>
  </si>
  <si>
    <t>LED-33W</t>
  </si>
  <si>
    <t>HPS-175W</t>
  </si>
  <si>
    <t>LED-38W</t>
  </si>
  <si>
    <t>HPS-200W</t>
  </si>
  <si>
    <t>LED-43W</t>
  </si>
  <si>
    <t>HPS-250W</t>
  </si>
  <si>
    <t>LED-61W</t>
  </si>
  <si>
    <t>Decorative - Other Downlighting-70W</t>
  </si>
  <si>
    <t>LED-62W</t>
  </si>
  <si>
    <t>Decorative - Victorian Lantern Side Mount-100W</t>
  </si>
  <si>
    <t>LED-79W</t>
  </si>
  <si>
    <t>Decorative - Box Top-100W</t>
  </si>
  <si>
    <t>LED-88W</t>
  </si>
  <si>
    <t>Decorative - Box Top-400W</t>
  </si>
  <si>
    <t>LED-99W</t>
  </si>
  <si>
    <t>Floodlight-250W</t>
  </si>
  <si>
    <t>LED-107W</t>
  </si>
  <si>
    <t>Floodlight-200W</t>
  </si>
  <si>
    <t>LED-112W</t>
  </si>
  <si>
    <t>LED-160W</t>
  </si>
  <si>
    <t>Decorative LED-35W</t>
  </si>
  <si>
    <t>Decorative LED-40W</t>
  </si>
  <si>
    <t>Decorative LED-69W</t>
  </si>
  <si>
    <t>Decorative LED-86W</t>
  </si>
  <si>
    <t>Decorative LED-94W</t>
  </si>
  <si>
    <t>Table 8-a: Town of Whitby Summary of Streetlighting Projects</t>
  </si>
  <si>
    <t>Net Demand Reductions Realized (Monthly Average kW)</t>
  </si>
  <si>
    <t>Table 8-b:  Town of Whitby</t>
  </si>
  <si>
    <t>Details of Project #1 (Month, Year)</t>
  </si>
  <si>
    <t>2015 project</t>
  </si>
  <si>
    <t>Original demand (kW)</t>
  </si>
  <si>
    <t>New demand (kW)</t>
  </si>
  <si>
    <t>In-month Gross kW</t>
  </si>
  <si>
    <t>Cumulative Gross kW</t>
  </si>
  <si>
    <t>Average monthly kW over year</t>
  </si>
  <si>
    <t>Net monthly average kW savings</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</si>
  <si>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</si>
  <si>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</si>
  <si>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</si>
  <si>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2015 Year Total</t>
  </si>
  <si>
    <t>2016 project</t>
  </si>
  <si>
    <t>NTG+RR</t>
  </si>
  <si>
    <t>HPS-75</t>
  </si>
  <si>
    <t>2016 Year Total</t>
  </si>
  <si>
    <t>HPS-275</t>
  </si>
  <si>
    <t>2017 project</t>
  </si>
  <si>
    <t>Oct</t>
  </si>
  <si>
    <t>LED-52</t>
  </si>
  <si>
    <t>Nov</t>
  </si>
  <si>
    <t>LED-80</t>
  </si>
  <si>
    <t>LED-92</t>
  </si>
  <si>
    <t>LED-108</t>
  </si>
  <si>
    <t>Dec</t>
  </si>
  <si>
    <t>2017 Year Total</t>
  </si>
  <si>
    <t>LED-54</t>
  </si>
  <si>
    <t>2018 project</t>
  </si>
  <si>
    <t>Jan</t>
  </si>
  <si>
    <t>LED-41</t>
  </si>
  <si>
    <t>LED-42</t>
  </si>
  <si>
    <t>LED-48</t>
  </si>
  <si>
    <t>LED-60</t>
  </si>
  <si>
    <t>2018 Year Total</t>
  </si>
  <si>
    <t>Feb</t>
  </si>
  <si>
    <t>LED-133</t>
  </si>
  <si>
    <t>Mar</t>
  </si>
  <si>
    <t>LED-35</t>
  </si>
  <si>
    <t>LED-113</t>
  </si>
  <si>
    <t>Apr</t>
  </si>
  <si>
    <t>Jun</t>
  </si>
  <si>
    <t>Aug</t>
  </si>
  <si>
    <t>Sept</t>
  </si>
  <si>
    <t>LED-65</t>
  </si>
  <si>
    <t>LED-158</t>
  </si>
  <si>
    <t>Details of Town of Whitby Project - 2019</t>
  </si>
  <si>
    <t>2019 project</t>
  </si>
  <si>
    <t>May</t>
  </si>
  <si>
    <t>Jul</t>
  </si>
  <si>
    <t>2019 Year Total</t>
  </si>
  <si>
    <t>Persistence in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</si>
</sst>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3">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0.0_)\%;\(0.0\)\%"/>
    <numFmt numFmtId="192" formatCode="_(&quot;$&quot;* #,##0.000000000000000_);_(&quot;$&quot;* \(#,##0.000000000000000\);_(&quot;$&quot;* &quot;-&quot;??_);_(@_)"/>
    <numFmt numFmtId="193" formatCode="#,##0.0_)_%;\(#,##0.0\)_%"/>
    <numFmt numFmtId="194" formatCode="_(* #,##0.000_);_(* \(#,##0.000\);_(* &quot;-&quot;??_);_(@_)"/>
    <numFmt numFmtId="195" formatCode="#,##0.0_);\(#,##0.0\);0_._0_)"/>
    <numFmt numFmtId="196" formatCode="0.000000"/>
    <numFmt numFmtId="197" formatCode="[&gt;1]&quot;10Q: &quot;0&quot; qtrs&quot;;&quot;10Q: &quot;0&quot; qtr&quot;"/>
    <numFmt numFmtId="198" formatCode="0.0%;[Red]\(0.0%\)"/>
    <numFmt numFmtId="199" formatCode="#,##0.0\ \ \ _);\(#,##0.0\)\ \ "/>
    <numFmt numFmtId="200" formatCode="_-* #,##0.00\ _F_-;\-* #,##0.00\ _F_-;_-* &quot;-&quot;??\ _F_-;_-@_-"/>
    <numFmt numFmtId="201" formatCode="m\-d\-yy"/>
    <numFmt numFmtId="202" formatCode="&quot;£&quot;#,##0.00_);[Red]\(&quot;£&quot;#,##0.00\)"/>
    <numFmt numFmtId="203" formatCode="0.0_)"/>
    <numFmt numFmtId="204" formatCode="#,###.0#"/>
    <numFmt numFmtId="205" formatCode="#,###.#"/>
    <numFmt numFmtId="206" formatCode="0000\ \-\ 0000"/>
    <numFmt numFmtId="207" formatCode="[Red][&gt;0.0000001]\+#,##0.?#;[Red][&lt;-0.0000001]\-#,##0.?#;[Green]&quot;=  &quot;"/>
    <numFmt numFmtId="208" formatCode="#.#######\x"/>
    <numFmt numFmtId="209" formatCode="0.00000E+00"/>
    <numFmt numFmtId="210" formatCode="_(* #,##0.0_);_(* \(#,##0.0\);_(* &quot;-&quot;_);_(@_)"/>
    <numFmt numFmtId="211" formatCode="_-* #,##0.00\ _D_M_-;\-* #,##0.00\ _D_M_-;_-* &quot;-&quot;??\ _D_M_-;_-@_-"/>
    <numFmt numFmtId="212" formatCode="#,##0.00_%_);\(#,##0.00\)_%;**;@_%_)"/>
    <numFmt numFmtId="213" formatCode="0.000\x"/>
    <numFmt numFmtId="214" formatCode="_(&quot;$&quot;* #,##0.0_);_(&quot;$&quot;* \(#,##0.0\);_(&quot;$&quot;* &quot;-&quot;_);_(@_)"/>
    <numFmt numFmtId="215" formatCode="_(&quot;$&quot;* #,##0_);_(&quot;$&quot;* \(#,##0\);_(&quot;$&quot;* &quot;-&quot;??_);_(@_)"/>
    <numFmt numFmtId="216" formatCode="&quot;$&quot;#,##0.00_%_);\(&quot;$&quot;#,##0.00\)_%;**;@_%_)"/>
    <numFmt numFmtId="217" formatCode="&quot;$&quot;#,##0.00_%_);\(&quot;$&quot;#,##0.00\)_%;&quot;$&quot;###0.00_%_);@_%_)"/>
    <numFmt numFmtId="218" formatCode="&quot;$&quot;#,##0.00_);[Red]\(&quot;$&quot;#,##0.00\);&quot;--  &quot;;_(@_)"/>
    <numFmt numFmtId="219" formatCode="_(\§\ #,##0_)\ ;[Red]\(\§\ #,##0\)\ ;&quot; - &quot;;_(@\ _)"/>
    <numFmt numFmtId="220" formatCode="_(\§\ #,##0.00_);[Red]\(\§\ #,##0.00\);&quot; - &quot;_0_0;_(@_)"/>
    <numFmt numFmtId="221" formatCode="###0.00_)"/>
    <numFmt numFmtId="222" formatCode="m/d/yy_%_)"/>
    <numFmt numFmtId="223" formatCode="mmm\-d\-yyyy"/>
    <numFmt numFmtId="224" formatCode="mmm\-dd\-yyyy"/>
    <numFmt numFmtId="225" formatCode="mmm\-yyyy"/>
    <numFmt numFmtId="226" formatCode="m/d/yy_%_);;**"/>
    <numFmt numFmtId="227" formatCode="#,##0.0_);[Red]\(#,##0.0\)"/>
    <numFmt numFmtId="228" formatCode="_([$€-2]* #,##0.00_);_([$€-2]* \(#,##0.00\);_([$€-2]* &quot;-&quot;??_)"/>
    <numFmt numFmtId="229" formatCode="&quot;$&quot;#,##0.000_);[Red]\(&quot;$&quot;#,##0.000\)"/>
    <numFmt numFmtId="230" formatCode="0.0000000000000"/>
    <numFmt numFmtId="231" formatCode="0.0%"/>
    <numFmt numFmtId="232" formatCode="0_)"/>
    <numFmt numFmtId="233" formatCode="[$-409]d\-mmm\-yy;@"/>
    <numFmt numFmtId="234" formatCode="#,##0.00_);[Red]\(#,##0.00\);\-\-\ \ \ "/>
    <numFmt numFmtId="235" formatCode="General_)"/>
    <numFmt numFmtId="236" formatCode="&quot;&quot;"/>
    <numFmt numFmtId="237" formatCode="#,##0.0\ ;\(#,##0.0\ \)"/>
    <numFmt numFmtId="238" formatCode="0.0%;0.0%;\-\ "/>
    <numFmt numFmtId="239" formatCode="0.0%\ ;\(0.0%\)"/>
    <numFmt numFmtId="240" formatCode="_ * #,##0.00_)\ _$_ ;_ * \(#,##0.00\)\ _$_ ;_ * &quot;-&quot;??_)\ _$_ ;_ @_ "/>
    <numFmt numFmtId="241" formatCode="#,##0.00000\ ;\(#,##0.00000\ \)"/>
    <numFmt numFmtId="242" formatCode="0.000000000000"/>
    <numFmt numFmtId="243" formatCode="_ * #,##0.00_)\ &quot;$&quot;_ ;_ * \(#,##0.00\)\ &quot;$&quot;_ ;_ * &quot;-&quot;??_)\ &quot;$&quot;_ ;_ @_ "/>
    <numFmt numFmtId="244" formatCode="#,##0.0000\ ;\(#,##0.0000\ \)"/>
    <numFmt numFmtId="245" formatCode="0.000%\ ;\(0.000%\)"/>
    <numFmt numFmtId="246" formatCode="#,##0.0\x_)_);\(#,##0.0\x\)_);#,##0.0\x_)_);@_%_)"/>
    <numFmt numFmtId="247" formatCode="_(* #,##0.00000_);_(* \(#,##0.00000\);_(* &quot;-&quot;?_);_(@_)"/>
    <numFmt numFmtId="248" formatCode="0.00_)"/>
    <numFmt numFmtId="249" formatCode="#,##0.000_);[Red]\(#,##0.000\)"/>
    <numFmt numFmtId="250" formatCode="0_);\(0\)"/>
    <numFmt numFmtId="251" formatCode="[$-1009]d\-mmm\-yy;@"/>
    <numFmt numFmtId="252" formatCode="#,##0.0_);[Red]\(#,##0.0\);&quot;--  &quot;"/>
    <numFmt numFmtId="253" formatCode="#,##0.00&quot;x&quot;_);[Red]\(#,##0.00&quot;x&quot;\)"/>
    <numFmt numFmtId="254" formatCode="#,##0_);\(#,##0\);&quot;-  &quot;"/>
    <numFmt numFmtId="255" formatCode="#,##0.0_);\(#,##0.0\);&quot;-  &quot;"/>
    <numFmt numFmtId="256" formatCode="#,##0.0_);\(#,##0.0\);\-_)"/>
    <numFmt numFmtId="257" formatCode="0.00000000"/>
    <numFmt numFmtId="258" formatCode="#,##0.0%_);[Red]\(#,##0.0%\)"/>
    <numFmt numFmtId="259" formatCode="#,##0.00%_);[Red]\(#,##0.00%\)"/>
    <numFmt numFmtId="260" formatCode="0.0%_);\(0.0%\);&quot;-  &quot;"/>
    <numFmt numFmtId="261" formatCode="#,##0.0\%_);\(#,##0.0\%\);#,##0.0\%_);@_%_)"/>
    <numFmt numFmtId="262" formatCode="mm/dd/yy"/>
    <numFmt numFmtId="263" formatCode="0.00\ ;\-0.00\ ;&quot;- &quot;"/>
    <numFmt numFmtId="264" formatCode="#,##0.0000"/>
    <numFmt numFmtId="265" formatCode="#,##0\ ;[Red]\(#,##0\);\ \-\ "/>
    <numFmt numFmtId="266" formatCode="#,##0.00_);\(#,##0.00\);#,##0.00_);@_)"/>
    <numFmt numFmtId="267" formatCode="[White]General"/>
    <numFmt numFmtId="268" formatCode="#,###.##"/>
    <numFmt numFmtId="269" formatCode="&quot;$&quot;#,##0.000000_);[Red]\(&quot;$&quot;#,##0.000000\)"/>
    <numFmt numFmtId="270" formatCode="&quot;Table &quot;0"/>
    <numFmt numFmtId="271" formatCode="_(General_)"/>
    <numFmt numFmtId="272" formatCode="0.00\ "/>
    <numFmt numFmtId="273" formatCode="_-&quot;L.&quot;\ * #,##0.00_-;\-&quot;L.&quot;\ * #,##0.00_-;_-&quot;L.&quot;\ * &quot;-&quot;??_-;_-@_-"/>
    <numFmt numFmtId="274" formatCode="0_%_);\(0\)_%;0_%_);@_%_)"/>
    <numFmt numFmtId="275" formatCode="0,000\x"/>
    <numFmt numFmtId="276" formatCode="yyyy&quot;A&quot;"/>
    <numFmt numFmtId="277" formatCode="_-* #,##0\ _D_M_-;\-* #,##0\ _D_M_-;_-* &quot;-&quot;\ _D_M_-;_-@_-"/>
    <numFmt numFmtId="278" formatCode="&quot;@ &quot;0.00"/>
    <numFmt numFmtId="279" formatCode="&quot;Yes&quot;_%_);&quot;Error&quot;_%_);&quot;No&quot;_%_);&quot;--&quot;_%_)"/>
    <numFmt numFmtId="280" formatCode="&quot;$&quot;#,##0.00000"/>
    <numFmt numFmtId="281" formatCode="_-&quot;$&quot;* #,##0_-;\-&quot;$&quot;* #,##0_-;_-&quot;$&quot;* &quot;-&quot;??_-;_-@_-"/>
    <numFmt numFmtId="282" formatCode="&quot;$&quot;#,##0.0000_);[Red]\(&quot;$&quot;#,##0.0000\)"/>
    <numFmt numFmtId="283" formatCode="yyyy/mm"/>
    <numFmt numFmtId="284" formatCode="_(* #,##0.000000_);_(* \(#,##0.000000\);_(* &quot;-&quot;??_);_(@_)"/>
    <numFmt numFmtId="285" formatCode="mmm"/>
    <numFmt numFmtId="286" formatCode="[$-409]mmm\-yy;@"/>
    <numFmt numFmtId="287" formatCode="0.000"/>
    <numFmt numFmtId="288" formatCode="#,##0;\-#,##0;&quot;-&quot;_____;"/>
    <numFmt numFmtId="289" formatCode="0.00000%"/>
  </numFmts>
  <fonts count="266">
    <font>
      <sz val="11"/>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amily val="2"/>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sz val="10"/>
      <color theme="5"/>
      <name val="Calibri"/>
      <family val="2"/>
      <scheme val="minor"/>
    </font>
    <font>
      <sz val="10"/>
      <color theme="8"/>
      <name val="Calibri"/>
      <family val="2"/>
      <scheme val="minor"/>
    </font>
    <font>
      <sz val="8"/>
      <name val="Calibri"/>
      <family val="2"/>
      <scheme val="minor"/>
    </font>
    <font>
      <b/>
      <sz val="14"/>
      <name val="Calibri"/>
      <family val="2"/>
      <scheme val="minor"/>
    </font>
    <font>
      <u/>
      <sz val="10"/>
      <color theme="1"/>
      <name val="Arial"/>
      <family val="2"/>
    </font>
    <font>
      <u/>
      <sz val="11"/>
      <color rgb="FFFF0000"/>
      <name val="Arial"/>
      <family val="2"/>
    </font>
    <font>
      <b/>
      <u/>
      <sz val="11"/>
      <name val="Arial"/>
      <family val="2"/>
    </font>
    <font>
      <sz val="10"/>
      <color rgb="FF000000"/>
      <name val="Tahoma"/>
      <family val="2"/>
    </font>
    <font>
      <b/>
      <sz val="10"/>
      <color rgb="FF000000"/>
      <name val="Tahoma"/>
      <family val="2"/>
    </font>
    <font>
      <b/>
      <sz val="12"/>
      <color theme="0"/>
      <name val="Calibri"/>
      <family val="2"/>
      <scheme val="minor"/>
    </font>
    <font>
      <b/>
      <sz val="9"/>
      <color rgb="FF000000"/>
      <name val="Tahoma"/>
      <family val="2"/>
    </font>
    <font>
      <sz val="9"/>
      <color rgb="FF000000"/>
      <name val="Tahoma"/>
      <family val="2"/>
    </font>
    <font>
      <i/>
      <sz val="11"/>
      <color theme="1"/>
      <name val="Calibri"/>
      <family val="2"/>
      <scheme val="minor"/>
    </font>
    <font>
      <b/>
      <vertAlign val="subscript"/>
      <sz val="11"/>
      <color theme="0"/>
      <name val="Calibri"/>
      <family val="2"/>
      <scheme val="minor"/>
    </font>
    <font>
      <b/>
      <sz val="14"/>
      <color rgb="FFFF0000"/>
      <name val="Arial"/>
      <family val="2"/>
    </font>
    <font>
      <sz val="14"/>
      <color rgb="FFFF0000"/>
      <name val="Arial"/>
      <family val="2"/>
    </font>
    <font>
      <sz val="10"/>
      <color rgb="FF000000"/>
      <name val="Calibri"/>
      <family val="2"/>
    </font>
    <font>
      <b/>
      <sz val="10"/>
      <color theme="0"/>
      <name val="Calibri"/>
      <family val="2"/>
      <scheme val="minor"/>
    </font>
    <font>
      <b/>
      <sz val="10"/>
      <color theme="3"/>
      <name val="Calibri"/>
      <family val="2"/>
      <scheme val="minor"/>
    </font>
    <font>
      <sz val="10"/>
      <color theme="0"/>
      <name val="Calibri"/>
      <family val="2"/>
      <scheme val="minor"/>
    </font>
    <font>
      <b/>
      <sz val="8"/>
      <color theme="0"/>
      <name val="Calibri"/>
      <family val="2"/>
      <scheme val="minor"/>
    </font>
    <font>
      <sz val="8"/>
      <color theme="0"/>
      <name val="Calibri"/>
      <family val="2"/>
      <scheme val="minor"/>
    </font>
  </fonts>
  <fills count="10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theme="9" tint="0.59999389629810485"/>
        <bgColor indexed="64"/>
      </patternFill>
    </fill>
    <fill>
      <patternFill patternType="solid">
        <fgColor theme="1"/>
        <bgColor theme="4" tint="0.79998168889431442"/>
      </patternFill>
    </fill>
    <fill>
      <patternFill patternType="solid">
        <fgColor rgb="FFFFFF00"/>
        <bgColor indexed="64"/>
      </patternFill>
    </fill>
    <fill>
      <patternFill patternType="solid">
        <fgColor rgb="FFA8BACB"/>
        <bgColor indexed="64"/>
      </patternFill>
    </fill>
    <fill>
      <patternFill patternType="solid">
        <fgColor rgb="FFA1B4C6"/>
        <bgColor indexed="64"/>
      </patternFill>
    </fill>
    <fill>
      <patternFill patternType="solid">
        <fgColor rgb="FF99ADC2"/>
        <bgColor indexed="64"/>
      </patternFill>
    </fill>
    <fill>
      <patternFill patternType="solid">
        <fgColor rgb="FF91A7BD"/>
        <bgColor indexed="64"/>
      </patternFill>
    </fill>
    <fill>
      <patternFill patternType="solid">
        <fgColor rgb="FF8AA1B9"/>
        <bgColor indexed="64"/>
      </patternFill>
    </fill>
    <fill>
      <patternFill patternType="solid">
        <fgColor rgb="FF829BB4"/>
        <bgColor indexed="64"/>
      </patternFill>
    </fill>
    <fill>
      <patternFill patternType="solid">
        <fgColor rgb="FF003366"/>
        <bgColor indexed="64"/>
      </patternFill>
    </fill>
    <fill>
      <patternFill patternType="solid">
        <fgColor rgb="FF7994AF"/>
        <bgColor indexed="64"/>
      </patternFill>
    </fill>
    <fill>
      <patternFill patternType="solid">
        <fgColor rgb="FF4D7094"/>
        <bgColor indexed="64"/>
      </patternFill>
    </fill>
    <fill>
      <patternFill patternType="solid">
        <fgColor rgb="FFF5F5F5"/>
        <bgColor indexed="64"/>
      </patternFill>
    </fill>
    <fill>
      <patternFill patternType="solid">
        <fgColor rgb="FFF5F5FF"/>
        <bgColor indexed="64"/>
      </patternFill>
    </fill>
    <fill>
      <patternFill patternType="solid">
        <fgColor rgb="FFEBEBFF"/>
        <bgColor indexed="64"/>
      </patternFill>
    </fill>
  </fills>
  <borders count="22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theme="0"/>
      </left>
      <right style="thin">
        <color theme="0"/>
      </right>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theme="0"/>
      </left>
      <right/>
      <top style="thin">
        <color theme="0"/>
      </top>
      <bottom/>
      <diagonal/>
    </border>
    <border>
      <left style="hair">
        <color indexed="64"/>
      </left>
      <right style="hair">
        <color indexed="64"/>
      </right>
      <top/>
      <bottom/>
      <diagonal/>
    </border>
    <border>
      <left style="thin">
        <color theme="0"/>
      </left>
      <right style="thin">
        <color theme="0"/>
      </right>
      <top style="thin">
        <color indexed="64"/>
      </top>
      <bottom style="thin">
        <color theme="0"/>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thin">
        <color theme="0"/>
      </left>
      <right/>
      <top style="thin">
        <color indexed="64"/>
      </top>
      <bottom/>
      <diagonal/>
    </border>
    <border>
      <left style="thin">
        <color theme="0"/>
      </left>
      <right/>
      <top style="hair">
        <color indexed="64"/>
      </top>
      <bottom style="hair">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rgb="FFFFFFFF"/>
      </right>
      <top style="medium">
        <color rgb="FFFFFFFF"/>
      </top>
      <bottom style="thin">
        <color indexed="64"/>
      </bottom>
      <diagonal/>
    </border>
    <border>
      <left style="hair">
        <color indexed="64"/>
      </left>
      <right style="thin">
        <color indexed="64"/>
      </right>
      <top/>
      <bottom/>
      <diagonal/>
    </border>
    <border>
      <left style="thin">
        <color indexed="64"/>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hair">
        <color indexed="64"/>
      </left>
      <right style="hair">
        <color indexed="64"/>
      </right>
      <top style="medium">
        <color indexed="64"/>
      </top>
      <bottom style="hair">
        <color indexed="64"/>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theme="1"/>
      </bottom>
      <diagonal/>
    </border>
    <border>
      <left style="thin">
        <color theme="0" tint="-0.24994659260841701"/>
      </left>
      <right style="thin">
        <color theme="1"/>
      </right>
      <top style="thin">
        <color theme="0" tint="-0.24994659260841701"/>
      </top>
      <bottom style="thin">
        <color theme="1"/>
      </bottom>
      <diagonal/>
    </border>
    <border>
      <left style="thin">
        <color theme="1"/>
      </left>
      <right style="hair">
        <color theme="0" tint="-0.24994659260841701"/>
      </right>
      <top style="thin">
        <color theme="1"/>
      </top>
      <bottom/>
      <diagonal/>
    </border>
    <border>
      <left style="hair">
        <color theme="0" tint="-0.24994659260841701"/>
      </left>
      <right style="hair">
        <color theme="0" tint="-0.24994659260841701"/>
      </right>
      <top style="thin">
        <color theme="1"/>
      </top>
      <bottom/>
      <diagonal/>
    </border>
    <border>
      <left style="hair">
        <color theme="0" tint="-0.24994659260841701"/>
      </left>
      <right style="thin">
        <color theme="1"/>
      </right>
      <top style="thin">
        <color theme="1"/>
      </top>
      <bottom/>
      <diagonal/>
    </border>
    <border>
      <left style="thin">
        <color theme="1"/>
      </left>
      <right style="hair">
        <color theme="0" tint="-0.24994659260841701"/>
      </right>
      <top style="thin">
        <color theme="1"/>
      </top>
      <bottom style="hair">
        <color theme="0" tint="-0.24994659260841701"/>
      </bottom>
      <diagonal/>
    </border>
    <border>
      <left style="hair">
        <color theme="0" tint="-0.24994659260841701"/>
      </left>
      <right style="hair">
        <color theme="0" tint="-0.24994659260841701"/>
      </right>
      <top style="thin">
        <color theme="1"/>
      </top>
      <bottom style="hair">
        <color theme="0" tint="-0.24994659260841701"/>
      </bottom>
      <diagonal/>
    </border>
    <border>
      <left style="hair">
        <color theme="0" tint="-0.24994659260841701"/>
      </left>
      <right style="thin">
        <color theme="1"/>
      </right>
      <top style="thin">
        <color theme="1"/>
      </top>
      <bottom style="hair">
        <color theme="0" tint="-0.24994659260841701"/>
      </bottom>
      <diagonal/>
    </border>
    <border>
      <left style="thin">
        <color theme="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theme="1"/>
      </right>
      <top style="hair">
        <color theme="0" tint="-0.24994659260841701"/>
      </top>
      <bottom style="hair">
        <color theme="0" tint="-0.24994659260841701"/>
      </bottom>
      <diagonal/>
    </border>
    <border>
      <left style="thin">
        <color theme="1"/>
      </left>
      <right style="hair">
        <color theme="0" tint="-0.24994659260841701"/>
      </right>
      <top style="hair">
        <color theme="0" tint="-0.24994659260841701"/>
      </top>
      <bottom style="thin">
        <color theme="1"/>
      </bottom>
      <diagonal/>
    </border>
    <border>
      <left style="hair">
        <color theme="0" tint="-0.24994659260841701"/>
      </left>
      <right style="hair">
        <color theme="0" tint="-0.24994659260841701"/>
      </right>
      <top style="hair">
        <color theme="0" tint="-0.24994659260841701"/>
      </top>
      <bottom style="thin">
        <color theme="1"/>
      </bottom>
      <diagonal/>
    </border>
    <border>
      <left style="hair">
        <color theme="0" tint="-0.24994659260841701"/>
      </left>
      <right style="thin">
        <color theme="1"/>
      </right>
      <top style="hair">
        <color theme="0" tint="-0.24994659260841701"/>
      </top>
      <bottom style="thin">
        <color theme="1"/>
      </bottom>
      <diagonal/>
    </border>
    <border>
      <left style="thin">
        <color theme="1"/>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thin">
        <color theme="1"/>
      </right>
      <top/>
      <bottom style="hair">
        <color theme="0" tint="-0.24994659260841701"/>
      </bottom>
      <diagonal/>
    </border>
    <border>
      <left style="thin">
        <color theme="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thin">
        <color theme="1"/>
      </right>
      <top style="hair">
        <color theme="0" tint="-0.24994659260841701"/>
      </top>
      <bottom/>
      <diagonal/>
    </border>
    <border>
      <left style="thin">
        <color theme="1"/>
      </left>
      <right style="hair">
        <color theme="0" tint="-0.24994659260841701"/>
      </right>
      <top style="thin">
        <color indexed="64"/>
      </top>
      <bottom style="thin">
        <color theme="1"/>
      </bottom>
      <diagonal/>
    </border>
    <border>
      <left style="hair">
        <color theme="0" tint="-0.24994659260841701"/>
      </left>
      <right style="hair">
        <color theme="0" tint="-0.24994659260841701"/>
      </right>
      <top style="thin">
        <color indexed="64"/>
      </top>
      <bottom style="thin">
        <color theme="1"/>
      </bottom>
      <diagonal/>
    </border>
    <border>
      <left style="hair">
        <color theme="0" tint="-0.24994659260841701"/>
      </left>
      <right style="thin">
        <color theme="1"/>
      </right>
      <top style="thin">
        <color indexed="64"/>
      </top>
      <bottom style="thin">
        <color theme="1"/>
      </bottom>
      <diagonal/>
    </border>
    <border>
      <left style="thin">
        <color auto="1"/>
      </left>
      <right style="hair">
        <color theme="0" tint="-0.24994659260841701"/>
      </right>
      <top/>
      <bottom style="hair">
        <color theme="0" tint="-0.24994659260841701"/>
      </bottom>
      <diagonal/>
    </border>
    <border>
      <left style="hair">
        <color theme="0" tint="-0.24994659260841701"/>
      </left>
      <right style="thin">
        <color auto="1"/>
      </right>
      <top/>
      <bottom style="hair">
        <color theme="0" tint="-0.24994659260841701"/>
      </bottom>
      <diagonal/>
    </border>
    <border>
      <left style="thin">
        <color auto="1"/>
      </left>
      <right style="hair">
        <color theme="0" tint="-0.24994659260841701"/>
      </right>
      <top style="hair">
        <color theme="0" tint="-0.24994659260841701"/>
      </top>
      <bottom style="hair">
        <color theme="0" tint="-0.24994659260841701"/>
      </bottom>
      <diagonal/>
    </border>
    <border>
      <left style="hair">
        <color theme="0" tint="-0.24994659260841701"/>
      </left>
      <right style="thin">
        <color auto="1"/>
      </right>
      <top style="hair">
        <color theme="0" tint="-0.24994659260841701"/>
      </top>
      <bottom style="hair">
        <color theme="0" tint="-0.24994659260841701"/>
      </bottom>
      <diagonal/>
    </border>
    <border>
      <left style="thin">
        <color auto="1"/>
      </left>
      <right style="hair">
        <color theme="0" tint="-0.24994659260841701"/>
      </right>
      <top style="hair">
        <color theme="0" tint="-0.24994659260841701"/>
      </top>
      <bottom style="thin">
        <color auto="1"/>
      </bottom>
      <diagonal/>
    </border>
    <border>
      <left style="hair">
        <color theme="0" tint="-0.24994659260841701"/>
      </left>
      <right style="hair">
        <color theme="0" tint="-0.24994659260841701"/>
      </right>
      <top style="hair">
        <color theme="0" tint="-0.24994659260841701"/>
      </top>
      <bottom style="thin">
        <color auto="1"/>
      </bottom>
      <diagonal/>
    </border>
    <border>
      <left style="hair">
        <color theme="0" tint="-0.24994659260841701"/>
      </left>
      <right style="thin">
        <color auto="1"/>
      </right>
      <top style="hair">
        <color theme="0" tint="-0.24994659260841701"/>
      </top>
      <bottom style="thin">
        <color auto="1"/>
      </bottom>
      <diagonal/>
    </border>
    <border>
      <left style="hair">
        <color theme="0" tint="-0.24994659260841701"/>
      </left>
      <right style="hair">
        <color theme="0" tint="-0.24994659260841701"/>
      </right>
      <top/>
      <bottom/>
      <diagonal/>
    </border>
    <border>
      <left style="hair">
        <color theme="0" tint="-0.24994659260841701"/>
      </left>
      <right/>
      <top style="hair">
        <color theme="0" tint="-0.24994659260841701"/>
      </top>
      <bottom style="hair">
        <color theme="0" tint="-0.24994659260841701"/>
      </bottom>
      <diagonal/>
    </border>
    <border>
      <left style="hair">
        <color theme="1"/>
      </left>
      <right/>
      <top style="hair">
        <color theme="1"/>
      </top>
      <bottom/>
      <diagonal/>
    </border>
    <border>
      <left/>
      <right/>
      <top style="hair">
        <color theme="1"/>
      </top>
      <bottom/>
      <diagonal/>
    </border>
    <border>
      <left/>
      <right style="hair">
        <color theme="1"/>
      </right>
      <top style="hair">
        <color theme="1"/>
      </top>
      <bottom/>
      <diagonal/>
    </border>
    <border>
      <left style="hair">
        <color theme="1"/>
      </left>
      <right/>
      <top/>
      <bottom/>
      <diagonal/>
    </border>
    <border>
      <left/>
      <right style="hair">
        <color theme="1"/>
      </right>
      <top/>
      <bottom/>
      <diagonal/>
    </border>
    <border>
      <left style="hair">
        <color theme="0" tint="-0.24994659260841701"/>
      </left>
      <right/>
      <top style="hair">
        <color theme="0" tint="-0.24994659260841701"/>
      </top>
      <bottom style="thin">
        <color auto="1"/>
      </bottom>
      <diagonal/>
    </border>
    <border>
      <left style="hair">
        <color theme="1"/>
      </left>
      <right/>
      <top/>
      <bottom style="hair">
        <color theme="1"/>
      </bottom>
      <diagonal/>
    </border>
    <border>
      <left/>
      <right/>
      <top/>
      <bottom style="hair">
        <color theme="1"/>
      </bottom>
      <diagonal/>
    </border>
    <border>
      <left/>
      <right style="hair">
        <color theme="1"/>
      </right>
      <top/>
      <bottom style="hair">
        <color theme="1"/>
      </bottom>
      <diagonal/>
    </border>
    <border>
      <left style="thin">
        <color auto="1"/>
      </left>
      <right style="hair">
        <color theme="0" tint="-0.24994659260841701"/>
      </right>
      <top style="thin">
        <color auto="1"/>
      </top>
      <bottom style="hair">
        <color theme="0" tint="-0.24994659260841701"/>
      </bottom>
      <diagonal/>
    </border>
    <border>
      <left style="hair">
        <color theme="0" tint="-0.24994659260841701"/>
      </left>
      <right style="hair">
        <color theme="0" tint="-0.24994659260841701"/>
      </right>
      <top style="thin">
        <color auto="1"/>
      </top>
      <bottom style="hair">
        <color theme="0" tint="-0.24994659260841701"/>
      </bottom>
      <diagonal/>
    </border>
    <border>
      <left style="hair">
        <color theme="0" tint="-0.24994659260841701"/>
      </left>
      <right style="thin">
        <color auto="1"/>
      </right>
      <top style="thin">
        <color auto="1"/>
      </top>
      <bottom style="hair">
        <color theme="0" tint="-0.24994659260841701"/>
      </bottom>
      <diagonal/>
    </border>
    <border>
      <left style="thin">
        <color auto="1"/>
      </left>
      <right style="hair">
        <color theme="0" tint="-0.24994659260841701"/>
      </right>
      <top style="thin">
        <color auto="1"/>
      </top>
      <bottom/>
      <diagonal/>
    </border>
    <border>
      <left style="hair">
        <color theme="1"/>
      </left>
      <right/>
      <top/>
      <bottom style="thin">
        <color indexed="64"/>
      </bottom>
      <diagonal/>
    </border>
    <border>
      <left/>
      <right style="thin">
        <color theme="0"/>
      </right>
      <top style="thin">
        <color indexed="64"/>
      </top>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right/>
      <top style="medium">
        <color indexed="64"/>
      </top>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diagonal/>
    </border>
    <border>
      <left/>
      <right style="hair">
        <color indexed="64"/>
      </right>
      <top style="thin">
        <color indexed="64"/>
      </top>
      <bottom/>
      <diagonal/>
    </border>
    <border>
      <left style="hair">
        <color theme="0" tint="-0.24994659260841701"/>
      </left>
      <right style="hair">
        <color theme="0" tint="-0.24994659260841701"/>
      </right>
      <top style="thin">
        <color auto="1"/>
      </top>
      <bottom/>
      <diagonal/>
    </border>
    <border>
      <left style="hair">
        <color theme="0" tint="-0.24994659260841701"/>
      </left>
      <right style="thin">
        <color auto="1"/>
      </right>
      <top style="thin">
        <color auto="1"/>
      </top>
      <bottom/>
      <diagonal/>
    </border>
    <border>
      <left style="thin">
        <color theme="0"/>
      </left>
      <right style="thin">
        <color theme="0"/>
      </right>
      <top style="thin">
        <color indexed="64"/>
      </top>
      <bottom/>
      <diagonal/>
    </border>
    <border>
      <left style="hair">
        <color indexed="64"/>
      </left>
      <right style="hair">
        <color indexed="64"/>
      </right>
      <top style="thin">
        <color indexed="64"/>
      </top>
      <bottom/>
      <diagonal/>
    </border>
  </borders>
  <cellStyleXfs count="9773">
    <xf numFmtId="0" fontId="0" fillId="0" borderId="0"/>
    <xf numFmtId="166" fontId="13" fillId="0" borderId="0" applyFont="0" applyFill="0" applyBorder="0" applyAlignment="0" applyProtection="0"/>
    <xf numFmtId="166" fontId="14" fillId="0" borderId="0" applyFont="0" applyFill="0" applyBorder="0" applyAlignment="0" applyProtection="0"/>
    <xf numFmtId="166" fontId="13" fillId="0" borderId="0" applyFont="0" applyFill="0" applyBorder="0" applyAlignment="0" applyProtection="0"/>
    <xf numFmtId="165" fontId="13" fillId="0" borderId="0" applyFont="0" applyFill="0" applyBorder="0" applyAlignment="0" applyProtection="0"/>
    <xf numFmtId="0" fontId="13" fillId="0" borderId="0"/>
    <xf numFmtId="0" fontId="14" fillId="0" borderId="0"/>
    <xf numFmtId="0" fontId="13" fillId="0" borderId="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14" applyNumberFormat="0" applyAlignment="0" applyProtection="0"/>
    <xf numFmtId="0" fontId="19" fillId="22" borderId="15"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16" applyNumberFormat="0" applyFill="0" applyAlignment="0" applyProtection="0"/>
    <xf numFmtId="0" fontId="24" fillId="0" borderId="17" applyNumberFormat="0" applyFill="0" applyAlignment="0" applyProtection="0"/>
    <xf numFmtId="0" fontId="25" fillId="0" borderId="18" applyNumberFormat="0" applyFill="0" applyAlignment="0" applyProtection="0"/>
    <xf numFmtId="0" fontId="25" fillId="0" borderId="0" applyNumberFormat="0" applyFill="0" applyBorder="0" applyAlignment="0" applyProtection="0"/>
    <xf numFmtId="0" fontId="26" fillId="8" borderId="14" applyNumberFormat="0" applyAlignment="0" applyProtection="0"/>
    <xf numFmtId="0" fontId="27" fillId="0" borderId="19" applyNumberFormat="0" applyFill="0" applyAlignment="0" applyProtection="0"/>
    <xf numFmtId="0" fontId="28" fillId="23" borderId="0" applyNumberFormat="0" applyBorder="0" applyAlignment="0" applyProtection="0"/>
    <xf numFmtId="0" fontId="20" fillId="0" borderId="0"/>
    <xf numFmtId="0" fontId="20" fillId="0" borderId="0"/>
    <xf numFmtId="0" fontId="7" fillId="0" borderId="0"/>
    <xf numFmtId="0" fontId="13" fillId="0" borderId="0"/>
    <xf numFmtId="0" fontId="7" fillId="0" borderId="0"/>
    <xf numFmtId="0" fontId="13" fillId="24" borderId="20" applyNumberFormat="0" applyFont="0" applyAlignment="0" applyProtection="0"/>
    <xf numFmtId="0" fontId="13" fillId="24" borderId="20" applyNumberFormat="0" applyFont="0" applyAlignment="0" applyProtection="0"/>
    <xf numFmtId="0" fontId="29" fillId="21" borderId="21" applyNumberFormat="0" applyAlignment="0" applyProtection="0"/>
    <xf numFmtId="9" fontId="7" fillId="0" borderId="0" applyFont="0" applyFill="0" applyBorder="0" applyAlignment="0" applyProtection="0"/>
    <xf numFmtId="0" fontId="13" fillId="25" borderId="1" applyNumberFormat="0" applyProtection="0">
      <alignment horizontal="left" vertical="center"/>
    </xf>
    <xf numFmtId="0" fontId="13" fillId="25" borderId="1" applyNumberFormat="0" applyProtection="0">
      <alignment horizontal="left" vertical="center"/>
    </xf>
    <xf numFmtId="0" fontId="30" fillId="0" borderId="0" applyNumberFormat="0" applyFill="0" applyBorder="0" applyAlignment="0" applyProtection="0"/>
    <xf numFmtId="0" fontId="31" fillId="0" borderId="22" applyNumberFormat="0" applyFill="0" applyAlignment="0" applyProtection="0"/>
    <xf numFmtId="0" fontId="32" fillId="0" borderId="0" applyNumberFormat="0" applyFill="0" applyBorder="0" applyAlignment="0" applyProtection="0"/>
    <xf numFmtId="0" fontId="18" fillId="21" borderId="23" applyNumberFormat="0" applyAlignment="0" applyProtection="0"/>
    <xf numFmtId="0" fontId="26" fillId="8" borderId="23" applyNumberFormat="0" applyAlignment="0" applyProtection="0"/>
    <xf numFmtId="0" fontId="13" fillId="24" borderId="24" applyNumberFormat="0" applyFont="0" applyAlignment="0" applyProtection="0"/>
    <xf numFmtId="0" fontId="13" fillId="24" borderId="24" applyNumberFormat="0" applyFont="0" applyAlignment="0" applyProtection="0"/>
    <xf numFmtId="0" fontId="29" fillId="21" borderId="25" applyNumberFormat="0" applyAlignment="0" applyProtection="0"/>
    <xf numFmtId="0" fontId="31" fillId="0" borderId="26" applyNumberFormat="0" applyFill="0" applyAlignment="0" applyProtection="0"/>
    <xf numFmtId="44" fontId="7" fillId="0" borderId="0" applyFont="0" applyFill="0" applyBorder="0" applyAlignment="0" applyProtection="0"/>
    <xf numFmtId="166" fontId="7" fillId="0" borderId="0" applyFont="0" applyFill="0" applyBorder="0" applyAlignment="0" applyProtection="0"/>
    <xf numFmtId="9" fontId="7" fillId="0" borderId="0" applyFont="0" applyFill="0" applyBorder="0" applyAlignment="0" applyProtection="0"/>
    <xf numFmtId="0" fontId="39" fillId="0" borderId="0" applyNumberFormat="0" applyFill="0" applyBorder="0" applyAlignment="0" applyProtection="0"/>
    <xf numFmtId="0" fontId="7" fillId="0" borderId="0"/>
    <xf numFmtId="9" fontId="7" fillId="0" borderId="0" applyFont="0" applyFill="0" applyBorder="0" applyAlignment="0" applyProtection="0"/>
    <xf numFmtId="0" fontId="13" fillId="25" borderId="33" applyNumberFormat="0" applyProtection="0">
      <alignment horizontal="left" vertical="center"/>
    </xf>
    <xf numFmtId="0" fontId="13" fillId="25" borderId="33" applyNumberFormat="0" applyProtection="0">
      <alignment horizontal="left" vertical="center"/>
    </xf>
    <xf numFmtId="0" fontId="18" fillId="21" borderId="28" applyNumberFormat="0" applyAlignment="0" applyProtection="0"/>
    <xf numFmtId="0" fontId="26" fillId="8" borderId="28" applyNumberFormat="0" applyAlignment="0" applyProtection="0"/>
    <xf numFmtId="0" fontId="13" fillId="24" borderId="29" applyNumberFormat="0" applyFont="0" applyAlignment="0" applyProtection="0"/>
    <xf numFmtId="0" fontId="13" fillId="24" borderId="29" applyNumberFormat="0" applyFont="0" applyAlignment="0" applyProtection="0"/>
    <xf numFmtId="0" fontId="29" fillId="21" borderId="30" applyNumberFormat="0" applyAlignment="0" applyProtection="0"/>
    <xf numFmtId="0" fontId="31" fillId="0" borderId="31" applyNumberFormat="0" applyFill="0" applyAlignment="0" applyProtection="0"/>
    <xf numFmtId="0" fontId="18" fillId="21" borderId="28" applyNumberFormat="0" applyAlignment="0" applyProtection="0"/>
    <xf numFmtId="0" fontId="26" fillId="8" borderId="28" applyNumberFormat="0" applyAlignment="0" applyProtection="0"/>
    <xf numFmtId="0" fontId="13" fillId="24" borderId="29" applyNumberFormat="0" applyFont="0" applyAlignment="0" applyProtection="0"/>
    <xf numFmtId="0" fontId="13" fillId="24" borderId="29" applyNumberFormat="0" applyFont="0" applyAlignment="0" applyProtection="0"/>
    <xf numFmtId="0" fontId="29" fillId="21" borderId="30" applyNumberFormat="0" applyAlignment="0" applyProtection="0"/>
    <xf numFmtId="0" fontId="31" fillId="0" borderId="31" applyNumberFormat="0" applyFill="0" applyAlignment="0" applyProtection="0"/>
    <xf numFmtId="166" fontId="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6" fontId="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3" fillId="25" borderId="33" applyNumberFormat="0" applyProtection="0">
      <alignment horizontal="left" vertical="center"/>
    </xf>
    <xf numFmtId="0" fontId="13" fillId="25" borderId="33" applyNumberFormat="0" applyProtection="0">
      <alignment horizontal="left" vertical="center"/>
    </xf>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6" fontId="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0"/>
    <xf numFmtId="0" fontId="14"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6" fontId="78" fillId="0" borderId="0" applyFont="0" applyFill="0" applyBorder="0" applyAlignment="0" applyProtection="0"/>
    <xf numFmtId="0" fontId="14"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 fillId="0" borderId="0"/>
    <xf numFmtId="0" fontId="13" fillId="0" borderId="0"/>
    <xf numFmtId="0" fontId="13" fillId="0" borderId="0" applyFont="0" applyFill="0" applyBorder="0" applyAlignment="0" applyProtection="0"/>
    <xf numFmtId="178" fontId="13" fillId="0" borderId="0" applyFont="0" applyFill="0" applyBorder="0" applyAlignment="0" applyProtection="0"/>
    <xf numFmtId="0" fontId="79" fillId="0" borderId="0"/>
    <xf numFmtId="0" fontId="80" fillId="0" borderId="0" applyFont="0" applyFill="0" applyBorder="0" applyAlignment="0" applyProtection="0"/>
    <xf numFmtId="179" fontId="13" fillId="0" borderId="0" applyFont="0" applyFill="0" applyBorder="0" applyAlignment="0" applyProtection="0"/>
    <xf numFmtId="175" fontId="13" fillId="0" borderId="0" applyFont="0" applyFill="0" applyBorder="0" applyAlignment="0" applyProtection="0"/>
    <xf numFmtId="180" fontId="81" fillId="0" borderId="0" applyFont="0" applyFill="0" applyBorder="0" applyAlignment="0" applyProtection="0"/>
    <xf numFmtId="181" fontId="81" fillId="0" borderId="0" applyFont="0" applyFill="0" applyBorder="0" applyAlignment="0" applyProtection="0"/>
    <xf numFmtId="39" fontId="13" fillId="0" borderId="0" applyFont="0" applyFill="0" applyBorder="0" applyAlignment="0" applyProtection="0"/>
    <xf numFmtId="0" fontId="79" fillId="0" borderId="0"/>
    <xf numFmtId="0" fontId="13" fillId="0" borderId="0">
      <alignment vertical="top"/>
    </xf>
    <xf numFmtId="0" fontId="80" fillId="0" borderId="0" applyNumberFormat="0" applyFill="0">
      <alignment horizontal="left" vertical="center" wrapText="1"/>
    </xf>
    <xf numFmtId="182" fontId="13" fillId="0" borderId="0" applyFont="0" applyFill="0" applyBorder="0" applyAlignment="0" applyProtection="0"/>
    <xf numFmtId="183" fontId="81" fillId="0" borderId="0" applyFont="0" applyFill="0" applyBorder="0" applyAlignment="0" applyProtection="0"/>
    <xf numFmtId="184" fontId="81" fillId="0" borderId="0" applyFont="0" applyFill="0" applyBorder="0" applyAlignment="0" applyProtection="0"/>
    <xf numFmtId="185" fontId="81" fillId="0" borderId="0" applyFont="0" applyFill="0" applyBorder="0" applyAlignment="0" applyProtection="0"/>
    <xf numFmtId="186" fontId="81" fillId="0" borderId="0" applyFont="0" applyFill="0" applyBorder="0" applyAlignment="0" applyProtection="0"/>
    <xf numFmtId="187" fontId="13" fillId="0" borderId="0" applyFont="0" applyFill="0" applyBorder="0" applyAlignment="0" applyProtection="0"/>
    <xf numFmtId="188" fontId="13" fillId="0" borderId="0" applyFont="0" applyFill="0" applyBorder="0" applyAlignment="0" applyProtection="0"/>
    <xf numFmtId="189" fontId="13" fillId="0" borderId="0" applyFont="0" applyFill="0" applyBorder="0" applyProtection="0">
      <alignment horizontal="right"/>
    </xf>
    <xf numFmtId="190" fontId="81" fillId="0" borderId="0" applyFont="0" applyFill="0" applyBorder="0" applyAlignment="0" applyProtection="0"/>
    <xf numFmtId="41" fontId="81" fillId="0" borderId="0" applyFont="0" applyFill="0" applyBorder="0" applyAlignment="0" applyProtection="0"/>
    <xf numFmtId="191" fontId="13" fillId="0" borderId="0" applyFont="0" applyFill="0" applyBorder="0" applyAlignment="0" applyProtection="0"/>
    <xf numFmtId="172" fontId="13" fillId="0" borderId="0" applyFont="0" applyFill="0" applyBorder="0" applyAlignment="0" applyProtection="0"/>
    <xf numFmtId="192" fontId="81" fillId="0" borderId="0" applyFont="0" applyFill="0" applyBorder="0" applyAlignment="0" applyProtection="0"/>
    <xf numFmtId="192" fontId="13" fillId="0" borderId="0" applyFont="0" applyFill="0" applyBorder="0" applyAlignment="0" applyProtection="0"/>
    <xf numFmtId="193" fontId="13" fillId="0" borderId="0" applyFont="0" applyFill="0" applyBorder="0" applyAlignment="0" applyProtection="0"/>
    <xf numFmtId="194" fontId="13" fillId="0" borderId="0" applyFont="0" applyFill="0" applyBorder="0" applyAlignment="0" applyProtection="0"/>
    <xf numFmtId="195" fontId="13" fillId="0" borderId="0" applyFont="0" applyFill="0" applyBorder="0" applyAlignment="0" applyProtection="0"/>
    <xf numFmtId="0" fontId="13" fillId="0" borderId="0"/>
    <xf numFmtId="0" fontId="13" fillId="0" borderId="0"/>
    <xf numFmtId="9" fontId="82" fillId="0" borderId="0">
      <alignment horizontal="right"/>
    </xf>
    <xf numFmtId="9" fontId="80" fillId="0" borderId="0">
      <alignment horizontal="right"/>
    </xf>
    <xf numFmtId="0" fontId="13" fillId="60" borderId="28" applyNumberFormat="0">
      <alignment horizontal="centerContinuous" vertical="center" wrapText="1"/>
    </xf>
    <xf numFmtId="0" fontId="13" fillId="61" borderId="28" applyNumberFormat="0">
      <alignment horizontal="left" vertical="center"/>
    </xf>
    <xf numFmtId="43" fontId="83" fillId="0" borderId="0" applyFont="0" applyFill="0" applyBorder="0" applyAlignment="0" applyProtection="0"/>
    <xf numFmtId="0" fontId="13" fillId="0" borderId="0"/>
    <xf numFmtId="9" fontId="84" fillId="0" borderId="0" applyFont="0" applyFill="0" applyBorder="0" applyAlignment="0" applyProtection="0"/>
    <xf numFmtId="10" fontId="84" fillId="0" borderId="0" applyFont="0" applyFill="0" applyBorder="0" applyAlignment="0" applyProtection="0"/>
    <xf numFmtId="0" fontId="81" fillId="0" borderId="0" applyNumberFormat="0" applyFill="0" applyBorder="0" applyAlignment="0" applyProtection="0"/>
    <xf numFmtId="0" fontId="20" fillId="0" borderId="0"/>
    <xf numFmtId="196" fontId="80" fillId="0" borderId="0" applyNumberFormat="0" applyFill="0">
      <alignment horizontal="left" vertical="center" wrapText="1"/>
    </xf>
    <xf numFmtId="5" fontId="84" fillId="0" borderId="0" applyFont="0" applyFill="0" applyBorder="0" applyAlignment="0" applyProtection="0"/>
    <xf numFmtId="8" fontId="84" fillId="0" borderId="0" applyFont="0" applyFill="0" applyBorder="0" applyAlignment="0" applyProtection="0"/>
    <xf numFmtId="178" fontId="13" fillId="0" borderId="0"/>
    <xf numFmtId="197" fontId="86" fillId="0" borderId="0" applyFill="0" applyBorder="0" applyAlignment="0" applyProtection="0">
      <alignment horizontal="right"/>
    </xf>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7" fillId="37" borderId="0" applyNumberFormat="0" applyBorder="0" applyAlignment="0" applyProtection="0"/>
    <xf numFmtId="0" fontId="42"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42" fillId="37" borderId="0" applyNumberFormat="0" applyBorder="0" applyAlignment="0" applyProtection="0"/>
    <xf numFmtId="0" fontId="7"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42"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42" fillId="41" borderId="0" applyNumberFormat="0" applyBorder="0" applyAlignment="0" applyProtection="0"/>
    <xf numFmtId="0" fontId="7"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42"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42" fillId="45" borderId="0" applyNumberFormat="0" applyBorder="0" applyAlignment="0" applyProtection="0"/>
    <xf numFmtId="0" fontId="7"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8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42"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42" fillId="49" borderId="0" applyNumberFormat="0" applyBorder="0" applyAlignment="0" applyProtection="0"/>
    <xf numFmtId="0" fontId="7" fillId="49" borderId="0" applyNumberFormat="0" applyBorder="0" applyAlignment="0" applyProtection="0"/>
    <xf numFmtId="0" fontId="42" fillId="49" borderId="0" applyNumberFormat="0" applyBorder="0" applyAlignment="0" applyProtection="0"/>
    <xf numFmtId="0" fontId="42" fillId="49" borderId="0" applyNumberFormat="0" applyBorder="0" applyAlignment="0" applyProtection="0"/>
    <xf numFmtId="0" fontId="42" fillId="49" borderId="0" applyNumberFormat="0" applyBorder="0" applyAlignment="0" applyProtection="0"/>
    <xf numFmtId="0" fontId="42" fillId="49" borderId="0" applyNumberFormat="0" applyBorder="0" applyAlignment="0" applyProtection="0"/>
    <xf numFmtId="0" fontId="42" fillId="49" borderId="0" applyNumberFormat="0" applyBorder="0" applyAlignment="0" applyProtection="0"/>
    <xf numFmtId="0" fontId="8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53" borderId="0" applyNumberFormat="0" applyBorder="0" applyAlignment="0" applyProtection="0"/>
    <xf numFmtId="0" fontId="42"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42" fillId="53" borderId="0" applyNumberFormat="0" applyBorder="0" applyAlignment="0" applyProtection="0"/>
    <xf numFmtId="0" fontId="7" fillId="53" borderId="0" applyNumberFormat="0" applyBorder="0" applyAlignment="0" applyProtection="0"/>
    <xf numFmtId="0" fontId="42" fillId="53" borderId="0" applyNumberFormat="0" applyBorder="0" applyAlignment="0" applyProtection="0"/>
    <xf numFmtId="0" fontId="42" fillId="53" borderId="0" applyNumberFormat="0" applyBorder="0" applyAlignment="0" applyProtection="0"/>
    <xf numFmtId="0" fontId="42" fillId="53" borderId="0" applyNumberFormat="0" applyBorder="0" applyAlignment="0" applyProtection="0"/>
    <xf numFmtId="0" fontId="42" fillId="53" borderId="0" applyNumberFormat="0" applyBorder="0" applyAlignment="0" applyProtection="0"/>
    <xf numFmtId="0" fontId="42" fillId="53" borderId="0" applyNumberFormat="0" applyBorder="0" applyAlignment="0" applyProtection="0"/>
    <xf numFmtId="0" fontId="8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3" borderId="0" applyNumberFormat="0" applyBorder="0" applyAlignment="0" applyProtection="0"/>
    <xf numFmtId="0" fontId="7" fillId="57" borderId="0" applyNumberFormat="0" applyBorder="0" applyAlignment="0" applyProtection="0"/>
    <xf numFmtId="0" fontId="42"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42" fillId="57" borderId="0" applyNumberFormat="0" applyBorder="0" applyAlignment="0" applyProtection="0"/>
    <xf numFmtId="0" fontId="7" fillId="57" borderId="0" applyNumberFormat="0" applyBorder="0" applyAlignment="0" applyProtection="0"/>
    <xf numFmtId="0" fontId="42" fillId="57" borderId="0" applyNumberFormat="0" applyBorder="0" applyAlignment="0" applyProtection="0"/>
    <xf numFmtId="0" fontId="42" fillId="57" borderId="0" applyNumberFormat="0" applyBorder="0" applyAlignment="0" applyProtection="0"/>
    <xf numFmtId="0" fontId="42" fillId="57" borderId="0" applyNumberFormat="0" applyBorder="0" applyAlignment="0" applyProtection="0"/>
    <xf numFmtId="0" fontId="42" fillId="57" borderId="0" applyNumberFormat="0" applyBorder="0" applyAlignment="0" applyProtection="0"/>
    <xf numFmtId="0" fontId="42" fillId="57" borderId="0" applyNumberFormat="0" applyBorder="0" applyAlignment="0" applyProtection="0"/>
    <xf numFmtId="0" fontId="8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7" fillId="57"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7" fillId="38" borderId="0" applyNumberFormat="0" applyBorder="0" applyAlignment="0" applyProtection="0"/>
    <xf numFmtId="0" fontId="42"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42" fillId="38" borderId="0" applyNumberFormat="0" applyBorder="0" applyAlignment="0" applyProtection="0"/>
    <xf numFmtId="0" fontId="7"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8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38" borderId="0" applyNumberFormat="0" applyBorder="0" applyAlignment="0" applyProtection="0"/>
    <xf numFmtId="0" fontId="7" fillId="42" borderId="0" applyNumberFormat="0" applyBorder="0" applyAlignment="0" applyProtection="0"/>
    <xf numFmtId="0" fontId="42"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42" fillId="42" borderId="0" applyNumberFormat="0" applyBorder="0" applyAlignment="0" applyProtection="0"/>
    <xf numFmtId="0" fontId="7"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6" borderId="0" applyNumberFormat="0" applyBorder="0" applyAlignment="0" applyProtection="0"/>
    <xf numFmtId="0" fontId="42"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42" fillId="46" borderId="0" applyNumberFormat="0" applyBorder="0" applyAlignment="0" applyProtection="0"/>
    <xf numFmtId="0" fontId="7"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8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46" borderId="0" applyNumberFormat="0" applyBorder="0" applyAlignment="0" applyProtection="0"/>
    <xf numFmtId="0" fontId="7" fillId="50" borderId="0" applyNumberFormat="0" applyBorder="0" applyAlignment="0" applyProtection="0"/>
    <xf numFmtId="0" fontId="42"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42" fillId="50" borderId="0" applyNumberFormat="0" applyBorder="0" applyAlignment="0" applyProtection="0"/>
    <xf numFmtId="0" fontId="7" fillId="50" borderId="0" applyNumberFormat="0" applyBorder="0" applyAlignment="0" applyProtection="0"/>
    <xf numFmtId="0" fontId="42" fillId="50" borderId="0" applyNumberFormat="0" applyBorder="0" applyAlignment="0" applyProtection="0"/>
    <xf numFmtId="0" fontId="42" fillId="50" borderId="0" applyNumberFormat="0" applyBorder="0" applyAlignment="0" applyProtection="0"/>
    <xf numFmtId="0" fontId="42" fillId="50" borderId="0" applyNumberFormat="0" applyBorder="0" applyAlignment="0" applyProtection="0"/>
    <xf numFmtId="0" fontId="42" fillId="50" borderId="0" applyNumberFormat="0" applyBorder="0" applyAlignment="0" applyProtection="0"/>
    <xf numFmtId="0" fontId="42" fillId="50" borderId="0" applyNumberFormat="0" applyBorder="0" applyAlignment="0" applyProtection="0"/>
    <xf numFmtId="0" fontId="8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0" borderId="0" applyNumberFormat="0" applyBorder="0" applyAlignment="0" applyProtection="0"/>
    <xf numFmtId="0" fontId="7" fillId="54" borderId="0" applyNumberFormat="0" applyBorder="0" applyAlignment="0" applyProtection="0"/>
    <xf numFmtId="0" fontId="42"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42" fillId="54" borderId="0" applyNumberFormat="0" applyBorder="0" applyAlignment="0" applyProtection="0"/>
    <xf numFmtId="0" fontId="7"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8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4" borderId="0" applyNumberFormat="0" applyBorder="0" applyAlignment="0" applyProtection="0"/>
    <xf numFmtId="0" fontId="7" fillId="58" borderId="0" applyNumberFormat="0" applyBorder="0" applyAlignment="0" applyProtection="0"/>
    <xf numFmtId="0" fontId="42"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42" fillId="58" borderId="0" applyNumberFormat="0" applyBorder="0" applyAlignment="0" applyProtection="0"/>
    <xf numFmtId="0" fontId="7" fillId="58" borderId="0" applyNumberFormat="0" applyBorder="0" applyAlignment="0" applyProtection="0"/>
    <xf numFmtId="0" fontId="42" fillId="58" borderId="0" applyNumberFormat="0" applyBorder="0" applyAlignment="0" applyProtection="0"/>
    <xf numFmtId="0" fontId="42" fillId="58" borderId="0" applyNumberFormat="0" applyBorder="0" applyAlignment="0" applyProtection="0"/>
    <xf numFmtId="0" fontId="42" fillId="58" borderId="0" applyNumberFormat="0" applyBorder="0" applyAlignment="0" applyProtection="0"/>
    <xf numFmtId="0" fontId="42" fillId="58" borderId="0" applyNumberFormat="0" applyBorder="0" applyAlignment="0" applyProtection="0"/>
    <xf numFmtId="0" fontId="42" fillId="58" borderId="0" applyNumberFormat="0" applyBorder="0" applyAlignment="0" applyProtection="0"/>
    <xf numFmtId="0" fontId="8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7" fillId="58"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76" fillId="39" borderId="0" applyNumberFormat="0" applyBorder="0" applyAlignment="0" applyProtection="0"/>
    <xf numFmtId="0" fontId="76" fillId="39"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76" fillId="43" borderId="0" applyNumberFormat="0" applyBorder="0" applyAlignment="0" applyProtection="0"/>
    <xf numFmtId="0" fontId="76" fillId="43"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76" fillId="47" borderId="0" applyNumberFormat="0" applyBorder="0" applyAlignment="0" applyProtection="0"/>
    <xf numFmtId="0" fontId="76" fillId="47"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56" fillId="51" borderId="0" applyNumberFormat="0" applyBorder="0" applyAlignment="0" applyProtection="0"/>
    <xf numFmtId="0" fontId="76" fillId="51" borderId="0" applyNumberFormat="0" applyBorder="0" applyAlignment="0" applyProtection="0"/>
    <xf numFmtId="0" fontId="76" fillId="51"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56" fillId="55" borderId="0" applyNumberFormat="0" applyBorder="0" applyAlignment="0" applyProtection="0"/>
    <xf numFmtId="0" fontId="76" fillId="55" borderId="0" applyNumberFormat="0" applyBorder="0" applyAlignment="0" applyProtection="0"/>
    <xf numFmtId="0" fontId="76" fillId="55"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76" fillId="59" borderId="0" applyNumberFormat="0" applyBorder="0" applyAlignment="0" applyProtection="0"/>
    <xf numFmtId="0" fontId="76" fillId="59" borderId="0" applyNumberFormat="0" applyBorder="0" applyAlignment="0" applyProtection="0"/>
    <xf numFmtId="198" fontId="13" fillId="0" borderId="9">
      <alignment horizontal="right"/>
    </xf>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76" fillId="36" borderId="0" applyNumberFormat="0" applyBorder="0" applyAlignment="0" applyProtection="0"/>
    <xf numFmtId="0" fontId="76" fillId="36"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76" fillId="40" borderId="0" applyNumberFormat="0" applyBorder="0" applyAlignment="0" applyProtection="0"/>
    <xf numFmtId="0" fontId="7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76" fillId="44" borderId="0" applyNumberFormat="0" applyBorder="0" applyAlignment="0" applyProtection="0"/>
    <xf numFmtId="0" fontId="76" fillId="44"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76" fillId="48" borderId="0" applyNumberFormat="0" applyBorder="0" applyAlignment="0" applyProtection="0"/>
    <xf numFmtId="0" fontId="76" fillId="48"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76" fillId="52" borderId="0" applyNumberFormat="0" applyBorder="0" applyAlignment="0" applyProtection="0"/>
    <xf numFmtId="0" fontId="76" fillId="52"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76" fillId="56" borderId="0" applyNumberFormat="0" applyBorder="0" applyAlignment="0" applyProtection="0"/>
    <xf numFmtId="0" fontId="76" fillId="56" borderId="0" applyNumberFormat="0" applyBorder="0" applyAlignment="0" applyProtection="0"/>
    <xf numFmtId="42" fontId="88" fillId="0" borderId="0" applyFont="0"/>
    <xf numFmtId="42" fontId="88" fillId="0" borderId="61" applyFont="0"/>
    <xf numFmtId="41" fontId="88" fillId="0" borderId="0" applyFont="0"/>
    <xf numFmtId="199" fontId="89" fillId="0" borderId="9">
      <alignment horizontal="right"/>
    </xf>
    <xf numFmtId="199" fontId="89" fillId="0" borderId="9" applyFill="0">
      <alignment horizontal="right"/>
    </xf>
    <xf numFmtId="3" fontId="13" fillId="0" borderId="9" applyFill="0">
      <alignment horizontal="right"/>
    </xf>
    <xf numFmtId="200" fontId="89" fillId="0" borderId="9" applyFill="0">
      <alignment horizontal="right"/>
    </xf>
    <xf numFmtId="201" fontId="12" fillId="62" borderId="62">
      <alignment horizontal="center" vertical="center"/>
    </xf>
    <xf numFmtId="0" fontId="13" fillId="0" borderId="0"/>
    <xf numFmtId="178" fontId="90" fillId="0" borderId="0"/>
    <xf numFmtId="0" fontId="13" fillId="0" borderId="0"/>
    <xf numFmtId="202" fontId="13" fillId="0" borderId="9">
      <alignment horizontal="right"/>
      <protection locked="0"/>
    </xf>
    <xf numFmtId="6" fontId="89" fillId="0" borderId="9" applyNumberFormat="0" applyFont="0" applyBorder="0" applyProtection="0">
      <alignment horizontal="right"/>
    </xf>
    <xf numFmtId="203" fontId="91" fillId="63" borderId="63"/>
    <xf numFmtId="0" fontId="13" fillId="0" borderId="0" applyNumberFormat="0" applyFill="0" applyBorder="0" applyAlignment="0" applyProtection="0"/>
    <xf numFmtId="0" fontId="92" fillId="0" borderId="0" applyNumberFormat="0" applyFill="0" applyBorder="0" applyAlignment="0" applyProtection="0"/>
    <xf numFmtId="0" fontId="93" fillId="0" borderId="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94" fillId="30" borderId="0" applyNumberFormat="0" applyBorder="0" applyAlignment="0" applyProtection="0"/>
    <xf numFmtId="0" fontId="67" fillId="30" borderId="0" applyNumberFormat="0" applyBorder="0" applyAlignment="0" applyProtection="0"/>
    <xf numFmtId="0" fontId="67" fillId="30" borderId="0" applyNumberFormat="0" applyBorder="0" applyAlignment="0" applyProtection="0"/>
    <xf numFmtId="1" fontId="95" fillId="64" borderId="10" applyNumberFormat="0" applyBorder="0" applyAlignment="0">
      <alignment horizontal="center" vertical="top" wrapText="1"/>
      <protection hidden="1"/>
    </xf>
    <xf numFmtId="0" fontId="96" fillId="65" borderId="0"/>
    <xf numFmtId="0" fontId="97" fillId="0" borderId="0" applyAlignment="0"/>
    <xf numFmtId="0" fontId="98" fillId="0" borderId="5" applyNumberFormat="0" applyFill="0" applyAlignment="0" applyProtection="0"/>
    <xf numFmtId="0" fontId="99" fillId="0" borderId="64" applyNumberFormat="0" applyFont="0" applyFill="0" applyAlignment="0" applyProtection="0"/>
    <xf numFmtId="0" fontId="100" fillId="0" borderId="65" applyNumberFormat="0" applyFont="0" applyFill="0" applyAlignment="0" applyProtection="0">
      <alignment horizontal="centerContinuous"/>
    </xf>
    <xf numFmtId="0" fontId="84" fillId="0" borderId="5" applyNumberFormat="0" applyFont="0" applyFill="0" applyAlignment="0" applyProtection="0"/>
    <xf numFmtId="0" fontId="84" fillId="0" borderId="10" applyNumberFormat="0" applyFont="0" applyFill="0" applyAlignment="0" applyProtection="0"/>
    <xf numFmtId="0" fontId="84" fillId="0" borderId="11" applyNumberFormat="0" applyFont="0" applyFill="0" applyAlignment="0" applyProtection="0"/>
    <xf numFmtId="0" fontId="84" fillId="0" borderId="42" applyNumberFormat="0" applyFont="0" applyFill="0" applyAlignment="0" applyProtection="0"/>
    <xf numFmtId="0" fontId="81" fillId="0" borderId="0">
      <alignment horizontal="right"/>
    </xf>
    <xf numFmtId="0" fontId="85" fillId="0" borderId="0" applyFont="0" applyFill="0" applyBorder="0" applyAlignment="0" applyProtection="0"/>
    <xf numFmtId="204" fontId="81" fillId="0" borderId="0" applyFill="0" applyBorder="0" applyAlignment="0"/>
    <xf numFmtId="205" fontId="81" fillId="0" borderId="0" applyFill="0" applyBorder="0" applyAlignment="0"/>
    <xf numFmtId="169" fontId="81" fillId="0" borderId="0" applyFill="0" applyBorder="0" applyAlignment="0"/>
    <xf numFmtId="206" fontId="81" fillId="0" borderId="0" applyFill="0" applyBorder="0" applyAlignment="0"/>
    <xf numFmtId="169" fontId="13" fillId="0" borderId="0" applyFill="0" applyBorder="0" applyAlignment="0"/>
    <xf numFmtId="204" fontId="81" fillId="0" borderId="0" applyFill="0" applyBorder="0" applyAlignment="0"/>
    <xf numFmtId="206" fontId="13" fillId="0" borderId="0" applyFill="0" applyBorder="0" applyAlignment="0"/>
    <xf numFmtId="205" fontId="81" fillId="0" borderId="0" applyFill="0" applyBorder="0" applyAlignment="0"/>
    <xf numFmtId="0" fontId="18" fillId="21" borderId="28" applyNumberFormat="0" applyAlignment="0" applyProtection="0"/>
    <xf numFmtId="0" fontId="101" fillId="33" borderId="55" applyNumberFormat="0" applyAlignment="0" applyProtection="0"/>
    <xf numFmtId="0" fontId="101" fillId="33" borderId="55" applyNumberFormat="0" applyAlignment="0" applyProtection="0"/>
    <xf numFmtId="0" fontId="101" fillId="33" borderId="55" applyNumberFormat="0" applyAlignment="0" applyProtection="0"/>
    <xf numFmtId="0" fontId="101" fillId="33" borderId="55" applyNumberFormat="0" applyAlignment="0" applyProtection="0"/>
    <xf numFmtId="0" fontId="101" fillId="33" borderId="55" applyNumberFormat="0" applyAlignment="0" applyProtection="0"/>
    <xf numFmtId="0" fontId="71" fillId="33" borderId="55" applyNumberFormat="0" applyAlignment="0" applyProtection="0"/>
    <xf numFmtId="0" fontId="71" fillId="33" borderId="55" applyNumberFormat="0" applyAlignment="0" applyProtection="0"/>
    <xf numFmtId="178" fontId="99" fillId="66" borderId="0" applyNumberFormat="0" applyFont="0" applyBorder="0" applyAlignment="0">
      <alignment horizontal="left"/>
    </xf>
    <xf numFmtId="0" fontId="27" fillId="0" borderId="19" applyNumberFormat="0" applyFill="0" applyAlignment="0" applyProtection="0"/>
    <xf numFmtId="207" fontId="13" fillId="0" borderId="0" applyFont="0" applyFill="0" applyBorder="0" applyProtection="0">
      <alignment horizontal="center" vertical="center"/>
    </xf>
    <xf numFmtId="0" fontId="53" fillId="34" borderId="58" applyNumberFormat="0" applyAlignment="0" applyProtection="0"/>
    <xf numFmtId="0" fontId="53" fillId="34" borderId="58" applyNumberFormat="0" applyAlignment="0" applyProtection="0"/>
    <xf numFmtId="0" fontId="53" fillId="34" borderId="58" applyNumberFormat="0" applyAlignment="0" applyProtection="0"/>
    <xf numFmtId="0" fontId="53" fillId="34" borderId="58" applyNumberFormat="0" applyAlignment="0" applyProtection="0"/>
    <xf numFmtId="0" fontId="53" fillId="34" borderId="58" applyNumberFormat="0" applyAlignment="0" applyProtection="0"/>
    <xf numFmtId="0" fontId="53" fillId="34" borderId="58" applyNumberFormat="0" applyAlignment="0" applyProtection="0"/>
    <xf numFmtId="0" fontId="53" fillId="34" borderId="58" applyNumberFormat="0" applyAlignment="0" applyProtection="0"/>
    <xf numFmtId="0" fontId="73" fillId="34" borderId="58" applyNumberFormat="0" applyAlignment="0" applyProtection="0"/>
    <xf numFmtId="0" fontId="73" fillId="34" borderId="58" applyNumberFormat="0" applyAlignment="0" applyProtection="0"/>
    <xf numFmtId="208" fontId="13" fillId="0" borderId="0" applyNumberFormat="0" applyFont="0" applyFill="0" applyAlignment="0" applyProtection="0"/>
    <xf numFmtId="0" fontId="98" fillId="0" borderId="5" applyNumberFormat="0" applyFill="0" applyProtection="0">
      <alignment horizontal="left" vertical="center"/>
    </xf>
    <xf numFmtId="0" fontId="102" fillId="0" borderId="0">
      <alignment horizontal="center" wrapText="1"/>
      <protection hidden="1"/>
    </xf>
    <xf numFmtId="0" fontId="103" fillId="0" borderId="0">
      <alignment horizontal="right"/>
    </xf>
    <xf numFmtId="167" fontId="86" fillId="0" borderId="0" applyBorder="0">
      <alignment horizontal="right"/>
    </xf>
    <xf numFmtId="167" fontId="86" fillId="0" borderId="64" applyAlignment="0">
      <alignment horizontal="right"/>
    </xf>
    <xf numFmtId="209" fontId="81" fillId="0" borderId="0"/>
    <xf numFmtId="209" fontId="81" fillId="0" borderId="0"/>
    <xf numFmtId="209" fontId="81" fillId="0" borderId="0"/>
    <xf numFmtId="209" fontId="81" fillId="0" borderId="0"/>
    <xf numFmtId="209" fontId="81" fillId="0" borderId="0"/>
    <xf numFmtId="209" fontId="81" fillId="0" borderId="0"/>
    <xf numFmtId="209" fontId="81" fillId="0" borderId="0"/>
    <xf numFmtId="209" fontId="81" fillId="0" borderId="0"/>
    <xf numFmtId="41" fontId="104" fillId="0" borderId="0" applyFont="0" applyBorder="0">
      <alignment horizontal="right"/>
    </xf>
    <xf numFmtId="204" fontId="81" fillId="0" borderId="0" applyFont="0" applyFill="0" applyBorder="0" applyAlignment="0" applyProtection="0"/>
    <xf numFmtId="210" fontId="13" fillId="0" borderId="0" applyFont="0"/>
    <xf numFmtId="0" fontId="105" fillId="0" borderId="0" applyFont="0" applyFill="0" applyBorder="0" applyProtection="0">
      <alignment horizontal="right"/>
    </xf>
    <xf numFmtId="0" fontId="105" fillId="0" borderId="0" applyFont="0" applyFill="0" applyBorder="0" applyProtection="0">
      <alignment horizontal="right"/>
    </xf>
    <xf numFmtId="172" fontId="13" fillId="0" borderId="0" applyFont="0" applyFill="0" applyBorder="0" applyAlignment="0" applyProtection="0">
      <alignment horizontal="right"/>
    </xf>
    <xf numFmtId="211" fontId="13"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5" fillId="0" borderId="0" applyFont="0" applyFill="0" applyBorder="0" applyAlignment="0" applyProtection="0"/>
    <xf numFmtId="43" fontId="7" fillId="0" borderId="0" applyFont="0" applyFill="0" applyBorder="0" applyAlignment="0" applyProtection="0"/>
    <xf numFmtId="43" fontId="15" fillId="0" borderId="0" applyFont="0" applyFill="0" applyBorder="0" applyAlignment="0" applyProtection="0"/>
    <xf numFmtId="43" fontId="13" fillId="0" borderId="0" applyFont="0" applyFill="0" applyBorder="0" applyAlignment="0" applyProtection="0"/>
    <xf numFmtId="43" fontId="106"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43" fontId="13" fillId="0" borderId="0" applyFont="0" applyFill="0" applyBorder="0" applyAlignment="0" applyProtection="0"/>
    <xf numFmtId="43" fontId="106" fillId="0" borderId="0" applyFont="0" applyFill="0" applyBorder="0" applyAlignment="0" applyProtection="0"/>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177" fontId="13" fillId="0" borderId="0" applyFont="0" applyFill="0" applyBorder="0" applyAlignment="0" applyProtection="0">
      <alignment horizontal="right"/>
    </xf>
    <xf numFmtId="43" fontId="102" fillId="0" borderId="0" applyFont="0" applyFill="0" applyBorder="0" applyAlignment="0" applyProtection="0"/>
    <xf numFmtId="43" fontId="106"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2" fillId="0" borderId="0" applyFont="0" applyFill="0" applyBorder="0" applyAlignment="0" applyProtection="0"/>
    <xf numFmtId="43" fontId="10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12" fontId="107" fillId="0" borderId="0" applyFont="0" applyFill="0" applyBorder="0" applyAlignment="0" applyProtection="0"/>
    <xf numFmtId="43" fontId="1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9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166" fontId="10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10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10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8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 fontId="110" fillId="0" borderId="0" applyFont="0" applyFill="0" applyBorder="0" applyAlignment="0" applyProtection="0"/>
    <xf numFmtId="178" fontId="111" fillId="0" borderId="0"/>
    <xf numFmtId="0" fontId="112" fillId="0" borderId="0"/>
    <xf numFmtId="0" fontId="13" fillId="24" borderId="29" applyNumberFormat="0" applyFont="0" applyAlignment="0" applyProtection="0"/>
    <xf numFmtId="0" fontId="113" fillId="67" borderId="0">
      <alignment horizontal="center" vertical="center" wrapText="1"/>
    </xf>
    <xf numFmtId="213" fontId="13" fillId="0" borderId="0" applyFill="0" applyBorder="0">
      <alignment horizontal="right"/>
      <protection locked="0"/>
    </xf>
    <xf numFmtId="205" fontId="81" fillId="0" borderId="0" applyFont="0" applyFill="0" applyBorder="0" applyAlignment="0" applyProtection="0"/>
    <xf numFmtId="214" fontId="38" fillId="0" borderId="0">
      <alignment horizontal="right"/>
    </xf>
    <xf numFmtId="8" fontId="114" fillId="0" borderId="66">
      <protection locked="0"/>
    </xf>
    <xf numFmtId="0" fontId="105" fillId="0" borderId="0" applyFont="0" applyFill="0" applyBorder="0" applyProtection="0">
      <alignment horizontal="right"/>
    </xf>
    <xf numFmtId="187" fontId="13" fillId="0" borderId="0" applyFont="0" applyFill="0" applyBorder="0" applyAlignment="0" applyProtection="0">
      <alignment horizontal="right"/>
    </xf>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5" fillId="0" borderId="0" applyFont="0" applyFill="0" applyBorder="0" applyAlignment="0" applyProtection="0"/>
    <xf numFmtId="44" fontId="9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20" fillId="0" borderId="0" applyFont="0" applyFill="0" applyBorder="0" applyAlignment="0" applyProtection="0"/>
    <xf numFmtId="44" fontId="78" fillId="0" borderId="0" applyFont="0" applyFill="0" applyBorder="0" applyAlignment="0" applyProtection="0"/>
    <xf numFmtId="44" fontId="92" fillId="0" borderId="0" applyFont="0" applyFill="0" applyBorder="0" applyAlignment="0" applyProtection="0"/>
    <xf numFmtId="14" fontId="13" fillId="0" borderId="0" applyFont="0" applyFill="0" applyBorder="0" applyAlignment="0" applyProtection="0"/>
    <xf numFmtId="44" fontId="13" fillId="0" borderId="0" applyFont="0" applyFill="0" applyBorder="0" applyAlignment="0" applyProtection="0"/>
    <xf numFmtId="44" fontId="7" fillId="0" borderId="0" applyFont="0" applyFill="0" applyBorder="0" applyAlignment="0" applyProtection="0"/>
    <xf numFmtId="165" fontId="108" fillId="0" borderId="0" applyFont="0" applyFill="0" applyBorder="0" applyAlignment="0" applyProtection="0"/>
    <xf numFmtId="165" fontId="13" fillId="0" borderId="0" applyFont="0" applyFill="0" applyBorder="0" applyAlignment="0" applyProtection="0"/>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44" fontId="13" fillId="0" borderId="0" applyFont="0" applyFill="0" applyBorder="0" applyAlignment="0" applyProtection="0"/>
    <xf numFmtId="44" fontId="20" fillId="0" borderId="0" applyFont="0" applyFill="0" applyBorder="0" applyAlignment="0" applyProtection="0"/>
    <xf numFmtId="165" fontId="7" fillId="0" borderId="0" applyFont="0" applyFill="0" applyBorder="0" applyAlignment="0" applyProtection="0"/>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215" fontId="13" fillId="0" borderId="0" applyFont="0" applyFill="0" applyBorder="0" applyAlignment="0" applyProtection="0">
      <alignment horizontal="right"/>
    </xf>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216" fontId="115"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1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8" fillId="0" borderId="0" applyFont="0" applyFill="0" applyBorder="0" applyAlignment="0" applyProtection="0"/>
    <xf numFmtId="44" fontId="7" fillId="0" borderId="0" applyFont="0" applyFill="0" applyBorder="0" applyAlignment="0" applyProtection="0"/>
    <xf numFmtId="44" fontId="13"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165" fontId="109" fillId="0" borderId="0" applyFont="0" applyFill="0" applyBorder="0" applyAlignment="0" applyProtection="0"/>
    <xf numFmtId="44" fontId="78" fillId="0" borderId="0" applyFont="0" applyFill="0" applyBorder="0" applyAlignment="0" applyProtection="0"/>
    <xf numFmtId="165" fontId="1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1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217" fontId="81" fillId="0" borderId="0" applyFont="0" applyFill="0" applyBorder="0" applyProtection="0">
      <alignment horizontal="right"/>
    </xf>
    <xf numFmtId="218" fontId="109" fillId="0" borderId="67" applyFont="0" applyFill="0" applyBorder="0" applyAlignment="0" applyProtection="0"/>
    <xf numFmtId="219" fontId="89" fillId="0" borderId="0" applyFont="0" applyFill="0" applyBorder="0" applyAlignment="0" applyProtection="0">
      <alignment vertical="center"/>
    </xf>
    <xf numFmtId="220" fontId="89" fillId="0" borderId="0" applyFont="0" applyFill="0" applyBorder="0" applyAlignment="0" applyProtection="0">
      <alignment vertical="center"/>
    </xf>
    <xf numFmtId="0" fontId="102" fillId="0" borderId="0" applyFont="0" applyFill="0" applyBorder="0" applyAlignment="0">
      <protection locked="0"/>
    </xf>
    <xf numFmtId="0" fontId="85" fillId="0" borderId="0" applyFont="0" applyFill="0" applyBorder="0" applyAlignment="0" applyProtection="0"/>
    <xf numFmtId="221" fontId="79" fillId="0" borderId="68" applyNumberFormat="0" applyFill="0">
      <alignment horizontal="right"/>
    </xf>
    <xf numFmtId="221" fontId="79" fillId="0" borderId="68" applyNumberFormat="0" applyFill="0">
      <alignment horizontal="right"/>
    </xf>
    <xf numFmtId="1" fontId="116" fillId="0" borderId="0"/>
    <xf numFmtId="222" fontId="99" fillId="0" borderId="0" applyFont="0" applyFill="0" applyBorder="0" applyProtection="0">
      <alignment horizontal="right"/>
    </xf>
    <xf numFmtId="223" fontId="82" fillId="65" borderId="8" applyFont="0" applyFill="0" applyBorder="0" applyAlignment="0" applyProtection="0"/>
    <xf numFmtId="224" fontId="109" fillId="0" borderId="0" applyFont="0" applyFill="0" applyBorder="0" applyAlignment="0" applyProtection="0"/>
    <xf numFmtId="224" fontId="109" fillId="0" borderId="0" applyFont="0" applyFill="0" applyBorder="0" applyAlignment="0" applyProtection="0"/>
    <xf numFmtId="225" fontId="86" fillId="0" borderId="5" applyFont="0" applyFill="0" applyBorder="0" applyAlignment="0" applyProtection="0"/>
    <xf numFmtId="179" fontId="13" fillId="0" borderId="0" applyFont="0" applyFill="0" applyBorder="0" applyAlignment="0" applyProtection="0"/>
    <xf numFmtId="226" fontId="107" fillId="0" borderId="0" applyFont="0" applyFill="0" applyBorder="0" applyAlignment="0" applyProtection="0"/>
    <xf numFmtId="14" fontId="20" fillId="0" borderId="0" applyFill="0" applyBorder="0" applyAlignment="0"/>
    <xf numFmtId="0" fontId="13" fillId="0" borderId="0">
      <alignment horizontal="left" vertical="top"/>
    </xf>
    <xf numFmtId="42" fontId="117" fillId="0" borderId="0"/>
    <xf numFmtId="0" fontId="109" fillId="0" borderId="0"/>
    <xf numFmtId="41" fontId="13" fillId="0" borderId="0" applyFont="0" applyFill="0" applyBorder="0" applyAlignment="0" applyProtection="0"/>
    <xf numFmtId="43" fontId="13" fillId="0" borderId="0" applyFont="0" applyFill="0" applyBorder="0" applyAlignment="0" applyProtection="0"/>
    <xf numFmtId="0" fontId="118" fillId="0" borderId="0">
      <protection locked="0"/>
    </xf>
    <xf numFmtId="0" fontId="13" fillId="0" borderId="0"/>
    <xf numFmtId="42" fontId="81" fillId="0" borderId="0"/>
    <xf numFmtId="167" fontId="13" fillId="0" borderId="69" applyNumberFormat="0" applyFont="0" applyFill="0" applyAlignment="0" applyProtection="0"/>
    <xf numFmtId="167" fontId="13" fillId="0" borderId="69" applyNumberFormat="0" applyFont="0" applyFill="0" applyAlignment="0" applyProtection="0"/>
    <xf numFmtId="167" fontId="13" fillId="0" borderId="69" applyNumberFormat="0" applyFont="0" applyFill="0" applyAlignment="0" applyProtection="0"/>
    <xf numFmtId="42" fontId="119" fillId="0" borderId="0" applyFill="0" applyBorder="0" applyAlignment="0" applyProtection="0"/>
    <xf numFmtId="1" fontId="99" fillId="0" borderId="0"/>
    <xf numFmtId="227" fontId="120" fillId="0" borderId="0">
      <protection locked="0"/>
    </xf>
    <xf numFmtId="227" fontId="120" fillId="0" borderId="0">
      <protection locked="0"/>
    </xf>
    <xf numFmtId="204" fontId="81" fillId="0" borderId="0" applyFill="0" applyBorder="0" applyAlignment="0"/>
    <xf numFmtId="205" fontId="81" fillId="0" borderId="0" applyFill="0" applyBorder="0" applyAlignment="0"/>
    <xf numFmtId="204" fontId="81" fillId="0" borderId="0" applyFill="0" applyBorder="0" applyAlignment="0"/>
    <xf numFmtId="206" fontId="13" fillId="0" borderId="0" applyFill="0" applyBorder="0" applyAlignment="0"/>
    <xf numFmtId="205" fontId="81" fillId="0" borderId="0" applyFill="0" applyBorder="0" applyAlignment="0"/>
    <xf numFmtId="0" fontId="26" fillId="8" borderId="28" applyNumberFormat="0" applyAlignment="0" applyProtection="0"/>
    <xf numFmtId="228" fontId="80" fillId="0" borderId="0" applyFon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229" fontId="102" fillId="68" borderId="10">
      <alignment horizontal="left"/>
    </xf>
    <xf numFmtId="1" fontId="122" fillId="69" borderId="41" applyNumberFormat="0" applyBorder="0" applyAlignment="0">
      <alignment horizontal="centerContinuous" vertical="center"/>
      <protection locked="0"/>
    </xf>
    <xf numFmtId="230" fontId="13" fillId="0" borderId="0">
      <protection locked="0"/>
    </xf>
    <xf numFmtId="208" fontId="13" fillId="0" borderId="0">
      <protection locked="0"/>
    </xf>
    <xf numFmtId="2" fontId="110" fillId="0" borderId="0" applyFont="0" applyFill="0" applyBorder="0" applyAlignment="0" applyProtection="0"/>
    <xf numFmtId="0" fontId="123" fillId="0" borderId="0" applyNumberFormat="0" applyFill="0" applyBorder="0" applyAlignment="0" applyProtection="0"/>
    <xf numFmtId="0" fontId="124" fillId="0" borderId="0" applyFill="0" applyBorder="0" applyProtection="0">
      <alignment horizontal="left"/>
    </xf>
    <xf numFmtId="0" fontId="125" fillId="29" borderId="0" applyNumberFormat="0" applyBorder="0" applyAlignment="0" applyProtection="0"/>
    <xf numFmtId="0" fontId="125" fillId="29" borderId="0" applyNumberFormat="0" applyBorder="0" applyAlignment="0" applyProtection="0"/>
    <xf numFmtId="0" fontId="125" fillId="29" borderId="0" applyNumberFormat="0" applyBorder="0" applyAlignment="0" applyProtection="0"/>
    <xf numFmtId="0" fontId="125" fillId="29" borderId="0" applyNumberFormat="0" applyBorder="0" applyAlignment="0" applyProtection="0"/>
    <xf numFmtId="0" fontId="125" fillId="29" borderId="0" applyNumberFormat="0" applyBorder="0" applyAlignment="0" applyProtection="0"/>
    <xf numFmtId="0" fontId="125" fillId="29" borderId="0" applyNumberFormat="0" applyBorder="0" applyAlignment="0" applyProtection="0"/>
    <xf numFmtId="0" fontId="125"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38" fontId="109" fillId="70" borderId="0" applyNumberFormat="0" applyBorder="0" applyAlignment="0" applyProtection="0"/>
    <xf numFmtId="0" fontId="126" fillId="0" borderId="0" applyNumberFormat="0">
      <alignment horizontal="right"/>
    </xf>
    <xf numFmtId="0" fontId="13" fillId="0" borderId="0"/>
    <xf numFmtId="0" fontId="13" fillId="0" borderId="0"/>
    <xf numFmtId="0" fontId="13" fillId="0" borderId="0"/>
    <xf numFmtId="0" fontId="13" fillId="0" borderId="0"/>
    <xf numFmtId="231" fontId="13" fillId="71" borderId="33" applyNumberFormat="0" applyFont="0" applyBorder="0" applyAlignment="0" applyProtection="0"/>
    <xf numFmtId="182" fontId="13" fillId="0" borderId="0" applyFont="0" applyFill="0" applyBorder="0" applyAlignment="0" applyProtection="0">
      <alignment horizontal="right"/>
    </xf>
    <xf numFmtId="178" fontId="127" fillId="71" borderId="0" applyNumberFormat="0" applyFont="0" applyAlignment="0"/>
    <xf numFmtId="0" fontId="128" fillId="0" borderId="0" applyProtection="0">
      <alignment horizontal="right"/>
    </xf>
    <xf numFmtId="0" fontId="48" fillId="0" borderId="70" applyNumberFormat="0" applyAlignment="0" applyProtection="0">
      <alignment horizontal="left" vertical="center"/>
    </xf>
    <xf numFmtId="0" fontId="48" fillId="0" borderId="32">
      <alignment horizontal="left" vertical="center"/>
    </xf>
    <xf numFmtId="49" fontId="129" fillId="0" borderId="0">
      <alignment horizontal="centerContinuous"/>
    </xf>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63" fillId="0" borderId="52" applyNumberFormat="0" applyFill="0" applyAlignment="0" applyProtection="0"/>
    <xf numFmtId="0" fontId="130" fillId="0" borderId="0" applyNumberFormat="0" applyFill="0" applyBorder="0" applyAlignment="0" applyProtection="0"/>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64" fillId="0" borderId="53" applyNumberFormat="0" applyFill="0" applyAlignment="0" applyProtection="0"/>
    <xf numFmtId="0" fontId="131" fillId="0" borderId="0" applyProtection="0">
      <alignment horizontal="left"/>
    </xf>
    <xf numFmtId="0" fontId="132" fillId="0" borderId="0" applyProtection="0">
      <alignment horizontal="left"/>
    </xf>
    <xf numFmtId="0" fontId="132" fillId="0" borderId="0" applyProtection="0">
      <alignment horizontal="left"/>
    </xf>
    <xf numFmtId="0" fontId="132" fillId="0" borderId="0" applyProtection="0">
      <alignment horizontal="left"/>
    </xf>
    <xf numFmtId="0" fontId="132" fillId="0" borderId="0" applyProtection="0">
      <alignment horizontal="left"/>
    </xf>
    <xf numFmtId="0" fontId="133" fillId="0" borderId="54" applyNumberFormat="0" applyFill="0" applyAlignment="0" applyProtection="0"/>
    <xf numFmtId="0" fontId="65" fillId="0" borderId="54" applyNumberFormat="0" applyFill="0" applyAlignment="0" applyProtection="0"/>
    <xf numFmtId="0" fontId="132" fillId="0" borderId="0" applyProtection="0">
      <alignment horizontal="left"/>
    </xf>
    <xf numFmtId="0" fontId="65" fillId="0" borderId="0" applyNumberFormat="0" applyFill="0" applyBorder="0" applyAlignment="0" applyProtection="0"/>
    <xf numFmtId="0" fontId="65" fillId="0" borderId="0" applyNumberFormat="0" applyFill="0" applyBorder="0" applyAlignment="0" applyProtection="0"/>
    <xf numFmtId="0" fontId="134" fillId="0" borderId="0"/>
    <xf numFmtId="0" fontId="93" fillId="0" borderId="0"/>
    <xf numFmtId="232" fontId="88" fillId="0" borderId="0">
      <alignment horizontal="centerContinuous"/>
    </xf>
    <xf numFmtId="0" fontId="135" fillId="0" borderId="71" applyNumberFormat="0" applyFill="0" applyBorder="0" applyAlignment="0" applyProtection="0">
      <alignment horizontal="left"/>
    </xf>
    <xf numFmtId="232" fontId="88" fillId="0" borderId="72">
      <alignment horizontal="center"/>
    </xf>
    <xf numFmtId="0" fontId="13" fillId="0" borderId="0" applyNumberFormat="0" applyFill="0" applyBorder="0" applyProtection="0">
      <alignment wrapText="1"/>
    </xf>
    <xf numFmtId="0" fontId="13" fillId="0" borderId="0" applyNumberFormat="0" applyFill="0" applyBorder="0" applyProtection="0">
      <alignment horizontal="justify" vertical="top" wrapText="1"/>
    </xf>
    <xf numFmtId="0" fontId="136" fillId="0" borderId="37">
      <alignment horizontal="left" vertical="center"/>
    </xf>
    <xf numFmtId="0" fontId="136" fillId="72" borderId="0">
      <alignment horizontal="centerContinuous" wrapText="1"/>
    </xf>
    <xf numFmtId="0" fontId="137" fillId="0" borderId="0" applyNumberFormat="0" applyFill="0" applyBorder="0" applyAlignment="0" applyProtection="0"/>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39" fillId="0" borderId="0" applyNumberFormat="0" applyFill="0" applyBorder="0" applyAlignment="0" applyProtection="0"/>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233" fontId="138" fillId="0" borderId="0" applyNumberFormat="0" applyFill="0" applyBorder="0" applyAlignment="0" applyProtection="0">
      <alignment vertical="top"/>
      <protection locked="0"/>
    </xf>
    <xf numFmtId="0" fontId="13" fillId="0" borderId="0" applyNumberFormat="0" applyFill="0" applyBorder="0" applyAlignment="0" applyProtection="0"/>
    <xf numFmtId="0" fontId="13" fillId="0" borderId="0">
      <alignment horizontal="right"/>
    </xf>
    <xf numFmtId="10" fontId="109" fillId="65" borderId="33" applyNumberFormat="0" applyBorder="0" applyAlignment="0" applyProtection="0"/>
    <xf numFmtId="0" fontId="143" fillId="32" borderId="55" applyNumberFormat="0" applyAlignment="0" applyProtection="0"/>
    <xf numFmtId="0" fontId="143" fillId="32" borderId="55" applyNumberFormat="0" applyAlignment="0" applyProtection="0"/>
    <xf numFmtId="0" fontId="143" fillId="32" borderId="55" applyNumberFormat="0" applyAlignment="0" applyProtection="0"/>
    <xf numFmtId="0" fontId="143" fillId="32" borderId="55" applyNumberFormat="0" applyAlignment="0" applyProtection="0"/>
    <xf numFmtId="0" fontId="143" fillId="32" borderId="55" applyNumberFormat="0" applyAlignment="0" applyProtection="0"/>
    <xf numFmtId="0" fontId="69" fillId="32" borderId="55" applyNumberFormat="0" applyAlignment="0" applyProtection="0"/>
    <xf numFmtId="234" fontId="102" fillId="0" borderId="0" applyNumberFormat="0" applyFill="0" applyBorder="0" applyAlignment="0" applyProtection="0"/>
    <xf numFmtId="0" fontId="13" fillId="0" borderId="0" applyNumberFormat="0" applyFill="0" applyBorder="0" applyAlignment="0">
      <protection locked="0"/>
    </xf>
    <xf numFmtId="0" fontId="144" fillId="65" borderId="0" applyNumberFormat="0" applyFont="0" applyBorder="0" applyAlignment="0">
      <alignment horizontal="right"/>
      <protection locked="0"/>
    </xf>
    <xf numFmtId="0" fontId="145" fillId="23" borderId="0" applyNumberFormat="0" applyFont="0" applyBorder="0" applyAlignment="0">
      <alignment horizontal="right" vertical="top"/>
      <protection locked="0"/>
    </xf>
    <xf numFmtId="235" fontId="13" fillId="65" borderId="73" applyNumberFormat="0" applyFont="0" applyBorder="0" applyAlignment="0">
      <alignment horizontal="right" vertical="center"/>
      <protection locked="0"/>
    </xf>
    <xf numFmtId="0" fontId="145" fillId="23" borderId="0" applyNumberFormat="0" applyFont="0" applyBorder="0" applyAlignment="0">
      <alignment horizontal="right" vertical="top"/>
      <protection locked="0"/>
    </xf>
    <xf numFmtId="0" fontId="102" fillId="0" borderId="0" applyFill="0" applyBorder="0">
      <alignment horizontal="right"/>
      <protection locked="0"/>
    </xf>
    <xf numFmtId="236" fontId="146" fillId="0" borderId="74" applyFont="0" applyFill="0" applyBorder="0" applyAlignment="0" applyProtection="0"/>
    <xf numFmtId="237" fontId="13" fillId="0" borderId="0" applyFill="0" applyBorder="0">
      <alignment horizontal="right"/>
      <protection locked="0"/>
    </xf>
    <xf numFmtId="0" fontId="147" fillId="0" borderId="0" applyFill="0" applyBorder="0"/>
    <xf numFmtId="0" fontId="148" fillId="73" borderId="75">
      <alignment horizontal="left" vertical="center" wrapText="1"/>
    </xf>
    <xf numFmtId="0" fontId="85" fillId="0" borderId="0" applyNumberFormat="0" applyFill="0" applyBorder="0" applyProtection="0">
      <alignment horizontal="left" vertical="center"/>
    </xf>
    <xf numFmtId="0" fontId="149"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81" fillId="74" borderId="0" applyNumberFormat="0" applyFont="0" applyBorder="0" applyProtection="0"/>
    <xf numFmtId="2" fontId="150" fillId="0" borderId="5"/>
    <xf numFmtId="204" fontId="81" fillId="0" borderId="0" applyFill="0" applyBorder="0" applyAlignment="0"/>
    <xf numFmtId="205" fontId="81" fillId="0" borderId="0" applyFill="0" applyBorder="0" applyAlignment="0"/>
    <xf numFmtId="204" fontId="81" fillId="0" borderId="0" applyFill="0" applyBorder="0" applyAlignment="0"/>
    <xf numFmtId="206" fontId="13" fillId="0" borderId="0" applyFill="0" applyBorder="0" applyAlignment="0"/>
    <xf numFmtId="205" fontId="81" fillId="0" borderId="0" applyFill="0" applyBorder="0" applyAlignment="0"/>
    <xf numFmtId="0" fontId="151" fillId="0" borderId="57" applyNumberFormat="0" applyFill="0" applyAlignment="0" applyProtection="0"/>
    <xf numFmtId="0" fontId="151" fillId="0" borderId="57" applyNumberFormat="0" applyFill="0" applyAlignment="0" applyProtection="0"/>
    <xf numFmtId="0" fontId="151" fillId="0" borderId="57" applyNumberFormat="0" applyFill="0" applyAlignment="0" applyProtection="0"/>
    <xf numFmtId="0" fontId="151" fillId="0" borderId="57" applyNumberFormat="0" applyFill="0" applyAlignment="0" applyProtection="0"/>
    <xf numFmtId="0" fontId="151" fillId="0" borderId="57" applyNumberFormat="0" applyFill="0" applyAlignment="0" applyProtection="0"/>
    <xf numFmtId="0" fontId="151" fillId="0" borderId="57" applyNumberFormat="0" applyFill="0" applyAlignment="0" applyProtection="0"/>
    <xf numFmtId="0" fontId="151" fillId="0" borderId="57" applyNumberFormat="0" applyFill="0" applyAlignment="0" applyProtection="0"/>
    <xf numFmtId="0" fontId="72" fillId="0" borderId="57" applyNumberFormat="0" applyFill="0" applyAlignment="0" applyProtection="0"/>
    <xf numFmtId="0" fontId="72" fillId="0" borderId="57" applyNumberFormat="0" applyFill="0" applyAlignment="0" applyProtection="0"/>
    <xf numFmtId="14" fontId="86" fillId="0" borderId="5" applyFont="0" applyFill="0" applyBorder="0" applyAlignment="0" applyProtection="0"/>
    <xf numFmtId="3" fontId="13" fillId="0" borderId="0"/>
    <xf numFmtId="1" fontId="152" fillId="0" borderId="0"/>
    <xf numFmtId="238" fontId="153" fillId="75" borderId="0" applyBorder="0" applyAlignment="0">
      <alignment horizontal="right"/>
    </xf>
    <xf numFmtId="41" fontId="13" fillId="0" borderId="0" applyFont="0" applyFill="0" applyBorder="0" applyAlignment="0" applyProtection="0"/>
    <xf numFmtId="43"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39" fontId="13" fillId="0" borderId="0" applyFont="0" applyFill="0" applyBorder="0" applyAlignment="0" applyProtection="0"/>
    <xf numFmtId="240" fontId="7" fillId="0" borderId="0" applyFont="0" applyFill="0" applyBorder="0" applyAlignment="0" applyProtection="0"/>
    <xf numFmtId="241" fontId="13" fillId="0" borderId="0" applyFont="0" applyFill="0" applyBorder="0" applyAlignment="0" applyProtection="0"/>
    <xf numFmtId="14" fontId="84" fillId="0" borderId="0" applyFont="0" applyFill="0" applyBorder="0" applyAlignment="0" applyProtection="0"/>
    <xf numFmtId="3" fontId="85" fillId="0" borderId="0"/>
    <xf numFmtId="3" fontId="85" fillId="0" borderId="0"/>
    <xf numFmtId="0" fontId="13" fillId="0" borderId="0" applyFont="0" applyFill="0" applyBorder="0" applyAlignment="0" applyProtection="0"/>
    <xf numFmtId="0" fontId="13" fillId="0" borderId="0" applyFont="0" applyFill="0" applyBorder="0" applyAlignment="0" applyProtection="0"/>
    <xf numFmtId="242" fontId="13" fillId="0" borderId="0" applyFont="0" applyFill="0" applyBorder="0" applyAlignment="0" applyProtection="0"/>
    <xf numFmtId="243" fontId="7" fillId="0" borderId="0" applyFont="0" applyFill="0" applyBorder="0" applyAlignment="0" applyProtection="0"/>
    <xf numFmtId="244" fontId="13" fillId="0" borderId="0" applyFont="0" applyFill="0" applyBorder="0" applyAlignment="0" applyProtection="0"/>
    <xf numFmtId="245" fontId="13" fillId="0" borderId="0">
      <protection locked="0"/>
    </xf>
    <xf numFmtId="225" fontId="109" fillId="65" borderId="0">
      <alignment horizontal="center"/>
    </xf>
    <xf numFmtId="246" fontId="107" fillId="0" borderId="0" applyFont="0" applyFill="0" applyBorder="0" applyProtection="0">
      <alignment horizontal="right"/>
    </xf>
    <xf numFmtId="247" fontId="13" fillId="0" borderId="0" applyFont="0" applyFill="0" applyBorder="0" applyAlignment="0" applyProtection="0"/>
    <xf numFmtId="175" fontId="13" fillId="0" borderId="0" applyFont="0" applyFill="0" applyBorder="0" applyAlignment="0" applyProtection="0"/>
    <xf numFmtId="0" fontId="105" fillId="0" borderId="0" applyFont="0" applyFill="0" applyBorder="0" applyProtection="0">
      <alignment horizontal="right"/>
    </xf>
    <xf numFmtId="0" fontId="105" fillId="0" borderId="0" applyFont="0" applyFill="0" applyBorder="0" applyProtection="0">
      <alignment horizontal="right"/>
    </xf>
    <xf numFmtId="0" fontId="105" fillId="0" borderId="0" applyFont="0" applyFill="0" applyBorder="0" applyProtection="0">
      <alignment horizontal="right"/>
    </xf>
    <xf numFmtId="0" fontId="13" fillId="0" borderId="0" applyFont="0" applyFill="0" applyBorder="0" applyProtection="0">
      <alignment horizontal="right"/>
    </xf>
    <xf numFmtId="167" fontId="13" fillId="0" borderId="0" applyFont="0" applyFill="0" applyBorder="0" applyProtection="0">
      <alignment horizontal="right"/>
    </xf>
    <xf numFmtId="0" fontId="13" fillId="0" borderId="76" applyBorder="0" applyAlignment="0" applyProtection="0">
      <alignment horizontal="center"/>
    </xf>
    <xf numFmtId="0" fontId="154" fillId="31" borderId="0" applyNumberFormat="0" applyBorder="0" applyAlignment="0" applyProtection="0"/>
    <xf numFmtId="0" fontId="154" fillId="31" borderId="0" applyNumberFormat="0" applyBorder="0" applyAlignment="0" applyProtection="0"/>
    <xf numFmtId="0" fontId="154" fillId="31" borderId="0" applyNumberFormat="0" applyBorder="0" applyAlignment="0" applyProtection="0"/>
    <xf numFmtId="0" fontId="154" fillId="31" borderId="0" applyNumberFormat="0" applyBorder="0" applyAlignment="0" applyProtection="0"/>
    <xf numFmtId="0" fontId="154" fillId="31" borderId="0" applyNumberFormat="0" applyBorder="0" applyAlignment="0" applyProtection="0"/>
    <xf numFmtId="0" fontId="154" fillId="31" borderId="0" applyNumberFormat="0" applyBorder="0" applyAlignment="0" applyProtection="0"/>
    <xf numFmtId="0" fontId="154" fillId="31"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97" fillId="0" borderId="0"/>
    <xf numFmtId="235" fontId="89" fillId="0" borderId="0" applyNumberFormat="0" applyFont="0" applyFill="0" applyBorder="0" applyAlignment="0" applyProtection="0">
      <alignment vertical="center"/>
    </xf>
    <xf numFmtId="37" fontId="155" fillId="0" borderId="0"/>
    <xf numFmtId="0" fontId="156" fillId="0" borderId="0"/>
    <xf numFmtId="0" fontId="38" fillId="76" borderId="0" applyNumberFormat="0" applyBorder="0" applyAlignment="0">
      <alignment horizontal="right"/>
      <protection hidden="1"/>
    </xf>
    <xf numFmtId="235" fontId="157" fillId="0" borderId="0" applyNumberFormat="0" applyFill="0" applyBorder="0" applyAlignment="0" applyProtection="0">
      <alignment vertical="center"/>
    </xf>
    <xf numFmtId="1" fontId="85" fillId="0" borderId="0"/>
    <xf numFmtId="248" fontId="158" fillId="0" borderId="0"/>
    <xf numFmtId="37" fontId="82" fillId="77" borderId="0" applyFont="0" applyFill="0" applyBorder="0" applyAlignment="0" applyProtection="0"/>
    <xf numFmtId="227" fontId="13" fillId="0" borderId="0" applyFont="0" applyFill="0" applyBorder="0" applyAlignment="0"/>
    <xf numFmtId="249" fontId="109" fillId="0" borderId="0" applyFont="0" applyFill="0" applyBorder="0" applyAlignment="0"/>
    <xf numFmtId="250" fontId="109" fillId="0" borderId="0" applyFont="0" applyFill="0" applyBorder="0" applyAlignment="0"/>
    <xf numFmtId="249" fontId="109" fillId="0" borderId="0" applyFont="0" applyFill="0" applyBorder="0" applyAlignment="0"/>
    <xf numFmtId="251" fontId="7" fillId="0" borderId="0"/>
    <xf numFmtId="0" fontId="13" fillId="0" borderId="0"/>
    <xf numFmtId="0" fontId="13" fillId="0" borderId="0"/>
    <xf numFmtId="0" fontId="13" fillId="0" borderId="0"/>
    <xf numFmtId="0" fontId="13" fillId="0" borderId="0"/>
    <xf numFmtId="0" fontId="102" fillId="0" borderId="0"/>
    <xf numFmtId="0" fontId="13" fillId="0" borderId="0"/>
    <xf numFmtId="0" fontId="7" fillId="0" borderId="0"/>
    <xf numFmtId="0" fontId="13" fillId="0" borderId="0"/>
    <xf numFmtId="0" fontId="7" fillId="0" borderId="0"/>
    <xf numFmtId="0" fontId="7" fillId="0" borderId="0"/>
    <xf numFmtId="0" fontId="7" fillId="0" borderId="0"/>
    <xf numFmtId="0" fontId="102" fillId="0" borderId="0"/>
    <xf numFmtId="0" fontId="13" fillId="0" borderId="0"/>
    <xf numFmtId="0" fontId="20" fillId="0" borderId="0"/>
    <xf numFmtId="0" fontId="7" fillId="0" borderId="0"/>
    <xf numFmtId="0" fontId="7" fillId="0" borderId="0"/>
    <xf numFmtId="0" fontId="7" fillId="0" borderId="0"/>
    <xf numFmtId="0" fontId="7" fillId="0" borderId="0"/>
    <xf numFmtId="0" fontId="13" fillId="0" borderId="33"/>
    <xf numFmtId="0" fontId="20" fillId="0" borderId="0">
      <alignment vertical="top"/>
    </xf>
    <xf numFmtId="0" fontId="20" fillId="0" borderId="0">
      <alignment vertical="top"/>
    </xf>
    <xf numFmtId="0" fontId="13" fillId="0" borderId="0"/>
    <xf numFmtId="0" fontId="7" fillId="0" borderId="0"/>
    <xf numFmtId="0" fontId="13" fillId="0" borderId="0"/>
    <xf numFmtId="0" fontId="7" fillId="0" borderId="0"/>
    <xf numFmtId="0" fontId="13" fillId="0" borderId="0"/>
    <xf numFmtId="0" fontId="13" fillId="0" borderId="0"/>
    <xf numFmtId="0" fontId="13" fillId="0" borderId="0"/>
    <xf numFmtId="0" fontId="13" fillId="0" borderId="0"/>
    <xf numFmtId="0" fontId="7" fillId="0" borderId="0"/>
    <xf numFmtId="0" fontId="13" fillId="0" borderId="0"/>
    <xf numFmtId="0" fontId="13" fillId="0" borderId="0"/>
    <xf numFmtId="0" fontId="102" fillId="0" borderId="0"/>
    <xf numFmtId="0" fontId="7" fillId="0" borderId="0"/>
    <xf numFmtId="0" fontId="102"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35" fillId="0" borderId="0"/>
    <xf numFmtId="0" fontId="13" fillId="0" borderId="0"/>
    <xf numFmtId="0" fontId="13" fillId="0" borderId="0"/>
    <xf numFmtId="0" fontId="35" fillId="0" borderId="0"/>
    <xf numFmtId="0" fontId="102" fillId="0" borderId="0"/>
    <xf numFmtId="0" fontId="13" fillId="0" borderId="0"/>
    <xf numFmtId="233" fontId="13" fillId="0" borderId="0"/>
    <xf numFmtId="0" fontId="102" fillId="0" borderId="0"/>
    <xf numFmtId="0" fontId="102" fillId="0" borderId="0"/>
    <xf numFmtId="233" fontId="13" fillId="0" borderId="0"/>
    <xf numFmtId="0" fontId="35"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9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5" fillId="0" borderId="0"/>
    <xf numFmtId="0" fontId="126" fillId="0" borderId="0"/>
    <xf numFmtId="0" fontId="13" fillId="0" borderId="0"/>
    <xf numFmtId="233" fontId="13" fillId="0" borderId="0"/>
    <xf numFmtId="233" fontId="13" fillId="0" borderId="0"/>
    <xf numFmtId="0" fontId="13" fillId="0" borderId="0"/>
    <xf numFmtId="0" fontId="10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233" fontId="13"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2" fillId="0" borderId="0"/>
    <xf numFmtId="0" fontId="102" fillId="0" borderId="0"/>
    <xf numFmtId="0" fontId="102" fillId="0" borderId="0"/>
    <xf numFmtId="0" fontId="102"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3" fillId="0" borderId="0"/>
    <xf numFmtId="0" fontId="13" fillId="0" borderId="0"/>
    <xf numFmtId="0" fontId="102" fillId="0" borderId="0"/>
    <xf numFmtId="0" fontId="78" fillId="0" borderId="0"/>
    <xf numFmtId="0" fontId="102" fillId="0" borderId="0"/>
    <xf numFmtId="0" fontId="102"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102" fillId="0" borderId="0"/>
    <xf numFmtId="0" fontId="7" fillId="0" borderId="0"/>
    <xf numFmtId="0" fontId="7" fillId="0" borderId="0"/>
    <xf numFmtId="0" fontId="7" fillId="0" borderId="0"/>
    <xf numFmtId="0" fontId="102" fillId="0" borderId="0"/>
    <xf numFmtId="0" fontId="102" fillId="0" borderId="0"/>
    <xf numFmtId="0" fontId="102" fillId="0" borderId="0"/>
    <xf numFmtId="0" fontId="102" fillId="0" borderId="0"/>
    <xf numFmtId="0" fontId="102" fillId="0" borderId="0"/>
    <xf numFmtId="0" fontId="15" fillId="0" borderId="0"/>
    <xf numFmtId="0" fontId="102" fillId="0" borderId="0"/>
    <xf numFmtId="0" fontId="78" fillId="0" borderId="0"/>
    <xf numFmtId="0" fontId="78" fillId="0" borderId="0"/>
    <xf numFmtId="0" fontId="102" fillId="0" borderId="0"/>
    <xf numFmtId="0" fontId="10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8" fillId="0" borderId="0"/>
    <xf numFmtId="0" fontId="7" fillId="0" borderId="0"/>
    <xf numFmtId="0" fontId="102" fillId="0" borderId="0"/>
    <xf numFmtId="0" fontId="13" fillId="0" borderId="0"/>
    <xf numFmtId="0" fontId="78" fillId="0" borderId="0"/>
    <xf numFmtId="0" fontId="13" fillId="0" borderId="0"/>
    <xf numFmtId="0" fontId="13" fillId="0" borderId="0"/>
    <xf numFmtId="0" fontId="78" fillId="0" borderId="0"/>
    <xf numFmtId="0" fontId="13" fillId="0" borderId="0"/>
    <xf numFmtId="0" fontId="13" fillId="0" borderId="0"/>
    <xf numFmtId="0" fontId="13" fillId="0" borderId="0"/>
    <xf numFmtId="0" fontId="13" fillId="0" borderId="0"/>
    <xf numFmtId="0" fontId="13" fillId="0" borderId="0"/>
    <xf numFmtId="0" fontId="78" fillId="0" borderId="0"/>
    <xf numFmtId="0" fontId="13" fillId="0" borderId="0"/>
    <xf numFmtId="0" fontId="102" fillId="0" borderId="0"/>
    <xf numFmtId="0" fontId="78" fillId="0" borderId="0"/>
    <xf numFmtId="0" fontId="13" fillId="0" borderId="0"/>
    <xf numFmtId="0" fontId="13" fillId="0" borderId="0"/>
    <xf numFmtId="0" fontId="92" fillId="0" borderId="0"/>
    <xf numFmtId="0" fontId="102" fillId="0" borderId="0"/>
    <xf numFmtId="0" fontId="102" fillId="0" borderId="0"/>
    <xf numFmtId="0" fontId="102"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2" fillId="0" borderId="0"/>
    <xf numFmtId="0" fontId="102"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7" fillId="0" borderId="0"/>
    <xf numFmtId="233" fontId="13" fillId="0" borderId="0"/>
    <xf numFmtId="233" fontId="13" fillId="0" borderId="0"/>
    <xf numFmtId="0"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159" fillId="0" borderId="0"/>
    <xf numFmtId="0" fontId="159" fillId="0" borderId="0"/>
    <xf numFmtId="233" fontId="13" fillId="0" borderId="0"/>
    <xf numFmtId="233" fontId="13" fillId="0" borderId="0"/>
    <xf numFmtId="0" fontId="9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51" fontId="7" fillId="0" borderId="0"/>
    <xf numFmtId="0" fontId="7" fillId="0" borderId="0"/>
    <xf numFmtId="0" fontId="108" fillId="0" borderId="0"/>
    <xf numFmtId="233" fontId="13" fillId="0" borderId="0"/>
    <xf numFmtId="0" fontId="13" fillId="0" borderId="0"/>
    <xf numFmtId="233" fontId="13" fillId="0" borderId="0"/>
    <xf numFmtId="0" fontId="78" fillId="0" borderId="0"/>
    <xf numFmtId="0" fontId="7" fillId="0" borderId="0"/>
    <xf numFmtId="0" fontId="78" fillId="0" borderId="0"/>
    <xf numFmtId="233" fontId="13" fillId="0" borderId="0"/>
    <xf numFmtId="233"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0" fontId="7" fillId="0" borderId="0"/>
    <xf numFmtId="233" fontId="13" fillId="0" borderId="0"/>
    <xf numFmtId="233" fontId="13" fillId="0" borderId="0"/>
    <xf numFmtId="233" fontId="13" fillId="0" borderId="0"/>
    <xf numFmtId="0" fontId="7" fillId="0" borderId="0"/>
    <xf numFmtId="0" fontId="13" fillId="0" borderId="0"/>
    <xf numFmtId="0" fontId="13" fillId="0" borderId="0"/>
    <xf numFmtId="0" fontId="13" fillId="0" borderId="0"/>
    <xf numFmtId="0" fontId="13" fillId="0" borderId="0"/>
    <xf numFmtId="233" fontId="13" fillId="0" borderId="0"/>
    <xf numFmtId="0" fontId="13"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3" fillId="0" borderId="0"/>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81"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9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3" fillId="0" borderId="0"/>
    <xf numFmtId="233" fontId="13" fillId="0" borderId="0"/>
    <xf numFmtId="233" fontId="13" fillId="0" borderId="0"/>
    <xf numFmtId="233" fontId="13" fillId="0" borderId="0"/>
    <xf numFmtId="0" fontId="13" fillId="0" borderId="0">
      <alignment wrapText="1"/>
    </xf>
    <xf numFmtId="0" fontId="13" fillId="0" borderId="0">
      <alignment wrapText="1"/>
    </xf>
    <xf numFmtId="0" fontId="9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3" fillId="0" borderId="0"/>
    <xf numFmtId="233" fontId="13" fillId="0" borderId="0"/>
    <xf numFmtId="0" fontId="13" fillId="0" borderId="0"/>
    <xf numFmtId="0" fontId="7" fillId="0" borderId="0"/>
    <xf numFmtId="233" fontId="13" fillId="0" borderId="0"/>
    <xf numFmtId="233" fontId="13" fillId="0" borderId="0"/>
    <xf numFmtId="233" fontId="13"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0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3" fillId="0" borderId="0"/>
    <xf numFmtId="233" fontId="13" fillId="0" borderId="0"/>
    <xf numFmtId="233" fontId="13" fillId="0" borderId="0"/>
    <xf numFmtId="233" fontId="13" fillId="0" borderId="0"/>
    <xf numFmtId="0" fontId="42" fillId="0" borderId="0"/>
    <xf numFmtId="0" fontId="42" fillId="0" borderId="0"/>
    <xf numFmtId="0" fontId="13" fillId="0" borderId="0">
      <alignment wrapText="1"/>
    </xf>
    <xf numFmtId="0" fontId="13" fillId="0" borderId="0">
      <alignment wrapText="1"/>
    </xf>
    <xf numFmtId="0" fontId="13" fillId="0" borderId="0">
      <alignment wrapText="1"/>
    </xf>
    <xf numFmtId="0" fontId="42" fillId="0" borderId="0"/>
    <xf numFmtId="0" fontId="4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7" fillId="0" borderId="0"/>
    <xf numFmtId="233" fontId="13" fillId="0" borderId="0"/>
    <xf numFmtId="0" fontId="102" fillId="0" borderId="0"/>
    <xf numFmtId="0" fontId="13" fillId="0" borderId="0">
      <alignment wrapText="1"/>
    </xf>
    <xf numFmtId="233" fontId="13"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0" fontId="7" fillId="0" borderId="0"/>
    <xf numFmtId="0" fontId="7" fillId="0" borderId="0"/>
    <xf numFmtId="0" fontId="7"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13" fillId="0" borderId="0">
      <alignment wrapText="1"/>
    </xf>
    <xf numFmtId="0" fontId="102"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233"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51" fontId="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3" fillId="0" borderId="0"/>
    <xf numFmtId="0" fontId="13" fillId="0" borderId="0"/>
    <xf numFmtId="0" fontId="35" fillId="0" borderId="0"/>
    <xf numFmtId="0" fontId="20"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7" fillId="0" borderId="0"/>
    <xf numFmtId="0" fontId="102"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233" fontId="13" fillId="0" borderId="0"/>
    <xf numFmtId="0" fontId="13" fillId="0" borderId="0"/>
    <xf numFmtId="0" fontId="102" fillId="0" borderId="0"/>
    <xf numFmtId="0" fontId="102" fillId="0" borderId="0"/>
    <xf numFmtId="0" fontId="102" fillId="0" borderId="0"/>
    <xf numFmtId="0" fontId="102"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8" fillId="0" borderId="0"/>
    <xf numFmtId="251" fontId="7"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02" fillId="0" borderId="0"/>
    <xf numFmtId="0" fontId="13" fillId="0" borderId="0"/>
    <xf numFmtId="0" fontId="7" fillId="0" borderId="0"/>
    <xf numFmtId="0" fontId="13"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102" fillId="0" borderId="0"/>
    <xf numFmtId="0" fontId="7" fillId="0" borderId="0"/>
    <xf numFmtId="0" fontId="102" fillId="0" borderId="0"/>
    <xf numFmtId="0" fontId="102" fillId="0" borderId="0"/>
    <xf numFmtId="0" fontId="102" fillId="0" borderId="0"/>
    <xf numFmtId="0" fontId="102" fillId="0" borderId="0"/>
    <xf numFmtId="0" fontId="102" fillId="0" borderId="0"/>
    <xf numFmtId="0" fontId="13" fillId="0" borderId="0"/>
    <xf numFmtId="0" fontId="102" fillId="0" borderId="0"/>
    <xf numFmtId="0" fontId="10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2" fillId="0" borderId="0"/>
    <xf numFmtId="0" fontId="7" fillId="0" borderId="0"/>
    <xf numFmtId="0" fontId="7" fillId="0" borderId="0"/>
    <xf numFmtId="0" fontId="7" fillId="0" borderId="0"/>
    <xf numFmtId="0" fontId="102" fillId="0" borderId="0"/>
    <xf numFmtId="0" fontId="102" fillId="0" borderId="0"/>
    <xf numFmtId="0" fontId="102" fillId="0" borderId="0"/>
    <xf numFmtId="0" fontId="102" fillId="0" borderId="0"/>
    <xf numFmtId="0" fontId="102" fillId="0" borderId="0"/>
    <xf numFmtId="251" fontId="7" fillId="0" borderId="0"/>
    <xf numFmtId="0" fontId="20" fillId="0" borderId="0"/>
    <xf numFmtId="0" fontId="13" fillId="0" borderId="0"/>
    <xf numFmtId="0" fontId="13" fillId="0" borderId="0"/>
    <xf numFmtId="0" fontId="109" fillId="0" borderId="0"/>
    <xf numFmtId="0" fontId="7" fillId="0" borderId="0"/>
    <xf numFmtId="0" fontId="102" fillId="0" borderId="0"/>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252" fontId="109" fillId="0" borderId="0" applyFont="0" applyFill="0" applyBorder="0" applyAlignment="0" applyProtection="0">
      <alignment horizontal="right"/>
    </xf>
    <xf numFmtId="0" fontId="160" fillId="0" borderId="0"/>
    <xf numFmtId="0" fontId="13" fillId="0" borderId="0"/>
    <xf numFmtId="0" fontId="161" fillId="0" borderId="0"/>
    <xf numFmtId="253" fontId="109" fillId="0" borderId="0" applyFont="0" applyFill="0" applyBorder="0" applyAlignment="0" applyProtection="0"/>
    <xf numFmtId="0" fontId="87" fillId="35" borderId="59" applyNumberFormat="0" applyFont="0" applyAlignment="0" applyProtection="0"/>
    <xf numFmtId="0" fontId="7" fillId="35" borderId="59" applyNumberFormat="0" applyFont="0" applyAlignment="0" applyProtection="0"/>
    <xf numFmtId="0" fontId="42" fillId="35" borderId="59" applyNumberFormat="0" applyFont="0" applyAlignment="0" applyProtection="0"/>
    <xf numFmtId="0" fontId="7" fillId="35" borderId="59" applyNumberFormat="0" applyFont="0" applyAlignment="0" applyProtection="0"/>
    <xf numFmtId="0" fontId="42"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162" fillId="35" borderId="59" applyNumberFormat="0" applyFont="0" applyAlignment="0" applyProtection="0"/>
    <xf numFmtId="0" fontId="162" fillId="35" borderId="59" applyNumberFormat="0" applyFont="0" applyAlignment="0" applyProtection="0"/>
    <xf numFmtId="0" fontId="162" fillId="35" borderId="59" applyNumberFormat="0" applyFont="0" applyAlignment="0" applyProtection="0"/>
    <xf numFmtId="0" fontId="162" fillId="35" borderId="59" applyNumberFormat="0" applyFont="0" applyAlignment="0" applyProtection="0"/>
    <xf numFmtId="0" fontId="162" fillId="35" borderId="59" applyNumberFormat="0" applyFont="0" applyAlignment="0" applyProtection="0"/>
    <xf numFmtId="0" fontId="162" fillId="35" borderId="59" applyNumberFormat="0" applyFont="0" applyAlignment="0" applyProtection="0"/>
    <xf numFmtId="0" fontId="87" fillId="35" borderId="59" applyNumberFormat="0" applyFont="0" applyAlignment="0" applyProtection="0"/>
    <xf numFmtId="0" fontId="7" fillId="35" borderId="59" applyNumberFormat="0" applyFont="0" applyAlignment="0" applyProtection="0"/>
    <xf numFmtId="0" fontId="87" fillId="35" borderId="59" applyNumberFormat="0" applyFont="0" applyAlignment="0" applyProtection="0"/>
    <xf numFmtId="0" fontId="7" fillId="35" borderId="59" applyNumberFormat="0" applyFont="0" applyAlignment="0" applyProtection="0"/>
    <xf numFmtId="0" fontId="87" fillId="35" borderId="59" applyNumberFormat="0" applyFont="0" applyAlignment="0" applyProtection="0"/>
    <xf numFmtId="0" fontId="7" fillId="35" borderId="59" applyNumberFormat="0" applyFont="0" applyAlignment="0" applyProtection="0"/>
    <xf numFmtId="0" fontId="8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0" fontId="7" fillId="35" borderId="59" applyNumberFormat="0" applyFont="0" applyAlignment="0" applyProtection="0"/>
    <xf numFmtId="254" fontId="163" fillId="0" borderId="0" applyBorder="0" applyProtection="0">
      <alignment horizontal="right"/>
    </xf>
    <xf numFmtId="254" fontId="164" fillId="78" borderId="0" applyBorder="0" applyProtection="0">
      <alignment horizontal="right"/>
    </xf>
    <xf numFmtId="254" fontId="165" fillId="0" borderId="32" applyBorder="0"/>
    <xf numFmtId="254" fontId="163" fillId="0" borderId="0" applyBorder="0" applyProtection="0">
      <alignment horizontal="right"/>
    </xf>
    <xf numFmtId="255" fontId="163" fillId="0" borderId="0" applyBorder="0" applyProtection="0">
      <alignment horizontal="right"/>
    </xf>
    <xf numFmtId="255" fontId="166" fillId="78" borderId="0" applyProtection="0">
      <alignment horizontal="right"/>
    </xf>
    <xf numFmtId="37" fontId="80" fillId="0" borderId="0" applyFill="0" applyBorder="0" applyProtection="0">
      <alignment horizontal="right"/>
    </xf>
    <xf numFmtId="188" fontId="82" fillId="0" borderId="0" applyFont="0" applyFill="0" applyBorder="0" applyProtection="0">
      <alignment horizontal="right"/>
    </xf>
    <xf numFmtId="256" fontId="163" fillId="0" borderId="0" applyFill="0" applyBorder="0" applyProtection="0"/>
    <xf numFmtId="0" fontId="96" fillId="65" borderId="0">
      <alignment horizontal="right"/>
    </xf>
    <xf numFmtId="0" fontId="13" fillId="0" borderId="0">
      <alignment horizontal="right"/>
    </xf>
    <xf numFmtId="0" fontId="167" fillId="33" borderId="56" applyNumberFormat="0" applyAlignment="0" applyProtection="0"/>
    <xf numFmtId="0" fontId="167" fillId="33" borderId="56" applyNumberFormat="0" applyAlignment="0" applyProtection="0"/>
    <xf numFmtId="0" fontId="167" fillId="33" borderId="56" applyNumberFormat="0" applyAlignment="0" applyProtection="0"/>
    <xf numFmtId="0" fontId="167" fillId="33" borderId="56" applyNumberFormat="0" applyAlignment="0" applyProtection="0"/>
    <xf numFmtId="0" fontId="167" fillId="33" borderId="56" applyNumberFormat="0" applyAlignment="0" applyProtection="0"/>
    <xf numFmtId="0" fontId="70" fillId="33" borderId="56" applyNumberFormat="0" applyAlignment="0" applyProtection="0"/>
    <xf numFmtId="0" fontId="70" fillId="33" borderId="56" applyNumberFormat="0" applyAlignment="0" applyProtection="0"/>
    <xf numFmtId="0" fontId="168" fillId="0" borderId="0" applyProtection="0">
      <alignment horizontal="left"/>
    </xf>
    <xf numFmtId="0" fontId="168" fillId="0" borderId="0" applyFill="0" applyBorder="0" applyProtection="0">
      <alignment horizontal="left"/>
    </xf>
    <xf numFmtId="0" fontId="169" fillId="0" borderId="0" applyFill="0" applyBorder="0" applyProtection="0">
      <alignment horizontal="left"/>
    </xf>
    <xf numFmtId="1" fontId="170" fillId="0" borderId="0" applyProtection="0">
      <alignment horizontal="right" vertical="center"/>
    </xf>
    <xf numFmtId="235" fontId="171" fillId="0" borderId="5">
      <alignment vertical="center"/>
    </xf>
    <xf numFmtId="2" fontId="99" fillId="0" borderId="0"/>
    <xf numFmtId="231" fontId="172" fillId="0" borderId="0" applyFill="0" applyBorder="0" applyAlignment="0" applyProtection="0"/>
    <xf numFmtId="169" fontId="13" fillId="0" borderId="0" applyFont="0" applyFill="0" applyBorder="0" applyAlignment="0" applyProtection="0"/>
    <xf numFmtId="257" fontId="81" fillId="0" borderId="0" applyFont="0" applyFill="0" applyBorder="0" applyAlignment="0" applyProtection="0"/>
    <xf numFmtId="258" fontId="173" fillId="65" borderId="33" applyFill="0" applyBorder="0" applyAlignment="0" applyProtection="0">
      <alignment horizontal="right"/>
      <protection locked="0"/>
    </xf>
    <xf numFmtId="259" fontId="173" fillId="70" borderId="0" applyFill="0" applyBorder="0" applyAlignment="0" applyProtection="0">
      <protection hidden="1"/>
    </xf>
    <xf numFmtId="10" fontId="13" fillId="0" borderId="0" applyFont="0" applyFill="0" applyBorder="0" applyAlignment="0" applyProtection="0"/>
    <xf numFmtId="10" fontId="13" fillId="0" borderId="0" applyFont="0" applyFill="0" applyBorder="0" applyAlignment="0" applyProtection="0"/>
    <xf numFmtId="260" fontId="163" fillId="0" borderId="0" applyBorder="0" applyProtection="0">
      <alignment horizontal="right"/>
    </xf>
    <xf numFmtId="260" fontId="164" fillId="78" borderId="0" applyProtection="0">
      <alignment horizontal="right"/>
    </xf>
    <xf numFmtId="260" fontId="163" fillId="0" borderId="0" applyFont="0" applyBorder="0" applyProtection="0">
      <alignment horizontal="right"/>
    </xf>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1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15"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31"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5"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61" fontId="99" fillId="0" borderId="0" applyFont="0" applyFill="0" applyBorder="0" applyProtection="0">
      <alignment horizontal="right"/>
    </xf>
    <xf numFmtId="9" fontId="13" fillId="0" borderId="0"/>
    <xf numFmtId="262" fontId="13" fillId="0" borderId="0" applyFill="0" applyBorder="0">
      <alignment horizontal="right"/>
      <protection locked="0"/>
    </xf>
    <xf numFmtId="1" fontId="85" fillId="0" borderId="0"/>
    <xf numFmtId="245" fontId="13" fillId="0" borderId="0">
      <protection locked="0"/>
    </xf>
    <xf numFmtId="231" fontId="13" fillId="0" borderId="0" applyFont="0" applyFill="0" applyBorder="0" applyAlignment="0" applyProtection="0"/>
    <xf numFmtId="204" fontId="81" fillId="0" borderId="0" applyFill="0" applyBorder="0" applyAlignment="0"/>
    <xf numFmtId="205" fontId="81" fillId="0" borderId="0" applyFill="0" applyBorder="0" applyAlignment="0"/>
    <xf numFmtId="204" fontId="81" fillId="0" borderId="0" applyFill="0" applyBorder="0" applyAlignment="0"/>
    <xf numFmtId="206" fontId="13" fillId="0" borderId="0" applyFill="0" applyBorder="0" applyAlignment="0"/>
    <xf numFmtId="205" fontId="81" fillId="0" borderId="0" applyFill="0" applyBorder="0" applyAlignment="0"/>
    <xf numFmtId="10" fontId="99" fillId="0" borderId="0"/>
    <xf numFmtId="10" fontId="99" fillId="73" borderId="0"/>
    <xf numFmtId="9" fontId="99" fillId="0" borderId="0" applyFont="0" applyFill="0" applyBorder="0" applyAlignment="0" applyProtection="0"/>
    <xf numFmtId="167" fontId="20" fillId="0" borderId="0"/>
    <xf numFmtId="263" fontId="174" fillId="70" borderId="0" applyBorder="0" applyAlignment="0">
      <protection hidden="1"/>
    </xf>
    <xf numFmtId="1" fontId="174" fillId="70" borderId="0">
      <alignment horizontal="center"/>
    </xf>
    <xf numFmtId="0" fontId="102" fillId="0" borderId="0" applyNumberFormat="0" applyFont="0" applyFill="0" applyBorder="0" applyAlignment="0" applyProtection="0">
      <alignment horizontal="left"/>
    </xf>
    <xf numFmtId="15" fontId="102" fillId="0" borderId="0" applyFont="0" applyFill="0" applyBorder="0" applyAlignment="0" applyProtection="0"/>
    <xf numFmtId="4" fontId="102" fillId="0" borderId="0" applyFont="0" applyFill="0" applyBorder="0" applyAlignment="0" applyProtection="0"/>
    <xf numFmtId="0" fontId="148" fillId="0" borderId="64">
      <alignment horizontal="center"/>
    </xf>
    <xf numFmtId="3" fontId="102" fillId="0" borderId="0" applyFont="0" applyFill="0" applyBorder="0" applyAlignment="0" applyProtection="0"/>
    <xf numFmtId="0" fontId="102" fillId="79" borderId="0" applyNumberFormat="0" applyFont="0" applyBorder="0" applyAlignment="0" applyProtection="0"/>
    <xf numFmtId="0" fontId="102" fillId="0" borderId="0">
      <alignment horizontal="right"/>
      <protection locked="0"/>
    </xf>
    <xf numFmtId="227" fontId="175" fillId="0" borderId="0" applyNumberFormat="0" applyFill="0" applyBorder="0" applyAlignment="0" applyProtection="0">
      <alignment horizontal="left"/>
    </xf>
    <xf numFmtId="0" fontId="176" fillId="68" borderId="0"/>
    <xf numFmtId="0" fontId="85" fillId="0" borderId="0" applyNumberFormat="0" applyFill="0" applyBorder="0" applyProtection="0">
      <alignment horizontal="right" vertical="center"/>
    </xf>
    <xf numFmtId="0" fontId="177" fillId="0" borderId="77">
      <alignment vertical="center"/>
    </xf>
    <xf numFmtId="264" fontId="13" fillId="0" borderId="0" applyFill="0" applyBorder="0">
      <alignment horizontal="right"/>
      <protection hidden="1"/>
    </xf>
    <xf numFmtId="0" fontId="178" fillId="67" borderId="33">
      <alignment horizontal="center" vertical="center" wrapText="1"/>
      <protection hidden="1"/>
    </xf>
    <xf numFmtId="0" fontId="102" fillId="80" borderId="78"/>
    <xf numFmtId="0" fontId="81" fillId="81" borderId="0" applyNumberFormat="0" applyFont="0" applyBorder="0" applyAlignment="0" applyProtection="0"/>
    <xf numFmtId="42" fontId="179" fillId="0" borderId="0" applyFill="0" applyBorder="0" applyAlignment="0" applyProtection="0"/>
    <xf numFmtId="41" fontId="180" fillId="0" borderId="0"/>
    <xf numFmtId="0" fontId="109" fillId="0" borderId="0"/>
    <xf numFmtId="0" fontId="181" fillId="0" borderId="0">
      <alignment horizontal="right"/>
    </xf>
    <xf numFmtId="0" fontId="116" fillId="0" borderId="0">
      <alignment horizontal="left"/>
    </xf>
    <xf numFmtId="231" fontId="182" fillId="0" borderId="72"/>
    <xf numFmtId="265" fontId="89" fillId="75" borderId="0" applyFont="0" applyBorder="0"/>
    <xf numFmtId="0" fontId="183" fillId="0" borderId="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13" fillId="0" borderId="0">
      <alignment vertical="top"/>
    </xf>
    <xf numFmtId="41" fontId="13" fillId="0" borderId="0" applyFont="0" applyFill="0" applyBorder="0" applyAlignment="0" applyProtection="0"/>
    <xf numFmtId="0" fontId="38" fillId="0" borderId="0">
      <alignment vertical="top"/>
    </xf>
    <xf numFmtId="0" fontId="81" fillId="0" borderId="0">
      <alignment vertical="top"/>
    </xf>
    <xf numFmtId="0" fontId="81" fillId="0" borderId="0">
      <alignment vertical="top"/>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1" fillId="0" borderId="0">
      <alignment vertical="top"/>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1" fillId="0" borderId="0">
      <alignment vertical="top"/>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44" fontId="13" fillId="0" borderId="0" applyFont="0" applyFill="0" applyBorder="0" applyAlignment="0" applyProtection="0"/>
    <xf numFmtId="0" fontId="81" fillId="0" borderId="0">
      <alignment vertical="top"/>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84" fillId="81" borderId="33" applyNumberFormat="0" applyProtection="0">
      <alignment horizontal="center" vertical="center"/>
    </xf>
    <xf numFmtId="0" fontId="81" fillId="0" borderId="0">
      <alignment vertical="top"/>
    </xf>
    <xf numFmtId="0" fontId="12" fillId="81" borderId="33" applyNumberFormat="0" applyProtection="0">
      <alignment horizontal="center" vertical="center" wrapText="1"/>
    </xf>
    <xf numFmtId="0" fontId="12" fillId="81" borderId="33" applyNumberFormat="0" applyProtection="0">
      <alignment horizontal="center" vertical="center"/>
    </xf>
    <xf numFmtId="0" fontId="12" fillId="81" borderId="33" applyNumberFormat="0" applyProtection="0">
      <alignment horizontal="center" vertical="center" wrapText="1"/>
    </xf>
    <xf numFmtId="0" fontId="185" fillId="0" borderId="0" applyNumberFormat="0" applyFill="0" applyBorder="0" applyAlignment="0" applyProtection="0"/>
    <xf numFmtId="0" fontId="12" fillId="60" borderId="33" applyNumberFormat="0" applyProtection="0">
      <alignment horizontal="left" vertical="center" wrapText="1"/>
    </xf>
    <xf numFmtId="0" fontId="81" fillId="0" borderId="0">
      <alignment vertical="top"/>
    </xf>
    <xf numFmtId="0" fontId="81" fillId="0" borderId="0">
      <alignment vertical="top"/>
    </xf>
    <xf numFmtId="0" fontId="48" fillId="0" borderId="0" applyNumberFormat="0" applyFill="0" applyBorder="0" applyAlignment="0" applyProtection="0"/>
    <xf numFmtId="251" fontId="12" fillId="82" borderId="33" applyNumberFormat="0" applyProtection="0">
      <alignment horizontal="center" vertical="center" wrapText="1"/>
    </xf>
    <xf numFmtId="0" fontId="13" fillId="25" borderId="33" applyNumberFormat="0" applyProtection="0">
      <alignment horizontal="left" vertical="center" wrapText="1"/>
    </xf>
    <xf numFmtId="0" fontId="81" fillId="0" borderId="0">
      <alignment vertical="top"/>
    </xf>
    <xf numFmtId="0" fontId="12" fillId="60" borderId="33" applyNumberFormat="0" applyProtection="0">
      <alignment horizontal="left" vertical="center" wrapText="1"/>
    </xf>
    <xf numFmtId="0" fontId="81" fillId="0" borderId="0">
      <alignment vertical="top"/>
    </xf>
    <xf numFmtId="0" fontId="81" fillId="0" borderId="0">
      <alignment vertical="top"/>
    </xf>
    <xf numFmtId="0" fontId="186" fillId="83" borderId="0" applyNumberFormat="0" applyBorder="0" applyAlignment="0" applyProtection="0"/>
    <xf numFmtId="0" fontId="81" fillId="0" borderId="0">
      <alignment vertical="top"/>
    </xf>
    <xf numFmtId="0" fontId="81" fillId="0" borderId="0">
      <alignment vertical="top"/>
    </xf>
    <xf numFmtId="0" fontId="81" fillId="0" borderId="0">
      <alignment vertical="top"/>
    </xf>
    <xf numFmtId="43" fontId="80" fillId="0" borderId="0" applyFont="0" applyFill="0" applyBorder="0" applyAlignment="0" applyProtection="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181" fontId="13" fillId="0" borderId="0" applyFont="0" applyFill="0" applyBorder="0" applyAlignment="0" applyProtection="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44" fontId="13" fillId="0" borderId="0" applyFont="0" applyFill="0" applyBorder="0" applyAlignment="0" applyProtection="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266" fontId="99" fillId="0" borderId="0" applyFont="0" applyFill="0" applyBorder="0" applyAlignment="0" applyProtection="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266" fontId="99" fillId="0" borderId="0" applyFont="0" applyFill="0" applyBorder="0" applyAlignment="0" applyProtection="0"/>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81" fillId="0" borderId="0">
      <alignment vertical="top"/>
    </xf>
    <xf numFmtId="0" fontId="20" fillId="0" borderId="0" applyNumberFormat="0" applyBorder="0" applyAlignment="0"/>
    <xf numFmtId="0" fontId="187" fillId="0" borderId="0" applyNumberFormat="0" applyBorder="0" applyAlignment="0"/>
    <xf numFmtId="0" fontId="188" fillId="0" borderId="0" applyNumberFormat="0" applyBorder="0" applyAlignment="0"/>
    <xf numFmtId="0" fontId="98" fillId="0" borderId="0" applyNumberFormat="0" applyFill="0" applyBorder="0" applyProtection="0">
      <alignment horizontal="left" vertical="center"/>
    </xf>
    <xf numFmtId="0" fontId="98" fillId="0" borderId="32" applyNumberFormat="0" applyFill="0" applyProtection="0">
      <alignment horizontal="left" vertical="center"/>
    </xf>
    <xf numFmtId="267" fontId="89" fillId="84" borderId="0" applyNumberFormat="0" applyFont="0" applyBorder="0">
      <alignment horizontal="center" vertical="center"/>
      <protection locked="0"/>
    </xf>
    <xf numFmtId="9" fontId="13" fillId="0" borderId="0"/>
    <xf numFmtId="0" fontId="100" fillId="0" borderId="0" applyFill="0" applyBorder="0" applyProtection="0">
      <alignment horizontal="center" vertical="center"/>
    </xf>
    <xf numFmtId="0" fontId="189" fillId="0" borderId="0" applyBorder="0" applyProtection="0">
      <alignment vertical="center"/>
    </xf>
    <xf numFmtId="167" fontId="13" fillId="0" borderId="5" applyBorder="0" applyProtection="0">
      <alignment horizontal="right" vertical="center"/>
    </xf>
    <xf numFmtId="0" fontId="190" fillId="85" borderId="0" applyBorder="0" applyProtection="0">
      <alignment horizontal="centerContinuous" vertical="center"/>
    </xf>
    <xf numFmtId="0" fontId="190" fillId="83" borderId="5" applyBorder="0" applyProtection="0">
      <alignment horizontal="centerContinuous" vertical="center"/>
    </xf>
    <xf numFmtId="0" fontId="191" fillId="0" borderId="0"/>
    <xf numFmtId="0" fontId="100" fillId="0" borderId="0" applyFill="0" applyBorder="0" applyProtection="0"/>
    <xf numFmtId="0" fontId="161" fillId="0" borderId="0"/>
    <xf numFmtId="0" fontId="192" fillId="0" borderId="0" applyFill="0" applyBorder="0" applyProtection="0">
      <alignment horizontal="left"/>
    </xf>
    <xf numFmtId="0" fontId="193" fillId="0" borderId="0" applyFill="0" applyBorder="0" applyProtection="0">
      <alignment horizontal="left" vertical="top"/>
    </xf>
    <xf numFmtId="0" fontId="194" fillId="0" borderId="0">
      <alignment horizontal="centerContinuous"/>
    </xf>
    <xf numFmtId="235" fontId="13" fillId="25" borderId="79" applyNumberFormat="0" applyAlignment="0">
      <alignment vertical="center"/>
    </xf>
    <xf numFmtId="235" fontId="195" fillId="86" borderId="80" applyNumberFormat="0" applyBorder="0" applyAlignment="0" applyProtection="0">
      <alignment vertical="center"/>
    </xf>
    <xf numFmtId="235" fontId="13" fillId="25" borderId="79" applyNumberFormat="0" applyProtection="0">
      <alignment horizontal="centerContinuous" vertical="center"/>
    </xf>
    <xf numFmtId="235" fontId="196" fillId="87" borderId="0" applyNumberFormat="0" applyBorder="0" applyAlignment="0" applyProtection="0">
      <alignment vertical="center"/>
    </xf>
    <xf numFmtId="235" fontId="13" fillId="86" borderId="0" applyBorder="0" applyAlignment="0" applyProtection="0">
      <alignment vertical="center"/>
    </xf>
    <xf numFmtId="49" fontId="80" fillId="0" borderId="5">
      <alignment vertical="center"/>
    </xf>
    <xf numFmtId="0" fontId="197" fillId="0" borderId="0"/>
    <xf numFmtId="0" fontId="198" fillId="0" borderId="0"/>
    <xf numFmtId="49" fontId="20" fillId="0" borderId="0" applyFill="0" applyBorder="0" applyAlignment="0"/>
    <xf numFmtId="268" fontId="81" fillId="0" borderId="0" applyFill="0" applyBorder="0" applyAlignment="0"/>
    <xf numFmtId="269" fontId="81" fillId="0" borderId="0" applyFill="0" applyBorder="0" applyAlignment="0"/>
    <xf numFmtId="0" fontId="84" fillId="0" borderId="0" applyNumberFormat="0" applyFont="0" applyFill="0" applyBorder="0" applyProtection="0">
      <alignment horizontal="left" vertical="top" wrapText="1"/>
    </xf>
    <xf numFmtId="18" fontId="109" fillId="0" borderId="0" applyFill="0" applyBorder="0" applyAlignment="0" applyProtection="0"/>
    <xf numFmtId="0" fontId="81" fillId="0" borderId="0" applyNumberFormat="0" applyFill="0" applyBorder="0" applyAlignment="0" applyProtection="0"/>
    <xf numFmtId="0" fontId="85" fillId="0" borderId="0" applyNumberFormat="0" applyFill="0" applyBorder="0" applyAlignment="0" applyProtection="0"/>
    <xf numFmtId="40" fontId="199" fillId="0" borderId="0"/>
    <xf numFmtId="0" fontId="200" fillId="0" borderId="0" applyNumberFormat="0" applyBorder="0" applyAlignment="0" applyProtection="0"/>
    <xf numFmtId="0" fontId="200" fillId="0" borderId="0" applyNumberFormat="0" applyBorder="0" applyAlignment="0" applyProtection="0"/>
    <xf numFmtId="0" fontId="201" fillId="0" borderId="0">
      <alignment horizontal="left"/>
    </xf>
    <xf numFmtId="270" fontId="202" fillId="83" borderId="0" applyNumberFormat="0" applyProtection="0">
      <alignment horizontal="left" vertical="center"/>
    </xf>
    <xf numFmtId="0" fontId="203" fillId="0" borderId="0" applyNumberFormat="0" applyProtection="0">
      <alignment horizontal="left" vertical="center"/>
    </xf>
    <xf numFmtId="0" fontId="102" fillId="0" borderId="0" applyBorder="0"/>
    <xf numFmtId="1" fontId="81" fillId="72" borderId="0" applyNumberFormat="0" applyFont="0" applyBorder="0" applyProtection="0">
      <alignment horizontal="left"/>
    </xf>
    <xf numFmtId="271" fontId="13" fillId="0" borderId="0" applyNumberFormat="0" applyFill="0" applyBorder="0" applyProtection="0">
      <alignment vertical="top"/>
    </xf>
    <xf numFmtId="0" fontId="4" fillId="0" borderId="60" applyNumberFormat="0" applyFill="0" applyAlignment="0" applyProtection="0"/>
    <xf numFmtId="0" fontId="43" fillId="0" borderId="60" applyNumberFormat="0" applyFill="0" applyAlignment="0" applyProtection="0"/>
    <xf numFmtId="0" fontId="43" fillId="0" borderId="60" applyNumberFormat="0" applyFill="0" applyAlignment="0" applyProtection="0"/>
    <xf numFmtId="0" fontId="43" fillId="0" borderId="60" applyNumberFormat="0" applyFill="0" applyAlignment="0" applyProtection="0"/>
    <xf numFmtId="0" fontId="43" fillId="0" borderId="60" applyNumberFormat="0" applyFill="0" applyAlignment="0" applyProtection="0"/>
    <xf numFmtId="0" fontId="43" fillId="0" borderId="60" applyNumberFormat="0" applyFill="0" applyAlignment="0" applyProtection="0"/>
    <xf numFmtId="0" fontId="204" fillId="0" borderId="60" applyNumberFormat="0" applyFill="0" applyAlignment="0" applyProtection="0"/>
    <xf numFmtId="39" fontId="13" fillId="0" borderId="61">
      <protection locked="0"/>
    </xf>
    <xf numFmtId="6" fontId="194" fillId="0" borderId="61" applyFill="0" applyAlignment="0" applyProtection="0"/>
    <xf numFmtId="167" fontId="86" fillId="0" borderId="81"/>
    <xf numFmtId="0" fontId="205" fillId="0" borderId="0">
      <alignment horizontal="fill"/>
    </xf>
    <xf numFmtId="272" fontId="174" fillId="70" borderId="10" applyBorder="0">
      <alignment horizontal="right" vertical="center"/>
      <protection locked="0"/>
    </xf>
    <xf numFmtId="42" fontId="13" fillId="0" borderId="0" applyFont="0" applyFill="0" applyBorder="0" applyAlignment="0" applyProtection="0"/>
    <xf numFmtId="273" fontId="13" fillId="0" borderId="0" applyFont="0" applyFill="0" applyBorder="0" applyAlignment="0" applyProtection="0"/>
    <xf numFmtId="42" fontId="13" fillId="0" borderId="0" applyFont="0" applyFill="0" applyBorder="0" applyAlignment="0" applyProtection="0"/>
    <xf numFmtId="44" fontId="13" fillId="0" borderId="0" applyFont="0" applyFill="0" applyBorder="0" applyAlignment="0" applyProtection="0"/>
    <xf numFmtId="271" fontId="206" fillId="86" borderId="0" applyNumberFormat="0" applyBorder="0" applyProtection="0">
      <alignment horizontal="centerContinuous" vertical="center"/>
    </xf>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207" fillId="0" borderId="0"/>
    <xf numFmtId="1" fontId="207" fillId="0" borderId="0"/>
    <xf numFmtId="274" fontId="99" fillId="0" borderId="0" applyFont="0" applyFill="0" applyBorder="0" applyProtection="0">
      <alignment horizontal="right"/>
    </xf>
    <xf numFmtId="275" fontId="13" fillId="0" borderId="0"/>
    <xf numFmtId="276" fontId="163" fillId="0" borderId="0" applyFill="0" applyBorder="0" applyProtection="0"/>
    <xf numFmtId="0" fontId="13" fillId="0" borderId="0">
      <alignment horizontal="center"/>
    </xf>
    <xf numFmtId="277" fontId="80" fillId="0" borderId="5">
      <alignment horizontal="right"/>
    </xf>
    <xf numFmtId="278" fontId="13" fillId="0" borderId="0" applyFont="0" applyFill="0" applyBorder="0" applyAlignment="0" applyProtection="0"/>
    <xf numFmtId="279" fontId="91" fillId="0" borderId="0" applyFont="0" applyFill="0" applyBorder="0" applyProtection="0">
      <alignment horizontal="right"/>
    </xf>
    <xf numFmtId="0" fontId="13" fillId="0" borderId="0"/>
    <xf numFmtId="166" fontId="13" fillId="0" borderId="0" applyFont="0" applyFill="0" applyBorder="0" applyAlignment="0" applyProtection="0"/>
    <xf numFmtId="251" fontId="13" fillId="0" borderId="0"/>
    <xf numFmtId="0" fontId="46"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 fillId="0" borderId="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98" fontId="13" fillId="0" borderId="84">
      <alignment horizontal="right"/>
    </xf>
    <xf numFmtId="199" fontId="89" fillId="0" borderId="84">
      <alignment horizontal="right"/>
    </xf>
    <xf numFmtId="199" fontId="89" fillId="0" borderId="84" applyFill="0">
      <alignment horizontal="right"/>
    </xf>
    <xf numFmtId="3" fontId="13" fillId="0" borderId="84" applyFill="0">
      <alignment horizontal="right"/>
    </xf>
    <xf numFmtId="200" fontId="89" fillId="0" borderId="84" applyFill="0">
      <alignment horizontal="right"/>
    </xf>
    <xf numFmtId="202" fontId="13" fillId="0" borderId="84">
      <alignment horizontal="right"/>
      <protection locked="0"/>
    </xf>
    <xf numFmtId="6" fontId="89" fillId="0" borderId="84" applyNumberFormat="0" applyFont="0" applyBorder="0" applyProtection="0">
      <alignment horizontal="right"/>
    </xf>
    <xf numFmtId="1" fontId="95" fillId="64" borderId="85" applyNumberFormat="0" applyBorder="0" applyAlignment="0">
      <alignment horizontal="center" vertical="top" wrapText="1"/>
      <protection hidden="1"/>
    </xf>
    <xf numFmtId="0" fontId="98" fillId="0" borderId="82" applyNumberFormat="0" applyFill="0" applyAlignment="0" applyProtection="0"/>
    <xf numFmtId="0" fontId="84" fillId="0" borderId="82" applyNumberFormat="0" applyFont="0" applyFill="0" applyAlignment="0" applyProtection="0"/>
    <xf numFmtId="0" fontId="84" fillId="0" borderId="85" applyNumberFormat="0" applyFont="0" applyFill="0" applyAlignment="0" applyProtection="0"/>
    <xf numFmtId="223" fontId="82" fillId="65" borderId="83" applyFont="0" applyFill="0" applyBorder="0" applyAlignment="0" applyProtection="0"/>
    <xf numFmtId="225" fontId="86" fillId="0" borderId="82" applyFont="0" applyFill="0" applyBorder="0" applyAlignment="0" applyProtection="0"/>
    <xf numFmtId="229" fontId="102" fillId="68" borderId="85">
      <alignment horizontal="left"/>
    </xf>
    <xf numFmtId="2" fontId="150" fillId="0" borderId="82"/>
    <xf numFmtId="14" fontId="86" fillId="0" borderId="82"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7" fontId="13" fillId="0" borderId="82" applyBorder="0" applyProtection="0">
      <alignment horizontal="right" vertical="center"/>
    </xf>
    <xf numFmtId="166" fontId="7" fillId="0" borderId="0" applyFont="0" applyFill="0" applyBorder="0" applyAlignment="0" applyProtection="0"/>
    <xf numFmtId="0" fontId="190" fillId="83" borderId="82" applyBorder="0" applyProtection="0">
      <alignment horizontal="centerContinuous" vertical="center"/>
    </xf>
    <xf numFmtId="49" fontId="80" fillId="0" borderId="82">
      <alignment vertical="center"/>
    </xf>
    <xf numFmtId="272" fontId="174" fillId="70" borderId="85" applyBorder="0">
      <alignment horizontal="right" vertical="center"/>
      <protection locked="0"/>
    </xf>
    <xf numFmtId="277" fontId="80" fillId="0" borderId="82">
      <alignment horizontal="right"/>
    </xf>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8" fillId="73" borderId="88">
      <alignment horizontal="left" vertical="center" wrapText="1"/>
    </xf>
    <xf numFmtId="8" fontId="114" fillId="0" borderId="87">
      <protection locked="0"/>
    </xf>
    <xf numFmtId="203" fontId="91" fillId="63" borderId="86"/>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235" fontId="195" fillId="86" borderId="89" applyNumberFormat="0" applyBorder="0" applyAlignment="0" applyProtection="0">
      <alignment vertical="center"/>
    </xf>
    <xf numFmtId="167" fontId="86" fillId="0" borderId="9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8" fillId="21" borderId="108" applyNumberFormat="0" applyAlignment="0" applyProtection="0"/>
    <xf numFmtId="0" fontId="25" fillId="0" borderId="109" applyNumberFormat="0" applyFill="0" applyAlignment="0" applyProtection="0"/>
    <xf numFmtId="0" fontId="26" fillId="8" borderId="108" applyNumberFormat="0" applyAlignment="0" applyProtection="0"/>
    <xf numFmtId="0" fontId="13" fillId="24" borderId="110" applyNumberFormat="0" applyFont="0" applyAlignment="0" applyProtection="0"/>
    <xf numFmtId="0" fontId="13" fillId="24" borderId="110" applyNumberFormat="0" applyFont="0" applyAlignment="0" applyProtection="0"/>
    <xf numFmtId="0" fontId="29" fillId="21" borderId="111" applyNumberFormat="0" applyAlignment="0" applyProtection="0"/>
    <xf numFmtId="0" fontId="31" fillId="0" borderId="112" applyNumberFormat="0" applyFill="0" applyAlignment="0" applyProtection="0"/>
    <xf numFmtId="0" fontId="18" fillId="21" borderId="108" applyNumberFormat="0" applyAlignment="0" applyProtection="0"/>
    <xf numFmtId="0" fontId="26" fillId="8" borderId="108" applyNumberFormat="0" applyAlignment="0" applyProtection="0"/>
    <xf numFmtId="0" fontId="13" fillId="24" borderId="110" applyNumberFormat="0" applyFont="0" applyAlignment="0" applyProtection="0"/>
    <xf numFmtId="0" fontId="13" fillId="24" borderId="110" applyNumberFormat="0" applyFont="0" applyAlignment="0" applyProtection="0"/>
    <xf numFmtId="0" fontId="29" fillId="21" borderId="111" applyNumberFormat="0" applyAlignment="0" applyProtection="0"/>
    <xf numFmtId="0" fontId="31" fillId="0" borderId="112" applyNumberFormat="0" applyFill="0" applyAlignment="0" applyProtection="0"/>
    <xf numFmtId="0" fontId="13" fillId="25" borderId="96" applyNumberFormat="0" applyProtection="0">
      <alignment horizontal="left" vertical="center"/>
    </xf>
    <xf numFmtId="0" fontId="13" fillId="25" borderId="96" applyNumberFormat="0" applyProtection="0">
      <alignment horizontal="left" vertical="center"/>
    </xf>
    <xf numFmtId="0" fontId="18" fillId="21" borderId="108" applyNumberFormat="0" applyAlignment="0" applyProtection="0"/>
    <xf numFmtId="0" fontId="26" fillId="8" borderId="108" applyNumberFormat="0" applyAlignment="0" applyProtection="0"/>
    <xf numFmtId="0" fontId="13" fillId="24" borderId="110" applyNumberFormat="0" applyFont="0" applyAlignment="0" applyProtection="0"/>
    <xf numFmtId="0" fontId="13" fillId="24" borderId="110" applyNumberFormat="0" applyFont="0" applyAlignment="0" applyProtection="0"/>
    <xf numFmtId="0" fontId="29" fillId="21" borderId="111" applyNumberFormat="0" applyAlignment="0" applyProtection="0"/>
    <xf numFmtId="0" fontId="31" fillId="0" borderId="112" applyNumberFormat="0" applyFill="0" applyAlignment="0" applyProtection="0"/>
    <xf numFmtId="0" fontId="18" fillId="21" borderId="108" applyNumberFormat="0" applyAlignment="0" applyProtection="0"/>
    <xf numFmtId="0" fontId="26" fillId="8" borderId="108" applyNumberFormat="0" applyAlignment="0" applyProtection="0"/>
    <xf numFmtId="0" fontId="13" fillId="24" borderId="110" applyNumberFormat="0" applyFont="0" applyAlignment="0" applyProtection="0"/>
    <xf numFmtId="0" fontId="13" fillId="24" borderId="110" applyNumberFormat="0" applyFont="0" applyAlignment="0" applyProtection="0"/>
    <xf numFmtId="0" fontId="29" fillId="21" borderId="111" applyNumberFormat="0" applyAlignment="0" applyProtection="0"/>
    <xf numFmtId="0" fontId="31" fillId="0" borderId="112" applyNumberFormat="0" applyFill="0" applyAlignment="0" applyProtection="0"/>
    <xf numFmtId="0" fontId="63" fillId="0" borderId="52" applyNumberFormat="0" applyFill="0" applyAlignment="0" applyProtection="0"/>
    <xf numFmtId="0" fontId="1" fillId="0" borderId="0"/>
    <xf numFmtId="0" fontId="1" fillId="0" borderId="0"/>
    <xf numFmtId="3" fontId="48" fillId="2" borderId="85">
      <alignment horizontal="center" vertical="center"/>
      <protection locked="0"/>
    </xf>
    <xf numFmtId="0" fontId="81" fillId="0" borderId="0"/>
    <xf numFmtId="166" fontId="81" fillId="0" borderId="0" applyFont="0" applyFill="0" applyBorder="0" applyAlignment="0" applyProtection="0"/>
  </cellStyleXfs>
  <cellXfs count="1311">
    <xf numFmtId="0" fontId="0" fillId="0" borderId="0" xfId="0"/>
    <xf numFmtId="3" fontId="258" fillId="2" borderId="85" xfId="0" applyNumberFormat="1" applyFont="1" applyFill="1" applyBorder="1" applyAlignment="1" applyProtection="1">
      <alignment horizontal="center" vertical="center"/>
      <protection locked="0"/>
    </xf>
    <xf numFmtId="0" fontId="0" fillId="2" borderId="0" xfId="0" applyFill="1"/>
    <xf numFmtId="0" fontId="3" fillId="2" borderId="0" xfId="0" applyFont="1" applyFill="1"/>
    <xf numFmtId="0" fontId="6" fillId="2" borderId="0" xfId="0" applyFont="1" applyFill="1"/>
    <xf numFmtId="0" fontId="36" fillId="2" borderId="0" xfId="0" applyFont="1" applyFill="1"/>
    <xf numFmtId="0" fontId="8" fillId="2" borderId="0" xfId="0" applyFont="1" applyFill="1"/>
    <xf numFmtId="0" fontId="6" fillId="2" borderId="0" xfId="0" applyFont="1" applyFill="1" applyAlignment="1">
      <alignment wrapText="1"/>
    </xf>
    <xf numFmtId="0" fontId="38" fillId="2" borderId="0" xfId="0" applyFont="1" applyFill="1"/>
    <xf numFmtId="0" fontId="4" fillId="2" borderId="0" xfId="0" applyFont="1" applyFill="1"/>
    <xf numFmtId="0" fontId="0" fillId="2" borderId="0" xfId="0" applyFill="1" applyAlignment="1">
      <alignment horizontal="left"/>
    </xf>
    <xf numFmtId="0" fontId="0" fillId="2" borderId="0" xfId="0" applyFill="1" applyAlignment="1">
      <alignment horizontal="center"/>
    </xf>
    <xf numFmtId="173" fontId="0" fillId="2" borderId="0" xfId="0" applyNumberFormat="1" applyFill="1"/>
    <xf numFmtId="0" fontId="36" fillId="2" borderId="0" xfId="0" applyFont="1" applyFill="1" applyAlignment="1">
      <alignment vertical="center"/>
    </xf>
    <xf numFmtId="0" fontId="14" fillId="2" borderId="0" xfId="0" applyFont="1" applyFill="1"/>
    <xf numFmtId="164" fontId="5" fillId="2" borderId="0" xfId="0" applyNumberFormat="1" applyFont="1" applyFill="1" applyAlignment="1">
      <alignment horizontal="center"/>
    </xf>
    <xf numFmtId="0" fontId="4" fillId="2" borderId="0" xfId="0" applyFont="1" applyFill="1" applyAlignment="1">
      <alignment horizontal="center" vertical="center"/>
    </xf>
    <xf numFmtId="0" fontId="34" fillId="2" borderId="0" xfId="0" applyFont="1" applyFill="1" applyAlignment="1">
      <alignment horizontal="center"/>
    </xf>
    <xf numFmtId="0" fontId="34" fillId="2" borderId="0" xfId="0" applyFont="1" applyFill="1" applyAlignment="1">
      <alignment horizontal="center" vertical="center"/>
    </xf>
    <xf numFmtId="0" fontId="14" fillId="2" borderId="0" xfId="0" applyFont="1" applyFill="1" applyAlignment="1">
      <alignment horizontal="center"/>
    </xf>
    <xf numFmtId="0" fontId="42" fillId="2" borderId="0" xfId="0" applyFont="1" applyFill="1"/>
    <xf numFmtId="0" fontId="46" fillId="2" borderId="0" xfId="0" applyFont="1" applyFill="1"/>
    <xf numFmtId="0" fontId="44" fillId="2" borderId="0" xfId="0" applyFont="1" applyFill="1" applyAlignment="1">
      <alignment horizontal="left"/>
    </xf>
    <xf numFmtId="0" fontId="41" fillId="2" borderId="0" xfId="0" applyFont="1" applyFill="1" applyAlignment="1">
      <alignment horizontal="left" vertical="center"/>
    </xf>
    <xf numFmtId="0" fontId="0" fillId="2" borderId="0" xfId="0" applyFill="1" applyAlignment="1">
      <alignment vertical="center"/>
    </xf>
    <xf numFmtId="0" fontId="42" fillId="2" borderId="0" xfId="0" applyFont="1" applyFill="1" applyAlignment="1">
      <alignment horizontal="left"/>
    </xf>
    <xf numFmtId="0" fontId="45" fillId="2" borderId="0" xfId="0" applyFont="1" applyFill="1" applyAlignment="1">
      <alignment horizontal="center" vertical="center"/>
    </xf>
    <xf numFmtId="0" fontId="51" fillId="2" borderId="0" xfId="0" applyFont="1" applyFill="1" applyAlignment="1">
      <alignment vertical="center"/>
    </xf>
    <xf numFmtId="0" fontId="41" fillId="2" borderId="0" xfId="0" applyFont="1" applyFill="1" applyAlignment="1">
      <alignment vertical="center"/>
    </xf>
    <xf numFmtId="0" fontId="49" fillId="2" borderId="0" xfId="0" applyFont="1" applyFill="1" applyAlignment="1">
      <alignment horizontal="left"/>
    </xf>
    <xf numFmtId="0" fontId="49" fillId="2" borderId="0" xfId="0" applyFont="1" applyFill="1"/>
    <xf numFmtId="0" fontId="42" fillId="2" borderId="0" xfId="0" applyFont="1" applyFill="1" applyAlignment="1">
      <alignment horizontal="center" vertical="center"/>
    </xf>
    <xf numFmtId="0" fontId="37" fillId="2" borderId="0" xfId="0" applyFont="1" applyFill="1" applyAlignment="1">
      <alignment vertical="top"/>
    </xf>
    <xf numFmtId="0" fontId="58" fillId="2" borderId="0" xfId="0" applyFont="1" applyFill="1" applyAlignment="1">
      <alignment vertical="top"/>
    </xf>
    <xf numFmtId="0" fontId="51" fillId="2" borderId="0" xfId="0" applyFont="1" applyFill="1" applyAlignment="1">
      <alignment horizontal="left"/>
    </xf>
    <xf numFmtId="176" fontId="46" fillId="28" borderId="34" xfId="70" applyNumberFormat="1" applyFont="1" applyFill="1" applyBorder="1" applyAlignment="1" applyProtection="1">
      <alignment horizontal="center"/>
      <protection locked="0"/>
    </xf>
    <xf numFmtId="0" fontId="54" fillId="2" borderId="0" xfId="0" applyFont="1" applyFill="1" applyAlignment="1">
      <alignment horizontal="center"/>
    </xf>
    <xf numFmtId="0" fontId="34" fillId="2" borderId="0" xfId="0" applyFont="1" applyFill="1" applyAlignment="1">
      <alignment horizontal="center" wrapText="1"/>
    </xf>
    <xf numFmtId="0" fontId="8" fillId="2" borderId="0" xfId="0" applyFont="1" applyFill="1" applyAlignment="1">
      <alignment horizontal="left"/>
    </xf>
    <xf numFmtId="0" fontId="0" fillId="2" borderId="0" xfId="0" applyFill="1" applyAlignment="1">
      <alignment vertical="top"/>
    </xf>
    <xf numFmtId="0" fontId="51" fillId="2" borderId="0" xfId="0" applyFont="1" applyFill="1" applyAlignment="1">
      <alignment vertical="top"/>
    </xf>
    <xf numFmtId="0" fontId="34" fillId="2" borderId="0" xfId="0" applyFont="1" applyFill="1" applyAlignment="1">
      <alignment horizontal="center" vertical="top"/>
    </xf>
    <xf numFmtId="0" fontId="60" fillId="2" borderId="0" xfId="0" applyFont="1" applyFill="1" applyAlignment="1">
      <alignment vertical="center"/>
    </xf>
    <xf numFmtId="0" fontId="12" fillId="2" borderId="0" xfId="0" applyFont="1" applyFill="1" applyAlignment="1">
      <alignment vertical="center"/>
    </xf>
    <xf numFmtId="0" fontId="61" fillId="2" borderId="0" xfId="0" applyFont="1" applyFill="1" applyAlignment="1">
      <alignment horizontal="center" wrapText="1"/>
    </xf>
    <xf numFmtId="0" fontId="61" fillId="2" borderId="0" xfId="0" applyFont="1" applyFill="1" applyAlignment="1">
      <alignment horizontal="center"/>
    </xf>
    <xf numFmtId="0" fontId="61" fillId="2" borderId="0" xfId="0" applyFont="1" applyFill="1" applyAlignment="1">
      <alignment horizontal="center" vertical="center"/>
    </xf>
    <xf numFmtId="0" fontId="62" fillId="2" borderId="0" xfId="0" applyFont="1" applyFill="1"/>
    <xf numFmtId="0" fontId="62" fillId="2" borderId="0" xfId="0" applyFont="1" applyFill="1" applyAlignment="1">
      <alignment horizontal="center"/>
    </xf>
    <xf numFmtId="0" fontId="9" fillId="2" borderId="0" xfId="0" applyFont="1" applyFill="1" applyAlignment="1">
      <alignment horizontal="left" vertical="center" wrapText="1"/>
    </xf>
    <xf numFmtId="0" fontId="60" fillId="2" borderId="0" xfId="0" applyFont="1" applyFill="1"/>
    <xf numFmtId="0" fontId="5" fillId="2" borderId="0" xfId="0" applyFont="1" applyFill="1"/>
    <xf numFmtId="0" fontId="210" fillId="2" borderId="0" xfId="0" applyFont="1" applyFill="1"/>
    <xf numFmtId="176" fontId="46" fillId="2" borderId="34" xfId="70" applyNumberFormat="1" applyFont="1" applyFill="1" applyBorder="1" applyAlignment="1" applyProtection="1">
      <alignment horizontal="center"/>
      <protection locked="0"/>
    </xf>
    <xf numFmtId="0" fontId="49" fillId="2" borderId="0" xfId="0" applyFont="1" applyFill="1" applyAlignment="1">
      <alignment horizontal="center" vertical="center"/>
    </xf>
    <xf numFmtId="0" fontId="42" fillId="2" borderId="0" xfId="0" applyFont="1" applyFill="1" applyAlignment="1">
      <alignment horizontal="center"/>
    </xf>
    <xf numFmtId="176" fontId="46" fillId="2" borderId="0" xfId="70" applyNumberFormat="1" applyFont="1" applyFill="1" applyBorder="1" applyAlignment="1" applyProtection="1">
      <alignment horizontal="center"/>
      <protection locked="0"/>
    </xf>
    <xf numFmtId="176" fontId="46" fillId="2" borderId="85" xfId="70" applyNumberFormat="1" applyFont="1" applyFill="1" applyBorder="1" applyAlignment="1" applyProtection="1">
      <alignment horizontal="center"/>
      <protection locked="0"/>
    </xf>
    <xf numFmtId="176" fontId="46" fillId="2" borderId="4" xfId="70" applyNumberFormat="1" applyFont="1" applyFill="1" applyBorder="1" applyAlignment="1" applyProtection="1">
      <alignment horizontal="center"/>
      <protection locked="0"/>
    </xf>
    <xf numFmtId="176" fontId="46" fillId="2" borderId="5" xfId="70" applyNumberFormat="1" applyFont="1" applyFill="1" applyBorder="1" applyAlignment="1" applyProtection="1">
      <alignment horizontal="center"/>
      <protection locked="0"/>
    </xf>
    <xf numFmtId="0" fontId="8" fillId="2" borderId="0" xfId="0" applyFont="1" applyFill="1" applyAlignment="1">
      <alignment vertical="center"/>
    </xf>
    <xf numFmtId="0" fontId="54" fillId="2" borderId="0" xfId="0" applyFont="1" applyFill="1" applyAlignment="1">
      <alignment horizontal="center" vertical="center"/>
    </xf>
    <xf numFmtId="176" fontId="46" fillId="2" borderId="0" xfId="70" applyNumberFormat="1" applyFont="1" applyFill="1" applyBorder="1" applyAlignment="1" applyProtection="1">
      <alignment horizontal="center" vertical="center"/>
      <protection locked="0"/>
    </xf>
    <xf numFmtId="176" fontId="46" fillId="2" borderId="5" xfId="70" applyNumberFormat="1" applyFont="1" applyFill="1" applyBorder="1" applyAlignment="1" applyProtection="1">
      <alignment horizontal="center" vertical="center"/>
      <protection locked="0"/>
    </xf>
    <xf numFmtId="0" fontId="2" fillId="2" borderId="0" xfId="0" applyFont="1" applyFill="1" applyAlignment="1">
      <alignment wrapText="1"/>
    </xf>
    <xf numFmtId="0" fontId="45" fillId="2" borderId="0" xfId="0" applyFont="1" applyFill="1" applyAlignment="1">
      <alignment horizontal="left" vertical="center"/>
    </xf>
    <xf numFmtId="174" fontId="52" fillId="28" borderId="27" xfId="40" applyNumberFormat="1" applyFont="1" applyFill="1" applyBorder="1" applyAlignment="1">
      <alignment horizontal="left" vertical="center"/>
    </xf>
    <xf numFmtId="174" fontId="52" fillId="2" borderId="27" xfId="40" applyNumberFormat="1" applyFont="1" applyFill="1" applyBorder="1" applyAlignment="1">
      <alignment horizontal="left" vertical="center"/>
    </xf>
    <xf numFmtId="174" fontId="52" fillId="2" borderId="0" xfId="40" applyNumberFormat="1" applyFont="1" applyFill="1" applyBorder="1" applyAlignment="1">
      <alignment horizontal="left" vertical="top"/>
    </xf>
    <xf numFmtId="0" fontId="43" fillId="2" borderId="0" xfId="0" applyFont="1" applyFill="1"/>
    <xf numFmtId="0" fontId="13" fillId="2" borderId="0" xfId="0" applyFont="1" applyFill="1"/>
    <xf numFmtId="0" fontId="47" fillId="2" borderId="0" xfId="0" applyFont="1" applyFill="1" applyAlignment="1">
      <alignment horizontal="center"/>
    </xf>
    <xf numFmtId="171" fontId="46" fillId="2" borderId="0" xfId="0" applyNumberFormat="1" applyFont="1" applyFill="1"/>
    <xf numFmtId="0" fontId="46" fillId="2" borderId="0" xfId="0" applyFont="1" applyFill="1" applyAlignment="1">
      <alignment horizontal="center"/>
    </xf>
    <xf numFmtId="0" fontId="49" fillId="2" borderId="0" xfId="0" applyFont="1" applyFill="1" applyAlignment="1">
      <alignment wrapText="1"/>
    </xf>
    <xf numFmtId="0" fontId="33" fillId="2" borderId="0" xfId="0" applyFont="1" applyFill="1"/>
    <xf numFmtId="172" fontId="40" fillId="28" borderId="0" xfId="0" applyNumberFormat="1" applyFont="1" applyFill="1" applyAlignment="1" applyProtection="1">
      <alignment horizontal="center" vertical="center"/>
      <protection locked="0"/>
    </xf>
    <xf numFmtId="0" fontId="49" fillId="2" borderId="0" xfId="0" applyFont="1" applyFill="1" applyAlignment="1">
      <alignment horizontal="left" wrapText="1"/>
    </xf>
    <xf numFmtId="0" fontId="43" fillId="2" borderId="0" xfId="0" applyFont="1" applyFill="1" applyAlignment="1">
      <alignment horizontal="left" vertical="top"/>
    </xf>
    <xf numFmtId="174" fontId="52" fillId="90" borderId="27" xfId="40" applyNumberFormat="1" applyFont="1" applyFill="1" applyBorder="1" applyAlignment="1">
      <alignment horizontal="left" vertical="center"/>
    </xf>
    <xf numFmtId="0" fontId="14" fillId="2" borderId="0" xfId="0" applyFont="1" applyFill="1" applyAlignment="1">
      <alignment vertical="center"/>
    </xf>
    <xf numFmtId="0" fontId="3" fillId="2" borderId="0" xfId="0" applyFont="1" applyFill="1" applyAlignment="1">
      <alignment vertical="top"/>
    </xf>
    <xf numFmtId="0" fontId="92" fillId="2" borderId="0" xfId="0" applyFont="1" applyFill="1" applyAlignment="1">
      <alignment wrapText="1"/>
    </xf>
    <xf numFmtId="0" fontId="216" fillId="2" borderId="0" xfId="0" applyFont="1" applyFill="1" applyAlignment="1">
      <alignment vertical="center"/>
    </xf>
    <xf numFmtId="0" fontId="42" fillId="2" borderId="0" xfId="0" applyFont="1" applyFill="1" applyAlignment="1">
      <alignment vertical="center"/>
    </xf>
    <xf numFmtId="0" fontId="38" fillId="2" borderId="0" xfId="0" applyFont="1" applyFill="1" applyAlignment="1">
      <alignment vertical="center"/>
    </xf>
    <xf numFmtId="0" fontId="55" fillId="2" borderId="100" xfId="70" applyNumberFormat="1" applyFont="1" applyFill="1" applyBorder="1" applyAlignment="1" applyProtection="1">
      <alignment horizontal="center" vertical="center"/>
      <protection locked="0"/>
    </xf>
    <xf numFmtId="0" fontId="45" fillId="2" borderId="0" xfId="0" applyFont="1" applyFill="1" applyAlignment="1">
      <alignment horizontal="left"/>
    </xf>
    <xf numFmtId="0" fontId="48" fillId="2" borderId="0" xfId="0" applyFont="1" applyFill="1" applyAlignment="1">
      <alignment horizontal="left" vertical="center"/>
    </xf>
    <xf numFmtId="0" fontId="45" fillId="2" borderId="0" xfId="0" applyFont="1" applyFill="1" applyAlignment="1">
      <alignment horizontal="left" vertical="top"/>
    </xf>
    <xf numFmtId="0" fontId="45" fillId="2" borderId="0" xfId="0" applyFont="1" applyFill="1" applyAlignment="1">
      <alignment vertical="center"/>
    </xf>
    <xf numFmtId="0" fontId="4" fillId="2" borderId="0" xfId="0" applyFont="1" applyFill="1" applyAlignment="1">
      <alignment horizontal="left"/>
    </xf>
    <xf numFmtId="0" fontId="49" fillId="2" borderId="0" xfId="0" applyFont="1" applyFill="1" applyAlignment="1">
      <alignment horizontal="center"/>
    </xf>
    <xf numFmtId="0" fontId="46" fillId="2" borderId="0" xfId="0" applyFont="1" applyFill="1" applyAlignment="1">
      <alignment wrapText="1"/>
    </xf>
    <xf numFmtId="0" fontId="49" fillId="2" borderId="0" xfId="0" applyFont="1" applyFill="1" applyAlignment="1">
      <alignment horizontal="left" vertical="center"/>
    </xf>
    <xf numFmtId="0" fontId="49" fillId="2" borderId="0" xfId="0" applyFont="1" applyFill="1" applyAlignment="1">
      <alignment horizontal="left" vertical="center" wrapText="1"/>
    </xf>
    <xf numFmtId="174" fontId="213" fillId="28" borderId="27" xfId="40" applyNumberFormat="1" applyFont="1" applyFill="1" applyBorder="1" applyAlignment="1">
      <alignment horizontal="left" vertical="center"/>
    </xf>
    <xf numFmtId="0" fontId="49" fillId="2" borderId="11" xfId="0" applyFont="1" applyFill="1" applyBorder="1" applyAlignment="1">
      <alignment horizontal="left" vertical="center" wrapText="1"/>
    </xf>
    <xf numFmtId="174" fontId="213" fillId="90" borderId="27" xfId="40" applyNumberFormat="1" applyFont="1" applyFill="1" applyBorder="1" applyAlignment="1">
      <alignment horizontal="left" vertical="center"/>
    </xf>
    <xf numFmtId="174" fontId="213" fillId="2" borderId="27" xfId="40" applyNumberFormat="1" applyFont="1" applyFill="1" applyBorder="1" applyAlignment="1">
      <alignment horizontal="left" vertical="center"/>
    </xf>
    <xf numFmtId="0" fontId="51" fillId="2" borderId="0" xfId="0" applyFont="1" applyFill="1" applyAlignment="1">
      <alignment horizontal="center"/>
    </xf>
    <xf numFmtId="281" fontId="217" fillId="2" borderId="27" xfId="70" applyNumberFormat="1" applyFont="1" applyFill="1" applyBorder="1" applyAlignment="1">
      <alignment horizontal="left" vertical="center"/>
    </xf>
    <xf numFmtId="44" fontId="213" fillId="28" borderId="27" xfId="70" applyFont="1" applyFill="1" applyBorder="1" applyAlignment="1">
      <alignment horizontal="left" vertical="center"/>
    </xf>
    <xf numFmtId="170" fontId="214" fillId="26" borderId="96" xfId="6" applyNumberFormat="1" applyFont="1" applyFill="1" applyBorder="1" applyAlignment="1">
      <alignment horizontal="center" vertical="center" wrapText="1"/>
    </xf>
    <xf numFmtId="0" fontId="218" fillId="2" borderId="0" xfId="0" applyFont="1" applyFill="1"/>
    <xf numFmtId="0" fontId="218" fillId="2" borderId="8" xfId="0" applyFont="1" applyFill="1" applyBorder="1"/>
    <xf numFmtId="171" fontId="92" fillId="2" borderId="12" xfId="0" applyNumberFormat="1" applyFont="1" applyFill="1" applyBorder="1" applyAlignment="1">
      <alignment horizontal="center"/>
    </xf>
    <xf numFmtId="171" fontId="92" fillId="2" borderId="7" xfId="0" applyNumberFormat="1" applyFont="1" applyFill="1" applyBorder="1" applyAlignment="1">
      <alignment horizontal="center"/>
    </xf>
    <xf numFmtId="171" fontId="92" fillId="2" borderId="37" xfId="0" applyNumberFormat="1" applyFont="1" applyFill="1" applyBorder="1" applyAlignment="1">
      <alignment horizontal="center"/>
    </xf>
    <xf numFmtId="171" fontId="92" fillId="2" borderId="8" xfId="0" applyNumberFormat="1" applyFont="1" applyFill="1" applyBorder="1" applyAlignment="1">
      <alignment horizontal="center"/>
    </xf>
    <xf numFmtId="171" fontId="92" fillId="2" borderId="5" xfId="0" applyNumberFormat="1" applyFont="1" applyFill="1" applyBorder="1" applyAlignment="1">
      <alignment horizontal="center"/>
    </xf>
    <xf numFmtId="171" fontId="45" fillId="2" borderId="8" xfId="0" applyNumberFormat="1" applyFont="1" applyFill="1" applyBorder="1" applyAlignment="1">
      <alignment horizontal="center"/>
    </xf>
    <xf numFmtId="164" fontId="219" fillId="2" borderId="0" xfId="0" applyNumberFormat="1" applyFont="1" applyFill="1" applyAlignment="1">
      <alignment horizontal="center"/>
    </xf>
    <xf numFmtId="0" fontId="220" fillId="2" borderId="0" xfId="0" applyFont="1" applyFill="1"/>
    <xf numFmtId="164" fontId="220" fillId="2" borderId="0" xfId="0" applyNumberFormat="1" applyFont="1" applyFill="1" applyAlignment="1">
      <alignment horizontal="center"/>
    </xf>
    <xf numFmtId="171" fontId="92" fillId="2" borderId="85" xfId="0" applyNumberFormat="1" applyFont="1" applyFill="1" applyBorder="1" applyAlignment="1">
      <alignment horizontal="center"/>
    </xf>
    <xf numFmtId="171" fontId="92" fillId="2" borderId="0" xfId="0" applyNumberFormat="1" applyFont="1" applyFill="1" applyAlignment="1">
      <alignment horizontal="center"/>
    </xf>
    <xf numFmtId="164" fontId="92" fillId="2" borderId="0" xfId="0" applyNumberFormat="1" applyFont="1" applyFill="1" applyAlignment="1">
      <alignment horizontal="center"/>
    </xf>
    <xf numFmtId="164" fontId="92" fillId="2" borderId="11" xfId="0" applyNumberFormat="1" applyFont="1" applyFill="1" applyBorder="1" applyAlignment="1">
      <alignment horizontal="center"/>
    </xf>
    <xf numFmtId="164" fontId="218" fillId="2" borderId="0" xfId="0" applyNumberFormat="1" applyFont="1" applyFill="1" applyAlignment="1">
      <alignment horizontal="center"/>
    </xf>
    <xf numFmtId="164" fontId="92" fillId="28" borderId="34" xfId="0" applyNumberFormat="1" applyFont="1" applyFill="1" applyBorder="1" applyAlignment="1">
      <alignment horizontal="center"/>
    </xf>
    <xf numFmtId="164" fontId="92" fillId="28" borderId="103" xfId="0" applyNumberFormat="1" applyFont="1" applyFill="1" applyBorder="1" applyAlignment="1">
      <alignment horizontal="center"/>
    </xf>
    <xf numFmtId="164" fontId="92" fillId="28" borderId="43" xfId="0" applyNumberFormat="1" applyFont="1" applyFill="1" applyBorder="1" applyAlignment="1">
      <alignment horizontal="center"/>
    </xf>
    <xf numFmtId="164" fontId="49" fillId="2" borderId="0" xfId="0" applyNumberFormat="1" applyFont="1" applyFill="1" applyAlignment="1">
      <alignment horizontal="center"/>
    </xf>
    <xf numFmtId="0" fontId="221" fillId="2" borderId="0" xfId="0" applyFont="1" applyFill="1" applyAlignment="1">
      <alignment wrapText="1"/>
    </xf>
    <xf numFmtId="0" fontId="221" fillId="2" borderId="0" xfId="0" applyFont="1" applyFill="1"/>
    <xf numFmtId="170" fontId="92" fillId="88" borderId="0" xfId="0" applyNumberFormat="1" applyFont="1" applyFill="1" applyAlignment="1">
      <alignment horizontal="center" vertical="center" wrapText="1"/>
    </xf>
    <xf numFmtId="0" fontId="49" fillId="2" borderId="116" xfId="0" applyFont="1" applyFill="1" applyBorder="1" applyAlignment="1">
      <alignment vertical="center"/>
    </xf>
    <xf numFmtId="0" fontId="49" fillId="2" borderId="0" xfId="0" applyFont="1" applyFill="1" applyAlignment="1">
      <alignment vertical="center" wrapText="1"/>
    </xf>
    <xf numFmtId="0" fontId="49" fillId="2" borderId="0" xfId="0" applyFont="1" applyFill="1" applyAlignment="1">
      <alignment vertical="center"/>
    </xf>
    <xf numFmtId="0" fontId="224" fillId="2" borderId="0" xfId="0" applyFont="1" applyFill="1" applyAlignment="1">
      <alignment horizontal="center" wrapText="1"/>
    </xf>
    <xf numFmtId="0" fontId="225" fillId="2" borderId="0" xfId="0" applyFont="1" applyFill="1" applyAlignment="1">
      <alignment horizontal="center" wrapText="1"/>
    </xf>
    <xf numFmtId="0" fontId="223" fillId="2" borderId="0" xfId="0" applyFont="1" applyFill="1" applyAlignment="1">
      <alignment vertical="top"/>
    </xf>
    <xf numFmtId="0" fontId="45" fillId="2" borderId="0" xfId="0" applyFont="1" applyFill="1"/>
    <xf numFmtId="0" fontId="45" fillId="2" borderId="0" xfId="0" applyFont="1" applyFill="1" applyAlignment="1">
      <alignment vertical="top"/>
    </xf>
    <xf numFmtId="0" fontId="226" fillId="2" borderId="0" xfId="73" applyFont="1" applyFill="1"/>
    <xf numFmtId="0" fontId="227" fillId="2" borderId="0" xfId="0" applyFont="1" applyFill="1" applyAlignment="1">
      <alignment horizontal="left"/>
    </xf>
    <xf numFmtId="0" fontId="227" fillId="2" borderId="0" xfId="0" applyFont="1" applyFill="1" applyAlignment="1">
      <alignment horizontal="left" vertical="center"/>
    </xf>
    <xf numFmtId="0" fontId="4" fillId="2" borderId="0" xfId="0" applyFont="1" applyFill="1" applyAlignment="1">
      <alignment vertical="center"/>
    </xf>
    <xf numFmtId="0" fontId="42" fillId="2" borderId="0" xfId="0" applyFont="1" applyFill="1" applyAlignment="1">
      <alignment horizontal="left" vertical="center"/>
    </xf>
    <xf numFmtId="281" fontId="217" fillId="2" borderId="106" xfId="70" applyNumberFormat="1" applyFont="1" applyFill="1" applyBorder="1" applyAlignment="1">
      <alignment horizontal="left" vertical="center"/>
    </xf>
    <xf numFmtId="174" fontId="213" fillId="28" borderId="85" xfId="40" applyNumberFormat="1" applyFont="1" applyFill="1" applyBorder="1" applyAlignment="1">
      <alignment vertical="center"/>
    </xf>
    <xf numFmtId="0" fontId="42" fillId="0" borderId="96" xfId="0" applyFont="1" applyBorder="1" applyAlignment="1">
      <alignment horizontal="center"/>
    </xf>
    <xf numFmtId="170" fontId="214" fillId="88" borderId="0" xfId="0" applyNumberFormat="1" applyFont="1" applyFill="1" applyAlignment="1">
      <alignment horizontal="center" vertical="center" wrapText="1"/>
    </xf>
    <xf numFmtId="3" fontId="49" fillId="2" borderId="0" xfId="0" applyNumberFormat="1" applyFont="1" applyFill="1" applyAlignment="1">
      <alignment horizontal="center"/>
    </xf>
    <xf numFmtId="44" fontId="49" fillId="2" borderId="0" xfId="70" applyFont="1" applyFill="1"/>
    <xf numFmtId="0" fontId="49" fillId="2" borderId="96" xfId="0" applyFont="1" applyFill="1" applyBorder="1" applyAlignment="1">
      <alignment horizontal="center"/>
    </xf>
    <xf numFmtId="44" fontId="45" fillId="2" borderId="0" xfId="70" applyFont="1" applyFill="1"/>
    <xf numFmtId="171" fontId="4" fillId="2" borderId="0" xfId="0" applyNumberFormat="1" applyFont="1" applyFill="1"/>
    <xf numFmtId="170" fontId="53" fillId="2" borderId="0" xfId="6" applyNumberFormat="1" applyFont="1" applyFill="1" applyAlignment="1">
      <alignment horizontal="center" vertical="center" wrapText="1"/>
    </xf>
    <xf numFmtId="170" fontId="53" fillId="26" borderId="12" xfId="6" applyNumberFormat="1" applyFont="1" applyFill="1" applyBorder="1" applyAlignment="1">
      <alignment horizontal="center" vertical="center" wrapText="1"/>
    </xf>
    <xf numFmtId="10" fontId="42" fillId="2" borderId="12" xfId="0" applyNumberFormat="1" applyFont="1" applyFill="1" applyBorder="1" applyAlignment="1" applyProtection="1">
      <alignment horizontal="center"/>
      <protection locked="0"/>
    </xf>
    <xf numFmtId="10" fontId="42" fillId="2" borderId="0" xfId="0" applyNumberFormat="1" applyFont="1" applyFill="1" applyAlignment="1">
      <alignment horizontal="center"/>
    </xf>
    <xf numFmtId="17" fontId="42" fillId="0" borderId="7" xfId="0" applyNumberFormat="1" applyFont="1" applyBorder="1" applyAlignment="1">
      <alignment horizontal="center"/>
    </xf>
    <xf numFmtId="1" fontId="42" fillId="0" borderId="7" xfId="0" applyNumberFormat="1" applyFont="1" applyBorder="1" applyAlignment="1">
      <alignment horizontal="center"/>
    </xf>
    <xf numFmtId="0" fontId="42" fillId="0" borderId="7" xfId="0" applyFont="1" applyBorder="1" applyAlignment="1">
      <alignment horizontal="center"/>
    </xf>
    <xf numFmtId="10" fontId="46" fillId="0" borderId="7" xfId="0" applyNumberFormat="1" applyFont="1" applyBorder="1" applyAlignment="1">
      <alignment horizontal="center"/>
    </xf>
    <xf numFmtId="169" fontId="46" fillId="0" borderId="6" xfId="70" applyNumberFormat="1" applyFont="1" applyFill="1" applyBorder="1"/>
    <xf numFmtId="169" fontId="46" fillId="0" borderId="7" xfId="70" applyNumberFormat="1" applyFont="1" applyFill="1" applyBorder="1"/>
    <xf numFmtId="10" fontId="42" fillId="2" borderId="6" xfId="0" applyNumberFormat="1" applyFont="1" applyFill="1" applyBorder="1" applyAlignment="1" applyProtection="1">
      <alignment horizontal="center"/>
      <protection locked="0"/>
    </xf>
    <xf numFmtId="17" fontId="42" fillId="2" borderId="7" xfId="0" applyNumberFormat="1" applyFont="1" applyFill="1" applyBorder="1" applyAlignment="1">
      <alignment horizontal="center"/>
    </xf>
    <xf numFmtId="0" fontId="42" fillId="2" borderId="7" xfId="0" applyFont="1" applyFill="1" applyBorder="1" applyAlignment="1">
      <alignment horizontal="center"/>
    </xf>
    <xf numFmtId="17" fontId="43" fillId="2" borderId="13" xfId="0" applyNumberFormat="1" applyFont="1" applyFill="1" applyBorder="1"/>
    <xf numFmtId="0" fontId="43" fillId="2" borderId="13" xfId="0" applyFont="1" applyFill="1" applyBorder="1"/>
    <xf numFmtId="10" fontId="9" fillId="2" borderId="13" xfId="0" applyNumberFormat="1" applyFont="1" applyFill="1" applyBorder="1"/>
    <xf numFmtId="169" fontId="43" fillId="2" borderId="13" xfId="0" applyNumberFormat="1" applyFont="1" applyFill="1" applyBorder="1"/>
    <xf numFmtId="17" fontId="42" fillId="28" borderId="6" xfId="0" applyNumberFormat="1" applyFont="1" applyFill="1" applyBorder="1"/>
    <xf numFmtId="0" fontId="42" fillId="28" borderId="6" xfId="0" applyFont="1" applyFill="1" applyBorder="1"/>
    <xf numFmtId="10" fontId="46" fillId="28" borderId="6" xfId="0" applyNumberFormat="1" applyFont="1" applyFill="1" applyBorder="1"/>
    <xf numFmtId="169" fontId="42" fillId="28" borderId="6" xfId="0" applyNumberFormat="1" applyFont="1" applyFill="1" applyBorder="1" applyProtection="1">
      <protection locked="0"/>
    </xf>
    <xf numFmtId="169" fontId="46" fillId="28" borderId="6" xfId="70" applyNumberFormat="1" applyFont="1" applyFill="1" applyBorder="1" applyProtection="1"/>
    <xf numFmtId="17" fontId="50" fillId="2" borderId="6" xfId="0" applyNumberFormat="1" applyFont="1" applyFill="1" applyBorder="1"/>
    <xf numFmtId="0" fontId="50" fillId="2" borderId="6" xfId="0" applyFont="1" applyFill="1" applyBorder="1"/>
    <xf numFmtId="10" fontId="9" fillId="2" borderId="6" xfId="0" applyNumberFormat="1" applyFont="1" applyFill="1" applyBorder="1"/>
    <xf numFmtId="169" fontId="50" fillId="2" borderId="6" xfId="0" applyNumberFormat="1" applyFont="1" applyFill="1" applyBorder="1"/>
    <xf numFmtId="10" fontId="46" fillId="2" borderId="7" xfId="0" applyNumberFormat="1" applyFont="1" applyFill="1" applyBorder="1" applyAlignment="1">
      <alignment horizontal="center"/>
    </xf>
    <xf numFmtId="169" fontId="46" fillId="2" borderId="6" xfId="70" applyNumberFormat="1" applyFont="1" applyFill="1" applyBorder="1"/>
    <xf numFmtId="169" fontId="46" fillId="2" borderId="7" xfId="70" applyNumberFormat="1" applyFont="1" applyFill="1" applyBorder="1"/>
    <xf numFmtId="10" fontId="46" fillId="2" borderId="7" xfId="0" quotePrefix="1" applyNumberFormat="1" applyFont="1" applyFill="1" applyBorder="1" applyAlignment="1">
      <alignment horizontal="center"/>
    </xf>
    <xf numFmtId="17" fontId="9" fillId="2" borderId="13" xfId="0" applyNumberFormat="1" applyFont="1" applyFill="1" applyBorder="1"/>
    <xf numFmtId="10" fontId="42" fillId="2" borderId="46" xfId="0" applyNumberFormat="1" applyFont="1" applyFill="1" applyBorder="1" applyAlignment="1" applyProtection="1">
      <alignment horizontal="center"/>
      <protection locked="0"/>
    </xf>
    <xf numFmtId="10" fontId="42" fillId="28" borderId="46" xfId="0" applyNumberFormat="1" applyFont="1" applyFill="1" applyBorder="1" applyAlignment="1" applyProtection="1">
      <alignment horizontal="center"/>
      <protection locked="0"/>
    </xf>
    <xf numFmtId="0" fontId="229" fillId="2" borderId="0" xfId="0" applyFont="1" applyFill="1" applyAlignment="1">
      <alignment horizontal="center"/>
    </xf>
    <xf numFmtId="0" fontId="229" fillId="2" borderId="0" xfId="0" applyFont="1" applyFill="1"/>
    <xf numFmtId="0" fontId="4" fillId="2" borderId="0" xfId="0" applyFont="1" applyFill="1" applyAlignment="1">
      <alignment horizontal="center"/>
    </xf>
    <xf numFmtId="10" fontId="46" fillId="28" borderId="7" xfId="0" applyNumberFormat="1" applyFont="1" applyFill="1" applyBorder="1" applyAlignment="1">
      <alignment horizontal="center"/>
    </xf>
    <xf numFmtId="0" fontId="223" fillId="2" borderId="0" xfId="0" applyFont="1" applyFill="1" applyAlignment="1">
      <alignment vertical="center"/>
    </xf>
    <xf numFmtId="281" fontId="217" fillId="2" borderId="107" xfId="70" applyNumberFormat="1" applyFont="1" applyFill="1" applyBorder="1" applyAlignment="1">
      <alignment horizontal="left" vertical="center"/>
    </xf>
    <xf numFmtId="170" fontId="214" fillId="27" borderId="96" xfId="0" applyNumberFormat="1" applyFont="1" applyFill="1" applyBorder="1" applyAlignment="1">
      <alignment horizontal="center" vertical="center" wrapText="1"/>
    </xf>
    <xf numFmtId="170" fontId="53" fillId="27" borderId="96" xfId="0" applyNumberFormat="1" applyFont="1" applyFill="1" applyBorder="1" applyAlignment="1">
      <alignment horizontal="center" vertical="center" wrapText="1"/>
    </xf>
    <xf numFmtId="0" fontId="218" fillId="2" borderId="96" xfId="0" applyFont="1" applyFill="1" applyBorder="1" applyAlignment="1">
      <alignment horizontal="left" vertical="top" wrapText="1"/>
    </xf>
    <xf numFmtId="0" fontId="218" fillId="2" borderId="105" xfId="0" applyFont="1" applyFill="1" applyBorder="1" applyAlignment="1">
      <alignment vertical="top"/>
    </xf>
    <xf numFmtId="0" fontId="14" fillId="2" borderId="0" xfId="0" applyFont="1" applyFill="1" applyAlignment="1">
      <alignment vertical="top"/>
    </xf>
    <xf numFmtId="0" fontId="218" fillId="2" borderId="96" xfId="0" applyFont="1" applyFill="1" applyBorder="1" applyAlignment="1">
      <alignment horizontal="center" vertical="center" textRotation="180"/>
    </xf>
    <xf numFmtId="0" fontId="42" fillId="2" borderId="0" xfId="0" applyFont="1" applyFill="1" applyProtection="1">
      <protection locked="0"/>
    </xf>
    <xf numFmtId="0" fontId="42" fillId="2" borderId="0" xfId="0" applyFont="1" applyFill="1" applyAlignment="1" applyProtection="1">
      <alignment wrapText="1"/>
      <protection locked="0"/>
    </xf>
    <xf numFmtId="0" fontId="42" fillId="2" borderId="0" xfId="0" applyFont="1" applyFill="1" applyAlignment="1" applyProtection="1">
      <alignment horizontal="center" vertical="center"/>
      <protection locked="0"/>
    </xf>
    <xf numFmtId="174" fontId="213" fillId="28" borderId="27" xfId="40" applyNumberFormat="1" applyFont="1" applyFill="1" applyBorder="1" applyAlignment="1" applyProtection="1">
      <alignment horizontal="left" vertical="center"/>
      <protection locked="0"/>
    </xf>
    <xf numFmtId="0" fontId="8" fillId="2" borderId="0" xfId="0" applyFont="1" applyFill="1" applyAlignment="1" applyProtection="1">
      <alignment horizontal="left"/>
      <protection locked="0"/>
    </xf>
    <xf numFmtId="0" fontId="47" fillId="2" borderId="0" xfId="0" applyFont="1" applyFill="1" applyAlignment="1" applyProtection="1">
      <alignment horizontal="center"/>
      <protection locked="0"/>
    </xf>
    <xf numFmtId="174" fontId="213" fillId="2" borderId="27" xfId="40" applyNumberFormat="1" applyFont="1" applyFill="1" applyBorder="1" applyAlignment="1" applyProtection="1">
      <alignment horizontal="left" vertical="center"/>
      <protection locked="0"/>
    </xf>
    <xf numFmtId="174" fontId="52" fillId="2" borderId="27" xfId="40" applyNumberFormat="1" applyFont="1" applyFill="1" applyBorder="1" applyAlignment="1" applyProtection="1">
      <alignment horizontal="left" vertical="center"/>
      <protection locked="0"/>
    </xf>
    <xf numFmtId="0" fontId="8" fillId="2" borderId="0" xfId="0" applyFont="1" applyFill="1" applyProtection="1">
      <protection locked="0"/>
    </xf>
    <xf numFmtId="0" fontId="54" fillId="2" borderId="0" xfId="0" applyFont="1" applyFill="1" applyAlignment="1" applyProtection="1">
      <alignment horizontal="center"/>
      <protection locked="0"/>
    </xf>
    <xf numFmtId="0" fontId="49" fillId="2" borderId="0" xfId="0" applyFont="1" applyFill="1" applyProtection="1">
      <protection locked="0"/>
    </xf>
    <xf numFmtId="0" fontId="51" fillId="2" borderId="0" xfId="0" applyFont="1" applyFill="1" applyAlignment="1" applyProtection="1">
      <alignment horizontal="center"/>
      <protection locked="0"/>
    </xf>
    <xf numFmtId="0" fontId="51" fillId="2" borderId="0" xfId="0" applyFont="1" applyFill="1" applyAlignment="1" applyProtection="1">
      <alignment horizontal="center" vertical="center"/>
      <protection locked="0"/>
    </xf>
    <xf numFmtId="0" fontId="47" fillId="2" borderId="0" xfId="0" applyFont="1" applyFill="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2" fillId="2" borderId="0" xfId="0" applyFont="1" applyFill="1" applyAlignment="1" applyProtection="1">
      <alignment vertical="center"/>
      <protection locked="0"/>
    </xf>
    <xf numFmtId="0" fontId="92" fillId="2" borderId="0" xfId="0" applyFont="1" applyFill="1" applyAlignment="1" applyProtection="1">
      <alignment vertical="center"/>
      <protection locked="0"/>
    </xf>
    <xf numFmtId="0" fontId="45" fillId="2" borderId="0" xfId="0" applyFont="1" applyFill="1" applyAlignment="1" applyProtection="1">
      <alignment horizontal="left" vertical="top"/>
      <protection locked="0"/>
    </xf>
    <xf numFmtId="0" fontId="92" fillId="2" borderId="0" xfId="0" applyFont="1" applyFill="1" applyAlignment="1" applyProtection="1">
      <alignment horizontal="left" vertical="center" wrapText="1"/>
      <protection locked="0"/>
    </xf>
    <xf numFmtId="0" fontId="46" fillId="2" borderId="0" xfId="0" applyFont="1" applyFill="1" applyProtection="1">
      <protection locked="0"/>
    </xf>
    <xf numFmtId="0" fontId="92" fillId="2" borderId="0" xfId="0" applyFont="1" applyFill="1" applyAlignment="1" applyProtection="1">
      <alignment horizontal="left" vertical="top" wrapText="1"/>
      <protection locked="0"/>
    </xf>
    <xf numFmtId="0" fontId="43" fillId="2" borderId="0" xfId="0" applyFont="1" applyFill="1" applyAlignment="1" applyProtection="1">
      <alignment horizontal="left"/>
      <protection locked="0"/>
    </xf>
    <xf numFmtId="0" fontId="92" fillId="2" borderId="0" xfId="0" applyFont="1" applyFill="1" applyAlignment="1" applyProtection="1">
      <alignment vertical="top"/>
      <protection locked="0"/>
    </xf>
    <xf numFmtId="3" fontId="59" fillId="2" borderId="0" xfId="0" applyNumberFormat="1" applyFont="1" applyFill="1" applyAlignment="1" applyProtection="1">
      <alignment horizontal="left" vertical="center"/>
      <protection locked="0"/>
    </xf>
    <xf numFmtId="0" fontId="45" fillId="2" borderId="0" xfId="0" applyFont="1" applyFill="1" applyProtection="1">
      <protection locked="0"/>
    </xf>
    <xf numFmtId="0" fontId="51" fillId="2" borderId="0" xfId="0" applyFont="1" applyFill="1" applyProtection="1">
      <protection locked="0"/>
    </xf>
    <xf numFmtId="0" fontId="35" fillId="2" borderId="0" xfId="0" applyFont="1" applyFill="1" applyProtection="1">
      <protection locked="0"/>
    </xf>
    <xf numFmtId="0" fontId="53" fillId="26" borderId="93" xfId="0" applyFont="1" applyFill="1" applyBorder="1" applyAlignment="1" applyProtection="1">
      <alignment horizontal="center" vertical="center" wrapText="1"/>
      <protection locked="0"/>
    </xf>
    <xf numFmtId="0" fontId="53" fillId="26" borderId="91" xfId="0" applyFont="1" applyFill="1" applyBorder="1" applyAlignment="1" applyProtection="1">
      <alignment horizontal="center" vertical="center" wrapText="1"/>
      <protection locked="0"/>
    </xf>
    <xf numFmtId="0" fontId="53" fillId="26" borderId="44" xfId="0" applyFont="1" applyFill="1" applyBorder="1" applyAlignment="1" applyProtection="1">
      <alignment horizontal="center" vertical="center" wrapText="1"/>
      <protection locked="0"/>
    </xf>
    <xf numFmtId="0" fontId="53" fillId="26" borderId="118" xfId="0" applyFont="1" applyFill="1" applyBorder="1" applyAlignment="1" applyProtection="1">
      <alignment horizontal="center" vertical="center" wrapText="1"/>
      <protection locked="0"/>
    </xf>
    <xf numFmtId="3" fontId="228" fillId="2" borderId="85" xfId="0" applyNumberFormat="1" applyFont="1" applyFill="1" applyBorder="1" applyAlignment="1" applyProtection="1">
      <alignment vertical="center"/>
      <protection locked="0"/>
    </xf>
    <xf numFmtId="3" fontId="50" fillId="2" borderId="0" xfId="0" applyNumberFormat="1" applyFont="1" applyFill="1" applyAlignment="1" applyProtection="1">
      <alignment vertical="center"/>
      <protection locked="0"/>
    </xf>
    <xf numFmtId="3" fontId="50" fillId="2" borderId="0" xfId="0" applyNumberFormat="1" applyFont="1" applyFill="1" applyAlignment="1" applyProtection="1">
      <alignment horizontal="center" vertical="center"/>
      <protection locked="0"/>
    </xf>
    <xf numFmtId="3" fontId="46" fillId="2" borderId="0" xfId="0" applyNumberFormat="1" applyFont="1" applyFill="1" applyAlignment="1" applyProtection="1">
      <alignment horizontal="center" vertical="center"/>
      <protection locked="0"/>
    </xf>
    <xf numFmtId="3" fontId="50" fillId="2" borderId="11" xfId="0" applyNumberFormat="1" applyFont="1" applyFill="1" applyBorder="1" applyAlignment="1" applyProtection="1">
      <alignment horizontal="center" vertical="center"/>
      <protection locked="0"/>
    </xf>
    <xf numFmtId="0" fontId="50" fillId="2" borderId="0" xfId="0" applyFont="1" applyFill="1" applyProtection="1">
      <protection locked="0"/>
    </xf>
    <xf numFmtId="3" fontId="92" fillId="2" borderId="85" xfId="0" applyNumberFormat="1" applyFont="1" applyFill="1" applyBorder="1" applyAlignment="1" applyProtection="1">
      <alignment vertical="center"/>
      <protection locked="0"/>
    </xf>
    <xf numFmtId="3" fontId="46" fillId="28" borderId="34" xfId="0" applyNumberFormat="1" applyFont="1" applyFill="1" applyBorder="1" applyAlignment="1" applyProtection="1">
      <alignment horizontal="center" vertical="center"/>
      <protection locked="0"/>
    </xf>
    <xf numFmtId="9" fontId="42" fillId="28" borderId="11" xfId="72" applyFont="1" applyFill="1" applyBorder="1" applyAlignment="1" applyProtection="1">
      <alignment horizontal="center" vertical="center"/>
      <protection locked="0"/>
    </xf>
    <xf numFmtId="0" fontId="35" fillId="2" borderId="11" xfId="0" applyFont="1" applyFill="1" applyBorder="1" applyAlignment="1" applyProtection="1">
      <alignment horizontal="center" vertical="center"/>
      <protection locked="0"/>
    </xf>
    <xf numFmtId="3" fontId="48" fillId="2" borderId="85" xfId="0" applyNumberFormat="1" applyFont="1" applyFill="1" applyBorder="1" applyAlignment="1" applyProtection="1">
      <alignment vertical="center"/>
      <protection locked="0"/>
    </xf>
    <xf numFmtId="3" fontId="9" fillId="2" borderId="0" xfId="0" applyNumberFormat="1" applyFont="1" applyFill="1" applyAlignment="1" applyProtection="1">
      <alignment vertical="center" wrapText="1"/>
      <protection locked="0"/>
    </xf>
    <xf numFmtId="3" fontId="9" fillId="2" borderId="0" xfId="0" applyNumberFormat="1" applyFont="1" applyFill="1" applyAlignment="1" applyProtection="1">
      <alignment horizontal="center" vertical="center"/>
      <protection locked="0"/>
    </xf>
    <xf numFmtId="9" fontId="42" fillId="2" borderId="0" xfId="0" applyNumberFormat="1" applyFont="1" applyFill="1" applyAlignment="1" applyProtection="1">
      <alignment horizontal="center" vertical="center"/>
      <protection locked="0"/>
    </xf>
    <xf numFmtId="9" fontId="43" fillId="2" borderId="11" xfId="0" applyNumberFormat="1" applyFont="1" applyFill="1" applyBorder="1" applyAlignment="1" applyProtection="1">
      <alignment horizontal="center" vertical="center"/>
      <protection locked="0"/>
    </xf>
    <xf numFmtId="0" fontId="44" fillId="2" borderId="0" xfId="0" applyFont="1" applyFill="1" applyProtection="1">
      <protection locked="0"/>
    </xf>
    <xf numFmtId="3" fontId="46" fillId="2" borderId="0" xfId="0" applyNumberFormat="1" applyFont="1" applyFill="1" applyAlignment="1" applyProtection="1">
      <alignment vertical="center"/>
      <protection locked="0"/>
    </xf>
    <xf numFmtId="3" fontId="46" fillId="2" borderId="0" xfId="0" applyNumberFormat="1" applyFont="1" applyFill="1" applyAlignment="1" applyProtection="1">
      <alignment vertical="center" wrapText="1"/>
      <protection locked="0"/>
    </xf>
    <xf numFmtId="9" fontId="42" fillId="2" borderId="11" xfId="0" applyNumberFormat="1" applyFont="1" applyFill="1" applyBorder="1" applyAlignment="1" applyProtection="1">
      <alignment horizontal="center" vertical="center"/>
      <protection locked="0"/>
    </xf>
    <xf numFmtId="3" fontId="222" fillId="2" borderId="85" xfId="0" applyNumberFormat="1" applyFont="1" applyFill="1" applyBorder="1" applyAlignment="1" applyProtection="1">
      <alignment vertical="center"/>
      <protection locked="0"/>
    </xf>
    <xf numFmtId="3" fontId="209" fillId="2" borderId="0" xfId="0" applyNumberFormat="1" applyFont="1" applyFill="1" applyAlignment="1" applyProtection="1">
      <alignment vertical="center" wrapText="1"/>
      <protection locked="0"/>
    </xf>
    <xf numFmtId="0" fontId="92" fillId="2" borderId="85" xfId="0" applyFont="1" applyFill="1" applyBorder="1" applyAlignment="1" applyProtection="1">
      <alignment vertical="top"/>
      <protection locked="0"/>
    </xf>
    <xf numFmtId="9" fontId="35" fillId="2" borderId="11" xfId="72" applyFont="1" applyFill="1" applyBorder="1" applyAlignment="1" applyProtection="1">
      <alignment horizontal="center" vertical="center"/>
      <protection locked="0"/>
    </xf>
    <xf numFmtId="0" fontId="46" fillId="2" borderId="0" xfId="0" applyFont="1" applyFill="1" applyAlignment="1" applyProtection="1">
      <alignment vertical="top" wrapText="1"/>
      <protection locked="0"/>
    </xf>
    <xf numFmtId="9" fontId="42" fillId="2" borderId="11" xfId="72" applyFont="1" applyFill="1" applyBorder="1" applyAlignment="1" applyProtection="1">
      <alignment horizontal="center" vertical="center"/>
      <protection locked="0"/>
    </xf>
    <xf numFmtId="0" fontId="92" fillId="2" borderId="85" xfId="0" applyFont="1" applyFill="1" applyBorder="1" applyAlignment="1" applyProtection="1">
      <alignment vertical="top" wrapText="1"/>
      <protection locked="0"/>
    </xf>
    <xf numFmtId="3" fontId="92" fillId="2" borderId="85" xfId="0" applyNumberFormat="1" applyFont="1" applyFill="1" applyBorder="1" applyAlignment="1" applyProtection="1">
      <alignment vertical="center" wrapText="1"/>
      <protection locked="0"/>
    </xf>
    <xf numFmtId="3" fontId="46" fillId="2" borderId="0" xfId="0" applyNumberFormat="1" applyFont="1" applyFill="1" applyAlignment="1" applyProtection="1">
      <alignment horizontal="left" vertical="center"/>
      <protection locked="0"/>
    </xf>
    <xf numFmtId="3" fontId="46" fillId="2" borderId="11" xfId="0" applyNumberFormat="1" applyFont="1" applyFill="1" applyBorder="1" applyAlignment="1" applyProtection="1">
      <alignment horizontal="center" vertical="center" wrapText="1"/>
      <protection locked="0"/>
    </xf>
    <xf numFmtId="3" fontId="211" fillId="2" borderId="0" xfId="0" applyNumberFormat="1" applyFont="1" applyFill="1" applyAlignment="1" applyProtection="1">
      <alignment horizontal="center" vertical="center"/>
      <protection locked="0"/>
    </xf>
    <xf numFmtId="3" fontId="228" fillId="2" borderId="85" xfId="0" applyNumberFormat="1" applyFont="1" applyFill="1" applyBorder="1" applyAlignment="1" applyProtection="1">
      <alignment vertical="center" wrapText="1"/>
      <protection locked="0"/>
    </xf>
    <xf numFmtId="3" fontId="50" fillId="2" borderId="0" xfId="0" applyNumberFormat="1" applyFont="1" applyFill="1" applyAlignment="1" applyProtection="1">
      <alignment vertical="center" wrapText="1"/>
      <protection locked="0"/>
    </xf>
    <xf numFmtId="3" fontId="92" fillId="2" borderId="85" xfId="0" applyNumberFormat="1" applyFont="1" applyFill="1" applyBorder="1" applyAlignment="1" applyProtection="1">
      <alignment horizontal="left" vertical="center" wrapText="1"/>
      <protection locked="0"/>
    </xf>
    <xf numFmtId="3" fontId="92" fillId="2" borderId="85" xfId="0" applyNumberFormat="1" applyFont="1" applyFill="1" applyBorder="1" applyAlignment="1" applyProtection="1">
      <alignment horizontal="center" vertical="center"/>
      <protection locked="0"/>
    </xf>
    <xf numFmtId="3" fontId="48" fillId="2" borderId="85" xfId="0" applyNumberFormat="1" applyFont="1" applyFill="1" applyBorder="1" applyAlignment="1" applyProtection="1">
      <alignment horizontal="center" vertical="center"/>
      <protection locked="0"/>
    </xf>
    <xf numFmtId="3" fontId="92" fillId="2" borderId="85" xfId="0" applyNumberFormat="1" applyFont="1" applyFill="1" applyBorder="1" applyAlignment="1" applyProtection="1">
      <alignment horizontal="left" vertical="center"/>
      <protection locked="0"/>
    </xf>
    <xf numFmtId="3" fontId="46" fillId="2" borderId="5" xfId="0" applyNumberFormat="1" applyFont="1" applyFill="1" applyBorder="1" applyAlignment="1" applyProtection="1">
      <alignment vertical="center" wrapText="1"/>
      <protection locked="0"/>
    </xf>
    <xf numFmtId="3" fontId="46" fillId="2" borderId="5" xfId="0" applyNumberFormat="1" applyFont="1" applyFill="1" applyBorder="1" applyAlignment="1" applyProtection="1">
      <alignment horizontal="center" vertical="center"/>
      <protection locked="0"/>
    </xf>
    <xf numFmtId="3" fontId="45" fillId="2" borderId="39" xfId="0" applyNumberFormat="1" applyFont="1" applyFill="1" applyBorder="1" applyAlignment="1" applyProtection="1">
      <alignment horizontal="left" vertical="center"/>
      <protection locked="0"/>
    </xf>
    <xf numFmtId="3" fontId="43" fillId="2" borderId="34" xfId="0" applyNumberFormat="1" applyFont="1" applyFill="1" applyBorder="1" applyAlignment="1" applyProtection="1">
      <alignment horizontal="center" vertical="center"/>
      <protection locked="0"/>
    </xf>
    <xf numFmtId="3" fontId="43" fillId="2" borderId="40" xfId="0" applyNumberFormat="1" applyFont="1" applyFill="1" applyBorder="1" applyAlignment="1" applyProtection="1">
      <alignment horizontal="center" vertical="center"/>
      <protection locked="0"/>
    </xf>
    <xf numFmtId="3" fontId="45" fillId="2" borderId="3" xfId="0" applyNumberFormat="1" applyFont="1" applyFill="1" applyBorder="1" applyAlignment="1" applyProtection="1">
      <alignment horizontal="left" vertical="center"/>
      <protection locked="0"/>
    </xf>
    <xf numFmtId="3" fontId="43" fillId="2" borderId="43" xfId="0" applyNumberFormat="1" applyFont="1" applyFill="1" applyBorder="1" applyAlignment="1" applyProtection="1">
      <alignment horizontal="center" vertical="center"/>
      <protection locked="0"/>
    </xf>
    <xf numFmtId="3" fontId="9" fillId="2" borderId="0" xfId="0" applyNumberFormat="1" applyFont="1" applyFill="1" applyAlignment="1" applyProtection="1">
      <alignment horizontal="left" vertical="center"/>
      <protection locked="0"/>
    </xf>
    <xf numFmtId="3" fontId="208" fillId="2" borderId="0" xfId="0" applyNumberFormat="1" applyFont="1" applyFill="1" applyAlignment="1" applyProtection="1">
      <alignment horizontal="left" vertical="center"/>
      <protection locked="0"/>
    </xf>
    <xf numFmtId="3" fontId="43" fillId="2" borderId="0" xfId="0" applyNumberFormat="1" applyFont="1" applyFill="1" applyAlignment="1" applyProtection="1">
      <alignment horizontal="center" vertical="center"/>
      <protection locked="0"/>
    </xf>
    <xf numFmtId="3" fontId="9" fillId="2" borderId="11" xfId="0" applyNumberFormat="1" applyFont="1" applyFill="1" applyBorder="1" applyAlignment="1" applyProtection="1">
      <alignment horizontal="center" vertical="center"/>
      <protection locked="0"/>
    </xf>
    <xf numFmtId="0" fontId="60" fillId="2" borderId="0" xfId="0" applyFont="1" applyFill="1" applyAlignment="1" applyProtection="1">
      <alignment horizontal="center"/>
      <protection locked="0"/>
    </xf>
    <xf numFmtId="0" fontId="36" fillId="2" borderId="0" xfId="0" applyFont="1" applyFill="1" applyAlignment="1" applyProtection="1">
      <alignment horizontal="center"/>
      <protection locked="0"/>
    </xf>
    <xf numFmtId="3" fontId="59" fillId="2" borderId="0" xfId="0" applyNumberFormat="1" applyFont="1" applyFill="1" applyAlignment="1" applyProtection="1">
      <alignment horizontal="center" vertical="center"/>
      <protection locked="0"/>
    </xf>
    <xf numFmtId="280" fontId="46" fillId="2" borderId="0" xfId="0" applyNumberFormat="1" applyFont="1" applyFill="1" applyAlignment="1" applyProtection="1">
      <alignment horizontal="center" vertical="center"/>
      <protection locked="0"/>
    </xf>
    <xf numFmtId="171" fontId="46" fillId="2" borderId="11" xfId="0" applyNumberFormat="1" applyFont="1" applyFill="1" applyBorder="1" applyAlignment="1" applyProtection="1">
      <alignment horizontal="center" vertical="center"/>
      <protection locked="0"/>
    </xf>
    <xf numFmtId="3" fontId="9" fillId="2" borderId="0" xfId="0" applyNumberFormat="1" applyFont="1" applyFill="1" applyAlignment="1" applyProtection="1">
      <alignment vertical="center"/>
      <protection locked="0"/>
    </xf>
    <xf numFmtId="169" fontId="9" fillId="2" borderId="0" xfId="71" applyNumberFormat="1" applyFont="1" applyFill="1" applyBorder="1" applyAlignment="1" applyProtection="1">
      <alignment horizontal="center" vertical="center"/>
      <protection locked="0"/>
    </xf>
    <xf numFmtId="169" fontId="9" fillId="2" borderId="0" xfId="0" applyNumberFormat="1" applyFont="1" applyFill="1" applyAlignment="1" applyProtection="1">
      <alignment horizontal="center" vertical="center"/>
      <protection locked="0"/>
    </xf>
    <xf numFmtId="44" fontId="9" fillId="2" borderId="11" xfId="70" applyFont="1" applyFill="1" applyBorder="1" applyAlignment="1" applyProtection="1">
      <alignment horizontal="center" vertical="center"/>
      <protection locked="0"/>
    </xf>
    <xf numFmtId="3" fontId="48" fillId="2" borderId="85" xfId="0" applyNumberFormat="1" applyFont="1" applyFill="1" applyBorder="1" applyAlignment="1" applyProtection="1">
      <alignment horizontal="left" vertical="center"/>
      <protection locked="0"/>
    </xf>
    <xf numFmtId="0" fontId="60" fillId="2" borderId="0" xfId="0" applyFont="1" applyFill="1" applyProtection="1">
      <protection locked="0"/>
    </xf>
    <xf numFmtId="281" fontId="9" fillId="2" borderId="0" xfId="70" applyNumberFormat="1" applyFont="1" applyFill="1" applyBorder="1" applyAlignment="1" applyProtection="1">
      <alignment horizontal="center" vertical="center"/>
      <protection locked="0"/>
    </xf>
    <xf numFmtId="168" fontId="9" fillId="2" borderId="0" xfId="0" applyNumberFormat="1" applyFont="1" applyFill="1" applyAlignment="1" applyProtection="1">
      <alignment horizontal="center" vertical="center"/>
      <protection locked="0"/>
    </xf>
    <xf numFmtId="171" fontId="9" fillId="2" borderId="11" xfId="0" applyNumberFormat="1" applyFont="1" applyFill="1" applyBorder="1" applyAlignment="1" applyProtection="1">
      <alignment horizontal="center" vertical="center"/>
      <protection locked="0"/>
    </xf>
    <xf numFmtId="0" fontId="92" fillId="2" borderId="85" xfId="0" applyFont="1" applyFill="1" applyBorder="1" applyAlignment="1" applyProtection="1">
      <alignment horizontal="left" vertical="center"/>
      <protection locked="0"/>
    </xf>
    <xf numFmtId="0" fontId="46" fillId="2" borderId="0" xfId="0" applyFont="1" applyFill="1" applyAlignment="1" applyProtection="1">
      <alignment horizontal="left" vertical="center"/>
      <protection locked="0"/>
    </xf>
    <xf numFmtId="3" fontId="42" fillId="2" borderId="0" xfId="0" applyNumberFormat="1" applyFont="1" applyFill="1" applyAlignment="1" applyProtection="1">
      <alignment horizontal="center" vertical="center"/>
      <protection locked="0"/>
    </xf>
    <xf numFmtId="0" fontId="46" fillId="2" borderId="5" xfId="0" applyFont="1" applyFill="1" applyBorder="1" applyAlignment="1" applyProtection="1">
      <alignment horizontal="left" vertical="center"/>
      <protection locked="0"/>
    </xf>
    <xf numFmtId="3" fontId="46" fillId="2" borderId="5" xfId="0" applyNumberFormat="1" applyFont="1" applyFill="1" applyBorder="1" applyAlignment="1" applyProtection="1">
      <alignment vertical="center"/>
      <protection locked="0"/>
    </xf>
    <xf numFmtId="0" fontId="57" fillId="2" borderId="0" xfId="0" applyFont="1" applyFill="1" applyAlignment="1" applyProtection="1">
      <alignment horizontal="center" wrapText="1"/>
      <protection locked="0"/>
    </xf>
    <xf numFmtId="0" fontId="220" fillId="28" borderId="0" xfId="0" applyFont="1" applyFill="1" applyProtection="1">
      <protection locked="0"/>
    </xf>
    <xf numFmtId="0" fontId="46" fillId="28" borderId="0" xfId="0" applyFont="1" applyFill="1" applyProtection="1">
      <protection locked="0"/>
    </xf>
    <xf numFmtId="39" fontId="9" fillId="28" borderId="0" xfId="0" applyNumberFormat="1" applyFont="1" applyFill="1" applyAlignment="1" applyProtection="1">
      <alignment horizontal="center"/>
      <protection locked="0"/>
    </xf>
    <xf numFmtId="3" fontId="46" fillId="28" borderId="0" xfId="0" applyNumberFormat="1" applyFont="1" applyFill="1" applyAlignment="1" applyProtection="1">
      <alignment vertical="center"/>
      <protection locked="0"/>
    </xf>
    <xf numFmtId="0" fontId="46" fillId="28" borderId="0" xfId="0" applyFont="1" applyFill="1" applyAlignment="1" applyProtection="1">
      <alignment vertical="center"/>
      <protection locked="0"/>
    </xf>
    <xf numFmtId="0" fontId="46" fillId="28" borderId="0" xfId="0" applyFont="1" applyFill="1" applyAlignment="1" applyProtection="1">
      <alignment horizontal="center" vertical="center"/>
      <protection locked="0"/>
    </xf>
    <xf numFmtId="3" fontId="46" fillId="2" borderId="11" xfId="0" applyNumberFormat="1" applyFont="1" applyFill="1" applyBorder="1" applyAlignment="1" applyProtection="1">
      <alignment horizontal="center" vertical="center"/>
      <protection locked="0"/>
    </xf>
    <xf numFmtId="3" fontId="208" fillId="2" borderId="0" xfId="0" applyNumberFormat="1" applyFont="1" applyFill="1" applyAlignment="1" applyProtection="1">
      <alignment horizontal="center" vertical="center"/>
      <protection locked="0"/>
    </xf>
    <xf numFmtId="44" fontId="46" fillId="2" borderId="11" xfId="70" applyFont="1" applyFill="1" applyBorder="1" applyAlignment="1" applyProtection="1">
      <alignment horizontal="center" vertical="center"/>
      <protection locked="0"/>
    </xf>
    <xf numFmtId="169" fontId="46" fillId="2" borderId="0" xfId="71" applyNumberFormat="1" applyFont="1" applyFill="1" applyBorder="1" applyAlignment="1" applyProtection="1">
      <alignment horizontal="center" vertical="center"/>
      <protection locked="0"/>
    </xf>
    <xf numFmtId="169" fontId="46" fillId="2" borderId="0" xfId="0" applyNumberFormat="1" applyFont="1" applyFill="1" applyAlignment="1" applyProtection="1">
      <alignment horizontal="center" vertical="center"/>
      <protection locked="0"/>
    </xf>
    <xf numFmtId="0" fontId="43" fillId="2" borderId="0" xfId="0" applyFont="1" applyFill="1" applyProtection="1">
      <protection locked="0"/>
    </xf>
    <xf numFmtId="3" fontId="43" fillId="2" borderId="5" xfId="0" applyNumberFormat="1" applyFont="1" applyFill="1" applyBorder="1" applyAlignment="1" applyProtection="1">
      <alignment horizontal="center" vertical="center"/>
      <protection locked="0"/>
    </xf>
    <xf numFmtId="3" fontId="42" fillId="2" borderId="5" xfId="0" applyNumberFormat="1" applyFont="1" applyFill="1" applyBorder="1" applyAlignment="1" applyProtection="1">
      <alignment horizontal="center" vertical="center"/>
      <protection locked="0"/>
    </xf>
    <xf numFmtId="3" fontId="59" fillId="2" borderId="5" xfId="0" applyNumberFormat="1" applyFont="1" applyFill="1" applyBorder="1" applyAlignment="1" applyProtection="1">
      <alignment horizontal="left" vertical="center"/>
      <protection locked="0"/>
    </xf>
    <xf numFmtId="0" fontId="35" fillId="2" borderId="5" xfId="0" applyFont="1" applyFill="1" applyBorder="1" applyProtection="1">
      <protection locked="0"/>
    </xf>
    <xf numFmtId="0" fontId="59" fillId="28" borderId="0" xfId="0" applyFont="1" applyFill="1" applyProtection="1">
      <protection locked="0"/>
    </xf>
    <xf numFmtId="39" fontId="43" fillId="28" borderId="0" xfId="0" applyNumberFormat="1" applyFont="1" applyFill="1" applyAlignment="1" applyProtection="1">
      <alignment horizontal="center"/>
      <protection locked="0"/>
    </xf>
    <xf numFmtId="0" fontId="42" fillId="28" borderId="0" xfId="0" applyFont="1" applyFill="1" applyAlignment="1" applyProtection="1">
      <alignment horizontal="center" vertical="center"/>
      <protection locked="0"/>
    </xf>
    <xf numFmtId="3" fontId="45" fillId="2" borderId="97" xfId="0" applyNumberFormat="1" applyFont="1" applyFill="1" applyBorder="1" applyAlignment="1" applyProtection="1">
      <alignment horizontal="left" vertical="center"/>
      <protection locked="0"/>
    </xf>
    <xf numFmtId="3" fontId="43" fillId="2" borderId="49" xfId="0" applyNumberFormat="1" applyFont="1" applyFill="1" applyBorder="1" applyAlignment="1" applyProtection="1">
      <alignment horizontal="center" vertical="center"/>
      <protection locked="0"/>
    </xf>
    <xf numFmtId="3" fontId="43" fillId="2" borderId="98" xfId="0" applyNumberFormat="1" applyFont="1" applyFill="1" applyBorder="1" applyAlignment="1" applyProtection="1">
      <alignment horizontal="center" vertical="center"/>
      <protection locked="0"/>
    </xf>
    <xf numFmtId="169" fontId="46" fillId="2" borderId="11" xfId="0" applyNumberFormat="1" applyFont="1" applyFill="1" applyBorder="1" applyAlignment="1" applyProtection="1">
      <alignment horizontal="center" vertical="center"/>
      <protection locked="0"/>
    </xf>
    <xf numFmtId="169" fontId="9" fillId="2" borderId="11" xfId="70" applyNumberFormat="1" applyFont="1" applyFill="1" applyBorder="1" applyAlignment="1" applyProtection="1">
      <alignment horizontal="center" vertical="center"/>
      <protection locked="0"/>
    </xf>
    <xf numFmtId="171" fontId="9" fillId="2" borderId="11" xfId="70" applyNumberFormat="1" applyFont="1" applyFill="1" applyBorder="1" applyAlignment="1" applyProtection="1">
      <alignment horizontal="center" vertical="center"/>
      <protection locked="0"/>
    </xf>
    <xf numFmtId="10" fontId="42" fillId="28" borderId="0" xfId="0" applyNumberFormat="1" applyFont="1" applyFill="1" applyAlignment="1" applyProtection="1">
      <alignment horizontal="center" vertical="center"/>
      <protection locked="0"/>
    </xf>
    <xf numFmtId="10" fontId="211" fillId="2" borderId="0" xfId="0" applyNumberFormat="1" applyFont="1" applyFill="1" applyAlignment="1">
      <alignment horizontal="center" vertical="center"/>
    </xf>
    <xf numFmtId="10" fontId="42" fillId="2" borderId="0" xfId="0" applyNumberFormat="1" applyFont="1" applyFill="1" applyAlignment="1" applyProtection="1">
      <alignment horizontal="center" vertical="center"/>
      <protection locked="0"/>
    </xf>
    <xf numFmtId="10" fontId="43" fillId="2" borderId="0" xfId="0" applyNumberFormat="1" applyFont="1" applyFill="1" applyAlignment="1" applyProtection="1">
      <alignment horizontal="center" vertical="center"/>
      <protection locked="0"/>
    </xf>
    <xf numFmtId="10" fontId="50" fillId="2" borderId="0" xfId="0" applyNumberFormat="1" applyFont="1" applyFill="1" applyAlignment="1" applyProtection="1">
      <alignment horizontal="center" vertical="center"/>
      <protection locked="0"/>
    </xf>
    <xf numFmtId="10" fontId="42" fillId="28" borderId="0" xfId="72" applyNumberFormat="1" applyFont="1" applyFill="1" applyBorder="1" applyAlignment="1" applyProtection="1">
      <alignment horizontal="center" vertical="center"/>
      <protection locked="0"/>
    </xf>
    <xf numFmtId="10" fontId="42" fillId="2" borderId="0" xfId="72" applyNumberFormat="1" applyFont="1" applyFill="1" applyBorder="1" applyAlignment="1" applyProtection="1">
      <alignment horizontal="center" vertical="center"/>
      <protection locked="0"/>
    </xf>
    <xf numFmtId="10" fontId="35" fillId="2" borderId="0" xfId="72" applyNumberFormat="1" applyFont="1" applyFill="1" applyBorder="1" applyAlignment="1" applyProtection="1">
      <alignment horizontal="center" vertical="center"/>
      <protection locked="0"/>
    </xf>
    <xf numFmtId="10" fontId="46" fillId="2" borderId="0" xfId="72" applyNumberFormat="1" applyFont="1" applyFill="1" applyBorder="1" applyAlignment="1" applyProtection="1">
      <alignment horizontal="center" vertical="center"/>
      <protection locked="0"/>
    </xf>
    <xf numFmtId="10" fontId="46" fillId="2" borderId="0" xfId="0" applyNumberFormat="1" applyFont="1" applyFill="1" applyAlignment="1" applyProtection="1">
      <alignment horizontal="center" vertical="center" wrapText="1"/>
      <protection locked="0"/>
    </xf>
    <xf numFmtId="10" fontId="211" fillId="2" borderId="0" xfId="0" applyNumberFormat="1" applyFont="1" applyFill="1" applyAlignment="1" applyProtection="1">
      <alignment horizontal="center" vertical="center" wrapText="1"/>
      <protection locked="0"/>
    </xf>
    <xf numFmtId="10" fontId="35" fillId="2" borderId="0" xfId="0" applyNumberFormat="1" applyFont="1" applyFill="1" applyAlignment="1" applyProtection="1">
      <alignment vertical="center"/>
      <protection locked="0"/>
    </xf>
    <xf numFmtId="10" fontId="46" fillId="2" borderId="0" xfId="0" applyNumberFormat="1" applyFont="1" applyFill="1" applyAlignment="1" applyProtection="1">
      <alignment horizontal="center" vertical="center"/>
      <protection locked="0"/>
    </xf>
    <xf numFmtId="10" fontId="35" fillId="2" borderId="0" xfId="0" applyNumberFormat="1" applyFont="1" applyFill="1" applyAlignment="1" applyProtection="1">
      <alignment horizontal="center" vertical="center"/>
      <protection locked="0"/>
    </xf>
    <xf numFmtId="10" fontId="212" fillId="2" borderId="0" xfId="0" applyNumberFormat="1" applyFont="1" applyFill="1" applyAlignment="1" applyProtection="1">
      <alignment horizontal="center" vertical="center"/>
      <protection locked="0"/>
    </xf>
    <xf numFmtId="10" fontId="211" fillId="2" borderId="0" xfId="0" applyNumberFormat="1" applyFont="1" applyFill="1" applyAlignment="1" applyProtection="1">
      <alignment horizontal="center" vertical="center"/>
      <protection locked="0"/>
    </xf>
    <xf numFmtId="10" fontId="35" fillId="28" borderId="0" xfId="0" applyNumberFormat="1" applyFont="1" applyFill="1" applyAlignment="1" applyProtection="1">
      <alignment horizontal="center" vertical="center"/>
      <protection locked="0"/>
    </xf>
    <xf numFmtId="0" fontId="0" fillId="2" borderId="0" xfId="0" applyFill="1" applyProtection="1">
      <protection locked="0"/>
    </xf>
    <xf numFmtId="0" fontId="92" fillId="2" borderId="0" xfId="0" applyFont="1" applyFill="1" applyAlignment="1" applyProtection="1">
      <alignment vertical="top" wrapText="1"/>
      <protection locked="0"/>
    </xf>
    <xf numFmtId="0" fontId="53" fillId="26" borderId="99" xfId="0" applyFont="1" applyFill="1" applyBorder="1" applyAlignment="1" applyProtection="1">
      <alignment horizontal="center" vertical="center" wrapText="1"/>
      <protection locked="0"/>
    </xf>
    <xf numFmtId="3" fontId="92" fillId="2" borderId="0" xfId="0" applyNumberFormat="1" applyFont="1" applyFill="1" applyAlignment="1" applyProtection="1">
      <alignment horizontal="center" vertical="center"/>
      <protection locked="0"/>
    </xf>
    <xf numFmtId="3" fontId="92" fillId="2" borderId="0" xfId="0" applyNumberFormat="1" applyFont="1" applyFill="1" applyAlignment="1" applyProtection="1">
      <alignment vertical="center"/>
      <protection locked="0"/>
    </xf>
    <xf numFmtId="0" fontId="14" fillId="2" borderId="0" xfId="0" applyFont="1" applyFill="1" applyProtection="1">
      <protection locked="0"/>
    </xf>
    <xf numFmtId="0" fontId="49" fillId="89" borderId="85" xfId="0" applyFont="1" applyFill="1" applyBorder="1" applyAlignment="1" applyProtection="1">
      <alignment horizontal="left" vertical="center"/>
      <protection locked="0"/>
    </xf>
    <xf numFmtId="169" fontId="46" fillId="2" borderId="11" xfId="71" applyNumberFormat="1" applyFont="1" applyFill="1" applyBorder="1" applyAlignment="1" applyProtection="1">
      <alignment horizontal="center" vertical="center"/>
      <protection locked="0"/>
    </xf>
    <xf numFmtId="3" fontId="43" fillId="2" borderId="101" xfId="0" applyNumberFormat="1" applyFont="1" applyFill="1" applyBorder="1" applyAlignment="1" applyProtection="1">
      <alignment horizontal="center" vertical="center"/>
      <protection locked="0"/>
    </xf>
    <xf numFmtId="44" fontId="0" fillId="2" borderId="0" xfId="70" applyFont="1" applyFill="1" applyProtection="1">
      <protection locked="0"/>
    </xf>
    <xf numFmtId="280" fontId="46" fillId="2" borderId="11" xfId="0" applyNumberFormat="1" applyFont="1" applyFill="1" applyBorder="1" applyAlignment="1" applyProtection="1">
      <alignment horizontal="center" vertical="center"/>
      <protection locked="0"/>
    </xf>
    <xf numFmtId="0" fontId="60" fillId="2" borderId="5" xfId="0" applyFont="1" applyFill="1" applyBorder="1" applyProtection="1">
      <protection locked="0"/>
    </xf>
    <xf numFmtId="3" fontId="208" fillId="2" borderId="5" xfId="0" applyNumberFormat="1" applyFont="1" applyFill="1" applyBorder="1" applyAlignment="1" applyProtection="1">
      <alignment horizontal="left" vertical="center"/>
      <protection locked="0"/>
    </xf>
    <xf numFmtId="3" fontId="9" fillId="2" borderId="5" xfId="0" applyNumberFormat="1" applyFont="1" applyFill="1" applyBorder="1" applyAlignment="1" applyProtection="1">
      <alignment horizontal="center" vertical="center"/>
      <protection locked="0"/>
    </xf>
    <xf numFmtId="3" fontId="9" fillId="2" borderId="5" xfId="0" applyNumberFormat="1" applyFont="1" applyFill="1" applyBorder="1" applyAlignment="1" applyProtection="1">
      <alignment vertical="center"/>
      <protection locked="0"/>
    </xf>
    <xf numFmtId="168" fontId="9" fillId="2" borderId="5" xfId="0" applyNumberFormat="1" applyFont="1" applyFill="1" applyBorder="1" applyAlignment="1" applyProtection="1">
      <alignment horizontal="center" vertical="center"/>
      <protection locked="0"/>
    </xf>
    <xf numFmtId="0" fontId="42" fillId="28" borderId="96" xfId="0" applyFont="1" applyFill="1" applyBorder="1" applyAlignment="1" applyProtection="1">
      <alignment horizontal="center"/>
      <protection locked="0"/>
    </xf>
    <xf numFmtId="0" fontId="45" fillId="90" borderId="0" xfId="0" applyFont="1" applyFill="1" applyAlignment="1" applyProtection="1">
      <alignment horizontal="center"/>
      <protection locked="0"/>
    </xf>
    <xf numFmtId="0" fontId="3" fillId="2" borderId="0" xfId="0" applyFont="1" applyFill="1" applyProtection="1">
      <protection locked="0"/>
    </xf>
    <xf numFmtId="0" fontId="43" fillId="2" borderId="0" xfId="0" applyFont="1" applyFill="1" applyAlignment="1" applyProtection="1">
      <alignment horizontal="left" vertical="top"/>
      <protection locked="0"/>
    </xf>
    <xf numFmtId="174" fontId="213" fillId="90" borderId="27" xfId="40" applyNumberFormat="1" applyFont="1" applyFill="1" applyBorder="1" applyAlignment="1" applyProtection="1">
      <alignment horizontal="left" vertical="center"/>
      <protection locked="0"/>
    </xf>
    <xf numFmtId="0" fontId="220" fillId="2" borderId="0" xfId="0" applyFont="1" applyFill="1" applyAlignment="1" applyProtection="1">
      <alignment wrapText="1"/>
      <protection locked="0"/>
    </xf>
    <xf numFmtId="9" fontId="42" fillId="28" borderId="0" xfId="0" applyNumberFormat="1" applyFont="1" applyFill="1" applyAlignment="1" applyProtection="1">
      <alignment horizontal="center" vertical="center"/>
      <protection locked="0"/>
    </xf>
    <xf numFmtId="3" fontId="215" fillId="2" borderId="0" xfId="0" applyNumberFormat="1" applyFont="1" applyFill="1" applyAlignment="1" applyProtection="1">
      <alignment horizontal="center" vertical="center"/>
      <protection locked="0"/>
    </xf>
    <xf numFmtId="9" fontId="42" fillId="28" borderId="0" xfId="0" applyNumberFormat="1" applyFont="1" applyFill="1" applyAlignment="1">
      <alignment horizontal="center" vertical="center"/>
    </xf>
    <xf numFmtId="9" fontId="42" fillId="28" borderId="0" xfId="0" applyNumberFormat="1" applyFont="1" applyFill="1" applyAlignment="1">
      <alignment horizontal="center"/>
    </xf>
    <xf numFmtId="0" fontId="9" fillId="2" borderId="96" xfId="0" applyFont="1" applyFill="1" applyBorder="1" applyAlignment="1" applyProtection="1">
      <alignment horizontal="center" vertical="center" wrapText="1"/>
      <protection locked="0"/>
    </xf>
    <xf numFmtId="0" fontId="9" fillId="28" borderId="96" xfId="0" applyFont="1" applyFill="1" applyBorder="1" applyAlignment="1" applyProtection="1">
      <alignment horizontal="center" vertical="center" wrapText="1"/>
      <protection locked="0"/>
    </xf>
    <xf numFmtId="0" fontId="46" fillId="2" borderId="39" xfId="0" applyFont="1" applyFill="1" applyBorder="1" applyAlignment="1" applyProtection="1">
      <alignment horizontal="left" vertical="center" wrapText="1"/>
      <protection locked="0"/>
    </xf>
    <xf numFmtId="0" fontId="55" fillId="2" borderId="3" xfId="0" applyFont="1" applyFill="1" applyBorder="1" applyAlignment="1" applyProtection="1">
      <alignment horizontal="left" vertical="center" wrapText="1"/>
      <protection locked="0"/>
    </xf>
    <xf numFmtId="0" fontId="55" fillId="2" borderId="119" xfId="0" applyFont="1" applyFill="1" applyBorder="1" applyAlignment="1" applyProtection="1">
      <alignment horizontal="left" vertical="center" wrapText="1"/>
      <protection locked="0"/>
    </xf>
    <xf numFmtId="0" fontId="9" fillId="2" borderId="2" xfId="0" applyFont="1" applyFill="1" applyBorder="1" applyAlignment="1" applyProtection="1">
      <alignment horizontal="left" wrapText="1"/>
      <protection locked="0"/>
    </xf>
    <xf numFmtId="0" fontId="55" fillId="2" borderId="85" xfId="0" applyFont="1" applyFill="1" applyBorder="1" applyAlignment="1" applyProtection="1">
      <alignment horizontal="left" vertical="center" wrapText="1"/>
      <protection locked="0"/>
    </xf>
    <xf numFmtId="166" fontId="9" fillId="2" borderId="0" xfId="71" applyFont="1" applyFill="1" applyBorder="1" applyAlignment="1" applyProtection="1">
      <alignment vertical="center"/>
      <protection locked="0"/>
    </xf>
    <xf numFmtId="166" fontId="9" fillId="2" borderId="0" xfId="71" applyFont="1" applyFill="1" applyBorder="1" applyAlignment="1" applyProtection="1">
      <protection locked="0"/>
    </xf>
    <xf numFmtId="176" fontId="9" fillId="2" borderId="0" xfId="70" applyNumberFormat="1" applyFont="1" applyFill="1" applyBorder="1" applyAlignment="1" applyProtection="1">
      <alignment horizontal="center"/>
      <protection locked="0"/>
    </xf>
    <xf numFmtId="166" fontId="9" fillId="2" borderId="0" xfId="71" applyFont="1" applyFill="1" applyBorder="1" applyAlignment="1" applyProtection="1">
      <alignment horizontal="center" vertical="center"/>
      <protection locked="0"/>
    </xf>
    <xf numFmtId="0" fontId="210" fillId="2" borderId="0" xfId="0" applyFont="1" applyFill="1" applyProtection="1">
      <protection locked="0"/>
    </xf>
    <xf numFmtId="0" fontId="46"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wrapText="1"/>
      <protection locked="0"/>
    </xf>
    <xf numFmtId="0" fontId="55" fillId="2" borderId="0" xfId="0" applyFont="1" applyFill="1" applyAlignment="1" applyProtection="1">
      <alignment horizontal="left" vertical="center" wrapText="1"/>
      <protection locked="0"/>
    </xf>
    <xf numFmtId="0" fontId="46" fillId="2" borderId="85" xfId="0" applyFont="1" applyFill="1" applyBorder="1" applyAlignment="1" applyProtection="1">
      <alignment horizontal="left" vertical="center" wrapText="1"/>
      <protection locked="0"/>
    </xf>
    <xf numFmtId="0" fontId="6" fillId="2" borderId="0" xfId="0" applyFont="1" applyFill="1" applyProtection="1">
      <protection locked="0"/>
    </xf>
    <xf numFmtId="176" fontId="46" fillId="2" borderId="5" xfId="70" applyNumberFormat="1" applyFont="1" applyFill="1" applyBorder="1" applyProtection="1">
      <protection locked="0"/>
    </xf>
    <xf numFmtId="0" fontId="6" fillId="2" borderId="5" xfId="0" applyFont="1" applyFill="1" applyBorder="1" applyProtection="1">
      <protection locked="0"/>
    </xf>
    <xf numFmtId="0" fontId="220" fillId="28" borderId="0" xfId="0" applyFont="1" applyFill="1" applyAlignment="1" applyProtection="1">
      <alignment horizontal="left"/>
      <protection locked="0"/>
    </xf>
    <xf numFmtId="0" fontId="6" fillId="28" borderId="0" xfId="0" applyFont="1" applyFill="1" applyProtection="1">
      <protection locked="0"/>
    </xf>
    <xf numFmtId="1" fontId="46" fillId="2" borderId="38" xfId="0" applyNumberFormat="1" applyFont="1" applyFill="1" applyBorder="1" applyAlignment="1" applyProtection="1">
      <alignment horizontal="center"/>
      <protection locked="0"/>
    </xf>
    <xf numFmtId="9" fontId="52" fillId="91" borderId="0" xfId="0" applyNumberFormat="1" applyFont="1" applyFill="1" applyAlignment="1">
      <alignment horizontal="center"/>
    </xf>
    <xf numFmtId="3" fontId="228" fillId="2" borderId="0" xfId="0" applyNumberFormat="1" applyFont="1" applyFill="1" applyAlignment="1" applyProtection="1">
      <alignment vertical="center"/>
      <protection locked="0"/>
    </xf>
    <xf numFmtId="0" fontId="35" fillId="2" borderId="11" xfId="0" applyFont="1" applyFill="1" applyBorder="1" applyProtection="1">
      <protection locked="0"/>
    </xf>
    <xf numFmtId="0" fontId="49" fillId="28" borderId="0" xfId="0" applyFont="1" applyFill="1" applyProtection="1">
      <protection locked="0"/>
    </xf>
    <xf numFmtId="0" fontId="8" fillId="28" borderId="0" xfId="0" applyFont="1" applyFill="1" applyAlignment="1" applyProtection="1">
      <alignment horizontal="left"/>
      <protection locked="0"/>
    </xf>
    <xf numFmtId="0" fontId="236" fillId="2" borderId="0" xfId="0" applyFont="1" applyFill="1" applyAlignment="1" applyProtection="1">
      <alignment horizontal="center"/>
      <protection locked="0"/>
    </xf>
    <xf numFmtId="0" fontId="233" fillId="2" borderId="0" xfId="0" applyFont="1" applyFill="1" applyAlignment="1" applyProtection="1">
      <alignment horizontal="center"/>
      <protection locked="0"/>
    </xf>
    <xf numFmtId="0" fontId="234" fillId="2" borderId="0" xfId="0" applyFont="1" applyFill="1" applyAlignment="1" applyProtection="1">
      <alignment horizontal="center"/>
      <protection locked="0"/>
    </xf>
    <xf numFmtId="0" fontId="235" fillId="2" borderId="0" xfId="0" applyFont="1" applyFill="1" applyAlignment="1" applyProtection="1">
      <alignment horizontal="center"/>
      <protection locked="0"/>
    </xf>
    <xf numFmtId="3" fontId="228" fillId="2" borderId="0" xfId="0" applyNumberFormat="1" applyFont="1" applyFill="1" applyAlignment="1" applyProtection="1">
      <alignment vertical="center" wrapText="1"/>
      <protection locked="0"/>
    </xf>
    <xf numFmtId="0" fontId="35" fillId="2" borderId="0" xfId="0" applyFont="1" applyFill="1" applyAlignment="1" applyProtection="1">
      <alignment horizontal="center" vertical="center"/>
      <protection locked="0"/>
    </xf>
    <xf numFmtId="9" fontId="42" fillId="2" borderId="0" xfId="72" applyFont="1" applyFill="1" applyBorder="1" applyAlignment="1" applyProtection="1">
      <alignment horizontal="center" vertical="center"/>
      <protection locked="0"/>
    </xf>
    <xf numFmtId="3" fontId="232" fillId="2" borderId="85" xfId="0" applyNumberFormat="1" applyFont="1" applyFill="1" applyBorder="1" applyAlignment="1" applyProtection="1">
      <alignment vertical="center"/>
      <protection locked="0"/>
    </xf>
    <xf numFmtId="3" fontId="232" fillId="0" borderId="85" xfId="0" applyNumberFormat="1" applyFont="1" applyBorder="1" applyAlignment="1" applyProtection="1">
      <alignment vertical="center" wrapText="1"/>
      <protection locked="0"/>
    </xf>
    <xf numFmtId="0" fontId="233" fillId="2" borderId="0" xfId="0" applyFont="1" applyFill="1" applyAlignment="1" applyProtection="1">
      <alignment horizontal="center" vertical="center"/>
      <protection locked="0"/>
    </xf>
    <xf numFmtId="3" fontId="232" fillId="2" borderId="0" xfId="0" applyNumberFormat="1" applyFont="1" applyFill="1" applyAlignment="1" applyProtection="1">
      <alignment vertical="center"/>
      <protection locked="0"/>
    </xf>
    <xf numFmtId="3" fontId="48" fillId="2" borderId="0" xfId="0" applyNumberFormat="1" applyFont="1" applyFill="1" applyAlignment="1" applyProtection="1">
      <alignment vertical="center"/>
      <protection locked="0"/>
    </xf>
    <xf numFmtId="3" fontId="92" fillId="2" borderId="0" xfId="0" applyNumberFormat="1" applyFont="1" applyFill="1" applyAlignment="1" applyProtection="1">
      <alignment vertical="center" wrapText="1"/>
      <protection locked="0"/>
    </xf>
    <xf numFmtId="3" fontId="92" fillId="2" borderId="0" xfId="0" applyNumberFormat="1" applyFont="1" applyFill="1" applyAlignment="1" applyProtection="1">
      <alignment horizontal="left" vertical="center"/>
      <protection locked="0"/>
    </xf>
    <xf numFmtId="3" fontId="48" fillId="2" borderId="0" xfId="0" applyNumberFormat="1" applyFont="1" applyFill="1" applyAlignment="1" applyProtection="1">
      <alignment horizontal="center" vertical="center"/>
      <protection locked="0"/>
    </xf>
    <xf numFmtId="0" fontId="233" fillId="2" borderId="11" xfId="0" applyFont="1" applyFill="1" applyBorder="1" applyAlignment="1" applyProtection="1">
      <alignment horizontal="center" vertical="center"/>
      <protection locked="0"/>
    </xf>
    <xf numFmtId="9" fontId="46" fillId="28" borderId="0" xfId="72" applyFont="1" applyFill="1" applyBorder="1" applyAlignment="1">
      <alignment vertical="top"/>
    </xf>
    <xf numFmtId="171" fontId="92" fillId="2" borderId="36" xfId="0" applyNumberFormat="1" applyFont="1" applyFill="1" applyBorder="1" applyAlignment="1">
      <alignment horizontal="center"/>
    </xf>
    <xf numFmtId="0" fontId="46" fillId="2" borderId="3" xfId="0" applyFont="1" applyFill="1" applyBorder="1" applyAlignment="1" applyProtection="1">
      <alignment horizontal="left" vertical="center" wrapText="1"/>
      <protection locked="0"/>
    </xf>
    <xf numFmtId="0" fontId="92" fillId="2" borderId="0" xfId="0" applyFont="1" applyFill="1" applyAlignment="1">
      <alignment horizontal="left" wrapText="1"/>
    </xf>
    <xf numFmtId="0" fontId="92" fillId="28" borderId="121" xfId="0" applyFont="1" applyFill="1" applyBorder="1" applyAlignment="1">
      <alignment horizontal="left" vertical="center"/>
    </xf>
    <xf numFmtId="0" fontId="213" fillId="28" borderId="106" xfId="40" applyNumberFormat="1" applyFont="1" applyFill="1" applyBorder="1" applyAlignment="1">
      <alignment horizontal="left" vertical="center"/>
    </xf>
    <xf numFmtId="0" fontId="92" fillId="2" borderId="0" xfId="0" applyFont="1" applyFill="1"/>
    <xf numFmtId="0" fontId="92" fillId="2" borderId="0" xfId="0" applyFont="1" applyFill="1" applyAlignment="1">
      <alignment horizontal="left"/>
    </xf>
    <xf numFmtId="0" fontId="92" fillId="2" borderId="5" xfId="0" applyFont="1" applyFill="1" applyBorder="1" applyAlignment="1">
      <alignment horizontal="left" wrapText="1"/>
    </xf>
    <xf numFmtId="0" fontId="92" fillId="2" borderId="0" xfId="40" applyNumberFormat="1" applyFont="1" applyFill="1" applyBorder="1" applyAlignment="1">
      <alignment vertical="center" wrapText="1"/>
    </xf>
    <xf numFmtId="0" fontId="9" fillId="2" borderId="96" xfId="0" applyFont="1" applyFill="1" applyBorder="1" applyAlignment="1" applyProtection="1">
      <alignment horizontal="left" vertical="center"/>
      <protection locked="0"/>
    </xf>
    <xf numFmtId="44" fontId="42" fillId="2" borderId="96" xfId="0" applyNumberFormat="1" applyFont="1" applyFill="1" applyBorder="1"/>
    <xf numFmtId="44" fontId="42" fillId="2" borderId="117" xfId="70" applyFont="1" applyFill="1" applyBorder="1"/>
    <xf numFmtId="44" fontId="42" fillId="2" borderId="96" xfId="70" applyFont="1" applyFill="1" applyBorder="1"/>
    <xf numFmtId="44" fontId="42" fillId="2" borderId="105" xfId="70" applyFont="1" applyFill="1" applyBorder="1"/>
    <xf numFmtId="44" fontId="42" fillId="2" borderId="0" xfId="70" applyFont="1" applyFill="1"/>
    <xf numFmtId="170" fontId="48" fillId="88" borderId="96" xfId="0" applyNumberFormat="1" applyFont="1" applyFill="1" applyBorder="1" applyAlignment="1">
      <alignment horizontal="center" vertical="center" wrapText="1"/>
    </xf>
    <xf numFmtId="0" fontId="48" fillId="2" borderId="0" xfId="0" applyFont="1" applyFill="1"/>
    <xf numFmtId="0" fontId="0" fillId="92" borderId="0" xfId="0" applyFill="1" applyAlignment="1">
      <alignment vertical="center"/>
    </xf>
    <xf numFmtId="0" fontId="0" fillId="92" borderId="0" xfId="0" applyFill="1" applyAlignment="1">
      <alignment horizontal="left" vertical="center"/>
    </xf>
    <xf numFmtId="0" fontId="92" fillId="92" borderId="0" xfId="0" applyFont="1" applyFill="1" applyAlignment="1">
      <alignment horizontal="left" vertical="center"/>
    </xf>
    <xf numFmtId="174" fontId="213" fillId="92" borderId="27" xfId="40" applyNumberFormat="1" applyFont="1" applyFill="1" applyBorder="1" applyAlignment="1">
      <alignment horizontal="left" vertical="center"/>
    </xf>
    <xf numFmtId="0" fontId="49" fillId="92" borderId="0" xfId="0" applyFont="1" applyFill="1" applyAlignment="1">
      <alignment horizontal="left" vertical="center"/>
    </xf>
    <xf numFmtId="170" fontId="48" fillId="88" borderId="96" xfId="0" applyNumberFormat="1" applyFont="1" applyFill="1" applyBorder="1" applyAlignment="1">
      <alignment horizontal="left" vertical="center" wrapText="1"/>
    </xf>
    <xf numFmtId="174" fontId="213" fillId="2" borderId="0" xfId="40" applyNumberFormat="1" applyFont="1" applyFill="1" applyBorder="1" applyAlignment="1" applyProtection="1">
      <alignment horizontal="left" vertical="center"/>
      <protection locked="0"/>
    </xf>
    <xf numFmtId="3" fontId="92" fillId="2" borderId="105" xfId="0" applyNumberFormat="1" applyFont="1" applyFill="1" applyBorder="1" applyAlignment="1">
      <alignment horizontal="center" vertical="center"/>
    </xf>
    <xf numFmtId="3" fontId="92" fillId="2" borderId="120" xfId="0" applyNumberFormat="1" applyFont="1" applyFill="1" applyBorder="1" applyAlignment="1">
      <alignment horizontal="center" vertical="center"/>
    </xf>
    <xf numFmtId="3" fontId="92" fillId="2" borderId="117" xfId="0" applyNumberFormat="1" applyFont="1" applyFill="1" applyBorder="1" applyAlignment="1">
      <alignment horizontal="center" vertical="center"/>
    </xf>
    <xf numFmtId="170" fontId="46" fillId="88" borderId="105" xfId="0" applyNumberFormat="1" applyFont="1" applyFill="1" applyBorder="1" applyAlignment="1">
      <alignment horizontal="center" vertical="center" wrapText="1"/>
    </xf>
    <xf numFmtId="170" fontId="46" fillId="88" borderId="120" xfId="0" applyNumberFormat="1" applyFont="1" applyFill="1" applyBorder="1" applyAlignment="1">
      <alignment horizontal="center" vertical="center" wrapText="1"/>
    </xf>
    <xf numFmtId="170" fontId="46" fillId="88" borderId="117" xfId="0" applyNumberFormat="1" applyFont="1" applyFill="1" applyBorder="1" applyAlignment="1">
      <alignment horizontal="center" vertical="center" wrapText="1"/>
    </xf>
    <xf numFmtId="170" fontId="92" fillId="88" borderId="105" xfId="0" applyNumberFormat="1" applyFont="1" applyFill="1" applyBorder="1" applyAlignment="1">
      <alignment horizontal="center" vertical="center" wrapText="1"/>
    </xf>
    <xf numFmtId="0" fontId="220" fillId="2" borderId="120" xfId="0" applyFont="1" applyFill="1" applyBorder="1"/>
    <xf numFmtId="170" fontId="92" fillId="88" borderId="120" xfId="0" applyNumberFormat="1" applyFont="1" applyFill="1" applyBorder="1" applyAlignment="1">
      <alignment horizontal="center" vertical="center" wrapText="1"/>
    </xf>
    <xf numFmtId="170" fontId="92" fillId="88" borderId="117" xfId="0" applyNumberFormat="1" applyFont="1" applyFill="1" applyBorder="1" applyAlignment="1">
      <alignment horizontal="center" vertical="center" wrapText="1"/>
    </xf>
    <xf numFmtId="3" fontId="46" fillId="2" borderId="105" xfId="0" applyNumberFormat="1" applyFont="1" applyFill="1" applyBorder="1" applyAlignment="1">
      <alignment horizontal="center" vertical="center"/>
    </xf>
    <xf numFmtId="3" fontId="46" fillId="2" borderId="120" xfId="0" applyNumberFormat="1" applyFont="1" applyFill="1" applyBorder="1" applyAlignment="1">
      <alignment horizontal="center" vertical="center"/>
    </xf>
    <xf numFmtId="3" fontId="46" fillId="2" borderId="117" xfId="0" applyNumberFormat="1" applyFont="1" applyFill="1" applyBorder="1" applyAlignment="1">
      <alignment horizontal="center" vertical="center"/>
    </xf>
    <xf numFmtId="0" fontId="45" fillId="2" borderId="0" xfId="0" applyFont="1" applyFill="1" applyAlignment="1" applyProtection="1">
      <alignment vertical="top"/>
      <protection locked="0"/>
    </xf>
    <xf numFmtId="0" fontId="39" fillId="2" borderId="0" xfId="73" applyFill="1"/>
    <xf numFmtId="0" fontId="39" fillId="2" borderId="0" xfId="73" applyFill="1" applyProtection="1">
      <protection locked="0"/>
    </xf>
    <xf numFmtId="0" fontId="39" fillId="2" borderId="0" xfId="73" applyFill="1" applyBorder="1" applyAlignment="1" applyProtection="1">
      <alignment horizontal="left" vertical="center"/>
      <protection locked="0"/>
    </xf>
    <xf numFmtId="0" fontId="39" fillId="0" borderId="0" xfId="73"/>
    <xf numFmtId="174" fontId="52" fillId="2" borderId="0" xfId="40" applyNumberFormat="1" applyFont="1" applyFill="1" applyBorder="1" applyAlignment="1">
      <alignment horizontal="left" vertical="center"/>
    </xf>
    <xf numFmtId="174" fontId="39" fillId="2" borderId="0" xfId="73" applyNumberFormat="1" applyFill="1" applyBorder="1" applyAlignment="1">
      <alignment horizontal="left" vertical="center"/>
    </xf>
    <xf numFmtId="0" fontId="39" fillId="2" borderId="0" xfId="73" applyFill="1" applyAlignment="1" applyProtection="1">
      <alignment wrapText="1"/>
      <protection locked="0"/>
    </xf>
    <xf numFmtId="0" fontId="39" fillId="2" borderId="0" xfId="73" applyFill="1" applyBorder="1" applyAlignment="1" applyProtection="1">
      <alignment horizontal="left" vertical="top"/>
      <protection locked="0"/>
    </xf>
    <xf numFmtId="0" fontId="39" fillId="2" borderId="0" xfId="73" applyFill="1" applyBorder="1" applyAlignment="1">
      <alignment horizontal="left" vertical="center"/>
    </xf>
    <xf numFmtId="0" fontId="8" fillId="28" borderId="0" xfId="0" applyFont="1" applyFill="1"/>
    <xf numFmtId="176" fontId="8" fillId="28" borderId="0" xfId="0" applyNumberFormat="1" applyFont="1" applyFill="1"/>
    <xf numFmtId="0" fontId="0" fillId="28" borderId="0" xfId="0" applyFill="1"/>
    <xf numFmtId="0" fontId="0" fillId="28" borderId="0" xfId="0" applyFill="1" applyAlignment="1">
      <alignment horizontal="center"/>
    </xf>
    <xf numFmtId="0" fontId="9" fillId="2" borderId="3" xfId="0" applyFont="1" applyFill="1" applyBorder="1" applyAlignment="1" applyProtection="1">
      <alignment horizontal="left" vertical="center" wrapText="1"/>
      <protection locked="0"/>
    </xf>
    <xf numFmtId="0" fontId="0" fillId="92" borderId="0" xfId="0" applyFill="1"/>
    <xf numFmtId="0" fontId="0" fillId="28" borderId="96" xfId="0" applyFill="1" applyBorder="1"/>
    <xf numFmtId="0" fontId="0" fillId="2" borderId="96" xfId="0" applyFill="1" applyBorder="1" applyAlignment="1">
      <alignment horizontal="center"/>
    </xf>
    <xf numFmtId="0" fontId="45" fillId="2" borderId="0" xfId="0" applyFont="1" applyFill="1" applyAlignment="1">
      <alignment horizontal="center"/>
    </xf>
    <xf numFmtId="174" fontId="213" fillId="92" borderId="122" xfId="40" applyNumberFormat="1" applyFont="1" applyFill="1" applyBorder="1" applyAlignment="1">
      <alignment vertical="center"/>
    </xf>
    <xf numFmtId="0" fontId="49" fillId="92" borderId="0" xfId="0" applyFont="1" applyFill="1"/>
    <xf numFmtId="0" fontId="237" fillId="2" borderId="84" xfId="73" applyFont="1" applyFill="1" applyBorder="1" applyAlignment="1">
      <alignment vertical="center"/>
    </xf>
    <xf numFmtId="0" fontId="213" fillId="2" borderId="0" xfId="40" applyNumberFormat="1" applyFont="1" applyFill="1" applyBorder="1" applyAlignment="1" applyProtection="1">
      <alignment vertical="center" wrapText="1"/>
      <protection locked="0"/>
    </xf>
    <xf numFmtId="0" fontId="39" fillId="92" borderId="0" xfId="73" applyFill="1"/>
    <xf numFmtId="0" fontId="92" fillId="2" borderId="0" xfId="0" applyFont="1" applyFill="1" applyAlignment="1">
      <alignment vertical="center" wrapText="1"/>
    </xf>
    <xf numFmtId="0" fontId="214" fillId="26" borderId="96" xfId="0" applyFont="1" applyFill="1" applyBorder="1" applyAlignment="1">
      <alignment horizontal="center"/>
    </xf>
    <xf numFmtId="164" fontId="92" fillId="2" borderId="34" xfId="0" applyNumberFormat="1" applyFont="1" applyFill="1" applyBorder="1" applyAlignment="1">
      <alignment horizontal="center"/>
    </xf>
    <xf numFmtId="164" fontId="237" fillId="2" borderId="50" xfId="73" applyNumberFormat="1" applyFont="1" applyFill="1" applyBorder="1" applyAlignment="1">
      <alignment horizontal="center" vertical="center"/>
    </xf>
    <xf numFmtId="171" fontId="48" fillId="2" borderId="96" xfId="0" applyNumberFormat="1" applyFont="1" applyFill="1" applyBorder="1" applyAlignment="1">
      <alignment horizontal="center"/>
    </xf>
    <xf numFmtId="164" fontId="92" fillId="2" borderId="95" xfId="0" applyNumberFormat="1" applyFont="1" applyFill="1" applyBorder="1" applyAlignment="1">
      <alignment horizontal="center"/>
    </xf>
    <xf numFmtId="0" fontId="237" fillId="0" borderId="84" xfId="73" applyFont="1" applyBorder="1" applyAlignment="1">
      <alignment vertical="center"/>
    </xf>
    <xf numFmtId="169" fontId="46" fillId="2" borderId="11" xfId="70" applyNumberFormat="1" applyFont="1" applyFill="1" applyBorder="1" applyAlignment="1" applyProtection="1">
      <alignment horizontal="center" vertical="center"/>
      <protection locked="0"/>
    </xf>
    <xf numFmtId="0" fontId="0" fillId="2" borderId="85" xfId="0" applyFill="1" applyBorder="1" applyProtection="1">
      <protection locked="0"/>
    </xf>
    <xf numFmtId="0" fontId="35" fillId="2" borderId="85" xfId="0" applyFont="1" applyFill="1" applyBorder="1" applyProtection="1">
      <protection locked="0"/>
    </xf>
    <xf numFmtId="9" fontId="42" fillId="28" borderId="0" xfId="72" applyFont="1" applyFill="1" applyBorder="1" applyAlignment="1" applyProtection="1">
      <alignment horizontal="center" vertical="center"/>
      <protection locked="0"/>
    </xf>
    <xf numFmtId="0" fontId="0" fillId="90" borderId="0" xfId="0" applyFill="1"/>
    <xf numFmtId="0" fontId="218" fillId="2" borderId="96" xfId="0" applyFont="1" applyFill="1" applyBorder="1" applyAlignment="1">
      <alignment vertical="top" wrapText="1"/>
    </xf>
    <xf numFmtId="174" fontId="213" fillId="90" borderId="122" xfId="40" applyNumberFormat="1" applyFont="1" applyFill="1" applyBorder="1" applyAlignment="1">
      <alignment horizontal="left" vertical="center"/>
    </xf>
    <xf numFmtId="169" fontId="92" fillId="28" borderId="12" xfId="0" applyNumberFormat="1" applyFont="1" applyFill="1" applyBorder="1" applyAlignment="1">
      <alignment horizontal="center"/>
    </xf>
    <xf numFmtId="0" fontId="218" fillId="2" borderId="0" xfId="0" applyFont="1" applyFill="1" applyAlignment="1">
      <alignment horizontal="left" vertical="top" wrapText="1"/>
    </xf>
    <xf numFmtId="0" fontId="0" fillId="90" borderId="96" xfId="0" applyFill="1" applyBorder="1"/>
    <xf numFmtId="171" fontId="48" fillId="2" borderId="12" xfId="0" applyNumberFormat="1" applyFont="1" applyFill="1" applyBorder="1" applyAlignment="1">
      <alignment horizontal="left" vertical="center"/>
    </xf>
    <xf numFmtId="171" fontId="92" fillId="2" borderId="6" xfId="0" quotePrefix="1" applyNumberFormat="1" applyFont="1" applyFill="1" applyBorder="1" applyAlignment="1">
      <alignment horizontal="left" vertical="center"/>
    </xf>
    <xf numFmtId="171" fontId="222" fillId="2" borderId="6" xfId="0" applyNumberFormat="1" applyFont="1" applyFill="1" applyBorder="1" applyAlignment="1">
      <alignment horizontal="left" vertical="center"/>
    </xf>
    <xf numFmtId="171" fontId="48" fillId="2" borderId="6" xfId="0" applyNumberFormat="1" applyFont="1" applyFill="1" applyBorder="1" applyAlignment="1">
      <alignment horizontal="left" vertical="center"/>
    </xf>
    <xf numFmtId="171" fontId="48" fillId="2" borderId="6" xfId="0" quotePrefix="1" applyNumberFormat="1" applyFont="1" applyFill="1" applyBorder="1" applyAlignment="1">
      <alignment horizontal="left" vertical="center"/>
    </xf>
    <xf numFmtId="171" fontId="48" fillId="2" borderId="46" xfId="0" quotePrefix="1" applyNumberFormat="1" applyFont="1" applyFill="1" applyBorder="1" applyAlignment="1">
      <alignment horizontal="left" vertical="center"/>
    </xf>
    <xf numFmtId="0" fontId="92" fillId="2" borderId="102" xfId="0" applyFont="1" applyFill="1" applyBorder="1" applyAlignment="1">
      <alignment horizontal="left" vertical="center"/>
    </xf>
    <xf numFmtId="0" fontId="92" fillId="2" borderId="124" xfId="0" applyFont="1" applyFill="1" applyBorder="1" applyAlignment="1">
      <alignment horizontal="left" vertical="center"/>
    </xf>
    <xf numFmtId="0" fontId="92" fillId="2" borderId="51" xfId="0" applyFont="1" applyFill="1" applyBorder="1" applyAlignment="1">
      <alignment horizontal="left" vertical="center"/>
    </xf>
    <xf numFmtId="0" fontId="49" fillId="2" borderId="12" xfId="0" applyFont="1" applyFill="1" applyBorder="1" applyAlignment="1">
      <alignment horizontal="left" vertical="center"/>
    </xf>
    <xf numFmtId="0" fontId="49" fillId="2" borderId="6" xfId="0" applyFont="1" applyFill="1" applyBorder="1" applyAlignment="1">
      <alignment horizontal="left" vertical="center"/>
    </xf>
    <xf numFmtId="0" fontId="92" fillId="2" borderId="6" xfId="0" applyFont="1" applyFill="1" applyBorder="1" applyAlignment="1">
      <alignment horizontal="left" vertical="center"/>
    </xf>
    <xf numFmtId="171" fontId="92" fillId="2" borderId="102" xfId="0" applyNumberFormat="1" applyFont="1" applyFill="1" applyBorder="1" applyAlignment="1">
      <alignment horizontal="left" vertical="center" wrapText="1"/>
    </xf>
    <xf numFmtId="171" fontId="92" fillId="2" borderId="124" xfId="0" applyNumberFormat="1" applyFont="1" applyFill="1" applyBorder="1" applyAlignment="1">
      <alignment horizontal="left" vertical="center" wrapText="1"/>
    </xf>
    <xf numFmtId="171" fontId="92" fillId="2" borderId="124" xfId="0" applyNumberFormat="1" applyFont="1" applyFill="1" applyBorder="1" applyAlignment="1">
      <alignment horizontal="left" vertical="center"/>
    </xf>
    <xf numFmtId="171" fontId="92" fillId="2" borderId="124" xfId="0" applyNumberFormat="1" applyFont="1" applyFill="1" applyBorder="1" applyAlignment="1">
      <alignment horizontal="center" vertical="center"/>
    </xf>
    <xf numFmtId="171" fontId="92" fillId="2" borderId="51" xfId="0" applyNumberFormat="1" applyFont="1" applyFill="1" applyBorder="1" applyAlignment="1">
      <alignment horizontal="center" vertical="center"/>
    </xf>
    <xf numFmtId="0" fontId="49" fillId="92" borderId="0" xfId="0" applyFont="1" applyFill="1" applyAlignment="1">
      <alignment vertical="center"/>
    </xf>
    <xf numFmtId="0" fontId="238" fillId="2" borderId="0" xfId="0" applyFont="1" applyFill="1"/>
    <xf numFmtId="0" fontId="46" fillId="2" borderId="84" xfId="0" applyFont="1" applyFill="1" applyBorder="1" applyAlignment="1">
      <alignment vertical="center" wrapText="1"/>
    </xf>
    <xf numFmtId="0" fontId="46" fillId="2" borderId="84" xfId="0" applyFont="1" applyFill="1" applyBorder="1" applyAlignment="1">
      <alignment vertical="center"/>
    </xf>
    <xf numFmtId="0" fontId="237" fillId="2" borderId="8" xfId="73" applyFont="1" applyFill="1" applyBorder="1" applyAlignment="1">
      <alignment vertical="center"/>
    </xf>
    <xf numFmtId="0" fontId="46" fillId="2" borderId="8" xfId="0" applyFont="1" applyFill="1" applyBorder="1" applyAlignment="1">
      <alignment vertical="top" wrapText="1"/>
    </xf>
    <xf numFmtId="0" fontId="238" fillId="2" borderId="0" xfId="0" applyFont="1" applyFill="1" applyAlignment="1">
      <alignment horizontal="left"/>
    </xf>
    <xf numFmtId="164" fontId="92" fillId="2" borderId="100" xfId="0" applyNumberFormat="1" applyFont="1" applyFill="1" applyBorder="1" applyAlignment="1">
      <alignment horizontal="center"/>
    </xf>
    <xf numFmtId="164" fontId="92" fillId="2" borderId="101" xfId="0" applyNumberFormat="1" applyFont="1" applyFill="1" applyBorder="1" applyAlignment="1">
      <alignment horizontal="center"/>
    </xf>
    <xf numFmtId="168" fontId="46" fillId="2" borderId="94" xfId="0" applyNumberFormat="1" applyFont="1" applyFill="1" applyBorder="1" applyAlignment="1">
      <alignment horizontal="center"/>
    </xf>
    <xf numFmtId="282" fontId="42" fillId="2" borderId="36" xfId="0" applyNumberFormat="1" applyFont="1" applyFill="1" applyBorder="1" applyAlignment="1">
      <alignment horizontal="center"/>
    </xf>
    <xf numFmtId="282" fontId="46" fillId="2" borderId="94" xfId="0" applyNumberFormat="1" applyFont="1" applyFill="1" applyBorder="1" applyAlignment="1">
      <alignment horizontal="center"/>
    </xf>
    <xf numFmtId="0" fontId="58" fillId="2" borderId="0" xfId="0" applyFont="1" applyFill="1" applyAlignment="1">
      <alignment horizontal="left" vertical="top"/>
    </xf>
    <xf numFmtId="0" fontId="0" fillId="28" borderId="96" xfId="0" applyFill="1" applyBorder="1" applyAlignment="1">
      <alignment vertical="top"/>
    </xf>
    <xf numFmtId="3" fontId="0" fillId="28" borderId="39" xfId="0" applyNumberFormat="1" applyFill="1" applyBorder="1" applyAlignment="1">
      <alignment vertical="top"/>
    </xf>
    <xf numFmtId="3" fontId="0" fillId="28" borderId="40" xfId="0" applyNumberFormat="1" applyFill="1" applyBorder="1" applyAlignment="1">
      <alignment vertical="top"/>
    </xf>
    <xf numFmtId="3" fontId="0" fillId="28" borderId="3" xfId="0" applyNumberFormat="1" applyFill="1" applyBorder="1" applyAlignment="1">
      <alignment vertical="top"/>
    </xf>
    <xf numFmtId="3" fontId="0" fillId="28" borderId="34" xfId="0" applyNumberFormat="1" applyFill="1" applyBorder="1" applyAlignment="1">
      <alignment vertical="top"/>
    </xf>
    <xf numFmtId="3" fontId="0" fillId="28" borderId="43" xfId="0" applyNumberFormat="1" applyFill="1" applyBorder="1" applyAlignment="1">
      <alignment vertical="top"/>
    </xf>
    <xf numFmtId="3" fontId="0" fillId="28" borderId="119" xfId="0" applyNumberFormat="1" applyFill="1" applyBorder="1" applyAlignment="1">
      <alignment vertical="top"/>
    </xf>
    <xf numFmtId="3" fontId="0" fillId="28" borderId="100" xfId="0" applyNumberFormat="1" applyFill="1" applyBorder="1" applyAlignment="1">
      <alignment vertical="top"/>
    </xf>
    <xf numFmtId="3" fontId="0" fillId="28" borderId="101" xfId="0" applyNumberFormat="1" applyFill="1" applyBorder="1" applyAlignment="1">
      <alignment vertical="top"/>
    </xf>
    <xf numFmtId="0" fontId="45" fillId="92" borderId="0" xfId="0" applyFont="1" applyFill="1"/>
    <xf numFmtId="0" fontId="0" fillId="2" borderId="0" xfId="0" applyFill="1" applyAlignment="1">
      <alignment wrapText="1"/>
    </xf>
    <xf numFmtId="0" fontId="49" fillId="2" borderId="85" xfId="0" applyFont="1" applyFill="1" applyBorder="1" applyAlignment="1">
      <alignment wrapText="1"/>
    </xf>
    <xf numFmtId="0" fontId="0" fillId="2" borderId="11" xfId="0" applyFill="1" applyBorder="1"/>
    <xf numFmtId="0" fontId="92" fillId="2" borderId="5" xfId="0" applyFont="1" applyFill="1" applyBorder="1"/>
    <xf numFmtId="0" fontId="0" fillId="2" borderId="5" xfId="0" applyFill="1" applyBorder="1"/>
    <xf numFmtId="0" fontId="45" fillId="2" borderId="105" xfId="0" applyFont="1" applyFill="1" applyBorder="1" applyAlignment="1">
      <alignment wrapText="1"/>
    </xf>
    <xf numFmtId="0" fontId="45" fillId="2" borderId="85" xfId="0" applyFont="1" applyFill="1" applyBorder="1" applyAlignment="1">
      <alignment wrapText="1"/>
    </xf>
    <xf numFmtId="0" fontId="0" fillId="2" borderId="85" xfId="0" applyFill="1" applyBorder="1" applyAlignment="1">
      <alignment wrapText="1"/>
    </xf>
    <xf numFmtId="0" fontId="49" fillId="2" borderId="120" xfId="0" applyFont="1" applyFill="1" applyBorder="1"/>
    <xf numFmtId="0" fontId="0" fillId="2" borderId="120" xfId="0" applyFill="1" applyBorder="1"/>
    <xf numFmtId="0" fontId="0" fillId="2" borderId="117" xfId="0" applyFill="1" applyBorder="1"/>
    <xf numFmtId="10" fontId="42" fillId="0" borderId="6" xfId="0" applyNumberFormat="1" applyFont="1" applyBorder="1" applyAlignment="1" applyProtection="1">
      <alignment horizontal="center"/>
      <protection locked="0"/>
    </xf>
    <xf numFmtId="0" fontId="223" fillId="2" borderId="0" xfId="0" applyFont="1" applyFill="1" applyAlignment="1">
      <alignment horizontal="left" vertical="center"/>
    </xf>
    <xf numFmtId="44" fontId="213" fillId="2" borderId="0" xfId="70" applyFont="1" applyFill="1" applyBorder="1" applyAlignment="1">
      <alignment horizontal="left" vertical="center"/>
    </xf>
    <xf numFmtId="44" fontId="213" fillId="28" borderId="106" xfId="70" applyFont="1" applyFill="1" applyBorder="1" applyAlignment="1">
      <alignment horizontal="left" vertical="center"/>
    </xf>
    <xf numFmtId="177" fontId="213" fillId="28" borderId="106" xfId="71" applyNumberFormat="1" applyFont="1" applyFill="1" applyBorder="1" applyAlignment="1">
      <alignment horizontal="left" vertical="center"/>
    </xf>
    <xf numFmtId="177" fontId="213" fillId="2" borderId="0" xfId="71" applyNumberFormat="1" applyFont="1" applyFill="1" applyBorder="1" applyAlignment="1">
      <alignment horizontal="left" vertical="center"/>
    </xf>
    <xf numFmtId="0" fontId="92" fillId="2" borderId="0" xfId="0" applyFont="1" applyFill="1" applyAlignment="1">
      <alignment horizontal="left" vertical="center"/>
    </xf>
    <xf numFmtId="0" fontId="6" fillId="28" borderId="34" xfId="0" applyFont="1" applyFill="1" applyBorder="1" applyProtection="1">
      <protection locked="0"/>
    </xf>
    <xf numFmtId="17" fontId="6" fillId="28" borderId="34" xfId="0" applyNumberFormat="1" applyFont="1" applyFill="1" applyBorder="1"/>
    <xf numFmtId="10" fontId="46" fillId="0" borderId="6" xfId="0" applyNumberFormat="1" applyFont="1" applyBorder="1" applyAlignment="1" applyProtection="1">
      <alignment horizontal="center"/>
      <protection locked="0"/>
    </xf>
    <xf numFmtId="0" fontId="6" fillId="28" borderId="34" xfId="0" applyFont="1" applyFill="1" applyBorder="1" applyAlignment="1" applyProtection="1">
      <alignment horizontal="center"/>
      <protection locked="0"/>
    </xf>
    <xf numFmtId="0" fontId="6" fillId="28" borderId="34" xfId="0" quotePrefix="1" applyFont="1" applyFill="1" applyBorder="1" applyProtection="1">
      <protection locked="0"/>
    </xf>
    <xf numFmtId="40" fontId="244" fillId="28" borderId="34" xfId="0" quotePrefix="1" applyNumberFormat="1" applyFont="1" applyFill="1" applyBorder="1" applyAlignment="1" applyProtection="1">
      <alignment horizontal="center"/>
      <protection locked="0"/>
    </xf>
    <xf numFmtId="40" fontId="245" fillId="28" borderId="34" xfId="0" applyNumberFormat="1" applyFont="1" applyFill="1" applyBorder="1" applyAlignment="1" applyProtection="1">
      <alignment horizontal="center"/>
      <protection locked="0"/>
    </xf>
    <xf numFmtId="40" fontId="6" fillId="28" borderId="34" xfId="0" quotePrefix="1" applyNumberFormat="1" applyFont="1" applyFill="1" applyBorder="1" applyAlignment="1" applyProtection="1">
      <alignment horizontal="center"/>
      <protection locked="0"/>
    </xf>
    <xf numFmtId="17" fontId="5" fillId="28" borderId="34" xfId="0" applyNumberFormat="1" applyFont="1" applyFill="1" applyBorder="1"/>
    <xf numFmtId="0" fontId="5" fillId="28" borderId="34" xfId="0" applyFont="1" applyFill="1" applyBorder="1" applyProtection="1">
      <protection locked="0"/>
    </xf>
    <xf numFmtId="0" fontId="5" fillId="28" borderId="34" xfId="0" quotePrefix="1" applyFont="1" applyFill="1" applyBorder="1" applyProtection="1">
      <protection locked="0"/>
    </xf>
    <xf numFmtId="0" fontId="92" fillId="2" borderId="0" xfId="0" applyFont="1" applyFill="1" applyAlignment="1" applyProtection="1">
      <alignment horizontal="left" vertical="center"/>
      <protection locked="0"/>
    </xf>
    <xf numFmtId="39" fontId="43" fillId="2" borderId="0" xfId="0" applyNumberFormat="1" applyFont="1" applyFill="1" applyAlignment="1" applyProtection="1">
      <alignment horizontal="center"/>
      <protection locked="0"/>
    </xf>
    <xf numFmtId="39" fontId="42" fillId="2" borderId="0" xfId="0" applyNumberFormat="1" applyFont="1" applyFill="1" applyAlignment="1" applyProtection="1">
      <alignment horizontal="center"/>
      <protection locked="0"/>
    </xf>
    <xf numFmtId="39" fontId="59" fillId="2" borderId="0" xfId="0" applyNumberFormat="1" applyFont="1" applyFill="1" applyAlignment="1" applyProtection="1">
      <alignment horizontal="left"/>
      <protection locked="0"/>
    </xf>
    <xf numFmtId="39" fontId="59" fillId="2" borderId="0" xfId="0" applyNumberFormat="1" applyFont="1" applyFill="1" applyAlignment="1" applyProtection="1">
      <alignment horizontal="center"/>
      <protection locked="0"/>
    </xf>
    <xf numFmtId="3" fontId="9" fillId="2" borderId="126" xfId="0" applyNumberFormat="1" applyFont="1" applyFill="1" applyBorder="1" applyAlignment="1" applyProtection="1">
      <alignment vertical="center" wrapText="1"/>
      <protection locked="0"/>
    </xf>
    <xf numFmtId="0" fontId="53" fillId="26" borderId="127" xfId="0" applyFont="1" applyFill="1" applyBorder="1" applyAlignment="1" applyProtection="1">
      <alignment horizontal="center" vertical="center" wrapText="1"/>
      <protection locked="0"/>
    </xf>
    <xf numFmtId="0" fontId="53" fillId="26" borderId="128" xfId="0" applyFont="1" applyFill="1" applyBorder="1" applyAlignment="1" applyProtection="1">
      <alignment horizontal="center" vertical="center" wrapText="1"/>
      <protection locked="0"/>
    </xf>
    <xf numFmtId="0" fontId="53" fillId="26" borderId="129" xfId="0" applyFont="1" applyFill="1" applyBorder="1" applyAlignment="1" applyProtection="1">
      <alignment horizontal="center" vertical="center" wrapText="1"/>
      <protection locked="0"/>
    </xf>
    <xf numFmtId="0" fontId="53" fillId="26" borderId="130" xfId="0" applyFont="1" applyFill="1" applyBorder="1" applyAlignment="1" applyProtection="1">
      <alignment horizontal="center" vertical="center" wrapText="1"/>
      <protection locked="0"/>
    </xf>
    <xf numFmtId="0" fontId="53" fillId="26" borderId="131" xfId="0" applyFont="1" applyFill="1" applyBorder="1" applyAlignment="1" applyProtection="1">
      <alignment horizontal="center" vertical="center" wrapText="1"/>
      <protection locked="0"/>
    </xf>
    <xf numFmtId="0" fontId="53" fillId="26" borderId="133" xfId="0" applyFont="1" applyFill="1" applyBorder="1" applyAlignment="1" applyProtection="1">
      <alignment horizontal="center" vertical="center" wrapText="1"/>
      <protection locked="0"/>
    </xf>
    <xf numFmtId="164" fontId="92" fillId="2" borderId="3" xfId="0" applyNumberFormat="1" applyFont="1" applyFill="1" applyBorder="1" applyAlignment="1">
      <alignment horizontal="center"/>
    </xf>
    <xf numFmtId="3" fontId="46" fillId="28" borderId="0" xfId="0" applyNumberFormat="1" applyFont="1" applyFill="1" applyAlignment="1" applyProtection="1">
      <alignment horizontal="center" vertical="center"/>
      <protection locked="0"/>
    </xf>
    <xf numFmtId="0" fontId="0" fillId="2" borderId="11" xfId="0" applyFill="1" applyBorder="1" applyProtection="1">
      <protection locked="0"/>
    </xf>
    <xf numFmtId="0" fontId="220" fillId="2" borderId="0" xfId="0" applyFont="1" applyFill="1" applyProtection="1">
      <protection locked="0"/>
    </xf>
    <xf numFmtId="0" fontId="59" fillId="2" borderId="0" xfId="0" applyFont="1" applyFill="1" applyProtection="1">
      <protection locked="0"/>
    </xf>
    <xf numFmtId="0" fontId="46" fillId="2" borderId="0" xfId="0" applyFont="1" applyFill="1" applyAlignment="1" applyProtection="1">
      <alignment vertical="center"/>
      <protection locked="0"/>
    </xf>
    <xf numFmtId="0" fontId="232" fillId="2" borderId="0" xfId="0" applyFont="1" applyFill="1" applyAlignment="1" applyProtection="1">
      <alignment vertical="top" wrapText="1"/>
      <protection locked="0"/>
    </xf>
    <xf numFmtId="171" fontId="48" fillId="2" borderId="96" xfId="0" applyNumberFormat="1" applyFont="1" applyFill="1" applyBorder="1" applyAlignment="1">
      <alignment horizontal="center" wrapText="1"/>
    </xf>
    <xf numFmtId="171" fontId="92" fillId="2" borderId="94" xfId="0" applyNumberFormat="1" applyFont="1" applyFill="1" applyBorder="1" applyAlignment="1">
      <alignment horizontal="center"/>
    </xf>
    <xf numFmtId="171" fontId="92" fillId="2" borderId="6" xfId="0" applyNumberFormat="1" applyFont="1" applyFill="1" applyBorder="1" applyAlignment="1">
      <alignment horizontal="center"/>
    </xf>
    <xf numFmtId="3" fontId="46" fillId="0" borderId="0" xfId="0" applyNumberFormat="1" applyFont="1" applyAlignment="1" applyProtection="1">
      <alignment horizontal="center" vertical="center"/>
      <protection locked="0"/>
    </xf>
    <xf numFmtId="3" fontId="50" fillId="0" borderId="11" xfId="0" applyNumberFormat="1" applyFont="1" applyBorder="1" applyAlignment="1" applyProtection="1">
      <alignment horizontal="center" vertical="center"/>
      <protection locked="0"/>
    </xf>
    <xf numFmtId="1" fontId="46" fillId="2" borderId="0" xfId="0" applyNumberFormat="1" applyFont="1" applyFill="1" applyAlignment="1" applyProtection="1">
      <alignment horizontal="center" vertical="center"/>
      <protection locked="0"/>
    </xf>
    <xf numFmtId="1" fontId="46" fillId="2" borderId="5" xfId="0" applyNumberFormat="1" applyFont="1" applyFill="1" applyBorder="1" applyAlignment="1" applyProtection="1">
      <alignment horizontal="center" vertical="center"/>
      <protection locked="0"/>
    </xf>
    <xf numFmtId="1" fontId="46" fillId="28" borderId="34" xfId="70" applyNumberFormat="1" applyFont="1" applyFill="1" applyBorder="1" applyAlignment="1" applyProtection="1">
      <alignment horizontal="center"/>
      <protection locked="0"/>
    </xf>
    <xf numFmtId="282" fontId="42" fillId="2" borderId="5" xfId="0" applyNumberFormat="1" applyFont="1" applyFill="1" applyBorder="1" applyAlignment="1">
      <alignment horizontal="center"/>
    </xf>
    <xf numFmtId="282" fontId="46" fillId="2" borderId="8" xfId="0" applyNumberFormat="1" applyFont="1" applyFill="1" applyBorder="1" applyAlignment="1">
      <alignment horizontal="center"/>
    </xf>
    <xf numFmtId="1" fontId="46" fillId="2" borderId="95" xfId="0" applyNumberFormat="1" applyFont="1" applyFill="1" applyBorder="1" applyAlignment="1" applyProtection="1">
      <alignment horizontal="center"/>
      <protection locked="0"/>
    </xf>
    <xf numFmtId="168" fontId="46" fillId="2" borderId="6" xfId="0" applyNumberFormat="1" applyFont="1" applyFill="1" applyBorder="1" applyAlignment="1">
      <alignment horizontal="center"/>
    </xf>
    <xf numFmtId="282" fontId="42" fillId="2" borderId="124" xfId="0" applyNumberFormat="1" applyFont="1" applyFill="1" applyBorder="1" applyAlignment="1">
      <alignment horizontal="center"/>
    </xf>
    <xf numFmtId="282" fontId="46" fillId="2" borderId="6" xfId="0" applyNumberFormat="1" applyFont="1" applyFill="1" applyBorder="1" applyAlignment="1">
      <alignment horizontal="center"/>
    </xf>
    <xf numFmtId="280" fontId="46" fillId="2" borderId="76" xfId="0" applyNumberFormat="1" applyFont="1" applyFill="1" applyBorder="1" applyAlignment="1" applyProtection="1">
      <alignment horizontal="center" vertical="center"/>
      <protection locked="0"/>
    </xf>
    <xf numFmtId="169" fontId="46" fillId="2" borderId="76" xfId="70" applyNumberFormat="1" applyFont="1" applyFill="1" applyBorder="1" applyAlignment="1" applyProtection="1">
      <alignment horizontal="center" vertical="center"/>
      <protection locked="0"/>
    </xf>
    <xf numFmtId="169" fontId="9" fillId="2" borderId="76" xfId="70" applyNumberFormat="1" applyFont="1" applyFill="1" applyBorder="1" applyAlignment="1" applyProtection="1">
      <alignment horizontal="center" vertical="center"/>
      <protection locked="0"/>
    </xf>
    <xf numFmtId="169" fontId="9" fillId="2" borderId="11" xfId="71" applyNumberFormat="1" applyFont="1" applyFill="1" applyBorder="1" applyAlignment="1" applyProtection="1">
      <alignment horizontal="center" vertical="center"/>
      <protection locked="0"/>
    </xf>
    <xf numFmtId="169" fontId="9" fillId="2" borderId="11" xfId="0" applyNumberFormat="1" applyFont="1" applyFill="1" applyBorder="1" applyAlignment="1" applyProtection="1">
      <alignment horizontal="center" vertical="center"/>
      <protection locked="0"/>
    </xf>
    <xf numFmtId="0" fontId="247" fillId="94" borderId="135" xfId="0" applyFont="1" applyFill="1" applyBorder="1" applyAlignment="1" applyProtection="1">
      <alignment horizontal="left" wrapText="1"/>
      <protection locked="0"/>
    </xf>
    <xf numFmtId="0" fontId="59" fillId="94" borderId="136" xfId="0" applyFont="1" applyFill="1" applyBorder="1" applyProtection="1">
      <protection locked="0"/>
    </xf>
    <xf numFmtId="39" fontId="43" fillId="94" borderId="136" xfId="0" applyNumberFormat="1" applyFont="1" applyFill="1" applyBorder="1" applyAlignment="1" applyProtection="1">
      <alignment horizontal="center"/>
      <protection locked="0"/>
    </xf>
    <xf numFmtId="3" fontId="46" fillId="94" borderId="136" xfId="0" applyNumberFormat="1" applyFont="1" applyFill="1" applyBorder="1" applyAlignment="1" applyProtection="1">
      <alignment vertical="center"/>
      <protection locked="0"/>
    </xf>
    <xf numFmtId="0" fontId="46" fillId="94" borderId="136" xfId="0" applyFont="1" applyFill="1" applyBorder="1" applyAlignment="1" applyProtection="1">
      <alignment vertical="center"/>
      <protection locked="0"/>
    </xf>
    <xf numFmtId="0" fontId="42" fillId="94" borderId="136" xfId="0" applyFont="1" applyFill="1" applyBorder="1" applyAlignment="1" applyProtection="1">
      <alignment horizontal="center" vertical="center"/>
      <protection locked="0"/>
    </xf>
    <xf numFmtId="0" fontId="42" fillId="94" borderId="137" xfId="0" applyFont="1" applyFill="1" applyBorder="1" applyAlignment="1" applyProtection="1">
      <alignment horizontal="center" vertical="center"/>
      <protection locked="0"/>
    </xf>
    <xf numFmtId="170" fontId="214" fillId="27" borderId="8" xfId="0" applyNumberFormat="1" applyFont="1" applyFill="1" applyBorder="1" applyAlignment="1">
      <alignment horizontal="center" vertical="center" wrapText="1"/>
    </xf>
    <xf numFmtId="169" fontId="48" fillId="2" borderId="96" xfId="0" applyNumberFormat="1" applyFont="1" applyFill="1" applyBorder="1" applyAlignment="1">
      <alignment horizontal="center"/>
    </xf>
    <xf numFmtId="17" fontId="42" fillId="28" borderId="138" xfId="0" applyNumberFormat="1" applyFont="1" applyFill="1" applyBorder="1"/>
    <xf numFmtId="0" fontId="42" fillId="28" borderId="138" xfId="0" applyFont="1" applyFill="1" applyBorder="1"/>
    <xf numFmtId="10" fontId="46" fillId="28" borderId="138" xfId="0" applyNumberFormat="1" applyFont="1" applyFill="1" applyBorder="1"/>
    <xf numFmtId="169" fontId="42" fillId="28" borderId="138" xfId="0" applyNumberFormat="1" applyFont="1" applyFill="1" applyBorder="1" applyProtection="1">
      <protection locked="0"/>
    </xf>
    <xf numFmtId="169" fontId="46" fillId="28" borderId="138" xfId="70" applyNumberFormat="1" applyFont="1" applyFill="1" applyBorder="1" applyProtection="1"/>
    <xf numFmtId="10" fontId="42" fillId="2" borderId="0" xfId="0" applyNumberFormat="1" applyFont="1" applyFill="1" applyAlignment="1" applyProtection="1">
      <alignment horizontal="center"/>
      <protection locked="0"/>
    </xf>
    <xf numFmtId="0" fontId="49" fillId="2" borderId="5" xfId="0" applyFont="1" applyFill="1" applyBorder="1" applyAlignment="1">
      <alignment horizontal="left" vertical="center"/>
    </xf>
    <xf numFmtId="0" fontId="42" fillId="2" borderId="5" xfId="0" applyFont="1" applyFill="1" applyBorder="1" applyAlignment="1">
      <alignment horizontal="center" vertical="center"/>
    </xf>
    <xf numFmtId="281" fontId="217" fillId="2" borderId="139" xfId="70" applyNumberFormat="1" applyFont="1" applyFill="1" applyBorder="1" applyAlignment="1">
      <alignment horizontal="left" vertical="center"/>
    </xf>
    <xf numFmtId="281" fontId="217" fillId="2" borderId="85" xfId="70" applyNumberFormat="1" applyFont="1" applyFill="1" applyBorder="1" applyAlignment="1">
      <alignment horizontal="left" vertical="center"/>
    </xf>
    <xf numFmtId="0" fontId="45" fillId="94" borderId="135" xfId="0" applyFont="1" applyFill="1" applyBorder="1" applyAlignment="1">
      <alignment vertical="center"/>
    </xf>
    <xf numFmtId="0" fontId="45" fillId="94" borderId="136" xfId="0" applyFont="1" applyFill="1" applyBorder="1" applyAlignment="1">
      <alignment vertical="center"/>
    </xf>
    <xf numFmtId="164" fontId="92" fillId="94" borderId="136" xfId="0" applyNumberFormat="1" applyFont="1" applyFill="1" applyBorder="1" applyAlignment="1">
      <alignment horizontal="center"/>
    </xf>
    <xf numFmtId="164" fontId="92" fillId="94" borderId="137" xfId="0" applyNumberFormat="1" applyFont="1" applyFill="1" applyBorder="1" applyAlignment="1">
      <alignment horizontal="center"/>
    </xf>
    <xf numFmtId="0" fontId="247" fillId="92" borderId="0" xfId="0" applyFont="1" applyFill="1" applyAlignment="1" applyProtection="1">
      <alignment horizontal="left" vertical="center" wrapText="1"/>
      <protection locked="0"/>
    </xf>
    <xf numFmtId="0" fontId="247" fillId="2" borderId="0" xfId="0" applyFont="1" applyFill="1" applyAlignment="1" applyProtection="1">
      <alignment horizontal="left" vertical="center" wrapText="1"/>
      <protection locked="0"/>
    </xf>
    <xf numFmtId="0" fontId="46" fillId="2" borderId="0" xfId="0" applyFont="1" applyFill="1" applyAlignment="1" applyProtection="1">
      <alignment horizontal="left" vertical="top" wrapText="1"/>
      <protection locked="0"/>
    </xf>
    <xf numFmtId="0" fontId="46" fillId="2" borderId="0" xfId="0" applyFont="1" applyFill="1" applyAlignment="1" applyProtection="1">
      <alignment horizontal="left" vertical="top"/>
      <protection locked="0"/>
    </xf>
    <xf numFmtId="0" fontId="49" fillId="2" borderId="0" xfId="0" applyFont="1" applyFill="1" applyAlignment="1">
      <alignment vertical="top" wrapText="1"/>
    </xf>
    <xf numFmtId="282" fontId="42" fillId="2" borderId="6" xfId="0" applyNumberFormat="1" applyFont="1" applyFill="1" applyBorder="1" applyAlignment="1">
      <alignment horizontal="center"/>
    </xf>
    <xf numFmtId="168" fontId="46" fillId="2" borderId="84" xfId="0" applyNumberFormat="1" applyFont="1" applyFill="1" applyBorder="1" applyAlignment="1">
      <alignment horizontal="center"/>
    </xf>
    <xf numFmtId="282" fontId="42" fillId="2" borderId="46" xfId="0" applyNumberFormat="1" applyFont="1" applyFill="1" applyBorder="1" applyAlignment="1">
      <alignment horizontal="center"/>
    </xf>
    <xf numFmtId="168" fontId="46" fillId="2" borderId="46" xfId="0" applyNumberFormat="1" applyFont="1" applyFill="1" applyBorder="1" applyAlignment="1">
      <alignment horizontal="center"/>
    </xf>
    <xf numFmtId="280" fontId="46" fillId="0" borderId="0" xfId="0" applyNumberFormat="1" applyFont="1" applyAlignment="1" applyProtection="1">
      <alignment horizontal="center" vertical="center"/>
      <protection locked="0"/>
    </xf>
    <xf numFmtId="3" fontId="9" fillId="2" borderId="34" xfId="0" applyNumberFormat="1" applyFont="1" applyFill="1" applyBorder="1" applyAlignment="1" applyProtection="1">
      <alignment horizontal="center" vertical="center"/>
      <protection locked="0"/>
    </xf>
    <xf numFmtId="3" fontId="43" fillId="2" borderId="140" xfId="0" applyNumberFormat="1" applyFont="1" applyFill="1" applyBorder="1" applyAlignment="1" applyProtection="1">
      <alignment horizontal="center" vertical="center"/>
      <protection locked="0"/>
    </xf>
    <xf numFmtId="3" fontId="45" fillId="2" borderId="141" xfId="0" applyNumberFormat="1" applyFont="1" applyFill="1" applyBorder="1" applyAlignment="1" applyProtection="1">
      <alignment horizontal="left" vertical="center"/>
      <protection locked="0"/>
    </xf>
    <xf numFmtId="3" fontId="45" fillId="2" borderId="85" xfId="0" applyNumberFormat="1" applyFont="1" applyFill="1" applyBorder="1" applyAlignment="1" applyProtection="1">
      <alignment horizontal="left" vertical="center"/>
      <protection locked="0"/>
    </xf>
    <xf numFmtId="3" fontId="45" fillId="2" borderId="38" xfId="0" applyNumberFormat="1" applyFont="1" applyFill="1" applyBorder="1" applyAlignment="1" applyProtection="1">
      <alignment horizontal="left" vertical="center"/>
      <protection locked="0"/>
    </xf>
    <xf numFmtId="3" fontId="9" fillId="2" borderId="142" xfId="0" applyNumberFormat="1" applyFont="1" applyFill="1" applyBorder="1" applyAlignment="1" applyProtection="1">
      <alignment horizontal="center" vertical="center"/>
      <protection locked="0"/>
    </xf>
    <xf numFmtId="3" fontId="43" fillId="2" borderId="143" xfId="0" applyNumberFormat="1" applyFont="1" applyFill="1" applyBorder="1" applyAlignment="1" applyProtection="1">
      <alignment horizontal="center" vertical="center"/>
      <protection locked="0"/>
    </xf>
    <xf numFmtId="3" fontId="43" fillId="2" borderId="11" xfId="0" applyNumberFormat="1" applyFont="1" applyFill="1" applyBorder="1" applyAlignment="1" applyProtection="1">
      <alignment horizontal="center" vertical="center"/>
      <protection locked="0"/>
    </xf>
    <xf numFmtId="164" fontId="92" fillId="2" borderId="50" xfId="0" applyNumberFormat="1" applyFont="1" applyFill="1" applyBorder="1" applyAlignment="1">
      <alignment horizontal="center"/>
    </xf>
    <xf numFmtId="164" fontId="92" fillId="28" borderId="100" xfId="0" applyNumberFormat="1" applyFont="1" applyFill="1" applyBorder="1" applyAlignment="1">
      <alignment horizontal="center"/>
    </xf>
    <xf numFmtId="164" fontId="92" fillId="28" borderId="144" xfId="0" applyNumberFormat="1" applyFont="1" applyFill="1" applyBorder="1" applyAlignment="1">
      <alignment horizontal="center"/>
    </xf>
    <xf numFmtId="0" fontId="220" fillId="92" borderId="0" xfId="0" applyFont="1" applyFill="1" applyProtection="1">
      <protection locked="0"/>
    </xf>
    <xf numFmtId="0" fontId="0" fillId="92" borderId="0" xfId="0" applyFill="1" applyAlignment="1">
      <alignment horizontal="center"/>
    </xf>
    <xf numFmtId="164" fontId="92" fillId="28" borderId="145" xfId="0" applyNumberFormat="1" applyFont="1" applyFill="1" applyBorder="1" applyAlignment="1">
      <alignment horizontal="center"/>
    </xf>
    <xf numFmtId="164" fontId="92" fillId="28" borderId="146" xfId="0" applyNumberFormat="1" applyFont="1" applyFill="1" applyBorder="1" applyAlignment="1">
      <alignment horizontal="center"/>
    </xf>
    <xf numFmtId="171" fontId="48" fillId="2" borderId="141" xfId="0" applyNumberFormat="1" applyFont="1" applyFill="1" applyBorder="1" applyAlignment="1">
      <alignment horizontal="left"/>
    </xf>
    <xf numFmtId="171" fontId="92" fillId="2" borderId="102" xfId="0" applyNumberFormat="1" applyFont="1" applyFill="1" applyBorder="1" applyAlignment="1">
      <alignment horizontal="center"/>
    </xf>
    <xf numFmtId="164" fontId="92" fillId="2" borderId="102" xfId="0" applyNumberFormat="1" applyFont="1" applyFill="1" applyBorder="1" applyAlignment="1">
      <alignment horizontal="center"/>
    </xf>
    <xf numFmtId="164" fontId="48" fillId="2" borderId="96" xfId="0" applyNumberFormat="1" applyFont="1" applyFill="1" applyBorder="1" applyAlignment="1">
      <alignment horizontal="center"/>
    </xf>
    <xf numFmtId="0" fontId="42" fillId="2" borderId="0" xfId="0" applyFont="1" applyFill="1" applyAlignment="1">
      <alignment horizontal="left" vertical="top" wrapText="1"/>
    </xf>
    <xf numFmtId="0" fontId="53" fillId="26" borderId="114" xfId="0" applyFont="1" applyFill="1" applyBorder="1" applyAlignment="1" applyProtection="1">
      <alignment horizontal="center" vertical="center" wrapText="1"/>
      <protection locked="0"/>
    </xf>
    <xf numFmtId="0" fontId="92" fillId="92" borderId="0" xfId="0" applyFont="1" applyFill="1" applyAlignment="1" applyProtection="1">
      <alignment horizontal="left" vertical="top" wrapText="1"/>
      <protection locked="0"/>
    </xf>
    <xf numFmtId="9" fontId="73" fillId="26" borderId="34" xfId="5146" applyNumberFormat="1" applyFont="1" applyFill="1" applyBorder="1" applyAlignment="1">
      <alignment horizontal="center" vertical="center" wrapText="1"/>
    </xf>
    <xf numFmtId="0" fontId="55" fillId="28" borderId="34" xfId="0" applyFont="1" applyFill="1" applyBorder="1" applyAlignment="1" applyProtection="1">
      <alignment horizontal="center" vertical="center" wrapText="1"/>
      <protection locked="0"/>
    </xf>
    <xf numFmtId="3" fontId="92" fillId="2" borderId="4" xfId="0" applyNumberFormat="1" applyFont="1" applyFill="1" applyBorder="1" applyAlignment="1" applyProtection="1">
      <alignment horizontal="left" vertical="center"/>
      <protection locked="0"/>
    </xf>
    <xf numFmtId="3" fontId="222" fillId="2" borderId="4" xfId="0" applyNumberFormat="1" applyFont="1" applyFill="1" applyBorder="1" applyAlignment="1" applyProtection="1">
      <alignment horizontal="left" vertical="center"/>
      <protection locked="0"/>
    </xf>
    <xf numFmtId="0" fontId="209" fillId="2" borderId="5" xfId="0" applyFont="1" applyFill="1" applyBorder="1" applyAlignment="1" applyProtection="1">
      <alignment horizontal="left" vertical="center"/>
      <protection locked="0"/>
    </xf>
    <xf numFmtId="3" fontId="235" fillId="2" borderId="5" xfId="0" applyNumberFormat="1" applyFont="1" applyFill="1" applyBorder="1" applyAlignment="1" applyProtection="1">
      <alignment horizontal="center" vertical="center"/>
      <protection locked="0"/>
    </xf>
    <xf numFmtId="0" fontId="248" fillId="2" borderId="5" xfId="0" applyFont="1" applyFill="1" applyBorder="1" applyProtection="1">
      <protection locked="0"/>
    </xf>
    <xf numFmtId="3" fontId="249" fillId="2" borderId="5" xfId="0" applyNumberFormat="1" applyFont="1" applyFill="1" applyBorder="1" applyAlignment="1" applyProtection="1">
      <alignment horizontal="left" vertical="center"/>
      <protection locked="0"/>
    </xf>
    <xf numFmtId="3" fontId="209" fillId="2" borderId="5" xfId="0" applyNumberFormat="1" applyFont="1" applyFill="1" applyBorder="1" applyAlignment="1" applyProtection="1">
      <alignment vertical="center"/>
      <protection locked="0"/>
    </xf>
    <xf numFmtId="3" fontId="233" fillId="2" borderId="5" xfId="0" applyNumberFormat="1" applyFont="1" applyFill="1" applyBorder="1" applyAlignment="1" applyProtection="1">
      <alignment horizontal="center" vertical="center"/>
      <protection locked="0"/>
    </xf>
    <xf numFmtId="0" fontId="209" fillId="2" borderId="0" xfId="0" applyFont="1" applyFill="1" applyAlignment="1" applyProtection="1">
      <alignment horizontal="left" vertical="center"/>
      <protection locked="0"/>
    </xf>
    <xf numFmtId="3" fontId="235" fillId="2" borderId="0" xfId="0" applyNumberFormat="1" applyFont="1" applyFill="1" applyAlignment="1" applyProtection="1">
      <alignment horizontal="center" vertical="center"/>
      <protection locked="0"/>
    </xf>
    <xf numFmtId="0" fontId="248" fillId="2" borderId="0" xfId="0" applyFont="1" applyFill="1" applyProtection="1">
      <protection locked="0"/>
    </xf>
    <xf numFmtId="3" fontId="249" fillId="2" borderId="0" xfId="0" applyNumberFormat="1" applyFont="1" applyFill="1" applyAlignment="1" applyProtection="1">
      <alignment horizontal="left" vertical="center"/>
      <protection locked="0"/>
    </xf>
    <xf numFmtId="3" fontId="209" fillId="2" borderId="0" xfId="0" applyNumberFormat="1" applyFont="1" applyFill="1" applyAlignment="1" applyProtection="1">
      <alignment vertical="center"/>
      <protection locked="0"/>
    </xf>
    <xf numFmtId="3" fontId="233" fillId="2" borderId="0" xfId="0" applyNumberFormat="1" applyFont="1" applyFill="1" applyAlignment="1" applyProtection="1">
      <alignment horizontal="center" vertical="center"/>
      <protection locked="0"/>
    </xf>
    <xf numFmtId="3" fontId="250" fillId="2" borderId="11" xfId="0" applyNumberFormat="1" applyFont="1" applyFill="1" applyBorder="1" applyAlignment="1" applyProtection="1">
      <alignment horizontal="center" vertical="center"/>
      <protection locked="0"/>
    </xf>
    <xf numFmtId="0" fontId="223" fillId="2" borderId="85" xfId="0" applyFont="1" applyFill="1" applyBorder="1" applyAlignment="1" applyProtection="1">
      <alignment vertical="top"/>
      <protection locked="0"/>
    </xf>
    <xf numFmtId="3" fontId="223" fillId="2" borderId="85" xfId="0" applyNumberFormat="1" applyFont="1" applyFill="1" applyBorder="1" applyAlignment="1" applyProtection="1">
      <alignment vertical="center"/>
      <protection locked="0"/>
    </xf>
    <xf numFmtId="0" fontId="73" fillId="26" borderId="34" xfId="5146" applyFont="1" applyFill="1" applyBorder="1" applyAlignment="1">
      <alignment horizontal="center" vertical="center" wrapText="1"/>
    </xf>
    <xf numFmtId="0" fontId="2" fillId="0" borderId="34" xfId="0" applyFont="1" applyBorder="1"/>
    <xf numFmtId="177" fontId="2" fillId="28" borderId="34" xfId="71" applyNumberFormat="1" applyFont="1" applyFill="1" applyBorder="1"/>
    <xf numFmtId="166" fontId="2" fillId="28" borderId="34" xfId="71" applyFont="1" applyFill="1" applyBorder="1"/>
    <xf numFmtId="177" fontId="2" fillId="0" borderId="34" xfId="71" applyNumberFormat="1" applyFont="1" applyBorder="1"/>
    <xf numFmtId="40" fontId="2" fillId="0" borderId="34" xfId="0" applyNumberFormat="1" applyFont="1" applyBorder="1"/>
    <xf numFmtId="283" fontId="2" fillId="0" borderId="34" xfId="0" applyNumberFormat="1" applyFont="1" applyBorder="1"/>
    <xf numFmtId="166" fontId="2" fillId="0" borderId="34" xfId="71" applyFont="1" applyBorder="1"/>
    <xf numFmtId="177" fontId="2" fillId="2" borderId="34" xfId="71" applyNumberFormat="1" applyFont="1" applyFill="1" applyBorder="1"/>
    <xf numFmtId="0" fontId="2" fillId="2" borderId="34" xfId="0" applyFont="1" applyFill="1" applyBorder="1"/>
    <xf numFmtId="39" fontId="2" fillId="0" borderId="34" xfId="0" applyNumberFormat="1" applyFont="1" applyBorder="1"/>
    <xf numFmtId="3" fontId="2" fillId="28" borderId="34" xfId="0" applyNumberFormat="1" applyFont="1" applyFill="1" applyBorder="1"/>
    <xf numFmtId="4" fontId="2" fillId="28" borderId="34" xfId="0" applyNumberFormat="1" applyFont="1" applyFill="1" applyBorder="1"/>
    <xf numFmtId="3" fontId="2" fillId="0" borderId="34" xfId="0" applyNumberFormat="1" applyFont="1" applyBorder="1"/>
    <xf numFmtId="4" fontId="2" fillId="0" borderId="34" xfId="0" applyNumberFormat="1" applyFont="1" applyBorder="1"/>
    <xf numFmtId="0" fontId="2" fillId="0" borderId="148" xfId="0" applyFont="1" applyBorder="1"/>
    <xf numFmtId="177" fontId="2" fillId="0" borderId="148" xfId="71" applyNumberFormat="1" applyFont="1" applyBorder="1"/>
    <xf numFmtId="166" fontId="2" fillId="0" borderId="148" xfId="71" applyFont="1" applyBorder="1"/>
    <xf numFmtId="0" fontId="2" fillId="0" borderId="35" xfId="0" applyFont="1" applyBorder="1"/>
    <xf numFmtId="177" fontId="2" fillId="0" borderId="35" xfId="71" applyNumberFormat="1" applyFont="1" applyBorder="1"/>
    <xf numFmtId="166" fontId="2" fillId="0" borderId="35" xfId="71" applyFont="1" applyBorder="1"/>
    <xf numFmtId="0" fontId="2" fillId="2" borderId="0" xfId="0" applyFont="1" applyFill="1"/>
    <xf numFmtId="284" fontId="0" fillId="2" borderId="0" xfId="0" applyNumberFormat="1" applyFill="1"/>
    <xf numFmtId="166" fontId="0" fillId="2" borderId="0" xfId="0" applyNumberFormat="1" applyFill="1"/>
    <xf numFmtId="171" fontId="242" fillId="2" borderId="0" xfId="5146" applyNumberFormat="1" applyFont="1" applyFill="1" applyAlignment="1">
      <alignment vertical="center"/>
    </xf>
    <xf numFmtId="171" fontId="243" fillId="2" borderId="0" xfId="5146" applyNumberFormat="1" applyFont="1" applyFill="1" applyAlignment="1">
      <alignment vertical="center"/>
    </xf>
    <xf numFmtId="166" fontId="6" fillId="28" borderId="34" xfId="71" applyFont="1" applyFill="1" applyBorder="1" applyProtection="1">
      <protection locked="0"/>
    </xf>
    <xf numFmtId="40" fontId="6" fillId="28" borderId="34" xfId="0" applyNumberFormat="1" applyFont="1" applyFill="1" applyBorder="1" applyProtection="1">
      <protection locked="0"/>
    </xf>
    <xf numFmtId="166" fontId="6" fillId="28" borderId="34" xfId="0" applyNumberFormat="1" applyFont="1" applyFill="1" applyBorder="1" applyProtection="1">
      <protection locked="0"/>
    </xf>
    <xf numFmtId="166" fontId="5" fillId="28" borderId="34" xfId="71" quotePrefix="1" applyFont="1" applyFill="1" applyBorder="1" applyProtection="1">
      <protection locked="0"/>
    </xf>
    <xf numFmtId="40" fontId="74" fillId="2" borderId="0" xfId="0" applyNumberFormat="1" applyFont="1" applyFill="1"/>
    <xf numFmtId="40" fontId="0" fillId="2" borderId="0" xfId="0" applyNumberFormat="1" applyFill="1"/>
    <xf numFmtId="0" fontId="5" fillId="0" borderId="0" xfId="0" applyFont="1" applyProtection="1">
      <protection locked="0"/>
    </xf>
    <xf numFmtId="40" fontId="244" fillId="0" borderId="0" xfId="0" quotePrefix="1" applyNumberFormat="1" applyFont="1" applyAlignment="1" applyProtection="1">
      <alignment horizontal="center"/>
      <protection locked="0"/>
    </xf>
    <xf numFmtId="17" fontId="5" fillId="0" borderId="0" xfId="0" applyNumberFormat="1" applyFont="1"/>
    <xf numFmtId="40" fontId="245" fillId="0" borderId="0" xfId="0" applyNumberFormat="1" applyFont="1" applyAlignment="1" applyProtection="1">
      <alignment horizontal="center"/>
      <protection locked="0"/>
    </xf>
    <xf numFmtId="0" fontId="74" fillId="2" borderId="0" xfId="0" applyFont="1" applyFill="1"/>
    <xf numFmtId="3" fontId="6" fillId="28" borderId="34" xfId="0" applyNumberFormat="1" applyFont="1" applyFill="1" applyBorder="1" applyProtection="1">
      <protection locked="0"/>
    </xf>
    <xf numFmtId="39" fontId="6" fillId="28" borderId="34" xfId="0" applyNumberFormat="1" applyFont="1" applyFill="1" applyBorder="1" applyProtection="1">
      <protection locked="0"/>
    </xf>
    <xf numFmtId="38" fontId="244" fillId="28" borderId="34" xfId="0" quotePrefix="1" applyNumberFormat="1" applyFont="1" applyFill="1" applyBorder="1" applyAlignment="1" applyProtection="1">
      <alignment horizontal="center"/>
      <protection locked="0"/>
    </xf>
    <xf numFmtId="38" fontId="245" fillId="28" borderId="34" xfId="0" applyNumberFormat="1" applyFont="1" applyFill="1" applyBorder="1" applyAlignment="1" applyProtection="1">
      <alignment horizontal="center"/>
      <protection locked="0"/>
    </xf>
    <xf numFmtId="166" fontId="6" fillId="28" borderId="34" xfId="71" quotePrefix="1" applyFont="1" applyFill="1" applyBorder="1" applyProtection="1">
      <protection locked="0"/>
    </xf>
    <xf numFmtId="40" fontId="2" fillId="28" borderId="34" xfId="0" quotePrefix="1" applyNumberFormat="1" applyFont="1" applyFill="1" applyBorder="1" applyAlignment="1" applyProtection="1">
      <alignment horizontal="center"/>
      <protection locked="0"/>
    </xf>
    <xf numFmtId="40" fontId="6" fillId="28" borderId="34" xfId="0" applyNumberFormat="1" applyFont="1" applyFill="1" applyBorder="1" applyAlignment="1" applyProtection="1">
      <alignment horizontal="center"/>
      <protection locked="0"/>
    </xf>
    <xf numFmtId="0" fontId="2" fillId="28" borderId="34" xfId="0" applyFont="1" applyFill="1" applyBorder="1" applyAlignment="1" applyProtection="1">
      <alignment horizontal="center"/>
      <protection locked="0"/>
    </xf>
    <xf numFmtId="0" fontId="8" fillId="28" borderId="34" xfId="0" applyFont="1" applyFill="1" applyBorder="1" applyProtection="1">
      <protection locked="0"/>
    </xf>
    <xf numFmtId="0" fontId="5" fillId="2" borderId="0" xfId="0" applyFont="1" applyFill="1" applyProtection="1">
      <protection locked="0"/>
    </xf>
    <xf numFmtId="40" fontId="244" fillId="2" borderId="0" xfId="0" quotePrefix="1" applyNumberFormat="1" applyFont="1" applyFill="1" applyAlignment="1" applyProtection="1">
      <alignment horizontal="center"/>
      <protection locked="0"/>
    </xf>
    <xf numFmtId="17" fontId="5" fillId="2" borderId="0" xfId="0" applyNumberFormat="1" applyFont="1" applyFill="1"/>
    <xf numFmtId="40" fontId="245" fillId="2" borderId="0" xfId="0" applyNumberFormat="1" applyFont="1" applyFill="1" applyAlignment="1" applyProtection="1">
      <alignment horizontal="center"/>
      <protection locked="0"/>
    </xf>
    <xf numFmtId="3" fontId="59" fillId="28" borderId="34" xfId="0" applyNumberFormat="1" applyFont="1" applyFill="1" applyBorder="1" applyAlignment="1" applyProtection="1">
      <alignment horizontal="center" vertical="center"/>
      <protection locked="0"/>
    </xf>
    <xf numFmtId="0" fontId="92" fillId="92" borderId="0" xfId="0" applyFont="1" applyFill="1" applyAlignment="1" applyProtection="1">
      <alignment horizontal="left" vertical="top"/>
      <protection locked="0"/>
    </xf>
    <xf numFmtId="177" fontId="0" fillId="2" borderId="0" xfId="71" applyNumberFormat="1" applyFont="1" applyFill="1"/>
    <xf numFmtId="166" fontId="0" fillId="2" borderId="0" xfId="71" applyFont="1" applyFill="1"/>
    <xf numFmtId="0" fontId="73" fillId="26" borderId="0" xfId="0" applyFont="1" applyFill="1" applyAlignment="1">
      <alignment wrapText="1"/>
    </xf>
    <xf numFmtId="177" fontId="73" fillId="26" borderId="0" xfId="71" applyNumberFormat="1" applyFont="1" applyFill="1" applyAlignment="1">
      <alignment wrapText="1"/>
    </xf>
    <xf numFmtId="166" fontId="73" fillId="26" borderId="0" xfId="71" applyFont="1" applyFill="1" applyAlignment="1">
      <alignment wrapText="1"/>
    </xf>
    <xf numFmtId="0" fontId="76" fillId="26" borderId="0" xfId="0" applyFont="1" applyFill="1" applyAlignment="1">
      <alignment wrapText="1"/>
    </xf>
    <xf numFmtId="0" fontId="253" fillId="26" borderId="149" xfId="0" applyFont="1" applyFill="1" applyBorder="1" applyAlignment="1">
      <alignment vertical="center" wrapText="1"/>
    </xf>
    <xf numFmtId="0" fontId="253" fillId="26" borderId="150" xfId="0" applyFont="1" applyFill="1" applyBorder="1" applyAlignment="1">
      <alignment vertical="center" wrapText="1"/>
    </xf>
    <xf numFmtId="0" fontId="253" fillId="95" borderId="150" xfId="0" applyFont="1" applyFill="1" applyBorder="1" applyAlignment="1">
      <alignment vertical="center" wrapText="1"/>
    </xf>
    <xf numFmtId="0" fontId="73" fillId="26" borderId="150" xfId="0" applyFont="1" applyFill="1" applyBorder="1" applyAlignment="1">
      <alignment vertical="center" wrapText="1"/>
    </xf>
    <xf numFmtId="0" fontId="73" fillId="26" borderId="151" xfId="0" applyFont="1" applyFill="1" applyBorder="1" applyAlignment="1">
      <alignment vertical="center" wrapText="1"/>
    </xf>
    <xf numFmtId="0" fontId="0" fillId="2" borderId="0" xfId="0" applyFill="1" applyAlignment="1">
      <alignment horizontal="right"/>
    </xf>
    <xf numFmtId="0" fontId="0" fillId="0" borderId="152" xfId="0" applyBorder="1"/>
    <xf numFmtId="0" fontId="0" fillId="0" borderId="153" xfId="0" applyBorder="1" applyAlignment="1">
      <alignment horizontal="left" indent="1"/>
    </xf>
    <xf numFmtId="231" fontId="0" fillId="0" borderId="153" xfId="72" applyNumberFormat="1" applyFont="1" applyBorder="1"/>
    <xf numFmtId="231" fontId="0" fillId="0" borderId="153" xfId="0" applyNumberFormat="1" applyBorder="1"/>
    <xf numFmtId="177" fontId="0" fillId="2" borderId="153" xfId="71" applyNumberFormat="1" applyFont="1" applyFill="1" applyBorder="1"/>
    <xf numFmtId="166" fontId="0" fillId="2" borderId="154" xfId="71" applyFont="1" applyFill="1" applyBorder="1"/>
    <xf numFmtId="0" fontId="0" fillId="0" borderId="155" xfId="0" applyBorder="1"/>
    <xf numFmtId="0" fontId="0" fillId="0" borderId="156" xfId="0" applyBorder="1" applyAlignment="1">
      <alignment horizontal="left" indent="1"/>
    </xf>
    <xf numFmtId="231" fontId="0" fillId="0" borderId="156" xfId="72" applyNumberFormat="1" applyFont="1" applyBorder="1"/>
    <xf numFmtId="231" fontId="0" fillId="0" borderId="156" xfId="0" applyNumberFormat="1" applyBorder="1"/>
    <xf numFmtId="177" fontId="0" fillId="2" borderId="157" xfId="71" applyNumberFormat="1" applyFont="1" applyFill="1" applyBorder="1"/>
    <xf numFmtId="166" fontId="0" fillId="2" borderId="158" xfId="71" applyFont="1" applyFill="1" applyBorder="1"/>
    <xf numFmtId="0" fontId="253" fillId="26" borderId="0" xfId="0" applyFont="1" applyFill="1" applyAlignment="1">
      <alignment vertical="center" wrapText="1"/>
    </xf>
    <xf numFmtId="0" fontId="253" fillId="95" borderId="0" xfId="0" applyFont="1" applyFill="1" applyAlignment="1">
      <alignment horizontal="right" vertical="center" wrapText="1"/>
    </xf>
    <xf numFmtId="14" fontId="0" fillId="2" borderId="0" xfId="0" applyNumberFormat="1" applyFill="1"/>
    <xf numFmtId="0" fontId="0" fillId="0" borderId="159" xfId="0" applyBorder="1"/>
    <xf numFmtId="0" fontId="0" fillId="0" borderId="160" xfId="0" applyBorder="1" applyAlignment="1">
      <alignment horizontal="left" indent="1"/>
    </xf>
    <xf numFmtId="10" fontId="0" fillId="0" borderId="160" xfId="72" applyNumberFormat="1" applyFont="1" applyBorder="1"/>
    <xf numFmtId="10" fontId="0" fillId="0" borderId="161" xfId="72" applyNumberFormat="1" applyFont="1" applyBorder="1"/>
    <xf numFmtId="0" fontId="0" fillId="0" borderId="162" xfId="0" applyBorder="1"/>
    <xf numFmtId="0" fontId="0" fillId="0" borderId="163" xfId="0" applyBorder="1" applyAlignment="1">
      <alignment horizontal="left" indent="1"/>
    </xf>
    <xf numFmtId="10" fontId="0" fillId="0" borderId="163" xfId="72" applyNumberFormat="1" applyFont="1" applyBorder="1"/>
    <xf numFmtId="10" fontId="0" fillId="0" borderId="164" xfId="72" applyNumberFormat="1" applyFont="1" applyBorder="1"/>
    <xf numFmtId="0" fontId="0" fillId="0" borderId="165" xfId="0" applyBorder="1"/>
    <xf numFmtId="0" fontId="0" fillId="0" borderId="166" xfId="0" applyBorder="1" applyAlignment="1">
      <alignment horizontal="left" indent="1"/>
    </xf>
    <xf numFmtId="10" fontId="0" fillId="0" borderId="166" xfId="72" applyNumberFormat="1" applyFont="1" applyBorder="1"/>
    <xf numFmtId="10" fontId="0" fillId="0" borderId="167" xfId="72" applyNumberFormat="1" applyFont="1" applyBorder="1"/>
    <xf numFmtId="0" fontId="0" fillId="0" borderId="168" xfId="0" applyBorder="1"/>
    <xf numFmtId="0" fontId="0" fillId="0" borderId="169" xfId="0" applyBorder="1" applyAlignment="1">
      <alignment horizontal="left" indent="1"/>
    </xf>
    <xf numFmtId="10" fontId="0" fillId="0" borderId="169" xfId="72" applyNumberFormat="1" applyFont="1" applyBorder="1"/>
    <xf numFmtId="10" fontId="0" fillId="0" borderId="170" xfId="72" applyNumberFormat="1" applyFont="1" applyBorder="1"/>
    <xf numFmtId="0" fontId="0" fillId="0" borderId="171" xfId="0" applyBorder="1"/>
    <xf numFmtId="0" fontId="0" fillId="0" borderId="172" xfId="0" applyBorder="1" applyAlignment="1">
      <alignment horizontal="left" indent="1"/>
    </xf>
    <xf numFmtId="10" fontId="0" fillId="0" borderId="172" xfId="72" applyNumberFormat="1" applyFont="1" applyBorder="1"/>
    <xf numFmtId="10" fontId="0" fillId="0" borderId="173" xfId="72" applyNumberFormat="1" applyFont="1" applyBorder="1"/>
    <xf numFmtId="0" fontId="0" fillId="2" borderId="174" xfId="0" applyFill="1" applyBorder="1"/>
    <xf numFmtId="0" fontId="0" fillId="2" borderId="175" xfId="0" applyFill="1" applyBorder="1"/>
    <xf numFmtId="10" fontId="0" fillId="2" borderId="175" xfId="72" applyNumberFormat="1" applyFont="1" applyFill="1" applyBorder="1"/>
    <xf numFmtId="10" fontId="0" fillId="2" borderId="176" xfId="72" applyNumberFormat="1" applyFont="1" applyFill="1" applyBorder="1"/>
    <xf numFmtId="0" fontId="0" fillId="2" borderId="177" xfId="0" applyFill="1" applyBorder="1"/>
    <xf numFmtId="0" fontId="0" fillId="2" borderId="178" xfId="0" applyFill="1" applyBorder="1"/>
    <xf numFmtId="10" fontId="0" fillId="2" borderId="178" xfId="72" applyNumberFormat="1" applyFont="1" applyFill="1" applyBorder="1"/>
    <xf numFmtId="10" fontId="0" fillId="2" borderId="179" xfId="72" applyNumberFormat="1" applyFont="1" applyFill="1" applyBorder="1"/>
    <xf numFmtId="0" fontId="0" fillId="2" borderId="171" xfId="0" applyFill="1" applyBorder="1"/>
    <xf numFmtId="0" fontId="0" fillId="2" borderId="172" xfId="0" applyFill="1" applyBorder="1"/>
    <xf numFmtId="10" fontId="0" fillId="2" borderId="172" xfId="72" applyNumberFormat="1" applyFont="1" applyFill="1" applyBorder="1"/>
    <xf numFmtId="10" fontId="0" fillId="2" borderId="173" xfId="72" applyNumberFormat="1" applyFont="1" applyFill="1" applyBorder="1"/>
    <xf numFmtId="0" fontId="0" fillId="2" borderId="165" xfId="0" applyFill="1" applyBorder="1"/>
    <xf numFmtId="0" fontId="0" fillId="2" borderId="166" xfId="0" applyFill="1" applyBorder="1"/>
    <xf numFmtId="10" fontId="0" fillId="2" borderId="166" xfId="72" applyNumberFormat="1" applyFont="1" applyFill="1" applyBorder="1"/>
    <xf numFmtId="10" fontId="0" fillId="2" borderId="167" xfId="72" applyNumberFormat="1" applyFont="1" applyFill="1" applyBorder="1"/>
    <xf numFmtId="0" fontId="0" fillId="2" borderId="162" xfId="0" applyFill="1" applyBorder="1"/>
    <xf numFmtId="0" fontId="0" fillId="2" borderId="163" xfId="0" applyFill="1" applyBorder="1"/>
    <xf numFmtId="10" fontId="0" fillId="2" borderId="163" xfId="72" applyNumberFormat="1" applyFont="1" applyFill="1" applyBorder="1"/>
    <xf numFmtId="10" fontId="0" fillId="2" borderId="164" xfId="72" applyNumberFormat="1" applyFont="1" applyFill="1" applyBorder="1"/>
    <xf numFmtId="0" fontId="0" fillId="2" borderId="168" xfId="0" applyFill="1" applyBorder="1"/>
    <xf numFmtId="0" fontId="0" fillId="2" borderId="169" xfId="0" applyFill="1" applyBorder="1"/>
    <xf numFmtId="10" fontId="0" fillId="2" borderId="169" xfId="72" applyNumberFormat="1" applyFont="1" applyFill="1" applyBorder="1"/>
    <xf numFmtId="10" fontId="0" fillId="2" borderId="170" xfId="72" applyNumberFormat="1" applyFont="1" applyFill="1" applyBorder="1"/>
    <xf numFmtId="166" fontId="0" fillId="2" borderId="0" xfId="71" applyFont="1" applyFill="1" applyAlignment="1">
      <alignment horizontal="right"/>
    </xf>
    <xf numFmtId="0" fontId="223" fillId="2" borderId="85" xfId="0" applyFont="1" applyFill="1" applyBorder="1" applyAlignment="1" applyProtection="1">
      <alignment vertical="top" wrapText="1"/>
      <protection locked="0"/>
    </xf>
    <xf numFmtId="3" fontId="223" fillId="2" borderId="0" xfId="0" applyNumberFormat="1" applyFont="1" applyFill="1" applyAlignment="1" applyProtection="1">
      <alignment vertical="center"/>
      <protection locked="0"/>
    </xf>
    <xf numFmtId="0" fontId="223" fillId="2" borderId="0" xfId="0" applyFont="1" applyFill="1" applyAlignment="1" applyProtection="1">
      <alignment vertical="top" wrapText="1"/>
      <protection locked="0"/>
    </xf>
    <xf numFmtId="3" fontId="92" fillId="2" borderId="0" xfId="0" applyNumberFormat="1" applyFont="1" applyFill="1" applyAlignment="1" applyProtection="1">
      <alignment vertical="top" wrapText="1"/>
      <protection locked="0"/>
    </xf>
    <xf numFmtId="3" fontId="46" fillId="91" borderId="34" xfId="0" applyNumberFormat="1" applyFont="1" applyFill="1" applyBorder="1" applyAlignment="1" applyProtection="1">
      <alignment horizontal="center" vertical="center"/>
      <protection locked="0"/>
    </xf>
    <xf numFmtId="177" fontId="46" fillId="2" borderId="0" xfId="71" applyNumberFormat="1" applyFont="1" applyFill="1" applyBorder="1" applyAlignment="1" applyProtection="1">
      <alignment horizontal="center" vertical="center"/>
      <protection locked="0"/>
    </xf>
    <xf numFmtId="169" fontId="46" fillId="0" borderId="0" xfId="71" applyNumberFormat="1" applyFont="1" applyFill="1" applyBorder="1" applyAlignment="1" applyProtection="1">
      <alignment horizontal="center" vertical="center"/>
      <protection locked="0"/>
    </xf>
    <xf numFmtId="10" fontId="42" fillId="0" borderId="46" xfId="0" applyNumberFormat="1" applyFont="1" applyBorder="1" applyAlignment="1" applyProtection="1">
      <alignment horizontal="center"/>
      <protection locked="0"/>
    </xf>
    <xf numFmtId="0" fontId="53" fillId="26" borderId="0" xfId="0" applyFont="1" applyFill="1" applyAlignment="1" applyProtection="1">
      <alignment horizontal="center" vertical="center" wrapText="1"/>
      <protection locked="0"/>
    </xf>
    <xf numFmtId="3" fontId="228" fillId="0" borderId="85" xfId="0" applyNumberFormat="1" applyFont="1" applyBorder="1" applyAlignment="1" applyProtection="1">
      <alignment vertical="center"/>
      <protection locked="0"/>
    </xf>
    <xf numFmtId="3" fontId="228" fillId="0" borderId="11" xfId="0" applyNumberFormat="1" applyFont="1" applyBorder="1" applyAlignment="1" applyProtection="1">
      <alignment vertical="center"/>
      <protection locked="0"/>
    </xf>
    <xf numFmtId="0" fontId="6" fillId="0" borderId="84" xfId="9768" applyFont="1" applyBorder="1" applyAlignment="1" applyProtection="1">
      <alignment vertical="top"/>
      <protection hidden="1"/>
    </xf>
    <xf numFmtId="0" fontId="6" fillId="0" borderId="85" xfId="9768" applyFont="1" applyBorder="1" applyAlignment="1" applyProtection="1">
      <alignment vertical="top"/>
      <protection hidden="1"/>
    </xf>
    <xf numFmtId="0" fontId="6" fillId="0" borderId="11" xfId="9768" applyFont="1" applyBorder="1" applyAlignment="1" applyProtection="1">
      <alignment vertical="top"/>
      <protection hidden="1"/>
    </xf>
    <xf numFmtId="0" fontId="0" fillId="2" borderId="84" xfId="0" applyFill="1" applyBorder="1"/>
    <xf numFmtId="0" fontId="0" fillId="2" borderId="85" xfId="0" applyFill="1" applyBorder="1"/>
    <xf numFmtId="3" fontId="228" fillId="0" borderId="84" xfId="0" applyNumberFormat="1" applyFont="1" applyBorder="1" applyAlignment="1" applyProtection="1">
      <alignment vertical="center"/>
      <protection locked="0"/>
    </xf>
    <xf numFmtId="3" fontId="5" fillId="0" borderId="84" xfId="0" applyNumberFormat="1" applyFont="1" applyBorder="1" applyAlignment="1">
      <alignment vertical="center"/>
    </xf>
    <xf numFmtId="3" fontId="5" fillId="0" borderId="85" xfId="0" applyNumberFormat="1" applyFont="1" applyBorder="1" applyAlignment="1">
      <alignment vertical="center"/>
    </xf>
    <xf numFmtId="3" fontId="5" fillId="0" borderId="11" xfId="0" applyNumberFormat="1" applyFont="1" applyBorder="1" applyAlignment="1">
      <alignment vertical="center"/>
    </xf>
    <xf numFmtId="3" fontId="6" fillId="0" borderId="85" xfId="0" applyNumberFormat="1" applyFont="1" applyBorder="1" applyAlignment="1">
      <alignment horizontal="center" vertical="center"/>
    </xf>
    <xf numFmtId="3" fontId="6" fillId="0" borderId="11" xfId="0" applyNumberFormat="1" applyFont="1" applyBorder="1" applyAlignment="1">
      <alignment horizontal="center" vertical="center"/>
    </xf>
    <xf numFmtId="0" fontId="0" fillId="2" borderId="8" xfId="0" applyFill="1" applyBorder="1"/>
    <xf numFmtId="0" fontId="73" fillId="26" borderId="180" xfId="0" applyFont="1" applyFill="1" applyBorder="1" applyAlignment="1">
      <alignment wrapText="1"/>
    </xf>
    <xf numFmtId="0" fontId="73" fillId="26" borderId="172" xfId="0" applyFont="1" applyFill="1" applyBorder="1" applyAlignment="1">
      <alignment horizontal="center" wrapText="1"/>
    </xf>
    <xf numFmtId="0" fontId="73" fillId="26" borderId="172" xfId="0" applyFont="1" applyFill="1" applyBorder="1" applyAlignment="1">
      <alignment horizontal="right" wrapText="1"/>
    </xf>
    <xf numFmtId="0" fontId="73" fillId="26" borderId="181" xfId="0" applyFont="1" applyFill="1" applyBorder="1" applyAlignment="1">
      <alignment horizontal="center" wrapText="1"/>
    </xf>
    <xf numFmtId="0" fontId="0" fillId="2" borderId="182" xfId="0" applyFill="1" applyBorder="1" applyAlignment="1">
      <alignment horizontal="left"/>
    </xf>
    <xf numFmtId="0" fontId="0" fillId="2" borderId="166" xfId="0" applyFill="1" applyBorder="1" applyAlignment="1">
      <alignment horizontal="center"/>
    </xf>
    <xf numFmtId="177" fontId="0" fillId="2" borderId="166" xfId="71" applyNumberFormat="1" applyFont="1" applyFill="1" applyBorder="1"/>
    <xf numFmtId="166" fontId="0" fillId="2" borderId="166" xfId="71" applyFont="1" applyFill="1" applyBorder="1"/>
    <xf numFmtId="0" fontId="0" fillId="2" borderId="183" xfId="0" applyFill="1" applyBorder="1" applyAlignment="1">
      <alignment horizontal="center"/>
    </xf>
    <xf numFmtId="0" fontId="0" fillId="2" borderId="182" xfId="0" applyFill="1" applyBorder="1" applyAlignment="1">
      <alignment horizontal="center" vertical="center"/>
    </xf>
    <xf numFmtId="10" fontId="0" fillId="2" borderId="183" xfId="0" applyNumberFormat="1" applyFill="1" applyBorder="1"/>
    <xf numFmtId="0" fontId="0" fillId="2" borderId="184" xfId="0" applyFill="1" applyBorder="1" applyAlignment="1">
      <alignment horizontal="center" vertical="center"/>
    </xf>
    <xf numFmtId="10" fontId="0" fillId="2" borderId="185" xfId="72" applyNumberFormat="1" applyFont="1" applyFill="1" applyBorder="1"/>
    <xf numFmtId="10" fontId="0" fillId="2" borderId="186" xfId="0" applyNumberFormat="1" applyFill="1" applyBorder="1"/>
    <xf numFmtId="166" fontId="0" fillId="2" borderId="183" xfId="71" applyFont="1" applyFill="1" applyBorder="1"/>
    <xf numFmtId="177" fontId="0" fillId="2" borderId="185" xfId="71" applyNumberFormat="1" applyFont="1" applyFill="1" applyBorder="1"/>
    <xf numFmtId="166" fontId="0" fillId="2" borderId="186" xfId="71" applyFont="1" applyFill="1" applyBorder="1"/>
    <xf numFmtId="0" fontId="0" fillId="2" borderId="184" xfId="0" applyFill="1" applyBorder="1" applyAlignment="1">
      <alignment horizontal="left"/>
    </xf>
    <xf numFmtId="0" fontId="0" fillId="2" borderId="185" xfId="0" applyFill="1" applyBorder="1" applyAlignment="1">
      <alignment horizontal="center"/>
    </xf>
    <xf numFmtId="166" fontId="0" fillId="2" borderId="185" xfId="71" applyFont="1" applyFill="1" applyBorder="1"/>
    <xf numFmtId="0" fontId="0" fillId="2" borderId="186" xfId="0" applyFill="1" applyBorder="1" applyAlignment="1">
      <alignment horizontal="center"/>
    </xf>
    <xf numFmtId="0" fontId="1" fillId="28" borderId="0" xfId="0" applyFont="1" applyFill="1"/>
    <xf numFmtId="0" fontId="1" fillId="2" borderId="0" xfId="0" applyFont="1" applyFill="1"/>
    <xf numFmtId="171" fontId="242" fillId="2" borderId="0" xfId="9769" applyNumberFormat="1" applyFont="1" applyFill="1" applyAlignment="1">
      <alignment vertical="center"/>
    </xf>
    <xf numFmtId="0" fontId="73" fillId="26" borderId="175" xfId="0" applyFont="1" applyFill="1" applyBorder="1"/>
    <xf numFmtId="0" fontId="256" fillId="2" borderId="182" xfId="0" applyFont="1" applyFill="1" applyBorder="1"/>
    <xf numFmtId="177" fontId="0" fillId="2" borderId="183" xfId="71" applyNumberFormat="1" applyFont="1" applyFill="1" applyBorder="1"/>
    <xf numFmtId="0" fontId="0" fillId="2" borderId="182" xfId="0" applyFill="1" applyBorder="1"/>
    <xf numFmtId="0" fontId="0" fillId="2" borderId="184" xfId="0" applyFill="1" applyBorder="1"/>
    <xf numFmtId="177" fontId="0" fillId="2" borderId="186" xfId="71" applyNumberFormat="1" applyFont="1" applyFill="1" applyBorder="1"/>
    <xf numFmtId="9" fontId="73" fillId="26" borderId="34" xfId="9769" applyNumberFormat="1" applyFont="1" applyFill="1" applyBorder="1" applyAlignment="1">
      <alignment horizontal="center" vertical="center" wrapText="1"/>
    </xf>
    <xf numFmtId="285" fontId="0" fillId="2" borderId="182" xfId="0" applyNumberFormat="1" applyFill="1" applyBorder="1" applyAlignment="1">
      <alignment horizontal="center"/>
    </xf>
    <xf numFmtId="0" fontId="0" fillId="2" borderId="188" xfId="0" applyFill="1" applyBorder="1"/>
    <xf numFmtId="0" fontId="0" fillId="2" borderId="189" xfId="0" applyFill="1" applyBorder="1"/>
    <xf numFmtId="0" fontId="0" fillId="2" borderId="190" xfId="0" applyFill="1" applyBorder="1"/>
    <xf numFmtId="0" fontId="0" fillId="2" borderId="191" xfId="0" applyFill="1" applyBorder="1"/>
    <xf numFmtId="0" fontId="0" fillId="2" borderId="192" xfId="0" applyFill="1" applyBorder="1"/>
    <xf numFmtId="0" fontId="0" fillId="2" borderId="193" xfId="0" applyFill="1" applyBorder="1"/>
    <xf numFmtId="286" fontId="6" fillId="2" borderId="34" xfId="0" applyNumberFormat="1" applyFont="1" applyFill="1" applyBorder="1" applyProtection="1">
      <protection locked="0"/>
    </xf>
    <xf numFmtId="0" fontId="6" fillId="2" borderId="34" xfId="0" applyFont="1" applyFill="1" applyBorder="1"/>
    <xf numFmtId="0" fontId="6" fillId="2" borderId="34" xfId="0" applyFont="1" applyFill="1" applyBorder="1" applyProtection="1">
      <protection locked="0"/>
    </xf>
    <xf numFmtId="287" fontId="6" fillId="28" borderId="34" xfId="0" applyNumberFormat="1" applyFont="1" applyFill="1" applyBorder="1" applyProtection="1">
      <protection locked="0"/>
    </xf>
    <xf numFmtId="166" fontId="6" fillId="2" borderId="34" xfId="71" applyFont="1" applyFill="1" applyBorder="1" applyProtection="1"/>
    <xf numFmtId="285" fontId="0" fillId="2" borderId="184" xfId="0" applyNumberFormat="1" applyFill="1" applyBorder="1" applyAlignment="1">
      <alignment horizontal="center"/>
    </xf>
    <xf numFmtId="0" fontId="0" fillId="2" borderId="194" xfId="0" applyFill="1" applyBorder="1"/>
    <xf numFmtId="0" fontId="0" fillId="2" borderId="195" xfId="0" applyFill="1" applyBorder="1"/>
    <xf numFmtId="0" fontId="0" fillId="2" borderId="196" xfId="0" applyFill="1" applyBorder="1"/>
    <xf numFmtId="0" fontId="0" fillId="2" borderId="197" xfId="0" applyFill="1" applyBorder="1"/>
    <xf numFmtId="285" fontId="0" fillId="2" borderId="198" xfId="0" applyNumberFormat="1" applyFill="1" applyBorder="1"/>
    <xf numFmtId="166" fontId="0" fillId="2" borderId="199" xfId="71" applyFont="1" applyFill="1" applyBorder="1"/>
    <xf numFmtId="177" fontId="0" fillId="2" borderId="199" xfId="71" applyNumberFormat="1" applyFont="1" applyFill="1" applyBorder="1"/>
    <xf numFmtId="177" fontId="0" fillId="2" borderId="172" xfId="71" applyNumberFormat="1" applyFont="1" applyFill="1" applyBorder="1"/>
    <xf numFmtId="231" fontId="0" fillId="2" borderId="172" xfId="72" applyNumberFormat="1" applyFont="1" applyFill="1" applyBorder="1"/>
    <xf numFmtId="177" fontId="0" fillId="2" borderId="181" xfId="71" applyNumberFormat="1" applyFont="1" applyFill="1" applyBorder="1"/>
    <xf numFmtId="231" fontId="0" fillId="2" borderId="166" xfId="72" applyNumberFormat="1" applyFont="1" applyFill="1" applyBorder="1"/>
    <xf numFmtId="0" fontId="210" fillId="2" borderId="34" xfId="0" applyFont="1" applyFill="1" applyBorder="1" applyProtection="1">
      <protection locked="0"/>
    </xf>
    <xf numFmtId="287" fontId="6" fillId="0" borderId="34" xfId="0" applyNumberFormat="1" applyFont="1" applyBorder="1" applyProtection="1">
      <protection locked="0"/>
    </xf>
    <xf numFmtId="0" fontId="6" fillId="0" borderId="34" xfId="0" applyFont="1" applyBorder="1" applyProtection="1">
      <protection locked="0"/>
    </xf>
    <xf numFmtId="231" fontId="0" fillId="2" borderId="185" xfId="72" applyNumberFormat="1" applyFont="1" applyFill="1" applyBorder="1"/>
    <xf numFmtId="0" fontId="76" fillId="26" borderId="198" xfId="0" applyFont="1" applyFill="1" applyBorder="1" applyAlignment="1">
      <alignment horizontal="center" vertical="center" wrapText="1"/>
    </xf>
    <xf numFmtId="0" fontId="76" fillId="26" borderId="199" xfId="0" applyFont="1" applyFill="1" applyBorder="1" applyAlignment="1">
      <alignment horizontal="right" vertical="center" wrapText="1"/>
    </xf>
    <xf numFmtId="231" fontId="0" fillId="2" borderId="199" xfId="72" applyNumberFormat="1" applyFont="1" applyFill="1" applyBorder="1"/>
    <xf numFmtId="177" fontId="0" fillId="2" borderId="200" xfId="71" applyNumberFormat="1" applyFont="1" applyFill="1" applyBorder="1"/>
    <xf numFmtId="287" fontId="210" fillId="0" borderId="34" xfId="0" applyNumberFormat="1" applyFont="1" applyBorder="1" applyProtection="1">
      <protection locked="0"/>
    </xf>
    <xf numFmtId="0" fontId="210" fillId="0" borderId="34" xfId="0" applyFont="1" applyBorder="1" applyProtection="1">
      <protection locked="0"/>
    </xf>
    <xf numFmtId="286" fontId="6" fillId="2" borderId="34" xfId="0" applyNumberFormat="1" applyFont="1" applyFill="1" applyBorder="1" applyAlignment="1" applyProtection="1">
      <alignment horizontal="left"/>
      <protection locked="0"/>
    </xf>
    <xf numFmtId="0" fontId="6" fillId="2" borderId="34" xfId="0" applyFont="1" applyFill="1" applyBorder="1" applyAlignment="1" applyProtection="1">
      <alignment horizontal="right"/>
      <protection locked="0"/>
    </xf>
    <xf numFmtId="0" fontId="210" fillId="2" borderId="34" xfId="0" applyFont="1" applyFill="1" applyBorder="1" applyAlignment="1" applyProtection="1">
      <alignment horizontal="right"/>
      <protection locked="0"/>
    </xf>
    <xf numFmtId="287" fontId="210" fillId="28" borderId="34" xfId="0" applyNumberFormat="1" applyFont="1" applyFill="1" applyBorder="1" applyProtection="1">
      <protection locked="0"/>
    </xf>
    <xf numFmtId="0" fontId="210" fillId="28" borderId="34" xfId="0" applyFont="1" applyFill="1" applyBorder="1" applyProtection="1">
      <protection locked="0"/>
    </xf>
    <xf numFmtId="166" fontId="210" fillId="28" borderId="34" xfId="71" applyFont="1" applyFill="1" applyBorder="1" applyProtection="1">
      <protection locked="0"/>
    </xf>
    <xf numFmtId="0" fontId="6" fillId="2" borderId="34" xfId="0" applyFont="1" applyFill="1" applyBorder="1" applyAlignment="1" applyProtection="1">
      <alignment horizontal="left"/>
      <protection locked="0"/>
    </xf>
    <xf numFmtId="287" fontId="210" fillId="2" borderId="34" xfId="0" applyNumberFormat="1" applyFont="1" applyFill="1" applyBorder="1" applyProtection="1">
      <protection locked="0"/>
    </xf>
    <xf numFmtId="0" fontId="210" fillId="2" borderId="34" xfId="71" applyNumberFormat="1" applyFont="1" applyFill="1" applyBorder="1" applyProtection="1">
      <protection locked="0"/>
    </xf>
    <xf numFmtId="166" fontId="210" fillId="2" borderId="34" xfId="71" applyFont="1" applyFill="1" applyBorder="1" applyProtection="1">
      <protection locked="0"/>
    </xf>
    <xf numFmtId="0" fontId="210" fillId="0" borderId="34" xfId="0" applyFont="1" applyBorder="1" applyAlignment="1" applyProtection="1">
      <alignment horizontal="right"/>
      <protection locked="0"/>
    </xf>
    <xf numFmtId="286" fontId="6" fillId="2" borderId="0" xfId="0" applyNumberFormat="1" applyFont="1" applyFill="1"/>
    <xf numFmtId="166" fontId="6" fillId="2" borderId="0" xfId="71" applyFont="1" applyFill="1" applyBorder="1" applyProtection="1"/>
    <xf numFmtId="166" fontId="6" fillId="2" borderId="0" xfId="71" applyFont="1" applyFill="1" applyBorder="1" applyProtection="1">
      <protection locked="0"/>
    </xf>
    <xf numFmtId="0" fontId="76" fillId="26" borderId="201" xfId="0" applyFont="1" applyFill="1" applyBorder="1" applyAlignment="1">
      <alignment horizontal="center" vertical="center" wrapText="1"/>
    </xf>
    <xf numFmtId="166" fontId="0" fillId="2" borderId="188" xfId="71" applyFont="1" applyFill="1" applyBorder="1"/>
    <xf numFmtId="166" fontId="0" fillId="2" borderId="0" xfId="71" applyFont="1" applyFill="1" applyBorder="1"/>
    <xf numFmtId="194" fontId="6" fillId="28" borderId="34" xfId="71" applyNumberFormat="1" applyFont="1" applyFill="1" applyBorder="1" applyProtection="1">
      <protection locked="0"/>
    </xf>
    <xf numFmtId="166" fontId="0" fillId="2" borderId="192" xfId="71" applyFont="1" applyFill="1" applyBorder="1"/>
    <xf numFmtId="166" fontId="0" fillId="2" borderId="194" xfId="71" applyFont="1" applyFill="1" applyBorder="1"/>
    <xf numFmtId="166" fontId="0" fillId="2" borderId="202" xfId="71" applyFont="1" applyFill="1" applyBorder="1"/>
    <xf numFmtId="166" fontId="0" fillId="2" borderId="200" xfId="71" applyFont="1" applyFill="1" applyBorder="1"/>
    <xf numFmtId="0" fontId="53" fillId="26" borderId="203" xfId="0" applyFont="1" applyFill="1" applyBorder="1" applyAlignment="1" applyProtection="1">
      <alignment horizontal="center" vertical="center" wrapText="1"/>
      <protection locked="0"/>
    </xf>
    <xf numFmtId="3" fontId="43" fillId="2" borderId="204" xfId="0" applyNumberFormat="1" applyFont="1" applyFill="1" applyBorder="1" applyAlignment="1" applyProtection="1">
      <alignment horizontal="center" vertical="center"/>
      <protection locked="0"/>
    </xf>
    <xf numFmtId="3" fontId="208" fillId="2" borderId="205" xfId="0" applyNumberFormat="1" applyFont="1" applyFill="1" applyBorder="1" applyAlignment="1" applyProtection="1">
      <alignment horizontal="left" vertical="center"/>
      <protection locked="0"/>
    </xf>
    <xf numFmtId="0" fontId="42" fillId="2" borderId="11" xfId="0" applyFont="1" applyFill="1" applyBorder="1" applyAlignment="1" applyProtection="1">
      <alignment horizontal="center" vertical="center"/>
      <protection locked="0"/>
    </xf>
    <xf numFmtId="0" fontId="258" fillId="2" borderId="85" xfId="0" applyFont="1" applyFill="1" applyBorder="1" applyProtection="1">
      <protection locked="0"/>
    </xf>
    <xf numFmtId="0" fontId="259" fillId="2" borderId="0" xfId="0" applyFont="1" applyFill="1" applyAlignment="1" applyProtection="1">
      <alignment horizontal="center" vertical="center"/>
      <protection locked="0"/>
    </xf>
    <xf numFmtId="3" fontId="258" fillId="2" borderId="85" xfId="0" applyNumberFormat="1" applyFont="1" applyFill="1" applyBorder="1" applyAlignment="1" applyProtection="1">
      <alignment horizontal="center"/>
      <protection locked="0"/>
    </xf>
    <xf numFmtId="9" fontId="46" fillId="28" borderId="0" xfId="72" applyFont="1" applyFill="1" applyBorder="1" applyAlignment="1">
      <alignment horizontal="center" vertical="top"/>
    </xf>
    <xf numFmtId="3" fontId="46" fillId="28" borderId="34" xfId="0" applyNumberFormat="1" applyFont="1" applyFill="1" applyBorder="1" applyAlignment="1" applyProtection="1">
      <alignment horizontal="right" vertical="center"/>
      <protection locked="0"/>
    </xf>
    <xf numFmtId="0" fontId="258" fillId="2" borderId="0" xfId="0" applyFont="1" applyFill="1" applyAlignment="1" applyProtection="1">
      <alignment horizontal="center" vertical="center" wrapText="1"/>
      <protection locked="0"/>
    </xf>
    <xf numFmtId="3" fontId="42" fillId="28" borderId="34" xfId="0" applyNumberFormat="1" applyFont="1" applyFill="1" applyBorder="1" applyAlignment="1" applyProtection="1">
      <alignment horizontal="center" vertical="center"/>
      <protection locked="0"/>
    </xf>
    <xf numFmtId="0" fontId="223" fillId="2" borderId="0" xfId="0" applyFont="1" applyFill="1" applyAlignment="1" applyProtection="1">
      <alignment vertical="top"/>
      <protection locked="0"/>
    </xf>
    <xf numFmtId="0" fontId="258" fillId="2" borderId="0" xfId="0" applyFont="1" applyFill="1" applyAlignment="1" applyProtection="1">
      <alignment horizontal="center" vertical="center"/>
      <protection locked="0"/>
    </xf>
    <xf numFmtId="0" fontId="258" fillId="2" borderId="85" xfId="0" applyFont="1" applyFill="1" applyBorder="1" applyAlignment="1" applyProtection="1">
      <alignment horizontal="center" vertical="center"/>
      <protection locked="0"/>
    </xf>
    <xf numFmtId="176" fontId="208" fillId="2" borderId="0" xfId="70" applyNumberFormat="1" applyFont="1" applyFill="1" applyBorder="1" applyAlignment="1" applyProtection="1">
      <alignment horizontal="center"/>
      <protection locked="0"/>
    </xf>
    <xf numFmtId="0" fontId="59" fillId="2" borderId="3" xfId="0" applyFont="1" applyFill="1" applyBorder="1" applyAlignment="1" applyProtection="1">
      <alignment horizontal="left" vertical="center" wrapText="1"/>
      <protection locked="0"/>
    </xf>
    <xf numFmtId="0" fontId="0" fillId="28" borderId="105" xfId="0" applyFill="1" applyBorder="1" applyAlignment="1">
      <alignment horizontal="left" wrapText="1"/>
    </xf>
    <xf numFmtId="0" fontId="0" fillId="28" borderId="117" xfId="0" applyFill="1" applyBorder="1" applyAlignment="1">
      <alignment horizontal="left" wrapText="1"/>
    </xf>
    <xf numFmtId="0" fontId="0" fillId="28" borderId="105" xfId="0" applyFill="1" applyBorder="1" applyAlignment="1">
      <alignment horizontal="left"/>
    </xf>
    <xf numFmtId="0" fontId="0" fillId="28" borderId="117" xfId="0" applyFill="1" applyBorder="1" applyAlignment="1">
      <alignment horizontal="left"/>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177" fontId="0" fillId="0" borderId="0" xfId="0" applyNumberFormat="1"/>
    <xf numFmtId="0" fontId="221" fillId="28" borderId="0" xfId="0" applyFont="1" applyFill="1" applyProtection="1">
      <protection locked="0"/>
    </xf>
    <xf numFmtId="231" fontId="0" fillId="2" borderId="0" xfId="72" applyNumberFormat="1" applyFont="1" applyFill="1"/>
    <xf numFmtId="10" fontId="0" fillId="2" borderId="0" xfId="0" applyNumberFormat="1" applyFill="1"/>
    <xf numFmtId="194" fontId="0" fillId="2" borderId="0" xfId="71" applyNumberFormat="1" applyFont="1" applyFill="1"/>
    <xf numFmtId="0" fontId="53" fillId="26" borderId="205" xfId="0" applyFont="1" applyFill="1" applyBorder="1" applyAlignment="1" applyProtection="1">
      <alignment horizontal="center" vertical="center" wrapText="1"/>
      <protection locked="0"/>
    </xf>
    <xf numFmtId="0" fontId="49" fillId="89" borderId="0" xfId="0" applyFont="1" applyFill="1" applyAlignment="1" applyProtection="1">
      <alignment horizontal="left" vertical="center"/>
      <protection locked="0"/>
    </xf>
    <xf numFmtId="3" fontId="50" fillId="96" borderId="0" xfId="0" applyNumberFormat="1" applyFont="1" applyFill="1" applyAlignment="1" applyProtection="1">
      <alignment vertical="center"/>
      <protection locked="0"/>
    </xf>
    <xf numFmtId="3" fontId="46" fillId="96" borderId="34" xfId="0" applyNumberFormat="1" applyFont="1" applyFill="1" applyBorder="1" applyAlignment="1" applyProtection="1">
      <alignment horizontal="center" vertical="center"/>
      <protection locked="0"/>
    </xf>
    <xf numFmtId="3" fontId="9" fillId="96" borderId="0" xfId="0" applyNumberFormat="1" applyFont="1" applyFill="1" applyAlignment="1" applyProtection="1">
      <alignment vertical="center" wrapText="1"/>
      <protection locked="0"/>
    </xf>
    <xf numFmtId="3" fontId="46" fillId="96" borderId="0" xfId="0" applyNumberFormat="1" applyFont="1" applyFill="1" applyAlignment="1" applyProtection="1">
      <alignment vertical="center"/>
      <protection locked="0"/>
    </xf>
    <xf numFmtId="3" fontId="46" fillId="96" borderId="0" xfId="0" applyNumberFormat="1" applyFont="1" applyFill="1" applyAlignment="1" applyProtection="1">
      <alignment horizontal="center" vertical="center"/>
      <protection locked="0"/>
    </xf>
    <xf numFmtId="3" fontId="46" fillId="96" borderId="0" xfId="0" applyNumberFormat="1" applyFont="1" applyFill="1" applyAlignment="1" applyProtection="1">
      <alignment horizontal="left" vertical="center"/>
      <protection locked="0"/>
    </xf>
    <xf numFmtId="3" fontId="50" fillId="96" borderId="0" xfId="0" applyNumberFormat="1" applyFont="1" applyFill="1" applyAlignment="1" applyProtection="1">
      <alignment horizontal="center" vertical="center"/>
      <protection locked="0"/>
    </xf>
    <xf numFmtId="3" fontId="59" fillId="96" borderId="34" xfId="0" applyNumberFormat="1" applyFont="1" applyFill="1" applyBorder="1" applyAlignment="1" applyProtection="1">
      <alignment horizontal="center" vertical="center"/>
      <protection locked="0"/>
    </xf>
    <xf numFmtId="3" fontId="9" fillId="96" borderId="0" xfId="0" applyNumberFormat="1" applyFont="1" applyFill="1" applyAlignment="1" applyProtection="1">
      <alignment vertical="center"/>
      <protection locked="0"/>
    </xf>
    <xf numFmtId="0" fontId="0" fillId="96" borderId="0" xfId="0" applyFill="1"/>
    <xf numFmtId="9" fontId="35" fillId="2" borderId="11" xfId="0" applyNumberFormat="1" applyFont="1" applyFill="1" applyBorder="1" applyAlignment="1" applyProtection="1">
      <alignment horizontal="center" vertical="center"/>
      <protection locked="0"/>
    </xf>
    <xf numFmtId="9" fontId="50" fillId="2" borderId="11" xfId="0" applyNumberFormat="1" applyFont="1" applyFill="1" applyBorder="1" applyAlignment="1" applyProtection="1">
      <alignment horizontal="center" vertical="center"/>
      <protection locked="0"/>
    </xf>
    <xf numFmtId="9" fontId="35" fillId="2" borderId="0" xfId="0" applyNumberFormat="1" applyFont="1" applyFill="1" applyAlignment="1" applyProtection="1">
      <alignment horizontal="center" vertical="center"/>
      <protection locked="0"/>
    </xf>
    <xf numFmtId="3" fontId="92" fillId="96" borderId="85" xfId="0" applyNumberFormat="1" applyFont="1" applyFill="1" applyBorder="1" applyAlignment="1" applyProtection="1">
      <alignment vertical="center"/>
      <protection locked="0"/>
    </xf>
    <xf numFmtId="0" fontId="49" fillId="96" borderId="85" xfId="0" applyFont="1" applyFill="1" applyBorder="1" applyAlignment="1" applyProtection="1">
      <alignment horizontal="left" vertical="center"/>
      <protection locked="0"/>
    </xf>
    <xf numFmtId="0" fontId="219" fillId="2" borderId="0" xfId="0" applyFont="1" applyFill="1" applyAlignment="1">
      <alignment vertical="top"/>
    </xf>
    <xf numFmtId="0" fontId="239" fillId="2" borderId="0" xfId="0" applyFont="1" applyFill="1" applyAlignment="1">
      <alignment vertical="top"/>
    </xf>
    <xf numFmtId="0" fontId="246" fillId="2" borderId="0" xfId="0" applyFont="1" applyFill="1" applyAlignment="1">
      <alignment vertical="top"/>
    </xf>
    <xf numFmtId="0" fontId="262" fillId="2" borderId="0" xfId="0" applyFont="1" applyFill="1" applyAlignment="1">
      <alignment vertical="top"/>
    </xf>
    <xf numFmtId="0" fontId="264" fillId="97" borderId="105" xfId="0" applyFont="1" applyFill="1" applyBorder="1" applyAlignment="1">
      <alignment vertical="top"/>
    </xf>
    <xf numFmtId="0" fontId="264" fillId="97" borderId="120" xfId="0" applyFont="1" applyFill="1" applyBorder="1" applyAlignment="1">
      <alignment vertical="top"/>
    </xf>
    <xf numFmtId="0" fontId="264" fillId="97" borderId="117" xfId="0" applyFont="1" applyFill="1" applyBorder="1" applyAlignment="1">
      <alignment vertical="top"/>
    </xf>
    <xf numFmtId="0" fontId="264" fillId="98" borderId="105" xfId="0" applyFont="1" applyFill="1" applyBorder="1" applyAlignment="1">
      <alignment vertical="top"/>
    </xf>
    <xf numFmtId="0" fontId="264" fillId="98" borderId="120" xfId="0" applyFont="1" applyFill="1" applyBorder="1" applyAlignment="1">
      <alignment vertical="top"/>
    </xf>
    <xf numFmtId="0" fontId="264" fillId="98" borderId="117" xfId="0" applyFont="1" applyFill="1" applyBorder="1" applyAlignment="1">
      <alignment vertical="top"/>
    </xf>
    <xf numFmtId="0" fontId="264" fillId="100" borderId="105" xfId="0" applyFont="1" applyFill="1" applyBorder="1" applyAlignment="1">
      <alignment vertical="top"/>
    </xf>
    <xf numFmtId="0" fontId="264" fillId="100" borderId="120" xfId="0" applyFont="1" applyFill="1" applyBorder="1" applyAlignment="1">
      <alignment vertical="top"/>
    </xf>
    <xf numFmtId="0" fontId="264" fillId="100" borderId="117" xfId="0" applyFont="1" applyFill="1" applyBorder="1" applyAlignment="1">
      <alignment vertical="top"/>
    </xf>
    <xf numFmtId="0" fontId="264" fillId="101" borderId="105" xfId="0" applyFont="1" applyFill="1" applyBorder="1" applyAlignment="1">
      <alignment vertical="top"/>
    </xf>
    <xf numFmtId="0" fontId="264" fillId="101" borderId="120" xfId="0" applyFont="1" applyFill="1" applyBorder="1" applyAlignment="1">
      <alignment vertical="top"/>
    </xf>
    <xf numFmtId="0" fontId="264" fillId="101" borderId="117" xfId="0" applyFont="1" applyFill="1" applyBorder="1" applyAlignment="1">
      <alignment vertical="top"/>
    </xf>
    <xf numFmtId="0" fontId="264" fillId="97" borderId="96" xfId="0" applyFont="1" applyFill="1" applyBorder="1" applyAlignment="1">
      <alignment horizontal="center" vertical="top" textRotation="90"/>
    </xf>
    <xf numFmtId="0" fontId="264" fillId="98" borderId="96" xfId="0" applyFont="1" applyFill="1" applyBorder="1" applyAlignment="1">
      <alignment horizontal="center" vertical="top" textRotation="90"/>
    </xf>
    <xf numFmtId="0" fontId="264" fillId="100" borderId="96" xfId="0" applyFont="1" applyFill="1" applyBorder="1" applyAlignment="1">
      <alignment horizontal="center" vertical="top" textRotation="90"/>
    </xf>
    <xf numFmtId="0" fontId="264" fillId="101" borderId="96" xfId="0" applyFont="1" applyFill="1" applyBorder="1" applyAlignment="1">
      <alignment horizontal="center" vertical="top" textRotation="90"/>
    </xf>
    <xf numFmtId="0" fontId="264" fillId="97" borderId="84" xfId="0" applyFont="1" applyFill="1" applyBorder="1" applyAlignment="1">
      <alignment vertical="top"/>
    </xf>
    <xf numFmtId="0" fontId="261" fillId="98" borderId="84" xfId="0" applyFont="1" applyFill="1" applyBorder="1" applyAlignment="1">
      <alignment vertical="top"/>
    </xf>
    <xf numFmtId="0" fontId="261" fillId="99" borderId="84" xfId="0" applyFont="1" applyFill="1" applyBorder="1" applyAlignment="1">
      <alignment vertical="top"/>
    </xf>
    <xf numFmtId="0" fontId="261" fillId="100" borderId="84" xfId="0" applyFont="1" applyFill="1" applyBorder="1" applyAlignment="1">
      <alignment vertical="top"/>
    </xf>
    <xf numFmtId="0" fontId="261" fillId="101" borderId="84" xfId="0" applyFont="1" applyFill="1" applyBorder="1" applyAlignment="1">
      <alignment vertical="top"/>
    </xf>
    <xf numFmtId="0" fontId="261" fillId="102" borderId="84" xfId="0" applyFont="1" applyFill="1" applyBorder="1" applyAlignment="1">
      <alignment vertical="top"/>
    </xf>
    <xf numFmtId="0" fontId="265" fillId="105" borderId="205" xfId="0" applyFont="1" applyFill="1" applyBorder="1" applyAlignment="1">
      <alignment vertical="top"/>
    </xf>
    <xf numFmtId="0" fontId="264" fillId="98" borderId="84" xfId="0" applyFont="1" applyFill="1" applyBorder="1" applyAlignment="1">
      <alignment vertical="top"/>
    </xf>
    <xf numFmtId="0" fontId="264" fillId="99" borderId="84" xfId="0" applyFont="1" applyFill="1" applyBorder="1" applyAlignment="1">
      <alignment vertical="top"/>
    </xf>
    <xf numFmtId="0" fontId="264" fillId="100" borderId="84" xfId="0" applyFont="1" applyFill="1" applyBorder="1" applyAlignment="1">
      <alignment vertical="top"/>
    </xf>
    <xf numFmtId="0" fontId="264" fillId="101" borderId="84" xfId="0" applyFont="1" applyFill="1" applyBorder="1" applyAlignment="1">
      <alignment vertical="top"/>
    </xf>
    <xf numFmtId="0" fontId="264" fillId="102" borderId="84" xfId="0" applyFont="1" applyFill="1" applyBorder="1" applyAlignment="1">
      <alignment vertical="top"/>
    </xf>
    <xf numFmtId="0" fontId="239" fillId="2" borderId="39" xfId="0" applyFont="1" applyFill="1" applyBorder="1" applyAlignment="1">
      <alignment vertical="top"/>
    </xf>
    <xf numFmtId="0" fontId="239" fillId="106" borderId="40" xfId="0" applyFont="1" applyFill="1" applyBorder="1" applyAlignment="1">
      <alignment vertical="top"/>
    </xf>
    <xf numFmtId="288" fontId="239" fillId="2" borderId="39" xfId="0" applyNumberFormat="1" applyFont="1" applyFill="1" applyBorder="1" applyAlignment="1">
      <alignment vertical="top"/>
    </xf>
    <xf numFmtId="288" fontId="239" fillId="106" borderId="204" xfId="0" applyNumberFormat="1" applyFont="1" applyFill="1" applyBorder="1" applyAlignment="1">
      <alignment vertical="top"/>
    </xf>
    <xf numFmtId="288" fontId="239" fillId="2" borderId="204" xfId="0" applyNumberFormat="1" applyFont="1" applyFill="1" applyBorder="1" applyAlignment="1">
      <alignment vertical="top"/>
    </xf>
    <xf numFmtId="288" fontId="239" fillId="106" borderId="40" xfId="0" applyNumberFormat="1" applyFont="1" applyFill="1" applyBorder="1" applyAlignment="1">
      <alignment vertical="top"/>
    </xf>
    <xf numFmtId="288" fontId="239" fillId="2" borderId="12" xfId="0" applyNumberFormat="1" applyFont="1" applyFill="1" applyBorder="1" applyAlignment="1">
      <alignment vertical="top"/>
    </xf>
    <xf numFmtId="0" fontId="239" fillId="107" borderId="3" xfId="0" applyFont="1" applyFill="1" applyBorder="1" applyAlignment="1">
      <alignment vertical="top"/>
    </xf>
    <xf numFmtId="0" fontId="239" fillId="108" borderId="43" xfId="0" applyFont="1" applyFill="1" applyBorder="1" applyAlignment="1">
      <alignment vertical="top"/>
    </xf>
    <xf numFmtId="288" fontId="239" fillId="107" borderId="3" xfId="0" applyNumberFormat="1" applyFont="1" applyFill="1" applyBorder="1" applyAlignment="1">
      <alignment vertical="top"/>
    </xf>
    <xf numFmtId="288" fontId="239" fillId="108" borderId="34" xfId="0" applyNumberFormat="1" applyFont="1" applyFill="1" applyBorder="1" applyAlignment="1">
      <alignment vertical="top"/>
    </xf>
    <xf numFmtId="288" fontId="239" fillId="107" borderId="34" xfId="0" applyNumberFormat="1" applyFont="1" applyFill="1" applyBorder="1" applyAlignment="1">
      <alignment vertical="top"/>
    </xf>
    <xf numFmtId="288" fontId="239" fillId="108" borderId="43" xfId="0" applyNumberFormat="1" applyFont="1" applyFill="1" applyBorder="1" applyAlignment="1">
      <alignment vertical="top"/>
    </xf>
    <xf numFmtId="288" fontId="239" fillId="107" borderId="6" xfId="0" applyNumberFormat="1" applyFont="1" applyFill="1" applyBorder="1" applyAlignment="1">
      <alignment vertical="top"/>
    </xf>
    <xf numFmtId="0" fontId="239" fillId="2" borderId="3" xfId="0" applyFont="1" applyFill="1" applyBorder="1" applyAlignment="1">
      <alignment vertical="top"/>
    </xf>
    <xf numFmtId="0" fontId="239" fillId="106" borderId="43" xfId="0" applyFont="1" applyFill="1" applyBorder="1" applyAlignment="1">
      <alignment vertical="top"/>
    </xf>
    <xf numFmtId="288" fontId="239" fillId="2" borderId="3" xfId="0" applyNumberFormat="1" applyFont="1" applyFill="1" applyBorder="1" applyAlignment="1">
      <alignment vertical="top"/>
    </xf>
    <xf numFmtId="288" fontId="239" fillId="106" borderId="34" xfId="0" applyNumberFormat="1" applyFont="1" applyFill="1" applyBorder="1" applyAlignment="1">
      <alignment vertical="top"/>
    </xf>
    <xf numFmtId="288" fontId="239" fillId="2" borderId="34" xfId="0" applyNumberFormat="1" applyFont="1" applyFill="1" applyBorder="1" applyAlignment="1">
      <alignment vertical="top"/>
    </xf>
    <xf numFmtId="288" fontId="239" fillId="106" borderId="43" xfId="0" applyNumberFormat="1" applyFont="1" applyFill="1" applyBorder="1" applyAlignment="1">
      <alignment vertical="top"/>
    </xf>
    <xf numFmtId="288" fontId="239" fillId="2" borderId="6" xfId="0" applyNumberFormat="1" applyFont="1" applyFill="1" applyBorder="1" applyAlignment="1">
      <alignment vertical="top"/>
    </xf>
    <xf numFmtId="0" fontId="239" fillId="2" borderId="119" xfId="0" applyFont="1" applyFill="1" applyBorder="1" applyAlignment="1">
      <alignment vertical="top"/>
    </xf>
    <xf numFmtId="0" fontId="239" fillId="106" borderId="101" xfId="0" applyFont="1" applyFill="1" applyBorder="1" applyAlignment="1">
      <alignment vertical="top"/>
    </xf>
    <xf numFmtId="288" fontId="239" fillId="2" borderId="119" xfId="0" applyNumberFormat="1" applyFont="1" applyFill="1" applyBorder="1" applyAlignment="1">
      <alignment vertical="top"/>
    </xf>
    <xf numFmtId="288" fontId="239" fillId="106" borderId="100" xfId="0" applyNumberFormat="1" applyFont="1" applyFill="1" applyBorder="1" applyAlignment="1">
      <alignment vertical="top"/>
    </xf>
    <xf numFmtId="288" fontId="239" fillId="2" borderId="100" xfId="0" applyNumberFormat="1" applyFont="1" applyFill="1" applyBorder="1" applyAlignment="1">
      <alignment vertical="top"/>
    </xf>
    <xf numFmtId="288" fontId="239" fillId="106" borderId="101" xfId="0" applyNumberFormat="1" applyFont="1" applyFill="1" applyBorder="1" applyAlignment="1">
      <alignment vertical="top"/>
    </xf>
    <xf numFmtId="288" fontId="239" fillId="2" borderId="46" xfId="0" applyNumberFormat="1" applyFont="1" applyFill="1" applyBorder="1" applyAlignment="1">
      <alignment vertical="top"/>
    </xf>
    <xf numFmtId="0" fontId="239" fillId="107" borderId="39" xfId="0" applyFont="1" applyFill="1" applyBorder="1" applyAlignment="1">
      <alignment vertical="top"/>
    </xf>
    <xf numFmtId="0" fontId="246" fillId="108" borderId="40" xfId="0" applyFont="1" applyFill="1" applyBorder="1" applyAlignment="1">
      <alignment vertical="top"/>
    </xf>
    <xf numFmtId="288" fontId="239" fillId="107" borderId="39" xfId="0" applyNumberFormat="1" applyFont="1" applyFill="1" applyBorder="1" applyAlignment="1">
      <alignment vertical="top"/>
    </xf>
    <xf numFmtId="288" fontId="239" fillId="108" borderId="204" xfId="0" applyNumberFormat="1" applyFont="1" applyFill="1" applyBorder="1" applyAlignment="1">
      <alignment vertical="top"/>
    </xf>
    <xf numFmtId="288" fontId="239" fillId="107" borderId="204" xfId="0" applyNumberFormat="1" applyFont="1" applyFill="1" applyBorder="1" applyAlignment="1">
      <alignment vertical="top"/>
    </xf>
    <xf numFmtId="288" fontId="239" fillId="108" borderId="40" xfId="0" applyNumberFormat="1" applyFont="1" applyFill="1" applyBorder="1" applyAlignment="1">
      <alignment vertical="top"/>
    </xf>
    <xf numFmtId="288" fontId="239" fillId="107" borderId="12" xfId="0" applyNumberFormat="1" applyFont="1" applyFill="1" applyBorder="1" applyAlignment="1">
      <alignment vertical="top"/>
    </xf>
    <xf numFmtId="0" fontId="246" fillId="106" borderId="43" xfId="0" applyFont="1" applyFill="1" applyBorder="1" applyAlignment="1">
      <alignment vertical="top"/>
    </xf>
    <xf numFmtId="0" fontId="246" fillId="108" borderId="43" xfId="0" applyFont="1" applyFill="1" applyBorder="1" applyAlignment="1">
      <alignment vertical="top"/>
    </xf>
    <xf numFmtId="0" fontId="239" fillId="107" borderId="119" xfId="0" applyFont="1" applyFill="1" applyBorder="1" applyAlignment="1">
      <alignment vertical="top"/>
    </xf>
    <xf numFmtId="0" fontId="246" fillId="108" borderId="101" xfId="0" applyFont="1" applyFill="1" applyBorder="1" applyAlignment="1">
      <alignment vertical="top"/>
    </xf>
    <xf numFmtId="288" fontId="239" fillId="107" borderId="119" xfId="0" applyNumberFormat="1" applyFont="1" applyFill="1" applyBorder="1" applyAlignment="1">
      <alignment vertical="top"/>
    </xf>
    <xf numFmtId="288" fontId="239" fillId="108" borderId="100" xfId="0" applyNumberFormat="1" applyFont="1" applyFill="1" applyBorder="1" applyAlignment="1">
      <alignment vertical="top"/>
    </xf>
    <xf numFmtId="288" fontId="239" fillId="107" borderId="100" xfId="0" applyNumberFormat="1" applyFont="1" applyFill="1" applyBorder="1" applyAlignment="1">
      <alignment vertical="top"/>
    </xf>
    <xf numFmtId="288" fontId="239" fillId="108" borderId="101" xfId="0" applyNumberFormat="1" applyFont="1" applyFill="1" applyBorder="1" applyAlignment="1">
      <alignment vertical="top"/>
    </xf>
    <xf numFmtId="288" fontId="239" fillId="107" borderId="46" xfId="0" applyNumberFormat="1" applyFont="1" applyFill="1" applyBorder="1" applyAlignment="1">
      <alignment vertical="top"/>
    </xf>
    <xf numFmtId="0" fontId="246" fillId="106" borderId="40" xfId="0" applyFont="1" applyFill="1" applyBorder="1" applyAlignment="1">
      <alignment vertical="top"/>
    </xf>
    <xf numFmtId="0" fontId="239" fillId="108" borderId="101" xfId="0" applyFont="1" applyFill="1" applyBorder="1" applyAlignment="1">
      <alignment vertical="top"/>
    </xf>
    <xf numFmtId="0" fontId="239" fillId="108" borderId="40" xfId="0" applyFont="1" applyFill="1" applyBorder="1" applyAlignment="1">
      <alignment vertical="top"/>
    </xf>
    <xf numFmtId="0" fontId="246" fillId="106" borderId="101" xfId="0" applyFont="1" applyFill="1" applyBorder="1" applyAlignment="1">
      <alignment vertical="top"/>
    </xf>
    <xf numFmtId="0" fontId="239" fillId="107" borderId="210" xfId="0" applyFont="1" applyFill="1" applyBorder="1" applyAlignment="1">
      <alignment vertical="top"/>
    </xf>
    <xf numFmtId="0" fontId="246" fillId="108" borderId="211" xfId="0" applyFont="1" applyFill="1" applyBorder="1" applyAlignment="1">
      <alignment vertical="top"/>
    </xf>
    <xf numFmtId="288" fontId="239" fillId="107" borderId="210" xfId="0" applyNumberFormat="1" applyFont="1" applyFill="1" applyBorder="1" applyAlignment="1">
      <alignment vertical="top"/>
    </xf>
    <xf numFmtId="288" fontId="239" fillId="108" borderId="212" xfId="0" applyNumberFormat="1" applyFont="1" applyFill="1" applyBorder="1" applyAlignment="1">
      <alignment vertical="top"/>
    </xf>
    <xf numFmtId="288" fontId="239" fillId="107" borderId="212" xfId="0" applyNumberFormat="1" applyFont="1" applyFill="1" applyBorder="1" applyAlignment="1">
      <alignment vertical="top"/>
    </xf>
    <xf numFmtId="288" fontId="239" fillId="108" borderId="211" xfId="0" applyNumberFormat="1" applyFont="1" applyFill="1" applyBorder="1" applyAlignment="1">
      <alignment vertical="top"/>
    </xf>
    <xf numFmtId="288" fontId="239" fillId="107" borderId="96" xfId="0" applyNumberFormat="1" applyFont="1" applyFill="1" applyBorder="1" applyAlignment="1">
      <alignment vertical="top"/>
    </xf>
    <xf numFmtId="0" fontId="264" fillId="105" borderId="4" xfId="0" quotePrefix="1" applyFont="1" applyFill="1" applyBorder="1" applyAlignment="1">
      <alignment vertical="top"/>
    </xf>
    <xf numFmtId="288" fontId="264" fillId="105" borderId="8" xfId="0" applyNumberFormat="1" applyFont="1" applyFill="1" applyBorder="1" applyAlignment="1">
      <alignment vertical="top"/>
    </xf>
    <xf numFmtId="0" fontId="239" fillId="2" borderId="120" xfId="0" applyFont="1" applyFill="1" applyBorder="1" applyAlignment="1">
      <alignment vertical="top"/>
    </xf>
    <xf numFmtId="3" fontId="239" fillId="2" borderId="120" xfId="0" applyNumberFormat="1" applyFont="1" applyFill="1" applyBorder="1" applyAlignment="1">
      <alignment vertical="top"/>
    </xf>
    <xf numFmtId="0" fontId="264" fillId="105" borderId="105" xfId="0" quotePrefix="1" applyFont="1" applyFill="1" applyBorder="1" applyAlignment="1">
      <alignment vertical="top"/>
    </xf>
    <xf numFmtId="0" fontId="264" fillId="105" borderId="117" xfId="0" applyFont="1" applyFill="1" applyBorder="1" applyAlignment="1">
      <alignment vertical="top"/>
    </xf>
    <xf numFmtId="0" fontId="265" fillId="105" borderId="105" xfId="0" applyFont="1" applyFill="1" applyBorder="1" applyAlignment="1">
      <alignment vertical="top"/>
    </xf>
    <xf numFmtId="0" fontId="265" fillId="105" borderId="120" xfId="0" applyFont="1" applyFill="1" applyBorder="1" applyAlignment="1">
      <alignment vertical="top"/>
    </xf>
    <xf numFmtId="0" fontId="265" fillId="105" borderId="117" xfId="0" applyFont="1" applyFill="1" applyBorder="1" applyAlignment="1">
      <alignment vertical="top"/>
    </xf>
    <xf numFmtId="0" fontId="265" fillId="105" borderId="96" xfId="0" applyFont="1" applyFill="1" applyBorder="1" applyAlignment="1">
      <alignment vertical="top"/>
    </xf>
    <xf numFmtId="0" fontId="264" fillId="103" borderId="105" xfId="0" quotePrefix="1" applyFont="1" applyFill="1" applyBorder="1" applyAlignment="1">
      <alignment vertical="top"/>
    </xf>
    <xf numFmtId="0" fontId="264" fillId="103" borderId="120" xfId="0" applyFont="1" applyFill="1" applyBorder="1" applyAlignment="1">
      <alignment vertical="top"/>
    </xf>
    <xf numFmtId="3" fontId="264" fillId="103" borderId="96" xfId="0" applyNumberFormat="1" applyFont="1" applyFill="1" applyBorder="1" applyAlignment="1">
      <alignment vertical="top"/>
    </xf>
    <xf numFmtId="0" fontId="264" fillId="97" borderId="8" xfId="0" applyFont="1" applyFill="1" applyBorder="1" applyAlignment="1">
      <alignment vertical="top"/>
    </xf>
    <xf numFmtId="0" fontId="264" fillId="98" borderId="8" xfId="0" applyFont="1" applyFill="1" applyBorder="1" applyAlignment="1">
      <alignment vertical="top"/>
    </xf>
    <xf numFmtId="0" fontId="264" fillId="99" borderId="8" xfId="0" applyFont="1" applyFill="1" applyBorder="1" applyAlignment="1">
      <alignment vertical="top"/>
    </xf>
    <xf numFmtId="0" fontId="264" fillId="100" borderId="8" xfId="0" applyFont="1" applyFill="1" applyBorder="1" applyAlignment="1">
      <alignment vertical="top"/>
    </xf>
    <xf numFmtId="0" fontId="264" fillId="101" borderId="8" xfId="0" applyFont="1" applyFill="1" applyBorder="1" applyAlignment="1">
      <alignment vertical="top"/>
    </xf>
    <xf numFmtId="0" fontId="264" fillId="102" borderId="8" xfId="0" applyFont="1" applyFill="1" applyBorder="1" applyAlignment="1">
      <alignment vertical="top"/>
    </xf>
    <xf numFmtId="169" fontId="92" fillId="96" borderId="12" xfId="0" applyNumberFormat="1" applyFont="1" applyFill="1" applyBorder="1" applyAlignment="1">
      <alignment horizontal="center"/>
    </xf>
    <xf numFmtId="10" fontId="0" fillId="96" borderId="166" xfId="72" applyNumberFormat="1" applyFont="1" applyFill="1" applyBorder="1"/>
    <xf numFmtId="10" fontId="0" fillId="96" borderId="185" xfId="72" applyNumberFormat="1" applyFont="1" applyFill="1" applyBorder="1"/>
    <xf numFmtId="231" fontId="0" fillId="96" borderId="153" xfId="72" applyNumberFormat="1" applyFont="1" applyFill="1" applyBorder="1"/>
    <xf numFmtId="231" fontId="0" fillId="96" borderId="156" xfId="72" applyNumberFormat="1" applyFont="1" applyFill="1" applyBorder="1"/>
    <xf numFmtId="10" fontId="0" fillId="2" borderId="0" xfId="0" applyNumberFormat="1" applyFill="1" applyProtection="1">
      <protection locked="0"/>
    </xf>
    <xf numFmtId="3" fontId="0" fillId="2" borderId="0" xfId="0" applyNumberFormat="1" applyFill="1" applyProtection="1">
      <protection locked="0"/>
    </xf>
    <xf numFmtId="10" fontId="42" fillId="96" borderId="0" xfId="0" applyNumberFormat="1" applyFont="1" applyFill="1" applyAlignment="1" applyProtection="1">
      <alignment horizontal="center" vertical="center"/>
      <protection locked="0"/>
    </xf>
    <xf numFmtId="43" fontId="0" fillId="2" borderId="0" xfId="0" applyNumberFormat="1" applyFill="1"/>
    <xf numFmtId="289" fontId="0" fillId="2" borderId="0" xfId="72" applyNumberFormat="1" applyFont="1" applyFill="1" applyProtection="1">
      <protection locked="0"/>
    </xf>
    <xf numFmtId="1" fontId="0" fillId="2" borderId="0" xfId="0" applyNumberFormat="1" applyFill="1" applyProtection="1">
      <protection locked="0"/>
    </xf>
    <xf numFmtId="177" fontId="0" fillId="2" borderId="0" xfId="71" applyNumberFormat="1" applyFont="1" applyFill="1" applyProtection="1">
      <protection locked="0"/>
    </xf>
    <xf numFmtId="0" fontId="8" fillId="0" borderId="0" xfId="9771" applyFont="1"/>
    <xf numFmtId="174" fontId="8" fillId="0" borderId="0" xfId="1435" applyNumberFormat="1" applyFont="1"/>
    <xf numFmtId="177" fontId="8" fillId="0" borderId="0" xfId="9771" applyNumberFormat="1" applyFont="1"/>
    <xf numFmtId="174" fontId="8" fillId="0" borderId="0" xfId="9771" applyNumberFormat="1" applyFont="1"/>
    <xf numFmtId="174" fontId="7" fillId="0" borderId="0" xfId="1435" applyNumberFormat="1" applyFont="1"/>
    <xf numFmtId="177" fontId="7" fillId="0" borderId="0" xfId="9772" applyNumberFormat="1" applyFont="1"/>
    <xf numFmtId="3" fontId="8" fillId="0" borderId="0" xfId="9771" applyNumberFormat="1" applyFont="1"/>
    <xf numFmtId="174" fontId="7" fillId="0" borderId="0" xfId="9772" applyNumberFormat="1" applyFont="1"/>
    <xf numFmtId="0" fontId="8" fillId="0" borderId="0" xfId="9771" applyFont="1" applyAlignment="1">
      <alignment horizontal="right"/>
    </xf>
    <xf numFmtId="0" fontId="73" fillId="26" borderId="91" xfId="9771" applyFont="1" applyFill="1" applyBorder="1" applyAlignment="1" applyProtection="1">
      <alignment horizontal="center" vertical="center" wrapText="1"/>
      <protection locked="0"/>
    </xf>
    <xf numFmtId="0" fontId="73" fillId="26" borderId="91" xfId="0" applyFont="1" applyFill="1" applyBorder="1" applyAlignment="1" applyProtection="1">
      <alignment horizontal="center" vertical="center" wrapText="1"/>
      <protection locked="0"/>
    </xf>
    <xf numFmtId="174" fontId="73" fillId="26" borderId="91" xfId="1435" applyNumberFormat="1" applyFont="1" applyFill="1" applyBorder="1" applyAlignment="1" applyProtection="1">
      <alignment horizontal="center" vertical="center" wrapText="1"/>
      <protection locked="0"/>
    </xf>
    <xf numFmtId="0" fontId="8" fillId="0" borderId="0" xfId="9771" applyFont="1" applyAlignment="1">
      <alignment horizontal="center" vertical="center" wrapText="1"/>
    </xf>
    <xf numFmtId="10" fontId="8" fillId="0" borderId="0" xfId="72" applyNumberFormat="1" applyFont="1"/>
    <xf numFmtId="231" fontId="8" fillId="0" borderId="0" xfId="72" applyNumberFormat="1" applyFont="1"/>
    <xf numFmtId="0" fontId="8" fillId="0" borderId="0" xfId="9771" applyFont="1" applyAlignment="1">
      <alignment horizontal="center" vertical="center"/>
    </xf>
    <xf numFmtId="0" fontId="53" fillId="26" borderId="208" xfId="0" applyFont="1" applyFill="1" applyBorder="1" applyAlignment="1" applyProtection="1">
      <alignment horizontal="center" vertical="center" wrapText="1"/>
      <protection locked="0"/>
    </xf>
    <xf numFmtId="0" fontId="49" fillId="2" borderId="4" xfId="0" applyFont="1" applyFill="1" applyBorder="1" applyAlignment="1">
      <alignment wrapText="1"/>
    </xf>
    <xf numFmtId="0" fontId="0" fillId="2" borderId="213" xfId="0" applyFill="1" applyBorder="1"/>
    <xf numFmtId="0" fontId="0" fillId="2" borderId="205" xfId="0" applyFill="1" applyBorder="1"/>
    <xf numFmtId="0" fontId="0" fillId="2" borderId="4" xfId="0" applyFill="1" applyBorder="1" applyAlignment="1">
      <alignment wrapText="1"/>
    </xf>
    <xf numFmtId="0" fontId="49" fillId="2" borderId="205" xfId="0" applyFont="1" applyFill="1" applyBorder="1" applyAlignment="1">
      <alignment vertical="center"/>
    </xf>
    <xf numFmtId="0" fontId="239" fillId="2" borderId="4" xfId="0" applyFont="1" applyFill="1" applyBorder="1" applyAlignment="1">
      <alignment vertical="center" wrapText="1"/>
    </xf>
    <xf numFmtId="0" fontId="1" fillId="2" borderId="0" xfId="0" applyFont="1" applyFill="1" applyAlignment="1">
      <alignment horizontal="center"/>
    </xf>
    <xf numFmtId="0" fontId="1" fillId="2" borderId="0" xfId="0" applyFont="1" applyFill="1" applyAlignment="1">
      <alignment vertical="center"/>
    </xf>
    <xf numFmtId="0" fontId="1" fillId="2" borderId="0" xfId="0" applyFont="1" applyFill="1" applyAlignment="1">
      <alignment horizontal="center" vertical="center"/>
    </xf>
    <xf numFmtId="0" fontId="1" fillId="2" borderId="6" xfId="0" applyFont="1" applyFill="1" applyBorder="1" applyAlignment="1">
      <alignment vertical="center"/>
    </xf>
    <xf numFmtId="0" fontId="1" fillId="2" borderId="46" xfId="0" applyFont="1" applyFill="1" applyBorder="1" applyAlignment="1">
      <alignment vertical="center"/>
    </xf>
    <xf numFmtId="0" fontId="1" fillId="2" borderId="0" xfId="0" applyFont="1" applyFill="1" applyAlignment="1">
      <alignment horizontal="left" vertical="center"/>
    </xf>
    <xf numFmtId="0" fontId="1" fillId="2" borderId="0" xfId="0" applyFont="1" applyFill="1" applyAlignment="1">
      <alignment horizontal="left"/>
    </xf>
    <xf numFmtId="170" fontId="214" fillId="26" borderId="205" xfId="6" applyNumberFormat="1" applyFont="1" applyFill="1" applyBorder="1" applyAlignment="1">
      <alignment horizontal="center" vertical="center" wrapText="1"/>
    </xf>
    <xf numFmtId="169" fontId="92" fillId="28" borderId="96" xfId="0" applyNumberFormat="1" applyFont="1" applyFill="1" applyBorder="1" applyAlignment="1">
      <alignment horizontal="center"/>
    </xf>
    <xf numFmtId="171" fontId="92" fillId="2" borderId="205" xfId="0" applyNumberFormat="1" applyFont="1" applyFill="1" applyBorder="1" applyAlignment="1">
      <alignment horizontal="center"/>
    </xf>
    <xf numFmtId="164" fontId="92" fillId="2" borderId="205" xfId="0" applyNumberFormat="1" applyFont="1" applyFill="1" applyBorder="1" applyAlignment="1">
      <alignment horizontal="center"/>
    </xf>
    <xf numFmtId="164" fontId="1" fillId="2" borderId="0" xfId="0" applyNumberFormat="1" applyFont="1" applyFill="1" applyAlignment="1">
      <alignment horizontal="center"/>
    </xf>
    <xf numFmtId="173" fontId="1" fillId="2" borderId="0" xfId="0" applyNumberFormat="1" applyFont="1" applyFill="1"/>
    <xf numFmtId="164" fontId="1" fillId="2" borderId="0" xfId="0" applyNumberFormat="1" applyFont="1" applyFill="1"/>
    <xf numFmtId="0" fontId="1" fillId="92" borderId="0" xfId="0" applyFont="1" applyFill="1" applyAlignment="1">
      <alignment vertical="center"/>
    </xf>
    <xf numFmtId="3" fontId="9" fillId="2" borderId="205" xfId="0" applyNumberFormat="1" applyFont="1" applyFill="1" applyBorder="1" applyAlignment="1" applyProtection="1">
      <alignment horizontal="left" vertical="center"/>
      <protection locked="0"/>
    </xf>
    <xf numFmtId="3" fontId="43" fillId="2" borderId="205" xfId="0" applyNumberFormat="1" applyFont="1" applyFill="1" applyBorder="1" applyAlignment="1" applyProtection="1">
      <alignment horizontal="center" vertical="center"/>
      <protection locked="0"/>
    </xf>
    <xf numFmtId="0" fontId="44" fillId="2" borderId="205" xfId="0" applyFont="1" applyFill="1" applyBorder="1" applyProtection="1">
      <protection locked="0"/>
    </xf>
    <xf numFmtId="3" fontId="9" fillId="2" borderId="205" xfId="0" applyNumberFormat="1" applyFont="1" applyFill="1" applyBorder="1" applyAlignment="1" applyProtection="1">
      <alignment horizontal="center" vertical="center"/>
      <protection locked="0"/>
    </xf>
    <xf numFmtId="3" fontId="92" fillId="2" borderId="4" xfId="0" applyNumberFormat="1" applyFont="1" applyFill="1" applyBorder="1" applyAlignment="1" applyProtection="1">
      <alignment vertical="center"/>
      <protection locked="0"/>
    </xf>
    <xf numFmtId="3" fontId="9" fillId="2" borderId="213" xfId="0" applyNumberFormat="1" applyFont="1" applyFill="1" applyBorder="1" applyAlignment="1" applyProtection="1">
      <alignment horizontal="center" vertical="center"/>
      <protection locked="0"/>
    </xf>
    <xf numFmtId="0" fontId="1" fillId="2" borderId="0" xfId="0" applyFont="1" applyFill="1" applyProtection="1">
      <protection locked="0"/>
    </xf>
    <xf numFmtId="0" fontId="49" fillId="89" borderId="4" xfId="0" applyFont="1" applyFill="1" applyBorder="1" applyAlignment="1" applyProtection="1">
      <alignment horizontal="left" vertical="center"/>
      <protection locked="0"/>
    </xf>
    <xf numFmtId="0" fontId="53" fillId="26" borderId="206" xfId="0" applyFont="1" applyFill="1" applyBorder="1" applyAlignment="1" applyProtection="1">
      <alignment vertical="center" wrapText="1"/>
      <protection locked="0"/>
    </xf>
    <xf numFmtId="0" fontId="53" fillId="26" borderId="207" xfId="0" applyFont="1" applyFill="1" applyBorder="1" applyAlignment="1" applyProtection="1">
      <alignment vertical="center" wrapText="1"/>
      <protection locked="0"/>
    </xf>
    <xf numFmtId="0" fontId="53" fillId="26" borderId="208" xfId="0" applyFont="1" applyFill="1" applyBorder="1" applyAlignment="1" applyProtection="1">
      <alignment vertical="center" wrapText="1"/>
      <protection locked="0"/>
    </xf>
    <xf numFmtId="177" fontId="46" fillId="2" borderId="5" xfId="71" applyNumberFormat="1" applyFont="1" applyFill="1" applyBorder="1" applyAlignment="1" applyProtection="1">
      <alignment horizontal="center" vertical="center"/>
      <protection locked="0"/>
    </xf>
    <xf numFmtId="3" fontId="43" fillId="2" borderId="213" xfId="0" applyNumberFormat="1" applyFont="1" applyFill="1" applyBorder="1" applyAlignment="1" applyProtection="1">
      <alignment horizontal="center" vertical="center"/>
      <protection locked="0"/>
    </xf>
    <xf numFmtId="169" fontId="9" fillId="2" borderId="213" xfId="70" applyNumberFormat="1" applyFont="1" applyFill="1" applyBorder="1" applyAlignment="1" applyProtection="1">
      <alignment horizontal="center" vertical="center"/>
      <protection locked="0"/>
    </xf>
    <xf numFmtId="0" fontId="264" fillId="105" borderId="213" xfId="0" applyFont="1" applyFill="1" applyBorder="1" applyAlignment="1">
      <alignment vertical="top"/>
    </xf>
    <xf numFmtId="0" fontId="2" fillId="2" borderId="0" xfId="0" applyFont="1" applyFill="1" applyProtection="1">
      <protection locked="0"/>
    </xf>
    <xf numFmtId="0" fontId="2" fillId="2" borderId="0" xfId="0" applyFont="1" applyFill="1" applyAlignment="1">
      <alignment vertical="top"/>
    </xf>
    <xf numFmtId="0" fontId="42" fillId="0" borderId="96" xfId="0" applyFont="1" applyBorder="1" applyAlignment="1" applyProtection="1">
      <alignment horizontal="center"/>
      <protection locked="0"/>
    </xf>
    <xf numFmtId="3" fontId="42" fillId="2" borderId="96" xfId="0" applyNumberFormat="1" applyFont="1" applyFill="1" applyBorder="1" applyAlignment="1" applyProtection="1">
      <alignment horizontal="center"/>
      <protection locked="0"/>
    </xf>
    <xf numFmtId="3" fontId="223" fillId="28" borderId="96" xfId="0" applyNumberFormat="1" applyFont="1" applyFill="1" applyBorder="1" applyAlignment="1" applyProtection="1">
      <alignment horizontal="center"/>
      <protection locked="0"/>
    </xf>
    <xf numFmtId="3" fontId="49" fillId="28" borderId="96" xfId="0" applyNumberFormat="1" applyFont="1" applyFill="1" applyBorder="1" applyAlignment="1" applyProtection="1">
      <alignment horizontal="center"/>
      <protection locked="0"/>
    </xf>
    <xf numFmtId="0" fontId="59" fillId="28" borderId="96" xfId="0" applyFont="1" applyFill="1" applyBorder="1" applyAlignment="1" applyProtection="1">
      <alignment horizontal="center"/>
      <protection locked="0"/>
    </xf>
    <xf numFmtId="0" fontId="1" fillId="2" borderId="96" xfId="0" applyFont="1" applyFill="1" applyBorder="1" applyAlignment="1">
      <alignment horizontal="center"/>
    </xf>
    <xf numFmtId="0" fontId="1" fillId="2" borderId="0" xfId="0" applyFont="1" applyFill="1" applyAlignment="1">
      <alignment wrapText="1"/>
    </xf>
    <xf numFmtId="38" fontId="49" fillId="28" borderId="96" xfId="0" applyNumberFormat="1" applyFont="1" applyFill="1" applyBorder="1" applyAlignment="1" applyProtection="1">
      <alignment horizontal="center"/>
      <protection locked="0"/>
    </xf>
    <xf numFmtId="0" fontId="49" fillId="0" borderId="96" xfId="0" applyFont="1" applyBorder="1" applyAlignment="1">
      <alignment horizontal="center"/>
    </xf>
    <xf numFmtId="0" fontId="1" fillId="90" borderId="96" xfId="0" applyFont="1" applyFill="1" applyBorder="1" applyAlignment="1" applyProtection="1">
      <alignment horizontal="center"/>
      <protection locked="0"/>
    </xf>
    <xf numFmtId="3" fontId="49" fillId="2" borderId="96" xfId="0" applyNumberFormat="1" applyFont="1" applyFill="1" applyBorder="1" applyAlignment="1">
      <alignment horizontal="center"/>
    </xf>
    <xf numFmtId="0" fontId="1" fillId="28" borderId="0" xfId="0" applyFont="1" applyFill="1" applyAlignment="1" applyProtection="1">
      <alignment wrapText="1"/>
      <protection locked="0"/>
    </xf>
    <xf numFmtId="0" fontId="1" fillId="28" borderId="0" xfId="0" applyFont="1" applyFill="1" applyProtection="1">
      <protection locked="0"/>
    </xf>
    <xf numFmtId="0" fontId="46" fillId="2" borderId="204" xfId="0" applyFont="1" applyFill="1" applyBorder="1" applyAlignment="1" applyProtection="1">
      <alignment horizontal="center" vertical="center" wrapText="1"/>
      <protection locked="0"/>
    </xf>
    <xf numFmtId="282" fontId="42" fillId="2" borderId="205" xfId="0" applyNumberFormat="1" applyFont="1" applyFill="1" applyBorder="1" applyAlignment="1">
      <alignment horizontal="center"/>
    </xf>
    <xf numFmtId="1" fontId="46" fillId="2" borderId="4" xfId="0" applyNumberFormat="1" applyFont="1" applyFill="1" applyBorder="1" applyAlignment="1" applyProtection="1">
      <alignment horizontal="center"/>
      <protection locked="0"/>
    </xf>
    <xf numFmtId="1" fontId="8" fillId="28" borderId="205" xfId="0" applyNumberFormat="1" applyFont="1" applyFill="1" applyBorder="1" applyAlignment="1">
      <alignment vertical="center"/>
    </xf>
    <xf numFmtId="3" fontId="6" fillId="0" borderId="4" xfId="0" applyNumberFormat="1" applyFont="1" applyBorder="1" applyAlignment="1">
      <alignment horizontal="center" vertical="center"/>
    </xf>
    <xf numFmtId="3" fontId="6" fillId="0" borderId="213" xfId="0" applyNumberFormat="1" applyFont="1" applyBorder="1" applyAlignment="1">
      <alignment horizontal="center" vertical="center"/>
    </xf>
    <xf numFmtId="0" fontId="73" fillId="26" borderId="198" xfId="0" applyFont="1" applyFill="1" applyBorder="1" applyAlignment="1">
      <alignment horizontal="center" vertical="center" wrapText="1"/>
    </xf>
    <xf numFmtId="0" fontId="73" fillId="26" borderId="199" xfId="0" applyFont="1" applyFill="1" applyBorder="1" applyAlignment="1">
      <alignment horizontal="right" vertical="center" wrapText="1"/>
    </xf>
    <xf numFmtId="0" fontId="73" fillId="26" borderId="200" xfId="0" applyFont="1" applyFill="1" applyBorder="1" applyAlignment="1">
      <alignment horizontal="right" vertical="center" wrapText="1"/>
    </xf>
    <xf numFmtId="0" fontId="92" fillId="2" borderId="4" xfId="0" applyFont="1" applyFill="1" applyBorder="1" applyAlignment="1" applyProtection="1">
      <alignment horizontal="left" vertical="center"/>
      <protection locked="0"/>
    </xf>
    <xf numFmtId="39" fontId="43" fillId="2" borderId="5" xfId="0" applyNumberFormat="1" applyFont="1" applyFill="1" applyBorder="1" applyAlignment="1" applyProtection="1">
      <alignment horizontal="center"/>
      <protection locked="0"/>
    </xf>
    <xf numFmtId="39" fontId="42" fillId="2" borderId="5" xfId="0" applyNumberFormat="1" applyFont="1" applyFill="1" applyBorder="1" applyAlignment="1" applyProtection="1">
      <alignment horizontal="center"/>
      <protection locked="0"/>
    </xf>
    <xf numFmtId="39" fontId="59" fillId="2" borderId="5" xfId="0" applyNumberFormat="1" applyFont="1" applyFill="1" applyBorder="1" applyAlignment="1" applyProtection="1">
      <alignment horizontal="left"/>
      <protection locked="0"/>
    </xf>
    <xf numFmtId="39" fontId="59" fillId="2" borderId="5" xfId="0" applyNumberFormat="1" applyFont="1" applyFill="1" applyBorder="1" applyAlignment="1" applyProtection="1">
      <alignment horizontal="center"/>
      <protection locked="0"/>
    </xf>
    <xf numFmtId="0" fontId="42" fillId="2" borderId="5" xfId="0" applyFont="1" applyFill="1" applyBorder="1" applyProtection="1">
      <protection locked="0"/>
    </xf>
    <xf numFmtId="0" fontId="42" fillId="2" borderId="213" xfId="0" applyFont="1" applyFill="1" applyBorder="1" applyAlignment="1" applyProtection="1">
      <alignment horizontal="center" vertical="center"/>
      <protection locked="0"/>
    </xf>
    <xf numFmtId="3" fontId="250" fillId="2" borderId="213" xfId="0" applyNumberFormat="1" applyFont="1" applyFill="1" applyBorder="1" applyAlignment="1" applyProtection="1">
      <alignment horizontal="center" vertical="center"/>
      <protection locked="0"/>
    </xf>
    <xf numFmtId="0" fontId="2" fillId="2" borderId="0" xfId="0" applyFont="1" applyFill="1" applyAlignment="1">
      <alignment horizontal="center"/>
    </xf>
    <xf numFmtId="170" fontId="53" fillId="26" borderId="96" xfId="6" applyNumberFormat="1" applyFont="1" applyFill="1" applyBorder="1" applyAlignment="1">
      <alignment horizontal="center" vertical="center" wrapText="1"/>
    </xf>
    <xf numFmtId="0" fontId="1" fillId="2" borderId="120" xfId="0" applyFont="1" applyFill="1" applyBorder="1" applyAlignment="1">
      <alignment vertical="top"/>
    </xf>
    <xf numFmtId="0" fontId="1" fillId="2" borderId="117" xfId="0" applyFont="1" applyFill="1" applyBorder="1" applyAlignment="1">
      <alignment vertical="top"/>
    </xf>
    <xf numFmtId="0" fontId="1" fillId="2" borderId="0" xfId="0" applyFont="1" applyFill="1" applyAlignment="1">
      <alignment vertical="top"/>
    </xf>
    <xf numFmtId="0" fontId="1" fillId="2" borderId="96" xfId="0" applyFont="1" applyFill="1" applyBorder="1" applyAlignment="1">
      <alignment horizontal="left" vertical="top" wrapText="1"/>
    </xf>
    <xf numFmtId="0" fontId="1" fillId="93" borderId="96" xfId="0" applyFont="1" applyFill="1" applyBorder="1" applyAlignment="1">
      <alignment horizontal="left" vertical="top" wrapText="1"/>
    </xf>
    <xf numFmtId="0" fontId="1" fillId="2" borderId="96" xfId="0" applyFont="1" applyFill="1" applyBorder="1" applyAlignment="1">
      <alignment vertical="top"/>
    </xf>
    <xf numFmtId="0" fontId="1" fillId="2" borderId="0" xfId="0" applyFont="1" applyFill="1" applyAlignment="1">
      <alignment horizontal="left" vertical="top" wrapText="1"/>
    </xf>
    <xf numFmtId="3" fontId="0" fillId="28" borderId="204" xfId="0" applyNumberFormat="1" applyFill="1" applyBorder="1" applyAlignment="1">
      <alignment vertical="top"/>
    </xf>
    <xf numFmtId="0" fontId="0" fillId="2" borderId="198" xfId="0" applyFill="1" applyBorder="1"/>
    <xf numFmtId="0" fontId="53" fillId="26" borderId="214" xfId="0" applyFont="1" applyFill="1" applyBorder="1" applyAlignment="1">
      <alignment horizontal="center" vertical="center"/>
    </xf>
    <xf numFmtId="0" fontId="237" fillId="2" borderId="214" xfId="73" applyFont="1" applyFill="1" applyBorder="1" applyAlignment="1">
      <alignment vertical="center"/>
    </xf>
    <xf numFmtId="0" fontId="46" fillId="2" borderId="214" xfId="0" applyFont="1" applyFill="1" applyBorder="1" applyAlignment="1">
      <alignment vertical="center" wrapText="1"/>
    </xf>
    <xf numFmtId="0" fontId="53" fillId="26" borderId="214" xfId="0" applyFont="1" applyFill="1" applyBorder="1" applyAlignment="1">
      <alignment horizontal="center" vertical="center" wrapText="1"/>
    </xf>
    <xf numFmtId="0" fontId="45" fillId="2" borderId="215" xfId="0" applyFont="1" applyFill="1" applyBorder="1" applyAlignment="1">
      <alignment wrapText="1"/>
    </xf>
    <xf numFmtId="0" fontId="0" fillId="2" borderId="215" xfId="0" applyFill="1" applyBorder="1" applyAlignment="1">
      <alignment wrapText="1"/>
    </xf>
    <xf numFmtId="0" fontId="0" fillId="2" borderId="216" xfId="0" applyFill="1" applyBorder="1"/>
    <xf numFmtId="0" fontId="239" fillId="2" borderId="215" xfId="0" applyFont="1" applyFill="1" applyBorder="1" applyAlignment="1">
      <alignment vertical="center" wrapText="1"/>
    </xf>
    <xf numFmtId="0" fontId="45" fillId="2" borderId="215" xfId="0" applyFont="1" applyFill="1" applyBorder="1" applyAlignment="1">
      <alignment vertical="center" wrapText="1"/>
    </xf>
    <xf numFmtId="170" fontId="214" fillId="26" borderId="215" xfId="6" applyNumberFormat="1" applyFont="1" applyFill="1" applyBorder="1" applyAlignment="1">
      <alignment horizontal="center" vertical="center" wrapText="1"/>
    </xf>
    <xf numFmtId="171" fontId="92" fillId="2" borderId="214" xfId="0" applyNumberFormat="1" applyFont="1" applyFill="1" applyBorder="1" applyAlignment="1">
      <alignment horizontal="center"/>
    </xf>
    <xf numFmtId="171" fontId="92" fillId="2" borderId="215" xfId="0" applyNumberFormat="1" applyFont="1" applyFill="1" applyBorder="1" applyAlignment="1">
      <alignment horizontal="center"/>
    </xf>
    <xf numFmtId="164" fontId="92" fillId="2" borderId="216" xfId="0" applyNumberFormat="1" applyFont="1" applyFill="1" applyBorder="1" applyAlignment="1">
      <alignment horizontal="center"/>
    </xf>
    <xf numFmtId="170" fontId="48" fillId="88" borderId="215" xfId="0" applyNumberFormat="1" applyFont="1" applyFill="1" applyBorder="1" applyAlignment="1">
      <alignment horizontal="center" vertical="center" wrapText="1"/>
    </xf>
    <xf numFmtId="0" fontId="48" fillId="88" borderId="215" xfId="0" applyFont="1" applyFill="1" applyBorder="1" applyAlignment="1">
      <alignment horizontal="center" vertical="center" wrapText="1"/>
    </xf>
    <xf numFmtId="44" fontId="42" fillId="2" borderId="214" xfId="70" applyFont="1" applyFill="1" applyBorder="1"/>
    <xf numFmtId="170" fontId="48" fillId="88" borderId="215" xfId="0" applyNumberFormat="1" applyFont="1" applyFill="1" applyBorder="1" applyAlignment="1">
      <alignment horizontal="left" vertical="center" wrapText="1"/>
    </xf>
    <xf numFmtId="3" fontId="92" fillId="2" borderId="215" xfId="0" applyNumberFormat="1" applyFont="1" applyFill="1" applyBorder="1" applyAlignment="1" applyProtection="1">
      <alignment horizontal="left" vertical="center"/>
      <protection locked="0"/>
    </xf>
    <xf numFmtId="3" fontId="9" fillId="2" borderId="216" xfId="0" applyNumberFormat="1" applyFont="1" applyFill="1" applyBorder="1" applyAlignment="1" applyProtection="1">
      <alignment horizontal="center" vertical="center"/>
      <protection locked="0"/>
    </xf>
    <xf numFmtId="3" fontId="9" fillId="2" borderId="218" xfId="0" applyNumberFormat="1" applyFont="1" applyFill="1" applyBorder="1" applyAlignment="1" applyProtection="1">
      <alignment horizontal="center" vertical="center"/>
      <protection locked="0"/>
    </xf>
    <xf numFmtId="0" fontId="264" fillId="105" borderId="215" xfId="0" quotePrefix="1" applyFont="1" applyFill="1" applyBorder="1" applyAlignment="1">
      <alignment vertical="top"/>
    </xf>
    <xf numFmtId="0" fontId="264" fillId="105" borderId="216" xfId="0" applyFont="1" applyFill="1" applyBorder="1" applyAlignment="1">
      <alignment vertical="top"/>
    </xf>
    <xf numFmtId="0" fontId="265" fillId="105" borderId="215" xfId="0" applyFont="1" applyFill="1" applyBorder="1" applyAlignment="1">
      <alignment vertical="top"/>
    </xf>
    <xf numFmtId="0" fontId="265" fillId="105" borderId="216" xfId="0" applyFont="1" applyFill="1" applyBorder="1" applyAlignment="1">
      <alignment vertical="top"/>
    </xf>
    <xf numFmtId="0" fontId="265" fillId="105" borderId="214" xfId="0" applyFont="1" applyFill="1" applyBorder="1" applyAlignment="1">
      <alignment vertical="top"/>
    </xf>
    <xf numFmtId="1" fontId="46" fillId="2" borderId="215" xfId="0" applyNumberFormat="1" applyFont="1" applyFill="1" applyBorder="1" applyAlignment="1" applyProtection="1">
      <alignment horizontal="center"/>
      <protection locked="0"/>
    </xf>
    <xf numFmtId="168" fontId="46" fillId="2" borderId="214" xfId="0" applyNumberFormat="1" applyFont="1" applyFill="1" applyBorder="1" applyAlignment="1">
      <alignment horizontal="center"/>
    </xf>
    <xf numFmtId="282" fontId="46" fillId="2" borderId="214" xfId="0" applyNumberFormat="1" applyFont="1" applyFill="1" applyBorder="1" applyAlignment="1">
      <alignment horizontal="center"/>
    </xf>
    <xf numFmtId="3" fontId="228" fillId="0" borderId="214" xfId="0" applyNumberFormat="1" applyFont="1" applyBorder="1" applyAlignment="1" applyProtection="1">
      <alignment vertical="center"/>
      <protection locked="0"/>
    </xf>
    <xf numFmtId="170" fontId="53" fillId="26" borderId="214" xfId="6" applyNumberFormat="1" applyFont="1" applyFill="1" applyBorder="1" applyAlignment="1">
      <alignment horizontal="center" vertical="center" wrapText="1"/>
    </xf>
    <xf numFmtId="0" fontId="218" fillId="2" borderId="216" xfId="0" applyFont="1" applyFill="1" applyBorder="1" applyAlignment="1">
      <alignment vertical="top" wrapText="1"/>
    </xf>
    <xf numFmtId="0" fontId="76" fillId="26" borderId="219" xfId="0" applyFont="1" applyFill="1" applyBorder="1" applyAlignment="1">
      <alignment horizontal="right" vertical="center" wrapText="1"/>
    </xf>
    <xf numFmtId="0" fontId="76" fillId="26" borderId="220" xfId="0" applyFont="1" applyFill="1" applyBorder="1" applyAlignment="1">
      <alignment horizontal="right" vertical="center" wrapText="1"/>
    </xf>
    <xf numFmtId="0" fontId="76" fillId="26" borderId="219" xfId="0" applyFont="1" applyFill="1" applyBorder="1" applyAlignment="1">
      <alignment horizontal="center" vertical="center" wrapText="1"/>
    </xf>
    <xf numFmtId="0" fontId="53" fillId="26" borderId="221" xfId="0" applyFont="1" applyFill="1" applyBorder="1" applyAlignment="1" applyProtection="1">
      <alignment horizontal="center" vertical="center" wrapText="1"/>
      <protection locked="0"/>
    </xf>
    <xf numFmtId="174" fontId="8" fillId="0" borderId="114" xfId="1435" applyNumberFormat="1" applyFont="1" applyBorder="1" applyAlignment="1">
      <alignment horizontal="center"/>
    </xf>
    <xf numFmtId="0" fontId="47" fillId="2" borderId="0" xfId="0" applyFont="1" applyFill="1" applyAlignment="1">
      <alignment horizontal="center" vertical="center"/>
    </xf>
    <xf numFmtId="0" fontId="240" fillId="2" borderId="0" xfId="0" applyFont="1" applyFill="1" applyAlignment="1">
      <alignment wrapText="1"/>
    </xf>
    <xf numFmtId="0" fontId="240" fillId="2" borderId="11" xfId="0" applyFont="1" applyFill="1" applyBorder="1" applyAlignment="1">
      <alignment wrapText="1"/>
    </xf>
    <xf numFmtId="0" fontId="92" fillId="2" borderId="0" xfId="0" applyFont="1" applyFill="1" applyAlignment="1">
      <alignment wrapText="1"/>
    </xf>
    <xf numFmtId="0" fontId="53" fillId="26" borderId="85" xfId="0" applyFont="1" applyFill="1" applyBorder="1" applyAlignment="1">
      <alignment horizontal="center" vertical="center"/>
    </xf>
    <xf numFmtId="0" fontId="53" fillId="26" borderId="0" xfId="0" applyFont="1" applyFill="1" applyAlignment="1">
      <alignment horizontal="center" vertical="center"/>
    </xf>
    <xf numFmtId="0" fontId="92" fillId="2" borderId="205" xfId="0" applyFont="1" applyFill="1" applyBorder="1" applyAlignment="1">
      <alignment wrapText="1"/>
    </xf>
    <xf numFmtId="0" fontId="92" fillId="2" borderId="216" xfId="0" applyFont="1" applyFill="1" applyBorder="1" applyAlignment="1">
      <alignment wrapText="1"/>
    </xf>
    <xf numFmtId="0" fontId="92" fillId="2" borderId="11" xfId="0" applyFont="1" applyFill="1" applyBorder="1" applyAlignment="1">
      <alignment wrapText="1"/>
    </xf>
    <xf numFmtId="0" fontId="49" fillId="2" borderId="120" xfId="0" applyFont="1" applyFill="1" applyBorder="1" applyAlignment="1">
      <alignment wrapText="1"/>
    </xf>
    <xf numFmtId="0" fontId="49" fillId="2" borderId="117" xfId="0" applyFont="1" applyFill="1" applyBorder="1" applyAlignment="1">
      <alignment wrapText="1"/>
    </xf>
    <xf numFmtId="0" fontId="49" fillId="2" borderId="205" xfId="0" applyFont="1" applyFill="1" applyBorder="1" applyAlignment="1">
      <alignment wrapText="1"/>
    </xf>
    <xf numFmtId="0" fontId="49" fillId="2" borderId="216" xfId="0" applyFont="1" applyFill="1" applyBorder="1" applyAlignment="1">
      <alignment wrapText="1"/>
    </xf>
    <xf numFmtId="0" fontId="49" fillId="2" borderId="0" xfId="0" applyFont="1" applyFill="1" applyAlignment="1">
      <alignment wrapText="1"/>
    </xf>
    <xf numFmtId="0" fontId="49" fillId="2" borderId="11" xfId="0" applyFont="1" applyFill="1" applyBorder="1" applyAlignment="1">
      <alignment wrapText="1"/>
    </xf>
    <xf numFmtId="0" fontId="231" fillId="2" borderId="0" xfId="0" applyFont="1" applyFill="1" applyAlignment="1">
      <alignment horizontal="left"/>
    </xf>
    <xf numFmtId="0" fontId="92" fillId="92" borderId="215" xfId="0" applyFont="1" applyFill="1" applyBorder="1" applyAlignment="1">
      <alignment horizontal="left" vertical="top" wrapText="1"/>
    </xf>
    <xf numFmtId="0" fontId="92" fillId="92" borderId="205" xfId="0" applyFont="1" applyFill="1" applyBorder="1" applyAlignment="1">
      <alignment horizontal="left" vertical="top" wrapText="1"/>
    </xf>
    <xf numFmtId="0" fontId="92" fillId="92" borderId="216" xfId="0" applyFont="1" applyFill="1" applyBorder="1" applyAlignment="1">
      <alignment horizontal="left" vertical="top" wrapText="1"/>
    </xf>
    <xf numFmtId="0" fontId="92" fillId="92" borderId="85" xfId="0" applyFont="1" applyFill="1" applyBorder="1" applyAlignment="1">
      <alignment horizontal="left" vertical="top" wrapText="1"/>
    </xf>
    <xf numFmtId="0" fontId="92" fillId="92" borderId="0" xfId="0" applyFont="1" applyFill="1" applyAlignment="1">
      <alignment horizontal="left" vertical="top" wrapText="1"/>
    </xf>
    <xf numFmtId="0" fontId="92" fillId="92" borderId="11" xfId="0" applyFont="1" applyFill="1" applyBorder="1" applyAlignment="1">
      <alignment horizontal="left" vertical="top" wrapText="1"/>
    </xf>
    <xf numFmtId="0" fontId="92" fillId="92" borderId="4" xfId="0" applyFont="1" applyFill="1" applyBorder="1" applyAlignment="1">
      <alignment horizontal="left" vertical="top" wrapText="1"/>
    </xf>
    <xf numFmtId="0" fontId="92" fillId="92" borderId="5" xfId="0" applyFont="1" applyFill="1" applyBorder="1" applyAlignment="1">
      <alignment horizontal="left" vertical="top" wrapText="1"/>
    </xf>
    <xf numFmtId="0" fontId="92" fillId="92" borderId="213" xfId="0" applyFont="1" applyFill="1" applyBorder="1" applyAlignment="1">
      <alignment horizontal="left" vertical="top" wrapText="1"/>
    </xf>
    <xf numFmtId="0" fontId="49" fillId="92" borderId="209" xfId="0" applyFont="1" applyFill="1" applyBorder="1" applyAlignment="1">
      <alignment horizontal="left" vertical="top" wrapText="1"/>
    </xf>
    <xf numFmtId="0" fontId="49" fillId="92" borderId="0" xfId="0" applyFont="1" applyFill="1" applyAlignment="1">
      <alignment horizontal="left" vertical="top" wrapText="1"/>
    </xf>
    <xf numFmtId="171" fontId="92" fillId="28" borderId="105" xfId="0" applyNumberFormat="1" applyFont="1" applyFill="1" applyBorder="1" applyAlignment="1">
      <alignment horizontal="left"/>
    </xf>
    <xf numFmtId="171" fontId="92" fillId="28" borderId="117" xfId="0" applyNumberFormat="1" applyFont="1" applyFill="1" applyBorder="1" applyAlignment="1">
      <alignment horizontal="left"/>
    </xf>
    <xf numFmtId="0" fontId="92" fillId="92" borderId="0" xfId="0" applyFont="1" applyFill="1" applyAlignment="1">
      <alignment horizontal="left" vertical="center" wrapText="1"/>
    </xf>
    <xf numFmtId="171" fontId="48" fillId="2" borderId="105" xfId="0" applyNumberFormat="1" applyFont="1" applyFill="1" applyBorder="1" applyAlignment="1">
      <alignment horizontal="left"/>
    </xf>
    <xf numFmtId="171" fontId="48" fillId="2" borderId="117" xfId="0" applyNumberFormat="1" applyFont="1" applyFill="1" applyBorder="1" applyAlignment="1">
      <alignment horizontal="left"/>
    </xf>
    <xf numFmtId="170" fontId="214" fillId="26" borderId="105" xfId="6" applyNumberFormat="1" applyFont="1" applyFill="1" applyBorder="1" applyAlignment="1">
      <alignment horizontal="center" vertical="center" wrapText="1"/>
    </xf>
    <xf numFmtId="170" fontId="214" fillId="26" borderId="117" xfId="6" applyNumberFormat="1" applyFont="1" applyFill="1" applyBorder="1" applyAlignment="1">
      <alignment horizontal="center" vertical="center" wrapText="1"/>
    </xf>
    <xf numFmtId="0" fontId="53" fillId="26" borderId="217" xfId="0" applyFont="1" applyFill="1" applyBorder="1" applyAlignment="1" applyProtection="1">
      <alignment horizontal="center" vertical="center" wrapText="1"/>
      <protection locked="0"/>
    </xf>
    <xf numFmtId="0" fontId="53" fillId="26" borderId="48" xfId="0" applyFont="1" applyFill="1" applyBorder="1" applyAlignment="1" applyProtection="1">
      <alignment horizontal="center" vertical="center" wrapText="1"/>
      <protection locked="0"/>
    </xf>
    <xf numFmtId="0" fontId="53" fillId="26" borderId="113" xfId="0" applyFont="1" applyFill="1" applyBorder="1" applyAlignment="1" applyProtection="1">
      <alignment horizontal="center" vertical="center" wrapText="1"/>
      <protection locked="0"/>
    </xf>
    <xf numFmtId="0" fontId="53" fillId="26" borderId="114" xfId="0" applyFont="1" applyFill="1" applyBorder="1" applyAlignment="1" applyProtection="1">
      <alignment horizontal="center" vertical="center" wrapText="1"/>
      <protection locked="0"/>
    </xf>
    <xf numFmtId="0" fontId="53" fillId="26" borderId="134" xfId="0" applyFont="1" applyFill="1" applyBorder="1" applyAlignment="1" applyProtection="1">
      <alignment horizontal="center" vertical="center" wrapText="1"/>
      <protection locked="0"/>
    </xf>
    <xf numFmtId="0" fontId="53" fillId="26" borderId="115" xfId="0" applyFont="1" applyFill="1" applyBorder="1" applyAlignment="1" applyProtection="1">
      <alignment horizontal="center" vertical="center" wrapText="1"/>
      <protection locked="0"/>
    </xf>
    <xf numFmtId="0" fontId="53" fillId="26" borderId="221" xfId="0" applyFont="1" applyFill="1" applyBorder="1" applyAlignment="1" applyProtection="1">
      <alignment horizontal="center" vertical="center" wrapText="1"/>
      <protection locked="0"/>
    </xf>
    <xf numFmtId="0" fontId="53" fillId="26" borderId="47" xfId="0" applyFont="1" applyFill="1" applyBorder="1" applyAlignment="1" applyProtection="1">
      <alignment horizontal="center" vertical="center" wrapText="1"/>
      <protection locked="0"/>
    </xf>
    <xf numFmtId="0" fontId="53" fillId="26" borderId="206" xfId="0" applyFont="1" applyFill="1" applyBorder="1" applyAlignment="1" applyProtection="1">
      <alignment horizontal="center" vertical="center" wrapText="1"/>
      <protection locked="0"/>
    </xf>
    <xf numFmtId="0" fontId="53" fillId="26" borderId="207" xfId="0" applyFont="1" applyFill="1" applyBorder="1" applyAlignment="1" applyProtection="1">
      <alignment horizontal="center" vertical="center" wrapText="1"/>
      <protection locked="0"/>
    </xf>
    <xf numFmtId="0" fontId="53" fillId="26" borderId="208" xfId="0" applyFont="1" applyFill="1" applyBorder="1" applyAlignment="1" applyProtection="1">
      <alignment horizontal="center" vertical="center" wrapText="1"/>
      <protection locked="0"/>
    </xf>
    <xf numFmtId="0" fontId="53" fillId="26" borderId="45" xfId="0" applyFont="1" applyFill="1" applyBorder="1" applyAlignment="1" applyProtection="1">
      <alignment horizontal="center" vertical="center" wrapText="1"/>
      <protection locked="0"/>
    </xf>
    <xf numFmtId="0" fontId="92" fillId="92" borderId="209" xfId="0" applyFont="1" applyFill="1" applyBorder="1" applyAlignment="1" applyProtection="1">
      <alignment horizontal="left" vertical="top" wrapText="1"/>
      <protection locked="0"/>
    </xf>
    <xf numFmtId="0" fontId="92" fillId="92" borderId="209" xfId="0" applyFont="1" applyFill="1" applyBorder="1" applyAlignment="1" applyProtection="1">
      <alignment horizontal="left" vertical="top"/>
      <protection locked="0"/>
    </xf>
    <xf numFmtId="0" fontId="92" fillId="92" borderId="0" xfId="0" applyFont="1" applyFill="1" applyAlignment="1" applyProtection="1">
      <alignment horizontal="left" vertical="top" wrapText="1"/>
      <protection locked="0"/>
    </xf>
    <xf numFmtId="0" fontId="45" fillId="2" borderId="0" xfId="0" applyFont="1" applyFill="1" applyAlignment="1" applyProtection="1">
      <alignment horizontal="left" vertical="top"/>
      <protection locked="0"/>
    </xf>
    <xf numFmtId="174" fontId="213" fillId="92" borderId="122" xfId="40" applyNumberFormat="1" applyFont="1" applyFill="1" applyBorder="1" applyAlignment="1">
      <alignment horizontal="left" vertical="center"/>
    </xf>
    <xf numFmtId="174" fontId="213" fillId="92" borderId="123" xfId="40" applyNumberFormat="1" applyFont="1" applyFill="1" applyBorder="1" applyAlignment="1">
      <alignment horizontal="left" vertical="center"/>
    </xf>
    <xf numFmtId="0" fontId="53" fillId="26" borderId="125" xfId="0" applyFont="1" applyFill="1" applyBorder="1" applyAlignment="1" applyProtection="1">
      <alignment horizontal="center" vertical="center" wrapText="1"/>
      <protection locked="0"/>
    </xf>
    <xf numFmtId="0" fontId="53" fillId="26" borderId="205" xfId="0" applyFont="1" applyFill="1" applyBorder="1" applyAlignment="1" applyProtection="1">
      <alignment horizontal="center" vertical="center" wrapText="1"/>
      <protection locked="0"/>
    </xf>
    <xf numFmtId="0" fontId="53" fillId="26" borderId="132" xfId="0" applyFont="1" applyFill="1" applyBorder="1" applyAlignment="1" applyProtection="1">
      <alignment horizontal="center" vertical="center" wrapText="1"/>
      <protection locked="0"/>
    </xf>
    <xf numFmtId="0" fontId="264" fillId="103" borderId="214" xfId="0" applyFont="1" applyFill="1" applyBorder="1" applyAlignment="1">
      <alignment vertical="top"/>
    </xf>
    <xf numFmtId="0" fontId="264" fillId="103" borderId="8" xfId="0" applyFont="1" applyFill="1" applyBorder="1" applyAlignment="1">
      <alignment vertical="top"/>
    </xf>
    <xf numFmtId="0" fontId="264" fillId="103" borderId="214" xfId="0" applyFont="1" applyFill="1" applyBorder="1" applyAlignment="1">
      <alignment vertical="top" wrapText="1"/>
    </xf>
    <xf numFmtId="0" fontId="264" fillId="103" borderId="8" xfId="0" applyFont="1" applyFill="1" applyBorder="1" applyAlignment="1">
      <alignment vertical="top" wrapText="1"/>
    </xf>
    <xf numFmtId="0" fontId="264" fillId="104" borderId="214" xfId="0" applyFont="1" applyFill="1" applyBorder="1" applyAlignment="1">
      <alignment vertical="top" wrapText="1"/>
    </xf>
    <xf numFmtId="0" fontId="0" fillId="0" borderId="8" xfId="0" applyBorder="1" applyAlignment="1">
      <alignment vertical="top" wrapText="1"/>
    </xf>
    <xf numFmtId="0" fontId="261" fillId="97" borderId="214" xfId="0" applyFont="1" applyFill="1" applyBorder="1" applyAlignment="1">
      <alignment horizontal="center" vertical="top" wrapText="1"/>
    </xf>
    <xf numFmtId="0" fontId="263" fillId="0" borderId="84" xfId="0" applyFont="1" applyBorder="1" applyAlignment="1">
      <alignment horizontal="center" vertical="top" wrapText="1"/>
    </xf>
    <xf numFmtId="0" fontId="261" fillId="98" borderId="214" xfId="0" applyFont="1" applyFill="1" applyBorder="1" applyAlignment="1">
      <alignment horizontal="center" vertical="top" wrapText="1"/>
    </xf>
    <xf numFmtId="0" fontId="261" fillId="99" borderId="214" xfId="0" applyFont="1" applyFill="1" applyBorder="1" applyAlignment="1">
      <alignment horizontal="center" vertical="top" wrapText="1"/>
    </xf>
    <xf numFmtId="0" fontId="261" fillId="100" borderId="214" xfId="0" applyFont="1" applyFill="1" applyBorder="1" applyAlignment="1">
      <alignment horizontal="center" vertical="top" wrapText="1"/>
    </xf>
    <xf numFmtId="0" fontId="261" fillId="101" borderId="214" xfId="0" applyFont="1" applyFill="1" applyBorder="1" applyAlignment="1">
      <alignment horizontal="center" vertical="top" wrapText="1"/>
    </xf>
    <xf numFmtId="0" fontId="261" fillId="102" borderId="214" xfId="0" applyFont="1" applyFill="1" applyBorder="1" applyAlignment="1">
      <alignment horizontal="center" vertical="top" wrapText="1"/>
    </xf>
    <xf numFmtId="0" fontId="0" fillId="28" borderId="105" xfId="0" applyFill="1" applyBorder="1" applyAlignment="1">
      <alignment horizontal="left" wrapText="1"/>
    </xf>
    <xf numFmtId="0" fontId="0" fillId="28" borderId="117" xfId="0" applyFill="1" applyBorder="1" applyAlignment="1">
      <alignment horizontal="left" wrapText="1"/>
    </xf>
    <xf numFmtId="0" fontId="214" fillId="26" borderId="105" xfId="0" applyFont="1" applyFill="1" applyBorder="1" applyAlignment="1">
      <alignment horizontal="center"/>
    </xf>
    <xf numFmtId="0" fontId="214" fillId="26" borderId="117" xfId="0" applyFont="1" applyFill="1" applyBorder="1" applyAlignment="1">
      <alignment horizontal="center"/>
    </xf>
    <xf numFmtId="0" fontId="0" fillId="28" borderId="105" xfId="0" applyFill="1" applyBorder="1" applyAlignment="1">
      <alignment horizontal="left"/>
    </xf>
    <xf numFmtId="0" fontId="0" fillId="28" borderId="117" xfId="0" applyFill="1" applyBorder="1" applyAlignment="1">
      <alignment horizontal="left"/>
    </xf>
    <xf numFmtId="0" fontId="213" fillId="92" borderId="0" xfId="40" applyNumberFormat="1" applyFont="1" applyFill="1" applyBorder="1" applyAlignment="1" applyProtection="1">
      <alignment horizontal="left" vertical="center" wrapText="1"/>
      <protection locked="0"/>
    </xf>
    <xf numFmtId="0" fontId="45" fillId="2" borderId="0" xfId="0" applyFont="1" applyFill="1" applyAlignment="1">
      <alignment horizontal="left" vertical="top"/>
    </xf>
    <xf numFmtId="0" fontId="46" fillId="2" borderId="222" xfId="0" applyFont="1" applyFill="1" applyBorder="1" applyAlignment="1" applyProtection="1">
      <alignment horizontal="center" vertical="center" wrapText="1"/>
      <protection locked="0"/>
    </xf>
    <xf numFmtId="0" fontId="46" fillId="2" borderId="92" xfId="0" applyFont="1" applyFill="1" applyBorder="1" applyAlignment="1" applyProtection="1">
      <alignment horizontal="center" vertical="center" wrapText="1"/>
      <protection locked="0"/>
    </xf>
    <xf numFmtId="0" fontId="46" fillId="2" borderId="104" xfId="0" applyFont="1" applyFill="1" applyBorder="1" applyAlignment="1" applyProtection="1">
      <alignment horizontal="center" vertical="center" wrapText="1"/>
      <protection locked="0"/>
    </xf>
    <xf numFmtId="0" fontId="46" fillId="2" borderId="49" xfId="0" applyFont="1" applyFill="1" applyBorder="1" applyAlignment="1" applyProtection="1">
      <alignment horizontal="center" vertical="center" wrapText="1"/>
      <protection locked="0"/>
    </xf>
    <xf numFmtId="0" fontId="46" fillId="2" borderId="35" xfId="0" applyFont="1" applyFill="1" applyBorder="1" applyAlignment="1" applyProtection="1">
      <alignment horizontal="center" vertical="center" wrapText="1"/>
      <protection locked="0"/>
    </xf>
    <xf numFmtId="0" fontId="92" fillId="92" borderId="0" xfId="40" applyNumberFormat="1" applyFont="1" applyFill="1" applyBorder="1" applyAlignment="1">
      <alignment horizontal="left" vertical="center" wrapText="1"/>
    </xf>
    <xf numFmtId="0" fontId="49" fillId="92" borderId="0" xfId="0" applyFont="1" applyFill="1" applyAlignment="1">
      <alignment horizontal="left" vertical="center" wrapText="1"/>
    </xf>
    <xf numFmtId="0" fontId="45" fillId="92" borderId="0" xfId="0" applyFont="1" applyFill="1" applyAlignment="1">
      <alignment horizontal="left" vertical="center" wrapText="1"/>
    </xf>
    <xf numFmtId="0" fontId="63" fillId="0" borderId="0" xfId="9767" applyBorder="1" applyAlignment="1"/>
    <xf numFmtId="0" fontId="6" fillId="0" borderId="85" xfId="9768" applyFont="1" applyBorder="1" applyAlignment="1" applyProtection="1">
      <alignment vertical="top"/>
      <protection hidden="1"/>
    </xf>
    <xf numFmtId="0" fontId="6" fillId="0" borderId="0" xfId="9768" applyFont="1" applyAlignment="1" applyProtection="1">
      <alignment vertical="top"/>
      <protection hidden="1"/>
    </xf>
    <xf numFmtId="0" fontId="6" fillId="0" borderId="11" xfId="9768" applyFont="1" applyBorder="1" applyAlignment="1" applyProtection="1">
      <alignment vertical="top"/>
      <protection hidden="1"/>
    </xf>
    <xf numFmtId="0" fontId="53" fillId="26" borderId="0" xfId="0" applyFont="1" applyFill="1" applyAlignment="1">
      <alignment horizontal="center" vertical="center" wrapText="1"/>
    </xf>
    <xf numFmtId="0" fontId="53" fillId="26" borderId="0" xfId="0" applyFont="1" applyFill="1" applyAlignment="1" applyProtection="1">
      <alignment horizontal="center" vertical="center" wrapText="1"/>
      <protection locked="0"/>
    </xf>
    <xf numFmtId="0" fontId="53" fillId="26" borderId="11" xfId="0" applyFont="1" applyFill="1" applyBorder="1" applyAlignment="1" applyProtection="1">
      <alignment horizontal="center" vertical="center" wrapText="1"/>
      <protection locked="0"/>
    </xf>
    <xf numFmtId="3" fontId="228" fillId="0" borderId="85" xfId="0" applyNumberFormat="1" applyFont="1" applyBorder="1" applyAlignment="1" applyProtection="1">
      <alignment vertical="center"/>
      <protection locked="0"/>
    </xf>
    <xf numFmtId="3" fontId="228" fillId="0" borderId="0" xfId="0" applyNumberFormat="1" applyFont="1" applyAlignment="1" applyProtection="1">
      <alignment vertical="center"/>
      <protection locked="0"/>
    </xf>
    <xf numFmtId="3" fontId="228" fillId="0" borderId="11" xfId="0" applyNumberFormat="1" applyFont="1" applyBorder="1" applyAlignment="1" applyProtection="1">
      <alignment vertical="center"/>
      <protection locked="0"/>
    </xf>
    <xf numFmtId="3" fontId="5" fillId="0" borderId="85" xfId="0" applyNumberFormat="1" applyFont="1" applyBorder="1" applyAlignment="1">
      <alignment vertical="center"/>
    </xf>
    <xf numFmtId="3" fontId="5" fillId="0" borderId="0" xfId="0" applyNumberFormat="1" applyFont="1" applyAlignment="1">
      <alignment vertical="center"/>
    </xf>
    <xf numFmtId="3" fontId="5" fillId="0" borderId="11" xfId="0" applyNumberFormat="1" applyFont="1" applyBorder="1" applyAlignment="1">
      <alignment vertical="center"/>
    </xf>
    <xf numFmtId="0" fontId="0" fillId="2" borderId="85" xfId="0" applyFill="1" applyBorder="1"/>
    <xf numFmtId="0" fontId="0" fillId="2" borderId="0" xfId="0" applyFill="1"/>
    <xf numFmtId="0" fontId="0" fillId="2" borderId="11" xfId="0" applyFill="1" applyBorder="1"/>
    <xf numFmtId="3" fontId="228" fillId="0" borderId="0" xfId="0" applyNumberFormat="1" applyFont="1" applyAlignment="1" applyProtection="1">
      <alignment horizontal="left" vertical="center"/>
      <protection locked="0"/>
    </xf>
    <xf numFmtId="0" fontId="0" fillId="2" borderId="4" xfId="0" applyFill="1" applyBorder="1"/>
    <xf numFmtId="0" fontId="0" fillId="2" borderId="5" xfId="0" applyFill="1" applyBorder="1"/>
    <xf numFmtId="0" fontId="0" fillId="2" borderId="213" xfId="0" applyFill="1" applyBorder="1"/>
    <xf numFmtId="0" fontId="45" fillId="2" borderId="0" xfId="0" applyFont="1" applyFill="1" applyAlignment="1">
      <alignment horizontal="left" vertical="top" wrapText="1"/>
    </xf>
    <xf numFmtId="0" fontId="92" fillId="92" borderId="0" xfId="0" applyFont="1" applyFill="1" applyAlignment="1">
      <alignment horizontal="left" wrapText="1"/>
    </xf>
    <xf numFmtId="0" fontId="238" fillId="2" borderId="5" xfId="0" applyFont="1" applyFill="1" applyBorder="1" applyAlignment="1">
      <alignment horizontal="left"/>
    </xf>
    <xf numFmtId="9" fontId="73" fillId="26" borderId="49" xfId="5146" applyNumberFormat="1" applyFont="1" applyFill="1" applyBorder="1" applyAlignment="1">
      <alignment horizontal="center" vertical="center" wrapText="1"/>
    </xf>
    <xf numFmtId="9" fontId="73" fillId="26" borderId="35" xfId="5146" applyNumberFormat="1" applyFont="1" applyFill="1" applyBorder="1" applyAlignment="1">
      <alignment horizontal="center" vertical="center" wrapText="1"/>
    </xf>
    <xf numFmtId="9" fontId="73" fillId="26" borderId="103" xfId="5146" applyNumberFormat="1" applyFont="1" applyFill="1" applyBorder="1" applyAlignment="1">
      <alignment horizontal="center" vertical="center" wrapText="1"/>
    </xf>
    <xf numFmtId="9" fontId="73" fillId="26" borderId="124" xfId="5146" applyNumberFormat="1" applyFont="1" applyFill="1" applyBorder="1" applyAlignment="1">
      <alignment horizontal="center" vertical="center" wrapText="1"/>
    </xf>
    <xf numFmtId="9" fontId="73" fillId="26" borderId="142" xfId="5146" applyNumberFormat="1" applyFont="1" applyFill="1" applyBorder="1" applyAlignment="1">
      <alignment horizontal="center" vertical="center" wrapText="1"/>
    </xf>
    <xf numFmtId="9" fontId="73" fillId="26" borderId="147" xfId="5146" applyNumberFormat="1" applyFont="1" applyFill="1" applyBorder="1" applyAlignment="1">
      <alignment horizontal="center" vertical="center" wrapText="1"/>
    </xf>
    <xf numFmtId="9" fontId="73" fillId="26" borderId="37" xfId="5146" applyNumberFormat="1" applyFont="1" applyFill="1" applyBorder="1" applyAlignment="1">
      <alignment horizontal="center" vertical="center" wrapText="1"/>
    </xf>
    <xf numFmtId="0" fontId="73" fillId="26" borderId="175" xfId="0" applyFont="1" applyFill="1" applyBorder="1" applyAlignment="1">
      <alignment horizontal="center" vertical="center"/>
    </xf>
    <xf numFmtId="0" fontId="73" fillId="26" borderId="187" xfId="0" applyFont="1" applyFill="1" applyBorder="1" applyAlignment="1">
      <alignment horizontal="center" vertical="center"/>
    </xf>
    <xf numFmtId="0" fontId="73" fillId="26" borderId="166" xfId="0" applyFont="1" applyFill="1" applyBorder="1" applyAlignment="1">
      <alignment horizontal="center" vertical="center"/>
    </xf>
  </cellXfs>
  <cellStyles count="9773">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1,comma" xfId="715" xr:uid="{00000000-0005-0000-0000-000030000000}"/>
    <cellStyle name="10Q" xfId="716" xr:uid="{00000000-0005-0000-0000-000031000000}"/>
    <cellStyle name="20 % - Accent1" xfId="717" xr:uid="{00000000-0005-0000-0000-000032000000}"/>
    <cellStyle name="20 % - Accent2" xfId="718" xr:uid="{00000000-0005-0000-0000-000033000000}"/>
    <cellStyle name="20 % - Accent3" xfId="719" xr:uid="{00000000-0005-0000-0000-000034000000}"/>
    <cellStyle name="20 % - Accent4" xfId="720" xr:uid="{00000000-0005-0000-0000-000035000000}"/>
    <cellStyle name="20 % - Accent5" xfId="721" xr:uid="{00000000-0005-0000-0000-000036000000}"/>
    <cellStyle name="20 % - Accent6" xfId="722" xr:uid="{00000000-0005-0000-0000-000037000000}"/>
    <cellStyle name="20% - Accent1 2" xfId="11" xr:uid="{00000000-0005-0000-0000-000038000000}"/>
    <cellStyle name="20% - Accent1 2 10" xfId="723" xr:uid="{00000000-0005-0000-0000-000039000000}"/>
    <cellStyle name="20% - Accent1 2 2" xfId="724" xr:uid="{00000000-0005-0000-0000-00003A000000}"/>
    <cellStyle name="20% - Accent1 2 2 2" xfId="725" xr:uid="{00000000-0005-0000-0000-00003B000000}"/>
    <cellStyle name="20% - Accent1 2 2 3" xfId="726" xr:uid="{00000000-0005-0000-0000-00003C000000}"/>
    <cellStyle name="20% - Accent1 2 3" xfId="727" xr:uid="{00000000-0005-0000-0000-00003D000000}"/>
    <cellStyle name="20% - Accent1 2 3 2" xfId="728" xr:uid="{00000000-0005-0000-0000-00003E000000}"/>
    <cellStyle name="20% - Accent1 2 4" xfId="729" xr:uid="{00000000-0005-0000-0000-00003F000000}"/>
    <cellStyle name="20% - Accent1 2 5" xfId="730" xr:uid="{00000000-0005-0000-0000-000040000000}"/>
    <cellStyle name="20% - Accent1 2 6" xfId="731" xr:uid="{00000000-0005-0000-0000-000041000000}"/>
    <cellStyle name="20% - Accent1 2 7" xfId="732" xr:uid="{00000000-0005-0000-0000-000042000000}"/>
    <cellStyle name="20% - Accent1 2 8" xfId="733" xr:uid="{00000000-0005-0000-0000-000043000000}"/>
    <cellStyle name="20% - Accent1 2 9" xfId="734" xr:uid="{00000000-0005-0000-0000-000044000000}"/>
    <cellStyle name="20% - Accent1 3" xfId="735" xr:uid="{00000000-0005-0000-0000-000045000000}"/>
    <cellStyle name="20% - Accent1 3 2" xfId="736" xr:uid="{00000000-0005-0000-0000-000046000000}"/>
    <cellStyle name="20% - Accent1 3 2 2" xfId="737" xr:uid="{00000000-0005-0000-0000-000047000000}"/>
    <cellStyle name="20% - Accent1 3 2 2 2" xfId="738" xr:uid="{00000000-0005-0000-0000-000048000000}"/>
    <cellStyle name="20% - Accent1 3 2 2 2 2" xfId="739" xr:uid="{00000000-0005-0000-0000-000049000000}"/>
    <cellStyle name="20% - Accent1 3 2 2 3" xfId="740" xr:uid="{00000000-0005-0000-0000-00004A000000}"/>
    <cellStyle name="20% - Accent1 3 2 3" xfId="741" xr:uid="{00000000-0005-0000-0000-00004B000000}"/>
    <cellStyle name="20% - Accent1 3 2 3 2" xfId="742" xr:uid="{00000000-0005-0000-0000-00004C000000}"/>
    <cellStyle name="20% - Accent1 3 2 4" xfId="743" xr:uid="{00000000-0005-0000-0000-00004D000000}"/>
    <cellStyle name="20% - Accent1 3 3" xfId="744" xr:uid="{00000000-0005-0000-0000-00004E000000}"/>
    <cellStyle name="20% - Accent1 3 3 2" xfId="745" xr:uid="{00000000-0005-0000-0000-00004F000000}"/>
    <cellStyle name="20% - Accent1 3 3 2 2" xfId="746" xr:uid="{00000000-0005-0000-0000-000050000000}"/>
    <cellStyle name="20% - Accent1 3 3 2 2 2" xfId="747" xr:uid="{00000000-0005-0000-0000-000051000000}"/>
    <cellStyle name="20% - Accent1 3 3 2 3" xfId="748" xr:uid="{00000000-0005-0000-0000-000052000000}"/>
    <cellStyle name="20% - Accent1 3 3 3" xfId="749" xr:uid="{00000000-0005-0000-0000-000053000000}"/>
    <cellStyle name="20% - Accent1 3 3 3 2" xfId="750" xr:uid="{00000000-0005-0000-0000-000054000000}"/>
    <cellStyle name="20% - Accent1 3 3 4" xfId="751" xr:uid="{00000000-0005-0000-0000-000055000000}"/>
    <cellStyle name="20% - Accent1 3 4" xfId="752" xr:uid="{00000000-0005-0000-0000-000056000000}"/>
    <cellStyle name="20% - Accent1 3 4 2" xfId="753" xr:uid="{00000000-0005-0000-0000-000057000000}"/>
    <cellStyle name="20% - Accent1 3 4 2 2" xfId="754" xr:uid="{00000000-0005-0000-0000-000058000000}"/>
    <cellStyle name="20% - Accent1 3 4 3" xfId="755" xr:uid="{00000000-0005-0000-0000-000059000000}"/>
    <cellStyle name="20% - Accent1 3 5" xfId="756" xr:uid="{00000000-0005-0000-0000-00005A000000}"/>
    <cellStyle name="20% - Accent1 3 5 2" xfId="757" xr:uid="{00000000-0005-0000-0000-00005B000000}"/>
    <cellStyle name="20% - Accent1 3 6" xfId="758" xr:uid="{00000000-0005-0000-0000-00005C000000}"/>
    <cellStyle name="20% - Accent1 4" xfId="759" xr:uid="{00000000-0005-0000-0000-00005D000000}"/>
    <cellStyle name="20% - Accent1 5" xfId="760" xr:uid="{00000000-0005-0000-0000-00005E000000}"/>
    <cellStyle name="20% - Accent1 6" xfId="761" xr:uid="{00000000-0005-0000-0000-00005F000000}"/>
    <cellStyle name="20% - Accent1 7" xfId="762" xr:uid="{00000000-0005-0000-0000-000060000000}"/>
    <cellStyle name="20% - Accent1 8" xfId="763" xr:uid="{00000000-0005-0000-0000-000061000000}"/>
    <cellStyle name="20% - Accent1 9" xfId="764" xr:uid="{00000000-0005-0000-0000-000062000000}"/>
    <cellStyle name="20% - Accent2 2" xfId="12" xr:uid="{00000000-0005-0000-0000-000063000000}"/>
    <cellStyle name="20% - Accent2 2 10" xfId="765" xr:uid="{00000000-0005-0000-0000-000064000000}"/>
    <cellStyle name="20% - Accent2 2 2" xfId="766" xr:uid="{00000000-0005-0000-0000-000065000000}"/>
    <cellStyle name="20% - Accent2 2 2 2" xfId="767" xr:uid="{00000000-0005-0000-0000-000066000000}"/>
    <cellStyle name="20% - Accent2 2 2 3" xfId="768" xr:uid="{00000000-0005-0000-0000-000067000000}"/>
    <cellStyle name="20% - Accent2 2 3" xfId="769" xr:uid="{00000000-0005-0000-0000-000068000000}"/>
    <cellStyle name="20% - Accent2 2 3 2" xfId="770" xr:uid="{00000000-0005-0000-0000-000069000000}"/>
    <cellStyle name="20% - Accent2 2 4" xfId="771" xr:uid="{00000000-0005-0000-0000-00006A000000}"/>
    <cellStyle name="20% - Accent2 2 5" xfId="772" xr:uid="{00000000-0005-0000-0000-00006B000000}"/>
    <cellStyle name="20% - Accent2 2 6" xfId="773" xr:uid="{00000000-0005-0000-0000-00006C000000}"/>
    <cellStyle name="20% - Accent2 2 7" xfId="774" xr:uid="{00000000-0005-0000-0000-00006D000000}"/>
    <cellStyle name="20% - Accent2 2 8" xfId="775" xr:uid="{00000000-0005-0000-0000-00006E000000}"/>
    <cellStyle name="20% - Accent2 2 9" xfId="776" xr:uid="{00000000-0005-0000-0000-00006F000000}"/>
    <cellStyle name="20% - Accent2 3" xfId="777" xr:uid="{00000000-0005-0000-0000-000070000000}"/>
    <cellStyle name="20% - Accent2 3 2" xfId="778" xr:uid="{00000000-0005-0000-0000-000071000000}"/>
    <cellStyle name="20% - Accent2 3 2 2" xfId="779" xr:uid="{00000000-0005-0000-0000-000072000000}"/>
    <cellStyle name="20% - Accent2 3 2 2 2" xfId="780" xr:uid="{00000000-0005-0000-0000-000073000000}"/>
    <cellStyle name="20% - Accent2 3 2 2 2 2" xfId="781" xr:uid="{00000000-0005-0000-0000-000074000000}"/>
    <cellStyle name="20% - Accent2 3 2 2 3" xfId="782" xr:uid="{00000000-0005-0000-0000-000075000000}"/>
    <cellStyle name="20% - Accent2 3 2 3" xfId="783" xr:uid="{00000000-0005-0000-0000-000076000000}"/>
    <cellStyle name="20% - Accent2 3 2 3 2" xfId="784" xr:uid="{00000000-0005-0000-0000-000077000000}"/>
    <cellStyle name="20% - Accent2 3 2 4" xfId="785" xr:uid="{00000000-0005-0000-0000-000078000000}"/>
    <cellStyle name="20% - Accent2 3 3" xfId="786" xr:uid="{00000000-0005-0000-0000-000079000000}"/>
    <cellStyle name="20% - Accent2 3 3 2" xfId="787" xr:uid="{00000000-0005-0000-0000-00007A000000}"/>
    <cellStyle name="20% - Accent2 3 3 2 2" xfId="788" xr:uid="{00000000-0005-0000-0000-00007B000000}"/>
    <cellStyle name="20% - Accent2 3 3 2 2 2" xfId="789" xr:uid="{00000000-0005-0000-0000-00007C000000}"/>
    <cellStyle name="20% - Accent2 3 3 2 3" xfId="790" xr:uid="{00000000-0005-0000-0000-00007D000000}"/>
    <cellStyle name="20% - Accent2 3 3 3" xfId="791" xr:uid="{00000000-0005-0000-0000-00007E000000}"/>
    <cellStyle name="20% - Accent2 3 3 3 2" xfId="792" xr:uid="{00000000-0005-0000-0000-00007F000000}"/>
    <cellStyle name="20% - Accent2 3 3 4" xfId="793" xr:uid="{00000000-0005-0000-0000-000080000000}"/>
    <cellStyle name="20% - Accent2 3 4" xfId="794" xr:uid="{00000000-0005-0000-0000-000081000000}"/>
    <cellStyle name="20% - Accent2 3 4 2" xfId="795" xr:uid="{00000000-0005-0000-0000-000082000000}"/>
    <cellStyle name="20% - Accent2 3 4 2 2" xfId="796" xr:uid="{00000000-0005-0000-0000-000083000000}"/>
    <cellStyle name="20% - Accent2 3 4 3" xfId="797" xr:uid="{00000000-0005-0000-0000-000084000000}"/>
    <cellStyle name="20% - Accent2 3 5" xfId="798" xr:uid="{00000000-0005-0000-0000-000085000000}"/>
    <cellStyle name="20% - Accent2 3 5 2" xfId="799" xr:uid="{00000000-0005-0000-0000-000086000000}"/>
    <cellStyle name="20% - Accent2 3 6" xfId="800" xr:uid="{00000000-0005-0000-0000-000087000000}"/>
    <cellStyle name="20% - Accent2 4" xfId="801" xr:uid="{00000000-0005-0000-0000-000088000000}"/>
    <cellStyle name="20% - Accent2 5" xfId="802" xr:uid="{00000000-0005-0000-0000-000089000000}"/>
    <cellStyle name="20% - Accent2 6" xfId="803" xr:uid="{00000000-0005-0000-0000-00008A000000}"/>
    <cellStyle name="20% - Accent2 7" xfId="804" xr:uid="{00000000-0005-0000-0000-00008B000000}"/>
    <cellStyle name="20% - Accent2 8" xfId="805" xr:uid="{00000000-0005-0000-0000-00008C000000}"/>
    <cellStyle name="20% - Accent2 9" xfId="806" xr:uid="{00000000-0005-0000-0000-00008D000000}"/>
    <cellStyle name="20% - Accent3 2" xfId="13" xr:uid="{00000000-0005-0000-0000-00008E000000}"/>
    <cellStyle name="20% - Accent3 2 10" xfId="807" xr:uid="{00000000-0005-0000-0000-00008F000000}"/>
    <cellStyle name="20% - Accent3 2 2" xfId="808" xr:uid="{00000000-0005-0000-0000-000090000000}"/>
    <cellStyle name="20% - Accent3 2 2 2" xfId="809" xr:uid="{00000000-0005-0000-0000-000091000000}"/>
    <cellStyle name="20% - Accent3 2 2 3" xfId="810" xr:uid="{00000000-0005-0000-0000-000092000000}"/>
    <cellStyle name="20% - Accent3 2 3" xfId="811" xr:uid="{00000000-0005-0000-0000-000093000000}"/>
    <cellStyle name="20% - Accent3 2 3 2" xfId="812" xr:uid="{00000000-0005-0000-0000-000094000000}"/>
    <cellStyle name="20% - Accent3 2 4" xfId="813" xr:uid="{00000000-0005-0000-0000-000095000000}"/>
    <cellStyle name="20% - Accent3 2 5" xfId="814" xr:uid="{00000000-0005-0000-0000-000096000000}"/>
    <cellStyle name="20% - Accent3 2 6" xfId="815" xr:uid="{00000000-0005-0000-0000-000097000000}"/>
    <cellStyle name="20% - Accent3 2 7" xfId="816" xr:uid="{00000000-0005-0000-0000-000098000000}"/>
    <cellStyle name="20% - Accent3 2 8" xfId="817" xr:uid="{00000000-0005-0000-0000-000099000000}"/>
    <cellStyle name="20% - Accent3 2 9" xfId="818" xr:uid="{00000000-0005-0000-0000-00009A000000}"/>
    <cellStyle name="20% - Accent3 3" xfId="819" xr:uid="{00000000-0005-0000-0000-00009B000000}"/>
    <cellStyle name="20% - Accent3 3 2" xfId="820" xr:uid="{00000000-0005-0000-0000-00009C000000}"/>
    <cellStyle name="20% - Accent3 3 2 2" xfId="821" xr:uid="{00000000-0005-0000-0000-00009D000000}"/>
    <cellStyle name="20% - Accent3 3 2 2 2" xfId="822" xr:uid="{00000000-0005-0000-0000-00009E000000}"/>
    <cellStyle name="20% - Accent3 3 2 2 2 2" xfId="823" xr:uid="{00000000-0005-0000-0000-00009F000000}"/>
    <cellStyle name="20% - Accent3 3 2 2 3" xfId="824" xr:uid="{00000000-0005-0000-0000-0000A0000000}"/>
    <cellStyle name="20% - Accent3 3 2 3" xfId="825" xr:uid="{00000000-0005-0000-0000-0000A1000000}"/>
    <cellStyle name="20% - Accent3 3 2 3 2" xfId="826" xr:uid="{00000000-0005-0000-0000-0000A2000000}"/>
    <cellStyle name="20% - Accent3 3 2 4" xfId="827" xr:uid="{00000000-0005-0000-0000-0000A3000000}"/>
    <cellStyle name="20% - Accent3 3 3" xfId="828" xr:uid="{00000000-0005-0000-0000-0000A4000000}"/>
    <cellStyle name="20% - Accent3 3 3 2" xfId="829" xr:uid="{00000000-0005-0000-0000-0000A5000000}"/>
    <cellStyle name="20% - Accent3 3 3 2 2" xfId="830" xr:uid="{00000000-0005-0000-0000-0000A6000000}"/>
    <cellStyle name="20% - Accent3 3 3 2 2 2" xfId="831" xr:uid="{00000000-0005-0000-0000-0000A7000000}"/>
    <cellStyle name="20% - Accent3 3 3 2 3" xfId="832" xr:uid="{00000000-0005-0000-0000-0000A8000000}"/>
    <cellStyle name="20% - Accent3 3 3 3" xfId="833" xr:uid="{00000000-0005-0000-0000-0000A9000000}"/>
    <cellStyle name="20% - Accent3 3 3 3 2" xfId="834" xr:uid="{00000000-0005-0000-0000-0000AA000000}"/>
    <cellStyle name="20% - Accent3 3 3 4" xfId="835" xr:uid="{00000000-0005-0000-0000-0000AB000000}"/>
    <cellStyle name="20% - Accent3 3 4" xfId="836" xr:uid="{00000000-0005-0000-0000-0000AC000000}"/>
    <cellStyle name="20% - Accent3 3 4 2" xfId="837" xr:uid="{00000000-0005-0000-0000-0000AD000000}"/>
    <cellStyle name="20% - Accent3 3 4 2 2" xfId="838" xr:uid="{00000000-0005-0000-0000-0000AE000000}"/>
    <cellStyle name="20% - Accent3 3 4 3" xfId="839" xr:uid="{00000000-0005-0000-0000-0000AF000000}"/>
    <cellStyle name="20% - Accent3 3 5" xfId="840" xr:uid="{00000000-0005-0000-0000-0000B0000000}"/>
    <cellStyle name="20% - Accent3 3 5 2" xfId="841" xr:uid="{00000000-0005-0000-0000-0000B1000000}"/>
    <cellStyle name="20% - Accent3 3 6" xfId="842" xr:uid="{00000000-0005-0000-0000-0000B2000000}"/>
    <cellStyle name="20% - Accent3 4" xfId="843" xr:uid="{00000000-0005-0000-0000-0000B3000000}"/>
    <cellStyle name="20% - Accent3 5" xfId="844" xr:uid="{00000000-0005-0000-0000-0000B4000000}"/>
    <cellStyle name="20% - Accent3 6" xfId="845" xr:uid="{00000000-0005-0000-0000-0000B5000000}"/>
    <cellStyle name="20% - Accent3 7" xfId="846" xr:uid="{00000000-0005-0000-0000-0000B6000000}"/>
    <cellStyle name="20% - Accent3 8" xfId="847" xr:uid="{00000000-0005-0000-0000-0000B7000000}"/>
    <cellStyle name="20% - Accent3 9" xfId="848" xr:uid="{00000000-0005-0000-0000-0000B8000000}"/>
    <cellStyle name="20% - Accent4 2" xfId="14" xr:uid="{00000000-0005-0000-0000-0000B9000000}"/>
    <cellStyle name="20% - Accent4 2 10" xfId="849" xr:uid="{00000000-0005-0000-0000-0000BA000000}"/>
    <cellStyle name="20% - Accent4 2 2" xfId="850" xr:uid="{00000000-0005-0000-0000-0000BB000000}"/>
    <cellStyle name="20% - Accent4 2 2 2" xfId="851" xr:uid="{00000000-0005-0000-0000-0000BC000000}"/>
    <cellStyle name="20% - Accent4 2 2 3" xfId="852" xr:uid="{00000000-0005-0000-0000-0000BD000000}"/>
    <cellStyle name="20% - Accent4 2 3" xfId="853" xr:uid="{00000000-0005-0000-0000-0000BE000000}"/>
    <cellStyle name="20% - Accent4 2 3 2" xfId="854" xr:uid="{00000000-0005-0000-0000-0000BF000000}"/>
    <cellStyle name="20% - Accent4 2 4" xfId="855" xr:uid="{00000000-0005-0000-0000-0000C0000000}"/>
    <cellStyle name="20% - Accent4 2 5" xfId="856" xr:uid="{00000000-0005-0000-0000-0000C1000000}"/>
    <cellStyle name="20% - Accent4 2 6" xfId="857" xr:uid="{00000000-0005-0000-0000-0000C2000000}"/>
    <cellStyle name="20% - Accent4 2 7" xfId="858" xr:uid="{00000000-0005-0000-0000-0000C3000000}"/>
    <cellStyle name="20% - Accent4 2 8" xfId="859" xr:uid="{00000000-0005-0000-0000-0000C4000000}"/>
    <cellStyle name="20% - Accent4 2 9" xfId="860" xr:uid="{00000000-0005-0000-0000-0000C5000000}"/>
    <cellStyle name="20% - Accent4 3" xfId="861" xr:uid="{00000000-0005-0000-0000-0000C6000000}"/>
    <cellStyle name="20% - Accent4 3 2" xfId="862" xr:uid="{00000000-0005-0000-0000-0000C7000000}"/>
    <cellStyle name="20% - Accent4 3 2 2" xfId="863" xr:uid="{00000000-0005-0000-0000-0000C8000000}"/>
    <cellStyle name="20% - Accent4 3 2 2 2" xfId="864" xr:uid="{00000000-0005-0000-0000-0000C9000000}"/>
    <cellStyle name="20% - Accent4 3 2 2 2 2" xfId="865" xr:uid="{00000000-0005-0000-0000-0000CA000000}"/>
    <cellStyle name="20% - Accent4 3 2 2 3" xfId="866" xr:uid="{00000000-0005-0000-0000-0000CB000000}"/>
    <cellStyle name="20% - Accent4 3 2 3" xfId="867" xr:uid="{00000000-0005-0000-0000-0000CC000000}"/>
    <cellStyle name="20% - Accent4 3 2 3 2" xfId="868" xr:uid="{00000000-0005-0000-0000-0000CD000000}"/>
    <cellStyle name="20% - Accent4 3 2 4" xfId="869" xr:uid="{00000000-0005-0000-0000-0000CE000000}"/>
    <cellStyle name="20% - Accent4 3 3" xfId="870" xr:uid="{00000000-0005-0000-0000-0000CF000000}"/>
    <cellStyle name="20% - Accent4 3 3 2" xfId="871" xr:uid="{00000000-0005-0000-0000-0000D0000000}"/>
    <cellStyle name="20% - Accent4 3 3 2 2" xfId="872" xr:uid="{00000000-0005-0000-0000-0000D1000000}"/>
    <cellStyle name="20% - Accent4 3 3 2 2 2" xfId="873" xr:uid="{00000000-0005-0000-0000-0000D2000000}"/>
    <cellStyle name="20% - Accent4 3 3 2 3" xfId="874" xr:uid="{00000000-0005-0000-0000-0000D3000000}"/>
    <cellStyle name="20% - Accent4 3 3 3" xfId="875" xr:uid="{00000000-0005-0000-0000-0000D4000000}"/>
    <cellStyle name="20% - Accent4 3 3 3 2" xfId="876" xr:uid="{00000000-0005-0000-0000-0000D5000000}"/>
    <cellStyle name="20% - Accent4 3 3 4" xfId="877" xr:uid="{00000000-0005-0000-0000-0000D6000000}"/>
    <cellStyle name="20% - Accent4 3 4" xfId="878" xr:uid="{00000000-0005-0000-0000-0000D7000000}"/>
    <cellStyle name="20% - Accent4 3 4 2" xfId="879" xr:uid="{00000000-0005-0000-0000-0000D8000000}"/>
    <cellStyle name="20% - Accent4 3 4 2 2" xfId="880" xr:uid="{00000000-0005-0000-0000-0000D9000000}"/>
    <cellStyle name="20% - Accent4 3 4 3" xfId="881" xr:uid="{00000000-0005-0000-0000-0000DA000000}"/>
    <cellStyle name="20% - Accent4 3 5" xfId="882" xr:uid="{00000000-0005-0000-0000-0000DB000000}"/>
    <cellStyle name="20% - Accent4 3 5 2" xfId="883" xr:uid="{00000000-0005-0000-0000-0000DC000000}"/>
    <cellStyle name="20% - Accent4 3 6" xfId="884" xr:uid="{00000000-0005-0000-0000-0000DD000000}"/>
    <cellStyle name="20% - Accent4 4" xfId="885" xr:uid="{00000000-0005-0000-0000-0000DE000000}"/>
    <cellStyle name="20% - Accent4 5" xfId="886" xr:uid="{00000000-0005-0000-0000-0000DF000000}"/>
    <cellStyle name="20% - Accent4 6" xfId="887" xr:uid="{00000000-0005-0000-0000-0000E0000000}"/>
    <cellStyle name="20% - Accent4 7" xfId="888" xr:uid="{00000000-0005-0000-0000-0000E1000000}"/>
    <cellStyle name="20% - Accent4 8" xfId="889" xr:uid="{00000000-0005-0000-0000-0000E2000000}"/>
    <cellStyle name="20% - Accent4 9" xfId="890" xr:uid="{00000000-0005-0000-0000-0000E3000000}"/>
    <cellStyle name="20% - Accent5 2" xfId="15" xr:uid="{00000000-0005-0000-0000-0000E4000000}"/>
    <cellStyle name="20% - Accent5 2 10" xfId="891" xr:uid="{00000000-0005-0000-0000-0000E5000000}"/>
    <cellStyle name="20% - Accent5 2 2" xfId="892" xr:uid="{00000000-0005-0000-0000-0000E6000000}"/>
    <cellStyle name="20% - Accent5 2 2 2" xfId="893" xr:uid="{00000000-0005-0000-0000-0000E7000000}"/>
    <cellStyle name="20% - Accent5 2 2 3" xfId="894" xr:uid="{00000000-0005-0000-0000-0000E8000000}"/>
    <cellStyle name="20% - Accent5 2 3" xfId="895" xr:uid="{00000000-0005-0000-0000-0000E9000000}"/>
    <cellStyle name="20% - Accent5 2 3 2" xfId="896" xr:uid="{00000000-0005-0000-0000-0000EA000000}"/>
    <cellStyle name="20% - Accent5 2 4" xfId="897" xr:uid="{00000000-0005-0000-0000-0000EB000000}"/>
    <cellStyle name="20% - Accent5 2 5" xfId="898" xr:uid="{00000000-0005-0000-0000-0000EC000000}"/>
    <cellStyle name="20% - Accent5 2 6" xfId="899" xr:uid="{00000000-0005-0000-0000-0000ED000000}"/>
    <cellStyle name="20% - Accent5 2 7" xfId="900" xr:uid="{00000000-0005-0000-0000-0000EE000000}"/>
    <cellStyle name="20% - Accent5 2 8" xfId="901" xr:uid="{00000000-0005-0000-0000-0000EF000000}"/>
    <cellStyle name="20% - Accent5 2 9" xfId="902" xr:uid="{00000000-0005-0000-0000-0000F0000000}"/>
    <cellStyle name="20% - Accent5 3" xfId="903" xr:uid="{00000000-0005-0000-0000-0000F1000000}"/>
    <cellStyle name="20% - Accent5 3 2" xfId="904" xr:uid="{00000000-0005-0000-0000-0000F2000000}"/>
    <cellStyle name="20% - Accent5 3 2 2" xfId="905" xr:uid="{00000000-0005-0000-0000-0000F3000000}"/>
    <cellStyle name="20% - Accent5 3 2 2 2" xfId="906" xr:uid="{00000000-0005-0000-0000-0000F4000000}"/>
    <cellStyle name="20% - Accent5 3 2 2 2 2" xfId="907" xr:uid="{00000000-0005-0000-0000-0000F5000000}"/>
    <cellStyle name="20% - Accent5 3 2 2 3" xfId="908" xr:uid="{00000000-0005-0000-0000-0000F6000000}"/>
    <cellStyle name="20% - Accent5 3 2 3" xfId="909" xr:uid="{00000000-0005-0000-0000-0000F7000000}"/>
    <cellStyle name="20% - Accent5 3 2 3 2" xfId="910" xr:uid="{00000000-0005-0000-0000-0000F8000000}"/>
    <cellStyle name="20% - Accent5 3 2 4" xfId="911" xr:uid="{00000000-0005-0000-0000-0000F9000000}"/>
    <cellStyle name="20% - Accent5 3 3" xfId="912" xr:uid="{00000000-0005-0000-0000-0000FA000000}"/>
    <cellStyle name="20% - Accent5 3 3 2" xfId="913" xr:uid="{00000000-0005-0000-0000-0000FB000000}"/>
    <cellStyle name="20% - Accent5 3 3 2 2" xfId="914" xr:uid="{00000000-0005-0000-0000-0000FC000000}"/>
    <cellStyle name="20% - Accent5 3 3 2 2 2" xfId="915" xr:uid="{00000000-0005-0000-0000-0000FD000000}"/>
    <cellStyle name="20% - Accent5 3 3 2 3" xfId="916" xr:uid="{00000000-0005-0000-0000-0000FE000000}"/>
    <cellStyle name="20% - Accent5 3 3 3" xfId="917" xr:uid="{00000000-0005-0000-0000-0000FF000000}"/>
    <cellStyle name="20% - Accent5 3 3 3 2" xfId="918" xr:uid="{00000000-0005-0000-0000-000000010000}"/>
    <cellStyle name="20% - Accent5 3 3 4" xfId="919" xr:uid="{00000000-0005-0000-0000-000001010000}"/>
    <cellStyle name="20% - Accent5 3 4" xfId="920" xr:uid="{00000000-0005-0000-0000-000002010000}"/>
    <cellStyle name="20% - Accent5 3 4 2" xfId="921" xr:uid="{00000000-0005-0000-0000-000003010000}"/>
    <cellStyle name="20% - Accent5 3 4 2 2" xfId="922" xr:uid="{00000000-0005-0000-0000-000004010000}"/>
    <cellStyle name="20% - Accent5 3 4 3" xfId="923" xr:uid="{00000000-0005-0000-0000-000005010000}"/>
    <cellStyle name="20% - Accent5 3 5" xfId="924" xr:uid="{00000000-0005-0000-0000-000006010000}"/>
    <cellStyle name="20% - Accent5 3 5 2" xfId="925" xr:uid="{00000000-0005-0000-0000-000007010000}"/>
    <cellStyle name="20% - Accent5 3 6" xfId="926" xr:uid="{00000000-0005-0000-0000-000008010000}"/>
    <cellStyle name="20% - Accent5 4" xfId="927" xr:uid="{00000000-0005-0000-0000-000009010000}"/>
    <cellStyle name="20% - Accent5 5" xfId="928" xr:uid="{00000000-0005-0000-0000-00000A010000}"/>
    <cellStyle name="20% - Accent5 6" xfId="929" xr:uid="{00000000-0005-0000-0000-00000B010000}"/>
    <cellStyle name="20% - Accent5 7" xfId="930" xr:uid="{00000000-0005-0000-0000-00000C010000}"/>
    <cellStyle name="20% - Accent5 8" xfId="931" xr:uid="{00000000-0005-0000-0000-00000D010000}"/>
    <cellStyle name="20% - Accent5 9" xfId="932" xr:uid="{00000000-0005-0000-0000-00000E010000}"/>
    <cellStyle name="20% - Accent6 2" xfId="16" xr:uid="{00000000-0005-0000-0000-00000F010000}"/>
    <cellStyle name="20% - Accent6 2 10" xfId="933" xr:uid="{00000000-0005-0000-0000-000010010000}"/>
    <cellStyle name="20% - Accent6 2 2" xfId="934" xr:uid="{00000000-0005-0000-0000-000011010000}"/>
    <cellStyle name="20% - Accent6 2 2 2" xfId="935" xr:uid="{00000000-0005-0000-0000-000012010000}"/>
    <cellStyle name="20% - Accent6 2 2 3" xfId="936" xr:uid="{00000000-0005-0000-0000-000013010000}"/>
    <cellStyle name="20% - Accent6 2 3" xfId="937" xr:uid="{00000000-0005-0000-0000-000014010000}"/>
    <cellStyle name="20% - Accent6 2 3 2" xfId="938" xr:uid="{00000000-0005-0000-0000-000015010000}"/>
    <cellStyle name="20% - Accent6 2 4" xfId="939" xr:uid="{00000000-0005-0000-0000-000016010000}"/>
    <cellStyle name="20% - Accent6 2 5" xfId="940" xr:uid="{00000000-0005-0000-0000-000017010000}"/>
    <cellStyle name="20% - Accent6 2 6" xfId="941" xr:uid="{00000000-0005-0000-0000-000018010000}"/>
    <cellStyle name="20% - Accent6 2 7" xfId="942" xr:uid="{00000000-0005-0000-0000-000019010000}"/>
    <cellStyle name="20% - Accent6 2 8" xfId="943" xr:uid="{00000000-0005-0000-0000-00001A010000}"/>
    <cellStyle name="20% - Accent6 2 9" xfId="944" xr:uid="{00000000-0005-0000-0000-00001B010000}"/>
    <cellStyle name="20% - Accent6 3" xfId="945" xr:uid="{00000000-0005-0000-0000-00001C010000}"/>
    <cellStyle name="20% - Accent6 3 2" xfId="946" xr:uid="{00000000-0005-0000-0000-00001D010000}"/>
    <cellStyle name="20% - Accent6 3 2 2" xfId="947" xr:uid="{00000000-0005-0000-0000-00001E010000}"/>
    <cellStyle name="20% - Accent6 3 2 2 2" xfId="948" xr:uid="{00000000-0005-0000-0000-00001F010000}"/>
    <cellStyle name="20% - Accent6 3 2 2 2 2" xfId="949" xr:uid="{00000000-0005-0000-0000-000020010000}"/>
    <cellStyle name="20% - Accent6 3 2 2 3" xfId="950" xr:uid="{00000000-0005-0000-0000-000021010000}"/>
    <cellStyle name="20% - Accent6 3 2 3" xfId="951" xr:uid="{00000000-0005-0000-0000-000022010000}"/>
    <cellStyle name="20% - Accent6 3 2 3 2" xfId="952" xr:uid="{00000000-0005-0000-0000-000023010000}"/>
    <cellStyle name="20% - Accent6 3 2 4" xfId="953" xr:uid="{00000000-0005-0000-0000-000024010000}"/>
    <cellStyle name="20% - Accent6 3 3" xfId="954" xr:uid="{00000000-0005-0000-0000-000025010000}"/>
    <cellStyle name="20% - Accent6 3 3 2" xfId="955" xr:uid="{00000000-0005-0000-0000-000026010000}"/>
    <cellStyle name="20% - Accent6 3 3 2 2" xfId="956" xr:uid="{00000000-0005-0000-0000-000027010000}"/>
    <cellStyle name="20% - Accent6 3 3 2 2 2" xfId="957" xr:uid="{00000000-0005-0000-0000-000028010000}"/>
    <cellStyle name="20% - Accent6 3 3 2 3" xfId="958" xr:uid="{00000000-0005-0000-0000-000029010000}"/>
    <cellStyle name="20% - Accent6 3 3 3" xfId="959" xr:uid="{00000000-0005-0000-0000-00002A010000}"/>
    <cellStyle name="20% - Accent6 3 3 3 2" xfId="960" xr:uid="{00000000-0005-0000-0000-00002B010000}"/>
    <cellStyle name="20% - Accent6 3 3 4" xfId="961" xr:uid="{00000000-0005-0000-0000-00002C010000}"/>
    <cellStyle name="20% - Accent6 3 4" xfId="962" xr:uid="{00000000-0005-0000-0000-00002D010000}"/>
    <cellStyle name="20% - Accent6 3 4 2" xfId="963" xr:uid="{00000000-0005-0000-0000-00002E010000}"/>
    <cellStyle name="20% - Accent6 3 4 2 2" xfId="964" xr:uid="{00000000-0005-0000-0000-00002F010000}"/>
    <cellStyle name="20% - Accent6 3 4 3" xfId="965" xr:uid="{00000000-0005-0000-0000-000030010000}"/>
    <cellStyle name="20% - Accent6 3 5" xfId="966" xr:uid="{00000000-0005-0000-0000-000031010000}"/>
    <cellStyle name="20% - Accent6 3 5 2" xfId="967" xr:uid="{00000000-0005-0000-0000-000032010000}"/>
    <cellStyle name="20% - Accent6 3 6" xfId="968" xr:uid="{00000000-0005-0000-0000-000033010000}"/>
    <cellStyle name="20% - Accent6 4" xfId="969" xr:uid="{00000000-0005-0000-0000-000034010000}"/>
    <cellStyle name="20% - Accent6 5" xfId="970" xr:uid="{00000000-0005-0000-0000-000035010000}"/>
    <cellStyle name="20% - Accent6 6" xfId="971" xr:uid="{00000000-0005-0000-0000-000036010000}"/>
    <cellStyle name="20% - Accent6 7" xfId="972" xr:uid="{00000000-0005-0000-0000-000037010000}"/>
    <cellStyle name="20% - Accent6 8" xfId="973" xr:uid="{00000000-0005-0000-0000-000038010000}"/>
    <cellStyle name="20% - Accent6 9" xfId="974" xr:uid="{00000000-0005-0000-0000-000039010000}"/>
    <cellStyle name="40 % - Accent1" xfId="975" xr:uid="{00000000-0005-0000-0000-00003A010000}"/>
    <cellStyle name="40 % - Accent2" xfId="976" xr:uid="{00000000-0005-0000-0000-00003B010000}"/>
    <cellStyle name="40 % - Accent3" xfId="977" xr:uid="{00000000-0005-0000-0000-00003C010000}"/>
    <cellStyle name="40 % - Accent4" xfId="978" xr:uid="{00000000-0005-0000-0000-00003D010000}"/>
    <cellStyle name="40 % - Accent5" xfId="979" xr:uid="{00000000-0005-0000-0000-00003E010000}"/>
    <cellStyle name="40 % - Accent6" xfId="980" xr:uid="{00000000-0005-0000-0000-00003F010000}"/>
    <cellStyle name="40% - Accent1 2" xfId="17" xr:uid="{00000000-0005-0000-0000-000040010000}"/>
    <cellStyle name="40% - Accent1 2 10" xfId="981" xr:uid="{00000000-0005-0000-0000-000041010000}"/>
    <cellStyle name="40% - Accent1 2 2" xfId="982" xr:uid="{00000000-0005-0000-0000-000042010000}"/>
    <cellStyle name="40% - Accent1 2 2 2" xfId="983" xr:uid="{00000000-0005-0000-0000-000043010000}"/>
    <cellStyle name="40% - Accent1 2 2 3" xfId="984" xr:uid="{00000000-0005-0000-0000-000044010000}"/>
    <cellStyle name="40% - Accent1 2 3" xfId="985" xr:uid="{00000000-0005-0000-0000-000045010000}"/>
    <cellStyle name="40% - Accent1 2 3 2" xfId="986" xr:uid="{00000000-0005-0000-0000-000046010000}"/>
    <cellStyle name="40% - Accent1 2 4" xfId="987" xr:uid="{00000000-0005-0000-0000-000047010000}"/>
    <cellStyle name="40% - Accent1 2 5" xfId="988" xr:uid="{00000000-0005-0000-0000-000048010000}"/>
    <cellStyle name="40% - Accent1 2 6" xfId="989" xr:uid="{00000000-0005-0000-0000-000049010000}"/>
    <cellStyle name="40% - Accent1 2 7" xfId="990" xr:uid="{00000000-0005-0000-0000-00004A010000}"/>
    <cellStyle name="40% - Accent1 2 8" xfId="991" xr:uid="{00000000-0005-0000-0000-00004B010000}"/>
    <cellStyle name="40% - Accent1 2 9" xfId="992" xr:uid="{00000000-0005-0000-0000-00004C010000}"/>
    <cellStyle name="40% - Accent1 3" xfId="993" xr:uid="{00000000-0005-0000-0000-00004D010000}"/>
    <cellStyle name="40% - Accent1 3 2" xfId="994" xr:uid="{00000000-0005-0000-0000-00004E010000}"/>
    <cellStyle name="40% - Accent1 3 2 2" xfId="995" xr:uid="{00000000-0005-0000-0000-00004F010000}"/>
    <cellStyle name="40% - Accent1 3 2 2 2" xfId="996" xr:uid="{00000000-0005-0000-0000-000050010000}"/>
    <cellStyle name="40% - Accent1 3 2 2 2 2" xfId="997" xr:uid="{00000000-0005-0000-0000-000051010000}"/>
    <cellStyle name="40% - Accent1 3 2 2 3" xfId="998" xr:uid="{00000000-0005-0000-0000-000052010000}"/>
    <cellStyle name="40% - Accent1 3 2 3" xfId="999" xr:uid="{00000000-0005-0000-0000-000053010000}"/>
    <cellStyle name="40% - Accent1 3 2 3 2" xfId="1000" xr:uid="{00000000-0005-0000-0000-000054010000}"/>
    <cellStyle name="40% - Accent1 3 2 4" xfId="1001" xr:uid="{00000000-0005-0000-0000-000055010000}"/>
    <cellStyle name="40% - Accent1 3 3" xfId="1002" xr:uid="{00000000-0005-0000-0000-000056010000}"/>
    <cellStyle name="40% - Accent1 3 3 2" xfId="1003" xr:uid="{00000000-0005-0000-0000-000057010000}"/>
    <cellStyle name="40% - Accent1 3 3 2 2" xfId="1004" xr:uid="{00000000-0005-0000-0000-000058010000}"/>
    <cellStyle name="40% - Accent1 3 3 2 2 2" xfId="1005" xr:uid="{00000000-0005-0000-0000-000059010000}"/>
    <cellStyle name="40% - Accent1 3 3 2 3" xfId="1006" xr:uid="{00000000-0005-0000-0000-00005A010000}"/>
    <cellStyle name="40% - Accent1 3 3 3" xfId="1007" xr:uid="{00000000-0005-0000-0000-00005B010000}"/>
    <cellStyle name="40% - Accent1 3 3 3 2" xfId="1008" xr:uid="{00000000-0005-0000-0000-00005C010000}"/>
    <cellStyle name="40% - Accent1 3 3 4" xfId="1009" xr:uid="{00000000-0005-0000-0000-00005D010000}"/>
    <cellStyle name="40% - Accent1 3 4" xfId="1010" xr:uid="{00000000-0005-0000-0000-00005E010000}"/>
    <cellStyle name="40% - Accent1 3 4 2" xfId="1011" xr:uid="{00000000-0005-0000-0000-00005F010000}"/>
    <cellStyle name="40% - Accent1 3 4 2 2" xfId="1012" xr:uid="{00000000-0005-0000-0000-000060010000}"/>
    <cellStyle name="40% - Accent1 3 4 3" xfId="1013" xr:uid="{00000000-0005-0000-0000-000061010000}"/>
    <cellStyle name="40% - Accent1 3 5" xfId="1014" xr:uid="{00000000-0005-0000-0000-000062010000}"/>
    <cellStyle name="40% - Accent1 3 5 2" xfId="1015" xr:uid="{00000000-0005-0000-0000-000063010000}"/>
    <cellStyle name="40% - Accent1 3 6" xfId="1016" xr:uid="{00000000-0005-0000-0000-000064010000}"/>
    <cellStyle name="40% - Accent1 4" xfId="1017" xr:uid="{00000000-0005-0000-0000-000065010000}"/>
    <cellStyle name="40% - Accent1 5" xfId="1018" xr:uid="{00000000-0005-0000-0000-000066010000}"/>
    <cellStyle name="40% - Accent1 6" xfId="1019" xr:uid="{00000000-0005-0000-0000-000067010000}"/>
    <cellStyle name="40% - Accent1 7" xfId="1020" xr:uid="{00000000-0005-0000-0000-000068010000}"/>
    <cellStyle name="40% - Accent1 8" xfId="1021" xr:uid="{00000000-0005-0000-0000-000069010000}"/>
    <cellStyle name="40% - Accent1 9" xfId="1022" xr:uid="{00000000-0005-0000-0000-00006A010000}"/>
    <cellStyle name="40% - Accent2 2" xfId="18" xr:uid="{00000000-0005-0000-0000-00006B010000}"/>
    <cellStyle name="40% - Accent2 2 10" xfId="1023" xr:uid="{00000000-0005-0000-0000-00006C010000}"/>
    <cellStyle name="40% - Accent2 2 2" xfId="1024" xr:uid="{00000000-0005-0000-0000-00006D010000}"/>
    <cellStyle name="40% - Accent2 2 2 2" xfId="1025" xr:uid="{00000000-0005-0000-0000-00006E010000}"/>
    <cellStyle name="40% - Accent2 2 2 3" xfId="1026" xr:uid="{00000000-0005-0000-0000-00006F010000}"/>
    <cellStyle name="40% - Accent2 2 3" xfId="1027" xr:uid="{00000000-0005-0000-0000-000070010000}"/>
    <cellStyle name="40% - Accent2 2 3 2" xfId="1028" xr:uid="{00000000-0005-0000-0000-000071010000}"/>
    <cellStyle name="40% - Accent2 2 4" xfId="1029" xr:uid="{00000000-0005-0000-0000-000072010000}"/>
    <cellStyle name="40% - Accent2 2 5" xfId="1030" xr:uid="{00000000-0005-0000-0000-000073010000}"/>
    <cellStyle name="40% - Accent2 2 6" xfId="1031" xr:uid="{00000000-0005-0000-0000-000074010000}"/>
    <cellStyle name="40% - Accent2 2 7" xfId="1032" xr:uid="{00000000-0005-0000-0000-000075010000}"/>
    <cellStyle name="40% - Accent2 2 8" xfId="1033" xr:uid="{00000000-0005-0000-0000-000076010000}"/>
    <cellStyle name="40% - Accent2 2 9" xfId="1034" xr:uid="{00000000-0005-0000-0000-000077010000}"/>
    <cellStyle name="40% - Accent2 3" xfId="1035" xr:uid="{00000000-0005-0000-0000-000078010000}"/>
    <cellStyle name="40% - Accent2 3 2" xfId="1036" xr:uid="{00000000-0005-0000-0000-000079010000}"/>
    <cellStyle name="40% - Accent2 3 2 2" xfId="1037" xr:uid="{00000000-0005-0000-0000-00007A010000}"/>
    <cellStyle name="40% - Accent2 3 2 2 2" xfId="1038" xr:uid="{00000000-0005-0000-0000-00007B010000}"/>
    <cellStyle name="40% - Accent2 3 2 2 2 2" xfId="1039" xr:uid="{00000000-0005-0000-0000-00007C010000}"/>
    <cellStyle name="40% - Accent2 3 2 2 3" xfId="1040" xr:uid="{00000000-0005-0000-0000-00007D010000}"/>
    <cellStyle name="40% - Accent2 3 2 3" xfId="1041" xr:uid="{00000000-0005-0000-0000-00007E010000}"/>
    <cellStyle name="40% - Accent2 3 2 3 2" xfId="1042" xr:uid="{00000000-0005-0000-0000-00007F010000}"/>
    <cellStyle name="40% - Accent2 3 2 4" xfId="1043" xr:uid="{00000000-0005-0000-0000-000080010000}"/>
    <cellStyle name="40% - Accent2 3 3" xfId="1044" xr:uid="{00000000-0005-0000-0000-000081010000}"/>
    <cellStyle name="40% - Accent2 3 3 2" xfId="1045" xr:uid="{00000000-0005-0000-0000-000082010000}"/>
    <cellStyle name="40% - Accent2 3 3 2 2" xfId="1046" xr:uid="{00000000-0005-0000-0000-000083010000}"/>
    <cellStyle name="40% - Accent2 3 3 2 2 2" xfId="1047" xr:uid="{00000000-0005-0000-0000-000084010000}"/>
    <cellStyle name="40% - Accent2 3 3 2 3" xfId="1048" xr:uid="{00000000-0005-0000-0000-000085010000}"/>
    <cellStyle name="40% - Accent2 3 3 3" xfId="1049" xr:uid="{00000000-0005-0000-0000-000086010000}"/>
    <cellStyle name="40% - Accent2 3 3 3 2" xfId="1050" xr:uid="{00000000-0005-0000-0000-000087010000}"/>
    <cellStyle name="40% - Accent2 3 3 4" xfId="1051" xr:uid="{00000000-0005-0000-0000-000088010000}"/>
    <cellStyle name="40% - Accent2 3 4" xfId="1052" xr:uid="{00000000-0005-0000-0000-000089010000}"/>
    <cellStyle name="40% - Accent2 3 4 2" xfId="1053" xr:uid="{00000000-0005-0000-0000-00008A010000}"/>
    <cellStyle name="40% - Accent2 3 4 2 2" xfId="1054" xr:uid="{00000000-0005-0000-0000-00008B010000}"/>
    <cellStyle name="40% - Accent2 3 4 3" xfId="1055" xr:uid="{00000000-0005-0000-0000-00008C010000}"/>
    <cellStyle name="40% - Accent2 3 5" xfId="1056" xr:uid="{00000000-0005-0000-0000-00008D010000}"/>
    <cellStyle name="40% - Accent2 3 5 2" xfId="1057" xr:uid="{00000000-0005-0000-0000-00008E010000}"/>
    <cellStyle name="40% - Accent2 3 6" xfId="1058" xr:uid="{00000000-0005-0000-0000-00008F010000}"/>
    <cellStyle name="40% - Accent2 4" xfId="1059" xr:uid="{00000000-0005-0000-0000-000090010000}"/>
    <cellStyle name="40% - Accent2 5" xfId="1060" xr:uid="{00000000-0005-0000-0000-000091010000}"/>
    <cellStyle name="40% - Accent2 6" xfId="1061" xr:uid="{00000000-0005-0000-0000-000092010000}"/>
    <cellStyle name="40% - Accent2 7" xfId="1062" xr:uid="{00000000-0005-0000-0000-000093010000}"/>
    <cellStyle name="40% - Accent2 8" xfId="1063" xr:uid="{00000000-0005-0000-0000-000094010000}"/>
    <cellStyle name="40% - Accent2 9" xfId="1064" xr:uid="{00000000-0005-0000-0000-000095010000}"/>
    <cellStyle name="40% - Accent3 2" xfId="19" xr:uid="{00000000-0005-0000-0000-000096010000}"/>
    <cellStyle name="40% - Accent3 2 10" xfId="1065" xr:uid="{00000000-0005-0000-0000-000097010000}"/>
    <cellStyle name="40% - Accent3 2 2" xfId="1066" xr:uid="{00000000-0005-0000-0000-000098010000}"/>
    <cellStyle name="40% - Accent3 2 2 2" xfId="1067" xr:uid="{00000000-0005-0000-0000-000099010000}"/>
    <cellStyle name="40% - Accent3 2 2 3" xfId="1068" xr:uid="{00000000-0005-0000-0000-00009A010000}"/>
    <cellStyle name="40% - Accent3 2 3" xfId="1069" xr:uid="{00000000-0005-0000-0000-00009B010000}"/>
    <cellStyle name="40% - Accent3 2 3 2" xfId="1070" xr:uid="{00000000-0005-0000-0000-00009C010000}"/>
    <cellStyle name="40% - Accent3 2 4" xfId="1071" xr:uid="{00000000-0005-0000-0000-00009D010000}"/>
    <cellStyle name="40% - Accent3 2 5" xfId="1072" xr:uid="{00000000-0005-0000-0000-00009E010000}"/>
    <cellStyle name="40% - Accent3 2 6" xfId="1073" xr:uid="{00000000-0005-0000-0000-00009F010000}"/>
    <cellStyle name="40% - Accent3 2 7" xfId="1074" xr:uid="{00000000-0005-0000-0000-0000A0010000}"/>
    <cellStyle name="40% - Accent3 2 8" xfId="1075" xr:uid="{00000000-0005-0000-0000-0000A1010000}"/>
    <cellStyle name="40% - Accent3 2 9" xfId="1076" xr:uid="{00000000-0005-0000-0000-0000A2010000}"/>
    <cellStyle name="40% - Accent3 3" xfId="1077" xr:uid="{00000000-0005-0000-0000-0000A3010000}"/>
    <cellStyle name="40% - Accent3 3 2" xfId="1078" xr:uid="{00000000-0005-0000-0000-0000A4010000}"/>
    <cellStyle name="40% - Accent3 3 2 2" xfId="1079" xr:uid="{00000000-0005-0000-0000-0000A5010000}"/>
    <cellStyle name="40% - Accent3 3 2 2 2" xfId="1080" xr:uid="{00000000-0005-0000-0000-0000A6010000}"/>
    <cellStyle name="40% - Accent3 3 2 2 2 2" xfId="1081" xr:uid="{00000000-0005-0000-0000-0000A7010000}"/>
    <cellStyle name="40% - Accent3 3 2 2 3" xfId="1082" xr:uid="{00000000-0005-0000-0000-0000A8010000}"/>
    <cellStyle name="40% - Accent3 3 2 3" xfId="1083" xr:uid="{00000000-0005-0000-0000-0000A9010000}"/>
    <cellStyle name="40% - Accent3 3 2 3 2" xfId="1084" xr:uid="{00000000-0005-0000-0000-0000AA010000}"/>
    <cellStyle name="40% - Accent3 3 2 4" xfId="1085" xr:uid="{00000000-0005-0000-0000-0000AB010000}"/>
    <cellStyle name="40% - Accent3 3 3" xfId="1086" xr:uid="{00000000-0005-0000-0000-0000AC010000}"/>
    <cellStyle name="40% - Accent3 3 3 2" xfId="1087" xr:uid="{00000000-0005-0000-0000-0000AD010000}"/>
    <cellStyle name="40% - Accent3 3 3 2 2" xfId="1088" xr:uid="{00000000-0005-0000-0000-0000AE010000}"/>
    <cellStyle name="40% - Accent3 3 3 2 2 2" xfId="1089" xr:uid="{00000000-0005-0000-0000-0000AF010000}"/>
    <cellStyle name="40% - Accent3 3 3 2 3" xfId="1090" xr:uid="{00000000-0005-0000-0000-0000B0010000}"/>
    <cellStyle name="40% - Accent3 3 3 3" xfId="1091" xr:uid="{00000000-0005-0000-0000-0000B1010000}"/>
    <cellStyle name="40% - Accent3 3 3 3 2" xfId="1092" xr:uid="{00000000-0005-0000-0000-0000B2010000}"/>
    <cellStyle name="40% - Accent3 3 3 4" xfId="1093" xr:uid="{00000000-0005-0000-0000-0000B3010000}"/>
    <cellStyle name="40% - Accent3 3 4" xfId="1094" xr:uid="{00000000-0005-0000-0000-0000B4010000}"/>
    <cellStyle name="40% - Accent3 3 4 2" xfId="1095" xr:uid="{00000000-0005-0000-0000-0000B5010000}"/>
    <cellStyle name="40% - Accent3 3 4 2 2" xfId="1096" xr:uid="{00000000-0005-0000-0000-0000B6010000}"/>
    <cellStyle name="40% - Accent3 3 4 3" xfId="1097" xr:uid="{00000000-0005-0000-0000-0000B7010000}"/>
    <cellStyle name="40% - Accent3 3 5" xfId="1098" xr:uid="{00000000-0005-0000-0000-0000B8010000}"/>
    <cellStyle name="40% - Accent3 3 5 2" xfId="1099" xr:uid="{00000000-0005-0000-0000-0000B9010000}"/>
    <cellStyle name="40% - Accent3 3 6" xfId="1100" xr:uid="{00000000-0005-0000-0000-0000BA010000}"/>
    <cellStyle name="40% - Accent3 4" xfId="1101" xr:uid="{00000000-0005-0000-0000-0000BB010000}"/>
    <cellStyle name="40% - Accent3 5" xfId="1102" xr:uid="{00000000-0005-0000-0000-0000BC010000}"/>
    <cellStyle name="40% - Accent3 6" xfId="1103" xr:uid="{00000000-0005-0000-0000-0000BD010000}"/>
    <cellStyle name="40% - Accent3 7" xfId="1104" xr:uid="{00000000-0005-0000-0000-0000BE010000}"/>
    <cellStyle name="40% - Accent3 8" xfId="1105" xr:uid="{00000000-0005-0000-0000-0000BF010000}"/>
    <cellStyle name="40% - Accent3 9" xfId="1106" xr:uid="{00000000-0005-0000-0000-0000C0010000}"/>
    <cellStyle name="40% - Accent4 2" xfId="20" xr:uid="{00000000-0005-0000-0000-0000C1010000}"/>
    <cellStyle name="40% - Accent4 2 10" xfId="1107" xr:uid="{00000000-0005-0000-0000-0000C2010000}"/>
    <cellStyle name="40% - Accent4 2 2" xfId="1108" xr:uid="{00000000-0005-0000-0000-0000C3010000}"/>
    <cellStyle name="40% - Accent4 2 2 2" xfId="1109" xr:uid="{00000000-0005-0000-0000-0000C4010000}"/>
    <cellStyle name="40% - Accent4 2 2 3" xfId="1110" xr:uid="{00000000-0005-0000-0000-0000C5010000}"/>
    <cellStyle name="40% - Accent4 2 3" xfId="1111" xr:uid="{00000000-0005-0000-0000-0000C6010000}"/>
    <cellStyle name="40% - Accent4 2 3 2" xfId="1112" xr:uid="{00000000-0005-0000-0000-0000C7010000}"/>
    <cellStyle name="40% - Accent4 2 4" xfId="1113" xr:uid="{00000000-0005-0000-0000-0000C8010000}"/>
    <cellStyle name="40% - Accent4 2 5" xfId="1114" xr:uid="{00000000-0005-0000-0000-0000C9010000}"/>
    <cellStyle name="40% - Accent4 2 6" xfId="1115" xr:uid="{00000000-0005-0000-0000-0000CA010000}"/>
    <cellStyle name="40% - Accent4 2 7" xfId="1116" xr:uid="{00000000-0005-0000-0000-0000CB010000}"/>
    <cellStyle name="40% - Accent4 2 8" xfId="1117" xr:uid="{00000000-0005-0000-0000-0000CC010000}"/>
    <cellStyle name="40% - Accent4 2 9" xfId="1118" xr:uid="{00000000-0005-0000-0000-0000CD010000}"/>
    <cellStyle name="40% - Accent4 3" xfId="1119" xr:uid="{00000000-0005-0000-0000-0000CE010000}"/>
    <cellStyle name="40% - Accent4 3 2" xfId="1120" xr:uid="{00000000-0005-0000-0000-0000CF010000}"/>
    <cellStyle name="40% - Accent4 3 2 2" xfId="1121" xr:uid="{00000000-0005-0000-0000-0000D0010000}"/>
    <cellStyle name="40% - Accent4 3 2 2 2" xfId="1122" xr:uid="{00000000-0005-0000-0000-0000D1010000}"/>
    <cellStyle name="40% - Accent4 3 2 2 2 2" xfId="1123" xr:uid="{00000000-0005-0000-0000-0000D2010000}"/>
    <cellStyle name="40% - Accent4 3 2 2 3" xfId="1124" xr:uid="{00000000-0005-0000-0000-0000D3010000}"/>
    <cellStyle name="40% - Accent4 3 2 3" xfId="1125" xr:uid="{00000000-0005-0000-0000-0000D4010000}"/>
    <cellStyle name="40% - Accent4 3 2 3 2" xfId="1126" xr:uid="{00000000-0005-0000-0000-0000D5010000}"/>
    <cellStyle name="40% - Accent4 3 2 4" xfId="1127" xr:uid="{00000000-0005-0000-0000-0000D6010000}"/>
    <cellStyle name="40% - Accent4 3 3" xfId="1128" xr:uid="{00000000-0005-0000-0000-0000D7010000}"/>
    <cellStyle name="40% - Accent4 3 3 2" xfId="1129" xr:uid="{00000000-0005-0000-0000-0000D8010000}"/>
    <cellStyle name="40% - Accent4 3 3 2 2" xfId="1130" xr:uid="{00000000-0005-0000-0000-0000D9010000}"/>
    <cellStyle name="40% - Accent4 3 3 2 2 2" xfId="1131" xr:uid="{00000000-0005-0000-0000-0000DA010000}"/>
    <cellStyle name="40% - Accent4 3 3 2 3" xfId="1132" xr:uid="{00000000-0005-0000-0000-0000DB010000}"/>
    <cellStyle name="40% - Accent4 3 3 3" xfId="1133" xr:uid="{00000000-0005-0000-0000-0000DC010000}"/>
    <cellStyle name="40% - Accent4 3 3 3 2" xfId="1134" xr:uid="{00000000-0005-0000-0000-0000DD010000}"/>
    <cellStyle name="40% - Accent4 3 3 4" xfId="1135" xr:uid="{00000000-0005-0000-0000-0000DE010000}"/>
    <cellStyle name="40% - Accent4 3 4" xfId="1136" xr:uid="{00000000-0005-0000-0000-0000DF010000}"/>
    <cellStyle name="40% - Accent4 3 4 2" xfId="1137" xr:uid="{00000000-0005-0000-0000-0000E0010000}"/>
    <cellStyle name="40% - Accent4 3 4 2 2" xfId="1138" xr:uid="{00000000-0005-0000-0000-0000E1010000}"/>
    <cellStyle name="40% - Accent4 3 4 3" xfId="1139" xr:uid="{00000000-0005-0000-0000-0000E2010000}"/>
    <cellStyle name="40% - Accent4 3 5" xfId="1140" xr:uid="{00000000-0005-0000-0000-0000E3010000}"/>
    <cellStyle name="40% - Accent4 3 5 2" xfId="1141" xr:uid="{00000000-0005-0000-0000-0000E4010000}"/>
    <cellStyle name="40% - Accent4 3 6" xfId="1142" xr:uid="{00000000-0005-0000-0000-0000E5010000}"/>
    <cellStyle name="40% - Accent4 4" xfId="1143" xr:uid="{00000000-0005-0000-0000-0000E6010000}"/>
    <cellStyle name="40% - Accent4 5" xfId="1144" xr:uid="{00000000-0005-0000-0000-0000E7010000}"/>
    <cellStyle name="40% - Accent4 6" xfId="1145" xr:uid="{00000000-0005-0000-0000-0000E8010000}"/>
    <cellStyle name="40% - Accent4 7" xfId="1146" xr:uid="{00000000-0005-0000-0000-0000E9010000}"/>
    <cellStyle name="40% - Accent4 8" xfId="1147" xr:uid="{00000000-0005-0000-0000-0000EA010000}"/>
    <cellStyle name="40% - Accent4 9" xfId="1148" xr:uid="{00000000-0005-0000-0000-0000EB010000}"/>
    <cellStyle name="40% - Accent5 2" xfId="21" xr:uid="{00000000-0005-0000-0000-0000EC010000}"/>
    <cellStyle name="40% - Accent5 2 10" xfId="1149" xr:uid="{00000000-0005-0000-0000-0000ED010000}"/>
    <cellStyle name="40% - Accent5 2 2" xfId="1150" xr:uid="{00000000-0005-0000-0000-0000EE010000}"/>
    <cellStyle name="40% - Accent5 2 2 2" xfId="1151" xr:uid="{00000000-0005-0000-0000-0000EF010000}"/>
    <cellStyle name="40% - Accent5 2 2 3" xfId="1152" xr:uid="{00000000-0005-0000-0000-0000F0010000}"/>
    <cellStyle name="40% - Accent5 2 3" xfId="1153" xr:uid="{00000000-0005-0000-0000-0000F1010000}"/>
    <cellStyle name="40% - Accent5 2 3 2" xfId="1154" xr:uid="{00000000-0005-0000-0000-0000F2010000}"/>
    <cellStyle name="40% - Accent5 2 4" xfId="1155" xr:uid="{00000000-0005-0000-0000-0000F3010000}"/>
    <cellStyle name="40% - Accent5 2 5" xfId="1156" xr:uid="{00000000-0005-0000-0000-0000F4010000}"/>
    <cellStyle name="40% - Accent5 2 6" xfId="1157" xr:uid="{00000000-0005-0000-0000-0000F5010000}"/>
    <cellStyle name="40% - Accent5 2 7" xfId="1158" xr:uid="{00000000-0005-0000-0000-0000F6010000}"/>
    <cellStyle name="40% - Accent5 2 8" xfId="1159" xr:uid="{00000000-0005-0000-0000-0000F7010000}"/>
    <cellStyle name="40% - Accent5 2 9" xfId="1160" xr:uid="{00000000-0005-0000-0000-0000F8010000}"/>
    <cellStyle name="40% - Accent5 3" xfId="1161" xr:uid="{00000000-0005-0000-0000-0000F9010000}"/>
    <cellStyle name="40% - Accent5 3 2" xfId="1162" xr:uid="{00000000-0005-0000-0000-0000FA010000}"/>
    <cellStyle name="40% - Accent5 3 2 2" xfId="1163" xr:uid="{00000000-0005-0000-0000-0000FB010000}"/>
    <cellStyle name="40% - Accent5 3 2 2 2" xfId="1164" xr:uid="{00000000-0005-0000-0000-0000FC010000}"/>
    <cellStyle name="40% - Accent5 3 2 2 2 2" xfId="1165" xr:uid="{00000000-0005-0000-0000-0000FD010000}"/>
    <cellStyle name="40% - Accent5 3 2 2 3" xfId="1166" xr:uid="{00000000-0005-0000-0000-0000FE010000}"/>
    <cellStyle name="40% - Accent5 3 2 3" xfId="1167" xr:uid="{00000000-0005-0000-0000-0000FF010000}"/>
    <cellStyle name="40% - Accent5 3 2 3 2" xfId="1168" xr:uid="{00000000-0005-0000-0000-000000020000}"/>
    <cellStyle name="40% - Accent5 3 2 4" xfId="1169" xr:uid="{00000000-0005-0000-0000-000001020000}"/>
    <cellStyle name="40% - Accent5 3 3" xfId="1170" xr:uid="{00000000-0005-0000-0000-000002020000}"/>
    <cellStyle name="40% - Accent5 3 3 2" xfId="1171" xr:uid="{00000000-0005-0000-0000-000003020000}"/>
    <cellStyle name="40% - Accent5 3 3 2 2" xfId="1172" xr:uid="{00000000-0005-0000-0000-000004020000}"/>
    <cellStyle name="40% - Accent5 3 3 2 2 2" xfId="1173" xr:uid="{00000000-0005-0000-0000-000005020000}"/>
    <cellStyle name="40% - Accent5 3 3 2 3" xfId="1174" xr:uid="{00000000-0005-0000-0000-000006020000}"/>
    <cellStyle name="40% - Accent5 3 3 3" xfId="1175" xr:uid="{00000000-0005-0000-0000-000007020000}"/>
    <cellStyle name="40% - Accent5 3 3 3 2" xfId="1176" xr:uid="{00000000-0005-0000-0000-000008020000}"/>
    <cellStyle name="40% - Accent5 3 3 4" xfId="1177" xr:uid="{00000000-0005-0000-0000-000009020000}"/>
    <cellStyle name="40% - Accent5 3 4" xfId="1178" xr:uid="{00000000-0005-0000-0000-00000A020000}"/>
    <cellStyle name="40% - Accent5 3 4 2" xfId="1179" xr:uid="{00000000-0005-0000-0000-00000B020000}"/>
    <cellStyle name="40% - Accent5 3 4 2 2" xfId="1180" xr:uid="{00000000-0005-0000-0000-00000C020000}"/>
    <cellStyle name="40% - Accent5 3 4 3" xfId="1181" xr:uid="{00000000-0005-0000-0000-00000D020000}"/>
    <cellStyle name="40% - Accent5 3 5" xfId="1182" xr:uid="{00000000-0005-0000-0000-00000E020000}"/>
    <cellStyle name="40% - Accent5 3 5 2" xfId="1183" xr:uid="{00000000-0005-0000-0000-00000F020000}"/>
    <cellStyle name="40% - Accent5 3 6" xfId="1184" xr:uid="{00000000-0005-0000-0000-000010020000}"/>
    <cellStyle name="40% - Accent5 4" xfId="1185" xr:uid="{00000000-0005-0000-0000-000011020000}"/>
    <cellStyle name="40% - Accent5 5" xfId="1186" xr:uid="{00000000-0005-0000-0000-000012020000}"/>
    <cellStyle name="40% - Accent5 6" xfId="1187" xr:uid="{00000000-0005-0000-0000-000013020000}"/>
    <cellStyle name="40% - Accent5 7" xfId="1188" xr:uid="{00000000-0005-0000-0000-000014020000}"/>
    <cellStyle name="40% - Accent5 8" xfId="1189" xr:uid="{00000000-0005-0000-0000-000015020000}"/>
    <cellStyle name="40% - Accent5 9" xfId="1190" xr:uid="{00000000-0005-0000-0000-000016020000}"/>
    <cellStyle name="40% - Accent6 2" xfId="22" xr:uid="{00000000-0005-0000-0000-000017020000}"/>
    <cellStyle name="40% - Accent6 2 10" xfId="1191" xr:uid="{00000000-0005-0000-0000-000018020000}"/>
    <cellStyle name="40% - Accent6 2 2" xfId="1192" xr:uid="{00000000-0005-0000-0000-000019020000}"/>
    <cellStyle name="40% - Accent6 2 2 2" xfId="1193" xr:uid="{00000000-0005-0000-0000-00001A020000}"/>
    <cellStyle name="40% - Accent6 2 2 3" xfId="1194" xr:uid="{00000000-0005-0000-0000-00001B020000}"/>
    <cellStyle name="40% - Accent6 2 3" xfId="1195" xr:uid="{00000000-0005-0000-0000-00001C020000}"/>
    <cellStyle name="40% - Accent6 2 3 2" xfId="1196" xr:uid="{00000000-0005-0000-0000-00001D020000}"/>
    <cellStyle name="40% - Accent6 2 4" xfId="1197" xr:uid="{00000000-0005-0000-0000-00001E020000}"/>
    <cellStyle name="40% - Accent6 2 5" xfId="1198" xr:uid="{00000000-0005-0000-0000-00001F020000}"/>
    <cellStyle name="40% - Accent6 2 6" xfId="1199" xr:uid="{00000000-0005-0000-0000-000020020000}"/>
    <cellStyle name="40% - Accent6 2 7" xfId="1200" xr:uid="{00000000-0005-0000-0000-000021020000}"/>
    <cellStyle name="40% - Accent6 2 8" xfId="1201" xr:uid="{00000000-0005-0000-0000-000022020000}"/>
    <cellStyle name="40% - Accent6 2 9" xfId="1202" xr:uid="{00000000-0005-0000-0000-000023020000}"/>
    <cellStyle name="40% - Accent6 3" xfId="1203" xr:uid="{00000000-0005-0000-0000-000024020000}"/>
    <cellStyle name="40% - Accent6 3 2" xfId="1204" xr:uid="{00000000-0005-0000-0000-000025020000}"/>
    <cellStyle name="40% - Accent6 3 2 2" xfId="1205" xr:uid="{00000000-0005-0000-0000-000026020000}"/>
    <cellStyle name="40% - Accent6 3 2 2 2" xfId="1206" xr:uid="{00000000-0005-0000-0000-000027020000}"/>
    <cellStyle name="40% - Accent6 3 2 2 2 2" xfId="1207" xr:uid="{00000000-0005-0000-0000-000028020000}"/>
    <cellStyle name="40% - Accent6 3 2 2 3" xfId="1208" xr:uid="{00000000-0005-0000-0000-000029020000}"/>
    <cellStyle name="40% - Accent6 3 2 3" xfId="1209" xr:uid="{00000000-0005-0000-0000-00002A020000}"/>
    <cellStyle name="40% - Accent6 3 2 3 2" xfId="1210" xr:uid="{00000000-0005-0000-0000-00002B020000}"/>
    <cellStyle name="40% - Accent6 3 2 4" xfId="1211" xr:uid="{00000000-0005-0000-0000-00002C020000}"/>
    <cellStyle name="40% - Accent6 3 3" xfId="1212" xr:uid="{00000000-0005-0000-0000-00002D020000}"/>
    <cellStyle name="40% - Accent6 3 3 2" xfId="1213" xr:uid="{00000000-0005-0000-0000-00002E020000}"/>
    <cellStyle name="40% - Accent6 3 3 2 2" xfId="1214" xr:uid="{00000000-0005-0000-0000-00002F020000}"/>
    <cellStyle name="40% - Accent6 3 3 2 2 2" xfId="1215" xr:uid="{00000000-0005-0000-0000-000030020000}"/>
    <cellStyle name="40% - Accent6 3 3 2 3" xfId="1216" xr:uid="{00000000-0005-0000-0000-000031020000}"/>
    <cellStyle name="40% - Accent6 3 3 3" xfId="1217" xr:uid="{00000000-0005-0000-0000-000032020000}"/>
    <cellStyle name="40% - Accent6 3 3 3 2" xfId="1218" xr:uid="{00000000-0005-0000-0000-000033020000}"/>
    <cellStyle name="40% - Accent6 3 3 4" xfId="1219" xr:uid="{00000000-0005-0000-0000-000034020000}"/>
    <cellStyle name="40% - Accent6 3 4" xfId="1220" xr:uid="{00000000-0005-0000-0000-000035020000}"/>
    <cellStyle name="40% - Accent6 3 4 2" xfId="1221" xr:uid="{00000000-0005-0000-0000-000036020000}"/>
    <cellStyle name="40% - Accent6 3 4 2 2" xfId="1222" xr:uid="{00000000-0005-0000-0000-000037020000}"/>
    <cellStyle name="40% - Accent6 3 4 3" xfId="1223" xr:uid="{00000000-0005-0000-0000-000038020000}"/>
    <cellStyle name="40% - Accent6 3 5" xfId="1224" xr:uid="{00000000-0005-0000-0000-000039020000}"/>
    <cellStyle name="40% - Accent6 3 5 2" xfId="1225" xr:uid="{00000000-0005-0000-0000-00003A020000}"/>
    <cellStyle name="40% - Accent6 3 6" xfId="1226" xr:uid="{00000000-0005-0000-0000-00003B020000}"/>
    <cellStyle name="40% - Accent6 4" xfId="1227" xr:uid="{00000000-0005-0000-0000-00003C020000}"/>
    <cellStyle name="40% - Accent6 5" xfId="1228" xr:uid="{00000000-0005-0000-0000-00003D020000}"/>
    <cellStyle name="40% - Accent6 6" xfId="1229" xr:uid="{00000000-0005-0000-0000-00003E020000}"/>
    <cellStyle name="40% - Accent6 7" xfId="1230" xr:uid="{00000000-0005-0000-0000-00003F020000}"/>
    <cellStyle name="40% - Accent6 8" xfId="1231" xr:uid="{00000000-0005-0000-0000-000040020000}"/>
    <cellStyle name="40% - Accent6 9" xfId="1232" xr:uid="{00000000-0005-0000-0000-000041020000}"/>
    <cellStyle name="60 % - Accent1" xfId="1233" xr:uid="{00000000-0005-0000-0000-000042020000}"/>
    <cellStyle name="60 % - Accent2" xfId="1234" xr:uid="{00000000-0005-0000-0000-000043020000}"/>
    <cellStyle name="60 % - Accent3" xfId="1235" xr:uid="{00000000-0005-0000-0000-000044020000}"/>
    <cellStyle name="60 % - Accent4" xfId="1236" xr:uid="{00000000-0005-0000-0000-000045020000}"/>
    <cellStyle name="60 % - Accent5" xfId="1237" xr:uid="{00000000-0005-0000-0000-000046020000}"/>
    <cellStyle name="60 % - Accent6" xfId="1238" xr:uid="{00000000-0005-0000-0000-000047020000}"/>
    <cellStyle name="60% - Accent1 2" xfId="23" xr:uid="{00000000-0005-0000-0000-000048020000}"/>
    <cellStyle name="60% - Accent1 2 2" xfId="1239" xr:uid="{00000000-0005-0000-0000-000049020000}"/>
    <cellStyle name="60% - Accent1 2 3" xfId="1240" xr:uid="{00000000-0005-0000-0000-00004A020000}"/>
    <cellStyle name="60% - Accent1 2 4" xfId="1241" xr:uid="{00000000-0005-0000-0000-00004B020000}"/>
    <cellStyle name="60% - Accent1 2 5" xfId="1242" xr:uid="{00000000-0005-0000-0000-00004C020000}"/>
    <cellStyle name="60% - Accent1 2 6" xfId="1243" xr:uid="{00000000-0005-0000-0000-00004D020000}"/>
    <cellStyle name="60% - Accent1 2 7" xfId="1244" xr:uid="{00000000-0005-0000-0000-00004E020000}"/>
    <cellStyle name="60% - Accent1 2 8" xfId="1245" xr:uid="{00000000-0005-0000-0000-00004F020000}"/>
    <cellStyle name="60% - Accent1 2 9" xfId="1246" xr:uid="{00000000-0005-0000-0000-000050020000}"/>
    <cellStyle name="60% - Accent1 3" xfId="1247" xr:uid="{00000000-0005-0000-0000-000051020000}"/>
    <cellStyle name="60% - Accent2 2" xfId="24" xr:uid="{00000000-0005-0000-0000-000052020000}"/>
    <cellStyle name="60% - Accent2 2 2" xfId="1248" xr:uid="{00000000-0005-0000-0000-000053020000}"/>
    <cellStyle name="60% - Accent2 2 3" xfId="1249" xr:uid="{00000000-0005-0000-0000-000054020000}"/>
    <cellStyle name="60% - Accent2 2 4" xfId="1250" xr:uid="{00000000-0005-0000-0000-000055020000}"/>
    <cellStyle name="60% - Accent2 2 5" xfId="1251" xr:uid="{00000000-0005-0000-0000-000056020000}"/>
    <cellStyle name="60% - Accent2 2 6" xfId="1252" xr:uid="{00000000-0005-0000-0000-000057020000}"/>
    <cellStyle name="60% - Accent2 2 7" xfId="1253" xr:uid="{00000000-0005-0000-0000-000058020000}"/>
    <cellStyle name="60% - Accent2 2 8" xfId="1254" xr:uid="{00000000-0005-0000-0000-000059020000}"/>
    <cellStyle name="60% - Accent2 2 9" xfId="1255" xr:uid="{00000000-0005-0000-0000-00005A020000}"/>
    <cellStyle name="60% - Accent2 3" xfId="1256" xr:uid="{00000000-0005-0000-0000-00005B020000}"/>
    <cellStyle name="60% - Accent3 2" xfId="25" xr:uid="{00000000-0005-0000-0000-00005C020000}"/>
    <cellStyle name="60% - Accent3 2 2" xfId="1257" xr:uid="{00000000-0005-0000-0000-00005D020000}"/>
    <cellStyle name="60% - Accent3 2 3" xfId="1258" xr:uid="{00000000-0005-0000-0000-00005E020000}"/>
    <cellStyle name="60% - Accent3 2 4" xfId="1259" xr:uid="{00000000-0005-0000-0000-00005F020000}"/>
    <cellStyle name="60% - Accent3 2 5" xfId="1260" xr:uid="{00000000-0005-0000-0000-000060020000}"/>
    <cellStyle name="60% - Accent3 2 6" xfId="1261" xr:uid="{00000000-0005-0000-0000-000061020000}"/>
    <cellStyle name="60% - Accent3 2 7" xfId="1262" xr:uid="{00000000-0005-0000-0000-000062020000}"/>
    <cellStyle name="60% - Accent3 2 8" xfId="1263" xr:uid="{00000000-0005-0000-0000-000063020000}"/>
    <cellStyle name="60% - Accent3 2 9" xfId="1264" xr:uid="{00000000-0005-0000-0000-000064020000}"/>
    <cellStyle name="60% - Accent3 3" xfId="1265" xr:uid="{00000000-0005-0000-0000-000065020000}"/>
    <cellStyle name="60% - Accent4 2" xfId="26" xr:uid="{00000000-0005-0000-0000-000066020000}"/>
    <cellStyle name="60% - Accent4 2 2" xfId="1266" xr:uid="{00000000-0005-0000-0000-000067020000}"/>
    <cellStyle name="60% - Accent4 2 3" xfId="1267" xr:uid="{00000000-0005-0000-0000-000068020000}"/>
    <cellStyle name="60% - Accent4 2 4" xfId="1268" xr:uid="{00000000-0005-0000-0000-000069020000}"/>
    <cellStyle name="60% - Accent4 2 5" xfId="1269" xr:uid="{00000000-0005-0000-0000-00006A020000}"/>
    <cellStyle name="60% - Accent4 2 6" xfId="1270" xr:uid="{00000000-0005-0000-0000-00006B020000}"/>
    <cellStyle name="60% - Accent4 2 7" xfId="1271" xr:uid="{00000000-0005-0000-0000-00006C020000}"/>
    <cellStyle name="60% - Accent4 2 8" xfId="1272" xr:uid="{00000000-0005-0000-0000-00006D020000}"/>
    <cellStyle name="60% - Accent4 2 9" xfId="1273" xr:uid="{00000000-0005-0000-0000-00006E020000}"/>
    <cellStyle name="60% - Accent4 3" xfId="1274" xr:uid="{00000000-0005-0000-0000-00006F020000}"/>
    <cellStyle name="60% - Accent5 2" xfId="27" xr:uid="{00000000-0005-0000-0000-000070020000}"/>
    <cellStyle name="60% - Accent5 2 2" xfId="1275" xr:uid="{00000000-0005-0000-0000-000071020000}"/>
    <cellStyle name="60% - Accent5 2 3" xfId="1276" xr:uid="{00000000-0005-0000-0000-000072020000}"/>
    <cellStyle name="60% - Accent5 2 4" xfId="1277" xr:uid="{00000000-0005-0000-0000-000073020000}"/>
    <cellStyle name="60% - Accent5 2 5" xfId="1278" xr:uid="{00000000-0005-0000-0000-000074020000}"/>
    <cellStyle name="60% - Accent5 2 6" xfId="1279" xr:uid="{00000000-0005-0000-0000-000075020000}"/>
    <cellStyle name="60% - Accent5 2 7" xfId="1280" xr:uid="{00000000-0005-0000-0000-000076020000}"/>
    <cellStyle name="60% - Accent5 2 8" xfId="1281" xr:uid="{00000000-0005-0000-0000-000077020000}"/>
    <cellStyle name="60% - Accent5 2 9" xfId="1282" xr:uid="{00000000-0005-0000-0000-000078020000}"/>
    <cellStyle name="60% - Accent5 3" xfId="1283" xr:uid="{00000000-0005-0000-0000-000079020000}"/>
    <cellStyle name="60% - Accent6 2" xfId="28" xr:uid="{00000000-0005-0000-0000-00007A020000}"/>
    <cellStyle name="60% - Accent6 2 2" xfId="1284" xr:uid="{00000000-0005-0000-0000-00007B020000}"/>
    <cellStyle name="60% - Accent6 2 3" xfId="1285" xr:uid="{00000000-0005-0000-0000-00007C020000}"/>
    <cellStyle name="60% - Accent6 2 4" xfId="1286" xr:uid="{00000000-0005-0000-0000-00007D020000}"/>
    <cellStyle name="60% - Accent6 2 5" xfId="1287" xr:uid="{00000000-0005-0000-0000-00007E020000}"/>
    <cellStyle name="60% - Accent6 2 6" xfId="1288" xr:uid="{00000000-0005-0000-0000-00007F020000}"/>
    <cellStyle name="60% - Accent6 2 7" xfId="1289" xr:uid="{00000000-0005-0000-0000-000080020000}"/>
    <cellStyle name="60% - Accent6 2 8" xfId="1290" xr:uid="{00000000-0005-0000-0000-000081020000}"/>
    <cellStyle name="60% - Accent6 2 9" xfId="1291" xr:uid="{00000000-0005-0000-0000-000082020000}"/>
    <cellStyle name="60% - Accent6 3" xfId="1292" xr:uid="{00000000-0005-0000-0000-000083020000}"/>
    <cellStyle name="A%" xfId="1293" xr:uid="{00000000-0005-0000-0000-000084020000}"/>
    <cellStyle name="A% 2" xfId="5680" xr:uid="{00000000-0005-0000-0000-000085020000}"/>
    <cellStyle name="Accent1 2" xfId="29" xr:uid="{00000000-0005-0000-0000-000086020000}"/>
    <cellStyle name="Accent1 2 2" xfId="1294" xr:uid="{00000000-0005-0000-0000-000087020000}"/>
    <cellStyle name="Accent1 2 3" xfId="1295" xr:uid="{00000000-0005-0000-0000-000088020000}"/>
    <cellStyle name="Accent1 2 4" xfId="1296" xr:uid="{00000000-0005-0000-0000-000089020000}"/>
    <cellStyle name="Accent1 2 5" xfId="1297" xr:uid="{00000000-0005-0000-0000-00008A020000}"/>
    <cellStyle name="Accent1 2 6" xfId="1298" xr:uid="{00000000-0005-0000-0000-00008B020000}"/>
    <cellStyle name="Accent1 2 7" xfId="1299" xr:uid="{00000000-0005-0000-0000-00008C020000}"/>
    <cellStyle name="Accent1 2 8" xfId="1300" xr:uid="{00000000-0005-0000-0000-00008D020000}"/>
    <cellStyle name="Accent1 2 9" xfId="1301" xr:uid="{00000000-0005-0000-0000-00008E020000}"/>
    <cellStyle name="Accent1 3" xfId="1302" xr:uid="{00000000-0005-0000-0000-00008F020000}"/>
    <cellStyle name="Accent2 2" xfId="30" xr:uid="{00000000-0005-0000-0000-000090020000}"/>
    <cellStyle name="Accent2 2 2" xfId="1303" xr:uid="{00000000-0005-0000-0000-000091020000}"/>
    <cellStyle name="Accent2 2 3" xfId="1304" xr:uid="{00000000-0005-0000-0000-000092020000}"/>
    <cellStyle name="Accent2 2 4" xfId="1305" xr:uid="{00000000-0005-0000-0000-000093020000}"/>
    <cellStyle name="Accent2 2 5" xfId="1306" xr:uid="{00000000-0005-0000-0000-000094020000}"/>
    <cellStyle name="Accent2 2 6" xfId="1307" xr:uid="{00000000-0005-0000-0000-000095020000}"/>
    <cellStyle name="Accent2 2 7" xfId="1308" xr:uid="{00000000-0005-0000-0000-000096020000}"/>
    <cellStyle name="Accent2 2 8" xfId="1309" xr:uid="{00000000-0005-0000-0000-000097020000}"/>
    <cellStyle name="Accent2 2 9" xfId="1310" xr:uid="{00000000-0005-0000-0000-000098020000}"/>
    <cellStyle name="Accent2 3" xfId="1311" xr:uid="{00000000-0005-0000-0000-000099020000}"/>
    <cellStyle name="Accent3 2" xfId="31" xr:uid="{00000000-0005-0000-0000-00009A020000}"/>
    <cellStyle name="Accent3 2 2" xfId="1312" xr:uid="{00000000-0005-0000-0000-00009B020000}"/>
    <cellStyle name="Accent3 2 3" xfId="1313" xr:uid="{00000000-0005-0000-0000-00009C020000}"/>
    <cellStyle name="Accent3 2 4" xfId="1314" xr:uid="{00000000-0005-0000-0000-00009D020000}"/>
    <cellStyle name="Accent3 2 5" xfId="1315" xr:uid="{00000000-0005-0000-0000-00009E020000}"/>
    <cellStyle name="Accent3 2 6" xfId="1316" xr:uid="{00000000-0005-0000-0000-00009F020000}"/>
    <cellStyle name="Accent3 2 7" xfId="1317" xr:uid="{00000000-0005-0000-0000-0000A0020000}"/>
    <cellStyle name="Accent3 2 8" xfId="1318" xr:uid="{00000000-0005-0000-0000-0000A1020000}"/>
    <cellStyle name="Accent3 2 9" xfId="1319" xr:uid="{00000000-0005-0000-0000-0000A2020000}"/>
    <cellStyle name="Accent3 3" xfId="1320" xr:uid="{00000000-0005-0000-0000-0000A3020000}"/>
    <cellStyle name="Accent4 2" xfId="32" xr:uid="{00000000-0005-0000-0000-0000A4020000}"/>
    <cellStyle name="Accent4 2 2" xfId="1321" xr:uid="{00000000-0005-0000-0000-0000A5020000}"/>
    <cellStyle name="Accent4 2 3" xfId="1322" xr:uid="{00000000-0005-0000-0000-0000A6020000}"/>
    <cellStyle name="Accent4 2 4" xfId="1323" xr:uid="{00000000-0005-0000-0000-0000A7020000}"/>
    <cellStyle name="Accent4 2 5" xfId="1324" xr:uid="{00000000-0005-0000-0000-0000A8020000}"/>
    <cellStyle name="Accent4 2 6" xfId="1325" xr:uid="{00000000-0005-0000-0000-0000A9020000}"/>
    <cellStyle name="Accent4 2 7" xfId="1326" xr:uid="{00000000-0005-0000-0000-0000AA020000}"/>
    <cellStyle name="Accent4 2 8" xfId="1327" xr:uid="{00000000-0005-0000-0000-0000AB020000}"/>
    <cellStyle name="Accent4 2 9" xfId="1328" xr:uid="{00000000-0005-0000-0000-0000AC020000}"/>
    <cellStyle name="Accent4 3" xfId="1329" xr:uid="{00000000-0005-0000-0000-0000AD020000}"/>
    <cellStyle name="Accent5 2" xfId="33" xr:uid="{00000000-0005-0000-0000-0000AE020000}"/>
    <cellStyle name="Accent5 2 2" xfId="1330" xr:uid="{00000000-0005-0000-0000-0000AF020000}"/>
    <cellStyle name="Accent5 2 3" xfId="1331" xr:uid="{00000000-0005-0000-0000-0000B0020000}"/>
    <cellStyle name="Accent5 2 4" xfId="1332" xr:uid="{00000000-0005-0000-0000-0000B1020000}"/>
    <cellStyle name="Accent5 2 5" xfId="1333" xr:uid="{00000000-0005-0000-0000-0000B2020000}"/>
    <cellStyle name="Accent5 2 6" xfId="1334" xr:uid="{00000000-0005-0000-0000-0000B3020000}"/>
    <cellStyle name="Accent5 2 7" xfId="1335" xr:uid="{00000000-0005-0000-0000-0000B4020000}"/>
    <cellStyle name="Accent5 2 8" xfId="1336" xr:uid="{00000000-0005-0000-0000-0000B5020000}"/>
    <cellStyle name="Accent5 2 9" xfId="1337" xr:uid="{00000000-0005-0000-0000-0000B6020000}"/>
    <cellStyle name="Accent5 3" xfId="1338" xr:uid="{00000000-0005-0000-0000-0000B7020000}"/>
    <cellStyle name="Accent6 2" xfId="34" xr:uid="{00000000-0005-0000-0000-0000B8020000}"/>
    <cellStyle name="Accent6 2 2" xfId="1339" xr:uid="{00000000-0005-0000-0000-0000B9020000}"/>
    <cellStyle name="Accent6 2 3" xfId="1340" xr:uid="{00000000-0005-0000-0000-0000BA020000}"/>
    <cellStyle name="Accent6 2 4" xfId="1341" xr:uid="{00000000-0005-0000-0000-0000BB020000}"/>
    <cellStyle name="Accent6 2 5" xfId="1342" xr:uid="{00000000-0005-0000-0000-0000BC020000}"/>
    <cellStyle name="Accent6 2 6" xfId="1343" xr:uid="{00000000-0005-0000-0000-0000BD020000}"/>
    <cellStyle name="Accent6 2 7" xfId="1344" xr:uid="{00000000-0005-0000-0000-0000BE020000}"/>
    <cellStyle name="Accent6 2 8" xfId="1345" xr:uid="{00000000-0005-0000-0000-0000BF020000}"/>
    <cellStyle name="Accent6 2 9" xfId="1346" xr:uid="{00000000-0005-0000-0000-0000C0020000}"/>
    <cellStyle name="Accent6 3" xfId="1347" xr:uid="{00000000-0005-0000-0000-0000C1020000}"/>
    <cellStyle name="Accounting w/$" xfId="1348" xr:uid="{00000000-0005-0000-0000-0000C2020000}"/>
    <cellStyle name="Accounting w/$ Total" xfId="1349" xr:uid="{00000000-0005-0000-0000-0000C3020000}"/>
    <cellStyle name="Accounting w/o $" xfId="1350" xr:uid="{00000000-0005-0000-0000-0000C4020000}"/>
    <cellStyle name="Acinput" xfId="1351" xr:uid="{00000000-0005-0000-0000-0000C5020000}"/>
    <cellStyle name="Acinput 2" xfId="5681" xr:uid="{00000000-0005-0000-0000-0000C6020000}"/>
    <cellStyle name="Acinput,," xfId="1352" xr:uid="{00000000-0005-0000-0000-0000C7020000}"/>
    <cellStyle name="Acinput,, 2" xfId="5682" xr:uid="{00000000-0005-0000-0000-0000C8020000}"/>
    <cellStyle name="Acoutput" xfId="1353" xr:uid="{00000000-0005-0000-0000-0000C9020000}"/>
    <cellStyle name="Acoutput 2" xfId="5683" xr:uid="{00000000-0005-0000-0000-0000CA020000}"/>
    <cellStyle name="Acoutput,," xfId="1354" xr:uid="{00000000-0005-0000-0000-0000CB020000}"/>
    <cellStyle name="Acoutput,, 2" xfId="5684" xr:uid="{00000000-0005-0000-0000-0000CC020000}"/>
    <cellStyle name="Actual Date" xfId="1355" xr:uid="{00000000-0005-0000-0000-0000CD020000}"/>
    <cellStyle name="AFE" xfId="1356" xr:uid="{00000000-0005-0000-0000-0000CE020000}"/>
    <cellStyle name="al" xfId="1357" xr:uid="{00000000-0005-0000-0000-0000CF020000}"/>
    <cellStyle name="Amount_EQU_RIGH.XLS_Equity market_Preferred Securities " xfId="1358" xr:uid="{00000000-0005-0000-0000-0000D0020000}"/>
    <cellStyle name="Apershare" xfId="1359" xr:uid="{00000000-0005-0000-0000-0000D1020000}"/>
    <cellStyle name="Apershare 2" xfId="5685" xr:uid="{00000000-0005-0000-0000-0000D2020000}"/>
    <cellStyle name="Aprice" xfId="1360" xr:uid="{00000000-0005-0000-0000-0000D3020000}"/>
    <cellStyle name="Aprice 2" xfId="5686" xr:uid="{00000000-0005-0000-0000-0000D4020000}"/>
    <cellStyle name="ar" xfId="1361" xr:uid="{00000000-0005-0000-0000-0000D5020000}"/>
    <cellStyle name="ar 2" xfId="6858" xr:uid="{00000000-0005-0000-0000-0000D6020000}"/>
    <cellStyle name="Arial 10" xfId="1362" xr:uid="{00000000-0005-0000-0000-0000D7020000}"/>
    <cellStyle name="Arial 12" xfId="1363" xr:uid="{00000000-0005-0000-0000-0000D8020000}"/>
    <cellStyle name="Availability" xfId="1364" xr:uid="{00000000-0005-0000-0000-0000D9020000}"/>
    <cellStyle name="Bad 2" xfId="35" xr:uid="{00000000-0005-0000-0000-0000DB020000}"/>
    <cellStyle name="Bad 2 2" xfId="1365" xr:uid="{00000000-0005-0000-0000-0000DC020000}"/>
    <cellStyle name="Bad 2 3" xfId="1366" xr:uid="{00000000-0005-0000-0000-0000DD020000}"/>
    <cellStyle name="Bad 2 4" xfId="1367" xr:uid="{00000000-0005-0000-0000-0000DE020000}"/>
    <cellStyle name="Bad 2 5" xfId="1368" xr:uid="{00000000-0005-0000-0000-0000DF020000}"/>
    <cellStyle name="Bad 2 6" xfId="1369" xr:uid="{00000000-0005-0000-0000-0000E0020000}"/>
    <cellStyle name="Bad 2 7" xfId="1370" xr:uid="{00000000-0005-0000-0000-0000E1020000}"/>
    <cellStyle name="Bad 2 8" xfId="1371" xr:uid="{00000000-0005-0000-0000-0000E2020000}"/>
    <cellStyle name="Bad 2 9" xfId="1372" xr:uid="{00000000-0005-0000-0000-0000E3020000}"/>
    <cellStyle name="Bad 3" xfId="1373" xr:uid="{00000000-0005-0000-0000-0000E4020000}"/>
    <cellStyle name="Band 2" xfId="1374" xr:uid="{00000000-0005-0000-0000-0000E5020000}"/>
    <cellStyle name="Band 2 2" xfId="5687" xr:uid="{00000000-0005-0000-0000-0000E6020000}"/>
    <cellStyle name="Blank" xfId="1375" xr:uid="{00000000-0005-0000-0000-0000E7020000}"/>
    <cellStyle name="Blue" xfId="1376" xr:uid="{00000000-0005-0000-0000-0000E8020000}"/>
    <cellStyle name="Bold/Border" xfId="1377" xr:uid="{00000000-0005-0000-0000-0000E9020000}"/>
    <cellStyle name="Bold/Border 2" xfId="5688" xr:uid="{00000000-0005-0000-0000-0000EA020000}"/>
    <cellStyle name="Border Heavy" xfId="1378" xr:uid="{00000000-0005-0000-0000-0000EB020000}"/>
    <cellStyle name="Border Thin" xfId="1379" xr:uid="{00000000-0005-0000-0000-0000EC020000}"/>
    <cellStyle name="Border, Bottom" xfId="1380" xr:uid="{00000000-0005-0000-0000-0000ED020000}"/>
    <cellStyle name="Border, Bottom 2" xfId="5689" xr:uid="{00000000-0005-0000-0000-0000EE020000}"/>
    <cellStyle name="Border, Left" xfId="1381" xr:uid="{00000000-0005-0000-0000-0000EF020000}"/>
    <cellStyle name="Border, Left 2" xfId="5690" xr:uid="{00000000-0005-0000-0000-0000F0020000}"/>
    <cellStyle name="Border, Right" xfId="1382" xr:uid="{00000000-0005-0000-0000-0000F1020000}"/>
    <cellStyle name="Border, Top" xfId="1383" xr:uid="{00000000-0005-0000-0000-0000F2020000}"/>
    <cellStyle name="BritPound" xfId="1384" xr:uid="{00000000-0005-0000-0000-0000F4020000}"/>
    <cellStyle name="Bullet" xfId="1385" xr:uid="{00000000-0005-0000-0000-0000F5020000}"/>
    <cellStyle name="Calc Currency (0)" xfId="1386" xr:uid="{00000000-0005-0000-0000-0000F6020000}"/>
    <cellStyle name="Calc Currency (2)" xfId="1387" xr:uid="{00000000-0005-0000-0000-0000F7020000}"/>
    <cellStyle name="Calc Percent (0)" xfId="1388" xr:uid="{00000000-0005-0000-0000-0000F8020000}"/>
    <cellStyle name="Calc Percent (1)" xfId="1389" xr:uid="{00000000-0005-0000-0000-0000F9020000}"/>
    <cellStyle name="Calc Percent (2)" xfId="1390" xr:uid="{00000000-0005-0000-0000-0000FA020000}"/>
    <cellStyle name="Calc Units (0)" xfId="1391" xr:uid="{00000000-0005-0000-0000-0000FB020000}"/>
    <cellStyle name="Calc Units (1)" xfId="1392" xr:uid="{00000000-0005-0000-0000-0000FC020000}"/>
    <cellStyle name="Calc Units (2)" xfId="1393" xr:uid="{00000000-0005-0000-0000-0000FD020000}"/>
    <cellStyle name="Calcul" xfId="1394" xr:uid="{00000000-0005-0000-0000-0000FE020000}"/>
    <cellStyle name="Calculation 2" xfId="36" xr:uid="{00000000-0005-0000-0000-0000FF020000}"/>
    <cellStyle name="Calculation 2 10" xfId="9740" xr:uid="{00000000-0005-0000-0000-000000030000}"/>
    <cellStyle name="Calculation 2 2" xfId="64" xr:uid="{00000000-0005-0000-0000-000001030000}"/>
    <cellStyle name="Calculation 2 2 2" xfId="84" xr:uid="{00000000-0005-0000-0000-000002030000}"/>
    <cellStyle name="Calculation 2 2 2 2" xfId="9761" xr:uid="{00000000-0005-0000-0000-000003030000}"/>
    <cellStyle name="Calculation 2 2 3" xfId="9747" xr:uid="{00000000-0005-0000-0000-000004030000}"/>
    <cellStyle name="Calculation 2 3" xfId="78" xr:uid="{00000000-0005-0000-0000-000005030000}"/>
    <cellStyle name="Calculation 2 3 2" xfId="9755" xr:uid="{00000000-0005-0000-0000-000006030000}"/>
    <cellStyle name="Calculation 2 4" xfId="1395" xr:uid="{00000000-0005-0000-0000-000007030000}"/>
    <cellStyle name="Calculation 2 5" xfId="1396" xr:uid="{00000000-0005-0000-0000-000008030000}"/>
    <cellStyle name="Calculation 2 6" xfId="1397" xr:uid="{00000000-0005-0000-0000-000009030000}"/>
    <cellStyle name="Calculation 2 7" xfId="1398" xr:uid="{00000000-0005-0000-0000-00000A030000}"/>
    <cellStyle name="Calculation 2 8" xfId="1399" xr:uid="{00000000-0005-0000-0000-00000B030000}"/>
    <cellStyle name="Calculation 2 9" xfId="1400" xr:uid="{00000000-0005-0000-0000-00000C030000}"/>
    <cellStyle name="Calculation 3" xfId="1401" xr:uid="{00000000-0005-0000-0000-00000D030000}"/>
    <cellStyle name="Case" xfId="1402" xr:uid="{00000000-0005-0000-0000-00000E030000}"/>
    <cellStyle name="Cellule liée" xfId="1403" xr:uid="{00000000-0005-0000-0000-00000F030000}"/>
    <cellStyle name="Check" xfId="1404" xr:uid="{00000000-0005-0000-0000-000010030000}"/>
    <cellStyle name="Check Cell 2" xfId="37" xr:uid="{00000000-0005-0000-0000-000011030000}"/>
    <cellStyle name="Check Cell 2 2" xfId="1405" xr:uid="{00000000-0005-0000-0000-000012030000}"/>
    <cellStyle name="Check Cell 2 3" xfId="1406" xr:uid="{00000000-0005-0000-0000-000013030000}"/>
    <cellStyle name="Check Cell 2 4" xfId="1407" xr:uid="{00000000-0005-0000-0000-000014030000}"/>
    <cellStyle name="Check Cell 2 5" xfId="1408" xr:uid="{00000000-0005-0000-0000-000015030000}"/>
    <cellStyle name="Check Cell 2 6" xfId="1409" xr:uid="{00000000-0005-0000-0000-000016030000}"/>
    <cellStyle name="Check Cell 2 7" xfId="1410" xr:uid="{00000000-0005-0000-0000-000017030000}"/>
    <cellStyle name="Check Cell 2 8" xfId="1411" xr:uid="{00000000-0005-0000-0000-000018030000}"/>
    <cellStyle name="Check Cell 2 9" xfId="1412" xr:uid="{00000000-0005-0000-0000-000019030000}"/>
    <cellStyle name="Check Cell 3" xfId="1413" xr:uid="{00000000-0005-0000-0000-00001A030000}"/>
    <cellStyle name="Chiffre" xfId="1414" xr:uid="{00000000-0005-0000-0000-00001B030000}"/>
    <cellStyle name="Colhead_left" xfId="1415" xr:uid="{00000000-0005-0000-0000-00001C030000}"/>
    <cellStyle name="ColHeading" xfId="1416" xr:uid="{00000000-0005-0000-0000-00001D030000}"/>
    <cellStyle name="Column Title" xfId="1417" xr:uid="{00000000-0005-0000-0000-00001E030000}"/>
    <cellStyle name="ColumnHeadings" xfId="1418" xr:uid="{00000000-0005-0000-0000-00001F030000}"/>
    <cellStyle name="ColumnHeadings2" xfId="1419" xr:uid="{00000000-0005-0000-0000-000020030000}"/>
    <cellStyle name="Comma" xfId="71" builtinId="3"/>
    <cellStyle name="Comma  - Style1" xfId="1420" xr:uid="{00000000-0005-0000-0000-000022030000}"/>
    <cellStyle name="Comma  - Style2" xfId="1421" xr:uid="{00000000-0005-0000-0000-000023030000}"/>
    <cellStyle name="Comma  - Style3" xfId="1422" xr:uid="{00000000-0005-0000-0000-000024030000}"/>
    <cellStyle name="Comma  - Style4" xfId="1423" xr:uid="{00000000-0005-0000-0000-000025030000}"/>
    <cellStyle name="Comma  - Style5" xfId="1424" xr:uid="{00000000-0005-0000-0000-000026030000}"/>
    <cellStyle name="Comma  - Style6" xfId="1425" xr:uid="{00000000-0005-0000-0000-000027030000}"/>
    <cellStyle name="Comma  - Style7" xfId="1426" xr:uid="{00000000-0005-0000-0000-000028030000}"/>
    <cellStyle name="Comma  - Style8" xfId="1427" xr:uid="{00000000-0005-0000-0000-000029030000}"/>
    <cellStyle name="Comma ," xfId="1428" xr:uid="{00000000-0005-0000-0000-00002A030000}"/>
    <cellStyle name="Comma [00]" xfId="1429" xr:uid="{00000000-0005-0000-0000-00002B030000}"/>
    <cellStyle name="Comma [1]" xfId="1430" xr:uid="{00000000-0005-0000-0000-00002C030000}"/>
    <cellStyle name="Comma [2]" xfId="1431" xr:uid="{00000000-0005-0000-0000-00002D030000}"/>
    <cellStyle name="Comma [3]" xfId="1432" xr:uid="{00000000-0005-0000-0000-00002E030000}"/>
    <cellStyle name="Comma 0" xfId="1433" xr:uid="{00000000-0005-0000-0000-00002F030000}"/>
    <cellStyle name="Comma 0*" xfId="1434" xr:uid="{00000000-0005-0000-0000-000030030000}"/>
    <cellStyle name="Comma 10" xfId="1435" xr:uid="{00000000-0005-0000-0000-000031030000}"/>
    <cellStyle name="Comma 10 2" xfId="1436" xr:uid="{00000000-0005-0000-0000-000032030000}"/>
    <cellStyle name="Comma 10 3" xfId="1437" xr:uid="{00000000-0005-0000-0000-000033030000}"/>
    <cellStyle name="Comma 10 4" xfId="1438" xr:uid="{00000000-0005-0000-0000-000034030000}"/>
    <cellStyle name="Comma 10 5" xfId="1439" xr:uid="{00000000-0005-0000-0000-000035030000}"/>
    <cellStyle name="Comma 11" xfId="1440" xr:uid="{00000000-0005-0000-0000-000036030000}"/>
    <cellStyle name="Comma 12" xfId="1441" xr:uid="{00000000-0005-0000-0000-000037030000}"/>
    <cellStyle name="Comma 13" xfId="132" xr:uid="{00000000-0005-0000-0000-000038030000}"/>
    <cellStyle name="Comma 14" xfId="6205" xr:uid="{00000000-0005-0000-0000-000039030000}"/>
    <cellStyle name="Comma 15" xfId="6257" xr:uid="{00000000-0005-0000-0000-00003A030000}"/>
    <cellStyle name="Comma 16" xfId="6259" xr:uid="{00000000-0005-0000-0000-00003B030000}"/>
    <cellStyle name="Comma 17" xfId="6258" xr:uid="{00000000-0005-0000-0000-00003C030000}"/>
    <cellStyle name="Comma 2" xfId="1" xr:uid="{00000000-0005-0000-0000-00003D030000}"/>
    <cellStyle name="Comma 2 10" xfId="1442" xr:uid="{00000000-0005-0000-0000-00003E030000}"/>
    <cellStyle name="Comma 2 11" xfId="1443" xr:uid="{00000000-0005-0000-0000-00003F030000}"/>
    <cellStyle name="Comma 2 11 2" xfId="1444" xr:uid="{00000000-0005-0000-0000-000040030000}"/>
    <cellStyle name="Comma 2 11 2 2" xfId="1445" xr:uid="{00000000-0005-0000-0000-000041030000}"/>
    <cellStyle name="Comma 2 11 3" xfId="1446" xr:uid="{00000000-0005-0000-0000-000042030000}"/>
    <cellStyle name="Comma 2 12" xfId="1447" xr:uid="{00000000-0005-0000-0000-000043030000}"/>
    <cellStyle name="Comma 2 12 2" xfId="1448" xr:uid="{00000000-0005-0000-0000-000044030000}"/>
    <cellStyle name="Comma 2 13" xfId="1449" xr:uid="{00000000-0005-0000-0000-000045030000}"/>
    <cellStyle name="Comma 2 14" xfId="1450" xr:uid="{00000000-0005-0000-0000-000046030000}"/>
    <cellStyle name="Comma 2 15" xfId="1451" xr:uid="{00000000-0005-0000-0000-000047030000}"/>
    <cellStyle name="Comma 2 16" xfId="1452" xr:uid="{00000000-0005-0000-0000-000048030000}"/>
    <cellStyle name="Comma 2 17" xfId="1453" xr:uid="{00000000-0005-0000-0000-000049030000}"/>
    <cellStyle name="Comma 2 18" xfId="1454" xr:uid="{00000000-0005-0000-0000-00004A030000}"/>
    <cellStyle name="Comma 2 19" xfId="1455" xr:uid="{00000000-0005-0000-0000-00004B030000}"/>
    <cellStyle name="Comma 2 2" xfId="2" xr:uid="{00000000-0005-0000-0000-00004C030000}"/>
    <cellStyle name="Comma 2 2 10" xfId="1456" xr:uid="{00000000-0005-0000-0000-00004D030000}"/>
    <cellStyle name="Comma 2 2 11" xfId="1457" xr:uid="{00000000-0005-0000-0000-00004E030000}"/>
    <cellStyle name="Comma 2 2 2" xfId="1458" xr:uid="{00000000-0005-0000-0000-00004F030000}"/>
    <cellStyle name="Comma 2 2 2 2" xfId="1459" xr:uid="{00000000-0005-0000-0000-000050030000}"/>
    <cellStyle name="Comma 2 2 3" xfId="1460" xr:uid="{00000000-0005-0000-0000-000051030000}"/>
    <cellStyle name="Comma 2 2 4" xfId="1461" xr:uid="{00000000-0005-0000-0000-000052030000}"/>
    <cellStyle name="Comma 2 2 5" xfId="1462" xr:uid="{00000000-0005-0000-0000-000053030000}"/>
    <cellStyle name="Comma 2 2 6" xfId="1463" xr:uid="{00000000-0005-0000-0000-000054030000}"/>
    <cellStyle name="Comma 2 2 7" xfId="1464" xr:uid="{00000000-0005-0000-0000-000055030000}"/>
    <cellStyle name="Comma 2 2 8" xfId="1465" xr:uid="{00000000-0005-0000-0000-000056030000}"/>
    <cellStyle name="Comma 2 2 9" xfId="1466" xr:uid="{00000000-0005-0000-0000-000057030000}"/>
    <cellStyle name="Comma 2 20" xfId="9772" xr:uid="{9488FBB6-BF3D-4DAE-9C58-6D5A4FDDF3A7}"/>
    <cellStyle name="Comma 2 3" xfId="39" xr:uid="{00000000-0005-0000-0000-000058030000}"/>
    <cellStyle name="Comma 2 3 2" xfId="1467" xr:uid="{00000000-0005-0000-0000-000059030000}"/>
    <cellStyle name="Comma 2 3 3" xfId="1468" xr:uid="{00000000-0005-0000-0000-00005A030000}"/>
    <cellStyle name="Comma 2 3 4" xfId="1469" xr:uid="{00000000-0005-0000-0000-00005B030000}"/>
    <cellStyle name="Comma 2 3 5" xfId="1470" xr:uid="{00000000-0005-0000-0000-00005C030000}"/>
    <cellStyle name="Comma 2 3 6" xfId="1471" xr:uid="{00000000-0005-0000-0000-00005D030000}"/>
    <cellStyle name="Comma 2 3 7" xfId="1472" xr:uid="{00000000-0005-0000-0000-00005E030000}"/>
    <cellStyle name="Comma 2 3 8" xfId="1473" xr:uid="{00000000-0005-0000-0000-00005F030000}"/>
    <cellStyle name="Comma 2 4" xfId="1474" xr:uid="{00000000-0005-0000-0000-000060030000}"/>
    <cellStyle name="Comma 2 4 2" xfId="1475" xr:uid="{00000000-0005-0000-0000-000061030000}"/>
    <cellStyle name="Comma 2 4 3" xfId="1476" xr:uid="{00000000-0005-0000-0000-000062030000}"/>
    <cellStyle name="Comma 2 5" xfId="1477" xr:uid="{00000000-0005-0000-0000-000063030000}"/>
    <cellStyle name="Comma 2 5 2" xfId="1478" xr:uid="{00000000-0005-0000-0000-000064030000}"/>
    <cellStyle name="Comma 2 5 2 2" xfId="1479" xr:uid="{00000000-0005-0000-0000-000065030000}"/>
    <cellStyle name="Comma 2 5 2 2 2" xfId="1480" xr:uid="{00000000-0005-0000-0000-000066030000}"/>
    <cellStyle name="Comma 2 5 2 2 2 2" xfId="1481" xr:uid="{00000000-0005-0000-0000-000067030000}"/>
    <cellStyle name="Comma 2 5 2 2 3" xfId="1482" xr:uid="{00000000-0005-0000-0000-000068030000}"/>
    <cellStyle name="Comma 2 5 2 3" xfId="1483" xr:uid="{00000000-0005-0000-0000-000069030000}"/>
    <cellStyle name="Comma 2 5 2 3 2" xfId="1484" xr:uid="{00000000-0005-0000-0000-00006A030000}"/>
    <cellStyle name="Comma 2 5 2 4" xfId="1485" xr:uid="{00000000-0005-0000-0000-00006B030000}"/>
    <cellStyle name="Comma 2 5 3" xfId="1486" xr:uid="{00000000-0005-0000-0000-00006C030000}"/>
    <cellStyle name="Comma 2 5 3 2" xfId="1487" xr:uid="{00000000-0005-0000-0000-00006D030000}"/>
    <cellStyle name="Comma 2 5 3 2 2" xfId="1488" xr:uid="{00000000-0005-0000-0000-00006E030000}"/>
    <cellStyle name="Comma 2 5 3 2 2 2" xfId="1489" xr:uid="{00000000-0005-0000-0000-00006F030000}"/>
    <cellStyle name="Comma 2 5 3 2 3" xfId="1490" xr:uid="{00000000-0005-0000-0000-000070030000}"/>
    <cellStyle name="Comma 2 5 3 3" xfId="1491" xr:uid="{00000000-0005-0000-0000-000071030000}"/>
    <cellStyle name="Comma 2 5 3 3 2" xfId="1492" xr:uid="{00000000-0005-0000-0000-000072030000}"/>
    <cellStyle name="Comma 2 5 3 4" xfId="1493" xr:uid="{00000000-0005-0000-0000-000073030000}"/>
    <cellStyle name="Comma 2 5 4" xfId="1494" xr:uid="{00000000-0005-0000-0000-000074030000}"/>
    <cellStyle name="Comma 2 5 4 2" xfId="1495" xr:uid="{00000000-0005-0000-0000-000075030000}"/>
    <cellStyle name="Comma 2 5 4 2 2" xfId="1496" xr:uid="{00000000-0005-0000-0000-000076030000}"/>
    <cellStyle name="Comma 2 5 4 3" xfId="1497" xr:uid="{00000000-0005-0000-0000-000077030000}"/>
    <cellStyle name="Comma 2 5 5" xfId="1498" xr:uid="{00000000-0005-0000-0000-000078030000}"/>
    <cellStyle name="Comma 2 5 5 2" xfId="1499" xr:uid="{00000000-0005-0000-0000-000079030000}"/>
    <cellStyle name="Comma 2 5 6" xfId="1500" xr:uid="{00000000-0005-0000-0000-00007A030000}"/>
    <cellStyle name="Comma 2 6" xfId="1501" xr:uid="{00000000-0005-0000-0000-00007B030000}"/>
    <cellStyle name="Comma 2 6 2" xfId="1502" xr:uid="{00000000-0005-0000-0000-00007C030000}"/>
    <cellStyle name="Comma 2 6 2 2" xfId="1503" xr:uid="{00000000-0005-0000-0000-00007D030000}"/>
    <cellStyle name="Comma 2 6 2 2 2" xfId="1504" xr:uid="{00000000-0005-0000-0000-00007E030000}"/>
    <cellStyle name="Comma 2 6 2 3" xfId="1505" xr:uid="{00000000-0005-0000-0000-00007F030000}"/>
    <cellStyle name="Comma 2 6 3" xfId="1506" xr:uid="{00000000-0005-0000-0000-000080030000}"/>
    <cellStyle name="Comma 2 6 3 2" xfId="1507" xr:uid="{00000000-0005-0000-0000-000081030000}"/>
    <cellStyle name="Comma 2 6 4" xfId="1508" xr:uid="{00000000-0005-0000-0000-000082030000}"/>
    <cellStyle name="Comma 2 7" xfId="1509" xr:uid="{00000000-0005-0000-0000-000083030000}"/>
    <cellStyle name="Comma 2 7 2" xfId="1510" xr:uid="{00000000-0005-0000-0000-000084030000}"/>
    <cellStyle name="Comma 2 7 2 2" xfId="1511" xr:uid="{00000000-0005-0000-0000-000085030000}"/>
    <cellStyle name="Comma 2 7 2 2 2" xfId="1512" xr:uid="{00000000-0005-0000-0000-000086030000}"/>
    <cellStyle name="Comma 2 7 2 3" xfId="1513" xr:uid="{00000000-0005-0000-0000-000087030000}"/>
    <cellStyle name="Comma 2 7 3" xfId="1514" xr:uid="{00000000-0005-0000-0000-000088030000}"/>
    <cellStyle name="Comma 2 7 3 2" xfId="1515" xr:uid="{00000000-0005-0000-0000-000089030000}"/>
    <cellStyle name="Comma 2 7 4" xfId="1516" xr:uid="{00000000-0005-0000-0000-00008A030000}"/>
    <cellStyle name="Comma 2 8" xfId="1517" xr:uid="{00000000-0005-0000-0000-00008B030000}"/>
    <cellStyle name="Comma 2 9" xfId="1518" xr:uid="{00000000-0005-0000-0000-00008C030000}"/>
    <cellStyle name="Comma 2 9 2" xfId="1519" xr:uid="{00000000-0005-0000-0000-00008D030000}"/>
    <cellStyle name="Comma 2 9 2 2" xfId="1520" xr:uid="{00000000-0005-0000-0000-00008E030000}"/>
    <cellStyle name="Comma 2 9 3" xfId="1521" xr:uid="{00000000-0005-0000-0000-00008F030000}"/>
    <cellStyle name="Comma 2*" xfId="1522" xr:uid="{00000000-0005-0000-0000-000090030000}"/>
    <cellStyle name="Comma 3" xfId="3" xr:uid="{00000000-0005-0000-0000-000091030000}"/>
    <cellStyle name="Comma 3 2" xfId="40" xr:uid="{00000000-0005-0000-0000-000092030000}"/>
    <cellStyle name="Comma 3 2 2" xfId="1523" xr:uid="{00000000-0005-0000-0000-000093030000}"/>
    <cellStyle name="Comma 3 3" xfId="1524" xr:uid="{00000000-0005-0000-0000-000094030000}"/>
    <cellStyle name="Comma 3 3 2" xfId="1525" xr:uid="{00000000-0005-0000-0000-000095030000}"/>
    <cellStyle name="Comma 3 3 2 2" xfId="1526" xr:uid="{00000000-0005-0000-0000-000096030000}"/>
    <cellStyle name="Comma 3 3 3" xfId="1527" xr:uid="{00000000-0005-0000-0000-000097030000}"/>
    <cellStyle name="Comma 3 3 4" xfId="1528" xr:uid="{00000000-0005-0000-0000-000098030000}"/>
    <cellStyle name="Comma 3 4" xfId="1529" xr:uid="{00000000-0005-0000-0000-000099030000}"/>
    <cellStyle name="Comma 3 4 2" xfId="1530" xr:uid="{00000000-0005-0000-0000-00009A030000}"/>
    <cellStyle name="Comma 3 4 3" xfId="1531" xr:uid="{00000000-0005-0000-0000-00009B030000}"/>
    <cellStyle name="Comma 3 5" xfId="1532" xr:uid="{00000000-0005-0000-0000-00009C030000}"/>
    <cellStyle name="Comma 3 6" xfId="1533" xr:uid="{00000000-0005-0000-0000-00009D030000}"/>
    <cellStyle name="Comma 3 7" xfId="1534" xr:uid="{00000000-0005-0000-0000-00009E030000}"/>
    <cellStyle name="Comma 3 8" xfId="1535" xr:uid="{00000000-0005-0000-0000-00009F030000}"/>
    <cellStyle name="Comma 3 9" xfId="1536" xr:uid="{00000000-0005-0000-0000-0000A0030000}"/>
    <cellStyle name="Comma 4" xfId="38" xr:uid="{00000000-0005-0000-0000-0000A1030000}"/>
    <cellStyle name="Comma 4 10" xfId="1537" xr:uid="{00000000-0005-0000-0000-0000A2030000}"/>
    <cellStyle name="Comma 4 11" xfId="1538" xr:uid="{00000000-0005-0000-0000-0000A3030000}"/>
    <cellStyle name="Comma 4 12" xfId="1539" xr:uid="{00000000-0005-0000-0000-0000A4030000}"/>
    <cellStyle name="Comma 4 13" xfId="1540" xr:uid="{00000000-0005-0000-0000-0000A5030000}"/>
    <cellStyle name="Comma 4 14" xfId="1541" xr:uid="{00000000-0005-0000-0000-0000A6030000}"/>
    <cellStyle name="Comma 4 2" xfId="1542" xr:uid="{00000000-0005-0000-0000-0000A7030000}"/>
    <cellStyle name="Comma 4 2 2" xfId="1543" xr:uid="{00000000-0005-0000-0000-0000A8030000}"/>
    <cellStyle name="Comma 4 2 2 2" xfId="1544" xr:uid="{00000000-0005-0000-0000-0000A9030000}"/>
    <cellStyle name="Comma 4 2 2 2 2" xfId="1545" xr:uid="{00000000-0005-0000-0000-0000AA030000}"/>
    <cellStyle name="Comma 4 2 2 3" xfId="1546" xr:uid="{00000000-0005-0000-0000-0000AB030000}"/>
    <cellStyle name="Comma 4 2 3" xfId="1547" xr:uid="{00000000-0005-0000-0000-0000AC030000}"/>
    <cellStyle name="Comma 4 2 3 2" xfId="1548" xr:uid="{00000000-0005-0000-0000-0000AD030000}"/>
    <cellStyle name="Comma 4 2 4" xfId="1549" xr:uid="{00000000-0005-0000-0000-0000AE030000}"/>
    <cellStyle name="Comma 4 2 5" xfId="1550" xr:uid="{00000000-0005-0000-0000-0000AF030000}"/>
    <cellStyle name="Comma 4 3" xfId="1551" xr:uid="{00000000-0005-0000-0000-0000B0030000}"/>
    <cellStyle name="Comma 4 3 2" xfId="1552" xr:uid="{00000000-0005-0000-0000-0000B1030000}"/>
    <cellStyle name="Comma 4 3 2 2" xfId="1553" xr:uid="{00000000-0005-0000-0000-0000B2030000}"/>
    <cellStyle name="Comma 4 3 2 2 2" xfId="1554" xr:uid="{00000000-0005-0000-0000-0000B3030000}"/>
    <cellStyle name="Comma 4 3 2 3" xfId="1555" xr:uid="{00000000-0005-0000-0000-0000B4030000}"/>
    <cellStyle name="Comma 4 3 3" xfId="1556" xr:uid="{00000000-0005-0000-0000-0000B5030000}"/>
    <cellStyle name="Comma 4 3 3 2" xfId="1557" xr:uid="{00000000-0005-0000-0000-0000B6030000}"/>
    <cellStyle name="Comma 4 3 4" xfId="1558" xr:uid="{00000000-0005-0000-0000-0000B7030000}"/>
    <cellStyle name="Comma 4 4" xfId="1559" xr:uid="{00000000-0005-0000-0000-0000B8030000}"/>
    <cellStyle name="Comma 4 4 2" xfId="1560" xr:uid="{00000000-0005-0000-0000-0000B9030000}"/>
    <cellStyle name="Comma 4 4 2 2" xfId="1561" xr:uid="{00000000-0005-0000-0000-0000BA030000}"/>
    <cellStyle name="Comma 4 4 2 2 2" xfId="1562" xr:uid="{00000000-0005-0000-0000-0000BB030000}"/>
    <cellStyle name="Comma 4 4 2 3" xfId="1563" xr:uid="{00000000-0005-0000-0000-0000BC030000}"/>
    <cellStyle name="Comma 4 4 3" xfId="1564" xr:uid="{00000000-0005-0000-0000-0000BD030000}"/>
    <cellStyle name="Comma 4 4 3 2" xfId="1565" xr:uid="{00000000-0005-0000-0000-0000BE030000}"/>
    <cellStyle name="Comma 4 4 4" xfId="1566" xr:uid="{00000000-0005-0000-0000-0000BF030000}"/>
    <cellStyle name="Comma 4 5" xfId="1567" xr:uid="{00000000-0005-0000-0000-0000C0030000}"/>
    <cellStyle name="Comma 4 5 2" xfId="1568" xr:uid="{00000000-0005-0000-0000-0000C1030000}"/>
    <cellStyle name="Comma 4 5 2 2" xfId="1569" xr:uid="{00000000-0005-0000-0000-0000C2030000}"/>
    <cellStyle name="Comma 4 5 3" xfId="1570" xr:uid="{00000000-0005-0000-0000-0000C3030000}"/>
    <cellStyle name="Comma 4 6" xfId="1571" xr:uid="{00000000-0005-0000-0000-0000C4030000}"/>
    <cellStyle name="Comma 4 6 2" xfId="1572" xr:uid="{00000000-0005-0000-0000-0000C5030000}"/>
    <cellStyle name="Comma 4 6 2 2" xfId="1573" xr:uid="{00000000-0005-0000-0000-0000C6030000}"/>
    <cellStyle name="Comma 4 6 3" xfId="1574" xr:uid="{00000000-0005-0000-0000-0000C7030000}"/>
    <cellStyle name="Comma 4 7" xfId="1575" xr:uid="{00000000-0005-0000-0000-0000C8030000}"/>
    <cellStyle name="Comma 4 7 2" xfId="1576" xr:uid="{00000000-0005-0000-0000-0000C9030000}"/>
    <cellStyle name="Comma 4 8" xfId="1577" xr:uid="{00000000-0005-0000-0000-0000CA030000}"/>
    <cellStyle name="Comma 4 9" xfId="1578" xr:uid="{00000000-0005-0000-0000-0000CB030000}"/>
    <cellStyle name="Comma 5" xfId="90" xr:uid="{00000000-0005-0000-0000-0000CC030000}"/>
    <cellStyle name="Comma 5 10" xfId="1579" xr:uid="{00000000-0005-0000-0000-0000CD030000}"/>
    <cellStyle name="Comma 5 11" xfId="1580" xr:uid="{00000000-0005-0000-0000-0000CE030000}"/>
    <cellStyle name="Comma 5 12" xfId="1581" xr:uid="{00000000-0005-0000-0000-0000CF030000}"/>
    <cellStyle name="Comma 5 2" xfId="1582" xr:uid="{00000000-0005-0000-0000-0000D0030000}"/>
    <cellStyle name="Comma 5 2 2" xfId="1583" xr:uid="{00000000-0005-0000-0000-0000D1030000}"/>
    <cellStyle name="Comma 5 2 2 2" xfId="1584" xr:uid="{00000000-0005-0000-0000-0000D2030000}"/>
    <cellStyle name="Comma 5 2 2 2 2" xfId="1585" xr:uid="{00000000-0005-0000-0000-0000D3030000}"/>
    <cellStyle name="Comma 5 2 2 3" xfId="1586" xr:uid="{00000000-0005-0000-0000-0000D4030000}"/>
    <cellStyle name="Comma 5 2 3" xfId="1587" xr:uid="{00000000-0005-0000-0000-0000D5030000}"/>
    <cellStyle name="Comma 5 2 3 2" xfId="1588" xr:uid="{00000000-0005-0000-0000-0000D6030000}"/>
    <cellStyle name="Comma 5 2 4" xfId="1589" xr:uid="{00000000-0005-0000-0000-0000D7030000}"/>
    <cellStyle name="Comma 5 3" xfId="1590" xr:uid="{00000000-0005-0000-0000-0000D8030000}"/>
    <cellStyle name="Comma 5 3 2" xfId="1591" xr:uid="{00000000-0005-0000-0000-0000D9030000}"/>
    <cellStyle name="Comma 5 3 2 2" xfId="1592" xr:uid="{00000000-0005-0000-0000-0000DA030000}"/>
    <cellStyle name="Comma 5 3 2 2 2" xfId="1593" xr:uid="{00000000-0005-0000-0000-0000DB030000}"/>
    <cellStyle name="Comma 5 3 2 3" xfId="1594" xr:uid="{00000000-0005-0000-0000-0000DC030000}"/>
    <cellStyle name="Comma 5 3 3" xfId="1595" xr:uid="{00000000-0005-0000-0000-0000DD030000}"/>
    <cellStyle name="Comma 5 3 3 2" xfId="1596" xr:uid="{00000000-0005-0000-0000-0000DE030000}"/>
    <cellStyle name="Comma 5 3 4" xfId="1597" xr:uid="{00000000-0005-0000-0000-0000DF030000}"/>
    <cellStyle name="Comma 5 4" xfId="1598" xr:uid="{00000000-0005-0000-0000-0000E0030000}"/>
    <cellStyle name="Comma 5 4 2" xfId="1599" xr:uid="{00000000-0005-0000-0000-0000E1030000}"/>
    <cellStyle name="Comma 5 4 2 2" xfId="1600" xr:uid="{00000000-0005-0000-0000-0000E2030000}"/>
    <cellStyle name="Comma 5 4 3" xfId="1601" xr:uid="{00000000-0005-0000-0000-0000E3030000}"/>
    <cellStyle name="Comma 5 5" xfId="1602" xr:uid="{00000000-0005-0000-0000-0000E4030000}"/>
    <cellStyle name="Comma 5 5 2" xfId="1603" xr:uid="{00000000-0005-0000-0000-0000E5030000}"/>
    <cellStyle name="Comma 5 5 2 2" xfId="1604" xr:uid="{00000000-0005-0000-0000-0000E6030000}"/>
    <cellStyle name="Comma 5 5 3" xfId="1605" xr:uid="{00000000-0005-0000-0000-0000E7030000}"/>
    <cellStyle name="Comma 5 6" xfId="1606" xr:uid="{00000000-0005-0000-0000-0000E8030000}"/>
    <cellStyle name="Comma 5 6 2" xfId="1607" xr:uid="{00000000-0005-0000-0000-0000E9030000}"/>
    <cellStyle name="Comma 5 7" xfId="1608" xr:uid="{00000000-0005-0000-0000-0000EA030000}"/>
    <cellStyle name="Comma 5 8" xfId="1609" xr:uid="{00000000-0005-0000-0000-0000EB030000}"/>
    <cellStyle name="Comma 5 9" xfId="1610" xr:uid="{00000000-0005-0000-0000-0000EC030000}"/>
    <cellStyle name="Comma 6" xfId="111" xr:uid="{00000000-0005-0000-0000-0000ED030000}"/>
    <cellStyle name="Comma 6 2" xfId="1611" xr:uid="{00000000-0005-0000-0000-0000EE030000}"/>
    <cellStyle name="Comma 6 3" xfId="1612" xr:uid="{00000000-0005-0000-0000-0000EF030000}"/>
    <cellStyle name="Comma 6 4" xfId="1613" xr:uid="{00000000-0005-0000-0000-0000F0030000}"/>
    <cellStyle name="Comma 6 5" xfId="1614" xr:uid="{00000000-0005-0000-0000-0000F1030000}"/>
    <cellStyle name="Comma 6 6" xfId="1615" xr:uid="{00000000-0005-0000-0000-0000F2030000}"/>
    <cellStyle name="Comma 6 7" xfId="622" xr:uid="{00000000-0005-0000-0000-0000F3030000}"/>
    <cellStyle name="Comma 7" xfId="1616" xr:uid="{00000000-0005-0000-0000-0000F4030000}"/>
    <cellStyle name="Comma 7 2" xfId="1617" xr:uid="{00000000-0005-0000-0000-0000F5030000}"/>
    <cellStyle name="Comma 7 2 2" xfId="1618" xr:uid="{00000000-0005-0000-0000-0000F6030000}"/>
    <cellStyle name="Comma 7 2 2 2" xfId="1619" xr:uid="{00000000-0005-0000-0000-0000F7030000}"/>
    <cellStyle name="Comma 7 2 3" xfId="1620" xr:uid="{00000000-0005-0000-0000-0000F8030000}"/>
    <cellStyle name="Comma 7 3" xfId="1621" xr:uid="{00000000-0005-0000-0000-0000F9030000}"/>
    <cellStyle name="Comma 7 3 2" xfId="1622" xr:uid="{00000000-0005-0000-0000-0000FA030000}"/>
    <cellStyle name="Comma 7 4" xfId="1623" xr:uid="{00000000-0005-0000-0000-0000FB030000}"/>
    <cellStyle name="Comma 7 5" xfId="1624" xr:uid="{00000000-0005-0000-0000-0000FC030000}"/>
    <cellStyle name="Comma 7 6" xfId="1625" xr:uid="{00000000-0005-0000-0000-0000FD030000}"/>
    <cellStyle name="Comma 7 7" xfId="1626" xr:uid="{00000000-0005-0000-0000-0000FE030000}"/>
    <cellStyle name="Comma 7 8" xfId="1627" xr:uid="{00000000-0005-0000-0000-0000FF030000}"/>
    <cellStyle name="Comma 8" xfId="1628" xr:uid="{00000000-0005-0000-0000-000000040000}"/>
    <cellStyle name="Comma 8 2" xfId="1629" xr:uid="{00000000-0005-0000-0000-000001040000}"/>
    <cellStyle name="Comma 8 2 2" xfId="1630" xr:uid="{00000000-0005-0000-0000-000002040000}"/>
    <cellStyle name="Comma 8 3" xfId="1631" xr:uid="{00000000-0005-0000-0000-000003040000}"/>
    <cellStyle name="Comma 8 4" xfId="1632" xr:uid="{00000000-0005-0000-0000-000004040000}"/>
    <cellStyle name="Comma 8 5" xfId="1633" xr:uid="{00000000-0005-0000-0000-000005040000}"/>
    <cellStyle name="Comma 8 6" xfId="1634" xr:uid="{00000000-0005-0000-0000-000006040000}"/>
    <cellStyle name="Comma 8 7" xfId="1635" xr:uid="{00000000-0005-0000-0000-000007040000}"/>
    <cellStyle name="Comma 9" xfId="1636" xr:uid="{00000000-0005-0000-0000-000008040000}"/>
    <cellStyle name="Comma 9 2" xfId="1637" xr:uid="{00000000-0005-0000-0000-000009040000}"/>
    <cellStyle name="Comma 9 3" xfId="1638" xr:uid="{00000000-0005-0000-0000-00000A040000}"/>
    <cellStyle name="Comma 9 4" xfId="1639" xr:uid="{00000000-0005-0000-0000-00000B040000}"/>
    <cellStyle name="Comma 9 5" xfId="1640" xr:uid="{00000000-0005-0000-0000-00000C040000}"/>
    <cellStyle name="Comma0" xfId="1641" xr:uid="{00000000-0005-0000-0000-00000D040000}"/>
    <cellStyle name="Comma2 (0)" xfId="1642" xr:uid="{00000000-0005-0000-0000-00000E040000}"/>
    <cellStyle name="Comment" xfId="1643" xr:uid="{00000000-0005-0000-0000-00000F040000}"/>
    <cellStyle name="Commentaire" xfId="1644" xr:uid="{00000000-0005-0000-0000-000010040000}"/>
    <cellStyle name="Company" xfId="1645" xr:uid="{00000000-0005-0000-0000-000011040000}"/>
    <cellStyle name="CurRatio" xfId="1646" xr:uid="{00000000-0005-0000-0000-000012040000}"/>
    <cellStyle name="Currency" xfId="70" builtinId="4"/>
    <cellStyle name="Currency--" xfId="2168" xr:uid="{00000000-0005-0000-0000-000014040000}"/>
    <cellStyle name="Currency [00]" xfId="1647" xr:uid="{00000000-0005-0000-0000-000015040000}"/>
    <cellStyle name="Currency [1]" xfId="1648" xr:uid="{00000000-0005-0000-0000-000016040000}"/>
    <cellStyle name="Currency [2]" xfId="1649" xr:uid="{00000000-0005-0000-0000-000017040000}"/>
    <cellStyle name="Currency [2] 2" xfId="6857" xr:uid="{00000000-0005-0000-0000-000018040000}"/>
    <cellStyle name="Currency [3]" xfId="1650" xr:uid="{00000000-0005-0000-0000-000019040000}"/>
    <cellStyle name="Currency 0" xfId="1651" xr:uid="{00000000-0005-0000-0000-00001A040000}"/>
    <cellStyle name="Currency 10" xfId="1652" xr:uid="{00000000-0005-0000-0000-00001B040000}"/>
    <cellStyle name="Currency 10 2" xfId="1653" xr:uid="{00000000-0005-0000-0000-00001C040000}"/>
    <cellStyle name="Currency 10 2 2" xfId="1654" xr:uid="{00000000-0005-0000-0000-00001D040000}"/>
    <cellStyle name="Currency 10 2 2 2" xfId="1655" xr:uid="{00000000-0005-0000-0000-00001E040000}"/>
    <cellStyle name="Currency 10 2 2 2 2" xfId="1656" xr:uid="{00000000-0005-0000-0000-00001F040000}"/>
    <cellStyle name="Currency 10 2 2 3" xfId="1657" xr:uid="{00000000-0005-0000-0000-000020040000}"/>
    <cellStyle name="Currency 10 2 3" xfId="1658" xr:uid="{00000000-0005-0000-0000-000021040000}"/>
    <cellStyle name="Currency 10 2 3 2" xfId="1659" xr:uid="{00000000-0005-0000-0000-000022040000}"/>
    <cellStyle name="Currency 10 2 4" xfId="1660" xr:uid="{00000000-0005-0000-0000-000023040000}"/>
    <cellStyle name="Currency 10 3" xfId="1661" xr:uid="{00000000-0005-0000-0000-000024040000}"/>
    <cellStyle name="Currency 10 3 2" xfId="1662" xr:uid="{00000000-0005-0000-0000-000025040000}"/>
    <cellStyle name="Currency 10 3 2 2" xfId="1663" xr:uid="{00000000-0005-0000-0000-000026040000}"/>
    <cellStyle name="Currency 10 3 2 2 2" xfId="1664" xr:uid="{00000000-0005-0000-0000-000027040000}"/>
    <cellStyle name="Currency 10 3 2 3" xfId="1665" xr:uid="{00000000-0005-0000-0000-000028040000}"/>
    <cellStyle name="Currency 10 3 3" xfId="1666" xr:uid="{00000000-0005-0000-0000-000029040000}"/>
    <cellStyle name="Currency 10 3 3 2" xfId="1667" xr:uid="{00000000-0005-0000-0000-00002A040000}"/>
    <cellStyle name="Currency 10 3 4" xfId="1668" xr:uid="{00000000-0005-0000-0000-00002B040000}"/>
    <cellStyle name="Currency 10 4" xfId="1669" xr:uid="{00000000-0005-0000-0000-00002C040000}"/>
    <cellStyle name="Currency 10 4 2" xfId="1670" xr:uid="{00000000-0005-0000-0000-00002D040000}"/>
    <cellStyle name="Currency 10 4 2 2" xfId="1671" xr:uid="{00000000-0005-0000-0000-00002E040000}"/>
    <cellStyle name="Currency 10 4 3" xfId="1672" xr:uid="{00000000-0005-0000-0000-00002F040000}"/>
    <cellStyle name="Currency 10 5" xfId="1673" xr:uid="{00000000-0005-0000-0000-000030040000}"/>
    <cellStyle name="Currency 10 5 2" xfId="1674" xr:uid="{00000000-0005-0000-0000-000031040000}"/>
    <cellStyle name="Currency 10 6" xfId="1675" xr:uid="{00000000-0005-0000-0000-000032040000}"/>
    <cellStyle name="Currency 11" xfId="1676" xr:uid="{00000000-0005-0000-0000-000033040000}"/>
    <cellStyle name="Currency 11 2" xfId="1677" xr:uid="{00000000-0005-0000-0000-000034040000}"/>
    <cellStyle name="Currency 11 2 2" xfId="1678" xr:uid="{00000000-0005-0000-0000-000035040000}"/>
    <cellStyle name="Currency 11 2 2 2" xfId="1679" xr:uid="{00000000-0005-0000-0000-000036040000}"/>
    <cellStyle name="Currency 11 2 2 2 2" xfId="1680" xr:uid="{00000000-0005-0000-0000-000037040000}"/>
    <cellStyle name="Currency 11 2 2 3" xfId="1681" xr:uid="{00000000-0005-0000-0000-000038040000}"/>
    <cellStyle name="Currency 11 2 3" xfId="1682" xr:uid="{00000000-0005-0000-0000-000039040000}"/>
    <cellStyle name="Currency 11 2 3 2" xfId="1683" xr:uid="{00000000-0005-0000-0000-00003A040000}"/>
    <cellStyle name="Currency 11 2 4" xfId="1684" xr:uid="{00000000-0005-0000-0000-00003B040000}"/>
    <cellStyle name="Currency 11 3" xfId="1685" xr:uid="{00000000-0005-0000-0000-00003C040000}"/>
    <cellStyle name="Currency 11 3 2" xfId="1686" xr:uid="{00000000-0005-0000-0000-00003D040000}"/>
    <cellStyle name="Currency 11 3 2 2" xfId="1687" xr:uid="{00000000-0005-0000-0000-00003E040000}"/>
    <cellStyle name="Currency 11 3 2 2 2" xfId="1688" xr:uid="{00000000-0005-0000-0000-00003F040000}"/>
    <cellStyle name="Currency 11 3 2 3" xfId="1689" xr:uid="{00000000-0005-0000-0000-000040040000}"/>
    <cellStyle name="Currency 11 3 3" xfId="1690" xr:uid="{00000000-0005-0000-0000-000041040000}"/>
    <cellStyle name="Currency 11 3 3 2" xfId="1691" xr:uid="{00000000-0005-0000-0000-000042040000}"/>
    <cellStyle name="Currency 11 3 4" xfId="1692" xr:uid="{00000000-0005-0000-0000-000043040000}"/>
    <cellStyle name="Currency 11 4" xfId="1693" xr:uid="{00000000-0005-0000-0000-000044040000}"/>
    <cellStyle name="Currency 11 4 2" xfId="1694" xr:uid="{00000000-0005-0000-0000-000045040000}"/>
    <cellStyle name="Currency 11 4 2 2" xfId="1695" xr:uid="{00000000-0005-0000-0000-000046040000}"/>
    <cellStyle name="Currency 11 4 3" xfId="1696" xr:uid="{00000000-0005-0000-0000-000047040000}"/>
    <cellStyle name="Currency 11 5" xfId="1697" xr:uid="{00000000-0005-0000-0000-000048040000}"/>
    <cellStyle name="Currency 11 5 2" xfId="1698" xr:uid="{00000000-0005-0000-0000-000049040000}"/>
    <cellStyle name="Currency 11 6" xfId="1699" xr:uid="{00000000-0005-0000-0000-00004A040000}"/>
    <cellStyle name="Currency 12" xfId="1700" xr:uid="{00000000-0005-0000-0000-00004B040000}"/>
    <cellStyle name="Currency 13" xfId="1701" xr:uid="{00000000-0005-0000-0000-00004C040000}"/>
    <cellStyle name="Currency 14" xfId="1702" xr:uid="{00000000-0005-0000-0000-00004D040000}"/>
    <cellStyle name="Currency 14 2" xfId="1703" xr:uid="{00000000-0005-0000-0000-00004E040000}"/>
    <cellStyle name="Currency 14 2 2" xfId="1704" xr:uid="{00000000-0005-0000-0000-00004F040000}"/>
    <cellStyle name="Currency 14 2 2 2" xfId="1705" xr:uid="{00000000-0005-0000-0000-000050040000}"/>
    <cellStyle name="Currency 14 2 2 2 2" xfId="1706" xr:uid="{00000000-0005-0000-0000-000051040000}"/>
    <cellStyle name="Currency 14 2 2 3" xfId="1707" xr:uid="{00000000-0005-0000-0000-000052040000}"/>
    <cellStyle name="Currency 14 2 3" xfId="1708" xr:uid="{00000000-0005-0000-0000-000053040000}"/>
    <cellStyle name="Currency 14 2 3 2" xfId="1709" xr:uid="{00000000-0005-0000-0000-000054040000}"/>
    <cellStyle name="Currency 14 2 4" xfId="1710" xr:uid="{00000000-0005-0000-0000-000055040000}"/>
    <cellStyle name="Currency 14 3" xfId="1711" xr:uid="{00000000-0005-0000-0000-000056040000}"/>
    <cellStyle name="Currency 14 3 2" xfId="1712" xr:uid="{00000000-0005-0000-0000-000057040000}"/>
    <cellStyle name="Currency 14 3 2 2" xfId="1713" xr:uid="{00000000-0005-0000-0000-000058040000}"/>
    <cellStyle name="Currency 14 3 2 2 2" xfId="1714" xr:uid="{00000000-0005-0000-0000-000059040000}"/>
    <cellStyle name="Currency 14 3 2 3" xfId="1715" xr:uid="{00000000-0005-0000-0000-00005A040000}"/>
    <cellStyle name="Currency 14 3 3" xfId="1716" xr:uid="{00000000-0005-0000-0000-00005B040000}"/>
    <cellStyle name="Currency 14 3 3 2" xfId="1717" xr:uid="{00000000-0005-0000-0000-00005C040000}"/>
    <cellStyle name="Currency 14 3 4" xfId="1718" xr:uid="{00000000-0005-0000-0000-00005D040000}"/>
    <cellStyle name="Currency 14 4" xfId="1719" xr:uid="{00000000-0005-0000-0000-00005E040000}"/>
    <cellStyle name="Currency 14 4 2" xfId="1720" xr:uid="{00000000-0005-0000-0000-00005F040000}"/>
    <cellStyle name="Currency 14 4 2 2" xfId="1721" xr:uid="{00000000-0005-0000-0000-000060040000}"/>
    <cellStyle name="Currency 14 4 2 2 2" xfId="1722" xr:uid="{00000000-0005-0000-0000-000061040000}"/>
    <cellStyle name="Currency 14 4 2 3" xfId="1723" xr:uid="{00000000-0005-0000-0000-000062040000}"/>
    <cellStyle name="Currency 14 4 3" xfId="1724" xr:uid="{00000000-0005-0000-0000-000063040000}"/>
    <cellStyle name="Currency 14 4 3 2" xfId="1725" xr:uid="{00000000-0005-0000-0000-000064040000}"/>
    <cellStyle name="Currency 14 4 4" xfId="1726" xr:uid="{00000000-0005-0000-0000-000065040000}"/>
    <cellStyle name="Currency 14 5" xfId="1727" xr:uid="{00000000-0005-0000-0000-000066040000}"/>
    <cellStyle name="Currency 14 5 2" xfId="1728" xr:uid="{00000000-0005-0000-0000-000067040000}"/>
    <cellStyle name="Currency 14 5 2 2" xfId="1729" xr:uid="{00000000-0005-0000-0000-000068040000}"/>
    <cellStyle name="Currency 14 5 3" xfId="1730" xr:uid="{00000000-0005-0000-0000-000069040000}"/>
    <cellStyle name="Currency 14 6" xfId="1731" xr:uid="{00000000-0005-0000-0000-00006A040000}"/>
    <cellStyle name="Currency 14 6 2" xfId="1732" xr:uid="{00000000-0005-0000-0000-00006B040000}"/>
    <cellStyle name="Currency 14 7" xfId="1733" xr:uid="{00000000-0005-0000-0000-00006C040000}"/>
    <cellStyle name="Currency 15" xfId="1734" xr:uid="{00000000-0005-0000-0000-00006D040000}"/>
    <cellStyle name="Currency 15 2" xfId="1735" xr:uid="{00000000-0005-0000-0000-00006E040000}"/>
    <cellStyle name="Currency 15 2 2" xfId="1736" xr:uid="{00000000-0005-0000-0000-00006F040000}"/>
    <cellStyle name="Currency 15 2 2 2" xfId="1737" xr:uid="{00000000-0005-0000-0000-000070040000}"/>
    <cellStyle name="Currency 15 2 3" xfId="1738" xr:uid="{00000000-0005-0000-0000-000071040000}"/>
    <cellStyle name="Currency 15 3" xfId="1739" xr:uid="{00000000-0005-0000-0000-000072040000}"/>
    <cellStyle name="Currency 15 3 2" xfId="1740" xr:uid="{00000000-0005-0000-0000-000073040000}"/>
    <cellStyle name="Currency 15 4" xfId="1741" xr:uid="{00000000-0005-0000-0000-000074040000}"/>
    <cellStyle name="Currency 16" xfId="1742" xr:uid="{00000000-0005-0000-0000-000075040000}"/>
    <cellStyle name="Currency 16 2" xfId="1743" xr:uid="{00000000-0005-0000-0000-000076040000}"/>
    <cellStyle name="Currency 17" xfId="1744" xr:uid="{00000000-0005-0000-0000-000077040000}"/>
    <cellStyle name="Currency 18" xfId="1745" xr:uid="{00000000-0005-0000-0000-000078040000}"/>
    <cellStyle name="Currency 19" xfId="1746" xr:uid="{00000000-0005-0000-0000-000079040000}"/>
    <cellStyle name="Currency 19 2" xfId="1747" xr:uid="{00000000-0005-0000-0000-00007A040000}"/>
    <cellStyle name="Currency 19 2 2" xfId="1748" xr:uid="{00000000-0005-0000-0000-00007B040000}"/>
    <cellStyle name="Currency 19 2 2 2" xfId="1749" xr:uid="{00000000-0005-0000-0000-00007C040000}"/>
    <cellStyle name="Currency 19 2 2 2 2" xfId="1750" xr:uid="{00000000-0005-0000-0000-00007D040000}"/>
    <cellStyle name="Currency 19 2 2 3" xfId="1751" xr:uid="{00000000-0005-0000-0000-00007E040000}"/>
    <cellStyle name="Currency 19 2 3" xfId="1752" xr:uid="{00000000-0005-0000-0000-00007F040000}"/>
    <cellStyle name="Currency 19 2 3 2" xfId="1753" xr:uid="{00000000-0005-0000-0000-000080040000}"/>
    <cellStyle name="Currency 19 2 4" xfId="1754" xr:uid="{00000000-0005-0000-0000-000081040000}"/>
    <cellStyle name="Currency 19 3" xfId="1755" xr:uid="{00000000-0005-0000-0000-000082040000}"/>
    <cellStyle name="Currency 19 3 2" xfId="1756" xr:uid="{00000000-0005-0000-0000-000083040000}"/>
    <cellStyle name="Currency 19 3 2 2" xfId="1757" xr:uid="{00000000-0005-0000-0000-000084040000}"/>
    <cellStyle name="Currency 19 3 2 2 2" xfId="1758" xr:uid="{00000000-0005-0000-0000-000085040000}"/>
    <cellStyle name="Currency 19 3 2 3" xfId="1759" xr:uid="{00000000-0005-0000-0000-000086040000}"/>
    <cellStyle name="Currency 19 3 3" xfId="1760" xr:uid="{00000000-0005-0000-0000-000087040000}"/>
    <cellStyle name="Currency 19 3 3 2" xfId="1761" xr:uid="{00000000-0005-0000-0000-000088040000}"/>
    <cellStyle name="Currency 19 3 4" xfId="1762" xr:uid="{00000000-0005-0000-0000-000089040000}"/>
    <cellStyle name="Currency 19 4" xfId="1763" xr:uid="{00000000-0005-0000-0000-00008A040000}"/>
    <cellStyle name="Currency 19 4 2" xfId="1764" xr:uid="{00000000-0005-0000-0000-00008B040000}"/>
    <cellStyle name="Currency 19 4 2 2" xfId="1765" xr:uid="{00000000-0005-0000-0000-00008C040000}"/>
    <cellStyle name="Currency 19 4 3" xfId="1766" xr:uid="{00000000-0005-0000-0000-00008D040000}"/>
    <cellStyle name="Currency 19 5" xfId="1767" xr:uid="{00000000-0005-0000-0000-00008E040000}"/>
    <cellStyle name="Currency 19 5 2" xfId="1768" xr:uid="{00000000-0005-0000-0000-00008F040000}"/>
    <cellStyle name="Currency 19 6" xfId="1769" xr:uid="{00000000-0005-0000-0000-000090040000}"/>
    <cellStyle name="Currency 2" xfId="4" xr:uid="{00000000-0005-0000-0000-000091040000}"/>
    <cellStyle name="Currency 2 10" xfId="1770" xr:uid="{00000000-0005-0000-0000-000092040000}"/>
    <cellStyle name="Currency 2 10 2" xfId="1771" xr:uid="{00000000-0005-0000-0000-000093040000}"/>
    <cellStyle name="Currency 2 10 2 2" xfId="1772" xr:uid="{00000000-0005-0000-0000-000094040000}"/>
    <cellStyle name="Currency 2 10 3" xfId="1773" xr:uid="{00000000-0005-0000-0000-000095040000}"/>
    <cellStyle name="Currency 2 11" xfId="1774" xr:uid="{00000000-0005-0000-0000-000096040000}"/>
    <cellStyle name="Currency 2 12" xfId="1775" xr:uid="{00000000-0005-0000-0000-000097040000}"/>
    <cellStyle name="Currency 2 13" xfId="1776" xr:uid="{00000000-0005-0000-0000-000098040000}"/>
    <cellStyle name="Currency 2 14" xfId="1777" xr:uid="{00000000-0005-0000-0000-000099040000}"/>
    <cellStyle name="Currency 2 15" xfId="1778" xr:uid="{00000000-0005-0000-0000-00009A040000}"/>
    <cellStyle name="Currency 2 16" xfId="1779" xr:uid="{00000000-0005-0000-0000-00009B040000}"/>
    <cellStyle name="Currency 2 17" xfId="1780" xr:uid="{00000000-0005-0000-0000-00009C040000}"/>
    <cellStyle name="Currency 2 18" xfId="1781" xr:uid="{00000000-0005-0000-0000-00009D040000}"/>
    <cellStyle name="Currency 2 2" xfId="1782" xr:uid="{00000000-0005-0000-0000-00009E040000}"/>
    <cellStyle name="Currency 2 2 10" xfId="1783" xr:uid="{00000000-0005-0000-0000-00009F040000}"/>
    <cellStyle name="Currency 2 2 11" xfId="1784" xr:uid="{00000000-0005-0000-0000-0000A0040000}"/>
    <cellStyle name="Currency 2 2 2" xfId="1785" xr:uid="{00000000-0005-0000-0000-0000A1040000}"/>
    <cellStyle name="Currency 2 2 3" xfId="1786" xr:uid="{00000000-0005-0000-0000-0000A2040000}"/>
    <cellStyle name="Currency 2 2 4" xfId="1787" xr:uid="{00000000-0005-0000-0000-0000A3040000}"/>
    <cellStyle name="Currency 2 2 5" xfId="1788" xr:uid="{00000000-0005-0000-0000-0000A4040000}"/>
    <cellStyle name="Currency 2 2 6" xfId="1789" xr:uid="{00000000-0005-0000-0000-0000A5040000}"/>
    <cellStyle name="Currency 2 2 7" xfId="1790" xr:uid="{00000000-0005-0000-0000-0000A6040000}"/>
    <cellStyle name="Currency 2 2 8" xfId="1791" xr:uid="{00000000-0005-0000-0000-0000A7040000}"/>
    <cellStyle name="Currency 2 2 9" xfId="1792" xr:uid="{00000000-0005-0000-0000-0000A8040000}"/>
    <cellStyle name="Currency 2 3" xfId="1793" xr:uid="{00000000-0005-0000-0000-0000A9040000}"/>
    <cellStyle name="Currency 2 3 2" xfId="1794" xr:uid="{00000000-0005-0000-0000-0000AA040000}"/>
    <cellStyle name="Currency 2 3 3" xfId="1795" xr:uid="{00000000-0005-0000-0000-0000AB040000}"/>
    <cellStyle name="Currency 2 3 4" xfId="1796" xr:uid="{00000000-0005-0000-0000-0000AC040000}"/>
    <cellStyle name="Currency 2 3 5" xfId="1797" xr:uid="{00000000-0005-0000-0000-0000AD040000}"/>
    <cellStyle name="Currency 2 4" xfId="1798" xr:uid="{00000000-0005-0000-0000-0000AE040000}"/>
    <cellStyle name="Currency 2 5" xfId="1799" xr:uid="{00000000-0005-0000-0000-0000AF040000}"/>
    <cellStyle name="Currency 2 6" xfId="1800" xr:uid="{00000000-0005-0000-0000-0000B0040000}"/>
    <cellStyle name="Currency 2 7" xfId="1801" xr:uid="{00000000-0005-0000-0000-0000B1040000}"/>
    <cellStyle name="Currency 2 8" xfId="1802" xr:uid="{00000000-0005-0000-0000-0000B2040000}"/>
    <cellStyle name="Currency 2 9" xfId="1803" xr:uid="{00000000-0005-0000-0000-0000B3040000}"/>
    <cellStyle name="Currency 2*" xfId="1805" xr:uid="{00000000-0005-0000-0000-0000B4040000}"/>
    <cellStyle name="Currency 2_CLdcfmodel" xfId="1804" xr:uid="{00000000-0005-0000-0000-0000B5040000}"/>
    <cellStyle name="Currency 20" xfId="1806" xr:uid="{00000000-0005-0000-0000-0000B6040000}"/>
    <cellStyle name="Currency 20 2" xfId="1807" xr:uid="{00000000-0005-0000-0000-0000B7040000}"/>
    <cellStyle name="Currency 20 2 2" xfId="1808" xr:uid="{00000000-0005-0000-0000-0000B8040000}"/>
    <cellStyle name="Currency 20 2 2 2" xfId="1809" xr:uid="{00000000-0005-0000-0000-0000B9040000}"/>
    <cellStyle name="Currency 20 2 2 2 2" xfId="1810" xr:uid="{00000000-0005-0000-0000-0000BA040000}"/>
    <cellStyle name="Currency 20 2 2 3" xfId="1811" xr:uid="{00000000-0005-0000-0000-0000BB040000}"/>
    <cellStyle name="Currency 20 2 3" xfId="1812" xr:uid="{00000000-0005-0000-0000-0000BC040000}"/>
    <cellStyle name="Currency 20 2 3 2" xfId="1813" xr:uid="{00000000-0005-0000-0000-0000BD040000}"/>
    <cellStyle name="Currency 20 2 4" xfId="1814" xr:uid="{00000000-0005-0000-0000-0000BE040000}"/>
    <cellStyle name="Currency 20 3" xfId="1815" xr:uid="{00000000-0005-0000-0000-0000BF040000}"/>
    <cellStyle name="Currency 20 3 2" xfId="1816" xr:uid="{00000000-0005-0000-0000-0000C0040000}"/>
    <cellStyle name="Currency 20 3 2 2" xfId="1817" xr:uid="{00000000-0005-0000-0000-0000C1040000}"/>
    <cellStyle name="Currency 20 3 2 2 2" xfId="1818" xr:uid="{00000000-0005-0000-0000-0000C2040000}"/>
    <cellStyle name="Currency 20 3 2 3" xfId="1819" xr:uid="{00000000-0005-0000-0000-0000C3040000}"/>
    <cellStyle name="Currency 20 3 3" xfId="1820" xr:uid="{00000000-0005-0000-0000-0000C4040000}"/>
    <cellStyle name="Currency 20 3 3 2" xfId="1821" xr:uid="{00000000-0005-0000-0000-0000C5040000}"/>
    <cellStyle name="Currency 20 3 4" xfId="1822" xr:uid="{00000000-0005-0000-0000-0000C6040000}"/>
    <cellStyle name="Currency 20 4" xfId="1823" xr:uid="{00000000-0005-0000-0000-0000C7040000}"/>
    <cellStyle name="Currency 20 4 2" xfId="1824" xr:uid="{00000000-0005-0000-0000-0000C8040000}"/>
    <cellStyle name="Currency 20 4 2 2" xfId="1825" xr:uid="{00000000-0005-0000-0000-0000C9040000}"/>
    <cellStyle name="Currency 20 4 3" xfId="1826" xr:uid="{00000000-0005-0000-0000-0000CA040000}"/>
    <cellStyle name="Currency 20 5" xfId="1827" xr:uid="{00000000-0005-0000-0000-0000CB040000}"/>
    <cellStyle name="Currency 20 5 2" xfId="1828" xr:uid="{00000000-0005-0000-0000-0000CC040000}"/>
    <cellStyle name="Currency 20 6" xfId="1829" xr:uid="{00000000-0005-0000-0000-0000CD040000}"/>
    <cellStyle name="Currency 21" xfId="1830" xr:uid="{00000000-0005-0000-0000-0000CE040000}"/>
    <cellStyle name="Currency 21 2" xfId="1831" xr:uid="{00000000-0005-0000-0000-0000CF040000}"/>
    <cellStyle name="Currency 21 2 2" xfId="1832" xr:uid="{00000000-0005-0000-0000-0000D0040000}"/>
    <cellStyle name="Currency 21 2 2 2" xfId="1833" xr:uid="{00000000-0005-0000-0000-0000D1040000}"/>
    <cellStyle name="Currency 21 2 2 2 2" xfId="1834" xr:uid="{00000000-0005-0000-0000-0000D2040000}"/>
    <cellStyle name="Currency 21 2 2 3" xfId="1835" xr:uid="{00000000-0005-0000-0000-0000D3040000}"/>
    <cellStyle name="Currency 21 2 3" xfId="1836" xr:uid="{00000000-0005-0000-0000-0000D4040000}"/>
    <cellStyle name="Currency 21 2 3 2" xfId="1837" xr:uid="{00000000-0005-0000-0000-0000D5040000}"/>
    <cellStyle name="Currency 21 2 4" xfId="1838" xr:uid="{00000000-0005-0000-0000-0000D6040000}"/>
    <cellStyle name="Currency 21 3" xfId="1839" xr:uid="{00000000-0005-0000-0000-0000D7040000}"/>
    <cellStyle name="Currency 21 3 2" xfId="1840" xr:uid="{00000000-0005-0000-0000-0000D8040000}"/>
    <cellStyle name="Currency 21 3 2 2" xfId="1841" xr:uid="{00000000-0005-0000-0000-0000D9040000}"/>
    <cellStyle name="Currency 21 3 2 2 2" xfId="1842" xr:uid="{00000000-0005-0000-0000-0000DA040000}"/>
    <cellStyle name="Currency 21 3 2 3" xfId="1843" xr:uid="{00000000-0005-0000-0000-0000DB040000}"/>
    <cellStyle name="Currency 21 3 3" xfId="1844" xr:uid="{00000000-0005-0000-0000-0000DC040000}"/>
    <cellStyle name="Currency 21 3 3 2" xfId="1845" xr:uid="{00000000-0005-0000-0000-0000DD040000}"/>
    <cellStyle name="Currency 21 3 4" xfId="1846" xr:uid="{00000000-0005-0000-0000-0000DE040000}"/>
    <cellStyle name="Currency 21 4" xfId="1847" xr:uid="{00000000-0005-0000-0000-0000DF040000}"/>
    <cellStyle name="Currency 21 4 2" xfId="1848" xr:uid="{00000000-0005-0000-0000-0000E0040000}"/>
    <cellStyle name="Currency 21 4 2 2" xfId="1849" xr:uid="{00000000-0005-0000-0000-0000E1040000}"/>
    <cellStyle name="Currency 21 4 3" xfId="1850" xr:uid="{00000000-0005-0000-0000-0000E2040000}"/>
    <cellStyle name="Currency 21 5" xfId="1851" xr:uid="{00000000-0005-0000-0000-0000E3040000}"/>
    <cellStyle name="Currency 21 5 2" xfId="1852" xr:uid="{00000000-0005-0000-0000-0000E4040000}"/>
    <cellStyle name="Currency 21 6" xfId="1853" xr:uid="{00000000-0005-0000-0000-0000E5040000}"/>
    <cellStyle name="Currency 22" xfId="1854" xr:uid="{00000000-0005-0000-0000-0000E6040000}"/>
    <cellStyle name="Currency 22 2" xfId="1855" xr:uid="{00000000-0005-0000-0000-0000E7040000}"/>
    <cellStyle name="Currency 22 2 2" xfId="1856" xr:uid="{00000000-0005-0000-0000-0000E8040000}"/>
    <cellStyle name="Currency 22 2 2 2" xfId="1857" xr:uid="{00000000-0005-0000-0000-0000E9040000}"/>
    <cellStyle name="Currency 22 2 2 2 2" xfId="1858" xr:uid="{00000000-0005-0000-0000-0000EA040000}"/>
    <cellStyle name="Currency 22 2 2 3" xfId="1859" xr:uid="{00000000-0005-0000-0000-0000EB040000}"/>
    <cellStyle name="Currency 22 2 3" xfId="1860" xr:uid="{00000000-0005-0000-0000-0000EC040000}"/>
    <cellStyle name="Currency 22 2 3 2" xfId="1861" xr:uid="{00000000-0005-0000-0000-0000ED040000}"/>
    <cellStyle name="Currency 22 2 4" xfId="1862" xr:uid="{00000000-0005-0000-0000-0000EE040000}"/>
    <cellStyle name="Currency 22 3" xfId="1863" xr:uid="{00000000-0005-0000-0000-0000EF040000}"/>
    <cellStyle name="Currency 22 3 2" xfId="1864" xr:uid="{00000000-0005-0000-0000-0000F0040000}"/>
    <cellStyle name="Currency 22 3 2 2" xfId="1865" xr:uid="{00000000-0005-0000-0000-0000F1040000}"/>
    <cellStyle name="Currency 22 3 2 2 2" xfId="1866" xr:uid="{00000000-0005-0000-0000-0000F2040000}"/>
    <cellStyle name="Currency 22 3 2 3" xfId="1867" xr:uid="{00000000-0005-0000-0000-0000F3040000}"/>
    <cellStyle name="Currency 22 3 3" xfId="1868" xr:uid="{00000000-0005-0000-0000-0000F4040000}"/>
    <cellStyle name="Currency 22 3 3 2" xfId="1869" xr:uid="{00000000-0005-0000-0000-0000F5040000}"/>
    <cellStyle name="Currency 22 3 4" xfId="1870" xr:uid="{00000000-0005-0000-0000-0000F6040000}"/>
    <cellStyle name="Currency 22 4" xfId="1871" xr:uid="{00000000-0005-0000-0000-0000F7040000}"/>
    <cellStyle name="Currency 22 4 2" xfId="1872" xr:uid="{00000000-0005-0000-0000-0000F8040000}"/>
    <cellStyle name="Currency 22 4 2 2" xfId="1873" xr:uid="{00000000-0005-0000-0000-0000F9040000}"/>
    <cellStyle name="Currency 22 4 3" xfId="1874" xr:uid="{00000000-0005-0000-0000-0000FA040000}"/>
    <cellStyle name="Currency 22 5" xfId="1875" xr:uid="{00000000-0005-0000-0000-0000FB040000}"/>
    <cellStyle name="Currency 22 5 2" xfId="1876" xr:uid="{00000000-0005-0000-0000-0000FC040000}"/>
    <cellStyle name="Currency 22 6" xfId="1877" xr:uid="{00000000-0005-0000-0000-0000FD040000}"/>
    <cellStyle name="Currency 23" xfId="1878" xr:uid="{00000000-0005-0000-0000-0000FE040000}"/>
    <cellStyle name="Currency 23 2" xfId="1879" xr:uid="{00000000-0005-0000-0000-0000FF040000}"/>
    <cellStyle name="Currency 23 2 2" xfId="1880" xr:uid="{00000000-0005-0000-0000-000000050000}"/>
    <cellStyle name="Currency 23 2 2 2" xfId="1881" xr:uid="{00000000-0005-0000-0000-000001050000}"/>
    <cellStyle name="Currency 23 2 2 2 2" xfId="1882" xr:uid="{00000000-0005-0000-0000-000002050000}"/>
    <cellStyle name="Currency 23 2 2 3" xfId="1883" xr:uid="{00000000-0005-0000-0000-000003050000}"/>
    <cellStyle name="Currency 23 2 3" xfId="1884" xr:uid="{00000000-0005-0000-0000-000004050000}"/>
    <cellStyle name="Currency 23 2 3 2" xfId="1885" xr:uid="{00000000-0005-0000-0000-000005050000}"/>
    <cellStyle name="Currency 23 2 4" xfId="1886" xr:uid="{00000000-0005-0000-0000-000006050000}"/>
    <cellStyle name="Currency 23 3" xfId="1887" xr:uid="{00000000-0005-0000-0000-000007050000}"/>
    <cellStyle name="Currency 23 3 2" xfId="1888" xr:uid="{00000000-0005-0000-0000-000008050000}"/>
    <cellStyle name="Currency 23 3 2 2" xfId="1889" xr:uid="{00000000-0005-0000-0000-000009050000}"/>
    <cellStyle name="Currency 23 3 2 2 2" xfId="1890" xr:uid="{00000000-0005-0000-0000-00000A050000}"/>
    <cellStyle name="Currency 23 3 2 3" xfId="1891" xr:uid="{00000000-0005-0000-0000-00000B050000}"/>
    <cellStyle name="Currency 23 3 3" xfId="1892" xr:uid="{00000000-0005-0000-0000-00000C050000}"/>
    <cellStyle name="Currency 23 3 3 2" xfId="1893" xr:uid="{00000000-0005-0000-0000-00000D050000}"/>
    <cellStyle name="Currency 23 3 4" xfId="1894" xr:uid="{00000000-0005-0000-0000-00000E050000}"/>
    <cellStyle name="Currency 23 4" xfId="1895" xr:uid="{00000000-0005-0000-0000-00000F050000}"/>
    <cellStyle name="Currency 23 4 2" xfId="1896" xr:uid="{00000000-0005-0000-0000-000010050000}"/>
    <cellStyle name="Currency 23 4 2 2" xfId="1897" xr:uid="{00000000-0005-0000-0000-000011050000}"/>
    <cellStyle name="Currency 23 4 3" xfId="1898" xr:uid="{00000000-0005-0000-0000-000012050000}"/>
    <cellStyle name="Currency 23 5" xfId="1899" xr:uid="{00000000-0005-0000-0000-000013050000}"/>
    <cellStyle name="Currency 23 5 2" xfId="1900" xr:uid="{00000000-0005-0000-0000-000014050000}"/>
    <cellStyle name="Currency 23 6" xfId="1901" xr:uid="{00000000-0005-0000-0000-000015050000}"/>
    <cellStyle name="Currency 24" xfId="1902" xr:uid="{00000000-0005-0000-0000-000016050000}"/>
    <cellStyle name="Currency 24 2" xfId="1903" xr:uid="{00000000-0005-0000-0000-000017050000}"/>
    <cellStyle name="Currency 24 2 2" xfId="1904" xr:uid="{00000000-0005-0000-0000-000018050000}"/>
    <cellStyle name="Currency 24 2 2 2" xfId="1905" xr:uid="{00000000-0005-0000-0000-000019050000}"/>
    <cellStyle name="Currency 24 2 2 2 2" xfId="1906" xr:uid="{00000000-0005-0000-0000-00001A050000}"/>
    <cellStyle name="Currency 24 2 2 3" xfId="1907" xr:uid="{00000000-0005-0000-0000-00001B050000}"/>
    <cellStyle name="Currency 24 2 3" xfId="1908" xr:uid="{00000000-0005-0000-0000-00001C050000}"/>
    <cellStyle name="Currency 24 2 3 2" xfId="1909" xr:uid="{00000000-0005-0000-0000-00001D050000}"/>
    <cellStyle name="Currency 24 2 4" xfId="1910" xr:uid="{00000000-0005-0000-0000-00001E050000}"/>
    <cellStyle name="Currency 24 3" xfId="1911" xr:uid="{00000000-0005-0000-0000-00001F050000}"/>
    <cellStyle name="Currency 24 3 2" xfId="1912" xr:uid="{00000000-0005-0000-0000-000020050000}"/>
    <cellStyle name="Currency 24 3 2 2" xfId="1913" xr:uid="{00000000-0005-0000-0000-000021050000}"/>
    <cellStyle name="Currency 24 3 2 2 2" xfId="1914" xr:uid="{00000000-0005-0000-0000-000022050000}"/>
    <cellStyle name="Currency 24 3 2 3" xfId="1915" xr:uid="{00000000-0005-0000-0000-000023050000}"/>
    <cellStyle name="Currency 24 3 3" xfId="1916" xr:uid="{00000000-0005-0000-0000-000024050000}"/>
    <cellStyle name="Currency 24 3 3 2" xfId="1917" xr:uid="{00000000-0005-0000-0000-000025050000}"/>
    <cellStyle name="Currency 24 3 4" xfId="1918" xr:uid="{00000000-0005-0000-0000-000026050000}"/>
    <cellStyle name="Currency 24 4" xfId="1919" xr:uid="{00000000-0005-0000-0000-000027050000}"/>
    <cellStyle name="Currency 24 4 2" xfId="1920" xr:uid="{00000000-0005-0000-0000-000028050000}"/>
    <cellStyle name="Currency 24 4 2 2" xfId="1921" xr:uid="{00000000-0005-0000-0000-000029050000}"/>
    <cellStyle name="Currency 24 4 3" xfId="1922" xr:uid="{00000000-0005-0000-0000-00002A050000}"/>
    <cellStyle name="Currency 24 5" xfId="1923" xr:uid="{00000000-0005-0000-0000-00002B050000}"/>
    <cellStyle name="Currency 24 5 2" xfId="1924" xr:uid="{00000000-0005-0000-0000-00002C050000}"/>
    <cellStyle name="Currency 24 6" xfId="1925" xr:uid="{00000000-0005-0000-0000-00002D050000}"/>
    <cellStyle name="Currency 25" xfId="1926" xr:uid="{00000000-0005-0000-0000-00002E050000}"/>
    <cellStyle name="Currency 26" xfId="1927" xr:uid="{00000000-0005-0000-0000-00002F050000}"/>
    <cellStyle name="Currency 26 2" xfId="1928" xr:uid="{00000000-0005-0000-0000-000030050000}"/>
    <cellStyle name="Currency 26 2 2" xfId="1929" xr:uid="{00000000-0005-0000-0000-000031050000}"/>
    <cellStyle name="Currency 26 2 2 2" xfId="1930" xr:uid="{00000000-0005-0000-0000-000032050000}"/>
    <cellStyle name="Currency 26 2 2 2 2" xfId="1931" xr:uid="{00000000-0005-0000-0000-000033050000}"/>
    <cellStyle name="Currency 26 2 2 3" xfId="1932" xr:uid="{00000000-0005-0000-0000-000034050000}"/>
    <cellStyle name="Currency 26 2 3" xfId="1933" xr:uid="{00000000-0005-0000-0000-000035050000}"/>
    <cellStyle name="Currency 26 2 3 2" xfId="1934" xr:uid="{00000000-0005-0000-0000-000036050000}"/>
    <cellStyle name="Currency 26 2 4" xfId="1935" xr:uid="{00000000-0005-0000-0000-000037050000}"/>
    <cellStyle name="Currency 26 3" xfId="1936" xr:uid="{00000000-0005-0000-0000-000038050000}"/>
    <cellStyle name="Currency 26 3 2" xfId="1937" xr:uid="{00000000-0005-0000-0000-000039050000}"/>
    <cellStyle name="Currency 26 3 2 2" xfId="1938" xr:uid="{00000000-0005-0000-0000-00003A050000}"/>
    <cellStyle name="Currency 26 3 2 2 2" xfId="1939" xr:uid="{00000000-0005-0000-0000-00003B050000}"/>
    <cellStyle name="Currency 26 3 2 3" xfId="1940" xr:uid="{00000000-0005-0000-0000-00003C050000}"/>
    <cellStyle name="Currency 26 3 3" xfId="1941" xr:uid="{00000000-0005-0000-0000-00003D050000}"/>
    <cellStyle name="Currency 26 3 3 2" xfId="1942" xr:uid="{00000000-0005-0000-0000-00003E050000}"/>
    <cellStyle name="Currency 26 3 4" xfId="1943" xr:uid="{00000000-0005-0000-0000-00003F050000}"/>
    <cellStyle name="Currency 26 4" xfId="1944" xr:uid="{00000000-0005-0000-0000-000040050000}"/>
    <cellStyle name="Currency 26 4 2" xfId="1945" xr:uid="{00000000-0005-0000-0000-000041050000}"/>
    <cellStyle name="Currency 26 4 2 2" xfId="1946" xr:uid="{00000000-0005-0000-0000-000042050000}"/>
    <cellStyle name="Currency 26 4 3" xfId="1947" xr:uid="{00000000-0005-0000-0000-000043050000}"/>
    <cellStyle name="Currency 26 5" xfId="1948" xr:uid="{00000000-0005-0000-0000-000044050000}"/>
    <cellStyle name="Currency 26 5 2" xfId="1949" xr:uid="{00000000-0005-0000-0000-000045050000}"/>
    <cellStyle name="Currency 26 6" xfId="1950" xr:uid="{00000000-0005-0000-0000-000046050000}"/>
    <cellStyle name="Currency 27" xfId="1951" xr:uid="{00000000-0005-0000-0000-000047050000}"/>
    <cellStyle name="Currency 27 2" xfId="1952" xr:uid="{00000000-0005-0000-0000-000048050000}"/>
    <cellStyle name="Currency 27 2 2" xfId="1953" xr:uid="{00000000-0005-0000-0000-000049050000}"/>
    <cellStyle name="Currency 27 2 2 2" xfId="1954" xr:uid="{00000000-0005-0000-0000-00004A050000}"/>
    <cellStyle name="Currency 27 2 2 2 2" xfId="1955" xr:uid="{00000000-0005-0000-0000-00004B050000}"/>
    <cellStyle name="Currency 27 2 2 3" xfId="1956" xr:uid="{00000000-0005-0000-0000-00004C050000}"/>
    <cellStyle name="Currency 27 2 3" xfId="1957" xr:uid="{00000000-0005-0000-0000-00004D050000}"/>
    <cellStyle name="Currency 27 2 3 2" xfId="1958" xr:uid="{00000000-0005-0000-0000-00004E050000}"/>
    <cellStyle name="Currency 27 2 4" xfId="1959" xr:uid="{00000000-0005-0000-0000-00004F050000}"/>
    <cellStyle name="Currency 27 3" xfId="1960" xr:uid="{00000000-0005-0000-0000-000050050000}"/>
    <cellStyle name="Currency 27 3 2" xfId="1961" xr:uid="{00000000-0005-0000-0000-000051050000}"/>
    <cellStyle name="Currency 27 3 2 2" xfId="1962" xr:uid="{00000000-0005-0000-0000-000052050000}"/>
    <cellStyle name="Currency 27 3 2 2 2" xfId="1963" xr:uid="{00000000-0005-0000-0000-000053050000}"/>
    <cellStyle name="Currency 27 3 2 3" xfId="1964" xr:uid="{00000000-0005-0000-0000-000054050000}"/>
    <cellStyle name="Currency 27 3 3" xfId="1965" xr:uid="{00000000-0005-0000-0000-000055050000}"/>
    <cellStyle name="Currency 27 3 3 2" xfId="1966" xr:uid="{00000000-0005-0000-0000-000056050000}"/>
    <cellStyle name="Currency 27 3 4" xfId="1967" xr:uid="{00000000-0005-0000-0000-000057050000}"/>
    <cellStyle name="Currency 27 4" xfId="1968" xr:uid="{00000000-0005-0000-0000-000058050000}"/>
    <cellStyle name="Currency 27 4 2" xfId="1969" xr:uid="{00000000-0005-0000-0000-000059050000}"/>
    <cellStyle name="Currency 27 4 2 2" xfId="1970" xr:uid="{00000000-0005-0000-0000-00005A050000}"/>
    <cellStyle name="Currency 27 4 3" xfId="1971" xr:uid="{00000000-0005-0000-0000-00005B050000}"/>
    <cellStyle name="Currency 27 5" xfId="1972" xr:uid="{00000000-0005-0000-0000-00005C050000}"/>
    <cellStyle name="Currency 27 5 2" xfId="1973" xr:uid="{00000000-0005-0000-0000-00005D050000}"/>
    <cellStyle name="Currency 27 6" xfId="1974" xr:uid="{00000000-0005-0000-0000-00005E050000}"/>
    <cellStyle name="Currency 28" xfId="1975" xr:uid="{00000000-0005-0000-0000-00005F050000}"/>
    <cellStyle name="Currency 28 2" xfId="1976" xr:uid="{00000000-0005-0000-0000-000060050000}"/>
    <cellStyle name="Currency 28 2 2" xfId="1977" xr:uid="{00000000-0005-0000-0000-000061050000}"/>
    <cellStyle name="Currency 28 2 2 2" xfId="1978" xr:uid="{00000000-0005-0000-0000-000062050000}"/>
    <cellStyle name="Currency 28 2 2 2 2" xfId="1979" xr:uid="{00000000-0005-0000-0000-000063050000}"/>
    <cellStyle name="Currency 28 2 2 3" xfId="1980" xr:uid="{00000000-0005-0000-0000-000064050000}"/>
    <cellStyle name="Currency 28 2 3" xfId="1981" xr:uid="{00000000-0005-0000-0000-000065050000}"/>
    <cellStyle name="Currency 28 2 3 2" xfId="1982" xr:uid="{00000000-0005-0000-0000-000066050000}"/>
    <cellStyle name="Currency 28 2 4" xfId="1983" xr:uid="{00000000-0005-0000-0000-000067050000}"/>
    <cellStyle name="Currency 28 3" xfId="1984" xr:uid="{00000000-0005-0000-0000-000068050000}"/>
    <cellStyle name="Currency 28 3 2" xfId="1985" xr:uid="{00000000-0005-0000-0000-000069050000}"/>
    <cellStyle name="Currency 28 3 2 2" xfId="1986" xr:uid="{00000000-0005-0000-0000-00006A050000}"/>
    <cellStyle name="Currency 28 3 2 2 2" xfId="1987" xr:uid="{00000000-0005-0000-0000-00006B050000}"/>
    <cellStyle name="Currency 28 3 2 3" xfId="1988" xr:uid="{00000000-0005-0000-0000-00006C050000}"/>
    <cellStyle name="Currency 28 3 3" xfId="1989" xr:uid="{00000000-0005-0000-0000-00006D050000}"/>
    <cellStyle name="Currency 28 3 3 2" xfId="1990" xr:uid="{00000000-0005-0000-0000-00006E050000}"/>
    <cellStyle name="Currency 28 3 4" xfId="1991" xr:uid="{00000000-0005-0000-0000-00006F050000}"/>
    <cellStyle name="Currency 28 4" xfId="1992" xr:uid="{00000000-0005-0000-0000-000070050000}"/>
    <cellStyle name="Currency 28 4 2" xfId="1993" xr:uid="{00000000-0005-0000-0000-000071050000}"/>
    <cellStyle name="Currency 28 4 2 2" xfId="1994" xr:uid="{00000000-0005-0000-0000-000072050000}"/>
    <cellStyle name="Currency 28 4 3" xfId="1995" xr:uid="{00000000-0005-0000-0000-000073050000}"/>
    <cellStyle name="Currency 28 5" xfId="1996" xr:uid="{00000000-0005-0000-0000-000074050000}"/>
    <cellStyle name="Currency 28 5 2" xfId="1997" xr:uid="{00000000-0005-0000-0000-000075050000}"/>
    <cellStyle name="Currency 28 6" xfId="1998" xr:uid="{00000000-0005-0000-0000-000076050000}"/>
    <cellStyle name="Currency 29" xfId="1999" xr:uid="{00000000-0005-0000-0000-000077050000}"/>
    <cellStyle name="Currency 29 2" xfId="2000" xr:uid="{00000000-0005-0000-0000-000078050000}"/>
    <cellStyle name="Currency 29 2 2" xfId="2001" xr:uid="{00000000-0005-0000-0000-000079050000}"/>
    <cellStyle name="Currency 29 2 2 2" xfId="2002" xr:uid="{00000000-0005-0000-0000-00007A050000}"/>
    <cellStyle name="Currency 29 2 2 2 2" xfId="2003" xr:uid="{00000000-0005-0000-0000-00007B050000}"/>
    <cellStyle name="Currency 29 2 2 3" xfId="2004" xr:uid="{00000000-0005-0000-0000-00007C050000}"/>
    <cellStyle name="Currency 29 2 3" xfId="2005" xr:uid="{00000000-0005-0000-0000-00007D050000}"/>
    <cellStyle name="Currency 29 2 3 2" xfId="2006" xr:uid="{00000000-0005-0000-0000-00007E050000}"/>
    <cellStyle name="Currency 29 2 4" xfId="2007" xr:uid="{00000000-0005-0000-0000-00007F050000}"/>
    <cellStyle name="Currency 29 3" xfId="2008" xr:uid="{00000000-0005-0000-0000-000080050000}"/>
    <cellStyle name="Currency 29 3 2" xfId="2009" xr:uid="{00000000-0005-0000-0000-000081050000}"/>
    <cellStyle name="Currency 29 3 2 2" xfId="2010" xr:uid="{00000000-0005-0000-0000-000082050000}"/>
    <cellStyle name="Currency 29 3 2 2 2" xfId="2011" xr:uid="{00000000-0005-0000-0000-000083050000}"/>
    <cellStyle name="Currency 29 3 2 3" xfId="2012" xr:uid="{00000000-0005-0000-0000-000084050000}"/>
    <cellStyle name="Currency 29 3 3" xfId="2013" xr:uid="{00000000-0005-0000-0000-000085050000}"/>
    <cellStyle name="Currency 29 3 3 2" xfId="2014" xr:uid="{00000000-0005-0000-0000-000086050000}"/>
    <cellStyle name="Currency 29 3 4" xfId="2015" xr:uid="{00000000-0005-0000-0000-000087050000}"/>
    <cellStyle name="Currency 29 4" xfId="2016" xr:uid="{00000000-0005-0000-0000-000088050000}"/>
    <cellStyle name="Currency 29 4 2" xfId="2017" xr:uid="{00000000-0005-0000-0000-000089050000}"/>
    <cellStyle name="Currency 29 4 2 2" xfId="2018" xr:uid="{00000000-0005-0000-0000-00008A050000}"/>
    <cellStyle name="Currency 29 4 3" xfId="2019" xr:uid="{00000000-0005-0000-0000-00008B050000}"/>
    <cellStyle name="Currency 29 5" xfId="2020" xr:uid="{00000000-0005-0000-0000-00008C050000}"/>
    <cellStyle name="Currency 29 5 2" xfId="2021" xr:uid="{00000000-0005-0000-0000-00008D050000}"/>
    <cellStyle name="Currency 29 6" xfId="2022" xr:uid="{00000000-0005-0000-0000-00008E050000}"/>
    <cellStyle name="Currency 3" xfId="2023" xr:uid="{00000000-0005-0000-0000-00008F050000}"/>
    <cellStyle name="Currency 3 2" xfId="2024" xr:uid="{00000000-0005-0000-0000-000090050000}"/>
    <cellStyle name="Currency 3 2 2" xfId="2025" xr:uid="{00000000-0005-0000-0000-000091050000}"/>
    <cellStyle name="Currency 3 2 2 2" xfId="2026" xr:uid="{00000000-0005-0000-0000-000092050000}"/>
    <cellStyle name="Currency 3 2 3" xfId="2027" xr:uid="{00000000-0005-0000-0000-000093050000}"/>
    <cellStyle name="Currency 3 2 4" xfId="2028" xr:uid="{00000000-0005-0000-0000-000094050000}"/>
    <cellStyle name="Currency 3 2 5" xfId="2029" xr:uid="{00000000-0005-0000-0000-000095050000}"/>
    <cellStyle name="Currency 3 3" xfId="2030" xr:uid="{00000000-0005-0000-0000-000096050000}"/>
    <cellStyle name="Currency 3 4" xfId="2031" xr:uid="{00000000-0005-0000-0000-000097050000}"/>
    <cellStyle name="Currency 3 5" xfId="2032" xr:uid="{00000000-0005-0000-0000-000098050000}"/>
    <cellStyle name="Currency 3 6" xfId="2033" xr:uid="{00000000-0005-0000-0000-000099050000}"/>
    <cellStyle name="Currency 4" xfId="2034" xr:uid="{00000000-0005-0000-0000-00009A050000}"/>
    <cellStyle name="Currency 4 10" xfId="2035" xr:uid="{00000000-0005-0000-0000-00009B050000}"/>
    <cellStyle name="Currency 4 2" xfId="2036" xr:uid="{00000000-0005-0000-0000-00009C050000}"/>
    <cellStyle name="Currency 4 2 2" xfId="2037" xr:uid="{00000000-0005-0000-0000-00009D050000}"/>
    <cellStyle name="Currency 4 2 2 2" xfId="2038" xr:uid="{00000000-0005-0000-0000-00009E050000}"/>
    <cellStyle name="Currency 4 2 2 2 2" xfId="2039" xr:uid="{00000000-0005-0000-0000-00009F050000}"/>
    <cellStyle name="Currency 4 2 2 3" xfId="2040" xr:uid="{00000000-0005-0000-0000-0000A0050000}"/>
    <cellStyle name="Currency 4 2 3" xfId="2041" xr:uid="{00000000-0005-0000-0000-0000A1050000}"/>
    <cellStyle name="Currency 4 2 3 2" xfId="2042" xr:uid="{00000000-0005-0000-0000-0000A2050000}"/>
    <cellStyle name="Currency 4 2 4" xfId="2043" xr:uid="{00000000-0005-0000-0000-0000A3050000}"/>
    <cellStyle name="Currency 4 3" xfId="2044" xr:uid="{00000000-0005-0000-0000-0000A4050000}"/>
    <cellStyle name="Currency 4 3 2" xfId="2045" xr:uid="{00000000-0005-0000-0000-0000A5050000}"/>
    <cellStyle name="Currency 4 3 2 2" xfId="2046" xr:uid="{00000000-0005-0000-0000-0000A6050000}"/>
    <cellStyle name="Currency 4 3 2 2 2" xfId="2047" xr:uid="{00000000-0005-0000-0000-0000A7050000}"/>
    <cellStyle name="Currency 4 3 2 3" xfId="2048" xr:uid="{00000000-0005-0000-0000-0000A8050000}"/>
    <cellStyle name="Currency 4 3 3" xfId="2049" xr:uid="{00000000-0005-0000-0000-0000A9050000}"/>
    <cellStyle name="Currency 4 3 3 2" xfId="2050" xr:uid="{00000000-0005-0000-0000-0000AA050000}"/>
    <cellStyle name="Currency 4 3 4" xfId="2051" xr:uid="{00000000-0005-0000-0000-0000AB050000}"/>
    <cellStyle name="Currency 4 4" xfId="2052" xr:uid="{00000000-0005-0000-0000-0000AC050000}"/>
    <cellStyle name="Currency 4 4 2" xfId="2053" xr:uid="{00000000-0005-0000-0000-0000AD050000}"/>
    <cellStyle name="Currency 4 4 2 2" xfId="2054" xr:uid="{00000000-0005-0000-0000-0000AE050000}"/>
    <cellStyle name="Currency 4 4 3" xfId="2055" xr:uid="{00000000-0005-0000-0000-0000AF050000}"/>
    <cellStyle name="Currency 4 5" xfId="2056" xr:uid="{00000000-0005-0000-0000-0000B0050000}"/>
    <cellStyle name="Currency 4 5 2" xfId="2057" xr:uid="{00000000-0005-0000-0000-0000B1050000}"/>
    <cellStyle name="Currency 4 5 2 2" xfId="2058" xr:uid="{00000000-0005-0000-0000-0000B2050000}"/>
    <cellStyle name="Currency 4 5 3" xfId="2059" xr:uid="{00000000-0005-0000-0000-0000B3050000}"/>
    <cellStyle name="Currency 4 6" xfId="2060" xr:uid="{00000000-0005-0000-0000-0000B4050000}"/>
    <cellStyle name="Currency 4 6 2" xfId="2061" xr:uid="{00000000-0005-0000-0000-0000B5050000}"/>
    <cellStyle name="Currency 4 6 2 2" xfId="2062" xr:uid="{00000000-0005-0000-0000-0000B6050000}"/>
    <cellStyle name="Currency 4 6 3" xfId="2063" xr:uid="{00000000-0005-0000-0000-0000B7050000}"/>
    <cellStyle name="Currency 4 7" xfId="2064" xr:uid="{00000000-0005-0000-0000-0000B8050000}"/>
    <cellStyle name="Currency 4 7 2" xfId="2065" xr:uid="{00000000-0005-0000-0000-0000B9050000}"/>
    <cellStyle name="Currency 4 8" xfId="2066" xr:uid="{00000000-0005-0000-0000-0000BA050000}"/>
    <cellStyle name="Currency 4 9" xfId="2067" xr:uid="{00000000-0005-0000-0000-0000BB050000}"/>
    <cellStyle name="Currency 5" xfId="2068" xr:uid="{00000000-0005-0000-0000-0000BC050000}"/>
    <cellStyle name="Currency 5 2" xfId="2069" xr:uid="{00000000-0005-0000-0000-0000BD050000}"/>
    <cellStyle name="Currency 5 2 2" xfId="2070" xr:uid="{00000000-0005-0000-0000-0000BE050000}"/>
    <cellStyle name="Currency 5 2 2 2" xfId="2071" xr:uid="{00000000-0005-0000-0000-0000BF050000}"/>
    <cellStyle name="Currency 5 2 2 2 2" xfId="2072" xr:uid="{00000000-0005-0000-0000-0000C0050000}"/>
    <cellStyle name="Currency 5 2 2 3" xfId="2073" xr:uid="{00000000-0005-0000-0000-0000C1050000}"/>
    <cellStyle name="Currency 5 2 3" xfId="2074" xr:uid="{00000000-0005-0000-0000-0000C2050000}"/>
    <cellStyle name="Currency 5 2 3 2" xfId="2075" xr:uid="{00000000-0005-0000-0000-0000C3050000}"/>
    <cellStyle name="Currency 5 2 4" xfId="2076" xr:uid="{00000000-0005-0000-0000-0000C4050000}"/>
    <cellStyle name="Currency 5 3" xfId="2077" xr:uid="{00000000-0005-0000-0000-0000C5050000}"/>
    <cellStyle name="Currency 5 3 2" xfId="2078" xr:uid="{00000000-0005-0000-0000-0000C6050000}"/>
    <cellStyle name="Currency 5 3 2 2" xfId="2079" xr:uid="{00000000-0005-0000-0000-0000C7050000}"/>
    <cellStyle name="Currency 5 3 2 2 2" xfId="2080" xr:uid="{00000000-0005-0000-0000-0000C8050000}"/>
    <cellStyle name="Currency 5 3 2 3" xfId="2081" xr:uid="{00000000-0005-0000-0000-0000C9050000}"/>
    <cellStyle name="Currency 5 3 3" xfId="2082" xr:uid="{00000000-0005-0000-0000-0000CA050000}"/>
    <cellStyle name="Currency 5 3 3 2" xfId="2083" xr:uid="{00000000-0005-0000-0000-0000CB050000}"/>
    <cellStyle name="Currency 5 3 4" xfId="2084" xr:uid="{00000000-0005-0000-0000-0000CC050000}"/>
    <cellStyle name="Currency 5 4" xfId="2085" xr:uid="{00000000-0005-0000-0000-0000CD050000}"/>
    <cellStyle name="Currency 5 4 2" xfId="2086" xr:uid="{00000000-0005-0000-0000-0000CE050000}"/>
    <cellStyle name="Currency 5 4 2 2" xfId="2087" xr:uid="{00000000-0005-0000-0000-0000CF050000}"/>
    <cellStyle name="Currency 5 4 3" xfId="2088" xr:uid="{00000000-0005-0000-0000-0000D0050000}"/>
    <cellStyle name="Currency 5 5" xfId="2089" xr:uid="{00000000-0005-0000-0000-0000D1050000}"/>
    <cellStyle name="Currency 5 5 2" xfId="2090" xr:uid="{00000000-0005-0000-0000-0000D2050000}"/>
    <cellStyle name="Currency 5 6" xfId="2091" xr:uid="{00000000-0005-0000-0000-0000D3050000}"/>
    <cellStyle name="Currency 6" xfId="2092" xr:uid="{00000000-0005-0000-0000-0000D4050000}"/>
    <cellStyle name="Currency 6 2" xfId="2093" xr:uid="{00000000-0005-0000-0000-0000D5050000}"/>
    <cellStyle name="Currency 6 2 2" xfId="2094" xr:uid="{00000000-0005-0000-0000-0000D6050000}"/>
    <cellStyle name="Currency 6 2 2 2" xfId="2095" xr:uid="{00000000-0005-0000-0000-0000D7050000}"/>
    <cellStyle name="Currency 6 2 2 2 2" xfId="2096" xr:uid="{00000000-0005-0000-0000-0000D8050000}"/>
    <cellStyle name="Currency 6 2 2 3" xfId="2097" xr:uid="{00000000-0005-0000-0000-0000D9050000}"/>
    <cellStyle name="Currency 6 2 3" xfId="2098" xr:uid="{00000000-0005-0000-0000-0000DA050000}"/>
    <cellStyle name="Currency 6 2 3 2" xfId="2099" xr:uid="{00000000-0005-0000-0000-0000DB050000}"/>
    <cellStyle name="Currency 6 2 4" xfId="2100" xr:uid="{00000000-0005-0000-0000-0000DC050000}"/>
    <cellStyle name="Currency 6 3" xfId="2101" xr:uid="{00000000-0005-0000-0000-0000DD050000}"/>
    <cellStyle name="Currency 6 3 2" xfId="2102" xr:uid="{00000000-0005-0000-0000-0000DE050000}"/>
    <cellStyle name="Currency 6 3 2 2" xfId="2103" xr:uid="{00000000-0005-0000-0000-0000DF050000}"/>
    <cellStyle name="Currency 6 3 2 2 2" xfId="2104" xr:uid="{00000000-0005-0000-0000-0000E0050000}"/>
    <cellStyle name="Currency 6 3 2 3" xfId="2105" xr:uid="{00000000-0005-0000-0000-0000E1050000}"/>
    <cellStyle name="Currency 6 3 3" xfId="2106" xr:uid="{00000000-0005-0000-0000-0000E2050000}"/>
    <cellStyle name="Currency 6 3 3 2" xfId="2107" xr:uid="{00000000-0005-0000-0000-0000E3050000}"/>
    <cellStyle name="Currency 6 3 4" xfId="2108" xr:uid="{00000000-0005-0000-0000-0000E4050000}"/>
    <cellStyle name="Currency 6 4" xfId="2109" xr:uid="{00000000-0005-0000-0000-0000E5050000}"/>
    <cellStyle name="Currency 6 4 2" xfId="2110" xr:uid="{00000000-0005-0000-0000-0000E6050000}"/>
    <cellStyle name="Currency 6 4 2 2" xfId="2111" xr:uid="{00000000-0005-0000-0000-0000E7050000}"/>
    <cellStyle name="Currency 6 4 3" xfId="2112" xr:uid="{00000000-0005-0000-0000-0000E8050000}"/>
    <cellStyle name="Currency 6 5" xfId="2113" xr:uid="{00000000-0005-0000-0000-0000E9050000}"/>
    <cellStyle name="Currency 6 5 2" xfId="2114" xr:uid="{00000000-0005-0000-0000-0000EA050000}"/>
    <cellStyle name="Currency 6 6" xfId="2115" xr:uid="{00000000-0005-0000-0000-0000EB050000}"/>
    <cellStyle name="Currency 7" xfId="2116" xr:uid="{00000000-0005-0000-0000-0000EC050000}"/>
    <cellStyle name="Currency 7 2" xfId="2117" xr:uid="{00000000-0005-0000-0000-0000ED050000}"/>
    <cellStyle name="Currency 8" xfId="2118" xr:uid="{00000000-0005-0000-0000-0000EE050000}"/>
    <cellStyle name="Currency 8 2" xfId="2119" xr:uid="{00000000-0005-0000-0000-0000EF050000}"/>
    <cellStyle name="Currency 8 2 2" xfId="2120" xr:uid="{00000000-0005-0000-0000-0000F0050000}"/>
    <cellStyle name="Currency 8 2 2 2" xfId="2121" xr:uid="{00000000-0005-0000-0000-0000F1050000}"/>
    <cellStyle name="Currency 8 2 2 2 2" xfId="2122" xr:uid="{00000000-0005-0000-0000-0000F2050000}"/>
    <cellStyle name="Currency 8 2 2 3" xfId="2123" xr:uid="{00000000-0005-0000-0000-0000F3050000}"/>
    <cellStyle name="Currency 8 2 3" xfId="2124" xr:uid="{00000000-0005-0000-0000-0000F4050000}"/>
    <cellStyle name="Currency 8 2 3 2" xfId="2125" xr:uid="{00000000-0005-0000-0000-0000F5050000}"/>
    <cellStyle name="Currency 8 2 4" xfId="2126" xr:uid="{00000000-0005-0000-0000-0000F6050000}"/>
    <cellStyle name="Currency 8 3" xfId="2127" xr:uid="{00000000-0005-0000-0000-0000F7050000}"/>
    <cellStyle name="Currency 8 3 2" xfId="2128" xr:uid="{00000000-0005-0000-0000-0000F8050000}"/>
    <cellStyle name="Currency 8 3 2 2" xfId="2129" xr:uid="{00000000-0005-0000-0000-0000F9050000}"/>
    <cellStyle name="Currency 8 3 2 2 2" xfId="2130" xr:uid="{00000000-0005-0000-0000-0000FA050000}"/>
    <cellStyle name="Currency 8 3 2 3" xfId="2131" xr:uid="{00000000-0005-0000-0000-0000FB050000}"/>
    <cellStyle name="Currency 8 3 3" xfId="2132" xr:uid="{00000000-0005-0000-0000-0000FC050000}"/>
    <cellStyle name="Currency 8 3 3 2" xfId="2133" xr:uid="{00000000-0005-0000-0000-0000FD050000}"/>
    <cellStyle name="Currency 8 3 4" xfId="2134" xr:uid="{00000000-0005-0000-0000-0000FE050000}"/>
    <cellStyle name="Currency 8 4" xfId="2135" xr:uid="{00000000-0005-0000-0000-0000FF050000}"/>
    <cellStyle name="Currency 8 4 2" xfId="2136" xr:uid="{00000000-0005-0000-0000-000000060000}"/>
    <cellStyle name="Currency 8 4 2 2" xfId="2137" xr:uid="{00000000-0005-0000-0000-000001060000}"/>
    <cellStyle name="Currency 8 4 3" xfId="2138" xr:uid="{00000000-0005-0000-0000-000002060000}"/>
    <cellStyle name="Currency 8 5" xfId="2139" xr:uid="{00000000-0005-0000-0000-000003060000}"/>
    <cellStyle name="Currency 8 5 2" xfId="2140" xr:uid="{00000000-0005-0000-0000-000004060000}"/>
    <cellStyle name="Currency 8 6" xfId="2141" xr:uid="{00000000-0005-0000-0000-000005060000}"/>
    <cellStyle name="Currency 8 7" xfId="2142" xr:uid="{00000000-0005-0000-0000-000006060000}"/>
    <cellStyle name="Currency 9" xfId="2143" xr:uid="{00000000-0005-0000-0000-000007060000}"/>
    <cellStyle name="Currency 9 2" xfId="2144" xr:uid="{00000000-0005-0000-0000-000008060000}"/>
    <cellStyle name="Currency 9 2 2" xfId="2145" xr:uid="{00000000-0005-0000-0000-000009060000}"/>
    <cellStyle name="Currency 9 2 2 2" xfId="2146" xr:uid="{00000000-0005-0000-0000-00000A060000}"/>
    <cellStyle name="Currency 9 2 2 2 2" xfId="2147" xr:uid="{00000000-0005-0000-0000-00000B060000}"/>
    <cellStyle name="Currency 9 2 2 3" xfId="2148" xr:uid="{00000000-0005-0000-0000-00000C060000}"/>
    <cellStyle name="Currency 9 2 3" xfId="2149" xr:uid="{00000000-0005-0000-0000-00000D060000}"/>
    <cellStyle name="Currency 9 2 3 2" xfId="2150" xr:uid="{00000000-0005-0000-0000-00000E060000}"/>
    <cellStyle name="Currency 9 2 4" xfId="2151" xr:uid="{00000000-0005-0000-0000-00000F060000}"/>
    <cellStyle name="Currency 9 3" xfId="2152" xr:uid="{00000000-0005-0000-0000-000010060000}"/>
    <cellStyle name="Currency 9 3 2" xfId="2153" xr:uid="{00000000-0005-0000-0000-000011060000}"/>
    <cellStyle name="Currency 9 3 2 2" xfId="2154" xr:uid="{00000000-0005-0000-0000-000012060000}"/>
    <cellStyle name="Currency 9 3 2 2 2" xfId="2155" xr:uid="{00000000-0005-0000-0000-000013060000}"/>
    <cellStyle name="Currency 9 3 2 3" xfId="2156" xr:uid="{00000000-0005-0000-0000-000014060000}"/>
    <cellStyle name="Currency 9 3 3" xfId="2157" xr:uid="{00000000-0005-0000-0000-000015060000}"/>
    <cellStyle name="Currency 9 3 3 2" xfId="2158" xr:uid="{00000000-0005-0000-0000-000016060000}"/>
    <cellStyle name="Currency 9 3 4" xfId="2159" xr:uid="{00000000-0005-0000-0000-000017060000}"/>
    <cellStyle name="Currency 9 4" xfId="2160" xr:uid="{00000000-0005-0000-0000-000018060000}"/>
    <cellStyle name="Currency 9 4 2" xfId="2161" xr:uid="{00000000-0005-0000-0000-000019060000}"/>
    <cellStyle name="Currency 9 4 2 2" xfId="2162" xr:uid="{00000000-0005-0000-0000-00001A060000}"/>
    <cellStyle name="Currency 9 4 3" xfId="2163" xr:uid="{00000000-0005-0000-0000-00001B060000}"/>
    <cellStyle name="Currency 9 5" xfId="2164" xr:uid="{00000000-0005-0000-0000-00001C060000}"/>
    <cellStyle name="Currency 9 5 2" xfId="2165" xr:uid="{00000000-0005-0000-0000-00001D060000}"/>
    <cellStyle name="Currency 9 6" xfId="2166" xr:uid="{00000000-0005-0000-0000-00001E060000}"/>
    <cellStyle name="Currency Per Share" xfId="2167" xr:uid="{00000000-0005-0000-0000-00001F060000}"/>
    <cellStyle name="Currency0" xfId="2169" xr:uid="{00000000-0005-0000-0000-000020060000}"/>
    <cellStyle name="Currency2" xfId="2170" xr:uid="{00000000-0005-0000-0000-000021060000}"/>
    <cellStyle name="CUS.Work.Area" xfId="2171" xr:uid="{00000000-0005-0000-0000-000022060000}"/>
    <cellStyle name="Dash" xfId="2172" xr:uid="{00000000-0005-0000-0000-000023060000}"/>
    <cellStyle name="Data" xfId="2173" xr:uid="{00000000-0005-0000-0000-000024060000}"/>
    <cellStyle name="Data 2" xfId="2174" xr:uid="{00000000-0005-0000-0000-000025060000}"/>
    <cellStyle name="Data 3" xfId="2175" xr:uid="{00000000-0005-0000-0000-000026060000}"/>
    <cellStyle name="Date" xfId="2176" xr:uid="{00000000-0005-0000-0000-000027060000}"/>
    <cellStyle name="Date [mm-dd-yyyy]" xfId="2178" xr:uid="{00000000-0005-0000-0000-000028060000}"/>
    <cellStyle name="Date [mm-dd-yyyy] 2" xfId="2179" xr:uid="{00000000-0005-0000-0000-000029060000}"/>
    <cellStyle name="Date [mm-d-yyyy]" xfId="2177" xr:uid="{00000000-0005-0000-0000-00002A060000}"/>
    <cellStyle name="Date [mm-d-yyyy] 2" xfId="5691" xr:uid="{00000000-0005-0000-0000-00002B060000}"/>
    <cellStyle name="Date [mmm-yyyy]" xfId="2180" xr:uid="{00000000-0005-0000-0000-00002C060000}"/>
    <cellStyle name="Date [mmm-yyyy] 2" xfId="5692" xr:uid="{00000000-0005-0000-0000-00002D060000}"/>
    <cellStyle name="Date Aligned" xfId="2181" xr:uid="{00000000-0005-0000-0000-00002E060000}"/>
    <cellStyle name="Date Aligned*" xfId="2182" xr:uid="{00000000-0005-0000-0000-00002F060000}"/>
    <cellStyle name="Date Short" xfId="2183" xr:uid="{00000000-0005-0000-0000-000030060000}"/>
    <cellStyle name="date_ Pies " xfId="2184" xr:uid="{00000000-0005-0000-0000-000031060000}"/>
    <cellStyle name="DblLineDollarAcct" xfId="2185" xr:uid="{00000000-0005-0000-0000-000032060000}"/>
    <cellStyle name="DblLinePercent" xfId="2186" xr:uid="{00000000-0005-0000-0000-000033060000}"/>
    <cellStyle name="Dezimal [0]_A17 - 31.03.1998" xfId="2187" xr:uid="{00000000-0005-0000-0000-000034060000}"/>
    <cellStyle name="Dezimal_A17 - 31.03.1998" xfId="2188" xr:uid="{00000000-0005-0000-0000-000035060000}"/>
    <cellStyle name="Dia" xfId="2189" xr:uid="{00000000-0005-0000-0000-000036060000}"/>
    <cellStyle name="Dollar_ Pies " xfId="2190" xr:uid="{00000000-0005-0000-0000-000037060000}"/>
    <cellStyle name="DollarAccounting" xfId="2191" xr:uid="{00000000-0005-0000-0000-000038060000}"/>
    <cellStyle name="Dotted Line" xfId="2192" xr:uid="{00000000-0005-0000-0000-000039060000}"/>
    <cellStyle name="Dotted Line 2" xfId="2193" xr:uid="{00000000-0005-0000-0000-00003A060000}"/>
    <cellStyle name="Dotted Line 3" xfId="2194" xr:uid="{00000000-0005-0000-0000-00003B060000}"/>
    <cellStyle name="Double Accounting" xfId="2195" xr:uid="{00000000-0005-0000-0000-00003C060000}"/>
    <cellStyle name="Duizenden" xfId="2196" xr:uid="{00000000-0005-0000-0000-00003D060000}"/>
    <cellStyle name="Encabez1" xfId="2197" xr:uid="{00000000-0005-0000-0000-00003E060000}"/>
    <cellStyle name="Encabez2" xfId="2198" xr:uid="{00000000-0005-0000-0000-00003F060000}"/>
    <cellStyle name="Enter Currency (0)" xfId="2199" xr:uid="{00000000-0005-0000-0000-000040060000}"/>
    <cellStyle name="Enter Currency (2)" xfId="2200" xr:uid="{00000000-0005-0000-0000-000041060000}"/>
    <cellStyle name="Enter Units (0)" xfId="2201" xr:uid="{00000000-0005-0000-0000-000042060000}"/>
    <cellStyle name="Enter Units (1)" xfId="2202" xr:uid="{00000000-0005-0000-0000-000043060000}"/>
    <cellStyle name="Enter Units (2)" xfId="2203" xr:uid="{00000000-0005-0000-0000-000044060000}"/>
    <cellStyle name="Entrée" xfId="2204" xr:uid="{00000000-0005-0000-0000-000045060000}"/>
    <cellStyle name="Euro" xfId="2205" xr:uid="{00000000-0005-0000-0000-000046060000}"/>
    <cellStyle name="Explanatory Text 2" xfId="41" xr:uid="{00000000-0005-0000-0000-000047060000}"/>
    <cellStyle name="Explanatory Text 2 2" xfId="2206" xr:uid="{00000000-0005-0000-0000-000048060000}"/>
    <cellStyle name="Explanatory Text 2 3" xfId="2207" xr:uid="{00000000-0005-0000-0000-000049060000}"/>
    <cellStyle name="Explanatory Text 2 4" xfId="2208" xr:uid="{00000000-0005-0000-0000-00004A060000}"/>
    <cellStyle name="Explanatory Text 2 5" xfId="2209" xr:uid="{00000000-0005-0000-0000-00004B060000}"/>
    <cellStyle name="Explanatory Text 2 6" xfId="2210" xr:uid="{00000000-0005-0000-0000-00004C060000}"/>
    <cellStyle name="Explanatory Text 2 7" xfId="2211" xr:uid="{00000000-0005-0000-0000-00004D060000}"/>
    <cellStyle name="Explanatory Text 2 8" xfId="2212" xr:uid="{00000000-0005-0000-0000-00004E060000}"/>
    <cellStyle name="Explanatory Text 2 9" xfId="2213" xr:uid="{00000000-0005-0000-0000-00004F060000}"/>
    <cellStyle name="Explanatory Text 3" xfId="2214" xr:uid="{00000000-0005-0000-0000-000050060000}"/>
    <cellStyle name="fact" xfId="2215" xr:uid="{00000000-0005-0000-0000-000051060000}"/>
    <cellStyle name="fact 2" xfId="5693" xr:uid="{00000000-0005-0000-0000-000052060000}"/>
    <cellStyle name="FieldName" xfId="2216" xr:uid="{00000000-0005-0000-0000-000053060000}"/>
    <cellStyle name="Fijo" xfId="2217" xr:uid="{00000000-0005-0000-0000-000054060000}"/>
    <cellStyle name="Financiero" xfId="2218" xr:uid="{00000000-0005-0000-0000-000055060000}"/>
    <cellStyle name="Fixed" xfId="2219" xr:uid="{00000000-0005-0000-0000-000056060000}"/>
    <cellStyle name="Followed Hyperlink" xfId="257" builtinId="9" hidden="1"/>
    <cellStyle name="Followed Hyperlink" xfId="261" builtinId="9" hidden="1"/>
    <cellStyle name="Followed Hyperlink" xfId="266" builtinId="9" hidden="1"/>
    <cellStyle name="Followed Hyperlink" xfId="270" builtinId="9" hidden="1"/>
    <cellStyle name="Followed Hyperlink" xfId="274" builtinId="9" hidden="1"/>
    <cellStyle name="Followed Hyperlink" xfId="279" builtinId="9" hidden="1"/>
    <cellStyle name="Followed Hyperlink" xfId="283" builtinId="9" hidden="1"/>
    <cellStyle name="Followed Hyperlink" xfId="287" builtinId="9" hidden="1"/>
    <cellStyle name="Followed Hyperlink" xfId="291" builtinId="9" hidden="1"/>
    <cellStyle name="Followed Hyperlink" xfId="296" builtinId="9" hidden="1"/>
    <cellStyle name="Followed Hyperlink" xfId="300" builtinId="9" hidden="1"/>
    <cellStyle name="Followed Hyperlink" xfId="304" builtinId="9" hidden="1"/>
    <cellStyle name="Followed Hyperlink" xfId="308" builtinId="9" hidden="1"/>
    <cellStyle name="Followed Hyperlink" xfId="313" builtinId="9" hidden="1"/>
    <cellStyle name="Followed Hyperlink" xfId="317" builtinId="9" hidden="1"/>
    <cellStyle name="Followed Hyperlink" xfId="321" builtinId="9" hidden="1"/>
    <cellStyle name="Followed Hyperlink" xfId="325" builtinId="9" hidden="1"/>
    <cellStyle name="Followed Hyperlink" xfId="330" builtinId="9" hidden="1"/>
    <cellStyle name="Followed Hyperlink" xfId="334" builtinId="9" hidden="1"/>
    <cellStyle name="Followed Hyperlink" xfId="338" builtinId="9" hidden="1"/>
    <cellStyle name="Followed Hyperlink" xfId="343" builtinId="9" hidden="1"/>
    <cellStyle name="Followed Hyperlink" xfId="347" builtinId="9" hidden="1"/>
    <cellStyle name="Followed Hyperlink" xfId="351" builtinId="9" hidden="1"/>
    <cellStyle name="Followed Hyperlink" xfId="355" builtinId="9" hidden="1"/>
    <cellStyle name="Followed Hyperlink" xfId="360" builtinId="9" hidden="1"/>
    <cellStyle name="Followed Hyperlink" xfId="364" builtinId="9" hidden="1"/>
    <cellStyle name="Followed Hyperlink" xfId="368" builtinId="9" hidden="1"/>
    <cellStyle name="Followed Hyperlink" xfId="358" builtinId="9" hidden="1"/>
    <cellStyle name="Followed Hyperlink" xfId="294" builtinId="9" hidden="1"/>
    <cellStyle name="Followed Hyperlink" xfId="190" builtinId="9" hidden="1"/>
    <cellStyle name="Followed Hyperlink" xfId="194" builtinId="9" hidden="1"/>
    <cellStyle name="Followed Hyperlink" xfId="198" builtinId="9" hidden="1"/>
    <cellStyle name="Followed Hyperlink" xfId="202" builtinId="9" hidden="1"/>
    <cellStyle name="Followed Hyperlink" xfId="206" builtinId="9" hidden="1"/>
    <cellStyle name="Followed Hyperlink" xfId="210" builtinId="9" hidden="1"/>
    <cellStyle name="Followed Hyperlink" xfId="215" builtinId="9" hidden="1"/>
    <cellStyle name="Followed Hyperlink" xfId="219" builtinId="9" hidden="1"/>
    <cellStyle name="Followed Hyperlink" xfId="223" builtinId="9" hidden="1"/>
    <cellStyle name="Followed Hyperlink" xfId="227" builtinId="9" hidden="1"/>
    <cellStyle name="Followed Hyperlink" xfId="231" builtinId="9" hidden="1"/>
    <cellStyle name="Followed Hyperlink" xfId="235" builtinId="9" hidden="1"/>
    <cellStyle name="Followed Hyperlink" xfId="239" builtinId="9" hidden="1"/>
    <cellStyle name="Followed Hyperlink" xfId="243" builtinId="9" hidden="1"/>
    <cellStyle name="Followed Hyperlink" xfId="163" builtinId="9" hidden="1"/>
    <cellStyle name="Followed Hyperlink" xfId="167" builtinId="9" hidden="1"/>
    <cellStyle name="Followed Hyperlink" xfId="171" builtinId="9" hidden="1"/>
    <cellStyle name="Followed Hyperlink" xfId="175" builtinId="9" hidden="1"/>
    <cellStyle name="Followed Hyperlink" xfId="179" builtinId="9" hidden="1"/>
    <cellStyle name="Followed Hyperlink" xfId="183" builtinId="9" hidden="1"/>
    <cellStyle name="Followed Hyperlink" xfId="187" builtinId="9" hidden="1"/>
    <cellStyle name="Followed Hyperlink" xfId="151" builtinId="9" hidden="1"/>
    <cellStyle name="Followed Hyperlink" xfId="155" builtinId="9" hidden="1"/>
    <cellStyle name="Followed Hyperlink" xfId="159" builtinId="9" hidden="1"/>
    <cellStyle name="Followed Hyperlink" xfId="150" builtinId="9" hidden="1"/>
    <cellStyle name="Followed Hyperlink" xfId="146" builtinId="9" hidden="1"/>
    <cellStyle name="Followed Hyperlink" xfId="141" builtinId="9" hidden="1"/>
    <cellStyle name="Followed Hyperlink" xfId="137" builtinId="9" hidden="1"/>
    <cellStyle name="Followed Hyperlink" xfId="142" builtinId="9" hidden="1"/>
    <cellStyle name="Followed Hyperlink" xfId="147" builtinId="9" hidden="1"/>
    <cellStyle name="Followed Hyperlink" xfId="143" builtinId="9" hidden="1"/>
    <cellStyle name="Followed Hyperlink" xfId="160" builtinId="9" hidden="1"/>
    <cellStyle name="Followed Hyperlink" xfId="156" builtinId="9" hidden="1"/>
    <cellStyle name="Followed Hyperlink" xfId="152" builtinId="9" hidden="1"/>
    <cellStyle name="Followed Hyperlink" xfId="188" builtinId="9" hidden="1"/>
    <cellStyle name="Followed Hyperlink" xfId="184" builtinId="9" hidden="1"/>
    <cellStyle name="Followed Hyperlink" xfId="180" builtinId="9" hidden="1"/>
    <cellStyle name="Followed Hyperlink" xfId="176" builtinId="9" hidden="1"/>
    <cellStyle name="Followed Hyperlink" xfId="172" builtinId="9" hidden="1"/>
    <cellStyle name="Followed Hyperlink" xfId="168" builtinId="9" hidden="1"/>
    <cellStyle name="Followed Hyperlink" xfId="164" builtinId="9" hidden="1"/>
    <cellStyle name="Followed Hyperlink" xfId="244" builtinId="9" hidden="1"/>
    <cellStyle name="Followed Hyperlink" xfId="240" builtinId="9" hidden="1"/>
    <cellStyle name="Followed Hyperlink" xfId="236" builtinId="9" hidden="1"/>
    <cellStyle name="Followed Hyperlink" xfId="232" builtinId="9" hidden="1"/>
    <cellStyle name="Followed Hyperlink" xfId="228" builtinId="9" hidden="1"/>
    <cellStyle name="Followed Hyperlink" xfId="224" builtinId="9" hidden="1"/>
    <cellStyle name="Followed Hyperlink" xfId="220" builtinId="9" hidden="1"/>
    <cellStyle name="Followed Hyperlink" xfId="216" builtinId="9" hidden="1"/>
    <cellStyle name="Followed Hyperlink" xfId="211" builtinId="9" hidden="1"/>
    <cellStyle name="Followed Hyperlink" xfId="207" builtinId="9" hidden="1"/>
    <cellStyle name="Followed Hyperlink" xfId="203" builtinId="9" hidden="1"/>
    <cellStyle name="Followed Hyperlink" xfId="199" builtinId="9" hidden="1"/>
    <cellStyle name="Followed Hyperlink" xfId="195" builtinId="9" hidden="1"/>
    <cellStyle name="Followed Hyperlink" xfId="191" builtinId="9" hidden="1"/>
    <cellStyle name="Followed Hyperlink" xfId="278" builtinId="9" hidden="1"/>
    <cellStyle name="Followed Hyperlink" xfId="342" builtinId="9" hidden="1"/>
    <cellStyle name="Followed Hyperlink" xfId="369" builtinId="9" hidden="1"/>
    <cellStyle name="Followed Hyperlink" xfId="365" builtinId="9" hidden="1"/>
    <cellStyle name="Followed Hyperlink" xfId="361" builtinId="9" hidden="1"/>
    <cellStyle name="Followed Hyperlink" xfId="356" builtinId="9" hidden="1"/>
    <cellStyle name="Followed Hyperlink" xfId="352" builtinId="9" hidden="1"/>
    <cellStyle name="Followed Hyperlink" xfId="348" builtinId="9" hidden="1"/>
    <cellStyle name="Followed Hyperlink" xfId="344" builtinId="9" hidden="1"/>
    <cellStyle name="Followed Hyperlink" xfId="339" builtinId="9" hidden="1"/>
    <cellStyle name="Followed Hyperlink" xfId="335" builtinId="9" hidden="1"/>
    <cellStyle name="Followed Hyperlink" xfId="331" builtinId="9" hidden="1"/>
    <cellStyle name="Followed Hyperlink" xfId="327" builtinId="9" hidden="1"/>
    <cellStyle name="Followed Hyperlink" xfId="322" builtinId="9" hidden="1"/>
    <cellStyle name="Followed Hyperlink" xfId="318" builtinId="9" hidden="1"/>
    <cellStyle name="Followed Hyperlink" xfId="314" builtinId="9" hidden="1"/>
    <cellStyle name="Followed Hyperlink" xfId="309" builtinId="9" hidden="1"/>
    <cellStyle name="Followed Hyperlink" xfId="305" builtinId="9" hidden="1"/>
    <cellStyle name="Followed Hyperlink" xfId="301" builtinId="9" hidden="1"/>
    <cellStyle name="Followed Hyperlink" xfId="297" builtinId="9" hidden="1"/>
    <cellStyle name="Followed Hyperlink" xfId="292" builtinId="9" hidden="1"/>
    <cellStyle name="Followed Hyperlink" xfId="288" builtinId="9" hidden="1"/>
    <cellStyle name="Followed Hyperlink" xfId="284" builtinId="9" hidden="1"/>
    <cellStyle name="Followed Hyperlink" xfId="280" builtinId="9" hidden="1"/>
    <cellStyle name="Followed Hyperlink" xfId="275" builtinId="9" hidden="1"/>
    <cellStyle name="Followed Hyperlink" xfId="271" builtinId="9" hidden="1"/>
    <cellStyle name="Followed Hyperlink" xfId="267" builtinId="9" hidden="1"/>
    <cellStyle name="Followed Hyperlink" xfId="263" builtinId="9" hidden="1"/>
    <cellStyle name="Followed Hyperlink" xfId="258" builtinId="9" hidden="1"/>
    <cellStyle name="Followed Hyperlink" xfId="254" builtinId="9" hidden="1"/>
    <cellStyle name="Followed Hyperlink" xfId="250" builtinId="9" hidden="1"/>
    <cellStyle name="Followed Hyperlink" xfId="374" builtinId="9" hidden="1"/>
    <cellStyle name="Followed Hyperlink" xfId="406" builtinId="9" hidden="1"/>
    <cellStyle name="Followed Hyperlink" xfId="438" builtinId="9" hidden="1"/>
    <cellStyle name="Followed Hyperlink" xfId="470" builtinId="9" hidden="1"/>
    <cellStyle name="Followed Hyperlink" xfId="502" builtinId="9" hidden="1"/>
    <cellStyle name="Followed Hyperlink" xfId="534" builtinId="9" hidden="1"/>
    <cellStyle name="Followed Hyperlink" xfId="566" builtinId="9" hidden="1"/>
    <cellStyle name="Followed Hyperlink" xfId="598" builtinId="9" hidden="1"/>
    <cellStyle name="Followed Hyperlink" xfId="634" builtinId="9" hidden="1"/>
    <cellStyle name="Followed Hyperlink" xfId="666" builtinId="9" hidden="1"/>
    <cellStyle name="Followed Hyperlink" xfId="5123" builtinId="9" hidden="1"/>
    <cellStyle name="Followed Hyperlink" xfId="5119" builtinId="9" hidden="1"/>
    <cellStyle name="Followed Hyperlink" xfId="5114" builtinId="9" hidden="1"/>
    <cellStyle name="Followed Hyperlink" xfId="5110" builtinId="9" hidden="1"/>
    <cellStyle name="Followed Hyperlink" xfId="5105" builtinId="9" hidden="1"/>
    <cellStyle name="Followed Hyperlink" xfId="665" builtinId="9" hidden="1"/>
    <cellStyle name="Followed Hyperlink" xfId="661" builtinId="9" hidden="1"/>
    <cellStyle name="Followed Hyperlink" xfId="656" builtinId="9" hidden="1"/>
    <cellStyle name="Followed Hyperlink" xfId="652" builtinId="9" hidden="1"/>
    <cellStyle name="Followed Hyperlink" xfId="647" builtinId="9" hidden="1"/>
    <cellStyle name="Followed Hyperlink" xfId="643" builtinId="9" hidden="1"/>
    <cellStyle name="Followed Hyperlink" xfId="638" builtinId="9" hidden="1"/>
    <cellStyle name="Followed Hyperlink" xfId="633" builtinId="9" hidden="1"/>
    <cellStyle name="Followed Hyperlink" xfId="629" builtinId="9" hidden="1"/>
    <cellStyle name="Followed Hyperlink" xfId="624" builtinId="9" hidden="1"/>
    <cellStyle name="Followed Hyperlink" xfId="618" builtinId="9" hidden="1"/>
    <cellStyle name="Followed Hyperlink" xfId="611" builtinId="9" hidden="1"/>
    <cellStyle name="Followed Hyperlink" xfId="607" builtinId="9" hidden="1"/>
    <cellStyle name="Followed Hyperlink" xfId="602" builtinId="9" hidden="1"/>
    <cellStyle name="Followed Hyperlink" xfId="597" builtinId="9" hidden="1"/>
    <cellStyle name="Followed Hyperlink" xfId="593" builtinId="9" hidden="1"/>
    <cellStyle name="Followed Hyperlink" xfId="588" builtinId="9" hidden="1"/>
    <cellStyle name="Followed Hyperlink" xfId="584" builtinId="9" hidden="1"/>
    <cellStyle name="Followed Hyperlink" xfId="579" builtinId="9" hidden="1"/>
    <cellStyle name="Followed Hyperlink" xfId="575" builtinId="9" hidden="1"/>
    <cellStyle name="Followed Hyperlink" xfId="570" builtinId="9" hidden="1"/>
    <cellStyle name="Followed Hyperlink" xfId="565" builtinId="9" hidden="1"/>
    <cellStyle name="Followed Hyperlink" xfId="561" builtinId="9" hidden="1"/>
    <cellStyle name="Followed Hyperlink" xfId="556" builtinId="9" hidden="1"/>
    <cellStyle name="Followed Hyperlink" xfId="552" builtinId="9" hidden="1"/>
    <cellStyle name="Followed Hyperlink" xfId="547" builtinId="9" hidden="1"/>
    <cellStyle name="Followed Hyperlink" xfId="543" builtinId="9" hidden="1"/>
    <cellStyle name="Followed Hyperlink" xfId="538" builtinId="9" hidden="1"/>
    <cellStyle name="Followed Hyperlink" xfId="533" builtinId="9" hidden="1"/>
    <cellStyle name="Followed Hyperlink" xfId="529" builtinId="9" hidden="1"/>
    <cellStyle name="Followed Hyperlink" xfId="524" builtinId="9" hidden="1"/>
    <cellStyle name="Followed Hyperlink" xfId="520" builtinId="9" hidden="1"/>
    <cellStyle name="Followed Hyperlink" xfId="515" builtinId="9" hidden="1"/>
    <cellStyle name="Followed Hyperlink" xfId="511" builtinId="9" hidden="1"/>
    <cellStyle name="Followed Hyperlink" xfId="506" builtinId="9" hidden="1"/>
    <cellStyle name="Followed Hyperlink" xfId="501" builtinId="9" hidden="1"/>
    <cellStyle name="Followed Hyperlink" xfId="497" builtinId="9" hidden="1"/>
    <cellStyle name="Followed Hyperlink" xfId="492" builtinId="9" hidden="1"/>
    <cellStyle name="Followed Hyperlink" xfId="488" builtinId="9" hidden="1"/>
    <cellStyle name="Followed Hyperlink" xfId="483" builtinId="9" hidden="1"/>
    <cellStyle name="Followed Hyperlink" xfId="479" builtinId="9" hidden="1"/>
    <cellStyle name="Followed Hyperlink" xfId="474" builtinId="9" hidden="1"/>
    <cellStyle name="Followed Hyperlink" xfId="469" builtinId="9" hidden="1"/>
    <cellStyle name="Followed Hyperlink" xfId="465" builtinId="9" hidden="1"/>
    <cellStyle name="Followed Hyperlink" xfId="460" builtinId="9" hidden="1"/>
    <cellStyle name="Followed Hyperlink" xfId="456" builtinId="9" hidden="1"/>
    <cellStyle name="Followed Hyperlink" xfId="451" builtinId="9" hidden="1"/>
    <cellStyle name="Followed Hyperlink" xfId="447" builtinId="9" hidden="1"/>
    <cellStyle name="Followed Hyperlink" xfId="442" builtinId="9" hidden="1"/>
    <cellStyle name="Followed Hyperlink" xfId="437" builtinId="9" hidden="1"/>
    <cellStyle name="Followed Hyperlink" xfId="433" builtinId="9" hidden="1"/>
    <cellStyle name="Followed Hyperlink" xfId="428" builtinId="9" hidden="1"/>
    <cellStyle name="Followed Hyperlink" xfId="424" builtinId="9" hidden="1"/>
    <cellStyle name="Followed Hyperlink" xfId="419" builtinId="9" hidden="1"/>
    <cellStyle name="Followed Hyperlink" xfId="415" builtinId="9" hidden="1"/>
    <cellStyle name="Followed Hyperlink" xfId="410" builtinId="9" hidden="1"/>
    <cellStyle name="Followed Hyperlink" xfId="405" builtinId="9" hidden="1"/>
    <cellStyle name="Followed Hyperlink" xfId="401" builtinId="9" hidden="1"/>
    <cellStyle name="Followed Hyperlink" xfId="396" builtinId="9" hidden="1"/>
    <cellStyle name="Followed Hyperlink" xfId="392" builtinId="9" hidden="1"/>
    <cellStyle name="Followed Hyperlink" xfId="387" builtinId="9" hidden="1"/>
    <cellStyle name="Followed Hyperlink" xfId="383" builtinId="9" hidden="1"/>
    <cellStyle name="Followed Hyperlink" xfId="378" builtinId="9" hidden="1"/>
    <cellStyle name="Followed Hyperlink" xfId="373" builtinId="9" hidden="1"/>
    <cellStyle name="Followed Hyperlink" xfId="5133" builtinId="9" hidden="1"/>
    <cellStyle name="Followed Hyperlink" xfId="5150" builtinId="9" hidden="1"/>
    <cellStyle name="Followed Hyperlink" xfId="5166" builtinId="9" hidden="1"/>
    <cellStyle name="Followed Hyperlink" xfId="5182" builtinId="9" hidden="1"/>
    <cellStyle name="Followed Hyperlink" xfId="5198" builtinId="9" hidden="1"/>
    <cellStyle name="Followed Hyperlink" xfId="5214" builtinId="9" hidden="1"/>
    <cellStyle name="Followed Hyperlink" xfId="5230" builtinId="9" hidden="1"/>
    <cellStyle name="Followed Hyperlink" xfId="5246" builtinId="9" hidden="1"/>
    <cellStyle name="Followed Hyperlink" xfId="5262" builtinId="9" hidden="1"/>
    <cellStyle name="Followed Hyperlink" xfId="5278" builtinId="9" hidden="1"/>
    <cellStyle name="Followed Hyperlink" xfId="5294" builtinId="9" hidden="1"/>
    <cellStyle name="Followed Hyperlink" xfId="5310" builtinId="9" hidden="1"/>
    <cellStyle name="Followed Hyperlink" xfId="5326" builtinId="9" hidden="1"/>
    <cellStyle name="Followed Hyperlink" xfId="5342" builtinId="9" hidden="1"/>
    <cellStyle name="Followed Hyperlink" xfId="5358" builtinId="9" hidden="1"/>
    <cellStyle name="Followed Hyperlink" xfId="5374" builtinId="9" hidden="1"/>
    <cellStyle name="Followed Hyperlink" xfId="5390" builtinId="9" hidden="1"/>
    <cellStyle name="Followed Hyperlink" xfId="5406" builtinId="9" hidden="1"/>
    <cellStyle name="Followed Hyperlink" xfId="5422" builtinId="9" hidden="1"/>
    <cellStyle name="Followed Hyperlink" xfId="5438" builtinId="9" hidden="1"/>
    <cellStyle name="Followed Hyperlink" xfId="5454" builtinId="9" hidden="1"/>
    <cellStyle name="Followed Hyperlink" xfId="5470" builtinId="9" hidden="1"/>
    <cellStyle name="Followed Hyperlink" xfId="5486" builtinId="9" hidden="1"/>
    <cellStyle name="Followed Hyperlink" xfId="5502" builtinId="9" hidden="1"/>
    <cellStyle name="Followed Hyperlink" xfId="5518" builtinId="9" hidden="1"/>
    <cellStyle name="Followed Hyperlink" xfId="5534" builtinId="9" hidden="1"/>
    <cellStyle name="Followed Hyperlink" xfId="5550" builtinId="9" hidden="1"/>
    <cellStyle name="Followed Hyperlink" xfId="5566" builtinId="9" hidden="1"/>
    <cellStyle name="Followed Hyperlink" xfId="5582" builtinId="9" hidden="1"/>
    <cellStyle name="Followed Hyperlink" xfId="5598" builtinId="9" hidden="1"/>
    <cellStyle name="Followed Hyperlink" xfId="5614" builtinId="9" hidden="1"/>
    <cellStyle name="Followed Hyperlink" xfId="5630" builtinId="9" hidden="1"/>
    <cellStyle name="Followed Hyperlink" xfId="5646" builtinId="9" hidden="1"/>
    <cellStyle name="Followed Hyperlink" xfId="5662" builtinId="9" hidden="1"/>
    <cellStyle name="Followed Hyperlink" xfId="5678" builtinId="9" hidden="1"/>
    <cellStyle name="Followed Hyperlink" xfId="6224" builtinId="9" hidden="1"/>
    <cellStyle name="Followed Hyperlink" xfId="6240" builtinId="9" hidden="1"/>
    <cellStyle name="Followed Hyperlink" xfId="6256" builtinId="9" hidden="1"/>
    <cellStyle name="Followed Hyperlink" xfId="6188" builtinId="9" hidden="1"/>
    <cellStyle name="Followed Hyperlink" xfId="6172" builtinId="9" hidden="1"/>
    <cellStyle name="Followed Hyperlink" xfId="6156" builtinId="9" hidden="1"/>
    <cellStyle name="Followed Hyperlink" xfId="6140" builtinId="9" hidden="1"/>
    <cellStyle name="Followed Hyperlink" xfId="6124" builtinId="9" hidden="1"/>
    <cellStyle name="Followed Hyperlink" xfId="6112" builtinId="9" hidden="1"/>
    <cellStyle name="Followed Hyperlink" xfId="6096" builtinId="9" hidden="1"/>
    <cellStyle name="Followed Hyperlink" xfId="6080" builtinId="9" hidden="1"/>
    <cellStyle name="Followed Hyperlink" xfId="6064" builtinId="9" hidden="1"/>
    <cellStyle name="Followed Hyperlink" xfId="6048" builtinId="9" hidden="1"/>
    <cellStyle name="Followed Hyperlink" xfId="6032" builtinId="9" hidden="1"/>
    <cellStyle name="Followed Hyperlink" xfId="6016" builtinId="9" hidden="1"/>
    <cellStyle name="Followed Hyperlink" xfId="6000" builtinId="9" hidden="1"/>
    <cellStyle name="Followed Hyperlink" xfId="5984" builtinId="9" hidden="1"/>
    <cellStyle name="Followed Hyperlink" xfId="5968" builtinId="9" hidden="1"/>
    <cellStyle name="Followed Hyperlink" xfId="5952" builtinId="9" hidden="1"/>
    <cellStyle name="Followed Hyperlink" xfId="5936" builtinId="9" hidden="1"/>
    <cellStyle name="Followed Hyperlink" xfId="5920" builtinId="9" hidden="1"/>
    <cellStyle name="Followed Hyperlink" xfId="5906" builtinId="9" hidden="1"/>
    <cellStyle name="Followed Hyperlink" xfId="5890" builtinId="9" hidden="1"/>
    <cellStyle name="Followed Hyperlink" xfId="5874" builtinId="9" hidden="1"/>
    <cellStyle name="Followed Hyperlink" xfId="5858" builtinId="9" hidden="1"/>
    <cellStyle name="Followed Hyperlink" xfId="5843" builtinId="9" hidden="1"/>
    <cellStyle name="Followed Hyperlink" xfId="5828" builtinId="9" hidden="1"/>
    <cellStyle name="Followed Hyperlink" xfId="5813" builtinId="9" hidden="1"/>
    <cellStyle name="Followed Hyperlink" xfId="5798" builtinId="9" hidden="1"/>
    <cellStyle name="Followed Hyperlink" xfId="5786" builtinId="9" hidden="1"/>
    <cellStyle name="Followed Hyperlink" xfId="5770" builtinId="9" hidden="1"/>
    <cellStyle name="Followed Hyperlink" xfId="5754" builtinId="9" hidden="1"/>
    <cellStyle name="Followed Hyperlink" xfId="118" builtinId="9" hidden="1"/>
    <cellStyle name="Followed Hyperlink" xfId="5728" builtinId="9" hidden="1"/>
    <cellStyle name="Followed Hyperlink" xfId="5729" builtinId="9" hidden="1"/>
    <cellStyle name="Followed Hyperlink" xfId="5734" builtinId="9" hidden="1"/>
    <cellStyle name="Followed Hyperlink" xfId="5739" builtinId="9" hidden="1"/>
    <cellStyle name="Followed Hyperlink" xfId="5743" builtinId="9" hidden="1"/>
    <cellStyle name="Followed Hyperlink" xfId="5748" builtinId="9" hidden="1"/>
    <cellStyle name="Followed Hyperlink" xfId="124" builtinId="9" hidden="1"/>
    <cellStyle name="Followed Hyperlink" xfId="5755" builtinId="9" hidden="1"/>
    <cellStyle name="Followed Hyperlink" xfId="5760" builtinId="9" hidden="1"/>
    <cellStyle name="Followed Hyperlink" xfId="5765" builtinId="9" hidden="1"/>
    <cellStyle name="Followed Hyperlink" xfId="5771" builtinId="9" hidden="1"/>
    <cellStyle name="Followed Hyperlink" xfId="5776" builtinId="9" hidden="1"/>
    <cellStyle name="Followed Hyperlink" xfId="5781" builtinId="9" hidden="1"/>
    <cellStyle name="Followed Hyperlink" xfId="5787" builtinId="9" hidden="1"/>
    <cellStyle name="Followed Hyperlink" xfId="5792" builtinId="9" hidden="1"/>
    <cellStyle name="Followed Hyperlink" xfId="126" builtinId="9" hidden="1"/>
    <cellStyle name="Followed Hyperlink" xfId="5799" builtinId="9" hidden="1"/>
    <cellStyle name="Followed Hyperlink" xfId="5804" builtinId="9" hidden="1"/>
    <cellStyle name="Followed Hyperlink" xfId="5808" builtinId="9" hidden="1"/>
    <cellStyle name="Followed Hyperlink" xfId="5814" builtinId="9" hidden="1"/>
    <cellStyle name="Followed Hyperlink" xfId="122" builtinId="9" hidden="1"/>
    <cellStyle name="Followed Hyperlink" xfId="5823" builtinId="9" hidden="1"/>
    <cellStyle name="Followed Hyperlink" xfId="5829" builtinId="9" hidden="1"/>
    <cellStyle name="Followed Hyperlink" xfId="5834" builtinId="9" hidden="1"/>
    <cellStyle name="Followed Hyperlink" xfId="5838" builtinId="9" hidden="1"/>
    <cellStyle name="Followed Hyperlink" xfId="5844" builtinId="9" hidden="1"/>
    <cellStyle name="Followed Hyperlink" xfId="5848" builtinId="9" hidden="1"/>
    <cellStyle name="Followed Hyperlink" xfId="5853" builtinId="9" hidden="1"/>
    <cellStyle name="Followed Hyperlink" xfId="5859" builtinId="9" hidden="1"/>
    <cellStyle name="Followed Hyperlink" xfId="5864" builtinId="9" hidden="1"/>
    <cellStyle name="Followed Hyperlink" xfId="5869" builtinId="9" hidden="1"/>
    <cellStyle name="Followed Hyperlink" xfId="5875" builtinId="9" hidden="1"/>
    <cellStyle name="Followed Hyperlink" xfId="5880" builtinId="9" hidden="1"/>
    <cellStyle name="Followed Hyperlink" xfId="5885" builtinId="9" hidden="1"/>
    <cellStyle name="Followed Hyperlink" xfId="5891" builtinId="9" hidden="1"/>
    <cellStyle name="Followed Hyperlink" xfId="5896" builtinId="9" hidden="1"/>
    <cellStyle name="Followed Hyperlink" xfId="5901" builtinId="9" hidden="1"/>
    <cellStyle name="Followed Hyperlink" xfId="5907" builtinId="9" hidden="1"/>
    <cellStyle name="Followed Hyperlink" xfId="5912" builtinId="9" hidden="1"/>
    <cellStyle name="Followed Hyperlink" xfId="134" builtinId="9" hidden="1"/>
    <cellStyle name="Followed Hyperlink" xfId="5921" builtinId="9" hidden="1"/>
    <cellStyle name="Followed Hyperlink" xfId="5926" builtinId="9" hidden="1"/>
    <cellStyle name="Followed Hyperlink" xfId="5931" builtinId="9" hidden="1"/>
    <cellStyle name="Followed Hyperlink" xfId="5937" builtinId="9" hidden="1"/>
    <cellStyle name="Followed Hyperlink" xfId="5942" builtinId="9" hidden="1"/>
    <cellStyle name="Followed Hyperlink" xfId="5947" builtinId="9" hidden="1"/>
    <cellStyle name="Followed Hyperlink" xfId="5953" builtinId="9" hidden="1"/>
    <cellStyle name="Followed Hyperlink" xfId="5958" builtinId="9" hidden="1"/>
    <cellStyle name="Followed Hyperlink" xfId="5963" builtinId="9" hidden="1"/>
    <cellStyle name="Followed Hyperlink" xfId="5969" builtinId="9" hidden="1"/>
    <cellStyle name="Followed Hyperlink" xfId="5974" builtinId="9" hidden="1"/>
    <cellStyle name="Followed Hyperlink" xfId="5979" builtinId="9" hidden="1"/>
    <cellStyle name="Followed Hyperlink" xfId="5985" builtinId="9" hidden="1"/>
    <cellStyle name="Followed Hyperlink" xfId="5990" builtinId="9" hidden="1"/>
    <cellStyle name="Followed Hyperlink" xfId="5995" builtinId="9" hidden="1"/>
    <cellStyle name="Followed Hyperlink" xfId="6001" builtinId="9" hidden="1"/>
    <cellStyle name="Followed Hyperlink" xfId="6006" builtinId="9" hidden="1"/>
    <cellStyle name="Followed Hyperlink" xfId="6011" builtinId="9" hidden="1"/>
    <cellStyle name="Followed Hyperlink" xfId="6017" builtinId="9" hidden="1"/>
    <cellStyle name="Followed Hyperlink" xfId="6022" builtinId="9" hidden="1"/>
    <cellStyle name="Followed Hyperlink" xfId="6027" builtinId="9" hidden="1"/>
    <cellStyle name="Followed Hyperlink" xfId="6033" builtinId="9" hidden="1"/>
    <cellStyle name="Followed Hyperlink" xfId="6038" builtinId="9" hidden="1"/>
    <cellStyle name="Followed Hyperlink" xfId="6043" builtinId="9" hidden="1"/>
    <cellStyle name="Followed Hyperlink" xfId="6049" builtinId="9" hidden="1"/>
    <cellStyle name="Followed Hyperlink" xfId="6054" builtinId="9" hidden="1"/>
    <cellStyle name="Followed Hyperlink" xfId="6059" builtinId="9" hidden="1"/>
    <cellStyle name="Followed Hyperlink" xfId="6065" builtinId="9" hidden="1"/>
    <cellStyle name="Followed Hyperlink" xfId="6070" builtinId="9" hidden="1"/>
    <cellStyle name="Followed Hyperlink" xfId="6075" builtinId="9" hidden="1"/>
    <cellStyle name="Followed Hyperlink" xfId="6081" builtinId="9" hidden="1"/>
    <cellStyle name="Followed Hyperlink" xfId="6086" builtinId="9" hidden="1"/>
    <cellStyle name="Followed Hyperlink" xfId="6091" builtinId="9" hidden="1"/>
    <cellStyle name="Followed Hyperlink" xfId="6097" builtinId="9" hidden="1"/>
    <cellStyle name="Followed Hyperlink" xfId="6102" builtinId="9" hidden="1"/>
    <cellStyle name="Followed Hyperlink" xfId="6107" builtinId="9" hidden="1"/>
    <cellStyle name="Followed Hyperlink" xfId="6113" builtinId="9" hidden="1"/>
    <cellStyle name="Followed Hyperlink" xfId="6118" builtinId="9" hidden="1"/>
    <cellStyle name="Followed Hyperlink" xfId="112" builtinId="9" hidden="1"/>
    <cellStyle name="Followed Hyperlink" xfId="6125" builtinId="9" hidden="1"/>
    <cellStyle name="Followed Hyperlink" xfId="6130" builtinId="9" hidden="1"/>
    <cellStyle name="Followed Hyperlink" xfId="6135" builtinId="9" hidden="1"/>
    <cellStyle name="Followed Hyperlink" xfId="6141" builtinId="9" hidden="1"/>
    <cellStyle name="Followed Hyperlink" xfId="6146" builtinId="9" hidden="1"/>
    <cellStyle name="Followed Hyperlink" xfId="6151" builtinId="9" hidden="1"/>
    <cellStyle name="Followed Hyperlink" xfId="6157" builtinId="9" hidden="1"/>
    <cellStyle name="Followed Hyperlink" xfId="6162" builtinId="9" hidden="1"/>
    <cellStyle name="Followed Hyperlink" xfId="6167" builtinId="9" hidden="1"/>
    <cellStyle name="Followed Hyperlink" xfId="6173" builtinId="9" hidden="1"/>
    <cellStyle name="Followed Hyperlink" xfId="6178" builtinId="9" hidden="1"/>
    <cellStyle name="Followed Hyperlink" xfId="6183" builtinId="9" hidden="1"/>
    <cellStyle name="Followed Hyperlink" xfId="6189" builtinId="9" hidden="1"/>
    <cellStyle name="Followed Hyperlink" xfId="6194" builtinId="9" hidden="1"/>
    <cellStyle name="Followed Hyperlink" xfId="6199" builtinId="9" hidden="1"/>
    <cellStyle name="Followed Hyperlink" xfId="6255" builtinId="9" hidden="1"/>
    <cellStyle name="Followed Hyperlink" xfId="6250" builtinId="9" hidden="1"/>
    <cellStyle name="Followed Hyperlink" xfId="6245" builtinId="9" hidden="1"/>
    <cellStyle name="Followed Hyperlink" xfId="6239" builtinId="9" hidden="1"/>
    <cellStyle name="Followed Hyperlink" xfId="6234" builtinId="9" hidden="1"/>
    <cellStyle name="Followed Hyperlink" xfId="6229" builtinId="9" hidden="1"/>
    <cellStyle name="Followed Hyperlink" xfId="6223" builtinId="9" hidden="1"/>
    <cellStyle name="Followed Hyperlink" xfId="6218" builtinId="9" hidden="1"/>
    <cellStyle name="Followed Hyperlink" xfId="6213" builtinId="9" hidden="1"/>
    <cellStyle name="Followed Hyperlink" xfId="5677" builtinId="9" hidden="1"/>
    <cellStyle name="Followed Hyperlink" xfId="5672" builtinId="9" hidden="1"/>
    <cellStyle name="Followed Hyperlink" xfId="5667" builtinId="9" hidden="1"/>
    <cellStyle name="Followed Hyperlink" xfId="5661" builtinId="9" hidden="1"/>
    <cellStyle name="Followed Hyperlink" xfId="5656" builtinId="9" hidden="1"/>
    <cellStyle name="Followed Hyperlink" xfId="5651" builtinId="9" hidden="1"/>
    <cellStyle name="Followed Hyperlink" xfId="5645" builtinId="9" hidden="1"/>
    <cellStyle name="Followed Hyperlink" xfId="5640" builtinId="9" hidden="1"/>
    <cellStyle name="Followed Hyperlink" xfId="5635" builtinId="9" hidden="1"/>
    <cellStyle name="Followed Hyperlink" xfId="5629" builtinId="9" hidden="1"/>
    <cellStyle name="Followed Hyperlink" xfId="5624" builtinId="9" hidden="1"/>
    <cellStyle name="Followed Hyperlink" xfId="5619" builtinId="9" hidden="1"/>
    <cellStyle name="Followed Hyperlink" xfId="5613" builtinId="9" hidden="1"/>
    <cellStyle name="Followed Hyperlink" xfId="5608" builtinId="9" hidden="1"/>
    <cellStyle name="Followed Hyperlink" xfId="5603" builtinId="9" hidden="1"/>
    <cellStyle name="Followed Hyperlink" xfId="5597" builtinId="9" hidden="1"/>
    <cellStyle name="Followed Hyperlink" xfId="5592" builtinId="9" hidden="1"/>
    <cellStyle name="Followed Hyperlink" xfId="5587" builtinId="9" hidden="1"/>
    <cellStyle name="Followed Hyperlink" xfId="5581" builtinId="9" hidden="1"/>
    <cellStyle name="Followed Hyperlink" xfId="5576" builtinId="9" hidden="1"/>
    <cellStyle name="Followed Hyperlink" xfId="5571" builtinId="9" hidden="1"/>
    <cellStyle name="Followed Hyperlink" xfId="5565" builtinId="9" hidden="1"/>
    <cellStyle name="Followed Hyperlink" xfId="5560" builtinId="9" hidden="1"/>
    <cellStyle name="Followed Hyperlink" xfId="5555" builtinId="9" hidden="1"/>
    <cellStyle name="Followed Hyperlink" xfId="5549" builtinId="9" hidden="1"/>
    <cellStyle name="Followed Hyperlink" xfId="5544" builtinId="9" hidden="1"/>
    <cellStyle name="Followed Hyperlink" xfId="5539" builtinId="9" hidden="1"/>
    <cellStyle name="Followed Hyperlink" xfId="5533" builtinId="9" hidden="1"/>
    <cellStyle name="Followed Hyperlink" xfId="5528" builtinId="9" hidden="1"/>
    <cellStyle name="Followed Hyperlink" xfId="5523" builtinId="9" hidden="1"/>
    <cellStyle name="Followed Hyperlink" xfId="5517" builtinId="9" hidden="1"/>
    <cellStyle name="Followed Hyperlink" xfId="5512" builtinId="9" hidden="1"/>
    <cellStyle name="Followed Hyperlink" xfId="5507" builtinId="9" hidden="1"/>
    <cellStyle name="Followed Hyperlink" xfId="5501" builtinId="9" hidden="1"/>
    <cellStyle name="Followed Hyperlink" xfId="5496" builtinId="9" hidden="1"/>
    <cellStyle name="Followed Hyperlink" xfId="5491" builtinId="9" hidden="1"/>
    <cellStyle name="Followed Hyperlink" xfId="5485" builtinId="9" hidden="1"/>
    <cellStyle name="Followed Hyperlink" xfId="5480" builtinId="9" hidden="1"/>
    <cellStyle name="Followed Hyperlink" xfId="5475" builtinId="9" hidden="1"/>
    <cellStyle name="Followed Hyperlink" xfId="5469" builtinId="9" hidden="1"/>
    <cellStyle name="Followed Hyperlink" xfId="5464" builtinId="9" hidden="1"/>
    <cellStyle name="Followed Hyperlink" xfId="5459" builtinId="9" hidden="1"/>
    <cellStyle name="Followed Hyperlink" xfId="5453" builtinId="9" hidden="1"/>
    <cellStyle name="Followed Hyperlink" xfId="5448" builtinId="9" hidden="1"/>
    <cellStyle name="Followed Hyperlink" xfId="5443" builtinId="9" hidden="1"/>
    <cellStyle name="Followed Hyperlink" xfId="5437" builtinId="9" hidden="1"/>
    <cellStyle name="Followed Hyperlink" xfId="5432" builtinId="9" hidden="1"/>
    <cellStyle name="Followed Hyperlink" xfId="5427" builtinId="9" hidden="1"/>
    <cellStyle name="Followed Hyperlink" xfId="5421" builtinId="9" hidden="1"/>
    <cellStyle name="Followed Hyperlink" xfId="5416" builtinId="9" hidden="1"/>
    <cellStyle name="Followed Hyperlink" xfId="5411" builtinId="9" hidden="1"/>
    <cellStyle name="Followed Hyperlink" xfId="5405" builtinId="9" hidden="1"/>
    <cellStyle name="Followed Hyperlink" xfId="5400" builtinId="9" hidden="1"/>
    <cellStyle name="Followed Hyperlink" xfId="5395" builtinId="9" hidden="1"/>
    <cellStyle name="Followed Hyperlink" xfId="5389" builtinId="9" hidden="1"/>
    <cellStyle name="Followed Hyperlink" xfId="5384" builtinId="9" hidden="1"/>
    <cellStyle name="Followed Hyperlink" xfId="5379" builtinId="9" hidden="1"/>
    <cellStyle name="Followed Hyperlink" xfId="5373" builtinId="9" hidden="1"/>
    <cellStyle name="Followed Hyperlink" xfId="5368" builtinId="9" hidden="1"/>
    <cellStyle name="Followed Hyperlink" xfId="5363" builtinId="9" hidden="1"/>
    <cellStyle name="Followed Hyperlink" xfId="5357" builtinId="9" hidden="1"/>
    <cellStyle name="Followed Hyperlink" xfId="5352" builtinId="9" hidden="1"/>
    <cellStyle name="Followed Hyperlink" xfId="5347" builtinId="9" hidden="1"/>
    <cellStyle name="Followed Hyperlink" xfId="5341" builtinId="9" hidden="1"/>
    <cellStyle name="Followed Hyperlink" xfId="5336" builtinId="9" hidden="1"/>
    <cellStyle name="Followed Hyperlink" xfId="5331" builtinId="9" hidden="1"/>
    <cellStyle name="Followed Hyperlink" xfId="5325" builtinId="9" hidden="1"/>
    <cellStyle name="Followed Hyperlink" xfId="5320" builtinId="9" hidden="1"/>
    <cellStyle name="Followed Hyperlink" xfId="5315" builtinId="9" hidden="1"/>
    <cellStyle name="Followed Hyperlink" xfId="5309" builtinId="9" hidden="1"/>
    <cellStyle name="Followed Hyperlink" xfId="5304" builtinId="9" hidden="1"/>
    <cellStyle name="Followed Hyperlink" xfId="5299" builtinId="9" hidden="1"/>
    <cellStyle name="Followed Hyperlink" xfId="5293" builtinId="9" hidden="1"/>
    <cellStyle name="Followed Hyperlink" xfId="5288" builtinId="9" hidden="1"/>
    <cellStyle name="Followed Hyperlink" xfId="5283" builtinId="9" hidden="1"/>
    <cellStyle name="Followed Hyperlink" xfId="5277" builtinId="9" hidden="1"/>
    <cellStyle name="Followed Hyperlink" xfId="5272" builtinId="9" hidden="1"/>
    <cellStyle name="Followed Hyperlink" xfId="5267" builtinId="9" hidden="1"/>
    <cellStyle name="Followed Hyperlink" xfId="5261" builtinId="9" hidden="1"/>
    <cellStyle name="Followed Hyperlink" xfId="5256" builtinId="9" hidden="1"/>
    <cellStyle name="Followed Hyperlink" xfId="5251" builtinId="9" hidden="1"/>
    <cellStyle name="Followed Hyperlink" xfId="5245" builtinId="9" hidden="1"/>
    <cellStyle name="Followed Hyperlink" xfId="5240" builtinId="9" hidden="1"/>
    <cellStyle name="Followed Hyperlink" xfId="5235" builtinId="9" hidden="1"/>
    <cellStyle name="Followed Hyperlink" xfId="5229" builtinId="9" hidden="1"/>
    <cellStyle name="Followed Hyperlink" xfId="5224" builtinId="9" hidden="1"/>
    <cellStyle name="Followed Hyperlink" xfId="5219" builtinId="9" hidden="1"/>
    <cellStyle name="Followed Hyperlink" xfId="5213" builtinId="9" hidden="1"/>
    <cellStyle name="Followed Hyperlink" xfId="5208" builtinId="9" hidden="1"/>
    <cellStyle name="Followed Hyperlink" xfId="5203" builtinId="9" hidden="1"/>
    <cellStyle name="Followed Hyperlink" xfId="5197" builtinId="9" hidden="1"/>
    <cellStyle name="Followed Hyperlink" xfId="5192" builtinId="9" hidden="1"/>
    <cellStyle name="Followed Hyperlink" xfId="5187" builtinId="9" hidden="1"/>
    <cellStyle name="Followed Hyperlink" xfId="5181" builtinId="9" hidden="1"/>
    <cellStyle name="Followed Hyperlink" xfId="5176" builtinId="9" hidden="1"/>
    <cellStyle name="Followed Hyperlink" xfId="5171" builtinId="9" hidden="1"/>
    <cellStyle name="Followed Hyperlink" xfId="5165" builtinId="9" hidden="1"/>
    <cellStyle name="Followed Hyperlink" xfId="5160" builtinId="9" hidden="1"/>
    <cellStyle name="Followed Hyperlink" xfId="5155" builtinId="9" hidden="1"/>
    <cellStyle name="Followed Hyperlink" xfId="5149" builtinId="9" hidden="1"/>
    <cellStyle name="Followed Hyperlink" xfId="5143" builtinId="9" hidden="1"/>
    <cellStyle name="Followed Hyperlink" xfId="5138" builtinId="9" hidden="1"/>
    <cellStyle name="Followed Hyperlink" xfId="5132" builtinId="9" hidden="1"/>
    <cellStyle name="Followed Hyperlink" xfId="5127" builtinId="9" hidden="1"/>
    <cellStyle name="Followed Hyperlink" xfId="5720" builtinId="9" hidden="1"/>
    <cellStyle name="Followed Hyperlink" xfId="5712" builtinId="9" hidden="1"/>
    <cellStyle name="Followed Hyperlink" xfId="5704" builtinId="9" hidden="1"/>
    <cellStyle name="Followed Hyperlink" xfId="5696" builtinId="9" hidden="1"/>
    <cellStyle name="Followed Hyperlink" xfId="6267" builtinId="9" hidden="1"/>
    <cellStyle name="Followed Hyperlink" xfId="6275" builtinId="9" hidden="1"/>
    <cellStyle name="Followed Hyperlink" xfId="6283" builtinId="9" hidden="1"/>
    <cellStyle name="Followed Hyperlink" xfId="6291" builtinId="9" hidden="1"/>
    <cellStyle name="Followed Hyperlink" xfId="6299" builtinId="9" hidden="1"/>
    <cellStyle name="Followed Hyperlink" xfId="6328" builtinId="9" hidden="1"/>
    <cellStyle name="Followed Hyperlink" xfId="6336" builtinId="9" hidden="1"/>
    <cellStyle name="Followed Hyperlink" xfId="6344" builtinId="9" hidden="1"/>
    <cellStyle name="Followed Hyperlink" xfId="6352" builtinId="9" hidden="1"/>
    <cellStyle name="Followed Hyperlink" xfId="6360" builtinId="9" hidden="1"/>
    <cellStyle name="Followed Hyperlink" xfId="6368" builtinId="9" hidden="1"/>
    <cellStyle name="Followed Hyperlink" xfId="6376" builtinId="9" hidden="1"/>
    <cellStyle name="Followed Hyperlink" xfId="6384" builtinId="9" hidden="1"/>
    <cellStyle name="Followed Hyperlink" xfId="6392" builtinId="9" hidden="1"/>
    <cellStyle name="Followed Hyperlink" xfId="6400" builtinId="9" hidden="1"/>
    <cellStyle name="Followed Hyperlink" xfId="6408" builtinId="9" hidden="1"/>
    <cellStyle name="Followed Hyperlink" xfId="6416" builtinId="9" hidden="1"/>
    <cellStyle name="Followed Hyperlink" xfId="6424" builtinId="9" hidden="1"/>
    <cellStyle name="Followed Hyperlink" xfId="6432" builtinId="9" hidden="1"/>
    <cellStyle name="Followed Hyperlink" xfId="6440" builtinId="9" hidden="1"/>
    <cellStyle name="Followed Hyperlink" xfId="6448" builtinId="9" hidden="1"/>
    <cellStyle name="Followed Hyperlink" xfId="6456" builtinId="9" hidden="1"/>
    <cellStyle name="Followed Hyperlink" xfId="6464" builtinId="9" hidden="1"/>
    <cellStyle name="Followed Hyperlink" xfId="6472" builtinId="9" hidden="1"/>
    <cellStyle name="Followed Hyperlink" xfId="6480" builtinId="9" hidden="1"/>
    <cellStyle name="Followed Hyperlink" xfId="6488" builtinId="9" hidden="1"/>
    <cellStyle name="Followed Hyperlink" xfId="6496" builtinId="9" hidden="1"/>
    <cellStyle name="Followed Hyperlink" xfId="6504" builtinId="9" hidden="1"/>
    <cellStyle name="Followed Hyperlink" xfId="6512" builtinId="9" hidden="1"/>
    <cellStyle name="Followed Hyperlink" xfId="6520" builtinId="9" hidden="1"/>
    <cellStyle name="Followed Hyperlink" xfId="6528" builtinId="9" hidden="1"/>
    <cellStyle name="Followed Hyperlink" xfId="6536" builtinId="9" hidden="1"/>
    <cellStyle name="Followed Hyperlink" xfId="6544" builtinId="9" hidden="1"/>
    <cellStyle name="Followed Hyperlink" xfId="6552" builtinId="9" hidden="1"/>
    <cellStyle name="Followed Hyperlink" xfId="6560" builtinId="9" hidden="1"/>
    <cellStyle name="Followed Hyperlink" xfId="6568" builtinId="9" hidden="1"/>
    <cellStyle name="Followed Hyperlink" xfId="6576" builtinId="9" hidden="1"/>
    <cellStyle name="Followed Hyperlink" xfId="6584" builtinId="9" hidden="1"/>
    <cellStyle name="Followed Hyperlink" xfId="6592" builtinId="9" hidden="1"/>
    <cellStyle name="Followed Hyperlink" xfId="6600" builtinId="9" hidden="1"/>
    <cellStyle name="Followed Hyperlink" xfId="6608" builtinId="9" hidden="1"/>
    <cellStyle name="Followed Hyperlink" xfId="6616" builtinId="9" hidden="1"/>
    <cellStyle name="Followed Hyperlink" xfId="6624" builtinId="9" hidden="1"/>
    <cellStyle name="Followed Hyperlink" xfId="6632" builtinId="9" hidden="1"/>
    <cellStyle name="Followed Hyperlink" xfId="6640" builtinId="9" hidden="1"/>
    <cellStyle name="Followed Hyperlink" xfId="6648" builtinId="9" hidden="1"/>
    <cellStyle name="Followed Hyperlink" xfId="6656" builtinId="9" hidden="1"/>
    <cellStyle name="Followed Hyperlink" xfId="6664" builtinId="9" hidden="1"/>
    <cellStyle name="Followed Hyperlink" xfId="6672" builtinId="9" hidden="1"/>
    <cellStyle name="Followed Hyperlink" xfId="6680" builtinId="9" hidden="1"/>
    <cellStyle name="Followed Hyperlink" xfId="6688" builtinId="9" hidden="1"/>
    <cellStyle name="Followed Hyperlink" xfId="6696" builtinId="9" hidden="1"/>
    <cellStyle name="Followed Hyperlink" xfId="6704" builtinId="9" hidden="1"/>
    <cellStyle name="Followed Hyperlink" xfId="6712" builtinId="9" hidden="1"/>
    <cellStyle name="Followed Hyperlink" xfId="6720" builtinId="9" hidden="1"/>
    <cellStyle name="Followed Hyperlink" xfId="6728" builtinId="9" hidden="1"/>
    <cellStyle name="Followed Hyperlink" xfId="6736" builtinId="9" hidden="1"/>
    <cellStyle name="Followed Hyperlink" xfId="6744" builtinId="9" hidden="1"/>
    <cellStyle name="Followed Hyperlink" xfId="6752" builtinId="9" hidden="1"/>
    <cellStyle name="Followed Hyperlink" xfId="6760" builtinId="9" hidden="1"/>
    <cellStyle name="Followed Hyperlink" xfId="6768" builtinId="9" hidden="1"/>
    <cellStyle name="Followed Hyperlink" xfId="6776" builtinId="9" hidden="1"/>
    <cellStyle name="Followed Hyperlink" xfId="6784" builtinId="9" hidden="1"/>
    <cellStyle name="Followed Hyperlink" xfId="6792" builtinId="9" hidden="1"/>
    <cellStyle name="Followed Hyperlink" xfId="6800" builtinId="9" hidden="1"/>
    <cellStyle name="Followed Hyperlink" xfId="6808" builtinId="9" hidden="1"/>
    <cellStyle name="Followed Hyperlink" xfId="6816" builtinId="9" hidden="1"/>
    <cellStyle name="Followed Hyperlink" xfId="6824" builtinId="9" hidden="1"/>
    <cellStyle name="Followed Hyperlink" xfId="6832" builtinId="9" hidden="1"/>
    <cellStyle name="Followed Hyperlink" xfId="6840" builtinId="9" hidden="1"/>
    <cellStyle name="Followed Hyperlink" xfId="6848" builtinId="9" hidden="1"/>
    <cellStyle name="Followed Hyperlink" xfId="7384" builtinId="9" hidden="1"/>
    <cellStyle name="Followed Hyperlink" xfId="7392" builtinId="9" hidden="1"/>
    <cellStyle name="Followed Hyperlink" xfId="7400" builtinId="9" hidden="1"/>
    <cellStyle name="Followed Hyperlink" xfId="7408" builtinId="9" hidden="1"/>
    <cellStyle name="Followed Hyperlink" xfId="7416" builtinId="9" hidden="1"/>
    <cellStyle name="Followed Hyperlink" xfId="7424" builtinId="9" hidden="1"/>
    <cellStyle name="Followed Hyperlink" xfId="7432" builtinId="9" hidden="1"/>
    <cellStyle name="Followed Hyperlink" xfId="7440" builtinId="9" hidden="1"/>
    <cellStyle name="Followed Hyperlink" xfId="7448" builtinId="9" hidden="1"/>
    <cellStyle name="Followed Hyperlink" xfId="7456" builtinId="9" hidden="1"/>
    <cellStyle name="Followed Hyperlink" xfId="7464" builtinId="9" hidden="1"/>
    <cellStyle name="Followed Hyperlink" xfId="7472" builtinId="9" hidden="1"/>
    <cellStyle name="Followed Hyperlink" xfId="7480" builtinId="9" hidden="1"/>
    <cellStyle name="Followed Hyperlink" xfId="7488" builtinId="9" hidden="1"/>
    <cellStyle name="Followed Hyperlink" xfId="7496" builtinId="9" hidden="1"/>
    <cellStyle name="Followed Hyperlink" xfId="7504" builtinId="9" hidden="1"/>
    <cellStyle name="Followed Hyperlink" xfId="7512" builtinId="9" hidden="1"/>
    <cellStyle name="Followed Hyperlink" xfId="7520" builtinId="9" hidden="1"/>
    <cellStyle name="Followed Hyperlink" xfId="7528" builtinId="9" hidden="1"/>
    <cellStyle name="Followed Hyperlink" xfId="7536" builtinId="9" hidden="1"/>
    <cellStyle name="Followed Hyperlink" xfId="7544" builtinId="9" hidden="1"/>
    <cellStyle name="Followed Hyperlink" xfId="7552" builtinId="9" hidden="1"/>
    <cellStyle name="Followed Hyperlink" xfId="7560" builtinId="9" hidden="1"/>
    <cellStyle name="Followed Hyperlink" xfId="7568" builtinId="9" hidden="1"/>
    <cellStyle name="Followed Hyperlink" xfId="7576" builtinId="9" hidden="1"/>
    <cellStyle name="Followed Hyperlink" xfId="7584" builtinId="9" hidden="1"/>
    <cellStyle name="Followed Hyperlink" xfId="7592" builtinId="9" hidden="1"/>
    <cellStyle name="Followed Hyperlink" xfId="7600" builtinId="9" hidden="1"/>
    <cellStyle name="Followed Hyperlink" xfId="7608" builtinId="9" hidden="1"/>
    <cellStyle name="Followed Hyperlink" xfId="7616" builtinId="9" hidden="1"/>
    <cellStyle name="Followed Hyperlink" xfId="7624" builtinId="9" hidden="1"/>
    <cellStyle name="Followed Hyperlink" xfId="7632" builtinId="9" hidden="1"/>
    <cellStyle name="Followed Hyperlink" xfId="7640" builtinId="9" hidden="1"/>
    <cellStyle name="Followed Hyperlink" xfId="7648" builtinId="9" hidden="1"/>
    <cellStyle name="Followed Hyperlink" xfId="7656" builtinId="9" hidden="1"/>
    <cellStyle name="Followed Hyperlink" xfId="7664" builtinId="9" hidden="1"/>
    <cellStyle name="Followed Hyperlink" xfId="7672" builtinId="9" hidden="1"/>
    <cellStyle name="Followed Hyperlink" xfId="7680" builtinId="9" hidden="1"/>
    <cellStyle name="Followed Hyperlink" xfId="7688" builtinId="9" hidden="1"/>
    <cellStyle name="Followed Hyperlink" xfId="7696" builtinId="9" hidden="1"/>
    <cellStyle name="Followed Hyperlink" xfId="7704" builtinId="9" hidden="1"/>
    <cellStyle name="Followed Hyperlink" xfId="7712" builtinId="9" hidden="1"/>
    <cellStyle name="Followed Hyperlink" xfId="7720" builtinId="9" hidden="1"/>
    <cellStyle name="Followed Hyperlink" xfId="7728" builtinId="9" hidden="1"/>
    <cellStyle name="Followed Hyperlink" xfId="7736" builtinId="9" hidden="1"/>
    <cellStyle name="Followed Hyperlink" xfId="7744" builtinId="9" hidden="1"/>
    <cellStyle name="Followed Hyperlink" xfId="7752" builtinId="9" hidden="1"/>
    <cellStyle name="Followed Hyperlink" xfId="7760" builtinId="9" hidden="1"/>
    <cellStyle name="Followed Hyperlink" xfId="7768" builtinId="9" hidden="1"/>
    <cellStyle name="Followed Hyperlink" xfId="7776" builtinId="9" hidden="1"/>
    <cellStyle name="Followed Hyperlink" xfId="7784" builtinId="9" hidden="1"/>
    <cellStyle name="Followed Hyperlink" xfId="7792" builtinId="9" hidden="1"/>
    <cellStyle name="Followed Hyperlink" xfId="7800" builtinId="9" hidden="1"/>
    <cellStyle name="Followed Hyperlink" xfId="7808" builtinId="9" hidden="1"/>
    <cellStyle name="Followed Hyperlink" xfId="7816" builtinId="9" hidden="1"/>
    <cellStyle name="Followed Hyperlink" xfId="7824" builtinId="9" hidden="1"/>
    <cellStyle name="Followed Hyperlink" xfId="7832" builtinId="9" hidden="1"/>
    <cellStyle name="Followed Hyperlink" xfId="7840" builtinId="9" hidden="1"/>
    <cellStyle name="Followed Hyperlink" xfId="7848" builtinId="9" hidden="1"/>
    <cellStyle name="Followed Hyperlink" xfId="7856" builtinId="9" hidden="1"/>
    <cellStyle name="Followed Hyperlink" xfId="7864" builtinId="9" hidden="1"/>
    <cellStyle name="Followed Hyperlink" xfId="7872" builtinId="9" hidden="1"/>
    <cellStyle name="Followed Hyperlink" xfId="7880" builtinId="9" hidden="1"/>
    <cellStyle name="Followed Hyperlink" xfId="7888" builtinId="9" hidden="1"/>
    <cellStyle name="Followed Hyperlink" xfId="7896" builtinId="9" hidden="1"/>
    <cellStyle name="Followed Hyperlink" xfId="7904" builtinId="9" hidden="1"/>
    <cellStyle name="Followed Hyperlink" xfId="7912" builtinId="9" hidden="1"/>
    <cellStyle name="Followed Hyperlink" xfId="7920" builtinId="9" hidden="1"/>
    <cellStyle name="Followed Hyperlink" xfId="7928" builtinId="9" hidden="1"/>
    <cellStyle name="Followed Hyperlink" xfId="7936" builtinId="9" hidden="1"/>
    <cellStyle name="Followed Hyperlink" xfId="7944" builtinId="9" hidden="1"/>
    <cellStyle name="Followed Hyperlink" xfId="7952" builtinId="9" hidden="1"/>
    <cellStyle name="Followed Hyperlink" xfId="8468" builtinId="9" hidden="1"/>
    <cellStyle name="Followed Hyperlink" xfId="8476" builtinId="9" hidden="1"/>
    <cellStyle name="Followed Hyperlink" xfId="8484" builtinId="9" hidden="1"/>
    <cellStyle name="Followed Hyperlink" xfId="8492" builtinId="9" hidden="1"/>
    <cellStyle name="Followed Hyperlink" xfId="8500" builtinId="9" hidden="1"/>
    <cellStyle name="Followed Hyperlink" xfId="8508" builtinId="9" hidden="1"/>
    <cellStyle name="Followed Hyperlink" xfId="8464" builtinId="9" hidden="1"/>
    <cellStyle name="Followed Hyperlink" xfId="8456" builtinId="9" hidden="1"/>
    <cellStyle name="Followed Hyperlink" xfId="8448" builtinId="9" hidden="1"/>
    <cellStyle name="Followed Hyperlink" xfId="8440" builtinId="9" hidden="1"/>
    <cellStyle name="Followed Hyperlink" xfId="8432" builtinId="9" hidden="1"/>
    <cellStyle name="Followed Hyperlink" xfId="8424" builtinId="9" hidden="1"/>
    <cellStyle name="Followed Hyperlink" xfId="8416" builtinId="9" hidden="1"/>
    <cellStyle name="Followed Hyperlink" xfId="8408" builtinId="9" hidden="1"/>
    <cellStyle name="Followed Hyperlink" xfId="8400" builtinId="9" hidden="1"/>
    <cellStyle name="Followed Hyperlink" xfId="8392" builtinId="9" hidden="1"/>
    <cellStyle name="Followed Hyperlink" xfId="6319" builtinId="9" hidden="1"/>
    <cellStyle name="Followed Hyperlink" xfId="8380" builtinId="9" hidden="1"/>
    <cellStyle name="Followed Hyperlink" xfId="8372" builtinId="9" hidden="1"/>
    <cellStyle name="Followed Hyperlink" xfId="8364" builtinId="9" hidden="1"/>
    <cellStyle name="Followed Hyperlink" xfId="8356" builtinId="9" hidden="1"/>
    <cellStyle name="Followed Hyperlink" xfId="8348" builtinId="9" hidden="1"/>
    <cellStyle name="Followed Hyperlink" xfId="8340" builtinId="9" hidden="1"/>
    <cellStyle name="Followed Hyperlink" xfId="8332" builtinId="9" hidden="1"/>
    <cellStyle name="Followed Hyperlink" xfId="8324" builtinId="9" hidden="1"/>
    <cellStyle name="Followed Hyperlink" xfId="8316" builtinId="9" hidden="1"/>
    <cellStyle name="Followed Hyperlink" xfId="8308" builtinId="9" hidden="1"/>
    <cellStyle name="Followed Hyperlink" xfId="8300" builtinId="9" hidden="1"/>
    <cellStyle name="Followed Hyperlink" xfId="8292" builtinId="9" hidden="1"/>
    <cellStyle name="Followed Hyperlink" xfId="8284" builtinId="9" hidden="1"/>
    <cellStyle name="Followed Hyperlink" xfId="8276" builtinId="9" hidden="1"/>
    <cellStyle name="Followed Hyperlink" xfId="8268" builtinId="9" hidden="1"/>
    <cellStyle name="Followed Hyperlink" xfId="8260" builtinId="9" hidden="1"/>
    <cellStyle name="Followed Hyperlink" xfId="8252" builtinId="9" hidden="1"/>
    <cellStyle name="Followed Hyperlink" xfId="8244" builtinId="9" hidden="1"/>
    <cellStyle name="Followed Hyperlink" xfId="8236" builtinId="9" hidden="1"/>
    <cellStyle name="Followed Hyperlink" xfId="8228" builtinId="9" hidden="1"/>
    <cellStyle name="Followed Hyperlink" xfId="8220" builtinId="9" hidden="1"/>
    <cellStyle name="Followed Hyperlink" xfId="8212" builtinId="9" hidden="1"/>
    <cellStyle name="Followed Hyperlink" xfId="8204" builtinId="9" hidden="1"/>
    <cellStyle name="Followed Hyperlink" xfId="8196" builtinId="9" hidden="1"/>
    <cellStyle name="Followed Hyperlink" xfId="8188" builtinId="9" hidden="1"/>
    <cellStyle name="Followed Hyperlink" xfId="8180" builtinId="9" hidden="1"/>
    <cellStyle name="Followed Hyperlink" xfId="8174" builtinId="9" hidden="1"/>
    <cellStyle name="Followed Hyperlink" xfId="8166" builtinId="9" hidden="1"/>
    <cellStyle name="Followed Hyperlink" xfId="8158" builtinId="9" hidden="1"/>
    <cellStyle name="Followed Hyperlink" xfId="8150" builtinId="9" hidden="1"/>
    <cellStyle name="Followed Hyperlink" xfId="8142" builtinId="9" hidden="1"/>
    <cellStyle name="Followed Hyperlink" xfId="8134" builtinId="9" hidden="1"/>
    <cellStyle name="Followed Hyperlink" xfId="8126" builtinId="9" hidden="1"/>
    <cellStyle name="Followed Hyperlink" xfId="8118" builtinId="9" hidden="1"/>
    <cellStyle name="Followed Hyperlink" xfId="6324" builtinId="9" hidden="1"/>
    <cellStyle name="Followed Hyperlink" xfId="8103" builtinId="9" hidden="1"/>
    <cellStyle name="Followed Hyperlink" xfId="8096" builtinId="9" hidden="1"/>
    <cellStyle name="Followed Hyperlink" xfId="8088" builtinId="9" hidden="1"/>
    <cellStyle name="Followed Hyperlink" xfId="8081" builtinId="9" hidden="1"/>
    <cellStyle name="Followed Hyperlink" xfId="8073" builtinId="9" hidden="1"/>
    <cellStyle name="Followed Hyperlink" xfId="8066" builtinId="9" hidden="1"/>
    <cellStyle name="Followed Hyperlink" xfId="6327" builtinId="9" hidden="1"/>
    <cellStyle name="Followed Hyperlink" xfId="8054" builtinId="9" hidden="1"/>
    <cellStyle name="Followed Hyperlink" xfId="8046" builtinId="9" hidden="1"/>
    <cellStyle name="Followed Hyperlink" xfId="8038" builtinId="9" hidden="1"/>
    <cellStyle name="Followed Hyperlink" xfId="8030" builtinId="9" hidden="1"/>
    <cellStyle name="Followed Hyperlink" xfId="8022" builtinId="9" hidden="1"/>
    <cellStyle name="Followed Hyperlink" xfId="6309" builtinId="9" hidden="1"/>
    <cellStyle name="Followed Hyperlink" xfId="8010" builtinId="9" hidden="1"/>
    <cellStyle name="Followed Hyperlink" xfId="8004" builtinId="9" hidden="1"/>
    <cellStyle name="Followed Hyperlink" xfId="7996" builtinId="9" hidden="1"/>
    <cellStyle name="Followed Hyperlink" xfId="7988" builtinId="9" hidden="1"/>
    <cellStyle name="Followed Hyperlink" xfId="7980" builtinId="9" hidden="1"/>
    <cellStyle name="Followed Hyperlink" xfId="7972" builtinId="9" hidden="1"/>
    <cellStyle name="Followed Hyperlink" xfId="7964" builtinId="9" hidden="1"/>
    <cellStyle name="Followed Hyperlink" xfId="8516" builtinId="9" hidden="1"/>
    <cellStyle name="Followed Hyperlink" xfId="8524" builtinId="9" hidden="1"/>
    <cellStyle name="Followed Hyperlink" xfId="8532" builtinId="9" hidden="1"/>
    <cellStyle name="Followed Hyperlink" xfId="8540" builtinId="9" hidden="1"/>
    <cellStyle name="Followed Hyperlink" xfId="8548" builtinId="9" hidden="1"/>
    <cellStyle name="Followed Hyperlink" xfId="8556" builtinId="9" hidden="1"/>
    <cellStyle name="Followed Hyperlink" xfId="7360" builtinId="9" hidden="1"/>
    <cellStyle name="Followed Hyperlink" xfId="7352" builtinId="9" hidden="1"/>
    <cellStyle name="Followed Hyperlink" xfId="7344" builtinId="9" hidden="1"/>
    <cellStyle name="Followed Hyperlink" xfId="7336" builtinId="9" hidden="1"/>
    <cellStyle name="Followed Hyperlink" xfId="7328" builtinId="9" hidden="1"/>
    <cellStyle name="Followed Hyperlink" xfId="7320" builtinId="9" hidden="1"/>
    <cellStyle name="Followed Hyperlink" xfId="7312" builtinId="9" hidden="1"/>
    <cellStyle name="Followed Hyperlink" xfId="7304" builtinId="9" hidden="1"/>
    <cellStyle name="Followed Hyperlink" xfId="7296" builtinId="9" hidden="1"/>
    <cellStyle name="Followed Hyperlink" xfId="99" builtinId="9" hidden="1"/>
    <cellStyle name="Followed Hyperlink" xfId="7286" builtinId="9" hidden="1"/>
    <cellStyle name="Followed Hyperlink" xfId="7278" builtinId="9" hidden="1"/>
    <cellStyle name="Followed Hyperlink" xfId="7270" builtinId="9" hidden="1"/>
    <cellStyle name="Followed Hyperlink" xfId="7262" builtinId="9" hidden="1"/>
    <cellStyle name="Followed Hyperlink" xfId="7254" builtinId="9" hidden="1"/>
    <cellStyle name="Followed Hyperlink" xfId="7246" builtinId="9" hidden="1"/>
    <cellStyle name="Followed Hyperlink" xfId="7238" builtinId="9" hidden="1"/>
    <cellStyle name="Followed Hyperlink" xfId="7230" builtinId="9" hidden="1"/>
    <cellStyle name="Followed Hyperlink" xfId="7222" builtinId="9" hidden="1"/>
    <cellStyle name="Followed Hyperlink" xfId="7214" builtinId="9" hidden="1"/>
    <cellStyle name="Followed Hyperlink" xfId="7206" builtinId="9" hidden="1"/>
    <cellStyle name="Followed Hyperlink" xfId="7198" builtinId="9" hidden="1"/>
    <cellStyle name="Followed Hyperlink" xfId="7190" builtinId="9" hidden="1"/>
    <cellStyle name="Followed Hyperlink" xfId="7182" builtinId="9" hidden="1"/>
    <cellStyle name="Followed Hyperlink" xfId="7174" builtinId="9" hidden="1"/>
    <cellStyle name="Followed Hyperlink" xfId="7166" builtinId="9" hidden="1"/>
    <cellStyle name="Followed Hyperlink" xfId="7158" builtinId="9" hidden="1"/>
    <cellStyle name="Followed Hyperlink" xfId="7150" builtinId="9" hidden="1"/>
    <cellStyle name="Followed Hyperlink" xfId="7142" builtinId="9" hidden="1"/>
    <cellStyle name="Followed Hyperlink" xfId="7134" builtinId="9" hidden="1"/>
    <cellStyle name="Followed Hyperlink" xfId="7126" builtinId="9" hidden="1"/>
    <cellStyle name="Followed Hyperlink" xfId="7118" builtinId="9" hidden="1"/>
    <cellStyle name="Followed Hyperlink" xfId="7110" builtinId="9" hidden="1"/>
    <cellStyle name="Followed Hyperlink" xfId="7102" builtinId="9" hidden="1"/>
    <cellStyle name="Followed Hyperlink" xfId="7094" builtinId="9" hidden="1"/>
    <cellStyle name="Followed Hyperlink" xfId="7086" builtinId="9" hidden="1"/>
    <cellStyle name="Followed Hyperlink" xfId="7080" builtinId="9" hidden="1"/>
    <cellStyle name="Followed Hyperlink" xfId="7072" builtinId="9" hidden="1"/>
    <cellStyle name="Followed Hyperlink" xfId="7064" builtinId="9" hidden="1"/>
    <cellStyle name="Followed Hyperlink" xfId="7056" builtinId="9" hidden="1"/>
    <cellStyle name="Followed Hyperlink" xfId="7048" builtinId="9" hidden="1"/>
    <cellStyle name="Followed Hyperlink" xfId="7040" builtinId="9" hidden="1"/>
    <cellStyle name="Followed Hyperlink" xfId="7032" builtinId="9" hidden="1"/>
    <cellStyle name="Followed Hyperlink" xfId="7024" builtinId="9" hidden="1"/>
    <cellStyle name="Followed Hyperlink" xfId="113" builtinId="9" hidden="1"/>
    <cellStyle name="Followed Hyperlink" xfId="7009" builtinId="9" hidden="1"/>
    <cellStyle name="Followed Hyperlink" xfId="7002" builtinId="9" hidden="1"/>
    <cellStyle name="Followed Hyperlink" xfId="6994" builtinId="9" hidden="1"/>
    <cellStyle name="Followed Hyperlink" xfId="6987" builtinId="9" hidden="1"/>
    <cellStyle name="Followed Hyperlink" xfId="6979" builtinId="9" hidden="1"/>
    <cellStyle name="Followed Hyperlink" xfId="6971" builtinId="9" hidden="1"/>
    <cellStyle name="Followed Hyperlink" xfId="95" builtinId="9" hidden="1"/>
    <cellStyle name="Followed Hyperlink" xfId="6959" builtinId="9" hidden="1"/>
    <cellStyle name="Followed Hyperlink" xfId="6951" builtinId="9" hidden="1"/>
    <cellStyle name="Followed Hyperlink" xfId="6943" builtinId="9" hidden="1"/>
    <cellStyle name="Followed Hyperlink" xfId="6935" builtinId="9" hidden="1"/>
    <cellStyle name="Followed Hyperlink" xfId="6927" builtinId="9" hidden="1"/>
    <cellStyle name="Followed Hyperlink" xfId="94" builtinId="9" hidden="1"/>
    <cellStyle name="Followed Hyperlink" xfId="6915" builtinId="9" hidden="1"/>
    <cellStyle name="Followed Hyperlink" xfId="104" builtinId="9" hidden="1"/>
    <cellStyle name="Followed Hyperlink" xfId="6903" builtinId="9" hidden="1"/>
    <cellStyle name="Followed Hyperlink" xfId="6895" builtinId="9" hidden="1"/>
    <cellStyle name="Followed Hyperlink" xfId="6887" builtinId="9" hidden="1"/>
    <cellStyle name="Followed Hyperlink" xfId="6879" builtinId="9" hidden="1"/>
    <cellStyle name="Followed Hyperlink" xfId="6871" builtinId="9" hidden="1"/>
    <cellStyle name="Followed Hyperlink" xfId="6863" builtinId="9" hidden="1"/>
    <cellStyle name="Followed Hyperlink" xfId="8566" builtinId="9" hidden="1"/>
    <cellStyle name="Followed Hyperlink" xfId="8574" builtinId="9" hidden="1"/>
    <cellStyle name="Followed Hyperlink" xfId="8582" builtinId="9" hidden="1"/>
    <cellStyle name="Followed Hyperlink" xfId="8590" builtinId="9" hidden="1"/>
    <cellStyle name="Followed Hyperlink" xfId="8598" builtinId="9" hidden="1"/>
    <cellStyle name="Followed Hyperlink" xfId="8606" builtinId="9" hidden="1"/>
    <cellStyle name="Followed Hyperlink" xfId="8614" builtinId="9" hidden="1"/>
    <cellStyle name="Followed Hyperlink" xfId="8622" builtinId="9" hidden="1"/>
    <cellStyle name="Followed Hyperlink" xfId="8630" builtinId="9" hidden="1"/>
    <cellStyle name="Followed Hyperlink" xfId="8638" builtinId="9" hidden="1"/>
    <cellStyle name="Followed Hyperlink" xfId="8646" builtinId="9" hidden="1"/>
    <cellStyle name="Followed Hyperlink" xfId="8654" builtinId="9" hidden="1"/>
    <cellStyle name="Followed Hyperlink" xfId="8662" builtinId="9" hidden="1"/>
    <cellStyle name="Followed Hyperlink" xfId="8670" builtinId="9" hidden="1"/>
    <cellStyle name="Followed Hyperlink" xfId="8678" builtinId="9" hidden="1"/>
    <cellStyle name="Followed Hyperlink" xfId="8686" builtinId="9" hidden="1"/>
    <cellStyle name="Followed Hyperlink" xfId="8694" builtinId="9" hidden="1"/>
    <cellStyle name="Followed Hyperlink" xfId="8702" builtinId="9" hidden="1"/>
    <cellStyle name="Followed Hyperlink" xfId="8710" builtinId="9" hidden="1"/>
    <cellStyle name="Followed Hyperlink" xfId="8718" builtinId="9" hidden="1"/>
    <cellStyle name="Followed Hyperlink" xfId="8726" builtinId="9" hidden="1"/>
    <cellStyle name="Followed Hyperlink" xfId="8734" builtinId="9" hidden="1"/>
    <cellStyle name="Followed Hyperlink" xfId="8742" builtinId="9" hidden="1"/>
    <cellStyle name="Followed Hyperlink" xfId="8750" builtinId="9" hidden="1"/>
    <cellStyle name="Followed Hyperlink" xfId="8758" builtinId="9" hidden="1"/>
    <cellStyle name="Followed Hyperlink" xfId="8766" builtinId="9" hidden="1"/>
    <cellStyle name="Followed Hyperlink" xfId="8774" builtinId="9" hidden="1"/>
    <cellStyle name="Followed Hyperlink" xfId="8782" builtinId="9" hidden="1"/>
    <cellStyle name="Followed Hyperlink" xfId="8790" builtinId="9" hidden="1"/>
    <cellStyle name="Followed Hyperlink" xfId="8798" builtinId="9" hidden="1"/>
    <cellStyle name="Followed Hyperlink" xfId="8806" builtinId="9" hidden="1"/>
    <cellStyle name="Followed Hyperlink" xfId="8814" builtinId="9" hidden="1"/>
    <cellStyle name="Followed Hyperlink" xfId="8822" builtinId="9" hidden="1"/>
    <cellStyle name="Followed Hyperlink" xfId="8830" builtinId="9" hidden="1"/>
    <cellStyle name="Followed Hyperlink" xfId="8838" builtinId="9" hidden="1"/>
    <cellStyle name="Followed Hyperlink" xfId="8846" builtinId="9" hidden="1"/>
    <cellStyle name="Followed Hyperlink" xfId="8854" builtinId="9" hidden="1"/>
    <cellStyle name="Followed Hyperlink" xfId="8862" builtinId="9" hidden="1"/>
    <cellStyle name="Followed Hyperlink" xfId="8870" builtinId="9" hidden="1"/>
    <cellStyle name="Followed Hyperlink" xfId="8878" builtinId="9" hidden="1"/>
    <cellStyle name="Followed Hyperlink" xfId="8886" builtinId="9" hidden="1"/>
    <cellStyle name="Followed Hyperlink" xfId="8894" builtinId="9" hidden="1"/>
    <cellStyle name="Followed Hyperlink" xfId="8902" builtinId="9" hidden="1"/>
    <cellStyle name="Followed Hyperlink" xfId="8910" builtinId="9" hidden="1"/>
    <cellStyle name="Followed Hyperlink" xfId="8918" builtinId="9" hidden="1"/>
    <cellStyle name="Followed Hyperlink" xfId="8926" builtinId="9" hidden="1"/>
    <cellStyle name="Followed Hyperlink" xfId="8934" builtinId="9" hidden="1"/>
    <cellStyle name="Followed Hyperlink" xfId="8942" builtinId="9" hidden="1"/>
    <cellStyle name="Followed Hyperlink" xfId="8950" builtinId="9" hidden="1"/>
    <cellStyle name="Followed Hyperlink" xfId="8958" builtinId="9" hidden="1"/>
    <cellStyle name="Followed Hyperlink" xfId="8966" builtinId="9" hidden="1"/>
    <cellStyle name="Followed Hyperlink" xfId="8974" builtinId="9" hidden="1"/>
    <cellStyle name="Followed Hyperlink" xfId="8982" builtinId="9" hidden="1"/>
    <cellStyle name="Followed Hyperlink" xfId="8990" builtinId="9" hidden="1"/>
    <cellStyle name="Followed Hyperlink" xfId="8998" builtinId="9" hidden="1"/>
    <cellStyle name="Followed Hyperlink" xfId="9006" builtinId="9" hidden="1"/>
    <cellStyle name="Followed Hyperlink" xfId="9014" builtinId="9" hidden="1"/>
    <cellStyle name="Followed Hyperlink" xfId="9022" builtinId="9" hidden="1"/>
    <cellStyle name="Followed Hyperlink" xfId="9030" builtinId="9" hidden="1"/>
    <cellStyle name="Followed Hyperlink" xfId="9038" builtinId="9" hidden="1"/>
    <cellStyle name="Followed Hyperlink" xfId="9046" builtinId="9" hidden="1"/>
    <cellStyle name="Followed Hyperlink" xfId="9054" builtinId="9" hidden="1"/>
    <cellStyle name="Followed Hyperlink" xfId="9062" builtinId="9" hidden="1"/>
    <cellStyle name="Followed Hyperlink" xfId="9070" builtinId="9" hidden="1"/>
    <cellStyle name="Followed Hyperlink" xfId="9078" builtinId="9" hidden="1"/>
    <cellStyle name="Followed Hyperlink" xfId="9086" builtinId="9" hidden="1"/>
    <cellStyle name="Followed Hyperlink" xfId="9094" builtinId="9" hidden="1"/>
    <cellStyle name="Followed Hyperlink" xfId="9102" builtinId="9" hidden="1"/>
    <cellStyle name="Followed Hyperlink" xfId="9110" builtinId="9" hidden="1"/>
    <cellStyle name="Followed Hyperlink" xfId="9118" builtinId="9" hidden="1"/>
    <cellStyle name="Followed Hyperlink" xfId="9126" builtinId="9" hidden="1"/>
    <cellStyle name="Followed Hyperlink" xfId="9134" builtinId="9" hidden="1"/>
    <cellStyle name="Followed Hyperlink" xfId="9650" builtinId="9" hidden="1"/>
    <cellStyle name="Followed Hyperlink" xfId="9658" builtinId="9" hidden="1"/>
    <cellStyle name="Followed Hyperlink" xfId="9666" builtinId="9" hidden="1"/>
    <cellStyle name="Followed Hyperlink" xfId="9674" builtinId="9" hidden="1"/>
    <cellStyle name="Followed Hyperlink" xfId="9682" builtinId="9" hidden="1"/>
    <cellStyle name="Followed Hyperlink" xfId="9690" builtinId="9" hidden="1"/>
    <cellStyle name="Followed Hyperlink" xfId="9640" builtinId="9" hidden="1"/>
    <cellStyle name="Followed Hyperlink" xfId="9632" builtinId="9" hidden="1"/>
    <cellStyle name="Followed Hyperlink" xfId="9624" builtinId="9" hidden="1"/>
    <cellStyle name="Followed Hyperlink" xfId="9616" builtinId="9" hidden="1"/>
    <cellStyle name="Followed Hyperlink" xfId="9608" builtinId="9" hidden="1"/>
    <cellStyle name="Followed Hyperlink" xfId="9600" builtinId="9" hidden="1"/>
    <cellStyle name="Followed Hyperlink" xfId="9592" builtinId="9" hidden="1"/>
    <cellStyle name="Followed Hyperlink" xfId="9584" builtinId="9" hidden="1"/>
    <cellStyle name="Followed Hyperlink" xfId="9576" builtinId="9" hidden="1"/>
    <cellStyle name="Followed Hyperlink" xfId="9568" builtinId="9" hidden="1"/>
    <cellStyle name="Followed Hyperlink" xfId="9564" builtinId="9" hidden="1"/>
    <cellStyle name="Followed Hyperlink" xfId="9556" builtinId="9" hidden="1"/>
    <cellStyle name="Followed Hyperlink" xfId="9548" builtinId="9" hidden="1"/>
    <cellStyle name="Followed Hyperlink" xfId="9540" builtinId="9" hidden="1"/>
    <cellStyle name="Followed Hyperlink" xfId="9532" builtinId="9" hidden="1"/>
    <cellStyle name="Followed Hyperlink" xfId="9524" builtinId="9" hidden="1"/>
    <cellStyle name="Followed Hyperlink" xfId="9516" builtinId="9" hidden="1"/>
    <cellStyle name="Followed Hyperlink" xfId="9508" builtinId="9" hidden="1"/>
    <cellStyle name="Followed Hyperlink" xfId="9500" builtinId="9" hidden="1"/>
    <cellStyle name="Followed Hyperlink" xfId="9492" builtinId="9" hidden="1"/>
    <cellStyle name="Followed Hyperlink" xfId="9484" builtinId="9" hidden="1"/>
    <cellStyle name="Followed Hyperlink" xfId="9476" builtinId="9" hidden="1"/>
    <cellStyle name="Followed Hyperlink" xfId="9468" builtinId="9" hidden="1"/>
    <cellStyle name="Followed Hyperlink" xfId="9460" builtinId="9" hidden="1"/>
    <cellStyle name="Followed Hyperlink" xfId="9452" builtinId="9" hidden="1"/>
    <cellStyle name="Followed Hyperlink" xfId="9444" builtinId="9" hidden="1"/>
    <cellStyle name="Followed Hyperlink" xfId="9436" builtinId="9" hidden="1"/>
    <cellStyle name="Followed Hyperlink" xfId="9428" builtinId="9" hidden="1"/>
    <cellStyle name="Followed Hyperlink" xfId="9420" builtinId="9" hidden="1"/>
    <cellStyle name="Followed Hyperlink" xfId="9412" builtinId="9" hidden="1"/>
    <cellStyle name="Followed Hyperlink" xfId="9404" builtinId="9" hidden="1"/>
    <cellStyle name="Followed Hyperlink" xfId="9396" builtinId="9" hidden="1"/>
    <cellStyle name="Followed Hyperlink" xfId="9388" builtinId="9" hidden="1"/>
    <cellStyle name="Followed Hyperlink" xfId="9380" builtinId="9" hidden="1"/>
    <cellStyle name="Followed Hyperlink" xfId="9372" builtinId="9" hidden="1"/>
    <cellStyle name="Followed Hyperlink" xfId="9364" builtinId="9" hidden="1"/>
    <cellStyle name="Followed Hyperlink" xfId="7376" builtinId="9" hidden="1"/>
    <cellStyle name="Followed Hyperlink" xfId="9350" builtinId="9" hidden="1"/>
    <cellStyle name="Followed Hyperlink" xfId="9342" builtinId="9" hidden="1"/>
    <cellStyle name="Followed Hyperlink" xfId="9334" builtinId="9" hidden="1"/>
    <cellStyle name="Followed Hyperlink" xfId="9326" builtinId="9" hidden="1"/>
    <cellStyle name="Followed Hyperlink" xfId="9318" builtinId="9" hidden="1"/>
    <cellStyle name="Followed Hyperlink" xfId="9310" builtinId="9" hidden="1"/>
    <cellStyle name="Followed Hyperlink" xfId="9302" builtinId="9" hidden="1"/>
    <cellStyle name="Followed Hyperlink" xfId="9294" builtinId="9" hidden="1"/>
    <cellStyle name="Followed Hyperlink" xfId="9287" builtinId="9" hidden="1"/>
    <cellStyle name="Followed Hyperlink" xfId="9279" builtinId="9" hidden="1"/>
    <cellStyle name="Followed Hyperlink" xfId="9272" builtinId="9" hidden="1"/>
    <cellStyle name="Followed Hyperlink" xfId="9264" builtinId="9" hidden="1"/>
    <cellStyle name="Followed Hyperlink" xfId="9257" builtinId="9" hidden="1"/>
    <cellStyle name="Followed Hyperlink" xfId="7371" builtinId="9" hidden="1"/>
    <cellStyle name="Followed Hyperlink" xfId="9242" builtinId="9" hidden="1"/>
    <cellStyle name="Followed Hyperlink" xfId="7365" builtinId="9" hidden="1"/>
    <cellStyle name="Followed Hyperlink" xfId="9230" builtinId="9" hidden="1"/>
    <cellStyle name="Followed Hyperlink" xfId="9222" builtinId="9" hidden="1"/>
    <cellStyle name="Followed Hyperlink" xfId="9214" builtinId="9" hidden="1"/>
    <cellStyle name="Followed Hyperlink" xfId="9206" builtinId="9" hidden="1"/>
    <cellStyle name="Followed Hyperlink" xfId="9198" builtinId="9" hidden="1"/>
    <cellStyle name="Followed Hyperlink" xfId="9194" builtinId="9" hidden="1"/>
    <cellStyle name="Followed Hyperlink" xfId="9186" builtinId="9" hidden="1"/>
    <cellStyle name="Followed Hyperlink" xfId="9180" builtinId="9" hidden="1"/>
    <cellStyle name="Followed Hyperlink" xfId="9172" builtinId="9" hidden="1"/>
    <cellStyle name="Followed Hyperlink" xfId="9164" builtinId="9" hidden="1"/>
    <cellStyle name="Followed Hyperlink" xfId="9156" builtinId="9" hidden="1"/>
    <cellStyle name="Followed Hyperlink" xfId="9148" builtinId="9" hidden="1"/>
    <cellStyle name="Followed Hyperlink" xfId="9140" builtinId="9" hidden="1"/>
    <cellStyle name="Followed Hyperlink" xfId="9698" builtinId="9" hidden="1"/>
    <cellStyle name="Followed Hyperlink" xfId="9706" builtinId="9" hidden="1"/>
    <cellStyle name="Followed Hyperlink" xfId="9714" builtinId="9" hidden="1"/>
    <cellStyle name="Followed Hyperlink" xfId="9722" builtinId="9" hidden="1"/>
    <cellStyle name="Followed Hyperlink" xfId="9730" builtinId="9" hidden="1"/>
    <cellStyle name="Followed Hyperlink" xfId="9738" builtinId="9" hidden="1"/>
    <cellStyle name="Followed Hyperlink" xfId="9733" builtinId="9" hidden="1"/>
    <cellStyle name="Followed Hyperlink" xfId="9725" builtinId="9" hidden="1"/>
    <cellStyle name="Followed Hyperlink" xfId="9717" builtinId="9" hidden="1"/>
    <cellStyle name="Followed Hyperlink" xfId="9709" builtinId="9" hidden="1"/>
    <cellStyle name="Followed Hyperlink" xfId="9701" builtinId="9" hidden="1"/>
    <cellStyle name="Followed Hyperlink" xfId="9693" builtinId="9" hidden="1"/>
    <cellStyle name="Followed Hyperlink" xfId="9145" builtinId="9" hidden="1"/>
    <cellStyle name="Followed Hyperlink" xfId="9153" builtinId="9" hidden="1"/>
    <cellStyle name="Followed Hyperlink" xfId="9161" builtinId="9" hidden="1"/>
    <cellStyle name="Followed Hyperlink" xfId="9169" builtinId="9" hidden="1"/>
    <cellStyle name="Followed Hyperlink" xfId="9177" builtinId="9" hidden="1"/>
    <cellStyle name="Followed Hyperlink" xfId="7381" builtinId="9" hidden="1"/>
    <cellStyle name="Followed Hyperlink" xfId="9191" builtinId="9" hidden="1"/>
    <cellStyle name="Followed Hyperlink" xfId="9195" builtinId="9" hidden="1"/>
    <cellStyle name="Followed Hyperlink" xfId="9203" builtinId="9" hidden="1"/>
    <cellStyle name="Followed Hyperlink" xfId="9211" builtinId="9" hidden="1"/>
    <cellStyle name="Followed Hyperlink" xfId="9219" builtinId="9" hidden="1"/>
    <cellStyle name="Followed Hyperlink" xfId="9227" builtinId="9" hidden="1"/>
    <cellStyle name="Followed Hyperlink" xfId="9235" builtinId="9" hidden="1"/>
    <cellStyle name="Followed Hyperlink" xfId="9239" builtinId="9" hidden="1"/>
    <cellStyle name="Followed Hyperlink" xfId="9247" builtinId="9" hidden="1"/>
    <cellStyle name="Followed Hyperlink" xfId="9254" builtinId="9" hidden="1"/>
    <cellStyle name="Followed Hyperlink" xfId="9261" builtinId="9" hidden="1"/>
    <cellStyle name="Followed Hyperlink" xfId="9269" builtinId="9" hidden="1"/>
    <cellStyle name="Followed Hyperlink" xfId="9277" builtinId="9" hidden="1"/>
    <cellStyle name="Followed Hyperlink" xfId="9284" builtinId="9" hidden="1"/>
    <cellStyle name="Followed Hyperlink" xfId="9291" builtinId="9" hidden="1"/>
    <cellStyle name="Followed Hyperlink" xfId="9299" builtinId="9" hidden="1"/>
    <cellStyle name="Followed Hyperlink" xfId="7881" builtinId="9" hidden="1"/>
    <cellStyle name="Followed Hyperlink" xfId="7885" builtinId="9" hidden="1"/>
    <cellStyle name="Followed Hyperlink" xfId="7891" builtinId="9" hidden="1"/>
    <cellStyle name="Followed Hyperlink" xfId="7897" builtinId="9" hidden="1"/>
    <cellStyle name="Followed Hyperlink" xfId="7901" builtinId="9" hidden="1"/>
    <cellStyle name="Followed Hyperlink" xfId="7907" builtinId="9" hidden="1"/>
    <cellStyle name="Followed Hyperlink" xfId="7913" builtinId="9" hidden="1"/>
    <cellStyle name="Followed Hyperlink" xfId="7917" builtinId="9" hidden="1"/>
    <cellStyle name="Followed Hyperlink" xfId="7923" builtinId="9" hidden="1"/>
    <cellStyle name="Followed Hyperlink" xfId="7929" builtinId="9" hidden="1"/>
    <cellStyle name="Followed Hyperlink" xfId="7933" builtinId="9" hidden="1"/>
    <cellStyle name="Followed Hyperlink" xfId="7939" builtinId="9" hidden="1"/>
    <cellStyle name="Followed Hyperlink" xfId="7945" builtinId="9" hidden="1"/>
    <cellStyle name="Followed Hyperlink" xfId="7949" builtinId="9" hidden="1"/>
    <cellStyle name="Followed Hyperlink" xfId="7955" builtinId="9" hidden="1"/>
    <cellStyle name="Followed Hyperlink" xfId="8469" builtinId="9" hidden="1"/>
    <cellStyle name="Followed Hyperlink" xfId="8473" builtinId="9" hidden="1"/>
    <cellStyle name="Followed Hyperlink" xfId="8479" builtinId="9" hidden="1"/>
    <cellStyle name="Followed Hyperlink" xfId="8485" builtinId="9" hidden="1"/>
    <cellStyle name="Followed Hyperlink" xfId="8489" builtinId="9" hidden="1"/>
    <cellStyle name="Followed Hyperlink" xfId="8495" builtinId="9" hidden="1"/>
    <cellStyle name="Followed Hyperlink" xfId="8501" builtinId="9" hidden="1"/>
    <cellStyle name="Followed Hyperlink" xfId="8505" builtinId="9" hidden="1"/>
    <cellStyle name="Followed Hyperlink" xfId="8511" builtinId="9" hidden="1"/>
    <cellStyle name="Followed Hyperlink" xfId="8463" builtinId="9" hidden="1"/>
    <cellStyle name="Followed Hyperlink" xfId="8459" builtinId="9" hidden="1"/>
    <cellStyle name="Followed Hyperlink" xfId="8453" builtinId="9" hidden="1"/>
    <cellStyle name="Followed Hyperlink" xfId="8447" builtinId="9" hidden="1"/>
    <cellStyle name="Followed Hyperlink" xfId="8443" builtinId="9" hidden="1"/>
    <cellStyle name="Followed Hyperlink" xfId="8437" builtinId="9" hidden="1"/>
    <cellStyle name="Followed Hyperlink" xfId="8431" builtinId="9" hidden="1"/>
    <cellStyle name="Followed Hyperlink" xfId="8427" builtinId="9" hidden="1"/>
    <cellStyle name="Followed Hyperlink" xfId="8421" builtinId="9" hidden="1"/>
    <cellStyle name="Followed Hyperlink" xfId="8415" builtinId="9" hidden="1"/>
    <cellStyle name="Followed Hyperlink" xfId="8411" builtinId="9" hidden="1"/>
    <cellStyle name="Followed Hyperlink" xfId="8405" builtinId="9" hidden="1"/>
    <cellStyle name="Followed Hyperlink" xfId="8399" builtinId="9" hidden="1"/>
    <cellStyle name="Followed Hyperlink" xfId="8395" builtinId="9" hidden="1"/>
    <cellStyle name="Followed Hyperlink" xfId="8389" builtinId="9" hidden="1"/>
    <cellStyle name="Followed Hyperlink" xfId="6311" builtinId="9" hidden="1"/>
    <cellStyle name="Followed Hyperlink" xfId="8383" builtinId="9" hidden="1"/>
    <cellStyle name="Followed Hyperlink" xfId="8377" builtinId="9" hidden="1"/>
    <cellStyle name="Followed Hyperlink" xfId="8371" builtinId="9" hidden="1"/>
    <cellStyle name="Followed Hyperlink" xfId="8367" builtinId="9" hidden="1"/>
    <cellStyle name="Followed Hyperlink" xfId="8361" builtinId="9" hidden="1"/>
    <cellStyle name="Followed Hyperlink" xfId="8355" builtinId="9" hidden="1"/>
    <cellStyle name="Followed Hyperlink" xfId="8351" builtinId="9" hidden="1"/>
    <cellStyle name="Followed Hyperlink" xfId="8345" builtinId="9" hidden="1"/>
    <cellStyle name="Followed Hyperlink" xfId="8339" builtinId="9" hidden="1"/>
    <cellStyle name="Followed Hyperlink" xfId="8335" builtinId="9" hidden="1"/>
    <cellStyle name="Followed Hyperlink" xfId="8329" builtinId="9" hidden="1"/>
    <cellStyle name="Followed Hyperlink" xfId="8323" builtinId="9" hidden="1"/>
    <cellStyle name="Followed Hyperlink" xfId="8319" builtinId="9" hidden="1"/>
    <cellStyle name="Followed Hyperlink" xfId="8313" builtinId="9" hidden="1"/>
    <cellStyle name="Followed Hyperlink" xfId="8307" builtinId="9" hidden="1"/>
    <cellStyle name="Followed Hyperlink" xfId="8303" builtinId="9" hidden="1"/>
    <cellStyle name="Followed Hyperlink" xfId="8297" builtinId="9" hidden="1"/>
    <cellStyle name="Followed Hyperlink" xfId="8291" builtinId="9" hidden="1"/>
    <cellStyle name="Followed Hyperlink" xfId="8287" builtinId="9" hidden="1"/>
    <cellStyle name="Followed Hyperlink" xfId="8281" builtinId="9" hidden="1"/>
    <cellStyle name="Followed Hyperlink" xfId="8275" builtinId="9" hidden="1"/>
    <cellStyle name="Followed Hyperlink" xfId="8271" builtinId="9" hidden="1"/>
    <cellStyle name="Followed Hyperlink" xfId="8265" builtinId="9" hidden="1"/>
    <cellStyle name="Followed Hyperlink" xfId="8259" builtinId="9" hidden="1"/>
    <cellStyle name="Followed Hyperlink" xfId="8255" builtinId="9" hidden="1"/>
    <cellStyle name="Followed Hyperlink" xfId="8249" builtinId="9" hidden="1"/>
    <cellStyle name="Followed Hyperlink" xfId="8243" builtinId="9" hidden="1"/>
    <cellStyle name="Followed Hyperlink" xfId="8239" builtinId="9" hidden="1"/>
    <cellStyle name="Followed Hyperlink" xfId="8233" builtinId="9" hidden="1"/>
    <cellStyle name="Followed Hyperlink" xfId="8227" builtinId="9" hidden="1"/>
    <cellStyle name="Followed Hyperlink" xfId="8223" builtinId="9" hidden="1"/>
    <cellStyle name="Followed Hyperlink" xfId="8217" builtinId="9" hidden="1"/>
    <cellStyle name="Followed Hyperlink" xfId="8211" builtinId="9" hidden="1"/>
    <cellStyle name="Followed Hyperlink" xfId="8207" builtinId="9" hidden="1"/>
    <cellStyle name="Followed Hyperlink" xfId="8201" builtinId="9" hidden="1"/>
    <cellStyle name="Followed Hyperlink" xfId="8195" builtinId="9" hidden="1"/>
    <cellStyle name="Followed Hyperlink" xfId="8191" builtinId="9" hidden="1"/>
    <cellStyle name="Followed Hyperlink" xfId="8185" builtinId="9" hidden="1"/>
    <cellStyle name="Followed Hyperlink" xfId="8179" builtinId="9" hidden="1"/>
    <cellStyle name="Followed Hyperlink" xfId="8177" builtinId="9" hidden="1"/>
    <cellStyle name="Followed Hyperlink" xfId="8171" builtinId="9" hidden="1"/>
    <cellStyle name="Followed Hyperlink" xfId="8165" builtinId="9" hidden="1"/>
    <cellStyle name="Followed Hyperlink" xfId="8161" builtinId="9" hidden="1"/>
    <cellStyle name="Followed Hyperlink" xfId="8155" builtinId="9" hidden="1"/>
    <cellStyle name="Followed Hyperlink" xfId="8149" builtinId="9" hidden="1"/>
    <cellStyle name="Followed Hyperlink" xfId="8145" builtinId="9" hidden="1"/>
    <cellStyle name="Followed Hyperlink" xfId="8139" builtinId="9" hidden="1"/>
    <cellStyle name="Followed Hyperlink" xfId="8133" builtinId="9" hidden="1"/>
    <cellStyle name="Followed Hyperlink" xfId="8129" builtinId="9" hidden="1"/>
    <cellStyle name="Followed Hyperlink" xfId="8123" builtinId="9" hidden="1"/>
    <cellStyle name="Followed Hyperlink" xfId="8117" builtinId="9" hidden="1"/>
    <cellStyle name="Followed Hyperlink" xfId="8113" builtinId="9" hidden="1"/>
    <cellStyle name="Followed Hyperlink" xfId="8108" builtinId="9" hidden="1"/>
    <cellStyle name="Followed Hyperlink" xfId="8102" builtinId="9" hidden="1"/>
    <cellStyle name="Followed Hyperlink" xfId="102" builtinId="9" hidden="1"/>
    <cellStyle name="Followed Hyperlink" xfId="8093" builtinId="9" hidden="1"/>
    <cellStyle name="Followed Hyperlink" xfId="8087" builtinId="9" hidden="1"/>
    <cellStyle name="Followed Hyperlink" xfId="8083" builtinId="9" hidden="1"/>
    <cellStyle name="Followed Hyperlink" xfId="8078" builtinId="9" hidden="1"/>
    <cellStyle name="Followed Hyperlink" xfId="8072" builtinId="9" hidden="1"/>
    <cellStyle name="Followed Hyperlink" xfId="8069" builtinId="9" hidden="1"/>
    <cellStyle name="Followed Hyperlink" xfId="8063" builtinId="9" hidden="1"/>
    <cellStyle name="Followed Hyperlink" xfId="6322" builtinId="9" hidden="1"/>
    <cellStyle name="Followed Hyperlink" xfId="8057" builtinId="9" hidden="1"/>
    <cellStyle name="Followed Hyperlink" xfId="8051" builtinId="9" hidden="1"/>
    <cellStyle name="Followed Hyperlink" xfId="8045" builtinId="9" hidden="1"/>
    <cellStyle name="Followed Hyperlink" xfId="8041" builtinId="9" hidden="1"/>
    <cellStyle name="Followed Hyperlink" xfId="8035" builtinId="9" hidden="1"/>
    <cellStyle name="Followed Hyperlink" xfId="8029" builtinId="9" hidden="1"/>
    <cellStyle name="Followed Hyperlink" xfId="8025" builtinId="9" hidden="1"/>
    <cellStyle name="Followed Hyperlink" xfId="8019" builtinId="9" hidden="1"/>
    <cellStyle name="Followed Hyperlink" xfId="6317" builtinId="9" hidden="1"/>
    <cellStyle name="Followed Hyperlink" xfId="8013" builtinId="9" hidden="1"/>
    <cellStyle name="Followed Hyperlink" xfId="8007" builtinId="9" hidden="1"/>
    <cellStyle name="Followed Hyperlink" xfId="8003" builtinId="9" hidden="1"/>
    <cellStyle name="Followed Hyperlink" xfId="7999" builtinId="9" hidden="1"/>
    <cellStyle name="Followed Hyperlink" xfId="7993" builtinId="9" hidden="1"/>
    <cellStyle name="Followed Hyperlink" xfId="7987" builtinId="9" hidden="1"/>
    <cellStyle name="Followed Hyperlink" xfId="7983" builtinId="9" hidden="1"/>
    <cellStyle name="Followed Hyperlink" xfId="7977" builtinId="9" hidden="1"/>
    <cellStyle name="Followed Hyperlink" xfId="7971" builtinId="9" hidden="1"/>
    <cellStyle name="Followed Hyperlink" xfId="7967" builtinId="9" hidden="1"/>
    <cellStyle name="Followed Hyperlink" xfId="7961" builtinId="9" hidden="1"/>
    <cellStyle name="Followed Hyperlink" xfId="8517" builtinId="9" hidden="1"/>
    <cellStyle name="Followed Hyperlink" xfId="8521" builtinId="9" hidden="1"/>
    <cellStyle name="Followed Hyperlink" xfId="8527" builtinId="9" hidden="1"/>
    <cellStyle name="Followed Hyperlink" xfId="8533" builtinId="9" hidden="1"/>
    <cellStyle name="Followed Hyperlink" xfId="8537" builtinId="9" hidden="1"/>
    <cellStyle name="Followed Hyperlink" xfId="8543" builtinId="9" hidden="1"/>
    <cellStyle name="Followed Hyperlink" xfId="8549" builtinId="9" hidden="1"/>
    <cellStyle name="Followed Hyperlink" xfId="8553" builtinId="9" hidden="1"/>
    <cellStyle name="Followed Hyperlink" xfId="8559" builtinId="9" hidden="1"/>
    <cellStyle name="Followed Hyperlink" xfId="7359" builtinId="9" hidden="1"/>
    <cellStyle name="Followed Hyperlink" xfId="7355" builtinId="9" hidden="1"/>
    <cellStyle name="Followed Hyperlink" xfId="7349" builtinId="9" hidden="1"/>
    <cellStyle name="Followed Hyperlink" xfId="7343" builtinId="9" hidden="1"/>
    <cellStyle name="Followed Hyperlink" xfId="7339" builtinId="9" hidden="1"/>
    <cellStyle name="Followed Hyperlink" xfId="7333" builtinId="9" hidden="1"/>
    <cellStyle name="Followed Hyperlink" xfId="7327" builtinId="9" hidden="1"/>
    <cellStyle name="Followed Hyperlink" xfId="7323" builtinId="9" hidden="1"/>
    <cellStyle name="Followed Hyperlink" xfId="7317" builtinId="9" hidden="1"/>
    <cellStyle name="Followed Hyperlink" xfId="7311" builtinId="9" hidden="1"/>
    <cellStyle name="Followed Hyperlink" xfId="7307" builtinId="9" hidden="1"/>
    <cellStyle name="Followed Hyperlink" xfId="7301" builtinId="9" hidden="1"/>
    <cellStyle name="Followed Hyperlink" xfId="7295" builtinId="9" hidden="1"/>
    <cellStyle name="Followed Hyperlink" xfId="6312" builtinId="9" hidden="1"/>
    <cellStyle name="Followed Hyperlink" xfId="7291" builtinId="9" hidden="1"/>
    <cellStyle name="Followed Hyperlink" xfId="7285" builtinId="9" hidden="1"/>
    <cellStyle name="Followed Hyperlink" xfId="7281" builtinId="9" hidden="1"/>
    <cellStyle name="Followed Hyperlink" xfId="7275" builtinId="9" hidden="1"/>
    <cellStyle name="Followed Hyperlink" xfId="7269" builtinId="9" hidden="1"/>
    <cellStyle name="Followed Hyperlink" xfId="7265" builtinId="9" hidden="1"/>
    <cellStyle name="Followed Hyperlink" xfId="7259" builtinId="9" hidden="1"/>
    <cellStyle name="Followed Hyperlink" xfId="7253" builtinId="9" hidden="1"/>
    <cellStyle name="Followed Hyperlink" xfId="7249" builtinId="9" hidden="1"/>
    <cellStyle name="Followed Hyperlink" xfId="7243" builtinId="9" hidden="1"/>
    <cellStyle name="Followed Hyperlink" xfId="7237" builtinId="9" hidden="1"/>
    <cellStyle name="Followed Hyperlink" xfId="7233" builtinId="9" hidden="1"/>
    <cellStyle name="Followed Hyperlink" xfId="7227" builtinId="9" hidden="1"/>
    <cellStyle name="Followed Hyperlink" xfId="7221" builtinId="9" hidden="1"/>
    <cellStyle name="Followed Hyperlink" xfId="7217" builtinId="9" hidden="1"/>
    <cellStyle name="Followed Hyperlink" xfId="7211" builtinId="9" hidden="1"/>
    <cellStyle name="Followed Hyperlink" xfId="7205" builtinId="9" hidden="1"/>
    <cellStyle name="Followed Hyperlink" xfId="7201" builtinId="9" hidden="1"/>
    <cellStyle name="Followed Hyperlink" xfId="7195" builtinId="9" hidden="1"/>
    <cellStyle name="Followed Hyperlink" xfId="7189" builtinId="9" hidden="1"/>
    <cellStyle name="Followed Hyperlink" xfId="7185" builtinId="9" hidden="1"/>
    <cellStyle name="Followed Hyperlink" xfId="7179" builtinId="9" hidden="1"/>
    <cellStyle name="Followed Hyperlink" xfId="7173" builtinId="9" hidden="1"/>
    <cellStyle name="Followed Hyperlink" xfId="7169" builtinId="9" hidden="1"/>
    <cellStyle name="Followed Hyperlink" xfId="7163" builtinId="9" hidden="1"/>
    <cellStyle name="Followed Hyperlink" xfId="7157" builtinId="9" hidden="1"/>
    <cellStyle name="Followed Hyperlink" xfId="7153" builtinId="9" hidden="1"/>
    <cellStyle name="Followed Hyperlink" xfId="7147" builtinId="9" hidden="1"/>
    <cellStyle name="Followed Hyperlink" xfId="7141" builtinId="9" hidden="1"/>
    <cellStyle name="Followed Hyperlink" xfId="7137" builtinId="9" hidden="1"/>
    <cellStyle name="Followed Hyperlink" xfId="7131" builtinId="9" hidden="1"/>
    <cellStyle name="Followed Hyperlink" xfId="7125" builtinId="9" hidden="1"/>
    <cellStyle name="Followed Hyperlink" xfId="7121" builtinId="9" hidden="1"/>
    <cellStyle name="Followed Hyperlink" xfId="7115" builtinId="9" hidden="1"/>
    <cellStyle name="Followed Hyperlink" xfId="7109" builtinId="9" hidden="1"/>
    <cellStyle name="Followed Hyperlink" xfId="7105" builtinId="9" hidden="1"/>
    <cellStyle name="Followed Hyperlink" xfId="7099" builtinId="9" hidden="1"/>
    <cellStyle name="Followed Hyperlink" xfId="7093" builtinId="9" hidden="1"/>
    <cellStyle name="Followed Hyperlink" xfId="7089" builtinId="9" hidden="1"/>
    <cellStyle name="Followed Hyperlink" xfId="114" builtinId="9" hidden="1"/>
    <cellStyle name="Followed Hyperlink" xfId="7079" builtinId="9" hidden="1"/>
    <cellStyle name="Followed Hyperlink" xfId="7075" builtinId="9" hidden="1"/>
    <cellStyle name="Followed Hyperlink" xfId="7069" builtinId="9" hidden="1"/>
    <cellStyle name="Followed Hyperlink" xfId="7063" builtinId="9" hidden="1"/>
    <cellStyle name="Followed Hyperlink" xfId="7059" builtinId="9" hidden="1"/>
    <cellStyle name="Followed Hyperlink" xfId="7053" builtinId="9" hidden="1"/>
    <cellStyle name="Followed Hyperlink" xfId="7047" builtinId="9" hidden="1"/>
    <cellStyle name="Followed Hyperlink" xfId="7043" builtinId="9" hidden="1"/>
    <cellStyle name="Followed Hyperlink" xfId="7037" builtinId="9" hidden="1"/>
    <cellStyle name="Followed Hyperlink" xfId="7031" builtinId="9" hidden="1"/>
    <cellStyle name="Followed Hyperlink" xfId="7027" builtinId="9" hidden="1"/>
    <cellStyle name="Followed Hyperlink" xfId="7021" builtinId="9" hidden="1"/>
    <cellStyle name="Followed Hyperlink" xfId="7016" builtinId="9" hidden="1"/>
    <cellStyle name="Followed Hyperlink" xfId="7012" builtinId="9" hidden="1"/>
    <cellStyle name="Followed Hyperlink" xfId="7006" builtinId="9" hidden="1"/>
    <cellStyle name="Followed Hyperlink" xfId="7001" builtinId="9" hidden="1"/>
    <cellStyle name="Followed Hyperlink" xfId="6997" builtinId="9" hidden="1"/>
    <cellStyle name="Followed Hyperlink" xfId="6991" builtinId="9" hidden="1"/>
    <cellStyle name="Followed Hyperlink" xfId="6986" builtinId="9" hidden="1"/>
    <cellStyle name="Followed Hyperlink" xfId="6982" builtinId="9" hidden="1"/>
    <cellStyle name="Followed Hyperlink" xfId="6976" builtinId="9" hidden="1"/>
    <cellStyle name="Followed Hyperlink" xfId="6970" builtinId="9" hidden="1"/>
    <cellStyle name="Followed Hyperlink" xfId="6966" builtinId="9" hidden="1"/>
    <cellStyle name="Followed Hyperlink" xfId="106" builtinId="9" hidden="1"/>
    <cellStyle name="Followed Hyperlink" xfId="6958" builtinId="9" hidden="1"/>
    <cellStyle name="Followed Hyperlink" xfId="6954" builtinId="9" hidden="1"/>
    <cellStyle name="Followed Hyperlink" xfId="6948" builtinId="9" hidden="1"/>
    <cellStyle name="Followed Hyperlink" xfId="6942" builtinId="9" hidden="1"/>
    <cellStyle name="Followed Hyperlink" xfId="6938" builtinId="9" hidden="1"/>
    <cellStyle name="Followed Hyperlink" xfId="6932" builtinId="9" hidden="1"/>
    <cellStyle name="Followed Hyperlink" xfId="6926" builtinId="9" hidden="1"/>
    <cellStyle name="Followed Hyperlink" xfId="6922" builtinId="9" hidden="1"/>
    <cellStyle name="Followed Hyperlink" xfId="6920" builtinId="9" hidden="1"/>
    <cellStyle name="Followed Hyperlink" xfId="6914" builtinId="9" hidden="1"/>
    <cellStyle name="Followed Hyperlink" xfId="6911" builtinId="9" hidden="1"/>
    <cellStyle name="Followed Hyperlink" xfId="6908" builtinId="9" hidden="1"/>
    <cellStyle name="Followed Hyperlink" xfId="6902" builtinId="9" hidden="1"/>
    <cellStyle name="Followed Hyperlink" xfId="6898" builtinId="9" hidden="1"/>
    <cellStyle name="Followed Hyperlink" xfId="6892" builtinId="9" hidden="1"/>
    <cellStyle name="Followed Hyperlink" xfId="6886" builtinId="9" hidden="1"/>
    <cellStyle name="Followed Hyperlink" xfId="6882" builtinId="9" hidden="1"/>
    <cellStyle name="Followed Hyperlink" xfId="6876" builtinId="9" hidden="1"/>
    <cellStyle name="Followed Hyperlink" xfId="6870" builtinId="9" hidden="1"/>
    <cellStyle name="Followed Hyperlink" xfId="6866" builtinId="9" hidden="1"/>
    <cellStyle name="Followed Hyperlink" xfId="6860" builtinId="9" hidden="1"/>
    <cellStyle name="Followed Hyperlink" xfId="8567" builtinId="9" hidden="1"/>
    <cellStyle name="Followed Hyperlink" xfId="8571" builtinId="9" hidden="1"/>
    <cellStyle name="Followed Hyperlink" xfId="8577" builtinId="9" hidden="1"/>
    <cellStyle name="Followed Hyperlink" xfId="8583" builtinId="9" hidden="1"/>
    <cellStyle name="Followed Hyperlink" xfId="8587" builtinId="9" hidden="1"/>
    <cellStyle name="Followed Hyperlink" xfId="8593" builtinId="9" hidden="1"/>
    <cellStyle name="Followed Hyperlink" xfId="8599" builtinId="9" hidden="1"/>
    <cellStyle name="Followed Hyperlink" xfId="8603" builtinId="9" hidden="1"/>
    <cellStyle name="Followed Hyperlink" xfId="8609" builtinId="9" hidden="1"/>
    <cellStyle name="Followed Hyperlink" xfId="8615" builtinId="9" hidden="1"/>
    <cellStyle name="Followed Hyperlink" xfId="8619" builtinId="9" hidden="1"/>
    <cellStyle name="Followed Hyperlink" xfId="8625" builtinId="9" hidden="1"/>
    <cellStyle name="Followed Hyperlink" xfId="8631" builtinId="9" hidden="1"/>
    <cellStyle name="Followed Hyperlink" xfId="8635" builtinId="9" hidden="1"/>
    <cellStyle name="Followed Hyperlink" xfId="8641" builtinId="9" hidden="1"/>
    <cellStyle name="Followed Hyperlink" xfId="8647" builtinId="9" hidden="1"/>
    <cellStyle name="Followed Hyperlink" xfId="8651" builtinId="9" hidden="1"/>
    <cellStyle name="Followed Hyperlink" xfId="8657" builtinId="9" hidden="1"/>
    <cellStyle name="Followed Hyperlink" xfId="8663" builtinId="9" hidden="1"/>
    <cellStyle name="Followed Hyperlink" xfId="8667" builtinId="9" hidden="1"/>
    <cellStyle name="Followed Hyperlink" xfId="8673" builtinId="9" hidden="1"/>
    <cellStyle name="Followed Hyperlink" xfId="8679" builtinId="9" hidden="1"/>
    <cellStyle name="Followed Hyperlink" xfId="8683" builtinId="9" hidden="1"/>
    <cellStyle name="Followed Hyperlink" xfId="8689" builtinId="9" hidden="1"/>
    <cellStyle name="Followed Hyperlink" xfId="8695" builtinId="9" hidden="1"/>
    <cellStyle name="Followed Hyperlink" xfId="8699" builtinId="9" hidden="1"/>
    <cellStyle name="Followed Hyperlink" xfId="8705" builtinId="9" hidden="1"/>
    <cellStyle name="Followed Hyperlink" xfId="8711" builtinId="9" hidden="1"/>
    <cellStyle name="Followed Hyperlink" xfId="8715" builtinId="9" hidden="1"/>
    <cellStyle name="Followed Hyperlink" xfId="8721" builtinId="9" hidden="1"/>
    <cellStyle name="Followed Hyperlink" xfId="8727" builtinId="9" hidden="1"/>
    <cellStyle name="Followed Hyperlink" xfId="8731" builtinId="9" hidden="1"/>
    <cellStyle name="Followed Hyperlink" xfId="8737" builtinId="9" hidden="1"/>
    <cellStyle name="Followed Hyperlink" xfId="8743" builtinId="9" hidden="1"/>
    <cellStyle name="Followed Hyperlink" xfId="8747" builtinId="9" hidden="1"/>
    <cellStyle name="Followed Hyperlink" xfId="8753" builtinId="9" hidden="1"/>
    <cellStyle name="Followed Hyperlink" xfId="8759" builtinId="9" hidden="1"/>
    <cellStyle name="Followed Hyperlink" xfId="8763" builtinId="9" hidden="1"/>
    <cellStyle name="Followed Hyperlink" xfId="8769" builtinId="9" hidden="1"/>
    <cellStyle name="Followed Hyperlink" xfId="8775" builtinId="9" hidden="1"/>
    <cellStyle name="Followed Hyperlink" xfId="8779" builtinId="9" hidden="1"/>
    <cellStyle name="Followed Hyperlink" xfId="8785" builtinId="9" hidden="1"/>
    <cellStyle name="Followed Hyperlink" xfId="8791" builtinId="9" hidden="1"/>
    <cellStyle name="Followed Hyperlink" xfId="8795" builtinId="9" hidden="1"/>
    <cellStyle name="Followed Hyperlink" xfId="8801" builtinId="9" hidden="1"/>
    <cellStyle name="Followed Hyperlink" xfId="8807" builtinId="9" hidden="1"/>
    <cellStyle name="Followed Hyperlink" xfId="8811" builtinId="9" hidden="1"/>
    <cellStyle name="Followed Hyperlink" xfId="8817" builtinId="9" hidden="1"/>
    <cellStyle name="Followed Hyperlink" xfId="8823" builtinId="9" hidden="1"/>
    <cellStyle name="Followed Hyperlink" xfId="8827" builtinId="9" hidden="1"/>
    <cellStyle name="Followed Hyperlink" xfId="8833" builtinId="9" hidden="1"/>
    <cellStyle name="Followed Hyperlink" xfId="8839" builtinId="9" hidden="1"/>
    <cellStyle name="Followed Hyperlink" xfId="8843" builtinId="9" hidden="1"/>
    <cellStyle name="Followed Hyperlink" xfId="8849" builtinId="9" hidden="1"/>
    <cellStyle name="Followed Hyperlink" xfId="8855" builtinId="9" hidden="1"/>
    <cellStyle name="Followed Hyperlink" xfId="8859" builtinId="9" hidden="1"/>
    <cellStyle name="Followed Hyperlink" xfId="8865" builtinId="9" hidden="1"/>
    <cellStyle name="Followed Hyperlink" xfId="8871" builtinId="9" hidden="1"/>
    <cellStyle name="Followed Hyperlink" xfId="8875" builtinId="9" hidden="1"/>
    <cellStyle name="Followed Hyperlink" xfId="8881" builtinId="9" hidden="1"/>
    <cellStyle name="Followed Hyperlink" xfId="8887" builtinId="9" hidden="1"/>
    <cellStyle name="Followed Hyperlink" xfId="8891" builtinId="9" hidden="1"/>
    <cellStyle name="Followed Hyperlink" xfId="8897" builtinId="9" hidden="1"/>
    <cellStyle name="Followed Hyperlink" xfId="8903" builtinId="9" hidden="1"/>
    <cellStyle name="Followed Hyperlink" xfId="8907" builtinId="9" hidden="1"/>
    <cellStyle name="Followed Hyperlink" xfId="8913" builtinId="9" hidden="1"/>
    <cellStyle name="Followed Hyperlink" xfId="8919" builtinId="9" hidden="1"/>
    <cellStyle name="Followed Hyperlink" xfId="8923" builtinId="9" hidden="1"/>
    <cellStyle name="Followed Hyperlink" xfId="8929" builtinId="9" hidden="1"/>
    <cellStyle name="Followed Hyperlink" xfId="8935" builtinId="9" hidden="1"/>
    <cellStyle name="Followed Hyperlink" xfId="8939" builtinId="9" hidden="1"/>
    <cellStyle name="Followed Hyperlink" xfId="8945" builtinId="9" hidden="1"/>
    <cellStyle name="Followed Hyperlink" xfId="8951" builtinId="9" hidden="1"/>
    <cellStyle name="Followed Hyperlink" xfId="8955" builtinId="9" hidden="1"/>
    <cellStyle name="Followed Hyperlink" xfId="8961" builtinId="9" hidden="1"/>
    <cellStyle name="Followed Hyperlink" xfId="8967" builtinId="9" hidden="1"/>
    <cellStyle name="Followed Hyperlink" xfId="8971" builtinId="9" hidden="1"/>
    <cellStyle name="Followed Hyperlink" xfId="8977" builtinId="9" hidden="1"/>
    <cellStyle name="Followed Hyperlink" xfId="8983" builtinId="9" hidden="1"/>
    <cellStyle name="Followed Hyperlink" xfId="8987" builtinId="9" hidden="1"/>
    <cellStyle name="Followed Hyperlink" xfId="8993" builtinId="9" hidden="1"/>
    <cellStyle name="Followed Hyperlink" xfId="8999" builtinId="9" hidden="1"/>
    <cellStyle name="Followed Hyperlink" xfId="9003" builtinId="9" hidden="1"/>
    <cellStyle name="Followed Hyperlink" xfId="9009" builtinId="9" hidden="1"/>
    <cellStyle name="Followed Hyperlink" xfId="9015" builtinId="9" hidden="1"/>
    <cellStyle name="Followed Hyperlink" xfId="9019" builtinId="9" hidden="1"/>
    <cellStyle name="Followed Hyperlink" xfId="9025" builtinId="9" hidden="1"/>
    <cellStyle name="Followed Hyperlink" xfId="9031" builtinId="9" hidden="1"/>
    <cellStyle name="Followed Hyperlink" xfId="9035" builtinId="9" hidden="1"/>
    <cellStyle name="Followed Hyperlink" xfId="9041" builtinId="9" hidden="1"/>
    <cellStyle name="Followed Hyperlink" xfId="9047" builtinId="9" hidden="1"/>
    <cellStyle name="Followed Hyperlink" xfId="9051" builtinId="9" hidden="1"/>
    <cellStyle name="Followed Hyperlink" xfId="9057" builtinId="9" hidden="1"/>
    <cellStyle name="Followed Hyperlink" xfId="9063" builtinId="9" hidden="1"/>
    <cellStyle name="Followed Hyperlink" xfId="9067" builtinId="9" hidden="1"/>
    <cellStyle name="Followed Hyperlink" xfId="9073" builtinId="9" hidden="1"/>
    <cellStyle name="Followed Hyperlink" xfId="9079" builtinId="9" hidden="1"/>
    <cellStyle name="Followed Hyperlink" xfId="9083" builtinId="9" hidden="1"/>
    <cellStyle name="Followed Hyperlink" xfId="9089" builtinId="9" hidden="1"/>
    <cellStyle name="Followed Hyperlink" xfId="9095" builtinId="9" hidden="1"/>
    <cellStyle name="Followed Hyperlink" xfId="9099" builtinId="9" hidden="1"/>
    <cellStyle name="Followed Hyperlink" xfId="9105" builtinId="9" hidden="1"/>
    <cellStyle name="Followed Hyperlink" xfId="9111" builtinId="9" hidden="1"/>
    <cellStyle name="Followed Hyperlink" xfId="9115" builtinId="9" hidden="1"/>
    <cellStyle name="Followed Hyperlink" xfId="9121" builtinId="9" hidden="1"/>
    <cellStyle name="Followed Hyperlink" xfId="9127" builtinId="9" hidden="1"/>
    <cellStyle name="Followed Hyperlink" xfId="9131" builtinId="9" hidden="1"/>
    <cellStyle name="Followed Hyperlink" xfId="9137" builtinId="9" hidden="1"/>
    <cellStyle name="Followed Hyperlink" xfId="9651" builtinId="9" hidden="1"/>
    <cellStyle name="Followed Hyperlink" xfId="9655" builtinId="9" hidden="1"/>
    <cellStyle name="Followed Hyperlink" xfId="9661" builtinId="9" hidden="1"/>
    <cellStyle name="Followed Hyperlink" xfId="9667" builtinId="9" hidden="1"/>
    <cellStyle name="Followed Hyperlink" xfId="9671" builtinId="9" hidden="1"/>
    <cellStyle name="Followed Hyperlink" xfId="9677" builtinId="9" hidden="1"/>
    <cellStyle name="Followed Hyperlink" xfId="9683" builtinId="9" hidden="1"/>
    <cellStyle name="Followed Hyperlink" xfId="9687" builtinId="9" hidden="1"/>
    <cellStyle name="Followed Hyperlink" xfId="9645" builtinId="9" hidden="1"/>
    <cellStyle name="Followed Hyperlink" xfId="9639" builtinId="9" hidden="1"/>
    <cellStyle name="Followed Hyperlink" xfId="9635" builtinId="9" hidden="1"/>
    <cellStyle name="Followed Hyperlink" xfId="9629" builtinId="9" hidden="1"/>
    <cellStyle name="Followed Hyperlink" xfId="9623" builtinId="9" hidden="1"/>
    <cellStyle name="Followed Hyperlink" xfId="9619" builtinId="9" hidden="1"/>
    <cellStyle name="Followed Hyperlink" xfId="9613" builtinId="9" hidden="1"/>
    <cellStyle name="Followed Hyperlink" xfId="9607" builtinId="9" hidden="1"/>
    <cellStyle name="Followed Hyperlink" xfId="9603" builtinId="9" hidden="1"/>
    <cellStyle name="Followed Hyperlink" xfId="9597" builtinId="9" hidden="1"/>
    <cellStyle name="Followed Hyperlink" xfId="9591" builtinId="9" hidden="1"/>
    <cellStyle name="Followed Hyperlink" xfId="9587" builtinId="9" hidden="1"/>
    <cellStyle name="Followed Hyperlink" xfId="9581" builtinId="9" hidden="1"/>
    <cellStyle name="Followed Hyperlink" xfId="9575" builtinId="9" hidden="1"/>
    <cellStyle name="Followed Hyperlink" xfId="9571" builtinId="9" hidden="1"/>
    <cellStyle name="Followed Hyperlink" xfId="9565" builtinId="9" hidden="1"/>
    <cellStyle name="Followed Hyperlink" xfId="9563" builtinId="9" hidden="1"/>
    <cellStyle name="Followed Hyperlink" xfId="9559" builtinId="9" hidden="1"/>
    <cellStyle name="Followed Hyperlink" xfId="9553" builtinId="9" hidden="1"/>
    <cellStyle name="Followed Hyperlink" xfId="9547" builtinId="9" hidden="1"/>
    <cellStyle name="Followed Hyperlink" xfId="9543" builtinId="9" hidden="1"/>
    <cellStyle name="Followed Hyperlink" xfId="9537" builtinId="9" hidden="1"/>
    <cellStyle name="Followed Hyperlink" xfId="9531" builtinId="9" hidden="1"/>
    <cellStyle name="Followed Hyperlink" xfId="9527" builtinId="9" hidden="1"/>
    <cellStyle name="Followed Hyperlink" xfId="9521" builtinId="9" hidden="1"/>
    <cellStyle name="Followed Hyperlink" xfId="9515" builtinId="9" hidden="1"/>
    <cellStyle name="Followed Hyperlink" xfId="9511" builtinId="9" hidden="1"/>
    <cellStyle name="Followed Hyperlink" xfId="9505" builtinId="9" hidden="1"/>
    <cellStyle name="Followed Hyperlink" xfId="9499" builtinId="9" hidden="1"/>
    <cellStyle name="Followed Hyperlink" xfId="9495" builtinId="9" hidden="1"/>
    <cellStyle name="Followed Hyperlink" xfId="9489" builtinId="9" hidden="1"/>
    <cellStyle name="Followed Hyperlink" xfId="9483" builtinId="9" hidden="1"/>
    <cellStyle name="Followed Hyperlink" xfId="9479" builtinId="9" hidden="1"/>
    <cellStyle name="Followed Hyperlink" xfId="9473" builtinId="9" hidden="1"/>
    <cellStyle name="Followed Hyperlink" xfId="9467" builtinId="9" hidden="1"/>
    <cellStyle name="Followed Hyperlink" xfId="9463" builtinId="9" hidden="1"/>
    <cellStyle name="Followed Hyperlink" xfId="9457" builtinId="9" hidden="1"/>
    <cellStyle name="Followed Hyperlink" xfId="9451" builtinId="9" hidden="1"/>
    <cellStyle name="Followed Hyperlink" xfId="9447" builtinId="9" hidden="1"/>
    <cellStyle name="Followed Hyperlink" xfId="9441" builtinId="9" hidden="1"/>
    <cellStyle name="Followed Hyperlink" xfId="9435" builtinId="9" hidden="1"/>
    <cellStyle name="Followed Hyperlink" xfId="9431" builtinId="9" hidden="1"/>
    <cellStyle name="Followed Hyperlink" xfId="9425" builtinId="9" hidden="1"/>
    <cellStyle name="Followed Hyperlink" xfId="9419" builtinId="9" hidden="1"/>
    <cellStyle name="Followed Hyperlink" xfId="9415" builtinId="9" hidden="1"/>
    <cellStyle name="Followed Hyperlink" xfId="9409" builtinId="9" hidden="1"/>
    <cellStyle name="Followed Hyperlink" xfId="9403" builtinId="9" hidden="1"/>
    <cellStyle name="Followed Hyperlink" xfId="9399" builtinId="9" hidden="1"/>
    <cellStyle name="Followed Hyperlink" xfId="9393" builtinId="9" hidden="1"/>
    <cellStyle name="Followed Hyperlink" xfId="9387" builtinId="9" hidden="1"/>
    <cellStyle name="Followed Hyperlink" xfId="9383" builtinId="9" hidden="1"/>
    <cellStyle name="Followed Hyperlink" xfId="9377" builtinId="9" hidden="1"/>
    <cellStyle name="Followed Hyperlink" xfId="9371" builtinId="9" hidden="1"/>
    <cellStyle name="Followed Hyperlink" xfId="9367" builtinId="9" hidden="1"/>
    <cellStyle name="Followed Hyperlink" xfId="9361" builtinId="9" hidden="1"/>
    <cellStyle name="Followed Hyperlink" xfId="9357" builtinId="9" hidden="1"/>
    <cellStyle name="Followed Hyperlink" xfId="9353" builtinId="9" hidden="1"/>
    <cellStyle name="Followed Hyperlink" xfId="9347" builtinId="9" hidden="1"/>
    <cellStyle name="Followed Hyperlink" xfId="9341" builtinId="9" hidden="1"/>
    <cellStyle name="Followed Hyperlink" xfId="9337" builtinId="9" hidden="1"/>
    <cellStyle name="Followed Hyperlink" xfId="9331" builtinId="9" hidden="1"/>
    <cellStyle name="Followed Hyperlink" xfId="9325" builtinId="9" hidden="1"/>
    <cellStyle name="Followed Hyperlink" xfId="9321" builtinId="9" hidden="1"/>
    <cellStyle name="Followed Hyperlink" xfId="9315" builtinId="9" hidden="1"/>
    <cellStyle name="Followed Hyperlink" xfId="9309" builtinId="9" hidden="1"/>
    <cellStyle name="Followed Hyperlink" xfId="9305" builtinId="9" hidden="1"/>
    <cellStyle name="Followed Hyperlink" xfId="9319" builtinId="9" hidden="1"/>
    <cellStyle name="Followed Hyperlink" xfId="9335" builtinId="9" hidden="1"/>
    <cellStyle name="Followed Hyperlink" xfId="9351" builtinId="9" hidden="1"/>
    <cellStyle name="Followed Hyperlink" xfId="9365" builtinId="9" hidden="1"/>
    <cellStyle name="Followed Hyperlink" xfId="9381" builtinId="9" hidden="1"/>
    <cellStyle name="Followed Hyperlink" xfId="9397" builtinId="9" hidden="1"/>
    <cellStyle name="Followed Hyperlink" xfId="9413" builtinId="9" hidden="1"/>
    <cellStyle name="Followed Hyperlink" xfId="9429" builtinId="9" hidden="1"/>
    <cellStyle name="Followed Hyperlink" xfId="9445" builtinId="9" hidden="1"/>
    <cellStyle name="Followed Hyperlink" xfId="9461" builtinId="9" hidden="1"/>
    <cellStyle name="Followed Hyperlink" xfId="9477" builtinId="9" hidden="1"/>
    <cellStyle name="Followed Hyperlink" xfId="9493" builtinId="9" hidden="1"/>
    <cellStyle name="Followed Hyperlink" xfId="9509" builtinId="9" hidden="1"/>
    <cellStyle name="Followed Hyperlink" xfId="9525" builtinId="9" hidden="1"/>
    <cellStyle name="Followed Hyperlink" xfId="9541" builtinId="9" hidden="1"/>
    <cellStyle name="Followed Hyperlink" xfId="9557" builtinId="9" hidden="1"/>
    <cellStyle name="Followed Hyperlink" xfId="9569" builtinId="9" hidden="1"/>
    <cellStyle name="Followed Hyperlink" xfId="9585" builtinId="9" hidden="1"/>
    <cellStyle name="Followed Hyperlink" xfId="9601" builtinId="9" hidden="1"/>
    <cellStyle name="Followed Hyperlink" xfId="9617" builtinId="9" hidden="1"/>
    <cellStyle name="Followed Hyperlink" xfId="9633" builtinId="9" hidden="1"/>
    <cellStyle name="Followed Hyperlink" xfId="9689" builtinId="9" hidden="1"/>
    <cellStyle name="Followed Hyperlink" xfId="9673" builtinId="9" hidden="1"/>
    <cellStyle name="Followed Hyperlink" xfId="9657" builtinId="9" hidden="1"/>
    <cellStyle name="Followed Hyperlink" xfId="9133" builtinId="9" hidden="1"/>
    <cellStyle name="Followed Hyperlink" xfId="9117" builtinId="9" hidden="1"/>
    <cellStyle name="Followed Hyperlink" xfId="9101" builtinId="9" hidden="1"/>
    <cellStyle name="Followed Hyperlink" xfId="9085" builtinId="9" hidden="1"/>
    <cellStyle name="Followed Hyperlink" xfId="9069" builtinId="9" hidden="1"/>
    <cellStyle name="Followed Hyperlink" xfId="9053" builtinId="9" hidden="1"/>
    <cellStyle name="Followed Hyperlink" xfId="9037" builtinId="9" hidden="1"/>
    <cellStyle name="Followed Hyperlink" xfId="9021" builtinId="9" hidden="1"/>
    <cellStyle name="Followed Hyperlink" xfId="9005" builtinId="9" hidden="1"/>
    <cellStyle name="Followed Hyperlink" xfId="8989" builtinId="9" hidden="1"/>
    <cellStyle name="Followed Hyperlink" xfId="8973" builtinId="9" hidden="1"/>
    <cellStyle name="Followed Hyperlink" xfId="8957" builtinId="9" hidden="1"/>
    <cellStyle name="Followed Hyperlink" xfId="8941" builtinId="9" hidden="1"/>
    <cellStyle name="Followed Hyperlink" xfId="8925" builtinId="9" hidden="1"/>
    <cellStyle name="Followed Hyperlink" xfId="8909" builtinId="9" hidden="1"/>
    <cellStyle name="Followed Hyperlink" xfId="8893" builtinId="9" hidden="1"/>
    <cellStyle name="Followed Hyperlink" xfId="8877" builtinId="9" hidden="1"/>
    <cellStyle name="Followed Hyperlink" xfId="8861" builtinId="9" hidden="1"/>
    <cellStyle name="Followed Hyperlink" xfId="8845" builtinId="9" hidden="1"/>
    <cellStyle name="Followed Hyperlink" xfId="8829" builtinId="9" hidden="1"/>
    <cellStyle name="Followed Hyperlink" xfId="8813" builtinId="9" hidden="1"/>
    <cellStyle name="Followed Hyperlink" xfId="8797" builtinId="9" hidden="1"/>
    <cellStyle name="Followed Hyperlink" xfId="8781" builtinId="9" hidden="1"/>
    <cellStyle name="Followed Hyperlink" xfId="8765" builtinId="9" hidden="1"/>
    <cellStyle name="Followed Hyperlink" xfId="8749" builtinId="9" hidden="1"/>
    <cellStyle name="Followed Hyperlink" xfId="8733" builtinId="9" hidden="1"/>
    <cellStyle name="Followed Hyperlink" xfId="8717" builtinId="9" hidden="1"/>
    <cellStyle name="Followed Hyperlink" xfId="8701" builtinId="9" hidden="1"/>
    <cellStyle name="Followed Hyperlink" xfId="8685" builtinId="9" hidden="1"/>
    <cellStyle name="Followed Hyperlink" xfId="8669" builtinId="9" hidden="1"/>
    <cellStyle name="Followed Hyperlink" xfId="8653" builtinId="9" hidden="1"/>
    <cellStyle name="Followed Hyperlink" xfId="8637" builtinId="9" hidden="1"/>
    <cellStyle name="Followed Hyperlink" xfId="8621" builtinId="9" hidden="1"/>
    <cellStyle name="Followed Hyperlink" xfId="8605" builtinId="9" hidden="1"/>
    <cellStyle name="Followed Hyperlink" xfId="8589" builtinId="9" hidden="1"/>
    <cellStyle name="Followed Hyperlink" xfId="8573" builtinId="9" hidden="1"/>
    <cellStyle name="Followed Hyperlink" xfId="6864" builtinId="9" hidden="1"/>
    <cellStyle name="Followed Hyperlink" xfId="6880" builtinId="9" hidden="1"/>
    <cellStyle name="Followed Hyperlink" xfId="6896" builtinId="9" hidden="1"/>
    <cellStyle name="Followed Hyperlink" xfId="93" builtinId="9" hidden="1"/>
    <cellStyle name="Followed Hyperlink" xfId="97" builtinId="9" hidden="1"/>
    <cellStyle name="Followed Hyperlink" xfId="6936" builtinId="9" hidden="1"/>
    <cellStyle name="Followed Hyperlink" xfId="6952" builtinId="9" hidden="1"/>
    <cellStyle name="Followed Hyperlink" xfId="6964" builtinId="9" hidden="1"/>
    <cellStyle name="Followed Hyperlink" xfId="6980" builtinId="9" hidden="1"/>
    <cellStyle name="Followed Hyperlink" xfId="6995" builtinId="9" hidden="1"/>
    <cellStyle name="Followed Hyperlink" xfId="7010" builtinId="9" hidden="1"/>
    <cellStyle name="Followed Hyperlink" xfId="7025" builtinId="9" hidden="1"/>
    <cellStyle name="Followed Hyperlink" xfId="7041" builtinId="9" hidden="1"/>
    <cellStyle name="Followed Hyperlink" xfId="7057" builtinId="9" hidden="1"/>
    <cellStyle name="Followed Hyperlink" xfId="7073" builtinId="9" hidden="1"/>
    <cellStyle name="Followed Hyperlink" xfId="7087" builtinId="9" hidden="1"/>
    <cellStyle name="Followed Hyperlink" xfId="7103" builtinId="9" hidden="1"/>
    <cellStyle name="Followed Hyperlink" xfId="7119" builtinId="9" hidden="1"/>
    <cellStyle name="Followed Hyperlink" xfId="7135" builtinId="9" hidden="1"/>
    <cellStyle name="Followed Hyperlink" xfId="7151" builtinId="9" hidden="1"/>
    <cellStyle name="Followed Hyperlink" xfId="7167" builtinId="9" hidden="1"/>
    <cellStyle name="Followed Hyperlink" xfId="7183" builtinId="9" hidden="1"/>
    <cellStyle name="Followed Hyperlink" xfId="7199" builtinId="9" hidden="1"/>
    <cellStyle name="Followed Hyperlink" xfId="7215" builtinId="9" hidden="1"/>
    <cellStyle name="Followed Hyperlink" xfId="7231" builtinId="9" hidden="1"/>
    <cellStyle name="Followed Hyperlink" xfId="7247" builtinId="9" hidden="1"/>
    <cellStyle name="Followed Hyperlink" xfId="7263" builtinId="9" hidden="1"/>
    <cellStyle name="Followed Hyperlink" xfId="7279" builtinId="9" hidden="1"/>
    <cellStyle name="Followed Hyperlink" xfId="6313" builtinId="9" hidden="1"/>
    <cellStyle name="Followed Hyperlink" xfId="7305" builtinId="9" hidden="1"/>
    <cellStyle name="Followed Hyperlink" xfId="7321" builtinId="9" hidden="1"/>
    <cellStyle name="Followed Hyperlink" xfId="7337" builtinId="9" hidden="1"/>
    <cellStyle name="Followed Hyperlink" xfId="7353" builtinId="9" hidden="1"/>
    <cellStyle name="Followed Hyperlink" xfId="8555" builtinId="9" hidden="1"/>
    <cellStyle name="Followed Hyperlink" xfId="8539" builtinId="9" hidden="1"/>
    <cellStyle name="Followed Hyperlink" xfId="8523" builtinId="9" hidden="1"/>
    <cellStyle name="Followed Hyperlink" xfId="7965" builtinId="9" hidden="1"/>
    <cellStyle name="Followed Hyperlink" xfId="7981" builtinId="9" hidden="1"/>
    <cellStyle name="Followed Hyperlink" xfId="7997" builtinId="9" hidden="1"/>
    <cellStyle name="Followed Hyperlink" xfId="8011" builtinId="9" hidden="1"/>
    <cellStyle name="Followed Hyperlink" xfId="8023" builtinId="9" hidden="1"/>
    <cellStyle name="Followed Hyperlink" xfId="8039" builtinId="9" hidden="1"/>
    <cellStyle name="Followed Hyperlink" xfId="8055" builtinId="9" hidden="1"/>
    <cellStyle name="Followed Hyperlink" xfId="8067" builtinId="9" hidden="1"/>
    <cellStyle name="Followed Hyperlink" xfId="6314" builtinId="9" hidden="1"/>
    <cellStyle name="Followed Hyperlink" xfId="8097" builtinId="9" hidden="1"/>
    <cellStyle name="Followed Hyperlink" xfId="8111" builtinId="9" hidden="1"/>
    <cellStyle name="Followed Hyperlink" xfId="8127" builtinId="9" hidden="1"/>
    <cellStyle name="Followed Hyperlink" xfId="8143" builtinId="9" hidden="1"/>
    <cellStyle name="Followed Hyperlink" xfId="8159" builtinId="9" hidden="1"/>
    <cellStyle name="Followed Hyperlink" xfId="8175" builtinId="9" hidden="1"/>
    <cellStyle name="Followed Hyperlink" xfId="8189" builtinId="9" hidden="1"/>
    <cellStyle name="Followed Hyperlink" xfId="8205" builtinId="9" hidden="1"/>
    <cellStyle name="Followed Hyperlink" xfId="8221" builtinId="9" hidden="1"/>
    <cellStyle name="Followed Hyperlink" xfId="8237" builtinId="9" hidden="1"/>
    <cellStyle name="Followed Hyperlink" xfId="8253" builtinId="9" hidden="1"/>
    <cellStyle name="Followed Hyperlink" xfId="8269" builtinId="9" hidden="1"/>
    <cellStyle name="Followed Hyperlink" xfId="8285" builtinId="9" hidden="1"/>
    <cellStyle name="Followed Hyperlink" xfId="8301" builtinId="9" hidden="1"/>
    <cellStyle name="Followed Hyperlink" xfId="8317" builtinId="9" hidden="1"/>
    <cellStyle name="Followed Hyperlink" xfId="8333" builtinId="9" hidden="1"/>
    <cellStyle name="Followed Hyperlink" xfId="8349" builtinId="9" hidden="1"/>
    <cellStyle name="Followed Hyperlink" xfId="8365" builtinId="9" hidden="1"/>
    <cellStyle name="Followed Hyperlink" xfId="8381" builtinId="9" hidden="1"/>
    <cellStyle name="Followed Hyperlink" xfId="8393" builtinId="9" hidden="1"/>
    <cellStyle name="Followed Hyperlink" xfId="8409" builtinId="9" hidden="1"/>
    <cellStyle name="Followed Hyperlink" xfId="8425" builtinId="9" hidden="1"/>
    <cellStyle name="Followed Hyperlink" xfId="8441" builtinId="9" hidden="1"/>
    <cellStyle name="Followed Hyperlink" xfId="8457" builtinId="9" hidden="1"/>
    <cellStyle name="Followed Hyperlink" xfId="8507" builtinId="9" hidden="1"/>
    <cellStyle name="Followed Hyperlink" xfId="8491" builtinId="9" hidden="1"/>
    <cellStyle name="Followed Hyperlink" xfId="8475" builtinId="9" hidden="1"/>
    <cellStyle name="Followed Hyperlink" xfId="7951" builtinId="9" hidden="1"/>
    <cellStyle name="Followed Hyperlink" xfId="7935" builtinId="9" hidden="1"/>
    <cellStyle name="Followed Hyperlink" xfId="7919" builtinId="9" hidden="1"/>
    <cellStyle name="Followed Hyperlink" xfId="7903" builtinId="9" hidden="1"/>
    <cellStyle name="Followed Hyperlink" xfId="7887" builtinId="9" hidden="1"/>
    <cellStyle name="Followed Hyperlink" xfId="6723" builtinId="9" hidden="1"/>
    <cellStyle name="Followed Hyperlink" xfId="6729" builtinId="9" hidden="1"/>
    <cellStyle name="Followed Hyperlink" xfId="6733" builtinId="9" hidden="1"/>
    <cellStyle name="Followed Hyperlink" xfId="6737" builtinId="9" hidden="1"/>
    <cellStyle name="Followed Hyperlink" xfId="6741" builtinId="9" hidden="1"/>
    <cellStyle name="Followed Hyperlink" xfId="6747" builtinId="9" hidden="1"/>
    <cellStyle name="Followed Hyperlink" xfId="6751" builtinId="9" hidden="1"/>
    <cellStyle name="Followed Hyperlink" xfId="6755" builtinId="9" hidden="1"/>
    <cellStyle name="Followed Hyperlink" xfId="6761" builtinId="9" hidden="1"/>
    <cellStyle name="Followed Hyperlink" xfId="6765" builtinId="9" hidden="1"/>
    <cellStyle name="Followed Hyperlink" xfId="6769" builtinId="9" hidden="1"/>
    <cellStyle name="Followed Hyperlink" xfId="6773" builtinId="9" hidden="1"/>
    <cellStyle name="Followed Hyperlink" xfId="6779" builtinId="9" hidden="1"/>
    <cellStyle name="Followed Hyperlink" xfId="6783" builtinId="9" hidden="1"/>
    <cellStyle name="Followed Hyperlink" xfId="6787" builtinId="9" hidden="1"/>
    <cellStyle name="Followed Hyperlink" xfId="6793" builtinId="9" hidden="1"/>
    <cellStyle name="Followed Hyperlink" xfId="6797" builtinId="9" hidden="1"/>
    <cellStyle name="Followed Hyperlink" xfId="6801" builtinId="9" hidden="1"/>
    <cellStyle name="Followed Hyperlink" xfId="6805" builtinId="9" hidden="1"/>
    <cellStyle name="Followed Hyperlink" xfId="6811" builtinId="9" hidden="1"/>
    <cellStyle name="Followed Hyperlink" xfId="6815" builtinId="9" hidden="1"/>
    <cellStyle name="Followed Hyperlink" xfId="6819" builtinId="9" hidden="1"/>
    <cellStyle name="Followed Hyperlink" xfId="6825" builtinId="9" hidden="1"/>
    <cellStyle name="Followed Hyperlink" xfId="6829" builtinId="9" hidden="1"/>
    <cellStyle name="Followed Hyperlink" xfId="6833" builtinId="9" hidden="1"/>
    <cellStyle name="Followed Hyperlink" xfId="6837" builtinId="9" hidden="1"/>
    <cellStyle name="Followed Hyperlink" xfId="6843" builtinId="9" hidden="1"/>
    <cellStyle name="Followed Hyperlink" xfId="6847" builtinId="9" hidden="1"/>
    <cellStyle name="Followed Hyperlink" xfId="6851" builtinId="9" hidden="1"/>
    <cellStyle name="Followed Hyperlink" xfId="7385" builtinId="9" hidden="1"/>
    <cellStyle name="Followed Hyperlink" xfId="7389" builtinId="9" hidden="1"/>
    <cellStyle name="Followed Hyperlink" xfId="7393" builtinId="9" hidden="1"/>
    <cellStyle name="Followed Hyperlink" xfId="7397" builtinId="9" hidden="1"/>
    <cellStyle name="Followed Hyperlink" xfId="7403" builtinId="9" hidden="1"/>
    <cellStyle name="Followed Hyperlink" xfId="7407" builtinId="9" hidden="1"/>
    <cellStyle name="Followed Hyperlink" xfId="7411" builtinId="9" hidden="1"/>
    <cellStyle name="Followed Hyperlink" xfId="7417" builtinId="9" hidden="1"/>
    <cellStyle name="Followed Hyperlink" xfId="7421" builtinId="9" hidden="1"/>
    <cellStyle name="Followed Hyperlink" xfId="7425" builtinId="9" hidden="1"/>
    <cellStyle name="Followed Hyperlink" xfId="7429" builtinId="9" hidden="1"/>
    <cellStyle name="Followed Hyperlink" xfId="7435" builtinId="9" hidden="1"/>
    <cellStyle name="Followed Hyperlink" xfId="7439" builtinId="9" hidden="1"/>
    <cellStyle name="Followed Hyperlink" xfId="7443" builtinId="9" hidden="1"/>
    <cellStyle name="Followed Hyperlink" xfId="7449" builtinId="9" hidden="1"/>
    <cellStyle name="Followed Hyperlink" xfId="7453" builtinId="9" hidden="1"/>
    <cellStyle name="Followed Hyperlink" xfId="7457" builtinId="9" hidden="1"/>
    <cellStyle name="Followed Hyperlink" xfId="7461" builtinId="9" hidden="1"/>
    <cellStyle name="Followed Hyperlink" xfId="7467" builtinId="9" hidden="1"/>
    <cellStyle name="Followed Hyperlink" xfId="7471" builtinId="9" hidden="1"/>
    <cellStyle name="Followed Hyperlink" xfId="7475" builtinId="9" hidden="1"/>
    <cellStyle name="Followed Hyperlink" xfId="7481" builtinId="9" hidden="1"/>
    <cellStyle name="Followed Hyperlink" xfId="7485" builtinId="9" hidden="1"/>
    <cellStyle name="Followed Hyperlink" xfId="7489" builtinId="9" hidden="1"/>
    <cellStyle name="Followed Hyperlink" xfId="7493" builtinId="9" hidden="1"/>
    <cellStyle name="Followed Hyperlink" xfId="7499" builtinId="9" hidden="1"/>
    <cellStyle name="Followed Hyperlink" xfId="7503" builtinId="9" hidden="1"/>
    <cellStyle name="Followed Hyperlink" xfId="7507" builtinId="9" hidden="1"/>
    <cellStyle name="Followed Hyperlink" xfId="7513" builtinId="9" hidden="1"/>
    <cellStyle name="Followed Hyperlink" xfId="7517" builtinId="9" hidden="1"/>
    <cellStyle name="Followed Hyperlink" xfId="7521" builtinId="9" hidden="1"/>
    <cellStyle name="Followed Hyperlink" xfId="7525" builtinId="9" hidden="1"/>
    <cellStyle name="Followed Hyperlink" xfId="7531" builtinId="9" hidden="1"/>
    <cellStyle name="Followed Hyperlink" xfId="7535" builtinId="9" hidden="1"/>
    <cellStyle name="Followed Hyperlink" xfId="7539" builtinId="9" hidden="1"/>
    <cellStyle name="Followed Hyperlink" xfId="7545" builtinId="9" hidden="1"/>
    <cellStyle name="Followed Hyperlink" xfId="7549" builtinId="9" hidden="1"/>
    <cellStyle name="Followed Hyperlink" xfId="7553" builtinId="9" hidden="1"/>
    <cellStyle name="Followed Hyperlink" xfId="7557" builtinId="9" hidden="1"/>
    <cellStyle name="Followed Hyperlink" xfId="7563" builtinId="9" hidden="1"/>
    <cellStyle name="Followed Hyperlink" xfId="7567" builtinId="9" hidden="1"/>
    <cellStyle name="Followed Hyperlink" xfId="7571" builtinId="9" hidden="1"/>
    <cellStyle name="Followed Hyperlink" xfId="7577" builtinId="9" hidden="1"/>
    <cellStyle name="Followed Hyperlink" xfId="7581" builtinId="9" hidden="1"/>
    <cellStyle name="Followed Hyperlink" xfId="7585" builtinId="9" hidden="1"/>
    <cellStyle name="Followed Hyperlink" xfId="7589" builtinId="9" hidden="1"/>
    <cellStyle name="Followed Hyperlink" xfId="7595" builtinId="9" hidden="1"/>
    <cellStyle name="Followed Hyperlink" xfId="7599" builtinId="9" hidden="1"/>
    <cellStyle name="Followed Hyperlink" xfId="7603" builtinId="9" hidden="1"/>
    <cellStyle name="Followed Hyperlink" xfId="7609" builtinId="9" hidden="1"/>
    <cellStyle name="Followed Hyperlink" xfId="7613" builtinId="9" hidden="1"/>
    <cellStyle name="Followed Hyperlink" xfId="7617" builtinId="9" hidden="1"/>
    <cellStyle name="Followed Hyperlink" xfId="7621" builtinId="9" hidden="1"/>
    <cellStyle name="Followed Hyperlink" xfId="7627" builtinId="9" hidden="1"/>
    <cellStyle name="Followed Hyperlink" xfId="7631" builtinId="9" hidden="1"/>
    <cellStyle name="Followed Hyperlink" xfId="7635" builtinId="9" hidden="1"/>
    <cellStyle name="Followed Hyperlink" xfId="7641" builtinId="9" hidden="1"/>
    <cellStyle name="Followed Hyperlink" xfId="7645" builtinId="9" hidden="1"/>
    <cellStyle name="Followed Hyperlink" xfId="7649" builtinId="9" hidden="1"/>
    <cellStyle name="Followed Hyperlink" xfId="7653" builtinId="9" hidden="1"/>
    <cellStyle name="Followed Hyperlink" xfId="7659" builtinId="9" hidden="1"/>
    <cellStyle name="Followed Hyperlink" xfId="7663" builtinId="9" hidden="1"/>
    <cellStyle name="Followed Hyperlink" xfId="7667" builtinId="9" hidden="1"/>
    <cellStyle name="Followed Hyperlink" xfId="7673" builtinId="9" hidden="1"/>
    <cellStyle name="Followed Hyperlink" xfId="7677" builtinId="9" hidden="1"/>
    <cellStyle name="Followed Hyperlink" xfId="7681" builtinId="9" hidden="1"/>
    <cellStyle name="Followed Hyperlink" xfId="7685" builtinId="9" hidden="1"/>
    <cellStyle name="Followed Hyperlink" xfId="7691" builtinId="9" hidden="1"/>
    <cellStyle name="Followed Hyperlink" xfId="7695" builtinId="9" hidden="1"/>
    <cellStyle name="Followed Hyperlink" xfId="7699" builtinId="9" hidden="1"/>
    <cellStyle name="Followed Hyperlink" xfId="7705" builtinId="9" hidden="1"/>
    <cellStyle name="Followed Hyperlink" xfId="7709" builtinId="9" hidden="1"/>
    <cellStyle name="Followed Hyperlink" xfId="7713" builtinId="9" hidden="1"/>
    <cellStyle name="Followed Hyperlink" xfId="7717" builtinId="9" hidden="1"/>
    <cellStyle name="Followed Hyperlink" xfId="7723" builtinId="9" hidden="1"/>
    <cellStyle name="Followed Hyperlink" xfId="7727" builtinId="9" hidden="1"/>
    <cellStyle name="Followed Hyperlink" xfId="7731" builtinId="9" hidden="1"/>
    <cellStyle name="Followed Hyperlink" xfId="7737" builtinId="9" hidden="1"/>
    <cellStyle name="Followed Hyperlink" xfId="7741" builtinId="9" hidden="1"/>
    <cellStyle name="Followed Hyperlink" xfId="7745" builtinId="9" hidden="1"/>
    <cellStyle name="Followed Hyperlink" xfId="7749" builtinId="9" hidden="1"/>
    <cellStyle name="Followed Hyperlink" xfId="7755" builtinId="9" hidden="1"/>
    <cellStyle name="Followed Hyperlink" xfId="7759" builtinId="9" hidden="1"/>
    <cellStyle name="Followed Hyperlink" xfId="7763" builtinId="9" hidden="1"/>
    <cellStyle name="Followed Hyperlink" xfId="7769" builtinId="9" hidden="1"/>
    <cellStyle name="Followed Hyperlink" xfId="7773" builtinId="9" hidden="1"/>
    <cellStyle name="Followed Hyperlink" xfId="7777" builtinId="9" hidden="1"/>
    <cellStyle name="Followed Hyperlink" xfId="7781" builtinId="9" hidden="1"/>
    <cellStyle name="Followed Hyperlink" xfId="7787" builtinId="9" hidden="1"/>
    <cellStyle name="Followed Hyperlink" xfId="7791" builtinId="9" hidden="1"/>
    <cellStyle name="Followed Hyperlink" xfId="7795" builtinId="9" hidden="1"/>
    <cellStyle name="Followed Hyperlink" xfId="7801" builtinId="9" hidden="1"/>
    <cellStyle name="Followed Hyperlink" xfId="7805" builtinId="9" hidden="1"/>
    <cellStyle name="Followed Hyperlink" xfId="7809" builtinId="9" hidden="1"/>
    <cellStyle name="Followed Hyperlink" xfId="7813" builtinId="9" hidden="1"/>
    <cellStyle name="Followed Hyperlink" xfId="7819" builtinId="9" hidden="1"/>
    <cellStyle name="Followed Hyperlink" xfId="7823" builtinId="9" hidden="1"/>
    <cellStyle name="Followed Hyperlink" xfId="7827" builtinId="9" hidden="1"/>
    <cellStyle name="Followed Hyperlink" xfId="7833" builtinId="9" hidden="1"/>
    <cellStyle name="Followed Hyperlink" xfId="7837" builtinId="9" hidden="1"/>
    <cellStyle name="Followed Hyperlink" xfId="7841" builtinId="9" hidden="1"/>
    <cellStyle name="Followed Hyperlink" xfId="7845" builtinId="9" hidden="1"/>
    <cellStyle name="Followed Hyperlink" xfId="7851" builtinId="9" hidden="1"/>
    <cellStyle name="Followed Hyperlink" xfId="7855" builtinId="9" hidden="1"/>
    <cellStyle name="Followed Hyperlink" xfId="7859" builtinId="9" hidden="1"/>
    <cellStyle name="Followed Hyperlink" xfId="7865" builtinId="9" hidden="1"/>
    <cellStyle name="Followed Hyperlink" xfId="7869" builtinId="9" hidden="1"/>
    <cellStyle name="Followed Hyperlink" xfId="7873" builtinId="9" hidden="1"/>
    <cellStyle name="Followed Hyperlink" xfId="7877" builtinId="9" hidden="1"/>
    <cellStyle name="Followed Hyperlink" xfId="7847" builtinId="9" hidden="1"/>
    <cellStyle name="Followed Hyperlink" xfId="7815" builtinId="9" hidden="1"/>
    <cellStyle name="Followed Hyperlink" xfId="7783" builtinId="9" hidden="1"/>
    <cellStyle name="Followed Hyperlink" xfId="7751" builtinId="9" hidden="1"/>
    <cellStyle name="Followed Hyperlink" xfId="7719" builtinId="9" hidden="1"/>
    <cellStyle name="Followed Hyperlink" xfId="7687" builtinId="9" hidden="1"/>
    <cellStyle name="Followed Hyperlink" xfId="7655" builtinId="9" hidden="1"/>
    <cellStyle name="Followed Hyperlink" xfId="7623" builtinId="9" hidden="1"/>
    <cellStyle name="Followed Hyperlink" xfId="7591" builtinId="9" hidden="1"/>
    <cellStyle name="Followed Hyperlink" xfId="7559" builtinId="9" hidden="1"/>
    <cellStyle name="Followed Hyperlink" xfId="7527" builtinId="9" hidden="1"/>
    <cellStyle name="Followed Hyperlink" xfId="7495" builtinId="9" hidden="1"/>
    <cellStyle name="Followed Hyperlink" xfId="7463" builtinId="9" hidden="1"/>
    <cellStyle name="Followed Hyperlink" xfId="7431" builtinId="9" hidden="1"/>
    <cellStyle name="Followed Hyperlink" xfId="7399" builtinId="9" hidden="1"/>
    <cellStyle name="Followed Hyperlink" xfId="6839" builtinId="9" hidden="1"/>
    <cellStyle name="Followed Hyperlink" xfId="6807" builtinId="9" hidden="1"/>
    <cellStyle name="Followed Hyperlink" xfId="6775" builtinId="9" hidden="1"/>
    <cellStyle name="Followed Hyperlink" xfId="6743" builtinId="9" hidden="1"/>
    <cellStyle name="Followed Hyperlink" xfId="6473" builtinId="9" hidden="1"/>
    <cellStyle name="Followed Hyperlink" xfId="6477" builtinId="9" hidden="1"/>
    <cellStyle name="Followed Hyperlink" xfId="6481" builtinId="9" hidden="1"/>
    <cellStyle name="Followed Hyperlink" xfId="6485" builtinId="9" hidden="1"/>
    <cellStyle name="Followed Hyperlink" xfId="6489" builtinId="9" hidden="1"/>
    <cellStyle name="Followed Hyperlink" xfId="6493" builtinId="9" hidden="1"/>
    <cellStyle name="Followed Hyperlink" xfId="6497" builtinId="9" hidden="1"/>
    <cellStyle name="Followed Hyperlink" xfId="6501" builtinId="9" hidden="1"/>
    <cellStyle name="Followed Hyperlink" xfId="6507" builtinId="9" hidden="1"/>
    <cellStyle name="Followed Hyperlink" xfId="6511" builtinId="9" hidden="1"/>
    <cellStyle name="Followed Hyperlink" xfId="6515" builtinId="9" hidden="1"/>
    <cellStyle name="Followed Hyperlink" xfId="6519" builtinId="9" hidden="1"/>
    <cellStyle name="Followed Hyperlink" xfId="6523" builtinId="9" hidden="1"/>
    <cellStyle name="Followed Hyperlink" xfId="6527" builtinId="9" hidden="1"/>
    <cellStyle name="Followed Hyperlink" xfId="6531" builtinId="9" hidden="1"/>
    <cellStyle name="Followed Hyperlink" xfId="6537" builtinId="9" hidden="1"/>
    <cellStyle name="Followed Hyperlink" xfId="6541" builtinId="9" hidden="1"/>
    <cellStyle name="Followed Hyperlink" xfId="6545" builtinId="9" hidden="1"/>
    <cellStyle name="Followed Hyperlink" xfId="6549" builtinId="9" hidden="1"/>
    <cellStyle name="Followed Hyperlink" xfId="6553" builtinId="9" hidden="1"/>
    <cellStyle name="Followed Hyperlink" xfId="6557" builtinId="9" hidden="1"/>
    <cellStyle name="Followed Hyperlink" xfId="6561" builtinId="9" hidden="1"/>
    <cellStyle name="Followed Hyperlink" xfId="6565" builtinId="9" hidden="1"/>
    <cellStyle name="Followed Hyperlink" xfId="6571" builtinId="9" hidden="1"/>
    <cellStyle name="Followed Hyperlink" xfId="6575" builtinId="9" hidden="1"/>
    <cellStyle name="Followed Hyperlink" xfId="6579" builtinId="9" hidden="1"/>
    <cellStyle name="Followed Hyperlink" xfId="6583" builtinId="9" hidden="1"/>
    <cellStyle name="Followed Hyperlink" xfId="6587" builtinId="9" hidden="1"/>
    <cellStyle name="Followed Hyperlink" xfId="6591" builtinId="9" hidden="1"/>
    <cellStyle name="Followed Hyperlink" xfId="6595" builtinId="9" hidden="1"/>
    <cellStyle name="Followed Hyperlink" xfId="6601" builtinId="9" hidden="1"/>
    <cellStyle name="Followed Hyperlink" xfId="6605" builtinId="9" hidden="1"/>
    <cellStyle name="Followed Hyperlink" xfId="6609" builtinId="9" hidden="1"/>
    <cellStyle name="Followed Hyperlink" xfId="6613" builtinId="9" hidden="1"/>
    <cellStyle name="Followed Hyperlink" xfId="6617" builtinId="9" hidden="1"/>
    <cellStyle name="Followed Hyperlink" xfId="6621" builtinId="9" hidden="1"/>
    <cellStyle name="Followed Hyperlink" xfId="6625" builtinId="9" hidden="1"/>
    <cellStyle name="Followed Hyperlink" xfId="6629" builtinId="9" hidden="1"/>
    <cellStyle name="Followed Hyperlink" xfId="6635" builtinId="9" hidden="1"/>
    <cellStyle name="Followed Hyperlink" xfId="6639" builtinId="9" hidden="1"/>
    <cellStyle name="Followed Hyperlink" xfId="6643" builtinId="9" hidden="1"/>
    <cellStyle name="Followed Hyperlink" xfId="6647" builtinId="9" hidden="1"/>
    <cellStyle name="Followed Hyperlink" xfId="6651" builtinId="9" hidden="1"/>
    <cellStyle name="Followed Hyperlink" xfId="6655" builtinId="9" hidden="1"/>
    <cellStyle name="Followed Hyperlink" xfId="6659" builtinId="9" hidden="1"/>
    <cellStyle name="Followed Hyperlink" xfId="6665" builtinId="9" hidden="1"/>
    <cellStyle name="Followed Hyperlink" xfId="6669" builtinId="9" hidden="1"/>
    <cellStyle name="Followed Hyperlink" xfId="6673" builtinId="9" hidden="1"/>
    <cellStyle name="Followed Hyperlink" xfId="6677" builtinId="9" hidden="1"/>
    <cellStyle name="Followed Hyperlink" xfId="6681" builtinId="9" hidden="1"/>
    <cellStyle name="Followed Hyperlink" xfId="6685" builtinId="9" hidden="1"/>
    <cellStyle name="Followed Hyperlink" xfId="6689" builtinId="9" hidden="1"/>
    <cellStyle name="Followed Hyperlink" xfId="6693" builtinId="9" hidden="1"/>
    <cellStyle name="Followed Hyperlink" xfId="6699" builtinId="9" hidden="1"/>
    <cellStyle name="Followed Hyperlink" xfId="6703" builtinId="9" hidden="1"/>
    <cellStyle name="Followed Hyperlink" xfId="6707" builtinId="9" hidden="1"/>
    <cellStyle name="Followed Hyperlink" xfId="6711" builtinId="9" hidden="1"/>
    <cellStyle name="Followed Hyperlink" xfId="6715" builtinId="9" hidden="1"/>
    <cellStyle name="Followed Hyperlink" xfId="6719" builtinId="9" hidden="1"/>
    <cellStyle name="Followed Hyperlink" xfId="6695" builtinId="9" hidden="1"/>
    <cellStyle name="Followed Hyperlink" xfId="6631" builtinId="9" hidden="1"/>
    <cellStyle name="Followed Hyperlink" xfId="6567" builtinId="9" hidden="1"/>
    <cellStyle name="Followed Hyperlink" xfId="6503" builtinId="9" hidden="1"/>
    <cellStyle name="Followed Hyperlink" xfId="6359" builtinId="9" hidden="1"/>
    <cellStyle name="Followed Hyperlink" xfId="6363" builtinId="9" hidden="1"/>
    <cellStyle name="Followed Hyperlink" xfId="6367" builtinId="9" hidden="1"/>
    <cellStyle name="Followed Hyperlink" xfId="6371" builtinId="9" hidden="1"/>
    <cellStyle name="Followed Hyperlink" xfId="6375" builtinId="9" hidden="1"/>
    <cellStyle name="Followed Hyperlink" xfId="6379" builtinId="9" hidden="1"/>
    <cellStyle name="Followed Hyperlink" xfId="6383" builtinId="9" hidden="1"/>
    <cellStyle name="Followed Hyperlink" xfId="6387" builtinId="9" hidden="1"/>
    <cellStyle name="Followed Hyperlink" xfId="6391" builtinId="9" hidden="1"/>
    <cellStyle name="Followed Hyperlink" xfId="6395" builtinId="9" hidden="1"/>
    <cellStyle name="Followed Hyperlink" xfId="6399" builtinId="9" hidden="1"/>
    <cellStyle name="Followed Hyperlink" xfId="6403" builtinId="9" hidden="1"/>
    <cellStyle name="Followed Hyperlink" xfId="6409" builtinId="9" hidden="1"/>
    <cellStyle name="Followed Hyperlink" xfId="6413" builtinId="9" hidden="1"/>
    <cellStyle name="Followed Hyperlink" xfId="6417" builtinId="9" hidden="1"/>
    <cellStyle name="Followed Hyperlink" xfId="6421" builtinId="9" hidden="1"/>
    <cellStyle name="Followed Hyperlink" xfId="6425" builtinId="9" hidden="1"/>
    <cellStyle name="Followed Hyperlink" xfId="6429" builtinId="9" hidden="1"/>
    <cellStyle name="Followed Hyperlink" xfId="6433" builtinId="9" hidden="1"/>
    <cellStyle name="Followed Hyperlink" xfId="6437" builtinId="9" hidden="1"/>
    <cellStyle name="Followed Hyperlink" xfId="6441" builtinId="9" hidden="1"/>
    <cellStyle name="Followed Hyperlink" xfId="6445" builtinId="9" hidden="1"/>
    <cellStyle name="Followed Hyperlink" xfId="6449" builtinId="9" hidden="1"/>
    <cellStyle name="Followed Hyperlink" xfId="6453" builtinId="9" hidden="1"/>
    <cellStyle name="Followed Hyperlink" xfId="6457" builtinId="9" hidden="1"/>
    <cellStyle name="Followed Hyperlink" xfId="6461" builtinId="9" hidden="1"/>
    <cellStyle name="Followed Hyperlink" xfId="6465" builtinId="9" hidden="1"/>
    <cellStyle name="Followed Hyperlink" xfId="6469" builtinId="9" hidden="1"/>
    <cellStyle name="Followed Hyperlink" xfId="6284" builtinId="9" hidden="1"/>
    <cellStyle name="Followed Hyperlink" xfId="6288" builtinId="9" hidden="1"/>
    <cellStyle name="Followed Hyperlink" xfId="6292" builtinId="9" hidden="1"/>
    <cellStyle name="Followed Hyperlink" xfId="6296" builtinId="9" hidden="1"/>
    <cellStyle name="Followed Hyperlink" xfId="6300" builtinId="9" hidden="1"/>
    <cellStyle name="Followed Hyperlink" xfId="6304" builtinId="9" hidden="1"/>
    <cellStyle name="Followed Hyperlink" xfId="6329" builtinId="9" hidden="1"/>
    <cellStyle name="Followed Hyperlink" xfId="6333" builtinId="9" hidden="1"/>
    <cellStyle name="Followed Hyperlink" xfId="6337" builtinId="9" hidden="1"/>
    <cellStyle name="Followed Hyperlink" xfId="6341" builtinId="9" hidden="1"/>
    <cellStyle name="Followed Hyperlink" xfId="6345" builtinId="9" hidden="1"/>
    <cellStyle name="Followed Hyperlink" xfId="6349" builtinId="9" hidden="1"/>
    <cellStyle name="Followed Hyperlink" xfId="6353" builtinId="9" hidden="1"/>
    <cellStyle name="Followed Hyperlink" xfId="6357" builtinId="9" hidden="1"/>
    <cellStyle name="Followed Hyperlink" xfId="6260" builtinId="9" hidden="1"/>
    <cellStyle name="Followed Hyperlink" xfId="6264" builtinId="9" hidden="1"/>
    <cellStyle name="Followed Hyperlink" xfId="6268" builtinId="9" hidden="1"/>
    <cellStyle name="Followed Hyperlink" xfId="6272" builtinId="9" hidden="1"/>
    <cellStyle name="Followed Hyperlink" xfId="6276" builtinId="9" hidden="1"/>
    <cellStyle name="Followed Hyperlink" xfId="6280" builtinId="9" hidden="1"/>
    <cellStyle name="Followed Hyperlink" xfId="5697" builtinId="9" hidden="1"/>
    <cellStyle name="Followed Hyperlink" xfId="5709" builtinId="9" hidden="1"/>
    <cellStyle name="Followed Hyperlink" xfId="5705" builtinId="9" hidden="1"/>
    <cellStyle name="Followed Hyperlink" xfId="5701" builtinId="9" hidden="1"/>
    <cellStyle name="Followed Hyperlink" xfId="5715" builtinId="9" hidden="1"/>
    <cellStyle name="Followed Hyperlink" xfId="5721" builtinId="9" hidden="1"/>
    <cellStyle name="Followed Hyperlink" xfId="5723" builtinId="9" hidden="1"/>
    <cellStyle name="Followed Hyperlink" xfId="5719" builtinId="9" hidden="1"/>
    <cellStyle name="Followed Hyperlink" xfId="5713" builtinId="9" hidden="1"/>
    <cellStyle name="Followed Hyperlink" xfId="5717" builtinId="9" hidden="1"/>
    <cellStyle name="Followed Hyperlink" xfId="5703" builtinId="9" hidden="1"/>
    <cellStyle name="Followed Hyperlink" xfId="5707" builtinId="9" hidden="1"/>
    <cellStyle name="Followed Hyperlink" xfId="5711" builtinId="9" hidden="1"/>
    <cellStyle name="Followed Hyperlink" xfId="6282" builtinId="9" hidden="1"/>
    <cellStyle name="Followed Hyperlink" xfId="6278" builtinId="9" hidden="1"/>
    <cellStyle name="Followed Hyperlink" xfId="6274" builtinId="9" hidden="1"/>
    <cellStyle name="Followed Hyperlink" xfId="6270" builtinId="9" hidden="1"/>
    <cellStyle name="Followed Hyperlink" xfId="6266" builtinId="9" hidden="1"/>
    <cellStyle name="Followed Hyperlink" xfId="6262" builtinId="9" hidden="1"/>
    <cellStyle name="Followed Hyperlink" xfId="5699" builtinId="9" hidden="1"/>
    <cellStyle name="Followed Hyperlink" xfId="6355" builtinId="9" hidden="1"/>
    <cellStyle name="Followed Hyperlink" xfId="6351" builtinId="9" hidden="1"/>
    <cellStyle name="Followed Hyperlink" xfId="6347" builtinId="9" hidden="1"/>
    <cellStyle name="Followed Hyperlink" xfId="6343" builtinId="9" hidden="1"/>
    <cellStyle name="Followed Hyperlink" xfId="6339" builtinId="9" hidden="1"/>
    <cellStyle name="Followed Hyperlink" xfId="6335" builtinId="9" hidden="1"/>
    <cellStyle name="Followed Hyperlink" xfId="6331" builtinId="9" hidden="1"/>
    <cellStyle name="Followed Hyperlink" xfId="6306" builtinId="9" hidden="1"/>
    <cellStyle name="Followed Hyperlink" xfId="6302" builtinId="9" hidden="1"/>
    <cellStyle name="Followed Hyperlink" xfId="6298" builtinId="9" hidden="1"/>
    <cellStyle name="Followed Hyperlink" xfId="6294" builtinId="9" hidden="1"/>
    <cellStyle name="Followed Hyperlink" xfId="6290" builtinId="9" hidden="1"/>
    <cellStyle name="Followed Hyperlink" xfId="6286" builtinId="9" hidden="1"/>
    <cellStyle name="Followed Hyperlink" xfId="6407" builtinId="9" hidden="1"/>
    <cellStyle name="Followed Hyperlink" xfId="6467" builtinId="9" hidden="1"/>
    <cellStyle name="Followed Hyperlink" xfId="6463" builtinId="9" hidden="1"/>
    <cellStyle name="Followed Hyperlink" xfId="6459" builtinId="9" hidden="1"/>
    <cellStyle name="Followed Hyperlink" xfId="6455" builtinId="9" hidden="1"/>
    <cellStyle name="Followed Hyperlink" xfId="6451" builtinId="9" hidden="1"/>
    <cellStyle name="Followed Hyperlink" xfId="6447" builtinId="9" hidden="1"/>
    <cellStyle name="Followed Hyperlink" xfId="6443" builtinId="9" hidden="1"/>
    <cellStyle name="Followed Hyperlink" xfId="6439" builtinId="9" hidden="1"/>
    <cellStyle name="Followed Hyperlink" xfId="6435" builtinId="9" hidden="1"/>
    <cellStyle name="Followed Hyperlink" xfId="6431" builtinId="9" hidden="1"/>
    <cellStyle name="Followed Hyperlink" xfId="6427" builtinId="9" hidden="1"/>
    <cellStyle name="Followed Hyperlink" xfId="6423" builtinId="9" hidden="1"/>
    <cellStyle name="Followed Hyperlink" xfId="6419" builtinId="9" hidden="1"/>
    <cellStyle name="Followed Hyperlink" xfId="6415" builtinId="9" hidden="1"/>
    <cellStyle name="Followed Hyperlink" xfId="6411" builtinId="9" hidden="1"/>
    <cellStyle name="Followed Hyperlink" xfId="6405" builtinId="9" hidden="1"/>
    <cellStyle name="Followed Hyperlink" xfId="6401" builtinId="9" hidden="1"/>
    <cellStyle name="Followed Hyperlink" xfId="6397" builtinId="9" hidden="1"/>
    <cellStyle name="Followed Hyperlink" xfId="6393" builtinId="9" hidden="1"/>
    <cellStyle name="Followed Hyperlink" xfId="6389" builtinId="9" hidden="1"/>
    <cellStyle name="Followed Hyperlink" xfId="6385" builtinId="9" hidden="1"/>
    <cellStyle name="Followed Hyperlink" xfId="6381" builtinId="9" hidden="1"/>
    <cellStyle name="Followed Hyperlink" xfId="6377" builtinId="9" hidden="1"/>
    <cellStyle name="Followed Hyperlink" xfId="6373" builtinId="9" hidden="1"/>
    <cellStyle name="Followed Hyperlink" xfId="6369" builtinId="9" hidden="1"/>
    <cellStyle name="Followed Hyperlink" xfId="6365" builtinId="9" hidden="1"/>
    <cellStyle name="Followed Hyperlink" xfId="6361" builtinId="9" hidden="1"/>
    <cellStyle name="Followed Hyperlink" xfId="6471" builtinId="9" hidden="1"/>
    <cellStyle name="Followed Hyperlink" xfId="6535" builtinId="9" hidden="1"/>
    <cellStyle name="Followed Hyperlink" xfId="6599" builtinId="9" hidden="1"/>
    <cellStyle name="Followed Hyperlink" xfId="6663" builtinId="9" hidden="1"/>
    <cellStyle name="Followed Hyperlink" xfId="6721" builtinId="9" hidden="1"/>
    <cellStyle name="Followed Hyperlink" xfId="6717" builtinId="9" hidden="1"/>
    <cellStyle name="Followed Hyperlink" xfId="6713" builtinId="9" hidden="1"/>
    <cellStyle name="Followed Hyperlink" xfId="6709" builtinId="9" hidden="1"/>
    <cellStyle name="Followed Hyperlink" xfId="6705" builtinId="9" hidden="1"/>
    <cellStyle name="Followed Hyperlink" xfId="6701" builtinId="9" hidden="1"/>
    <cellStyle name="Followed Hyperlink" xfId="6697" builtinId="9" hidden="1"/>
    <cellStyle name="Followed Hyperlink" xfId="6691" builtinId="9" hidden="1"/>
    <cellStyle name="Followed Hyperlink" xfId="6687" builtinId="9" hidden="1"/>
    <cellStyle name="Followed Hyperlink" xfId="6683" builtinId="9" hidden="1"/>
    <cellStyle name="Followed Hyperlink" xfId="6679" builtinId="9" hidden="1"/>
    <cellStyle name="Followed Hyperlink" xfId="6675" builtinId="9" hidden="1"/>
    <cellStyle name="Followed Hyperlink" xfId="6671" builtinId="9" hidden="1"/>
    <cellStyle name="Followed Hyperlink" xfId="6667" builtinId="9" hidden="1"/>
    <cellStyle name="Followed Hyperlink" xfId="6661" builtinId="9" hidden="1"/>
    <cellStyle name="Followed Hyperlink" xfId="6657" builtinId="9" hidden="1"/>
    <cellStyle name="Followed Hyperlink" xfId="6653" builtinId="9" hidden="1"/>
    <cellStyle name="Followed Hyperlink" xfId="6649" builtinId="9" hidden="1"/>
    <cellStyle name="Followed Hyperlink" xfId="6645" builtinId="9" hidden="1"/>
    <cellStyle name="Followed Hyperlink" xfId="6641" builtinId="9" hidden="1"/>
    <cellStyle name="Followed Hyperlink" xfId="6637" builtinId="9" hidden="1"/>
    <cellStyle name="Followed Hyperlink" xfId="6633" builtinId="9" hidden="1"/>
    <cellStyle name="Followed Hyperlink" xfId="6627" builtinId="9" hidden="1"/>
    <cellStyle name="Followed Hyperlink" xfId="6623" builtinId="9" hidden="1"/>
    <cellStyle name="Followed Hyperlink" xfId="6619" builtinId="9" hidden="1"/>
    <cellStyle name="Followed Hyperlink" xfId="6615" builtinId="9" hidden="1"/>
    <cellStyle name="Followed Hyperlink" xfId="6611" builtinId="9" hidden="1"/>
    <cellStyle name="Followed Hyperlink" xfId="6607" builtinId="9" hidden="1"/>
    <cellStyle name="Followed Hyperlink" xfId="6603" builtinId="9" hidden="1"/>
    <cellStyle name="Followed Hyperlink" xfId="6597" builtinId="9" hidden="1"/>
    <cellStyle name="Followed Hyperlink" xfId="6593" builtinId="9" hidden="1"/>
    <cellStyle name="Followed Hyperlink" xfId="6589" builtinId="9" hidden="1"/>
    <cellStyle name="Followed Hyperlink" xfId="6585" builtinId="9" hidden="1"/>
    <cellStyle name="Followed Hyperlink" xfId="6581" builtinId="9" hidden="1"/>
    <cellStyle name="Followed Hyperlink" xfId="6577" builtinId="9" hidden="1"/>
    <cellStyle name="Followed Hyperlink" xfId="6573" builtinId="9" hidden="1"/>
    <cellStyle name="Followed Hyperlink" xfId="6569" builtinId="9" hidden="1"/>
    <cellStyle name="Followed Hyperlink" xfId="6563" builtinId="9" hidden="1"/>
    <cellStyle name="Followed Hyperlink" xfId="6559" builtinId="9" hidden="1"/>
    <cellStyle name="Followed Hyperlink" xfId="6555" builtinId="9" hidden="1"/>
    <cellStyle name="Followed Hyperlink" xfId="6551" builtinId="9" hidden="1"/>
    <cellStyle name="Followed Hyperlink" xfId="6547" builtinId="9" hidden="1"/>
    <cellStyle name="Followed Hyperlink" xfId="6543" builtinId="9" hidden="1"/>
    <cellStyle name="Followed Hyperlink" xfId="6539" builtinId="9" hidden="1"/>
    <cellStyle name="Followed Hyperlink" xfId="6533" builtinId="9" hidden="1"/>
    <cellStyle name="Followed Hyperlink" xfId="6529" builtinId="9" hidden="1"/>
    <cellStyle name="Followed Hyperlink" xfId="6525" builtinId="9" hidden="1"/>
    <cellStyle name="Followed Hyperlink" xfId="6521" builtinId="9" hidden="1"/>
    <cellStyle name="Followed Hyperlink" xfId="6517" builtinId="9" hidden="1"/>
    <cellStyle name="Followed Hyperlink" xfId="6513" builtinId="9" hidden="1"/>
    <cellStyle name="Followed Hyperlink" xfId="6509" builtinId="9" hidden="1"/>
    <cellStyle name="Followed Hyperlink" xfId="6505" builtinId="9" hidden="1"/>
    <cellStyle name="Followed Hyperlink" xfId="6499" builtinId="9" hidden="1"/>
    <cellStyle name="Followed Hyperlink" xfId="6495" builtinId="9" hidden="1"/>
    <cellStyle name="Followed Hyperlink" xfId="6491" builtinId="9" hidden="1"/>
    <cellStyle name="Followed Hyperlink" xfId="6487" builtinId="9" hidden="1"/>
    <cellStyle name="Followed Hyperlink" xfId="6483" builtinId="9" hidden="1"/>
    <cellStyle name="Followed Hyperlink" xfId="6479" builtinId="9" hidden="1"/>
    <cellStyle name="Followed Hyperlink" xfId="6475" builtinId="9" hidden="1"/>
    <cellStyle name="Followed Hyperlink" xfId="6727" builtinId="9" hidden="1"/>
    <cellStyle name="Followed Hyperlink" xfId="6759" builtinId="9" hidden="1"/>
    <cellStyle name="Followed Hyperlink" xfId="6791" builtinId="9" hidden="1"/>
    <cellStyle name="Followed Hyperlink" xfId="6823" builtinId="9" hidden="1"/>
    <cellStyle name="Followed Hyperlink" xfId="6855" builtinId="9" hidden="1"/>
    <cellStyle name="Followed Hyperlink" xfId="7415" builtinId="9" hidden="1"/>
    <cellStyle name="Followed Hyperlink" xfId="7447" builtinId="9" hidden="1"/>
    <cellStyle name="Followed Hyperlink" xfId="7479" builtinId="9" hidden="1"/>
    <cellStyle name="Followed Hyperlink" xfId="7511" builtinId="9" hidden="1"/>
    <cellStyle name="Followed Hyperlink" xfId="7543" builtinId="9" hidden="1"/>
    <cellStyle name="Followed Hyperlink" xfId="7575" builtinId="9" hidden="1"/>
    <cellStyle name="Followed Hyperlink" xfId="7607" builtinId="9" hidden="1"/>
    <cellStyle name="Followed Hyperlink" xfId="7639" builtinId="9" hidden="1"/>
    <cellStyle name="Followed Hyperlink" xfId="7671" builtinId="9" hidden="1"/>
    <cellStyle name="Followed Hyperlink" xfId="7703" builtinId="9" hidden="1"/>
    <cellStyle name="Followed Hyperlink" xfId="7735" builtinId="9" hidden="1"/>
    <cellStyle name="Followed Hyperlink" xfId="7767" builtinId="9" hidden="1"/>
    <cellStyle name="Followed Hyperlink" xfId="7799" builtinId="9" hidden="1"/>
    <cellStyle name="Followed Hyperlink" xfId="7831" builtinId="9" hidden="1"/>
    <cellStyle name="Followed Hyperlink" xfId="7863" builtinId="9" hidden="1"/>
    <cellStyle name="Followed Hyperlink" xfId="7875" builtinId="9" hidden="1"/>
    <cellStyle name="Followed Hyperlink" xfId="7871" builtinId="9" hidden="1"/>
    <cellStyle name="Followed Hyperlink" xfId="7867" builtinId="9" hidden="1"/>
    <cellStyle name="Followed Hyperlink" xfId="7861" builtinId="9" hidden="1"/>
    <cellStyle name="Followed Hyperlink" xfId="7857" builtinId="9" hidden="1"/>
    <cellStyle name="Followed Hyperlink" xfId="7853" builtinId="9" hidden="1"/>
    <cellStyle name="Followed Hyperlink" xfId="7849" builtinId="9" hidden="1"/>
    <cellStyle name="Followed Hyperlink" xfId="7843" builtinId="9" hidden="1"/>
    <cellStyle name="Followed Hyperlink" xfId="7839" builtinId="9" hidden="1"/>
    <cellStyle name="Followed Hyperlink" xfId="7835" builtinId="9" hidden="1"/>
    <cellStyle name="Followed Hyperlink" xfId="7829" builtinId="9" hidden="1"/>
    <cellStyle name="Followed Hyperlink" xfId="7825" builtinId="9" hidden="1"/>
    <cellStyle name="Followed Hyperlink" xfId="7821" builtinId="9" hidden="1"/>
    <cellStyle name="Followed Hyperlink" xfId="7817" builtinId="9" hidden="1"/>
    <cellStyle name="Followed Hyperlink" xfId="7811" builtinId="9" hidden="1"/>
    <cellStyle name="Followed Hyperlink" xfId="7807" builtinId="9" hidden="1"/>
    <cellStyle name="Followed Hyperlink" xfId="7803" builtinId="9" hidden="1"/>
    <cellStyle name="Followed Hyperlink" xfId="7797" builtinId="9" hidden="1"/>
    <cellStyle name="Followed Hyperlink" xfId="7793" builtinId="9" hidden="1"/>
    <cellStyle name="Followed Hyperlink" xfId="7789" builtinId="9" hidden="1"/>
    <cellStyle name="Followed Hyperlink" xfId="7785" builtinId="9" hidden="1"/>
    <cellStyle name="Followed Hyperlink" xfId="7779" builtinId="9" hidden="1"/>
    <cellStyle name="Followed Hyperlink" xfId="7775" builtinId="9" hidden="1"/>
    <cellStyle name="Followed Hyperlink" xfId="7771" builtinId="9" hidden="1"/>
    <cellStyle name="Followed Hyperlink" xfId="7765" builtinId="9" hidden="1"/>
    <cellStyle name="Followed Hyperlink" xfId="7761" builtinId="9" hidden="1"/>
    <cellStyle name="Followed Hyperlink" xfId="7757" builtinId="9" hidden="1"/>
    <cellStyle name="Followed Hyperlink" xfId="7753" builtinId="9" hidden="1"/>
    <cellStyle name="Followed Hyperlink" xfId="7747" builtinId="9" hidden="1"/>
    <cellStyle name="Followed Hyperlink" xfId="7743" builtinId="9" hidden="1"/>
    <cellStyle name="Followed Hyperlink" xfId="7739" builtinId="9" hidden="1"/>
    <cellStyle name="Followed Hyperlink" xfId="7733" builtinId="9" hidden="1"/>
    <cellStyle name="Followed Hyperlink" xfId="7729" builtinId="9" hidden="1"/>
    <cellStyle name="Followed Hyperlink" xfId="7725" builtinId="9" hidden="1"/>
    <cellStyle name="Followed Hyperlink" xfId="7721" builtinId="9" hidden="1"/>
    <cellStyle name="Followed Hyperlink" xfId="7715" builtinId="9" hidden="1"/>
    <cellStyle name="Followed Hyperlink" xfId="7711" builtinId="9" hidden="1"/>
    <cellStyle name="Followed Hyperlink" xfId="7707" builtinId="9" hidden="1"/>
    <cellStyle name="Followed Hyperlink" xfId="7701" builtinId="9" hidden="1"/>
    <cellStyle name="Followed Hyperlink" xfId="7697" builtinId="9" hidden="1"/>
    <cellStyle name="Followed Hyperlink" xfId="7693" builtinId="9" hidden="1"/>
    <cellStyle name="Followed Hyperlink" xfId="7689" builtinId="9" hidden="1"/>
    <cellStyle name="Followed Hyperlink" xfId="7683" builtinId="9" hidden="1"/>
    <cellStyle name="Followed Hyperlink" xfId="7679" builtinId="9" hidden="1"/>
    <cellStyle name="Followed Hyperlink" xfId="7675" builtinId="9" hidden="1"/>
    <cellStyle name="Followed Hyperlink" xfId="7669" builtinId="9" hidden="1"/>
    <cellStyle name="Followed Hyperlink" xfId="7665" builtinId="9" hidden="1"/>
    <cellStyle name="Followed Hyperlink" xfId="7661" builtinId="9" hidden="1"/>
    <cellStyle name="Followed Hyperlink" xfId="7657" builtinId="9" hidden="1"/>
    <cellStyle name="Followed Hyperlink" xfId="7651" builtinId="9" hidden="1"/>
    <cellStyle name="Followed Hyperlink" xfId="7647" builtinId="9" hidden="1"/>
    <cellStyle name="Followed Hyperlink" xfId="7643" builtinId="9" hidden="1"/>
    <cellStyle name="Followed Hyperlink" xfId="7637" builtinId="9" hidden="1"/>
    <cellStyle name="Followed Hyperlink" xfId="7633" builtinId="9" hidden="1"/>
    <cellStyle name="Followed Hyperlink" xfId="7629" builtinId="9" hidden="1"/>
    <cellStyle name="Followed Hyperlink" xfId="7625" builtinId="9" hidden="1"/>
    <cellStyle name="Followed Hyperlink" xfId="7619" builtinId="9" hidden="1"/>
    <cellStyle name="Followed Hyperlink" xfId="7615" builtinId="9" hidden="1"/>
    <cellStyle name="Followed Hyperlink" xfId="7611" builtinId="9" hidden="1"/>
    <cellStyle name="Followed Hyperlink" xfId="7605" builtinId="9" hidden="1"/>
    <cellStyle name="Followed Hyperlink" xfId="7601" builtinId="9" hidden="1"/>
    <cellStyle name="Followed Hyperlink" xfId="7597" builtinId="9" hidden="1"/>
    <cellStyle name="Followed Hyperlink" xfId="7593" builtinId="9" hidden="1"/>
    <cellStyle name="Followed Hyperlink" xfId="7587" builtinId="9" hidden="1"/>
    <cellStyle name="Followed Hyperlink" xfId="7583" builtinId="9" hidden="1"/>
    <cellStyle name="Followed Hyperlink" xfId="7579" builtinId="9" hidden="1"/>
    <cellStyle name="Followed Hyperlink" xfId="7573" builtinId="9" hidden="1"/>
    <cellStyle name="Followed Hyperlink" xfId="7569" builtinId="9" hidden="1"/>
    <cellStyle name="Followed Hyperlink" xfId="7565" builtinId="9" hidden="1"/>
    <cellStyle name="Followed Hyperlink" xfId="7561" builtinId="9" hidden="1"/>
    <cellStyle name="Followed Hyperlink" xfId="7555" builtinId="9" hidden="1"/>
    <cellStyle name="Followed Hyperlink" xfId="7551" builtinId="9" hidden="1"/>
    <cellStyle name="Followed Hyperlink" xfId="7547" builtinId="9" hidden="1"/>
    <cellStyle name="Followed Hyperlink" xfId="7541" builtinId="9" hidden="1"/>
    <cellStyle name="Followed Hyperlink" xfId="7537" builtinId="9" hidden="1"/>
    <cellStyle name="Followed Hyperlink" xfId="7533" builtinId="9" hidden="1"/>
    <cellStyle name="Followed Hyperlink" xfId="7529" builtinId="9" hidden="1"/>
    <cellStyle name="Followed Hyperlink" xfId="7523" builtinId="9" hidden="1"/>
    <cellStyle name="Followed Hyperlink" xfId="7519" builtinId="9" hidden="1"/>
    <cellStyle name="Followed Hyperlink" xfId="7515" builtinId="9" hidden="1"/>
    <cellStyle name="Followed Hyperlink" xfId="7509" builtinId="9" hidden="1"/>
    <cellStyle name="Followed Hyperlink" xfId="7505" builtinId="9" hidden="1"/>
    <cellStyle name="Followed Hyperlink" xfId="7501" builtinId="9" hidden="1"/>
    <cellStyle name="Followed Hyperlink" xfId="7497" builtinId="9" hidden="1"/>
    <cellStyle name="Followed Hyperlink" xfId="7491" builtinId="9" hidden="1"/>
    <cellStyle name="Followed Hyperlink" xfId="7487" builtinId="9" hidden="1"/>
    <cellStyle name="Followed Hyperlink" xfId="7483" builtinId="9" hidden="1"/>
    <cellStyle name="Followed Hyperlink" xfId="7477" builtinId="9" hidden="1"/>
    <cellStyle name="Followed Hyperlink" xfId="7473" builtinId="9" hidden="1"/>
    <cellStyle name="Followed Hyperlink" xfId="7469" builtinId="9" hidden="1"/>
    <cellStyle name="Followed Hyperlink" xfId="7465" builtinId="9" hidden="1"/>
    <cellStyle name="Followed Hyperlink" xfId="7459" builtinId="9" hidden="1"/>
    <cellStyle name="Followed Hyperlink" xfId="7455" builtinId="9" hidden="1"/>
    <cellStyle name="Followed Hyperlink" xfId="7451" builtinId="9" hidden="1"/>
    <cellStyle name="Followed Hyperlink" xfId="7445" builtinId="9" hidden="1"/>
    <cellStyle name="Followed Hyperlink" xfId="7441" builtinId="9" hidden="1"/>
    <cellStyle name="Followed Hyperlink" xfId="7437" builtinId="9" hidden="1"/>
    <cellStyle name="Followed Hyperlink" xfId="7433" builtinId="9" hidden="1"/>
    <cellStyle name="Followed Hyperlink" xfId="7427" builtinId="9" hidden="1"/>
    <cellStyle name="Followed Hyperlink" xfId="7423" builtinId="9" hidden="1"/>
    <cellStyle name="Followed Hyperlink" xfId="7419" builtinId="9" hidden="1"/>
    <cellStyle name="Followed Hyperlink" xfId="7413" builtinId="9" hidden="1"/>
    <cellStyle name="Followed Hyperlink" xfId="7409" builtinId="9" hidden="1"/>
    <cellStyle name="Followed Hyperlink" xfId="7405" builtinId="9" hidden="1"/>
    <cellStyle name="Followed Hyperlink" xfId="7401" builtinId="9" hidden="1"/>
    <cellStyle name="Followed Hyperlink" xfId="7395" builtinId="9" hidden="1"/>
    <cellStyle name="Followed Hyperlink" xfId="7391" builtinId="9" hidden="1"/>
    <cellStyle name="Followed Hyperlink" xfId="7387" builtinId="9" hidden="1"/>
    <cellStyle name="Followed Hyperlink" xfId="6853" builtinId="9" hidden="1"/>
    <cellStyle name="Followed Hyperlink" xfId="6849" builtinId="9" hidden="1"/>
    <cellStyle name="Followed Hyperlink" xfId="6845" builtinId="9" hidden="1"/>
    <cellStyle name="Followed Hyperlink" xfId="6841" builtinId="9" hidden="1"/>
    <cellStyle name="Followed Hyperlink" xfId="6835" builtinId="9" hidden="1"/>
    <cellStyle name="Followed Hyperlink" xfId="6831" builtinId="9" hidden="1"/>
    <cellStyle name="Followed Hyperlink" xfId="6827" builtinId="9" hidden="1"/>
    <cellStyle name="Followed Hyperlink" xfId="6821" builtinId="9" hidden="1"/>
    <cellStyle name="Followed Hyperlink" xfId="6817" builtinId="9" hidden="1"/>
    <cellStyle name="Followed Hyperlink" xfId="6813" builtinId="9" hidden="1"/>
    <cellStyle name="Followed Hyperlink" xfId="6809" builtinId="9" hidden="1"/>
    <cellStyle name="Followed Hyperlink" xfId="6803" builtinId="9" hidden="1"/>
    <cellStyle name="Followed Hyperlink" xfId="6799" builtinId="9" hidden="1"/>
    <cellStyle name="Followed Hyperlink" xfId="6795" builtinId="9" hidden="1"/>
    <cellStyle name="Followed Hyperlink" xfId="6789" builtinId="9" hidden="1"/>
    <cellStyle name="Followed Hyperlink" xfId="6785" builtinId="9" hidden="1"/>
    <cellStyle name="Followed Hyperlink" xfId="6781" builtinId="9" hidden="1"/>
    <cellStyle name="Followed Hyperlink" xfId="6777" builtinId="9" hidden="1"/>
    <cellStyle name="Followed Hyperlink" xfId="6771" builtinId="9" hidden="1"/>
    <cellStyle name="Followed Hyperlink" xfId="6767" builtinId="9" hidden="1"/>
    <cellStyle name="Followed Hyperlink" xfId="6763" builtinId="9" hidden="1"/>
    <cellStyle name="Followed Hyperlink" xfId="6757" builtinId="9" hidden="1"/>
    <cellStyle name="Followed Hyperlink" xfId="6753" builtinId="9" hidden="1"/>
    <cellStyle name="Followed Hyperlink" xfId="6749" builtinId="9" hidden="1"/>
    <cellStyle name="Followed Hyperlink" xfId="6745" builtinId="9" hidden="1"/>
    <cellStyle name="Followed Hyperlink" xfId="6739" builtinId="9" hidden="1"/>
    <cellStyle name="Followed Hyperlink" xfId="6735" builtinId="9" hidden="1"/>
    <cellStyle name="Followed Hyperlink" xfId="6731" builtinId="9" hidden="1"/>
    <cellStyle name="Followed Hyperlink" xfId="6725" builtinId="9" hidden="1"/>
    <cellStyle name="Followed Hyperlink" xfId="7879" builtinId="9" hidden="1"/>
    <cellStyle name="Followed Hyperlink" xfId="7895" builtinId="9" hidden="1"/>
    <cellStyle name="Followed Hyperlink" xfId="7911" builtinId="9" hidden="1"/>
    <cellStyle name="Followed Hyperlink" xfId="7927" builtinId="9" hidden="1"/>
    <cellStyle name="Followed Hyperlink" xfId="7943" builtinId="9" hidden="1"/>
    <cellStyle name="Followed Hyperlink" xfId="8467" builtinId="9" hidden="1"/>
    <cellStyle name="Followed Hyperlink" xfId="8483" builtinId="9" hidden="1"/>
    <cellStyle name="Followed Hyperlink" xfId="8499" builtinId="9" hidden="1"/>
    <cellStyle name="Followed Hyperlink" xfId="8465" builtinId="9" hidden="1"/>
    <cellStyle name="Followed Hyperlink" xfId="8449" builtinId="9" hidden="1"/>
    <cellStyle name="Followed Hyperlink" xfId="8433" builtinId="9" hidden="1"/>
    <cellStyle name="Followed Hyperlink" xfId="8417" builtinId="9" hidden="1"/>
    <cellStyle name="Followed Hyperlink" xfId="8401" builtinId="9" hidden="1"/>
    <cellStyle name="Followed Hyperlink" xfId="6323" builtinId="9" hidden="1"/>
    <cellStyle name="Followed Hyperlink" xfId="8373" builtinId="9" hidden="1"/>
    <cellStyle name="Followed Hyperlink" xfId="8357" builtinId="9" hidden="1"/>
    <cellStyle name="Followed Hyperlink" xfId="8341" builtinId="9" hidden="1"/>
    <cellStyle name="Followed Hyperlink" xfId="8325" builtinId="9" hidden="1"/>
    <cellStyle name="Followed Hyperlink" xfId="8309" builtinId="9" hidden="1"/>
    <cellStyle name="Followed Hyperlink" xfId="8293" builtinId="9" hidden="1"/>
    <cellStyle name="Followed Hyperlink" xfId="8277" builtinId="9" hidden="1"/>
    <cellStyle name="Followed Hyperlink" xfId="8261" builtinId="9" hidden="1"/>
    <cellStyle name="Followed Hyperlink" xfId="8245" builtinId="9" hidden="1"/>
    <cellStyle name="Followed Hyperlink" xfId="8229" builtinId="9" hidden="1"/>
    <cellStyle name="Followed Hyperlink" xfId="8213" builtinId="9" hidden="1"/>
    <cellStyle name="Followed Hyperlink" xfId="8197" builtinId="9" hidden="1"/>
    <cellStyle name="Followed Hyperlink" xfId="8181" builtinId="9" hidden="1"/>
    <cellStyle name="Followed Hyperlink" xfId="8167" builtinId="9" hidden="1"/>
    <cellStyle name="Followed Hyperlink" xfId="8151" builtinId="9" hidden="1"/>
    <cellStyle name="Followed Hyperlink" xfId="8135" builtinId="9" hidden="1"/>
    <cellStyle name="Followed Hyperlink" xfId="8119" builtinId="9" hidden="1"/>
    <cellStyle name="Followed Hyperlink" xfId="8104" builtinId="9" hidden="1"/>
    <cellStyle name="Followed Hyperlink" xfId="8089" builtinId="9" hidden="1"/>
    <cellStyle name="Followed Hyperlink" xfId="8074" builtinId="9" hidden="1"/>
    <cellStyle name="Followed Hyperlink" xfId="8059" builtinId="9" hidden="1"/>
    <cellStyle name="Followed Hyperlink" xfId="8047" builtinId="9" hidden="1"/>
    <cellStyle name="Followed Hyperlink" xfId="8031" builtinId="9" hidden="1"/>
    <cellStyle name="Followed Hyperlink" xfId="6321" builtinId="9" hidden="1"/>
    <cellStyle name="Followed Hyperlink" xfId="8005" builtinId="9" hidden="1"/>
    <cellStyle name="Followed Hyperlink" xfId="7989" builtinId="9" hidden="1"/>
    <cellStyle name="Followed Hyperlink" xfId="7973" builtinId="9" hidden="1"/>
    <cellStyle name="Followed Hyperlink" xfId="8515" builtinId="9" hidden="1"/>
    <cellStyle name="Followed Hyperlink" xfId="8531" builtinId="9" hidden="1"/>
    <cellStyle name="Followed Hyperlink" xfId="8547" builtinId="9" hidden="1"/>
    <cellStyle name="Followed Hyperlink" xfId="7361" builtinId="9" hidden="1"/>
    <cellStyle name="Followed Hyperlink" xfId="7345" builtinId="9" hidden="1"/>
    <cellStyle name="Followed Hyperlink" xfId="7329" builtinId="9" hidden="1"/>
    <cellStyle name="Followed Hyperlink" xfId="7313" builtinId="9" hidden="1"/>
    <cellStyle name="Followed Hyperlink" xfId="7297" builtinId="9" hidden="1"/>
    <cellStyle name="Followed Hyperlink" xfId="7287" builtinId="9" hidden="1"/>
    <cellStyle name="Followed Hyperlink" xfId="7271" builtinId="9" hidden="1"/>
    <cellStyle name="Followed Hyperlink" xfId="7255" builtinId="9" hidden="1"/>
    <cellStyle name="Followed Hyperlink" xfId="7239" builtinId="9" hidden="1"/>
    <cellStyle name="Followed Hyperlink" xfId="7223" builtinId="9" hidden="1"/>
    <cellStyle name="Followed Hyperlink" xfId="7207" builtinId="9" hidden="1"/>
    <cellStyle name="Followed Hyperlink" xfId="7191" builtinId="9" hidden="1"/>
    <cellStyle name="Followed Hyperlink" xfId="7175" builtinId="9" hidden="1"/>
    <cellStyle name="Followed Hyperlink" xfId="7159" builtinId="9" hidden="1"/>
    <cellStyle name="Followed Hyperlink" xfId="7143" builtinId="9" hidden="1"/>
    <cellStyle name="Followed Hyperlink" xfId="7127" builtinId="9" hidden="1"/>
    <cellStyle name="Followed Hyperlink" xfId="7111" builtinId="9" hidden="1"/>
    <cellStyle name="Followed Hyperlink" xfId="7095" builtinId="9" hidden="1"/>
    <cellStyle name="Followed Hyperlink" xfId="7081" builtinId="9" hidden="1"/>
    <cellStyle name="Followed Hyperlink" xfId="7065" builtinId="9" hidden="1"/>
    <cellStyle name="Followed Hyperlink" xfId="7049" builtinId="9" hidden="1"/>
    <cellStyle name="Followed Hyperlink" xfId="7033" builtinId="9" hidden="1"/>
    <cellStyle name="Followed Hyperlink" xfId="7017" builtinId="9" hidden="1"/>
    <cellStyle name="Followed Hyperlink" xfId="7003" builtinId="9" hidden="1"/>
    <cellStyle name="Followed Hyperlink" xfId="108" builtinId="9" hidden="1"/>
    <cellStyle name="Followed Hyperlink" xfId="6972" builtinId="9" hidden="1"/>
    <cellStyle name="Followed Hyperlink" xfId="6960" builtinId="9" hidden="1"/>
    <cellStyle name="Followed Hyperlink" xfId="6944" builtinId="9" hidden="1"/>
    <cellStyle name="Followed Hyperlink" xfId="6928" builtinId="9" hidden="1"/>
    <cellStyle name="Followed Hyperlink" xfId="6916" builtinId="9" hidden="1"/>
    <cellStyle name="Followed Hyperlink" xfId="6904" builtinId="9" hidden="1"/>
    <cellStyle name="Followed Hyperlink" xfId="6888" builtinId="9" hidden="1"/>
    <cellStyle name="Followed Hyperlink" xfId="6872" builtinId="9" hidden="1"/>
    <cellStyle name="Followed Hyperlink" xfId="8565" builtinId="9" hidden="1"/>
    <cellStyle name="Followed Hyperlink" xfId="8581" builtinId="9" hidden="1"/>
    <cellStyle name="Followed Hyperlink" xfId="8597" builtinId="9" hidden="1"/>
    <cellStyle name="Followed Hyperlink" xfId="8613" builtinId="9" hidden="1"/>
    <cellStyle name="Followed Hyperlink" xfId="8629" builtinId="9" hidden="1"/>
    <cellStyle name="Followed Hyperlink" xfId="8645" builtinId="9" hidden="1"/>
    <cellStyle name="Followed Hyperlink" xfId="8661" builtinId="9" hidden="1"/>
    <cellStyle name="Followed Hyperlink" xfId="8677" builtinId="9" hidden="1"/>
    <cellStyle name="Followed Hyperlink" xfId="8693" builtinId="9" hidden="1"/>
    <cellStyle name="Followed Hyperlink" xfId="8709" builtinId="9" hidden="1"/>
    <cellStyle name="Followed Hyperlink" xfId="8725" builtinId="9" hidden="1"/>
    <cellStyle name="Followed Hyperlink" xfId="8741" builtinId="9" hidden="1"/>
    <cellStyle name="Followed Hyperlink" xfId="8757" builtinId="9" hidden="1"/>
    <cellStyle name="Followed Hyperlink" xfId="8773" builtinId="9" hidden="1"/>
    <cellStyle name="Followed Hyperlink" xfId="8789" builtinId="9" hidden="1"/>
    <cellStyle name="Followed Hyperlink" xfId="8805" builtinId="9" hidden="1"/>
    <cellStyle name="Followed Hyperlink" xfId="8821" builtinId="9" hidden="1"/>
    <cellStyle name="Followed Hyperlink" xfId="8837" builtinId="9" hidden="1"/>
    <cellStyle name="Followed Hyperlink" xfId="8853" builtinId="9" hidden="1"/>
    <cellStyle name="Followed Hyperlink" xfId="8869" builtinId="9" hidden="1"/>
    <cellStyle name="Followed Hyperlink" xfId="8885" builtinId="9" hidden="1"/>
    <cellStyle name="Followed Hyperlink" xfId="8901" builtinId="9" hidden="1"/>
    <cellStyle name="Followed Hyperlink" xfId="8917" builtinId="9" hidden="1"/>
    <cellStyle name="Followed Hyperlink" xfId="8933" builtinId="9" hidden="1"/>
    <cellStyle name="Followed Hyperlink" xfId="8949" builtinId="9" hidden="1"/>
    <cellStyle name="Followed Hyperlink" xfId="8965" builtinId="9" hidden="1"/>
    <cellStyle name="Followed Hyperlink" xfId="8981" builtinId="9" hidden="1"/>
    <cellStyle name="Followed Hyperlink" xfId="8997" builtinId="9" hidden="1"/>
    <cellStyle name="Followed Hyperlink" xfId="9013" builtinId="9" hidden="1"/>
    <cellStyle name="Followed Hyperlink" xfId="9029" builtinId="9" hidden="1"/>
    <cellStyle name="Followed Hyperlink" xfId="9045" builtinId="9" hidden="1"/>
    <cellStyle name="Followed Hyperlink" xfId="9061" builtinId="9" hidden="1"/>
    <cellStyle name="Followed Hyperlink" xfId="9077" builtinId="9" hidden="1"/>
    <cellStyle name="Followed Hyperlink" xfId="9093" builtinId="9" hidden="1"/>
    <cellStyle name="Followed Hyperlink" xfId="9109" builtinId="9" hidden="1"/>
    <cellStyle name="Followed Hyperlink" xfId="9125" builtinId="9" hidden="1"/>
    <cellStyle name="Followed Hyperlink" xfId="9649" builtinId="9" hidden="1"/>
    <cellStyle name="Followed Hyperlink" xfId="9665" builtinId="9" hidden="1"/>
    <cellStyle name="Followed Hyperlink" xfId="9681" builtinId="9" hidden="1"/>
    <cellStyle name="Followed Hyperlink" xfId="9641" builtinId="9" hidden="1"/>
    <cellStyle name="Followed Hyperlink" xfId="9625" builtinId="9" hidden="1"/>
    <cellStyle name="Followed Hyperlink" xfId="9609" builtinId="9" hidden="1"/>
    <cellStyle name="Followed Hyperlink" xfId="9593" builtinId="9" hidden="1"/>
    <cellStyle name="Followed Hyperlink" xfId="9577" builtinId="9" hidden="1"/>
    <cellStyle name="Followed Hyperlink" xfId="7382" builtinId="9" hidden="1"/>
    <cellStyle name="Followed Hyperlink" xfId="9549" builtinId="9" hidden="1"/>
    <cellStyle name="Followed Hyperlink" xfId="9533" builtinId="9" hidden="1"/>
    <cellStyle name="Followed Hyperlink" xfId="9517" builtinId="9" hidden="1"/>
    <cellStyle name="Followed Hyperlink" xfId="9501" builtinId="9" hidden="1"/>
    <cellStyle name="Followed Hyperlink" xfId="9485" builtinId="9" hidden="1"/>
    <cellStyle name="Followed Hyperlink" xfId="9469" builtinId="9" hidden="1"/>
    <cellStyle name="Followed Hyperlink" xfId="9453" builtinId="9" hidden="1"/>
    <cellStyle name="Followed Hyperlink" xfId="9437" builtinId="9" hidden="1"/>
    <cellStyle name="Followed Hyperlink" xfId="9421" builtinId="9" hidden="1"/>
    <cellStyle name="Followed Hyperlink" xfId="9405" builtinId="9" hidden="1"/>
    <cellStyle name="Followed Hyperlink" xfId="9389" builtinId="9" hidden="1"/>
    <cellStyle name="Followed Hyperlink" xfId="9373" builtinId="9" hidden="1"/>
    <cellStyle name="Followed Hyperlink" xfId="7366" builtinId="9" hidden="1"/>
    <cellStyle name="Followed Hyperlink" xfId="9343" builtinId="9" hidden="1"/>
    <cellStyle name="Followed Hyperlink" xfId="9327" builtinId="9" hidden="1"/>
    <cellStyle name="Followed Hyperlink" xfId="9311" builtinId="9" hidden="1"/>
    <cellStyle name="Followed Hyperlink" xfId="9307" builtinId="9" hidden="1"/>
    <cellStyle name="Followed Hyperlink" xfId="9313" builtinId="9" hidden="1"/>
    <cellStyle name="Followed Hyperlink" xfId="9317" builtinId="9" hidden="1"/>
    <cellStyle name="Followed Hyperlink" xfId="9323" builtinId="9" hidden="1"/>
    <cellStyle name="Followed Hyperlink" xfId="9329" builtinId="9" hidden="1"/>
    <cellStyle name="Followed Hyperlink" xfId="9333" builtinId="9" hidden="1"/>
    <cellStyle name="Followed Hyperlink" xfId="9339" builtinId="9" hidden="1"/>
    <cellStyle name="Followed Hyperlink" xfId="9345" builtinId="9" hidden="1"/>
    <cellStyle name="Followed Hyperlink" xfId="9349" builtinId="9" hidden="1"/>
    <cellStyle name="Followed Hyperlink" xfId="9355" builtinId="9" hidden="1"/>
    <cellStyle name="Followed Hyperlink" xfId="9359" builtinId="9" hidden="1"/>
    <cellStyle name="Followed Hyperlink" xfId="9363" builtinId="9" hidden="1"/>
    <cellStyle name="Followed Hyperlink" xfId="9369" builtinId="9" hidden="1"/>
    <cellStyle name="Followed Hyperlink" xfId="9375" builtinId="9" hidden="1"/>
    <cellStyle name="Followed Hyperlink" xfId="9379" builtinId="9" hidden="1"/>
    <cellStyle name="Followed Hyperlink" xfId="9385" builtinId="9" hidden="1"/>
    <cellStyle name="Followed Hyperlink" xfId="9391" builtinId="9" hidden="1"/>
    <cellStyle name="Followed Hyperlink" xfId="9395" builtinId="9" hidden="1"/>
    <cellStyle name="Followed Hyperlink" xfId="9401" builtinId="9" hidden="1"/>
    <cellStyle name="Followed Hyperlink" xfId="9407" builtinId="9" hidden="1"/>
    <cellStyle name="Followed Hyperlink" xfId="9411" builtinId="9" hidden="1"/>
    <cellStyle name="Followed Hyperlink" xfId="9417" builtinId="9" hidden="1"/>
    <cellStyle name="Followed Hyperlink" xfId="9423" builtinId="9" hidden="1"/>
    <cellStyle name="Followed Hyperlink" xfId="9427" builtinId="9" hidden="1"/>
    <cellStyle name="Followed Hyperlink" xfId="9433" builtinId="9" hidden="1"/>
    <cellStyle name="Followed Hyperlink" xfId="9439" builtinId="9" hidden="1"/>
    <cellStyle name="Followed Hyperlink" xfId="9443" builtinId="9" hidden="1"/>
    <cellStyle name="Followed Hyperlink" xfId="9449" builtinId="9" hidden="1"/>
    <cellStyle name="Followed Hyperlink" xfId="9455" builtinId="9" hidden="1"/>
    <cellStyle name="Followed Hyperlink" xfId="9459" builtinId="9" hidden="1"/>
    <cellStyle name="Followed Hyperlink" xfId="9465" builtinId="9" hidden="1"/>
    <cellStyle name="Followed Hyperlink" xfId="9471" builtinId="9" hidden="1"/>
    <cellStyle name="Followed Hyperlink" xfId="9475" builtinId="9" hidden="1"/>
    <cellStyle name="Followed Hyperlink" xfId="9481" builtinId="9" hidden="1"/>
    <cellStyle name="Followed Hyperlink" xfId="9487" builtinId="9" hidden="1"/>
    <cellStyle name="Followed Hyperlink" xfId="9491" builtinId="9" hidden="1"/>
    <cellStyle name="Followed Hyperlink" xfId="9497" builtinId="9" hidden="1"/>
    <cellStyle name="Followed Hyperlink" xfId="9503" builtinId="9" hidden="1"/>
    <cellStyle name="Followed Hyperlink" xfId="9507" builtinId="9" hidden="1"/>
    <cellStyle name="Followed Hyperlink" xfId="9513" builtinId="9" hidden="1"/>
    <cellStyle name="Followed Hyperlink" xfId="9519" builtinId="9" hidden="1"/>
    <cellStyle name="Followed Hyperlink" xfId="9523" builtinId="9" hidden="1"/>
    <cellStyle name="Followed Hyperlink" xfId="9529" builtinId="9" hidden="1"/>
    <cellStyle name="Followed Hyperlink" xfId="9535" builtinId="9" hidden="1"/>
    <cellStyle name="Followed Hyperlink" xfId="9539" builtinId="9" hidden="1"/>
    <cellStyle name="Followed Hyperlink" xfId="9545" builtinId="9" hidden="1"/>
    <cellStyle name="Followed Hyperlink" xfId="9551" builtinId="9" hidden="1"/>
    <cellStyle name="Followed Hyperlink" xfId="9555" builtinId="9" hidden="1"/>
    <cellStyle name="Followed Hyperlink" xfId="9561" builtinId="9" hidden="1"/>
    <cellStyle name="Followed Hyperlink" xfId="7372" builtinId="9" hidden="1"/>
    <cellStyle name="Followed Hyperlink" xfId="9567" builtinId="9" hidden="1"/>
    <cellStyle name="Followed Hyperlink" xfId="9573" builtinId="9" hidden="1"/>
    <cellStyle name="Followed Hyperlink" xfId="9579" builtinId="9" hidden="1"/>
    <cellStyle name="Followed Hyperlink" xfId="9583" builtinId="9" hidden="1"/>
    <cellStyle name="Followed Hyperlink" xfId="9589" builtinId="9" hidden="1"/>
    <cellStyle name="Followed Hyperlink" xfId="9595" builtinId="9" hidden="1"/>
    <cellStyle name="Followed Hyperlink" xfId="9599" builtinId="9" hidden="1"/>
    <cellStyle name="Followed Hyperlink" xfId="9605" builtinId="9" hidden="1"/>
    <cellStyle name="Followed Hyperlink" xfId="9611" builtinId="9" hidden="1"/>
    <cellStyle name="Followed Hyperlink" xfId="9615" builtinId="9" hidden="1"/>
    <cellStyle name="Followed Hyperlink" xfId="9621" builtinId="9" hidden="1"/>
    <cellStyle name="Followed Hyperlink" xfId="9627" builtinId="9" hidden="1"/>
    <cellStyle name="Followed Hyperlink" xfId="9631" builtinId="9" hidden="1"/>
    <cellStyle name="Followed Hyperlink" xfId="9637" builtinId="9" hidden="1"/>
    <cellStyle name="Followed Hyperlink" xfId="9643" builtinId="9" hidden="1"/>
    <cellStyle name="Followed Hyperlink" xfId="9691" builtinId="9" hidden="1"/>
    <cellStyle name="Followed Hyperlink" xfId="9685" builtinId="9" hidden="1"/>
    <cellStyle name="Followed Hyperlink" xfId="9679" builtinId="9" hidden="1"/>
    <cellStyle name="Followed Hyperlink" xfId="9675" builtinId="9" hidden="1"/>
    <cellStyle name="Followed Hyperlink" xfId="9669" builtinId="9" hidden="1"/>
    <cellStyle name="Followed Hyperlink" xfId="9663" builtinId="9" hidden="1"/>
    <cellStyle name="Followed Hyperlink" xfId="9659" builtinId="9" hidden="1"/>
    <cellStyle name="Followed Hyperlink" xfId="9653" builtinId="9" hidden="1"/>
    <cellStyle name="Followed Hyperlink" xfId="9647" builtinId="9" hidden="1"/>
    <cellStyle name="Followed Hyperlink" xfId="9135" builtinId="9" hidden="1"/>
    <cellStyle name="Followed Hyperlink" xfId="9129" builtinId="9" hidden="1"/>
    <cellStyle name="Followed Hyperlink" xfId="9123" builtinId="9" hidden="1"/>
    <cellStyle name="Followed Hyperlink" xfId="9119" builtinId="9" hidden="1"/>
    <cellStyle name="Followed Hyperlink" xfId="9113" builtinId="9" hidden="1"/>
    <cellStyle name="Followed Hyperlink" xfId="9107" builtinId="9" hidden="1"/>
    <cellStyle name="Followed Hyperlink" xfId="9103" builtinId="9" hidden="1"/>
    <cellStyle name="Followed Hyperlink" xfId="9097" builtinId="9" hidden="1"/>
    <cellStyle name="Followed Hyperlink" xfId="9091" builtinId="9" hidden="1"/>
    <cellStyle name="Followed Hyperlink" xfId="9087" builtinId="9" hidden="1"/>
    <cellStyle name="Followed Hyperlink" xfId="9081" builtinId="9" hidden="1"/>
    <cellStyle name="Followed Hyperlink" xfId="9075" builtinId="9" hidden="1"/>
    <cellStyle name="Followed Hyperlink" xfId="9071" builtinId="9" hidden="1"/>
    <cellStyle name="Followed Hyperlink" xfId="9065" builtinId="9" hidden="1"/>
    <cellStyle name="Followed Hyperlink" xfId="9059" builtinId="9" hidden="1"/>
    <cellStyle name="Followed Hyperlink" xfId="9055" builtinId="9" hidden="1"/>
    <cellStyle name="Followed Hyperlink" xfId="9049" builtinId="9" hidden="1"/>
    <cellStyle name="Followed Hyperlink" xfId="9043" builtinId="9" hidden="1"/>
    <cellStyle name="Followed Hyperlink" xfId="9039" builtinId="9" hidden="1"/>
    <cellStyle name="Followed Hyperlink" xfId="9033" builtinId="9" hidden="1"/>
    <cellStyle name="Followed Hyperlink" xfId="9027" builtinId="9" hidden="1"/>
    <cellStyle name="Followed Hyperlink" xfId="9023" builtinId="9" hidden="1"/>
    <cellStyle name="Followed Hyperlink" xfId="9017" builtinId="9" hidden="1"/>
    <cellStyle name="Followed Hyperlink" xfId="9011" builtinId="9" hidden="1"/>
    <cellStyle name="Followed Hyperlink" xfId="9007" builtinId="9" hidden="1"/>
    <cellStyle name="Followed Hyperlink" xfId="9001" builtinId="9" hidden="1"/>
    <cellStyle name="Followed Hyperlink" xfId="8995" builtinId="9" hidden="1"/>
    <cellStyle name="Followed Hyperlink" xfId="8991" builtinId="9" hidden="1"/>
    <cellStyle name="Followed Hyperlink" xfId="8985" builtinId="9" hidden="1"/>
    <cellStyle name="Followed Hyperlink" xfId="8979" builtinId="9" hidden="1"/>
    <cellStyle name="Followed Hyperlink" xfId="8975" builtinId="9" hidden="1"/>
    <cellStyle name="Followed Hyperlink" xfId="8969" builtinId="9" hidden="1"/>
    <cellStyle name="Followed Hyperlink" xfId="8963" builtinId="9" hidden="1"/>
    <cellStyle name="Followed Hyperlink" xfId="8959" builtinId="9" hidden="1"/>
    <cellStyle name="Followed Hyperlink" xfId="8953" builtinId="9" hidden="1"/>
    <cellStyle name="Followed Hyperlink" xfId="8947" builtinId="9" hidden="1"/>
    <cellStyle name="Followed Hyperlink" xfId="8943" builtinId="9" hidden="1"/>
    <cellStyle name="Followed Hyperlink" xfId="8937" builtinId="9" hidden="1"/>
    <cellStyle name="Followed Hyperlink" xfId="8931" builtinId="9" hidden="1"/>
    <cellStyle name="Followed Hyperlink" xfId="8927" builtinId="9" hidden="1"/>
    <cellStyle name="Followed Hyperlink" xfId="8921" builtinId="9" hidden="1"/>
    <cellStyle name="Followed Hyperlink" xfId="8915" builtinId="9" hidden="1"/>
    <cellStyle name="Followed Hyperlink" xfId="8911" builtinId="9" hidden="1"/>
    <cellStyle name="Followed Hyperlink" xfId="8905" builtinId="9" hidden="1"/>
    <cellStyle name="Followed Hyperlink" xfId="8899" builtinId="9" hidden="1"/>
    <cellStyle name="Followed Hyperlink" xfId="8895" builtinId="9" hidden="1"/>
    <cellStyle name="Followed Hyperlink" xfId="8889" builtinId="9" hidden="1"/>
    <cellStyle name="Followed Hyperlink" xfId="8883" builtinId="9" hidden="1"/>
    <cellStyle name="Followed Hyperlink" xfId="8879" builtinId="9" hidden="1"/>
    <cellStyle name="Followed Hyperlink" xfId="8873" builtinId="9" hidden="1"/>
    <cellStyle name="Followed Hyperlink" xfId="8867" builtinId="9" hidden="1"/>
    <cellStyle name="Followed Hyperlink" xfId="8863" builtinId="9" hidden="1"/>
    <cellStyle name="Followed Hyperlink" xfId="8857" builtinId="9" hidden="1"/>
    <cellStyle name="Followed Hyperlink" xfId="8851" builtinId="9" hidden="1"/>
    <cellStyle name="Followed Hyperlink" xfId="8847" builtinId="9" hidden="1"/>
    <cellStyle name="Followed Hyperlink" xfId="8841" builtinId="9" hidden="1"/>
    <cellStyle name="Followed Hyperlink" xfId="8835" builtinId="9" hidden="1"/>
    <cellStyle name="Followed Hyperlink" xfId="8831" builtinId="9" hidden="1"/>
    <cellStyle name="Followed Hyperlink" xfId="8825" builtinId="9" hidden="1"/>
    <cellStyle name="Followed Hyperlink" xfId="8819" builtinId="9" hidden="1"/>
    <cellStyle name="Followed Hyperlink" xfId="8815" builtinId="9" hidden="1"/>
    <cellStyle name="Followed Hyperlink" xfId="8809" builtinId="9" hidden="1"/>
    <cellStyle name="Followed Hyperlink" xfId="8803" builtinId="9" hidden="1"/>
    <cellStyle name="Followed Hyperlink" xfId="8799" builtinId="9" hidden="1"/>
    <cellStyle name="Followed Hyperlink" xfId="8793" builtinId="9" hidden="1"/>
    <cellStyle name="Followed Hyperlink" xfId="8787" builtinId="9" hidden="1"/>
    <cellStyle name="Followed Hyperlink" xfId="8783" builtinId="9" hidden="1"/>
    <cellStyle name="Followed Hyperlink" xfId="8777" builtinId="9" hidden="1"/>
    <cellStyle name="Followed Hyperlink" xfId="8771" builtinId="9" hidden="1"/>
    <cellStyle name="Followed Hyperlink" xfId="8767" builtinId="9" hidden="1"/>
    <cellStyle name="Followed Hyperlink" xfId="8761" builtinId="9" hidden="1"/>
    <cellStyle name="Followed Hyperlink" xfId="8755" builtinId="9" hidden="1"/>
    <cellStyle name="Followed Hyperlink" xfId="8751" builtinId="9" hidden="1"/>
    <cellStyle name="Followed Hyperlink" xfId="8745" builtinId="9" hidden="1"/>
    <cellStyle name="Followed Hyperlink" xfId="8739" builtinId="9" hidden="1"/>
    <cellStyle name="Followed Hyperlink" xfId="8735" builtinId="9" hidden="1"/>
    <cellStyle name="Followed Hyperlink" xfId="8729" builtinId="9" hidden="1"/>
    <cellStyle name="Followed Hyperlink" xfId="8723" builtinId="9" hidden="1"/>
    <cellStyle name="Followed Hyperlink" xfId="8719" builtinId="9" hidden="1"/>
    <cellStyle name="Followed Hyperlink" xfId="8713" builtinId="9" hidden="1"/>
    <cellStyle name="Followed Hyperlink" xfId="8707" builtinId="9" hidden="1"/>
    <cellStyle name="Followed Hyperlink" xfId="8703" builtinId="9" hidden="1"/>
    <cellStyle name="Followed Hyperlink" xfId="8697" builtinId="9" hidden="1"/>
    <cellStyle name="Followed Hyperlink" xfId="8691" builtinId="9" hidden="1"/>
    <cellStyle name="Followed Hyperlink" xfId="8687" builtinId="9" hidden="1"/>
    <cellStyle name="Followed Hyperlink" xfId="8681" builtinId="9" hidden="1"/>
    <cellStyle name="Followed Hyperlink" xfId="8675" builtinId="9" hidden="1"/>
    <cellStyle name="Followed Hyperlink" xfId="8671" builtinId="9" hidden="1"/>
    <cellStyle name="Followed Hyperlink" xfId="8665" builtinId="9" hidden="1"/>
    <cellStyle name="Followed Hyperlink" xfId="8659" builtinId="9" hidden="1"/>
    <cellStyle name="Followed Hyperlink" xfId="8655" builtinId="9" hidden="1"/>
    <cellStyle name="Followed Hyperlink" xfId="8649" builtinId="9" hidden="1"/>
    <cellStyle name="Followed Hyperlink" xfId="8643" builtinId="9" hidden="1"/>
    <cellStyle name="Followed Hyperlink" xfId="8639" builtinId="9" hidden="1"/>
    <cellStyle name="Followed Hyperlink" xfId="8633" builtinId="9" hidden="1"/>
    <cellStyle name="Followed Hyperlink" xfId="8627" builtinId="9" hidden="1"/>
    <cellStyle name="Followed Hyperlink" xfId="8623" builtinId="9" hidden="1"/>
    <cellStyle name="Followed Hyperlink" xfId="8617" builtinId="9" hidden="1"/>
    <cellStyle name="Followed Hyperlink" xfId="8611" builtinId="9" hidden="1"/>
    <cellStyle name="Followed Hyperlink" xfId="8607" builtinId="9" hidden="1"/>
    <cellStyle name="Followed Hyperlink" xfId="8601" builtinId="9" hidden="1"/>
    <cellStyle name="Followed Hyperlink" xfId="8595" builtinId="9" hidden="1"/>
    <cellStyle name="Followed Hyperlink" xfId="8591" builtinId="9" hidden="1"/>
    <cellStyle name="Followed Hyperlink" xfId="8585" builtinId="9" hidden="1"/>
    <cellStyle name="Followed Hyperlink" xfId="8579" builtinId="9" hidden="1"/>
    <cellStyle name="Followed Hyperlink" xfId="8575" builtinId="9" hidden="1"/>
    <cellStyle name="Followed Hyperlink" xfId="8569" builtinId="9" hidden="1"/>
    <cellStyle name="Followed Hyperlink" xfId="8563" builtinId="9" hidden="1"/>
    <cellStyle name="Followed Hyperlink" xfId="6862" builtinId="9" hidden="1"/>
    <cellStyle name="Followed Hyperlink" xfId="6868" builtinId="9" hidden="1"/>
    <cellStyle name="Followed Hyperlink" xfId="6874" builtinId="9" hidden="1"/>
    <cellStyle name="Followed Hyperlink" xfId="6878" builtinId="9" hidden="1"/>
    <cellStyle name="Followed Hyperlink" xfId="6884" builtinId="9" hidden="1"/>
    <cellStyle name="Followed Hyperlink" xfId="6890" builtinId="9" hidden="1"/>
    <cellStyle name="Followed Hyperlink" xfId="6894" builtinId="9" hidden="1"/>
    <cellStyle name="Followed Hyperlink" xfId="6900" builtinId="9" hidden="1"/>
    <cellStyle name="Followed Hyperlink" xfId="6906" builtinId="9" hidden="1"/>
    <cellStyle name="Followed Hyperlink" xfId="91" builtinId="9" hidden="1"/>
    <cellStyle name="Followed Hyperlink" xfId="6913" builtinId="9" hidden="1"/>
    <cellStyle name="Followed Hyperlink" xfId="6918" builtinId="9" hidden="1"/>
    <cellStyle name="Followed Hyperlink" xfId="105" builtinId="9" hidden="1"/>
    <cellStyle name="Followed Hyperlink" xfId="6924" builtinId="9" hidden="1"/>
    <cellStyle name="Followed Hyperlink" xfId="6930" builtinId="9" hidden="1"/>
    <cellStyle name="Followed Hyperlink" xfId="6934" builtinId="9" hidden="1"/>
    <cellStyle name="Followed Hyperlink" xfId="6940" builtinId="9" hidden="1"/>
    <cellStyle name="Followed Hyperlink" xfId="6946" builtinId="9" hidden="1"/>
    <cellStyle name="Followed Hyperlink" xfId="6950" builtinId="9" hidden="1"/>
    <cellStyle name="Followed Hyperlink" xfId="6956" builtinId="9" hidden="1"/>
    <cellStyle name="Followed Hyperlink" xfId="6962" builtinId="9" hidden="1"/>
    <cellStyle name="Followed Hyperlink" xfId="6307" builtinId="9" hidden="1"/>
    <cellStyle name="Followed Hyperlink" xfId="6968" builtinId="9" hidden="1"/>
    <cellStyle name="Followed Hyperlink" xfId="6974" builtinId="9" hidden="1"/>
    <cellStyle name="Followed Hyperlink" xfId="6978" builtinId="9" hidden="1"/>
    <cellStyle name="Followed Hyperlink" xfId="6984" builtinId="9" hidden="1"/>
    <cellStyle name="Followed Hyperlink" xfId="6989" builtinId="9" hidden="1"/>
    <cellStyle name="Followed Hyperlink" xfId="6993" builtinId="9" hidden="1"/>
    <cellStyle name="Followed Hyperlink" xfId="6999" builtinId="9" hidden="1"/>
    <cellStyle name="Followed Hyperlink" xfId="107" builtinId="9" hidden="1"/>
    <cellStyle name="Followed Hyperlink" xfId="7008" builtinId="9" hidden="1"/>
    <cellStyle name="Followed Hyperlink" xfId="7014" builtinId="9" hidden="1"/>
    <cellStyle name="Followed Hyperlink" xfId="7019" builtinId="9" hidden="1"/>
    <cellStyle name="Followed Hyperlink" xfId="7023" builtinId="9" hidden="1"/>
    <cellStyle name="Followed Hyperlink" xfId="7029" builtinId="9" hidden="1"/>
    <cellStyle name="Followed Hyperlink" xfId="7035" builtinId="9" hidden="1"/>
    <cellStyle name="Followed Hyperlink" xfId="7039" builtinId="9" hidden="1"/>
    <cellStyle name="Followed Hyperlink" xfId="7045" builtinId="9" hidden="1"/>
    <cellStyle name="Followed Hyperlink" xfId="7051" builtinId="9" hidden="1"/>
    <cellStyle name="Followed Hyperlink" xfId="7055" builtinId="9" hidden="1"/>
    <cellStyle name="Followed Hyperlink" xfId="7061" builtinId="9" hidden="1"/>
    <cellStyle name="Followed Hyperlink" xfId="7067" builtinId="9" hidden="1"/>
    <cellStyle name="Followed Hyperlink" xfId="7071" builtinId="9" hidden="1"/>
    <cellStyle name="Followed Hyperlink" xfId="7077" builtinId="9" hidden="1"/>
    <cellStyle name="Followed Hyperlink" xfId="7083" builtinId="9" hidden="1"/>
    <cellStyle name="Followed Hyperlink" xfId="7085" builtinId="9" hidden="1"/>
    <cellStyle name="Followed Hyperlink" xfId="7091" builtinId="9" hidden="1"/>
    <cellStyle name="Followed Hyperlink" xfId="7097" builtinId="9" hidden="1"/>
    <cellStyle name="Followed Hyperlink" xfId="7101" builtinId="9" hidden="1"/>
    <cellStyle name="Followed Hyperlink" xfId="7107" builtinId="9" hidden="1"/>
    <cellStyle name="Followed Hyperlink" xfId="7113" builtinId="9" hidden="1"/>
    <cellStyle name="Followed Hyperlink" xfId="7117" builtinId="9" hidden="1"/>
    <cellStyle name="Followed Hyperlink" xfId="7123" builtinId="9" hidden="1"/>
    <cellStyle name="Followed Hyperlink" xfId="7129" builtinId="9" hidden="1"/>
    <cellStyle name="Followed Hyperlink" xfId="7133" builtinId="9" hidden="1"/>
    <cellStyle name="Followed Hyperlink" xfId="7139" builtinId="9" hidden="1"/>
    <cellStyle name="Followed Hyperlink" xfId="7145" builtinId="9" hidden="1"/>
    <cellStyle name="Followed Hyperlink" xfId="7149" builtinId="9" hidden="1"/>
    <cellStyle name="Followed Hyperlink" xfId="7155" builtinId="9" hidden="1"/>
    <cellStyle name="Followed Hyperlink" xfId="7161" builtinId="9" hidden="1"/>
    <cellStyle name="Followed Hyperlink" xfId="7165" builtinId="9" hidden="1"/>
    <cellStyle name="Followed Hyperlink" xfId="7171" builtinId="9" hidden="1"/>
    <cellStyle name="Followed Hyperlink" xfId="7177" builtinId="9" hidden="1"/>
    <cellStyle name="Followed Hyperlink" xfId="7181" builtinId="9" hidden="1"/>
    <cellStyle name="Followed Hyperlink" xfId="7187" builtinId="9" hidden="1"/>
    <cellStyle name="Followed Hyperlink" xfId="7193" builtinId="9" hidden="1"/>
    <cellStyle name="Followed Hyperlink" xfId="7197" builtinId="9" hidden="1"/>
    <cellStyle name="Followed Hyperlink" xfId="7203" builtinId="9" hidden="1"/>
    <cellStyle name="Followed Hyperlink" xfId="7209" builtinId="9" hidden="1"/>
    <cellStyle name="Followed Hyperlink" xfId="7213" builtinId="9" hidden="1"/>
    <cellStyle name="Followed Hyperlink" xfId="7219" builtinId="9" hidden="1"/>
    <cellStyle name="Followed Hyperlink" xfId="7225" builtinId="9" hidden="1"/>
    <cellStyle name="Followed Hyperlink" xfId="7229" builtinId="9" hidden="1"/>
    <cellStyle name="Followed Hyperlink" xfId="7235" builtinId="9" hidden="1"/>
    <cellStyle name="Followed Hyperlink" xfId="7241" builtinId="9" hidden="1"/>
    <cellStyle name="Followed Hyperlink" xfId="7245" builtinId="9" hidden="1"/>
    <cellStyle name="Followed Hyperlink" xfId="7251" builtinId="9" hidden="1"/>
    <cellStyle name="Followed Hyperlink" xfId="7257" builtinId="9" hidden="1"/>
    <cellStyle name="Followed Hyperlink" xfId="7261" builtinId="9" hidden="1"/>
    <cellStyle name="Followed Hyperlink" xfId="7267" builtinId="9" hidden="1"/>
    <cellStyle name="Followed Hyperlink" xfId="7273" builtinId="9" hidden="1"/>
    <cellStyle name="Followed Hyperlink" xfId="7277" builtinId="9" hidden="1"/>
    <cellStyle name="Followed Hyperlink" xfId="7283" builtinId="9" hidden="1"/>
    <cellStyle name="Followed Hyperlink" xfId="7289" builtinId="9" hidden="1"/>
    <cellStyle name="Followed Hyperlink" xfId="109" builtinId="9" hidden="1"/>
    <cellStyle name="Followed Hyperlink" xfId="7293" builtinId="9" hidden="1"/>
    <cellStyle name="Followed Hyperlink" xfId="7299" builtinId="9" hidden="1"/>
    <cellStyle name="Followed Hyperlink" xfId="7303" builtinId="9" hidden="1"/>
    <cellStyle name="Followed Hyperlink" xfId="7309" builtinId="9" hidden="1"/>
    <cellStyle name="Followed Hyperlink" xfId="7315" builtinId="9" hidden="1"/>
    <cellStyle name="Followed Hyperlink" xfId="7319" builtinId="9" hidden="1"/>
    <cellStyle name="Followed Hyperlink" xfId="7325" builtinId="9" hidden="1"/>
    <cellStyle name="Followed Hyperlink" xfId="7331" builtinId="9" hidden="1"/>
    <cellStyle name="Followed Hyperlink" xfId="7335" builtinId="9" hidden="1"/>
    <cellStyle name="Followed Hyperlink" xfId="7341" builtinId="9" hidden="1"/>
    <cellStyle name="Followed Hyperlink" xfId="7347" builtinId="9" hidden="1"/>
    <cellStyle name="Followed Hyperlink" xfId="7351" builtinId="9" hidden="1"/>
    <cellStyle name="Followed Hyperlink" xfId="7357" builtinId="9" hidden="1"/>
    <cellStyle name="Followed Hyperlink" xfId="7363" builtinId="9" hidden="1"/>
    <cellStyle name="Followed Hyperlink" xfId="8557" builtinId="9" hidden="1"/>
    <cellStyle name="Followed Hyperlink" xfId="8551" builtinId="9" hidden="1"/>
    <cellStyle name="Followed Hyperlink" xfId="8545" builtinId="9" hidden="1"/>
    <cellStyle name="Followed Hyperlink" xfId="8541" builtinId="9" hidden="1"/>
    <cellStyle name="Followed Hyperlink" xfId="8535" builtinId="9" hidden="1"/>
    <cellStyle name="Followed Hyperlink" xfId="8529" builtinId="9" hidden="1"/>
    <cellStyle name="Followed Hyperlink" xfId="8525" builtinId="9" hidden="1"/>
    <cellStyle name="Followed Hyperlink" xfId="8519" builtinId="9" hidden="1"/>
    <cellStyle name="Followed Hyperlink" xfId="7959" builtinId="9" hidden="1"/>
    <cellStyle name="Followed Hyperlink" xfId="7963" builtinId="9" hidden="1"/>
    <cellStyle name="Followed Hyperlink" xfId="7969" builtinId="9" hidden="1"/>
    <cellStyle name="Followed Hyperlink" xfId="7975" builtinId="9" hidden="1"/>
    <cellStyle name="Followed Hyperlink" xfId="7979" builtinId="9" hidden="1"/>
    <cellStyle name="Followed Hyperlink" xfId="7985" builtinId="9" hidden="1"/>
    <cellStyle name="Followed Hyperlink" xfId="7991" builtinId="9" hidden="1"/>
    <cellStyle name="Followed Hyperlink" xfId="7995" builtinId="9" hidden="1"/>
    <cellStyle name="Followed Hyperlink" xfId="8001" builtinId="9" hidden="1"/>
    <cellStyle name="Followed Hyperlink" xfId="6310" builtinId="9" hidden="1"/>
    <cellStyle name="Followed Hyperlink" xfId="8009" builtinId="9" hidden="1"/>
    <cellStyle name="Followed Hyperlink" xfId="8015" builtinId="9" hidden="1"/>
    <cellStyle name="Followed Hyperlink" xfId="8017" builtinId="9" hidden="1"/>
    <cellStyle name="Followed Hyperlink" xfId="8021" builtinId="9" hidden="1"/>
    <cellStyle name="Followed Hyperlink" xfId="8027" builtinId="9" hidden="1"/>
    <cellStyle name="Followed Hyperlink" xfId="8033" builtinId="9" hidden="1"/>
    <cellStyle name="Followed Hyperlink" xfId="8037" builtinId="9" hidden="1"/>
    <cellStyle name="Followed Hyperlink" xfId="8043" builtinId="9" hidden="1"/>
    <cellStyle name="Followed Hyperlink" xfId="8049" builtinId="9" hidden="1"/>
    <cellStyle name="Followed Hyperlink" xfId="8053" builtinId="9" hidden="1"/>
    <cellStyle name="Followed Hyperlink" xfId="6326" builtinId="9" hidden="1"/>
    <cellStyle name="Followed Hyperlink" xfId="8061" builtinId="9" hidden="1"/>
    <cellStyle name="Followed Hyperlink" xfId="8065" builtinId="9" hidden="1"/>
    <cellStyle name="Followed Hyperlink" xfId="6320" builtinId="9" hidden="1"/>
    <cellStyle name="Followed Hyperlink" xfId="8076" builtinId="9" hidden="1"/>
    <cellStyle name="Followed Hyperlink" xfId="8080" builtinId="9" hidden="1"/>
    <cellStyle name="Followed Hyperlink" xfId="8085" builtinId="9" hidden="1"/>
    <cellStyle name="Followed Hyperlink" xfId="8091" builtinId="9" hidden="1"/>
    <cellStyle name="Followed Hyperlink" xfId="8095" builtinId="9" hidden="1"/>
    <cellStyle name="Followed Hyperlink" xfId="8100" builtinId="9" hidden="1"/>
    <cellStyle name="Followed Hyperlink" xfId="8106" builtinId="9" hidden="1"/>
    <cellStyle name="Followed Hyperlink" xfId="8110" builtinId="9" hidden="1"/>
    <cellStyle name="Followed Hyperlink" xfId="8115" builtinId="9" hidden="1"/>
    <cellStyle name="Followed Hyperlink" xfId="8121" builtinId="9" hidden="1"/>
    <cellStyle name="Followed Hyperlink" xfId="8125" builtinId="9" hidden="1"/>
    <cellStyle name="Followed Hyperlink" xfId="8131" builtinId="9" hidden="1"/>
    <cellStyle name="Followed Hyperlink" xfId="8137" builtinId="9" hidden="1"/>
    <cellStyle name="Followed Hyperlink" xfId="8141" builtinId="9" hidden="1"/>
    <cellStyle name="Followed Hyperlink" xfId="8147" builtinId="9" hidden="1"/>
    <cellStyle name="Followed Hyperlink" xfId="8153" builtinId="9" hidden="1"/>
    <cellStyle name="Followed Hyperlink" xfId="8157" builtinId="9" hidden="1"/>
    <cellStyle name="Followed Hyperlink" xfId="8163" builtinId="9" hidden="1"/>
    <cellStyle name="Followed Hyperlink" xfId="8169" builtinId="9" hidden="1"/>
    <cellStyle name="Followed Hyperlink" xfId="8173" builtinId="9" hidden="1"/>
    <cellStyle name="Followed Hyperlink" xfId="6315" builtinId="9" hidden="1"/>
    <cellStyle name="Followed Hyperlink" xfId="8183" builtinId="9" hidden="1"/>
    <cellStyle name="Followed Hyperlink" xfId="8187" builtinId="9" hidden="1"/>
    <cellStyle name="Followed Hyperlink" xfId="8193" builtinId="9" hidden="1"/>
    <cellStyle name="Followed Hyperlink" xfId="8199" builtinId="9" hidden="1"/>
    <cellStyle name="Followed Hyperlink" xfId="8203" builtinId="9" hidden="1"/>
    <cellStyle name="Followed Hyperlink" xfId="8209" builtinId="9" hidden="1"/>
    <cellStyle name="Followed Hyperlink" xfId="8215" builtinId="9" hidden="1"/>
    <cellStyle name="Followed Hyperlink" xfId="8219" builtinId="9" hidden="1"/>
    <cellStyle name="Followed Hyperlink" xfId="8225" builtinId="9" hidden="1"/>
    <cellStyle name="Followed Hyperlink" xfId="8231" builtinId="9" hidden="1"/>
    <cellStyle name="Followed Hyperlink" xfId="8235" builtinId="9" hidden="1"/>
    <cellStyle name="Followed Hyperlink" xfId="8241" builtinId="9" hidden="1"/>
    <cellStyle name="Followed Hyperlink" xfId="8247" builtinId="9" hidden="1"/>
    <cellStyle name="Followed Hyperlink" xfId="8251" builtinId="9" hidden="1"/>
    <cellStyle name="Followed Hyperlink" xfId="8257" builtinId="9" hidden="1"/>
    <cellStyle name="Followed Hyperlink" xfId="8263" builtinId="9" hidden="1"/>
    <cellStyle name="Followed Hyperlink" xfId="8267" builtinId="9" hidden="1"/>
    <cellStyle name="Followed Hyperlink" xfId="8273" builtinId="9" hidden="1"/>
    <cellStyle name="Followed Hyperlink" xfId="8279" builtinId="9" hidden="1"/>
    <cellStyle name="Followed Hyperlink" xfId="8283" builtinId="9" hidden="1"/>
    <cellStyle name="Followed Hyperlink" xfId="8289" builtinId="9" hidden="1"/>
    <cellStyle name="Followed Hyperlink" xfId="8295" builtinId="9" hidden="1"/>
    <cellStyle name="Followed Hyperlink" xfId="8299" builtinId="9" hidden="1"/>
    <cellStyle name="Followed Hyperlink" xfId="8305" builtinId="9" hidden="1"/>
    <cellStyle name="Followed Hyperlink" xfId="8311" builtinId="9" hidden="1"/>
    <cellStyle name="Followed Hyperlink" xfId="8315" builtinId="9" hidden="1"/>
    <cellStyle name="Followed Hyperlink" xfId="8321" builtinId="9" hidden="1"/>
    <cellStyle name="Followed Hyperlink" xfId="8327" builtinId="9" hidden="1"/>
    <cellStyle name="Followed Hyperlink" xfId="8331" builtinId="9" hidden="1"/>
    <cellStyle name="Followed Hyperlink" xfId="8337" builtinId="9" hidden="1"/>
    <cellStyle name="Followed Hyperlink" xfId="8343" builtinId="9" hidden="1"/>
    <cellStyle name="Followed Hyperlink" xfId="8347" builtinId="9" hidden="1"/>
    <cellStyle name="Followed Hyperlink" xfId="8353" builtinId="9" hidden="1"/>
    <cellStyle name="Followed Hyperlink" xfId="8359" builtinId="9" hidden="1"/>
    <cellStyle name="Followed Hyperlink" xfId="8363" builtinId="9" hidden="1"/>
    <cellStyle name="Followed Hyperlink" xfId="8369" builtinId="9" hidden="1"/>
    <cellStyle name="Followed Hyperlink" xfId="8375" builtinId="9" hidden="1"/>
    <cellStyle name="Followed Hyperlink" xfId="8379" builtinId="9" hidden="1"/>
    <cellStyle name="Followed Hyperlink" xfId="8385" builtinId="9" hidden="1"/>
    <cellStyle name="Followed Hyperlink" xfId="8387" builtinId="9" hidden="1"/>
    <cellStyle name="Followed Hyperlink" xfId="8391" builtinId="9" hidden="1"/>
    <cellStyle name="Followed Hyperlink" xfId="8397" builtinId="9" hidden="1"/>
    <cellStyle name="Followed Hyperlink" xfId="8403" builtinId="9" hidden="1"/>
    <cellStyle name="Followed Hyperlink" xfId="8407" builtinId="9" hidden="1"/>
    <cellStyle name="Followed Hyperlink" xfId="8413" builtinId="9" hidden="1"/>
    <cellStyle name="Followed Hyperlink" xfId="8419" builtinId="9" hidden="1"/>
    <cellStyle name="Followed Hyperlink" xfId="8423" builtinId="9" hidden="1"/>
    <cellStyle name="Followed Hyperlink" xfId="8429" builtinId="9" hidden="1"/>
    <cellStyle name="Followed Hyperlink" xfId="8435" builtinId="9" hidden="1"/>
    <cellStyle name="Followed Hyperlink" xfId="8439" builtinId="9" hidden="1"/>
    <cellStyle name="Followed Hyperlink" xfId="8445" builtinId="9" hidden="1"/>
    <cellStyle name="Followed Hyperlink" xfId="8451" builtinId="9" hidden="1"/>
    <cellStyle name="Followed Hyperlink" xfId="8455" builtinId="9" hidden="1"/>
    <cellStyle name="Followed Hyperlink" xfId="8461" builtinId="9" hidden="1"/>
    <cellStyle name="Followed Hyperlink" xfId="8513" builtinId="9" hidden="1"/>
    <cellStyle name="Followed Hyperlink" xfId="8509" builtinId="9" hidden="1"/>
    <cellStyle name="Followed Hyperlink" xfId="8503" builtinId="9" hidden="1"/>
    <cellStyle name="Followed Hyperlink" xfId="8497" builtinId="9" hidden="1"/>
    <cellStyle name="Followed Hyperlink" xfId="8493" builtinId="9" hidden="1"/>
    <cellStyle name="Followed Hyperlink" xfId="8487" builtinId="9" hidden="1"/>
    <cellStyle name="Followed Hyperlink" xfId="8481" builtinId="9" hidden="1"/>
    <cellStyle name="Followed Hyperlink" xfId="8477" builtinId="9" hidden="1"/>
    <cellStyle name="Followed Hyperlink" xfId="8471" builtinId="9" hidden="1"/>
    <cellStyle name="Followed Hyperlink" xfId="7957" builtinId="9" hidden="1"/>
    <cellStyle name="Followed Hyperlink" xfId="7953" builtinId="9" hidden="1"/>
    <cellStyle name="Followed Hyperlink" xfId="7947" builtinId="9" hidden="1"/>
    <cellStyle name="Followed Hyperlink" xfId="7941" builtinId="9" hidden="1"/>
    <cellStyle name="Followed Hyperlink" xfId="7937" builtinId="9" hidden="1"/>
    <cellStyle name="Followed Hyperlink" xfId="7931" builtinId="9" hidden="1"/>
    <cellStyle name="Followed Hyperlink" xfId="7925" builtinId="9" hidden="1"/>
    <cellStyle name="Followed Hyperlink" xfId="7921" builtinId="9" hidden="1"/>
    <cellStyle name="Followed Hyperlink" xfId="7915" builtinId="9" hidden="1"/>
    <cellStyle name="Followed Hyperlink" xfId="7909" builtinId="9" hidden="1"/>
    <cellStyle name="Followed Hyperlink" xfId="7905" builtinId="9" hidden="1"/>
    <cellStyle name="Followed Hyperlink" xfId="7899" builtinId="9" hidden="1"/>
    <cellStyle name="Followed Hyperlink" xfId="7893" builtinId="9" hidden="1"/>
    <cellStyle name="Followed Hyperlink" xfId="7889" builtinId="9" hidden="1"/>
    <cellStyle name="Followed Hyperlink" xfId="7883" builtinId="9" hidden="1"/>
    <cellStyle name="Followed Hyperlink" xfId="9303" builtinId="9" hidden="1"/>
    <cellStyle name="Followed Hyperlink" xfId="9295" builtinId="9" hidden="1"/>
    <cellStyle name="Followed Hyperlink" xfId="9288" builtinId="9" hidden="1"/>
    <cellStyle name="Followed Hyperlink" xfId="9280" builtinId="9" hidden="1"/>
    <cellStyle name="Followed Hyperlink" xfId="9273" builtinId="9" hidden="1"/>
    <cellStyle name="Followed Hyperlink" xfId="9265" builtinId="9" hidden="1"/>
    <cellStyle name="Followed Hyperlink" xfId="9258" builtinId="9" hidden="1"/>
    <cellStyle name="Followed Hyperlink" xfId="9250" builtinId="9" hidden="1"/>
    <cellStyle name="Followed Hyperlink" xfId="9243" builtinId="9" hidden="1"/>
    <cellStyle name="Followed Hyperlink" xfId="7373" builtinId="9" hidden="1"/>
    <cellStyle name="Followed Hyperlink" xfId="9231" builtinId="9" hidden="1"/>
    <cellStyle name="Followed Hyperlink" xfId="9223" builtinId="9" hidden="1"/>
    <cellStyle name="Followed Hyperlink" xfId="9215" builtinId="9" hidden="1"/>
    <cellStyle name="Followed Hyperlink" xfId="9207" builtinId="9" hidden="1"/>
    <cellStyle name="Followed Hyperlink" xfId="9199" builtinId="9" hidden="1"/>
    <cellStyle name="Followed Hyperlink" xfId="7375" builtinId="9" hidden="1"/>
    <cellStyle name="Followed Hyperlink" xfId="9187" builtinId="9" hidden="1"/>
    <cellStyle name="Followed Hyperlink" xfId="9181" builtinId="9" hidden="1"/>
    <cellStyle name="Followed Hyperlink" xfId="9173" builtinId="9" hidden="1"/>
    <cellStyle name="Followed Hyperlink" xfId="9165" builtinId="9" hidden="1"/>
    <cellStyle name="Followed Hyperlink" xfId="9157" builtinId="9" hidden="1"/>
    <cellStyle name="Followed Hyperlink" xfId="9149" builtinId="9" hidden="1"/>
    <cellStyle name="Followed Hyperlink" xfId="9141" builtinId="9" hidden="1"/>
    <cellStyle name="Followed Hyperlink" xfId="9697" builtinId="9" hidden="1"/>
    <cellStyle name="Followed Hyperlink" xfId="9705" builtinId="9" hidden="1"/>
    <cellStyle name="Followed Hyperlink" xfId="9713" builtinId="9" hidden="1"/>
    <cellStyle name="Followed Hyperlink" xfId="9721" builtinId="9" hidden="1"/>
    <cellStyle name="Followed Hyperlink" xfId="9729" builtinId="9" hidden="1"/>
    <cellStyle name="Followed Hyperlink" xfId="9737" builtinId="9" hidden="1"/>
    <cellStyle name="Followed Hyperlink" xfId="9734" builtinId="9" hidden="1"/>
    <cellStyle name="Followed Hyperlink" xfId="9726" builtinId="9" hidden="1"/>
    <cellStyle name="Followed Hyperlink" xfId="9718" builtinId="9" hidden="1"/>
    <cellStyle name="Followed Hyperlink" xfId="9710" builtinId="9" hidden="1"/>
    <cellStyle name="Followed Hyperlink" xfId="9702" builtinId="9" hidden="1"/>
    <cellStyle name="Followed Hyperlink" xfId="9694" builtinId="9" hidden="1"/>
    <cellStyle name="Followed Hyperlink" xfId="9144" builtinId="9" hidden="1"/>
    <cellStyle name="Followed Hyperlink" xfId="9152" builtinId="9" hidden="1"/>
    <cellStyle name="Followed Hyperlink" xfId="9160" builtinId="9" hidden="1"/>
    <cellStyle name="Followed Hyperlink" xfId="9168" builtinId="9" hidden="1"/>
    <cellStyle name="Followed Hyperlink" xfId="9176" builtinId="9" hidden="1"/>
    <cellStyle name="Followed Hyperlink" xfId="9184" builtinId="9" hidden="1"/>
    <cellStyle name="Followed Hyperlink" xfId="9190" builtinId="9" hidden="1"/>
    <cellStyle name="Followed Hyperlink" xfId="7370" builtinId="9" hidden="1"/>
    <cellStyle name="Followed Hyperlink" xfId="9202" builtinId="9" hidden="1"/>
    <cellStyle name="Followed Hyperlink" xfId="9210" builtinId="9" hidden="1"/>
    <cellStyle name="Followed Hyperlink" xfId="9218" builtinId="9" hidden="1"/>
    <cellStyle name="Followed Hyperlink" xfId="9226" builtinId="9" hidden="1"/>
    <cellStyle name="Followed Hyperlink" xfId="9234" builtinId="9" hidden="1"/>
    <cellStyle name="Followed Hyperlink" xfId="9238" builtinId="9" hidden="1"/>
    <cellStyle name="Followed Hyperlink" xfId="9246" builtinId="9" hidden="1"/>
    <cellStyle name="Followed Hyperlink" xfId="9253" builtinId="9" hidden="1"/>
    <cellStyle name="Followed Hyperlink" xfId="7377" builtinId="9" hidden="1"/>
    <cellStyle name="Followed Hyperlink" xfId="9268" builtinId="9" hidden="1"/>
    <cellStyle name="Followed Hyperlink" xfId="9276" builtinId="9" hidden="1"/>
    <cellStyle name="Followed Hyperlink" xfId="9283" builtinId="9" hidden="1"/>
    <cellStyle name="Followed Hyperlink" xfId="9290" builtinId="9" hidden="1"/>
    <cellStyle name="Followed Hyperlink" xfId="9298" builtinId="9" hidden="1"/>
    <cellStyle name="Followed Hyperlink" xfId="9306" builtinId="9" hidden="1"/>
    <cellStyle name="Followed Hyperlink" xfId="9314" builtinId="9" hidden="1"/>
    <cellStyle name="Followed Hyperlink" xfId="9322" builtinId="9" hidden="1"/>
    <cellStyle name="Followed Hyperlink" xfId="9330" builtinId="9" hidden="1"/>
    <cellStyle name="Followed Hyperlink" xfId="9338" builtinId="9" hidden="1"/>
    <cellStyle name="Followed Hyperlink" xfId="9346" builtinId="9" hidden="1"/>
    <cellStyle name="Followed Hyperlink" xfId="9354" builtinId="9" hidden="1"/>
    <cellStyle name="Followed Hyperlink" xfId="9360" builtinId="9" hidden="1"/>
    <cellStyle name="Followed Hyperlink" xfId="9368" builtinId="9" hidden="1"/>
    <cellStyle name="Followed Hyperlink" xfId="9376" builtinId="9" hidden="1"/>
    <cellStyle name="Followed Hyperlink" xfId="9384" builtinId="9" hidden="1"/>
    <cellStyle name="Followed Hyperlink" xfId="9392" builtinId="9" hidden="1"/>
    <cellStyle name="Followed Hyperlink" xfId="9400" builtinId="9" hidden="1"/>
    <cellStyle name="Followed Hyperlink" xfId="9408" builtinId="9" hidden="1"/>
    <cellStyle name="Followed Hyperlink" xfId="9416" builtinId="9" hidden="1"/>
    <cellStyle name="Followed Hyperlink" xfId="9424" builtinId="9" hidden="1"/>
    <cellStyle name="Followed Hyperlink" xfId="9432" builtinId="9" hidden="1"/>
    <cellStyle name="Followed Hyperlink" xfId="9440" builtinId="9" hidden="1"/>
    <cellStyle name="Followed Hyperlink" xfId="9448" builtinId="9" hidden="1"/>
    <cellStyle name="Followed Hyperlink" xfId="9456" builtinId="9" hidden="1"/>
    <cellStyle name="Followed Hyperlink" xfId="9464" builtinId="9" hidden="1"/>
    <cellStyle name="Followed Hyperlink" xfId="9472" builtinId="9" hidden="1"/>
    <cellStyle name="Followed Hyperlink" xfId="9480" builtinId="9" hidden="1"/>
    <cellStyle name="Followed Hyperlink" xfId="9488" builtinId="9" hidden="1"/>
    <cellStyle name="Followed Hyperlink" xfId="9496" builtinId="9" hidden="1"/>
    <cellStyle name="Followed Hyperlink" xfId="9504" builtinId="9" hidden="1"/>
    <cellStyle name="Followed Hyperlink" xfId="9512" builtinId="9" hidden="1"/>
    <cellStyle name="Followed Hyperlink" xfId="9520" builtinId="9" hidden="1"/>
    <cellStyle name="Followed Hyperlink" xfId="9528" builtinId="9" hidden="1"/>
    <cellStyle name="Followed Hyperlink" xfId="9536" builtinId="9" hidden="1"/>
    <cellStyle name="Followed Hyperlink" xfId="9544" builtinId="9" hidden="1"/>
    <cellStyle name="Followed Hyperlink" xfId="9552" builtinId="9" hidden="1"/>
    <cellStyle name="Followed Hyperlink" xfId="9560" builtinId="9" hidden="1"/>
    <cellStyle name="Followed Hyperlink" xfId="7368" builtinId="9" hidden="1"/>
    <cellStyle name="Followed Hyperlink" xfId="9572" builtinId="9" hidden="1"/>
    <cellStyle name="Followed Hyperlink" xfId="9580" builtinId="9" hidden="1"/>
    <cellStyle name="Followed Hyperlink" xfId="9588" builtinId="9" hidden="1"/>
    <cellStyle name="Followed Hyperlink" xfId="9596" builtinId="9" hidden="1"/>
    <cellStyle name="Followed Hyperlink" xfId="9604" builtinId="9" hidden="1"/>
    <cellStyle name="Followed Hyperlink" xfId="9612" builtinId="9" hidden="1"/>
    <cellStyle name="Followed Hyperlink" xfId="9620" builtinId="9" hidden="1"/>
    <cellStyle name="Followed Hyperlink" xfId="9628" builtinId="9" hidden="1"/>
    <cellStyle name="Followed Hyperlink" xfId="9636" builtinId="9" hidden="1"/>
    <cellStyle name="Followed Hyperlink" xfId="9644" builtinId="9" hidden="1"/>
    <cellStyle name="Followed Hyperlink" xfId="9686" builtinId="9" hidden="1"/>
    <cellStyle name="Followed Hyperlink" xfId="9678" builtinId="9" hidden="1"/>
    <cellStyle name="Followed Hyperlink" xfId="9670" builtinId="9" hidden="1"/>
    <cellStyle name="Followed Hyperlink" xfId="9662" builtinId="9" hidden="1"/>
    <cellStyle name="Followed Hyperlink" xfId="9654" builtinId="9" hidden="1"/>
    <cellStyle name="Followed Hyperlink" xfId="9646" builtinId="9" hidden="1"/>
    <cellStyle name="Followed Hyperlink" xfId="9130" builtinId="9" hidden="1"/>
    <cellStyle name="Followed Hyperlink" xfId="9122" builtinId="9" hidden="1"/>
    <cellStyle name="Followed Hyperlink" xfId="9114" builtinId="9" hidden="1"/>
    <cellStyle name="Followed Hyperlink" xfId="9106" builtinId="9" hidden="1"/>
    <cellStyle name="Followed Hyperlink" xfId="9098" builtinId="9" hidden="1"/>
    <cellStyle name="Followed Hyperlink" xfId="9090" builtinId="9" hidden="1"/>
    <cellStyle name="Followed Hyperlink" xfId="9082" builtinId="9" hidden="1"/>
    <cellStyle name="Followed Hyperlink" xfId="9074" builtinId="9" hidden="1"/>
    <cellStyle name="Followed Hyperlink" xfId="9066" builtinId="9" hidden="1"/>
    <cellStyle name="Followed Hyperlink" xfId="9058" builtinId="9" hidden="1"/>
    <cellStyle name="Followed Hyperlink" xfId="9050" builtinId="9" hidden="1"/>
    <cellStyle name="Followed Hyperlink" xfId="9042" builtinId="9" hidden="1"/>
    <cellStyle name="Followed Hyperlink" xfId="9034" builtinId="9" hidden="1"/>
    <cellStyle name="Followed Hyperlink" xfId="9026" builtinId="9" hidden="1"/>
    <cellStyle name="Followed Hyperlink" xfId="9018" builtinId="9" hidden="1"/>
    <cellStyle name="Followed Hyperlink" xfId="9010" builtinId="9" hidden="1"/>
    <cellStyle name="Followed Hyperlink" xfId="9002" builtinId="9" hidden="1"/>
    <cellStyle name="Followed Hyperlink" xfId="8994" builtinId="9" hidden="1"/>
    <cellStyle name="Followed Hyperlink" xfId="8986" builtinId="9" hidden="1"/>
    <cellStyle name="Followed Hyperlink" xfId="8978" builtinId="9" hidden="1"/>
    <cellStyle name="Followed Hyperlink" xfId="8970" builtinId="9" hidden="1"/>
    <cellStyle name="Followed Hyperlink" xfId="8962" builtinId="9" hidden="1"/>
    <cellStyle name="Followed Hyperlink" xfId="8954" builtinId="9" hidden="1"/>
    <cellStyle name="Followed Hyperlink" xfId="8946" builtinId="9" hidden="1"/>
    <cellStyle name="Followed Hyperlink" xfId="8938" builtinId="9" hidden="1"/>
    <cellStyle name="Followed Hyperlink" xfId="8930" builtinId="9" hidden="1"/>
    <cellStyle name="Followed Hyperlink" xfId="8922" builtinId="9" hidden="1"/>
    <cellStyle name="Followed Hyperlink" xfId="8914" builtinId="9" hidden="1"/>
    <cellStyle name="Followed Hyperlink" xfId="8906" builtinId="9" hidden="1"/>
    <cellStyle name="Followed Hyperlink" xfId="8898" builtinId="9" hidden="1"/>
    <cellStyle name="Followed Hyperlink" xfId="8890" builtinId="9" hidden="1"/>
    <cellStyle name="Followed Hyperlink" xfId="8882" builtinId="9" hidden="1"/>
    <cellStyle name="Followed Hyperlink" xfId="8874" builtinId="9" hidden="1"/>
    <cellStyle name="Followed Hyperlink" xfId="8866" builtinId="9" hidden="1"/>
    <cellStyle name="Followed Hyperlink" xfId="8858" builtinId="9" hidden="1"/>
    <cellStyle name="Followed Hyperlink" xfId="8850" builtinId="9" hidden="1"/>
    <cellStyle name="Followed Hyperlink" xfId="8842" builtinId="9" hidden="1"/>
    <cellStyle name="Followed Hyperlink" xfId="8834" builtinId="9" hidden="1"/>
    <cellStyle name="Followed Hyperlink" xfId="8826" builtinId="9" hidden="1"/>
    <cellStyle name="Followed Hyperlink" xfId="8818" builtinId="9" hidden="1"/>
    <cellStyle name="Followed Hyperlink" xfId="8810" builtinId="9" hidden="1"/>
    <cellStyle name="Followed Hyperlink" xfId="8802" builtinId="9" hidden="1"/>
    <cellStyle name="Followed Hyperlink" xfId="8794" builtinId="9" hidden="1"/>
    <cellStyle name="Followed Hyperlink" xfId="8786" builtinId="9" hidden="1"/>
    <cellStyle name="Followed Hyperlink" xfId="8778" builtinId="9" hidden="1"/>
    <cellStyle name="Followed Hyperlink" xfId="8770" builtinId="9" hidden="1"/>
    <cellStyle name="Followed Hyperlink" xfId="8762" builtinId="9" hidden="1"/>
    <cellStyle name="Followed Hyperlink" xfId="8754" builtinId="9" hidden="1"/>
    <cellStyle name="Followed Hyperlink" xfId="8746" builtinId="9" hidden="1"/>
    <cellStyle name="Followed Hyperlink" xfId="8738" builtinId="9" hidden="1"/>
    <cellStyle name="Followed Hyperlink" xfId="8730" builtinId="9" hidden="1"/>
    <cellStyle name="Followed Hyperlink" xfId="8722" builtinId="9" hidden="1"/>
    <cellStyle name="Followed Hyperlink" xfId="8714" builtinId="9" hidden="1"/>
    <cellStyle name="Followed Hyperlink" xfId="8706" builtinId="9" hidden="1"/>
    <cellStyle name="Followed Hyperlink" xfId="8698" builtinId="9" hidden="1"/>
    <cellStyle name="Followed Hyperlink" xfId="8690" builtinId="9" hidden="1"/>
    <cellStyle name="Followed Hyperlink" xfId="8682" builtinId="9" hidden="1"/>
    <cellStyle name="Followed Hyperlink" xfId="8674" builtinId="9" hidden="1"/>
    <cellStyle name="Followed Hyperlink" xfId="8666" builtinId="9" hidden="1"/>
    <cellStyle name="Followed Hyperlink" xfId="8658" builtinId="9" hidden="1"/>
    <cellStyle name="Followed Hyperlink" xfId="8650" builtinId="9" hidden="1"/>
    <cellStyle name="Followed Hyperlink" xfId="8642" builtinId="9" hidden="1"/>
    <cellStyle name="Followed Hyperlink" xfId="8634" builtinId="9" hidden="1"/>
    <cellStyle name="Followed Hyperlink" xfId="8626" builtinId="9" hidden="1"/>
    <cellStyle name="Followed Hyperlink" xfId="8618" builtinId="9" hidden="1"/>
    <cellStyle name="Followed Hyperlink" xfId="8610" builtinId="9" hidden="1"/>
    <cellStyle name="Followed Hyperlink" xfId="8602" builtinId="9" hidden="1"/>
    <cellStyle name="Followed Hyperlink" xfId="8594" builtinId="9" hidden="1"/>
    <cellStyle name="Followed Hyperlink" xfId="8586" builtinId="9" hidden="1"/>
    <cellStyle name="Followed Hyperlink" xfId="8578" builtinId="9" hidden="1"/>
    <cellStyle name="Followed Hyperlink" xfId="8570" builtinId="9" hidden="1"/>
    <cellStyle name="Followed Hyperlink" xfId="6859" builtinId="9" hidden="1"/>
    <cellStyle name="Followed Hyperlink" xfId="6867" builtinId="9" hidden="1"/>
    <cellStyle name="Followed Hyperlink" xfId="6875" builtinId="9" hidden="1"/>
    <cellStyle name="Followed Hyperlink" xfId="6883" builtinId="9" hidden="1"/>
    <cellStyle name="Followed Hyperlink" xfId="6891" builtinId="9" hidden="1"/>
    <cellStyle name="Followed Hyperlink" xfId="6899" builtinId="9" hidden="1"/>
    <cellStyle name="Followed Hyperlink" xfId="6907" builtinId="9" hidden="1"/>
    <cellStyle name="Followed Hyperlink" xfId="6912" builtinId="9" hidden="1"/>
    <cellStyle name="Followed Hyperlink" xfId="6919" builtinId="9" hidden="1"/>
    <cellStyle name="Followed Hyperlink" xfId="6923" builtinId="9" hidden="1"/>
    <cellStyle name="Followed Hyperlink" xfId="6931" builtinId="9" hidden="1"/>
    <cellStyle name="Followed Hyperlink" xfId="6939" builtinId="9" hidden="1"/>
    <cellStyle name="Followed Hyperlink" xfId="6947" builtinId="9" hidden="1"/>
    <cellStyle name="Followed Hyperlink" xfId="6955" builtinId="9" hidden="1"/>
    <cellStyle name="Followed Hyperlink" xfId="6963" builtinId="9" hidden="1"/>
    <cellStyle name="Followed Hyperlink" xfId="6967" builtinId="9" hidden="1"/>
    <cellStyle name="Followed Hyperlink" xfId="6975" builtinId="9" hidden="1"/>
    <cellStyle name="Followed Hyperlink" xfId="6983" builtinId="9" hidden="1"/>
    <cellStyle name="Followed Hyperlink" xfId="6990" builtinId="9" hidden="1"/>
    <cellStyle name="Followed Hyperlink" xfId="6998" builtinId="9" hidden="1"/>
    <cellStyle name="Followed Hyperlink" xfId="7005" builtinId="9" hidden="1"/>
    <cellStyle name="Followed Hyperlink" xfId="7013" builtinId="9" hidden="1"/>
    <cellStyle name="Followed Hyperlink" xfId="7020" builtinId="9" hidden="1"/>
    <cellStyle name="Followed Hyperlink" xfId="7028" builtinId="9" hidden="1"/>
    <cellStyle name="Followed Hyperlink" xfId="7036" builtinId="9" hidden="1"/>
    <cellStyle name="Followed Hyperlink" xfId="7044" builtinId="9" hidden="1"/>
    <cellStyle name="Followed Hyperlink" xfId="7052" builtinId="9" hidden="1"/>
    <cellStyle name="Followed Hyperlink" xfId="7060" builtinId="9" hidden="1"/>
    <cellStyle name="Followed Hyperlink" xfId="7068" builtinId="9" hidden="1"/>
    <cellStyle name="Followed Hyperlink" xfId="7076" builtinId="9" hidden="1"/>
    <cellStyle name="Followed Hyperlink" xfId="7084" builtinId="9" hidden="1"/>
    <cellStyle name="Followed Hyperlink" xfId="7090" builtinId="9" hidden="1"/>
    <cellStyle name="Followed Hyperlink" xfId="7098" builtinId="9" hidden="1"/>
    <cellStyle name="Followed Hyperlink" xfId="7106" builtinId="9" hidden="1"/>
    <cellStyle name="Followed Hyperlink" xfId="7114" builtinId="9" hidden="1"/>
    <cellStyle name="Followed Hyperlink" xfId="7122" builtinId="9" hidden="1"/>
    <cellStyle name="Followed Hyperlink" xfId="7130" builtinId="9" hidden="1"/>
    <cellStyle name="Followed Hyperlink" xfId="7138" builtinId="9" hidden="1"/>
    <cellStyle name="Followed Hyperlink" xfId="7146" builtinId="9" hidden="1"/>
    <cellStyle name="Followed Hyperlink" xfId="7154" builtinId="9" hidden="1"/>
    <cellStyle name="Followed Hyperlink" xfId="7162" builtinId="9" hidden="1"/>
    <cellStyle name="Followed Hyperlink" xfId="7170" builtinId="9" hidden="1"/>
    <cellStyle name="Followed Hyperlink" xfId="7178" builtinId="9" hidden="1"/>
    <cellStyle name="Followed Hyperlink" xfId="7186" builtinId="9" hidden="1"/>
    <cellStyle name="Followed Hyperlink" xfId="7194" builtinId="9" hidden="1"/>
    <cellStyle name="Followed Hyperlink" xfId="7202" builtinId="9" hidden="1"/>
    <cellStyle name="Followed Hyperlink" xfId="7210" builtinId="9" hidden="1"/>
    <cellStyle name="Followed Hyperlink" xfId="7218" builtinId="9" hidden="1"/>
    <cellStyle name="Followed Hyperlink" xfId="7226" builtinId="9" hidden="1"/>
    <cellStyle name="Followed Hyperlink" xfId="7234" builtinId="9" hidden="1"/>
    <cellStyle name="Followed Hyperlink" xfId="7242" builtinId="9" hidden="1"/>
    <cellStyle name="Followed Hyperlink" xfId="7250" builtinId="9" hidden="1"/>
    <cellStyle name="Followed Hyperlink" xfId="7258" builtinId="9" hidden="1"/>
    <cellStyle name="Followed Hyperlink" xfId="7266" builtinId="9" hidden="1"/>
    <cellStyle name="Followed Hyperlink" xfId="7274" builtinId="9" hidden="1"/>
    <cellStyle name="Followed Hyperlink" xfId="7282" builtinId="9" hidden="1"/>
    <cellStyle name="Followed Hyperlink" xfId="7290" builtinId="9" hidden="1"/>
    <cellStyle name="Followed Hyperlink" xfId="7292" builtinId="9" hidden="1"/>
    <cellStyle name="Followed Hyperlink" xfId="7300" builtinId="9" hidden="1"/>
    <cellStyle name="Followed Hyperlink" xfId="7308" builtinId="9" hidden="1"/>
    <cellStyle name="Followed Hyperlink" xfId="7316" builtinId="9" hidden="1"/>
    <cellStyle name="Followed Hyperlink" xfId="7324" builtinId="9" hidden="1"/>
    <cellStyle name="Followed Hyperlink" xfId="7332" builtinId="9" hidden="1"/>
    <cellStyle name="Followed Hyperlink" xfId="7340" builtinId="9" hidden="1"/>
    <cellStyle name="Followed Hyperlink" xfId="7348" builtinId="9" hidden="1"/>
    <cellStyle name="Followed Hyperlink" xfId="7356" builtinId="9" hidden="1"/>
    <cellStyle name="Followed Hyperlink" xfId="8560" builtinId="9" hidden="1"/>
    <cellStyle name="Followed Hyperlink" xfId="8552" builtinId="9" hidden="1"/>
    <cellStyle name="Followed Hyperlink" xfId="8544" builtinId="9" hidden="1"/>
    <cellStyle name="Followed Hyperlink" xfId="8536" builtinId="9" hidden="1"/>
    <cellStyle name="Followed Hyperlink" xfId="8528" builtinId="9" hidden="1"/>
    <cellStyle name="Followed Hyperlink" xfId="8520" builtinId="9" hidden="1"/>
    <cellStyle name="Followed Hyperlink" xfId="7960" builtinId="9" hidden="1"/>
    <cellStyle name="Followed Hyperlink" xfId="7968" builtinId="9" hidden="1"/>
    <cellStyle name="Followed Hyperlink" xfId="7976" builtinId="9" hidden="1"/>
    <cellStyle name="Followed Hyperlink" xfId="7984" builtinId="9" hidden="1"/>
    <cellStyle name="Followed Hyperlink" xfId="7992" builtinId="9" hidden="1"/>
    <cellStyle name="Followed Hyperlink" xfId="8000" builtinId="9" hidden="1"/>
    <cellStyle name="Followed Hyperlink" xfId="8006" builtinId="9" hidden="1"/>
    <cellStyle name="Followed Hyperlink" xfId="8014" builtinId="9" hidden="1"/>
    <cellStyle name="Followed Hyperlink" xfId="8018" builtinId="9" hidden="1"/>
    <cellStyle name="Followed Hyperlink" xfId="8026" builtinId="9" hidden="1"/>
    <cellStyle name="Followed Hyperlink" xfId="8034" builtinId="9" hidden="1"/>
    <cellStyle name="Followed Hyperlink" xfId="8042" builtinId="9" hidden="1"/>
    <cellStyle name="Followed Hyperlink" xfId="8050" builtinId="9" hidden="1"/>
    <cellStyle name="Followed Hyperlink" xfId="8058" builtinId="9" hidden="1"/>
    <cellStyle name="Followed Hyperlink" xfId="8062" builtinId="9" hidden="1"/>
    <cellStyle name="Followed Hyperlink" xfId="8070" builtinId="9" hidden="1"/>
    <cellStyle name="Followed Hyperlink" xfId="8077" builtinId="9" hidden="1"/>
    <cellStyle name="Followed Hyperlink" xfId="8084" builtinId="9" hidden="1"/>
    <cellStyle name="Followed Hyperlink" xfId="8092" builtinId="9" hidden="1"/>
    <cellStyle name="Followed Hyperlink" xfId="8099" builtinId="9" hidden="1"/>
    <cellStyle name="Followed Hyperlink" xfId="8107" builtinId="9" hidden="1"/>
    <cellStyle name="Followed Hyperlink" xfId="8114" builtinId="9" hidden="1"/>
    <cellStyle name="Followed Hyperlink" xfId="8122" builtinId="9" hidden="1"/>
    <cellStyle name="Followed Hyperlink" xfId="8130" builtinId="9" hidden="1"/>
    <cellStyle name="Followed Hyperlink" xfId="8138" builtinId="9" hidden="1"/>
    <cellStyle name="Followed Hyperlink" xfId="8146" builtinId="9" hidden="1"/>
    <cellStyle name="Followed Hyperlink" xfId="8154" builtinId="9" hidden="1"/>
    <cellStyle name="Followed Hyperlink" xfId="8162" builtinId="9" hidden="1"/>
    <cellStyle name="Followed Hyperlink" xfId="8170" builtinId="9" hidden="1"/>
    <cellStyle name="Followed Hyperlink" xfId="8178" builtinId="9" hidden="1"/>
    <cellStyle name="Followed Hyperlink" xfId="8184" builtinId="9" hidden="1"/>
    <cellStyle name="Followed Hyperlink" xfId="8192" builtinId="9" hidden="1"/>
    <cellStyle name="Followed Hyperlink" xfId="8200" builtinId="9" hidden="1"/>
    <cellStyle name="Followed Hyperlink" xfId="8208" builtinId="9" hidden="1"/>
    <cellStyle name="Followed Hyperlink" xfId="8216" builtinId="9" hidden="1"/>
    <cellStyle name="Followed Hyperlink" xfId="8224" builtinId="9" hidden="1"/>
    <cellStyle name="Followed Hyperlink" xfId="8232" builtinId="9" hidden="1"/>
    <cellStyle name="Followed Hyperlink" xfId="8240" builtinId="9" hidden="1"/>
    <cellStyle name="Followed Hyperlink" xfId="8248" builtinId="9" hidden="1"/>
    <cellStyle name="Followed Hyperlink" xfId="8256" builtinId="9" hidden="1"/>
    <cellStyle name="Followed Hyperlink" xfId="8264" builtinId="9" hidden="1"/>
    <cellStyle name="Followed Hyperlink" xfId="8272" builtinId="9" hidden="1"/>
    <cellStyle name="Followed Hyperlink" xfId="8280" builtinId="9" hidden="1"/>
    <cellStyle name="Followed Hyperlink" xfId="8288" builtinId="9" hidden="1"/>
    <cellStyle name="Followed Hyperlink" xfId="8296" builtinId="9" hidden="1"/>
    <cellStyle name="Followed Hyperlink" xfId="8304" builtinId="9" hidden="1"/>
    <cellStyle name="Followed Hyperlink" xfId="8312" builtinId="9" hidden="1"/>
    <cellStyle name="Followed Hyperlink" xfId="8320" builtinId="9" hidden="1"/>
    <cellStyle name="Followed Hyperlink" xfId="8328" builtinId="9" hidden="1"/>
    <cellStyle name="Followed Hyperlink" xfId="8336" builtinId="9" hidden="1"/>
    <cellStyle name="Followed Hyperlink" xfId="8344" builtinId="9" hidden="1"/>
    <cellStyle name="Followed Hyperlink" xfId="8352" builtinId="9" hidden="1"/>
    <cellStyle name="Followed Hyperlink" xfId="8360" builtinId="9" hidden="1"/>
    <cellStyle name="Followed Hyperlink" xfId="8368" builtinId="9" hidden="1"/>
    <cellStyle name="Followed Hyperlink" xfId="8376" builtinId="9" hidden="1"/>
    <cellStyle name="Followed Hyperlink" xfId="8384" builtinId="9" hidden="1"/>
    <cellStyle name="Followed Hyperlink" xfId="8388" builtinId="9" hidden="1"/>
    <cellStyle name="Followed Hyperlink" xfId="8396" builtinId="9" hidden="1"/>
    <cellStyle name="Followed Hyperlink" xfId="8404" builtinId="9" hidden="1"/>
    <cellStyle name="Followed Hyperlink" xfId="8412" builtinId="9" hidden="1"/>
    <cellStyle name="Followed Hyperlink" xfId="8420" builtinId="9" hidden="1"/>
    <cellStyle name="Followed Hyperlink" xfId="8428" builtinId="9" hidden="1"/>
    <cellStyle name="Followed Hyperlink" xfId="8436" builtinId="9" hidden="1"/>
    <cellStyle name="Followed Hyperlink" xfId="8444" builtinId="9" hidden="1"/>
    <cellStyle name="Followed Hyperlink" xfId="8452" builtinId="9" hidden="1"/>
    <cellStyle name="Followed Hyperlink" xfId="8460" builtinId="9" hidden="1"/>
    <cellStyle name="Followed Hyperlink" xfId="8512" builtinId="9" hidden="1"/>
    <cellStyle name="Followed Hyperlink" xfId="8504" builtinId="9" hidden="1"/>
    <cellStyle name="Followed Hyperlink" xfId="8496" builtinId="9" hidden="1"/>
    <cellStyle name="Followed Hyperlink" xfId="8488" builtinId="9" hidden="1"/>
    <cellStyle name="Followed Hyperlink" xfId="8480" builtinId="9" hidden="1"/>
    <cellStyle name="Followed Hyperlink" xfId="8472" builtinId="9" hidden="1"/>
    <cellStyle name="Followed Hyperlink" xfId="7956" builtinId="9" hidden="1"/>
    <cellStyle name="Followed Hyperlink" xfId="7948" builtinId="9" hidden="1"/>
    <cellStyle name="Followed Hyperlink" xfId="7940" builtinId="9" hidden="1"/>
    <cellStyle name="Followed Hyperlink" xfId="7932" builtinId="9" hidden="1"/>
    <cellStyle name="Followed Hyperlink" xfId="7924" builtinId="9" hidden="1"/>
    <cellStyle name="Followed Hyperlink" xfId="7916" builtinId="9" hidden="1"/>
    <cellStyle name="Followed Hyperlink" xfId="7908" builtinId="9" hidden="1"/>
    <cellStyle name="Followed Hyperlink" xfId="7900" builtinId="9" hidden="1"/>
    <cellStyle name="Followed Hyperlink" xfId="7892" builtinId="9" hidden="1"/>
    <cellStyle name="Followed Hyperlink" xfId="7884" builtinId="9" hidden="1"/>
    <cellStyle name="Followed Hyperlink" xfId="7876" builtinId="9" hidden="1"/>
    <cellStyle name="Followed Hyperlink" xfId="7868" builtinId="9" hidden="1"/>
    <cellStyle name="Followed Hyperlink" xfId="7860" builtinId="9" hidden="1"/>
    <cellStyle name="Followed Hyperlink" xfId="7852" builtinId="9" hidden="1"/>
    <cellStyle name="Followed Hyperlink" xfId="7844" builtinId="9" hidden="1"/>
    <cellStyle name="Followed Hyperlink" xfId="7836" builtinId="9" hidden="1"/>
    <cellStyle name="Followed Hyperlink" xfId="7828" builtinId="9" hidden="1"/>
    <cellStyle name="Followed Hyperlink" xfId="7820" builtinId="9" hidden="1"/>
    <cellStyle name="Followed Hyperlink" xfId="7812" builtinId="9" hidden="1"/>
    <cellStyle name="Followed Hyperlink" xfId="7804" builtinId="9" hidden="1"/>
    <cellStyle name="Followed Hyperlink" xfId="7796" builtinId="9" hidden="1"/>
    <cellStyle name="Followed Hyperlink" xfId="7788" builtinId="9" hidden="1"/>
    <cellStyle name="Followed Hyperlink" xfId="7780" builtinId="9" hidden="1"/>
    <cellStyle name="Followed Hyperlink" xfId="7772" builtinId="9" hidden="1"/>
    <cellStyle name="Followed Hyperlink" xfId="7764" builtinId="9" hidden="1"/>
    <cellStyle name="Followed Hyperlink" xfId="7756" builtinId="9" hidden="1"/>
    <cellStyle name="Followed Hyperlink" xfId="7748" builtinId="9" hidden="1"/>
    <cellStyle name="Followed Hyperlink" xfId="7740" builtinId="9" hidden="1"/>
    <cellStyle name="Followed Hyperlink" xfId="7732" builtinId="9" hidden="1"/>
    <cellStyle name="Followed Hyperlink" xfId="7724" builtinId="9" hidden="1"/>
    <cellStyle name="Followed Hyperlink" xfId="7716" builtinId="9" hidden="1"/>
    <cellStyle name="Followed Hyperlink" xfId="7708" builtinId="9" hidden="1"/>
    <cellStyle name="Followed Hyperlink" xfId="7700" builtinId="9" hidden="1"/>
    <cellStyle name="Followed Hyperlink" xfId="7692" builtinId="9" hidden="1"/>
    <cellStyle name="Followed Hyperlink" xfId="7684" builtinId="9" hidden="1"/>
    <cellStyle name="Followed Hyperlink" xfId="7676" builtinId="9" hidden="1"/>
    <cellStyle name="Followed Hyperlink" xfId="7668" builtinId="9" hidden="1"/>
    <cellStyle name="Followed Hyperlink" xfId="7660" builtinId="9" hidden="1"/>
    <cellStyle name="Followed Hyperlink" xfId="7652" builtinId="9" hidden="1"/>
    <cellStyle name="Followed Hyperlink" xfId="7644" builtinId="9" hidden="1"/>
    <cellStyle name="Followed Hyperlink" xfId="7636" builtinId="9" hidden="1"/>
    <cellStyle name="Followed Hyperlink" xfId="7628" builtinId="9" hidden="1"/>
    <cellStyle name="Followed Hyperlink" xfId="7620" builtinId="9" hidden="1"/>
    <cellStyle name="Followed Hyperlink" xfId="7612" builtinId="9" hidden="1"/>
    <cellStyle name="Followed Hyperlink" xfId="7604" builtinId="9" hidden="1"/>
    <cellStyle name="Followed Hyperlink" xfId="7596" builtinId="9" hidden="1"/>
    <cellStyle name="Followed Hyperlink" xfId="7588" builtinId="9" hidden="1"/>
    <cellStyle name="Followed Hyperlink" xfId="7580" builtinId="9" hidden="1"/>
    <cellStyle name="Followed Hyperlink" xfId="7572" builtinId="9" hidden="1"/>
    <cellStyle name="Followed Hyperlink" xfId="7564" builtinId="9" hidden="1"/>
    <cellStyle name="Followed Hyperlink" xfId="7556" builtinId="9" hidden="1"/>
    <cellStyle name="Followed Hyperlink" xfId="7548" builtinId="9" hidden="1"/>
    <cellStyle name="Followed Hyperlink" xfId="7540" builtinId="9" hidden="1"/>
    <cellStyle name="Followed Hyperlink" xfId="7532" builtinId="9" hidden="1"/>
    <cellStyle name="Followed Hyperlink" xfId="7524" builtinId="9" hidden="1"/>
    <cellStyle name="Followed Hyperlink" xfId="7516" builtinId="9" hidden="1"/>
    <cellStyle name="Followed Hyperlink" xfId="7508" builtinId="9" hidden="1"/>
    <cellStyle name="Followed Hyperlink" xfId="7500" builtinId="9" hidden="1"/>
    <cellStyle name="Followed Hyperlink" xfId="7492" builtinId="9" hidden="1"/>
    <cellStyle name="Followed Hyperlink" xfId="7484" builtinId="9" hidden="1"/>
    <cellStyle name="Followed Hyperlink" xfId="7476" builtinId="9" hidden="1"/>
    <cellStyle name="Followed Hyperlink" xfId="7468" builtinId="9" hidden="1"/>
    <cellStyle name="Followed Hyperlink" xfId="7460" builtinId="9" hidden="1"/>
    <cellStyle name="Followed Hyperlink" xfId="7452" builtinId="9" hidden="1"/>
    <cellStyle name="Followed Hyperlink" xfId="7444" builtinId="9" hidden="1"/>
    <cellStyle name="Followed Hyperlink" xfId="7436" builtinId="9" hidden="1"/>
    <cellStyle name="Followed Hyperlink" xfId="7428" builtinId="9" hidden="1"/>
    <cellStyle name="Followed Hyperlink" xfId="7420" builtinId="9" hidden="1"/>
    <cellStyle name="Followed Hyperlink" xfId="7412" builtinId="9" hidden="1"/>
    <cellStyle name="Followed Hyperlink" xfId="7404" builtinId="9" hidden="1"/>
    <cellStyle name="Followed Hyperlink" xfId="7396" builtinId="9" hidden="1"/>
    <cellStyle name="Followed Hyperlink" xfId="7388" builtinId="9" hidden="1"/>
    <cellStyle name="Followed Hyperlink" xfId="6852" builtinId="9" hidden="1"/>
    <cellStyle name="Followed Hyperlink" xfId="6844" builtinId="9" hidden="1"/>
    <cellStyle name="Followed Hyperlink" xfId="6836" builtinId="9" hidden="1"/>
    <cellStyle name="Followed Hyperlink" xfId="6828" builtinId="9" hidden="1"/>
    <cellStyle name="Followed Hyperlink" xfId="6820" builtinId="9" hidden="1"/>
    <cellStyle name="Followed Hyperlink" xfId="6812" builtinId="9" hidden="1"/>
    <cellStyle name="Followed Hyperlink" xfId="6804" builtinId="9" hidden="1"/>
    <cellStyle name="Followed Hyperlink" xfId="6796" builtinId="9" hidden="1"/>
    <cellStyle name="Followed Hyperlink" xfId="6788" builtinId="9" hidden="1"/>
    <cellStyle name="Followed Hyperlink" xfId="6780" builtinId="9" hidden="1"/>
    <cellStyle name="Followed Hyperlink" xfId="6772" builtinId="9" hidden="1"/>
    <cellStyle name="Followed Hyperlink" xfId="6764" builtinId="9" hidden="1"/>
    <cellStyle name="Followed Hyperlink" xfId="6756" builtinId="9" hidden="1"/>
    <cellStyle name="Followed Hyperlink" xfId="6748" builtinId="9" hidden="1"/>
    <cellStyle name="Followed Hyperlink" xfId="6740" builtinId="9" hidden="1"/>
    <cellStyle name="Followed Hyperlink" xfId="6732" builtinId="9" hidden="1"/>
    <cellStyle name="Followed Hyperlink" xfId="6724" builtinId="9" hidden="1"/>
    <cellStyle name="Followed Hyperlink" xfId="6716" builtinId="9" hidden="1"/>
    <cellStyle name="Followed Hyperlink" xfId="6708" builtinId="9" hidden="1"/>
    <cellStyle name="Followed Hyperlink" xfId="6700" builtinId="9" hidden="1"/>
    <cellStyle name="Followed Hyperlink" xfId="6692" builtinId="9" hidden="1"/>
    <cellStyle name="Followed Hyperlink" xfId="6684" builtinId="9" hidden="1"/>
    <cellStyle name="Followed Hyperlink" xfId="6676" builtinId="9" hidden="1"/>
    <cellStyle name="Followed Hyperlink" xfId="6668" builtinId="9" hidden="1"/>
    <cellStyle name="Followed Hyperlink" xfId="6660" builtinId="9" hidden="1"/>
    <cellStyle name="Followed Hyperlink" xfId="6652" builtinId="9" hidden="1"/>
    <cellStyle name="Followed Hyperlink" xfId="6644" builtinId="9" hidden="1"/>
    <cellStyle name="Followed Hyperlink" xfId="6636" builtinId="9" hidden="1"/>
    <cellStyle name="Followed Hyperlink" xfId="6628" builtinId="9" hidden="1"/>
    <cellStyle name="Followed Hyperlink" xfId="6620" builtinId="9" hidden="1"/>
    <cellStyle name="Followed Hyperlink" xfId="6612" builtinId="9" hidden="1"/>
    <cellStyle name="Followed Hyperlink" xfId="6604" builtinId="9" hidden="1"/>
    <cellStyle name="Followed Hyperlink" xfId="6596" builtinId="9" hidden="1"/>
    <cellStyle name="Followed Hyperlink" xfId="6588" builtinId="9" hidden="1"/>
    <cellStyle name="Followed Hyperlink" xfId="6580" builtinId="9" hidden="1"/>
    <cellStyle name="Followed Hyperlink" xfId="6572" builtinId="9" hidden="1"/>
    <cellStyle name="Followed Hyperlink" xfId="6564" builtinId="9" hidden="1"/>
    <cellStyle name="Followed Hyperlink" xfId="6556" builtinId="9" hidden="1"/>
    <cellStyle name="Followed Hyperlink" xfId="6548" builtinId="9" hidden="1"/>
    <cellStyle name="Followed Hyperlink" xfId="6540" builtinId="9" hidden="1"/>
    <cellStyle name="Followed Hyperlink" xfId="6532" builtinId="9" hidden="1"/>
    <cellStyle name="Followed Hyperlink" xfId="6524" builtinId="9" hidden="1"/>
    <cellStyle name="Followed Hyperlink" xfId="6516" builtinId="9" hidden="1"/>
    <cellStyle name="Followed Hyperlink" xfId="6508" builtinId="9" hidden="1"/>
    <cellStyle name="Followed Hyperlink" xfId="6500" builtinId="9" hidden="1"/>
    <cellStyle name="Followed Hyperlink" xfId="6492" builtinId="9" hidden="1"/>
    <cellStyle name="Followed Hyperlink" xfId="6484" builtinId="9" hidden="1"/>
    <cellStyle name="Followed Hyperlink" xfId="6476" builtinId="9" hidden="1"/>
    <cellStyle name="Followed Hyperlink" xfId="6468" builtinId="9" hidden="1"/>
    <cellStyle name="Followed Hyperlink" xfId="6460" builtinId="9" hidden="1"/>
    <cellStyle name="Followed Hyperlink" xfId="6452" builtinId="9" hidden="1"/>
    <cellStyle name="Followed Hyperlink" xfId="6444" builtinId="9" hidden="1"/>
    <cellStyle name="Followed Hyperlink" xfId="6436" builtinId="9" hidden="1"/>
    <cellStyle name="Followed Hyperlink" xfId="6428" builtinId="9" hidden="1"/>
    <cellStyle name="Followed Hyperlink" xfId="6420" builtinId="9" hidden="1"/>
    <cellStyle name="Followed Hyperlink" xfId="6412" builtinId="9" hidden="1"/>
    <cellStyle name="Followed Hyperlink" xfId="6404" builtinId="9" hidden="1"/>
    <cellStyle name="Followed Hyperlink" xfId="6396" builtinId="9" hidden="1"/>
    <cellStyle name="Followed Hyperlink" xfId="6388" builtinId="9" hidden="1"/>
    <cellStyle name="Followed Hyperlink" xfId="6380" builtinId="9" hidden="1"/>
    <cellStyle name="Followed Hyperlink" xfId="6372" builtinId="9" hidden="1"/>
    <cellStyle name="Followed Hyperlink" xfId="6364" builtinId="9" hidden="1"/>
    <cellStyle name="Followed Hyperlink" xfId="6356" builtinId="9" hidden="1"/>
    <cellStyle name="Followed Hyperlink" xfId="6348" builtinId="9" hidden="1"/>
    <cellStyle name="Followed Hyperlink" xfId="6340" builtinId="9" hidden="1"/>
    <cellStyle name="Followed Hyperlink" xfId="6332" builtinId="9" hidden="1"/>
    <cellStyle name="Followed Hyperlink" xfId="6303" builtinId="9" hidden="1"/>
    <cellStyle name="Followed Hyperlink" xfId="6295" builtinId="9" hidden="1"/>
    <cellStyle name="Followed Hyperlink" xfId="6287" builtinId="9" hidden="1"/>
    <cellStyle name="Followed Hyperlink" xfId="6279" builtinId="9" hidden="1"/>
    <cellStyle name="Followed Hyperlink" xfId="6271" builtinId="9" hidden="1"/>
    <cellStyle name="Followed Hyperlink" xfId="6263" builtinId="9" hidden="1"/>
    <cellStyle name="Followed Hyperlink" xfId="5700" builtinId="9" hidden="1"/>
    <cellStyle name="Followed Hyperlink" xfId="5708" builtinId="9" hidden="1"/>
    <cellStyle name="Followed Hyperlink" xfId="5716" builtinId="9" hidden="1"/>
    <cellStyle name="Followed Hyperlink" xfId="5724" builtinId="9" hidden="1"/>
    <cellStyle name="Followed Hyperlink" xfId="5130" builtinId="9" hidden="1"/>
    <cellStyle name="Followed Hyperlink" xfId="5135" builtinId="9" hidden="1"/>
    <cellStyle name="Followed Hyperlink" xfId="5140" builtinId="9" hidden="1"/>
    <cellStyle name="Followed Hyperlink" xfId="5147" builtinId="9" hidden="1"/>
    <cellStyle name="Followed Hyperlink" xfId="5152" builtinId="9" hidden="1"/>
    <cellStyle name="Followed Hyperlink" xfId="5157" builtinId="9" hidden="1"/>
    <cellStyle name="Followed Hyperlink" xfId="5163" builtinId="9" hidden="1"/>
    <cellStyle name="Followed Hyperlink" xfId="5168" builtinId="9" hidden="1"/>
    <cellStyle name="Followed Hyperlink" xfId="5173" builtinId="9" hidden="1"/>
    <cellStyle name="Followed Hyperlink" xfId="5179" builtinId="9" hidden="1"/>
    <cellStyle name="Followed Hyperlink" xfId="5184" builtinId="9" hidden="1"/>
    <cellStyle name="Followed Hyperlink" xfId="5189" builtinId="9" hidden="1"/>
    <cellStyle name="Followed Hyperlink" xfId="5195" builtinId="9" hidden="1"/>
    <cellStyle name="Followed Hyperlink" xfId="5200" builtinId="9" hidden="1"/>
    <cellStyle name="Followed Hyperlink" xfId="5205" builtinId="9" hidden="1"/>
    <cellStyle name="Followed Hyperlink" xfId="5211" builtinId="9" hidden="1"/>
    <cellStyle name="Followed Hyperlink" xfId="5216" builtinId="9" hidden="1"/>
    <cellStyle name="Followed Hyperlink" xfId="5221" builtinId="9" hidden="1"/>
    <cellStyle name="Followed Hyperlink" xfId="5227" builtinId="9" hidden="1"/>
    <cellStyle name="Followed Hyperlink" xfId="5232" builtinId="9" hidden="1"/>
    <cellStyle name="Followed Hyperlink" xfId="5237" builtinId="9" hidden="1"/>
    <cellStyle name="Followed Hyperlink" xfId="5243" builtinId="9" hidden="1"/>
    <cellStyle name="Followed Hyperlink" xfId="5248" builtinId="9" hidden="1"/>
    <cellStyle name="Followed Hyperlink" xfId="5253" builtinId="9" hidden="1"/>
    <cellStyle name="Followed Hyperlink" xfId="5259" builtinId="9" hidden="1"/>
    <cellStyle name="Followed Hyperlink" xfId="5264" builtinId="9" hidden="1"/>
    <cellStyle name="Followed Hyperlink" xfId="5269" builtinId="9" hidden="1"/>
    <cellStyle name="Followed Hyperlink" xfId="5275" builtinId="9" hidden="1"/>
    <cellStyle name="Followed Hyperlink" xfId="5280" builtinId="9" hidden="1"/>
    <cellStyle name="Followed Hyperlink" xfId="5285" builtinId="9" hidden="1"/>
    <cellStyle name="Followed Hyperlink" xfId="5291" builtinId="9" hidden="1"/>
    <cellStyle name="Followed Hyperlink" xfId="5296" builtinId="9" hidden="1"/>
    <cellStyle name="Followed Hyperlink" xfId="5301" builtinId="9" hidden="1"/>
    <cellStyle name="Followed Hyperlink" xfId="5307" builtinId="9" hidden="1"/>
    <cellStyle name="Followed Hyperlink" xfId="5312" builtinId="9" hidden="1"/>
    <cellStyle name="Followed Hyperlink" xfId="5317" builtinId="9" hidden="1"/>
    <cellStyle name="Followed Hyperlink" xfId="5323" builtinId="9" hidden="1"/>
    <cellStyle name="Followed Hyperlink" xfId="5328" builtinId="9" hidden="1"/>
    <cellStyle name="Followed Hyperlink" xfId="5333" builtinId="9" hidden="1"/>
    <cellStyle name="Followed Hyperlink" xfId="5339" builtinId="9" hidden="1"/>
    <cellStyle name="Followed Hyperlink" xfId="5344" builtinId="9" hidden="1"/>
    <cellStyle name="Followed Hyperlink" xfId="5349" builtinId="9" hidden="1"/>
    <cellStyle name="Followed Hyperlink" xfId="5355" builtinId="9" hidden="1"/>
    <cellStyle name="Followed Hyperlink" xfId="5360" builtinId="9" hidden="1"/>
    <cellStyle name="Followed Hyperlink" xfId="5365" builtinId="9" hidden="1"/>
    <cellStyle name="Followed Hyperlink" xfId="5371" builtinId="9" hidden="1"/>
    <cellStyle name="Followed Hyperlink" xfId="5376" builtinId="9" hidden="1"/>
    <cellStyle name="Followed Hyperlink" xfId="5381" builtinId="9" hidden="1"/>
    <cellStyle name="Followed Hyperlink" xfId="5387" builtinId="9" hidden="1"/>
    <cellStyle name="Followed Hyperlink" xfId="5392" builtinId="9" hidden="1"/>
    <cellStyle name="Followed Hyperlink" xfId="5397" builtinId="9" hidden="1"/>
    <cellStyle name="Followed Hyperlink" xfId="5403" builtinId="9" hidden="1"/>
    <cellStyle name="Followed Hyperlink" xfId="5408" builtinId="9" hidden="1"/>
    <cellStyle name="Followed Hyperlink" xfId="5413" builtinId="9" hidden="1"/>
    <cellStyle name="Followed Hyperlink" xfId="5419" builtinId="9" hidden="1"/>
    <cellStyle name="Followed Hyperlink" xfId="5424" builtinId="9" hidden="1"/>
    <cellStyle name="Followed Hyperlink" xfId="5429" builtinId="9" hidden="1"/>
    <cellStyle name="Followed Hyperlink" xfId="5435" builtinId="9" hidden="1"/>
    <cellStyle name="Followed Hyperlink" xfId="5440" builtinId="9" hidden="1"/>
    <cellStyle name="Followed Hyperlink" xfId="5445" builtinId="9" hidden="1"/>
    <cellStyle name="Followed Hyperlink" xfId="5451" builtinId="9" hidden="1"/>
    <cellStyle name="Followed Hyperlink" xfId="5456" builtinId="9" hidden="1"/>
    <cellStyle name="Followed Hyperlink" xfId="5461" builtinId="9" hidden="1"/>
    <cellStyle name="Followed Hyperlink" xfId="5467" builtinId="9" hidden="1"/>
    <cellStyle name="Followed Hyperlink" xfId="5472" builtinId="9" hidden="1"/>
    <cellStyle name="Followed Hyperlink" xfId="5477" builtinId="9" hidden="1"/>
    <cellStyle name="Followed Hyperlink" xfId="5483" builtinId="9" hidden="1"/>
    <cellStyle name="Followed Hyperlink" xfId="5488" builtinId="9" hidden="1"/>
    <cellStyle name="Followed Hyperlink" xfId="5493" builtinId="9" hidden="1"/>
    <cellStyle name="Followed Hyperlink" xfId="5499" builtinId="9" hidden="1"/>
    <cellStyle name="Followed Hyperlink" xfId="5504" builtinId="9" hidden="1"/>
    <cellStyle name="Followed Hyperlink" xfId="5509" builtinId="9" hidden="1"/>
    <cellStyle name="Followed Hyperlink" xfId="5515" builtinId="9" hidden="1"/>
    <cellStyle name="Followed Hyperlink" xfId="5520" builtinId="9" hidden="1"/>
    <cellStyle name="Followed Hyperlink" xfId="5525" builtinId="9" hidden="1"/>
    <cellStyle name="Followed Hyperlink" xfId="5531" builtinId="9" hidden="1"/>
    <cellStyle name="Followed Hyperlink" xfId="5536" builtinId="9" hidden="1"/>
    <cellStyle name="Followed Hyperlink" xfId="5541" builtinId="9" hidden="1"/>
    <cellStyle name="Followed Hyperlink" xfId="5547" builtinId="9" hidden="1"/>
    <cellStyle name="Followed Hyperlink" xfId="5552" builtinId="9" hidden="1"/>
    <cellStyle name="Followed Hyperlink" xfId="5557" builtinId="9" hidden="1"/>
    <cellStyle name="Followed Hyperlink" xfId="5563" builtinId="9" hidden="1"/>
    <cellStyle name="Followed Hyperlink" xfId="5568" builtinId="9" hidden="1"/>
    <cellStyle name="Followed Hyperlink" xfId="5573" builtinId="9" hidden="1"/>
    <cellStyle name="Followed Hyperlink" xfId="5579" builtinId="9" hidden="1"/>
    <cellStyle name="Followed Hyperlink" xfId="5584" builtinId="9" hidden="1"/>
    <cellStyle name="Followed Hyperlink" xfId="5589" builtinId="9" hidden="1"/>
    <cellStyle name="Followed Hyperlink" xfId="5595" builtinId="9" hidden="1"/>
    <cellStyle name="Followed Hyperlink" xfId="5600" builtinId="9" hidden="1"/>
    <cellStyle name="Followed Hyperlink" xfId="5605" builtinId="9" hidden="1"/>
    <cellStyle name="Followed Hyperlink" xfId="5611" builtinId="9" hidden="1"/>
    <cellStyle name="Followed Hyperlink" xfId="5616" builtinId="9" hidden="1"/>
    <cellStyle name="Followed Hyperlink" xfId="5621" builtinId="9" hidden="1"/>
    <cellStyle name="Followed Hyperlink" xfId="5627" builtinId="9" hidden="1"/>
    <cellStyle name="Followed Hyperlink" xfId="5632" builtinId="9" hidden="1"/>
    <cellStyle name="Followed Hyperlink" xfId="5637" builtinId="9" hidden="1"/>
    <cellStyle name="Followed Hyperlink" xfId="5643" builtinId="9" hidden="1"/>
    <cellStyle name="Followed Hyperlink" xfId="5648" builtinId="9" hidden="1"/>
    <cellStyle name="Followed Hyperlink" xfId="5653" builtinId="9" hidden="1"/>
    <cellStyle name="Followed Hyperlink" xfId="5659" builtinId="9" hidden="1"/>
    <cellStyle name="Followed Hyperlink" xfId="5664" builtinId="9" hidden="1"/>
    <cellStyle name="Followed Hyperlink" xfId="5669" builtinId="9" hidden="1"/>
    <cellStyle name="Followed Hyperlink" xfId="5675" builtinId="9" hidden="1"/>
    <cellStyle name="Followed Hyperlink" xfId="6210" builtinId="9" hidden="1"/>
    <cellStyle name="Followed Hyperlink" xfId="6215" builtinId="9" hidden="1"/>
    <cellStyle name="Followed Hyperlink" xfId="6221" builtinId="9" hidden="1"/>
    <cellStyle name="Followed Hyperlink" xfId="6226" builtinId="9" hidden="1"/>
    <cellStyle name="Followed Hyperlink" xfId="6231" builtinId="9" hidden="1"/>
    <cellStyle name="Followed Hyperlink" xfId="6237" builtinId="9" hidden="1"/>
    <cellStyle name="Followed Hyperlink" xfId="6242" builtinId="9" hidden="1"/>
    <cellStyle name="Followed Hyperlink" xfId="6247" builtinId="9" hidden="1"/>
    <cellStyle name="Followed Hyperlink" xfId="6253" builtinId="9" hidden="1"/>
    <cellStyle name="Followed Hyperlink" xfId="6202" builtinId="9" hidden="1"/>
    <cellStyle name="Followed Hyperlink" xfId="6197" builtinId="9" hidden="1"/>
    <cellStyle name="Followed Hyperlink" xfId="6191" builtinId="9" hidden="1"/>
    <cellStyle name="Followed Hyperlink" xfId="6186" builtinId="9" hidden="1"/>
    <cellStyle name="Followed Hyperlink" xfId="6181" builtinId="9" hidden="1"/>
    <cellStyle name="Followed Hyperlink" xfId="6175" builtinId="9" hidden="1"/>
    <cellStyle name="Followed Hyperlink" xfId="6170" builtinId="9" hidden="1"/>
    <cellStyle name="Followed Hyperlink" xfId="6165" builtinId="9" hidden="1"/>
    <cellStyle name="Followed Hyperlink" xfId="6159" builtinId="9" hidden="1"/>
    <cellStyle name="Followed Hyperlink" xfId="6154" builtinId="9" hidden="1"/>
    <cellStyle name="Followed Hyperlink" xfId="6149" builtinId="9" hidden="1"/>
    <cellStyle name="Followed Hyperlink" xfId="6143" builtinId="9" hidden="1"/>
    <cellStyle name="Followed Hyperlink" xfId="6138" builtinId="9" hidden="1"/>
    <cellStyle name="Followed Hyperlink" xfId="6133" builtinId="9" hidden="1"/>
    <cellStyle name="Followed Hyperlink" xfId="6127" builtinId="9" hidden="1"/>
    <cellStyle name="Followed Hyperlink" xfId="131" builtinId="9" hidden="1"/>
    <cellStyle name="Followed Hyperlink" xfId="6121" builtinId="9" hidden="1"/>
    <cellStyle name="Followed Hyperlink" xfId="6115" builtinId="9" hidden="1"/>
    <cellStyle name="Followed Hyperlink" xfId="6110" builtinId="9" hidden="1"/>
    <cellStyle name="Followed Hyperlink" xfId="6105" builtinId="9" hidden="1"/>
    <cellStyle name="Followed Hyperlink" xfId="6099" builtinId="9" hidden="1"/>
    <cellStyle name="Followed Hyperlink" xfId="6094" builtinId="9" hidden="1"/>
    <cellStyle name="Followed Hyperlink" xfId="6089" builtinId="9" hidden="1"/>
    <cellStyle name="Followed Hyperlink" xfId="6083" builtinId="9" hidden="1"/>
    <cellStyle name="Followed Hyperlink" xfId="6078" builtinId="9" hidden="1"/>
    <cellStyle name="Followed Hyperlink" xfId="6073" builtinId="9" hidden="1"/>
    <cellStyle name="Followed Hyperlink" xfId="6067" builtinId="9" hidden="1"/>
    <cellStyle name="Followed Hyperlink" xfId="6062" builtinId="9" hidden="1"/>
    <cellStyle name="Followed Hyperlink" xfId="6057" builtinId="9" hidden="1"/>
    <cellStyle name="Followed Hyperlink" xfId="6051" builtinId="9" hidden="1"/>
    <cellStyle name="Followed Hyperlink" xfId="6046" builtinId="9" hidden="1"/>
    <cellStyle name="Followed Hyperlink" xfId="6041" builtinId="9" hidden="1"/>
    <cellStyle name="Followed Hyperlink" xfId="6035" builtinId="9" hidden="1"/>
    <cellStyle name="Followed Hyperlink" xfId="6030" builtinId="9" hidden="1"/>
    <cellStyle name="Followed Hyperlink" xfId="6025" builtinId="9" hidden="1"/>
    <cellStyle name="Followed Hyperlink" xfId="6019" builtinId="9" hidden="1"/>
    <cellStyle name="Followed Hyperlink" xfId="6014" builtinId="9" hidden="1"/>
    <cellStyle name="Followed Hyperlink" xfId="6009" builtinId="9" hidden="1"/>
    <cellStyle name="Followed Hyperlink" xfId="6003" builtinId="9" hidden="1"/>
    <cellStyle name="Followed Hyperlink" xfId="5998" builtinId="9" hidden="1"/>
    <cellStyle name="Followed Hyperlink" xfId="5993" builtinId="9" hidden="1"/>
    <cellStyle name="Followed Hyperlink" xfId="5987" builtinId="9" hidden="1"/>
    <cellStyle name="Followed Hyperlink" xfId="5982" builtinId="9" hidden="1"/>
    <cellStyle name="Followed Hyperlink" xfId="5977" builtinId="9" hidden="1"/>
    <cellStyle name="Followed Hyperlink" xfId="5971" builtinId="9" hidden="1"/>
    <cellStyle name="Followed Hyperlink" xfId="5966" builtinId="9" hidden="1"/>
    <cellStyle name="Followed Hyperlink" xfId="5961" builtinId="9" hidden="1"/>
    <cellStyle name="Followed Hyperlink" xfId="5955" builtinId="9" hidden="1"/>
    <cellStyle name="Followed Hyperlink" xfId="5950" builtinId="9" hidden="1"/>
    <cellStyle name="Followed Hyperlink" xfId="5945" builtinId="9" hidden="1"/>
    <cellStyle name="Followed Hyperlink" xfId="5939" builtinId="9" hidden="1"/>
    <cellStyle name="Followed Hyperlink" xfId="5934" builtinId="9" hidden="1"/>
    <cellStyle name="Followed Hyperlink" xfId="5929" builtinId="9" hidden="1"/>
    <cellStyle name="Followed Hyperlink" xfId="5923" builtinId="9" hidden="1"/>
    <cellStyle name="Followed Hyperlink" xfId="5918" builtinId="9" hidden="1"/>
    <cellStyle name="Followed Hyperlink" xfId="5915" builtinId="9" hidden="1"/>
    <cellStyle name="Followed Hyperlink" xfId="5909" builtinId="9" hidden="1"/>
    <cellStyle name="Followed Hyperlink" xfId="5904" builtinId="9" hidden="1"/>
    <cellStyle name="Followed Hyperlink" xfId="5899" builtinId="9" hidden="1"/>
    <cellStyle name="Followed Hyperlink" xfId="5893" builtinId="9" hidden="1"/>
    <cellStyle name="Followed Hyperlink" xfId="5888" builtinId="9" hidden="1"/>
    <cellStyle name="Followed Hyperlink" xfId="5883" builtinId="9" hidden="1"/>
    <cellStyle name="Followed Hyperlink" xfId="5877" builtinId="9" hidden="1"/>
    <cellStyle name="Followed Hyperlink" xfId="5872" builtinId="9" hidden="1"/>
    <cellStyle name="Followed Hyperlink" xfId="5867" builtinId="9" hidden="1"/>
    <cellStyle name="Followed Hyperlink" xfId="5861" builtinId="9" hidden="1"/>
    <cellStyle name="Followed Hyperlink" xfId="5856" builtinId="9" hidden="1"/>
    <cellStyle name="Followed Hyperlink" xfId="5851" builtinId="9" hidden="1"/>
    <cellStyle name="Followed Hyperlink" xfId="5846" builtinId="9" hidden="1"/>
    <cellStyle name="Followed Hyperlink" xfId="5841" builtinId="9" hidden="1"/>
    <cellStyle name="Followed Hyperlink" xfId="5836" builtinId="9" hidden="1"/>
    <cellStyle name="Followed Hyperlink" xfId="5831" builtinId="9" hidden="1"/>
    <cellStyle name="Followed Hyperlink" xfId="5826" builtinId="9" hidden="1"/>
    <cellStyle name="Followed Hyperlink" xfId="5821" builtinId="9" hidden="1"/>
    <cellStyle name="Followed Hyperlink" xfId="5816" builtinId="9" hidden="1"/>
    <cellStyle name="Followed Hyperlink" xfId="5811" builtinId="9" hidden="1"/>
    <cellStyle name="Followed Hyperlink" xfId="5807" builtinId="9" hidden="1"/>
    <cellStyle name="Followed Hyperlink" xfId="5801" builtinId="9" hidden="1"/>
    <cellStyle name="Followed Hyperlink" xfId="5796" builtinId="9" hidden="1"/>
    <cellStyle name="Followed Hyperlink" xfId="5795" builtinId="9" hidden="1"/>
    <cellStyle name="Followed Hyperlink" xfId="5789" builtinId="9" hidden="1"/>
    <cellStyle name="Followed Hyperlink" xfId="5784" builtinId="9" hidden="1"/>
    <cellStyle name="Followed Hyperlink" xfId="5779" builtinId="9" hidden="1"/>
    <cellStyle name="Followed Hyperlink" xfId="5773" builtinId="9" hidden="1"/>
    <cellStyle name="Followed Hyperlink" xfId="5768" builtinId="9" hidden="1"/>
    <cellStyle name="Followed Hyperlink" xfId="5763" builtinId="9" hidden="1"/>
    <cellStyle name="Followed Hyperlink" xfId="5757" builtinId="9" hidden="1"/>
    <cellStyle name="Followed Hyperlink" xfId="129" builtinId="9" hidden="1"/>
    <cellStyle name="Followed Hyperlink" xfId="5751" builtinId="9" hidden="1"/>
    <cellStyle name="Followed Hyperlink" xfId="5745" builtinId="9" hidden="1"/>
    <cellStyle name="Followed Hyperlink" xfId="5742" builtinId="9" hidden="1"/>
    <cellStyle name="Followed Hyperlink" xfId="5737" builtinId="9" hidden="1"/>
    <cellStyle name="Followed Hyperlink" xfId="5731" builtinId="9" hidden="1"/>
    <cellStyle name="Followed Hyperlink" xfId="5726" builtinId="9" hidden="1"/>
    <cellStyle name="Followed Hyperlink" xfId="5736" builtinId="9" hidden="1"/>
    <cellStyle name="Followed Hyperlink" xfId="5750" builtinId="9" hidden="1"/>
    <cellStyle name="Followed Hyperlink" xfId="5762" builtinId="9" hidden="1"/>
    <cellStyle name="Followed Hyperlink" xfId="5778" builtinId="9" hidden="1"/>
    <cellStyle name="Followed Hyperlink" xfId="5794" builtinId="9" hidden="1"/>
    <cellStyle name="Followed Hyperlink" xfId="5806" builtinId="9" hidden="1"/>
    <cellStyle name="Followed Hyperlink" xfId="5820" builtinId="9" hidden="1"/>
    <cellStyle name="Followed Hyperlink" xfId="110" builtinId="9" hidden="1"/>
    <cellStyle name="Followed Hyperlink" xfId="5850" builtinId="9" hidden="1"/>
    <cellStyle name="Followed Hyperlink" xfId="5866" builtinId="9" hidden="1"/>
    <cellStyle name="Followed Hyperlink" xfId="5882" builtinId="9" hidden="1"/>
    <cellStyle name="Followed Hyperlink" xfId="5898" builtinId="9" hidden="1"/>
    <cellStyle name="Followed Hyperlink" xfId="5914" builtinId="9" hidden="1"/>
    <cellStyle name="Followed Hyperlink" xfId="5928" builtinId="9" hidden="1"/>
    <cellStyle name="Followed Hyperlink" xfId="5944" builtinId="9" hidden="1"/>
    <cellStyle name="Followed Hyperlink" xfId="5960" builtinId="9" hidden="1"/>
    <cellStyle name="Followed Hyperlink" xfId="5976" builtinId="9" hidden="1"/>
    <cellStyle name="Followed Hyperlink" xfId="5992" builtinId="9" hidden="1"/>
    <cellStyle name="Followed Hyperlink" xfId="6008" builtinId="9" hidden="1"/>
    <cellStyle name="Followed Hyperlink" xfId="6024" builtinId="9" hidden="1"/>
    <cellStyle name="Followed Hyperlink" xfId="6040" builtinId="9" hidden="1"/>
    <cellStyle name="Followed Hyperlink" xfId="6056" builtinId="9" hidden="1"/>
    <cellStyle name="Followed Hyperlink" xfId="6072" builtinId="9" hidden="1"/>
    <cellStyle name="Followed Hyperlink" xfId="6088" builtinId="9" hidden="1"/>
    <cellStyle name="Followed Hyperlink" xfId="6104" builtinId="9" hidden="1"/>
    <cellStyle name="Followed Hyperlink" xfId="6120" builtinId="9" hidden="1"/>
    <cellStyle name="Followed Hyperlink" xfId="6132" builtinId="9" hidden="1"/>
    <cellStyle name="Followed Hyperlink" xfId="6148" builtinId="9" hidden="1"/>
    <cellStyle name="Followed Hyperlink" xfId="6164" builtinId="9" hidden="1"/>
    <cellStyle name="Followed Hyperlink" xfId="6180" builtinId="9" hidden="1"/>
    <cellStyle name="Followed Hyperlink" xfId="6196" builtinId="9" hidden="1"/>
    <cellStyle name="Followed Hyperlink" xfId="6248" builtinId="9" hidden="1"/>
    <cellStyle name="Followed Hyperlink" xfId="6232" builtinId="9" hidden="1"/>
    <cellStyle name="Followed Hyperlink" xfId="6216" builtinId="9" hidden="1"/>
    <cellStyle name="Followed Hyperlink" xfId="5670" builtinId="9" hidden="1"/>
    <cellStyle name="Followed Hyperlink" xfId="5654" builtinId="9" hidden="1"/>
    <cellStyle name="Followed Hyperlink" xfId="5638" builtinId="9" hidden="1"/>
    <cellStyle name="Followed Hyperlink" xfId="5622" builtinId="9" hidden="1"/>
    <cellStyle name="Followed Hyperlink" xfId="5606" builtinId="9" hidden="1"/>
    <cellStyle name="Followed Hyperlink" xfId="5590" builtinId="9" hidden="1"/>
    <cellStyle name="Followed Hyperlink" xfId="5574" builtinId="9" hidden="1"/>
    <cellStyle name="Followed Hyperlink" xfId="5558" builtinId="9" hidden="1"/>
    <cellStyle name="Followed Hyperlink" xfId="5542" builtinId="9" hidden="1"/>
    <cellStyle name="Followed Hyperlink" xfId="5526" builtinId="9" hidden="1"/>
    <cellStyle name="Followed Hyperlink" xfId="5510" builtinId="9" hidden="1"/>
    <cellStyle name="Followed Hyperlink" xfId="5494" builtinId="9" hidden="1"/>
    <cellStyle name="Followed Hyperlink" xfId="5478" builtinId="9" hidden="1"/>
    <cellStyle name="Followed Hyperlink" xfId="5462" builtinId="9" hidden="1"/>
    <cellStyle name="Followed Hyperlink" xfId="5446" builtinId="9" hidden="1"/>
    <cellStyle name="Followed Hyperlink" xfId="5430" builtinId="9" hidden="1"/>
    <cellStyle name="Followed Hyperlink" xfId="5414" builtinId="9" hidden="1"/>
    <cellStyle name="Followed Hyperlink" xfId="5398" builtinId="9" hidden="1"/>
    <cellStyle name="Followed Hyperlink" xfId="5382" builtinId="9" hidden="1"/>
    <cellStyle name="Followed Hyperlink" xfId="5366" builtinId="9" hidden="1"/>
    <cellStyle name="Followed Hyperlink" xfId="5350" builtinId="9" hidden="1"/>
    <cellStyle name="Followed Hyperlink" xfId="5334" builtinId="9" hidden="1"/>
    <cellStyle name="Followed Hyperlink" xfId="5318" builtinId="9" hidden="1"/>
    <cellStyle name="Followed Hyperlink" xfId="5302" builtinId="9" hidden="1"/>
    <cellStyle name="Followed Hyperlink" xfId="5286" builtinId="9" hidden="1"/>
    <cellStyle name="Followed Hyperlink" xfId="5270" builtinId="9" hidden="1"/>
    <cellStyle name="Followed Hyperlink" xfId="5254" builtinId="9" hidden="1"/>
    <cellStyle name="Followed Hyperlink" xfId="5238" builtinId="9" hidden="1"/>
    <cellStyle name="Followed Hyperlink" xfId="5222" builtinId="9" hidden="1"/>
    <cellStyle name="Followed Hyperlink" xfId="5206" builtinId="9" hidden="1"/>
    <cellStyle name="Followed Hyperlink" xfId="5190" builtinId="9" hidden="1"/>
    <cellStyle name="Followed Hyperlink" xfId="5174" builtinId="9" hidden="1"/>
    <cellStyle name="Followed Hyperlink" xfId="5158" builtinId="9" hidden="1"/>
    <cellStyle name="Followed Hyperlink" xfId="5141" builtinId="9" hidden="1"/>
    <cellStyle name="Followed Hyperlink" xfId="5125" builtinId="9" hidden="1"/>
    <cellStyle name="Followed Hyperlink" xfId="376" builtinId="9" hidden="1"/>
    <cellStyle name="Followed Hyperlink" xfId="380" builtinId="9" hidden="1"/>
    <cellStyle name="Followed Hyperlink" xfId="385" builtinId="9" hidden="1"/>
    <cellStyle name="Followed Hyperlink" xfId="389" builtinId="9" hidden="1"/>
    <cellStyle name="Followed Hyperlink" xfId="394" builtinId="9" hidden="1"/>
    <cellStyle name="Followed Hyperlink" xfId="399" builtinId="9" hidden="1"/>
    <cellStyle name="Followed Hyperlink" xfId="403" builtinId="9" hidden="1"/>
    <cellStyle name="Followed Hyperlink" xfId="408" builtinId="9" hidden="1"/>
    <cellStyle name="Followed Hyperlink" xfId="412" builtinId="9" hidden="1"/>
    <cellStyle name="Followed Hyperlink" xfId="417" builtinId="9" hidden="1"/>
    <cellStyle name="Followed Hyperlink" xfId="421" builtinId="9" hidden="1"/>
    <cellStyle name="Followed Hyperlink" xfId="426" builtinId="9" hidden="1"/>
    <cellStyle name="Followed Hyperlink" xfId="431" builtinId="9" hidden="1"/>
    <cellStyle name="Followed Hyperlink" xfId="435" builtinId="9" hidden="1"/>
    <cellStyle name="Followed Hyperlink" xfId="440" builtinId="9" hidden="1"/>
    <cellStyle name="Followed Hyperlink" xfId="444" builtinId="9" hidden="1"/>
    <cellStyle name="Followed Hyperlink" xfId="449" builtinId="9" hidden="1"/>
    <cellStyle name="Followed Hyperlink" xfId="453" builtinId="9" hidden="1"/>
    <cellStyle name="Followed Hyperlink" xfId="458" builtinId="9" hidden="1"/>
    <cellStyle name="Followed Hyperlink" xfId="463" builtinId="9" hidden="1"/>
    <cellStyle name="Followed Hyperlink" xfId="467" builtinId="9" hidden="1"/>
    <cellStyle name="Followed Hyperlink" xfId="472" builtinId="9" hidden="1"/>
    <cellStyle name="Followed Hyperlink" xfId="476" builtinId="9" hidden="1"/>
    <cellStyle name="Followed Hyperlink" xfId="481" builtinId="9" hidden="1"/>
    <cellStyle name="Followed Hyperlink" xfId="485" builtinId="9" hidden="1"/>
    <cellStyle name="Followed Hyperlink" xfId="490" builtinId="9" hidden="1"/>
    <cellStyle name="Followed Hyperlink" xfId="495" builtinId="9" hidden="1"/>
    <cellStyle name="Followed Hyperlink" xfId="499" builtinId="9" hidden="1"/>
    <cellStyle name="Followed Hyperlink" xfId="504" builtinId="9" hidden="1"/>
    <cellStyle name="Followed Hyperlink" xfId="508" builtinId="9" hidden="1"/>
    <cellStyle name="Followed Hyperlink" xfId="513" builtinId="9" hidden="1"/>
    <cellStyle name="Followed Hyperlink" xfId="517" builtinId="9" hidden="1"/>
    <cellStyle name="Followed Hyperlink" xfId="522" builtinId="9" hidden="1"/>
    <cellStyle name="Followed Hyperlink" xfId="527" builtinId="9" hidden="1"/>
    <cellStyle name="Followed Hyperlink" xfId="531" builtinId="9" hidden="1"/>
    <cellStyle name="Followed Hyperlink" xfId="536" builtinId="9" hidden="1"/>
    <cellStyle name="Followed Hyperlink" xfId="540" builtinId="9" hidden="1"/>
    <cellStyle name="Followed Hyperlink" xfId="545" builtinId="9" hidden="1"/>
    <cellStyle name="Followed Hyperlink" xfId="549" builtinId="9" hidden="1"/>
    <cellStyle name="Followed Hyperlink" xfId="554" builtinId="9" hidden="1"/>
    <cellStyle name="Followed Hyperlink" xfId="559" builtinId="9" hidden="1"/>
    <cellStyle name="Followed Hyperlink" xfId="563" builtinId="9" hidden="1"/>
    <cellStyle name="Followed Hyperlink" xfId="568" builtinId="9" hidden="1"/>
    <cellStyle name="Followed Hyperlink" xfId="572" builtinId="9" hidden="1"/>
    <cellStyle name="Followed Hyperlink" xfId="577" builtinId="9" hidden="1"/>
    <cellStyle name="Followed Hyperlink" xfId="581" builtinId="9" hidden="1"/>
    <cellStyle name="Followed Hyperlink" xfId="586" builtinId="9" hidden="1"/>
    <cellStyle name="Followed Hyperlink" xfId="591" builtinId="9" hidden="1"/>
    <cellStyle name="Followed Hyperlink" xfId="595" builtinId="9" hidden="1"/>
    <cellStyle name="Followed Hyperlink" xfId="600" builtinId="9" hidden="1"/>
    <cellStyle name="Followed Hyperlink" xfId="604" builtinId="9" hidden="1"/>
    <cellStyle name="Followed Hyperlink" xfId="609" builtinId="9" hidden="1"/>
    <cellStyle name="Followed Hyperlink" xfId="615" builtinId="9" hidden="1"/>
    <cellStyle name="Followed Hyperlink" xfId="620" builtinId="9" hidden="1"/>
    <cellStyle name="Followed Hyperlink" xfId="627" builtinId="9" hidden="1"/>
    <cellStyle name="Followed Hyperlink" xfId="631" builtinId="9" hidden="1"/>
    <cellStyle name="Followed Hyperlink" xfId="636" builtinId="9" hidden="1"/>
    <cellStyle name="Followed Hyperlink" xfId="640" builtinId="9" hidden="1"/>
    <cellStyle name="Followed Hyperlink" xfId="645" builtinId="9" hidden="1"/>
    <cellStyle name="Followed Hyperlink" xfId="649" builtinId="9" hidden="1"/>
    <cellStyle name="Followed Hyperlink" xfId="654" builtinId="9" hidden="1"/>
    <cellStyle name="Followed Hyperlink" xfId="659" builtinId="9" hidden="1"/>
    <cellStyle name="Followed Hyperlink" xfId="663" builtinId="9" hidden="1"/>
    <cellStyle name="Followed Hyperlink" xfId="668" builtinId="9" hidden="1"/>
    <cellStyle name="Followed Hyperlink" xfId="5107" builtinId="9" hidden="1"/>
    <cellStyle name="Followed Hyperlink" xfId="5112" builtinId="9" hidden="1"/>
    <cellStyle name="Followed Hyperlink" xfId="5116" builtinId="9" hidden="1"/>
    <cellStyle name="Followed Hyperlink" xfId="5121" builtinId="9" hidden="1"/>
    <cellStyle name="Followed Hyperlink" xfId="5117" builtinId="9" hidden="1"/>
    <cellStyle name="Followed Hyperlink" xfId="650" builtinId="9" hidden="1"/>
    <cellStyle name="Followed Hyperlink" xfId="616" builtinId="9" hidden="1"/>
    <cellStyle name="Followed Hyperlink" xfId="582" builtinId="9" hidden="1"/>
    <cellStyle name="Followed Hyperlink" xfId="550" builtinId="9" hidden="1"/>
    <cellStyle name="Followed Hyperlink" xfId="518" builtinId="9" hidden="1"/>
    <cellStyle name="Followed Hyperlink" xfId="486" builtinId="9" hidden="1"/>
    <cellStyle name="Followed Hyperlink" xfId="454" builtinId="9" hidden="1"/>
    <cellStyle name="Followed Hyperlink" xfId="422" builtinId="9" hidden="1"/>
    <cellStyle name="Followed Hyperlink" xfId="390" builtinId="9" hidden="1"/>
    <cellStyle name="Followed Hyperlink" xfId="248" builtinId="9" hidden="1"/>
    <cellStyle name="Followed Hyperlink" xfId="252" builtinId="9" hidden="1"/>
    <cellStyle name="Followed Hyperlink" xfId="256" builtinId="9" hidden="1"/>
    <cellStyle name="Followed Hyperlink" xfId="260" builtinId="9" hidden="1"/>
    <cellStyle name="Followed Hyperlink" xfId="265" builtinId="9" hidden="1"/>
    <cellStyle name="Followed Hyperlink" xfId="269" builtinId="9" hidden="1"/>
    <cellStyle name="Followed Hyperlink" xfId="273" builtinId="9" hidden="1"/>
    <cellStyle name="Followed Hyperlink" xfId="277" builtinId="9" hidden="1"/>
    <cellStyle name="Followed Hyperlink" xfId="282" builtinId="9" hidden="1"/>
    <cellStyle name="Followed Hyperlink" xfId="286" builtinId="9" hidden="1"/>
    <cellStyle name="Followed Hyperlink" xfId="290" builtinId="9" hidden="1"/>
    <cellStyle name="Followed Hyperlink" xfId="295" builtinId="9" hidden="1"/>
    <cellStyle name="Followed Hyperlink" xfId="299" builtinId="9" hidden="1"/>
    <cellStyle name="Followed Hyperlink" xfId="303" builtinId="9" hidden="1"/>
    <cellStyle name="Followed Hyperlink" xfId="307" builtinId="9" hidden="1"/>
    <cellStyle name="Followed Hyperlink" xfId="312" builtinId="9" hidden="1"/>
    <cellStyle name="Followed Hyperlink" xfId="316" builtinId="9" hidden="1"/>
    <cellStyle name="Followed Hyperlink" xfId="320" builtinId="9" hidden="1"/>
    <cellStyle name="Followed Hyperlink" xfId="324" builtinId="9" hidden="1"/>
    <cellStyle name="Followed Hyperlink" xfId="329" builtinId="9" hidden="1"/>
    <cellStyle name="Followed Hyperlink" xfId="333" builtinId="9" hidden="1"/>
    <cellStyle name="Followed Hyperlink" xfId="337" builtinId="9" hidden="1"/>
    <cellStyle name="Followed Hyperlink" xfId="341" builtinId="9" hidden="1"/>
    <cellStyle name="Followed Hyperlink" xfId="346" builtinId="9" hidden="1"/>
    <cellStyle name="Followed Hyperlink" xfId="350" builtinId="9" hidden="1"/>
    <cellStyle name="Followed Hyperlink" xfId="354" builtinId="9" hidden="1"/>
    <cellStyle name="Followed Hyperlink" xfId="359" builtinId="9" hidden="1"/>
    <cellStyle name="Followed Hyperlink" xfId="363" builtinId="9" hidden="1"/>
    <cellStyle name="Followed Hyperlink" xfId="367" builtinId="9" hidden="1"/>
    <cellStyle name="Followed Hyperlink" xfId="371" builtinId="9" hidden="1"/>
    <cellStyle name="Followed Hyperlink" xfId="310" builtinId="9" hidden="1"/>
    <cellStyle name="Followed Hyperlink" xfId="246" builtinId="9" hidden="1"/>
    <cellStyle name="Followed Hyperlink" xfId="193" builtinId="9" hidden="1"/>
    <cellStyle name="Followed Hyperlink" xfId="197" builtinId="9" hidden="1"/>
    <cellStyle name="Followed Hyperlink" xfId="201" builtinId="9" hidden="1"/>
    <cellStyle name="Followed Hyperlink" xfId="205" builtinId="9" hidden="1"/>
    <cellStyle name="Followed Hyperlink" xfId="209" builtinId="9" hidden="1"/>
    <cellStyle name="Followed Hyperlink" xfId="213" builtinId="9" hidden="1"/>
    <cellStyle name="Followed Hyperlink" xfId="218" builtinId="9" hidden="1"/>
    <cellStyle name="Followed Hyperlink" xfId="222" builtinId="9" hidden="1"/>
    <cellStyle name="Followed Hyperlink" xfId="226" builtinId="9" hidden="1"/>
    <cellStyle name="Followed Hyperlink" xfId="230" builtinId="9" hidden="1"/>
    <cellStyle name="Followed Hyperlink" xfId="234" builtinId="9" hidden="1"/>
    <cellStyle name="Followed Hyperlink" xfId="238" builtinId="9" hidden="1"/>
    <cellStyle name="Followed Hyperlink" xfId="242" builtinId="9" hidden="1"/>
    <cellStyle name="Followed Hyperlink" xfId="214" builtinId="9" hidden="1"/>
    <cellStyle name="Followed Hyperlink" xfId="166" builtinId="9" hidden="1"/>
    <cellStyle name="Followed Hyperlink" xfId="170" builtinId="9" hidden="1"/>
    <cellStyle name="Followed Hyperlink" xfId="174" builtinId="9" hidden="1"/>
    <cellStyle name="Followed Hyperlink" xfId="178" builtinId="9" hidden="1"/>
    <cellStyle name="Followed Hyperlink" xfId="182" builtinId="9" hidden="1"/>
    <cellStyle name="Followed Hyperlink" xfId="186" builtinId="9" hidden="1"/>
    <cellStyle name="Followed Hyperlink" xfId="149" builtinId="9" hidden="1"/>
    <cellStyle name="Followed Hyperlink" xfId="154" builtinId="9" hidden="1"/>
    <cellStyle name="Followed Hyperlink" xfId="158" builtinId="9" hidden="1"/>
    <cellStyle name="Followed Hyperlink" xfId="162" builtinId="9" hidden="1"/>
    <cellStyle name="Followed Hyperlink" xfId="145" builtinId="9" hidden="1"/>
    <cellStyle name="Followed Hyperlink" xfId="140" builtinId="9" hidden="1"/>
    <cellStyle name="Followed Hyperlink" xfId="139" builtinId="9" hidden="1"/>
    <cellStyle name="Followed Hyperlink" xfId="138" builtinId="9" hidden="1"/>
    <cellStyle name="Followed Hyperlink" xfId="148" builtinId="9" hidden="1"/>
    <cellStyle name="Followed Hyperlink" xfId="144" builtinId="9" hidden="1"/>
    <cellStyle name="Followed Hyperlink" xfId="161" builtinId="9" hidden="1"/>
    <cellStyle name="Followed Hyperlink" xfId="157" builtinId="9" hidden="1"/>
    <cellStyle name="Followed Hyperlink" xfId="153" builtinId="9" hidden="1"/>
    <cellStyle name="Followed Hyperlink" xfId="189" builtinId="9" hidden="1"/>
    <cellStyle name="Followed Hyperlink" xfId="185" builtinId="9" hidden="1"/>
    <cellStyle name="Followed Hyperlink" xfId="181" builtinId="9" hidden="1"/>
    <cellStyle name="Followed Hyperlink" xfId="177" builtinId="9" hidden="1"/>
    <cellStyle name="Followed Hyperlink" xfId="173" builtinId="9" hidden="1"/>
    <cellStyle name="Followed Hyperlink" xfId="169" builtinId="9" hidden="1"/>
    <cellStyle name="Followed Hyperlink" xfId="165" builtinId="9" hidden="1"/>
    <cellStyle name="Followed Hyperlink" xfId="245" builtinId="9" hidden="1"/>
    <cellStyle name="Followed Hyperlink" xfId="241" builtinId="9" hidden="1"/>
    <cellStyle name="Followed Hyperlink" xfId="237" builtinId="9" hidden="1"/>
    <cellStyle name="Followed Hyperlink" xfId="233" builtinId="9" hidden="1"/>
    <cellStyle name="Followed Hyperlink" xfId="229" builtinId="9" hidden="1"/>
    <cellStyle name="Followed Hyperlink" xfId="225" builtinId="9" hidden="1"/>
    <cellStyle name="Followed Hyperlink" xfId="221" builtinId="9" hidden="1"/>
    <cellStyle name="Followed Hyperlink" xfId="217" builtinId="9" hidden="1"/>
    <cellStyle name="Followed Hyperlink" xfId="212" builtinId="9" hidden="1"/>
    <cellStyle name="Followed Hyperlink" xfId="208" builtinId="9" hidden="1"/>
    <cellStyle name="Followed Hyperlink" xfId="204" builtinId="9" hidden="1"/>
    <cellStyle name="Followed Hyperlink" xfId="200" builtinId="9" hidden="1"/>
    <cellStyle name="Followed Hyperlink" xfId="196" builtinId="9" hidden="1"/>
    <cellStyle name="Followed Hyperlink" xfId="192" builtinId="9" hidden="1"/>
    <cellStyle name="Followed Hyperlink" xfId="262" builtinId="9" hidden="1"/>
    <cellStyle name="Followed Hyperlink" xfId="326" builtinId="9" hidden="1"/>
    <cellStyle name="Followed Hyperlink" xfId="370" builtinId="9" hidden="1"/>
    <cellStyle name="Followed Hyperlink" xfId="366" builtinId="9" hidden="1"/>
    <cellStyle name="Followed Hyperlink" xfId="362" builtinId="9" hidden="1"/>
    <cellStyle name="Followed Hyperlink" xfId="357" builtinId="9" hidden="1"/>
    <cellStyle name="Followed Hyperlink" xfId="353" builtinId="9" hidden="1"/>
    <cellStyle name="Followed Hyperlink" xfId="349" builtinId="9" hidden="1"/>
    <cellStyle name="Followed Hyperlink" xfId="345" builtinId="9" hidden="1"/>
    <cellStyle name="Followed Hyperlink" xfId="340" builtinId="9" hidden="1"/>
    <cellStyle name="Followed Hyperlink" xfId="336" builtinId="9" hidden="1"/>
    <cellStyle name="Followed Hyperlink" xfId="332" builtinId="9" hidden="1"/>
    <cellStyle name="Followed Hyperlink" xfId="328" builtinId="9" hidden="1"/>
    <cellStyle name="Followed Hyperlink" xfId="323" builtinId="9" hidden="1"/>
    <cellStyle name="Followed Hyperlink" xfId="319" builtinId="9" hidden="1"/>
    <cellStyle name="Followed Hyperlink" xfId="315" builtinId="9" hidden="1"/>
    <cellStyle name="Followed Hyperlink" xfId="311" builtinId="9" hidden="1"/>
    <cellStyle name="Followed Hyperlink" xfId="306" builtinId="9" hidden="1"/>
    <cellStyle name="Followed Hyperlink" xfId="302" builtinId="9" hidden="1"/>
    <cellStyle name="Followed Hyperlink" xfId="298" builtinId="9" hidden="1"/>
    <cellStyle name="Followed Hyperlink" xfId="293" builtinId="9" hidden="1"/>
    <cellStyle name="Followed Hyperlink" xfId="289" builtinId="9" hidden="1"/>
    <cellStyle name="Followed Hyperlink" xfId="285" builtinId="9" hidden="1"/>
    <cellStyle name="Followed Hyperlink" xfId="281" builtinId="9" hidden="1"/>
    <cellStyle name="Followed Hyperlink" xfId="276" builtinId="9" hidden="1"/>
    <cellStyle name="Followed Hyperlink" xfId="272" builtinId="9" hidden="1"/>
    <cellStyle name="Followed Hyperlink" xfId="268" builtinId="9" hidden="1"/>
    <cellStyle name="Followed Hyperlink" xfId="264" builtinId="9" hidden="1"/>
    <cellStyle name="Followed Hyperlink" xfId="259" builtinId="9" hidden="1"/>
    <cellStyle name="Followed Hyperlink" xfId="255" builtinId="9" hidden="1"/>
    <cellStyle name="Followed Hyperlink" xfId="8148" builtinId="9" hidden="1"/>
    <cellStyle name="Followed Hyperlink" xfId="8152" builtinId="9" hidden="1"/>
    <cellStyle name="Followed Hyperlink" xfId="8156" builtinId="9" hidden="1"/>
    <cellStyle name="Followed Hyperlink" xfId="8164" builtinId="9" hidden="1"/>
    <cellStyle name="Followed Hyperlink" xfId="8168" builtinId="9" hidden="1"/>
    <cellStyle name="Followed Hyperlink" xfId="8172" builtinId="9" hidden="1"/>
    <cellStyle name="Followed Hyperlink" xfId="6325" builtinId="9" hidden="1"/>
    <cellStyle name="Followed Hyperlink" xfId="8182" builtinId="9" hidden="1"/>
    <cellStyle name="Followed Hyperlink" xfId="8186" builtinId="9" hidden="1"/>
    <cellStyle name="Followed Hyperlink" xfId="8194" builtinId="9" hidden="1"/>
    <cellStyle name="Followed Hyperlink" xfId="8198" builtinId="9" hidden="1"/>
    <cellStyle name="Followed Hyperlink" xfId="8202" builtinId="9" hidden="1"/>
    <cellStyle name="Followed Hyperlink" xfId="8210" builtinId="9" hidden="1"/>
    <cellStyle name="Followed Hyperlink" xfId="8214" builtinId="9" hidden="1"/>
    <cellStyle name="Followed Hyperlink" xfId="8218" builtinId="9" hidden="1"/>
    <cellStyle name="Followed Hyperlink" xfId="8226" builtinId="9" hidden="1"/>
    <cellStyle name="Followed Hyperlink" xfId="8230" builtinId="9" hidden="1"/>
    <cellStyle name="Followed Hyperlink" xfId="8234" builtinId="9" hidden="1"/>
    <cellStyle name="Followed Hyperlink" xfId="8242" builtinId="9" hidden="1"/>
    <cellStyle name="Followed Hyperlink" xfId="8246" builtinId="9" hidden="1"/>
    <cellStyle name="Followed Hyperlink" xfId="8250" builtinId="9" hidden="1"/>
    <cellStyle name="Followed Hyperlink" xfId="8258" builtinId="9" hidden="1"/>
    <cellStyle name="Followed Hyperlink" xfId="8262" builtinId="9" hidden="1"/>
    <cellStyle name="Followed Hyperlink" xfId="8266" builtinId="9" hidden="1"/>
    <cellStyle name="Followed Hyperlink" xfId="8274" builtinId="9" hidden="1"/>
    <cellStyle name="Followed Hyperlink" xfId="8278" builtinId="9" hidden="1"/>
    <cellStyle name="Followed Hyperlink" xfId="8282" builtinId="9" hidden="1"/>
    <cellStyle name="Followed Hyperlink" xfId="8290" builtinId="9" hidden="1"/>
    <cellStyle name="Followed Hyperlink" xfId="8294" builtinId="9" hidden="1"/>
    <cellStyle name="Followed Hyperlink" xfId="8298" builtinId="9" hidden="1"/>
    <cellStyle name="Followed Hyperlink" xfId="8306" builtinId="9" hidden="1"/>
    <cellStyle name="Followed Hyperlink" xfId="8310" builtinId="9" hidden="1"/>
    <cellStyle name="Followed Hyperlink" xfId="8314" builtinId="9" hidden="1"/>
    <cellStyle name="Followed Hyperlink" xfId="8322" builtinId="9" hidden="1"/>
    <cellStyle name="Followed Hyperlink" xfId="8326" builtinId="9" hidden="1"/>
    <cellStyle name="Followed Hyperlink" xfId="8330" builtinId="9" hidden="1"/>
    <cellStyle name="Followed Hyperlink" xfId="8338" builtinId="9" hidden="1"/>
    <cellStyle name="Followed Hyperlink" xfId="8342" builtinId="9" hidden="1"/>
    <cellStyle name="Followed Hyperlink" xfId="8346" builtinId="9" hidden="1"/>
    <cellStyle name="Followed Hyperlink" xfId="8354" builtinId="9" hidden="1"/>
    <cellStyle name="Followed Hyperlink" xfId="8358" builtinId="9" hidden="1"/>
    <cellStyle name="Followed Hyperlink" xfId="8362" builtinId="9" hidden="1"/>
    <cellStyle name="Followed Hyperlink" xfId="8370" builtinId="9" hidden="1"/>
    <cellStyle name="Followed Hyperlink" xfId="8374" builtinId="9" hidden="1"/>
    <cellStyle name="Followed Hyperlink" xfId="8378" builtinId="9" hidden="1"/>
    <cellStyle name="Followed Hyperlink" xfId="101" builtinId="9" hidden="1"/>
    <cellStyle name="Followed Hyperlink" xfId="8386" builtinId="9" hidden="1"/>
    <cellStyle name="Followed Hyperlink" xfId="8390" builtinId="9" hidden="1"/>
    <cellStyle name="Followed Hyperlink" xfId="8398" builtinId="9" hidden="1"/>
    <cellStyle name="Followed Hyperlink" xfId="8402" builtinId="9" hidden="1"/>
    <cellStyle name="Followed Hyperlink" xfId="8406" builtinId="9" hidden="1"/>
    <cellStyle name="Followed Hyperlink" xfId="8414" builtinId="9" hidden="1"/>
    <cellStyle name="Followed Hyperlink" xfId="8418" builtinId="9" hidden="1"/>
    <cellStyle name="Followed Hyperlink" xfId="8422" builtinId="9" hidden="1"/>
    <cellStyle name="Followed Hyperlink" xfId="8430" builtinId="9" hidden="1"/>
    <cellStyle name="Followed Hyperlink" xfId="8434" builtinId="9" hidden="1"/>
    <cellStyle name="Followed Hyperlink" xfId="8438" builtinId="9" hidden="1"/>
    <cellStyle name="Followed Hyperlink" xfId="8446" builtinId="9" hidden="1"/>
    <cellStyle name="Followed Hyperlink" xfId="8450" builtinId="9" hidden="1"/>
    <cellStyle name="Followed Hyperlink" xfId="8454" builtinId="9" hidden="1"/>
    <cellStyle name="Followed Hyperlink" xfId="8462" builtinId="9" hidden="1"/>
    <cellStyle name="Followed Hyperlink" xfId="8466" builtinId="9" hidden="1"/>
    <cellStyle name="Followed Hyperlink" xfId="8510" builtinId="9" hidden="1"/>
    <cellStyle name="Followed Hyperlink" xfId="8502" builtinId="9" hidden="1"/>
    <cellStyle name="Followed Hyperlink" xfId="8498" builtinId="9" hidden="1"/>
    <cellStyle name="Followed Hyperlink" xfId="8494" builtinId="9" hidden="1"/>
    <cellStyle name="Followed Hyperlink" xfId="8486" builtinId="9" hidden="1"/>
    <cellStyle name="Followed Hyperlink" xfId="8482" builtinId="9" hidden="1"/>
    <cellStyle name="Followed Hyperlink" xfId="8478" builtinId="9" hidden="1"/>
    <cellStyle name="Followed Hyperlink" xfId="8470" builtinId="9" hidden="1"/>
    <cellStyle name="Followed Hyperlink" xfId="7958" builtinId="9" hidden="1"/>
    <cellStyle name="Followed Hyperlink" xfId="7954" builtinId="9" hidden="1"/>
    <cellStyle name="Followed Hyperlink" xfId="7946" builtinId="9" hidden="1"/>
    <cellStyle name="Followed Hyperlink" xfId="7942" builtinId="9" hidden="1"/>
    <cellStyle name="Followed Hyperlink" xfId="7938" builtinId="9" hidden="1"/>
    <cellStyle name="Followed Hyperlink" xfId="7930" builtinId="9" hidden="1"/>
    <cellStyle name="Followed Hyperlink" xfId="7926" builtinId="9" hidden="1"/>
    <cellStyle name="Followed Hyperlink" xfId="7922" builtinId="9" hidden="1"/>
    <cellStyle name="Followed Hyperlink" xfId="7914" builtinId="9" hidden="1"/>
    <cellStyle name="Followed Hyperlink" xfId="7910" builtinId="9" hidden="1"/>
    <cellStyle name="Followed Hyperlink" xfId="7906" builtinId="9" hidden="1"/>
    <cellStyle name="Followed Hyperlink" xfId="7898" builtinId="9" hidden="1"/>
    <cellStyle name="Followed Hyperlink" xfId="7894" builtinId="9" hidden="1"/>
    <cellStyle name="Followed Hyperlink" xfId="7890" builtinId="9" hidden="1"/>
    <cellStyle name="Followed Hyperlink" xfId="7882" builtinId="9" hidden="1"/>
    <cellStyle name="Followed Hyperlink" xfId="7878" builtinId="9" hidden="1"/>
    <cellStyle name="Followed Hyperlink" xfId="7874" builtinId="9" hidden="1"/>
    <cellStyle name="Followed Hyperlink" xfId="7866" builtinId="9" hidden="1"/>
    <cellStyle name="Followed Hyperlink" xfId="7862" builtinId="9" hidden="1"/>
    <cellStyle name="Followed Hyperlink" xfId="7858" builtinId="9" hidden="1"/>
    <cellStyle name="Followed Hyperlink" xfId="7850" builtinId="9" hidden="1"/>
    <cellStyle name="Followed Hyperlink" xfId="7846" builtinId="9" hidden="1"/>
    <cellStyle name="Followed Hyperlink" xfId="7842" builtinId="9" hidden="1"/>
    <cellStyle name="Followed Hyperlink" xfId="7834" builtinId="9" hidden="1"/>
    <cellStyle name="Followed Hyperlink" xfId="7830" builtinId="9" hidden="1"/>
    <cellStyle name="Followed Hyperlink" xfId="7826" builtinId="9" hidden="1"/>
    <cellStyle name="Followed Hyperlink" xfId="7818" builtinId="9" hidden="1"/>
    <cellStyle name="Followed Hyperlink" xfId="7814" builtinId="9" hidden="1"/>
    <cellStyle name="Followed Hyperlink" xfId="7810" builtinId="9" hidden="1"/>
    <cellStyle name="Followed Hyperlink" xfId="7802" builtinId="9" hidden="1"/>
    <cellStyle name="Followed Hyperlink" xfId="7798" builtinId="9" hidden="1"/>
    <cellStyle name="Followed Hyperlink" xfId="7794" builtinId="9" hidden="1"/>
    <cellStyle name="Followed Hyperlink" xfId="7786" builtinId="9" hidden="1"/>
    <cellStyle name="Followed Hyperlink" xfId="7782" builtinId="9" hidden="1"/>
    <cellStyle name="Followed Hyperlink" xfId="7778" builtinId="9" hidden="1"/>
    <cellStyle name="Followed Hyperlink" xfId="7770" builtinId="9" hidden="1"/>
    <cellStyle name="Followed Hyperlink" xfId="7766" builtinId="9" hidden="1"/>
    <cellStyle name="Followed Hyperlink" xfId="7762" builtinId="9" hidden="1"/>
    <cellStyle name="Followed Hyperlink" xfId="7754" builtinId="9" hidden="1"/>
    <cellStyle name="Followed Hyperlink" xfId="7750" builtinId="9" hidden="1"/>
    <cellStyle name="Followed Hyperlink" xfId="7746" builtinId="9" hidden="1"/>
    <cellStyle name="Followed Hyperlink" xfId="7738" builtinId="9" hidden="1"/>
    <cellStyle name="Followed Hyperlink" xfId="7734" builtinId="9" hidden="1"/>
    <cellStyle name="Followed Hyperlink" xfId="7730" builtinId="9" hidden="1"/>
    <cellStyle name="Followed Hyperlink" xfId="7722" builtinId="9" hidden="1"/>
    <cellStyle name="Followed Hyperlink" xfId="7718" builtinId="9" hidden="1"/>
    <cellStyle name="Followed Hyperlink" xfId="7714" builtinId="9" hidden="1"/>
    <cellStyle name="Followed Hyperlink" xfId="7706" builtinId="9" hidden="1"/>
    <cellStyle name="Followed Hyperlink" xfId="7702" builtinId="9" hidden="1"/>
    <cellStyle name="Followed Hyperlink" xfId="7698" builtinId="9" hidden="1"/>
    <cellStyle name="Followed Hyperlink" xfId="7690" builtinId="9" hidden="1"/>
    <cellStyle name="Followed Hyperlink" xfId="7686" builtinId="9" hidden="1"/>
    <cellStyle name="Followed Hyperlink" xfId="7682" builtinId="9" hidden="1"/>
    <cellStyle name="Followed Hyperlink" xfId="7674" builtinId="9" hidden="1"/>
    <cellStyle name="Followed Hyperlink" xfId="7670" builtinId="9" hidden="1"/>
    <cellStyle name="Followed Hyperlink" xfId="7666" builtinId="9" hidden="1"/>
    <cellStyle name="Followed Hyperlink" xfId="7658" builtinId="9" hidden="1"/>
    <cellStyle name="Followed Hyperlink" xfId="7654" builtinId="9" hidden="1"/>
    <cellStyle name="Followed Hyperlink" xfId="7650" builtinId="9" hidden="1"/>
    <cellStyle name="Followed Hyperlink" xfId="7642" builtinId="9" hidden="1"/>
    <cellStyle name="Followed Hyperlink" xfId="7638" builtinId="9" hidden="1"/>
    <cellStyle name="Followed Hyperlink" xfId="7634" builtinId="9" hidden="1"/>
    <cellStyle name="Followed Hyperlink" xfId="7626" builtinId="9" hidden="1"/>
    <cellStyle name="Followed Hyperlink" xfId="7622" builtinId="9" hidden="1"/>
    <cellStyle name="Followed Hyperlink" xfId="7618" builtinId="9" hidden="1"/>
    <cellStyle name="Followed Hyperlink" xfId="7610" builtinId="9" hidden="1"/>
    <cellStyle name="Followed Hyperlink" xfId="7606" builtinId="9" hidden="1"/>
    <cellStyle name="Followed Hyperlink" xfId="7602" builtinId="9" hidden="1"/>
    <cellStyle name="Followed Hyperlink" xfId="7594" builtinId="9" hidden="1"/>
    <cellStyle name="Followed Hyperlink" xfId="7590" builtinId="9" hidden="1"/>
    <cellStyle name="Followed Hyperlink" xfId="7586" builtinId="9" hidden="1"/>
    <cellStyle name="Followed Hyperlink" xfId="7578" builtinId="9" hidden="1"/>
    <cellStyle name="Followed Hyperlink" xfId="7574" builtinId="9" hidden="1"/>
    <cellStyle name="Followed Hyperlink" xfId="7570" builtinId="9" hidden="1"/>
    <cellStyle name="Followed Hyperlink" xfId="7562" builtinId="9" hidden="1"/>
    <cellStyle name="Followed Hyperlink" xfId="7558" builtinId="9" hidden="1"/>
    <cellStyle name="Followed Hyperlink" xfId="7554" builtinId="9" hidden="1"/>
    <cellStyle name="Followed Hyperlink" xfId="7546" builtinId="9" hidden="1"/>
    <cellStyle name="Followed Hyperlink" xfId="7542" builtinId="9" hidden="1"/>
    <cellStyle name="Followed Hyperlink" xfId="7538" builtinId="9" hidden="1"/>
    <cellStyle name="Followed Hyperlink" xfId="7530" builtinId="9" hidden="1"/>
    <cellStyle name="Followed Hyperlink" xfId="7526" builtinId="9" hidden="1"/>
    <cellStyle name="Followed Hyperlink" xfId="7522" builtinId="9" hidden="1"/>
    <cellStyle name="Followed Hyperlink" xfId="7514" builtinId="9" hidden="1"/>
    <cellStyle name="Followed Hyperlink" xfId="7510" builtinId="9" hidden="1"/>
    <cellStyle name="Followed Hyperlink" xfId="7506" builtinId="9" hidden="1"/>
    <cellStyle name="Followed Hyperlink" xfId="7498" builtinId="9" hidden="1"/>
    <cellStyle name="Followed Hyperlink" xfId="7494" builtinId="9" hidden="1"/>
    <cellStyle name="Followed Hyperlink" xfId="7490" builtinId="9" hidden="1"/>
    <cellStyle name="Followed Hyperlink" xfId="7482" builtinId="9" hidden="1"/>
    <cellStyle name="Followed Hyperlink" xfId="7478" builtinId="9" hidden="1"/>
    <cellStyle name="Followed Hyperlink" xfId="7474" builtinId="9" hidden="1"/>
    <cellStyle name="Followed Hyperlink" xfId="7466" builtinId="9" hidden="1"/>
    <cellStyle name="Followed Hyperlink" xfId="7462" builtinId="9" hidden="1"/>
    <cellStyle name="Followed Hyperlink" xfId="7458" builtinId="9" hidden="1"/>
    <cellStyle name="Followed Hyperlink" xfId="7450" builtinId="9" hidden="1"/>
    <cellStyle name="Followed Hyperlink" xfId="7446" builtinId="9" hidden="1"/>
    <cellStyle name="Followed Hyperlink" xfId="7442" builtinId="9" hidden="1"/>
    <cellStyle name="Followed Hyperlink" xfId="7434" builtinId="9" hidden="1"/>
    <cellStyle name="Followed Hyperlink" xfId="7430" builtinId="9" hidden="1"/>
    <cellStyle name="Followed Hyperlink" xfId="7426" builtinId="9" hidden="1"/>
    <cellStyle name="Followed Hyperlink" xfId="7418" builtinId="9" hidden="1"/>
    <cellStyle name="Followed Hyperlink" xfId="7414" builtinId="9" hidden="1"/>
    <cellStyle name="Followed Hyperlink" xfId="7410" builtinId="9" hidden="1"/>
    <cellStyle name="Followed Hyperlink" xfId="7402" builtinId="9" hidden="1"/>
    <cellStyle name="Followed Hyperlink" xfId="7398" builtinId="9" hidden="1"/>
    <cellStyle name="Followed Hyperlink" xfId="7394" builtinId="9" hidden="1"/>
    <cellStyle name="Followed Hyperlink" xfId="7386" builtinId="9" hidden="1"/>
    <cellStyle name="Followed Hyperlink" xfId="6854" builtinId="9" hidden="1"/>
    <cellStyle name="Followed Hyperlink" xfId="6850" builtinId="9" hidden="1"/>
    <cellStyle name="Followed Hyperlink" xfId="6842" builtinId="9" hidden="1"/>
    <cellStyle name="Followed Hyperlink" xfId="6838" builtinId="9" hidden="1"/>
    <cellStyle name="Followed Hyperlink" xfId="6834" builtinId="9" hidden="1"/>
    <cellStyle name="Followed Hyperlink" xfId="6826" builtinId="9" hidden="1"/>
    <cellStyle name="Followed Hyperlink" xfId="6822" builtinId="9" hidden="1"/>
    <cellStyle name="Followed Hyperlink" xfId="6818" builtinId="9" hidden="1"/>
    <cellStyle name="Followed Hyperlink" xfId="6810" builtinId="9" hidden="1"/>
    <cellStyle name="Followed Hyperlink" xfId="6806" builtinId="9" hidden="1"/>
    <cellStyle name="Followed Hyperlink" xfId="6802" builtinId="9" hidden="1"/>
    <cellStyle name="Followed Hyperlink" xfId="6794" builtinId="9" hidden="1"/>
    <cellStyle name="Followed Hyperlink" xfId="6790" builtinId="9" hidden="1"/>
    <cellStyle name="Followed Hyperlink" xfId="6786" builtinId="9" hidden="1"/>
    <cellStyle name="Followed Hyperlink" xfId="6778" builtinId="9" hidden="1"/>
    <cellStyle name="Followed Hyperlink" xfId="6774" builtinId="9" hidden="1"/>
    <cellStyle name="Followed Hyperlink" xfId="6770" builtinId="9" hidden="1"/>
    <cellStyle name="Followed Hyperlink" xfId="6762" builtinId="9" hidden="1"/>
    <cellStyle name="Followed Hyperlink" xfId="6758" builtinId="9" hidden="1"/>
    <cellStyle name="Followed Hyperlink" xfId="6754" builtinId="9" hidden="1"/>
    <cellStyle name="Followed Hyperlink" xfId="6746" builtinId="9" hidden="1"/>
    <cellStyle name="Followed Hyperlink" xfId="6742" builtinId="9" hidden="1"/>
    <cellStyle name="Followed Hyperlink" xfId="6738" builtinId="9" hidden="1"/>
    <cellStyle name="Followed Hyperlink" xfId="6730" builtinId="9" hidden="1"/>
    <cellStyle name="Followed Hyperlink" xfId="6726" builtinId="9" hidden="1"/>
    <cellStyle name="Followed Hyperlink" xfId="6722" builtinId="9" hidden="1"/>
    <cellStyle name="Followed Hyperlink" xfId="6714" builtinId="9" hidden="1"/>
    <cellStyle name="Followed Hyperlink" xfId="6710" builtinId="9" hidden="1"/>
    <cellStyle name="Followed Hyperlink" xfId="6706" builtinId="9" hidden="1"/>
    <cellStyle name="Followed Hyperlink" xfId="6698" builtinId="9" hidden="1"/>
    <cellStyle name="Followed Hyperlink" xfId="6694" builtinId="9" hidden="1"/>
    <cellStyle name="Followed Hyperlink" xfId="6690" builtinId="9" hidden="1"/>
    <cellStyle name="Followed Hyperlink" xfId="6682" builtinId="9" hidden="1"/>
    <cellStyle name="Followed Hyperlink" xfId="6678" builtinId="9" hidden="1"/>
    <cellStyle name="Followed Hyperlink" xfId="6674" builtinId="9" hidden="1"/>
    <cellStyle name="Followed Hyperlink" xfId="6666" builtinId="9" hidden="1"/>
    <cellStyle name="Followed Hyperlink" xfId="6662" builtinId="9" hidden="1"/>
    <cellStyle name="Followed Hyperlink" xfId="6658" builtinId="9" hidden="1"/>
    <cellStyle name="Followed Hyperlink" xfId="6650" builtinId="9" hidden="1"/>
    <cellStyle name="Followed Hyperlink" xfId="6646" builtinId="9" hidden="1"/>
    <cellStyle name="Followed Hyperlink" xfId="6642" builtinId="9" hidden="1"/>
    <cellStyle name="Followed Hyperlink" xfId="6634" builtinId="9" hidden="1"/>
    <cellStyle name="Followed Hyperlink" xfId="6630" builtinId="9" hidden="1"/>
    <cellStyle name="Followed Hyperlink" xfId="6626" builtinId="9" hidden="1"/>
    <cellStyle name="Followed Hyperlink" xfId="6618" builtinId="9" hidden="1"/>
    <cellStyle name="Followed Hyperlink" xfId="6614" builtinId="9" hidden="1"/>
    <cellStyle name="Followed Hyperlink" xfId="6610" builtinId="9" hidden="1"/>
    <cellStyle name="Followed Hyperlink" xfId="6602" builtinId="9" hidden="1"/>
    <cellStyle name="Followed Hyperlink" xfId="6598" builtinId="9" hidden="1"/>
    <cellStyle name="Followed Hyperlink" xfId="6594" builtinId="9" hidden="1"/>
    <cellStyle name="Followed Hyperlink" xfId="6586" builtinId="9" hidden="1"/>
    <cellStyle name="Followed Hyperlink" xfId="6582" builtinId="9" hidden="1"/>
    <cellStyle name="Followed Hyperlink" xfId="6578" builtinId="9" hidden="1"/>
    <cellStyle name="Followed Hyperlink" xfId="6570" builtinId="9" hidden="1"/>
    <cellStyle name="Followed Hyperlink" xfId="6566" builtinId="9" hidden="1"/>
    <cellStyle name="Followed Hyperlink" xfId="6562" builtinId="9" hidden="1"/>
    <cellStyle name="Followed Hyperlink" xfId="6554" builtinId="9" hidden="1"/>
    <cellStyle name="Followed Hyperlink" xfId="6550" builtinId="9" hidden="1"/>
    <cellStyle name="Followed Hyperlink" xfId="6546" builtinId="9" hidden="1"/>
    <cellStyle name="Followed Hyperlink" xfId="6538" builtinId="9" hidden="1"/>
    <cellStyle name="Followed Hyperlink" xfId="6534" builtinId="9" hidden="1"/>
    <cellStyle name="Followed Hyperlink" xfId="6530" builtinId="9" hidden="1"/>
    <cellStyle name="Followed Hyperlink" xfId="6522" builtinId="9" hidden="1"/>
    <cellStyle name="Followed Hyperlink" xfId="6518" builtinId="9" hidden="1"/>
    <cellStyle name="Followed Hyperlink" xfId="6514" builtinId="9" hidden="1"/>
    <cellStyle name="Followed Hyperlink" xfId="6506" builtinId="9" hidden="1"/>
    <cellStyle name="Followed Hyperlink" xfId="6502" builtinId="9" hidden="1"/>
    <cellStyle name="Followed Hyperlink" xfId="6498" builtinId="9" hidden="1"/>
    <cellStyle name="Followed Hyperlink" xfId="6490" builtinId="9" hidden="1"/>
    <cellStyle name="Followed Hyperlink" xfId="6486" builtinId="9" hidden="1"/>
    <cellStyle name="Followed Hyperlink" xfId="6482" builtinId="9" hidden="1"/>
    <cellStyle name="Followed Hyperlink" xfId="6474" builtinId="9" hidden="1"/>
    <cellStyle name="Followed Hyperlink" xfId="6470" builtinId="9" hidden="1"/>
    <cellStyle name="Followed Hyperlink" xfId="6466" builtinId="9" hidden="1"/>
    <cellStyle name="Followed Hyperlink" xfId="6458" builtinId="9" hidden="1"/>
    <cellStyle name="Followed Hyperlink" xfId="6454" builtinId="9" hidden="1"/>
    <cellStyle name="Followed Hyperlink" xfId="6450" builtinId="9" hidden="1"/>
    <cellStyle name="Followed Hyperlink" xfId="6442" builtinId="9" hidden="1"/>
    <cellStyle name="Followed Hyperlink" xfId="6438" builtinId="9" hidden="1"/>
    <cellStyle name="Followed Hyperlink" xfId="6434" builtinId="9" hidden="1"/>
    <cellStyle name="Followed Hyperlink" xfId="6426" builtinId="9" hidden="1"/>
    <cellStyle name="Followed Hyperlink" xfId="6422" builtinId="9" hidden="1"/>
    <cellStyle name="Followed Hyperlink" xfId="6418" builtinId="9" hidden="1"/>
    <cellStyle name="Followed Hyperlink" xfId="6410" builtinId="9" hidden="1"/>
    <cellStyle name="Followed Hyperlink" xfId="6406" builtinId="9" hidden="1"/>
    <cellStyle name="Followed Hyperlink" xfId="6402" builtinId="9" hidden="1"/>
    <cellStyle name="Followed Hyperlink" xfId="6394" builtinId="9" hidden="1"/>
    <cellStyle name="Followed Hyperlink" xfId="6390" builtinId="9" hidden="1"/>
    <cellStyle name="Followed Hyperlink" xfId="6386" builtinId="9" hidden="1"/>
    <cellStyle name="Followed Hyperlink" xfId="6378" builtinId="9" hidden="1"/>
    <cellStyle name="Followed Hyperlink" xfId="6374" builtinId="9" hidden="1"/>
    <cellStyle name="Followed Hyperlink" xfId="6370" builtinId="9" hidden="1"/>
    <cellStyle name="Followed Hyperlink" xfId="6362" builtinId="9" hidden="1"/>
    <cellStyle name="Followed Hyperlink" xfId="6358" builtinId="9" hidden="1"/>
    <cellStyle name="Followed Hyperlink" xfId="6354" builtinId="9" hidden="1"/>
    <cellStyle name="Followed Hyperlink" xfId="6346" builtinId="9" hidden="1"/>
    <cellStyle name="Followed Hyperlink" xfId="6342" builtinId="9" hidden="1"/>
    <cellStyle name="Followed Hyperlink" xfId="6338" builtinId="9" hidden="1"/>
    <cellStyle name="Followed Hyperlink" xfId="6330" builtinId="9" hidden="1"/>
    <cellStyle name="Followed Hyperlink" xfId="6305" builtinId="9" hidden="1"/>
    <cellStyle name="Followed Hyperlink" xfId="6301" builtinId="9" hidden="1"/>
    <cellStyle name="Followed Hyperlink" xfId="6293" builtinId="9" hidden="1"/>
    <cellStyle name="Followed Hyperlink" xfId="6289" builtinId="9" hidden="1"/>
    <cellStyle name="Followed Hyperlink" xfId="6285" builtinId="9" hidden="1"/>
    <cellStyle name="Followed Hyperlink" xfId="6277" builtinId="9" hidden="1"/>
    <cellStyle name="Followed Hyperlink" xfId="6273" builtinId="9" hidden="1"/>
    <cellStyle name="Followed Hyperlink" xfId="6269" builtinId="9" hidden="1"/>
    <cellStyle name="Followed Hyperlink" xfId="6261" builtinId="9" hidden="1"/>
    <cellStyle name="Followed Hyperlink" xfId="5698" builtinId="9" hidden="1"/>
    <cellStyle name="Followed Hyperlink" xfId="5702" builtinId="9" hidden="1"/>
    <cellStyle name="Followed Hyperlink" xfId="5710" builtinId="9" hidden="1"/>
    <cellStyle name="Followed Hyperlink" xfId="5714" builtinId="9" hidden="1"/>
    <cellStyle name="Followed Hyperlink" xfId="5718" builtinId="9" hidden="1"/>
    <cellStyle name="Followed Hyperlink" xfId="5126" builtinId="9" hidden="1"/>
    <cellStyle name="Followed Hyperlink" xfId="5128" builtinId="9" hidden="1"/>
    <cellStyle name="Followed Hyperlink" xfId="5131" builtinId="9" hidden="1"/>
    <cellStyle name="Followed Hyperlink" xfId="5136" builtinId="9" hidden="1"/>
    <cellStyle name="Followed Hyperlink" xfId="5139" builtinId="9" hidden="1"/>
    <cellStyle name="Followed Hyperlink" xfId="5142" builtinId="9" hidden="1"/>
    <cellStyle name="Followed Hyperlink" xfId="5148" builtinId="9" hidden="1"/>
    <cellStyle name="Followed Hyperlink" xfId="5151" builtinId="9" hidden="1"/>
    <cellStyle name="Followed Hyperlink" xfId="5153" builtinId="9" hidden="1"/>
    <cellStyle name="Followed Hyperlink" xfId="5159" builtinId="9" hidden="1"/>
    <cellStyle name="Followed Hyperlink" xfId="5161" builtinId="9" hidden="1"/>
    <cellStyle name="Followed Hyperlink" xfId="5164" builtinId="9" hidden="1"/>
    <cellStyle name="Followed Hyperlink" xfId="5169" builtinId="9" hidden="1"/>
    <cellStyle name="Followed Hyperlink" xfId="5172" builtinId="9" hidden="1"/>
    <cellStyle name="Followed Hyperlink" xfId="5175" builtinId="9" hidden="1"/>
    <cellStyle name="Followed Hyperlink" xfId="5180" builtinId="9" hidden="1"/>
    <cellStyle name="Followed Hyperlink" xfId="5183" builtinId="9" hidden="1"/>
    <cellStyle name="Followed Hyperlink" xfId="5185" builtinId="9" hidden="1"/>
    <cellStyle name="Followed Hyperlink" xfId="5191" builtinId="9" hidden="1"/>
    <cellStyle name="Followed Hyperlink" xfId="5193" builtinId="9" hidden="1"/>
    <cellStyle name="Followed Hyperlink" xfId="5196" builtinId="9" hidden="1"/>
    <cellStyle name="Followed Hyperlink" xfId="5201" builtinId="9" hidden="1"/>
    <cellStyle name="Followed Hyperlink" xfId="5204" builtinId="9" hidden="1"/>
    <cellStyle name="Followed Hyperlink" xfId="5207" builtinId="9" hidden="1"/>
    <cellStyle name="Followed Hyperlink" xfId="5212" builtinId="9" hidden="1"/>
    <cellStyle name="Followed Hyperlink" xfId="5215" builtinId="9" hidden="1"/>
    <cellStyle name="Followed Hyperlink" xfId="5217" builtinId="9" hidden="1"/>
    <cellStyle name="Followed Hyperlink" xfId="5223" builtinId="9" hidden="1"/>
    <cellStyle name="Followed Hyperlink" xfId="5225" builtinId="9" hidden="1"/>
    <cellStyle name="Followed Hyperlink" xfId="5228" builtinId="9" hidden="1"/>
    <cellStyle name="Followed Hyperlink" xfId="5233" builtinId="9" hidden="1"/>
    <cellStyle name="Followed Hyperlink" xfId="5236" builtinId="9" hidden="1"/>
    <cellStyle name="Followed Hyperlink" xfId="5239" builtinId="9" hidden="1"/>
    <cellStyle name="Followed Hyperlink" xfId="5244" builtinId="9" hidden="1"/>
    <cellStyle name="Followed Hyperlink" xfId="5247" builtinId="9" hidden="1"/>
    <cellStyle name="Followed Hyperlink" xfId="5249" builtinId="9" hidden="1"/>
    <cellStyle name="Followed Hyperlink" xfId="5255" builtinId="9" hidden="1"/>
    <cellStyle name="Followed Hyperlink" xfId="5257" builtinId="9" hidden="1"/>
    <cellStyle name="Followed Hyperlink" xfId="5260" builtinId="9" hidden="1"/>
    <cellStyle name="Followed Hyperlink" xfId="5265" builtinId="9" hidden="1"/>
    <cellStyle name="Followed Hyperlink" xfId="5268" builtinId="9" hidden="1"/>
    <cellStyle name="Followed Hyperlink" xfId="5271" builtinId="9" hidden="1"/>
    <cellStyle name="Followed Hyperlink" xfId="5276" builtinId="9" hidden="1"/>
    <cellStyle name="Followed Hyperlink" xfId="5279" builtinId="9" hidden="1"/>
    <cellStyle name="Followed Hyperlink" xfId="5281" builtinId="9" hidden="1"/>
    <cellStyle name="Followed Hyperlink" xfId="5287" builtinId="9" hidden="1"/>
    <cellStyle name="Followed Hyperlink" xfId="5289" builtinId="9" hidden="1"/>
    <cellStyle name="Followed Hyperlink" xfId="5292" builtinId="9" hidden="1"/>
    <cellStyle name="Followed Hyperlink" xfId="5297" builtinId="9" hidden="1"/>
    <cellStyle name="Followed Hyperlink" xfId="5300" builtinId="9" hidden="1"/>
    <cellStyle name="Followed Hyperlink" xfId="5303" builtinId="9" hidden="1"/>
    <cellStyle name="Followed Hyperlink" xfId="5308" builtinId="9" hidden="1"/>
    <cellStyle name="Followed Hyperlink" xfId="5311" builtinId="9" hidden="1"/>
    <cellStyle name="Followed Hyperlink" xfId="5313" builtinId="9" hidden="1"/>
    <cellStyle name="Followed Hyperlink" xfId="5319" builtinId="9" hidden="1"/>
    <cellStyle name="Followed Hyperlink" xfId="5321" builtinId="9" hidden="1"/>
    <cellStyle name="Followed Hyperlink" xfId="5324" builtinId="9" hidden="1"/>
    <cellStyle name="Followed Hyperlink" xfId="5329" builtinId="9" hidden="1"/>
    <cellStyle name="Followed Hyperlink" xfId="5332" builtinId="9" hidden="1"/>
    <cellStyle name="Followed Hyperlink" xfId="5335" builtinId="9" hidden="1"/>
    <cellStyle name="Followed Hyperlink" xfId="5340" builtinId="9" hidden="1"/>
    <cellStyle name="Followed Hyperlink" xfId="5343" builtinId="9" hidden="1"/>
    <cellStyle name="Followed Hyperlink" xfId="5345" builtinId="9" hidden="1"/>
    <cellStyle name="Followed Hyperlink" xfId="5351" builtinId="9" hidden="1"/>
    <cellStyle name="Followed Hyperlink" xfId="5353" builtinId="9" hidden="1"/>
    <cellStyle name="Followed Hyperlink" xfId="5356" builtinId="9" hidden="1"/>
    <cellStyle name="Followed Hyperlink" xfId="5361" builtinId="9" hidden="1"/>
    <cellStyle name="Followed Hyperlink" xfId="5364" builtinId="9" hidden="1"/>
    <cellStyle name="Followed Hyperlink" xfId="5367" builtinId="9" hidden="1"/>
    <cellStyle name="Followed Hyperlink" xfId="5372" builtinId="9" hidden="1"/>
    <cellStyle name="Followed Hyperlink" xfId="5375" builtinId="9" hidden="1"/>
    <cellStyle name="Followed Hyperlink" xfId="5377" builtinId="9" hidden="1"/>
    <cellStyle name="Followed Hyperlink" xfId="5383" builtinId="9" hidden="1"/>
    <cellStyle name="Followed Hyperlink" xfId="5385" builtinId="9" hidden="1"/>
    <cellStyle name="Followed Hyperlink" xfId="5388" builtinId="9" hidden="1"/>
    <cellStyle name="Followed Hyperlink" xfId="5393" builtinId="9" hidden="1"/>
    <cellStyle name="Followed Hyperlink" xfId="5396" builtinId="9" hidden="1"/>
    <cellStyle name="Followed Hyperlink" xfId="5399" builtinId="9" hidden="1"/>
    <cellStyle name="Followed Hyperlink" xfId="5404" builtinId="9" hidden="1"/>
    <cellStyle name="Followed Hyperlink" xfId="5407" builtinId="9" hidden="1"/>
    <cellStyle name="Followed Hyperlink" xfId="5409" builtinId="9" hidden="1"/>
    <cellStyle name="Followed Hyperlink" xfId="5415" builtinId="9" hidden="1"/>
    <cellStyle name="Followed Hyperlink" xfId="5417" builtinId="9" hidden="1"/>
    <cellStyle name="Followed Hyperlink" xfId="5420" builtinId="9" hidden="1"/>
    <cellStyle name="Followed Hyperlink" xfId="5425" builtinId="9" hidden="1"/>
    <cellStyle name="Followed Hyperlink" xfId="5428" builtinId="9" hidden="1"/>
    <cellStyle name="Followed Hyperlink" xfId="5431" builtinId="9" hidden="1"/>
    <cellStyle name="Followed Hyperlink" xfId="5436" builtinId="9" hidden="1"/>
    <cellStyle name="Followed Hyperlink" xfId="5439" builtinId="9" hidden="1"/>
    <cellStyle name="Followed Hyperlink" xfId="5441" builtinId="9" hidden="1"/>
    <cellStyle name="Followed Hyperlink" xfId="5447" builtinId="9" hidden="1"/>
    <cellStyle name="Followed Hyperlink" xfId="5449" builtinId="9" hidden="1"/>
    <cellStyle name="Followed Hyperlink" xfId="5452" builtinId="9" hidden="1"/>
    <cellStyle name="Followed Hyperlink" xfId="5457" builtinId="9" hidden="1"/>
    <cellStyle name="Followed Hyperlink" xfId="5460" builtinId="9" hidden="1"/>
    <cellStyle name="Followed Hyperlink" xfId="5463" builtinId="9" hidden="1"/>
    <cellStyle name="Followed Hyperlink" xfId="5468" builtinId="9" hidden="1"/>
    <cellStyle name="Followed Hyperlink" xfId="5471" builtinId="9" hidden="1"/>
    <cellStyle name="Followed Hyperlink" xfId="5473" builtinId="9" hidden="1"/>
    <cellStyle name="Followed Hyperlink" xfId="5479" builtinId="9" hidden="1"/>
    <cellStyle name="Followed Hyperlink" xfId="5481" builtinId="9" hidden="1"/>
    <cellStyle name="Followed Hyperlink" xfId="5484" builtinId="9" hidden="1"/>
    <cellStyle name="Followed Hyperlink" xfId="5489" builtinId="9" hidden="1"/>
    <cellStyle name="Followed Hyperlink" xfId="5492" builtinId="9" hidden="1"/>
    <cellStyle name="Followed Hyperlink" xfId="5495" builtinId="9" hidden="1"/>
    <cellStyle name="Followed Hyperlink" xfId="5500" builtinId="9" hidden="1"/>
    <cellStyle name="Followed Hyperlink" xfId="5503" builtinId="9" hidden="1"/>
    <cellStyle name="Followed Hyperlink" xfId="5505" builtinId="9" hidden="1"/>
    <cellStyle name="Followed Hyperlink" xfId="5511" builtinId="9" hidden="1"/>
    <cellStyle name="Followed Hyperlink" xfId="5513" builtinId="9" hidden="1"/>
    <cellStyle name="Followed Hyperlink" xfId="5516" builtinId="9" hidden="1"/>
    <cellStyle name="Followed Hyperlink" xfId="5521" builtinId="9" hidden="1"/>
    <cellStyle name="Followed Hyperlink" xfId="5524" builtinId="9" hidden="1"/>
    <cellStyle name="Followed Hyperlink" xfId="5527" builtinId="9" hidden="1"/>
    <cellStyle name="Followed Hyperlink" xfId="5532" builtinId="9" hidden="1"/>
    <cellStyle name="Followed Hyperlink" xfId="5535" builtinId="9" hidden="1"/>
    <cellStyle name="Followed Hyperlink" xfId="5537" builtinId="9" hidden="1"/>
    <cellStyle name="Followed Hyperlink" xfId="5543" builtinId="9" hidden="1"/>
    <cellStyle name="Followed Hyperlink" xfId="5545" builtinId="9" hidden="1"/>
    <cellStyle name="Followed Hyperlink" xfId="5548" builtinId="9" hidden="1"/>
    <cellStyle name="Followed Hyperlink" xfId="5553" builtinId="9" hidden="1"/>
    <cellStyle name="Followed Hyperlink" xfId="5556" builtinId="9" hidden="1"/>
    <cellStyle name="Followed Hyperlink" xfId="5559" builtinId="9" hidden="1"/>
    <cellStyle name="Followed Hyperlink" xfId="5564" builtinId="9" hidden="1"/>
    <cellStyle name="Followed Hyperlink" xfId="5567" builtinId="9" hidden="1"/>
    <cellStyle name="Followed Hyperlink" xfId="5569" builtinId="9" hidden="1"/>
    <cellStyle name="Followed Hyperlink" xfId="5575" builtinId="9" hidden="1"/>
    <cellStyle name="Followed Hyperlink" xfId="5577" builtinId="9" hidden="1"/>
    <cellStyle name="Followed Hyperlink" xfId="5580" builtinId="9" hidden="1"/>
    <cellStyle name="Followed Hyperlink" xfId="5585" builtinId="9" hidden="1"/>
    <cellStyle name="Followed Hyperlink" xfId="5588" builtinId="9" hidden="1"/>
    <cellStyle name="Followed Hyperlink" xfId="5591" builtinId="9" hidden="1"/>
    <cellStyle name="Followed Hyperlink" xfId="5596" builtinId="9" hidden="1"/>
    <cellStyle name="Followed Hyperlink" xfId="5599" builtinId="9" hidden="1"/>
    <cellStyle name="Followed Hyperlink" xfId="5601" builtinId="9" hidden="1"/>
    <cellStyle name="Followed Hyperlink" xfId="5607" builtinId="9" hidden="1"/>
    <cellStyle name="Followed Hyperlink" xfId="5609" builtinId="9" hidden="1"/>
    <cellStyle name="Followed Hyperlink" xfId="5612" builtinId="9" hidden="1"/>
    <cellStyle name="Followed Hyperlink" xfId="5617" builtinId="9" hidden="1"/>
    <cellStyle name="Followed Hyperlink" xfId="5620" builtinId="9" hidden="1"/>
    <cellStyle name="Followed Hyperlink" xfId="5623" builtinId="9" hidden="1"/>
    <cellStyle name="Followed Hyperlink" xfId="5628" builtinId="9" hidden="1"/>
    <cellStyle name="Followed Hyperlink" xfId="5631" builtinId="9" hidden="1"/>
    <cellStyle name="Followed Hyperlink" xfId="5633" builtinId="9" hidden="1"/>
    <cellStyle name="Followed Hyperlink" xfId="5639" builtinId="9" hidden="1"/>
    <cellStyle name="Followed Hyperlink" xfId="5641" builtinId="9" hidden="1"/>
    <cellStyle name="Followed Hyperlink" xfId="5644" builtinId="9" hidden="1"/>
    <cellStyle name="Followed Hyperlink" xfId="5649" builtinId="9" hidden="1"/>
    <cellStyle name="Followed Hyperlink" xfId="5652" builtinId="9" hidden="1"/>
    <cellStyle name="Followed Hyperlink" xfId="5655" builtinId="9" hidden="1"/>
    <cellStyle name="Followed Hyperlink" xfId="5660" builtinId="9" hidden="1"/>
    <cellStyle name="Followed Hyperlink" xfId="5663" builtinId="9" hidden="1"/>
    <cellStyle name="Followed Hyperlink" xfId="5665" builtinId="9" hidden="1"/>
    <cellStyle name="Followed Hyperlink" xfId="5671" builtinId="9" hidden="1"/>
    <cellStyle name="Followed Hyperlink" xfId="5673" builtinId="9" hidden="1"/>
    <cellStyle name="Followed Hyperlink" xfId="5676" builtinId="9" hidden="1"/>
    <cellStyle name="Followed Hyperlink" xfId="6211" builtinId="9" hidden="1"/>
    <cellStyle name="Followed Hyperlink" xfId="6214" builtinId="9" hidden="1"/>
    <cellStyle name="Followed Hyperlink" xfId="6217" builtinId="9" hidden="1"/>
    <cellStyle name="Followed Hyperlink" xfId="6222" builtinId="9" hidden="1"/>
    <cellStyle name="Followed Hyperlink" xfId="6225" builtinId="9" hidden="1"/>
    <cellStyle name="Followed Hyperlink" xfId="6227" builtinId="9" hidden="1"/>
    <cellStyle name="Followed Hyperlink" xfId="6233" builtinId="9" hidden="1"/>
    <cellStyle name="Followed Hyperlink" xfId="6235" builtinId="9" hidden="1"/>
    <cellStyle name="Followed Hyperlink" xfId="6238" builtinId="9" hidden="1"/>
    <cellStyle name="Followed Hyperlink" xfId="6243" builtinId="9" hidden="1"/>
    <cellStyle name="Followed Hyperlink" xfId="6246" builtinId="9" hidden="1"/>
    <cellStyle name="Followed Hyperlink" xfId="6249" builtinId="9" hidden="1"/>
    <cellStyle name="Followed Hyperlink" xfId="6254" builtinId="9" hidden="1"/>
    <cellStyle name="Followed Hyperlink" xfId="6203" builtinId="9" hidden="1"/>
    <cellStyle name="Followed Hyperlink" xfId="6201" builtinId="9" hidden="1"/>
    <cellStyle name="Followed Hyperlink" xfId="6195" builtinId="9" hidden="1"/>
    <cellStyle name="Followed Hyperlink" xfId="6193" builtinId="9" hidden="1"/>
    <cellStyle name="Followed Hyperlink" xfId="6190" builtinId="9" hidden="1"/>
    <cellStyle name="Followed Hyperlink" xfId="6185" builtinId="9" hidden="1"/>
    <cellStyle name="Followed Hyperlink" xfId="6182" builtinId="9" hidden="1"/>
    <cellStyle name="Followed Hyperlink" xfId="6179" builtinId="9" hidden="1"/>
    <cellStyle name="Followed Hyperlink" xfId="6174" builtinId="9" hidden="1"/>
    <cellStyle name="Followed Hyperlink" xfId="6171" builtinId="9" hidden="1"/>
    <cellStyle name="Followed Hyperlink" xfId="6169" builtinId="9" hidden="1"/>
    <cellStyle name="Followed Hyperlink" xfId="6163" builtinId="9" hidden="1"/>
    <cellStyle name="Followed Hyperlink" xfId="6161" builtinId="9" hidden="1"/>
    <cellStyle name="Followed Hyperlink" xfId="6158" builtinId="9" hidden="1"/>
    <cellStyle name="Followed Hyperlink" xfId="6153" builtinId="9" hidden="1"/>
    <cellStyle name="Followed Hyperlink" xfId="6150" builtinId="9" hidden="1"/>
    <cellStyle name="Followed Hyperlink" xfId="6147" builtinId="9" hidden="1"/>
    <cellStyle name="Followed Hyperlink" xfId="6142" builtinId="9" hidden="1"/>
    <cellStyle name="Followed Hyperlink" xfId="6139" builtinId="9" hidden="1"/>
    <cellStyle name="Followed Hyperlink" xfId="6137" builtinId="9" hidden="1"/>
    <cellStyle name="Followed Hyperlink" xfId="6131" builtinId="9" hidden="1"/>
    <cellStyle name="Followed Hyperlink" xfId="6129" builtinId="9" hidden="1"/>
    <cellStyle name="Followed Hyperlink" xfId="6126" builtinId="9" hidden="1"/>
    <cellStyle name="Followed Hyperlink" xfId="127" builtinId="9" hidden="1"/>
    <cellStyle name="Followed Hyperlink" xfId="6122" builtinId="9" hidden="1"/>
    <cellStyle name="Followed Hyperlink" xfId="6119" builtinId="9" hidden="1"/>
    <cellStyle name="Followed Hyperlink" xfId="6114" builtinId="9" hidden="1"/>
    <cellStyle name="Followed Hyperlink" xfId="6111" builtinId="9" hidden="1"/>
    <cellStyle name="Followed Hyperlink" xfId="6109" builtinId="9" hidden="1"/>
    <cellStyle name="Followed Hyperlink" xfId="6103" builtinId="9" hidden="1"/>
    <cellStyle name="Followed Hyperlink" xfId="6101" builtinId="9" hidden="1"/>
    <cellStyle name="Followed Hyperlink" xfId="6098" builtinId="9" hidden="1"/>
    <cellStyle name="Followed Hyperlink" xfId="6093" builtinId="9" hidden="1"/>
    <cellStyle name="Followed Hyperlink" xfId="6090" builtinId="9" hidden="1"/>
    <cellStyle name="Followed Hyperlink" xfId="6087" builtinId="9" hidden="1"/>
    <cellStyle name="Followed Hyperlink" xfId="6082" builtinId="9" hidden="1"/>
    <cellStyle name="Followed Hyperlink" xfId="6079" builtinId="9" hidden="1"/>
    <cellStyle name="Followed Hyperlink" xfId="6077" builtinId="9" hidden="1"/>
    <cellStyle name="Followed Hyperlink" xfId="6071" builtinId="9" hidden="1"/>
    <cellStyle name="Followed Hyperlink" xfId="6069" builtinId="9" hidden="1"/>
    <cellStyle name="Followed Hyperlink" xfId="6066" builtinId="9" hidden="1"/>
    <cellStyle name="Followed Hyperlink" xfId="6061" builtinId="9" hidden="1"/>
    <cellStyle name="Followed Hyperlink" xfId="6058" builtinId="9" hidden="1"/>
    <cellStyle name="Followed Hyperlink" xfId="6055" builtinId="9" hidden="1"/>
    <cellStyle name="Followed Hyperlink" xfId="6050" builtinId="9" hidden="1"/>
    <cellStyle name="Followed Hyperlink" xfId="6047" builtinId="9" hidden="1"/>
    <cellStyle name="Followed Hyperlink" xfId="6045" builtinId="9" hidden="1"/>
    <cellStyle name="Followed Hyperlink" xfId="6039" builtinId="9" hidden="1"/>
    <cellStyle name="Followed Hyperlink" xfId="6037" builtinId="9" hidden="1"/>
    <cellStyle name="Followed Hyperlink" xfId="6034" builtinId="9" hidden="1"/>
    <cellStyle name="Followed Hyperlink" xfId="6029" builtinId="9" hidden="1"/>
    <cellStyle name="Followed Hyperlink" xfId="6026" builtinId="9" hidden="1"/>
    <cellStyle name="Followed Hyperlink" xfId="6023" builtinId="9" hidden="1"/>
    <cellStyle name="Followed Hyperlink" xfId="6018" builtinId="9" hidden="1"/>
    <cellStyle name="Followed Hyperlink" xfId="6015" builtinId="9" hidden="1"/>
    <cellStyle name="Followed Hyperlink" xfId="6013" builtinId="9" hidden="1"/>
    <cellStyle name="Followed Hyperlink" xfId="6007" builtinId="9" hidden="1"/>
    <cellStyle name="Followed Hyperlink" xfId="6005" builtinId="9" hidden="1"/>
    <cellStyle name="Followed Hyperlink" xfId="6002" builtinId="9" hidden="1"/>
    <cellStyle name="Followed Hyperlink" xfId="5997" builtinId="9" hidden="1"/>
    <cellStyle name="Followed Hyperlink" xfId="5994" builtinId="9" hidden="1"/>
    <cellStyle name="Followed Hyperlink" xfId="5991" builtinId="9" hidden="1"/>
    <cellStyle name="Followed Hyperlink" xfId="5986" builtinId="9" hidden="1"/>
    <cellStyle name="Followed Hyperlink" xfId="5983" builtinId="9" hidden="1"/>
    <cellStyle name="Followed Hyperlink" xfId="5981" builtinId="9" hidden="1"/>
    <cellStyle name="Followed Hyperlink" xfId="5975" builtinId="9" hidden="1"/>
    <cellStyle name="Followed Hyperlink" xfId="5973" builtinId="9" hidden="1"/>
    <cellStyle name="Followed Hyperlink" xfId="5970" builtinId="9" hidden="1"/>
    <cellStyle name="Followed Hyperlink" xfId="5965" builtinId="9" hidden="1"/>
    <cellStyle name="Followed Hyperlink" xfId="5962" builtinId="9" hidden="1"/>
    <cellStyle name="Followed Hyperlink" xfId="5959" builtinId="9" hidden="1"/>
    <cellStyle name="Followed Hyperlink" xfId="5954" builtinId="9" hidden="1"/>
    <cellStyle name="Followed Hyperlink" xfId="5951" builtinId="9" hidden="1"/>
    <cellStyle name="Followed Hyperlink" xfId="5949" builtinId="9" hidden="1"/>
    <cellStyle name="Followed Hyperlink" xfId="5943" builtinId="9" hidden="1"/>
    <cellStyle name="Followed Hyperlink" xfId="5941" builtinId="9" hidden="1"/>
    <cellStyle name="Followed Hyperlink" xfId="5938" builtinId="9" hidden="1"/>
    <cellStyle name="Followed Hyperlink" xfId="5933" builtinId="9" hidden="1"/>
    <cellStyle name="Followed Hyperlink" xfId="5930" builtinId="9" hidden="1"/>
    <cellStyle name="Followed Hyperlink" xfId="5927" builtinId="9" hidden="1"/>
    <cellStyle name="Followed Hyperlink" xfId="5922" builtinId="9" hidden="1"/>
    <cellStyle name="Followed Hyperlink" xfId="5919" builtinId="9" hidden="1"/>
    <cellStyle name="Followed Hyperlink" xfId="5917" builtinId="9" hidden="1"/>
    <cellStyle name="Followed Hyperlink" xfId="5913" builtinId="9" hidden="1"/>
    <cellStyle name="Followed Hyperlink" xfId="5911" builtinId="9" hidden="1"/>
    <cellStyle name="Followed Hyperlink" xfId="5908" builtinId="9" hidden="1"/>
    <cellStyle name="Followed Hyperlink" xfId="5903" builtinId="9" hidden="1"/>
    <cellStyle name="Followed Hyperlink" xfId="5900" builtinId="9" hidden="1"/>
    <cellStyle name="Followed Hyperlink" xfId="5897" builtinId="9" hidden="1"/>
    <cellStyle name="Followed Hyperlink" xfId="5892" builtinId="9" hidden="1"/>
    <cellStyle name="Followed Hyperlink" xfId="5889" builtinId="9" hidden="1"/>
    <cellStyle name="Followed Hyperlink" xfId="5887" builtinId="9" hidden="1"/>
    <cellStyle name="Followed Hyperlink" xfId="5881" builtinId="9" hidden="1"/>
    <cellStyle name="Followed Hyperlink" xfId="5879" builtinId="9" hidden="1"/>
    <cellStyle name="Followed Hyperlink" xfId="5876" builtinId="9" hidden="1"/>
    <cellStyle name="Followed Hyperlink" xfId="5871" builtinId="9" hidden="1"/>
    <cellStyle name="Followed Hyperlink" xfId="5868" builtinId="9" hidden="1"/>
    <cellStyle name="Followed Hyperlink" xfId="5865" builtinId="9" hidden="1"/>
    <cellStyle name="Followed Hyperlink" xfId="5860" builtinId="9" hidden="1"/>
    <cellStyle name="Followed Hyperlink" xfId="5857" builtinId="9" hidden="1"/>
    <cellStyle name="Followed Hyperlink" xfId="5855" builtinId="9" hidden="1"/>
    <cellStyle name="Followed Hyperlink" xfId="5849" builtinId="9" hidden="1"/>
    <cellStyle name="Followed Hyperlink" xfId="133" builtinId="9" hidden="1"/>
    <cellStyle name="Followed Hyperlink" xfId="5845" builtinId="9" hidden="1"/>
    <cellStyle name="Followed Hyperlink" xfId="5840" builtinId="9" hidden="1"/>
    <cellStyle name="Followed Hyperlink" xfId="5837" builtinId="9" hidden="1"/>
    <cellStyle name="Followed Hyperlink" xfId="5835" builtinId="9" hidden="1"/>
    <cellStyle name="Followed Hyperlink" xfId="5830" builtinId="9" hidden="1"/>
    <cellStyle name="Followed Hyperlink" xfId="5827" builtinId="9" hidden="1"/>
    <cellStyle name="Followed Hyperlink" xfId="5825" builtinId="9" hidden="1"/>
    <cellStyle name="Followed Hyperlink" xfId="5819" builtinId="9" hidden="1"/>
    <cellStyle name="Followed Hyperlink" xfId="5818" builtinId="9" hidden="1"/>
    <cellStyle name="Followed Hyperlink" xfId="5815" builtinId="9" hidden="1"/>
    <cellStyle name="Followed Hyperlink" xfId="5810" builtinId="9" hidden="1"/>
    <cellStyle name="Followed Hyperlink" xfId="128" builtinId="9" hidden="1"/>
    <cellStyle name="Followed Hyperlink" xfId="5805" builtinId="9" hidden="1"/>
    <cellStyle name="Followed Hyperlink" xfId="5800" builtinId="9" hidden="1"/>
    <cellStyle name="Followed Hyperlink" xfId="5797" builtinId="9" hidden="1"/>
    <cellStyle name="Followed Hyperlink" xfId="136" builtinId="9" hidden="1"/>
    <cellStyle name="Followed Hyperlink" xfId="5793" builtinId="9" hidden="1"/>
    <cellStyle name="Followed Hyperlink" xfId="5791" builtinId="9" hidden="1"/>
    <cellStyle name="Followed Hyperlink" xfId="5788" builtinId="9" hidden="1"/>
    <cellStyle name="Followed Hyperlink" xfId="5783" builtinId="9" hidden="1"/>
    <cellStyle name="Followed Hyperlink" xfId="5780" builtinId="9" hidden="1"/>
    <cellStyle name="Followed Hyperlink" xfId="5777" builtinId="9" hidden="1"/>
    <cellStyle name="Followed Hyperlink" xfId="5772" builtinId="9" hidden="1"/>
    <cellStyle name="Followed Hyperlink" xfId="5769" builtinId="9" hidden="1"/>
    <cellStyle name="Followed Hyperlink" xfId="5767" builtinId="9" hidden="1"/>
    <cellStyle name="Followed Hyperlink" xfId="5761" builtinId="9" hidden="1"/>
    <cellStyle name="Followed Hyperlink" xfId="5759" builtinId="9" hidden="1"/>
    <cellStyle name="Followed Hyperlink" xfId="5756" builtinId="9" hidden="1"/>
    <cellStyle name="Followed Hyperlink" xfId="117" builtinId="9" hidden="1"/>
    <cellStyle name="Followed Hyperlink" xfId="5752" builtinId="9" hidden="1"/>
    <cellStyle name="Followed Hyperlink" xfId="5749" builtinId="9" hidden="1"/>
    <cellStyle name="Followed Hyperlink" xfId="5744" builtinId="9" hidden="1"/>
    <cellStyle name="Followed Hyperlink" xfId="116" builtinId="9" hidden="1"/>
    <cellStyle name="Followed Hyperlink" xfId="5741" builtinId="9" hidden="1"/>
    <cellStyle name="Followed Hyperlink" xfId="5735" builtinId="9" hidden="1"/>
    <cellStyle name="Followed Hyperlink" xfId="5733" builtinId="9" hidden="1"/>
    <cellStyle name="Followed Hyperlink" xfId="5730" builtinId="9" hidden="1"/>
    <cellStyle name="Followed Hyperlink" xfId="5725" builtinId="9" hidden="1"/>
    <cellStyle name="Followed Hyperlink" xfId="5732" builtinId="9" hidden="1"/>
    <cellStyle name="Followed Hyperlink" xfId="5740" builtinId="9" hidden="1"/>
    <cellStyle name="Followed Hyperlink" xfId="125" builtinId="9" hidden="1"/>
    <cellStyle name="Followed Hyperlink" xfId="5758" builtinId="9" hidden="1"/>
    <cellStyle name="Followed Hyperlink" xfId="5766" builtinId="9" hidden="1"/>
    <cellStyle name="Followed Hyperlink" xfId="5782" builtinId="9" hidden="1"/>
    <cellStyle name="Followed Hyperlink" xfId="5790" builtinId="9" hidden="1"/>
    <cellStyle name="Followed Hyperlink" xfId="130" builtinId="9" hidden="1"/>
    <cellStyle name="Followed Hyperlink" xfId="5809" builtinId="9" hidden="1"/>
    <cellStyle name="Followed Hyperlink" xfId="5817" builtinId="9" hidden="1"/>
    <cellStyle name="Followed Hyperlink" xfId="5824" builtinId="9" hidden="1"/>
    <cellStyle name="Followed Hyperlink" xfId="5839" builtinId="9" hidden="1"/>
    <cellStyle name="Followed Hyperlink" xfId="5847" builtinId="9" hidden="1"/>
    <cellStyle name="Followed Hyperlink" xfId="5854" builtinId="9" hidden="1"/>
    <cellStyle name="Followed Hyperlink" xfId="5870" builtinId="9" hidden="1"/>
    <cellStyle name="Followed Hyperlink" xfId="5878" builtinId="9" hidden="1"/>
    <cellStyle name="Followed Hyperlink" xfId="5886" builtinId="9" hidden="1"/>
    <cellStyle name="Followed Hyperlink" xfId="5902" builtinId="9" hidden="1"/>
    <cellStyle name="Followed Hyperlink" xfId="5910" builtinId="9" hidden="1"/>
    <cellStyle name="Followed Hyperlink" xfId="5916" builtinId="9" hidden="1"/>
    <cellStyle name="Followed Hyperlink" xfId="5932" builtinId="9" hidden="1"/>
    <cellStyle name="Followed Hyperlink" xfId="5940" builtinId="9" hidden="1"/>
    <cellStyle name="Followed Hyperlink" xfId="5948" builtinId="9" hidden="1"/>
    <cellStyle name="Followed Hyperlink" xfId="5964" builtinId="9" hidden="1"/>
    <cellStyle name="Followed Hyperlink" xfId="5972" builtinId="9" hidden="1"/>
    <cellStyle name="Followed Hyperlink" xfId="5980" builtinId="9" hidden="1"/>
    <cellStyle name="Followed Hyperlink" xfId="5996" builtinId="9" hidden="1"/>
    <cellStyle name="Followed Hyperlink" xfId="6004" builtinId="9" hidden="1"/>
    <cellStyle name="Followed Hyperlink" xfId="6012" builtinId="9" hidden="1"/>
    <cellStyle name="Followed Hyperlink" xfId="6028" builtinId="9" hidden="1"/>
    <cellStyle name="Followed Hyperlink" xfId="6036" builtinId="9" hidden="1"/>
    <cellStyle name="Followed Hyperlink" xfId="6044" builtinId="9" hidden="1"/>
    <cellStyle name="Followed Hyperlink" xfId="6060" builtinId="9" hidden="1"/>
    <cellStyle name="Followed Hyperlink" xfId="6068" builtinId="9" hidden="1"/>
    <cellStyle name="Followed Hyperlink" xfId="6076" builtinId="9" hidden="1"/>
    <cellStyle name="Followed Hyperlink" xfId="6092" builtinId="9" hidden="1"/>
    <cellStyle name="Followed Hyperlink" xfId="6100" builtinId="9" hidden="1"/>
    <cellStyle name="Followed Hyperlink" xfId="6108" builtinId="9" hidden="1"/>
    <cellStyle name="Followed Hyperlink" xfId="119" builtinId="9" hidden="1"/>
    <cellStyle name="Followed Hyperlink" xfId="6128" builtinId="9" hidden="1"/>
    <cellStyle name="Followed Hyperlink" xfId="6136" builtinId="9" hidden="1"/>
    <cellStyle name="Followed Hyperlink" xfId="6152" builtinId="9" hidden="1"/>
    <cellStyle name="Followed Hyperlink" xfId="6160" builtinId="9" hidden="1"/>
    <cellStyle name="Followed Hyperlink" xfId="6168" builtinId="9" hidden="1"/>
    <cellStyle name="Followed Hyperlink" xfId="6184" builtinId="9" hidden="1"/>
    <cellStyle name="Followed Hyperlink" xfId="6192" builtinId="9" hidden="1"/>
    <cellStyle name="Followed Hyperlink" xfId="6200" builtinId="9" hidden="1"/>
    <cellStyle name="Followed Hyperlink" xfId="6244" builtinId="9" hidden="1"/>
    <cellStyle name="Followed Hyperlink" xfId="6236" builtinId="9" hidden="1"/>
    <cellStyle name="Followed Hyperlink" xfId="6228" builtinId="9" hidden="1"/>
    <cellStyle name="Followed Hyperlink" xfId="6212" builtinId="9" hidden="1"/>
    <cellStyle name="Followed Hyperlink" xfId="5674" builtinId="9" hidden="1"/>
    <cellStyle name="Followed Hyperlink" xfId="5666" builtinId="9" hidden="1"/>
    <cellStyle name="Followed Hyperlink" xfId="5650" builtinId="9" hidden="1"/>
    <cellStyle name="Followed Hyperlink" xfId="5642" builtinId="9" hidden="1"/>
    <cellStyle name="Followed Hyperlink" xfId="5634" builtinId="9" hidden="1"/>
    <cellStyle name="Followed Hyperlink" xfId="5618" builtinId="9" hidden="1"/>
    <cellStyle name="Followed Hyperlink" xfId="5610" builtinId="9" hidden="1"/>
    <cellStyle name="Followed Hyperlink" xfId="5602" builtinId="9" hidden="1"/>
    <cellStyle name="Followed Hyperlink" xfId="5586" builtinId="9" hidden="1"/>
    <cellStyle name="Followed Hyperlink" xfId="5578" builtinId="9" hidden="1"/>
    <cellStyle name="Followed Hyperlink" xfId="5570" builtinId="9" hidden="1"/>
    <cellStyle name="Followed Hyperlink" xfId="5554" builtinId="9" hidden="1"/>
    <cellStyle name="Followed Hyperlink" xfId="5546" builtinId="9" hidden="1"/>
    <cellStyle name="Followed Hyperlink" xfId="5538" builtinId="9" hidden="1"/>
    <cellStyle name="Followed Hyperlink" xfId="5522" builtinId="9" hidden="1"/>
    <cellStyle name="Followed Hyperlink" xfId="5514" builtinId="9" hidden="1"/>
    <cellStyle name="Followed Hyperlink" xfId="5506" builtinId="9" hidden="1"/>
    <cellStyle name="Followed Hyperlink" xfId="5490" builtinId="9" hidden="1"/>
    <cellStyle name="Followed Hyperlink" xfId="5482" builtinId="9" hidden="1"/>
    <cellStyle name="Followed Hyperlink" xfId="5474" builtinId="9" hidden="1"/>
    <cellStyle name="Followed Hyperlink" xfId="5458" builtinId="9" hidden="1"/>
    <cellStyle name="Followed Hyperlink" xfId="5450" builtinId="9" hidden="1"/>
    <cellStyle name="Followed Hyperlink" xfId="5442" builtinId="9" hidden="1"/>
    <cellStyle name="Followed Hyperlink" xfId="5426" builtinId="9" hidden="1"/>
    <cellStyle name="Followed Hyperlink" xfId="5418" builtinId="9" hidden="1"/>
    <cellStyle name="Followed Hyperlink" xfId="5410" builtinId="9" hidden="1"/>
    <cellStyle name="Followed Hyperlink" xfId="5394" builtinId="9" hidden="1"/>
    <cellStyle name="Followed Hyperlink" xfId="5386" builtinId="9" hidden="1"/>
    <cellStyle name="Followed Hyperlink" xfId="5378" builtinId="9" hidden="1"/>
    <cellStyle name="Followed Hyperlink" xfId="5362" builtinId="9" hidden="1"/>
    <cellStyle name="Followed Hyperlink" xfId="5354" builtinId="9" hidden="1"/>
    <cellStyle name="Followed Hyperlink" xfId="5346" builtinId="9" hidden="1"/>
    <cellStyle name="Followed Hyperlink" xfId="5330" builtinId="9" hidden="1"/>
    <cellStyle name="Followed Hyperlink" xfId="5322" builtinId="9" hidden="1"/>
    <cellStyle name="Followed Hyperlink" xfId="5314" builtinId="9" hidden="1"/>
    <cellStyle name="Followed Hyperlink" xfId="5298" builtinId="9" hidden="1"/>
    <cellStyle name="Followed Hyperlink" xfId="5290" builtinId="9" hidden="1"/>
    <cellStyle name="Followed Hyperlink" xfId="5282" builtinId="9" hidden="1"/>
    <cellStyle name="Followed Hyperlink" xfId="5266" builtinId="9" hidden="1"/>
    <cellStyle name="Followed Hyperlink" xfId="5258" builtinId="9" hidden="1"/>
    <cellStyle name="Followed Hyperlink" xfId="5250" builtinId="9" hidden="1"/>
    <cellStyle name="Followed Hyperlink" xfId="5234" builtinId="9" hidden="1"/>
    <cellStyle name="Followed Hyperlink" xfId="5226" builtinId="9" hidden="1"/>
    <cellStyle name="Followed Hyperlink" xfId="5218" builtinId="9" hidden="1"/>
    <cellStyle name="Followed Hyperlink" xfId="5202" builtinId="9" hidden="1"/>
    <cellStyle name="Followed Hyperlink" xfId="5194" builtinId="9" hidden="1"/>
    <cellStyle name="Followed Hyperlink" xfId="5186" builtinId="9" hidden="1"/>
    <cellStyle name="Followed Hyperlink" xfId="5170" builtinId="9" hidden="1"/>
    <cellStyle name="Followed Hyperlink" xfId="5162" builtinId="9" hidden="1"/>
    <cellStyle name="Followed Hyperlink" xfId="5154" builtinId="9" hidden="1"/>
    <cellStyle name="Followed Hyperlink" xfId="5137" builtinId="9" hidden="1"/>
    <cellStyle name="Followed Hyperlink" xfId="5129" builtinId="9" hidden="1"/>
    <cellStyle name="Followed Hyperlink" xfId="372" builtinId="9" hidden="1"/>
    <cellStyle name="Followed Hyperlink" xfId="377" builtinId="9" hidden="1"/>
    <cellStyle name="Followed Hyperlink" xfId="379" builtinId="9" hidden="1"/>
    <cellStyle name="Followed Hyperlink" xfId="381" builtinId="9" hidden="1"/>
    <cellStyle name="Followed Hyperlink" xfId="386" builtinId="9" hidden="1"/>
    <cellStyle name="Followed Hyperlink" xfId="388" builtinId="9" hidden="1"/>
    <cellStyle name="Followed Hyperlink" xfId="391" builtinId="9" hidden="1"/>
    <cellStyle name="Followed Hyperlink" xfId="395" builtinId="9" hidden="1"/>
    <cellStyle name="Followed Hyperlink" xfId="397" builtinId="9" hidden="1"/>
    <cellStyle name="Followed Hyperlink" xfId="400" builtinId="9" hidden="1"/>
    <cellStyle name="Followed Hyperlink" xfId="404" builtinId="9" hidden="1"/>
    <cellStyle name="Followed Hyperlink" xfId="407" builtinId="9" hidden="1"/>
    <cellStyle name="Followed Hyperlink" xfId="409" builtinId="9" hidden="1"/>
    <cellStyle name="Followed Hyperlink" xfId="413" builtinId="9" hidden="1"/>
    <cellStyle name="Followed Hyperlink" xfId="416" builtinId="9" hidden="1"/>
    <cellStyle name="Followed Hyperlink" xfId="418" builtinId="9" hidden="1"/>
    <cellStyle name="Followed Hyperlink" xfId="423" builtinId="9" hidden="1"/>
    <cellStyle name="Followed Hyperlink" xfId="425" builtinId="9" hidden="1"/>
    <cellStyle name="Followed Hyperlink" xfId="427" builtinId="9" hidden="1"/>
    <cellStyle name="Followed Hyperlink" xfId="432" builtinId="9" hidden="1"/>
    <cellStyle name="Followed Hyperlink" xfId="434" builtinId="9" hidden="1"/>
    <cellStyle name="Followed Hyperlink" xfId="436" builtinId="9" hidden="1"/>
    <cellStyle name="Followed Hyperlink" xfId="441" builtinId="9" hidden="1"/>
    <cellStyle name="Followed Hyperlink" xfId="443" builtinId="9" hidden="1"/>
    <cellStyle name="Followed Hyperlink" xfId="445" builtinId="9" hidden="1"/>
    <cellStyle name="Followed Hyperlink" xfId="450" builtinId="9" hidden="1"/>
    <cellStyle name="Followed Hyperlink" xfId="452" builtinId="9" hidden="1"/>
    <cellStyle name="Followed Hyperlink" xfId="455" builtinId="9" hidden="1"/>
    <cellStyle name="Followed Hyperlink" xfId="459" builtinId="9" hidden="1"/>
    <cellStyle name="Followed Hyperlink" xfId="461" builtinId="9" hidden="1"/>
    <cellStyle name="Followed Hyperlink" xfId="464" builtinId="9" hidden="1"/>
    <cellStyle name="Followed Hyperlink" xfId="468" builtinId="9" hidden="1"/>
    <cellStyle name="Followed Hyperlink" xfId="471" builtinId="9" hidden="1"/>
    <cellStyle name="Followed Hyperlink" xfId="473" builtinId="9" hidden="1"/>
    <cellStyle name="Followed Hyperlink" xfId="477" builtinId="9" hidden="1"/>
    <cellStyle name="Followed Hyperlink" xfId="480" builtinId="9" hidden="1"/>
    <cellStyle name="Followed Hyperlink" xfId="482" builtinId="9" hidden="1"/>
    <cellStyle name="Followed Hyperlink" xfId="487" builtinId="9" hidden="1"/>
    <cellStyle name="Followed Hyperlink" xfId="489" builtinId="9" hidden="1"/>
    <cellStyle name="Followed Hyperlink" xfId="491" builtinId="9" hidden="1"/>
    <cellStyle name="Followed Hyperlink" xfId="496" builtinId="9" hidden="1"/>
    <cellStyle name="Followed Hyperlink" xfId="498" builtinId="9" hidden="1"/>
    <cellStyle name="Followed Hyperlink" xfId="500" builtinId="9" hidden="1"/>
    <cellStyle name="Followed Hyperlink" xfId="505" builtinId="9" hidden="1"/>
    <cellStyle name="Followed Hyperlink" xfId="507" builtinId="9" hidden="1"/>
    <cellStyle name="Followed Hyperlink" xfId="509" builtinId="9" hidden="1"/>
    <cellStyle name="Followed Hyperlink" xfId="514" builtinId="9" hidden="1"/>
    <cellStyle name="Followed Hyperlink" xfId="516" builtinId="9" hidden="1"/>
    <cellStyle name="Followed Hyperlink" xfId="519" builtinId="9" hidden="1"/>
    <cellStyle name="Followed Hyperlink" xfId="523" builtinId="9" hidden="1"/>
    <cellStyle name="Followed Hyperlink" xfId="525" builtinId="9" hidden="1"/>
    <cellStyle name="Followed Hyperlink" xfId="528" builtinId="9" hidden="1"/>
    <cellStyle name="Followed Hyperlink" xfId="532" builtinId="9" hidden="1"/>
    <cellStyle name="Followed Hyperlink" xfId="535" builtinId="9" hidden="1"/>
    <cellStyle name="Followed Hyperlink" xfId="537" builtinId="9" hidden="1"/>
    <cellStyle name="Followed Hyperlink" xfId="541" builtinId="9" hidden="1"/>
    <cellStyle name="Followed Hyperlink" xfId="544" builtinId="9" hidden="1"/>
    <cellStyle name="Followed Hyperlink" xfId="546" builtinId="9" hidden="1"/>
    <cellStyle name="Followed Hyperlink" xfId="551" builtinId="9" hidden="1"/>
    <cellStyle name="Followed Hyperlink" xfId="553" builtinId="9" hidden="1"/>
    <cellStyle name="Followed Hyperlink" xfId="555" builtinId="9" hidden="1"/>
    <cellStyle name="Followed Hyperlink" xfId="560" builtinId="9" hidden="1"/>
    <cellStyle name="Followed Hyperlink" xfId="562" builtinId="9" hidden="1"/>
    <cellStyle name="Followed Hyperlink" xfId="564" builtinId="9" hidden="1"/>
    <cellStyle name="Followed Hyperlink" xfId="569" builtinId="9" hidden="1"/>
    <cellStyle name="Followed Hyperlink" xfId="571" builtinId="9" hidden="1"/>
    <cellStyle name="Followed Hyperlink" xfId="573" builtinId="9" hidden="1"/>
    <cellStyle name="Followed Hyperlink" xfId="578" builtinId="9" hidden="1"/>
    <cellStyle name="Followed Hyperlink" xfId="580" builtinId="9" hidden="1"/>
    <cellStyle name="Followed Hyperlink" xfId="583" builtinId="9" hidden="1"/>
    <cellStyle name="Followed Hyperlink" xfId="587" builtinId="9" hidden="1"/>
    <cellStyle name="Followed Hyperlink" xfId="589" builtinId="9" hidden="1"/>
    <cellStyle name="Followed Hyperlink" xfId="592" builtinId="9" hidden="1"/>
    <cellStyle name="Followed Hyperlink" xfId="596" builtinId="9" hidden="1"/>
    <cellStyle name="Followed Hyperlink" xfId="599" builtinId="9" hidden="1"/>
    <cellStyle name="Followed Hyperlink" xfId="601" builtinId="9" hidden="1"/>
    <cellStyle name="Followed Hyperlink" xfId="605" builtinId="9" hidden="1"/>
    <cellStyle name="Followed Hyperlink" xfId="608" builtinId="9" hidden="1"/>
    <cellStyle name="Followed Hyperlink" xfId="610" builtinId="9" hidden="1"/>
    <cellStyle name="Followed Hyperlink" xfId="617" builtinId="9" hidden="1"/>
    <cellStyle name="Followed Hyperlink" xfId="619" builtinId="9" hidden="1"/>
    <cellStyle name="Followed Hyperlink" xfId="621" builtinId="9" hidden="1"/>
    <cellStyle name="Followed Hyperlink" xfId="628" builtinId="9" hidden="1"/>
    <cellStyle name="Followed Hyperlink" xfId="630" builtinId="9" hidden="1"/>
    <cellStyle name="Followed Hyperlink" xfId="632" builtinId="9" hidden="1"/>
    <cellStyle name="Followed Hyperlink" xfId="637" builtinId="9" hidden="1"/>
    <cellStyle name="Followed Hyperlink" xfId="639" builtinId="9" hidden="1"/>
    <cellStyle name="Followed Hyperlink" xfId="641" builtinId="9" hidden="1"/>
    <cellStyle name="Followed Hyperlink" xfId="646" builtinId="9" hidden="1"/>
    <cellStyle name="Followed Hyperlink" xfId="648" builtinId="9" hidden="1"/>
    <cellStyle name="Followed Hyperlink" xfId="651" builtinId="9" hidden="1"/>
    <cellStyle name="Followed Hyperlink" xfId="655" builtinId="9" hidden="1"/>
    <cellStyle name="Followed Hyperlink" xfId="657" builtinId="9" hidden="1"/>
    <cellStyle name="Followed Hyperlink" xfId="660" builtinId="9" hidden="1"/>
    <cellStyle name="Followed Hyperlink" xfId="664" builtinId="9" hidden="1"/>
    <cellStyle name="Followed Hyperlink" xfId="667" builtinId="9" hidden="1"/>
    <cellStyle name="Followed Hyperlink" xfId="5104" builtinId="9" hidden="1"/>
    <cellStyle name="Followed Hyperlink" xfId="5108" builtinId="9" hidden="1"/>
    <cellStyle name="Followed Hyperlink" xfId="5111" builtinId="9" hidden="1"/>
    <cellStyle name="Followed Hyperlink" xfId="5113" builtinId="9" hidden="1"/>
    <cellStyle name="Followed Hyperlink" xfId="5118" builtinId="9" hidden="1"/>
    <cellStyle name="Followed Hyperlink" xfId="5120" builtinId="9" hidden="1"/>
    <cellStyle name="Followed Hyperlink" xfId="5122" builtinId="9" hidden="1"/>
    <cellStyle name="Followed Hyperlink" xfId="5109" builtinId="9" hidden="1"/>
    <cellStyle name="Followed Hyperlink" xfId="658" builtinId="9" hidden="1"/>
    <cellStyle name="Followed Hyperlink" xfId="642" builtinId="9" hidden="1"/>
    <cellStyle name="Followed Hyperlink" xfId="606" builtinId="9" hidden="1"/>
    <cellStyle name="Followed Hyperlink" xfId="590" builtinId="9" hidden="1"/>
    <cellStyle name="Followed Hyperlink" xfId="574" builtinId="9" hidden="1"/>
    <cellStyle name="Followed Hyperlink" xfId="542" builtinId="9" hidden="1"/>
    <cellStyle name="Followed Hyperlink" xfId="526" builtinId="9" hidden="1"/>
    <cellStyle name="Followed Hyperlink" xfId="510" builtinId="9" hidden="1"/>
    <cellStyle name="Followed Hyperlink" xfId="478" builtinId="9" hidden="1"/>
    <cellStyle name="Followed Hyperlink" xfId="462" builtinId="9" hidden="1"/>
    <cellStyle name="Followed Hyperlink" xfId="446" builtinId="9" hidden="1"/>
    <cellStyle name="Followed Hyperlink" xfId="414" builtinId="9" hidden="1"/>
    <cellStyle name="Followed Hyperlink" xfId="398" builtinId="9" hidden="1"/>
    <cellStyle name="Followed Hyperlink" xfId="382" builtinId="9" hidden="1"/>
    <cellStyle name="Followed Hyperlink" xfId="249" builtinId="9" hidden="1"/>
    <cellStyle name="Followed Hyperlink" xfId="251" builtinId="9" hidden="1"/>
    <cellStyle name="Followed Hyperlink" xfId="253" builtinId="9" hidden="1"/>
    <cellStyle name="Followed Hyperlink" xfId="247" builtinId="9" hidden="1"/>
    <cellStyle name="Followed Hyperlink" xfId="430" builtinId="9" hidden="1"/>
    <cellStyle name="Followed Hyperlink" xfId="494" builtinId="9" hidden="1"/>
    <cellStyle name="Followed Hyperlink" xfId="558" builtinId="9" hidden="1"/>
    <cellStyle name="Followed Hyperlink" xfId="626" builtinId="9" hidden="1"/>
    <cellStyle name="Followed Hyperlink" xfId="5124" builtinId="9" hidden="1"/>
    <cellStyle name="Followed Hyperlink" xfId="5115" builtinId="9" hidden="1"/>
    <cellStyle name="Followed Hyperlink" xfId="5106" builtinId="9" hidden="1"/>
    <cellStyle name="Followed Hyperlink" xfId="662" builtinId="9" hidden="1"/>
    <cellStyle name="Followed Hyperlink" xfId="653" builtinId="9" hidden="1"/>
    <cellStyle name="Followed Hyperlink" xfId="644" builtinId="9" hidden="1"/>
    <cellStyle name="Followed Hyperlink" xfId="635" builtinId="9" hidden="1"/>
    <cellStyle name="Followed Hyperlink" xfId="625" builtinId="9" hidden="1"/>
    <cellStyle name="Followed Hyperlink" xfId="612" builtinId="9" hidden="1"/>
    <cellStyle name="Followed Hyperlink" xfId="603" builtinId="9" hidden="1"/>
    <cellStyle name="Followed Hyperlink" xfId="594" builtinId="9" hidden="1"/>
    <cellStyle name="Followed Hyperlink" xfId="585" builtinId="9" hidden="1"/>
    <cellStyle name="Followed Hyperlink" xfId="576" builtinId="9" hidden="1"/>
    <cellStyle name="Followed Hyperlink" xfId="567" builtinId="9" hidden="1"/>
    <cellStyle name="Followed Hyperlink" xfId="557" builtinId="9" hidden="1"/>
    <cellStyle name="Followed Hyperlink" xfId="548" builtinId="9" hidden="1"/>
    <cellStyle name="Followed Hyperlink" xfId="539" builtinId="9" hidden="1"/>
    <cellStyle name="Followed Hyperlink" xfId="530" builtinId="9" hidden="1"/>
    <cellStyle name="Followed Hyperlink" xfId="521" builtinId="9" hidden="1"/>
    <cellStyle name="Followed Hyperlink" xfId="512" builtinId="9" hidden="1"/>
    <cellStyle name="Followed Hyperlink" xfId="503" builtinId="9" hidden="1"/>
    <cellStyle name="Followed Hyperlink" xfId="493" builtinId="9" hidden="1"/>
    <cellStyle name="Followed Hyperlink" xfId="484" builtinId="9" hidden="1"/>
    <cellStyle name="Followed Hyperlink" xfId="475" builtinId="9" hidden="1"/>
    <cellStyle name="Followed Hyperlink" xfId="466" builtinId="9" hidden="1"/>
    <cellStyle name="Followed Hyperlink" xfId="457" builtinId="9" hidden="1"/>
    <cellStyle name="Followed Hyperlink" xfId="448" builtinId="9" hidden="1"/>
    <cellStyle name="Followed Hyperlink" xfId="439" builtinId="9" hidden="1"/>
    <cellStyle name="Followed Hyperlink" xfId="429" builtinId="9" hidden="1"/>
    <cellStyle name="Followed Hyperlink" xfId="420" builtinId="9" hidden="1"/>
    <cellStyle name="Followed Hyperlink" xfId="411" builtinId="9" hidden="1"/>
    <cellStyle name="Followed Hyperlink" xfId="402" builtinId="9" hidden="1"/>
    <cellStyle name="Followed Hyperlink" xfId="393" builtinId="9" hidden="1"/>
    <cellStyle name="Followed Hyperlink" xfId="384" builtinId="9" hidden="1"/>
    <cellStyle name="Followed Hyperlink" xfId="375" builtinId="9" hidden="1"/>
    <cellStyle name="Followed Hyperlink" xfId="5145" builtinId="9" hidden="1"/>
    <cellStyle name="Followed Hyperlink" xfId="5178" builtinId="9" hidden="1"/>
    <cellStyle name="Followed Hyperlink" xfId="5210" builtinId="9" hidden="1"/>
    <cellStyle name="Followed Hyperlink" xfId="5242" builtinId="9" hidden="1"/>
    <cellStyle name="Followed Hyperlink" xfId="5274" builtinId="9" hidden="1"/>
    <cellStyle name="Followed Hyperlink" xfId="5306" builtinId="9" hidden="1"/>
    <cellStyle name="Followed Hyperlink" xfId="5338" builtinId="9" hidden="1"/>
    <cellStyle name="Followed Hyperlink" xfId="5370" builtinId="9" hidden="1"/>
    <cellStyle name="Followed Hyperlink" xfId="5402" builtinId="9" hidden="1"/>
    <cellStyle name="Followed Hyperlink" xfId="5434" builtinId="9" hidden="1"/>
    <cellStyle name="Followed Hyperlink" xfId="5466" builtinId="9" hidden="1"/>
    <cellStyle name="Followed Hyperlink" xfId="5498" builtinId="9" hidden="1"/>
    <cellStyle name="Followed Hyperlink" xfId="5530" builtinId="9" hidden="1"/>
    <cellStyle name="Followed Hyperlink" xfId="5562" builtinId="9" hidden="1"/>
    <cellStyle name="Followed Hyperlink" xfId="5594" builtinId="9" hidden="1"/>
    <cellStyle name="Followed Hyperlink" xfId="5626" builtinId="9" hidden="1"/>
    <cellStyle name="Followed Hyperlink" xfId="5658" builtinId="9" hidden="1"/>
    <cellStyle name="Followed Hyperlink" xfId="6220" builtinId="9" hidden="1"/>
    <cellStyle name="Followed Hyperlink" xfId="6252" builtinId="9" hidden="1"/>
    <cellStyle name="Followed Hyperlink" xfId="6176" builtinId="9" hidden="1"/>
    <cellStyle name="Followed Hyperlink" xfId="6144" builtinId="9" hidden="1"/>
    <cellStyle name="Followed Hyperlink" xfId="6116" builtinId="9" hidden="1"/>
    <cellStyle name="Followed Hyperlink" xfId="6084" builtinId="9" hidden="1"/>
    <cellStyle name="Followed Hyperlink" xfId="6052" builtinId="9" hidden="1"/>
    <cellStyle name="Followed Hyperlink" xfId="6020" builtinId="9" hidden="1"/>
    <cellStyle name="Followed Hyperlink" xfId="5988" builtinId="9" hidden="1"/>
    <cellStyle name="Followed Hyperlink" xfId="5956" builtinId="9" hidden="1"/>
    <cellStyle name="Followed Hyperlink" xfId="5924" builtinId="9" hidden="1"/>
    <cellStyle name="Followed Hyperlink" xfId="5894" builtinId="9" hidden="1"/>
    <cellStyle name="Followed Hyperlink" xfId="5862" builtinId="9" hidden="1"/>
    <cellStyle name="Followed Hyperlink" xfId="5832" builtinId="9" hidden="1"/>
    <cellStyle name="Followed Hyperlink" xfId="5802" builtinId="9" hidden="1"/>
    <cellStyle name="Followed Hyperlink" xfId="5774" builtinId="9" hidden="1"/>
    <cellStyle name="Followed Hyperlink" xfId="5746" builtinId="9" hidden="1"/>
    <cellStyle name="Followed Hyperlink" xfId="5727" builtinId="9" hidden="1"/>
    <cellStyle name="Followed Hyperlink" xfId="5738" builtinId="9" hidden="1"/>
    <cellStyle name="Followed Hyperlink" xfId="5747" builtinId="9" hidden="1"/>
    <cellStyle name="Followed Hyperlink" xfId="5753" builtinId="9" hidden="1"/>
    <cellStyle name="Followed Hyperlink" xfId="5764" builtinId="9" hidden="1"/>
    <cellStyle name="Followed Hyperlink" xfId="5775" builtinId="9" hidden="1"/>
    <cellStyle name="Followed Hyperlink" xfId="5785" builtinId="9" hidden="1"/>
    <cellStyle name="Followed Hyperlink" xfId="135" builtinId="9" hidden="1"/>
    <cellStyle name="Followed Hyperlink" xfId="5803" builtinId="9" hidden="1"/>
    <cellStyle name="Followed Hyperlink" xfId="5812" builtinId="9" hidden="1"/>
    <cellStyle name="Followed Hyperlink" xfId="5822" builtinId="9" hidden="1"/>
    <cellStyle name="Followed Hyperlink" xfId="5833" builtinId="9" hidden="1"/>
    <cellStyle name="Followed Hyperlink" xfId="5842" builtinId="9" hidden="1"/>
    <cellStyle name="Followed Hyperlink" xfId="5852" builtinId="9" hidden="1"/>
    <cellStyle name="Followed Hyperlink" xfId="5863" builtinId="9" hidden="1"/>
    <cellStyle name="Followed Hyperlink" xfId="5873" builtinId="9" hidden="1"/>
    <cellStyle name="Followed Hyperlink" xfId="5884" builtinId="9" hidden="1"/>
    <cellStyle name="Followed Hyperlink" xfId="5895" builtinId="9" hidden="1"/>
    <cellStyle name="Followed Hyperlink" xfId="5905" builtinId="9" hidden="1"/>
    <cellStyle name="Followed Hyperlink" xfId="123" builtinId="9" hidden="1"/>
    <cellStyle name="Followed Hyperlink" xfId="5925" builtinId="9" hidden="1"/>
    <cellStyle name="Followed Hyperlink" xfId="5935" builtinId="9" hidden="1"/>
    <cellStyle name="Followed Hyperlink" xfId="5946" builtinId="9" hidden="1"/>
    <cellStyle name="Followed Hyperlink" xfId="5957" builtinId="9" hidden="1"/>
    <cellStyle name="Followed Hyperlink" xfId="5967" builtinId="9" hidden="1"/>
    <cellStyle name="Followed Hyperlink" xfId="5978" builtinId="9" hidden="1"/>
    <cellStyle name="Followed Hyperlink" xfId="5989" builtinId="9" hidden="1"/>
    <cellStyle name="Followed Hyperlink" xfId="5999" builtinId="9" hidden="1"/>
    <cellStyle name="Followed Hyperlink" xfId="6010" builtinId="9" hidden="1"/>
    <cellStyle name="Followed Hyperlink" xfId="6021" builtinId="9" hidden="1"/>
    <cellStyle name="Followed Hyperlink" xfId="6031" builtinId="9" hidden="1"/>
    <cellStyle name="Followed Hyperlink" xfId="6042" builtinId="9" hidden="1"/>
    <cellStyle name="Followed Hyperlink" xfId="6053" builtinId="9" hidden="1"/>
    <cellStyle name="Followed Hyperlink" xfId="6063" builtinId="9" hidden="1"/>
    <cellStyle name="Followed Hyperlink" xfId="6074" builtinId="9" hidden="1"/>
    <cellStyle name="Followed Hyperlink" xfId="6085" builtinId="9" hidden="1"/>
    <cellStyle name="Followed Hyperlink" xfId="6095" builtinId="9" hidden="1"/>
    <cellStyle name="Followed Hyperlink" xfId="6106" builtinId="9" hidden="1"/>
    <cellStyle name="Followed Hyperlink" xfId="6117" builtinId="9" hidden="1"/>
    <cellStyle name="Followed Hyperlink" xfId="6123" builtinId="9" hidden="1"/>
    <cellStyle name="Followed Hyperlink" xfId="6134" builtinId="9" hidden="1"/>
    <cellStyle name="Followed Hyperlink" xfId="6145" builtinId="9" hidden="1"/>
    <cellStyle name="Followed Hyperlink" xfId="6155" builtinId="9" hidden="1"/>
    <cellStyle name="Followed Hyperlink" xfId="6166" builtinId="9" hidden="1"/>
    <cellStyle name="Followed Hyperlink" xfId="6177" builtinId="9" hidden="1"/>
    <cellStyle name="Followed Hyperlink" xfId="6187" builtinId="9" hidden="1"/>
    <cellStyle name="Followed Hyperlink" xfId="6198" builtinId="9" hidden="1"/>
    <cellStyle name="Followed Hyperlink" xfId="6251" builtinId="9" hidden="1"/>
    <cellStyle name="Followed Hyperlink" xfId="6241" builtinId="9" hidden="1"/>
    <cellStyle name="Followed Hyperlink" xfId="6230" builtinId="9" hidden="1"/>
    <cellStyle name="Followed Hyperlink" xfId="6219" builtinId="9" hidden="1"/>
    <cellStyle name="Followed Hyperlink" xfId="5679" builtinId="9" hidden="1"/>
    <cellStyle name="Followed Hyperlink" xfId="5668" builtinId="9" hidden="1"/>
    <cellStyle name="Followed Hyperlink" xfId="5657" builtinId="9" hidden="1"/>
    <cellStyle name="Followed Hyperlink" xfId="5647" builtinId="9" hidden="1"/>
    <cellStyle name="Followed Hyperlink" xfId="5636" builtinId="9" hidden="1"/>
    <cellStyle name="Followed Hyperlink" xfId="5625" builtinId="9" hidden="1"/>
    <cellStyle name="Followed Hyperlink" xfId="5615" builtinId="9" hidden="1"/>
    <cellStyle name="Followed Hyperlink" xfId="5604" builtinId="9" hidden="1"/>
    <cellStyle name="Followed Hyperlink" xfId="5593" builtinId="9" hidden="1"/>
    <cellStyle name="Followed Hyperlink" xfId="5583" builtinId="9" hidden="1"/>
    <cellStyle name="Followed Hyperlink" xfId="5572" builtinId="9" hidden="1"/>
    <cellStyle name="Followed Hyperlink" xfId="5561" builtinId="9" hidden="1"/>
    <cellStyle name="Followed Hyperlink" xfId="5551" builtinId="9" hidden="1"/>
    <cellStyle name="Followed Hyperlink" xfId="5540" builtinId="9" hidden="1"/>
    <cellStyle name="Followed Hyperlink" xfId="5529" builtinId="9" hidden="1"/>
    <cellStyle name="Followed Hyperlink" xfId="5519" builtinId="9" hidden="1"/>
    <cellStyle name="Followed Hyperlink" xfId="5508" builtinId="9" hidden="1"/>
    <cellStyle name="Followed Hyperlink" xfId="5497" builtinId="9" hidden="1"/>
    <cellStyle name="Followed Hyperlink" xfId="5487" builtinId="9" hidden="1"/>
    <cellStyle name="Followed Hyperlink" xfId="5476" builtinId="9" hidden="1"/>
    <cellStyle name="Followed Hyperlink" xfId="5465" builtinId="9" hidden="1"/>
    <cellStyle name="Followed Hyperlink" xfId="5455" builtinId="9" hidden="1"/>
    <cellStyle name="Followed Hyperlink" xfId="5444" builtinId="9" hidden="1"/>
    <cellStyle name="Followed Hyperlink" xfId="5433" builtinId="9" hidden="1"/>
    <cellStyle name="Followed Hyperlink" xfId="5423" builtinId="9" hidden="1"/>
    <cellStyle name="Followed Hyperlink" xfId="5412" builtinId="9" hidden="1"/>
    <cellStyle name="Followed Hyperlink" xfId="5401" builtinId="9" hidden="1"/>
    <cellStyle name="Followed Hyperlink" xfId="5391" builtinId="9" hidden="1"/>
    <cellStyle name="Followed Hyperlink" xfId="5380" builtinId="9" hidden="1"/>
    <cellStyle name="Followed Hyperlink" xfId="5369" builtinId="9" hidden="1"/>
    <cellStyle name="Followed Hyperlink" xfId="5359" builtinId="9" hidden="1"/>
    <cellStyle name="Followed Hyperlink" xfId="5348" builtinId="9" hidden="1"/>
    <cellStyle name="Followed Hyperlink" xfId="5337" builtinId="9" hidden="1"/>
    <cellStyle name="Followed Hyperlink" xfId="5327" builtinId="9" hidden="1"/>
    <cellStyle name="Followed Hyperlink" xfId="5316" builtinId="9" hidden="1"/>
    <cellStyle name="Followed Hyperlink" xfId="5305" builtinId="9" hidden="1"/>
    <cellStyle name="Followed Hyperlink" xfId="5295" builtinId="9" hidden="1"/>
    <cellStyle name="Followed Hyperlink" xfId="5284" builtinId="9" hidden="1"/>
    <cellStyle name="Followed Hyperlink" xfId="5273" builtinId="9" hidden="1"/>
    <cellStyle name="Followed Hyperlink" xfId="5263" builtinId="9" hidden="1"/>
    <cellStyle name="Followed Hyperlink" xfId="5252" builtinId="9" hidden="1"/>
    <cellStyle name="Followed Hyperlink" xfId="5241" builtinId="9" hidden="1"/>
    <cellStyle name="Followed Hyperlink" xfId="5231" builtinId="9" hidden="1"/>
    <cellStyle name="Followed Hyperlink" xfId="5220" builtinId="9" hidden="1"/>
    <cellStyle name="Followed Hyperlink" xfId="5209" builtinId="9" hidden="1"/>
    <cellStyle name="Followed Hyperlink" xfId="5199" builtinId="9" hidden="1"/>
    <cellStyle name="Followed Hyperlink" xfId="5188" builtinId="9" hidden="1"/>
    <cellStyle name="Followed Hyperlink" xfId="5177" builtinId="9" hidden="1"/>
    <cellStyle name="Followed Hyperlink" xfId="5167" builtinId="9" hidden="1"/>
    <cellStyle name="Followed Hyperlink" xfId="5156" builtinId="9" hidden="1"/>
    <cellStyle name="Followed Hyperlink" xfId="5144" builtinId="9" hidden="1"/>
    <cellStyle name="Followed Hyperlink" xfId="5134" builtinId="9" hidden="1"/>
    <cellStyle name="Followed Hyperlink" xfId="5722" builtinId="9" hidden="1"/>
    <cellStyle name="Followed Hyperlink" xfId="5706" builtinId="9" hidden="1"/>
    <cellStyle name="Followed Hyperlink" xfId="6265" builtinId="9" hidden="1"/>
    <cellStyle name="Followed Hyperlink" xfId="6281" builtinId="9" hidden="1"/>
    <cellStyle name="Followed Hyperlink" xfId="6297" builtinId="9" hidden="1"/>
    <cellStyle name="Followed Hyperlink" xfId="6334" builtinId="9" hidden="1"/>
    <cellStyle name="Followed Hyperlink" xfId="6350" builtinId="9" hidden="1"/>
    <cellStyle name="Followed Hyperlink" xfId="6366" builtinId="9" hidden="1"/>
    <cellStyle name="Followed Hyperlink" xfId="6382" builtinId="9" hidden="1"/>
    <cellStyle name="Followed Hyperlink" xfId="6398" builtinId="9" hidden="1"/>
    <cellStyle name="Followed Hyperlink" xfId="6414" builtinId="9" hidden="1"/>
    <cellStyle name="Followed Hyperlink" xfId="6430" builtinId="9" hidden="1"/>
    <cellStyle name="Followed Hyperlink" xfId="6446" builtinId="9" hidden="1"/>
    <cellStyle name="Followed Hyperlink" xfId="6462" builtinId="9" hidden="1"/>
    <cellStyle name="Followed Hyperlink" xfId="6478" builtinId="9" hidden="1"/>
    <cellStyle name="Followed Hyperlink" xfId="6494" builtinId="9" hidden="1"/>
    <cellStyle name="Followed Hyperlink" xfId="6510" builtinId="9" hidden="1"/>
    <cellStyle name="Followed Hyperlink" xfId="6526" builtinId="9" hidden="1"/>
    <cellStyle name="Followed Hyperlink" xfId="6542" builtinId="9" hidden="1"/>
    <cellStyle name="Followed Hyperlink" xfId="6558" builtinId="9" hidden="1"/>
    <cellStyle name="Followed Hyperlink" xfId="6574" builtinId="9" hidden="1"/>
    <cellStyle name="Followed Hyperlink" xfId="6590" builtinId="9" hidden="1"/>
    <cellStyle name="Followed Hyperlink" xfId="6606" builtinId="9" hidden="1"/>
    <cellStyle name="Followed Hyperlink" xfId="6622" builtinId="9" hidden="1"/>
    <cellStyle name="Followed Hyperlink" xfId="6638" builtinId="9" hidden="1"/>
    <cellStyle name="Followed Hyperlink" xfId="6654" builtinId="9" hidden="1"/>
    <cellStyle name="Followed Hyperlink" xfId="6670" builtinId="9" hidden="1"/>
    <cellStyle name="Followed Hyperlink" xfId="6686" builtinId="9" hidden="1"/>
    <cellStyle name="Followed Hyperlink" xfId="6702" builtinId="9" hidden="1"/>
    <cellStyle name="Followed Hyperlink" xfId="6718" builtinId="9" hidden="1"/>
    <cellStyle name="Followed Hyperlink" xfId="6734" builtinId="9" hidden="1"/>
    <cellStyle name="Followed Hyperlink" xfId="6750" builtinId="9" hidden="1"/>
    <cellStyle name="Followed Hyperlink" xfId="6766" builtinId="9" hidden="1"/>
    <cellStyle name="Followed Hyperlink" xfId="6782" builtinId="9" hidden="1"/>
    <cellStyle name="Followed Hyperlink" xfId="6798" builtinId="9" hidden="1"/>
    <cellStyle name="Followed Hyperlink" xfId="6814" builtinId="9" hidden="1"/>
    <cellStyle name="Followed Hyperlink" xfId="6830" builtinId="9" hidden="1"/>
    <cellStyle name="Followed Hyperlink" xfId="6846" builtinId="9" hidden="1"/>
    <cellStyle name="Followed Hyperlink" xfId="7390" builtinId="9" hidden="1"/>
    <cellStyle name="Followed Hyperlink" xfId="7406" builtinId="9" hidden="1"/>
    <cellStyle name="Followed Hyperlink" xfId="7422" builtinId="9" hidden="1"/>
    <cellStyle name="Followed Hyperlink" xfId="7438" builtinId="9" hidden="1"/>
    <cellStyle name="Followed Hyperlink" xfId="7454" builtinId="9" hidden="1"/>
    <cellStyle name="Followed Hyperlink" xfId="7470" builtinId="9" hidden="1"/>
    <cellStyle name="Followed Hyperlink" xfId="7486" builtinId="9" hidden="1"/>
    <cellStyle name="Followed Hyperlink" xfId="7502" builtinId="9" hidden="1"/>
    <cellStyle name="Followed Hyperlink" xfId="7518" builtinId="9" hidden="1"/>
    <cellStyle name="Followed Hyperlink" xfId="7534" builtinId="9" hidden="1"/>
    <cellStyle name="Followed Hyperlink" xfId="7550" builtinId="9" hidden="1"/>
    <cellStyle name="Followed Hyperlink" xfId="7566" builtinId="9" hidden="1"/>
    <cellStyle name="Followed Hyperlink" xfId="7582" builtinId="9" hidden="1"/>
    <cellStyle name="Followed Hyperlink" xfId="7598" builtinId="9" hidden="1"/>
    <cellStyle name="Followed Hyperlink" xfId="7614" builtinId="9" hidden="1"/>
    <cellStyle name="Followed Hyperlink" xfId="7630" builtinId="9" hidden="1"/>
    <cellStyle name="Followed Hyperlink" xfId="7646" builtinId="9" hidden="1"/>
    <cellStyle name="Followed Hyperlink" xfId="7662" builtinId="9" hidden="1"/>
    <cellStyle name="Followed Hyperlink" xfId="7678" builtinId="9" hidden="1"/>
    <cellStyle name="Followed Hyperlink" xfId="7694" builtinId="9" hidden="1"/>
    <cellStyle name="Followed Hyperlink" xfId="7710" builtinId="9" hidden="1"/>
    <cellStyle name="Followed Hyperlink" xfId="7726" builtinId="9" hidden="1"/>
    <cellStyle name="Followed Hyperlink" xfId="7742" builtinId="9" hidden="1"/>
    <cellStyle name="Followed Hyperlink" xfId="7758" builtinId="9" hidden="1"/>
    <cellStyle name="Followed Hyperlink" xfId="7774" builtinId="9" hidden="1"/>
    <cellStyle name="Followed Hyperlink" xfId="7790" builtinId="9" hidden="1"/>
    <cellStyle name="Followed Hyperlink" xfId="7806" builtinId="9" hidden="1"/>
    <cellStyle name="Followed Hyperlink" xfId="7822" builtinId="9" hidden="1"/>
    <cellStyle name="Followed Hyperlink" xfId="7838" builtinId="9" hidden="1"/>
    <cellStyle name="Followed Hyperlink" xfId="7854" builtinId="9" hidden="1"/>
    <cellStyle name="Followed Hyperlink" xfId="7870" builtinId="9" hidden="1"/>
    <cellStyle name="Followed Hyperlink" xfId="7886" builtinId="9" hidden="1"/>
    <cellStyle name="Followed Hyperlink" xfId="7902" builtinId="9" hidden="1"/>
    <cellStyle name="Followed Hyperlink" xfId="7918" builtinId="9" hidden="1"/>
    <cellStyle name="Followed Hyperlink" xfId="7934" builtinId="9" hidden="1"/>
    <cellStyle name="Followed Hyperlink" xfId="7950" builtinId="9" hidden="1"/>
    <cellStyle name="Followed Hyperlink" xfId="8474" builtinId="9" hidden="1"/>
    <cellStyle name="Followed Hyperlink" xfId="8490" builtinId="9" hidden="1"/>
    <cellStyle name="Followed Hyperlink" xfId="8506" builtinId="9" hidden="1"/>
    <cellStyle name="Followed Hyperlink" xfId="8458" builtinId="9" hidden="1"/>
    <cellStyle name="Followed Hyperlink" xfId="8442" builtinId="9" hidden="1"/>
    <cellStyle name="Followed Hyperlink" xfId="8426" builtinId="9" hidden="1"/>
    <cellStyle name="Followed Hyperlink" xfId="8410" builtinId="9" hidden="1"/>
    <cellStyle name="Followed Hyperlink" xfId="8394" builtinId="9" hidden="1"/>
    <cellStyle name="Followed Hyperlink" xfId="8382" builtinId="9" hidden="1"/>
    <cellStyle name="Followed Hyperlink" xfId="8366" builtinId="9" hidden="1"/>
    <cellStyle name="Followed Hyperlink" xfId="8350" builtinId="9" hidden="1"/>
    <cellStyle name="Followed Hyperlink" xfId="8334" builtinId="9" hidden="1"/>
    <cellStyle name="Followed Hyperlink" xfId="8318" builtinId="9" hidden="1"/>
    <cellStyle name="Followed Hyperlink" xfId="8302" builtinId="9" hidden="1"/>
    <cellStyle name="Followed Hyperlink" xfId="8286" builtinId="9" hidden="1"/>
    <cellStyle name="Followed Hyperlink" xfId="8270" builtinId="9" hidden="1"/>
    <cellStyle name="Followed Hyperlink" xfId="8254" builtinId="9" hidden="1"/>
    <cellStyle name="Followed Hyperlink" xfId="8238" builtinId="9" hidden="1"/>
    <cellStyle name="Followed Hyperlink" xfId="8222" builtinId="9" hidden="1"/>
    <cellStyle name="Followed Hyperlink" xfId="8206" builtinId="9" hidden="1"/>
    <cellStyle name="Followed Hyperlink" xfId="8190" builtinId="9" hidden="1"/>
    <cellStyle name="Followed Hyperlink" xfId="8176" builtinId="9" hidden="1"/>
    <cellStyle name="Followed Hyperlink" xfId="8160" builtinId="9" hidden="1"/>
    <cellStyle name="Followed Hyperlink" xfId="8144" builtinId="9" hidden="1"/>
    <cellStyle name="Followed Hyperlink" xfId="9044" builtinId="9" hidden="1"/>
    <cellStyle name="Followed Hyperlink" xfId="9040" builtinId="9" hidden="1"/>
    <cellStyle name="Followed Hyperlink" xfId="9032" builtinId="9" hidden="1"/>
    <cellStyle name="Followed Hyperlink" xfId="9028" builtinId="9" hidden="1"/>
    <cellStyle name="Followed Hyperlink" xfId="9024" builtinId="9" hidden="1"/>
    <cellStyle name="Followed Hyperlink" xfId="9020" builtinId="9" hidden="1"/>
    <cellStyle name="Followed Hyperlink" xfId="9016" builtinId="9" hidden="1"/>
    <cellStyle name="Followed Hyperlink" xfId="9012" builtinId="9" hidden="1"/>
    <cellStyle name="Followed Hyperlink" xfId="9008" builtinId="9" hidden="1"/>
    <cellStyle name="Followed Hyperlink" xfId="9000" builtinId="9" hidden="1"/>
    <cellStyle name="Followed Hyperlink" xfId="8996" builtinId="9" hidden="1"/>
    <cellStyle name="Followed Hyperlink" xfId="8992" builtinId="9" hidden="1"/>
    <cellStyle name="Followed Hyperlink" xfId="8988" builtinId="9" hidden="1"/>
    <cellStyle name="Followed Hyperlink" xfId="8984" builtinId="9" hidden="1"/>
    <cellStyle name="Followed Hyperlink" xfId="8980" builtinId="9" hidden="1"/>
    <cellStyle name="Followed Hyperlink" xfId="8976" builtinId="9" hidden="1"/>
    <cellStyle name="Followed Hyperlink" xfId="8968" builtinId="9" hidden="1"/>
    <cellStyle name="Followed Hyperlink" xfId="8964" builtinId="9" hidden="1"/>
    <cellStyle name="Followed Hyperlink" xfId="8960" builtinId="9" hidden="1"/>
    <cellStyle name="Followed Hyperlink" xfId="8956" builtinId="9" hidden="1"/>
    <cellStyle name="Followed Hyperlink" xfId="8952" builtinId="9" hidden="1"/>
    <cellStyle name="Followed Hyperlink" xfId="8948" builtinId="9" hidden="1"/>
    <cellStyle name="Followed Hyperlink" xfId="8944" builtinId="9" hidden="1"/>
    <cellStyle name="Followed Hyperlink" xfId="8936" builtinId="9" hidden="1"/>
    <cellStyle name="Followed Hyperlink" xfId="8932" builtinId="9" hidden="1"/>
    <cellStyle name="Followed Hyperlink" xfId="8928" builtinId="9" hidden="1"/>
    <cellStyle name="Followed Hyperlink" xfId="8924" builtinId="9" hidden="1"/>
    <cellStyle name="Followed Hyperlink" xfId="8920" builtinId="9" hidden="1"/>
    <cellStyle name="Followed Hyperlink" xfId="8916" builtinId="9" hidden="1"/>
    <cellStyle name="Followed Hyperlink" xfId="8912" builtinId="9" hidden="1"/>
    <cellStyle name="Followed Hyperlink" xfId="8904" builtinId="9" hidden="1"/>
    <cellStyle name="Followed Hyperlink" xfId="8900" builtinId="9" hidden="1"/>
    <cellStyle name="Followed Hyperlink" xfId="8896" builtinId="9" hidden="1"/>
    <cellStyle name="Followed Hyperlink" xfId="8892" builtinId="9" hidden="1"/>
    <cellStyle name="Followed Hyperlink" xfId="8888" builtinId="9" hidden="1"/>
    <cellStyle name="Followed Hyperlink" xfId="8884" builtinId="9" hidden="1"/>
    <cellStyle name="Followed Hyperlink" xfId="8880" builtinId="9" hidden="1"/>
    <cellStyle name="Followed Hyperlink" xfId="8872" builtinId="9" hidden="1"/>
    <cellStyle name="Followed Hyperlink" xfId="8868" builtinId="9" hidden="1"/>
    <cellStyle name="Followed Hyperlink" xfId="8864" builtinId="9" hidden="1"/>
    <cellStyle name="Followed Hyperlink" xfId="8860" builtinId="9" hidden="1"/>
    <cellStyle name="Followed Hyperlink" xfId="8856" builtinId="9" hidden="1"/>
    <cellStyle name="Followed Hyperlink" xfId="8852" builtinId="9" hidden="1"/>
    <cellStyle name="Followed Hyperlink" xfId="8848" builtinId="9" hidden="1"/>
    <cellStyle name="Followed Hyperlink" xfId="8840" builtinId="9" hidden="1"/>
    <cellStyle name="Followed Hyperlink" xfId="8836" builtinId="9" hidden="1"/>
    <cellStyle name="Followed Hyperlink" xfId="8832" builtinId="9" hidden="1"/>
    <cellStyle name="Followed Hyperlink" xfId="8828" builtinId="9" hidden="1"/>
    <cellStyle name="Followed Hyperlink" xfId="8824" builtinId="9" hidden="1"/>
    <cellStyle name="Followed Hyperlink" xfId="8820" builtinId="9" hidden="1"/>
    <cellStyle name="Followed Hyperlink" xfId="8816" builtinId="9" hidden="1"/>
    <cellStyle name="Followed Hyperlink" xfId="8808" builtinId="9" hidden="1"/>
    <cellStyle name="Followed Hyperlink" xfId="8804" builtinId="9" hidden="1"/>
    <cellStyle name="Followed Hyperlink" xfId="8800" builtinId="9" hidden="1"/>
    <cellStyle name="Followed Hyperlink" xfId="8796" builtinId="9" hidden="1"/>
    <cellStyle name="Followed Hyperlink" xfId="8792" builtinId="9" hidden="1"/>
    <cellStyle name="Followed Hyperlink" xfId="8788" builtinId="9" hidden="1"/>
    <cellStyle name="Followed Hyperlink" xfId="8784" builtinId="9" hidden="1"/>
    <cellStyle name="Followed Hyperlink" xfId="8776" builtinId="9" hidden="1"/>
    <cellStyle name="Followed Hyperlink" xfId="8772" builtinId="9" hidden="1"/>
    <cellStyle name="Followed Hyperlink" xfId="8768" builtinId="9" hidden="1"/>
    <cellStyle name="Followed Hyperlink" xfId="8764" builtinId="9" hidden="1"/>
    <cellStyle name="Followed Hyperlink" xfId="8760" builtinId="9" hidden="1"/>
    <cellStyle name="Followed Hyperlink" xfId="8756" builtinId="9" hidden="1"/>
    <cellStyle name="Followed Hyperlink" xfId="8752" builtinId="9" hidden="1"/>
    <cellStyle name="Followed Hyperlink" xfId="8744" builtinId="9" hidden="1"/>
    <cellStyle name="Followed Hyperlink" xfId="8740" builtinId="9" hidden="1"/>
    <cellStyle name="Followed Hyperlink" xfId="8736" builtinId="9" hidden="1"/>
    <cellStyle name="Followed Hyperlink" xfId="8732" builtinId="9" hidden="1"/>
    <cellStyle name="Followed Hyperlink" xfId="8728" builtinId="9" hidden="1"/>
    <cellStyle name="Followed Hyperlink" xfId="8724" builtinId="9" hidden="1"/>
    <cellStyle name="Followed Hyperlink" xfId="8720" builtinId="9" hidden="1"/>
    <cellStyle name="Followed Hyperlink" xfId="8712" builtinId="9" hidden="1"/>
    <cellStyle name="Followed Hyperlink" xfId="8708" builtinId="9" hidden="1"/>
    <cellStyle name="Followed Hyperlink" xfId="8704" builtinId="9" hidden="1"/>
    <cellStyle name="Followed Hyperlink" xfId="8700" builtinId="9" hidden="1"/>
    <cellStyle name="Followed Hyperlink" xfId="8696" builtinId="9" hidden="1"/>
    <cellStyle name="Followed Hyperlink" xfId="8692" builtinId="9" hidden="1"/>
    <cellStyle name="Followed Hyperlink" xfId="8688" builtinId="9" hidden="1"/>
    <cellStyle name="Followed Hyperlink" xfId="8680" builtinId="9" hidden="1"/>
    <cellStyle name="Followed Hyperlink" xfId="8676" builtinId="9" hidden="1"/>
    <cellStyle name="Followed Hyperlink" xfId="8672" builtinId="9" hidden="1"/>
    <cellStyle name="Followed Hyperlink" xfId="8668" builtinId="9" hidden="1"/>
    <cellStyle name="Followed Hyperlink" xfId="8664" builtinId="9" hidden="1"/>
    <cellStyle name="Followed Hyperlink" xfId="8660" builtinId="9" hidden="1"/>
    <cellStyle name="Followed Hyperlink" xfId="8656" builtinId="9" hidden="1"/>
    <cellStyle name="Followed Hyperlink" xfId="8648" builtinId="9" hidden="1"/>
    <cellStyle name="Followed Hyperlink" xfId="8644" builtinId="9" hidden="1"/>
    <cellStyle name="Followed Hyperlink" xfId="8640" builtinId="9" hidden="1"/>
    <cellStyle name="Followed Hyperlink" xfId="8636" builtinId="9" hidden="1"/>
    <cellStyle name="Followed Hyperlink" xfId="8632" builtinId="9" hidden="1"/>
    <cellStyle name="Followed Hyperlink" xfId="8628" builtinId="9" hidden="1"/>
    <cellStyle name="Followed Hyperlink" xfId="8624" builtinId="9" hidden="1"/>
    <cellStyle name="Followed Hyperlink" xfId="8616" builtinId="9" hidden="1"/>
    <cellStyle name="Followed Hyperlink" xfId="8612" builtinId="9" hidden="1"/>
    <cellStyle name="Followed Hyperlink" xfId="8608" builtinId="9" hidden="1"/>
    <cellStyle name="Followed Hyperlink" xfId="8604" builtinId="9" hidden="1"/>
    <cellStyle name="Followed Hyperlink" xfId="8600" builtinId="9" hidden="1"/>
    <cellStyle name="Followed Hyperlink" xfId="8596" builtinId="9" hidden="1"/>
    <cellStyle name="Followed Hyperlink" xfId="8592" builtinId="9" hidden="1"/>
    <cellStyle name="Followed Hyperlink" xfId="8584" builtinId="9" hidden="1"/>
    <cellStyle name="Followed Hyperlink" xfId="8580" builtinId="9" hidden="1"/>
    <cellStyle name="Followed Hyperlink" xfId="8576" builtinId="9" hidden="1"/>
    <cellStyle name="Followed Hyperlink" xfId="8572" builtinId="9" hidden="1"/>
    <cellStyle name="Followed Hyperlink" xfId="8568" builtinId="9" hidden="1"/>
    <cellStyle name="Followed Hyperlink" xfId="8564" builtinId="9" hidden="1"/>
    <cellStyle name="Followed Hyperlink" xfId="6861" builtinId="9" hidden="1"/>
    <cellStyle name="Followed Hyperlink" xfId="6869" builtinId="9" hidden="1"/>
    <cellStyle name="Followed Hyperlink" xfId="6873" builtinId="9" hidden="1"/>
    <cellStyle name="Followed Hyperlink" xfId="6877" builtinId="9" hidden="1"/>
    <cellStyle name="Followed Hyperlink" xfId="6881" builtinId="9" hidden="1"/>
    <cellStyle name="Followed Hyperlink" xfId="6885" builtinId="9" hidden="1"/>
    <cellStyle name="Followed Hyperlink" xfId="6889" builtinId="9" hidden="1"/>
    <cellStyle name="Followed Hyperlink" xfId="6893" builtinId="9" hidden="1"/>
    <cellStyle name="Followed Hyperlink" xfId="6901" builtinId="9" hidden="1"/>
    <cellStyle name="Followed Hyperlink" xfId="6905" builtinId="9" hidden="1"/>
    <cellStyle name="Followed Hyperlink" xfId="6909" builtinId="9" hidden="1"/>
    <cellStyle name="Followed Hyperlink" xfId="6910" builtinId="9" hidden="1"/>
    <cellStyle name="Followed Hyperlink" xfId="96" builtinId="9" hidden="1"/>
    <cellStyle name="Followed Hyperlink" xfId="6917" builtinId="9" hidden="1"/>
    <cellStyle name="Followed Hyperlink" xfId="92" builtinId="9" hidden="1"/>
    <cellStyle name="Followed Hyperlink" xfId="6925" builtinId="9" hidden="1"/>
    <cellStyle name="Followed Hyperlink" xfId="6929" builtinId="9" hidden="1"/>
    <cellStyle name="Followed Hyperlink" xfId="6933" builtinId="9" hidden="1"/>
    <cellStyle name="Followed Hyperlink" xfId="6937" builtinId="9" hidden="1"/>
    <cellStyle name="Followed Hyperlink" xfId="6941" builtinId="9" hidden="1"/>
    <cellStyle name="Followed Hyperlink" xfId="6945" builtinId="9" hidden="1"/>
    <cellStyle name="Followed Hyperlink" xfId="6949" builtinId="9" hidden="1"/>
    <cellStyle name="Followed Hyperlink" xfId="6957" builtinId="9" hidden="1"/>
    <cellStyle name="Followed Hyperlink" xfId="6961" builtinId="9" hidden="1"/>
    <cellStyle name="Followed Hyperlink" xfId="103" builtinId="9" hidden="1"/>
    <cellStyle name="Followed Hyperlink" xfId="6965" builtinId="9" hidden="1"/>
    <cellStyle name="Followed Hyperlink" xfId="6969" builtinId="9" hidden="1"/>
    <cellStyle name="Followed Hyperlink" xfId="6973" builtinId="9" hidden="1"/>
    <cellStyle name="Followed Hyperlink" xfId="6977" builtinId="9" hidden="1"/>
    <cellStyle name="Followed Hyperlink" xfId="6985" builtinId="9" hidden="1"/>
    <cellStyle name="Followed Hyperlink" xfId="6988" builtinId="9" hidden="1"/>
    <cellStyle name="Followed Hyperlink" xfId="6992" builtinId="9" hidden="1"/>
    <cellStyle name="Followed Hyperlink" xfId="6996" builtinId="9" hidden="1"/>
    <cellStyle name="Followed Hyperlink" xfId="7000" builtinId="9" hidden="1"/>
    <cellStyle name="Followed Hyperlink" xfId="7004" builtinId="9" hidden="1"/>
    <cellStyle name="Followed Hyperlink" xfId="7007" builtinId="9" hidden="1"/>
    <cellStyle name="Followed Hyperlink" xfId="7015" builtinId="9" hidden="1"/>
    <cellStyle name="Followed Hyperlink" xfId="7018" builtinId="9" hidden="1"/>
    <cellStyle name="Followed Hyperlink" xfId="7022" builtinId="9" hidden="1"/>
    <cellStyle name="Followed Hyperlink" xfId="7026" builtinId="9" hidden="1"/>
    <cellStyle name="Followed Hyperlink" xfId="7030" builtinId="9" hidden="1"/>
    <cellStyle name="Followed Hyperlink" xfId="7034" builtinId="9" hidden="1"/>
    <cellStyle name="Followed Hyperlink" xfId="7038" builtinId="9" hidden="1"/>
    <cellStyle name="Followed Hyperlink" xfId="7046" builtinId="9" hidden="1"/>
    <cellStyle name="Followed Hyperlink" xfId="7050" builtinId="9" hidden="1"/>
    <cellStyle name="Followed Hyperlink" xfId="7054" builtinId="9" hidden="1"/>
    <cellStyle name="Followed Hyperlink" xfId="7058" builtinId="9" hidden="1"/>
    <cellStyle name="Followed Hyperlink" xfId="7062" builtinId="9" hidden="1"/>
    <cellStyle name="Followed Hyperlink" xfId="7066" builtinId="9" hidden="1"/>
    <cellStyle name="Followed Hyperlink" xfId="7070" builtinId="9" hidden="1"/>
    <cellStyle name="Followed Hyperlink" xfId="7078" builtinId="9" hidden="1"/>
    <cellStyle name="Followed Hyperlink" xfId="7082" builtinId="9" hidden="1"/>
    <cellStyle name="Followed Hyperlink" xfId="100" builtinId="9" hidden="1"/>
    <cellStyle name="Followed Hyperlink" xfId="7088" builtinId="9" hidden="1"/>
    <cellStyle name="Followed Hyperlink" xfId="7092" builtinId="9" hidden="1"/>
    <cellStyle name="Followed Hyperlink" xfId="7096" builtinId="9" hidden="1"/>
    <cellStyle name="Followed Hyperlink" xfId="7100" builtinId="9" hidden="1"/>
    <cellStyle name="Followed Hyperlink" xfId="7108" builtinId="9" hidden="1"/>
    <cellStyle name="Followed Hyperlink" xfId="7112" builtinId="9" hidden="1"/>
    <cellStyle name="Followed Hyperlink" xfId="7116" builtinId="9" hidden="1"/>
    <cellStyle name="Followed Hyperlink" xfId="7120" builtinId="9" hidden="1"/>
    <cellStyle name="Followed Hyperlink" xfId="7124" builtinId="9" hidden="1"/>
    <cellStyle name="Followed Hyperlink" xfId="7128" builtinId="9" hidden="1"/>
    <cellStyle name="Followed Hyperlink" xfId="7132" builtinId="9" hidden="1"/>
    <cellStyle name="Followed Hyperlink" xfId="7140" builtinId="9" hidden="1"/>
    <cellStyle name="Followed Hyperlink" xfId="7144" builtinId="9" hidden="1"/>
    <cellStyle name="Followed Hyperlink" xfId="7148" builtinId="9" hidden="1"/>
    <cellStyle name="Followed Hyperlink" xfId="7152" builtinId="9" hidden="1"/>
    <cellStyle name="Followed Hyperlink" xfId="7156" builtinId="9" hidden="1"/>
    <cellStyle name="Followed Hyperlink" xfId="7160" builtinId="9" hidden="1"/>
    <cellStyle name="Followed Hyperlink" xfId="7164" builtinId="9" hidden="1"/>
    <cellStyle name="Followed Hyperlink" xfId="7172" builtinId="9" hidden="1"/>
    <cellStyle name="Followed Hyperlink" xfId="7176" builtinId="9" hidden="1"/>
    <cellStyle name="Followed Hyperlink" xfId="7180" builtinId="9" hidden="1"/>
    <cellStyle name="Followed Hyperlink" xfId="7184" builtinId="9" hidden="1"/>
    <cellStyle name="Followed Hyperlink" xfId="7188" builtinId="9" hidden="1"/>
    <cellStyle name="Followed Hyperlink" xfId="7192" builtinId="9" hidden="1"/>
    <cellStyle name="Followed Hyperlink" xfId="7196" builtinId="9" hidden="1"/>
    <cellStyle name="Followed Hyperlink" xfId="7204" builtinId="9" hidden="1"/>
    <cellStyle name="Followed Hyperlink" xfId="7208" builtinId="9" hidden="1"/>
    <cellStyle name="Followed Hyperlink" xfId="7212" builtinId="9" hidden="1"/>
    <cellStyle name="Followed Hyperlink" xfId="7216" builtinId="9" hidden="1"/>
    <cellStyle name="Followed Hyperlink" xfId="7220" builtinId="9" hidden="1"/>
    <cellStyle name="Followed Hyperlink" xfId="7224" builtinId="9" hidden="1"/>
    <cellStyle name="Followed Hyperlink" xfId="7228" builtinId="9" hidden="1"/>
    <cellStyle name="Followed Hyperlink" xfId="7236" builtinId="9" hidden="1"/>
    <cellStyle name="Followed Hyperlink" xfId="7240" builtinId="9" hidden="1"/>
    <cellStyle name="Followed Hyperlink" xfId="7244" builtinId="9" hidden="1"/>
    <cellStyle name="Followed Hyperlink" xfId="7248" builtinId="9" hidden="1"/>
    <cellStyle name="Followed Hyperlink" xfId="7252" builtinId="9" hidden="1"/>
    <cellStyle name="Followed Hyperlink" xfId="7256" builtinId="9" hidden="1"/>
    <cellStyle name="Followed Hyperlink" xfId="7260" builtinId="9" hidden="1"/>
    <cellStyle name="Followed Hyperlink" xfId="7268" builtinId="9" hidden="1"/>
    <cellStyle name="Followed Hyperlink" xfId="7272" builtinId="9" hidden="1"/>
    <cellStyle name="Followed Hyperlink" xfId="7276" builtinId="9" hidden="1"/>
    <cellStyle name="Followed Hyperlink" xfId="7280" builtinId="9" hidden="1"/>
    <cellStyle name="Followed Hyperlink" xfId="7284" builtinId="9" hidden="1"/>
    <cellStyle name="Followed Hyperlink" xfId="7288" builtinId="9" hidden="1"/>
    <cellStyle name="Followed Hyperlink" xfId="115" builtinId="9" hidden="1"/>
    <cellStyle name="Followed Hyperlink" xfId="7294" builtinId="9" hidden="1"/>
    <cellStyle name="Followed Hyperlink" xfId="7298" builtinId="9" hidden="1"/>
    <cellStyle name="Followed Hyperlink" xfId="7302" builtinId="9" hidden="1"/>
    <cellStyle name="Followed Hyperlink" xfId="7306" builtinId="9" hidden="1"/>
    <cellStyle name="Followed Hyperlink" xfId="7310" builtinId="9" hidden="1"/>
    <cellStyle name="Followed Hyperlink" xfId="7314" builtinId="9" hidden="1"/>
    <cellStyle name="Followed Hyperlink" xfId="7318" builtinId="9" hidden="1"/>
    <cellStyle name="Followed Hyperlink" xfId="7326" builtinId="9" hidden="1"/>
    <cellStyle name="Followed Hyperlink" xfId="7330" builtinId="9" hidden="1"/>
    <cellStyle name="Followed Hyperlink" xfId="7334" builtinId="9" hidden="1"/>
    <cellStyle name="Followed Hyperlink" xfId="7338" builtinId="9" hidden="1"/>
    <cellStyle name="Followed Hyperlink" xfId="7342" builtinId="9" hidden="1"/>
    <cellStyle name="Followed Hyperlink" xfId="7346" builtinId="9" hidden="1"/>
    <cellStyle name="Followed Hyperlink" xfId="7350" builtinId="9" hidden="1"/>
    <cellStyle name="Followed Hyperlink" xfId="7358" builtinId="9" hidden="1"/>
    <cellStyle name="Followed Hyperlink" xfId="7362" builtinId="9" hidden="1"/>
    <cellStyle name="Followed Hyperlink" xfId="8558" builtinId="9" hidden="1"/>
    <cellStyle name="Followed Hyperlink" xfId="8554" builtinId="9" hidden="1"/>
    <cellStyle name="Followed Hyperlink" xfId="8550" builtinId="9" hidden="1"/>
    <cellStyle name="Followed Hyperlink" xfId="8546" builtinId="9" hidden="1"/>
    <cellStyle name="Followed Hyperlink" xfId="8542" builtinId="9" hidden="1"/>
    <cellStyle name="Followed Hyperlink" xfId="8534" builtinId="9" hidden="1"/>
    <cellStyle name="Followed Hyperlink" xfId="8530" builtinId="9" hidden="1"/>
    <cellStyle name="Followed Hyperlink" xfId="8526" builtinId="9" hidden="1"/>
    <cellStyle name="Followed Hyperlink" xfId="8522" builtinId="9" hidden="1"/>
    <cellStyle name="Followed Hyperlink" xfId="8518" builtinId="9" hidden="1"/>
    <cellStyle name="Followed Hyperlink" xfId="8514" builtinId="9" hidden="1"/>
    <cellStyle name="Followed Hyperlink" xfId="7962" builtinId="9" hidden="1"/>
    <cellStyle name="Followed Hyperlink" xfId="7970" builtinId="9" hidden="1"/>
    <cellStyle name="Followed Hyperlink" xfId="7974" builtinId="9" hidden="1"/>
    <cellStyle name="Followed Hyperlink" xfId="7978" builtinId="9" hidden="1"/>
    <cellStyle name="Followed Hyperlink" xfId="7982" builtinId="9" hidden="1"/>
    <cellStyle name="Followed Hyperlink" xfId="7986" builtinId="9" hidden="1"/>
    <cellStyle name="Followed Hyperlink" xfId="7990" builtinId="9" hidden="1"/>
    <cellStyle name="Followed Hyperlink" xfId="7994" builtinId="9" hidden="1"/>
    <cellStyle name="Followed Hyperlink" xfId="8002" builtinId="9" hidden="1"/>
    <cellStyle name="Followed Hyperlink" xfId="6308" builtinId="9" hidden="1"/>
    <cellStyle name="Followed Hyperlink" xfId="8008" builtinId="9" hidden="1"/>
    <cellStyle name="Followed Hyperlink" xfId="8012" builtinId="9" hidden="1"/>
    <cellStyle name="Followed Hyperlink" xfId="6316" builtinId="9" hidden="1"/>
    <cellStyle name="Followed Hyperlink" xfId="8016" builtinId="9" hidden="1"/>
    <cellStyle name="Followed Hyperlink" xfId="8020" builtinId="9" hidden="1"/>
    <cellStyle name="Followed Hyperlink" xfId="8028" builtinId="9" hidden="1"/>
    <cellStyle name="Followed Hyperlink" xfId="8032" builtinId="9" hidden="1"/>
    <cellStyle name="Followed Hyperlink" xfId="8036" builtinId="9" hidden="1"/>
    <cellStyle name="Followed Hyperlink" xfId="8040" builtinId="9" hidden="1"/>
    <cellStyle name="Followed Hyperlink" xfId="8044" builtinId="9" hidden="1"/>
    <cellStyle name="Followed Hyperlink" xfId="8048" builtinId="9" hidden="1"/>
    <cellStyle name="Followed Hyperlink" xfId="8052" builtinId="9" hidden="1"/>
    <cellStyle name="Followed Hyperlink" xfId="6318" builtinId="9" hidden="1"/>
    <cellStyle name="Followed Hyperlink" xfId="8060" builtinId="9" hidden="1"/>
    <cellStyle name="Followed Hyperlink" xfId="8064" builtinId="9" hidden="1"/>
    <cellStyle name="Followed Hyperlink" xfId="8068" builtinId="9" hidden="1"/>
    <cellStyle name="Followed Hyperlink" xfId="8071" builtinId="9" hidden="1"/>
    <cellStyle name="Followed Hyperlink" xfId="8075" builtinId="9" hidden="1"/>
    <cellStyle name="Followed Hyperlink" xfId="8079" builtinId="9" hidden="1"/>
    <cellStyle name="Followed Hyperlink" xfId="8086" builtinId="9" hidden="1"/>
    <cellStyle name="Followed Hyperlink" xfId="8090" builtinId="9" hidden="1"/>
    <cellStyle name="Followed Hyperlink" xfId="8094" builtinId="9" hidden="1"/>
    <cellStyle name="Followed Hyperlink" xfId="8098" builtinId="9" hidden="1"/>
    <cellStyle name="Followed Hyperlink" xfId="8101" builtinId="9" hidden="1"/>
    <cellStyle name="Followed Hyperlink" xfId="8105" builtinId="9" hidden="1"/>
    <cellStyle name="Followed Hyperlink" xfId="8109" builtinId="9" hidden="1"/>
    <cellStyle name="Followed Hyperlink" xfId="8116" builtinId="9" hidden="1"/>
    <cellStyle name="Followed Hyperlink" xfId="8120" builtinId="9" hidden="1"/>
    <cellStyle name="Followed Hyperlink" xfId="8124" builtinId="9" hidden="1"/>
    <cellStyle name="Followed Hyperlink" xfId="8128" builtinId="9" hidden="1"/>
    <cellStyle name="Followed Hyperlink" xfId="8132" builtinId="9" hidden="1"/>
    <cellStyle name="Followed Hyperlink" xfId="8136" builtinId="9" hidden="1"/>
    <cellStyle name="Followed Hyperlink" xfId="8140" builtinId="9" hidden="1"/>
    <cellStyle name="Followed Hyperlink" xfId="8112" builtinId="9" hidden="1"/>
    <cellStyle name="Followed Hyperlink" xfId="8082" builtinId="9" hidden="1"/>
    <cellStyle name="Followed Hyperlink" xfId="8056" builtinId="9" hidden="1"/>
    <cellStyle name="Followed Hyperlink" xfId="8024" builtinId="9" hidden="1"/>
    <cellStyle name="Followed Hyperlink" xfId="7998" builtinId="9" hidden="1"/>
    <cellStyle name="Followed Hyperlink" xfId="7966" builtinId="9" hidden="1"/>
    <cellStyle name="Followed Hyperlink" xfId="8538" builtinId="9" hidden="1"/>
    <cellStyle name="Followed Hyperlink" xfId="7354" builtinId="9" hidden="1"/>
    <cellStyle name="Followed Hyperlink" xfId="7322" builtinId="9" hidden="1"/>
    <cellStyle name="Followed Hyperlink" xfId="98" builtinId="9" hidden="1"/>
    <cellStyle name="Followed Hyperlink" xfId="7264" builtinId="9" hidden="1"/>
    <cellStyle name="Followed Hyperlink" xfId="7232" builtinId="9" hidden="1"/>
    <cellStyle name="Followed Hyperlink" xfId="7200" builtinId="9" hidden="1"/>
    <cellStyle name="Followed Hyperlink" xfId="7168" builtinId="9" hidden="1"/>
    <cellStyle name="Followed Hyperlink" xfId="7136" builtinId="9" hidden="1"/>
    <cellStyle name="Followed Hyperlink" xfId="7104" builtinId="9" hidden="1"/>
    <cellStyle name="Followed Hyperlink" xfId="7074" builtinId="9" hidden="1"/>
    <cellStyle name="Followed Hyperlink" xfId="7042" builtinId="9" hidden="1"/>
    <cellStyle name="Followed Hyperlink" xfId="7011" builtinId="9" hidden="1"/>
    <cellStyle name="Followed Hyperlink" xfId="6981" builtinId="9" hidden="1"/>
    <cellStyle name="Followed Hyperlink" xfId="6953" builtinId="9" hidden="1"/>
    <cellStyle name="Followed Hyperlink" xfId="6921" builtinId="9" hidden="1"/>
    <cellStyle name="Followed Hyperlink" xfId="6897" builtinId="9" hidden="1"/>
    <cellStyle name="Followed Hyperlink" xfId="6865" builtinId="9" hidden="1"/>
    <cellStyle name="Followed Hyperlink" xfId="8588" builtinId="9" hidden="1"/>
    <cellStyle name="Followed Hyperlink" xfId="8620" builtinId="9" hidden="1"/>
    <cellStyle name="Followed Hyperlink" xfId="8652" builtinId="9" hidden="1"/>
    <cellStyle name="Followed Hyperlink" xfId="8684" builtinId="9" hidden="1"/>
    <cellStyle name="Followed Hyperlink" xfId="8716" builtinId="9" hidden="1"/>
    <cellStyle name="Followed Hyperlink" xfId="8748" builtinId="9" hidden="1"/>
    <cellStyle name="Followed Hyperlink" xfId="8780" builtinId="9" hidden="1"/>
    <cellStyle name="Followed Hyperlink" xfId="8812" builtinId="9" hidden="1"/>
    <cellStyle name="Followed Hyperlink" xfId="8844" builtinId="9" hidden="1"/>
    <cellStyle name="Followed Hyperlink" xfId="8876" builtinId="9" hidden="1"/>
    <cellStyle name="Followed Hyperlink" xfId="8908" builtinId="9" hidden="1"/>
    <cellStyle name="Followed Hyperlink" xfId="8940" builtinId="9" hidden="1"/>
    <cellStyle name="Followed Hyperlink" xfId="8972" builtinId="9" hidden="1"/>
    <cellStyle name="Followed Hyperlink" xfId="9004" builtinId="9" hidden="1"/>
    <cellStyle name="Followed Hyperlink" xfId="9036" builtinId="9" hidden="1"/>
    <cellStyle name="Followed Hyperlink" xfId="9292" builtinId="9" hidden="1"/>
    <cellStyle name="Followed Hyperlink" xfId="9296" builtinId="9" hidden="1"/>
    <cellStyle name="Followed Hyperlink" xfId="9300" builtinId="9" hidden="1"/>
    <cellStyle name="Followed Hyperlink" xfId="9304" builtinId="9" hidden="1"/>
    <cellStyle name="Followed Hyperlink" xfId="9308" builtinId="9" hidden="1"/>
    <cellStyle name="Followed Hyperlink" xfId="9312" builtinId="9" hidden="1"/>
    <cellStyle name="Followed Hyperlink" xfId="9316" builtinId="9" hidden="1"/>
    <cellStyle name="Followed Hyperlink" xfId="9320" builtinId="9" hidden="1"/>
    <cellStyle name="Followed Hyperlink" xfId="9324" builtinId="9" hidden="1"/>
    <cellStyle name="Followed Hyperlink" xfId="9328" builtinId="9" hidden="1"/>
    <cellStyle name="Followed Hyperlink" xfId="9332" builtinId="9" hidden="1"/>
    <cellStyle name="Followed Hyperlink" xfId="9336" builtinId="9" hidden="1"/>
    <cellStyle name="Followed Hyperlink" xfId="9340" builtinId="9" hidden="1"/>
    <cellStyle name="Followed Hyperlink" xfId="9344" builtinId="9" hidden="1"/>
    <cellStyle name="Followed Hyperlink" xfId="9348" builtinId="9" hidden="1"/>
    <cellStyle name="Followed Hyperlink" xfId="9356" builtinId="9" hidden="1"/>
    <cellStyle name="Followed Hyperlink" xfId="9358" builtinId="9" hidden="1"/>
    <cellStyle name="Followed Hyperlink" xfId="9362" builtinId="9" hidden="1"/>
    <cellStyle name="Followed Hyperlink" xfId="9366" builtinId="9" hidden="1"/>
    <cellStyle name="Followed Hyperlink" xfId="9370" builtinId="9" hidden="1"/>
    <cellStyle name="Followed Hyperlink" xfId="9374" builtinId="9" hidden="1"/>
    <cellStyle name="Followed Hyperlink" xfId="9378" builtinId="9" hidden="1"/>
    <cellStyle name="Followed Hyperlink" xfId="9382" builtinId="9" hidden="1"/>
    <cellStyle name="Followed Hyperlink" xfId="9386" builtinId="9" hidden="1"/>
    <cellStyle name="Followed Hyperlink" xfId="9390" builtinId="9" hidden="1"/>
    <cellStyle name="Followed Hyperlink" xfId="9394" builtinId="9" hidden="1"/>
    <cellStyle name="Followed Hyperlink" xfId="9398" builtinId="9" hidden="1"/>
    <cellStyle name="Followed Hyperlink" xfId="9402" builtinId="9" hidden="1"/>
    <cellStyle name="Followed Hyperlink" xfId="9406" builtinId="9" hidden="1"/>
    <cellStyle name="Followed Hyperlink" xfId="9410" builtinId="9" hidden="1"/>
    <cellStyle name="Followed Hyperlink" xfId="9418" builtinId="9" hidden="1"/>
    <cellStyle name="Followed Hyperlink" xfId="9422" builtinId="9" hidden="1"/>
    <cellStyle name="Followed Hyperlink" xfId="9426" builtinId="9" hidden="1"/>
    <cellStyle name="Followed Hyperlink" xfId="9430" builtinId="9" hidden="1"/>
    <cellStyle name="Followed Hyperlink" xfId="9434" builtinId="9" hidden="1"/>
    <cellStyle name="Followed Hyperlink" xfId="9438" builtinId="9" hidden="1"/>
    <cellStyle name="Followed Hyperlink" xfId="9442" builtinId="9" hidden="1"/>
    <cellStyle name="Followed Hyperlink" xfId="9446" builtinId="9" hidden="1"/>
    <cellStyle name="Followed Hyperlink" xfId="9450" builtinId="9" hidden="1"/>
    <cellStyle name="Followed Hyperlink" xfId="9454" builtinId="9" hidden="1"/>
    <cellStyle name="Followed Hyperlink" xfId="9458" builtinId="9" hidden="1"/>
    <cellStyle name="Followed Hyperlink" xfId="9462" builtinId="9" hidden="1"/>
    <cellStyle name="Followed Hyperlink" xfId="9466" builtinId="9" hidden="1"/>
    <cellStyle name="Followed Hyperlink" xfId="9470" builtinId="9" hidden="1"/>
    <cellStyle name="Followed Hyperlink" xfId="9474" builtinId="9" hidden="1"/>
    <cellStyle name="Followed Hyperlink" xfId="9482" builtinId="9" hidden="1"/>
    <cellStyle name="Followed Hyperlink" xfId="9486" builtinId="9" hidden="1"/>
    <cellStyle name="Followed Hyperlink" xfId="9490" builtinId="9" hidden="1"/>
    <cellStyle name="Followed Hyperlink" xfId="9494" builtinId="9" hidden="1"/>
    <cellStyle name="Followed Hyperlink" xfId="9498" builtinId="9" hidden="1"/>
    <cellStyle name="Followed Hyperlink" xfId="9502" builtinId="9" hidden="1"/>
    <cellStyle name="Followed Hyperlink" xfId="9506" builtinId="9" hidden="1"/>
    <cellStyle name="Followed Hyperlink" xfId="9510" builtinId="9" hidden="1"/>
    <cellStyle name="Followed Hyperlink" xfId="9514" builtinId="9" hidden="1"/>
    <cellStyle name="Followed Hyperlink" xfId="9518" builtinId="9" hidden="1"/>
    <cellStyle name="Followed Hyperlink" xfId="9522" builtinId="9" hidden="1"/>
    <cellStyle name="Followed Hyperlink" xfId="9526" builtinId="9" hidden="1"/>
    <cellStyle name="Followed Hyperlink" xfId="9530" builtinId="9" hidden="1"/>
    <cellStyle name="Followed Hyperlink" xfId="9534" builtinId="9" hidden="1"/>
    <cellStyle name="Followed Hyperlink" xfId="9538" builtinId="9" hidden="1"/>
    <cellStyle name="Followed Hyperlink" xfId="9546" builtinId="9" hidden="1"/>
    <cellStyle name="Followed Hyperlink" xfId="9550" builtinId="9" hidden="1"/>
    <cellStyle name="Followed Hyperlink" xfId="9554" builtinId="9" hidden="1"/>
    <cellStyle name="Followed Hyperlink" xfId="9558" builtinId="9" hidden="1"/>
    <cellStyle name="Followed Hyperlink" xfId="9562" builtinId="9" hidden="1"/>
    <cellStyle name="Followed Hyperlink" xfId="7378" builtinId="9" hidden="1"/>
    <cellStyle name="Followed Hyperlink" xfId="9566" builtinId="9" hidden="1"/>
    <cellStyle name="Followed Hyperlink" xfId="9570" builtinId="9" hidden="1"/>
    <cellStyle name="Followed Hyperlink" xfId="9574" builtinId="9" hidden="1"/>
    <cellStyle name="Followed Hyperlink" xfId="9578" builtinId="9" hidden="1"/>
    <cellStyle name="Followed Hyperlink" xfId="9582" builtinId="9" hidden="1"/>
    <cellStyle name="Followed Hyperlink" xfId="9586" builtinId="9" hidden="1"/>
    <cellStyle name="Followed Hyperlink" xfId="9590" builtinId="9" hidden="1"/>
    <cellStyle name="Followed Hyperlink" xfId="9594" builtinId="9" hidden="1"/>
    <cellStyle name="Followed Hyperlink" xfId="9598" builtinId="9" hidden="1"/>
    <cellStyle name="Followed Hyperlink" xfId="9606" builtinId="9" hidden="1"/>
    <cellStyle name="Followed Hyperlink" xfId="9610" builtinId="9" hidden="1"/>
    <cellStyle name="Followed Hyperlink" xfId="9614" builtinId="9" hidden="1"/>
    <cellStyle name="Followed Hyperlink" xfId="9618" builtinId="9" hidden="1"/>
    <cellStyle name="Followed Hyperlink" xfId="9622" builtinId="9" hidden="1"/>
    <cellStyle name="Followed Hyperlink" xfId="9626" builtinId="9" hidden="1"/>
    <cellStyle name="Followed Hyperlink" xfId="9630" builtinId="9" hidden="1"/>
    <cellStyle name="Followed Hyperlink" xfId="9634" builtinId="9" hidden="1"/>
    <cellStyle name="Followed Hyperlink" xfId="9638" builtinId="9" hidden="1"/>
    <cellStyle name="Followed Hyperlink" xfId="9642" builtinId="9" hidden="1"/>
    <cellStyle name="Followed Hyperlink" xfId="9692" builtinId="9" hidden="1"/>
    <cellStyle name="Followed Hyperlink" xfId="9688" builtinId="9" hidden="1"/>
    <cellStyle name="Followed Hyperlink" xfId="9684" builtinId="9" hidden="1"/>
    <cellStyle name="Followed Hyperlink" xfId="9680" builtinId="9" hidden="1"/>
    <cellStyle name="Followed Hyperlink" xfId="9676" builtinId="9" hidden="1"/>
    <cellStyle name="Followed Hyperlink" xfId="9668" builtinId="9" hidden="1"/>
    <cellStyle name="Followed Hyperlink" xfId="9664" builtinId="9" hidden="1"/>
    <cellStyle name="Followed Hyperlink" xfId="9660" builtinId="9" hidden="1"/>
    <cellStyle name="Followed Hyperlink" xfId="9656" builtinId="9" hidden="1"/>
    <cellStyle name="Followed Hyperlink" xfId="9652" builtinId="9" hidden="1"/>
    <cellStyle name="Followed Hyperlink" xfId="9648" builtinId="9" hidden="1"/>
    <cellStyle name="Followed Hyperlink" xfId="9136" builtinId="9" hidden="1"/>
    <cellStyle name="Followed Hyperlink" xfId="9132" builtinId="9" hidden="1"/>
    <cellStyle name="Followed Hyperlink" xfId="9128" builtinId="9" hidden="1"/>
    <cellStyle name="Followed Hyperlink" xfId="9124" builtinId="9" hidden="1"/>
    <cellStyle name="Followed Hyperlink" xfId="9120" builtinId="9" hidden="1"/>
    <cellStyle name="Followed Hyperlink" xfId="9116" builtinId="9" hidden="1"/>
    <cellStyle name="Followed Hyperlink" xfId="9112" builtinId="9" hidden="1"/>
    <cellStyle name="Followed Hyperlink" xfId="9108" builtinId="9" hidden="1"/>
    <cellStyle name="Followed Hyperlink" xfId="9104" builtinId="9" hidden="1"/>
    <cellStyle name="Followed Hyperlink" xfId="9096" builtinId="9" hidden="1"/>
    <cellStyle name="Followed Hyperlink" xfId="9092" builtinId="9" hidden="1"/>
    <cellStyle name="Followed Hyperlink" xfId="9088" builtinId="9" hidden="1"/>
    <cellStyle name="Followed Hyperlink" xfId="9084" builtinId="9" hidden="1"/>
    <cellStyle name="Followed Hyperlink" xfId="9080" builtinId="9" hidden="1"/>
    <cellStyle name="Followed Hyperlink" xfId="9076" builtinId="9" hidden="1"/>
    <cellStyle name="Followed Hyperlink" xfId="9072" builtinId="9" hidden="1"/>
    <cellStyle name="Followed Hyperlink" xfId="9068" builtinId="9" hidden="1"/>
    <cellStyle name="Followed Hyperlink" xfId="9064" builtinId="9" hidden="1"/>
    <cellStyle name="Followed Hyperlink" xfId="9060" builtinId="9" hidden="1"/>
    <cellStyle name="Followed Hyperlink" xfId="9056" builtinId="9" hidden="1"/>
    <cellStyle name="Followed Hyperlink" xfId="9052" builtinId="9" hidden="1"/>
    <cellStyle name="Followed Hyperlink" xfId="9048" builtinId="9" hidden="1"/>
    <cellStyle name="Followed Hyperlink" xfId="9100" builtinId="9" hidden="1"/>
    <cellStyle name="Followed Hyperlink" xfId="9672" builtinId="9" hidden="1"/>
    <cellStyle name="Followed Hyperlink" xfId="9602" builtinId="9" hidden="1"/>
    <cellStyle name="Followed Hyperlink" xfId="9542" builtinId="9" hidden="1"/>
    <cellStyle name="Followed Hyperlink" xfId="9478" builtinId="9" hidden="1"/>
    <cellStyle name="Followed Hyperlink" xfId="9414" builtinId="9" hidden="1"/>
    <cellStyle name="Followed Hyperlink" xfId="9352" builtinId="9" hidden="1"/>
    <cellStyle name="Followed Hyperlink" xfId="9289" builtinId="9" hidden="1"/>
    <cellStyle name="Followed Hyperlink" xfId="9727" builtinId="9" hidden="1"/>
    <cellStyle name="Followed Hyperlink" xfId="9731" builtinId="9" hidden="1"/>
    <cellStyle name="Followed Hyperlink" xfId="9735" builtinId="9" hidden="1"/>
    <cellStyle name="Followed Hyperlink" xfId="9739" builtinId="9" hidden="1"/>
    <cellStyle name="Followed Hyperlink" xfId="9736" builtinId="9" hidden="1"/>
    <cellStyle name="Followed Hyperlink" xfId="9732" builtinId="9" hidden="1"/>
    <cellStyle name="Followed Hyperlink" xfId="9728" builtinId="9" hidden="1"/>
    <cellStyle name="Followed Hyperlink" xfId="9724" builtinId="9" hidden="1"/>
    <cellStyle name="Followed Hyperlink" xfId="9720" builtinId="9" hidden="1"/>
    <cellStyle name="Followed Hyperlink" xfId="9716" builtinId="9" hidden="1"/>
    <cellStyle name="Followed Hyperlink" xfId="9712" builtinId="9" hidden="1"/>
    <cellStyle name="Followed Hyperlink" xfId="9708" builtinId="9" hidden="1"/>
    <cellStyle name="Followed Hyperlink" xfId="9704" builtinId="9" hidden="1"/>
    <cellStyle name="Followed Hyperlink" xfId="9700" builtinId="9" hidden="1"/>
    <cellStyle name="Followed Hyperlink" xfId="9696" builtinId="9" hidden="1"/>
    <cellStyle name="Followed Hyperlink" xfId="9138" builtinId="9" hidden="1"/>
    <cellStyle name="Followed Hyperlink" xfId="9142" builtinId="9" hidden="1"/>
    <cellStyle name="Followed Hyperlink" xfId="9146" builtinId="9" hidden="1"/>
    <cellStyle name="Followed Hyperlink" xfId="9150" builtinId="9" hidden="1"/>
    <cellStyle name="Followed Hyperlink" xfId="9154" builtinId="9" hidden="1"/>
    <cellStyle name="Followed Hyperlink" xfId="9158" builtinId="9" hidden="1"/>
    <cellStyle name="Followed Hyperlink" xfId="9162" builtinId="9" hidden="1"/>
    <cellStyle name="Followed Hyperlink" xfId="9166" builtinId="9" hidden="1"/>
    <cellStyle name="Followed Hyperlink" xfId="9170" builtinId="9" hidden="1"/>
    <cellStyle name="Followed Hyperlink" xfId="9178" builtinId="9" hidden="1"/>
    <cellStyle name="Followed Hyperlink" xfId="9182" builtinId="9" hidden="1"/>
    <cellStyle name="Followed Hyperlink" xfId="7379" builtinId="9" hidden="1"/>
    <cellStyle name="Followed Hyperlink" xfId="9188" builtinId="9" hidden="1"/>
    <cellStyle name="Followed Hyperlink" xfId="9192" builtinId="9" hidden="1"/>
    <cellStyle name="Followed Hyperlink" xfId="7374" builtinId="9" hidden="1"/>
    <cellStyle name="Followed Hyperlink" xfId="9196" builtinId="9" hidden="1"/>
    <cellStyle name="Followed Hyperlink" xfId="9200" builtinId="9" hidden="1"/>
    <cellStyle name="Followed Hyperlink" xfId="9204" builtinId="9" hidden="1"/>
    <cellStyle name="Followed Hyperlink" xfId="9208" builtinId="9" hidden="1"/>
    <cellStyle name="Followed Hyperlink" xfId="9212" builtinId="9" hidden="1"/>
    <cellStyle name="Followed Hyperlink" xfId="9216" builtinId="9" hidden="1"/>
    <cellStyle name="Followed Hyperlink" xfId="9220" builtinId="9" hidden="1"/>
    <cellStyle name="Followed Hyperlink" xfId="9224" builtinId="9" hidden="1"/>
    <cellStyle name="Followed Hyperlink" xfId="9228" builtinId="9" hidden="1"/>
    <cellStyle name="Followed Hyperlink" xfId="9232" builtinId="9" hidden="1"/>
    <cellStyle name="Followed Hyperlink" xfId="9236" builtinId="9" hidden="1"/>
    <cellStyle name="Followed Hyperlink" xfId="7369" builtinId="9" hidden="1"/>
    <cellStyle name="Followed Hyperlink" xfId="9240" builtinId="9" hidden="1"/>
    <cellStyle name="Followed Hyperlink" xfId="9244" builtinId="9" hidden="1"/>
    <cellStyle name="Followed Hyperlink" xfId="9248" builtinId="9" hidden="1"/>
    <cellStyle name="Followed Hyperlink" xfId="9251" builtinId="9" hidden="1"/>
    <cellStyle name="Followed Hyperlink" xfId="9255" builtinId="9" hidden="1"/>
    <cellStyle name="Followed Hyperlink" xfId="9259" builtinId="9" hidden="1"/>
    <cellStyle name="Followed Hyperlink" xfId="9262" builtinId="9" hidden="1"/>
    <cellStyle name="Followed Hyperlink" xfId="9266" builtinId="9" hidden="1"/>
    <cellStyle name="Followed Hyperlink" xfId="9270" builtinId="9" hidden="1"/>
    <cellStyle name="Followed Hyperlink" xfId="9274" builtinId="9" hidden="1"/>
    <cellStyle name="Followed Hyperlink" xfId="7383" builtinId="9" hidden="1"/>
    <cellStyle name="Followed Hyperlink" xfId="9281" builtinId="9" hidden="1"/>
    <cellStyle name="Followed Hyperlink" xfId="9285" builtinId="9" hidden="1"/>
    <cellStyle name="Followed Hyperlink" xfId="9174" builtinId="9" hidden="1"/>
    <cellStyle name="Followed Hyperlink" xfId="9205" builtinId="9" hidden="1"/>
    <cellStyle name="Followed Hyperlink" xfId="9201" builtinId="9" hidden="1"/>
    <cellStyle name="Followed Hyperlink" xfId="9197" builtinId="9" hidden="1"/>
    <cellStyle name="Followed Hyperlink" xfId="7380" builtinId="9" hidden="1"/>
    <cellStyle name="Followed Hyperlink" xfId="9193" builtinId="9" hidden="1"/>
    <cellStyle name="Followed Hyperlink" xfId="9189" builtinId="9" hidden="1"/>
    <cellStyle name="Followed Hyperlink" xfId="9185" builtinId="9" hidden="1"/>
    <cellStyle name="Followed Hyperlink" xfId="9183" builtinId="9" hidden="1"/>
    <cellStyle name="Followed Hyperlink" xfId="9179" builtinId="9" hidden="1"/>
    <cellStyle name="Followed Hyperlink" xfId="9175" builtinId="9" hidden="1"/>
    <cellStyle name="Followed Hyperlink" xfId="9171" builtinId="9" hidden="1"/>
    <cellStyle name="Followed Hyperlink" xfId="9167" builtinId="9" hidden="1"/>
    <cellStyle name="Followed Hyperlink" xfId="9163" builtinId="9" hidden="1"/>
    <cellStyle name="Followed Hyperlink" xfId="9159" builtinId="9" hidden="1"/>
    <cellStyle name="Followed Hyperlink" xfId="9155" builtinId="9" hidden="1"/>
    <cellStyle name="Followed Hyperlink" xfId="9151" builtinId="9" hidden="1"/>
    <cellStyle name="Followed Hyperlink" xfId="9147" builtinId="9" hidden="1"/>
    <cellStyle name="Followed Hyperlink" xfId="9143" builtinId="9" hidden="1"/>
    <cellStyle name="Followed Hyperlink" xfId="9139" builtinId="9" hidden="1"/>
    <cellStyle name="Followed Hyperlink" xfId="9695" builtinId="9" hidden="1"/>
    <cellStyle name="Followed Hyperlink" xfId="9699" builtinId="9" hidden="1"/>
    <cellStyle name="Followed Hyperlink" xfId="9703" builtinId="9" hidden="1"/>
    <cellStyle name="Followed Hyperlink" xfId="9707" builtinId="9" hidden="1"/>
    <cellStyle name="Followed Hyperlink" xfId="9711" builtinId="9" hidden="1"/>
    <cellStyle name="Followed Hyperlink" xfId="9715" builtinId="9" hidden="1"/>
    <cellStyle name="Followed Hyperlink" xfId="9719" builtinId="9" hidden="1"/>
    <cellStyle name="Followed Hyperlink" xfId="9723" builtinId="9" hidden="1"/>
    <cellStyle name="Followed Hyperlink" xfId="9256" builtinId="9" hidden="1"/>
    <cellStyle name="Followed Hyperlink" xfId="9249" builtinId="9" hidden="1"/>
    <cellStyle name="Followed Hyperlink" xfId="9245" builtinId="9" hidden="1"/>
    <cellStyle name="Followed Hyperlink" xfId="9241" builtinId="9" hidden="1"/>
    <cellStyle name="Followed Hyperlink" xfId="7364" builtinId="9" hidden="1"/>
    <cellStyle name="Followed Hyperlink" xfId="9237" builtinId="9" hidden="1"/>
    <cellStyle name="Followed Hyperlink" xfId="9233" builtinId="9" hidden="1"/>
    <cellStyle name="Followed Hyperlink" xfId="9229" builtinId="9" hidden="1"/>
    <cellStyle name="Followed Hyperlink" xfId="9225" builtinId="9" hidden="1"/>
    <cellStyle name="Followed Hyperlink" xfId="9221" builtinId="9" hidden="1"/>
    <cellStyle name="Followed Hyperlink" xfId="9217" builtinId="9" hidden="1"/>
    <cellStyle name="Followed Hyperlink" xfId="9213" builtinId="9" hidden="1"/>
    <cellStyle name="Followed Hyperlink" xfId="9209" builtinId="9" hidden="1"/>
    <cellStyle name="Followed Hyperlink" xfId="9252" builtinId="9" hidden="1"/>
    <cellStyle name="Followed Hyperlink" xfId="9278" builtinId="9" hidden="1"/>
    <cellStyle name="Followed Hyperlink" xfId="9275" builtinId="9" hidden="1"/>
    <cellStyle name="Followed Hyperlink" xfId="9271" builtinId="9" hidden="1"/>
    <cellStyle name="Followed Hyperlink" xfId="9267" builtinId="9" hidden="1"/>
    <cellStyle name="Followed Hyperlink" xfId="9263" builtinId="9" hidden="1"/>
    <cellStyle name="Followed Hyperlink" xfId="9260" builtinId="9" hidden="1"/>
    <cellStyle name="Followed Hyperlink" xfId="7367" builtinId="9" hidden="1"/>
    <cellStyle name="Followed Hyperlink" xfId="9286" builtinId="9" hidden="1"/>
    <cellStyle name="Followed Hyperlink" xfId="9282" builtinId="9" hidden="1"/>
    <cellStyle name="Followed Hyperlink" xfId="9297" builtinId="9" hidden="1"/>
    <cellStyle name="Followed Hyperlink" xfId="9293" builtinId="9" hidden="1"/>
    <cellStyle name="Followed Hyperlink" xfId="9301" builtinId="9" hidden="1"/>
    <cellStyle name="Followed Hyperlink 2" xfId="2220" xr:uid="{00000000-0005-0000-0000-00008E1A0000}"/>
    <cellStyle name="Footnote" xfId="2221" xr:uid="{00000000-0005-0000-0000-00008F1A0000}"/>
    <cellStyle name="Good 2" xfId="42" xr:uid="{00000000-0005-0000-0000-0000901A0000}"/>
    <cellStyle name="Good 2 2" xfId="2222" xr:uid="{00000000-0005-0000-0000-0000911A0000}"/>
    <cellStyle name="Good 2 3" xfId="2223" xr:uid="{00000000-0005-0000-0000-0000921A0000}"/>
    <cellStyle name="Good 2 4" xfId="2224" xr:uid="{00000000-0005-0000-0000-0000931A0000}"/>
    <cellStyle name="Good 2 5" xfId="2225" xr:uid="{00000000-0005-0000-0000-0000941A0000}"/>
    <cellStyle name="Good 2 6" xfId="2226" xr:uid="{00000000-0005-0000-0000-0000951A0000}"/>
    <cellStyle name="Good 2 7" xfId="2227" xr:uid="{00000000-0005-0000-0000-0000961A0000}"/>
    <cellStyle name="Good 2 8" xfId="2228" xr:uid="{00000000-0005-0000-0000-0000971A0000}"/>
    <cellStyle name="Good 2 9" xfId="2229" xr:uid="{00000000-0005-0000-0000-0000981A0000}"/>
    <cellStyle name="Good 3" xfId="2230" xr:uid="{00000000-0005-0000-0000-0000991A0000}"/>
    <cellStyle name="Grey" xfId="2231" xr:uid="{00000000-0005-0000-0000-00009A1A0000}"/>
    <cellStyle name="GWN Table Body" xfId="2232" xr:uid="{00000000-0005-0000-0000-00009B1A0000}"/>
    <cellStyle name="GWN Table Header" xfId="2233" xr:uid="{00000000-0005-0000-0000-00009C1A0000}"/>
    <cellStyle name="GWN Table Left Header" xfId="2234" xr:uid="{00000000-0005-0000-0000-00009D1A0000}"/>
    <cellStyle name="GWN Table Note" xfId="2235" xr:uid="{00000000-0005-0000-0000-00009E1A0000}"/>
    <cellStyle name="GWN Table Title" xfId="2236" xr:uid="{00000000-0005-0000-0000-00009F1A0000}"/>
    <cellStyle name="hard no" xfId="2237" xr:uid="{00000000-0005-0000-0000-0000A01A0000}"/>
    <cellStyle name="Hard Percent" xfId="2238" xr:uid="{00000000-0005-0000-0000-0000A11A0000}"/>
    <cellStyle name="hardno" xfId="2239" xr:uid="{00000000-0005-0000-0000-0000A21A0000}"/>
    <cellStyle name="Header" xfId="2240" xr:uid="{00000000-0005-0000-0000-0000A31A0000}"/>
    <cellStyle name="Header1" xfId="2241" xr:uid="{00000000-0005-0000-0000-0000A41A0000}"/>
    <cellStyle name="Header2" xfId="2242" xr:uid="{00000000-0005-0000-0000-0000A51A0000}"/>
    <cellStyle name="Heading" xfId="2243" xr:uid="{00000000-0005-0000-0000-0000A61A0000}"/>
    <cellStyle name="Heading 1" xfId="9767" builtinId="16"/>
    <cellStyle name="Heading 1 2" xfId="43" xr:uid="{00000000-0005-0000-0000-0000A71A0000}"/>
    <cellStyle name="Heading 1 2 2" xfId="2244" xr:uid="{00000000-0005-0000-0000-0000A81A0000}"/>
    <cellStyle name="Heading 1 2 3" xfId="2245" xr:uid="{00000000-0005-0000-0000-0000A91A0000}"/>
    <cellStyle name="Heading 1 2 4" xfId="2246" xr:uid="{00000000-0005-0000-0000-0000AA1A0000}"/>
    <cellStyle name="Heading 1 2 5" xfId="2247" xr:uid="{00000000-0005-0000-0000-0000AB1A0000}"/>
    <cellStyle name="Heading 1 2 6" xfId="2248" xr:uid="{00000000-0005-0000-0000-0000AC1A0000}"/>
    <cellStyle name="Heading 1 3" xfId="2249" xr:uid="{00000000-0005-0000-0000-0000AD1A0000}"/>
    <cellStyle name="Heading 2 2" xfId="44" xr:uid="{00000000-0005-0000-0000-0000AE1A0000}"/>
    <cellStyle name="Heading 2 2 2" xfId="2250" xr:uid="{00000000-0005-0000-0000-0000AF1A0000}"/>
    <cellStyle name="Heading 2 2 3" xfId="2251" xr:uid="{00000000-0005-0000-0000-0000B01A0000}"/>
    <cellStyle name="Heading 2 2 4" xfId="2252" xr:uid="{00000000-0005-0000-0000-0000B11A0000}"/>
    <cellStyle name="Heading 2 2 5" xfId="2253" xr:uid="{00000000-0005-0000-0000-0000B21A0000}"/>
    <cellStyle name="Heading 2 2 6" xfId="2254" xr:uid="{00000000-0005-0000-0000-0000B31A0000}"/>
    <cellStyle name="Heading 2 3" xfId="2255" xr:uid="{00000000-0005-0000-0000-0000B41A0000}"/>
    <cellStyle name="Heading 3 2" xfId="45" xr:uid="{00000000-0005-0000-0000-0000B51A0000}"/>
    <cellStyle name="Heading 3 2 2" xfId="2256" xr:uid="{00000000-0005-0000-0000-0000B61A0000}"/>
    <cellStyle name="Heading 3 2 3" xfId="2257" xr:uid="{00000000-0005-0000-0000-0000B71A0000}"/>
    <cellStyle name="Heading 3 2 4" xfId="2258" xr:uid="{00000000-0005-0000-0000-0000B81A0000}"/>
    <cellStyle name="Heading 3 2 5" xfId="2259" xr:uid="{00000000-0005-0000-0000-0000B91A0000}"/>
    <cellStyle name="Heading 3 2 6" xfId="2260" xr:uid="{00000000-0005-0000-0000-0000BA1A0000}"/>
    <cellStyle name="Heading 3 2 7" xfId="2261" xr:uid="{00000000-0005-0000-0000-0000BB1A0000}"/>
    <cellStyle name="Heading 3 2 8" xfId="9741" xr:uid="{00000000-0005-0000-0000-0000BC1A0000}"/>
    <cellStyle name="Heading 3 3" xfId="2262" xr:uid="{00000000-0005-0000-0000-0000BD1A0000}"/>
    <cellStyle name="Heading 4 2" xfId="46" xr:uid="{00000000-0005-0000-0000-0000BE1A0000}"/>
    <cellStyle name="Heading 4 2 2" xfId="2263" xr:uid="{00000000-0005-0000-0000-0000BF1A0000}"/>
    <cellStyle name="Heading 4 3" xfId="2264" xr:uid="{00000000-0005-0000-0000-0000C01A0000}"/>
    <cellStyle name="Heading2" xfId="2265" xr:uid="{00000000-0005-0000-0000-0000C11A0000}"/>
    <cellStyle name="Heading3" xfId="2266" xr:uid="{00000000-0005-0000-0000-0000C21A0000}"/>
    <cellStyle name="HeadingColumn" xfId="2267" xr:uid="{00000000-0005-0000-0000-0000C31A0000}"/>
    <cellStyle name="HeadingS" xfId="2268" xr:uid="{00000000-0005-0000-0000-0000C41A0000}"/>
    <cellStyle name="HeadingYear" xfId="2269" xr:uid="{00000000-0005-0000-0000-0000C51A0000}"/>
    <cellStyle name="HeadlineStyle" xfId="2270" xr:uid="{00000000-0005-0000-0000-0000C61A0000}"/>
    <cellStyle name="HeadlineStyleJustified" xfId="2271" xr:uid="{00000000-0005-0000-0000-0000C71A0000}"/>
    <cellStyle name="Hed Side_Sheet1" xfId="2272" xr:uid="{00000000-0005-0000-0000-0000C81A0000}"/>
    <cellStyle name="Hed Top" xfId="2273" xr:uid="{00000000-0005-0000-0000-0000C91A0000}"/>
    <cellStyle name="Hyperlink" xfId="73" builtinId="8"/>
    <cellStyle name="Hyperlink 2" xfId="2274" xr:uid="{00000000-0005-0000-0000-0000CB1A0000}"/>
    <cellStyle name="Hyperlink 2 10" xfId="2275" xr:uid="{00000000-0005-0000-0000-0000CC1A0000}"/>
    <cellStyle name="Hyperlink 2 11" xfId="2276" xr:uid="{00000000-0005-0000-0000-0000CD1A0000}"/>
    <cellStyle name="Hyperlink 2 12" xfId="2277" xr:uid="{00000000-0005-0000-0000-0000CE1A0000}"/>
    <cellStyle name="Hyperlink 2 13" xfId="2278" xr:uid="{00000000-0005-0000-0000-0000CF1A0000}"/>
    <cellStyle name="Hyperlink 2 2" xfId="2279" xr:uid="{00000000-0005-0000-0000-0000D01A0000}"/>
    <cellStyle name="Hyperlink 2 2 2" xfId="2280" xr:uid="{00000000-0005-0000-0000-0000D11A0000}"/>
    <cellStyle name="Hyperlink 2 3" xfId="2281" xr:uid="{00000000-0005-0000-0000-0000D21A0000}"/>
    <cellStyle name="Hyperlink 2 3 2" xfId="2282" xr:uid="{00000000-0005-0000-0000-0000D31A0000}"/>
    <cellStyle name="Hyperlink 2 4" xfId="2283" xr:uid="{00000000-0005-0000-0000-0000D41A0000}"/>
    <cellStyle name="Hyperlink 2 5" xfId="2284" xr:uid="{00000000-0005-0000-0000-0000D51A0000}"/>
    <cellStyle name="Hyperlink 2 6" xfId="2285" xr:uid="{00000000-0005-0000-0000-0000D61A0000}"/>
    <cellStyle name="Hyperlink 2 7" xfId="2286" xr:uid="{00000000-0005-0000-0000-0000D71A0000}"/>
    <cellStyle name="Hyperlink 2 8" xfId="2287" xr:uid="{00000000-0005-0000-0000-0000D81A0000}"/>
    <cellStyle name="Hyperlink 2 9" xfId="2288" xr:uid="{00000000-0005-0000-0000-0000D91A0000}"/>
    <cellStyle name="Hyperlink 3" xfId="2289" xr:uid="{00000000-0005-0000-0000-0000DA1A0000}"/>
    <cellStyle name="Hyperlink 3 10" xfId="2290" xr:uid="{00000000-0005-0000-0000-0000DB1A0000}"/>
    <cellStyle name="Hyperlink 3 11" xfId="2291" xr:uid="{00000000-0005-0000-0000-0000DC1A0000}"/>
    <cellStyle name="Hyperlink 3 12" xfId="2292" xr:uid="{00000000-0005-0000-0000-0000DD1A0000}"/>
    <cellStyle name="Hyperlink 3 2" xfId="2293" xr:uid="{00000000-0005-0000-0000-0000DE1A0000}"/>
    <cellStyle name="Hyperlink 3 3" xfId="2294" xr:uid="{00000000-0005-0000-0000-0000DF1A0000}"/>
    <cellStyle name="Hyperlink 3 4" xfId="2295" xr:uid="{00000000-0005-0000-0000-0000E01A0000}"/>
    <cellStyle name="Hyperlink 3 5" xfId="2296" xr:uid="{00000000-0005-0000-0000-0000E11A0000}"/>
    <cellStyle name="Hyperlink 3 6" xfId="2297" xr:uid="{00000000-0005-0000-0000-0000E21A0000}"/>
    <cellStyle name="Hyperlink 3 7" xfId="2298" xr:uid="{00000000-0005-0000-0000-0000E31A0000}"/>
    <cellStyle name="Hyperlink 3 8" xfId="2299" xr:uid="{00000000-0005-0000-0000-0000E41A0000}"/>
    <cellStyle name="Hyperlink 3 9" xfId="2300" xr:uid="{00000000-0005-0000-0000-0000E51A0000}"/>
    <cellStyle name="Hyperlink 4" xfId="2301" xr:uid="{00000000-0005-0000-0000-0000E61A0000}"/>
    <cellStyle name="Hyperlink 5" xfId="2302" xr:uid="{00000000-0005-0000-0000-0000E71A0000}"/>
    <cellStyle name="InLink_Acquis_CapitalCost " xfId="2303" xr:uid="{00000000-0005-0000-0000-0000E81A0000}"/>
    <cellStyle name="Input (1dp#)_ Pies " xfId="2304" xr:uid="{00000000-0005-0000-0000-0000E91A0000}"/>
    <cellStyle name="Input [yellow]" xfId="2305" xr:uid="{00000000-0005-0000-0000-0000EA1A0000}"/>
    <cellStyle name="Input 2" xfId="47" xr:uid="{00000000-0005-0000-0000-0000EB1A0000}"/>
    <cellStyle name="Input 2 10" xfId="9742" xr:uid="{00000000-0005-0000-0000-0000EC1A0000}"/>
    <cellStyle name="Input 2 2" xfId="65" xr:uid="{00000000-0005-0000-0000-0000ED1A0000}"/>
    <cellStyle name="Input 2 2 2" xfId="85" xr:uid="{00000000-0005-0000-0000-0000EE1A0000}"/>
    <cellStyle name="Input 2 2 2 2" xfId="9762" xr:uid="{00000000-0005-0000-0000-0000EF1A0000}"/>
    <cellStyle name="Input 2 2 3" xfId="9748" xr:uid="{00000000-0005-0000-0000-0000F01A0000}"/>
    <cellStyle name="Input 2 3" xfId="79" xr:uid="{00000000-0005-0000-0000-0000F11A0000}"/>
    <cellStyle name="Input 2 3 2" xfId="9756" xr:uid="{00000000-0005-0000-0000-0000F21A0000}"/>
    <cellStyle name="Input 2 4" xfId="2306" xr:uid="{00000000-0005-0000-0000-0000F31A0000}"/>
    <cellStyle name="Input 2 5" xfId="2307" xr:uid="{00000000-0005-0000-0000-0000F41A0000}"/>
    <cellStyle name="Input 2 6" xfId="2308" xr:uid="{00000000-0005-0000-0000-0000F51A0000}"/>
    <cellStyle name="Input 2 7" xfId="2309" xr:uid="{00000000-0005-0000-0000-0000F61A0000}"/>
    <cellStyle name="Input 2 8" xfId="2310" xr:uid="{00000000-0005-0000-0000-0000F71A0000}"/>
    <cellStyle name="Input 2 9" xfId="2311" xr:uid="{00000000-0005-0000-0000-0000F81A0000}"/>
    <cellStyle name="Input 3" xfId="2312" xr:uid="{00000000-0005-0000-0000-0000F91A0000}"/>
    <cellStyle name="InputBlueFont" xfId="2313" xr:uid="{00000000-0005-0000-0000-0000FA1A0000}"/>
    <cellStyle name="InputGen" xfId="2314" xr:uid="{00000000-0005-0000-0000-0000FB1A0000}"/>
    <cellStyle name="InputKeepColour" xfId="2315" xr:uid="{00000000-0005-0000-0000-0000FC1A0000}"/>
    <cellStyle name="InputKeepPale" xfId="2316" xr:uid="{00000000-0005-0000-0000-0000FD1A0000}"/>
    <cellStyle name="InputVariColour" xfId="2317" xr:uid="{00000000-0005-0000-0000-0000FE1A0000}"/>
    <cellStyle name="Integer" xfId="2318" xr:uid="{00000000-0005-0000-0000-0000FF1A0000}"/>
    <cellStyle name="Invisible" xfId="2319" xr:uid="{00000000-0005-0000-0000-0000001B0000}"/>
    <cellStyle name="Item" xfId="2320" xr:uid="{00000000-0005-0000-0000-0000011B0000}"/>
    <cellStyle name="Items_Obligatory" xfId="2321" xr:uid="{00000000-0005-0000-0000-0000021B0000}"/>
    <cellStyle name="ItemTypeClass" xfId="2322" xr:uid="{00000000-0005-0000-0000-0000031B0000}"/>
    <cellStyle name="ItemTypeClass 2" xfId="6856" xr:uid="{00000000-0005-0000-0000-0000041B0000}"/>
    <cellStyle name="KP_Normal" xfId="2323" xr:uid="{00000000-0005-0000-0000-0000051B0000}"/>
    <cellStyle name="Lien hypertexte visité_index" xfId="2324" xr:uid="{00000000-0005-0000-0000-0000061B0000}"/>
    <cellStyle name="Lien hypertexte_index" xfId="2325" xr:uid="{00000000-0005-0000-0000-0000071B0000}"/>
    <cellStyle name="ligne_detail" xfId="2326" xr:uid="{00000000-0005-0000-0000-0000081B0000}"/>
    <cellStyle name="Line" xfId="2327" xr:uid="{00000000-0005-0000-0000-0000091B0000}"/>
    <cellStyle name="Line 2" xfId="5694" xr:uid="{00000000-0005-0000-0000-00000A1B0000}"/>
    <cellStyle name="Link Currency (0)" xfId="2328" xr:uid="{00000000-0005-0000-0000-00000B1B0000}"/>
    <cellStyle name="Link Currency (2)" xfId="2329" xr:uid="{00000000-0005-0000-0000-00000C1B0000}"/>
    <cellStyle name="Link Units (0)" xfId="2330" xr:uid="{00000000-0005-0000-0000-00000D1B0000}"/>
    <cellStyle name="Link Units (1)" xfId="2331" xr:uid="{00000000-0005-0000-0000-00000E1B0000}"/>
    <cellStyle name="Link Units (2)" xfId="2332" xr:uid="{00000000-0005-0000-0000-00000F1B0000}"/>
    <cellStyle name="Linked Cell 2" xfId="48" xr:uid="{00000000-0005-0000-0000-0000101B0000}"/>
    <cellStyle name="Linked Cell 2 2" xfId="2333" xr:uid="{00000000-0005-0000-0000-0000111B0000}"/>
    <cellStyle name="Linked Cell 2 3" xfId="2334" xr:uid="{00000000-0005-0000-0000-0000121B0000}"/>
    <cellStyle name="Linked Cell 2 4" xfId="2335" xr:uid="{00000000-0005-0000-0000-0000131B0000}"/>
    <cellStyle name="Linked Cell 2 5" xfId="2336" xr:uid="{00000000-0005-0000-0000-0000141B0000}"/>
    <cellStyle name="Linked Cell 2 6" xfId="2337" xr:uid="{00000000-0005-0000-0000-0000151B0000}"/>
    <cellStyle name="Linked Cell 2 7" xfId="2338" xr:uid="{00000000-0005-0000-0000-0000161B0000}"/>
    <cellStyle name="Linked Cell 2 8" xfId="2339" xr:uid="{00000000-0005-0000-0000-0000171B0000}"/>
    <cellStyle name="Linked Cell 2 9" xfId="2340" xr:uid="{00000000-0005-0000-0000-0000181B0000}"/>
    <cellStyle name="Linked Cell 3" xfId="2341" xr:uid="{00000000-0005-0000-0000-0000191B0000}"/>
    <cellStyle name="m/d/yy" xfId="2342" xr:uid="{00000000-0005-0000-0000-00001A1B0000}"/>
    <cellStyle name="m/d/yy 2" xfId="5695" xr:uid="{00000000-0005-0000-0000-00001B1B0000}"/>
    <cellStyle name="m1" xfId="2343" xr:uid="{00000000-0005-0000-0000-00001C1B0000}"/>
    <cellStyle name="Major item" xfId="2344" xr:uid="{00000000-0005-0000-0000-00001D1B0000}"/>
    <cellStyle name="Margin" xfId="2345" xr:uid="{00000000-0005-0000-0000-00001E1B0000}"/>
    <cellStyle name="Migliaia (0)_Sheet1" xfId="2346" xr:uid="{00000000-0005-0000-0000-00001F1B0000}"/>
    <cellStyle name="Migliaia_piv_polio" xfId="2347" xr:uid="{00000000-0005-0000-0000-0000201B0000}"/>
    <cellStyle name="Millares [0]_Asset Mgmt " xfId="2348" xr:uid="{00000000-0005-0000-0000-0000211B0000}"/>
    <cellStyle name="Millares_2AV_M_M " xfId="2349" xr:uid="{00000000-0005-0000-0000-0000221B0000}"/>
    <cellStyle name="Milliers [0]_CANADA1" xfId="2350" xr:uid="{00000000-0005-0000-0000-0000231B0000}"/>
    <cellStyle name="Milliers 2" xfId="2351" xr:uid="{00000000-0005-0000-0000-0000241B0000}"/>
    <cellStyle name="Milliers_CANADA1" xfId="2352" xr:uid="{00000000-0005-0000-0000-0000251B0000}"/>
    <cellStyle name="mm/dd/yy" xfId="2353" xr:uid="{00000000-0005-0000-0000-0000261B0000}"/>
    <cellStyle name="mod1" xfId="2354" xr:uid="{00000000-0005-0000-0000-0000271B0000}"/>
    <cellStyle name="modelo1" xfId="2355" xr:uid="{00000000-0005-0000-0000-0000281B0000}"/>
    <cellStyle name="Moneda [0]_2AV_M_M " xfId="2356" xr:uid="{00000000-0005-0000-0000-0000291B0000}"/>
    <cellStyle name="Moneda_2AV_M_M " xfId="2357" xr:uid="{00000000-0005-0000-0000-00002A1B0000}"/>
    <cellStyle name="Monétaire [0]_CANADA1" xfId="2358" xr:uid="{00000000-0005-0000-0000-00002B1B0000}"/>
    <cellStyle name="Monétaire 2" xfId="2359" xr:uid="{00000000-0005-0000-0000-00002C1B0000}"/>
    <cellStyle name="Monétaire_CANADA1" xfId="2360" xr:uid="{00000000-0005-0000-0000-00002D1B0000}"/>
    <cellStyle name="Monetario" xfId="2361" xr:uid="{00000000-0005-0000-0000-00002E1B0000}"/>
    <cellStyle name="MonthYears" xfId="2362" xr:uid="{00000000-0005-0000-0000-00002F1B0000}"/>
    <cellStyle name="Multiple" xfId="2363" xr:uid="{00000000-0005-0000-0000-0000301B0000}"/>
    <cellStyle name="Multiple (no x)" xfId="2364" xr:uid="{00000000-0005-0000-0000-0000311B0000}"/>
    <cellStyle name="Multiple (x)" xfId="2365" xr:uid="{00000000-0005-0000-0000-0000321B0000}"/>
    <cellStyle name="Multiple [0]" xfId="2366" xr:uid="{00000000-0005-0000-0000-0000331B0000}"/>
    <cellStyle name="Multiple [1]" xfId="2367" xr:uid="{00000000-0005-0000-0000-0000341B0000}"/>
    <cellStyle name="Multiple [2]" xfId="2368" xr:uid="{00000000-0005-0000-0000-0000351B0000}"/>
    <cellStyle name="Multiple [3]" xfId="2369" xr:uid="{00000000-0005-0000-0000-0000361B0000}"/>
    <cellStyle name="Multiple_1030171N" xfId="2370" xr:uid="{00000000-0005-0000-0000-0000371B0000}"/>
    <cellStyle name="neg0.0_CapitalCost " xfId="2371" xr:uid="{00000000-0005-0000-0000-0000381B0000}"/>
    <cellStyle name="Neutral 2" xfId="49" xr:uid="{00000000-0005-0000-0000-0000391B0000}"/>
    <cellStyle name="Neutral 2 2" xfId="2372" xr:uid="{00000000-0005-0000-0000-00003A1B0000}"/>
    <cellStyle name="Neutral 2 3" xfId="2373" xr:uid="{00000000-0005-0000-0000-00003B1B0000}"/>
    <cellStyle name="Neutral 2 4" xfId="2374" xr:uid="{00000000-0005-0000-0000-00003C1B0000}"/>
    <cellStyle name="Neutral 2 5" xfId="2375" xr:uid="{00000000-0005-0000-0000-00003D1B0000}"/>
    <cellStyle name="Neutral 2 6" xfId="2376" xr:uid="{00000000-0005-0000-0000-00003E1B0000}"/>
    <cellStyle name="Neutral 2 7" xfId="2377" xr:uid="{00000000-0005-0000-0000-00003F1B0000}"/>
    <cellStyle name="Neutral 2 8" xfId="2378" xr:uid="{00000000-0005-0000-0000-0000401B0000}"/>
    <cellStyle name="Neutral 2 9" xfId="2379" xr:uid="{00000000-0005-0000-0000-0000411B0000}"/>
    <cellStyle name="Neutral 3" xfId="2380" xr:uid="{00000000-0005-0000-0000-0000421B0000}"/>
    <cellStyle name="New" xfId="2381" xr:uid="{00000000-0005-0000-0000-0000431B0000}"/>
    <cellStyle name="Nil" xfId="2382" xr:uid="{00000000-0005-0000-0000-0000441B0000}"/>
    <cellStyle name="no dec" xfId="2383" xr:uid="{00000000-0005-0000-0000-0000451B0000}"/>
    <cellStyle name="No-definido" xfId="2384" xr:uid="{00000000-0005-0000-0000-0000461B0000}"/>
    <cellStyle name="Non_Input_Cell_Figures" xfId="2385" xr:uid="{00000000-0005-0000-0000-0000471B0000}"/>
    <cellStyle name="NonPrintingArea" xfId="2386" xr:uid="{00000000-0005-0000-0000-0000481B0000}"/>
    <cellStyle name="NORAYAS" xfId="2387" xr:uid="{00000000-0005-0000-0000-0000491B0000}"/>
    <cellStyle name="Normal" xfId="0" builtinId="0"/>
    <cellStyle name="Normal--" xfId="4536" xr:uid="{00000000-0005-0000-0000-00004B1B0000}"/>
    <cellStyle name="Normal - Style1" xfId="2388" xr:uid="{00000000-0005-0000-0000-00004C1B0000}"/>
    <cellStyle name="Normal [0]" xfId="2389" xr:uid="{00000000-0005-0000-0000-00004D1B0000}"/>
    <cellStyle name="Normal [1]" xfId="2390" xr:uid="{00000000-0005-0000-0000-00004E1B0000}"/>
    <cellStyle name="Normal [3]" xfId="2391" xr:uid="{00000000-0005-0000-0000-00004F1B0000}"/>
    <cellStyle name="Normal [3] 2" xfId="2392" xr:uid="{00000000-0005-0000-0000-0000501B0000}"/>
    <cellStyle name="Normal [3] 3" xfId="2393" xr:uid="{00000000-0005-0000-0000-0000511B0000}"/>
    <cellStyle name="Normal 10" xfId="2394" xr:uid="{00000000-0005-0000-0000-0000521B0000}"/>
    <cellStyle name="Normal 10 2" xfId="2395" xr:uid="{00000000-0005-0000-0000-0000531B0000}"/>
    <cellStyle name="Normal 10 3" xfId="2396" xr:uid="{00000000-0005-0000-0000-0000541B0000}"/>
    <cellStyle name="Normal 10 4" xfId="2397" xr:uid="{00000000-0005-0000-0000-0000551B0000}"/>
    <cellStyle name="Normal 10 5" xfId="2398" xr:uid="{00000000-0005-0000-0000-0000561B0000}"/>
    <cellStyle name="Normal 10 6" xfId="2399" xr:uid="{00000000-0005-0000-0000-0000571B0000}"/>
    <cellStyle name="Normal 10 7" xfId="669" xr:uid="{00000000-0005-0000-0000-0000581B0000}"/>
    <cellStyle name="Normal 11" xfId="2400" xr:uid="{00000000-0005-0000-0000-0000591B0000}"/>
    <cellStyle name="Normal 11 2" xfId="2401" xr:uid="{00000000-0005-0000-0000-00005A1B0000}"/>
    <cellStyle name="Normal 11 2 2" xfId="2402" xr:uid="{00000000-0005-0000-0000-00005B1B0000}"/>
    <cellStyle name="Normal 11 3" xfId="2403" xr:uid="{00000000-0005-0000-0000-00005C1B0000}"/>
    <cellStyle name="Normal 11 4" xfId="2404" xr:uid="{00000000-0005-0000-0000-00005D1B0000}"/>
    <cellStyle name="Normal 11 5" xfId="2405" xr:uid="{00000000-0005-0000-0000-00005E1B0000}"/>
    <cellStyle name="Normal 11 6" xfId="2406" xr:uid="{00000000-0005-0000-0000-00005F1B0000}"/>
    <cellStyle name="Normal 11 7" xfId="2407" xr:uid="{00000000-0005-0000-0000-0000601B0000}"/>
    <cellStyle name="Normal 12" xfId="2408" xr:uid="{00000000-0005-0000-0000-0000611B0000}"/>
    <cellStyle name="Normal 12 2" xfId="2409" xr:uid="{00000000-0005-0000-0000-0000621B0000}"/>
    <cellStyle name="Normal 12 3" xfId="2410" xr:uid="{00000000-0005-0000-0000-0000631B0000}"/>
    <cellStyle name="Normal 12 4" xfId="2411" xr:uid="{00000000-0005-0000-0000-0000641B0000}"/>
    <cellStyle name="Normal 12 5" xfId="2412" xr:uid="{00000000-0005-0000-0000-0000651B0000}"/>
    <cellStyle name="Normal 13" xfId="2413" xr:uid="{00000000-0005-0000-0000-0000661B0000}"/>
    <cellStyle name="Normal 13 2" xfId="2414" xr:uid="{00000000-0005-0000-0000-0000671B0000}"/>
    <cellStyle name="Normal 13 3" xfId="2415" xr:uid="{00000000-0005-0000-0000-0000681B0000}"/>
    <cellStyle name="Normal 14" xfId="2416" xr:uid="{00000000-0005-0000-0000-0000691B0000}"/>
    <cellStyle name="Normal 14 2" xfId="2417" xr:uid="{00000000-0005-0000-0000-00006A1B0000}"/>
    <cellStyle name="Normal 14 3" xfId="2418" xr:uid="{00000000-0005-0000-0000-00006B1B0000}"/>
    <cellStyle name="Normal 15" xfId="2419" xr:uid="{00000000-0005-0000-0000-00006C1B0000}"/>
    <cellStyle name="Normal 15 2" xfId="2420" xr:uid="{00000000-0005-0000-0000-00006D1B0000}"/>
    <cellStyle name="Normal 15 2 2" xfId="2421" xr:uid="{00000000-0005-0000-0000-00006E1B0000}"/>
    <cellStyle name="Normal 15 3" xfId="2422" xr:uid="{00000000-0005-0000-0000-00006F1B0000}"/>
    <cellStyle name="Normal 15 4" xfId="2423" xr:uid="{00000000-0005-0000-0000-0000701B0000}"/>
    <cellStyle name="Normal 16" xfId="2424" xr:uid="{00000000-0005-0000-0000-0000711B0000}"/>
    <cellStyle name="Normal 16 2" xfId="2425" xr:uid="{00000000-0005-0000-0000-0000721B0000}"/>
    <cellStyle name="Normal 16 3" xfId="2426" xr:uid="{00000000-0005-0000-0000-0000731B0000}"/>
    <cellStyle name="Normal 17" xfId="2427" xr:uid="{00000000-0005-0000-0000-0000741B0000}"/>
    <cellStyle name="Normal 18" xfId="2428" xr:uid="{00000000-0005-0000-0000-0000751B0000}"/>
    <cellStyle name="Normal 18 2" xfId="2429" xr:uid="{00000000-0005-0000-0000-0000761B0000}"/>
    <cellStyle name="Normal 19" xfId="2430" xr:uid="{00000000-0005-0000-0000-0000771B0000}"/>
    <cellStyle name="Normal 2" xfId="5" xr:uid="{00000000-0005-0000-0000-0000781B0000}"/>
    <cellStyle name="Normal-- 2" xfId="4537" xr:uid="{00000000-0005-0000-0000-0000791B0000}"/>
    <cellStyle name="Normal 2 10" xfId="2431" xr:uid="{00000000-0005-0000-0000-00007A1B0000}"/>
    <cellStyle name="Normal 2 10 2" xfId="2432" xr:uid="{00000000-0005-0000-0000-00007B1B0000}"/>
    <cellStyle name="Normal 2 11" xfId="2433" xr:uid="{00000000-0005-0000-0000-00007C1B0000}"/>
    <cellStyle name="Normal 2 11 2" xfId="2434" xr:uid="{00000000-0005-0000-0000-00007D1B0000}"/>
    <cellStyle name="Normal 2 12" xfId="2435" xr:uid="{00000000-0005-0000-0000-00007E1B0000}"/>
    <cellStyle name="Normal 2 12 2" xfId="2436" xr:uid="{00000000-0005-0000-0000-00007F1B0000}"/>
    <cellStyle name="Normal 2 13" xfId="2437" xr:uid="{00000000-0005-0000-0000-0000801B0000}"/>
    <cellStyle name="Normal 2 13 2" xfId="2438" xr:uid="{00000000-0005-0000-0000-0000811B0000}"/>
    <cellStyle name="Normal 2 14" xfId="2439" xr:uid="{00000000-0005-0000-0000-0000821B0000}"/>
    <cellStyle name="Normal 2 14 2" xfId="2440" xr:uid="{00000000-0005-0000-0000-0000831B0000}"/>
    <cellStyle name="Normal 2 15" xfId="2441" xr:uid="{00000000-0005-0000-0000-0000841B0000}"/>
    <cellStyle name="Normal 2 15 2" xfId="2442" xr:uid="{00000000-0005-0000-0000-0000851B0000}"/>
    <cellStyle name="Normal 2 16" xfId="2443" xr:uid="{00000000-0005-0000-0000-0000861B0000}"/>
    <cellStyle name="Normal 2 16 2" xfId="2444" xr:uid="{00000000-0005-0000-0000-0000871B0000}"/>
    <cellStyle name="Normal 2 17" xfId="2445" xr:uid="{00000000-0005-0000-0000-0000881B0000}"/>
    <cellStyle name="Normal 2 17 2" xfId="2446" xr:uid="{00000000-0005-0000-0000-0000891B0000}"/>
    <cellStyle name="Normal 2 18" xfId="2447" xr:uid="{00000000-0005-0000-0000-00008A1B0000}"/>
    <cellStyle name="Normal 2 18 2" xfId="2448" xr:uid="{00000000-0005-0000-0000-00008B1B0000}"/>
    <cellStyle name="Normal 2 19" xfId="2449" xr:uid="{00000000-0005-0000-0000-00008C1B0000}"/>
    <cellStyle name="Normal 2 19 2" xfId="2450" xr:uid="{00000000-0005-0000-0000-00008D1B0000}"/>
    <cellStyle name="Normal 2 2" xfId="6" xr:uid="{00000000-0005-0000-0000-00008E1B0000}"/>
    <cellStyle name="Normal 2 2 2" xfId="51" xr:uid="{00000000-0005-0000-0000-00008F1B0000}"/>
    <cellStyle name="Normal 2 2 2 2" xfId="2451" xr:uid="{00000000-0005-0000-0000-0000901B0000}"/>
    <cellStyle name="Normal 2 2 2 2 2" xfId="2452" xr:uid="{00000000-0005-0000-0000-0000911B0000}"/>
    <cellStyle name="Normal 2 2 2 3" xfId="2453" xr:uid="{00000000-0005-0000-0000-0000921B0000}"/>
    <cellStyle name="Normal 2 2 2 4" xfId="2454" xr:uid="{00000000-0005-0000-0000-0000931B0000}"/>
    <cellStyle name="Normal 2 2 2 5" xfId="2455" xr:uid="{00000000-0005-0000-0000-0000941B0000}"/>
    <cellStyle name="Normal 2 2 2 6" xfId="2456" xr:uid="{00000000-0005-0000-0000-0000951B0000}"/>
    <cellStyle name="Normal 2 2 3" xfId="2457" xr:uid="{00000000-0005-0000-0000-0000961B0000}"/>
    <cellStyle name="Normal 2 2 4" xfId="2458" xr:uid="{00000000-0005-0000-0000-0000971B0000}"/>
    <cellStyle name="Normal 2 2 4 2" xfId="2459" xr:uid="{00000000-0005-0000-0000-0000981B0000}"/>
    <cellStyle name="Normal 2 2 4 3" xfId="2460" xr:uid="{00000000-0005-0000-0000-0000991B0000}"/>
    <cellStyle name="Normal 2 2 5" xfId="2461" xr:uid="{00000000-0005-0000-0000-00009A1B0000}"/>
    <cellStyle name="Normal 2 2 6" xfId="2462" xr:uid="{00000000-0005-0000-0000-00009B1B0000}"/>
    <cellStyle name="Normal 2 20" xfId="2463" xr:uid="{00000000-0005-0000-0000-00009C1B0000}"/>
    <cellStyle name="Normal 2 20 2" xfId="2464" xr:uid="{00000000-0005-0000-0000-00009D1B0000}"/>
    <cellStyle name="Normal 2 21" xfId="2465" xr:uid="{00000000-0005-0000-0000-00009E1B0000}"/>
    <cellStyle name="Normal 2 21 2" xfId="2466" xr:uid="{00000000-0005-0000-0000-00009F1B0000}"/>
    <cellStyle name="Normal 2 22" xfId="2467" xr:uid="{00000000-0005-0000-0000-0000A01B0000}"/>
    <cellStyle name="Normal 2 22 2" xfId="2468" xr:uid="{00000000-0005-0000-0000-0000A11B0000}"/>
    <cellStyle name="Normal 2 23" xfId="2469" xr:uid="{00000000-0005-0000-0000-0000A21B0000}"/>
    <cellStyle name="Normal 2 23 2" xfId="2470" xr:uid="{00000000-0005-0000-0000-0000A31B0000}"/>
    <cellStyle name="Normal 2 24" xfId="2471" xr:uid="{00000000-0005-0000-0000-0000A41B0000}"/>
    <cellStyle name="Normal 2 24 2" xfId="2472" xr:uid="{00000000-0005-0000-0000-0000A51B0000}"/>
    <cellStyle name="Normal 2 24 2 2" xfId="2473" xr:uid="{00000000-0005-0000-0000-0000A61B0000}"/>
    <cellStyle name="Normal 2 24 3" xfId="2474" xr:uid="{00000000-0005-0000-0000-0000A71B0000}"/>
    <cellStyle name="Normal 2 24 4" xfId="2475" xr:uid="{00000000-0005-0000-0000-0000A81B0000}"/>
    <cellStyle name="Normal 2 25" xfId="2476" xr:uid="{00000000-0005-0000-0000-0000A91B0000}"/>
    <cellStyle name="Normal 2 25 2" xfId="2477" xr:uid="{00000000-0005-0000-0000-0000AA1B0000}"/>
    <cellStyle name="Normal 2 26" xfId="2478" xr:uid="{00000000-0005-0000-0000-0000AB1B0000}"/>
    <cellStyle name="Normal 2 26 2" xfId="2479" xr:uid="{00000000-0005-0000-0000-0000AC1B0000}"/>
    <cellStyle name="Normal 2 27" xfId="2480" xr:uid="{00000000-0005-0000-0000-0000AD1B0000}"/>
    <cellStyle name="Normal 2 27 2" xfId="2481" xr:uid="{00000000-0005-0000-0000-0000AE1B0000}"/>
    <cellStyle name="Normal 2 28" xfId="2482" xr:uid="{00000000-0005-0000-0000-0000AF1B0000}"/>
    <cellStyle name="Normal 2 28 2" xfId="2483" xr:uid="{00000000-0005-0000-0000-0000B01B0000}"/>
    <cellStyle name="Normal 2 29" xfId="2484" xr:uid="{00000000-0005-0000-0000-0000B11B0000}"/>
    <cellStyle name="Normal 2 29 2" xfId="2485" xr:uid="{00000000-0005-0000-0000-0000B21B0000}"/>
    <cellStyle name="Normal 2 3" xfId="50" xr:uid="{00000000-0005-0000-0000-0000B31B0000}"/>
    <cellStyle name="Normal 2 3 2" xfId="2486" xr:uid="{00000000-0005-0000-0000-0000B41B0000}"/>
    <cellStyle name="Normal 2 3 3" xfId="2487" xr:uid="{00000000-0005-0000-0000-0000B51B0000}"/>
    <cellStyle name="Normal 2 30" xfId="2488" xr:uid="{00000000-0005-0000-0000-0000B61B0000}"/>
    <cellStyle name="Normal 2 30 2" xfId="2489" xr:uid="{00000000-0005-0000-0000-0000B71B0000}"/>
    <cellStyle name="Normal 2 31" xfId="2490" xr:uid="{00000000-0005-0000-0000-0000B81B0000}"/>
    <cellStyle name="Normal 2 31 2" xfId="2491" xr:uid="{00000000-0005-0000-0000-0000B91B0000}"/>
    <cellStyle name="Normal 2 32" xfId="2492" xr:uid="{00000000-0005-0000-0000-0000BA1B0000}"/>
    <cellStyle name="Normal 2 33" xfId="2493" xr:uid="{00000000-0005-0000-0000-0000BB1B0000}"/>
    <cellStyle name="Normal 2 34" xfId="2494" xr:uid="{00000000-0005-0000-0000-0000BC1B0000}"/>
    <cellStyle name="Normal 2 35" xfId="2495" xr:uid="{00000000-0005-0000-0000-0000BD1B0000}"/>
    <cellStyle name="Normal 2 36" xfId="2496" xr:uid="{00000000-0005-0000-0000-0000BE1B0000}"/>
    <cellStyle name="Normal 2 37" xfId="2497" xr:uid="{00000000-0005-0000-0000-0000BF1B0000}"/>
    <cellStyle name="Normal 2 38" xfId="2498" xr:uid="{00000000-0005-0000-0000-0000C01B0000}"/>
    <cellStyle name="Normal 2 38 2" xfId="2499" xr:uid="{00000000-0005-0000-0000-0000C11B0000}"/>
    <cellStyle name="Normal 2 39" xfId="2500" xr:uid="{00000000-0005-0000-0000-0000C21B0000}"/>
    <cellStyle name="Normal 2 4" xfId="614" xr:uid="{00000000-0005-0000-0000-0000C31B0000}"/>
    <cellStyle name="Normal 2 4 2" xfId="2501" xr:uid="{00000000-0005-0000-0000-0000C41B0000}"/>
    <cellStyle name="Normal 2 4 3" xfId="2502" xr:uid="{00000000-0005-0000-0000-0000C51B0000}"/>
    <cellStyle name="Normal 2 4 4" xfId="2503" xr:uid="{00000000-0005-0000-0000-0000C61B0000}"/>
    <cellStyle name="Normal 2 40" xfId="2504" xr:uid="{00000000-0005-0000-0000-0000C71B0000}"/>
    <cellStyle name="Normal 2 41" xfId="2505" xr:uid="{00000000-0005-0000-0000-0000C81B0000}"/>
    <cellStyle name="Normal 2 42" xfId="2506" xr:uid="{00000000-0005-0000-0000-0000C91B0000}"/>
    <cellStyle name="Normal 2 43" xfId="2507" xr:uid="{00000000-0005-0000-0000-0000CA1B0000}"/>
    <cellStyle name="Normal 2 44" xfId="2508" xr:uid="{00000000-0005-0000-0000-0000CB1B0000}"/>
    <cellStyle name="Normal 2 45" xfId="2509" xr:uid="{00000000-0005-0000-0000-0000CC1B0000}"/>
    <cellStyle name="Normal 2 46" xfId="2510" xr:uid="{00000000-0005-0000-0000-0000CD1B0000}"/>
    <cellStyle name="Normal 2 47" xfId="2511" xr:uid="{00000000-0005-0000-0000-0000CE1B0000}"/>
    <cellStyle name="Normal 2 48" xfId="5146" xr:uid="{00000000-0005-0000-0000-0000CF1B0000}"/>
    <cellStyle name="Normal 2 48 2" xfId="9769" xr:uid="{66C8CC9F-A1F8-FD4C-B3FF-E8A5D43408B8}"/>
    <cellStyle name="Normal 2 49" xfId="9771" xr:uid="{E945B7EE-D16A-4839-83EE-6D35EAD04E9D}"/>
    <cellStyle name="Normal 2 5" xfId="623" xr:uid="{00000000-0005-0000-0000-0000D01B0000}"/>
    <cellStyle name="Normal 2 5 2" xfId="2512" xr:uid="{00000000-0005-0000-0000-0000D11B0000}"/>
    <cellStyle name="Normal 2 5 3" xfId="2513" xr:uid="{00000000-0005-0000-0000-0000D21B0000}"/>
    <cellStyle name="Normal 2 59 2" xfId="9768" xr:uid="{83A1C326-97BD-4A45-B22B-7759A6A4017C}"/>
    <cellStyle name="Normal 2 6" xfId="2514" xr:uid="{00000000-0005-0000-0000-0000D31B0000}"/>
    <cellStyle name="Normal 2 6 2" xfId="2515" xr:uid="{00000000-0005-0000-0000-0000D41B0000}"/>
    <cellStyle name="Normal 2 7" xfId="2516" xr:uid="{00000000-0005-0000-0000-0000D51B0000}"/>
    <cellStyle name="Normal 2 7 2" xfId="2517" xr:uid="{00000000-0005-0000-0000-0000D61B0000}"/>
    <cellStyle name="Normal 2 8" xfId="2518" xr:uid="{00000000-0005-0000-0000-0000D71B0000}"/>
    <cellStyle name="Normal 2 8 2" xfId="2519" xr:uid="{00000000-0005-0000-0000-0000D81B0000}"/>
    <cellStyle name="Normal 2 9" xfId="2520" xr:uid="{00000000-0005-0000-0000-0000D91B0000}"/>
    <cellStyle name="Normal 2 9 2" xfId="2521" xr:uid="{00000000-0005-0000-0000-0000DA1B0000}"/>
    <cellStyle name="Normal 20" xfId="2522" xr:uid="{00000000-0005-0000-0000-0000DB1B0000}"/>
    <cellStyle name="Normal 21" xfId="2523" xr:uid="{00000000-0005-0000-0000-0000DC1B0000}"/>
    <cellStyle name="Normal 22" xfId="2524" xr:uid="{00000000-0005-0000-0000-0000DD1B0000}"/>
    <cellStyle name="Normal 23" xfId="2525" xr:uid="{00000000-0005-0000-0000-0000DE1B0000}"/>
    <cellStyle name="Normal 24" xfId="2526" xr:uid="{00000000-0005-0000-0000-0000DF1B0000}"/>
    <cellStyle name="Normal 25" xfId="2527" xr:uid="{00000000-0005-0000-0000-0000E01B0000}"/>
    <cellStyle name="Normal 25 10" xfId="2528" xr:uid="{00000000-0005-0000-0000-0000E11B0000}"/>
    <cellStyle name="Normal 25 100" xfId="2529" xr:uid="{00000000-0005-0000-0000-0000E21B0000}"/>
    <cellStyle name="Normal 25 101" xfId="2530" xr:uid="{00000000-0005-0000-0000-0000E31B0000}"/>
    <cellStyle name="Normal 25 102" xfId="2531" xr:uid="{00000000-0005-0000-0000-0000E41B0000}"/>
    <cellStyle name="Normal 25 103" xfId="2532" xr:uid="{00000000-0005-0000-0000-0000E51B0000}"/>
    <cellStyle name="Normal 25 104" xfId="2533" xr:uid="{00000000-0005-0000-0000-0000E61B0000}"/>
    <cellStyle name="Normal 25 105" xfId="2534" xr:uid="{00000000-0005-0000-0000-0000E71B0000}"/>
    <cellStyle name="Normal 25 106" xfId="2535" xr:uid="{00000000-0005-0000-0000-0000E81B0000}"/>
    <cellStyle name="Normal 25 107" xfId="2536" xr:uid="{00000000-0005-0000-0000-0000E91B0000}"/>
    <cellStyle name="Normal 25 108" xfId="2537" xr:uid="{00000000-0005-0000-0000-0000EA1B0000}"/>
    <cellStyle name="Normal 25 109" xfId="2538" xr:uid="{00000000-0005-0000-0000-0000EB1B0000}"/>
    <cellStyle name="Normal 25 11" xfId="2539" xr:uid="{00000000-0005-0000-0000-0000EC1B0000}"/>
    <cellStyle name="Normal 25 12" xfId="2540" xr:uid="{00000000-0005-0000-0000-0000ED1B0000}"/>
    <cellStyle name="Normal 25 13" xfId="2541" xr:uid="{00000000-0005-0000-0000-0000EE1B0000}"/>
    <cellStyle name="Normal 25 14" xfId="2542" xr:uid="{00000000-0005-0000-0000-0000EF1B0000}"/>
    <cellStyle name="Normal 25 15" xfId="2543" xr:uid="{00000000-0005-0000-0000-0000F01B0000}"/>
    <cellStyle name="Normal 25 16" xfId="2544" xr:uid="{00000000-0005-0000-0000-0000F11B0000}"/>
    <cellStyle name="Normal 25 17" xfId="2545" xr:uid="{00000000-0005-0000-0000-0000F21B0000}"/>
    <cellStyle name="Normal 25 18" xfId="2546" xr:uid="{00000000-0005-0000-0000-0000F31B0000}"/>
    <cellStyle name="Normal 25 19" xfId="2547" xr:uid="{00000000-0005-0000-0000-0000F41B0000}"/>
    <cellStyle name="Normal 25 2" xfId="2548" xr:uid="{00000000-0005-0000-0000-0000F51B0000}"/>
    <cellStyle name="Normal 25 20" xfId="2549" xr:uid="{00000000-0005-0000-0000-0000F61B0000}"/>
    <cellStyle name="Normal 25 21" xfId="2550" xr:uid="{00000000-0005-0000-0000-0000F71B0000}"/>
    <cellStyle name="Normal 25 22" xfId="2551" xr:uid="{00000000-0005-0000-0000-0000F81B0000}"/>
    <cellStyle name="Normal 25 23" xfId="2552" xr:uid="{00000000-0005-0000-0000-0000F91B0000}"/>
    <cellStyle name="Normal 25 24" xfId="2553" xr:uid="{00000000-0005-0000-0000-0000FA1B0000}"/>
    <cellStyle name="Normal 25 25" xfId="2554" xr:uid="{00000000-0005-0000-0000-0000FB1B0000}"/>
    <cellStyle name="Normal 25 26" xfId="2555" xr:uid="{00000000-0005-0000-0000-0000FC1B0000}"/>
    <cellStyle name="Normal 25 27" xfId="2556" xr:uid="{00000000-0005-0000-0000-0000FD1B0000}"/>
    <cellStyle name="Normal 25 28" xfId="2557" xr:uid="{00000000-0005-0000-0000-0000FE1B0000}"/>
    <cellStyle name="Normal 25 29" xfId="2558" xr:uid="{00000000-0005-0000-0000-0000FF1B0000}"/>
    <cellStyle name="Normal 25 3" xfId="2559" xr:uid="{00000000-0005-0000-0000-0000001C0000}"/>
    <cellStyle name="Normal 25 30" xfId="2560" xr:uid="{00000000-0005-0000-0000-0000011C0000}"/>
    <cellStyle name="Normal 25 31" xfId="2561" xr:uid="{00000000-0005-0000-0000-0000021C0000}"/>
    <cellStyle name="Normal 25 32" xfId="2562" xr:uid="{00000000-0005-0000-0000-0000031C0000}"/>
    <cellStyle name="Normal 25 33" xfId="2563" xr:uid="{00000000-0005-0000-0000-0000041C0000}"/>
    <cellStyle name="Normal 25 34" xfId="2564" xr:uid="{00000000-0005-0000-0000-0000051C0000}"/>
    <cellStyle name="Normal 25 35" xfId="2565" xr:uid="{00000000-0005-0000-0000-0000061C0000}"/>
    <cellStyle name="Normal 25 36" xfId="2566" xr:uid="{00000000-0005-0000-0000-0000071C0000}"/>
    <cellStyle name="Normal 25 37" xfId="2567" xr:uid="{00000000-0005-0000-0000-0000081C0000}"/>
    <cellStyle name="Normal 25 38" xfId="2568" xr:uid="{00000000-0005-0000-0000-0000091C0000}"/>
    <cellStyle name="Normal 25 39" xfId="2569" xr:uid="{00000000-0005-0000-0000-00000A1C0000}"/>
    <cellStyle name="Normal 25 4" xfId="2570" xr:uid="{00000000-0005-0000-0000-00000B1C0000}"/>
    <cellStyle name="Normal 25 40" xfId="2571" xr:uid="{00000000-0005-0000-0000-00000C1C0000}"/>
    <cellStyle name="Normal 25 41" xfId="2572" xr:uid="{00000000-0005-0000-0000-00000D1C0000}"/>
    <cellStyle name="Normal 25 42" xfId="2573" xr:uid="{00000000-0005-0000-0000-00000E1C0000}"/>
    <cellStyle name="Normal 25 43" xfId="2574" xr:uid="{00000000-0005-0000-0000-00000F1C0000}"/>
    <cellStyle name="Normal 25 44" xfId="2575" xr:uid="{00000000-0005-0000-0000-0000101C0000}"/>
    <cellStyle name="Normal 25 45" xfId="2576" xr:uid="{00000000-0005-0000-0000-0000111C0000}"/>
    <cellStyle name="Normal 25 46" xfId="2577" xr:uid="{00000000-0005-0000-0000-0000121C0000}"/>
    <cellStyle name="Normal 25 47" xfId="2578" xr:uid="{00000000-0005-0000-0000-0000131C0000}"/>
    <cellStyle name="Normal 25 48" xfId="2579" xr:uid="{00000000-0005-0000-0000-0000141C0000}"/>
    <cellStyle name="Normal 25 49" xfId="2580" xr:uid="{00000000-0005-0000-0000-0000151C0000}"/>
    <cellStyle name="Normal 25 5" xfId="2581" xr:uid="{00000000-0005-0000-0000-0000161C0000}"/>
    <cellStyle name="Normal 25 50" xfId="2582" xr:uid="{00000000-0005-0000-0000-0000171C0000}"/>
    <cellStyle name="Normal 25 51" xfId="2583" xr:uid="{00000000-0005-0000-0000-0000181C0000}"/>
    <cellStyle name="Normal 25 52" xfId="2584" xr:uid="{00000000-0005-0000-0000-0000191C0000}"/>
    <cellStyle name="Normal 25 53" xfId="2585" xr:uid="{00000000-0005-0000-0000-00001A1C0000}"/>
    <cellStyle name="Normal 25 54" xfId="2586" xr:uid="{00000000-0005-0000-0000-00001B1C0000}"/>
    <cellStyle name="Normal 25 55" xfId="2587" xr:uid="{00000000-0005-0000-0000-00001C1C0000}"/>
    <cellStyle name="Normal 25 56" xfId="2588" xr:uid="{00000000-0005-0000-0000-00001D1C0000}"/>
    <cellStyle name="Normal 25 57" xfId="2589" xr:uid="{00000000-0005-0000-0000-00001E1C0000}"/>
    <cellStyle name="Normal 25 58" xfId="2590" xr:uid="{00000000-0005-0000-0000-00001F1C0000}"/>
    <cellStyle name="Normal 25 59" xfId="2591" xr:uid="{00000000-0005-0000-0000-0000201C0000}"/>
    <cellStyle name="Normal 25 6" xfId="2592" xr:uid="{00000000-0005-0000-0000-0000211C0000}"/>
    <cellStyle name="Normal 25 60" xfId="2593" xr:uid="{00000000-0005-0000-0000-0000221C0000}"/>
    <cellStyle name="Normal 25 61" xfId="2594" xr:uid="{00000000-0005-0000-0000-0000231C0000}"/>
    <cellStyle name="Normal 25 62" xfId="2595" xr:uid="{00000000-0005-0000-0000-0000241C0000}"/>
    <cellStyle name="Normal 25 63" xfId="2596" xr:uid="{00000000-0005-0000-0000-0000251C0000}"/>
    <cellStyle name="Normal 25 64" xfId="2597" xr:uid="{00000000-0005-0000-0000-0000261C0000}"/>
    <cellStyle name="Normal 25 65" xfId="2598" xr:uid="{00000000-0005-0000-0000-0000271C0000}"/>
    <cellStyle name="Normal 25 66" xfId="2599" xr:uid="{00000000-0005-0000-0000-0000281C0000}"/>
    <cellStyle name="Normal 25 67" xfId="2600" xr:uid="{00000000-0005-0000-0000-0000291C0000}"/>
    <cellStyle name="Normal 25 68" xfId="2601" xr:uid="{00000000-0005-0000-0000-00002A1C0000}"/>
    <cellStyle name="Normal 25 69" xfId="2602" xr:uid="{00000000-0005-0000-0000-00002B1C0000}"/>
    <cellStyle name="Normal 25 7" xfId="2603" xr:uid="{00000000-0005-0000-0000-00002C1C0000}"/>
    <cellStyle name="Normal 25 70" xfId="2604" xr:uid="{00000000-0005-0000-0000-00002D1C0000}"/>
    <cellStyle name="Normal 25 71" xfId="2605" xr:uid="{00000000-0005-0000-0000-00002E1C0000}"/>
    <cellStyle name="Normal 25 72" xfId="2606" xr:uid="{00000000-0005-0000-0000-00002F1C0000}"/>
    <cellStyle name="Normal 25 73" xfId="2607" xr:uid="{00000000-0005-0000-0000-0000301C0000}"/>
    <cellStyle name="Normal 25 74" xfId="2608" xr:uid="{00000000-0005-0000-0000-0000311C0000}"/>
    <cellStyle name="Normal 25 75" xfId="2609" xr:uid="{00000000-0005-0000-0000-0000321C0000}"/>
    <cellStyle name="Normal 25 76" xfId="2610" xr:uid="{00000000-0005-0000-0000-0000331C0000}"/>
    <cellStyle name="Normal 25 77" xfId="2611" xr:uid="{00000000-0005-0000-0000-0000341C0000}"/>
    <cellStyle name="Normal 25 78" xfId="2612" xr:uid="{00000000-0005-0000-0000-0000351C0000}"/>
    <cellStyle name="Normal 25 79" xfId="2613" xr:uid="{00000000-0005-0000-0000-0000361C0000}"/>
    <cellStyle name="Normal 25 8" xfId="2614" xr:uid="{00000000-0005-0000-0000-0000371C0000}"/>
    <cellStyle name="Normal 25 80" xfId="2615" xr:uid="{00000000-0005-0000-0000-0000381C0000}"/>
    <cellStyle name="Normal 25 81" xfId="2616" xr:uid="{00000000-0005-0000-0000-0000391C0000}"/>
    <cellStyle name="Normal 25 82" xfId="2617" xr:uid="{00000000-0005-0000-0000-00003A1C0000}"/>
    <cellStyle name="Normal 25 83" xfId="2618" xr:uid="{00000000-0005-0000-0000-00003B1C0000}"/>
    <cellStyle name="Normal 25 84" xfId="2619" xr:uid="{00000000-0005-0000-0000-00003C1C0000}"/>
    <cellStyle name="Normal 25 85" xfId="2620" xr:uid="{00000000-0005-0000-0000-00003D1C0000}"/>
    <cellStyle name="Normal 25 86" xfId="2621" xr:uid="{00000000-0005-0000-0000-00003E1C0000}"/>
    <cellStyle name="Normal 25 87" xfId="2622" xr:uid="{00000000-0005-0000-0000-00003F1C0000}"/>
    <cellStyle name="Normal 25 88" xfId="2623" xr:uid="{00000000-0005-0000-0000-0000401C0000}"/>
    <cellStyle name="Normal 25 89" xfId="2624" xr:uid="{00000000-0005-0000-0000-0000411C0000}"/>
    <cellStyle name="Normal 25 9" xfId="2625" xr:uid="{00000000-0005-0000-0000-0000421C0000}"/>
    <cellStyle name="Normal 25 90" xfId="2626" xr:uid="{00000000-0005-0000-0000-0000431C0000}"/>
    <cellStyle name="Normal 25 91" xfId="2627" xr:uid="{00000000-0005-0000-0000-0000441C0000}"/>
    <cellStyle name="Normal 25 92" xfId="2628" xr:uid="{00000000-0005-0000-0000-0000451C0000}"/>
    <cellStyle name="Normal 25 93" xfId="2629" xr:uid="{00000000-0005-0000-0000-0000461C0000}"/>
    <cellStyle name="Normal 25 94" xfId="2630" xr:uid="{00000000-0005-0000-0000-0000471C0000}"/>
    <cellStyle name="Normal 25 95" xfId="2631" xr:uid="{00000000-0005-0000-0000-0000481C0000}"/>
    <cellStyle name="Normal 25 96" xfId="2632" xr:uid="{00000000-0005-0000-0000-0000491C0000}"/>
    <cellStyle name="Normal 25 97" xfId="2633" xr:uid="{00000000-0005-0000-0000-00004A1C0000}"/>
    <cellStyle name="Normal 25 98" xfId="2634" xr:uid="{00000000-0005-0000-0000-00004B1C0000}"/>
    <cellStyle name="Normal 25 99" xfId="2635" xr:uid="{00000000-0005-0000-0000-00004C1C0000}"/>
    <cellStyle name="Normal 26" xfId="2636" xr:uid="{00000000-0005-0000-0000-00004D1C0000}"/>
    <cellStyle name="Normal 26 10" xfId="2637" xr:uid="{00000000-0005-0000-0000-00004E1C0000}"/>
    <cellStyle name="Normal 26 100" xfId="2638" xr:uid="{00000000-0005-0000-0000-00004F1C0000}"/>
    <cellStyle name="Normal 26 101" xfId="2639" xr:uid="{00000000-0005-0000-0000-0000501C0000}"/>
    <cellStyle name="Normal 26 102" xfId="2640" xr:uid="{00000000-0005-0000-0000-0000511C0000}"/>
    <cellStyle name="Normal 26 103" xfId="2641" xr:uid="{00000000-0005-0000-0000-0000521C0000}"/>
    <cellStyle name="Normal 26 104" xfId="2642" xr:uid="{00000000-0005-0000-0000-0000531C0000}"/>
    <cellStyle name="Normal 26 105" xfId="2643" xr:uid="{00000000-0005-0000-0000-0000541C0000}"/>
    <cellStyle name="Normal 26 106" xfId="2644" xr:uid="{00000000-0005-0000-0000-0000551C0000}"/>
    <cellStyle name="Normal 26 107" xfId="2645" xr:uid="{00000000-0005-0000-0000-0000561C0000}"/>
    <cellStyle name="Normal 26 108" xfId="2646" xr:uid="{00000000-0005-0000-0000-0000571C0000}"/>
    <cellStyle name="Normal 26 109" xfId="2647" xr:uid="{00000000-0005-0000-0000-0000581C0000}"/>
    <cellStyle name="Normal 26 11" xfId="2648" xr:uid="{00000000-0005-0000-0000-0000591C0000}"/>
    <cellStyle name="Normal 26 12" xfId="2649" xr:uid="{00000000-0005-0000-0000-00005A1C0000}"/>
    <cellStyle name="Normal 26 13" xfId="2650" xr:uid="{00000000-0005-0000-0000-00005B1C0000}"/>
    <cellStyle name="Normal 26 14" xfId="2651" xr:uid="{00000000-0005-0000-0000-00005C1C0000}"/>
    <cellStyle name="Normal 26 15" xfId="2652" xr:uid="{00000000-0005-0000-0000-00005D1C0000}"/>
    <cellStyle name="Normal 26 16" xfId="2653" xr:uid="{00000000-0005-0000-0000-00005E1C0000}"/>
    <cellStyle name="Normal 26 17" xfId="2654" xr:uid="{00000000-0005-0000-0000-00005F1C0000}"/>
    <cellStyle name="Normal 26 18" xfId="2655" xr:uid="{00000000-0005-0000-0000-0000601C0000}"/>
    <cellStyle name="Normal 26 19" xfId="2656" xr:uid="{00000000-0005-0000-0000-0000611C0000}"/>
    <cellStyle name="Normal 26 2" xfId="2657" xr:uid="{00000000-0005-0000-0000-0000621C0000}"/>
    <cellStyle name="Normal 26 20" xfId="2658" xr:uid="{00000000-0005-0000-0000-0000631C0000}"/>
    <cellStyle name="Normal 26 21" xfId="2659" xr:uid="{00000000-0005-0000-0000-0000641C0000}"/>
    <cellStyle name="Normal 26 22" xfId="2660" xr:uid="{00000000-0005-0000-0000-0000651C0000}"/>
    <cellStyle name="Normal 26 23" xfId="2661" xr:uid="{00000000-0005-0000-0000-0000661C0000}"/>
    <cellStyle name="Normal 26 24" xfId="2662" xr:uid="{00000000-0005-0000-0000-0000671C0000}"/>
    <cellStyle name="Normal 26 25" xfId="2663" xr:uid="{00000000-0005-0000-0000-0000681C0000}"/>
    <cellStyle name="Normal 26 26" xfId="2664" xr:uid="{00000000-0005-0000-0000-0000691C0000}"/>
    <cellStyle name="Normal 26 27" xfId="2665" xr:uid="{00000000-0005-0000-0000-00006A1C0000}"/>
    <cellStyle name="Normal 26 28" xfId="2666" xr:uid="{00000000-0005-0000-0000-00006B1C0000}"/>
    <cellStyle name="Normal 26 29" xfId="2667" xr:uid="{00000000-0005-0000-0000-00006C1C0000}"/>
    <cellStyle name="Normal 26 3" xfId="2668" xr:uid="{00000000-0005-0000-0000-00006D1C0000}"/>
    <cellStyle name="Normal 26 30" xfId="2669" xr:uid="{00000000-0005-0000-0000-00006E1C0000}"/>
    <cellStyle name="Normal 26 31" xfId="2670" xr:uid="{00000000-0005-0000-0000-00006F1C0000}"/>
    <cellStyle name="Normal 26 32" xfId="2671" xr:uid="{00000000-0005-0000-0000-0000701C0000}"/>
    <cellStyle name="Normal 26 33" xfId="2672" xr:uid="{00000000-0005-0000-0000-0000711C0000}"/>
    <cellStyle name="Normal 26 34" xfId="2673" xr:uid="{00000000-0005-0000-0000-0000721C0000}"/>
    <cellStyle name="Normal 26 35" xfId="2674" xr:uid="{00000000-0005-0000-0000-0000731C0000}"/>
    <cellStyle name="Normal 26 36" xfId="2675" xr:uid="{00000000-0005-0000-0000-0000741C0000}"/>
    <cellStyle name="Normal 26 37" xfId="2676" xr:uid="{00000000-0005-0000-0000-0000751C0000}"/>
    <cellStyle name="Normal 26 38" xfId="2677" xr:uid="{00000000-0005-0000-0000-0000761C0000}"/>
    <cellStyle name="Normal 26 39" xfId="2678" xr:uid="{00000000-0005-0000-0000-0000771C0000}"/>
    <cellStyle name="Normal 26 4" xfId="2679" xr:uid="{00000000-0005-0000-0000-0000781C0000}"/>
    <cellStyle name="Normal 26 40" xfId="2680" xr:uid="{00000000-0005-0000-0000-0000791C0000}"/>
    <cellStyle name="Normal 26 41" xfId="2681" xr:uid="{00000000-0005-0000-0000-00007A1C0000}"/>
    <cellStyle name="Normal 26 42" xfId="2682" xr:uid="{00000000-0005-0000-0000-00007B1C0000}"/>
    <cellStyle name="Normal 26 43" xfId="2683" xr:uid="{00000000-0005-0000-0000-00007C1C0000}"/>
    <cellStyle name="Normal 26 44" xfId="2684" xr:uid="{00000000-0005-0000-0000-00007D1C0000}"/>
    <cellStyle name="Normal 26 45" xfId="2685" xr:uid="{00000000-0005-0000-0000-00007E1C0000}"/>
    <cellStyle name="Normal 26 46" xfId="2686" xr:uid="{00000000-0005-0000-0000-00007F1C0000}"/>
    <cellStyle name="Normal 26 47" xfId="2687" xr:uid="{00000000-0005-0000-0000-0000801C0000}"/>
    <cellStyle name="Normal 26 48" xfId="2688" xr:uid="{00000000-0005-0000-0000-0000811C0000}"/>
    <cellStyle name="Normal 26 49" xfId="2689" xr:uid="{00000000-0005-0000-0000-0000821C0000}"/>
    <cellStyle name="Normal 26 5" xfId="2690" xr:uid="{00000000-0005-0000-0000-0000831C0000}"/>
    <cellStyle name="Normal 26 50" xfId="2691" xr:uid="{00000000-0005-0000-0000-0000841C0000}"/>
    <cellStyle name="Normal 26 51" xfId="2692" xr:uid="{00000000-0005-0000-0000-0000851C0000}"/>
    <cellStyle name="Normal 26 52" xfId="2693" xr:uid="{00000000-0005-0000-0000-0000861C0000}"/>
    <cellStyle name="Normal 26 53" xfId="2694" xr:uid="{00000000-0005-0000-0000-0000871C0000}"/>
    <cellStyle name="Normal 26 54" xfId="2695" xr:uid="{00000000-0005-0000-0000-0000881C0000}"/>
    <cellStyle name="Normal 26 55" xfId="2696" xr:uid="{00000000-0005-0000-0000-0000891C0000}"/>
    <cellStyle name="Normal 26 56" xfId="2697" xr:uid="{00000000-0005-0000-0000-00008A1C0000}"/>
    <cellStyle name="Normal 26 57" xfId="2698" xr:uid="{00000000-0005-0000-0000-00008B1C0000}"/>
    <cellStyle name="Normal 26 58" xfId="2699" xr:uid="{00000000-0005-0000-0000-00008C1C0000}"/>
    <cellStyle name="Normal 26 59" xfId="2700" xr:uid="{00000000-0005-0000-0000-00008D1C0000}"/>
    <cellStyle name="Normal 26 6" xfId="2701" xr:uid="{00000000-0005-0000-0000-00008E1C0000}"/>
    <cellStyle name="Normal 26 60" xfId="2702" xr:uid="{00000000-0005-0000-0000-00008F1C0000}"/>
    <cellStyle name="Normal 26 61" xfId="2703" xr:uid="{00000000-0005-0000-0000-0000901C0000}"/>
    <cellStyle name="Normal 26 62" xfId="2704" xr:uid="{00000000-0005-0000-0000-0000911C0000}"/>
    <cellStyle name="Normal 26 63" xfId="2705" xr:uid="{00000000-0005-0000-0000-0000921C0000}"/>
    <cellStyle name="Normal 26 64" xfId="2706" xr:uid="{00000000-0005-0000-0000-0000931C0000}"/>
    <cellStyle name="Normal 26 65" xfId="2707" xr:uid="{00000000-0005-0000-0000-0000941C0000}"/>
    <cellStyle name="Normal 26 66" xfId="2708" xr:uid="{00000000-0005-0000-0000-0000951C0000}"/>
    <cellStyle name="Normal 26 67" xfId="2709" xr:uid="{00000000-0005-0000-0000-0000961C0000}"/>
    <cellStyle name="Normal 26 68" xfId="2710" xr:uid="{00000000-0005-0000-0000-0000971C0000}"/>
    <cellStyle name="Normal 26 69" xfId="2711" xr:uid="{00000000-0005-0000-0000-0000981C0000}"/>
    <cellStyle name="Normal 26 7" xfId="2712" xr:uid="{00000000-0005-0000-0000-0000991C0000}"/>
    <cellStyle name="Normal 26 70" xfId="2713" xr:uid="{00000000-0005-0000-0000-00009A1C0000}"/>
    <cellStyle name="Normal 26 71" xfId="2714" xr:uid="{00000000-0005-0000-0000-00009B1C0000}"/>
    <cellStyle name="Normal 26 72" xfId="2715" xr:uid="{00000000-0005-0000-0000-00009C1C0000}"/>
    <cellStyle name="Normal 26 73" xfId="2716" xr:uid="{00000000-0005-0000-0000-00009D1C0000}"/>
    <cellStyle name="Normal 26 74" xfId="2717" xr:uid="{00000000-0005-0000-0000-00009E1C0000}"/>
    <cellStyle name="Normal 26 75" xfId="2718" xr:uid="{00000000-0005-0000-0000-00009F1C0000}"/>
    <cellStyle name="Normal 26 76" xfId="2719" xr:uid="{00000000-0005-0000-0000-0000A01C0000}"/>
    <cellStyle name="Normal 26 77" xfId="2720" xr:uid="{00000000-0005-0000-0000-0000A11C0000}"/>
    <cellStyle name="Normal 26 78" xfId="2721" xr:uid="{00000000-0005-0000-0000-0000A21C0000}"/>
    <cellStyle name="Normal 26 79" xfId="2722" xr:uid="{00000000-0005-0000-0000-0000A31C0000}"/>
    <cellStyle name="Normal 26 8" xfId="2723" xr:uid="{00000000-0005-0000-0000-0000A41C0000}"/>
    <cellStyle name="Normal 26 80" xfId="2724" xr:uid="{00000000-0005-0000-0000-0000A51C0000}"/>
    <cellStyle name="Normal 26 81" xfId="2725" xr:uid="{00000000-0005-0000-0000-0000A61C0000}"/>
    <cellStyle name="Normal 26 82" xfId="2726" xr:uid="{00000000-0005-0000-0000-0000A71C0000}"/>
    <cellStyle name="Normal 26 83" xfId="2727" xr:uid="{00000000-0005-0000-0000-0000A81C0000}"/>
    <cellStyle name="Normal 26 84" xfId="2728" xr:uid="{00000000-0005-0000-0000-0000A91C0000}"/>
    <cellStyle name="Normal 26 85" xfId="2729" xr:uid="{00000000-0005-0000-0000-0000AA1C0000}"/>
    <cellStyle name="Normal 26 86" xfId="2730" xr:uid="{00000000-0005-0000-0000-0000AB1C0000}"/>
    <cellStyle name="Normal 26 87" xfId="2731" xr:uid="{00000000-0005-0000-0000-0000AC1C0000}"/>
    <cellStyle name="Normal 26 88" xfId="2732" xr:uid="{00000000-0005-0000-0000-0000AD1C0000}"/>
    <cellStyle name="Normal 26 89" xfId="2733" xr:uid="{00000000-0005-0000-0000-0000AE1C0000}"/>
    <cellStyle name="Normal 26 9" xfId="2734" xr:uid="{00000000-0005-0000-0000-0000AF1C0000}"/>
    <cellStyle name="Normal 26 90" xfId="2735" xr:uid="{00000000-0005-0000-0000-0000B01C0000}"/>
    <cellStyle name="Normal 26 91" xfId="2736" xr:uid="{00000000-0005-0000-0000-0000B11C0000}"/>
    <cellStyle name="Normal 26 92" xfId="2737" xr:uid="{00000000-0005-0000-0000-0000B21C0000}"/>
    <cellStyle name="Normal 26 93" xfId="2738" xr:uid="{00000000-0005-0000-0000-0000B31C0000}"/>
    <cellStyle name="Normal 26 94" xfId="2739" xr:uid="{00000000-0005-0000-0000-0000B41C0000}"/>
    <cellStyle name="Normal 26 95" xfId="2740" xr:uid="{00000000-0005-0000-0000-0000B51C0000}"/>
    <cellStyle name="Normal 26 96" xfId="2741" xr:uid="{00000000-0005-0000-0000-0000B61C0000}"/>
    <cellStyle name="Normal 26 97" xfId="2742" xr:uid="{00000000-0005-0000-0000-0000B71C0000}"/>
    <cellStyle name="Normal 26 98" xfId="2743" xr:uid="{00000000-0005-0000-0000-0000B81C0000}"/>
    <cellStyle name="Normal 26 99" xfId="2744" xr:uid="{00000000-0005-0000-0000-0000B91C0000}"/>
    <cellStyle name="Normal 27" xfId="2745" xr:uid="{00000000-0005-0000-0000-0000BA1C0000}"/>
    <cellStyle name="Normal 27 10" xfId="2746" xr:uid="{00000000-0005-0000-0000-0000BB1C0000}"/>
    <cellStyle name="Normal 27 100" xfId="2747" xr:uid="{00000000-0005-0000-0000-0000BC1C0000}"/>
    <cellStyle name="Normal 27 101" xfId="2748" xr:uid="{00000000-0005-0000-0000-0000BD1C0000}"/>
    <cellStyle name="Normal 27 102" xfId="2749" xr:uid="{00000000-0005-0000-0000-0000BE1C0000}"/>
    <cellStyle name="Normal 27 103" xfId="2750" xr:uid="{00000000-0005-0000-0000-0000BF1C0000}"/>
    <cellStyle name="Normal 27 104" xfId="2751" xr:uid="{00000000-0005-0000-0000-0000C01C0000}"/>
    <cellStyle name="Normal 27 105" xfId="2752" xr:uid="{00000000-0005-0000-0000-0000C11C0000}"/>
    <cellStyle name="Normal 27 106" xfId="2753" xr:uid="{00000000-0005-0000-0000-0000C21C0000}"/>
    <cellStyle name="Normal 27 107" xfId="2754" xr:uid="{00000000-0005-0000-0000-0000C31C0000}"/>
    <cellStyle name="Normal 27 108" xfId="2755" xr:uid="{00000000-0005-0000-0000-0000C41C0000}"/>
    <cellStyle name="Normal 27 109" xfId="2756" xr:uid="{00000000-0005-0000-0000-0000C51C0000}"/>
    <cellStyle name="Normal 27 11" xfId="2757" xr:uid="{00000000-0005-0000-0000-0000C61C0000}"/>
    <cellStyle name="Normal 27 12" xfId="2758" xr:uid="{00000000-0005-0000-0000-0000C71C0000}"/>
    <cellStyle name="Normal 27 13" xfId="2759" xr:uid="{00000000-0005-0000-0000-0000C81C0000}"/>
    <cellStyle name="Normal 27 14" xfId="2760" xr:uid="{00000000-0005-0000-0000-0000C91C0000}"/>
    <cellStyle name="Normal 27 15" xfId="2761" xr:uid="{00000000-0005-0000-0000-0000CA1C0000}"/>
    <cellStyle name="Normal 27 16" xfId="2762" xr:uid="{00000000-0005-0000-0000-0000CB1C0000}"/>
    <cellStyle name="Normal 27 17" xfId="2763" xr:uid="{00000000-0005-0000-0000-0000CC1C0000}"/>
    <cellStyle name="Normal 27 18" xfId="2764" xr:uid="{00000000-0005-0000-0000-0000CD1C0000}"/>
    <cellStyle name="Normal 27 19" xfId="2765" xr:uid="{00000000-0005-0000-0000-0000CE1C0000}"/>
    <cellStyle name="Normal 27 2" xfId="2766" xr:uid="{00000000-0005-0000-0000-0000CF1C0000}"/>
    <cellStyle name="Normal 27 20" xfId="2767" xr:uid="{00000000-0005-0000-0000-0000D01C0000}"/>
    <cellStyle name="Normal 27 21" xfId="2768" xr:uid="{00000000-0005-0000-0000-0000D11C0000}"/>
    <cellStyle name="Normal 27 22" xfId="2769" xr:uid="{00000000-0005-0000-0000-0000D21C0000}"/>
    <cellStyle name="Normal 27 23" xfId="2770" xr:uid="{00000000-0005-0000-0000-0000D31C0000}"/>
    <cellStyle name="Normal 27 24" xfId="2771" xr:uid="{00000000-0005-0000-0000-0000D41C0000}"/>
    <cellStyle name="Normal 27 25" xfId="2772" xr:uid="{00000000-0005-0000-0000-0000D51C0000}"/>
    <cellStyle name="Normal 27 26" xfId="2773" xr:uid="{00000000-0005-0000-0000-0000D61C0000}"/>
    <cellStyle name="Normal 27 27" xfId="2774" xr:uid="{00000000-0005-0000-0000-0000D71C0000}"/>
    <cellStyle name="Normal 27 28" xfId="2775" xr:uid="{00000000-0005-0000-0000-0000D81C0000}"/>
    <cellStyle name="Normal 27 29" xfId="2776" xr:uid="{00000000-0005-0000-0000-0000D91C0000}"/>
    <cellStyle name="Normal 27 3" xfId="2777" xr:uid="{00000000-0005-0000-0000-0000DA1C0000}"/>
    <cellStyle name="Normal 27 30" xfId="2778" xr:uid="{00000000-0005-0000-0000-0000DB1C0000}"/>
    <cellStyle name="Normal 27 31" xfId="2779" xr:uid="{00000000-0005-0000-0000-0000DC1C0000}"/>
    <cellStyle name="Normal 27 32" xfId="2780" xr:uid="{00000000-0005-0000-0000-0000DD1C0000}"/>
    <cellStyle name="Normal 27 33" xfId="2781" xr:uid="{00000000-0005-0000-0000-0000DE1C0000}"/>
    <cellStyle name="Normal 27 34" xfId="2782" xr:uid="{00000000-0005-0000-0000-0000DF1C0000}"/>
    <cellStyle name="Normal 27 35" xfId="2783" xr:uid="{00000000-0005-0000-0000-0000E01C0000}"/>
    <cellStyle name="Normal 27 36" xfId="2784" xr:uid="{00000000-0005-0000-0000-0000E11C0000}"/>
    <cellStyle name="Normal 27 37" xfId="2785" xr:uid="{00000000-0005-0000-0000-0000E21C0000}"/>
    <cellStyle name="Normal 27 38" xfId="2786" xr:uid="{00000000-0005-0000-0000-0000E31C0000}"/>
    <cellStyle name="Normal 27 39" xfId="2787" xr:uid="{00000000-0005-0000-0000-0000E41C0000}"/>
    <cellStyle name="Normal 27 4" xfId="2788" xr:uid="{00000000-0005-0000-0000-0000E51C0000}"/>
    <cellStyle name="Normal 27 40" xfId="2789" xr:uid="{00000000-0005-0000-0000-0000E61C0000}"/>
    <cellStyle name="Normal 27 41" xfId="2790" xr:uid="{00000000-0005-0000-0000-0000E71C0000}"/>
    <cellStyle name="Normal 27 42" xfId="2791" xr:uid="{00000000-0005-0000-0000-0000E81C0000}"/>
    <cellStyle name="Normal 27 43" xfId="2792" xr:uid="{00000000-0005-0000-0000-0000E91C0000}"/>
    <cellStyle name="Normal 27 44" xfId="2793" xr:uid="{00000000-0005-0000-0000-0000EA1C0000}"/>
    <cellStyle name="Normal 27 45" xfId="2794" xr:uid="{00000000-0005-0000-0000-0000EB1C0000}"/>
    <cellStyle name="Normal 27 46" xfId="2795" xr:uid="{00000000-0005-0000-0000-0000EC1C0000}"/>
    <cellStyle name="Normal 27 47" xfId="2796" xr:uid="{00000000-0005-0000-0000-0000ED1C0000}"/>
    <cellStyle name="Normal 27 48" xfId="2797" xr:uid="{00000000-0005-0000-0000-0000EE1C0000}"/>
    <cellStyle name="Normal 27 49" xfId="2798" xr:uid="{00000000-0005-0000-0000-0000EF1C0000}"/>
    <cellStyle name="Normal 27 5" xfId="2799" xr:uid="{00000000-0005-0000-0000-0000F01C0000}"/>
    <cellStyle name="Normal 27 50" xfId="2800" xr:uid="{00000000-0005-0000-0000-0000F11C0000}"/>
    <cellStyle name="Normal 27 51" xfId="2801" xr:uid="{00000000-0005-0000-0000-0000F21C0000}"/>
    <cellStyle name="Normal 27 52" xfId="2802" xr:uid="{00000000-0005-0000-0000-0000F31C0000}"/>
    <cellStyle name="Normal 27 53" xfId="2803" xr:uid="{00000000-0005-0000-0000-0000F41C0000}"/>
    <cellStyle name="Normal 27 54" xfId="2804" xr:uid="{00000000-0005-0000-0000-0000F51C0000}"/>
    <cellStyle name="Normal 27 55" xfId="2805" xr:uid="{00000000-0005-0000-0000-0000F61C0000}"/>
    <cellStyle name="Normal 27 56" xfId="2806" xr:uid="{00000000-0005-0000-0000-0000F71C0000}"/>
    <cellStyle name="Normal 27 57" xfId="2807" xr:uid="{00000000-0005-0000-0000-0000F81C0000}"/>
    <cellStyle name="Normal 27 58" xfId="2808" xr:uid="{00000000-0005-0000-0000-0000F91C0000}"/>
    <cellStyle name="Normal 27 59" xfId="2809" xr:uid="{00000000-0005-0000-0000-0000FA1C0000}"/>
    <cellStyle name="Normal 27 6" xfId="2810" xr:uid="{00000000-0005-0000-0000-0000FB1C0000}"/>
    <cellStyle name="Normal 27 60" xfId="2811" xr:uid="{00000000-0005-0000-0000-0000FC1C0000}"/>
    <cellStyle name="Normal 27 61" xfId="2812" xr:uid="{00000000-0005-0000-0000-0000FD1C0000}"/>
    <cellStyle name="Normal 27 62" xfId="2813" xr:uid="{00000000-0005-0000-0000-0000FE1C0000}"/>
    <cellStyle name="Normal 27 63" xfId="2814" xr:uid="{00000000-0005-0000-0000-0000FF1C0000}"/>
    <cellStyle name="Normal 27 64" xfId="2815" xr:uid="{00000000-0005-0000-0000-0000001D0000}"/>
    <cellStyle name="Normal 27 65" xfId="2816" xr:uid="{00000000-0005-0000-0000-0000011D0000}"/>
    <cellStyle name="Normal 27 66" xfId="2817" xr:uid="{00000000-0005-0000-0000-0000021D0000}"/>
    <cellStyle name="Normal 27 67" xfId="2818" xr:uid="{00000000-0005-0000-0000-0000031D0000}"/>
    <cellStyle name="Normal 27 68" xfId="2819" xr:uid="{00000000-0005-0000-0000-0000041D0000}"/>
    <cellStyle name="Normal 27 69" xfId="2820" xr:uid="{00000000-0005-0000-0000-0000051D0000}"/>
    <cellStyle name="Normal 27 7" xfId="2821" xr:uid="{00000000-0005-0000-0000-0000061D0000}"/>
    <cellStyle name="Normal 27 70" xfId="2822" xr:uid="{00000000-0005-0000-0000-0000071D0000}"/>
    <cellStyle name="Normal 27 71" xfId="2823" xr:uid="{00000000-0005-0000-0000-0000081D0000}"/>
    <cellStyle name="Normal 27 72" xfId="2824" xr:uid="{00000000-0005-0000-0000-0000091D0000}"/>
    <cellStyle name="Normal 27 73" xfId="2825" xr:uid="{00000000-0005-0000-0000-00000A1D0000}"/>
    <cellStyle name="Normal 27 74" xfId="2826" xr:uid="{00000000-0005-0000-0000-00000B1D0000}"/>
    <cellStyle name="Normal 27 75" xfId="2827" xr:uid="{00000000-0005-0000-0000-00000C1D0000}"/>
    <cellStyle name="Normal 27 76" xfId="2828" xr:uid="{00000000-0005-0000-0000-00000D1D0000}"/>
    <cellStyle name="Normal 27 77" xfId="2829" xr:uid="{00000000-0005-0000-0000-00000E1D0000}"/>
    <cellStyle name="Normal 27 78" xfId="2830" xr:uid="{00000000-0005-0000-0000-00000F1D0000}"/>
    <cellStyle name="Normal 27 79" xfId="2831" xr:uid="{00000000-0005-0000-0000-0000101D0000}"/>
    <cellStyle name="Normal 27 8" xfId="2832" xr:uid="{00000000-0005-0000-0000-0000111D0000}"/>
    <cellStyle name="Normal 27 80" xfId="2833" xr:uid="{00000000-0005-0000-0000-0000121D0000}"/>
    <cellStyle name="Normal 27 81" xfId="2834" xr:uid="{00000000-0005-0000-0000-0000131D0000}"/>
    <cellStyle name="Normal 27 82" xfId="2835" xr:uid="{00000000-0005-0000-0000-0000141D0000}"/>
    <cellStyle name="Normal 27 83" xfId="2836" xr:uid="{00000000-0005-0000-0000-0000151D0000}"/>
    <cellStyle name="Normal 27 84" xfId="2837" xr:uid="{00000000-0005-0000-0000-0000161D0000}"/>
    <cellStyle name="Normal 27 85" xfId="2838" xr:uid="{00000000-0005-0000-0000-0000171D0000}"/>
    <cellStyle name="Normal 27 86" xfId="2839" xr:uid="{00000000-0005-0000-0000-0000181D0000}"/>
    <cellStyle name="Normal 27 87" xfId="2840" xr:uid="{00000000-0005-0000-0000-0000191D0000}"/>
    <cellStyle name="Normal 27 88" xfId="2841" xr:uid="{00000000-0005-0000-0000-00001A1D0000}"/>
    <cellStyle name="Normal 27 89" xfId="2842" xr:uid="{00000000-0005-0000-0000-00001B1D0000}"/>
    <cellStyle name="Normal 27 9" xfId="2843" xr:uid="{00000000-0005-0000-0000-00001C1D0000}"/>
    <cellStyle name="Normal 27 90" xfId="2844" xr:uid="{00000000-0005-0000-0000-00001D1D0000}"/>
    <cellStyle name="Normal 27 91" xfId="2845" xr:uid="{00000000-0005-0000-0000-00001E1D0000}"/>
    <cellStyle name="Normal 27 92" xfId="2846" xr:uid="{00000000-0005-0000-0000-00001F1D0000}"/>
    <cellStyle name="Normal 27 93" xfId="2847" xr:uid="{00000000-0005-0000-0000-0000201D0000}"/>
    <cellStyle name="Normal 27 94" xfId="2848" xr:uid="{00000000-0005-0000-0000-0000211D0000}"/>
    <cellStyle name="Normal 27 95" xfId="2849" xr:uid="{00000000-0005-0000-0000-0000221D0000}"/>
    <cellStyle name="Normal 27 96" xfId="2850" xr:uid="{00000000-0005-0000-0000-0000231D0000}"/>
    <cellStyle name="Normal 27 97" xfId="2851" xr:uid="{00000000-0005-0000-0000-0000241D0000}"/>
    <cellStyle name="Normal 27 98" xfId="2852" xr:uid="{00000000-0005-0000-0000-0000251D0000}"/>
    <cellStyle name="Normal 27 99" xfId="2853" xr:uid="{00000000-0005-0000-0000-0000261D0000}"/>
    <cellStyle name="Normal 28" xfId="2854" xr:uid="{00000000-0005-0000-0000-0000271D0000}"/>
    <cellStyle name="Normal 28 10" xfId="2855" xr:uid="{00000000-0005-0000-0000-0000281D0000}"/>
    <cellStyle name="Normal 28 100" xfId="2856" xr:uid="{00000000-0005-0000-0000-0000291D0000}"/>
    <cellStyle name="Normal 28 101" xfId="2857" xr:uid="{00000000-0005-0000-0000-00002A1D0000}"/>
    <cellStyle name="Normal 28 102" xfId="2858" xr:uid="{00000000-0005-0000-0000-00002B1D0000}"/>
    <cellStyle name="Normal 28 103" xfId="2859" xr:uid="{00000000-0005-0000-0000-00002C1D0000}"/>
    <cellStyle name="Normal 28 104" xfId="2860" xr:uid="{00000000-0005-0000-0000-00002D1D0000}"/>
    <cellStyle name="Normal 28 105" xfId="2861" xr:uid="{00000000-0005-0000-0000-00002E1D0000}"/>
    <cellStyle name="Normal 28 106" xfId="2862" xr:uid="{00000000-0005-0000-0000-00002F1D0000}"/>
    <cellStyle name="Normal 28 107" xfId="2863" xr:uid="{00000000-0005-0000-0000-0000301D0000}"/>
    <cellStyle name="Normal 28 108" xfId="2864" xr:uid="{00000000-0005-0000-0000-0000311D0000}"/>
    <cellStyle name="Normal 28 109" xfId="2865" xr:uid="{00000000-0005-0000-0000-0000321D0000}"/>
    <cellStyle name="Normal 28 11" xfId="2866" xr:uid="{00000000-0005-0000-0000-0000331D0000}"/>
    <cellStyle name="Normal 28 12" xfId="2867" xr:uid="{00000000-0005-0000-0000-0000341D0000}"/>
    <cellStyle name="Normal 28 13" xfId="2868" xr:uid="{00000000-0005-0000-0000-0000351D0000}"/>
    <cellStyle name="Normal 28 14" xfId="2869" xr:uid="{00000000-0005-0000-0000-0000361D0000}"/>
    <cellStyle name="Normal 28 15" xfId="2870" xr:uid="{00000000-0005-0000-0000-0000371D0000}"/>
    <cellStyle name="Normal 28 16" xfId="2871" xr:uid="{00000000-0005-0000-0000-0000381D0000}"/>
    <cellStyle name="Normal 28 17" xfId="2872" xr:uid="{00000000-0005-0000-0000-0000391D0000}"/>
    <cellStyle name="Normal 28 18" xfId="2873" xr:uid="{00000000-0005-0000-0000-00003A1D0000}"/>
    <cellStyle name="Normal 28 19" xfId="2874" xr:uid="{00000000-0005-0000-0000-00003B1D0000}"/>
    <cellStyle name="Normal 28 2" xfId="2875" xr:uid="{00000000-0005-0000-0000-00003C1D0000}"/>
    <cellStyle name="Normal 28 20" xfId="2876" xr:uid="{00000000-0005-0000-0000-00003D1D0000}"/>
    <cellStyle name="Normal 28 21" xfId="2877" xr:uid="{00000000-0005-0000-0000-00003E1D0000}"/>
    <cellStyle name="Normal 28 22" xfId="2878" xr:uid="{00000000-0005-0000-0000-00003F1D0000}"/>
    <cellStyle name="Normal 28 23" xfId="2879" xr:uid="{00000000-0005-0000-0000-0000401D0000}"/>
    <cellStyle name="Normal 28 24" xfId="2880" xr:uid="{00000000-0005-0000-0000-0000411D0000}"/>
    <cellStyle name="Normal 28 25" xfId="2881" xr:uid="{00000000-0005-0000-0000-0000421D0000}"/>
    <cellStyle name="Normal 28 26" xfId="2882" xr:uid="{00000000-0005-0000-0000-0000431D0000}"/>
    <cellStyle name="Normal 28 27" xfId="2883" xr:uid="{00000000-0005-0000-0000-0000441D0000}"/>
    <cellStyle name="Normal 28 28" xfId="2884" xr:uid="{00000000-0005-0000-0000-0000451D0000}"/>
    <cellStyle name="Normal 28 29" xfId="2885" xr:uid="{00000000-0005-0000-0000-0000461D0000}"/>
    <cellStyle name="Normal 28 3" xfId="2886" xr:uid="{00000000-0005-0000-0000-0000471D0000}"/>
    <cellStyle name="Normal 28 30" xfId="2887" xr:uid="{00000000-0005-0000-0000-0000481D0000}"/>
    <cellStyle name="Normal 28 31" xfId="2888" xr:uid="{00000000-0005-0000-0000-0000491D0000}"/>
    <cellStyle name="Normal 28 32" xfId="2889" xr:uid="{00000000-0005-0000-0000-00004A1D0000}"/>
    <cellStyle name="Normal 28 33" xfId="2890" xr:uid="{00000000-0005-0000-0000-00004B1D0000}"/>
    <cellStyle name="Normal 28 34" xfId="2891" xr:uid="{00000000-0005-0000-0000-00004C1D0000}"/>
    <cellStyle name="Normal 28 35" xfId="2892" xr:uid="{00000000-0005-0000-0000-00004D1D0000}"/>
    <cellStyle name="Normal 28 36" xfId="2893" xr:uid="{00000000-0005-0000-0000-00004E1D0000}"/>
    <cellStyle name="Normal 28 37" xfId="2894" xr:uid="{00000000-0005-0000-0000-00004F1D0000}"/>
    <cellStyle name="Normal 28 38" xfId="2895" xr:uid="{00000000-0005-0000-0000-0000501D0000}"/>
    <cellStyle name="Normal 28 39" xfId="2896" xr:uid="{00000000-0005-0000-0000-0000511D0000}"/>
    <cellStyle name="Normal 28 4" xfId="2897" xr:uid="{00000000-0005-0000-0000-0000521D0000}"/>
    <cellStyle name="Normal 28 40" xfId="2898" xr:uid="{00000000-0005-0000-0000-0000531D0000}"/>
    <cellStyle name="Normal 28 41" xfId="2899" xr:uid="{00000000-0005-0000-0000-0000541D0000}"/>
    <cellStyle name="Normal 28 42" xfId="2900" xr:uid="{00000000-0005-0000-0000-0000551D0000}"/>
    <cellStyle name="Normal 28 43" xfId="2901" xr:uid="{00000000-0005-0000-0000-0000561D0000}"/>
    <cellStyle name="Normal 28 44" xfId="2902" xr:uid="{00000000-0005-0000-0000-0000571D0000}"/>
    <cellStyle name="Normal 28 45" xfId="2903" xr:uid="{00000000-0005-0000-0000-0000581D0000}"/>
    <cellStyle name="Normal 28 46" xfId="2904" xr:uid="{00000000-0005-0000-0000-0000591D0000}"/>
    <cellStyle name="Normal 28 47" xfId="2905" xr:uid="{00000000-0005-0000-0000-00005A1D0000}"/>
    <cellStyle name="Normal 28 48" xfId="2906" xr:uid="{00000000-0005-0000-0000-00005B1D0000}"/>
    <cellStyle name="Normal 28 49" xfId="2907" xr:uid="{00000000-0005-0000-0000-00005C1D0000}"/>
    <cellStyle name="Normal 28 5" xfId="2908" xr:uid="{00000000-0005-0000-0000-00005D1D0000}"/>
    <cellStyle name="Normal 28 50" xfId="2909" xr:uid="{00000000-0005-0000-0000-00005E1D0000}"/>
    <cellStyle name="Normal 28 51" xfId="2910" xr:uid="{00000000-0005-0000-0000-00005F1D0000}"/>
    <cellStyle name="Normal 28 52" xfId="2911" xr:uid="{00000000-0005-0000-0000-0000601D0000}"/>
    <cellStyle name="Normal 28 53" xfId="2912" xr:uid="{00000000-0005-0000-0000-0000611D0000}"/>
    <cellStyle name="Normal 28 54" xfId="2913" xr:uid="{00000000-0005-0000-0000-0000621D0000}"/>
    <cellStyle name="Normal 28 55" xfId="2914" xr:uid="{00000000-0005-0000-0000-0000631D0000}"/>
    <cellStyle name="Normal 28 56" xfId="2915" xr:uid="{00000000-0005-0000-0000-0000641D0000}"/>
    <cellStyle name="Normal 28 57" xfId="2916" xr:uid="{00000000-0005-0000-0000-0000651D0000}"/>
    <cellStyle name="Normal 28 58" xfId="2917" xr:uid="{00000000-0005-0000-0000-0000661D0000}"/>
    <cellStyle name="Normal 28 59" xfId="2918" xr:uid="{00000000-0005-0000-0000-0000671D0000}"/>
    <cellStyle name="Normal 28 6" xfId="2919" xr:uid="{00000000-0005-0000-0000-0000681D0000}"/>
    <cellStyle name="Normal 28 60" xfId="2920" xr:uid="{00000000-0005-0000-0000-0000691D0000}"/>
    <cellStyle name="Normal 28 61" xfId="2921" xr:uid="{00000000-0005-0000-0000-00006A1D0000}"/>
    <cellStyle name="Normal 28 62" xfId="2922" xr:uid="{00000000-0005-0000-0000-00006B1D0000}"/>
    <cellStyle name="Normal 28 63" xfId="2923" xr:uid="{00000000-0005-0000-0000-00006C1D0000}"/>
    <cellStyle name="Normal 28 64" xfId="2924" xr:uid="{00000000-0005-0000-0000-00006D1D0000}"/>
    <cellStyle name="Normal 28 65" xfId="2925" xr:uid="{00000000-0005-0000-0000-00006E1D0000}"/>
    <cellStyle name="Normal 28 66" xfId="2926" xr:uid="{00000000-0005-0000-0000-00006F1D0000}"/>
    <cellStyle name="Normal 28 67" xfId="2927" xr:uid="{00000000-0005-0000-0000-0000701D0000}"/>
    <cellStyle name="Normal 28 68" xfId="2928" xr:uid="{00000000-0005-0000-0000-0000711D0000}"/>
    <cellStyle name="Normal 28 69" xfId="2929" xr:uid="{00000000-0005-0000-0000-0000721D0000}"/>
    <cellStyle name="Normal 28 7" xfId="2930" xr:uid="{00000000-0005-0000-0000-0000731D0000}"/>
    <cellStyle name="Normal 28 70" xfId="2931" xr:uid="{00000000-0005-0000-0000-0000741D0000}"/>
    <cellStyle name="Normal 28 71" xfId="2932" xr:uid="{00000000-0005-0000-0000-0000751D0000}"/>
    <cellStyle name="Normal 28 72" xfId="2933" xr:uid="{00000000-0005-0000-0000-0000761D0000}"/>
    <cellStyle name="Normal 28 73" xfId="2934" xr:uid="{00000000-0005-0000-0000-0000771D0000}"/>
    <cellStyle name="Normal 28 74" xfId="2935" xr:uid="{00000000-0005-0000-0000-0000781D0000}"/>
    <cellStyle name="Normal 28 75" xfId="2936" xr:uid="{00000000-0005-0000-0000-0000791D0000}"/>
    <cellStyle name="Normal 28 76" xfId="2937" xr:uid="{00000000-0005-0000-0000-00007A1D0000}"/>
    <cellStyle name="Normal 28 77" xfId="2938" xr:uid="{00000000-0005-0000-0000-00007B1D0000}"/>
    <cellStyle name="Normal 28 78" xfId="2939" xr:uid="{00000000-0005-0000-0000-00007C1D0000}"/>
    <cellStyle name="Normal 28 79" xfId="2940" xr:uid="{00000000-0005-0000-0000-00007D1D0000}"/>
    <cellStyle name="Normal 28 8" xfId="2941" xr:uid="{00000000-0005-0000-0000-00007E1D0000}"/>
    <cellStyle name="Normal 28 80" xfId="2942" xr:uid="{00000000-0005-0000-0000-00007F1D0000}"/>
    <cellStyle name="Normal 28 81" xfId="2943" xr:uid="{00000000-0005-0000-0000-0000801D0000}"/>
    <cellStyle name="Normal 28 82" xfId="2944" xr:uid="{00000000-0005-0000-0000-0000811D0000}"/>
    <cellStyle name="Normal 28 83" xfId="2945" xr:uid="{00000000-0005-0000-0000-0000821D0000}"/>
    <cellStyle name="Normal 28 84" xfId="2946" xr:uid="{00000000-0005-0000-0000-0000831D0000}"/>
    <cellStyle name="Normal 28 85" xfId="2947" xr:uid="{00000000-0005-0000-0000-0000841D0000}"/>
    <cellStyle name="Normal 28 86" xfId="2948" xr:uid="{00000000-0005-0000-0000-0000851D0000}"/>
    <cellStyle name="Normal 28 87" xfId="2949" xr:uid="{00000000-0005-0000-0000-0000861D0000}"/>
    <cellStyle name="Normal 28 88" xfId="2950" xr:uid="{00000000-0005-0000-0000-0000871D0000}"/>
    <cellStyle name="Normal 28 89" xfId="2951" xr:uid="{00000000-0005-0000-0000-0000881D0000}"/>
    <cellStyle name="Normal 28 9" xfId="2952" xr:uid="{00000000-0005-0000-0000-0000891D0000}"/>
    <cellStyle name="Normal 28 90" xfId="2953" xr:uid="{00000000-0005-0000-0000-00008A1D0000}"/>
    <cellStyle name="Normal 28 91" xfId="2954" xr:uid="{00000000-0005-0000-0000-00008B1D0000}"/>
    <cellStyle name="Normal 28 92" xfId="2955" xr:uid="{00000000-0005-0000-0000-00008C1D0000}"/>
    <cellStyle name="Normal 28 93" xfId="2956" xr:uid="{00000000-0005-0000-0000-00008D1D0000}"/>
    <cellStyle name="Normal 28 94" xfId="2957" xr:uid="{00000000-0005-0000-0000-00008E1D0000}"/>
    <cellStyle name="Normal 28 95" xfId="2958" xr:uid="{00000000-0005-0000-0000-00008F1D0000}"/>
    <cellStyle name="Normal 28 96" xfId="2959" xr:uid="{00000000-0005-0000-0000-0000901D0000}"/>
    <cellStyle name="Normal 28 97" xfId="2960" xr:uid="{00000000-0005-0000-0000-0000911D0000}"/>
    <cellStyle name="Normal 28 98" xfId="2961" xr:uid="{00000000-0005-0000-0000-0000921D0000}"/>
    <cellStyle name="Normal 28 99" xfId="2962" xr:uid="{00000000-0005-0000-0000-0000931D0000}"/>
    <cellStyle name="Normal 29" xfId="2963" xr:uid="{00000000-0005-0000-0000-0000941D0000}"/>
    <cellStyle name="Normal 29 10" xfId="2964" xr:uid="{00000000-0005-0000-0000-0000951D0000}"/>
    <cellStyle name="Normal 29 100" xfId="2965" xr:uid="{00000000-0005-0000-0000-0000961D0000}"/>
    <cellStyle name="Normal 29 101" xfId="2966" xr:uid="{00000000-0005-0000-0000-0000971D0000}"/>
    <cellStyle name="Normal 29 102" xfId="2967" xr:uid="{00000000-0005-0000-0000-0000981D0000}"/>
    <cellStyle name="Normal 29 103" xfId="2968" xr:uid="{00000000-0005-0000-0000-0000991D0000}"/>
    <cellStyle name="Normal 29 104" xfId="2969" xr:uid="{00000000-0005-0000-0000-00009A1D0000}"/>
    <cellStyle name="Normal 29 105" xfId="2970" xr:uid="{00000000-0005-0000-0000-00009B1D0000}"/>
    <cellStyle name="Normal 29 106" xfId="2971" xr:uid="{00000000-0005-0000-0000-00009C1D0000}"/>
    <cellStyle name="Normal 29 107" xfId="2972" xr:uid="{00000000-0005-0000-0000-00009D1D0000}"/>
    <cellStyle name="Normal 29 108" xfId="2973" xr:uid="{00000000-0005-0000-0000-00009E1D0000}"/>
    <cellStyle name="Normal 29 109" xfId="2974" xr:uid="{00000000-0005-0000-0000-00009F1D0000}"/>
    <cellStyle name="Normal 29 11" xfId="2975" xr:uid="{00000000-0005-0000-0000-0000A01D0000}"/>
    <cellStyle name="Normal 29 12" xfId="2976" xr:uid="{00000000-0005-0000-0000-0000A11D0000}"/>
    <cellStyle name="Normal 29 13" xfId="2977" xr:uid="{00000000-0005-0000-0000-0000A21D0000}"/>
    <cellStyle name="Normal 29 14" xfId="2978" xr:uid="{00000000-0005-0000-0000-0000A31D0000}"/>
    <cellStyle name="Normal 29 15" xfId="2979" xr:uid="{00000000-0005-0000-0000-0000A41D0000}"/>
    <cellStyle name="Normal 29 16" xfId="2980" xr:uid="{00000000-0005-0000-0000-0000A51D0000}"/>
    <cellStyle name="Normal 29 17" xfId="2981" xr:uid="{00000000-0005-0000-0000-0000A61D0000}"/>
    <cellStyle name="Normal 29 18" xfId="2982" xr:uid="{00000000-0005-0000-0000-0000A71D0000}"/>
    <cellStyle name="Normal 29 19" xfId="2983" xr:uid="{00000000-0005-0000-0000-0000A81D0000}"/>
    <cellStyle name="Normal 29 2" xfId="2984" xr:uid="{00000000-0005-0000-0000-0000A91D0000}"/>
    <cellStyle name="Normal 29 20" xfId="2985" xr:uid="{00000000-0005-0000-0000-0000AA1D0000}"/>
    <cellStyle name="Normal 29 21" xfId="2986" xr:uid="{00000000-0005-0000-0000-0000AB1D0000}"/>
    <cellStyle name="Normal 29 22" xfId="2987" xr:uid="{00000000-0005-0000-0000-0000AC1D0000}"/>
    <cellStyle name="Normal 29 23" xfId="2988" xr:uid="{00000000-0005-0000-0000-0000AD1D0000}"/>
    <cellStyle name="Normal 29 24" xfId="2989" xr:uid="{00000000-0005-0000-0000-0000AE1D0000}"/>
    <cellStyle name="Normal 29 25" xfId="2990" xr:uid="{00000000-0005-0000-0000-0000AF1D0000}"/>
    <cellStyle name="Normal 29 26" xfId="2991" xr:uid="{00000000-0005-0000-0000-0000B01D0000}"/>
    <cellStyle name="Normal 29 27" xfId="2992" xr:uid="{00000000-0005-0000-0000-0000B11D0000}"/>
    <cellStyle name="Normal 29 28" xfId="2993" xr:uid="{00000000-0005-0000-0000-0000B21D0000}"/>
    <cellStyle name="Normal 29 29" xfId="2994" xr:uid="{00000000-0005-0000-0000-0000B31D0000}"/>
    <cellStyle name="Normal 29 3" xfId="2995" xr:uid="{00000000-0005-0000-0000-0000B41D0000}"/>
    <cellStyle name="Normal 29 30" xfId="2996" xr:uid="{00000000-0005-0000-0000-0000B51D0000}"/>
    <cellStyle name="Normal 29 31" xfId="2997" xr:uid="{00000000-0005-0000-0000-0000B61D0000}"/>
    <cellStyle name="Normal 29 32" xfId="2998" xr:uid="{00000000-0005-0000-0000-0000B71D0000}"/>
    <cellStyle name="Normal 29 33" xfId="2999" xr:uid="{00000000-0005-0000-0000-0000B81D0000}"/>
    <cellStyle name="Normal 29 34" xfId="3000" xr:uid="{00000000-0005-0000-0000-0000B91D0000}"/>
    <cellStyle name="Normal 29 35" xfId="3001" xr:uid="{00000000-0005-0000-0000-0000BA1D0000}"/>
    <cellStyle name="Normal 29 36" xfId="3002" xr:uid="{00000000-0005-0000-0000-0000BB1D0000}"/>
    <cellStyle name="Normal 29 37" xfId="3003" xr:uid="{00000000-0005-0000-0000-0000BC1D0000}"/>
    <cellStyle name="Normal 29 38" xfId="3004" xr:uid="{00000000-0005-0000-0000-0000BD1D0000}"/>
    <cellStyle name="Normal 29 39" xfId="3005" xr:uid="{00000000-0005-0000-0000-0000BE1D0000}"/>
    <cellStyle name="Normal 29 4" xfId="3006" xr:uid="{00000000-0005-0000-0000-0000BF1D0000}"/>
    <cellStyle name="Normal 29 40" xfId="3007" xr:uid="{00000000-0005-0000-0000-0000C01D0000}"/>
    <cellStyle name="Normal 29 41" xfId="3008" xr:uid="{00000000-0005-0000-0000-0000C11D0000}"/>
    <cellStyle name="Normal 29 42" xfId="3009" xr:uid="{00000000-0005-0000-0000-0000C21D0000}"/>
    <cellStyle name="Normal 29 43" xfId="3010" xr:uid="{00000000-0005-0000-0000-0000C31D0000}"/>
    <cellStyle name="Normal 29 44" xfId="3011" xr:uid="{00000000-0005-0000-0000-0000C41D0000}"/>
    <cellStyle name="Normal 29 45" xfId="3012" xr:uid="{00000000-0005-0000-0000-0000C51D0000}"/>
    <cellStyle name="Normal 29 46" xfId="3013" xr:uid="{00000000-0005-0000-0000-0000C61D0000}"/>
    <cellStyle name="Normal 29 47" xfId="3014" xr:uid="{00000000-0005-0000-0000-0000C71D0000}"/>
    <cellStyle name="Normal 29 48" xfId="3015" xr:uid="{00000000-0005-0000-0000-0000C81D0000}"/>
    <cellStyle name="Normal 29 49" xfId="3016" xr:uid="{00000000-0005-0000-0000-0000C91D0000}"/>
    <cellStyle name="Normal 29 5" xfId="3017" xr:uid="{00000000-0005-0000-0000-0000CA1D0000}"/>
    <cellStyle name="Normal 29 50" xfId="3018" xr:uid="{00000000-0005-0000-0000-0000CB1D0000}"/>
    <cellStyle name="Normal 29 51" xfId="3019" xr:uid="{00000000-0005-0000-0000-0000CC1D0000}"/>
    <cellStyle name="Normal 29 52" xfId="3020" xr:uid="{00000000-0005-0000-0000-0000CD1D0000}"/>
    <cellStyle name="Normal 29 53" xfId="3021" xr:uid="{00000000-0005-0000-0000-0000CE1D0000}"/>
    <cellStyle name="Normal 29 54" xfId="3022" xr:uid="{00000000-0005-0000-0000-0000CF1D0000}"/>
    <cellStyle name="Normal 29 55" xfId="3023" xr:uid="{00000000-0005-0000-0000-0000D01D0000}"/>
    <cellStyle name="Normal 29 56" xfId="3024" xr:uid="{00000000-0005-0000-0000-0000D11D0000}"/>
    <cellStyle name="Normal 29 57" xfId="3025" xr:uid="{00000000-0005-0000-0000-0000D21D0000}"/>
    <cellStyle name="Normal 29 58" xfId="3026" xr:uid="{00000000-0005-0000-0000-0000D31D0000}"/>
    <cellStyle name="Normal 29 59" xfId="3027" xr:uid="{00000000-0005-0000-0000-0000D41D0000}"/>
    <cellStyle name="Normal 29 6" xfId="3028" xr:uid="{00000000-0005-0000-0000-0000D51D0000}"/>
    <cellStyle name="Normal 29 60" xfId="3029" xr:uid="{00000000-0005-0000-0000-0000D61D0000}"/>
    <cellStyle name="Normal 29 61" xfId="3030" xr:uid="{00000000-0005-0000-0000-0000D71D0000}"/>
    <cellStyle name="Normal 29 62" xfId="3031" xr:uid="{00000000-0005-0000-0000-0000D81D0000}"/>
    <cellStyle name="Normal 29 63" xfId="3032" xr:uid="{00000000-0005-0000-0000-0000D91D0000}"/>
    <cellStyle name="Normal 29 64" xfId="3033" xr:uid="{00000000-0005-0000-0000-0000DA1D0000}"/>
    <cellStyle name="Normal 29 65" xfId="3034" xr:uid="{00000000-0005-0000-0000-0000DB1D0000}"/>
    <cellStyle name="Normal 29 66" xfId="3035" xr:uid="{00000000-0005-0000-0000-0000DC1D0000}"/>
    <cellStyle name="Normal 29 67" xfId="3036" xr:uid="{00000000-0005-0000-0000-0000DD1D0000}"/>
    <cellStyle name="Normal 29 68" xfId="3037" xr:uid="{00000000-0005-0000-0000-0000DE1D0000}"/>
    <cellStyle name="Normal 29 69" xfId="3038" xr:uid="{00000000-0005-0000-0000-0000DF1D0000}"/>
    <cellStyle name="Normal 29 7" xfId="3039" xr:uid="{00000000-0005-0000-0000-0000E01D0000}"/>
    <cellStyle name="Normal 29 70" xfId="3040" xr:uid="{00000000-0005-0000-0000-0000E11D0000}"/>
    <cellStyle name="Normal 29 71" xfId="3041" xr:uid="{00000000-0005-0000-0000-0000E21D0000}"/>
    <cellStyle name="Normal 29 72" xfId="3042" xr:uid="{00000000-0005-0000-0000-0000E31D0000}"/>
    <cellStyle name="Normal 29 73" xfId="3043" xr:uid="{00000000-0005-0000-0000-0000E41D0000}"/>
    <cellStyle name="Normal 29 74" xfId="3044" xr:uid="{00000000-0005-0000-0000-0000E51D0000}"/>
    <cellStyle name="Normal 29 75" xfId="3045" xr:uid="{00000000-0005-0000-0000-0000E61D0000}"/>
    <cellStyle name="Normal 29 76" xfId="3046" xr:uid="{00000000-0005-0000-0000-0000E71D0000}"/>
    <cellStyle name="Normal 29 77" xfId="3047" xr:uid="{00000000-0005-0000-0000-0000E81D0000}"/>
    <cellStyle name="Normal 29 78" xfId="3048" xr:uid="{00000000-0005-0000-0000-0000E91D0000}"/>
    <cellStyle name="Normal 29 79" xfId="3049" xr:uid="{00000000-0005-0000-0000-0000EA1D0000}"/>
    <cellStyle name="Normal 29 8" xfId="3050" xr:uid="{00000000-0005-0000-0000-0000EB1D0000}"/>
    <cellStyle name="Normal 29 80" xfId="3051" xr:uid="{00000000-0005-0000-0000-0000EC1D0000}"/>
    <cellStyle name="Normal 29 81" xfId="3052" xr:uid="{00000000-0005-0000-0000-0000ED1D0000}"/>
    <cellStyle name="Normal 29 82" xfId="3053" xr:uid="{00000000-0005-0000-0000-0000EE1D0000}"/>
    <cellStyle name="Normal 29 83" xfId="3054" xr:uid="{00000000-0005-0000-0000-0000EF1D0000}"/>
    <cellStyle name="Normal 29 84" xfId="3055" xr:uid="{00000000-0005-0000-0000-0000F01D0000}"/>
    <cellStyle name="Normal 29 85" xfId="3056" xr:uid="{00000000-0005-0000-0000-0000F11D0000}"/>
    <cellStyle name="Normal 29 86" xfId="3057" xr:uid="{00000000-0005-0000-0000-0000F21D0000}"/>
    <cellStyle name="Normal 29 87" xfId="3058" xr:uid="{00000000-0005-0000-0000-0000F31D0000}"/>
    <cellStyle name="Normal 29 88" xfId="3059" xr:uid="{00000000-0005-0000-0000-0000F41D0000}"/>
    <cellStyle name="Normal 29 89" xfId="3060" xr:uid="{00000000-0005-0000-0000-0000F51D0000}"/>
    <cellStyle name="Normal 29 9" xfId="3061" xr:uid="{00000000-0005-0000-0000-0000F61D0000}"/>
    <cellStyle name="Normal 29 90" xfId="3062" xr:uid="{00000000-0005-0000-0000-0000F71D0000}"/>
    <cellStyle name="Normal 29 91" xfId="3063" xr:uid="{00000000-0005-0000-0000-0000F81D0000}"/>
    <cellStyle name="Normal 29 92" xfId="3064" xr:uid="{00000000-0005-0000-0000-0000F91D0000}"/>
    <cellStyle name="Normal 29 93" xfId="3065" xr:uid="{00000000-0005-0000-0000-0000FA1D0000}"/>
    <cellStyle name="Normal 29 94" xfId="3066" xr:uid="{00000000-0005-0000-0000-0000FB1D0000}"/>
    <cellStyle name="Normal 29 95" xfId="3067" xr:uid="{00000000-0005-0000-0000-0000FC1D0000}"/>
    <cellStyle name="Normal 29 96" xfId="3068" xr:uid="{00000000-0005-0000-0000-0000FD1D0000}"/>
    <cellStyle name="Normal 29 97" xfId="3069" xr:uid="{00000000-0005-0000-0000-0000FE1D0000}"/>
    <cellStyle name="Normal 29 98" xfId="3070" xr:uid="{00000000-0005-0000-0000-0000FF1D0000}"/>
    <cellStyle name="Normal 29 99" xfId="3071" xr:uid="{00000000-0005-0000-0000-0000001E0000}"/>
    <cellStyle name="Normal 3" xfId="7" xr:uid="{00000000-0005-0000-0000-0000011E0000}"/>
    <cellStyle name="Normal-- 3" xfId="4538" xr:uid="{00000000-0005-0000-0000-0000021E0000}"/>
    <cellStyle name="Normal 3 10" xfId="3072" xr:uid="{00000000-0005-0000-0000-0000031E0000}"/>
    <cellStyle name="Normal 3 11" xfId="3073" xr:uid="{00000000-0005-0000-0000-0000041E0000}"/>
    <cellStyle name="Normal 3 12" xfId="3074" xr:uid="{00000000-0005-0000-0000-0000051E0000}"/>
    <cellStyle name="Normal 3 13" xfId="3075" xr:uid="{00000000-0005-0000-0000-0000061E0000}"/>
    <cellStyle name="Normal 3 14" xfId="3076" xr:uid="{00000000-0005-0000-0000-0000071E0000}"/>
    <cellStyle name="Normal 3 15" xfId="3077" xr:uid="{00000000-0005-0000-0000-0000081E0000}"/>
    <cellStyle name="Normal 3 16" xfId="3078" xr:uid="{00000000-0005-0000-0000-0000091E0000}"/>
    <cellStyle name="Normal 3 17" xfId="3079" xr:uid="{00000000-0005-0000-0000-00000A1E0000}"/>
    <cellStyle name="Normal 3 18" xfId="3080" xr:uid="{00000000-0005-0000-0000-00000B1E0000}"/>
    <cellStyle name="Normal 3 19" xfId="3081" xr:uid="{00000000-0005-0000-0000-00000C1E0000}"/>
    <cellStyle name="Normal 3 2" xfId="52" xr:uid="{00000000-0005-0000-0000-00000D1E0000}"/>
    <cellStyle name="Normal 3 2 2" xfId="3082" xr:uid="{00000000-0005-0000-0000-00000E1E0000}"/>
    <cellStyle name="Normal 3 2 2 2" xfId="3083" xr:uid="{00000000-0005-0000-0000-00000F1E0000}"/>
    <cellStyle name="Normal 3 2 3" xfId="3084" xr:uid="{00000000-0005-0000-0000-0000101E0000}"/>
    <cellStyle name="Normal 3 2 4" xfId="3085" xr:uid="{00000000-0005-0000-0000-0000111E0000}"/>
    <cellStyle name="Normal 3 20" xfId="3086" xr:uid="{00000000-0005-0000-0000-0000121E0000}"/>
    <cellStyle name="Normal 3 21" xfId="3087" xr:uid="{00000000-0005-0000-0000-0000131E0000}"/>
    <cellStyle name="Normal 3 22" xfId="3088" xr:uid="{00000000-0005-0000-0000-0000141E0000}"/>
    <cellStyle name="Normal 3 22 2" xfId="3089" xr:uid="{00000000-0005-0000-0000-0000151E0000}"/>
    <cellStyle name="Normal 3 22 2 2" xfId="3090" xr:uid="{00000000-0005-0000-0000-0000161E0000}"/>
    <cellStyle name="Normal 3 22 2 2 2" xfId="3091" xr:uid="{00000000-0005-0000-0000-0000171E0000}"/>
    <cellStyle name="Normal 3 22 2 3" xfId="3092" xr:uid="{00000000-0005-0000-0000-0000181E0000}"/>
    <cellStyle name="Normal 3 22 3" xfId="3093" xr:uid="{00000000-0005-0000-0000-0000191E0000}"/>
    <cellStyle name="Normal 3 22 3 2" xfId="3094" xr:uid="{00000000-0005-0000-0000-00001A1E0000}"/>
    <cellStyle name="Normal 3 22 4" xfId="3095" xr:uid="{00000000-0005-0000-0000-00001B1E0000}"/>
    <cellStyle name="Normal 3 23" xfId="3096" xr:uid="{00000000-0005-0000-0000-00001C1E0000}"/>
    <cellStyle name="Normal 3 24" xfId="3097" xr:uid="{00000000-0005-0000-0000-00001D1E0000}"/>
    <cellStyle name="Normal 3 24 2" xfId="3098" xr:uid="{00000000-0005-0000-0000-00001E1E0000}"/>
    <cellStyle name="Normal 3 24 2 2" xfId="3099" xr:uid="{00000000-0005-0000-0000-00001F1E0000}"/>
    <cellStyle name="Normal 3 24 3" xfId="3100" xr:uid="{00000000-0005-0000-0000-0000201E0000}"/>
    <cellStyle name="Normal 3 25" xfId="3101" xr:uid="{00000000-0005-0000-0000-0000211E0000}"/>
    <cellStyle name="Normal 3 26" xfId="3102" xr:uid="{00000000-0005-0000-0000-0000221E0000}"/>
    <cellStyle name="Normal 3 27" xfId="3103" xr:uid="{00000000-0005-0000-0000-0000231E0000}"/>
    <cellStyle name="Normal 3 28" xfId="3104" xr:uid="{00000000-0005-0000-0000-0000241E0000}"/>
    <cellStyle name="Normal 3 29" xfId="3105" xr:uid="{00000000-0005-0000-0000-0000251E0000}"/>
    <cellStyle name="Normal 3 3" xfId="3106" xr:uid="{00000000-0005-0000-0000-0000261E0000}"/>
    <cellStyle name="Normal 3 3 2" xfId="3107" xr:uid="{00000000-0005-0000-0000-0000271E0000}"/>
    <cellStyle name="Normal 3 3 3" xfId="3108" xr:uid="{00000000-0005-0000-0000-0000281E0000}"/>
    <cellStyle name="Normal 3 3 4" xfId="3109" xr:uid="{00000000-0005-0000-0000-0000291E0000}"/>
    <cellStyle name="Normal 3 30" xfId="3110" xr:uid="{00000000-0005-0000-0000-00002A1E0000}"/>
    <cellStyle name="Normal 3 31" xfId="3111" xr:uid="{00000000-0005-0000-0000-00002B1E0000}"/>
    <cellStyle name="Normal 3 32" xfId="3112" xr:uid="{00000000-0005-0000-0000-00002C1E0000}"/>
    <cellStyle name="Normal 3 33" xfId="3113" xr:uid="{00000000-0005-0000-0000-00002D1E0000}"/>
    <cellStyle name="Normal 3 34" xfId="3114" xr:uid="{00000000-0005-0000-0000-00002E1E0000}"/>
    <cellStyle name="Normal 3 35" xfId="3115" xr:uid="{00000000-0005-0000-0000-00002F1E0000}"/>
    <cellStyle name="Normal 3 36" xfId="3116" xr:uid="{00000000-0005-0000-0000-0000301E0000}"/>
    <cellStyle name="Normal 3 37" xfId="3117" xr:uid="{00000000-0005-0000-0000-0000311E0000}"/>
    <cellStyle name="Normal 3 38" xfId="3118" xr:uid="{00000000-0005-0000-0000-0000321E0000}"/>
    <cellStyle name="Normal 3 39" xfId="3119" xr:uid="{00000000-0005-0000-0000-0000331E0000}"/>
    <cellStyle name="Normal 3 39 2" xfId="3120" xr:uid="{00000000-0005-0000-0000-0000341E0000}"/>
    <cellStyle name="Normal 3 4" xfId="3121" xr:uid="{00000000-0005-0000-0000-0000351E0000}"/>
    <cellStyle name="Normal 3 4 2" xfId="3122" xr:uid="{00000000-0005-0000-0000-0000361E0000}"/>
    <cellStyle name="Normal 3 4 3" xfId="3123" xr:uid="{00000000-0005-0000-0000-0000371E0000}"/>
    <cellStyle name="Normal 3 40" xfId="3124" xr:uid="{00000000-0005-0000-0000-0000381E0000}"/>
    <cellStyle name="Normal 3 41" xfId="3125" xr:uid="{00000000-0005-0000-0000-0000391E0000}"/>
    <cellStyle name="Normal 3 42" xfId="3126" xr:uid="{00000000-0005-0000-0000-00003A1E0000}"/>
    <cellStyle name="Normal 3 43" xfId="3127" xr:uid="{00000000-0005-0000-0000-00003B1E0000}"/>
    <cellStyle name="Normal 3 44" xfId="3128" xr:uid="{00000000-0005-0000-0000-00003C1E0000}"/>
    <cellStyle name="Normal 3 45" xfId="3129" xr:uid="{00000000-0005-0000-0000-00003D1E0000}"/>
    <cellStyle name="Normal 3 46" xfId="3130" xr:uid="{00000000-0005-0000-0000-00003E1E0000}"/>
    <cellStyle name="Normal 3 47" xfId="3131" xr:uid="{00000000-0005-0000-0000-00003F1E0000}"/>
    <cellStyle name="Normal 3 48" xfId="3132" xr:uid="{00000000-0005-0000-0000-0000401E0000}"/>
    <cellStyle name="Normal 3 49" xfId="3133" xr:uid="{00000000-0005-0000-0000-0000411E0000}"/>
    <cellStyle name="Normal 3 5" xfId="3134" xr:uid="{00000000-0005-0000-0000-0000421E0000}"/>
    <cellStyle name="Normal 3 5 2" xfId="3135" xr:uid="{00000000-0005-0000-0000-0000431E0000}"/>
    <cellStyle name="Normal 3 50" xfId="3136" xr:uid="{00000000-0005-0000-0000-0000441E0000}"/>
    <cellStyle name="Normal 3 51" xfId="3137" xr:uid="{00000000-0005-0000-0000-0000451E0000}"/>
    <cellStyle name="Normal 3 52" xfId="3138" xr:uid="{00000000-0005-0000-0000-0000461E0000}"/>
    <cellStyle name="Normal 3 53" xfId="3139" xr:uid="{00000000-0005-0000-0000-0000471E0000}"/>
    <cellStyle name="Normal 3 6" xfId="3140" xr:uid="{00000000-0005-0000-0000-0000481E0000}"/>
    <cellStyle name="Normal 3 7" xfId="3141" xr:uid="{00000000-0005-0000-0000-0000491E0000}"/>
    <cellStyle name="Normal 3 8" xfId="3142" xr:uid="{00000000-0005-0000-0000-00004A1E0000}"/>
    <cellStyle name="Normal 3 9" xfId="3143" xr:uid="{00000000-0005-0000-0000-00004B1E0000}"/>
    <cellStyle name="Normal 30" xfId="3144" xr:uid="{00000000-0005-0000-0000-00004C1E0000}"/>
    <cellStyle name="Normal 30 10" xfId="3145" xr:uid="{00000000-0005-0000-0000-00004D1E0000}"/>
    <cellStyle name="Normal 30 100" xfId="3146" xr:uid="{00000000-0005-0000-0000-00004E1E0000}"/>
    <cellStyle name="Normal 30 101" xfId="3147" xr:uid="{00000000-0005-0000-0000-00004F1E0000}"/>
    <cellStyle name="Normal 30 102" xfId="3148" xr:uid="{00000000-0005-0000-0000-0000501E0000}"/>
    <cellStyle name="Normal 30 103" xfId="3149" xr:uid="{00000000-0005-0000-0000-0000511E0000}"/>
    <cellStyle name="Normal 30 104" xfId="3150" xr:uid="{00000000-0005-0000-0000-0000521E0000}"/>
    <cellStyle name="Normal 30 105" xfId="3151" xr:uid="{00000000-0005-0000-0000-0000531E0000}"/>
    <cellStyle name="Normal 30 106" xfId="3152" xr:uid="{00000000-0005-0000-0000-0000541E0000}"/>
    <cellStyle name="Normal 30 107" xfId="3153" xr:uid="{00000000-0005-0000-0000-0000551E0000}"/>
    <cellStyle name="Normal 30 108" xfId="3154" xr:uid="{00000000-0005-0000-0000-0000561E0000}"/>
    <cellStyle name="Normal 30 109" xfId="3155" xr:uid="{00000000-0005-0000-0000-0000571E0000}"/>
    <cellStyle name="Normal 30 11" xfId="3156" xr:uid="{00000000-0005-0000-0000-0000581E0000}"/>
    <cellStyle name="Normal 30 12" xfId="3157" xr:uid="{00000000-0005-0000-0000-0000591E0000}"/>
    <cellStyle name="Normal 30 13" xfId="3158" xr:uid="{00000000-0005-0000-0000-00005A1E0000}"/>
    <cellStyle name="Normal 30 14" xfId="3159" xr:uid="{00000000-0005-0000-0000-00005B1E0000}"/>
    <cellStyle name="Normal 30 15" xfId="3160" xr:uid="{00000000-0005-0000-0000-00005C1E0000}"/>
    <cellStyle name="Normal 30 16" xfId="3161" xr:uid="{00000000-0005-0000-0000-00005D1E0000}"/>
    <cellStyle name="Normal 30 17" xfId="3162" xr:uid="{00000000-0005-0000-0000-00005E1E0000}"/>
    <cellStyle name="Normal 30 18" xfId="3163" xr:uid="{00000000-0005-0000-0000-00005F1E0000}"/>
    <cellStyle name="Normal 30 19" xfId="3164" xr:uid="{00000000-0005-0000-0000-0000601E0000}"/>
    <cellStyle name="Normal 30 2" xfId="3165" xr:uid="{00000000-0005-0000-0000-0000611E0000}"/>
    <cellStyle name="Normal 30 20" xfId="3166" xr:uid="{00000000-0005-0000-0000-0000621E0000}"/>
    <cellStyle name="Normal 30 21" xfId="3167" xr:uid="{00000000-0005-0000-0000-0000631E0000}"/>
    <cellStyle name="Normal 30 22" xfId="3168" xr:uid="{00000000-0005-0000-0000-0000641E0000}"/>
    <cellStyle name="Normal 30 23" xfId="3169" xr:uid="{00000000-0005-0000-0000-0000651E0000}"/>
    <cellStyle name="Normal 30 24" xfId="3170" xr:uid="{00000000-0005-0000-0000-0000661E0000}"/>
    <cellStyle name="Normal 30 25" xfId="3171" xr:uid="{00000000-0005-0000-0000-0000671E0000}"/>
    <cellStyle name="Normal 30 26" xfId="3172" xr:uid="{00000000-0005-0000-0000-0000681E0000}"/>
    <cellStyle name="Normal 30 27" xfId="3173" xr:uid="{00000000-0005-0000-0000-0000691E0000}"/>
    <cellStyle name="Normal 30 28" xfId="3174" xr:uid="{00000000-0005-0000-0000-00006A1E0000}"/>
    <cellStyle name="Normal 30 29" xfId="3175" xr:uid="{00000000-0005-0000-0000-00006B1E0000}"/>
    <cellStyle name="Normal 30 3" xfId="3176" xr:uid="{00000000-0005-0000-0000-00006C1E0000}"/>
    <cellStyle name="Normal 30 30" xfId="3177" xr:uid="{00000000-0005-0000-0000-00006D1E0000}"/>
    <cellStyle name="Normal 30 31" xfId="3178" xr:uid="{00000000-0005-0000-0000-00006E1E0000}"/>
    <cellStyle name="Normal 30 32" xfId="3179" xr:uid="{00000000-0005-0000-0000-00006F1E0000}"/>
    <cellStyle name="Normal 30 33" xfId="3180" xr:uid="{00000000-0005-0000-0000-0000701E0000}"/>
    <cellStyle name="Normal 30 34" xfId="3181" xr:uid="{00000000-0005-0000-0000-0000711E0000}"/>
    <cellStyle name="Normal 30 35" xfId="3182" xr:uid="{00000000-0005-0000-0000-0000721E0000}"/>
    <cellStyle name="Normal 30 36" xfId="3183" xr:uid="{00000000-0005-0000-0000-0000731E0000}"/>
    <cellStyle name="Normal 30 37" xfId="3184" xr:uid="{00000000-0005-0000-0000-0000741E0000}"/>
    <cellStyle name="Normal 30 38" xfId="3185" xr:uid="{00000000-0005-0000-0000-0000751E0000}"/>
    <cellStyle name="Normal 30 39" xfId="3186" xr:uid="{00000000-0005-0000-0000-0000761E0000}"/>
    <cellStyle name="Normal 30 4" xfId="3187" xr:uid="{00000000-0005-0000-0000-0000771E0000}"/>
    <cellStyle name="Normal 30 40" xfId="3188" xr:uid="{00000000-0005-0000-0000-0000781E0000}"/>
    <cellStyle name="Normal 30 41" xfId="3189" xr:uid="{00000000-0005-0000-0000-0000791E0000}"/>
    <cellStyle name="Normal 30 42" xfId="3190" xr:uid="{00000000-0005-0000-0000-00007A1E0000}"/>
    <cellStyle name="Normal 30 43" xfId="3191" xr:uid="{00000000-0005-0000-0000-00007B1E0000}"/>
    <cellStyle name="Normal 30 44" xfId="3192" xr:uid="{00000000-0005-0000-0000-00007C1E0000}"/>
    <cellStyle name="Normal 30 45" xfId="3193" xr:uid="{00000000-0005-0000-0000-00007D1E0000}"/>
    <cellStyle name="Normal 30 46" xfId="3194" xr:uid="{00000000-0005-0000-0000-00007E1E0000}"/>
    <cellStyle name="Normal 30 47" xfId="3195" xr:uid="{00000000-0005-0000-0000-00007F1E0000}"/>
    <cellStyle name="Normal 30 48" xfId="3196" xr:uid="{00000000-0005-0000-0000-0000801E0000}"/>
    <cellStyle name="Normal 30 49" xfId="3197" xr:uid="{00000000-0005-0000-0000-0000811E0000}"/>
    <cellStyle name="Normal 30 5" xfId="3198" xr:uid="{00000000-0005-0000-0000-0000821E0000}"/>
    <cellStyle name="Normal 30 50" xfId="3199" xr:uid="{00000000-0005-0000-0000-0000831E0000}"/>
    <cellStyle name="Normal 30 51" xfId="3200" xr:uid="{00000000-0005-0000-0000-0000841E0000}"/>
    <cellStyle name="Normal 30 52" xfId="3201" xr:uid="{00000000-0005-0000-0000-0000851E0000}"/>
    <cellStyle name="Normal 30 53" xfId="3202" xr:uid="{00000000-0005-0000-0000-0000861E0000}"/>
    <cellStyle name="Normal 30 54" xfId="3203" xr:uid="{00000000-0005-0000-0000-0000871E0000}"/>
    <cellStyle name="Normal 30 55" xfId="3204" xr:uid="{00000000-0005-0000-0000-0000881E0000}"/>
    <cellStyle name="Normal 30 56" xfId="3205" xr:uid="{00000000-0005-0000-0000-0000891E0000}"/>
    <cellStyle name="Normal 30 57" xfId="3206" xr:uid="{00000000-0005-0000-0000-00008A1E0000}"/>
    <cellStyle name="Normal 30 58" xfId="3207" xr:uid="{00000000-0005-0000-0000-00008B1E0000}"/>
    <cellStyle name="Normal 30 59" xfId="3208" xr:uid="{00000000-0005-0000-0000-00008C1E0000}"/>
    <cellStyle name="Normal 30 6" xfId="3209" xr:uid="{00000000-0005-0000-0000-00008D1E0000}"/>
    <cellStyle name="Normal 30 60" xfId="3210" xr:uid="{00000000-0005-0000-0000-00008E1E0000}"/>
    <cellStyle name="Normal 30 61" xfId="3211" xr:uid="{00000000-0005-0000-0000-00008F1E0000}"/>
    <cellStyle name="Normal 30 62" xfId="3212" xr:uid="{00000000-0005-0000-0000-0000901E0000}"/>
    <cellStyle name="Normal 30 63" xfId="3213" xr:uid="{00000000-0005-0000-0000-0000911E0000}"/>
    <cellStyle name="Normal 30 64" xfId="3214" xr:uid="{00000000-0005-0000-0000-0000921E0000}"/>
    <cellStyle name="Normal 30 65" xfId="3215" xr:uid="{00000000-0005-0000-0000-0000931E0000}"/>
    <cellStyle name="Normal 30 66" xfId="3216" xr:uid="{00000000-0005-0000-0000-0000941E0000}"/>
    <cellStyle name="Normal 30 67" xfId="3217" xr:uid="{00000000-0005-0000-0000-0000951E0000}"/>
    <cellStyle name="Normal 30 68" xfId="3218" xr:uid="{00000000-0005-0000-0000-0000961E0000}"/>
    <cellStyle name="Normal 30 69" xfId="3219" xr:uid="{00000000-0005-0000-0000-0000971E0000}"/>
    <cellStyle name="Normal 30 7" xfId="3220" xr:uid="{00000000-0005-0000-0000-0000981E0000}"/>
    <cellStyle name="Normal 30 70" xfId="3221" xr:uid="{00000000-0005-0000-0000-0000991E0000}"/>
    <cellStyle name="Normal 30 71" xfId="3222" xr:uid="{00000000-0005-0000-0000-00009A1E0000}"/>
    <cellStyle name="Normal 30 72" xfId="3223" xr:uid="{00000000-0005-0000-0000-00009B1E0000}"/>
    <cellStyle name="Normal 30 73" xfId="3224" xr:uid="{00000000-0005-0000-0000-00009C1E0000}"/>
    <cellStyle name="Normal 30 74" xfId="3225" xr:uid="{00000000-0005-0000-0000-00009D1E0000}"/>
    <cellStyle name="Normal 30 75" xfId="3226" xr:uid="{00000000-0005-0000-0000-00009E1E0000}"/>
    <cellStyle name="Normal 30 76" xfId="3227" xr:uid="{00000000-0005-0000-0000-00009F1E0000}"/>
    <cellStyle name="Normal 30 77" xfId="3228" xr:uid="{00000000-0005-0000-0000-0000A01E0000}"/>
    <cellStyle name="Normal 30 78" xfId="3229" xr:uid="{00000000-0005-0000-0000-0000A11E0000}"/>
    <cellStyle name="Normal 30 79" xfId="3230" xr:uid="{00000000-0005-0000-0000-0000A21E0000}"/>
    <cellStyle name="Normal 30 8" xfId="3231" xr:uid="{00000000-0005-0000-0000-0000A31E0000}"/>
    <cellStyle name="Normal 30 80" xfId="3232" xr:uid="{00000000-0005-0000-0000-0000A41E0000}"/>
    <cellStyle name="Normal 30 81" xfId="3233" xr:uid="{00000000-0005-0000-0000-0000A51E0000}"/>
    <cellStyle name="Normal 30 82" xfId="3234" xr:uid="{00000000-0005-0000-0000-0000A61E0000}"/>
    <cellStyle name="Normal 30 83" xfId="3235" xr:uid="{00000000-0005-0000-0000-0000A71E0000}"/>
    <cellStyle name="Normal 30 84" xfId="3236" xr:uid="{00000000-0005-0000-0000-0000A81E0000}"/>
    <cellStyle name="Normal 30 85" xfId="3237" xr:uid="{00000000-0005-0000-0000-0000A91E0000}"/>
    <cellStyle name="Normal 30 86" xfId="3238" xr:uid="{00000000-0005-0000-0000-0000AA1E0000}"/>
    <cellStyle name="Normal 30 87" xfId="3239" xr:uid="{00000000-0005-0000-0000-0000AB1E0000}"/>
    <cellStyle name="Normal 30 88" xfId="3240" xr:uid="{00000000-0005-0000-0000-0000AC1E0000}"/>
    <cellStyle name="Normal 30 89" xfId="3241" xr:uid="{00000000-0005-0000-0000-0000AD1E0000}"/>
    <cellStyle name="Normal 30 9" xfId="3242" xr:uid="{00000000-0005-0000-0000-0000AE1E0000}"/>
    <cellStyle name="Normal 30 90" xfId="3243" xr:uid="{00000000-0005-0000-0000-0000AF1E0000}"/>
    <cellStyle name="Normal 30 91" xfId="3244" xr:uid="{00000000-0005-0000-0000-0000B01E0000}"/>
    <cellStyle name="Normal 30 92" xfId="3245" xr:uid="{00000000-0005-0000-0000-0000B11E0000}"/>
    <cellStyle name="Normal 30 93" xfId="3246" xr:uid="{00000000-0005-0000-0000-0000B21E0000}"/>
    <cellStyle name="Normal 30 94" xfId="3247" xr:uid="{00000000-0005-0000-0000-0000B31E0000}"/>
    <cellStyle name="Normal 30 95" xfId="3248" xr:uid="{00000000-0005-0000-0000-0000B41E0000}"/>
    <cellStyle name="Normal 30 96" xfId="3249" xr:uid="{00000000-0005-0000-0000-0000B51E0000}"/>
    <cellStyle name="Normal 30 97" xfId="3250" xr:uid="{00000000-0005-0000-0000-0000B61E0000}"/>
    <cellStyle name="Normal 30 98" xfId="3251" xr:uid="{00000000-0005-0000-0000-0000B71E0000}"/>
    <cellStyle name="Normal 30 99" xfId="3252" xr:uid="{00000000-0005-0000-0000-0000B81E0000}"/>
    <cellStyle name="Normal 31" xfId="3253" xr:uid="{00000000-0005-0000-0000-0000B91E0000}"/>
    <cellStyle name="Normal 31 10" xfId="3254" xr:uid="{00000000-0005-0000-0000-0000BA1E0000}"/>
    <cellStyle name="Normal 31 100" xfId="3255" xr:uid="{00000000-0005-0000-0000-0000BB1E0000}"/>
    <cellStyle name="Normal 31 101" xfId="3256" xr:uid="{00000000-0005-0000-0000-0000BC1E0000}"/>
    <cellStyle name="Normal 31 102" xfId="3257" xr:uid="{00000000-0005-0000-0000-0000BD1E0000}"/>
    <cellStyle name="Normal 31 103" xfId="3258" xr:uid="{00000000-0005-0000-0000-0000BE1E0000}"/>
    <cellStyle name="Normal 31 104" xfId="3259" xr:uid="{00000000-0005-0000-0000-0000BF1E0000}"/>
    <cellStyle name="Normal 31 105" xfId="3260" xr:uid="{00000000-0005-0000-0000-0000C01E0000}"/>
    <cellStyle name="Normal 31 106" xfId="3261" xr:uid="{00000000-0005-0000-0000-0000C11E0000}"/>
    <cellStyle name="Normal 31 107" xfId="3262" xr:uid="{00000000-0005-0000-0000-0000C21E0000}"/>
    <cellStyle name="Normal 31 108" xfId="3263" xr:uid="{00000000-0005-0000-0000-0000C31E0000}"/>
    <cellStyle name="Normal 31 109" xfId="3264" xr:uid="{00000000-0005-0000-0000-0000C41E0000}"/>
    <cellStyle name="Normal 31 11" xfId="3265" xr:uid="{00000000-0005-0000-0000-0000C51E0000}"/>
    <cellStyle name="Normal 31 12" xfId="3266" xr:uid="{00000000-0005-0000-0000-0000C61E0000}"/>
    <cellStyle name="Normal 31 13" xfId="3267" xr:uid="{00000000-0005-0000-0000-0000C71E0000}"/>
    <cellStyle name="Normal 31 14" xfId="3268" xr:uid="{00000000-0005-0000-0000-0000C81E0000}"/>
    <cellStyle name="Normal 31 15" xfId="3269" xr:uid="{00000000-0005-0000-0000-0000C91E0000}"/>
    <cellStyle name="Normal 31 16" xfId="3270" xr:uid="{00000000-0005-0000-0000-0000CA1E0000}"/>
    <cellStyle name="Normal 31 17" xfId="3271" xr:uid="{00000000-0005-0000-0000-0000CB1E0000}"/>
    <cellStyle name="Normal 31 18" xfId="3272" xr:uid="{00000000-0005-0000-0000-0000CC1E0000}"/>
    <cellStyle name="Normal 31 19" xfId="3273" xr:uid="{00000000-0005-0000-0000-0000CD1E0000}"/>
    <cellStyle name="Normal 31 2" xfId="3274" xr:uid="{00000000-0005-0000-0000-0000CE1E0000}"/>
    <cellStyle name="Normal 31 20" xfId="3275" xr:uid="{00000000-0005-0000-0000-0000CF1E0000}"/>
    <cellStyle name="Normal 31 21" xfId="3276" xr:uid="{00000000-0005-0000-0000-0000D01E0000}"/>
    <cellStyle name="Normal 31 22" xfId="3277" xr:uid="{00000000-0005-0000-0000-0000D11E0000}"/>
    <cellStyle name="Normal 31 23" xfId="3278" xr:uid="{00000000-0005-0000-0000-0000D21E0000}"/>
    <cellStyle name="Normal 31 24" xfId="3279" xr:uid="{00000000-0005-0000-0000-0000D31E0000}"/>
    <cellStyle name="Normal 31 25" xfId="3280" xr:uid="{00000000-0005-0000-0000-0000D41E0000}"/>
    <cellStyle name="Normal 31 26" xfId="3281" xr:uid="{00000000-0005-0000-0000-0000D51E0000}"/>
    <cellStyle name="Normal 31 27" xfId="3282" xr:uid="{00000000-0005-0000-0000-0000D61E0000}"/>
    <cellStyle name="Normal 31 28" xfId="3283" xr:uid="{00000000-0005-0000-0000-0000D71E0000}"/>
    <cellStyle name="Normal 31 29" xfId="3284" xr:uid="{00000000-0005-0000-0000-0000D81E0000}"/>
    <cellStyle name="Normal 31 3" xfId="3285" xr:uid="{00000000-0005-0000-0000-0000D91E0000}"/>
    <cellStyle name="Normal 31 30" xfId="3286" xr:uid="{00000000-0005-0000-0000-0000DA1E0000}"/>
    <cellStyle name="Normal 31 31" xfId="3287" xr:uid="{00000000-0005-0000-0000-0000DB1E0000}"/>
    <cellStyle name="Normal 31 32" xfId="3288" xr:uid="{00000000-0005-0000-0000-0000DC1E0000}"/>
    <cellStyle name="Normal 31 33" xfId="3289" xr:uid="{00000000-0005-0000-0000-0000DD1E0000}"/>
    <cellStyle name="Normal 31 34" xfId="3290" xr:uid="{00000000-0005-0000-0000-0000DE1E0000}"/>
    <cellStyle name="Normal 31 35" xfId="3291" xr:uid="{00000000-0005-0000-0000-0000DF1E0000}"/>
    <cellStyle name="Normal 31 36" xfId="3292" xr:uid="{00000000-0005-0000-0000-0000E01E0000}"/>
    <cellStyle name="Normal 31 37" xfId="3293" xr:uid="{00000000-0005-0000-0000-0000E11E0000}"/>
    <cellStyle name="Normal 31 38" xfId="3294" xr:uid="{00000000-0005-0000-0000-0000E21E0000}"/>
    <cellStyle name="Normal 31 39" xfId="3295" xr:uid="{00000000-0005-0000-0000-0000E31E0000}"/>
    <cellStyle name="Normal 31 4" xfId="3296" xr:uid="{00000000-0005-0000-0000-0000E41E0000}"/>
    <cellStyle name="Normal 31 40" xfId="3297" xr:uid="{00000000-0005-0000-0000-0000E51E0000}"/>
    <cellStyle name="Normal 31 41" xfId="3298" xr:uid="{00000000-0005-0000-0000-0000E61E0000}"/>
    <cellStyle name="Normal 31 42" xfId="3299" xr:uid="{00000000-0005-0000-0000-0000E71E0000}"/>
    <cellStyle name="Normal 31 43" xfId="3300" xr:uid="{00000000-0005-0000-0000-0000E81E0000}"/>
    <cellStyle name="Normal 31 44" xfId="3301" xr:uid="{00000000-0005-0000-0000-0000E91E0000}"/>
    <cellStyle name="Normal 31 45" xfId="3302" xr:uid="{00000000-0005-0000-0000-0000EA1E0000}"/>
    <cellStyle name="Normal 31 46" xfId="3303" xr:uid="{00000000-0005-0000-0000-0000EB1E0000}"/>
    <cellStyle name="Normal 31 47" xfId="3304" xr:uid="{00000000-0005-0000-0000-0000EC1E0000}"/>
    <cellStyle name="Normal 31 48" xfId="3305" xr:uid="{00000000-0005-0000-0000-0000ED1E0000}"/>
    <cellStyle name="Normal 31 49" xfId="3306" xr:uid="{00000000-0005-0000-0000-0000EE1E0000}"/>
    <cellStyle name="Normal 31 5" xfId="3307" xr:uid="{00000000-0005-0000-0000-0000EF1E0000}"/>
    <cellStyle name="Normal 31 50" xfId="3308" xr:uid="{00000000-0005-0000-0000-0000F01E0000}"/>
    <cellStyle name="Normal 31 51" xfId="3309" xr:uid="{00000000-0005-0000-0000-0000F11E0000}"/>
    <cellStyle name="Normal 31 52" xfId="3310" xr:uid="{00000000-0005-0000-0000-0000F21E0000}"/>
    <cellStyle name="Normal 31 53" xfId="3311" xr:uid="{00000000-0005-0000-0000-0000F31E0000}"/>
    <cellStyle name="Normal 31 54" xfId="3312" xr:uid="{00000000-0005-0000-0000-0000F41E0000}"/>
    <cellStyle name="Normal 31 55" xfId="3313" xr:uid="{00000000-0005-0000-0000-0000F51E0000}"/>
    <cellStyle name="Normal 31 56" xfId="3314" xr:uid="{00000000-0005-0000-0000-0000F61E0000}"/>
    <cellStyle name="Normal 31 57" xfId="3315" xr:uid="{00000000-0005-0000-0000-0000F71E0000}"/>
    <cellStyle name="Normal 31 58" xfId="3316" xr:uid="{00000000-0005-0000-0000-0000F81E0000}"/>
    <cellStyle name="Normal 31 59" xfId="3317" xr:uid="{00000000-0005-0000-0000-0000F91E0000}"/>
    <cellStyle name="Normal 31 6" xfId="3318" xr:uid="{00000000-0005-0000-0000-0000FA1E0000}"/>
    <cellStyle name="Normal 31 60" xfId="3319" xr:uid="{00000000-0005-0000-0000-0000FB1E0000}"/>
    <cellStyle name="Normal 31 61" xfId="3320" xr:uid="{00000000-0005-0000-0000-0000FC1E0000}"/>
    <cellStyle name="Normal 31 62" xfId="3321" xr:uid="{00000000-0005-0000-0000-0000FD1E0000}"/>
    <cellStyle name="Normal 31 63" xfId="3322" xr:uid="{00000000-0005-0000-0000-0000FE1E0000}"/>
    <cellStyle name="Normal 31 64" xfId="3323" xr:uid="{00000000-0005-0000-0000-0000FF1E0000}"/>
    <cellStyle name="Normal 31 65" xfId="3324" xr:uid="{00000000-0005-0000-0000-0000001F0000}"/>
    <cellStyle name="Normal 31 66" xfId="3325" xr:uid="{00000000-0005-0000-0000-0000011F0000}"/>
    <cellStyle name="Normal 31 67" xfId="3326" xr:uid="{00000000-0005-0000-0000-0000021F0000}"/>
    <cellStyle name="Normal 31 68" xfId="3327" xr:uid="{00000000-0005-0000-0000-0000031F0000}"/>
    <cellStyle name="Normal 31 69" xfId="3328" xr:uid="{00000000-0005-0000-0000-0000041F0000}"/>
    <cellStyle name="Normal 31 7" xfId="3329" xr:uid="{00000000-0005-0000-0000-0000051F0000}"/>
    <cellStyle name="Normal 31 70" xfId="3330" xr:uid="{00000000-0005-0000-0000-0000061F0000}"/>
    <cellStyle name="Normal 31 71" xfId="3331" xr:uid="{00000000-0005-0000-0000-0000071F0000}"/>
    <cellStyle name="Normal 31 72" xfId="3332" xr:uid="{00000000-0005-0000-0000-0000081F0000}"/>
    <cellStyle name="Normal 31 73" xfId="3333" xr:uid="{00000000-0005-0000-0000-0000091F0000}"/>
    <cellStyle name="Normal 31 74" xfId="3334" xr:uid="{00000000-0005-0000-0000-00000A1F0000}"/>
    <cellStyle name="Normal 31 75" xfId="3335" xr:uid="{00000000-0005-0000-0000-00000B1F0000}"/>
    <cellStyle name="Normal 31 76" xfId="3336" xr:uid="{00000000-0005-0000-0000-00000C1F0000}"/>
    <cellStyle name="Normal 31 77" xfId="3337" xr:uid="{00000000-0005-0000-0000-00000D1F0000}"/>
    <cellStyle name="Normal 31 78" xfId="3338" xr:uid="{00000000-0005-0000-0000-00000E1F0000}"/>
    <cellStyle name="Normal 31 79" xfId="3339" xr:uid="{00000000-0005-0000-0000-00000F1F0000}"/>
    <cellStyle name="Normal 31 8" xfId="3340" xr:uid="{00000000-0005-0000-0000-0000101F0000}"/>
    <cellStyle name="Normal 31 80" xfId="3341" xr:uid="{00000000-0005-0000-0000-0000111F0000}"/>
    <cellStyle name="Normal 31 81" xfId="3342" xr:uid="{00000000-0005-0000-0000-0000121F0000}"/>
    <cellStyle name="Normal 31 82" xfId="3343" xr:uid="{00000000-0005-0000-0000-0000131F0000}"/>
    <cellStyle name="Normal 31 83" xfId="3344" xr:uid="{00000000-0005-0000-0000-0000141F0000}"/>
    <cellStyle name="Normal 31 84" xfId="3345" xr:uid="{00000000-0005-0000-0000-0000151F0000}"/>
    <cellStyle name="Normal 31 85" xfId="3346" xr:uid="{00000000-0005-0000-0000-0000161F0000}"/>
    <cellStyle name="Normal 31 86" xfId="3347" xr:uid="{00000000-0005-0000-0000-0000171F0000}"/>
    <cellStyle name="Normal 31 87" xfId="3348" xr:uid="{00000000-0005-0000-0000-0000181F0000}"/>
    <cellStyle name="Normal 31 88" xfId="3349" xr:uid="{00000000-0005-0000-0000-0000191F0000}"/>
    <cellStyle name="Normal 31 89" xfId="3350" xr:uid="{00000000-0005-0000-0000-00001A1F0000}"/>
    <cellStyle name="Normal 31 9" xfId="3351" xr:uid="{00000000-0005-0000-0000-00001B1F0000}"/>
    <cellStyle name="Normal 31 90" xfId="3352" xr:uid="{00000000-0005-0000-0000-00001C1F0000}"/>
    <cellStyle name="Normal 31 91" xfId="3353" xr:uid="{00000000-0005-0000-0000-00001D1F0000}"/>
    <cellStyle name="Normal 31 92" xfId="3354" xr:uid="{00000000-0005-0000-0000-00001E1F0000}"/>
    <cellStyle name="Normal 31 93" xfId="3355" xr:uid="{00000000-0005-0000-0000-00001F1F0000}"/>
    <cellStyle name="Normal 31 94" xfId="3356" xr:uid="{00000000-0005-0000-0000-0000201F0000}"/>
    <cellStyle name="Normal 31 95" xfId="3357" xr:uid="{00000000-0005-0000-0000-0000211F0000}"/>
    <cellStyle name="Normal 31 96" xfId="3358" xr:uid="{00000000-0005-0000-0000-0000221F0000}"/>
    <cellStyle name="Normal 31 97" xfId="3359" xr:uid="{00000000-0005-0000-0000-0000231F0000}"/>
    <cellStyle name="Normal 31 98" xfId="3360" xr:uid="{00000000-0005-0000-0000-0000241F0000}"/>
    <cellStyle name="Normal 31 99" xfId="3361" xr:uid="{00000000-0005-0000-0000-0000251F0000}"/>
    <cellStyle name="Normal 32" xfId="3362" xr:uid="{00000000-0005-0000-0000-0000261F0000}"/>
    <cellStyle name="Normal 32 2" xfId="3363" xr:uid="{00000000-0005-0000-0000-0000271F0000}"/>
    <cellStyle name="Normal 33" xfId="3364" xr:uid="{00000000-0005-0000-0000-0000281F0000}"/>
    <cellStyle name="Normal 33 2" xfId="3365" xr:uid="{00000000-0005-0000-0000-0000291F0000}"/>
    <cellStyle name="Normal 34" xfId="3366" xr:uid="{00000000-0005-0000-0000-00002A1F0000}"/>
    <cellStyle name="Normal 35" xfId="3367" xr:uid="{00000000-0005-0000-0000-00002B1F0000}"/>
    <cellStyle name="Normal 35 10" xfId="3368" xr:uid="{00000000-0005-0000-0000-00002C1F0000}"/>
    <cellStyle name="Normal 35 100" xfId="3369" xr:uid="{00000000-0005-0000-0000-00002D1F0000}"/>
    <cellStyle name="Normal 35 101" xfId="3370" xr:uid="{00000000-0005-0000-0000-00002E1F0000}"/>
    <cellStyle name="Normal 35 102" xfId="3371" xr:uid="{00000000-0005-0000-0000-00002F1F0000}"/>
    <cellStyle name="Normal 35 103" xfId="3372" xr:uid="{00000000-0005-0000-0000-0000301F0000}"/>
    <cellStyle name="Normal 35 104" xfId="3373" xr:uid="{00000000-0005-0000-0000-0000311F0000}"/>
    <cellStyle name="Normal 35 105" xfId="3374" xr:uid="{00000000-0005-0000-0000-0000321F0000}"/>
    <cellStyle name="Normal 35 106" xfId="3375" xr:uid="{00000000-0005-0000-0000-0000331F0000}"/>
    <cellStyle name="Normal 35 107" xfId="3376" xr:uid="{00000000-0005-0000-0000-0000341F0000}"/>
    <cellStyle name="Normal 35 108" xfId="3377" xr:uid="{00000000-0005-0000-0000-0000351F0000}"/>
    <cellStyle name="Normal 35 109" xfId="3378" xr:uid="{00000000-0005-0000-0000-0000361F0000}"/>
    <cellStyle name="Normal 35 11" xfId="3379" xr:uid="{00000000-0005-0000-0000-0000371F0000}"/>
    <cellStyle name="Normal 35 12" xfId="3380" xr:uid="{00000000-0005-0000-0000-0000381F0000}"/>
    <cellStyle name="Normal 35 13" xfId="3381" xr:uid="{00000000-0005-0000-0000-0000391F0000}"/>
    <cellStyle name="Normal 35 14" xfId="3382" xr:uid="{00000000-0005-0000-0000-00003A1F0000}"/>
    <cellStyle name="Normal 35 15" xfId="3383" xr:uid="{00000000-0005-0000-0000-00003B1F0000}"/>
    <cellStyle name="Normal 35 16" xfId="3384" xr:uid="{00000000-0005-0000-0000-00003C1F0000}"/>
    <cellStyle name="Normal 35 17" xfId="3385" xr:uid="{00000000-0005-0000-0000-00003D1F0000}"/>
    <cellStyle name="Normal 35 18" xfId="3386" xr:uid="{00000000-0005-0000-0000-00003E1F0000}"/>
    <cellStyle name="Normal 35 19" xfId="3387" xr:uid="{00000000-0005-0000-0000-00003F1F0000}"/>
    <cellStyle name="Normal 35 2" xfId="3388" xr:uid="{00000000-0005-0000-0000-0000401F0000}"/>
    <cellStyle name="Normal 35 20" xfId="3389" xr:uid="{00000000-0005-0000-0000-0000411F0000}"/>
    <cellStyle name="Normal 35 21" xfId="3390" xr:uid="{00000000-0005-0000-0000-0000421F0000}"/>
    <cellStyle name="Normal 35 22" xfId="3391" xr:uid="{00000000-0005-0000-0000-0000431F0000}"/>
    <cellStyle name="Normal 35 23" xfId="3392" xr:uid="{00000000-0005-0000-0000-0000441F0000}"/>
    <cellStyle name="Normal 35 24" xfId="3393" xr:uid="{00000000-0005-0000-0000-0000451F0000}"/>
    <cellStyle name="Normal 35 25" xfId="3394" xr:uid="{00000000-0005-0000-0000-0000461F0000}"/>
    <cellStyle name="Normal 35 26" xfId="3395" xr:uid="{00000000-0005-0000-0000-0000471F0000}"/>
    <cellStyle name="Normal 35 27" xfId="3396" xr:uid="{00000000-0005-0000-0000-0000481F0000}"/>
    <cellStyle name="Normal 35 28" xfId="3397" xr:uid="{00000000-0005-0000-0000-0000491F0000}"/>
    <cellStyle name="Normal 35 29" xfId="3398" xr:uid="{00000000-0005-0000-0000-00004A1F0000}"/>
    <cellStyle name="Normal 35 3" xfId="3399" xr:uid="{00000000-0005-0000-0000-00004B1F0000}"/>
    <cellStyle name="Normal 35 30" xfId="3400" xr:uid="{00000000-0005-0000-0000-00004C1F0000}"/>
    <cellStyle name="Normal 35 31" xfId="3401" xr:uid="{00000000-0005-0000-0000-00004D1F0000}"/>
    <cellStyle name="Normal 35 32" xfId="3402" xr:uid="{00000000-0005-0000-0000-00004E1F0000}"/>
    <cellStyle name="Normal 35 33" xfId="3403" xr:uid="{00000000-0005-0000-0000-00004F1F0000}"/>
    <cellStyle name="Normal 35 34" xfId="3404" xr:uid="{00000000-0005-0000-0000-0000501F0000}"/>
    <cellStyle name="Normal 35 35" xfId="3405" xr:uid="{00000000-0005-0000-0000-0000511F0000}"/>
    <cellStyle name="Normal 35 36" xfId="3406" xr:uid="{00000000-0005-0000-0000-0000521F0000}"/>
    <cellStyle name="Normal 35 37" xfId="3407" xr:uid="{00000000-0005-0000-0000-0000531F0000}"/>
    <cellStyle name="Normal 35 38" xfId="3408" xr:uid="{00000000-0005-0000-0000-0000541F0000}"/>
    <cellStyle name="Normal 35 39" xfId="3409" xr:uid="{00000000-0005-0000-0000-0000551F0000}"/>
    <cellStyle name="Normal 35 4" xfId="3410" xr:uid="{00000000-0005-0000-0000-0000561F0000}"/>
    <cellStyle name="Normal 35 40" xfId="3411" xr:uid="{00000000-0005-0000-0000-0000571F0000}"/>
    <cellStyle name="Normal 35 41" xfId="3412" xr:uid="{00000000-0005-0000-0000-0000581F0000}"/>
    <cellStyle name="Normal 35 42" xfId="3413" xr:uid="{00000000-0005-0000-0000-0000591F0000}"/>
    <cellStyle name="Normal 35 43" xfId="3414" xr:uid="{00000000-0005-0000-0000-00005A1F0000}"/>
    <cellStyle name="Normal 35 44" xfId="3415" xr:uid="{00000000-0005-0000-0000-00005B1F0000}"/>
    <cellStyle name="Normal 35 45" xfId="3416" xr:uid="{00000000-0005-0000-0000-00005C1F0000}"/>
    <cellStyle name="Normal 35 46" xfId="3417" xr:uid="{00000000-0005-0000-0000-00005D1F0000}"/>
    <cellStyle name="Normal 35 47" xfId="3418" xr:uid="{00000000-0005-0000-0000-00005E1F0000}"/>
    <cellStyle name="Normal 35 48" xfId="3419" xr:uid="{00000000-0005-0000-0000-00005F1F0000}"/>
    <cellStyle name="Normal 35 49" xfId="3420" xr:uid="{00000000-0005-0000-0000-0000601F0000}"/>
    <cellStyle name="Normal 35 5" xfId="3421" xr:uid="{00000000-0005-0000-0000-0000611F0000}"/>
    <cellStyle name="Normal 35 50" xfId="3422" xr:uid="{00000000-0005-0000-0000-0000621F0000}"/>
    <cellStyle name="Normal 35 51" xfId="3423" xr:uid="{00000000-0005-0000-0000-0000631F0000}"/>
    <cellStyle name="Normal 35 52" xfId="3424" xr:uid="{00000000-0005-0000-0000-0000641F0000}"/>
    <cellStyle name="Normal 35 53" xfId="3425" xr:uid="{00000000-0005-0000-0000-0000651F0000}"/>
    <cellStyle name="Normal 35 54" xfId="3426" xr:uid="{00000000-0005-0000-0000-0000661F0000}"/>
    <cellStyle name="Normal 35 55" xfId="3427" xr:uid="{00000000-0005-0000-0000-0000671F0000}"/>
    <cellStyle name="Normal 35 56" xfId="3428" xr:uid="{00000000-0005-0000-0000-0000681F0000}"/>
    <cellStyle name="Normal 35 57" xfId="3429" xr:uid="{00000000-0005-0000-0000-0000691F0000}"/>
    <cellStyle name="Normal 35 58" xfId="3430" xr:uid="{00000000-0005-0000-0000-00006A1F0000}"/>
    <cellStyle name="Normal 35 59" xfId="3431" xr:uid="{00000000-0005-0000-0000-00006B1F0000}"/>
    <cellStyle name="Normal 35 6" xfId="3432" xr:uid="{00000000-0005-0000-0000-00006C1F0000}"/>
    <cellStyle name="Normal 35 60" xfId="3433" xr:uid="{00000000-0005-0000-0000-00006D1F0000}"/>
    <cellStyle name="Normal 35 61" xfId="3434" xr:uid="{00000000-0005-0000-0000-00006E1F0000}"/>
    <cellStyle name="Normal 35 62" xfId="3435" xr:uid="{00000000-0005-0000-0000-00006F1F0000}"/>
    <cellStyle name="Normal 35 63" xfId="3436" xr:uid="{00000000-0005-0000-0000-0000701F0000}"/>
    <cellStyle name="Normal 35 64" xfId="3437" xr:uid="{00000000-0005-0000-0000-0000711F0000}"/>
    <cellStyle name="Normal 35 65" xfId="3438" xr:uid="{00000000-0005-0000-0000-0000721F0000}"/>
    <cellStyle name="Normal 35 66" xfId="3439" xr:uid="{00000000-0005-0000-0000-0000731F0000}"/>
    <cellStyle name="Normal 35 67" xfId="3440" xr:uid="{00000000-0005-0000-0000-0000741F0000}"/>
    <cellStyle name="Normal 35 68" xfId="3441" xr:uid="{00000000-0005-0000-0000-0000751F0000}"/>
    <cellStyle name="Normal 35 69" xfId="3442" xr:uid="{00000000-0005-0000-0000-0000761F0000}"/>
    <cellStyle name="Normal 35 7" xfId="3443" xr:uid="{00000000-0005-0000-0000-0000771F0000}"/>
    <cellStyle name="Normal 35 70" xfId="3444" xr:uid="{00000000-0005-0000-0000-0000781F0000}"/>
    <cellStyle name="Normal 35 71" xfId="3445" xr:uid="{00000000-0005-0000-0000-0000791F0000}"/>
    <cellStyle name="Normal 35 72" xfId="3446" xr:uid="{00000000-0005-0000-0000-00007A1F0000}"/>
    <cellStyle name="Normal 35 73" xfId="3447" xr:uid="{00000000-0005-0000-0000-00007B1F0000}"/>
    <cellStyle name="Normal 35 74" xfId="3448" xr:uid="{00000000-0005-0000-0000-00007C1F0000}"/>
    <cellStyle name="Normal 35 75" xfId="3449" xr:uid="{00000000-0005-0000-0000-00007D1F0000}"/>
    <cellStyle name="Normal 35 76" xfId="3450" xr:uid="{00000000-0005-0000-0000-00007E1F0000}"/>
    <cellStyle name="Normal 35 77" xfId="3451" xr:uid="{00000000-0005-0000-0000-00007F1F0000}"/>
    <cellStyle name="Normal 35 78" xfId="3452" xr:uid="{00000000-0005-0000-0000-0000801F0000}"/>
    <cellStyle name="Normal 35 79" xfId="3453" xr:uid="{00000000-0005-0000-0000-0000811F0000}"/>
    <cellStyle name="Normal 35 8" xfId="3454" xr:uid="{00000000-0005-0000-0000-0000821F0000}"/>
    <cellStyle name="Normal 35 80" xfId="3455" xr:uid="{00000000-0005-0000-0000-0000831F0000}"/>
    <cellStyle name="Normal 35 81" xfId="3456" xr:uid="{00000000-0005-0000-0000-0000841F0000}"/>
    <cellStyle name="Normal 35 82" xfId="3457" xr:uid="{00000000-0005-0000-0000-0000851F0000}"/>
    <cellStyle name="Normal 35 83" xfId="3458" xr:uid="{00000000-0005-0000-0000-0000861F0000}"/>
    <cellStyle name="Normal 35 84" xfId="3459" xr:uid="{00000000-0005-0000-0000-0000871F0000}"/>
    <cellStyle name="Normal 35 85" xfId="3460" xr:uid="{00000000-0005-0000-0000-0000881F0000}"/>
    <cellStyle name="Normal 35 86" xfId="3461" xr:uid="{00000000-0005-0000-0000-0000891F0000}"/>
    <cellStyle name="Normal 35 87" xfId="3462" xr:uid="{00000000-0005-0000-0000-00008A1F0000}"/>
    <cellStyle name="Normal 35 88" xfId="3463" xr:uid="{00000000-0005-0000-0000-00008B1F0000}"/>
    <cellStyle name="Normal 35 89" xfId="3464" xr:uid="{00000000-0005-0000-0000-00008C1F0000}"/>
    <cellStyle name="Normal 35 9" xfId="3465" xr:uid="{00000000-0005-0000-0000-00008D1F0000}"/>
    <cellStyle name="Normal 35 90" xfId="3466" xr:uid="{00000000-0005-0000-0000-00008E1F0000}"/>
    <cellStyle name="Normal 35 91" xfId="3467" xr:uid="{00000000-0005-0000-0000-00008F1F0000}"/>
    <cellStyle name="Normal 35 92" xfId="3468" xr:uid="{00000000-0005-0000-0000-0000901F0000}"/>
    <cellStyle name="Normal 35 93" xfId="3469" xr:uid="{00000000-0005-0000-0000-0000911F0000}"/>
    <cellStyle name="Normal 35 94" xfId="3470" xr:uid="{00000000-0005-0000-0000-0000921F0000}"/>
    <cellStyle name="Normal 35 95" xfId="3471" xr:uid="{00000000-0005-0000-0000-0000931F0000}"/>
    <cellStyle name="Normal 35 96" xfId="3472" xr:uid="{00000000-0005-0000-0000-0000941F0000}"/>
    <cellStyle name="Normal 35 97" xfId="3473" xr:uid="{00000000-0005-0000-0000-0000951F0000}"/>
    <cellStyle name="Normal 35 98" xfId="3474" xr:uid="{00000000-0005-0000-0000-0000961F0000}"/>
    <cellStyle name="Normal 35 99" xfId="3475" xr:uid="{00000000-0005-0000-0000-0000971F0000}"/>
    <cellStyle name="Normal 36" xfId="3476" xr:uid="{00000000-0005-0000-0000-0000981F0000}"/>
    <cellStyle name="Normal 36 10" xfId="3477" xr:uid="{00000000-0005-0000-0000-0000991F0000}"/>
    <cellStyle name="Normal 36 100" xfId="3478" xr:uid="{00000000-0005-0000-0000-00009A1F0000}"/>
    <cellStyle name="Normal 36 101" xfId="3479" xr:uid="{00000000-0005-0000-0000-00009B1F0000}"/>
    <cellStyle name="Normal 36 102" xfId="3480" xr:uid="{00000000-0005-0000-0000-00009C1F0000}"/>
    <cellStyle name="Normal 36 103" xfId="3481" xr:uid="{00000000-0005-0000-0000-00009D1F0000}"/>
    <cellStyle name="Normal 36 104" xfId="3482" xr:uid="{00000000-0005-0000-0000-00009E1F0000}"/>
    <cellStyle name="Normal 36 105" xfId="3483" xr:uid="{00000000-0005-0000-0000-00009F1F0000}"/>
    <cellStyle name="Normal 36 106" xfId="3484" xr:uid="{00000000-0005-0000-0000-0000A01F0000}"/>
    <cellStyle name="Normal 36 107" xfId="3485" xr:uid="{00000000-0005-0000-0000-0000A11F0000}"/>
    <cellStyle name="Normal 36 108" xfId="3486" xr:uid="{00000000-0005-0000-0000-0000A21F0000}"/>
    <cellStyle name="Normal 36 109" xfId="3487" xr:uid="{00000000-0005-0000-0000-0000A31F0000}"/>
    <cellStyle name="Normal 36 11" xfId="3488" xr:uid="{00000000-0005-0000-0000-0000A41F0000}"/>
    <cellStyle name="Normal 36 12" xfId="3489" xr:uid="{00000000-0005-0000-0000-0000A51F0000}"/>
    <cellStyle name="Normal 36 13" xfId="3490" xr:uid="{00000000-0005-0000-0000-0000A61F0000}"/>
    <cellStyle name="Normal 36 14" xfId="3491" xr:uid="{00000000-0005-0000-0000-0000A71F0000}"/>
    <cellStyle name="Normal 36 15" xfId="3492" xr:uid="{00000000-0005-0000-0000-0000A81F0000}"/>
    <cellStyle name="Normal 36 16" xfId="3493" xr:uid="{00000000-0005-0000-0000-0000A91F0000}"/>
    <cellStyle name="Normal 36 17" xfId="3494" xr:uid="{00000000-0005-0000-0000-0000AA1F0000}"/>
    <cellStyle name="Normal 36 18" xfId="3495" xr:uid="{00000000-0005-0000-0000-0000AB1F0000}"/>
    <cellStyle name="Normal 36 19" xfId="3496" xr:uid="{00000000-0005-0000-0000-0000AC1F0000}"/>
    <cellStyle name="Normal 36 2" xfId="3497" xr:uid="{00000000-0005-0000-0000-0000AD1F0000}"/>
    <cellStyle name="Normal 36 20" xfId="3498" xr:uid="{00000000-0005-0000-0000-0000AE1F0000}"/>
    <cellStyle name="Normal 36 21" xfId="3499" xr:uid="{00000000-0005-0000-0000-0000AF1F0000}"/>
    <cellStyle name="Normal 36 22" xfId="3500" xr:uid="{00000000-0005-0000-0000-0000B01F0000}"/>
    <cellStyle name="Normal 36 23" xfId="3501" xr:uid="{00000000-0005-0000-0000-0000B11F0000}"/>
    <cellStyle name="Normal 36 24" xfId="3502" xr:uid="{00000000-0005-0000-0000-0000B21F0000}"/>
    <cellStyle name="Normal 36 25" xfId="3503" xr:uid="{00000000-0005-0000-0000-0000B31F0000}"/>
    <cellStyle name="Normal 36 26" xfId="3504" xr:uid="{00000000-0005-0000-0000-0000B41F0000}"/>
    <cellStyle name="Normal 36 27" xfId="3505" xr:uid="{00000000-0005-0000-0000-0000B51F0000}"/>
    <cellStyle name="Normal 36 28" xfId="3506" xr:uid="{00000000-0005-0000-0000-0000B61F0000}"/>
    <cellStyle name="Normal 36 29" xfId="3507" xr:uid="{00000000-0005-0000-0000-0000B71F0000}"/>
    <cellStyle name="Normal 36 3" xfId="3508" xr:uid="{00000000-0005-0000-0000-0000B81F0000}"/>
    <cellStyle name="Normal 36 30" xfId="3509" xr:uid="{00000000-0005-0000-0000-0000B91F0000}"/>
    <cellStyle name="Normal 36 31" xfId="3510" xr:uid="{00000000-0005-0000-0000-0000BA1F0000}"/>
    <cellStyle name="Normal 36 32" xfId="3511" xr:uid="{00000000-0005-0000-0000-0000BB1F0000}"/>
    <cellStyle name="Normal 36 33" xfId="3512" xr:uid="{00000000-0005-0000-0000-0000BC1F0000}"/>
    <cellStyle name="Normal 36 34" xfId="3513" xr:uid="{00000000-0005-0000-0000-0000BD1F0000}"/>
    <cellStyle name="Normal 36 35" xfId="3514" xr:uid="{00000000-0005-0000-0000-0000BE1F0000}"/>
    <cellStyle name="Normal 36 36" xfId="3515" xr:uid="{00000000-0005-0000-0000-0000BF1F0000}"/>
    <cellStyle name="Normal 36 37" xfId="3516" xr:uid="{00000000-0005-0000-0000-0000C01F0000}"/>
    <cellStyle name="Normal 36 38" xfId="3517" xr:uid="{00000000-0005-0000-0000-0000C11F0000}"/>
    <cellStyle name="Normal 36 39" xfId="3518" xr:uid="{00000000-0005-0000-0000-0000C21F0000}"/>
    <cellStyle name="Normal 36 4" xfId="3519" xr:uid="{00000000-0005-0000-0000-0000C31F0000}"/>
    <cellStyle name="Normal 36 40" xfId="3520" xr:uid="{00000000-0005-0000-0000-0000C41F0000}"/>
    <cellStyle name="Normal 36 41" xfId="3521" xr:uid="{00000000-0005-0000-0000-0000C51F0000}"/>
    <cellStyle name="Normal 36 42" xfId="3522" xr:uid="{00000000-0005-0000-0000-0000C61F0000}"/>
    <cellStyle name="Normal 36 43" xfId="3523" xr:uid="{00000000-0005-0000-0000-0000C71F0000}"/>
    <cellStyle name="Normal 36 44" xfId="3524" xr:uid="{00000000-0005-0000-0000-0000C81F0000}"/>
    <cellStyle name="Normal 36 45" xfId="3525" xr:uid="{00000000-0005-0000-0000-0000C91F0000}"/>
    <cellStyle name="Normal 36 46" xfId="3526" xr:uid="{00000000-0005-0000-0000-0000CA1F0000}"/>
    <cellStyle name="Normal 36 47" xfId="3527" xr:uid="{00000000-0005-0000-0000-0000CB1F0000}"/>
    <cellStyle name="Normal 36 48" xfId="3528" xr:uid="{00000000-0005-0000-0000-0000CC1F0000}"/>
    <cellStyle name="Normal 36 49" xfId="3529" xr:uid="{00000000-0005-0000-0000-0000CD1F0000}"/>
    <cellStyle name="Normal 36 5" xfId="3530" xr:uid="{00000000-0005-0000-0000-0000CE1F0000}"/>
    <cellStyle name="Normal 36 50" xfId="3531" xr:uid="{00000000-0005-0000-0000-0000CF1F0000}"/>
    <cellStyle name="Normal 36 51" xfId="3532" xr:uid="{00000000-0005-0000-0000-0000D01F0000}"/>
    <cellStyle name="Normal 36 52" xfId="3533" xr:uid="{00000000-0005-0000-0000-0000D11F0000}"/>
    <cellStyle name="Normal 36 53" xfId="3534" xr:uid="{00000000-0005-0000-0000-0000D21F0000}"/>
    <cellStyle name="Normal 36 54" xfId="3535" xr:uid="{00000000-0005-0000-0000-0000D31F0000}"/>
    <cellStyle name="Normal 36 55" xfId="3536" xr:uid="{00000000-0005-0000-0000-0000D41F0000}"/>
    <cellStyle name="Normal 36 56" xfId="3537" xr:uid="{00000000-0005-0000-0000-0000D51F0000}"/>
    <cellStyle name="Normal 36 57" xfId="3538" xr:uid="{00000000-0005-0000-0000-0000D61F0000}"/>
    <cellStyle name="Normal 36 58" xfId="3539" xr:uid="{00000000-0005-0000-0000-0000D71F0000}"/>
    <cellStyle name="Normal 36 59" xfId="3540" xr:uid="{00000000-0005-0000-0000-0000D81F0000}"/>
    <cellStyle name="Normal 36 6" xfId="3541" xr:uid="{00000000-0005-0000-0000-0000D91F0000}"/>
    <cellStyle name="Normal 36 60" xfId="3542" xr:uid="{00000000-0005-0000-0000-0000DA1F0000}"/>
    <cellStyle name="Normal 36 61" xfId="3543" xr:uid="{00000000-0005-0000-0000-0000DB1F0000}"/>
    <cellStyle name="Normal 36 62" xfId="3544" xr:uid="{00000000-0005-0000-0000-0000DC1F0000}"/>
    <cellStyle name="Normal 36 63" xfId="3545" xr:uid="{00000000-0005-0000-0000-0000DD1F0000}"/>
    <cellStyle name="Normal 36 64" xfId="3546" xr:uid="{00000000-0005-0000-0000-0000DE1F0000}"/>
    <cellStyle name="Normal 36 65" xfId="3547" xr:uid="{00000000-0005-0000-0000-0000DF1F0000}"/>
    <cellStyle name="Normal 36 66" xfId="3548" xr:uid="{00000000-0005-0000-0000-0000E01F0000}"/>
    <cellStyle name="Normal 36 67" xfId="3549" xr:uid="{00000000-0005-0000-0000-0000E11F0000}"/>
    <cellStyle name="Normal 36 68" xfId="3550" xr:uid="{00000000-0005-0000-0000-0000E21F0000}"/>
    <cellStyle name="Normal 36 69" xfId="3551" xr:uid="{00000000-0005-0000-0000-0000E31F0000}"/>
    <cellStyle name="Normal 36 7" xfId="3552" xr:uid="{00000000-0005-0000-0000-0000E41F0000}"/>
    <cellStyle name="Normal 36 70" xfId="3553" xr:uid="{00000000-0005-0000-0000-0000E51F0000}"/>
    <cellStyle name="Normal 36 71" xfId="3554" xr:uid="{00000000-0005-0000-0000-0000E61F0000}"/>
    <cellStyle name="Normal 36 72" xfId="3555" xr:uid="{00000000-0005-0000-0000-0000E71F0000}"/>
    <cellStyle name="Normal 36 73" xfId="3556" xr:uid="{00000000-0005-0000-0000-0000E81F0000}"/>
    <cellStyle name="Normal 36 74" xfId="3557" xr:uid="{00000000-0005-0000-0000-0000E91F0000}"/>
    <cellStyle name="Normal 36 75" xfId="3558" xr:uid="{00000000-0005-0000-0000-0000EA1F0000}"/>
    <cellStyle name="Normal 36 76" xfId="3559" xr:uid="{00000000-0005-0000-0000-0000EB1F0000}"/>
    <cellStyle name="Normal 36 77" xfId="3560" xr:uid="{00000000-0005-0000-0000-0000EC1F0000}"/>
    <cellStyle name="Normal 36 78" xfId="3561" xr:uid="{00000000-0005-0000-0000-0000ED1F0000}"/>
    <cellStyle name="Normal 36 79" xfId="3562" xr:uid="{00000000-0005-0000-0000-0000EE1F0000}"/>
    <cellStyle name="Normal 36 8" xfId="3563" xr:uid="{00000000-0005-0000-0000-0000EF1F0000}"/>
    <cellStyle name="Normal 36 80" xfId="3564" xr:uid="{00000000-0005-0000-0000-0000F01F0000}"/>
    <cellStyle name="Normal 36 81" xfId="3565" xr:uid="{00000000-0005-0000-0000-0000F11F0000}"/>
    <cellStyle name="Normal 36 82" xfId="3566" xr:uid="{00000000-0005-0000-0000-0000F21F0000}"/>
    <cellStyle name="Normal 36 83" xfId="3567" xr:uid="{00000000-0005-0000-0000-0000F31F0000}"/>
    <cellStyle name="Normal 36 84" xfId="3568" xr:uid="{00000000-0005-0000-0000-0000F41F0000}"/>
    <cellStyle name="Normal 36 85" xfId="3569" xr:uid="{00000000-0005-0000-0000-0000F51F0000}"/>
    <cellStyle name="Normal 36 86" xfId="3570" xr:uid="{00000000-0005-0000-0000-0000F61F0000}"/>
    <cellStyle name="Normal 36 87" xfId="3571" xr:uid="{00000000-0005-0000-0000-0000F71F0000}"/>
    <cellStyle name="Normal 36 88" xfId="3572" xr:uid="{00000000-0005-0000-0000-0000F81F0000}"/>
    <cellStyle name="Normal 36 89" xfId="3573" xr:uid="{00000000-0005-0000-0000-0000F91F0000}"/>
    <cellStyle name="Normal 36 9" xfId="3574" xr:uid="{00000000-0005-0000-0000-0000FA1F0000}"/>
    <cellStyle name="Normal 36 90" xfId="3575" xr:uid="{00000000-0005-0000-0000-0000FB1F0000}"/>
    <cellStyle name="Normal 36 91" xfId="3576" xr:uid="{00000000-0005-0000-0000-0000FC1F0000}"/>
    <cellStyle name="Normal 36 92" xfId="3577" xr:uid="{00000000-0005-0000-0000-0000FD1F0000}"/>
    <cellStyle name="Normal 36 93" xfId="3578" xr:uid="{00000000-0005-0000-0000-0000FE1F0000}"/>
    <cellStyle name="Normal 36 94" xfId="3579" xr:uid="{00000000-0005-0000-0000-0000FF1F0000}"/>
    <cellStyle name="Normal 36 95" xfId="3580" xr:uid="{00000000-0005-0000-0000-000000200000}"/>
    <cellStyle name="Normal 36 96" xfId="3581" xr:uid="{00000000-0005-0000-0000-000001200000}"/>
    <cellStyle name="Normal 36 97" xfId="3582" xr:uid="{00000000-0005-0000-0000-000002200000}"/>
    <cellStyle name="Normal 36 98" xfId="3583" xr:uid="{00000000-0005-0000-0000-000003200000}"/>
    <cellStyle name="Normal 36 99" xfId="3584" xr:uid="{00000000-0005-0000-0000-000004200000}"/>
    <cellStyle name="Normal 37" xfId="3585" xr:uid="{00000000-0005-0000-0000-000005200000}"/>
    <cellStyle name="Normal 38" xfId="3586" xr:uid="{00000000-0005-0000-0000-000006200000}"/>
    <cellStyle name="Normal 39" xfId="3587" xr:uid="{00000000-0005-0000-0000-000007200000}"/>
    <cellStyle name="Normal 4" xfId="53" xr:uid="{00000000-0005-0000-0000-000008200000}"/>
    <cellStyle name="Normal-- 4" xfId="4539" xr:uid="{00000000-0005-0000-0000-000009200000}"/>
    <cellStyle name="Normal 4 10" xfId="3588" xr:uid="{00000000-0005-0000-0000-00000A200000}"/>
    <cellStyle name="Normal 4 10 2" xfId="3589" xr:uid="{00000000-0005-0000-0000-00000B200000}"/>
    <cellStyle name="Normal 4 100" xfId="3590" xr:uid="{00000000-0005-0000-0000-00000C200000}"/>
    <cellStyle name="Normal 4 101" xfId="3591" xr:uid="{00000000-0005-0000-0000-00000D200000}"/>
    <cellStyle name="Normal 4 102" xfId="3592" xr:uid="{00000000-0005-0000-0000-00000E200000}"/>
    <cellStyle name="Normal 4 103" xfId="3593" xr:uid="{00000000-0005-0000-0000-00000F200000}"/>
    <cellStyle name="Normal 4 104" xfId="3594" xr:uid="{00000000-0005-0000-0000-000010200000}"/>
    <cellStyle name="Normal 4 105" xfId="3595" xr:uid="{00000000-0005-0000-0000-000011200000}"/>
    <cellStyle name="Normal 4 106" xfId="3596" xr:uid="{00000000-0005-0000-0000-000012200000}"/>
    <cellStyle name="Normal 4 107" xfId="3597" xr:uid="{00000000-0005-0000-0000-000013200000}"/>
    <cellStyle name="Normal 4 108" xfId="3598" xr:uid="{00000000-0005-0000-0000-000014200000}"/>
    <cellStyle name="Normal 4 109" xfId="3599" xr:uid="{00000000-0005-0000-0000-000015200000}"/>
    <cellStyle name="Normal 4 11" xfId="3600" xr:uid="{00000000-0005-0000-0000-000016200000}"/>
    <cellStyle name="Normal 4 11 2" xfId="3601" xr:uid="{00000000-0005-0000-0000-000017200000}"/>
    <cellStyle name="Normal 4 110" xfId="3602" xr:uid="{00000000-0005-0000-0000-000018200000}"/>
    <cellStyle name="Normal 4 111" xfId="3603" xr:uid="{00000000-0005-0000-0000-000019200000}"/>
    <cellStyle name="Normal 4 112" xfId="3604" xr:uid="{00000000-0005-0000-0000-00001A200000}"/>
    <cellStyle name="Normal 4 113" xfId="3605" xr:uid="{00000000-0005-0000-0000-00001B200000}"/>
    <cellStyle name="Normal 4 114" xfId="3606" xr:uid="{00000000-0005-0000-0000-00001C200000}"/>
    <cellStyle name="Normal 4 115" xfId="3607" xr:uid="{00000000-0005-0000-0000-00001D200000}"/>
    <cellStyle name="Normal 4 116" xfId="3608" xr:uid="{00000000-0005-0000-0000-00001E200000}"/>
    <cellStyle name="Normal 4 117" xfId="3609" xr:uid="{00000000-0005-0000-0000-00001F200000}"/>
    <cellStyle name="Normal 4 118" xfId="3610" xr:uid="{00000000-0005-0000-0000-000020200000}"/>
    <cellStyle name="Normal 4 119" xfId="3611" xr:uid="{00000000-0005-0000-0000-000021200000}"/>
    <cellStyle name="Normal 4 12" xfId="3612" xr:uid="{00000000-0005-0000-0000-000022200000}"/>
    <cellStyle name="Normal 4 12 2" xfId="3613" xr:uid="{00000000-0005-0000-0000-000023200000}"/>
    <cellStyle name="Normal 4 120" xfId="3614" xr:uid="{00000000-0005-0000-0000-000024200000}"/>
    <cellStyle name="Normal 4 13" xfId="3615" xr:uid="{00000000-0005-0000-0000-000025200000}"/>
    <cellStyle name="Normal 4 13 2" xfId="3616" xr:uid="{00000000-0005-0000-0000-000026200000}"/>
    <cellStyle name="Normal 4 14" xfId="3617" xr:uid="{00000000-0005-0000-0000-000027200000}"/>
    <cellStyle name="Normal 4 14 2" xfId="3618" xr:uid="{00000000-0005-0000-0000-000028200000}"/>
    <cellStyle name="Normal 4 15" xfId="3619" xr:uid="{00000000-0005-0000-0000-000029200000}"/>
    <cellStyle name="Normal 4 15 2" xfId="3620" xr:uid="{00000000-0005-0000-0000-00002A200000}"/>
    <cellStyle name="Normal 4 16" xfId="3621" xr:uid="{00000000-0005-0000-0000-00002B200000}"/>
    <cellStyle name="Normal 4 16 2" xfId="3622" xr:uid="{00000000-0005-0000-0000-00002C200000}"/>
    <cellStyle name="Normal 4 17" xfId="3623" xr:uid="{00000000-0005-0000-0000-00002D200000}"/>
    <cellStyle name="Normal 4 17 2" xfId="3624" xr:uid="{00000000-0005-0000-0000-00002E200000}"/>
    <cellStyle name="Normal 4 18" xfId="3625" xr:uid="{00000000-0005-0000-0000-00002F200000}"/>
    <cellStyle name="Normal 4 18 2" xfId="3626" xr:uid="{00000000-0005-0000-0000-000030200000}"/>
    <cellStyle name="Normal 4 19" xfId="3627" xr:uid="{00000000-0005-0000-0000-000031200000}"/>
    <cellStyle name="Normal 4 19 2" xfId="3628" xr:uid="{00000000-0005-0000-0000-000032200000}"/>
    <cellStyle name="Normal 4 2" xfId="3629" xr:uid="{00000000-0005-0000-0000-000033200000}"/>
    <cellStyle name="Normal 4 2 2" xfId="3630" xr:uid="{00000000-0005-0000-0000-000034200000}"/>
    <cellStyle name="Normal 4 2 3" xfId="3631" xr:uid="{00000000-0005-0000-0000-000035200000}"/>
    <cellStyle name="Normal 4 2 4" xfId="3632" xr:uid="{00000000-0005-0000-0000-000036200000}"/>
    <cellStyle name="Normal 4 2 5" xfId="3633" xr:uid="{00000000-0005-0000-0000-000037200000}"/>
    <cellStyle name="Normal 4 2 6" xfId="3634" xr:uid="{00000000-0005-0000-0000-000038200000}"/>
    <cellStyle name="Normal 4 2 7" xfId="3635" xr:uid="{00000000-0005-0000-0000-000039200000}"/>
    <cellStyle name="Normal 4 2 8" xfId="3636" xr:uid="{00000000-0005-0000-0000-00003A200000}"/>
    <cellStyle name="Normal 4 2 9" xfId="3637" xr:uid="{00000000-0005-0000-0000-00003B200000}"/>
    <cellStyle name="Normal 4 20" xfId="3638" xr:uid="{00000000-0005-0000-0000-00003C200000}"/>
    <cellStyle name="Normal 4 20 2" xfId="3639" xr:uid="{00000000-0005-0000-0000-00003D200000}"/>
    <cellStyle name="Normal 4 21" xfId="3640" xr:uid="{00000000-0005-0000-0000-00003E200000}"/>
    <cellStyle name="Normal 4 21 2" xfId="3641" xr:uid="{00000000-0005-0000-0000-00003F200000}"/>
    <cellStyle name="Normal 4 21 2 2" xfId="3642" xr:uid="{00000000-0005-0000-0000-000040200000}"/>
    <cellStyle name="Normal 4 21 2 2 2" xfId="3643" xr:uid="{00000000-0005-0000-0000-000041200000}"/>
    <cellStyle name="Normal 4 21 2 2 2 2" xfId="3644" xr:uid="{00000000-0005-0000-0000-000042200000}"/>
    <cellStyle name="Normal 4 21 2 2 3" xfId="3645" xr:uid="{00000000-0005-0000-0000-000043200000}"/>
    <cellStyle name="Normal 4 21 2 3" xfId="3646" xr:uid="{00000000-0005-0000-0000-000044200000}"/>
    <cellStyle name="Normal 4 21 2 3 2" xfId="3647" xr:uid="{00000000-0005-0000-0000-000045200000}"/>
    <cellStyle name="Normal 4 21 2 4" xfId="3648" xr:uid="{00000000-0005-0000-0000-000046200000}"/>
    <cellStyle name="Normal 4 21 3" xfId="3649" xr:uid="{00000000-0005-0000-0000-000047200000}"/>
    <cellStyle name="Normal 4 21 3 2" xfId="3650" xr:uid="{00000000-0005-0000-0000-000048200000}"/>
    <cellStyle name="Normal 4 21 3 2 2" xfId="3651" xr:uid="{00000000-0005-0000-0000-000049200000}"/>
    <cellStyle name="Normal 4 21 3 2 2 2" xfId="3652" xr:uid="{00000000-0005-0000-0000-00004A200000}"/>
    <cellStyle name="Normal 4 21 3 2 3" xfId="3653" xr:uid="{00000000-0005-0000-0000-00004B200000}"/>
    <cellStyle name="Normal 4 21 3 3" xfId="3654" xr:uid="{00000000-0005-0000-0000-00004C200000}"/>
    <cellStyle name="Normal 4 21 3 3 2" xfId="3655" xr:uid="{00000000-0005-0000-0000-00004D200000}"/>
    <cellStyle name="Normal 4 21 3 4" xfId="3656" xr:uid="{00000000-0005-0000-0000-00004E200000}"/>
    <cellStyle name="Normal 4 21 4" xfId="3657" xr:uid="{00000000-0005-0000-0000-00004F200000}"/>
    <cellStyle name="Normal 4 21 4 2" xfId="3658" xr:uid="{00000000-0005-0000-0000-000050200000}"/>
    <cellStyle name="Normal 4 21 4 2 2" xfId="3659" xr:uid="{00000000-0005-0000-0000-000051200000}"/>
    <cellStyle name="Normal 4 21 4 2 2 2" xfId="3660" xr:uid="{00000000-0005-0000-0000-000052200000}"/>
    <cellStyle name="Normal 4 21 4 2 3" xfId="3661" xr:uid="{00000000-0005-0000-0000-000053200000}"/>
    <cellStyle name="Normal 4 21 4 3" xfId="3662" xr:uid="{00000000-0005-0000-0000-000054200000}"/>
    <cellStyle name="Normal 4 21 4 3 2" xfId="3663" xr:uid="{00000000-0005-0000-0000-000055200000}"/>
    <cellStyle name="Normal 4 21 4 4" xfId="3664" xr:uid="{00000000-0005-0000-0000-000056200000}"/>
    <cellStyle name="Normal 4 21 5" xfId="3665" xr:uid="{00000000-0005-0000-0000-000057200000}"/>
    <cellStyle name="Normal 4 21 5 2" xfId="3666" xr:uid="{00000000-0005-0000-0000-000058200000}"/>
    <cellStyle name="Normal 4 21 5 2 2" xfId="3667" xr:uid="{00000000-0005-0000-0000-000059200000}"/>
    <cellStyle name="Normal 4 21 5 3" xfId="3668" xr:uid="{00000000-0005-0000-0000-00005A200000}"/>
    <cellStyle name="Normal 4 21 6" xfId="3669" xr:uid="{00000000-0005-0000-0000-00005B200000}"/>
    <cellStyle name="Normal 4 21 6 2" xfId="3670" xr:uid="{00000000-0005-0000-0000-00005C200000}"/>
    <cellStyle name="Normal 4 21 7" xfId="3671" xr:uid="{00000000-0005-0000-0000-00005D200000}"/>
    <cellStyle name="Normal 4 21 8" xfId="3672" xr:uid="{00000000-0005-0000-0000-00005E200000}"/>
    <cellStyle name="Normal 4 22" xfId="3673" xr:uid="{00000000-0005-0000-0000-00005F200000}"/>
    <cellStyle name="Normal 4 22 2" xfId="3674" xr:uid="{00000000-0005-0000-0000-000060200000}"/>
    <cellStyle name="Normal 4 22 2 2" xfId="3675" xr:uid="{00000000-0005-0000-0000-000061200000}"/>
    <cellStyle name="Normal 4 22 2 2 2" xfId="3676" xr:uid="{00000000-0005-0000-0000-000062200000}"/>
    <cellStyle name="Normal 4 22 2 3" xfId="3677" xr:uid="{00000000-0005-0000-0000-000063200000}"/>
    <cellStyle name="Normal 4 22 3" xfId="3678" xr:uid="{00000000-0005-0000-0000-000064200000}"/>
    <cellStyle name="Normal 4 22 3 2" xfId="3679" xr:uid="{00000000-0005-0000-0000-000065200000}"/>
    <cellStyle name="Normal 4 22 4" xfId="3680" xr:uid="{00000000-0005-0000-0000-000066200000}"/>
    <cellStyle name="Normal 4 22 5" xfId="3681" xr:uid="{00000000-0005-0000-0000-000067200000}"/>
    <cellStyle name="Normal 4 23" xfId="3682" xr:uid="{00000000-0005-0000-0000-000068200000}"/>
    <cellStyle name="Normal 4 23 2" xfId="3683" xr:uid="{00000000-0005-0000-0000-000069200000}"/>
    <cellStyle name="Normal 4 23 2 2" xfId="3684" xr:uid="{00000000-0005-0000-0000-00006A200000}"/>
    <cellStyle name="Normal 4 23 2 2 2" xfId="3685" xr:uid="{00000000-0005-0000-0000-00006B200000}"/>
    <cellStyle name="Normal 4 23 2 3" xfId="3686" xr:uid="{00000000-0005-0000-0000-00006C200000}"/>
    <cellStyle name="Normal 4 23 3" xfId="3687" xr:uid="{00000000-0005-0000-0000-00006D200000}"/>
    <cellStyle name="Normal 4 23 3 2" xfId="3688" xr:uid="{00000000-0005-0000-0000-00006E200000}"/>
    <cellStyle name="Normal 4 23 4" xfId="3689" xr:uid="{00000000-0005-0000-0000-00006F200000}"/>
    <cellStyle name="Normal 4 23 5" xfId="3690" xr:uid="{00000000-0005-0000-0000-000070200000}"/>
    <cellStyle name="Normal 4 24" xfId="3691" xr:uid="{00000000-0005-0000-0000-000071200000}"/>
    <cellStyle name="Normal 4 24 2" xfId="3692" xr:uid="{00000000-0005-0000-0000-000072200000}"/>
    <cellStyle name="Normal 4 24 2 2" xfId="3693" xr:uid="{00000000-0005-0000-0000-000073200000}"/>
    <cellStyle name="Normal 4 24 2 2 2" xfId="3694" xr:uid="{00000000-0005-0000-0000-000074200000}"/>
    <cellStyle name="Normal 4 24 2 3" xfId="3695" xr:uid="{00000000-0005-0000-0000-000075200000}"/>
    <cellStyle name="Normal 4 24 3" xfId="3696" xr:uid="{00000000-0005-0000-0000-000076200000}"/>
    <cellStyle name="Normal 4 24 3 2" xfId="3697" xr:uid="{00000000-0005-0000-0000-000077200000}"/>
    <cellStyle name="Normal 4 24 4" xfId="3698" xr:uid="{00000000-0005-0000-0000-000078200000}"/>
    <cellStyle name="Normal 4 24 5" xfId="3699" xr:uid="{00000000-0005-0000-0000-000079200000}"/>
    <cellStyle name="Normal 4 25" xfId="3700" xr:uid="{00000000-0005-0000-0000-00007A200000}"/>
    <cellStyle name="Normal 4 25 2" xfId="3701" xr:uid="{00000000-0005-0000-0000-00007B200000}"/>
    <cellStyle name="Normal 4 25 2 2" xfId="3702" xr:uid="{00000000-0005-0000-0000-00007C200000}"/>
    <cellStyle name="Normal 4 25 3" xfId="3703" xr:uid="{00000000-0005-0000-0000-00007D200000}"/>
    <cellStyle name="Normal 4 25 4" xfId="3704" xr:uid="{00000000-0005-0000-0000-00007E200000}"/>
    <cellStyle name="Normal 4 26" xfId="3705" xr:uid="{00000000-0005-0000-0000-00007F200000}"/>
    <cellStyle name="Normal 4 26 2" xfId="3706" xr:uid="{00000000-0005-0000-0000-000080200000}"/>
    <cellStyle name="Normal 4 27" xfId="3707" xr:uid="{00000000-0005-0000-0000-000081200000}"/>
    <cellStyle name="Normal 4 27 2" xfId="3708" xr:uid="{00000000-0005-0000-0000-000082200000}"/>
    <cellStyle name="Normal 4 27 2 2" xfId="3709" xr:uid="{00000000-0005-0000-0000-000083200000}"/>
    <cellStyle name="Normal 4 27 3" xfId="3710" xr:uid="{00000000-0005-0000-0000-000084200000}"/>
    <cellStyle name="Normal 4 27 4" xfId="3711" xr:uid="{00000000-0005-0000-0000-000085200000}"/>
    <cellStyle name="Normal 4 28" xfId="3712" xr:uid="{00000000-0005-0000-0000-000086200000}"/>
    <cellStyle name="Normal 4 28 2" xfId="3713" xr:uid="{00000000-0005-0000-0000-000087200000}"/>
    <cellStyle name="Normal 4 28 3" xfId="3714" xr:uid="{00000000-0005-0000-0000-000088200000}"/>
    <cellStyle name="Normal 4 29" xfId="3715" xr:uid="{00000000-0005-0000-0000-000089200000}"/>
    <cellStyle name="Normal 4 29 2" xfId="3716" xr:uid="{00000000-0005-0000-0000-00008A200000}"/>
    <cellStyle name="Normal 4 3" xfId="3717" xr:uid="{00000000-0005-0000-0000-00008B200000}"/>
    <cellStyle name="Normal 4 3 2" xfId="3718" xr:uid="{00000000-0005-0000-0000-00008C200000}"/>
    <cellStyle name="Normal 4 3 2 2" xfId="3719" xr:uid="{00000000-0005-0000-0000-00008D200000}"/>
    <cellStyle name="Normal 4 3 2 2 2" xfId="3720" xr:uid="{00000000-0005-0000-0000-00008E200000}"/>
    <cellStyle name="Normal 4 3 2 3" xfId="3721" xr:uid="{00000000-0005-0000-0000-00008F200000}"/>
    <cellStyle name="Normal 4 3 2 4" xfId="3722" xr:uid="{00000000-0005-0000-0000-000090200000}"/>
    <cellStyle name="Normal 4 3 3" xfId="3723" xr:uid="{00000000-0005-0000-0000-000091200000}"/>
    <cellStyle name="Normal 4 3 4" xfId="3724" xr:uid="{00000000-0005-0000-0000-000092200000}"/>
    <cellStyle name="Normal 4 30" xfId="3725" xr:uid="{00000000-0005-0000-0000-000093200000}"/>
    <cellStyle name="Normal 4 30 2" xfId="3726" xr:uid="{00000000-0005-0000-0000-000094200000}"/>
    <cellStyle name="Normal 4 31" xfId="3727" xr:uid="{00000000-0005-0000-0000-000095200000}"/>
    <cellStyle name="Normal 4 31 2" xfId="3728" xr:uid="{00000000-0005-0000-0000-000096200000}"/>
    <cellStyle name="Normal 4 32" xfId="3729" xr:uid="{00000000-0005-0000-0000-000097200000}"/>
    <cellStyle name="Normal 4 32 2" xfId="3730" xr:uid="{00000000-0005-0000-0000-000098200000}"/>
    <cellStyle name="Normal 4 33" xfId="3731" xr:uid="{00000000-0005-0000-0000-000099200000}"/>
    <cellStyle name="Normal 4 33 2" xfId="3732" xr:uid="{00000000-0005-0000-0000-00009A200000}"/>
    <cellStyle name="Normal 4 34" xfId="3733" xr:uid="{00000000-0005-0000-0000-00009B200000}"/>
    <cellStyle name="Normal 4 35" xfId="3734" xr:uid="{00000000-0005-0000-0000-00009C200000}"/>
    <cellStyle name="Normal 4 36" xfId="3735" xr:uid="{00000000-0005-0000-0000-00009D200000}"/>
    <cellStyle name="Normal 4 37" xfId="3736" xr:uid="{00000000-0005-0000-0000-00009E200000}"/>
    <cellStyle name="Normal 4 38" xfId="3737" xr:uid="{00000000-0005-0000-0000-00009F200000}"/>
    <cellStyle name="Normal 4 39" xfId="3738" xr:uid="{00000000-0005-0000-0000-0000A0200000}"/>
    <cellStyle name="Normal 4 4" xfId="3739" xr:uid="{00000000-0005-0000-0000-0000A1200000}"/>
    <cellStyle name="Normal 4 4 2" xfId="3740" xr:uid="{00000000-0005-0000-0000-0000A2200000}"/>
    <cellStyle name="Normal 4 4 3" xfId="3741" xr:uid="{00000000-0005-0000-0000-0000A3200000}"/>
    <cellStyle name="Normal 4 4 4" xfId="3742" xr:uid="{00000000-0005-0000-0000-0000A4200000}"/>
    <cellStyle name="Normal 4 40" xfId="3743" xr:uid="{00000000-0005-0000-0000-0000A5200000}"/>
    <cellStyle name="Normal 4 41" xfId="3744" xr:uid="{00000000-0005-0000-0000-0000A6200000}"/>
    <cellStyle name="Normal 4 42" xfId="3745" xr:uid="{00000000-0005-0000-0000-0000A7200000}"/>
    <cellStyle name="Normal 4 43" xfId="3746" xr:uid="{00000000-0005-0000-0000-0000A8200000}"/>
    <cellStyle name="Normal 4 44" xfId="3747" xr:uid="{00000000-0005-0000-0000-0000A9200000}"/>
    <cellStyle name="Normal 4 45" xfId="3748" xr:uid="{00000000-0005-0000-0000-0000AA200000}"/>
    <cellStyle name="Normal 4 46" xfId="3749" xr:uid="{00000000-0005-0000-0000-0000AB200000}"/>
    <cellStyle name="Normal 4 47" xfId="3750" xr:uid="{00000000-0005-0000-0000-0000AC200000}"/>
    <cellStyle name="Normal 4 48" xfId="3751" xr:uid="{00000000-0005-0000-0000-0000AD200000}"/>
    <cellStyle name="Normal 4 49" xfId="3752" xr:uid="{00000000-0005-0000-0000-0000AE200000}"/>
    <cellStyle name="Normal 4 5" xfId="3753" xr:uid="{00000000-0005-0000-0000-0000AF200000}"/>
    <cellStyle name="Normal 4 5 2" xfId="3754" xr:uid="{00000000-0005-0000-0000-0000B0200000}"/>
    <cellStyle name="Normal 4 50" xfId="3755" xr:uid="{00000000-0005-0000-0000-0000B1200000}"/>
    <cellStyle name="Normal 4 51" xfId="3756" xr:uid="{00000000-0005-0000-0000-0000B2200000}"/>
    <cellStyle name="Normal 4 52" xfId="3757" xr:uid="{00000000-0005-0000-0000-0000B3200000}"/>
    <cellStyle name="Normal 4 53" xfId="3758" xr:uid="{00000000-0005-0000-0000-0000B4200000}"/>
    <cellStyle name="Normal 4 54" xfId="3759" xr:uid="{00000000-0005-0000-0000-0000B5200000}"/>
    <cellStyle name="Normal 4 55" xfId="3760" xr:uid="{00000000-0005-0000-0000-0000B6200000}"/>
    <cellStyle name="Normal 4 56" xfId="3761" xr:uid="{00000000-0005-0000-0000-0000B7200000}"/>
    <cellStyle name="Normal 4 57" xfId="3762" xr:uid="{00000000-0005-0000-0000-0000B8200000}"/>
    <cellStyle name="Normal 4 58" xfId="3763" xr:uid="{00000000-0005-0000-0000-0000B9200000}"/>
    <cellStyle name="Normal 4 59" xfId="3764" xr:uid="{00000000-0005-0000-0000-0000BA200000}"/>
    <cellStyle name="Normal 4 6" xfId="3765" xr:uid="{00000000-0005-0000-0000-0000BB200000}"/>
    <cellStyle name="Normal 4 6 2" xfId="3766" xr:uid="{00000000-0005-0000-0000-0000BC200000}"/>
    <cellStyle name="Normal 4 60" xfId="3767" xr:uid="{00000000-0005-0000-0000-0000BD200000}"/>
    <cellStyle name="Normal 4 61" xfId="3768" xr:uid="{00000000-0005-0000-0000-0000BE200000}"/>
    <cellStyle name="Normal 4 62" xfId="3769" xr:uid="{00000000-0005-0000-0000-0000BF200000}"/>
    <cellStyle name="Normal 4 63" xfId="3770" xr:uid="{00000000-0005-0000-0000-0000C0200000}"/>
    <cellStyle name="Normal 4 64" xfId="3771" xr:uid="{00000000-0005-0000-0000-0000C1200000}"/>
    <cellStyle name="Normal 4 65" xfId="3772" xr:uid="{00000000-0005-0000-0000-0000C2200000}"/>
    <cellStyle name="Normal 4 66" xfId="3773" xr:uid="{00000000-0005-0000-0000-0000C3200000}"/>
    <cellStyle name="Normal 4 67" xfId="3774" xr:uid="{00000000-0005-0000-0000-0000C4200000}"/>
    <cellStyle name="Normal 4 68" xfId="3775" xr:uid="{00000000-0005-0000-0000-0000C5200000}"/>
    <cellStyle name="Normal 4 69" xfId="3776" xr:uid="{00000000-0005-0000-0000-0000C6200000}"/>
    <cellStyle name="Normal 4 7" xfId="3777" xr:uid="{00000000-0005-0000-0000-0000C7200000}"/>
    <cellStyle name="Normal 4 7 2" xfId="3778" xr:uid="{00000000-0005-0000-0000-0000C8200000}"/>
    <cellStyle name="Normal 4 70" xfId="3779" xr:uid="{00000000-0005-0000-0000-0000C9200000}"/>
    <cellStyle name="Normal 4 71" xfId="3780" xr:uid="{00000000-0005-0000-0000-0000CA200000}"/>
    <cellStyle name="Normal 4 72" xfId="3781" xr:uid="{00000000-0005-0000-0000-0000CB200000}"/>
    <cellStyle name="Normal 4 73" xfId="3782" xr:uid="{00000000-0005-0000-0000-0000CC200000}"/>
    <cellStyle name="Normal 4 74" xfId="3783" xr:uid="{00000000-0005-0000-0000-0000CD200000}"/>
    <cellStyle name="Normal 4 75" xfId="3784" xr:uid="{00000000-0005-0000-0000-0000CE200000}"/>
    <cellStyle name="Normal 4 76" xfId="3785" xr:uid="{00000000-0005-0000-0000-0000CF200000}"/>
    <cellStyle name="Normal 4 77" xfId="3786" xr:uid="{00000000-0005-0000-0000-0000D0200000}"/>
    <cellStyle name="Normal 4 78" xfId="3787" xr:uid="{00000000-0005-0000-0000-0000D1200000}"/>
    <cellStyle name="Normal 4 79" xfId="3788" xr:uid="{00000000-0005-0000-0000-0000D2200000}"/>
    <cellStyle name="Normal 4 8" xfId="3789" xr:uid="{00000000-0005-0000-0000-0000D3200000}"/>
    <cellStyle name="Normal 4 8 2" xfId="3790" xr:uid="{00000000-0005-0000-0000-0000D4200000}"/>
    <cellStyle name="Normal 4 80" xfId="3791" xr:uid="{00000000-0005-0000-0000-0000D5200000}"/>
    <cellStyle name="Normal 4 81" xfId="3792" xr:uid="{00000000-0005-0000-0000-0000D6200000}"/>
    <cellStyle name="Normal 4 82" xfId="3793" xr:uid="{00000000-0005-0000-0000-0000D7200000}"/>
    <cellStyle name="Normal 4 83" xfId="3794" xr:uid="{00000000-0005-0000-0000-0000D8200000}"/>
    <cellStyle name="Normal 4 84" xfId="3795" xr:uid="{00000000-0005-0000-0000-0000D9200000}"/>
    <cellStyle name="Normal 4 85" xfId="3796" xr:uid="{00000000-0005-0000-0000-0000DA200000}"/>
    <cellStyle name="Normal 4 86" xfId="3797" xr:uid="{00000000-0005-0000-0000-0000DB200000}"/>
    <cellStyle name="Normal 4 87" xfId="3798" xr:uid="{00000000-0005-0000-0000-0000DC200000}"/>
    <cellStyle name="Normal 4 88" xfId="3799" xr:uid="{00000000-0005-0000-0000-0000DD200000}"/>
    <cellStyle name="Normal 4 89" xfId="3800" xr:uid="{00000000-0005-0000-0000-0000DE200000}"/>
    <cellStyle name="Normal 4 9" xfId="3801" xr:uid="{00000000-0005-0000-0000-0000DF200000}"/>
    <cellStyle name="Normal 4 9 2" xfId="3802" xr:uid="{00000000-0005-0000-0000-0000E0200000}"/>
    <cellStyle name="Normal 4 90" xfId="3803" xr:uid="{00000000-0005-0000-0000-0000E1200000}"/>
    <cellStyle name="Normal 4 91" xfId="3804" xr:uid="{00000000-0005-0000-0000-0000E2200000}"/>
    <cellStyle name="Normal 4 92" xfId="3805" xr:uid="{00000000-0005-0000-0000-0000E3200000}"/>
    <cellStyle name="Normal 4 93" xfId="3806" xr:uid="{00000000-0005-0000-0000-0000E4200000}"/>
    <cellStyle name="Normal 4 94" xfId="3807" xr:uid="{00000000-0005-0000-0000-0000E5200000}"/>
    <cellStyle name="Normal 4 95" xfId="3808" xr:uid="{00000000-0005-0000-0000-0000E6200000}"/>
    <cellStyle name="Normal 4 96" xfId="3809" xr:uid="{00000000-0005-0000-0000-0000E7200000}"/>
    <cellStyle name="Normal 4 97" xfId="3810" xr:uid="{00000000-0005-0000-0000-0000E8200000}"/>
    <cellStyle name="Normal 4 98" xfId="3811" xr:uid="{00000000-0005-0000-0000-0000E9200000}"/>
    <cellStyle name="Normal 4 99" xfId="3812" xr:uid="{00000000-0005-0000-0000-0000EA200000}"/>
    <cellStyle name="Normal 40" xfId="3813" xr:uid="{00000000-0005-0000-0000-0000EB200000}"/>
    <cellStyle name="Normal 41" xfId="3814" xr:uid="{00000000-0005-0000-0000-0000EC200000}"/>
    <cellStyle name="Normal 42" xfId="3815" xr:uid="{00000000-0005-0000-0000-0000ED200000}"/>
    <cellStyle name="Normal 43" xfId="3816" xr:uid="{00000000-0005-0000-0000-0000EE200000}"/>
    <cellStyle name="Normal 44" xfId="3817" xr:uid="{00000000-0005-0000-0000-0000EF200000}"/>
    <cellStyle name="Normal 45" xfId="3818" xr:uid="{00000000-0005-0000-0000-0000F0200000}"/>
    <cellStyle name="Normal 46" xfId="3819" xr:uid="{00000000-0005-0000-0000-0000F1200000}"/>
    <cellStyle name="Normal 47" xfId="3820" xr:uid="{00000000-0005-0000-0000-0000F2200000}"/>
    <cellStyle name="Normal 47 10" xfId="3821" xr:uid="{00000000-0005-0000-0000-0000F3200000}"/>
    <cellStyle name="Normal 47 11" xfId="3822" xr:uid="{00000000-0005-0000-0000-0000F4200000}"/>
    <cellStyle name="Normal 47 11 2" xfId="3823" xr:uid="{00000000-0005-0000-0000-0000F5200000}"/>
    <cellStyle name="Normal 47 11 3" xfId="3824" xr:uid="{00000000-0005-0000-0000-0000F6200000}"/>
    <cellStyle name="Normal 47 11 4" xfId="3825" xr:uid="{00000000-0005-0000-0000-0000F7200000}"/>
    <cellStyle name="Normal 47 11 5" xfId="3826" xr:uid="{00000000-0005-0000-0000-0000F8200000}"/>
    <cellStyle name="Normal 47 11 6" xfId="3827" xr:uid="{00000000-0005-0000-0000-0000F9200000}"/>
    <cellStyle name="Normal 47 11 7" xfId="3828" xr:uid="{00000000-0005-0000-0000-0000FA200000}"/>
    <cellStyle name="Normal 47 11 8" xfId="3829" xr:uid="{00000000-0005-0000-0000-0000FB200000}"/>
    <cellStyle name="Normal 47 12" xfId="3830" xr:uid="{00000000-0005-0000-0000-0000FC200000}"/>
    <cellStyle name="Normal 47 13" xfId="3831" xr:uid="{00000000-0005-0000-0000-0000FD200000}"/>
    <cellStyle name="Normal 47 14" xfId="3832" xr:uid="{00000000-0005-0000-0000-0000FE200000}"/>
    <cellStyle name="Normal 47 15" xfId="3833" xr:uid="{00000000-0005-0000-0000-0000FF200000}"/>
    <cellStyle name="Normal 47 16" xfId="3834" xr:uid="{00000000-0005-0000-0000-000000210000}"/>
    <cellStyle name="Normal 47 17" xfId="3835" xr:uid="{00000000-0005-0000-0000-000001210000}"/>
    <cellStyle name="Normal 47 2" xfId="3836" xr:uid="{00000000-0005-0000-0000-000002210000}"/>
    <cellStyle name="Normal 47 3" xfId="3837" xr:uid="{00000000-0005-0000-0000-000003210000}"/>
    <cellStyle name="Normal 47 3 2" xfId="3838" xr:uid="{00000000-0005-0000-0000-000004210000}"/>
    <cellStyle name="Normal 47 3 3" xfId="3839" xr:uid="{00000000-0005-0000-0000-000005210000}"/>
    <cellStyle name="Normal 47 3 4" xfId="3840" xr:uid="{00000000-0005-0000-0000-000006210000}"/>
    <cellStyle name="Normal 47 3 5" xfId="3841" xr:uid="{00000000-0005-0000-0000-000007210000}"/>
    <cellStyle name="Normal 47 3 6" xfId="3842" xr:uid="{00000000-0005-0000-0000-000008210000}"/>
    <cellStyle name="Normal 47 3 7" xfId="3843" xr:uid="{00000000-0005-0000-0000-000009210000}"/>
    <cellStyle name="Normal 47 3 8" xfId="3844" xr:uid="{00000000-0005-0000-0000-00000A210000}"/>
    <cellStyle name="Normal 47 4" xfId="3845" xr:uid="{00000000-0005-0000-0000-00000B210000}"/>
    <cellStyle name="Normal 47 4 2" xfId="3846" xr:uid="{00000000-0005-0000-0000-00000C210000}"/>
    <cellStyle name="Normal 47 4 3" xfId="3847" xr:uid="{00000000-0005-0000-0000-00000D210000}"/>
    <cellStyle name="Normal 47 4 4" xfId="3848" xr:uid="{00000000-0005-0000-0000-00000E210000}"/>
    <cellStyle name="Normal 47 4 5" xfId="3849" xr:uid="{00000000-0005-0000-0000-00000F210000}"/>
    <cellStyle name="Normal 47 4 6" xfId="3850" xr:uid="{00000000-0005-0000-0000-000010210000}"/>
    <cellStyle name="Normal 47 4 7" xfId="3851" xr:uid="{00000000-0005-0000-0000-000011210000}"/>
    <cellStyle name="Normal 47 4 8" xfId="3852" xr:uid="{00000000-0005-0000-0000-000012210000}"/>
    <cellStyle name="Normal 47 5" xfId="3853" xr:uid="{00000000-0005-0000-0000-000013210000}"/>
    <cellStyle name="Normal 47 5 2" xfId="3854" xr:uid="{00000000-0005-0000-0000-000014210000}"/>
    <cellStyle name="Normal 47 5 3" xfId="3855" xr:uid="{00000000-0005-0000-0000-000015210000}"/>
    <cellStyle name="Normal 47 5 4" xfId="3856" xr:uid="{00000000-0005-0000-0000-000016210000}"/>
    <cellStyle name="Normal 47 5 5" xfId="3857" xr:uid="{00000000-0005-0000-0000-000017210000}"/>
    <cellStyle name="Normal 47 5 6" xfId="3858" xr:uid="{00000000-0005-0000-0000-000018210000}"/>
    <cellStyle name="Normal 47 5 7" xfId="3859" xr:uid="{00000000-0005-0000-0000-000019210000}"/>
    <cellStyle name="Normal 47 5 8" xfId="3860" xr:uid="{00000000-0005-0000-0000-00001A210000}"/>
    <cellStyle name="Normal 47 6" xfId="3861" xr:uid="{00000000-0005-0000-0000-00001B210000}"/>
    <cellStyle name="Normal 47 6 2" xfId="3862" xr:uid="{00000000-0005-0000-0000-00001C210000}"/>
    <cellStyle name="Normal 47 6 3" xfId="3863" xr:uid="{00000000-0005-0000-0000-00001D210000}"/>
    <cellStyle name="Normal 47 6 4" xfId="3864" xr:uid="{00000000-0005-0000-0000-00001E210000}"/>
    <cellStyle name="Normal 47 6 5" xfId="3865" xr:uid="{00000000-0005-0000-0000-00001F210000}"/>
    <cellStyle name="Normal 47 6 6" xfId="3866" xr:uid="{00000000-0005-0000-0000-000020210000}"/>
    <cellStyle name="Normal 47 6 7" xfId="3867" xr:uid="{00000000-0005-0000-0000-000021210000}"/>
    <cellStyle name="Normal 47 6 8" xfId="3868" xr:uid="{00000000-0005-0000-0000-000022210000}"/>
    <cellStyle name="Normal 47 7" xfId="3869" xr:uid="{00000000-0005-0000-0000-000023210000}"/>
    <cellStyle name="Normal 47 7 2" xfId="3870" xr:uid="{00000000-0005-0000-0000-000024210000}"/>
    <cellStyle name="Normal 47 7 3" xfId="3871" xr:uid="{00000000-0005-0000-0000-000025210000}"/>
    <cellStyle name="Normal 47 7 4" xfId="3872" xr:uid="{00000000-0005-0000-0000-000026210000}"/>
    <cellStyle name="Normal 47 7 5" xfId="3873" xr:uid="{00000000-0005-0000-0000-000027210000}"/>
    <cellStyle name="Normal 47 7 6" xfId="3874" xr:uid="{00000000-0005-0000-0000-000028210000}"/>
    <cellStyle name="Normal 47 7 7" xfId="3875" xr:uid="{00000000-0005-0000-0000-000029210000}"/>
    <cellStyle name="Normal 47 7 8" xfId="3876" xr:uid="{00000000-0005-0000-0000-00002A210000}"/>
    <cellStyle name="Normal 47 8" xfId="3877" xr:uid="{00000000-0005-0000-0000-00002B210000}"/>
    <cellStyle name="Normal 47 8 2" xfId="3878" xr:uid="{00000000-0005-0000-0000-00002C210000}"/>
    <cellStyle name="Normal 47 8 3" xfId="3879" xr:uid="{00000000-0005-0000-0000-00002D210000}"/>
    <cellStyle name="Normal 47 8 4" xfId="3880" xr:uid="{00000000-0005-0000-0000-00002E210000}"/>
    <cellStyle name="Normal 47 8 5" xfId="3881" xr:uid="{00000000-0005-0000-0000-00002F210000}"/>
    <cellStyle name="Normal 47 8 6" xfId="3882" xr:uid="{00000000-0005-0000-0000-000030210000}"/>
    <cellStyle name="Normal 47 8 7" xfId="3883" xr:uid="{00000000-0005-0000-0000-000031210000}"/>
    <cellStyle name="Normal 47 8 8" xfId="3884" xr:uid="{00000000-0005-0000-0000-000032210000}"/>
    <cellStyle name="Normal 47 9" xfId="3885" xr:uid="{00000000-0005-0000-0000-000033210000}"/>
    <cellStyle name="Normal 48" xfId="3886" xr:uid="{00000000-0005-0000-0000-000034210000}"/>
    <cellStyle name="Normal 49" xfId="3887" xr:uid="{00000000-0005-0000-0000-000035210000}"/>
    <cellStyle name="Normal 49 2" xfId="3888" xr:uid="{00000000-0005-0000-0000-000036210000}"/>
    <cellStyle name="Normal 49 2 2" xfId="3889" xr:uid="{00000000-0005-0000-0000-000037210000}"/>
    <cellStyle name="Normal 49 2 2 2" xfId="3890" xr:uid="{00000000-0005-0000-0000-000038210000}"/>
    <cellStyle name="Normal 49 2 2 2 2" xfId="3891" xr:uid="{00000000-0005-0000-0000-000039210000}"/>
    <cellStyle name="Normal 49 2 2 3" xfId="3892" xr:uid="{00000000-0005-0000-0000-00003A210000}"/>
    <cellStyle name="Normal 49 2 3" xfId="3893" xr:uid="{00000000-0005-0000-0000-00003B210000}"/>
    <cellStyle name="Normal 49 2 3 2" xfId="3894" xr:uid="{00000000-0005-0000-0000-00003C210000}"/>
    <cellStyle name="Normal 49 2 4" xfId="3895" xr:uid="{00000000-0005-0000-0000-00003D210000}"/>
    <cellStyle name="Normal 49 3" xfId="3896" xr:uid="{00000000-0005-0000-0000-00003E210000}"/>
    <cellStyle name="Normal 49 3 2" xfId="3897" xr:uid="{00000000-0005-0000-0000-00003F210000}"/>
    <cellStyle name="Normal 49 3 2 2" xfId="3898" xr:uid="{00000000-0005-0000-0000-000040210000}"/>
    <cellStyle name="Normal 49 3 2 2 2" xfId="3899" xr:uid="{00000000-0005-0000-0000-000041210000}"/>
    <cellStyle name="Normal 49 3 2 3" xfId="3900" xr:uid="{00000000-0005-0000-0000-000042210000}"/>
    <cellStyle name="Normal 49 3 3" xfId="3901" xr:uid="{00000000-0005-0000-0000-000043210000}"/>
    <cellStyle name="Normal 49 3 3 2" xfId="3902" xr:uid="{00000000-0005-0000-0000-000044210000}"/>
    <cellStyle name="Normal 49 3 4" xfId="3903" xr:uid="{00000000-0005-0000-0000-000045210000}"/>
    <cellStyle name="Normal 49 4" xfId="3904" xr:uid="{00000000-0005-0000-0000-000046210000}"/>
    <cellStyle name="Normal 49 4 2" xfId="3905" xr:uid="{00000000-0005-0000-0000-000047210000}"/>
    <cellStyle name="Normal 49 4 2 2" xfId="3906" xr:uid="{00000000-0005-0000-0000-000048210000}"/>
    <cellStyle name="Normal 49 4 2 2 2" xfId="3907" xr:uid="{00000000-0005-0000-0000-000049210000}"/>
    <cellStyle name="Normal 49 4 2 3" xfId="3908" xr:uid="{00000000-0005-0000-0000-00004A210000}"/>
    <cellStyle name="Normal 49 4 3" xfId="3909" xr:uid="{00000000-0005-0000-0000-00004B210000}"/>
    <cellStyle name="Normal 49 4 3 2" xfId="3910" xr:uid="{00000000-0005-0000-0000-00004C210000}"/>
    <cellStyle name="Normal 49 4 4" xfId="3911" xr:uid="{00000000-0005-0000-0000-00004D210000}"/>
    <cellStyle name="Normal 49 5" xfId="3912" xr:uid="{00000000-0005-0000-0000-00004E210000}"/>
    <cellStyle name="Normal 49 5 2" xfId="3913" xr:uid="{00000000-0005-0000-0000-00004F210000}"/>
    <cellStyle name="Normal 49 5 2 2" xfId="3914" xr:uid="{00000000-0005-0000-0000-000050210000}"/>
    <cellStyle name="Normal 49 5 3" xfId="3915" xr:uid="{00000000-0005-0000-0000-000051210000}"/>
    <cellStyle name="Normal 49 6" xfId="3916" xr:uid="{00000000-0005-0000-0000-000052210000}"/>
    <cellStyle name="Normal 49 6 2" xfId="3917" xr:uid="{00000000-0005-0000-0000-000053210000}"/>
    <cellStyle name="Normal 49 7" xfId="3918" xr:uid="{00000000-0005-0000-0000-000054210000}"/>
    <cellStyle name="Normal 49 8" xfId="3919" xr:uid="{00000000-0005-0000-0000-000055210000}"/>
    <cellStyle name="Normal 5" xfId="54" xr:uid="{00000000-0005-0000-0000-000056210000}"/>
    <cellStyle name="Normal-- 5" xfId="4540" xr:uid="{00000000-0005-0000-0000-000057210000}"/>
    <cellStyle name="Normal 5 10" xfId="3920" xr:uid="{00000000-0005-0000-0000-000058210000}"/>
    <cellStyle name="Normal 5 10 2" xfId="3921" xr:uid="{00000000-0005-0000-0000-000059210000}"/>
    <cellStyle name="Normal 5 100" xfId="3922" xr:uid="{00000000-0005-0000-0000-00005A210000}"/>
    <cellStyle name="Normal 5 101" xfId="3923" xr:uid="{00000000-0005-0000-0000-00005B210000}"/>
    <cellStyle name="Normal 5 102" xfId="3924" xr:uid="{00000000-0005-0000-0000-00005C210000}"/>
    <cellStyle name="Normal 5 103" xfId="3925" xr:uid="{00000000-0005-0000-0000-00005D210000}"/>
    <cellStyle name="Normal 5 104" xfId="3926" xr:uid="{00000000-0005-0000-0000-00005E210000}"/>
    <cellStyle name="Normal 5 105" xfId="3927" xr:uid="{00000000-0005-0000-0000-00005F210000}"/>
    <cellStyle name="Normal 5 106" xfId="3928" xr:uid="{00000000-0005-0000-0000-000060210000}"/>
    <cellStyle name="Normal 5 107" xfId="3929" xr:uid="{00000000-0005-0000-0000-000061210000}"/>
    <cellStyle name="Normal 5 108" xfId="3930" xr:uid="{00000000-0005-0000-0000-000062210000}"/>
    <cellStyle name="Normal 5 109" xfId="3931" xr:uid="{00000000-0005-0000-0000-000063210000}"/>
    <cellStyle name="Normal 5 11" xfId="3932" xr:uid="{00000000-0005-0000-0000-000064210000}"/>
    <cellStyle name="Normal 5 11 2" xfId="3933" xr:uid="{00000000-0005-0000-0000-000065210000}"/>
    <cellStyle name="Normal 5 110" xfId="3934" xr:uid="{00000000-0005-0000-0000-000066210000}"/>
    <cellStyle name="Normal 5 111" xfId="3935" xr:uid="{00000000-0005-0000-0000-000067210000}"/>
    <cellStyle name="Normal 5 112" xfId="3936" xr:uid="{00000000-0005-0000-0000-000068210000}"/>
    <cellStyle name="Normal 5 113" xfId="3937" xr:uid="{00000000-0005-0000-0000-000069210000}"/>
    <cellStyle name="Normal 5 12" xfId="3938" xr:uid="{00000000-0005-0000-0000-00006A210000}"/>
    <cellStyle name="Normal 5 12 2" xfId="3939" xr:uid="{00000000-0005-0000-0000-00006B210000}"/>
    <cellStyle name="Normal 5 13" xfId="3940" xr:uid="{00000000-0005-0000-0000-00006C210000}"/>
    <cellStyle name="Normal 5 13 2" xfId="3941" xr:uid="{00000000-0005-0000-0000-00006D210000}"/>
    <cellStyle name="Normal 5 14" xfId="3942" xr:uid="{00000000-0005-0000-0000-00006E210000}"/>
    <cellStyle name="Normal 5 14 2" xfId="3943" xr:uid="{00000000-0005-0000-0000-00006F210000}"/>
    <cellStyle name="Normal 5 15" xfId="3944" xr:uid="{00000000-0005-0000-0000-000070210000}"/>
    <cellStyle name="Normal 5 15 2" xfId="3945" xr:uid="{00000000-0005-0000-0000-000071210000}"/>
    <cellStyle name="Normal 5 16" xfId="3946" xr:uid="{00000000-0005-0000-0000-000072210000}"/>
    <cellStyle name="Normal 5 16 2" xfId="3947" xr:uid="{00000000-0005-0000-0000-000073210000}"/>
    <cellStyle name="Normal 5 17" xfId="3948" xr:uid="{00000000-0005-0000-0000-000074210000}"/>
    <cellStyle name="Normal 5 17 2" xfId="3949" xr:uid="{00000000-0005-0000-0000-000075210000}"/>
    <cellStyle name="Normal 5 18" xfId="3950" xr:uid="{00000000-0005-0000-0000-000076210000}"/>
    <cellStyle name="Normal 5 18 2" xfId="3951" xr:uid="{00000000-0005-0000-0000-000077210000}"/>
    <cellStyle name="Normal 5 19" xfId="3952" xr:uid="{00000000-0005-0000-0000-000078210000}"/>
    <cellStyle name="Normal 5 19 2" xfId="3953" xr:uid="{00000000-0005-0000-0000-000079210000}"/>
    <cellStyle name="Normal 5 2" xfId="74" xr:uid="{00000000-0005-0000-0000-00007A210000}"/>
    <cellStyle name="Normal 5 2 2" xfId="3954" xr:uid="{00000000-0005-0000-0000-00007B210000}"/>
    <cellStyle name="Normal 5 2 3" xfId="3955" xr:uid="{00000000-0005-0000-0000-00007C210000}"/>
    <cellStyle name="Normal 5 2 4" xfId="3956" xr:uid="{00000000-0005-0000-0000-00007D210000}"/>
    <cellStyle name="Normal 5 2 5" xfId="3957" xr:uid="{00000000-0005-0000-0000-00007E210000}"/>
    <cellStyle name="Normal 5 20" xfId="3958" xr:uid="{00000000-0005-0000-0000-00007F210000}"/>
    <cellStyle name="Normal 5 20 2" xfId="3959" xr:uid="{00000000-0005-0000-0000-000080210000}"/>
    <cellStyle name="Normal 5 21" xfId="3960" xr:uid="{00000000-0005-0000-0000-000081210000}"/>
    <cellStyle name="Normal 5 21 2" xfId="3961" xr:uid="{00000000-0005-0000-0000-000082210000}"/>
    <cellStyle name="Normal 5 22" xfId="3962" xr:uid="{00000000-0005-0000-0000-000083210000}"/>
    <cellStyle name="Normal 5 22 2" xfId="3963" xr:uid="{00000000-0005-0000-0000-000084210000}"/>
    <cellStyle name="Normal 5 22 2 2" xfId="3964" xr:uid="{00000000-0005-0000-0000-000085210000}"/>
    <cellStyle name="Normal 5 22 3" xfId="3965" xr:uid="{00000000-0005-0000-0000-000086210000}"/>
    <cellStyle name="Normal 5 22 4" xfId="3966" xr:uid="{00000000-0005-0000-0000-000087210000}"/>
    <cellStyle name="Normal 5 23" xfId="3967" xr:uid="{00000000-0005-0000-0000-000088210000}"/>
    <cellStyle name="Normal 5 23 2" xfId="3968" xr:uid="{00000000-0005-0000-0000-000089210000}"/>
    <cellStyle name="Normal 5 24" xfId="3969" xr:uid="{00000000-0005-0000-0000-00008A210000}"/>
    <cellStyle name="Normal 5 24 2" xfId="3970" xr:uid="{00000000-0005-0000-0000-00008B210000}"/>
    <cellStyle name="Normal 5 25" xfId="3971" xr:uid="{00000000-0005-0000-0000-00008C210000}"/>
    <cellStyle name="Normal 5 25 2" xfId="3972" xr:uid="{00000000-0005-0000-0000-00008D210000}"/>
    <cellStyle name="Normal 5 26" xfId="3973" xr:uid="{00000000-0005-0000-0000-00008E210000}"/>
    <cellStyle name="Normal 5 26 2" xfId="3974" xr:uid="{00000000-0005-0000-0000-00008F210000}"/>
    <cellStyle name="Normal 5 27" xfId="3975" xr:uid="{00000000-0005-0000-0000-000090210000}"/>
    <cellStyle name="Normal 5 27 2" xfId="3976" xr:uid="{00000000-0005-0000-0000-000091210000}"/>
    <cellStyle name="Normal 5 28" xfId="3977" xr:uid="{00000000-0005-0000-0000-000092210000}"/>
    <cellStyle name="Normal 5 28 2" xfId="3978" xr:uid="{00000000-0005-0000-0000-000093210000}"/>
    <cellStyle name="Normal 5 29" xfId="3979" xr:uid="{00000000-0005-0000-0000-000094210000}"/>
    <cellStyle name="Normal 5 29 2" xfId="3980" xr:uid="{00000000-0005-0000-0000-000095210000}"/>
    <cellStyle name="Normal 5 3" xfId="3981" xr:uid="{00000000-0005-0000-0000-000096210000}"/>
    <cellStyle name="Normal 5 3 2" xfId="3982" xr:uid="{00000000-0005-0000-0000-000097210000}"/>
    <cellStyle name="Normal 5 30" xfId="3983" xr:uid="{00000000-0005-0000-0000-000098210000}"/>
    <cellStyle name="Normal 5 30 2" xfId="3984" xr:uid="{00000000-0005-0000-0000-000099210000}"/>
    <cellStyle name="Normal 5 31" xfId="3985" xr:uid="{00000000-0005-0000-0000-00009A210000}"/>
    <cellStyle name="Normal 5 31 2" xfId="3986" xr:uid="{00000000-0005-0000-0000-00009B210000}"/>
    <cellStyle name="Normal 5 32" xfId="3987" xr:uid="{00000000-0005-0000-0000-00009C210000}"/>
    <cellStyle name="Normal 5 32 2" xfId="3988" xr:uid="{00000000-0005-0000-0000-00009D210000}"/>
    <cellStyle name="Normal 5 33" xfId="3989" xr:uid="{00000000-0005-0000-0000-00009E210000}"/>
    <cellStyle name="Normal 5 33 2" xfId="3990" xr:uid="{00000000-0005-0000-0000-00009F210000}"/>
    <cellStyle name="Normal 5 34" xfId="3991" xr:uid="{00000000-0005-0000-0000-0000A0210000}"/>
    <cellStyle name="Normal 5 34 2" xfId="3992" xr:uid="{00000000-0005-0000-0000-0000A1210000}"/>
    <cellStyle name="Normal 5 35" xfId="3993" xr:uid="{00000000-0005-0000-0000-0000A2210000}"/>
    <cellStyle name="Normal 5 35 2" xfId="3994" xr:uid="{00000000-0005-0000-0000-0000A3210000}"/>
    <cellStyle name="Normal 5 36" xfId="3995" xr:uid="{00000000-0005-0000-0000-0000A4210000}"/>
    <cellStyle name="Normal 5 36 2" xfId="3996" xr:uid="{00000000-0005-0000-0000-0000A5210000}"/>
    <cellStyle name="Normal 5 37" xfId="3997" xr:uid="{00000000-0005-0000-0000-0000A6210000}"/>
    <cellStyle name="Normal 5 37 2" xfId="3998" xr:uid="{00000000-0005-0000-0000-0000A7210000}"/>
    <cellStyle name="Normal 5 38" xfId="3999" xr:uid="{00000000-0005-0000-0000-0000A8210000}"/>
    <cellStyle name="Normal 5 39" xfId="4000" xr:uid="{00000000-0005-0000-0000-0000A9210000}"/>
    <cellStyle name="Normal 5 4" xfId="4001" xr:uid="{00000000-0005-0000-0000-0000AA210000}"/>
    <cellStyle name="Normal 5 4 2" xfId="4002" xr:uid="{00000000-0005-0000-0000-0000AB210000}"/>
    <cellStyle name="Normal 5 40" xfId="4003" xr:uid="{00000000-0005-0000-0000-0000AC210000}"/>
    <cellStyle name="Normal 5 41" xfId="4004" xr:uid="{00000000-0005-0000-0000-0000AD210000}"/>
    <cellStyle name="Normal 5 42" xfId="4005" xr:uid="{00000000-0005-0000-0000-0000AE210000}"/>
    <cellStyle name="Normal 5 43" xfId="4006" xr:uid="{00000000-0005-0000-0000-0000AF210000}"/>
    <cellStyle name="Normal 5 44" xfId="4007" xr:uid="{00000000-0005-0000-0000-0000B0210000}"/>
    <cellStyle name="Normal 5 45" xfId="4008" xr:uid="{00000000-0005-0000-0000-0000B1210000}"/>
    <cellStyle name="Normal 5 46" xfId="4009" xr:uid="{00000000-0005-0000-0000-0000B2210000}"/>
    <cellStyle name="Normal 5 47" xfId="4010" xr:uid="{00000000-0005-0000-0000-0000B3210000}"/>
    <cellStyle name="Normal 5 48" xfId="4011" xr:uid="{00000000-0005-0000-0000-0000B4210000}"/>
    <cellStyle name="Normal 5 49" xfId="4012" xr:uid="{00000000-0005-0000-0000-0000B5210000}"/>
    <cellStyle name="Normal 5 5" xfId="4013" xr:uid="{00000000-0005-0000-0000-0000B6210000}"/>
    <cellStyle name="Normal 5 5 2" xfId="4014" xr:uid="{00000000-0005-0000-0000-0000B7210000}"/>
    <cellStyle name="Normal 5 50" xfId="4015" xr:uid="{00000000-0005-0000-0000-0000B8210000}"/>
    <cellStyle name="Normal 5 51" xfId="4016" xr:uid="{00000000-0005-0000-0000-0000B9210000}"/>
    <cellStyle name="Normal 5 52" xfId="4017" xr:uid="{00000000-0005-0000-0000-0000BA210000}"/>
    <cellStyle name="Normal 5 53" xfId="4018" xr:uid="{00000000-0005-0000-0000-0000BB210000}"/>
    <cellStyle name="Normal 5 54" xfId="4019" xr:uid="{00000000-0005-0000-0000-0000BC210000}"/>
    <cellStyle name="Normal 5 55" xfId="4020" xr:uid="{00000000-0005-0000-0000-0000BD210000}"/>
    <cellStyle name="Normal 5 56" xfId="4021" xr:uid="{00000000-0005-0000-0000-0000BE210000}"/>
    <cellStyle name="Normal 5 57" xfId="4022" xr:uid="{00000000-0005-0000-0000-0000BF210000}"/>
    <cellStyle name="Normal 5 58" xfId="4023" xr:uid="{00000000-0005-0000-0000-0000C0210000}"/>
    <cellStyle name="Normal 5 59" xfId="4024" xr:uid="{00000000-0005-0000-0000-0000C1210000}"/>
    <cellStyle name="Normal 5 6" xfId="4025" xr:uid="{00000000-0005-0000-0000-0000C2210000}"/>
    <cellStyle name="Normal 5 6 2" xfId="4026" xr:uid="{00000000-0005-0000-0000-0000C3210000}"/>
    <cellStyle name="Normal 5 60" xfId="4027" xr:uid="{00000000-0005-0000-0000-0000C4210000}"/>
    <cellStyle name="Normal 5 61" xfId="4028" xr:uid="{00000000-0005-0000-0000-0000C5210000}"/>
    <cellStyle name="Normal 5 62" xfId="4029" xr:uid="{00000000-0005-0000-0000-0000C6210000}"/>
    <cellStyle name="Normal 5 63" xfId="4030" xr:uid="{00000000-0005-0000-0000-0000C7210000}"/>
    <cellStyle name="Normal 5 64" xfId="4031" xr:uid="{00000000-0005-0000-0000-0000C8210000}"/>
    <cellStyle name="Normal 5 65" xfId="4032" xr:uid="{00000000-0005-0000-0000-0000C9210000}"/>
    <cellStyle name="Normal 5 66" xfId="4033" xr:uid="{00000000-0005-0000-0000-0000CA210000}"/>
    <cellStyle name="Normal 5 67" xfId="4034" xr:uid="{00000000-0005-0000-0000-0000CB210000}"/>
    <cellStyle name="Normal 5 68" xfId="4035" xr:uid="{00000000-0005-0000-0000-0000CC210000}"/>
    <cellStyle name="Normal 5 69" xfId="4036" xr:uid="{00000000-0005-0000-0000-0000CD210000}"/>
    <cellStyle name="Normal 5 7" xfId="4037" xr:uid="{00000000-0005-0000-0000-0000CE210000}"/>
    <cellStyle name="Normal 5 7 2" xfId="4038" xr:uid="{00000000-0005-0000-0000-0000CF210000}"/>
    <cellStyle name="Normal 5 70" xfId="4039" xr:uid="{00000000-0005-0000-0000-0000D0210000}"/>
    <cellStyle name="Normal 5 71" xfId="4040" xr:uid="{00000000-0005-0000-0000-0000D1210000}"/>
    <cellStyle name="Normal 5 72" xfId="4041" xr:uid="{00000000-0005-0000-0000-0000D2210000}"/>
    <cellStyle name="Normal 5 73" xfId="4042" xr:uid="{00000000-0005-0000-0000-0000D3210000}"/>
    <cellStyle name="Normal 5 74" xfId="4043" xr:uid="{00000000-0005-0000-0000-0000D4210000}"/>
    <cellStyle name="Normal 5 75" xfId="4044" xr:uid="{00000000-0005-0000-0000-0000D5210000}"/>
    <cellStyle name="Normal 5 76" xfId="4045" xr:uid="{00000000-0005-0000-0000-0000D6210000}"/>
    <cellStyle name="Normal 5 77" xfId="4046" xr:uid="{00000000-0005-0000-0000-0000D7210000}"/>
    <cellStyle name="Normal 5 78" xfId="4047" xr:uid="{00000000-0005-0000-0000-0000D8210000}"/>
    <cellStyle name="Normal 5 79" xfId="4048" xr:uid="{00000000-0005-0000-0000-0000D9210000}"/>
    <cellStyle name="Normal 5 8" xfId="4049" xr:uid="{00000000-0005-0000-0000-0000DA210000}"/>
    <cellStyle name="Normal 5 8 2" xfId="4050" xr:uid="{00000000-0005-0000-0000-0000DB210000}"/>
    <cellStyle name="Normal 5 80" xfId="4051" xr:uid="{00000000-0005-0000-0000-0000DC210000}"/>
    <cellStyle name="Normal 5 81" xfId="4052" xr:uid="{00000000-0005-0000-0000-0000DD210000}"/>
    <cellStyle name="Normal 5 82" xfId="4053" xr:uid="{00000000-0005-0000-0000-0000DE210000}"/>
    <cellStyle name="Normal 5 83" xfId="4054" xr:uid="{00000000-0005-0000-0000-0000DF210000}"/>
    <cellStyle name="Normal 5 84" xfId="4055" xr:uid="{00000000-0005-0000-0000-0000E0210000}"/>
    <cellStyle name="Normal 5 85" xfId="4056" xr:uid="{00000000-0005-0000-0000-0000E1210000}"/>
    <cellStyle name="Normal 5 86" xfId="4057" xr:uid="{00000000-0005-0000-0000-0000E2210000}"/>
    <cellStyle name="Normal 5 87" xfId="4058" xr:uid="{00000000-0005-0000-0000-0000E3210000}"/>
    <cellStyle name="Normal 5 88" xfId="4059" xr:uid="{00000000-0005-0000-0000-0000E4210000}"/>
    <cellStyle name="Normal 5 89" xfId="4060" xr:uid="{00000000-0005-0000-0000-0000E5210000}"/>
    <cellStyle name="Normal 5 9" xfId="4061" xr:uid="{00000000-0005-0000-0000-0000E6210000}"/>
    <cellStyle name="Normal 5 9 2" xfId="4062" xr:uid="{00000000-0005-0000-0000-0000E7210000}"/>
    <cellStyle name="Normal 5 90" xfId="4063" xr:uid="{00000000-0005-0000-0000-0000E8210000}"/>
    <cellStyle name="Normal 5 91" xfId="4064" xr:uid="{00000000-0005-0000-0000-0000E9210000}"/>
    <cellStyle name="Normal 5 92" xfId="4065" xr:uid="{00000000-0005-0000-0000-0000EA210000}"/>
    <cellStyle name="Normal 5 93" xfId="4066" xr:uid="{00000000-0005-0000-0000-0000EB210000}"/>
    <cellStyle name="Normal 5 94" xfId="4067" xr:uid="{00000000-0005-0000-0000-0000EC210000}"/>
    <cellStyle name="Normal 5 95" xfId="4068" xr:uid="{00000000-0005-0000-0000-0000ED210000}"/>
    <cellStyle name="Normal 5 96" xfId="4069" xr:uid="{00000000-0005-0000-0000-0000EE210000}"/>
    <cellStyle name="Normal 5 97" xfId="4070" xr:uid="{00000000-0005-0000-0000-0000EF210000}"/>
    <cellStyle name="Normal 5 98" xfId="4071" xr:uid="{00000000-0005-0000-0000-0000F0210000}"/>
    <cellStyle name="Normal 5 99" xfId="4072" xr:uid="{00000000-0005-0000-0000-0000F1210000}"/>
    <cellStyle name="Normal 50" xfId="4073" xr:uid="{00000000-0005-0000-0000-0000F2210000}"/>
    <cellStyle name="Normal 50 2" xfId="4074" xr:uid="{00000000-0005-0000-0000-0000F3210000}"/>
    <cellStyle name="Normal 50 3" xfId="4075" xr:uid="{00000000-0005-0000-0000-0000F4210000}"/>
    <cellStyle name="Normal 50 4" xfId="4076" xr:uid="{00000000-0005-0000-0000-0000F5210000}"/>
    <cellStyle name="Normal 50 5" xfId="4077" xr:uid="{00000000-0005-0000-0000-0000F6210000}"/>
    <cellStyle name="Normal 50 6" xfId="4078" xr:uid="{00000000-0005-0000-0000-0000F7210000}"/>
    <cellStyle name="Normal 50 7" xfId="4079" xr:uid="{00000000-0005-0000-0000-0000F8210000}"/>
    <cellStyle name="Normal 50 8" xfId="4080" xr:uid="{00000000-0005-0000-0000-0000F9210000}"/>
    <cellStyle name="Normal 51" xfId="4081" xr:uid="{00000000-0005-0000-0000-0000FA210000}"/>
    <cellStyle name="Normal 51 2" xfId="4082" xr:uid="{00000000-0005-0000-0000-0000FB210000}"/>
    <cellStyle name="Normal 51 2 2" xfId="4083" xr:uid="{00000000-0005-0000-0000-0000FC210000}"/>
    <cellStyle name="Normal 51 2 2 2" xfId="4084" xr:uid="{00000000-0005-0000-0000-0000FD210000}"/>
    <cellStyle name="Normal 51 2 2 2 2" xfId="4085" xr:uid="{00000000-0005-0000-0000-0000FE210000}"/>
    <cellStyle name="Normal 51 2 2 3" xfId="4086" xr:uid="{00000000-0005-0000-0000-0000FF210000}"/>
    <cellStyle name="Normal 51 2 3" xfId="4087" xr:uid="{00000000-0005-0000-0000-000000220000}"/>
    <cellStyle name="Normal 51 2 3 2" xfId="4088" xr:uid="{00000000-0005-0000-0000-000001220000}"/>
    <cellStyle name="Normal 51 2 4" xfId="4089" xr:uid="{00000000-0005-0000-0000-000002220000}"/>
    <cellStyle name="Normal 51 3" xfId="4090" xr:uid="{00000000-0005-0000-0000-000003220000}"/>
    <cellStyle name="Normal 51 3 2" xfId="4091" xr:uid="{00000000-0005-0000-0000-000004220000}"/>
    <cellStyle name="Normal 51 3 2 2" xfId="4092" xr:uid="{00000000-0005-0000-0000-000005220000}"/>
    <cellStyle name="Normal 51 3 3" xfId="4093" xr:uid="{00000000-0005-0000-0000-000006220000}"/>
    <cellStyle name="Normal 51 4" xfId="4094" xr:uid="{00000000-0005-0000-0000-000007220000}"/>
    <cellStyle name="Normal 51 4 2" xfId="4095" xr:uid="{00000000-0005-0000-0000-000008220000}"/>
    <cellStyle name="Normal 51 5" xfId="4096" xr:uid="{00000000-0005-0000-0000-000009220000}"/>
    <cellStyle name="Normal 51 6" xfId="4097" xr:uid="{00000000-0005-0000-0000-00000A220000}"/>
    <cellStyle name="Normal 51 7" xfId="4098" xr:uid="{00000000-0005-0000-0000-00000B220000}"/>
    <cellStyle name="Normal 51 8" xfId="4099" xr:uid="{00000000-0005-0000-0000-00000C220000}"/>
    <cellStyle name="Normal 52" xfId="4100" xr:uid="{00000000-0005-0000-0000-00000D220000}"/>
    <cellStyle name="Normal 52 2" xfId="4101" xr:uid="{00000000-0005-0000-0000-00000E220000}"/>
    <cellStyle name="Normal 52 2 2" xfId="4102" xr:uid="{00000000-0005-0000-0000-00000F220000}"/>
    <cellStyle name="Normal 52 3" xfId="4103" xr:uid="{00000000-0005-0000-0000-000010220000}"/>
    <cellStyle name="Normal 52 4" xfId="4104" xr:uid="{00000000-0005-0000-0000-000011220000}"/>
    <cellStyle name="Normal 52 5" xfId="4105" xr:uid="{00000000-0005-0000-0000-000012220000}"/>
    <cellStyle name="Normal 52 6" xfId="4106" xr:uid="{00000000-0005-0000-0000-000013220000}"/>
    <cellStyle name="Normal 52 7" xfId="4107" xr:uid="{00000000-0005-0000-0000-000014220000}"/>
    <cellStyle name="Normal 52 8" xfId="4108" xr:uid="{00000000-0005-0000-0000-000015220000}"/>
    <cellStyle name="Normal 53" xfId="4109" xr:uid="{00000000-0005-0000-0000-000016220000}"/>
    <cellStyle name="Normal 53 2" xfId="4110" xr:uid="{00000000-0005-0000-0000-000017220000}"/>
    <cellStyle name="Normal 53 2 2" xfId="4111" xr:uid="{00000000-0005-0000-0000-000018220000}"/>
    <cellStyle name="Normal 53 2 2 2" xfId="4112" xr:uid="{00000000-0005-0000-0000-000019220000}"/>
    <cellStyle name="Normal 53 2 3" xfId="4113" xr:uid="{00000000-0005-0000-0000-00001A220000}"/>
    <cellStyle name="Normal 53 3" xfId="4114" xr:uid="{00000000-0005-0000-0000-00001B220000}"/>
    <cellStyle name="Normal 53 3 2" xfId="4115" xr:uid="{00000000-0005-0000-0000-00001C220000}"/>
    <cellStyle name="Normal 53 4" xfId="4116" xr:uid="{00000000-0005-0000-0000-00001D220000}"/>
    <cellStyle name="Normal 53 5" xfId="4117" xr:uid="{00000000-0005-0000-0000-00001E220000}"/>
    <cellStyle name="Normal 53 6" xfId="4118" xr:uid="{00000000-0005-0000-0000-00001F220000}"/>
    <cellStyle name="Normal 53 7" xfId="4119" xr:uid="{00000000-0005-0000-0000-000020220000}"/>
    <cellStyle name="Normal 53 8" xfId="4120" xr:uid="{00000000-0005-0000-0000-000021220000}"/>
    <cellStyle name="Normal 54" xfId="4121" xr:uid="{00000000-0005-0000-0000-000022220000}"/>
    <cellStyle name="Normal 54 2" xfId="4122" xr:uid="{00000000-0005-0000-0000-000023220000}"/>
    <cellStyle name="Normal 54 3" xfId="4123" xr:uid="{00000000-0005-0000-0000-000024220000}"/>
    <cellStyle name="Normal 54 4" xfId="4124" xr:uid="{00000000-0005-0000-0000-000025220000}"/>
    <cellStyle name="Normal 54 5" xfId="4125" xr:uid="{00000000-0005-0000-0000-000026220000}"/>
    <cellStyle name="Normal 54 6" xfId="4126" xr:uid="{00000000-0005-0000-0000-000027220000}"/>
    <cellStyle name="Normal 54 7" xfId="4127" xr:uid="{00000000-0005-0000-0000-000028220000}"/>
    <cellStyle name="Normal 54 8" xfId="4128" xr:uid="{00000000-0005-0000-0000-000029220000}"/>
    <cellStyle name="Normal 55" xfId="4129" xr:uid="{00000000-0005-0000-0000-00002A220000}"/>
    <cellStyle name="Normal 55 2" xfId="4130" xr:uid="{00000000-0005-0000-0000-00002B220000}"/>
    <cellStyle name="Normal 55 3" xfId="4131" xr:uid="{00000000-0005-0000-0000-00002C220000}"/>
    <cellStyle name="Normal 55 4" xfId="4132" xr:uid="{00000000-0005-0000-0000-00002D220000}"/>
    <cellStyle name="Normal 55 5" xfId="4133" xr:uid="{00000000-0005-0000-0000-00002E220000}"/>
    <cellStyle name="Normal 55 6" xfId="4134" xr:uid="{00000000-0005-0000-0000-00002F220000}"/>
    <cellStyle name="Normal 55 7" xfId="4135" xr:uid="{00000000-0005-0000-0000-000030220000}"/>
    <cellStyle name="Normal 55 8" xfId="4136" xr:uid="{00000000-0005-0000-0000-000031220000}"/>
    <cellStyle name="Normal 56" xfId="4137" xr:uid="{00000000-0005-0000-0000-000032220000}"/>
    <cellStyle name="Normal 56 2" xfId="4138" xr:uid="{00000000-0005-0000-0000-000033220000}"/>
    <cellStyle name="Normal 56 3" xfId="4139" xr:uid="{00000000-0005-0000-0000-000034220000}"/>
    <cellStyle name="Normal 56 4" xfId="4140" xr:uid="{00000000-0005-0000-0000-000035220000}"/>
    <cellStyle name="Normal 56 5" xfId="4141" xr:uid="{00000000-0005-0000-0000-000036220000}"/>
    <cellStyle name="Normal 56 6" xfId="4142" xr:uid="{00000000-0005-0000-0000-000037220000}"/>
    <cellStyle name="Normal 56 7" xfId="4143" xr:uid="{00000000-0005-0000-0000-000038220000}"/>
    <cellStyle name="Normal 56 8" xfId="4144" xr:uid="{00000000-0005-0000-0000-000039220000}"/>
    <cellStyle name="Normal 57" xfId="4145" xr:uid="{00000000-0005-0000-0000-00003A220000}"/>
    <cellStyle name="Normal 57 2" xfId="4146" xr:uid="{00000000-0005-0000-0000-00003B220000}"/>
    <cellStyle name="Normal 57 3" xfId="4147" xr:uid="{00000000-0005-0000-0000-00003C220000}"/>
    <cellStyle name="Normal 57 4" xfId="4148" xr:uid="{00000000-0005-0000-0000-00003D220000}"/>
    <cellStyle name="Normal 57 5" xfId="4149" xr:uid="{00000000-0005-0000-0000-00003E220000}"/>
    <cellStyle name="Normal 57 6" xfId="4150" xr:uid="{00000000-0005-0000-0000-00003F220000}"/>
    <cellStyle name="Normal 57 7" xfId="4151" xr:uid="{00000000-0005-0000-0000-000040220000}"/>
    <cellStyle name="Normal 57 8" xfId="4152" xr:uid="{00000000-0005-0000-0000-000041220000}"/>
    <cellStyle name="Normal 58" xfId="4153" xr:uid="{00000000-0005-0000-0000-000042220000}"/>
    <cellStyle name="Normal 58 2" xfId="4154" xr:uid="{00000000-0005-0000-0000-000043220000}"/>
    <cellStyle name="Normal 58 3" xfId="4155" xr:uid="{00000000-0005-0000-0000-000044220000}"/>
    <cellStyle name="Normal 58 4" xfId="4156" xr:uid="{00000000-0005-0000-0000-000045220000}"/>
    <cellStyle name="Normal 58 5" xfId="4157" xr:uid="{00000000-0005-0000-0000-000046220000}"/>
    <cellStyle name="Normal 58 6" xfId="4158" xr:uid="{00000000-0005-0000-0000-000047220000}"/>
    <cellStyle name="Normal 58 7" xfId="4159" xr:uid="{00000000-0005-0000-0000-000048220000}"/>
    <cellStyle name="Normal 58 8" xfId="4160" xr:uid="{00000000-0005-0000-0000-000049220000}"/>
    <cellStyle name="Normal 59" xfId="4161" xr:uid="{00000000-0005-0000-0000-00004A220000}"/>
    <cellStyle name="Normal 59 2" xfId="4162" xr:uid="{00000000-0005-0000-0000-00004B220000}"/>
    <cellStyle name="Normal 59 3" xfId="4163" xr:uid="{00000000-0005-0000-0000-00004C220000}"/>
    <cellStyle name="Normal 59 4" xfId="4164" xr:uid="{00000000-0005-0000-0000-00004D220000}"/>
    <cellStyle name="Normal 59 5" xfId="4165" xr:uid="{00000000-0005-0000-0000-00004E220000}"/>
    <cellStyle name="Normal 59 6" xfId="4166" xr:uid="{00000000-0005-0000-0000-00004F220000}"/>
    <cellStyle name="Normal 59 7" xfId="4167" xr:uid="{00000000-0005-0000-0000-000050220000}"/>
    <cellStyle name="Normal 59 8" xfId="4168" xr:uid="{00000000-0005-0000-0000-000051220000}"/>
    <cellStyle name="Normal 6" xfId="613" xr:uid="{00000000-0005-0000-0000-000052220000}"/>
    <cellStyle name="Normal-- 6" xfId="4541" xr:uid="{00000000-0005-0000-0000-000053220000}"/>
    <cellStyle name="Normal 6 10" xfId="4169" xr:uid="{00000000-0005-0000-0000-000054220000}"/>
    <cellStyle name="Normal 6 10 2" xfId="4170" xr:uid="{00000000-0005-0000-0000-000055220000}"/>
    <cellStyle name="Normal 6 100" xfId="4171" xr:uid="{00000000-0005-0000-0000-000056220000}"/>
    <cellStyle name="Normal 6 101" xfId="4172" xr:uid="{00000000-0005-0000-0000-000057220000}"/>
    <cellStyle name="Normal 6 102" xfId="4173" xr:uid="{00000000-0005-0000-0000-000058220000}"/>
    <cellStyle name="Normal 6 103" xfId="4174" xr:uid="{00000000-0005-0000-0000-000059220000}"/>
    <cellStyle name="Normal 6 104" xfId="4175" xr:uid="{00000000-0005-0000-0000-00005A220000}"/>
    <cellStyle name="Normal 6 105" xfId="4176" xr:uid="{00000000-0005-0000-0000-00005B220000}"/>
    <cellStyle name="Normal 6 106" xfId="4177" xr:uid="{00000000-0005-0000-0000-00005C220000}"/>
    <cellStyle name="Normal 6 107" xfId="4178" xr:uid="{00000000-0005-0000-0000-00005D220000}"/>
    <cellStyle name="Normal 6 108" xfId="4179" xr:uid="{00000000-0005-0000-0000-00005E220000}"/>
    <cellStyle name="Normal 6 109" xfId="4180" xr:uid="{00000000-0005-0000-0000-00005F220000}"/>
    <cellStyle name="Normal 6 11" xfId="4181" xr:uid="{00000000-0005-0000-0000-000060220000}"/>
    <cellStyle name="Normal 6 11 2" xfId="4182" xr:uid="{00000000-0005-0000-0000-000061220000}"/>
    <cellStyle name="Normal 6 110" xfId="4183" xr:uid="{00000000-0005-0000-0000-000062220000}"/>
    <cellStyle name="Normal 6 111" xfId="4184" xr:uid="{00000000-0005-0000-0000-000063220000}"/>
    <cellStyle name="Normal 6 112" xfId="4185" xr:uid="{00000000-0005-0000-0000-000064220000}"/>
    <cellStyle name="Normal 6 113" xfId="4186" xr:uid="{00000000-0005-0000-0000-000065220000}"/>
    <cellStyle name="Normal 6 114" xfId="4187" xr:uid="{00000000-0005-0000-0000-000066220000}"/>
    <cellStyle name="Normal 6 115" xfId="4188" xr:uid="{00000000-0005-0000-0000-000067220000}"/>
    <cellStyle name="Normal 6 116" xfId="4189" xr:uid="{00000000-0005-0000-0000-000068220000}"/>
    <cellStyle name="Normal 6 117" xfId="4190" xr:uid="{00000000-0005-0000-0000-000069220000}"/>
    <cellStyle name="Normal 6 12" xfId="4191" xr:uid="{00000000-0005-0000-0000-00006A220000}"/>
    <cellStyle name="Normal 6 12 2" xfId="4192" xr:uid="{00000000-0005-0000-0000-00006B220000}"/>
    <cellStyle name="Normal 6 13" xfId="4193" xr:uid="{00000000-0005-0000-0000-00006C220000}"/>
    <cellStyle name="Normal 6 13 2" xfId="4194" xr:uid="{00000000-0005-0000-0000-00006D220000}"/>
    <cellStyle name="Normal 6 14" xfId="4195" xr:uid="{00000000-0005-0000-0000-00006E220000}"/>
    <cellStyle name="Normal 6 14 2" xfId="4196" xr:uid="{00000000-0005-0000-0000-00006F220000}"/>
    <cellStyle name="Normal 6 15" xfId="4197" xr:uid="{00000000-0005-0000-0000-000070220000}"/>
    <cellStyle name="Normal 6 15 2" xfId="4198" xr:uid="{00000000-0005-0000-0000-000071220000}"/>
    <cellStyle name="Normal 6 16" xfId="4199" xr:uid="{00000000-0005-0000-0000-000072220000}"/>
    <cellStyle name="Normal 6 16 2" xfId="4200" xr:uid="{00000000-0005-0000-0000-000073220000}"/>
    <cellStyle name="Normal 6 17" xfId="4201" xr:uid="{00000000-0005-0000-0000-000074220000}"/>
    <cellStyle name="Normal 6 17 2" xfId="4202" xr:uid="{00000000-0005-0000-0000-000075220000}"/>
    <cellStyle name="Normal 6 18" xfId="4203" xr:uid="{00000000-0005-0000-0000-000076220000}"/>
    <cellStyle name="Normal 6 18 2" xfId="4204" xr:uid="{00000000-0005-0000-0000-000077220000}"/>
    <cellStyle name="Normal 6 19" xfId="4205" xr:uid="{00000000-0005-0000-0000-000078220000}"/>
    <cellStyle name="Normal 6 19 2" xfId="4206" xr:uid="{00000000-0005-0000-0000-000079220000}"/>
    <cellStyle name="Normal 6 2" xfId="4207" xr:uid="{00000000-0005-0000-0000-00007A220000}"/>
    <cellStyle name="Normal 6 2 2" xfId="4208" xr:uid="{00000000-0005-0000-0000-00007B220000}"/>
    <cellStyle name="Normal 6 2 3" xfId="4209" xr:uid="{00000000-0005-0000-0000-00007C220000}"/>
    <cellStyle name="Normal 6 2 4" xfId="4210" xr:uid="{00000000-0005-0000-0000-00007D220000}"/>
    <cellStyle name="Normal 6 2 5" xfId="4211" xr:uid="{00000000-0005-0000-0000-00007E220000}"/>
    <cellStyle name="Normal 6 20" xfId="4212" xr:uid="{00000000-0005-0000-0000-00007F220000}"/>
    <cellStyle name="Normal 6 20 2" xfId="4213" xr:uid="{00000000-0005-0000-0000-000080220000}"/>
    <cellStyle name="Normal 6 21" xfId="4214" xr:uid="{00000000-0005-0000-0000-000081220000}"/>
    <cellStyle name="Normal 6 21 2" xfId="4215" xr:uid="{00000000-0005-0000-0000-000082220000}"/>
    <cellStyle name="Normal 6 21 2 2" xfId="4216" xr:uid="{00000000-0005-0000-0000-000083220000}"/>
    <cellStyle name="Normal 6 21 3" xfId="4217" xr:uid="{00000000-0005-0000-0000-000084220000}"/>
    <cellStyle name="Normal 6 21 4" xfId="4218" xr:uid="{00000000-0005-0000-0000-000085220000}"/>
    <cellStyle name="Normal 6 22" xfId="4219" xr:uid="{00000000-0005-0000-0000-000086220000}"/>
    <cellStyle name="Normal 6 22 2" xfId="4220" xr:uid="{00000000-0005-0000-0000-000087220000}"/>
    <cellStyle name="Normal 6 22 2 2" xfId="4221" xr:uid="{00000000-0005-0000-0000-000088220000}"/>
    <cellStyle name="Normal 6 22 3" xfId="4222" xr:uid="{00000000-0005-0000-0000-000089220000}"/>
    <cellStyle name="Normal 6 22 4" xfId="4223" xr:uid="{00000000-0005-0000-0000-00008A220000}"/>
    <cellStyle name="Normal 6 23" xfId="4224" xr:uid="{00000000-0005-0000-0000-00008B220000}"/>
    <cellStyle name="Normal 6 23 2" xfId="4225" xr:uid="{00000000-0005-0000-0000-00008C220000}"/>
    <cellStyle name="Normal 6 24" xfId="4226" xr:uid="{00000000-0005-0000-0000-00008D220000}"/>
    <cellStyle name="Normal 6 24 2" xfId="4227" xr:uid="{00000000-0005-0000-0000-00008E220000}"/>
    <cellStyle name="Normal 6 25" xfId="4228" xr:uid="{00000000-0005-0000-0000-00008F220000}"/>
    <cellStyle name="Normal 6 25 2" xfId="4229" xr:uid="{00000000-0005-0000-0000-000090220000}"/>
    <cellStyle name="Normal 6 26" xfId="4230" xr:uid="{00000000-0005-0000-0000-000091220000}"/>
    <cellStyle name="Normal 6 26 2" xfId="4231" xr:uid="{00000000-0005-0000-0000-000092220000}"/>
    <cellStyle name="Normal 6 27" xfId="4232" xr:uid="{00000000-0005-0000-0000-000093220000}"/>
    <cellStyle name="Normal 6 27 2" xfId="4233" xr:uid="{00000000-0005-0000-0000-000094220000}"/>
    <cellStyle name="Normal 6 28" xfId="4234" xr:uid="{00000000-0005-0000-0000-000095220000}"/>
    <cellStyle name="Normal 6 28 2" xfId="4235" xr:uid="{00000000-0005-0000-0000-000096220000}"/>
    <cellStyle name="Normal 6 29" xfId="4236" xr:uid="{00000000-0005-0000-0000-000097220000}"/>
    <cellStyle name="Normal 6 29 2" xfId="4237" xr:uid="{00000000-0005-0000-0000-000098220000}"/>
    <cellStyle name="Normal 6 3" xfId="4238" xr:uid="{00000000-0005-0000-0000-000099220000}"/>
    <cellStyle name="Normal 6 3 2" xfId="4239" xr:uid="{00000000-0005-0000-0000-00009A220000}"/>
    <cellStyle name="Normal 6 3 3" xfId="4240" xr:uid="{00000000-0005-0000-0000-00009B220000}"/>
    <cellStyle name="Normal 6 3 4" xfId="4241" xr:uid="{00000000-0005-0000-0000-00009C220000}"/>
    <cellStyle name="Normal 6 30" xfId="4242" xr:uid="{00000000-0005-0000-0000-00009D220000}"/>
    <cellStyle name="Normal 6 31" xfId="4243" xr:uid="{00000000-0005-0000-0000-00009E220000}"/>
    <cellStyle name="Normal 6 32" xfId="4244" xr:uid="{00000000-0005-0000-0000-00009F220000}"/>
    <cellStyle name="Normal 6 33" xfId="4245" xr:uid="{00000000-0005-0000-0000-0000A0220000}"/>
    <cellStyle name="Normal 6 34" xfId="4246" xr:uid="{00000000-0005-0000-0000-0000A1220000}"/>
    <cellStyle name="Normal 6 35" xfId="4247" xr:uid="{00000000-0005-0000-0000-0000A2220000}"/>
    <cellStyle name="Normal 6 36" xfId="4248" xr:uid="{00000000-0005-0000-0000-0000A3220000}"/>
    <cellStyle name="Normal 6 37" xfId="4249" xr:uid="{00000000-0005-0000-0000-0000A4220000}"/>
    <cellStyle name="Normal 6 38" xfId="4250" xr:uid="{00000000-0005-0000-0000-0000A5220000}"/>
    <cellStyle name="Normal 6 39" xfId="4251" xr:uid="{00000000-0005-0000-0000-0000A6220000}"/>
    <cellStyle name="Normal 6 4" xfId="4252" xr:uid="{00000000-0005-0000-0000-0000A7220000}"/>
    <cellStyle name="Normal 6 4 2" xfId="4253" xr:uid="{00000000-0005-0000-0000-0000A8220000}"/>
    <cellStyle name="Normal 6 40" xfId="4254" xr:uid="{00000000-0005-0000-0000-0000A9220000}"/>
    <cellStyle name="Normal 6 41" xfId="4255" xr:uid="{00000000-0005-0000-0000-0000AA220000}"/>
    <cellStyle name="Normal 6 42" xfId="4256" xr:uid="{00000000-0005-0000-0000-0000AB220000}"/>
    <cellStyle name="Normal 6 43" xfId="4257" xr:uid="{00000000-0005-0000-0000-0000AC220000}"/>
    <cellStyle name="Normal 6 44" xfId="4258" xr:uid="{00000000-0005-0000-0000-0000AD220000}"/>
    <cellStyle name="Normal 6 45" xfId="4259" xr:uid="{00000000-0005-0000-0000-0000AE220000}"/>
    <cellStyle name="Normal 6 46" xfId="4260" xr:uid="{00000000-0005-0000-0000-0000AF220000}"/>
    <cellStyle name="Normal 6 47" xfId="4261" xr:uid="{00000000-0005-0000-0000-0000B0220000}"/>
    <cellStyle name="Normal 6 48" xfId="4262" xr:uid="{00000000-0005-0000-0000-0000B1220000}"/>
    <cellStyle name="Normal 6 49" xfId="4263" xr:uid="{00000000-0005-0000-0000-0000B2220000}"/>
    <cellStyle name="Normal 6 5" xfId="4264" xr:uid="{00000000-0005-0000-0000-0000B3220000}"/>
    <cellStyle name="Normal 6 5 2" xfId="4265" xr:uid="{00000000-0005-0000-0000-0000B4220000}"/>
    <cellStyle name="Normal 6 50" xfId="4266" xr:uid="{00000000-0005-0000-0000-0000B5220000}"/>
    <cellStyle name="Normal 6 51" xfId="4267" xr:uid="{00000000-0005-0000-0000-0000B6220000}"/>
    <cellStyle name="Normal 6 52" xfId="4268" xr:uid="{00000000-0005-0000-0000-0000B7220000}"/>
    <cellStyle name="Normal 6 53" xfId="4269" xr:uid="{00000000-0005-0000-0000-0000B8220000}"/>
    <cellStyle name="Normal 6 54" xfId="4270" xr:uid="{00000000-0005-0000-0000-0000B9220000}"/>
    <cellStyle name="Normal 6 55" xfId="4271" xr:uid="{00000000-0005-0000-0000-0000BA220000}"/>
    <cellStyle name="Normal 6 56" xfId="4272" xr:uid="{00000000-0005-0000-0000-0000BB220000}"/>
    <cellStyle name="Normal 6 57" xfId="4273" xr:uid="{00000000-0005-0000-0000-0000BC220000}"/>
    <cellStyle name="Normal 6 58" xfId="4274" xr:uid="{00000000-0005-0000-0000-0000BD220000}"/>
    <cellStyle name="Normal 6 59" xfId="4275" xr:uid="{00000000-0005-0000-0000-0000BE220000}"/>
    <cellStyle name="Normal 6 6" xfId="4276" xr:uid="{00000000-0005-0000-0000-0000BF220000}"/>
    <cellStyle name="Normal 6 6 2" xfId="4277" xr:uid="{00000000-0005-0000-0000-0000C0220000}"/>
    <cellStyle name="Normal 6 60" xfId="4278" xr:uid="{00000000-0005-0000-0000-0000C1220000}"/>
    <cellStyle name="Normal 6 61" xfId="4279" xr:uid="{00000000-0005-0000-0000-0000C2220000}"/>
    <cellStyle name="Normal 6 62" xfId="4280" xr:uid="{00000000-0005-0000-0000-0000C3220000}"/>
    <cellStyle name="Normal 6 63" xfId="4281" xr:uid="{00000000-0005-0000-0000-0000C4220000}"/>
    <cellStyle name="Normal 6 64" xfId="4282" xr:uid="{00000000-0005-0000-0000-0000C5220000}"/>
    <cellStyle name="Normal 6 65" xfId="4283" xr:uid="{00000000-0005-0000-0000-0000C6220000}"/>
    <cellStyle name="Normal 6 66" xfId="4284" xr:uid="{00000000-0005-0000-0000-0000C7220000}"/>
    <cellStyle name="Normal 6 67" xfId="4285" xr:uid="{00000000-0005-0000-0000-0000C8220000}"/>
    <cellStyle name="Normal 6 68" xfId="4286" xr:uid="{00000000-0005-0000-0000-0000C9220000}"/>
    <cellStyle name="Normal 6 69" xfId="4287" xr:uid="{00000000-0005-0000-0000-0000CA220000}"/>
    <cellStyle name="Normal 6 7" xfId="4288" xr:uid="{00000000-0005-0000-0000-0000CB220000}"/>
    <cellStyle name="Normal 6 7 2" xfId="4289" xr:uid="{00000000-0005-0000-0000-0000CC220000}"/>
    <cellStyle name="Normal 6 70" xfId="4290" xr:uid="{00000000-0005-0000-0000-0000CD220000}"/>
    <cellStyle name="Normal 6 71" xfId="4291" xr:uid="{00000000-0005-0000-0000-0000CE220000}"/>
    <cellStyle name="Normal 6 72" xfId="4292" xr:uid="{00000000-0005-0000-0000-0000CF220000}"/>
    <cellStyle name="Normal 6 73" xfId="4293" xr:uid="{00000000-0005-0000-0000-0000D0220000}"/>
    <cellStyle name="Normal 6 74" xfId="4294" xr:uid="{00000000-0005-0000-0000-0000D1220000}"/>
    <cellStyle name="Normal 6 75" xfId="4295" xr:uid="{00000000-0005-0000-0000-0000D2220000}"/>
    <cellStyle name="Normal 6 76" xfId="4296" xr:uid="{00000000-0005-0000-0000-0000D3220000}"/>
    <cellStyle name="Normal 6 77" xfId="4297" xr:uid="{00000000-0005-0000-0000-0000D4220000}"/>
    <cellStyle name="Normal 6 78" xfId="4298" xr:uid="{00000000-0005-0000-0000-0000D5220000}"/>
    <cellStyle name="Normal 6 79" xfId="4299" xr:uid="{00000000-0005-0000-0000-0000D6220000}"/>
    <cellStyle name="Normal 6 8" xfId="4300" xr:uid="{00000000-0005-0000-0000-0000D7220000}"/>
    <cellStyle name="Normal 6 8 2" xfId="4301" xr:uid="{00000000-0005-0000-0000-0000D8220000}"/>
    <cellStyle name="Normal 6 80" xfId="4302" xr:uid="{00000000-0005-0000-0000-0000D9220000}"/>
    <cellStyle name="Normal 6 81" xfId="4303" xr:uid="{00000000-0005-0000-0000-0000DA220000}"/>
    <cellStyle name="Normal 6 82" xfId="4304" xr:uid="{00000000-0005-0000-0000-0000DB220000}"/>
    <cellStyle name="Normal 6 83" xfId="4305" xr:uid="{00000000-0005-0000-0000-0000DC220000}"/>
    <cellStyle name="Normal 6 84" xfId="4306" xr:uid="{00000000-0005-0000-0000-0000DD220000}"/>
    <cellStyle name="Normal 6 85" xfId="4307" xr:uid="{00000000-0005-0000-0000-0000DE220000}"/>
    <cellStyle name="Normal 6 86" xfId="4308" xr:uid="{00000000-0005-0000-0000-0000DF220000}"/>
    <cellStyle name="Normal 6 87" xfId="4309" xr:uid="{00000000-0005-0000-0000-0000E0220000}"/>
    <cellStyle name="Normal 6 88" xfId="4310" xr:uid="{00000000-0005-0000-0000-0000E1220000}"/>
    <cellStyle name="Normal 6 89" xfId="4311" xr:uid="{00000000-0005-0000-0000-0000E2220000}"/>
    <cellStyle name="Normal 6 9" xfId="4312" xr:uid="{00000000-0005-0000-0000-0000E3220000}"/>
    <cellStyle name="Normal 6 9 2" xfId="4313" xr:uid="{00000000-0005-0000-0000-0000E4220000}"/>
    <cellStyle name="Normal 6 90" xfId="4314" xr:uid="{00000000-0005-0000-0000-0000E5220000}"/>
    <cellStyle name="Normal 6 91" xfId="4315" xr:uid="{00000000-0005-0000-0000-0000E6220000}"/>
    <cellStyle name="Normal 6 92" xfId="4316" xr:uid="{00000000-0005-0000-0000-0000E7220000}"/>
    <cellStyle name="Normal 6 93" xfId="4317" xr:uid="{00000000-0005-0000-0000-0000E8220000}"/>
    <cellStyle name="Normal 6 94" xfId="4318" xr:uid="{00000000-0005-0000-0000-0000E9220000}"/>
    <cellStyle name="Normal 6 95" xfId="4319" xr:uid="{00000000-0005-0000-0000-0000EA220000}"/>
    <cellStyle name="Normal 6 96" xfId="4320" xr:uid="{00000000-0005-0000-0000-0000EB220000}"/>
    <cellStyle name="Normal 6 97" xfId="4321" xr:uid="{00000000-0005-0000-0000-0000EC220000}"/>
    <cellStyle name="Normal 6 98" xfId="4322" xr:uid="{00000000-0005-0000-0000-0000ED220000}"/>
    <cellStyle name="Normal 6 99" xfId="4323" xr:uid="{00000000-0005-0000-0000-0000EE220000}"/>
    <cellStyle name="Normal 60 2" xfId="4324" xr:uid="{00000000-0005-0000-0000-0000EF220000}"/>
    <cellStyle name="Normal 60 3" xfId="4325" xr:uid="{00000000-0005-0000-0000-0000F0220000}"/>
    <cellStyle name="Normal 60 4" xfId="4326" xr:uid="{00000000-0005-0000-0000-0000F1220000}"/>
    <cellStyle name="Normal 60 5" xfId="4327" xr:uid="{00000000-0005-0000-0000-0000F2220000}"/>
    <cellStyle name="Normal 60 6" xfId="4328" xr:uid="{00000000-0005-0000-0000-0000F3220000}"/>
    <cellStyle name="Normal 60 7" xfId="4329" xr:uid="{00000000-0005-0000-0000-0000F4220000}"/>
    <cellStyle name="Normal 60 8" xfId="4330" xr:uid="{00000000-0005-0000-0000-0000F5220000}"/>
    <cellStyle name="Normal 61 2" xfId="4331" xr:uid="{00000000-0005-0000-0000-0000F6220000}"/>
    <cellStyle name="Normal 61 3" xfId="4332" xr:uid="{00000000-0005-0000-0000-0000F7220000}"/>
    <cellStyle name="Normal 61 4" xfId="4333" xr:uid="{00000000-0005-0000-0000-0000F8220000}"/>
    <cellStyle name="Normal 61 5" xfId="4334" xr:uid="{00000000-0005-0000-0000-0000F9220000}"/>
    <cellStyle name="Normal 61 6" xfId="4335" xr:uid="{00000000-0005-0000-0000-0000FA220000}"/>
    <cellStyle name="Normal 61 7" xfId="4336" xr:uid="{00000000-0005-0000-0000-0000FB220000}"/>
    <cellStyle name="Normal 61 8" xfId="4337" xr:uid="{00000000-0005-0000-0000-0000FC220000}"/>
    <cellStyle name="Normal 62 2" xfId="4338" xr:uid="{00000000-0005-0000-0000-0000FD220000}"/>
    <cellStyle name="Normal 62 3" xfId="4339" xr:uid="{00000000-0005-0000-0000-0000FE220000}"/>
    <cellStyle name="Normal 62 4" xfId="4340" xr:uid="{00000000-0005-0000-0000-0000FF220000}"/>
    <cellStyle name="Normal 62 5" xfId="4341" xr:uid="{00000000-0005-0000-0000-000000230000}"/>
    <cellStyle name="Normal 62 6" xfId="4342" xr:uid="{00000000-0005-0000-0000-000001230000}"/>
    <cellStyle name="Normal 62 7" xfId="4343" xr:uid="{00000000-0005-0000-0000-000002230000}"/>
    <cellStyle name="Normal 62 8" xfId="4344" xr:uid="{00000000-0005-0000-0000-000003230000}"/>
    <cellStyle name="Normal 63 2" xfId="4345" xr:uid="{00000000-0005-0000-0000-000004230000}"/>
    <cellStyle name="Normal 63 3" xfId="4346" xr:uid="{00000000-0005-0000-0000-000005230000}"/>
    <cellStyle name="Normal 63 4" xfId="4347" xr:uid="{00000000-0005-0000-0000-000006230000}"/>
    <cellStyle name="Normal 63 5" xfId="4348" xr:uid="{00000000-0005-0000-0000-000007230000}"/>
    <cellStyle name="Normal 63 6" xfId="4349" xr:uid="{00000000-0005-0000-0000-000008230000}"/>
    <cellStyle name="Normal 63 7" xfId="4350" xr:uid="{00000000-0005-0000-0000-000009230000}"/>
    <cellStyle name="Normal 63 8" xfId="4351" xr:uid="{00000000-0005-0000-0000-00000A230000}"/>
    <cellStyle name="Normal 64 2" xfId="4352" xr:uid="{00000000-0005-0000-0000-00000B230000}"/>
    <cellStyle name="Normal 64 3" xfId="4353" xr:uid="{00000000-0005-0000-0000-00000C230000}"/>
    <cellStyle name="Normal 64 4" xfId="4354" xr:uid="{00000000-0005-0000-0000-00000D230000}"/>
    <cellStyle name="Normal 64 5" xfId="4355" xr:uid="{00000000-0005-0000-0000-00000E230000}"/>
    <cellStyle name="Normal 64 6" xfId="4356" xr:uid="{00000000-0005-0000-0000-00000F230000}"/>
    <cellStyle name="Normal 64 7" xfId="4357" xr:uid="{00000000-0005-0000-0000-000010230000}"/>
    <cellStyle name="Normal 64 8" xfId="4358" xr:uid="{00000000-0005-0000-0000-000011230000}"/>
    <cellStyle name="Normal 65" xfId="4359" xr:uid="{00000000-0005-0000-0000-000012230000}"/>
    <cellStyle name="Normal 65 2" xfId="4360" xr:uid="{00000000-0005-0000-0000-000013230000}"/>
    <cellStyle name="Normal 65 3" xfId="4361" xr:uid="{00000000-0005-0000-0000-000014230000}"/>
    <cellStyle name="Normal 65 4" xfId="4362" xr:uid="{00000000-0005-0000-0000-000015230000}"/>
    <cellStyle name="Normal 65 5" xfId="4363" xr:uid="{00000000-0005-0000-0000-000016230000}"/>
    <cellStyle name="Normal 65 6" xfId="4364" xr:uid="{00000000-0005-0000-0000-000017230000}"/>
    <cellStyle name="Normal 65 7" xfId="4365" xr:uid="{00000000-0005-0000-0000-000018230000}"/>
    <cellStyle name="Normal 65 8" xfId="4366" xr:uid="{00000000-0005-0000-0000-000019230000}"/>
    <cellStyle name="Normal 67 2" xfId="4367" xr:uid="{00000000-0005-0000-0000-00001A230000}"/>
    <cellStyle name="Normal 67 3" xfId="4368" xr:uid="{00000000-0005-0000-0000-00001B230000}"/>
    <cellStyle name="Normal 67 4" xfId="4369" xr:uid="{00000000-0005-0000-0000-00001C230000}"/>
    <cellStyle name="Normal 67 5" xfId="4370" xr:uid="{00000000-0005-0000-0000-00001D230000}"/>
    <cellStyle name="Normal 67 6" xfId="4371" xr:uid="{00000000-0005-0000-0000-00001E230000}"/>
    <cellStyle name="Normal 67 7" xfId="4372" xr:uid="{00000000-0005-0000-0000-00001F230000}"/>
    <cellStyle name="Normal 67 8" xfId="4373" xr:uid="{00000000-0005-0000-0000-000020230000}"/>
    <cellStyle name="Normal 69 2" xfId="4374" xr:uid="{00000000-0005-0000-0000-000021230000}"/>
    <cellStyle name="Normal 69 3" xfId="4375" xr:uid="{00000000-0005-0000-0000-000022230000}"/>
    <cellStyle name="Normal 69 4" xfId="4376" xr:uid="{00000000-0005-0000-0000-000023230000}"/>
    <cellStyle name="Normal 69 5" xfId="4377" xr:uid="{00000000-0005-0000-0000-000024230000}"/>
    <cellStyle name="Normal 69 6" xfId="4378" xr:uid="{00000000-0005-0000-0000-000025230000}"/>
    <cellStyle name="Normal 69 7" xfId="4379" xr:uid="{00000000-0005-0000-0000-000026230000}"/>
    <cellStyle name="Normal 69 8" xfId="4380" xr:uid="{00000000-0005-0000-0000-000027230000}"/>
    <cellStyle name="Normal 7" xfId="4381" xr:uid="{00000000-0005-0000-0000-000028230000}"/>
    <cellStyle name="Normal-- 7" xfId="4542" xr:uid="{00000000-0005-0000-0000-000029230000}"/>
    <cellStyle name="Normal 7 10" xfId="4382" xr:uid="{00000000-0005-0000-0000-00002A230000}"/>
    <cellStyle name="Normal 7 11" xfId="4383" xr:uid="{00000000-0005-0000-0000-00002B230000}"/>
    <cellStyle name="Normal 7 12" xfId="4384" xr:uid="{00000000-0005-0000-0000-00002C230000}"/>
    <cellStyle name="Normal 7 13" xfId="4385" xr:uid="{00000000-0005-0000-0000-00002D230000}"/>
    <cellStyle name="Normal 7 14" xfId="4386" xr:uid="{00000000-0005-0000-0000-00002E230000}"/>
    <cellStyle name="Normal 7 15" xfId="4387" xr:uid="{00000000-0005-0000-0000-00002F230000}"/>
    <cellStyle name="Normal 7 16" xfId="4388" xr:uid="{00000000-0005-0000-0000-000030230000}"/>
    <cellStyle name="Normal 7 17" xfId="4389" xr:uid="{00000000-0005-0000-0000-000031230000}"/>
    <cellStyle name="Normal 7 18" xfId="4390" xr:uid="{00000000-0005-0000-0000-000032230000}"/>
    <cellStyle name="Normal 7 19" xfId="4391" xr:uid="{00000000-0005-0000-0000-000033230000}"/>
    <cellStyle name="Normal 7 2" xfId="4392" xr:uid="{00000000-0005-0000-0000-000034230000}"/>
    <cellStyle name="Normal 7 2 2" xfId="4393" xr:uid="{00000000-0005-0000-0000-000035230000}"/>
    <cellStyle name="Normal 7 2 3" xfId="4394" xr:uid="{00000000-0005-0000-0000-000036230000}"/>
    <cellStyle name="Normal 7 2 4" xfId="4395" xr:uid="{00000000-0005-0000-0000-000037230000}"/>
    <cellStyle name="Normal 7 20" xfId="4396" xr:uid="{00000000-0005-0000-0000-000038230000}"/>
    <cellStyle name="Normal 7 21" xfId="4397" xr:uid="{00000000-0005-0000-0000-000039230000}"/>
    <cellStyle name="Normal 7 22" xfId="4398" xr:uid="{00000000-0005-0000-0000-00003A230000}"/>
    <cellStyle name="Normal 7 23" xfId="4399" xr:uid="{00000000-0005-0000-0000-00003B230000}"/>
    <cellStyle name="Normal 7 24" xfId="4400" xr:uid="{00000000-0005-0000-0000-00003C230000}"/>
    <cellStyle name="Normal 7 25" xfId="4401" xr:uid="{00000000-0005-0000-0000-00003D230000}"/>
    <cellStyle name="Normal 7 26" xfId="4402" xr:uid="{00000000-0005-0000-0000-00003E230000}"/>
    <cellStyle name="Normal 7 27" xfId="4403" xr:uid="{00000000-0005-0000-0000-00003F230000}"/>
    <cellStyle name="Normal 7 28" xfId="4404" xr:uid="{00000000-0005-0000-0000-000040230000}"/>
    <cellStyle name="Normal 7 29" xfId="4405" xr:uid="{00000000-0005-0000-0000-000041230000}"/>
    <cellStyle name="Normal 7 3" xfId="4406" xr:uid="{00000000-0005-0000-0000-000042230000}"/>
    <cellStyle name="Normal 7 30" xfId="4407" xr:uid="{00000000-0005-0000-0000-000043230000}"/>
    <cellStyle name="Normal 7 31" xfId="4408" xr:uid="{00000000-0005-0000-0000-000044230000}"/>
    <cellStyle name="Normal 7 32" xfId="4409" xr:uid="{00000000-0005-0000-0000-000045230000}"/>
    <cellStyle name="Normal 7 33" xfId="4410" xr:uid="{00000000-0005-0000-0000-000046230000}"/>
    <cellStyle name="Normal 7 34" xfId="4411" xr:uid="{00000000-0005-0000-0000-000047230000}"/>
    <cellStyle name="Normal 7 35" xfId="4412" xr:uid="{00000000-0005-0000-0000-000048230000}"/>
    <cellStyle name="Normal 7 36" xfId="4413" xr:uid="{00000000-0005-0000-0000-000049230000}"/>
    <cellStyle name="Normal 7 37" xfId="4414" xr:uid="{00000000-0005-0000-0000-00004A230000}"/>
    <cellStyle name="Normal 7 38" xfId="4415" xr:uid="{00000000-0005-0000-0000-00004B230000}"/>
    <cellStyle name="Normal 7 4" xfId="4416" xr:uid="{00000000-0005-0000-0000-00004C230000}"/>
    <cellStyle name="Normal 7 5" xfId="4417" xr:uid="{00000000-0005-0000-0000-00004D230000}"/>
    <cellStyle name="Normal 7 6" xfId="4418" xr:uid="{00000000-0005-0000-0000-00004E230000}"/>
    <cellStyle name="Normal 7 7" xfId="4419" xr:uid="{00000000-0005-0000-0000-00004F230000}"/>
    <cellStyle name="Normal 7 8" xfId="4420" xr:uid="{00000000-0005-0000-0000-000050230000}"/>
    <cellStyle name="Normal 7 9" xfId="4421" xr:uid="{00000000-0005-0000-0000-000051230000}"/>
    <cellStyle name="Normal 70 2" xfId="4422" xr:uid="{00000000-0005-0000-0000-000052230000}"/>
    <cellStyle name="Normal 70 3" xfId="4423" xr:uid="{00000000-0005-0000-0000-000053230000}"/>
    <cellStyle name="Normal 70 4" xfId="4424" xr:uid="{00000000-0005-0000-0000-000054230000}"/>
    <cellStyle name="Normal 70 5" xfId="4425" xr:uid="{00000000-0005-0000-0000-000055230000}"/>
    <cellStyle name="Normal 70 6" xfId="4426" xr:uid="{00000000-0005-0000-0000-000056230000}"/>
    <cellStyle name="Normal 70 7" xfId="4427" xr:uid="{00000000-0005-0000-0000-000057230000}"/>
    <cellStyle name="Normal 70 8" xfId="4428" xr:uid="{00000000-0005-0000-0000-000058230000}"/>
    <cellStyle name="Normal 71 2" xfId="4429" xr:uid="{00000000-0005-0000-0000-000059230000}"/>
    <cellStyle name="Normal 71 3" xfId="4430" xr:uid="{00000000-0005-0000-0000-00005A230000}"/>
    <cellStyle name="Normal 71 4" xfId="4431" xr:uid="{00000000-0005-0000-0000-00005B230000}"/>
    <cellStyle name="Normal 71 5" xfId="4432" xr:uid="{00000000-0005-0000-0000-00005C230000}"/>
    <cellStyle name="Normal 71 6" xfId="4433" xr:uid="{00000000-0005-0000-0000-00005D230000}"/>
    <cellStyle name="Normal 71 7" xfId="4434" xr:uid="{00000000-0005-0000-0000-00005E230000}"/>
    <cellStyle name="Normal 71 8" xfId="4435" xr:uid="{00000000-0005-0000-0000-00005F230000}"/>
    <cellStyle name="Normal 72 2" xfId="4436" xr:uid="{00000000-0005-0000-0000-000060230000}"/>
    <cellStyle name="Normal 72 3" xfId="4437" xr:uid="{00000000-0005-0000-0000-000061230000}"/>
    <cellStyle name="Normal 72 4" xfId="4438" xr:uid="{00000000-0005-0000-0000-000062230000}"/>
    <cellStyle name="Normal 72 5" xfId="4439" xr:uid="{00000000-0005-0000-0000-000063230000}"/>
    <cellStyle name="Normal 72 6" xfId="4440" xr:uid="{00000000-0005-0000-0000-000064230000}"/>
    <cellStyle name="Normal 72 7" xfId="4441" xr:uid="{00000000-0005-0000-0000-000065230000}"/>
    <cellStyle name="Normal 72 8" xfId="4442" xr:uid="{00000000-0005-0000-0000-000066230000}"/>
    <cellStyle name="Normal 73 2" xfId="4443" xr:uid="{00000000-0005-0000-0000-000067230000}"/>
    <cellStyle name="Normal 73 3" xfId="4444" xr:uid="{00000000-0005-0000-0000-000068230000}"/>
    <cellStyle name="Normal 73 4" xfId="4445" xr:uid="{00000000-0005-0000-0000-000069230000}"/>
    <cellStyle name="Normal 73 5" xfId="4446" xr:uid="{00000000-0005-0000-0000-00006A230000}"/>
    <cellStyle name="Normal 73 6" xfId="4447" xr:uid="{00000000-0005-0000-0000-00006B230000}"/>
    <cellStyle name="Normal 73 7" xfId="4448" xr:uid="{00000000-0005-0000-0000-00006C230000}"/>
    <cellStyle name="Normal 73 8" xfId="4449" xr:uid="{00000000-0005-0000-0000-00006D230000}"/>
    <cellStyle name="Normal 74 2" xfId="4450" xr:uid="{00000000-0005-0000-0000-00006E230000}"/>
    <cellStyle name="Normal 74 3" xfId="4451" xr:uid="{00000000-0005-0000-0000-00006F230000}"/>
    <cellStyle name="Normal 74 4" xfId="4452" xr:uid="{00000000-0005-0000-0000-000070230000}"/>
    <cellStyle name="Normal 74 5" xfId="4453" xr:uid="{00000000-0005-0000-0000-000071230000}"/>
    <cellStyle name="Normal 74 6" xfId="4454" xr:uid="{00000000-0005-0000-0000-000072230000}"/>
    <cellStyle name="Normal 74 7" xfId="4455" xr:uid="{00000000-0005-0000-0000-000073230000}"/>
    <cellStyle name="Normal 74 8" xfId="4456" xr:uid="{00000000-0005-0000-0000-000074230000}"/>
    <cellStyle name="Normal 75 2" xfId="4457" xr:uid="{00000000-0005-0000-0000-000075230000}"/>
    <cellStyle name="Normal 75 3" xfId="4458" xr:uid="{00000000-0005-0000-0000-000076230000}"/>
    <cellStyle name="Normal 75 4" xfId="4459" xr:uid="{00000000-0005-0000-0000-000077230000}"/>
    <cellStyle name="Normal 75 5" xfId="4460" xr:uid="{00000000-0005-0000-0000-000078230000}"/>
    <cellStyle name="Normal 75 6" xfId="4461" xr:uid="{00000000-0005-0000-0000-000079230000}"/>
    <cellStyle name="Normal 75 7" xfId="4462" xr:uid="{00000000-0005-0000-0000-00007A230000}"/>
    <cellStyle name="Normal 75 8" xfId="4463" xr:uid="{00000000-0005-0000-0000-00007B230000}"/>
    <cellStyle name="Normal 76" xfId="4464" xr:uid="{00000000-0005-0000-0000-00007C230000}"/>
    <cellStyle name="Normal 77" xfId="4465" xr:uid="{00000000-0005-0000-0000-00007D230000}"/>
    <cellStyle name="Normal 8" xfId="4466" xr:uid="{00000000-0005-0000-0000-00007E230000}"/>
    <cellStyle name="Normal-- 8" xfId="4543" xr:uid="{00000000-0005-0000-0000-00007F230000}"/>
    <cellStyle name="Normal 8 10" xfId="4467" xr:uid="{00000000-0005-0000-0000-000080230000}"/>
    <cellStyle name="Normal 8 11" xfId="4468" xr:uid="{00000000-0005-0000-0000-000081230000}"/>
    <cellStyle name="Normal 8 12" xfId="4469" xr:uid="{00000000-0005-0000-0000-000082230000}"/>
    <cellStyle name="Normal 8 13" xfId="4470" xr:uid="{00000000-0005-0000-0000-000083230000}"/>
    <cellStyle name="Normal 8 14" xfId="4471" xr:uid="{00000000-0005-0000-0000-000084230000}"/>
    <cellStyle name="Normal 8 15" xfId="4472" xr:uid="{00000000-0005-0000-0000-000085230000}"/>
    <cellStyle name="Normal 8 16" xfId="4473" xr:uid="{00000000-0005-0000-0000-000086230000}"/>
    <cellStyle name="Normal 8 17" xfId="4474" xr:uid="{00000000-0005-0000-0000-000087230000}"/>
    <cellStyle name="Normal 8 18" xfId="4475" xr:uid="{00000000-0005-0000-0000-000088230000}"/>
    <cellStyle name="Normal 8 19" xfId="4476" xr:uid="{00000000-0005-0000-0000-000089230000}"/>
    <cellStyle name="Normal 8 2" xfId="4477" xr:uid="{00000000-0005-0000-0000-00008A230000}"/>
    <cellStyle name="Normal 8 2 2" xfId="4478" xr:uid="{00000000-0005-0000-0000-00008B230000}"/>
    <cellStyle name="Normal 8 2 3" xfId="4479" xr:uid="{00000000-0005-0000-0000-00008C230000}"/>
    <cellStyle name="Normal 8 20" xfId="4480" xr:uid="{00000000-0005-0000-0000-00008D230000}"/>
    <cellStyle name="Normal 8 21" xfId="4481" xr:uid="{00000000-0005-0000-0000-00008E230000}"/>
    <cellStyle name="Normal 8 21 2" xfId="4482" xr:uid="{00000000-0005-0000-0000-00008F230000}"/>
    <cellStyle name="Normal 8 21 2 2" xfId="4483" xr:uid="{00000000-0005-0000-0000-000090230000}"/>
    <cellStyle name="Normal 8 21 2 2 2" xfId="4484" xr:uid="{00000000-0005-0000-0000-000091230000}"/>
    <cellStyle name="Normal 8 21 2 3" xfId="4485" xr:uid="{00000000-0005-0000-0000-000092230000}"/>
    <cellStyle name="Normal 8 21 3" xfId="4486" xr:uid="{00000000-0005-0000-0000-000093230000}"/>
    <cellStyle name="Normal 8 21 3 2" xfId="4487" xr:uid="{00000000-0005-0000-0000-000094230000}"/>
    <cellStyle name="Normal 8 21 4" xfId="4488" xr:uid="{00000000-0005-0000-0000-000095230000}"/>
    <cellStyle name="Normal 8 22" xfId="4489" xr:uid="{00000000-0005-0000-0000-000096230000}"/>
    <cellStyle name="Normal 8 22 2" xfId="4490" xr:uid="{00000000-0005-0000-0000-000097230000}"/>
    <cellStyle name="Normal 8 22 2 2" xfId="4491" xr:uid="{00000000-0005-0000-0000-000098230000}"/>
    <cellStyle name="Normal 8 22 2 2 2" xfId="4492" xr:uid="{00000000-0005-0000-0000-000099230000}"/>
    <cellStyle name="Normal 8 22 2 3" xfId="4493" xr:uid="{00000000-0005-0000-0000-00009A230000}"/>
    <cellStyle name="Normal 8 22 3" xfId="4494" xr:uid="{00000000-0005-0000-0000-00009B230000}"/>
    <cellStyle name="Normal 8 22 3 2" xfId="4495" xr:uid="{00000000-0005-0000-0000-00009C230000}"/>
    <cellStyle name="Normal 8 22 4" xfId="4496" xr:uid="{00000000-0005-0000-0000-00009D230000}"/>
    <cellStyle name="Normal 8 23" xfId="4497" xr:uid="{00000000-0005-0000-0000-00009E230000}"/>
    <cellStyle name="Normal 8 23 2" xfId="4498" xr:uid="{00000000-0005-0000-0000-00009F230000}"/>
    <cellStyle name="Normal 8 23 2 2" xfId="4499" xr:uid="{00000000-0005-0000-0000-0000A0230000}"/>
    <cellStyle name="Normal 8 23 3" xfId="4500" xr:uid="{00000000-0005-0000-0000-0000A1230000}"/>
    <cellStyle name="Normal 8 24" xfId="4501" xr:uid="{00000000-0005-0000-0000-0000A2230000}"/>
    <cellStyle name="Normal 8 24 2" xfId="4502" xr:uid="{00000000-0005-0000-0000-0000A3230000}"/>
    <cellStyle name="Normal 8 25" xfId="4503" xr:uid="{00000000-0005-0000-0000-0000A4230000}"/>
    <cellStyle name="Normal 8 26" xfId="4504" xr:uid="{00000000-0005-0000-0000-0000A5230000}"/>
    <cellStyle name="Normal 8 27" xfId="4505" xr:uid="{00000000-0005-0000-0000-0000A6230000}"/>
    <cellStyle name="Normal 8 28" xfId="4506" xr:uid="{00000000-0005-0000-0000-0000A7230000}"/>
    <cellStyle name="Normal 8 29" xfId="4507" xr:uid="{00000000-0005-0000-0000-0000A8230000}"/>
    <cellStyle name="Normal 8 3" xfId="4508" xr:uid="{00000000-0005-0000-0000-0000A9230000}"/>
    <cellStyle name="Normal 8 3 2" xfId="4509" xr:uid="{00000000-0005-0000-0000-0000AA230000}"/>
    <cellStyle name="Normal 8 30" xfId="4510" xr:uid="{00000000-0005-0000-0000-0000AB230000}"/>
    <cellStyle name="Normal 8 31" xfId="4511" xr:uid="{00000000-0005-0000-0000-0000AC230000}"/>
    <cellStyle name="Normal 8 32" xfId="4512" xr:uid="{00000000-0005-0000-0000-0000AD230000}"/>
    <cellStyle name="Normal 8 33" xfId="4513" xr:uid="{00000000-0005-0000-0000-0000AE230000}"/>
    <cellStyle name="Normal 8 34" xfId="4514" xr:uid="{00000000-0005-0000-0000-0000AF230000}"/>
    <cellStyle name="Normal 8 35" xfId="4515" xr:uid="{00000000-0005-0000-0000-0000B0230000}"/>
    <cellStyle name="Normal 8 36" xfId="4516" xr:uid="{00000000-0005-0000-0000-0000B1230000}"/>
    <cellStyle name="Normal 8 37" xfId="4517" xr:uid="{00000000-0005-0000-0000-0000B2230000}"/>
    <cellStyle name="Normal 8 38" xfId="4518" xr:uid="{00000000-0005-0000-0000-0000B3230000}"/>
    <cellStyle name="Normal 8 39" xfId="4519" xr:uid="{00000000-0005-0000-0000-0000B4230000}"/>
    <cellStyle name="Normal 8 4" xfId="4520" xr:uid="{00000000-0005-0000-0000-0000B5230000}"/>
    <cellStyle name="Normal 8 40" xfId="4521" xr:uid="{00000000-0005-0000-0000-0000B6230000}"/>
    <cellStyle name="Normal 8 41" xfId="4522" xr:uid="{00000000-0005-0000-0000-0000B7230000}"/>
    <cellStyle name="Normal 8 42" xfId="4523" xr:uid="{00000000-0005-0000-0000-0000B8230000}"/>
    <cellStyle name="Normal 8 5" xfId="4524" xr:uid="{00000000-0005-0000-0000-0000B9230000}"/>
    <cellStyle name="Normal 8 6" xfId="4525" xr:uid="{00000000-0005-0000-0000-0000BA230000}"/>
    <cellStyle name="Normal 8 7" xfId="4526" xr:uid="{00000000-0005-0000-0000-0000BB230000}"/>
    <cellStyle name="Normal 8 8" xfId="4527" xr:uid="{00000000-0005-0000-0000-0000BC230000}"/>
    <cellStyle name="Normal 8 9" xfId="4528" xr:uid="{00000000-0005-0000-0000-0000BD230000}"/>
    <cellStyle name="Normal 9" xfId="4529" xr:uid="{00000000-0005-0000-0000-0000BE230000}"/>
    <cellStyle name="Normal 9 2" xfId="4530" xr:uid="{00000000-0005-0000-0000-0000BF230000}"/>
    <cellStyle name="Normal 9 2 2" xfId="4531" xr:uid="{00000000-0005-0000-0000-0000C0230000}"/>
    <cellStyle name="Normal 9 3" xfId="4532" xr:uid="{00000000-0005-0000-0000-0000C1230000}"/>
    <cellStyle name="Normal 9 4" xfId="4533" xr:uid="{00000000-0005-0000-0000-0000C2230000}"/>
    <cellStyle name="Normal 9 5" xfId="4534" xr:uid="{00000000-0005-0000-0000-0000C3230000}"/>
    <cellStyle name="Normal 9 6" xfId="4535" xr:uid="{00000000-0005-0000-0000-0000C4230000}"/>
    <cellStyle name="Normal2" xfId="4544" xr:uid="{00000000-0005-0000-0000-0000C5230000}"/>
    <cellStyle name="Normale_97.98.us" xfId="4545" xr:uid="{00000000-0005-0000-0000-0000C6230000}"/>
    <cellStyle name="NormalGB" xfId="4546" xr:uid="{00000000-0005-0000-0000-0000C7230000}"/>
    <cellStyle name="Normalx" xfId="4547" xr:uid="{00000000-0005-0000-0000-0000C8230000}"/>
    <cellStyle name="Note 2" xfId="56" xr:uid="{00000000-0005-0000-0000-0000C9230000}"/>
    <cellStyle name="Note 2 10" xfId="4548" xr:uid="{00000000-0005-0000-0000-0000CA230000}"/>
    <cellStyle name="Note 2 11" xfId="4549" xr:uid="{00000000-0005-0000-0000-0000CB230000}"/>
    <cellStyle name="Note 2 12" xfId="9744" xr:uid="{00000000-0005-0000-0000-0000CC230000}"/>
    <cellStyle name="Note 2 2" xfId="67" xr:uid="{00000000-0005-0000-0000-0000CD230000}"/>
    <cellStyle name="Note 2 2 2" xfId="87" xr:uid="{00000000-0005-0000-0000-0000CE230000}"/>
    <cellStyle name="Note 2 2 2 2" xfId="4550" xr:uid="{00000000-0005-0000-0000-0000CF230000}"/>
    <cellStyle name="Note 2 2 2 3" xfId="4551" xr:uid="{00000000-0005-0000-0000-0000D0230000}"/>
    <cellStyle name="Note 2 2 2 4" xfId="9764" xr:uid="{00000000-0005-0000-0000-0000D1230000}"/>
    <cellStyle name="Note 2 2 3" xfId="4552" xr:uid="{00000000-0005-0000-0000-0000D2230000}"/>
    <cellStyle name="Note 2 2 4" xfId="4553" xr:uid="{00000000-0005-0000-0000-0000D3230000}"/>
    <cellStyle name="Note 2 2 5" xfId="9750" xr:uid="{00000000-0005-0000-0000-0000D4230000}"/>
    <cellStyle name="Note 2 3" xfId="81" xr:uid="{00000000-0005-0000-0000-0000D5230000}"/>
    <cellStyle name="Note 2 3 2" xfId="4554" xr:uid="{00000000-0005-0000-0000-0000D6230000}"/>
    <cellStyle name="Note 2 3 3" xfId="9758" xr:uid="{00000000-0005-0000-0000-0000D7230000}"/>
    <cellStyle name="Note 2 4" xfId="4555" xr:uid="{00000000-0005-0000-0000-0000D8230000}"/>
    <cellStyle name="Note 2 5" xfId="4556" xr:uid="{00000000-0005-0000-0000-0000D9230000}"/>
    <cellStyle name="Note 2 6" xfId="4557" xr:uid="{00000000-0005-0000-0000-0000DA230000}"/>
    <cellStyle name="Note 2 7" xfId="4558" xr:uid="{00000000-0005-0000-0000-0000DB230000}"/>
    <cellStyle name="Note 2 8" xfId="4559" xr:uid="{00000000-0005-0000-0000-0000DC230000}"/>
    <cellStyle name="Note 2 9" xfId="4560" xr:uid="{00000000-0005-0000-0000-0000DD230000}"/>
    <cellStyle name="Note 3" xfId="55" xr:uid="{00000000-0005-0000-0000-0000DE230000}"/>
    <cellStyle name="Note 3 2" xfId="66" xr:uid="{00000000-0005-0000-0000-0000DF230000}"/>
    <cellStyle name="Note 3 2 2" xfId="86" xr:uid="{00000000-0005-0000-0000-0000E0230000}"/>
    <cellStyle name="Note 3 2 2 2" xfId="9763" xr:uid="{00000000-0005-0000-0000-0000E1230000}"/>
    <cellStyle name="Note 3 2 3" xfId="9749" xr:uid="{00000000-0005-0000-0000-0000E2230000}"/>
    <cellStyle name="Note 3 3" xfId="80" xr:uid="{00000000-0005-0000-0000-0000E3230000}"/>
    <cellStyle name="Note 3 3 2" xfId="9757" xr:uid="{00000000-0005-0000-0000-0000E4230000}"/>
    <cellStyle name="Note 3 4" xfId="9743" xr:uid="{00000000-0005-0000-0000-0000E5230000}"/>
    <cellStyle name="Note 4" xfId="4561" xr:uid="{00000000-0005-0000-0000-0000E6230000}"/>
    <cellStyle name="Note 4 2" xfId="4562" xr:uid="{00000000-0005-0000-0000-0000E7230000}"/>
    <cellStyle name="Note 5" xfId="4563" xr:uid="{00000000-0005-0000-0000-0000E8230000}"/>
    <cellStyle name="Note 5 2" xfId="4564" xr:uid="{00000000-0005-0000-0000-0000E9230000}"/>
    <cellStyle name="Note 6" xfId="4565" xr:uid="{00000000-0005-0000-0000-0000EA230000}"/>
    <cellStyle name="Note 6 2" xfId="4566" xr:uid="{00000000-0005-0000-0000-0000EB230000}"/>
    <cellStyle name="Note 7" xfId="4567" xr:uid="{00000000-0005-0000-0000-0000EC230000}"/>
    <cellStyle name="Note 7 2" xfId="4568" xr:uid="{00000000-0005-0000-0000-0000ED230000}"/>
    <cellStyle name="Note 8" xfId="4569" xr:uid="{00000000-0005-0000-0000-0000EE230000}"/>
    <cellStyle name="Note 8 2" xfId="4570" xr:uid="{00000000-0005-0000-0000-0000EF230000}"/>
    <cellStyle name="Note 8 2 2" xfId="4571" xr:uid="{00000000-0005-0000-0000-0000F0230000}"/>
    <cellStyle name="Note 8 2 2 2" xfId="4572" xr:uid="{00000000-0005-0000-0000-0000F1230000}"/>
    <cellStyle name="Note 8 2 2 2 2" xfId="4573" xr:uid="{00000000-0005-0000-0000-0000F2230000}"/>
    <cellStyle name="Note 8 2 2 3" xfId="4574" xr:uid="{00000000-0005-0000-0000-0000F3230000}"/>
    <cellStyle name="Note 8 2 3" xfId="4575" xr:uid="{00000000-0005-0000-0000-0000F4230000}"/>
    <cellStyle name="Note 8 2 3 2" xfId="4576" xr:uid="{00000000-0005-0000-0000-0000F5230000}"/>
    <cellStyle name="Note 8 2 4" xfId="4577" xr:uid="{00000000-0005-0000-0000-0000F6230000}"/>
    <cellStyle name="Note 8 3" xfId="4578" xr:uid="{00000000-0005-0000-0000-0000F7230000}"/>
    <cellStyle name="Note 8 3 2" xfId="4579" xr:uid="{00000000-0005-0000-0000-0000F8230000}"/>
    <cellStyle name="Note 8 3 2 2" xfId="4580" xr:uid="{00000000-0005-0000-0000-0000F9230000}"/>
    <cellStyle name="Note 8 3 2 2 2" xfId="4581" xr:uid="{00000000-0005-0000-0000-0000FA230000}"/>
    <cellStyle name="Note 8 3 2 3" xfId="4582" xr:uid="{00000000-0005-0000-0000-0000FB230000}"/>
    <cellStyle name="Note 8 3 3" xfId="4583" xr:uid="{00000000-0005-0000-0000-0000FC230000}"/>
    <cellStyle name="Note 8 3 3 2" xfId="4584" xr:uid="{00000000-0005-0000-0000-0000FD230000}"/>
    <cellStyle name="Note 8 3 4" xfId="4585" xr:uid="{00000000-0005-0000-0000-0000FE230000}"/>
    <cellStyle name="Note 8 4" xfId="4586" xr:uid="{00000000-0005-0000-0000-0000FF230000}"/>
    <cellStyle name="Note 8 4 2" xfId="4587" xr:uid="{00000000-0005-0000-0000-000000240000}"/>
    <cellStyle name="Note 8 4 2 2" xfId="4588" xr:uid="{00000000-0005-0000-0000-000001240000}"/>
    <cellStyle name="Note 8 4 3" xfId="4589" xr:uid="{00000000-0005-0000-0000-000002240000}"/>
    <cellStyle name="Note 8 5" xfId="4590" xr:uid="{00000000-0005-0000-0000-000003240000}"/>
    <cellStyle name="Note 8 5 2" xfId="4591" xr:uid="{00000000-0005-0000-0000-000004240000}"/>
    <cellStyle name="Note 8 6" xfId="4592" xr:uid="{00000000-0005-0000-0000-000005240000}"/>
    <cellStyle name="Nr 0 dec" xfId="4593" xr:uid="{00000000-0005-0000-0000-000006240000}"/>
    <cellStyle name="Nr 0 dec - Input" xfId="4594" xr:uid="{00000000-0005-0000-0000-000007240000}"/>
    <cellStyle name="Nr 0 dec - Subtotal" xfId="4595" xr:uid="{00000000-0005-0000-0000-000008240000}"/>
    <cellStyle name="Nr 0 dec_Data" xfId="4596" xr:uid="{00000000-0005-0000-0000-000009240000}"/>
    <cellStyle name="Nr 1 dec" xfId="4597" xr:uid="{00000000-0005-0000-0000-00000A240000}"/>
    <cellStyle name="Nr 1 dec - Input" xfId="4598" xr:uid="{00000000-0005-0000-0000-00000B240000}"/>
    <cellStyle name="Nr, 0 dec" xfId="4599" xr:uid="{00000000-0005-0000-0000-00000C240000}"/>
    <cellStyle name="number" xfId="4600" xr:uid="{00000000-0005-0000-0000-00000D240000}"/>
    <cellStyle name="Number, 1 dec" xfId="4601" xr:uid="{00000000-0005-0000-0000-00000E240000}"/>
    <cellStyle name="Output (1dp#)" xfId="4602" xr:uid="{00000000-0005-0000-0000-00000F240000}"/>
    <cellStyle name="Output (1dpx)_ Pies " xfId="4603" xr:uid="{00000000-0005-0000-0000-000010240000}"/>
    <cellStyle name="Output 2" xfId="57" xr:uid="{00000000-0005-0000-0000-000011240000}"/>
    <cellStyle name="Output 2 10" xfId="9745" xr:uid="{00000000-0005-0000-0000-000012240000}"/>
    <cellStyle name="Output 2 2" xfId="68" xr:uid="{00000000-0005-0000-0000-000013240000}"/>
    <cellStyle name="Output 2 2 2" xfId="88" xr:uid="{00000000-0005-0000-0000-000014240000}"/>
    <cellStyle name="Output 2 2 2 2" xfId="9765" xr:uid="{00000000-0005-0000-0000-000015240000}"/>
    <cellStyle name="Output 2 2 3" xfId="9751" xr:uid="{00000000-0005-0000-0000-000016240000}"/>
    <cellStyle name="Output 2 3" xfId="82" xr:uid="{00000000-0005-0000-0000-000017240000}"/>
    <cellStyle name="Output 2 3 2" xfId="9759" xr:uid="{00000000-0005-0000-0000-000018240000}"/>
    <cellStyle name="Output 2 4" xfId="4604" xr:uid="{00000000-0005-0000-0000-000019240000}"/>
    <cellStyle name="Output 2 5" xfId="4605" xr:uid="{00000000-0005-0000-0000-00001A240000}"/>
    <cellStyle name="Output 2 6" xfId="4606" xr:uid="{00000000-0005-0000-0000-00001B240000}"/>
    <cellStyle name="Output 2 7" xfId="4607" xr:uid="{00000000-0005-0000-0000-00001C240000}"/>
    <cellStyle name="Output 2 8" xfId="4608" xr:uid="{00000000-0005-0000-0000-00001D240000}"/>
    <cellStyle name="Output 2 9" xfId="4609" xr:uid="{00000000-0005-0000-0000-00001E240000}"/>
    <cellStyle name="Output 3" xfId="4610" xr:uid="{00000000-0005-0000-0000-00001F240000}"/>
    <cellStyle name="Page Heading" xfId="4611" xr:uid="{00000000-0005-0000-0000-000020240000}"/>
    <cellStyle name="Page Heading Large" xfId="4612" xr:uid="{00000000-0005-0000-0000-000021240000}"/>
    <cellStyle name="Page Heading Small" xfId="4613" xr:uid="{00000000-0005-0000-0000-000022240000}"/>
    <cellStyle name="Page Number" xfId="4614" xr:uid="{00000000-0005-0000-0000-000023240000}"/>
    <cellStyle name="pb_page_heading_LS" xfId="4615" xr:uid="{00000000-0005-0000-0000-000024240000}"/>
    <cellStyle name="Per aandeel" xfId="4616" xr:uid="{00000000-0005-0000-0000-000025240000}"/>
    <cellStyle name="Percent" xfId="72" builtinId="5"/>
    <cellStyle name="Percent (1)" xfId="4617" xr:uid="{00000000-0005-0000-0000-000027240000}"/>
    <cellStyle name="Percent [0]" xfId="4618" xr:uid="{00000000-0005-0000-0000-000028240000}"/>
    <cellStyle name="Percent [00]" xfId="4619" xr:uid="{00000000-0005-0000-0000-000029240000}"/>
    <cellStyle name="Percent [1]" xfId="4620" xr:uid="{00000000-0005-0000-0000-00002A240000}"/>
    <cellStyle name="Percent [2]" xfId="4621" xr:uid="{00000000-0005-0000-0000-00002B240000}"/>
    <cellStyle name="Percent [2] 2" xfId="4622" xr:uid="{00000000-0005-0000-0000-00002C240000}"/>
    <cellStyle name="Percent [2] 3" xfId="4623" xr:uid="{00000000-0005-0000-0000-00002D240000}"/>
    <cellStyle name="Percent 1 dec" xfId="4624" xr:uid="{00000000-0005-0000-0000-00002E240000}"/>
    <cellStyle name="Percent 1 dec - Input" xfId="4625" xr:uid="{00000000-0005-0000-0000-00002F240000}"/>
    <cellStyle name="Percent 1 dec_Data" xfId="4626" xr:uid="{00000000-0005-0000-0000-000030240000}"/>
    <cellStyle name="Percent 10" xfId="4627" xr:uid="{00000000-0005-0000-0000-000031240000}"/>
    <cellStyle name="Percent 2" xfId="8" xr:uid="{00000000-0005-0000-0000-000032240000}"/>
    <cellStyle name="Percent 2 10" xfId="4628" xr:uid="{00000000-0005-0000-0000-000033240000}"/>
    <cellStyle name="Percent 2 10 2" xfId="4629" xr:uid="{00000000-0005-0000-0000-000034240000}"/>
    <cellStyle name="Percent 2 10 2 2" xfId="4630" xr:uid="{00000000-0005-0000-0000-000035240000}"/>
    <cellStyle name="Percent 2 10 3" xfId="4631" xr:uid="{00000000-0005-0000-0000-000036240000}"/>
    <cellStyle name="Percent 2 11" xfId="4632" xr:uid="{00000000-0005-0000-0000-000037240000}"/>
    <cellStyle name="Percent 2 12" xfId="4633" xr:uid="{00000000-0005-0000-0000-000038240000}"/>
    <cellStyle name="Percent 2 12 2" xfId="4634" xr:uid="{00000000-0005-0000-0000-000039240000}"/>
    <cellStyle name="Percent 2 12 2 2" xfId="4635" xr:uid="{00000000-0005-0000-0000-00003A240000}"/>
    <cellStyle name="Percent 2 12 3" xfId="4636" xr:uid="{00000000-0005-0000-0000-00003B240000}"/>
    <cellStyle name="Percent 2 13" xfId="4637" xr:uid="{00000000-0005-0000-0000-00003C240000}"/>
    <cellStyle name="Percent 2 13 2" xfId="4638" xr:uid="{00000000-0005-0000-0000-00003D240000}"/>
    <cellStyle name="Percent 2 14" xfId="4639" xr:uid="{00000000-0005-0000-0000-00003E240000}"/>
    <cellStyle name="Percent 2 15" xfId="4640" xr:uid="{00000000-0005-0000-0000-00003F240000}"/>
    <cellStyle name="Percent 2 16" xfId="4641" xr:uid="{00000000-0005-0000-0000-000040240000}"/>
    <cellStyle name="Percent 2 17" xfId="4642" xr:uid="{00000000-0005-0000-0000-000041240000}"/>
    <cellStyle name="Percent 2 18" xfId="4643" xr:uid="{00000000-0005-0000-0000-000042240000}"/>
    <cellStyle name="Percent 2 19" xfId="4644" xr:uid="{00000000-0005-0000-0000-000043240000}"/>
    <cellStyle name="Percent 2 2" xfId="9" xr:uid="{00000000-0005-0000-0000-000044240000}"/>
    <cellStyle name="Percent 2 2 2" xfId="4645" xr:uid="{00000000-0005-0000-0000-000045240000}"/>
    <cellStyle name="Percent 2 2 3" xfId="4646" xr:uid="{00000000-0005-0000-0000-000046240000}"/>
    <cellStyle name="Percent 2 2 4" xfId="4647" xr:uid="{00000000-0005-0000-0000-000047240000}"/>
    <cellStyle name="Percent 2 2 4 2" xfId="4648" xr:uid="{00000000-0005-0000-0000-000048240000}"/>
    <cellStyle name="Percent 2 2 4 2 2" xfId="4649" xr:uid="{00000000-0005-0000-0000-000049240000}"/>
    <cellStyle name="Percent 2 2 4 2 2 2" xfId="4650" xr:uid="{00000000-0005-0000-0000-00004A240000}"/>
    <cellStyle name="Percent 2 2 4 2 3" xfId="4651" xr:uid="{00000000-0005-0000-0000-00004B240000}"/>
    <cellStyle name="Percent 2 2 4 3" xfId="4652" xr:uid="{00000000-0005-0000-0000-00004C240000}"/>
    <cellStyle name="Percent 2 2 4 3 2" xfId="4653" xr:uid="{00000000-0005-0000-0000-00004D240000}"/>
    <cellStyle name="Percent 2 2 4 4" xfId="4654" xr:uid="{00000000-0005-0000-0000-00004E240000}"/>
    <cellStyle name="Percent 2 2 5" xfId="4655" xr:uid="{00000000-0005-0000-0000-00004F240000}"/>
    <cellStyle name="Percent 2 2 6" xfId="4656" xr:uid="{00000000-0005-0000-0000-000050240000}"/>
    <cellStyle name="Percent 2 3" xfId="10" xr:uid="{00000000-0005-0000-0000-000051240000}"/>
    <cellStyle name="Percent 2 4" xfId="4657" xr:uid="{00000000-0005-0000-0000-000052240000}"/>
    <cellStyle name="Percent 2 5" xfId="4658" xr:uid="{00000000-0005-0000-0000-000053240000}"/>
    <cellStyle name="Percent 2 5 2" xfId="4659" xr:uid="{00000000-0005-0000-0000-000054240000}"/>
    <cellStyle name="Percent 2 5 2 2" xfId="4660" xr:uid="{00000000-0005-0000-0000-000055240000}"/>
    <cellStyle name="Percent 2 5 2 2 2" xfId="4661" xr:uid="{00000000-0005-0000-0000-000056240000}"/>
    <cellStyle name="Percent 2 5 2 2 2 2" xfId="4662" xr:uid="{00000000-0005-0000-0000-000057240000}"/>
    <cellStyle name="Percent 2 5 2 2 3" xfId="4663" xr:uid="{00000000-0005-0000-0000-000058240000}"/>
    <cellStyle name="Percent 2 5 2 3" xfId="4664" xr:uid="{00000000-0005-0000-0000-000059240000}"/>
    <cellStyle name="Percent 2 5 2 3 2" xfId="4665" xr:uid="{00000000-0005-0000-0000-00005A240000}"/>
    <cellStyle name="Percent 2 5 2 4" xfId="4666" xr:uid="{00000000-0005-0000-0000-00005B240000}"/>
    <cellStyle name="Percent 2 5 3" xfId="4667" xr:uid="{00000000-0005-0000-0000-00005C240000}"/>
    <cellStyle name="Percent 2 5 3 2" xfId="4668" xr:uid="{00000000-0005-0000-0000-00005D240000}"/>
    <cellStyle name="Percent 2 5 3 2 2" xfId="4669" xr:uid="{00000000-0005-0000-0000-00005E240000}"/>
    <cellStyle name="Percent 2 5 3 2 2 2" xfId="4670" xr:uid="{00000000-0005-0000-0000-00005F240000}"/>
    <cellStyle name="Percent 2 5 3 2 3" xfId="4671" xr:uid="{00000000-0005-0000-0000-000060240000}"/>
    <cellStyle name="Percent 2 5 3 3" xfId="4672" xr:uid="{00000000-0005-0000-0000-000061240000}"/>
    <cellStyle name="Percent 2 5 3 3 2" xfId="4673" xr:uid="{00000000-0005-0000-0000-000062240000}"/>
    <cellStyle name="Percent 2 5 3 4" xfId="4674" xr:uid="{00000000-0005-0000-0000-000063240000}"/>
    <cellStyle name="Percent 2 5 4" xfId="4675" xr:uid="{00000000-0005-0000-0000-000064240000}"/>
    <cellStyle name="Percent 2 5 4 2" xfId="4676" xr:uid="{00000000-0005-0000-0000-000065240000}"/>
    <cellStyle name="Percent 2 5 4 2 2" xfId="4677" xr:uid="{00000000-0005-0000-0000-000066240000}"/>
    <cellStyle name="Percent 2 5 4 3" xfId="4678" xr:uid="{00000000-0005-0000-0000-000067240000}"/>
    <cellStyle name="Percent 2 5 5" xfId="4679" xr:uid="{00000000-0005-0000-0000-000068240000}"/>
    <cellStyle name="Percent 2 5 5 2" xfId="4680" xr:uid="{00000000-0005-0000-0000-000069240000}"/>
    <cellStyle name="Percent 2 5 6" xfId="4681" xr:uid="{00000000-0005-0000-0000-00006A240000}"/>
    <cellStyle name="Percent 2 6" xfId="4682" xr:uid="{00000000-0005-0000-0000-00006B240000}"/>
    <cellStyle name="Percent 2 6 2" xfId="4683" xr:uid="{00000000-0005-0000-0000-00006C240000}"/>
    <cellStyle name="Percent 2 6 2 2" xfId="4684" xr:uid="{00000000-0005-0000-0000-00006D240000}"/>
    <cellStyle name="Percent 2 6 2 2 2" xfId="4685" xr:uid="{00000000-0005-0000-0000-00006E240000}"/>
    <cellStyle name="Percent 2 6 2 2 2 2" xfId="4686" xr:uid="{00000000-0005-0000-0000-00006F240000}"/>
    <cellStyle name="Percent 2 6 2 2 3" xfId="4687" xr:uid="{00000000-0005-0000-0000-000070240000}"/>
    <cellStyle name="Percent 2 6 2 3" xfId="4688" xr:uid="{00000000-0005-0000-0000-000071240000}"/>
    <cellStyle name="Percent 2 6 2 3 2" xfId="4689" xr:uid="{00000000-0005-0000-0000-000072240000}"/>
    <cellStyle name="Percent 2 6 2 4" xfId="4690" xr:uid="{00000000-0005-0000-0000-000073240000}"/>
    <cellStyle name="Percent 2 6 3" xfId="4691" xr:uid="{00000000-0005-0000-0000-000074240000}"/>
    <cellStyle name="Percent 2 6 3 2" xfId="4692" xr:uid="{00000000-0005-0000-0000-000075240000}"/>
    <cellStyle name="Percent 2 6 3 2 2" xfId="4693" xr:uid="{00000000-0005-0000-0000-000076240000}"/>
    <cellStyle name="Percent 2 6 3 2 2 2" xfId="4694" xr:uid="{00000000-0005-0000-0000-000077240000}"/>
    <cellStyle name="Percent 2 6 3 2 3" xfId="4695" xr:uid="{00000000-0005-0000-0000-000078240000}"/>
    <cellStyle name="Percent 2 6 3 3" xfId="4696" xr:uid="{00000000-0005-0000-0000-000079240000}"/>
    <cellStyle name="Percent 2 6 3 3 2" xfId="4697" xr:uid="{00000000-0005-0000-0000-00007A240000}"/>
    <cellStyle name="Percent 2 6 3 4" xfId="4698" xr:uid="{00000000-0005-0000-0000-00007B240000}"/>
    <cellStyle name="Percent 2 6 4" xfId="4699" xr:uid="{00000000-0005-0000-0000-00007C240000}"/>
    <cellStyle name="Percent 2 6 4 2" xfId="4700" xr:uid="{00000000-0005-0000-0000-00007D240000}"/>
    <cellStyle name="Percent 2 6 4 2 2" xfId="4701" xr:uid="{00000000-0005-0000-0000-00007E240000}"/>
    <cellStyle name="Percent 2 6 4 3" xfId="4702" xr:uid="{00000000-0005-0000-0000-00007F240000}"/>
    <cellStyle name="Percent 2 6 5" xfId="4703" xr:uid="{00000000-0005-0000-0000-000080240000}"/>
    <cellStyle name="Percent 2 6 5 2" xfId="4704" xr:uid="{00000000-0005-0000-0000-000081240000}"/>
    <cellStyle name="Percent 2 6 6" xfId="4705" xr:uid="{00000000-0005-0000-0000-000082240000}"/>
    <cellStyle name="Percent 2 7" xfId="4706" xr:uid="{00000000-0005-0000-0000-000083240000}"/>
    <cellStyle name="Percent 2 7 2" xfId="4707" xr:uid="{00000000-0005-0000-0000-000084240000}"/>
    <cellStyle name="Percent 2 7 3" xfId="4708" xr:uid="{00000000-0005-0000-0000-000085240000}"/>
    <cellStyle name="Percent 2 7 4" xfId="4709" xr:uid="{00000000-0005-0000-0000-000086240000}"/>
    <cellStyle name="Percent 2 7 4 2" xfId="4710" xr:uid="{00000000-0005-0000-0000-000087240000}"/>
    <cellStyle name="Percent 2 7 4 2 2" xfId="4711" xr:uid="{00000000-0005-0000-0000-000088240000}"/>
    <cellStyle name="Percent 2 7 4 3" xfId="4712" xr:uid="{00000000-0005-0000-0000-000089240000}"/>
    <cellStyle name="Percent 2 7 5" xfId="4713" xr:uid="{00000000-0005-0000-0000-00008A240000}"/>
    <cellStyle name="Percent 2 7 5 2" xfId="4714" xr:uid="{00000000-0005-0000-0000-00008B240000}"/>
    <cellStyle name="Percent 2 7 6" xfId="4715" xr:uid="{00000000-0005-0000-0000-00008C240000}"/>
    <cellStyle name="Percent 2 8" xfId="4716" xr:uid="{00000000-0005-0000-0000-00008D240000}"/>
    <cellStyle name="Percent 2 8 2" xfId="4717" xr:uid="{00000000-0005-0000-0000-00008E240000}"/>
    <cellStyle name="Percent 2 8 2 2" xfId="4718" xr:uid="{00000000-0005-0000-0000-00008F240000}"/>
    <cellStyle name="Percent 2 8 2 2 2" xfId="4719" xr:uid="{00000000-0005-0000-0000-000090240000}"/>
    <cellStyle name="Percent 2 8 2 3" xfId="4720" xr:uid="{00000000-0005-0000-0000-000091240000}"/>
    <cellStyle name="Percent 2 8 3" xfId="4721" xr:uid="{00000000-0005-0000-0000-000092240000}"/>
    <cellStyle name="Percent 2 8 3 2" xfId="4722" xr:uid="{00000000-0005-0000-0000-000093240000}"/>
    <cellStyle name="Percent 2 8 4" xfId="4723" xr:uid="{00000000-0005-0000-0000-000094240000}"/>
    <cellStyle name="Percent 2 9" xfId="4724" xr:uid="{00000000-0005-0000-0000-000095240000}"/>
    <cellStyle name="Percent 3" xfId="58" xr:uid="{00000000-0005-0000-0000-000096240000}"/>
    <cellStyle name="Percent 3 2" xfId="75" xr:uid="{00000000-0005-0000-0000-000097240000}"/>
    <cellStyle name="Percent 3 2 2" xfId="4725" xr:uid="{00000000-0005-0000-0000-000098240000}"/>
    <cellStyle name="Percent 3 2 2 2" xfId="4726" xr:uid="{00000000-0005-0000-0000-000099240000}"/>
    <cellStyle name="Percent 3 2 3" xfId="4727" xr:uid="{00000000-0005-0000-0000-00009A240000}"/>
    <cellStyle name="Percent 3 2 4" xfId="4728" xr:uid="{00000000-0005-0000-0000-00009B240000}"/>
    <cellStyle name="Percent 3 3" xfId="4729" xr:uid="{00000000-0005-0000-0000-00009C240000}"/>
    <cellStyle name="Percent 3 4" xfId="4730" xr:uid="{00000000-0005-0000-0000-00009D240000}"/>
    <cellStyle name="Percent 4" xfId="4731" xr:uid="{00000000-0005-0000-0000-00009E240000}"/>
    <cellStyle name="Percent 4 2" xfId="4732" xr:uid="{00000000-0005-0000-0000-00009F240000}"/>
    <cellStyle name="Percent 4 2 2" xfId="4733" xr:uid="{00000000-0005-0000-0000-0000A0240000}"/>
    <cellStyle name="Percent 4 2 3" xfId="4734" xr:uid="{00000000-0005-0000-0000-0000A1240000}"/>
    <cellStyle name="Percent 4 3" xfId="4735" xr:uid="{00000000-0005-0000-0000-0000A2240000}"/>
    <cellStyle name="Percent 4 3 2" xfId="4736" xr:uid="{00000000-0005-0000-0000-0000A3240000}"/>
    <cellStyle name="Percent 4 3 2 2" xfId="4737" xr:uid="{00000000-0005-0000-0000-0000A4240000}"/>
    <cellStyle name="Percent 4 3 3" xfId="4738" xr:uid="{00000000-0005-0000-0000-0000A5240000}"/>
    <cellStyle name="Percent 4 4" xfId="4739" xr:uid="{00000000-0005-0000-0000-0000A6240000}"/>
    <cellStyle name="Percent 5" xfId="4740" xr:uid="{00000000-0005-0000-0000-0000A7240000}"/>
    <cellStyle name="Percent 5 2" xfId="4741" xr:uid="{00000000-0005-0000-0000-0000A8240000}"/>
    <cellStyle name="Percent 5 2 2" xfId="4742" xr:uid="{00000000-0005-0000-0000-0000A9240000}"/>
    <cellStyle name="Percent 5 2 2 2" xfId="4743" xr:uid="{00000000-0005-0000-0000-0000AA240000}"/>
    <cellStyle name="Percent 5 2 3" xfId="4744" xr:uid="{00000000-0005-0000-0000-0000AB240000}"/>
    <cellStyle name="Percent 6" xfId="4745" xr:uid="{00000000-0005-0000-0000-0000AC240000}"/>
    <cellStyle name="Percent 6 2" xfId="4746" xr:uid="{00000000-0005-0000-0000-0000AD240000}"/>
    <cellStyle name="Percent 6 2 2" xfId="4747" xr:uid="{00000000-0005-0000-0000-0000AE240000}"/>
    <cellStyle name="Percent 6 2 2 2" xfId="4748" xr:uid="{00000000-0005-0000-0000-0000AF240000}"/>
    <cellStyle name="Percent 6 2 3" xfId="4749" xr:uid="{00000000-0005-0000-0000-0000B0240000}"/>
    <cellStyle name="Percent 6 3" xfId="4750" xr:uid="{00000000-0005-0000-0000-0000B1240000}"/>
    <cellStyle name="Percent 6 3 2" xfId="4751" xr:uid="{00000000-0005-0000-0000-0000B2240000}"/>
    <cellStyle name="Percent 6 3 2 2" xfId="4752" xr:uid="{00000000-0005-0000-0000-0000B3240000}"/>
    <cellStyle name="Percent 6 3 3" xfId="4753" xr:uid="{00000000-0005-0000-0000-0000B4240000}"/>
    <cellStyle name="Percent 7" xfId="4754" xr:uid="{00000000-0005-0000-0000-0000B5240000}"/>
    <cellStyle name="Percent 7 2" xfId="4755" xr:uid="{00000000-0005-0000-0000-0000B6240000}"/>
    <cellStyle name="Percent 7 2 2" xfId="4756" xr:uid="{00000000-0005-0000-0000-0000B7240000}"/>
    <cellStyle name="Percent 7 2 2 2" xfId="4757" xr:uid="{00000000-0005-0000-0000-0000B8240000}"/>
    <cellStyle name="Percent 7 2 3" xfId="4758" xr:uid="{00000000-0005-0000-0000-0000B9240000}"/>
    <cellStyle name="Percent 7 3" xfId="4759" xr:uid="{00000000-0005-0000-0000-0000BA240000}"/>
    <cellStyle name="Percent 7 3 2" xfId="4760" xr:uid="{00000000-0005-0000-0000-0000BB240000}"/>
    <cellStyle name="Percent 7 4" xfId="4761" xr:uid="{00000000-0005-0000-0000-0000BC240000}"/>
    <cellStyle name="Percent 8" xfId="4762" xr:uid="{00000000-0005-0000-0000-0000BD240000}"/>
    <cellStyle name="Percent 9" xfId="4763" xr:uid="{00000000-0005-0000-0000-0000BE240000}"/>
    <cellStyle name="Percent Hard" xfId="4764" xr:uid="{00000000-0005-0000-0000-0000BF240000}"/>
    <cellStyle name="percentage" xfId="4765" xr:uid="{00000000-0005-0000-0000-0000C0240000}"/>
    <cellStyle name="PercentChange" xfId="4766" xr:uid="{00000000-0005-0000-0000-0000C1240000}"/>
    <cellStyle name="PLAN1" xfId="4767" xr:uid="{00000000-0005-0000-0000-0000C2240000}"/>
    <cellStyle name="Porcentaje" xfId="4768" xr:uid="{00000000-0005-0000-0000-0000C3240000}"/>
    <cellStyle name="Pourcentage_Profit &amp; Loss" xfId="4769" xr:uid="{00000000-0005-0000-0000-0000C4240000}"/>
    <cellStyle name="PrePop Currency (0)" xfId="4770" xr:uid="{00000000-0005-0000-0000-0000C5240000}"/>
    <cellStyle name="PrePop Currency (2)" xfId="4771" xr:uid="{00000000-0005-0000-0000-0000C6240000}"/>
    <cellStyle name="PrePop Units (0)" xfId="4772" xr:uid="{00000000-0005-0000-0000-0000C7240000}"/>
    <cellStyle name="PrePop Units (1)" xfId="4773" xr:uid="{00000000-0005-0000-0000-0000C8240000}"/>
    <cellStyle name="PrePop Units (2)" xfId="4774" xr:uid="{00000000-0005-0000-0000-0000C9240000}"/>
    <cellStyle name="Procenten" xfId="4775" xr:uid="{00000000-0005-0000-0000-0000CA240000}"/>
    <cellStyle name="Procenten estimate" xfId="4776" xr:uid="{00000000-0005-0000-0000-0000CB240000}"/>
    <cellStyle name="Procenten_EMI" xfId="4777" xr:uid="{00000000-0005-0000-0000-0000CC240000}"/>
    <cellStyle name="Profit figure" xfId="4778" xr:uid="{00000000-0005-0000-0000-0000CD240000}"/>
    <cellStyle name="Protected" xfId="4779" xr:uid="{00000000-0005-0000-0000-0000CE240000}"/>
    <cellStyle name="ProtectedDates" xfId="4780" xr:uid="{00000000-0005-0000-0000-0000CF240000}"/>
    <cellStyle name="PSChar" xfId="4781" xr:uid="{00000000-0005-0000-0000-0000D0240000}"/>
    <cellStyle name="PSDate" xfId="4782" xr:uid="{00000000-0005-0000-0000-0000D1240000}"/>
    <cellStyle name="PSDec" xfId="4783" xr:uid="{00000000-0005-0000-0000-0000D2240000}"/>
    <cellStyle name="PSHeading" xfId="4784" xr:uid="{00000000-0005-0000-0000-0000D3240000}"/>
    <cellStyle name="PSInt" xfId="4785" xr:uid="{00000000-0005-0000-0000-0000D4240000}"/>
    <cellStyle name="PSSpacer" xfId="4786" xr:uid="{00000000-0005-0000-0000-0000D5240000}"/>
    <cellStyle name="RatioX" xfId="4787" xr:uid="{00000000-0005-0000-0000-0000D6240000}"/>
    <cellStyle name="Red font" xfId="4788" xr:uid="{00000000-0005-0000-0000-0000D7240000}"/>
    <cellStyle name="ref" xfId="4789" xr:uid="{00000000-0005-0000-0000-0000D8240000}"/>
    <cellStyle name="Right" xfId="4790" xr:uid="{00000000-0005-0000-0000-0000D9240000}"/>
    <cellStyle name="RZ_head" xfId="9770" xr:uid="{D72DE110-02DD-0E47-95E9-BC8DBEFE9040}"/>
    <cellStyle name="Salomon Logo" xfId="4791" xr:uid="{00000000-0005-0000-0000-0000DA240000}"/>
    <cellStyle name="ScripFactor" xfId="4792" xr:uid="{00000000-0005-0000-0000-0000DB240000}"/>
    <cellStyle name="SectionHeading" xfId="4793" xr:uid="{00000000-0005-0000-0000-0000DC240000}"/>
    <cellStyle name="Shade" xfId="4794" xr:uid="{00000000-0005-0000-0000-0000DD240000}"/>
    <cellStyle name="Shaded" xfId="4795" xr:uid="{00000000-0005-0000-0000-0000DE240000}"/>
    <cellStyle name="Single Accounting" xfId="4796" xr:uid="{00000000-0005-0000-0000-0000DF240000}"/>
    <cellStyle name="SingleLineAcctgn" xfId="4797" xr:uid="{00000000-0005-0000-0000-0000E0240000}"/>
    <cellStyle name="SingleLinePercent" xfId="4798" xr:uid="{00000000-0005-0000-0000-0000E1240000}"/>
    <cellStyle name="Source Superscript" xfId="4799" xr:uid="{00000000-0005-0000-0000-0000E2240000}"/>
    <cellStyle name="Source Text" xfId="4800" xr:uid="{00000000-0005-0000-0000-0000E3240000}"/>
    <cellStyle name="ssp " xfId="4801" xr:uid="{00000000-0005-0000-0000-0000E4240000}"/>
    <cellStyle name="Standard" xfId="4802" xr:uid="{00000000-0005-0000-0000-0000E5240000}"/>
    <cellStyle name="Style 1" xfId="4803" xr:uid="{00000000-0005-0000-0000-0000E6240000}"/>
    <cellStyle name="Style 10" xfId="4804" xr:uid="{00000000-0005-0000-0000-0000E7240000}"/>
    <cellStyle name="Style 100" xfId="4805" xr:uid="{00000000-0005-0000-0000-0000E8240000}"/>
    <cellStyle name="Style 101" xfId="4806" xr:uid="{00000000-0005-0000-0000-0000E9240000}"/>
    <cellStyle name="Style 102" xfId="4807" xr:uid="{00000000-0005-0000-0000-0000EA240000}"/>
    <cellStyle name="Style 103" xfId="4808" xr:uid="{00000000-0005-0000-0000-0000EB240000}"/>
    <cellStyle name="Style 104" xfId="4809" xr:uid="{00000000-0005-0000-0000-0000EC240000}"/>
    <cellStyle name="Style 105" xfId="4810" xr:uid="{00000000-0005-0000-0000-0000ED240000}"/>
    <cellStyle name="Style 106" xfId="4811" xr:uid="{00000000-0005-0000-0000-0000EE240000}"/>
    <cellStyle name="Style 107" xfId="4812" xr:uid="{00000000-0005-0000-0000-0000EF240000}"/>
    <cellStyle name="Style 108" xfId="4813" xr:uid="{00000000-0005-0000-0000-0000F0240000}"/>
    <cellStyle name="Style 109" xfId="4814" xr:uid="{00000000-0005-0000-0000-0000F1240000}"/>
    <cellStyle name="Style 11" xfId="4815" xr:uid="{00000000-0005-0000-0000-0000F2240000}"/>
    <cellStyle name="Style 110" xfId="4816" xr:uid="{00000000-0005-0000-0000-0000F3240000}"/>
    <cellStyle name="Style 111" xfId="4817" xr:uid="{00000000-0005-0000-0000-0000F4240000}"/>
    <cellStyle name="Style 112" xfId="4818" xr:uid="{00000000-0005-0000-0000-0000F5240000}"/>
    <cellStyle name="Style 113" xfId="4819" xr:uid="{00000000-0005-0000-0000-0000F6240000}"/>
    <cellStyle name="Style 114" xfId="4820" xr:uid="{00000000-0005-0000-0000-0000F7240000}"/>
    <cellStyle name="Style 115" xfId="4821" xr:uid="{00000000-0005-0000-0000-0000F8240000}"/>
    <cellStyle name="Style 116" xfId="4822" xr:uid="{00000000-0005-0000-0000-0000F9240000}"/>
    <cellStyle name="Style 117" xfId="4823" xr:uid="{00000000-0005-0000-0000-0000FA240000}"/>
    <cellStyle name="Style 118" xfId="4824" xr:uid="{00000000-0005-0000-0000-0000FB240000}"/>
    <cellStyle name="Style 119" xfId="4825" xr:uid="{00000000-0005-0000-0000-0000FC240000}"/>
    <cellStyle name="Style 12" xfId="4826" xr:uid="{00000000-0005-0000-0000-0000FD240000}"/>
    <cellStyle name="Style 120" xfId="4827" xr:uid="{00000000-0005-0000-0000-0000FE240000}"/>
    <cellStyle name="Style 121" xfId="4828" xr:uid="{00000000-0005-0000-0000-0000FF240000}"/>
    <cellStyle name="Style 122" xfId="4829" xr:uid="{00000000-0005-0000-0000-000000250000}"/>
    <cellStyle name="Style 123" xfId="4830" xr:uid="{00000000-0005-0000-0000-000001250000}"/>
    <cellStyle name="Style 124" xfId="4831" xr:uid="{00000000-0005-0000-0000-000002250000}"/>
    <cellStyle name="Style 125" xfId="4832" xr:uid="{00000000-0005-0000-0000-000003250000}"/>
    <cellStyle name="Style 126" xfId="4833" xr:uid="{00000000-0005-0000-0000-000004250000}"/>
    <cellStyle name="Style 127" xfId="4834" xr:uid="{00000000-0005-0000-0000-000005250000}"/>
    <cellStyle name="Style 128" xfId="4835" xr:uid="{00000000-0005-0000-0000-000006250000}"/>
    <cellStyle name="Style 129" xfId="4836" xr:uid="{00000000-0005-0000-0000-000007250000}"/>
    <cellStyle name="Style 13" xfId="4837" xr:uid="{00000000-0005-0000-0000-000008250000}"/>
    <cellStyle name="Style 130" xfId="4838" xr:uid="{00000000-0005-0000-0000-000009250000}"/>
    <cellStyle name="Style 131" xfId="4839" xr:uid="{00000000-0005-0000-0000-00000A250000}"/>
    <cellStyle name="Style 132" xfId="4840" xr:uid="{00000000-0005-0000-0000-00000B250000}"/>
    <cellStyle name="Style 133" xfId="4841" xr:uid="{00000000-0005-0000-0000-00000C250000}"/>
    <cellStyle name="Style 134" xfId="4842" xr:uid="{00000000-0005-0000-0000-00000D250000}"/>
    <cellStyle name="Style 135" xfId="4843" xr:uid="{00000000-0005-0000-0000-00000E250000}"/>
    <cellStyle name="Style 136" xfId="4844" xr:uid="{00000000-0005-0000-0000-00000F250000}"/>
    <cellStyle name="Style 137" xfId="4845" xr:uid="{00000000-0005-0000-0000-000010250000}"/>
    <cellStyle name="Style 138" xfId="4846" xr:uid="{00000000-0005-0000-0000-000011250000}"/>
    <cellStyle name="Style 139" xfId="4847" xr:uid="{00000000-0005-0000-0000-000012250000}"/>
    <cellStyle name="Style 14" xfId="4848" xr:uid="{00000000-0005-0000-0000-000013250000}"/>
    <cellStyle name="Style 140" xfId="4849" xr:uid="{00000000-0005-0000-0000-000014250000}"/>
    <cellStyle name="Style 141" xfId="4850" xr:uid="{00000000-0005-0000-0000-000015250000}"/>
    <cellStyle name="Style 142" xfId="4851" xr:uid="{00000000-0005-0000-0000-000016250000}"/>
    <cellStyle name="Style 143" xfId="4852" xr:uid="{00000000-0005-0000-0000-000017250000}"/>
    <cellStyle name="Style 144" xfId="4853" xr:uid="{00000000-0005-0000-0000-000018250000}"/>
    <cellStyle name="Style 145" xfId="4854" xr:uid="{00000000-0005-0000-0000-000019250000}"/>
    <cellStyle name="Style 146" xfId="4855" xr:uid="{00000000-0005-0000-0000-00001A250000}"/>
    <cellStyle name="Style 147" xfId="4856" xr:uid="{00000000-0005-0000-0000-00001B250000}"/>
    <cellStyle name="Style 148" xfId="4857" xr:uid="{00000000-0005-0000-0000-00001C250000}"/>
    <cellStyle name="Style 149" xfId="4858" xr:uid="{00000000-0005-0000-0000-00001D250000}"/>
    <cellStyle name="Style 15" xfId="4859" xr:uid="{00000000-0005-0000-0000-00001E250000}"/>
    <cellStyle name="Style 150" xfId="4860" xr:uid="{00000000-0005-0000-0000-00001F250000}"/>
    <cellStyle name="Style 151" xfId="4861" xr:uid="{00000000-0005-0000-0000-000020250000}"/>
    <cellStyle name="Style 152" xfId="4862" xr:uid="{00000000-0005-0000-0000-000021250000}"/>
    <cellStyle name="Style 153" xfId="4863" xr:uid="{00000000-0005-0000-0000-000022250000}"/>
    <cellStyle name="Style 154" xfId="4864" xr:uid="{00000000-0005-0000-0000-000023250000}"/>
    <cellStyle name="Style 155" xfId="4865" xr:uid="{00000000-0005-0000-0000-000024250000}"/>
    <cellStyle name="Style 156" xfId="4866" xr:uid="{00000000-0005-0000-0000-000025250000}"/>
    <cellStyle name="Style 157" xfId="4867" xr:uid="{00000000-0005-0000-0000-000026250000}"/>
    <cellStyle name="Style 158" xfId="4868" xr:uid="{00000000-0005-0000-0000-000027250000}"/>
    <cellStyle name="Style 159" xfId="4869" xr:uid="{00000000-0005-0000-0000-000028250000}"/>
    <cellStyle name="Style 16" xfId="4870" xr:uid="{00000000-0005-0000-0000-000029250000}"/>
    <cellStyle name="Style 160" xfId="4871" xr:uid="{00000000-0005-0000-0000-00002A250000}"/>
    <cellStyle name="Style 161" xfId="4872" xr:uid="{00000000-0005-0000-0000-00002B250000}"/>
    <cellStyle name="Style 162" xfId="4873" xr:uid="{00000000-0005-0000-0000-00002C250000}"/>
    <cellStyle name="Style 163" xfId="4874" xr:uid="{00000000-0005-0000-0000-00002D250000}"/>
    <cellStyle name="Style 164" xfId="4875" xr:uid="{00000000-0005-0000-0000-00002E250000}"/>
    <cellStyle name="Style 165" xfId="4876" xr:uid="{00000000-0005-0000-0000-00002F250000}"/>
    <cellStyle name="Style 166" xfId="4877" xr:uid="{00000000-0005-0000-0000-000030250000}"/>
    <cellStyle name="Style 167" xfId="4878" xr:uid="{00000000-0005-0000-0000-000031250000}"/>
    <cellStyle name="Style 168" xfId="4879" xr:uid="{00000000-0005-0000-0000-000032250000}"/>
    <cellStyle name="Style 169" xfId="4880" xr:uid="{00000000-0005-0000-0000-000033250000}"/>
    <cellStyle name="Style 17" xfId="4881" xr:uid="{00000000-0005-0000-0000-000034250000}"/>
    <cellStyle name="Style 170" xfId="4882" xr:uid="{00000000-0005-0000-0000-000035250000}"/>
    <cellStyle name="Style 171" xfId="4883" xr:uid="{00000000-0005-0000-0000-000036250000}"/>
    <cellStyle name="Style 172" xfId="4884" xr:uid="{00000000-0005-0000-0000-000037250000}"/>
    <cellStyle name="Style 173" xfId="4885" xr:uid="{00000000-0005-0000-0000-000038250000}"/>
    <cellStyle name="Style 174" xfId="4886" xr:uid="{00000000-0005-0000-0000-000039250000}"/>
    <cellStyle name="Style 175" xfId="4887" xr:uid="{00000000-0005-0000-0000-00003A250000}"/>
    <cellStyle name="Style 176" xfId="4888" xr:uid="{00000000-0005-0000-0000-00003B250000}"/>
    <cellStyle name="Style 177" xfId="4889" xr:uid="{00000000-0005-0000-0000-00003C250000}"/>
    <cellStyle name="Style 178" xfId="4890" xr:uid="{00000000-0005-0000-0000-00003D250000}"/>
    <cellStyle name="Style 179" xfId="4891" xr:uid="{00000000-0005-0000-0000-00003E250000}"/>
    <cellStyle name="Style 18" xfId="4892" xr:uid="{00000000-0005-0000-0000-00003F250000}"/>
    <cellStyle name="Style 180" xfId="4893" xr:uid="{00000000-0005-0000-0000-000040250000}"/>
    <cellStyle name="Style 181" xfId="4894" xr:uid="{00000000-0005-0000-0000-000041250000}"/>
    <cellStyle name="Style 182" xfId="4895" xr:uid="{00000000-0005-0000-0000-000042250000}"/>
    <cellStyle name="Style 183" xfId="4896" xr:uid="{00000000-0005-0000-0000-000043250000}"/>
    <cellStyle name="Style 184" xfId="4897" xr:uid="{00000000-0005-0000-0000-000044250000}"/>
    <cellStyle name="Style 185" xfId="4898" xr:uid="{00000000-0005-0000-0000-000045250000}"/>
    <cellStyle name="Style 186" xfId="4899" xr:uid="{00000000-0005-0000-0000-000046250000}"/>
    <cellStyle name="Style 187" xfId="4900" xr:uid="{00000000-0005-0000-0000-000047250000}"/>
    <cellStyle name="Style 188" xfId="4901" xr:uid="{00000000-0005-0000-0000-000048250000}"/>
    <cellStyle name="Style 189" xfId="4902" xr:uid="{00000000-0005-0000-0000-000049250000}"/>
    <cellStyle name="Style 19" xfId="4903" xr:uid="{00000000-0005-0000-0000-00004A250000}"/>
    <cellStyle name="Style 190" xfId="4904" xr:uid="{00000000-0005-0000-0000-00004B250000}"/>
    <cellStyle name="Style 191" xfId="4905" xr:uid="{00000000-0005-0000-0000-00004C250000}"/>
    <cellStyle name="Style 192" xfId="4906" xr:uid="{00000000-0005-0000-0000-00004D250000}"/>
    <cellStyle name="Style 193" xfId="4907" xr:uid="{00000000-0005-0000-0000-00004E250000}"/>
    <cellStyle name="Style 194" xfId="4908" xr:uid="{00000000-0005-0000-0000-00004F250000}"/>
    <cellStyle name="Style 195" xfId="4909" xr:uid="{00000000-0005-0000-0000-000050250000}"/>
    <cellStyle name="Style 196" xfId="4910" xr:uid="{00000000-0005-0000-0000-000051250000}"/>
    <cellStyle name="Style 197" xfId="4911" xr:uid="{00000000-0005-0000-0000-000052250000}"/>
    <cellStyle name="Style 198" xfId="4912" xr:uid="{00000000-0005-0000-0000-000053250000}"/>
    <cellStyle name="Style 199" xfId="4913" xr:uid="{00000000-0005-0000-0000-000054250000}"/>
    <cellStyle name="Style 2" xfId="4914" xr:uid="{00000000-0005-0000-0000-000055250000}"/>
    <cellStyle name="Style 20" xfId="4915" xr:uid="{00000000-0005-0000-0000-000056250000}"/>
    <cellStyle name="Style 200" xfId="4916" xr:uid="{00000000-0005-0000-0000-000057250000}"/>
    <cellStyle name="Style 201" xfId="4917" xr:uid="{00000000-0005-0000-0000-000058250000}"/>
    <cellStyle name="Style 202" xfId="4918" xr:uid="{00000000-0005-0000-0000-000059250000}"/>
    <cellStyle name="Style 203" xfId="4919" xr:uid="{00000000-0005-0000-0000-00005A250000}"/>
    <cellStyle name="Style 204" xfId="4920" xr:uid="{00000000-0005-0000-0000-00005B250000}"/>
    <cellStyle name="Style 205" xfId="4921" xr:uid="{00000000-0005-0000-0000-00005C250000}"/>
    <cellStyle name="Style 206" xfId="4922" xr:uid="{00000000-0005-0000-0000-00005D250000}"/>
    <cellStyle name="Style 207" xfId="4923" xr:uid="{00000000-0005-0000-0000-00005E250000}"/>
    <cellStyle name="Style 208" xfId="4924" xr:uid="{00000000-0005-0000-0000-00005F250000}"/>
    <cellStyle name="Style 209" xfId="4925" xr:uid="{00000000-0005-0000-0000-000060250000}"/>
    <cellStyle name="Style 21" xfId="4926" xr:uid="{00000000-0005-0000-0000-000061250000}"/>
    <cellStyle name="Style 21 2" xfId="4927" xr:uid="{00000000-0005-0000-0000-000062250000}"/>
    <cellStyle name="Style 22" xfId="4928" xr:uid="{00000000-0005-0000-0000-000063250000}"/>
    <cellStyle name="Style 22 2" xfId="4929" xr:uid="{00000000-0005-0000-0000-000064250000}"/>
    <cellStyle name="Style 22 3" xfId="4930" xr:uid="{00000000-0005-0000-0000-000065250000}"/>
    <cellStyle name="Style 22 4" xfId="4931"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3" xr:uid="{00000000-0005-0000-0000-00006B250000}"/>
    <cellStyle name="Style 23 3" xfId="77" xr:uid="{00000000-0005-0000-0000-00006C250000}"/>
    <cellStyle name="Style 23 3 2" xfId="120" xr:uid="{00000000-0005-0000-0000-00006D250000}"/>
    <cellStyle name="Style 23 3 3" xfId="9754" xr:uid="{00000000-0005-0000-0000-00006E250000}"/>
    <cellStyle name="Style 24" xfId="4932" xr:uid="{00000000-0005-0000-0000-00006F250000}"/>
    <cellStyle name="Style 24 2" xfId="4933" xr:uid="{00000000-0005-0000-0000-000070250000}"/>
    <cellStyle name="Style 24 3" xfId="4934" xr:uid="{00000000-0005-0000-0000-000071250000}"/>
    <cellStyle name="Style 24 4" xfId="4935" xr:uid="{00000000-0005-0000-0000-000072250000}"/>
    <cellStyle name="Style 25" xfId="4936" xr:uid="{00000000-0005-0000-0000-000073250000}"/>
    <cellStyle name="Style 25 2" xfId="4937" xr:uid="{00000000-0005-0000-0000-000074250000}"/>
    <cellStyle name="Style 25 3" xfId="4938" xr:uid="{00000000-0005-0000-0000-000075250000}"/>
    <cellStyle name="Style 26" xfId="4939" xr:uid="{00000000-0005-0000-0000-000076250000}"/>
    <cellStyle name="Style 26 2" xfId="4940" xr:uid="{00000000-0005-0000-0000-000077250000}"/>
    <cellStyle name="Style 26 3" xfId="4941" xr:uid="{00000000-0005-0000-0000-000078250000}"/>
    <cellStyle name="Style 26 4" xfId="4942" xr:uid="{00000000-0005-0000-0000-000079250000}"/>
    <cellStyle name="Style 27" xfId="4943" xr:uid="{00000000-0005-0000-0000-00007A250000}"/>
    <cellStyle name="Style 28" xfId="4944" xr:uid="{00000000-0005-0000-0000-00007B250000}"/>
    <cellStyle name="Style 29" xfId="4945" xr:uid="{00000000-0005-0000-0000-00007C250000}"/>
    <cellStyle name="Style 3" xfId="4946" xr:uid="{00000000-0005-0000-0000-00007D250000}"/>
    <cellStyle name="Style 30" xfId="4947" xr:uid="{00000000-0005-0000-0000-00007E250000}"/>
    <cellStyle name="Style 31" xfId="4948" xr:uid="{00000000-0005-0000-0000-00007F250000}"/>
    <cellStyle name="Style 32" xfId="4949" xr:uid="{00000000-0005-0000-0000-000080250000}"/>
    <cellStyle name="Style 33" xfId="4950" xr:uid="{00000000-0005-0000-0000-000081250000}"/>
    <cellStyle name="Style 34" xfId="4951" xr:uid="{00000000-0005-0000-0000-000082250000}"/>
    <cellStyle name="Style 35" xfId="4952" xr:uid="{00000000-0005-0000-0000-000083250000}"/>
    <cellStyle name="Style 36" xfId="4953" xr:uid="{00000000-0005-0000-0000-000084250000}"/>
    <cellStyle name="Style 37" xfId="4954" xr:uid="{00000000-0005-0000-0000-000085250000}"/>
    <cellStyle name="Style 38" xfId="4955" xr:uid="{00000000-0005-0000-0000-000086250000}"/>
    <cellStyle name="Style 39" xfId="4956" xr:uid="{00000000-0005-0000-0000-000087250000}"/>
    <cellStyle name="Style 4" xfId="4957" xr:uid="{00000000-0005-0000-0000-000088250000}"/>
    <cellStyle name="Style 40" xfId="4958" xr:uid="{00000000-0005-0000-0000-000089250000}"/>
    <cellStyle name="Style 41" xfId="4959" xr:uid="{00000000-0005-0000-0000-00008A250000}"/>
    <cellStyle name="Style 42" xfId="4960" xr:uid="{00000000-0005-0000-0000-00008B250000}"/>
    <cellStyle name="Style 43" xfId="4961" xr:uid="{00000000-0005-0000-0000-00008C250000}"/>
    <cellStyle name="Style 44" xfId="4962" xr:uid="{00000000-0005-0000-0000-00008D250000}"/>
    <cellStyle name="Style 45" xfId="4963" xr:uid="{00000000-0005-0000-0000-00008E250000}"/>
    <cellStyle name="Style 46" xfId="4964" xr:uid="{00000000-0005-0000-0000-00008F250000}"/>
    <cellStyle name="Style 47" xfId="4965" xr:uid="{00000000-0005-0000-0000-000090250000}"/>
    <cellStyle name="Style 48" xfId="4966" xr:uid="{00000000-0005-0000-0000-000091250000}"/>
    <cellStyle name="Style 49" xfId="4967" xr:uid="{00000000-0005-0000-0000-000092250000}"/>
    <cellStyle name="Style 5" xfId="4968" xr:uid="{00000000-0005-0000-0000-000093250000}"/>
    <cellStyle name="Style 50" xfId="4969" xr:uid="{00000000-0005-0000-0000-000094250000}"/>
    <cellStyle name="Style 51" xfId="4970" xr:uid="{00000000-0005-0000-0000-000095250000}"/>
    <cellStyle name="Style 52" xfId="4971" xr:uid="{00000000-0005-0000-0000-000096250000}"/>
    <cellStyle name="Style 53" xfId="4972" xr:uid="{00000000-0005-0000-0000-000097250000}"/>
    <cellStyle name="Style 54" xfId="4973" xr:uid="{00000000-0005-0000-0000-000098250000}"/>
    <cellStyle name="Style 55" xfId="4974" xr:uid="{00000000-0005-0000-0000-000099250000}"/>
    <cellStyle name="Style 56" xfId="4975" xr:uid="{00000000-0005-0000-0000-00009A250000}"/>
    <cellStyle name="Style 57" xfId="4976" xr:uid="{00000000-0005-0000-0000-00009B250000}"/>
    <cellStyle name="Style 58" xfId="4977" xr:uid="{00000000-0005-0000-0000-00009C250000}"/>
    <cellStyle name="Style 59" xfId="4978" xr:uid="{00000000-0005-0000-0000-00009D250000}"/>
    <cellStyle name="Style 6" xfId="4979" xr:uid="{00000000-0005-0000-0000-00009E250000}"/>
    <cellStyle name="Style 60" xfId="4980" xr:uid="{00000000-0005-0000-0000-00009F250000}"/>
    <cellStyle name="Style 61" xfId="4981" xr:uid="{00000000-0005-0000-0000-0000A0250000}"/>
    <cellStyle name="Style 62" xfId="4982" xr:uid="{00000000-0005-0000-0000-0000A1250000}"/>
    <cellStyle name="Style 63" xfId="4983" xr:uid="{00000000-0005-0000-0000-0000A2250000}"/>
    <cellStyle name="Style 64" xfId="4984" xr:uid="{00000000-0005-0000-0000-0000A3250000}"/>
    <cellStyle name="Style 65" xfId="4985" xr:uid="{00000000-0005-0000-0000-0000A4250000}"/>
    <cellStyle name="Style 66" xfId="4986" xr:uid="{00000000-0005-0000-0000-0000A5250000}"/>
    <cellStyle name="Style 67" xfId="4987" xr:uid="{00000000-0005-0000-0000-0000A6250000}"/>
    <cellStyle name="Style 68" xfId="4988" xr:uid="{00000000-0005-0000-0000-0000A7250000}"/>
    <cellStyle name="Style 69" xfId="4989" xr:uid="{00000000-0005-0000-0000-0000A8250000}"/>
    <cellStyle name="Style 7" xfId="4990" xr:uid="{00000000-0005-0000-0000-0000A9250000}"/>
    <cellStyle name="Style 70" xfId="4991" xr:uid="{00000000-0005-0000-0000-0000AA250000}"/>
    <cellStyle name="Style 71" xfId="4992" xr:uid="{00000000-0005-0000-0000-0000AB250000}"/>
    <cellStyle name="Style 72" xfId="4993" xr:uid="{00000000-0005-0000-0000-0000AC250000}"/>
    <cellStyle name="Style 73" xfId="4994" xr:uid="{00000000-0005-0000-0000-0000AD250000}"/>
    <cellStyle name="Style 74" xfId="4995" xr:uid="{00000000-0005-0000-0000-0000AE250000}"/>
    <cellStyle name="Style 75" xfId="4996" xr:uid="{00000000-0005-0000-0000-0000AF250000}"/>
    <cellStyle name="Style 76" xfId="4997" xr:uid="{00000000-0005-0000-0000-0000B0250000}"/>
    <cellStyle name="Style 77" xfId="4998" xr:uid="{00000000-0005-0000-0000-0000B1250000}"/>
    <cellStyle name="Style 78" xfId="4999" xr:uid="{00000000-0005-0000-0000-0000B2250000}"/>
    <cellStyle name="Style 79" xfId="5000" xr:uid="{00000000-0005-0000-0000-0000B3250000}"/>
    <cellStyle name="Style 8" xfId="5001" xr:uid="{00000000-0005-0000-0000-0000B4250000}"/>
    <cellStyle name="Style 80" xfId="5002" xr:uid="{00000000-0005-0000-0000-0000B5250000}"/>
    <cellStyle name="Style 81" xfId="5003" xr:uid="{00000000-0005-0000-0000-0000B6250000}"/>
    <cellStyle name="Style 82" xfId="5004" xr:uid="{00000000-0005-0000-0000-0000B7250000}"/>
    <cellStyle name="Style 83" xfId="5005" xr:uid="{00000000-0005-0000-0000-0000B8250000}"/>
    <cellStyle name="Style 84" xfId="5006" xr:uid="{00000000-0005-0000-0000-0000B9250000}"/>
    <cellStyle name="Style 85" xfId="5007" xr:uid="{00000000-0005-0000-0000-0000BA250000}"/>
    <cellStyle name="Style 86" xfId="5008" xr:uid="{00000000-0005-0000-0000-0000BB250000}"/>
    <cellStyle name="Style 87" xfId="5009" xr:uid="{00000000-0005-0000-0000-0000BC250000}"/>
    <cellStyle name="Style 88" xfId="5010" xr:uid="{00000000-0005-0000-0000-0000BD250000}"/>
    <cellStyle name="Style 89" xfId="5011" xr:uid="{00000000-0005-0000-0000-0000BE250000}"/>
    <cellStyle name="Style 9" xfId="5012" xr:uid="{00000000-0005-0000-0000-0000BF250000}"/>
    <cellStyle name="Style 90" xfId="5013" xr:uid="{00000000-0005-0000-0000-0000C0250000}"/>
    <cellStyle name="Style 91" xfId="5014" xr:uid="{00000000-0005-0000-0000-0000C1250000}"/>
    <cellStyle name="Style 92" xfId="5015" xr:uid="{00000000-0005-0000-0000-0000C2250000}"/>
    <cellStyle name="Style 93" xfId="5016" xr:uid="{00000000-0005-0000-0000-0000C3250000}"/>
    <cellStyle name="Style 94" xfId="5017" xr:uid="{00000000-0005-0000-0000-0000C4250000}"/>
    <cellStyle name="Style 95" xfId="5018" xr:uid="{00000000-0005-0000-0000-0000C5250000}"/>
    <cellStyle name="Style 96" xfId="5019" xr:uid="{00000000-0005-0000-0000-0000C6250000}"/>
    <cellStyle name="Style 97" xfId="5020" xr:uid="{00000000-0005-0000-0000-0000C7250000}"/>
    <cellStyle name="Style 98" xfId="5021" xr:uid="{00000000-0005-0000-0000-0000C8250000}"/>
    <cellStyle name="Style 99" xfId="5022" xr:uid="{00000000-0005-0000-0000-0000C9250000}"/>
    <cellStyle name="STYLE1" xfId="5023" xr:uid="{00000000-0005-0000-0000-0000CA250000}"/>
    <cellStyle name="STYLE2" xfId="5024" xr:uid="{00000000-0005-0000-0000-0000CB250000}"/>
    <cellStyle name="STYLE3" xfId="5025" xr:uid="{00000000-0005-0000-0000-0000CC250000}"/>
    <cellStyle name="Subhead" xfId="5026" xr:uid="{00000000-0005-0000-0000-0000CD250000}"/>
    <cellStyle name="Subtotal_left" xfId="5027" xr:uid="{00000000-0005-0000-0000-0000CE250000}"/>
    <cellStyle name="SwitchCell" xfId="5028" xr:uid="{00000000-0005-0000-0000-0000CF250000}"/>
    <cellStyle name="t" xfId="5029" xr:uid="{00000000-0005-0000-0000-0000D0250000}"/>
    <cellStyle name="Table Col Head" xfId="5030" xr:uid="{00000000-0005-0000-0000-0000D1250000}"/>
    <cellStyle name="Table Head" xfId="5031" xr:uid="{00000000-0005-0000-0000-0000D2250000}"/>
    <cellStyle name="Table Head Aligned" xfId="5032" xr:uid="{00000000-0005-0000-0000-0000D3250000}"/>
    <cellStyle name="Table Head Aligned 2" xfId="6204" xr:uid="{00000000-0005-0000-0000-0000D4250000}"/>
    <cellStyle name="Table Head Blue" xfId="5033" xr:uid="{00000000-0005-0000-0000-0000D5250000}"/>
    <cellStyle name="Table Head Green" xfId="5034" xr:uid="{00000000-0005-0000-0000-0000D6250000}"/>
    <cellStyle name="Table Head Green 2" xfId="6206" xr:uid="{00000000-0005-0000-0000-0000D7250000}"/>
    <cellStyle name="Table Head_Val_Sum_Graph" xfId="5035" xr:uid="{00000000-0005-0000-0000-0000D8250000}"/>
    <cellStyle name="Table Sub Head" xfId="5036" xr:uid="{00000000-0005-0000-0000-0000D9250000}"/>
    <cellStyle name="Table Text" xfId="5037" xr:uid="{00000000-0005-0000-0000-0000DA250000}"/>
    <cellStyle name="Table Title" xfId="5038" xr:uid="{00000000-0005-0000-0000-0000DB250000}"/>
    <cellStyle name="Table Units" xfId="5039" xr:uid="{00000000-0005-0000-0000-0000DC250000}"/>
    <cellStyle name="Table_Header" xfId="5040" xr:uid="{00000000-0005-0000-0000-0000DD250000}"/>
    <cellStyle name="TableBorder" xfId="5041" xr:uid="{00000000-0005-0000-0000-0000DE250000}"/>
    <cellStyle name="TableColumnHeader" xfId="5042" xr:uid="{00000000-0005-0000-0000-0000DF250000}"/>
    <cellStyle name="TableColumnHeader 2" xfId="8561" xr:uid="{00000000-0005-0000-0000-0000E0250000}"/>
    <cellStyle name="TableHeading" xfId="5043" xr:uid="{00000000-0005-0000-0000-0000E1250000}"/>
    <cellStyle name="TableHighlight" xfId="5044" xr:uid="{00000000-0005-0000-0000-0000E2250000}"/>
    <cellStyle name="TableNote" xfId="5045" xr:uid="{00000000-0005-0000-0000-0000E3250000}"/>
    <cellStyle name="test a style" xfId="5046" xr:uid="{00000000-0005-0000-0000-0000E4250000}"/>
    <cellStyle name="test a style 2" xfId="6207" xr:uid="{00000000-0005-0000-0000-0000E5250000}"/>
    <cellStyle name="Text 1" xfId="5047" xr:uid="{00000000-0005-0000-0000-0000E6250000}"/>
    <cellStyle name="Text Head 1" xfId="5048" xr:uid="{00000000-0005-0000-0000-0000E7250000}"/>
    <cellStyle name="Text Indent A" xfId="5049" xr:uid="{00000000-0005-0000-0000-0000E8250000}"/>
    <cellStyle name="Text Indent B" xfId="5050" xr:uid="{00000000-0005-0000-0000-0000E9250000}"/>
    <cellStyle name="Text Indent C" xfId="5051" xr:uid="{00000000-0005-0000-0000-0000EA250000}"/>
    <cellStyle name="Text Wrap" xfId="5052" xr:uid="{00000000-0005-0000-0000-0000EB250000}"/>
    <cellStyle name="Time" xfId="5053" xr:uid="{00000000-0005-0000-0000-0000EC250000}"/>
    <cellStyle name="Times 10" xfId="5054" xr:uid="{00000000-0005-0000-0000-0000ED250000}"/>
    <cellStyle name="Times 12" xfId="5055" xr:uid="{00000000-0005-0000-0000-0000EE250000}"/>
    <cellStyle name="Times New Roman" xfId="5056" xr:uid="{00000000-0005-0000-0000-0000EF250000}"/>
    <cellStyle name="Title 2" xfId="61" xr:uid="{00000000-0005-0000-0000-0000F0250000}"/>
    <cellStyle name="Title 2 2" xfId="5057" xr:uid="{00000000-0005-0000-0000-0000F1250000}"/>
    <cellStyle name="Title 3" xfId="5058" xr:uid="{00000000-0005-0000-0000-0000F2250000}"/>
    <cellStyle name="title1" xfId="5060" xr:uid="{00000000-0005-0000-0000-0000F3250000}"/>
    <cellStyle name="title2" xfId="5061" xr:uid="{00000000-0005-0000-0000-0000F4250000}"/>
    <cellStyle name="Title-2" xfId="5059" xr:uid="{00000000-0005-0000-0000-0000F5250000}"/>
    <cellStyle name="Titles" xfId="5062" xr:uid="{00000000-0005-0000-0000-0000F6250000}"/>
    <cellStyle name="titre_col" xfId="5063" xr:uid="{00000000-0005-0000-0000-0000F7250000}"/>
    <cellStyle name="TOC" xfId="5064" xr:uid="{00000000-0005-0000-0000-0000F8250000}"/>
    <cellStyle name="Total 2" xfId="62" xr:uid="{00000000-0005-0000-0000-0000F9250000}"/>
    <cellStyle name="Total 2 10" xfId="5065" xr:uid="{00000000-0005-0000-0000-0000FA250000}"/>
    <cellStyle name="Total 2 11" xfId="9746" xr:uid="{00000000-0005-0000-0000-0000FB250000}"/>
    <cellStyle name="Total 2 2" xfId="69" xr:uid="{00000000-0005-0000-0000-0000FC250000}"/>
    <cellStyle name="Total 2 2 2" xfId="89" xr:uid="{00000000-0005-0000-0000-0000FD250000}"/>
    <cellStyle name="Total 2 2 2 2" xfId="9766" xr:uid="{00000000-0005-0000-0000-0000FE250000}"/>
    <cellStyle name="Total 2 2 3" xfId="9752" xr:uid="{00000000-0005-0000-0000-0000FF250000}"/>
    <cellStyle name="Total 2 3" xfId="83" xr:uid="{00000000-0005-0000-0000-000000260000}"/>
    <cellStyle name="Total 2 3 2" xfId="9760" xr:uid="{00000000-0005-0000-0000-000001260000}"/>
    <cellStyle name="Total 2 4" xfId="5066" xr:uid="{00000000-0005-0000-0000-000002260000}"/>
    <cellStyle name="Total 2 5" xfId="5067" xr:uid="{00000000-0005-0000-0000-000003260000}"/>
    <cellStyle name="Total 2 6" xfId="5068" xr:uid="{00000000-0005-0000-0000-000004260000}"/>
    <cellStyle name="Total 2 7" xfId="5069" xr:uid="{00000000-0005-0000-0000-000005260000}"/>
    <cellStyle name="Total 2 8" xfId="5070" xr:uid="{00000000-0005-0000-0000-000006260000}"/>
    <cellStyle name="Total 2 9" xfId="5071" xr:uid="{00000000-0005-0000-0000-000007260000}"/>
    <cellStyle name="Total 3" xfId="5072" xr:uid="{00000000-0005-0000-0000-000008260000}"/>
    <cellStyle name="Total Bold" xfId="5073" xr:uid="{00000000-0005-0000-0000-000009260000}"/>
    <cellStyle name="Totals" xfId="5074" xr:uid="{00000000-0005-0000-0000-00000A260000}"/>
    <cellStyle name="Totals 2" xfId="8562" xr:uid="{00000000-0005-0000-0000-00000B260000}"/>
    <cellStyle name="Underline_Single" xfId="5075" xr:uid="{00000000-0005-0000-0000-00000C260000}"/>
    <cellStyle name="UnProtectedCalc" xfId="5076" xr:uid="{00000000-0005-0000-0000-00000D260000}"/>
    <cellStyle name="UnProtectedCalc 2" xfId="6208" xr:uid="{00000000-0005-0000-0000-00000E260000}"/>
    <cellStyle name="Valuta (0)_Sheet1" xfId="5077" xr:uid="{00000000-0005-0000-0000-00000F260000}"/>
    <cellStyle name="Valuta_piv_polio" xfId="5078" xr:uid="{00000000-0005-0000-0000-000010260000}"/>
    <cellStyle name="Währung [0]_A17 - 31.03.1998" xfId="5079" xr:uid="{00000000-0005-0000-0000-000011260000}"/>
    <cellStyle name="Währung_A17 - 31.03.1998" xfId="5080" xr:uid="{00000000-0005-0000-0000-000012260000}"/>
    <cellStyle name="Warburg" xfId="5081" xr:uid="{00000000-0005-0000-0000-000013260000}"/>
    <cellStyle name="Warning Text 2" xfId="63" xr:uid="{00000000-0005-0000-0000-000014260000}"/>
    <cellStyle name="Warning Text 2 2" xfId="5082" xr:uid="{00000000-0005-0000-0000-000015260000}"/>
    <cellStyle name="Warning Text 2 3" xfId="5083" xr:uid="{00000000-0005-0000-0000-000016260000}"/>
    <cellStyle name="Warning Text 2 4" xfId="5084" xr:uid="{00000000-0005-0000-0000-000017260000}"/>
    <cellStyle name="Warning Text 2 5" xfId="5085" xr:uid="{00000000-0005-0000-0000-000018260000}"/>
    <cellStyle name="Warning Text 2 6" xfId="5086" xr:uid="{00000000-0005-0000-0000-000019260000}"/>
    <cellStyle name="Warning Text 2 7" xfId="5087" xr:uid="{00000000-0005-0000-0000-00001A260000}"/>
    <cellStyle name="Warning Text 2 8" xfId="5088" xr:uid="{00000000-0005-0000-0000-00001B260000}"/>
    <cellStyle name="Warning Text 2 9" xfId="5089" xr:uid="{00000000-0005-0000-0000-00001C260000}"/>
    <cellStyle name="Warning Text 3" xfId="5090" xr:uid="{00000000-0005-0000-0000-00001D260000}"/>
    <cellStyle name="wild guess" xfId="5091" xr:uid="{00000000-0005-0000-0000-00001E260000}"/>
    <cellStyle name="Wildguess" xfId="5092" xr:uid="{00000000-0005-0000-0000-00001F260000}"/>
    <cellStyle name="Year" xfId="5093" xr:uid="{00000000-0005-0000-0000-000020260000}"/>
    <cellStyle name="Year Estimate" xfId="5094" xr:uid="{00000000-0005-0000-0000-000021260000}"/>
    <cellStyle name="Year, Actual" xfId="5095" xr:uid="{00000000-0005-0000-0000-000022260000}"/>
    <cellStyle name="YearE_ Pies " xfId="5096" xr:uid="{00000000-0005-0000-0000-000023260000}"/>
    <cellStyle name="YearFormat" xfId="5097" xr:uid="{00000000-0005-0000-0000-000024260000}"/>
    <cellStyle name="YearFormat 2" xfId="6209" xr:uid="{00000000-0005-0000-0000-000025260000}"/>
    <cellStyle name="Yen" xfId="5098" xr:uid="{00000000-0005-0000-0000-000026260000}"/>
    <cellStyle name="YesNo" xfId="5099" xr:uid="{00000000-0005-0000-0000-000027260000}"/>
    <cellStyle name="쬞\?1@" xfId="5100" xr:uid="{00000000-0005-0000-0000-000028260000}"/>
    <cellStyle name="千位分隔 2" xfId="5101" xr:uid="{00000000-0005-0000-0000-000029260000}"/>
    <cellStyle name="常规 2" xfId="5102" xr:uid="{00000000-0005-0000-0000-00002A260000}"/>
    <cellStyle name="標準_car_JP" xfId="5103" xr:uid="{00000000-0005-0000-0000-00002B260000}"/>
  </cellStyles>
  <dxfs count="5">
    <dxf>
      <font>
        <color theme="0" tint="-0.34998626667073579"/>
      </font>
    </dxf>
    <dxf>
      <font>
        <color theme="0" tint="-0.34998626667073579"/>
      </font>
    </dxf>
    <dxf>
      <font>
        <color theme="0" tint="-0.34998626667073579"/>
      </font>
    </dxf>
    <dxf>
      <font>
        <color theme="0" tint="-0.34998626667073579"/>
      </font>
    </dxf>
    <dxf>
      <numFmt numFmtId="177" formatCode="_(* #,##0_);_(* \(#,##0\);_(* &quot;-&quot;??_);_(@_)"/>
    </dxf>
  </dxfs>
  <tableStyles count="0" defaultTableStyle="TableStyleMedium9" defaultPivotStyle="PivotStyleLight16"/>
  <colors>
    <mruColors>
      <color rgb="FF0033CC"/>
      <color rgb="FFFFFF66"/>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1.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39183"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641889"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21199" cy="1978479"/>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20197233" cy="2337624"/>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54</xdr:row>
          <xdr:rowOff>38100</xdr:rowOff>
        </xdr:from>
        <xdr:to>
          <xdr:col>2</xdr:col>
          <xdr:colOff>1381125</xdr:colOff>
          <xdr:row>55</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57</xdr:row>
          <xdr:rowOff>38100</xdr:rowOff>
        </xdr:from>
        <xdr:to>
          <xdr:col>2</xdr:col>
          <xdr:colOff>1381125</xdr:colOff>
          <xdr:row>58</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60</xdr:row>
          <xdr:rowOff>38100</xdr:rowOff>
        </xdr:from>
        <xdr:to>
          <xdr:col>2</xdr:col>
          <xdr:colOff>1381125</xdr:colOff>
          <xdr:row>61</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63</xdr:row>
          <xdr:rowOff>38100</xdr:rowOff>
        </xdr:from>
        <xdr:to>
          <xdr:col>2</xdr:col>
          <xdr:colOff>1381125</xdr:colOff>
          <xdr:row>64</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66</xdr:row>
          <xdr:rowOff>38100</xdr:rowOff>
        </xdr:from>
        <xdr:to>
          <xdr:col>2</xdr:col>
          <xdr:colOff>1381125</xdr:colOff>
          <xdr:row>67</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69</xdr:row>
          <xdr:rowOff>38100</xdr:rowOff>
        </xdr:from>
        <xdr:to>
          <xdr:col>2</xdr:col>
          <xdr:colOff>1381125</xdr:colOff>
          <xdr:row>71</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72</xdr:row>
          <xdr:rowOff>38100</xdr:rowOff>
        </xdr:from>
        <xdr:to>
          <xdr:col>2</xdr:col>
          <xdr:colOff>1381125</xdr:colOff>
          <xdr:row>74</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75</xdr:row>
          <xdr:rowOff>38100</xdr:rowOff>
        </xdr:from>
        <xdr:to>
          <xdr:col>2</xdr:col>
          <xdr:colOff>1371600</xdr:colOff>
          <xdr:row>76</xdr:row>
          <xdr:rowOff>180975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78</xdr:row>
          <xdr:rowOff>76200</xdr:rowOff>
        </xdr:from>
        <xdr:to>
          <xdr:col>2</xdr:col>
          <xdr:colOff>1381125</xdr:colOff>
          <xdr:row>80</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100</xdr:row>
          <xdr:rowOff>38100</xdr:rowOff>
        </xdr:from>
        <xdr:to>
          <xdr:col>2</xdr:col>
          <xdr:colOff>1381125</xdr:colOff>
          <xdr:row>101</xdr:row>
          <xdr:rowOff>161925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4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104</xdr:row>
          <xdr:rowOff>38100</xdr:rowOff>
        </xdr:from>
        <xdr:to>
          <xdr:col>2</xdr:col>
          <xdr:colOff>1381125</xdr:colOff>
          <xdr:row>105</xdr:row>
          <xdr:rowOff>161925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4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108</xdr:row>
          <xdr:rowOff>38100</xdr:rowOff>
        </xdr:from>
        <xdr:to>
          <xdr:col>2</xdr:col>
          <xdr:colOff>1381125</xdr:colOff>
          <xdr:row>109</xdr:row>
          <xdr:rowOff>161925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4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112</xdr:row>
          <xdr:rowOff>38100</xdr:rowOff>
        </xdr:from>
        <xdr:to>
          <xdr:col>2</xdr:col>
          <xdr:colOff>1381125</xdr:colOff>
          <xdr:row>113</xdr:row>
          <xdr:rowOff>161925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4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116</xdr:row>
          <xdr:rowOff>47625</xdr:rowOff>
        </xdr:from>
        <xdr:to>
          <xdr:col>2</xdr:col>
          <xdr:colOff>1381125</xdr:colOff>
          <xdr:row>118</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400-00002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81</xdr:row>
          <xdr:rowOff>76200</xdr:rowOff>
        </xdr:from>
        <xdr:to>
          <xdr:col>2</xdr:col>
          <xdr:colOff>1381125</xdr:colOff>
          <xdr:row>83</xdr:row>
          <xdr:rowOff>9525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400-00002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84</xdr:row>
          <xdr:rowOff>76200</xdr:rowOff>
        </xdr:from>
        <xdr:to>
          <xdr:col>2</xdr:col>
          <xdr:colOff>1381125</xdr:colOff>
          <xdr:row>86</xdr:row>
          <xdr:rowOff>9525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400-00003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87</xdr:row>
          <xdr:rowOff>76200</xdr:rowOff>
        </xdr:from>
        <xdr:to>
          <xdr:col>2</xdr:col>
          <xdr:colOff>1381125</xdr:colOff>
          <xdr:row>89</xdr:row>
          <xdr:rowOff>9525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400-00003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120</xdr:row>
          <xdr:rowOff>47625</xdr:rowOff>
        </xdr:from>
        <xdr:to>
          <xdr:col>2</xdr:col>
          <xdr:colOff>1381125</xdr:colOff>
          <xdr:row>122</xdr:row>
          <xdr:rowOff>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400-00003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1</xdr:colOff>
      <xdr:row>0</xdr:row>
      <xdr:rowOff>134471</xdr:rowOff>
    </xdr:from>
    <xdr:to>
      <xdr:col>35</xdr:col>
      <xdr:colOff>508000</xdr:colOff>
      <xdr:row>11</xdr:row>
      <xdr:rowOff>137094</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304801" y="134471"/>
          <a:ext cx="30060899" cy="2098123"/>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2015 - 2027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27</xdr:col>
      <xdr:colOff>433917</xdr:colOff>
      <xdr:row>8</xdr:row>
      <xdr:rowOff>149412</xdr:rowOff>
    </xdr:from>
    <xdr:to>
      <xdr:col>35</xdr:col>
      <xdr:colOff>46689</xdr:colOff>
      <xdr:row>11</xdr:row>
      <xdr:rowOff>0</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B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914914"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96842" cy="21825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94362" y="281441"/>
          <a:ext cx="15234591" cy="1566408"/>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248443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904875" y="876300"/>
          <a:ext cx="227715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1525" y="514350"/>
          <a:ext cx="17683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10</xdr:col>
      <xdr:colOff>343118</xdr:colOff>
      <xdr:row>5</xdr:row>
      <xdr:rowOff>14660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2621392" y="585879"/>
          <a:ext cx="65863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20710525" y="1724025"/>
          <a:ext cx="40692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5.0 (2021)</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81387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900-000003000000}"/>
            </a:ext>
          </a:extLst>
        </xdr:cNvPr>
        <xdr:cNvSpPr/>
      </xdr:nvSpPr>
      <xdr:spPr>
        <a:xfrm>
          <a:off x="904875" y="876300"/>
          <a:ext cx="165739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1525" y="514350"/>
          <a:ext cx="7142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900-000005000000}"/>
            </a:ext>
          </a:extLst>
        </xdr:cNvPr>
        <xdr:cNvSpPr/>
      </xdr:nvSpPr>
      <xdr:spPr>
        <a:xfrm>
          <a:off x="1567292" y="585879"/>
          <a:ext cx="57862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15452725" y="1724025"/>
          <a:ext cx="26214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5.0 (2021)</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40</xdr:col>
      <xdr:colOff>275165</xdr:colOff>
      <xdr:row>1</xdr:row>
      <xdr:rowOff>158750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30</xdr:col>
      <xdr:colOff>327293</xdr:colOff>
      <xdr:row>2</xdr:row>
      <xdr:rowOff>83418</xdr:rowOff>
    </xdr:to>
    <xdr:grpSp>
      <xdr:nvGrpSpPr>
        <xdr:cNvPr id="3" name="Group 2">
          <a:extLst>
            <a:ext uri="{FF2B5EF4-FFF2-40B4-BE49-F238E27FC236}">
              <a16:creationId xmlns:a16="http://schemas.microsoft.com/office/drawing/2014/main" id="{00000000-0008-0000-0A00-000003000000}"/>
            </a:ext>
          </a:extLst>
        </xdr:cNvPr>
        <xdr:cNvGrpSpPr/>
      </xdr:nvGrpSpPr>
      <xdr:grpSpPr>
        <a:xfrm>
          <a:off x="402770" y="216648"/>
          <a:ext cx="22302670" cy="2242417"/>
          <a:chOff x="11176383" y="5659979"/>
          <a:chExt cx="6311801" cy="1821373"/>
        </a:xfrm>
      </xdr:grpSpPr>
      <xdr:sp macro="" textlink="">
        <xdr:nvSpPr>
          <xdr:cNvPr id="4" name="Rectangle 3">
            <a:extLst>
              <a:ext uri="{FF2B5EF4-FFF2-40B4-BE49-F238E27FC236}">
                <a16:creationId xmlns:a16="http://schemas.microsoft.com/office/drawing/2014/main" id="{00000000-0008-0000-0A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27</xdr:col>
      <xdr:colOff>631203</xdr:colOff>
      <xdr:row>0</xdr:row>
      <xdr:rowOff>1678997</xdr:rowOff>
    </xdr:from>
    <xdr:to>
      <xdr:col>31</xdr:col>
      <xdr:colOff>397311</xdr:colOff>
      <xdr:row>0</xdr:row>
      <xdr:rowOff>2078443</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0" y="0"/>
          <a:ext cx="19452167" cy="1979084"/>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95250" y="152400"/>
          <a:ext cx="28174950" cy="1885950"/>
          <a:chOff x="10997237" y="5479676"/>
          <a:chExt cx="8857420" cy="1900278"/>
        </a:xfrm>
      </xdr:grpSpPr>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D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D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D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E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E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7.0 (2023)</a:t>
          </a:r>
          <a:endParaRPr lang="en-CA" sz="14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73005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F00-000003000000}"/>
            </a:ext>
          </a:extLst>
        </xdr:cNvPr>
        <xdr:cNvSpPr/>
      </xdr:nvSpPr>
      <xdr:spPr>
        <a:xfrm>
          <a:off x="895350" y="790575"/>
          <a:ext cx="157357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1525" y="514350"/>
          <a:ext cx="7904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F00-000005000000}"/>
            </a:ext>
          </a:extLst>
        </xdr:cNvPr>
        <xdr:cNvSpPr/>
      </xdr:nvSpPr>
      <xdr:spPr>
        <a:xfrm>
          <a:off x="1643492" y="585879"/>
          <a:ext cx="54179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14582775" y="1571625"/>
          <a:ext cx="26722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5.0 (2021)</a:t>
          </a:r>
          <a:endParaRPr lang="en-CA" sz="1400"/>
        </a:p>
      </xdr:txBody>
    </xdr:sp>
    <xdr:clientData/>
  </xdr:twoCellAnchor>
</xdr:wsDr>
</file>

<file path=xl/persons/person.xml><?xml version="1.0" encoding="utf-8"?>
<personList xmlns="http://schemas.microsoft.com/office/spreadsheetml/2018/threadedcomments" xmlns:x="http://schemas.openxmlformats.org/spreadsheetml/2006/main">
  <person displayName="David Heeney" id="{13B83DA7-8A88-A840-8142-DB1ED48D528C}" userId="S::dheeney@indeco.com::1d983c83-c71e-4a86-b049-f31a9419a2d5" providerId="AD"/>
</personList>
</file>

<file path=xl/pivotCache/_rels/pivotCacheDefinition1.xml.rels><?xml version="1.0" encoding="UTF-8" standalone="yes"?>
<Relationships xmlns="http://schemas.openxmlformats.org/package/2006/relationships"><Relationship Id="rId2" Type="http://schemas.openxmlformats.org/officeDocument/2006/relationships/externalLinkPath" Target="/personal/ablair_poweradvisoryllc_com/Documents/Documents/Elexicon/Load%20Forecast/EE_2023%20LRAMVA_20221028.xlsx#BgEIDA4ADAMGBAcBBAQECw=12.0"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vid Heeney" refreshedDate="44837.441643518519" createdVersion="8" refreshedVersion="8" minRefreshableVersion="3" recordCount="365" xr:uid="{C5DB8F78-0F81-BA47-A2C1-FEBAFF66D55B}">
  <cacheSource type="worksheet">
    <worksheetSource ref="B27:I392" sheet="3-a. VRZ Rate Class Alloc." r:id="rId2"/>
  </cacheSource>
  <cacheFields count="8">
    <cacheField name="Program" numFmtId="0">
      <sharedItems count="5">
        <s v="Retrofit"/>
        <s v="Retrofit - SL"/>
        <s v="Small Business Lighting"/>
        <s v="New Construction"/>
        <s v="PSU"/>
      </sharedItems>
    </cacheField>
    <cacheField name="Application ID" numFmtId="0">
      <sharedItems containsMixedTypes="1" containsNumber="1" containsInteger="1" minValue="135510" maxValue="206028"/>
    </cacheField>
    <cacheField name="Completion year" numFmtId="0">
      <sharedItems containsSemiMixedTypes="0" containsString="0" containsNumber="1" containsInteger="1" minValue="2015" maxValue="2021" count="7">
        <n v="2019"/>
        <n v="2015"/>
        <n v="2017"/>
        <n v="2016"/>
        <n v="2018"/>
        <n v="2020"/>
        <n v="2021"/>
      </sharedItems>
    </cacheField>
    <cacheField name="Net Energy" numFmtId="177">
      <sharedItems containsSemiMixedTypes="0" containsString="0" containsNumber="1" minValue="0" maxValue="3647200" count="358">
        <n v="1000.1570819604234"/>
        <n v="16585.469544467749"/>
        <n v="18441.948178497747"/>
        <n v="31318.748625005388"/>
        <n v="11628.599405949426"/>
        <n v="132433.92027994039"/>
        <n v="3647200"/>
        <n v="20310.196490437735"/>
        <n v="136346.76886388662"/>
        <n v="33241.036349908049"/>
        <n v="102359.16135882727"/>
        <n v="40143.716210778519"/>
        <n v="16797.336903071013"/>
        <n v="11771.352322789522"/>
        <n v="8553.6483773689761"/>
        <n v="22718.993715489301"/>
        <n v="2647.4806997598785"/>
        <n v="2272.5200364047564"/>
        <n v="19416.170018412548"/>
        <n v="508.05851769798107"/>
        <n v="1034.7369810707573"/>
        <n v="11195.020670950626"/>
        <n v="8838.267546969415"/>
        <n v="683699.57858424366"/>
        <n v="54334.774807211659"/>
        <n v="9378.2459715384739"/>
        <n v="32847.357498498088"/>
        <n v="5102.7517789736139"/>
        <n v="12953.941248490215"/>
        <n v="210291.89312297656"/>
        <n v="37204.424786400152"/>
        <n v="4376.5738976566045"/>
        <n v="12039.124874874671"/>
        <n v="27389.940087623618"/>
        <n v="11943.365154261439"/>
        <n v="43794.112227118116"/>
        <n v="187472.70636647526"/>
        <n v="7969.3367488123104"/>
        <n v="41385.32965493705"/>
        <n v="25726.061742123926"/>
        <n v="103907.27684207453"/>
        <n v="46461.197779012582"/>
        <n v="1649.1951883389961"/>
        <n v="63691.672567701935"/>
        <n v="8560.7416900069929"/>
        <n v="7901.9502787511474"/>
        <n v="108571.12990157082"/>
        <n v="34130.262888850681"/>
        <n v="16227.72598762382"/>
        <n v="127250.48206970934"/>
        <n v="33545.16212926303"/>
        <n v="11216.300608864678"/>
        <n v="6368.0214207799299"/>
        <n v="506574.24202847597"/>
        <n v="121986.35246290198"/>
        <n v="73484.945601698564"/>
        <n v="5213.5847889426332"/>
        <n v="5812.969706855085"/>
        <n v="24096.869695424139"/>
        <n v="7454.1849184763123"/>
        <n v="43876.571986535069"/>
        <n v="51008.89784406135"/>
        <n v="12460.290312756943"/>
        <n v="45295.603366395677"/>
        <n v="9156.5799516004372"/>
        <n v="48870.264083699163"/>
        <n v="28247.344252743944"/>
        <n v="2233811.8293390968"/>
        <n v="23266.952116776127"/>
        <n v="46220.025149319998"/>
        <n v="15402.241729374571"/>
        <n v="13702.506688489702"/>
        <n v="26883.65489808514"/>
        <n v="25091.70679290605"/>
        <n v="22647.173925029376"/>
        <n v="26802.081802747944"/>
        <n v="22403.341303097535"/>
        <n v="25172.393224163494"/>
        <n v="25539.472153180883"/>
        <n v="26476.676085478906"/>
        <n v="29816.739673905249"/>
        <n v="23828.210479259236"/>
        <n v="30956.989680466511"/>
        <n v="19184.750693597234"/>
        <n v="21689.576718897057"/>
        <n v="216335.3954905672"/>
        <n v="18289.219973047566"/>
        <n v="26892.521538882662"/>
        <n v="2567.4413119582737"/>
        <n v="10658.588902700576"/>
        <n v="6810.4667965762519"/>
        <n v="3314.3503301135311"/>
        <n v="7843.430449487505"/>
        <n v="5485.3218821275777"/>
        <n v="35440.609113809063"/>
        <n v="18813.238444181086"/>
        <n v="12512.603493462319"/>
        <n v="68463.766918062145"/>
        <n v="10111.5171654935"/>
        <n v="1697.0750486456122"/>
        <n v="65145.242882792401"/>
        <n v="9778.1314715066928"/>
        <n v="9270.0729538087126"/>
        <n v="71193.805619619001"/>
        <n v="18533.052594979406"/>
        <n v="28390.097169584042"/>
        <n v="3230.1172425370769"/>
        <n v="30875.416585129315"/>
        <n v="15640.7543668279"/>
        <n v="91382.260051495672"/>
        <n v="9436.7658008021153"/>
        <n v="1196.9965076654005"/>
        <n v="19042.884440836893"/>
        <n v="8128.9362831676972"/>
        <n v="14731.689605764892"/>
        <n v="1552.5488036460119"/>
        <n v="24064.063124473309"/>
        <n v="37832.182954864671"/>
        <n v="30629.810635037968"/>
        <n v="39537.237980228048"/>
        <n v="8297.4024583206046"/>
        <n v="30721.137035252439"/>
        <n v="25445.485760727155"/>
        <n v="14466.811125236054"/>
        <n v="22325.314864079344"/>
        <n v="127797.55380691642"/>
        <n v="10909.514837270435"/>
        <n v="14441.097866923241"/>
        <n v="30666.163862307807"/>
        <n v="8639.6547931049354"/>
        <n v="13704.280016649207"/>
        <n v="8627.2414959884045"/>
        <n v="982.42380036538043"/>
        <n v="18621.719002954622"/>
        <n v="61425.427452989585"/>
        <n v="168261.35575048547"/>
        <n v="25520.85220750609"/>
        <n v="13406.360885852484"/>
        <n v="238122.50525823698"/>
        <n v="35708.622483858271"/>
        <n v="9602.5719837157685"/>
        <n v="31148.509121692976"/>
        <n v="8464.9819693937607"/>
        <n v="109727.33986156763"/>
        <n v="687410.26775800635"/>
        <n v="326454.64087538526"/>
        <n v="26607.01570520247"/>
        <n v="117098.17835654724"/>
        <n v="21075.118511628818"/>
        <n v="48449.985309896649"/>
        <n v="40889.400701850078"/>
        <n v="36822.272568026972"/>
        <n v="11855.585410365977"/>
        <n v="21904.149426197077"/>
        <n v="112004.29321837114"/>
        <n v="56312.035705058945"/>
        <n v="64558.011646753926"/>
        <n v="108693.48954457662"/>
        <n v="124274.83741806113"/>
        <n v="148741.44603474191"/>
        <n v="157182.48807398236"/>
        <n v="159705.93404495699"/>
        <n v="66240.900070123505"/>
        <n v="79212.795556897443"/>
        <n v="2070.3606262212666"/>
        <n v="7201.9243903716633"/>
        <n v="9611.3594123030871"/>
        <n v="3565.547835869294"/>
        <n v="8151.62870558551"/>
        <n v="1444.6276458353318"/>
        <n v="1890.4660285895197"/>
        <n v="3663.9826975842816"/>
        <n v="10453.528940412916"/>
        <n v="21872.511111499123"/>
        <n v="4657.8224789536043"/>
        <n v="1420.4360448210277"/>
        <n v="3025.3712138625592"/>
        <n v="5113.8765422798706"/>
        <n v="4431.9534709979471"/>
        <n v="7525.5844755118296"/>
        <n v="5206.5566741082566"/>
        <n v="6202.7873594412567"/>
        <n v="1690.1517474144712"/>
        <n v="2858.7966242061129"/>
        <n v="5222.4794734923344"/>
        <n v="3249.0790930406583"/>
        <n v="7247.1342107757546"/>
        <n v="3191.608385903352"/>
        <n v="7278.7810850586175"/>
        <n v="2611.2397367461672"/>
        <n v="4533.4023207398732"/>
        <n v="7974.8756961979761"/>
        <n v="9666.9525870637226"/>
        <n v="5729.6305700994872"/>
        <n v="6624.9361275111769"/>
        <n v="13540.341211025194"/>
        <n v="6631.6347987029185"/>
        <n v="26951.114057639541"/>
        <n v="7716.7946912044054"/>
        <n v="4280.1279642343188"/>
        <n v="7200.881086823877"/>
        <n v="2052.0476655529865"/>
        <n v="7903.3969828942572"/>
        <n v="4676.7199354769073"/>
        <n v="8039.4238930771153"/>
        <n v="6979.9739808603708"/>
        <n v="7602.9359113652936"/>
        <n v="694.54207609801017"/>
        <n v="4968.2363351209779"/>
        <n v="5000.2061366924418"/>
        <n v="11535.242205122608"/>
        <n v="6616.0349266074409"/>
        <n v="38066.792983047759"/>
        <n v="6266.5251330288111"/>
        <n v="3854.8203048669338"/>
        <n v="741.98754696164394"/>
        <n v="1967.1115785108504"/>
        <n v="2289.339191319531"/>
        <n v="2989.1008902265576"/>
        <n v="3107.8522254926415"/>
        <n v="82546.104854523845"/>
        <n v="6339.6715417947935"/>
        <n v="8846.6377907304959"/>
        <n v="116200.08473137057"/>
        <n v="17964.235279419267"/>
        <n v="132755.32958140681"/>
        <n v="10266.683379450125"/>
        <n v="3523.6030529350373"/>
        <n v="37337.424398362964"/>
        <n v="88057.269752425113"/>
        <n v="20292.194129207666"/>
        <n v="419964.89471828606"/>
        <n v="4658.5330750177873"/>
        <n v="58248.510055237632"/>
        <n v="51845.908735347373"/>
        <n v="31277.075413257033"/>
        <n v="0"/>
        <n v="193558.76860989397"/>
        <n v="9662.8651411389128"/>
        <n v="69601.356932384137"/>
        <n v="136101.16291379527"/>
        <n v="40591.481571053351"/>
        <n v="62352.87808041033"/>
        <n v="204991.41525421818"/>
        <n v="66029.874019142488"/>
        <n v="64706.971212152283"/>
        <n v="6632.2473165460697"/>
        <n v="113195.96974155802"/>
        <n v="17305.022844522678"/>
        <n v="69457.717351464293"/>
        <n v="15307.368672841088"/>
        <n v="157038.84849306248"/>
        <n v="164527.61331064915"/>
        <n v="8641.4281212644382"/>
        <n v="21285.257898530072"/>
        <n v="59413.586656031955"/>
        <n v="22969.919650059153"/>
        <n v="58126.150412231837"/>
        <n v="12157.051197481705"/>
        <n v="36059.74145944012"/>
        <n v="11863.565387083745"/>
        <n v="5083.2451692190662"/>
        <n v="2234.3934809754137"/>
        <n v="181191.57802551103"/>
        <n v="28891.949038723753"/>
        <n v="27127.487520016977"/>
        <n v="503493.97101541696"/>
        <n v="13182.921537754941"/>
        <n v="21189.498177916841"/>
        <n v="9749.7582209546235"/>
        <n v="6889.3798996741925"/>
        <n v="17610.92195203717"/>
        <n v="2904.7115252680378"/>
        <n v="285923.45246175502"/>
        <n v="726.17788131700945"/>
        <n v="3611.3827968305"/>
        <n v="2037.5540552704369"/>
        <n v="42910.108139605218"/>
        <n v="9524.5455446975775"/>
        <n v="60926.235576089122"/>
        <n v="14627.297323671191"/>
        <n v="36613.019845205461"/>
        <n v="258008.60723891814"/>
        <n v="144360.43881668654"/>
        <n v="386028.71372985234"/>
        <n v="402414.26592367201"/>
        <n v="11042.514449233255"/>
        <n v="865786.6873303043"/>
        <n v="65548.415423837068"/>
        <n v="350396.34435685276"/>
        <n v="64957.010482642385"/>
        <n v="267280.45352088637"/>
        <n v="106592.98233964377"/>
        <n v="17237.636374461516"/>
        <n v="20378.200544943626"/>
        <n v="11893.711965795317"/>
        <n v="64007.393253227834"/>
        <n v="60818.062558359357"/>
        <n v="451594.86243528442"/>
        <n v="132119.15453162836"/>
        <n v="871284.89128884731"/>
        <n v="72610.694819062934"/>
        <n v="71739.104028666567"/>
        <n v="227111.02405179502"/>
        <n v="48957.157163514872"/>
        <n v="137879.81105777808"/>
        <n v="139360.54007096417"/>
        <n v="33335.022742361769"/>
        <n v="73600.211932066333"/>
        <n v="228975.67861151381"/>
        <n v="2286.7066616807906"/>
        <n v="18863.778296726956"/>
        <n v="73517.752172649372"/>
        <n v="7983.5233740883432"/>
        <n v="7015.2861989989979"/>
        <n v="14177.758635236853"/>
        <n v="293616.15001768467"/>
        <n v="17624.221913233454"/>
        <n v="75111.974188043736"/>
        <n v="44634.669774723145"/>
        <n v="2103.1671971720957"/>
        <n v="379493.11279799923"/>
        <n v="129718.06820365955"/>
        <n v="12980.762127571452"/>
        <n v="1184.5832105488703"/>
        <n v="2420.5929377233651"/>
        <n v="5468.9440439112514"/>
        <n v="79627.754346221438"/>
        <n v="14138.745415727757"/>
        <n v="20683.212988378364"/>
        <n v="464.61197779012571"/>
        <n v="32520.282436257567"/>
        <n v="82131.298686793089"/>
        <n v="1294671.422690897"/>
        <n v="414698.99674863805"/>
        <n v="19620.102756755539"/>
        <n v="11171.967404877068"/>
        <n v="961533.99464641977"/>
        <n v="2654.6722547779323"/>
        <n v="201470.47219352241"/>
        <n v="329871.84423875"/>
        <n v="30989.796251417338"/>
        <n v="117475.01059044189"/>
        <n v="30280.464987615618"/>
        <n v="44383.743840153293"/>
        <n v="3939.4485063387951"/>
        <n v="9277.1662664467276"/>
        <n v="3588.3295307569442"/>
        <n v="1370425.9859230318"/>
        <n v="2602691.9021014143"/>
        <n v="120101.30959466775"/>
        <n v="617754.82431675727"/>
        <n v="63505.541384088123"/>
        <n v="95318.161901515457"/>
        <n v="11248.220515735753"/>
        <n v="21748.096548160695"/>
        <n v="50976.977937190262"/>
        <n v="169538.15202532854"/>
      </sharedItems>
    </cacheField>
    <cacheField name="Net Demand" numFmtId="166">
      <sharedItems containsSemiMixedTypes="0" containsString="0" containsNumber="1" minValue="0" maxValue="296.8495711835335"/>
    </cacheField>
    <cacheField name="Rate Class" numFmtId="0">
      <sharedItems count="6">
        <s v="2 GS&lt;50 kW"/>
        <s v="3 GS&gt;50 kW"/>
        <s v="5 Large"/>
        <s v="Street Lighting"/>
        <s v="4 GS 3,000 to 4,999 kW"/>
        <s v="1 Residential"/>
      </sharedItems>
    </cacheField>
    <cacheField name="Rate Zone" numFmtId="0">
      <sharedItems count="1">
        <s v="Veridian"/>
      </sharedItems>
    </cacheField>
    <cacheField name="Settlement Period" numFmtId="0">
      <sharedItems count="2">
        <s v="Post P&amp;C"/>
        <s v="P&amp;C"/>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5">
  <r>
    <x v="0"/>
    <n v="135510"/>
    <x v="0"/>
    <x v="0"/>
    <n v="0.20643224699828477"/>
    <x v="0"/>
    <x v="0"/>
    <x v="0"/>
  </r>
  <r>
    <x v="0"/>
    <n v="150400"/>
    <x v="1"/>
    <x v="1"/>
    <n v="0"/>
    <x v="1"/>
    <x v="0"/>
    <x v="0"/>
  </r>
  <r>
    <x v="0"/>
    <s v="150879"/>
    <x v="1"/>
    <x v="2"/>
    <n v="0"/>
    <x v="0"/>
    <x v="0"/>
    <x v="0"/>
  </r>
  <r>
    <x v="0"/>
    <s v="153562"/>
    <x v="0"/>
    <x v="3"/>
    <n v="0"/>
    <x v="2"/>
    <x v="0"/>
    <x v="0"/>
  </r>
  <r>
    <x v="0"/>
    <s v="156685"/>
    <x v="0"/>
    <x v="4"/>
    <n v="5.8833190394511155"/>
    <x v="0"/>
    <x v="0"/>
    <x v="0"/>
  </r>
  <r>
    <x v="0"/>
    <s v="158617"/>
    <x v="2"/>
    <x v="5"/>
    <n v="0"/>
    <x v="0"/>
    <x v="0"/>
    <x v="0"/>
  </r>
  <r>
    <x v="1"/>
    <s v="162751"/>
    <x v="0"/>
    <x v="6"/>
    <n v="0"/>
    <x v="3"/>
    <x v="0"/>
    <x v="0"/>
  </r>
  <r>
    <x v="0"/>
    <s v="164698"/>
    <x v="3"/>
    <x v="7"/>
    <n v="4.3058710341144124"/>
    <x v="0"/>
    <x v="0"/>
    <x v="0"/>
  </r>
  <r>
    <x v="0"/>
    <s v="166720"/>
    <x v="4"/>
    <x v="8"/>
    <n v="19.961998284734136"/>
    <x v="0"/>
    <x v="0"/>
    <x v="0"/>
  </r>
  <r>
    <x v="0"/>
    <n v="166725"/>
    <x v="2"/>
    <x v="9"/>
    <n v="19.611063464837052"/>
    <x v="1"/>
    <x v="0"/>
    <x v="0"/>
  </r>
  <r>
    <x v="0"/>
    <n v="171304"/>
    <x v="4"/>
    <x v="10"/>
    <n v="26.939408233276161"/>
    <x v="0"/>
    <x v="0"/>
    <x v="1"/>
  </r>
  <r>
    <x v="0"/>
    <s v="173179"/>
    <x v="2"/>
    <x v="11"/>
    <n v="7.6999228130360216"/>
    <x v="1"/>
    <x v="0"/>
    <x v="0"/>
  </r>
  <r>
    <x v="0"/>
    <n v="174582"/>
    <x v="2"/>
    <x v="12"/>
    <n v="4.7310142367066907"/>
    <x v="0"/>
    <x v="0"/>
    <x v="1"/>
  </r>
  <r>
    <x v="0"/>
    <n v="175363"/>
    <x v="4"/>
    <x v="13"/>
    <n v="2.9829459691252147"/>
    <x v="0"/>
    <x v="0"/>
    <x v="0"/>
  </r>
  <r>
    <x v="0"/>
    <n v="175911"/>
    <x v="4"/>
    <x v="14"/>
    <n v="2.1675385934819902"/>
    <x v="0"/>
    <x v="0"/>
    <x v="0"/>
  </r>
  <r>
    <x v="0"/>
    <n v="175923"/>
    <x v="4"/>
    <x v="15"/>
    <n v="5.8213893653516298"/>
    <x v="0"/>
    <x v="0"/>
    <x v="0"/>
  </r>
  <r>
    <x v="0"/>
    <n v="176226"/>
    <x v="4"/>
    <x v="16"/>
    <n v="0.64427504288164683"/>
    <x v="0"/>
    <x v="0"/>
    <x v="1"/>
  </r>
  <r>
    <x v="0"/>
    <n v="176465"/>
    <x v="4"/>
    <x v="17"/>
    <n v="0.73283447684391079"/>
    <x v="0"/>
    <x v="0"/>
    <x v="0"/>
  </r>
  <r>
    <x v="0"/>
    <s v="176547"/>
    <x v="0"/>
    <x v="18"/>
    <n v="5.0575900514579768"/>
    <x v="0"/>
    <x v="0"/>
    <x v="0"/>
  </r>
  <r>
    <x v="0"/>
    <s v="176659"/>
    <x v="2"/>
    <x v="19"/>
    <n v="0.12385934819897085"/>
    <x v="0"/>
    <x v="0"/>
    <x v="0"/>
  </r>
  <r>
    <x v="0"/>
    <s v="176663"/>
    <x v="2"/>
    <x v="20"/>
    <n v="0"/>
    <x v="0"/>
    <x v="0"/>
    <x v="0"/>
  </r>
  <r>
    <x v="0"/>
    <s v="176854"/>
    <x v="4"/>
    <x v="21"/>
    <n v="2.4978301886792456"/>
    <x v="0"/>
    <x v="0"/>
    <x v="0"/>
  </r>
  <r>
    <x v="0"/>
    <n v="176860"/>
    <x v="0"/>
    <x v="22"/>
    <n v="2.2397898799313896"/>
    <x v="0"/>
    <x v="0"/>
    <x v="0"/>
  </r>
  <r>
    <x v="0"/>
    <s v="177357"/>
    <x v="0"/>
    <x v="23"/>
    <n v="109.07879931389367"/>
    <x v="1"/>
    <x v="0"/>
    <x v="0"/>
  </r>
  <r>
    <x v="0"/>
    <n v="178758"/>
    <x v="4"/>
    <x v="24"/>
    <n v="17.133876500857635"/>
    <x v="1"/>
    <x v="0"/>
    <x v="1"/>
  </r>
  <r>
    <x v="0"/>
    <s v="178827"/>
    <x v="2"/>
    <x v="25"/>
    <n v="2.7042624356775304"/>
    <x v="0"/>
    <x v="0"/>
    <x v="0"/>
  </r>
  <r>
    <x v="0"/>
    <n v="178831"/>
    <x v="4"/>
    <x v="26"/>
    <n v="3.870604631217839"/>
    <x v="1"/>
    <x v="0"/>
    <x v="1"/>
  </r>
  <r>
    <x v="0"/>
    <n v="179067"/>
    <x v="4"/>
    <x v="27"/>
    <n v="1.3418096054888509"/>
    <x v="0"/>
    <x v="0"/>
    <x v="0"/>
  </r>
  <r>
    <x v="0"/>
    <n v="179068"/>
    <x v="4"/>
    <x v="28"/>
    <n v="2.5062939108061753"/>
    <x v="0"/>
    <x v="0"/>
    <x v="1"/>
  </r>
  <r>
    <x v="0"/>
    <s v="180171"/>
    <x v="0"/>
    <x v="29"/>
    <n v="45.342843053173247"/>
    <x v="1"/>
    <x v="0"/>
    <x v="0"/>
  </r>
  <r>
    <x v="0"/>
    <n v="180217"/>
    <x v="4"/>
    <x v="30"/>
    <n v="3.612564322469983"/>
    <x v="1"/>
    <x v="0"/>
    <x v="1"/>
  </r>
  <r>
    <x v="0"/>
    <s v="180494"/>
    <x v="4"/>
    <x v="31"/>
    <n v="9.2894511149228129E-2"/>
    <x v="1"/>
    <x v="0"/>
    <x v="0"/>
  </r>
  <r>
    <x v="0"/>
    <n v="181567"/>
    <x v="2"/>
    <x v="32"/>
    <n v="1.5482418524871355"/>
    <x v="1"/>
    <x v="0"/>
    <x v="0"/>
  </r>
  <r>
    <x v="0"/>
    <s v="181836"/>
    <x v="4"/>
    <x v="33"/>
    <n v="9.1965566037735851"/>
    <x v="1"/>
    <x v="0"/>
    <x v="0"/>
  </r>
  <r>
    <x v="0"/>
    <n v="182018"/>
    <x v="2"/>
    <x v="34"/>
    <n v="3.777710120068611"/>
    <x v="0"/>
    <x v="0"/>
    <x v="0"/>
  </r>
  <r>
    <x v="0"/>
    <n v="182480"/>
    <x v="4"/>
    <x v="35"/>
    <n v="7.3180231560891942"/>
    <x v="1"/>
    <x v="0"/>
    <x v="0"/>
  </r>
  <r>
    <x v="0"/>
    <n v="182647"/>
    <x v="4"/>
    <x v="36"/>
    <n v="25.0815180102916"/>
    <x v="1"/>
    <x v="0"/>
    <x v="0"/>
  </r>
  <r>
    <x v="0"/>
    <n v="184429"/>
    <x v="2"/>
    <x v="37"/>
    <n v="0"/>
    <x v="0"/>
    <x v="0"/>
    <x v="0"/>
  </r>
  <r>
    <x v="0"/>
    <n v="185113"/>
    <x v="4"/>
    <x v="38"/>
    <n v="8.1334305317324187"/>
    <x v="0"/>
    <x v="0"/>
    <x v="1"/>
  </r>
  <r>
    <x v="0"/>
    <n v="185152"/>
    <x v="2"/>
    <x v="39"/>
    <n v="6.4613293310463122"/>
    <x v="0"/>
    <x v="0"/>
    <x v="1"/>
  </r>
  <r>
    <x v="0"/>
    <n v="185528"/>
    <x v="4"/>
    <x v="40"/>
    <n v="23.533276157804462"/>
    <x v="0"/>
    <x v="0"/>
    <x v="1"/>
  </r>
  <r>
    <x v="0"/>
    <n v="185958"/>
    <x v="4"/>
    <x v="41"/>
    <n v="6.3271483704974276"/>
    <x v="1"/>
    <x v="0"/>
    <x v="0"/>
  </r>
  <r>
    <x v="0"/>
    <s v="186525"/>
    <x v="2"/>
    <x v="42"/>
    <n v="1.1250557461406521"/>
    <x v="0"/>
    <x v="0"/>
    <x v="0"/>
  </r>
  <r>
    <x v="0"/>
    <n v="187864"/>
    <x v="4"/>
    <x v="43"/>
    <n v="19.682282590051457"/>
    <x v="1"/>
    <x v="0"/>
    <x v="0"/>
  </r>
  <r>
    <x v="0"/>
    <s v="188393"/>
    <x v="4"/>
    <x v="44"/>
    <n v="1.6101715265866212"/>
    <x v="0"/>
    <x v="0"/>
    <x v="0"/>
  </r>
  <r>
    <x v="0"/>
    <n v="189137"/>
    <x v="4"/>
    <x v="45"/>
    <n v="2.0023927958833618"/>
    <x v="1"/>
    <x v="0"/>
    <x v="0"/>
  </r>
  <r>
    <x v="0"/>
    <s v="189267"/>
    <x v="4"/>
    <x v="46"/>
    <n v="16.060428816466555"/>
    <x v="0"/>
    <x v="0"/>
    <x v="0"/>
  </r>
  <r>
    <x v="0"/>
    <s v="189650"/>
    <x v="4"/>
    <x v="47"/>
    <n v="8.6495111492281325"/>
    <x v="1"/>
    <x v="0"/>
    <x v="0"/>
  </r>
  <r>
    <x v="0"/>
    <s v="189707"/>
    <x v="4"/>
    <x v="48"/>
    <n v="2.1675385934819902"/>
    <x v="1"/>
    <x v="0"/>
    <x v="0"/>
  </r>
  <r>
    <x v="0"/>
    <s v="189870"/>
    <x v="4"/>
    <x v="49"/>
    <n v="20.333576329331049"/>
    <x v="1"/>
    <x v="0"/>
    <x v="0"/>
  </r>
  <r>
    <x v="0"/>
    <s v="190222"/>
    <x v="4"/>
    <x v="50"/>
    <n v="0.41286449399656955"/>
    <x v="0"/>
    <x v="0"/>
    <x v="0"/>
  </r>
  <r>
    <x v="0"/>
    <n v="190356"/>
    <x v="4"/>
    <x v="51"/>
    <n v="0"/>
    <x v="1"/>
    <x v="0"/>
    <x v="1"/>
  </r>
  <r>
    <x v="0"/>
    <n v="190356"/>
    <x v="4"/>
    <x v="51"/>
    <n v="0"/>
    <x v="1"/>
    <x v="0"/>
    <x v="1"/>
  </r>
  <r>
    <x v="0"/>
    <s v="190976"/>
    <x v="2"/>
    <x v="52"/>
    <n v="0"/>
    <x v="0"/>
    <x v="0"/>
    <x v="0"/>
  </r>
  <r>
    <x v="0"/>
    <s v="191083"/>
    <x v="4"/>
    <x v="53"/>
    <n v="87.754348198970845"/>
    <x v="1"/>
    <x v="0"/>
    <x v="0"/>
  </r>
  <r>
    <x v="0"/>
    <n v="191173"/>
    <x v="4"/>
    <x v="54"/>
    <n v="24.268897469982853"/>
    <x v="0"/>
    <x v="0"/>
    <x v="1"/>
  </r>
  <r>
    <x v="0"/>
    <s v="191482"/>
    <x v="4"/>
    <x v="55"/>
    <n v="9.9293910806174956"/>
    <x v="1"/>
    <x v="0"/>
    <x v="0"/>
  </r>
  <r>
    <x v="0"/>
    <s v="191609"/>
    <x v="4"/>
    <x v="56"/>
    <n v="1.3211663807890224"/>
    <x v="0"/>
    <x v="0"/>
    <x v="0"/>
  </r>
  <r>
    <x v="0"/>
    <s v="191609"/>
    <x v="4"/>
    <x v="57"/>
    <n v="2.1056089193825045"/>
    <x v="0"/>
    <x v="0"/>
    <x v="0"/>
  </r>
  <r>
    <x v="0"/>
    <n v="191630"/>
    <x v="4"/>
    <x v="58"/>
    <n v="5.7165217838765017"/>
    <x v="2"/>
    <x v="0"/>
    <x v="1"/>
  </r>
  <r>
    <x v="0"/>
    <s v="191644"/>
    <x v="4"/>
    <x v="59"/>
    <n v="1.8888550600343055"/>
    <x v="0"/>
    <x v="0"/>
    <x v="0"/>
  </r>
  <r>
    <x v="0"/>
    <n v="191988"/>
    <x v="4"/>
    <x v="60"/>
    <n v="8.2160034305317335"/>
    <x v="0"/>
    <x v="0"/>
    <x v="1"/>
  </r>
  <r>
    <x v="0"/>
    <s v="192337"/>
    <x v="4"/>
    <x v="61"/>
    <n v="0"/>
    <x v="1"/>
    <x v="0"/>
    <x v="0"/>
  </r>
  <r>
    <x v="0"/>
    <n v="192458"/>
    <x v="4"/>
    <x v="62"/>
    <n v="0"/>
    <x v="1"/>
    <x v="0"/>
    <x v="1"/>
  </r>
  <r>
    <x v="0"/>
    <n v="192459"/>
    <x v="4"/>
    <x v="63"/>
    <n v="12.024265523156089"/>
    <x v="1"/>
    <x v="0"/>
    <x v="1"/>
  </r>
  <r>
    <x v="0"/>
    <s v="192978"/>
    <x v="4"/>
    <x v="64"/>
    <n v="0"/>
    <x v="1"/>
    <x v="0"/>
    <x v="0"/>
  </r>
  <r>
    <x v="0"/>
    <s v="193053"/>
    <x v="0"/>
    <x v="65"/>
    <n v="5.5736706689536888"/>
    <x v="2"/>
    <x v="0"/>
    <x v="0"/>
  </r>
  <r>
    <x v="0"/>
    <n v="193661"/>
    <x v="4"/>
    <x v="66"/>
    <n v="3.8189965694682679"/>
    <x v="0"/>
    <x v="0"/>
    <x v="0"/>
  </r>
  <r>
    <x v="0"/>
    <s v="194329"/>
    <x v="4"/>
    <x v="67"/>
    <n v="296.8495711835335"/>
    <x v="1"/>
    <x v="0"/>
    <x v="0"/>
  </r>
  <r>
    <x v="0"/>
    <s v="194685"/>
    <x v="4"/>
    <x v="68"/>
    <n v="5.9968567753001718"/>
    <x v="1"/>
    <x v="0"/>
    <x v="0"/>
  </r>
  <r>
    <x v="0"/>
    <s v="194981"/>
    <x v="0"/>
    <x v="69"/>
    <n v="11.66342195540309"/>
    <x v="1"/>
    <x v="0"/>
    <x v="0"/>
  </r>
  <r>
    <x v="0"/>
    <s v="195329"/>
    <x v="0"/>
    <x v="70"/>
    <n v="0"/>
    <x v="0"/>
    <x v="0"/>
    <x v="0"/>
  </r>
  <r>
    <x v="0"/>
    <s v="195383"/>
    <x v="4"/>
    <x v="71"/>
    <n v="1.7546740994854204"/>
    <x v="0"/>
    <x v="0"/>
    <x v="0"/>
  </r>
  <r>
    <x v="0"/>
    <s v="195430"/>
    <x v="4"/>
    <x v="72"/>
    <n v="6.8122641509433963"/>
    <x v="1"/>
    <x v="0"/>
    <x v="0"/>
  </r>
  <r>
    <x v="0"/>
    <s v="195432"/>
    <x v="0"/>
    <x v="73"/>
    <n v="6.3581132075471709"/>
    <x v="1"/>
    <x v="0"/>
    <x v="0"/>
  </r>
  <r>
    <x v="0"/>
    <s v="195432"/>
    <x v="4"/>
    <x v="74"/>
    <n v="5.7388164665523158"/>
    <x v="1"/>
    <x v="0"/>
    <x v="0"/>
  </r>
  <r>
    <x v="0"/>
    <s v="195432"/>
    <x v="4"/>
    <x v="75"/>
    <n v="6.7916209262435681"/>
    <x v="1"/>
    <x v="0"/>
    <x v="0"/>
  </r>
  <r>
    <x v="0"/>
    <s v="195432"/>
    <x v="4"/>
    <x v="76"/>
    <n v="5.676886792452831"/>
    <x v="1"/>
    <x v="0"/>
    <x v="0"/>
  </r>
  <r>
    <x v="0"/>
    <s v="195432"/>
    <x v="4"/>
    <x v="77"/>
    <n v="6.3787564322469983"/>
    <x v="1"/>
    <x v="0"/>
    <x v="0"/>
  </r>
  <r>
    <x v="0"/>
    <s v="195432"/>
    <x v="4"/>
    <x v="78"/>
    <n v="6.4716509433962264"/>
    <x v="0"/>
    <x v="0"/>
    <x v="0"/>
  </r>
  <r>
    <x v="0"/>
    <s v="195432"/>
    <x v="4"/>
    <x v="79"/>
    <n v="6.7090480274442541"/>
    <x v="0"/>
    <x v="0"/>
    <x v="0"/>
  </r>
  <r>
    <x v="0"/>
    <s v="195432"/>
    <x v="4"/>
    <x v="80"/>
    <n v="7.5554202401372219"/>
    <x v="1"/>
    <x v="0"/>
    <x v="0"/>
  </r>
  <r>
    <x v="0"/>
    <s v="195432"/>
    <x v="4"/>
    <x v="81"/>
    <n v="6.0381432246998283"/>
    <x v="1"/>
    <x v="0"/>
    <x v="0"/>
  </r>
  <r>
    <x v="0"/>
    <s v="195432"/>
    <x v="4"/>
    <x v="82"/>
    <n v="7.8444253859348203"/>
    <x v="1"/>
    <x v="0"/>
    <x v="0"/>
  </r>
  <r>
    <x v="0"/>
    <s v="195432"/>
    <x v="4"/>
    <x v="83"/>
    <n v="4.8614794168096056"/>
    <x v="1"/>
    <x v="0"/>
    <x v="0"/>
  </r>
  <r>
    <x v="0"/>
    <s v="195432"/>
    <x v="4"/>
    <x v="76"/>
    <n v="5.676886792452831"/>
    <x v="1"/>
    <x v="0"/>
    <x v="0"/>
  </r>
  <r>
    <x v="0"/>
    <s v="195554"/>
    <x v="0"/>
    <x v="76"/>
    <n v="5.676886792452831"/>
    <x v="0"/>
    <x v="0"/>
    <x v="0"/>
  </r>
  <r>
    <x v="0"/>
    <n v="195668"/>
    <x v="4"/>
    <x v="84"/>
    <n v="4.9543739279588337"/>
    <x v="1"/>
    <x v="0"/>
    <x v="1"/>
  </r>
  <r>
    <x v="0"/>
    <n v="195997"/>
    <x v="4"/>
    <x v="85"/>
    <n v="27.249056603773585"/>
    <x v="0"/>
    <x v="0"/>
    <x v="0"/>
  </r>
  <r>
    <x v="0"/>
    <n v="196195"/>
    <x v="4"/>
    <x v="86"/>
    <n v="4.6344039451114929"/>
    <x v="1"/>
    <x v="0"/>
    <x v="1"/>
  </r>
  <r>
    <x v="0"/>
    <s v="196503"/>
    <x v="0"/>
    <x v="87"/>
    <n v="5.676886792452831"/>
    <x v="0"/>
    <x v="0"/>
    <x v="0"/>
  </r>
  <r>
    <x v="0"/>
    <s v="196505"/>
    <x v="3"/>
    <x v="88"/>
    <n v="6.607284862692806"/>
    <x v="0"/>
    <x v="0"/>
    <x v="0"/>
  </r>
  <r>
    <x v="0"/>
    <s v="196769"/>
    <x v="4"/>
    <x v="89"/>
    <n v="2.8487650085763292"/>
    <x v="0"/>
    <x v="0"/>
    <x v="0"/>
  </r>
  <r>
    <x v="0"/>
    <s v="196887"/>
    <x v="0"/>
    <x v="90"/>
    <n v="1.785638936535163"/>
    <x v="1"/>
    <x v="0"/>
    <x v="0"/>
  </r>
  <r>
    <x v="0"/>
    <s v="196888"/>
    <x v="4"/>
    <x v="91"/>
    <n v="0"/>
    <x v="1"/>
    <x v="0"/>
    <x v="0"/>
  </r>
  <r>
    <x v="0"/>
    <s v="196907"/>
    <x v="4"/>
    <x v="92"/>
    <n v="2.3326843910806176"/>
    <x v="0"/>
    <x v="0"/>
    <x v="0"/>
  </r>
  <r>
    <x v="0"/>
    <n v="196924"/>
    <x v="4"/>
    <x v="93"/>
    <n v="1.4114804888507722"/>
    <x v="0"/>
    <x v="0"/>
    <x v="1"/>
  </r>
  <r>
    <x v="0"/>
    <n v="196946"/>
    <x v="4"/>
    <x v="94"/>
    <n v="9.7937650943396228"/>
    <x v="1"/>
    <x v="0"/>
    <x v="1"/>
  </r>
  <r>
    <x v="0"/>
    <n v="197108"/>
    <x v="4"/>
    <x v="95"/>
    <n v="0"/>
    <x v="0"/>
    <x v="0"/>
    <x v="0"/>
  </r>
  <r>
    <x v="0"/>
    <n v="197442"/>
    <x v="4"/>
    <x v="96"/>
    <n v="0"/>
    <x v="0"/>
    <x v="0"/>
    <x v="1"/>
  </r>
  <r>
    <x v="0"/>
    <n v="197457"/>
    <x v="4"/>
    <x v="97"/>
    <n v="0"/>
    <x v="0"/>
    <x v="0"/>
    <x v="1"/>
  </r>
  <r>
    <x v="0"/>
    <n v="197492"/>
    <x v="4"/>
    <x v="98"/>
    <n v="5.9865351629502577"/>
    <x v="0"/>
    <x v="0"/>
    <x v="1"/>
  </r>
  <r>
    <x v="0"/>
    <s v="197792"/>
    <x v="4"/>
    <x v="99"/>
    <n v="3.2822727272727277"/>
    <x v="1"/>
    <x v="0"/>
    <x v="0"/>
  </r>
  <r>
    <x v="0"/>
    <n v="197921"/>
    <x v="4"/>
    <x v="100"/>
    <n v="23.709982161234997"/>
    <x v="0"/>
    <x v="0"/>
    <x v="1"/>
  </r>
  <r>
    <x v="0"/>
    <s v="198462"/>
    <x v="4"/>
    <x v="101"/>
    <n v="5.0059819897084052"/>
    <x v="0"/>
    <x v="0"/>
    <x v="0"/>
  </r>
  <r>
    <x v="0"/>
    <s v="198485"/>
    <x v="4"/>
    <x v="102"/>
    <n v="2.7661921097770157"/>
    <x v="0"/>
    <x v="0"/>
    <x v="0"/>
  </r>
  <r>
    <x v="0"/>
    <s v="198815"/>
    <x v="4"/>
    <x v="103"/>
    <n v="0"/>
    <x v="1"/>
    <x v="0"/>
    <x v="0"/>
  </r>
  <r>
    <x v="0"/>
    <n v="198846"/>
    <x v="0"/>
    <x v="104"/>
    <n v="4.6963336192109777"/>
    <x v="1"/>
    <x v="0"/>
    <x v="1"/>
  </r>
  <r>
    <x v="0"/>
    <n v="199129"/>
    <x v="4"/>
    <x v="105"/>
    <n v="7.7412092624356781"/>
    <x v="0"/>
    <x v="0"/>
    <x v="1"/>
  </r>
  <r>
    <x v="0"/>
    <s v="199145"/>
    <x v="4"/>
    <x v="106"/>
    <n v="0.81540737564322485"/>
    <x v="0"/>
    <x v="0"/>
    <x v="0"/>
  </r>
  <r>
    <x v="0"/>
    <s v="199267"/>
    <x v="0"/>
    <x v="107"/>
    <n v="7.823782161234992"/>
    <x v="0"/>
    <x v="0"/>
    <x v="0"/>
  </r>
  <r>
    <x v="0"/>
    <s v="199267"/>
    <x v="0"/>
    <x v="108"/>
    <n v="3.9634991423670671"/>
    <x v="0"/>
    <x v="0"/>
    <x v="0"/>
  </r>
  <r>
    <x v="0"/>
    <n v="199346"/>
    <x v="4"/>
    <x v="109"/>
    <n v="27.104554030874791"/>
    <x v="0"/>
    <x v="0"/>
    <x v="0"/>
  </r>
  <r>
    <x v="0"/>
    <n v="199448"/>
    <x v="4"/>
    <x v="110"/>
    <n v="2.9932675814751288"/>
    <x v="0"/>
    <x v="0"/>
    <x v="0"/>
  </r>
  <r>
    <x v="0"/>
    <s v="199647"/>
    <x v="0"/>
    <x v="111"/>
    <n v="0.36125643224699827"/>
    <x v="0"/>
    <x v="0"/>
    <x v="0"/>
  </r>
  <r>
    <x v="0"/>
    <s v="199747"/>
    <x v="0"/>
    <x v="112"/>
    <n v="8.0508576329331056"/>
    <x v="0"/>
    <x v="0"/>
    <x v="0"/>
  </r>
  <r>
    <x v="0"/>
    <s v="199750"/>
    <x v="0"/>
    <x v="113"/>
    <n v="2.1675385934819902"/>
    <x v="0"/>
    <x v="0"/>
    <x v="0"/>
  </r>
  <r>
    <x v="0"/>
    <n v="200548"/>
    <x v="4"/>
    <x v="114"/>
    <n v="3.6266017152658665"/>
    <x v="0"/>
    <x v="0"/>
    <x v="1"/>
  </r>
  <r>
    <x v="0"/>
    <s v="200730"/>
    <x v="4"/>
    <x v="115"/>
    <n v="0.14450257289879934"/>
    <x v="1"/>
    <x v="0"/>
    <x v="0"/>
  </r>
  <r>
    <x v="0"/>
    <n v="200745"/>
    <x v="4"/>
    <x v="116"/>
    <n v="3.8231252144082339"/>
    <x v="2"/>
    <x v="0"/>
    <x v="1"/>
  </r>
  <r>
    <x v="0"/>
    <n v="201013"/>
    <x v="0"/>
    <x v="117"/>
    <n v="12.902015437392796"/>
    <x v="0"/>
    <x v="0"/>
    <x v="0"/>
  </r>
  <r>
    <x v="0"/>
    <s v="201062"/>
    <x v="0"/>
    <x v="118"/>
    <n v="7.7412092624356781"/>
    <x v="0"/>
    <x v="0"/>
    <x v="0"/>
  </r>
  <r>
    <x v="0"/>
    <n v="201199"/>
    <x v="4"/>
    <x v="119"/>
    <n v="0"/>
    <x v="0"/>
    <x v="0"/>
    <x v="1"/>
  </r>
  <r>
    <x v="0"/>
    <s v="201469"/>
    <x v="4"/>
    <x v="120"/>
    <n v="0.37157804459691252"/>
    <x v="0"/>
    <x v="0"/>
    <x v="0"/>
  </r>
  <r>
    <x v="0"/>
    <s v="201496"/>
    <x v="0"/>
    <x v="121"/>
    <n v="7.7928173241852496"/>
    <x v="1"/>
    <x v="0"/>
    <x v="0"/>
  </r>
  <r>
    <x v="0"/>
    <s v="201554"/>
    <x v="0"/>
    <x v="122"/>
    <n v="6.2961835334476843"/>
    <x v="0"/>
    <x v="0"/>
    <x v="0"/>
  </r>
  <r>
    <x v="0"/>
    <n v="201732"/>
    <x v="0"/>
    <x v="123"/>
    <n v="3.6641723842195542"/>
    <x v="0"/>
    <x v="0"/>
    <x v="0"/>
  </r>
  <r>
    <x v="0"/>
    <s v="201805"/>
    <x v="0"/>
    <x v="124"/>
    <n v="0"/>
    <x v="1"/>
    <x v="0"/>
    <x v="0"/>
  </r>
  <r>
    <x v="0"/>
    <n v="201879"/>
    <x v="0"/>
    <x v="125"/>
    <n v="22.810763293310465"/>
    <x v="2"/>
    <x v="0"/>
    <x v="1"/>
  </r>
  <r>
    <x v="0"/>
    <s v="201913"/>
    <x v="0"/>
    <x v="126"/>
    <n v="1.5482418524871355"/>
    <x v="1"/>
    <x v="0"/>
    <x v="0"/>
  </r>
  <r>
    <x v="0"/>
    <n v="202020"/>
    <x v="0"/>
    <x v="127"/>
    <n v="4.8924442538593489"/>
    <x v="0"/>
    <x v="0"/>
    <x v="0"/>
  </r>
  <r>
    <x v="0"/>
    <s v="202201"/>
    <x v="0"/>
    <x v="128"/>
    <n v="4.2318610634648373"/>
    <x v="0"/>
    <x v="0"/>
    <x v="0"/>
  </r>
  <r>
    <x v="0"/>
    <s v="202240"/>
    <x v="0"/>
    <x v="129"/>
    <n v="0"/>
    <x v="0"/>
    <x v="0"/>
    <x v="0"/>
  </r>
  <r>
    <x v="0"/>
    <n v="202253"/>
    <x v="0"/>
    <x v="130"/>
    <n v="3.4680617495711838"/>
    <x v="1"/>
    <x v="0"/>
    <x v="0"/>
  </r>
  <r>
    <x v="0"/>
    <s v="202431"/>
    <x v="0"/>
    <x v="131"/>
    <n v="0"/>
    <x v="1"/>
    <x v="0"/>
    <x v="0"/>
  </r>
  <r>
    <x v="0"/>
    <s v="202432"/>
    <x v="0"/>
    <x v="132"/>
    <n v="1.8991766723842198"/>
    <x v="1"/>
    <x v="0"/>
    <x v="0"/>
  </r>
  <r>
    <x v="0"/>
    <s v="202473"/>
    <x v="4"/>
    <x v="133"/>
    <n v="1.4450257289879931"/>
    <x v="1"/>
    <x v="0"/>
    <x v="0"/>
  </r>
  <r>
    <x v="0"/>
    <s v="202630"/>
    <x v="0"/>
    <x v="134"/>
    <n v="15.564991423670671"/>
    <x v="1"/>
    <x v="0"/>
    <x v="0"/>
  </r>
  <r>
    <x v="0"/>
    <s v="202631"/>
    <x v="0"/>
    <x v="135"/>
    <n v="29.932675814751288"/>
    <x v="1"/>
    <x v="0"/>
    <x v="0"/>
  </r>
  <r>
    <x v="0"/>
    <s v="202675"/>
    <x v="0"/>
    <x v="136"/>
    <n v="7.8857118353344768"/>
    <x v="0"/>
    <x v="0"/>
    <x v="0"/>
  </r>
  <r>
    <x v="0"/>
    <n v="202905"/>
    <x v="0"/>
    <x v="137"/>
    <n v="0"/>
    <x v="0"/>
    <x v="0"/>
    <x v="1"/>
  </r>
  <r>
    <x v="0"/>
    <s v="202984"/>
    <x v="0"/>
    <x v="138"/>
    <n v="46.199536878216122"/>
    <x v="1"/>
    <x v="0"/>
    <x v="0"/>
  </r>
  <r>
    <x v="0"/>
    <s v="203055"/>
    <x v="0"/>
    <x v="139"/>
    <n v="9.7126372212692971"/>
    <x v="0"/>
    <x v="0"/>
    <x v="0"/>
  </r>
  <r>
    <x v="0"/>
    <s v="203620"/>
    <x v="0"/>
    <x v="140"/>
    <n v="2.9932675814751288"/>
    <x v="0"/>
    <x v="0"/>
    <x v="0"/>
  </r>
  <r>
    <x v="0"/>
    <n v="204083"/>
    <x v="0"/>
    <x v="141"/>
    <n v="4.2318610634648373"/>
    <x v="1"/>
    <x v="0"/>
    <x v="0"/>
  </r>
  <r>
    <x v="0"/>
    <s v="204456"/>
    <x v="0"/>
    <x v="142"/>
    <n v="2.5804030874785595"/>
    <x v="0"/>
    <x v="0"/>
    <x v="0"/>
  </r>
  <r>
    <x v="0"/>
    <n v="204509"/>
    <x v="0"/>
    <x v="143"/>
    <n v="14.553473413379075"/>
    <x v="2"/>
    <x v="0"/>
    <x v="0"/>
  </r>
  <r>
    <x v="0"/>
    <s v="204543"/>
    <x v="0"/>
    <x v="144"/>
    <n v="93.720240137221268"/>
    <x v="1"/>
    <x v="0"/>
    <x v="0"/>
  </r>
  <r>
    <x v="0"/>
    <s v="204783"/>
    <x v="0"/>
    <x v="145"/>
    <n v="43.3507718696398"/>
    <x v="1"/>
    <x v="0"/>
    <x v="0"/>
  </r>
  <r>
    <x v="0"/>
    <s v="205014"/>
    <x v="0"/>
    <x v="146"/>
    <n v="14.089000857632934"/>
    <x v="1"/>
    <x v="0"/>
    <x v="0"/>
  </r>
  <r>
    <x v="0"/>
    <n v="205310"/>
    <x v="0"/>
    <x v="147"/>
    <n v="15.585634648370499"/>
    <x v="2"/>
    <x v="0"/>
    <x v="0"/>
  </r>
  <r>
    <x v="0"/>
    <s v="205489"/>
    <x v="0"/>
    <x v="148"/>
    <n v="5.3362735849056611"/>
    <x v="1"/>
    <x v="0"/>
    <x v="0"/>
  </r>
  <r>
    <x v="0"/>
    <n v="205495"/>
    <x v="0"/>
    <x v="149"/>
    <n v="6.3993996569468274"/>
    <x v="2"/>
    <x v="0"/>
    <x v="0"/>
  </r>
  <r>
    <x v="0"/>
    <s v="205635"/>
    <x v="0"/>
    <x v="150"/>
    <n v="0"/>
    <x v="1"/>
    <x v="0"/>
    <x v="0"/>
  </r>
  <r>
    <x v="0"/>
    <n v="205686"/>
    <x v="0"/>
    <x v="151"/>
    <n v="9.3307375643224706"/>
    <x v="1"/>
    <x v="0"/>
    <x v="0"/>
  </r>
  <r>
    <x v="0"/>
    <s v="205758"/>
    <x v="0"/>
    <x v="152"/>
    <n v="3.0035891938250434"/>
    <x v="0"/>
    <x v="0"/>
    <x v="0"/>
  </r>
  <r>
    <x v="0"/>
    <s v="205960"/>
    <x v="0"/>
    <x v="153"/>
    <n v="0"/>
    <x v="1"/>
    <x v="0"/>
    <x v="0"/>
  </r>
  <r>
    <x v="0"/>
    <n v="205967"/>
    <x v="0"/>
    <x v="154"/>
    <n v="14.863121783876503"/>
    <x v="2"/>
    <x v="0"/>
    <x v="0"/>
  </r>
  <r>
    <x v="0"/>
    <n v="206028"/>
    <x v="0"/>
    <x v="155"/>
    <n v="7.4315608919382514"/>
    <x v="2"/>
    <x v="0"/>
    <x v="0"/>
  </r>
  <r>
    <x v="0"/>
    <s v="206232"/>
    <x v="0"/>
    <x v="156"/>
    <n v="8.5669382504288176"/>
    <x v="0"/>
    <x v="0"/>
    <x v="0"/>
  </r>
  <r>
    <x v="0"/>
    <s v="206328"/>
    <x v="0"/>
    <x v="157"/>
    <n v="14.347041166380791"/>
    <x v="1"/>
    <x v="0"/>
    <x v="0"/>
  </r>
  <r>
    <x v="0"/>
    <s v="206670"/>
    <x v="0"/>
    <x v="158"/>
    <n v="16.51457975986278"/>
    <x v="2"/>
    <x v="0"/>
    <x v="0"/>
  </r>
  <r>
    <x v="0"/>
    <s v="206690"/>
    <x v="0"/>
    <x v="159"/>
    <n v="19.817495711835335"/>
    <x v="2"/>
    <x v="0"/>
    <x v="0"/>
  </r>
  <r>
    <x v="0"/>
    <s v="206746"/>
    <x v="0"/>
    <x v="160"/>
    <n v="27.228413379073757"/>
    <x v="1"/>
    <x v="0"/>
    <x v="0"/>
  </r>
  <r>
    <x v="0"/>
    <s v="206754"/>
    <x v="0"/>
    <x v="161"/>
    <n v="21.262521440823331"/>
    <x v="2"/>
    <x v="0"/>
    <x v="0"/>
  </r>
  <r>
    <x v="0"/>
    <s v="206817"/>
    <x v="0"/>
    <x v="162"/>
    <n v="8.7733704974271021"/>
    <x v="2"/>
    <x v="0"/>
    <x v="0"/>
  </r>
  <r>
    <x v="0"/>
    <s v="207000"/>
    <x v="0"/>
    <x v="163"/>
    <n v="20.43679245283019"/>
    <x v="0"/>
    <x v="0"/>
    <x v="0"/>
  </r>
  <r>
    <x v="0"/>
    <s v="207099"/>
    <x v="0"/>
    <x v="164"/>
    <n v="0"/>
    <x v="0"/>
    <x v="0"/>
    <x v="0"/>
  </r>
  <r>
    <x v="0"/>
    <s v="207099"/>
    <x v="0"/>
    <x v="115"/>
    <n v="0"/>
    <x v="0"/>
    <x v="0"/>
    <x v="0"/>
  </r>
  <r>
    <x v="2"/>
    <s v="651013-001"/>
    <x v="0"/>
    <x v="165"/>
    <n v="1.1719338842975204"/>
    <x v="0"/>
    <x v="0"/>
    <x v="1"/>
  </r>
  <r>
    <x v="2"/>
    <s v="651013-003"/>
    <x v="0"/>
    <x v="166"/>
    <n v="1.824677685950413"/>
    <x v="1"/>
    <x v="0"/>
    <x v="1"/>
  </r>
  <r>
    <x v="2"/>
    <s v="651013-006"/>
    <x v="0"/>
    <x v="167"/>
    <n v="0.60766942148760317"/>
    <x v="0"/>
    <x v="0"/>
    <x v="0"/>
  </r>
  <r>
    <x v="2"/>
    <s v="651013-012"/>
    <x v="0"/>
    <x v="168"/>
    <n v="1.5475537190082642"/>
    <x v="0"/>
    <x v="0"/>
    <x v="1"/>
  </r>
  <r>
    <x v="2"/>
    <s v="651013-013"/>
    <x v="0"/>
    <x v="169"/>
    <n v="0.31051239669421482"/>
    <x v="0"/>
    <x v="0"/>
    <x v="0"/>
  </r>
  <r>
    <x v="2"/>
    <s v="651013-015"/>
    <x v="0"/>
    <x v="170"/>
    <n v="0.56092561983471068"/>
    <x v="0"/>
    <x v="0"/>
    <x v="1"/>
  </r>
  <r>
    <x v="2"/>
    <s v="651013-016"/>
    <x v="0"/>
    <x v="171"/>
    <n v="1.4774380165289254"/>
    <x v="0"/>
    <x v="0"/>
    <x v="1"/>
  </r>
  <r>
    <x v="2"/>
    <s v="651013-017"/>
    <x v="0"/>
    <x v="172"/>
    <n v="1.552561983471074"/>
    <x v="0"/>
    <x v="0"/>
    <x v="1"/>
  </r>
  <r>
    <x v="2"/>
    <s v="651013-018"/>
    <x v="0"/>
    <x v="173"/>
    <n v="2.0191652892561982"/>
    <x v="0"/>
    <x v="0"/>
    <x v="1"/>
  </r>
  <r>
    <x v="2"/>
    <s v="651013-020"/>
    <x v="0"/>
    <x v="174"/>
    <n v="1.1936363636363636"/>
    <x v="0"/>
    <x v="0"/>
    <x v="1"/>
  </r>
  <r>
    <x v="2"/>
    <s v="651013-021"/>
    <x v="0"/>
    <x v="175"/>
    <n v="0.35809090909090907"/>
    <x v="0"/>
    <x v="0"/>
    <x v="1"/>
  </r>
  <r>
    <x v="2"/>
    <s v="651013-023"/>
    <x v="0"/>
    <x v="176"/>
    <n v="0.66192561983471054"/>
    <x v="0"/>
    <x v="0"/>
    <x v="1"/>
  </r>
  <r>
    <x v="2"/>
    <s v="651013-024"/>
    <x v="0"/>
    <x v="177"/>
    <n v="0.71451239669421474"/>
    <x v="0"/>
    <x v="0"/>
    <x v="1"/>
  </r>
  <r>
    <x v="2"/>
    <s v="651013-025"/>
    <x v="0"/>
    <x v="178"/>
    <n v="0.84138842975206596"/>
    <x v="0"/>
    <x v="0"/>
    <x v="1"/>
  </r>
  <r>
    <x v="2"/>
    <s v="651013-029"/>
    <x v="0"/>
    <x v="179"/>
    <n v="2.5224958677685949"/>
    <x v="0"/>
    <x v="0"/>
    <x v="1"/>
  </r>
  <r>
    <x v="2"/>
    <s v="651013-035"/>
    <x v="0"/>
    <x v="180"/>
    <n v="0.99831404958677672"/>
    <x v="0"/>
    <x v="0"/>
    <x v="1"/>
  </r>
  <r>
    <x v="2"/>
    <s v="651013-041"/>
    <x v="0"/>
    <x v="181"/>
    <n v="0.98161983471074366"/>
    <x v="0"/>
    <x v="0"/>
    <x v="0"/>
  </r>
  <r>
    <x v="2"/>
    <s v="651013-054"/>
    <x v="0"/>
    <x v="182"/>
    <n v="0.46743801652892558"/>
    <x v="0"/>
    <x v="0"/>
    <x v="1"/>
  </r>
  <r>
    <x v="2"/>
    <s v="651013-058"/>
    <x v="0"/>
    <x v="183"/>
    <n v="0.4549173553719007"/>
    <x v="0"/>
    <x v="0"/>
    <x v="0"/>
  </r>
  <r>
    <x v="2"/>
    <s v="651013-069"/>
    <x v="0"/>
    <x v="184"/>
    <n v="0.96158677685950389"/>
    <x v="0"/>
    <x v="0"/>
    <x v="0"/>
  </r>
  <r>
    <x v="2"/>
    <s v="651013-074"/>
    <x v="0"/>
    <x v="185"/>
    <n v="0.51418181818181807"/>
    <x v="0"/>
    <x v="0"/>
    <x v="1"/>
  </r>
  <r>
    <x v="2"/>
    <s v="651013-076"/>
    <x v="0"/>
    <x v="186"/>
    <n v="1.1468925619834711"/>
    <x v="0"/>
    <x v="0"/>
    <x v="1"/>
  </r>
  <r>
    <x v="2"/>
    <s v="651013-077"/>
    <x v="0"/>
    <x v="187"/>
    <n v="0.78713223140495858"/>
    <x v="0"/>
    <x v="0"/>
    <x v="0"/>
  </r>
  <r>
    <x v="2"/>
    <s v="651013-078"/>
    <x v="0"/>
    <x v="188"/>
    <n v="1.0751074380165289"/>
    <x v="0"/>
    <x v="0"/>
    <x v="1"/>
  </r>
  <r>
    <x v="2"/>
    <s v="651013-084"/>
    <x v="0"/>
    <x v="189"/>
    <n v="0.54089256198347091"/>
    <x v="0"/>
    <x v="0"/>
    <x v="0"/>
  </r>
  <r>
    <x v="2"/>
    <s v="651018-011"/>
    <x v="0"/>
    <x v="190"/>
    <n v="0.83471074380165278"/>
    <x v="0"/>
    <x v="0"/>
    <x v="0"/>
  </r>
  <r>
    <x v="2"/>
    <s v="651018-014"/>
    <x v="0"/>
    <x v="191"/>
    <n v="1.9073140495867766"/>
    <x v="0"/>
    <x v="0"/>
    <x v="0"/>
  </r>
  <r>
    <x v="2"/>
    <s v="651018-015"/>
    <x v="0"/>
    <x v="192"/>
    <n v="2.824661157024793"/>
    <x v="0"/>
    <x v="0"/>
    <x v="0"/>
  </r>
  <r>
    <x v="2"/>
    <s v="651018-016"/>
    <x v="0"/>
    <x v="193"/>
    <n v="1.6802727272727269"/>
    <x v="0"/>
    <x v="0"/>
    <x v="0"/>
  </r>
  <r>
    <x v="2"/>
    <s v="651018-020"/>
    <x v="0"/>
    <x v="194"/>
    <n v="1.6585702479338842"/>
    <x v="0"/>
    <x v="0"/>
    <x v="0"/>
  </r>
  <r>
    <x v="2"/>
    <s v="651018-024"/>
    <x v="0"/>
    <x v="195"/>
    <n v="1.99996694214876"/>
    <x v="0"/>
    <x v="0"/>
    <x v="0"/>
  </r>
  <r>
    <x v="2"/>
    <s v="651018-027"/>
    <x v="0"/>
    <x v="196"/>
    <n v="1.4757685950413222"/>
    <x v="0"/>
    <x v="0"/>
    <x v="0"/>
  </r>
  <r>
    <x v="2"/>
    <s v="651018-029"/>
    <x v="0"/>
    <x v="197"/>
    <n v="2.6911074380165285"/>
    <x v="0"/>
    <x v="0"/>
    <x v="0"/>
  </r>
  <r>
    <x v="2"/>
    <s v="651018-030"/>
    <x v="0"/>
    <x v="198"/>
    <n v="1.089297520661157"/>
    <x v="0"/>
    <x v="0"/>
    <x v="0"/>
  </r>
  <r>
    <x v="2"/>
    <s v="651018-036"/>
    <x v="0"/>
    <x v="199"/>
    <n v="0.88145454545454538"/>
    <x v="0"/>
    <x v="0"/>
    <x v="0"/>
  </r>
  <r>
    <x v="2"/>
    <s v="651019-002"/>
    <x v="0"/>
    <x v="200"/>
    <n v="1.1919669421487602"/>
    <x v="0"/>
    <x v="0"/>
    <x v="0"/>
  </r>
  <r>
    <x v="2"/>
    <s v="651019-003"/>
    <x v="0"/>
    <x v="201"/>
    <n v="0.67861983471074372"/>
    <x v="0"/>
    <x v="0"/>
    <x v="1"/>
  </r>
  <r>
    <x v="2"/>
    <s v="651019-004"/>
    <x v="0"/>
    <x v="202"/>
    <n v="1.5149999999999997"/>
    <x v="0"/>
    <x v="0"/>
    <x v="1"/>
  </r>
  <r>
    <x v="2"/>
    <s v="651019-005"/>
    <x v="0"/>
    <x v="203"/>
    <n v="1.7904545454545453"/>
    <x v="0"/>
    <x v="0"/>
    <x v="1"/>
  </r>
  <r>
    <x v="2"/>
    <s v="651019-006"/>
    <x v="0"/>
    <x v="204"/>
    <n v="1.9715867768595039"/>
    <x v="0"/>
    <x v="0"/>
    <x v="1"/>
  </r>
  <r>
    <x v="2"/>
    <s v="651019-009"/>
    <x v="0"/>
    <x v="205"/>
    <n v="2.1886115702479336"/>
    <x v="0"/>
    <x v="0"/>
    <x v="1"/>
  </r>
  <r>
    <x v="2"/>
    <s v="651019-014"/>
    <x v="0"/>
    <x v="206"/>
    <n v="2.1727520661157018"/>
    <x v="0"/>
    <x v="0"/>
    <x v="1"/>
  </r>
  <r>
    <x v="2"/>
    <s v="651019-015"/>
    <x v="0"/>
    <x v="207"/>
    <n v="0.1502479338842975"/>
    <x v="0"/>
    <x v="0"/>
    <x v="1"/>
  </r>
  <r>
    <x v="2"/>
    <s v="651019-019"/>
    <x v="0"/>
    <x v="208"/>
    <n v="0.73788429752066109"/>
    <x v="0"/>
    <x v="0"/>
    <x v="1"/>
  </r>
  <r>
    <x v="2"/>
    <s v="651019-020"/>
    <x v="0"/>
    <x v="209"/>
    <n v="0.46159504132231405"/>
    <x v="0"/>
    <x v="0"/>
    <x v="0"/>
  </r>
  <r>
    <x v="2"/>
    <s v="651019-021"/>
    <x v="0"/>
    <x v="210"/>
    <n v="1.2136694214876034"/>
    <x v="0"/>
    <x v="0"/>
    <x v="1"/>
  </r>
  <r>
    <x v="2"/>
    <s v="651019-023"/>
    <x v="0"/>
    <x v="211"/>
    <n v="1.9331900826446278"/>
    <x v="0"/>
    <x v="0"/>
    <x v="1"/>
  </r>
  <r>
    <x v="2"/>
    <s v="651019-024"/>
    <x v="0"/>
    <x v="212"/>
    <n v="7.2093966942148757"/>
    <x v="0"/>
    <x v="0"/>
    <x v="0"/>
  </r>
  <r>
    <x v="2"/>
    <s v="651019-027"/>
    <x v="0"/>
    <x v="213"/>
    <n v="1.0709338842975205"/>
    <x v="0"/>
    <x v="0"/>
    <x v="1"/>
  </r>
  <r>
    <x v="2"/>
    <s v="651019-029"/>
    <x v="0"/>
    <x v="214"/>
    <n v="0.71367768595041314"/>
    <x v="0"/>
    <x v="0"/>
    <x v="1"/>
  </r>
  <r>
    <x v="2"/>
    <s v="651025-013"/>
    <x v="0"/>
    <x v="215"/>
    <n v="0.19365289256198343"/>
    <x v="0"/>
    <x v="0"/>
    <x v="0"/>
  </r>
  <r>
    <x v="2"/>
    <s v="651025-015"/>
    <x v="0"/>
    <x v="216"/>
    <n v="0.32804132231404953"/>
    <x v="0"/>
    <x v="0"/>
    <x v="0"/>
  </r>
  <r>
    <x v="2"/>
    <s v="651025-022"/>
    <x v="0"/>
    <x v="217"/>
    <n v="0.34139669421487601"/>
    <x v="0"/>
    <x v="0"/>
    <x v="0"/>
  </r>
  <r>
    <x v="2"/>
    <s v="651025-023"/>
    <x v="0"/>
    <x v="218"/>
    <n v="0.63187603305785112"/>
    <x v="0"/>
    <x v="0"/>
    <x v="0"/>
  </r>
  <r>
    <x v="2"/>
    <s v="651025-028"/>
    <x v="0"/>
    <x v="219"/>
    <n v="1.0417190082644627"/>
    <x v="0"/>
    <x v="0"/>
    <x v="0"/>
  </r>
  <r>
    <x v="0"/>
    <s v="152771"/>
    <x v="3"/>
    <x v="220"/>
    <n v="1.5803884892086333"/>
    <x v="1"/>
    <x v="0"/>
    <x v="0"/>
  </r>
  <r>
    <x v="0"/>
    <s v="155735"/>
    <x v="3"/>
    <x v="221"/>
    <n v="3.8656450839328542"/>
    <x v="0"/>
    <x v="0"/>
    <x v="0"/>
  </r>
  <r>
    <x v="0"/>
    <s v="160624"/>
    <x v="3"/>
    <x v="222"/>
    <n v="5.0824700239808163"/>
    <x v="1"/>
    <x v="0"/>
    <x v="0"/>
  </r>
  <r>
    <x v="0"/>
    <s v="195602"/>
    <x v="3"/>
    <x v="223"/>
    <n v="22.949021582733817"/>
    <x v="1"/>
    <x v="0"/>
    <x v="0"/>
  </r>
  <r>
    <x v="0"/>
    <s v="196871"/>
    <x v="3"/>
    <x v="224"/>
    <n v="0"/>
    <x v="0"/>
    <x v="0"/>
    <x v="0"/>
  </r>
  <r>
    <x v="0"/>
    <s v="199216"/>
    <x v="3"/>
    <x v="225"/>
    <n v="9.6233045563549187"/>
    <x v="0"/>
    <x v="0"/>
    <x v="0"/>
  </r>
  <r>
    <x v="0"/>
    <s v="163415"/>
    <x v="2"/>
    <x v="226"/>
    <n v="4.6034391080617496"/>
    <x v="0"/>
    <x v="0"/>
    <x v="0"/>
  </r>
  <r>
    <x v="0"/>
    <s v="163455"/>
    <x v="2"/>
    <x v="227"/>
    <n v="0"/>
    <x v="0"/>
    <x v="0"/>
    <x v="0"/>
  </r>
  <r>
    <x v="0"/>
    <s v="172164"/>
    <x v="2"/>
    <x v="228"/>
    <n v="0"/>
    <x v="1"/>
    <x v="0"/>
    <x v="0"/>
  </r>
  <r>
    <x v="0"/>
    <s v="176055"/>
    <x v="2"/>
    <x v="229"/>
    <n v="4.0254288164665528"/>
    <x v="1"/>
    <x v="0"/>
    <x v="0"/>
  </r>
  <r>
    <x v="0"/>
    <s v="176706"/>
    <x v="2"/>
    <x v="230"/>
    <n v="5.8110677530017156"/>
    <x v="0"/>
    <x v="0"/>
    <x v="0"/>
  </r>
  <r>
    <x v="0"/>
    <s v="180599"/>
    <x v="2"/>
    <x v="231"/>
    <n v="55.633490566037736"/>
    <x v="2"/>
    <x v="0"/>
    <x v="0"/>
  </r>
  <r>
    <x v="0"/>
    <s v="180642"/>
    <x v="2"/>
    <x v="232"/>
    <n v="0"/>
    <x v="1"/>
    <x v="0"/>
    <x v="0"/>
  </r>
  <r>
    <x v="0"/>
    <s v="181546"/>
    <x v="2"/>
    <x v="233"/>
    <n v="14.75990566037736"/>
    <x v="1"/>
    <x v="0"/>
    <x v="0"/>
  </r>
  <r>
    <x v="0"/>
    <s v="187479"/>
    <x v="2"/>
    <x v="234"/>
    <n v="0"/>
    <x v="0"/>
    <x v="0"/>
    <x v="0"/>
  </r>
  <r>
    <x v="0"/>
    <s v="163436"/>
    <x v="4"/>
    <x v="235"/>
    <n v="4.2318610634648373"/>
    <x v="0"/>
    <x v="0"/>
    <x v="0"/>
  </r>
  <r>
    <x v="0"/>
    <s v="171560"/>
    <x v="4"/>
    <x v="236"/>
    <n v="13.314879931389367"/>
    <x v="1"/>
    <x v="0"/>
    <x v="0"/>
  </r>
  <r>
    <x v="0"/>
    <s v="176673"/>
    <x v="4"/>
    <x v="237"/>
    <n v="20.643224699828476"/>
    <x v="1"/>
    <x v="0"/>
    <x v="0"/>
  </r>
  <r>
    <x v="0"/>
    <s v="180788"/>
    <x v="4"/>
    <x v="238"/>
    <n v="3.3029159519725564"/>
    <x v="1"/>
    <x v="0"/>
    <x v="0"/>
  </r>
  <r>
    <x v="0"/>
    <s v="184509"/>
    <x v="4"/>
    <x v="239"/>
    <n v="22.397898799313896"/>
    <x v="1"/>
    <x v="0"/>
    <x v="0"/>
  </r>
  <r>
    <x v="0"/>
    <s v="186773"/>
    <x v="4"/>
    <x v="240"/>
    <n v="0"/>
    <x v="1"/>
    <x v="0"/>
    <x v="0"/>
  </r>
  <r>
    <x v="0"/>
    <s v="188213"/>
    <x v="4"/>
    <x v="241"/>
    <n v="6.5026157804459697"/>
    <x v="1"/>
    <x v="0"/>
    <x v="0"/>
  </r>
  <r>
    <x v="0"/>
    <s v="188568"/>
    <x v="4"/>
    <x v="242"/>
    <n v="10.610617495711836"/>
    <x v="1"/>
    <x v="0"/>
    <x v="0"/>
  </r>
  <r>
    <x v="0"/>
    <s v="188968"/>
    <x v="4"/>
    <x v="243"/>
    <n v="32.719511149228133"/>
    <x v="1"/>
    <x v="0"/>
    <x v="0"/>
  </r>
  <r>
    <x v="0"/>
    <s v="189159"/>
    <x v="4"/>
    <x v="244"/>
    <n v="0"/>
    <x v="1"/>
    <x v="0"/>
    <x v="0"/>
  </r>
  <r>
    <x v="0"/>
    <s v="189794"/>
    <x v="4"/>
    <x v="245"/>
    <n v="10.321612349914238"/>
    <x v="1"/>
    <x v="0"/>
    <x v="0"/>
  </r>
  <r>
    <x v="0"/>
    <s v="190800"/>
    <x v="4"/>
    <x v="232"/>
    <n v="0"/>
    <x v="0"/>
    <x v="0"/>
    <x v="0"/>
  </r>
  <r>
    <x v="0"/>
    <s v="192842"/>
    <x v="4"/>
    <x v="246"/>
    <n v="0.8257289879931391"/>
    <x v="1"/>
    <x v="0"/>
    <x v="0"/>
  </r>
  <r>
    <x v="0"/>
    <s v="193539"/>
    <x v="4"/>
    <x v="247"/>
    <n v="2.4978301886792456"/>
    <x v="0"/>
    <x v="0"/>
    <x v="0"/>
  </r>
  <r>
    <x v="0"/>
    <s v="194251"/>
    <x v="4"/>
    <x v="248"/>
    <n v="3.8189965694682679"/>
    <x v="0"/>
    <x v="0"/>
    <x v="0"/>
  </r>
  <r>
    <x v="0"/>
    <s v="194277"/>
    <x v="4"/>
    <x v="249"/>
    <n v="0"/>
    <x v="0"/>
    <x v="0"/>
    <x v="0"/>
  </r>
  <r>
    <x v="0"/>
    <s v="194287"/>
    <x v="4"/>
    <x v="249"/>
    <n v="0"/>
    <x v="0"/>
    <x v="0"/>
    <x v="0"/>
  </r>
  <r>
    <x v="0"/>
    <s v="194399"/>
    <x v="4"/>
    <x v="250"/>
    <n v="4.3350771869639804"/>
    <x v="0"/>
    <x v="0"/>
    <x v="0"/>
  </r>
  <r>
    <x v="0"/>
    <s v="194469"/>
    <x v="4"/>
    <x v="251"/>
    <n v="0"/>
    <x v="0"/>
    <x v="0"/>
    <x v="0"/>
  </r>
  <r>
    <x v="0"/>
    <s v="194507"/>
    <x v="4"/>
    <x v="252"/>
    <n v="0"/>
    <x v="0"/>
    <x v="0"/>
    <x v="0"/>
  </r>
  <r>
    <x v="0"/>
    <s v="195443"/>
    <x v="4"/>
    <x v="253"/>
    <n v="2.1881818181818184"/>
    <x v="1"/>
    <x v="0"/>
    <x v="0"/>
  </r>
  <r>
    <x v="0"/>
    <s v="195692"/>
    <x v="4"/>
    <x v="254"/>
    <n v="6.0897512864494008"/>
    <x v="0"/>
    <x v="0"/>
    <x v="0"/>
  </r>
  <r>
    <x v="0"/>
    <s v="196067"/>
    <x v="4"/>
    <x v="255"/>
    <n v="0"/>
    <x v="1"/>
    <x v="0"/>
    <x v="0"/>
  </r>
  <r>
    <x v="0"/>
    <s v="196179"/>
    <x v="4"/>
    <x v="256"/>
    <n v="8.8765866209262434"/>
    <x v="1"/>
    <x v="0"/>
    <x v="0"/>
  </r>
  <r>
    <x v="0"/>
    <s v="196845"/>
    <x v="4"/>
    <x v="257"/>
    <n v="9.805531732418526"/>
    <x v="0"/>
    <x v="0"/>
    <x v="0"/>
  </r>
  <r>
    <x v="0"/>
    <s v="197628"/>
    <x v="4"/>
    <x v="251"/>
    <n v="0"/>
    <x v="0"/>
    <x v="0"/>
    <x v="0"/>
  </r>
  <r>
    <x v="0"/>
    <s v="197984"/>
    <x v="4"/>
    <x v="258"/>
    <n v="3.8189965694682679"/>
    <x v="0"/>
    <x v="0"/>
    <x v="0"/>
  </r>
  <r>
    <x v="0"/>
    <s v="198907"/>
    <x v="4"/>
    <x v="259"/>
    <n v="8.0921440823327622"/>
    <x v="1"/>
    <x v="0"/>
    <x v="0"/>
  </r>
  <r>
    <x v="0"/>
    <s v="200563"/>
    <x v="4"/>
    <x v="260"/>
    <n v="2.1262521440823332"/>
    <x v="1"/>
    <x v="0"/>
    <x v="0"/>
  </r>
  <r>
    <x v="0"/>
    <s v="200725"/>
    <x v="4"/>
    <x v="261"/>
    <n v="1.2902015437392798"/>
    <x v="1"/>
    <x v="0"/>
    <x v="0"/>
  </r>
  <r>
    <x v="0"/>
    <s v="201929"/>
    <x v="4"/>
    <x v="262"/>
    <n v="0"/>
    <x v="0"/>
    <x v="0"/>
    <x v="0"/>
  </r>
  <r>
    <x v="0"/>
    <s v="206284"/>
    <x v="4"/>
    <x v="263"/>
    <n v="24.070000000000004"/>
    <x v="2"/>
    <x v="0"/>
    <x v="0"/>
  </r>
  <r>
    <x v="0"/>
    <s v="206418"/>
    <x v="4"/>
    <x v="264"/>
    <n v="0"/>
    <x v="0"/>
    <x v="0"/>
    <x v="0"/>
  </r>
  <r>
    <x v="0"/>
    <s v="206613"/>
    <x v="4"/>
    <x v="265"/>
    <n v="5.2949871355060036"/>
    <x v="0"/>
    <x v="0"/>
    <x v="0"/>
  </r>
  <r>
    <x v="0"/>
    <s v="206687"/>
    <x v="4"/>
    <x v="266"/>
    <n v="87.217624356775303"/>
    <x v="1"/>
    <x v="0"/>
    <x v="0"/>
  </r>
  <r>
    <x v="0"/>
    <n v="153726"/>
    <x v="0"/>
    <x v="267"/>
    <n v="0"/>
    <x v="2"/>
    <x v="0"/>
    <x v="0"/>
  </r>
  <r>
    <x v="0"/>
    <s v="153729"/>
    <x v="0"/>
    <x v="268"/>
    <n v="0"/>
    <x v="2"/>
    <x v="0"/>
    <x v="0"/>
  </r>
  <r>
    <x v="0"/>
    <s v="153737"/>
    <x v="0"/>
    <x v="269"/>
    <n v="0"/>
    <x v="2"/>
    <x v="0"/>
    <x v="0"/>
  </r>
  <r>
    <x v="0"/>
    <s v="153744"/>
    <x v="0"/>
    <x v="270"/>
    <n v="0"/>
    <x v="2"/>
    <x v="0"/>
    <x v="0"/>
  </r>
  <r>
    <x v="0"/>
    <s v="153746"/>
    <x v="0"/>
    <x v="271"/>
    <n v="0"/>
    <x v="2"/>
    <x v="0"/>
    <x v="0"/>
  </r>
  <r>
    <x v="0"/>
    <s v="153747"/>
    <x v="0"/>
    <x v="272"/>
    <n v="0"/>
    <x v="2"/>
    <x v="0"/>
    <x v="0"/>
  </r>
  <r>
    <x v="1"/>
    <s v="157462"/>
    <x v="0"/>
    <x v="273"/>
    <n v="1.0321612349914238E-10"/>
    <x v="3"/>
    <x v="0"/>
    <x v="0"/>
  </r>
  <r>
    <x v="0"/>
    <s v="163387"/>
    <x v="0"/>
    <x v="274"/>
    <n v="0"/>
    <x v="0"/>
    <x v="0"/>
    <x v="0"/>
  </r>
  <r>
    <x v="0"/>
    <s v="163393"/>
    <x v="0"/>
    <x v="275"/>
    <n v="1.6101715265866212"/>
    <x v="0"/>
    <x v="0"/>
    <x v="0"/>
  </r>
  <r>
    <x v="0"/>
    <s v="163419"/>
    <x v="0"/>
    <x v="276"/>
    <n v="0"/>
    <x v="0"/>
    <x v="0"/>
    <x v="0"/>
  </r>
  <r>
    <x v="0"/>
    <s v="167346"/>
    <x v="0"/>
    <x v="277"/>
    <n v="11.426024871355061"/>
    <x v="0"/>
    <x v="0"/>
    <x v="0"/>
  </r>
  <r>
    <x v="0"/>
    <s v="172852"/>
    <x v="0"/>
    <x v="278"/>
    <n v="2.7765137221269298"/>
    <x v="2"/>
    <x v="0"/>
    <x v="0"/>
  </r>
  <r>
    <x v="0"/>
    <s v="174745"/>
    <x v="0"/>
    <x v="279"/>
    <n v="13.335523156089195"/>
    <x v="1"/>
    <x v="0"/>
    <x v="0"/>
  </r>
  <r>
    <x v="0"/>
    <s v="176857"/>
    <x v="0"/>
    <x v="280"/>
    <n v="2.8178001715265868"/>
    <x v="0"/>
    <x v="0"/>
    <x v="0"/>
  </r>
  <r>
    <x v="0"/>
    <s v="185035"/>
    <x v="0"/>
    <x v="281"/>
    <n v="10.362898799313893"/>
    <x v="0"/>
    <x v="0"/>
    <x v="0"/>
  </r>
  <r>
    <x v="0"/>
    <s v="188382"/>
    <x v="0"/>
    <x v="282"/>
    <n v="32.616295025728995"/>
    <x v="2"/>
    <x v="0"/>
    <x v="0"/>
  </r>
  <r>
    <x v="0"/>
    <s v="190772"/>
    <x v="0"/>
    <x v="283"/>
    <n v="0.1651457975986278"/>
    <x v="1"/>
    <x v="0"/>
    <x v="0"/>
  </r>
  <r>
    <x v="0"/>
    <s v="190801"/>
    <x v="0"/>
    <x v="284"/>
    <n v="0"/>
    <x v="1"/>
    <x v="0"/>
    <x v="0"/>
  </r>
  <r>
    <x v="0"/>
    <s v="190802"/>
    <x v="0"/>
    <x v="285"/>
    <n v="0"/>
    <x v="1"/>
    <x v="0"/>
    <x v="0"/>
  </r>
  <r>
    <x v="0"/>
    <s v="190806"/>
    <x v="0"/>
    <x v="286"/>
    <n v="2.8797298456260725"/>
    <x v="1"/>
    <x v="0"/>
    <x v="0"/>
  </r>
  <r>
    <x v="0"/>
    <s v="195028"/>
    <x v="0"/>
    <x v="287"/>
    <n v="0"/>
    <x v="1"/>
    <x v="0"/>
    <x v="0"/>
  </r>
  <r>
    <x v="0"/>
    <s v="196057"/>
    <x v="0"/>
    <x v="288"/>
    <n v="12.406578044596912"/>
    <x v="1"/>
    <x v="0"/>
    <x v="0"/>
  </r>
  <r>
    <x v="0"/>
    <s v="198208"/>
    <x v="0"/>
    <x v="289"/>
    <n v="64.551363636363646"/>
    <x v="1"/>
    <x v="0"/>
    <x v="0"/>
  </r>
  <r>
    <x v="0"/>
    <s v="198274"/>
    <x v="0"/>
    <x v="290"/>
    <n v="34.370969125214408"/>
    <x v="1"/>
    <x v="0"/>
    <x v="0"/>
  </r>
  <r>
    <x v="0"/>
    <s v="198382"/>
    <x v="0"/>
    <x v="291"/>
    <n v="15.585634648370499"/>
    <x v="1"/>
    <x v="0"/>
    <x v="0"/>
  </r>
  <r>
    <x v="0"/>
    <s v="198383"/>
    <x v="0"/>
    <x v="292"/>
    <n v="7.0186963979416817"/>
    <x v="1"/>
    <x v="0"/>
    <x v="0"/>
  </r>
  <r>
    <x v="0"/>
    <s v="198611"/>
    <x v="0"/>
    <x v="293"/>
    <n v="4.4589365351629509"/>
    <x v="0"/>
    <x v="0"/>
    <x v="0"/>
  </r>
  <r>
    <x v="0"/>
    <s v="199182"/>
    <x v="0"/>
    <x v="294"/>
    <n v="5.243379073756433"/>
    <x v="1"/>
    <x v="0"/>
    <x v="0"/>
  </r>
  <r>
    <x v="0"/>
    <s v="199201"/>
    <x v="0"/>
    <x v="295"/>
    <n v="3.0758404802744428"/>
    <x v="1"/>
    <x v="0"/>
    <x v="0"/>
  </r>
  <r>
    <x v="0"/>
    <s v="199306"/>
    <x v="0"/>
    <x v="296"/>
    <n v="15.585634648370499"/>
    <x v="0"/>
    <x v="0"/>
    <x v="0"/>
  </r>
  <r>
    <x v="0"/>
    <s v="199307"/>
    <x v="0"/>
    <x v="297"/>
    <n v="14.966337907375644"/>
    <x v="1"/>
    <x v="0"/>
    <x v="0"/>
  </r>
  <r>
    <x v="0"/>
    <s v="201276"/>
    <x v="0"/>
    <x v="298"/>
    <n v="98.364965694682681"/>
    <x v="1"/>
    <x v="0"/>
    <x v="0"/>
  </r>
  <r>
    <x v="0"/>
    <s v="201941"/>
    <x v="0"/>
    <x v="299"/>
    <n v="0"/>
    <x v="0"/>
    <x v="0"/>
    <x v="0"/>
  </r>
  <r>
    <x v="0"/>
    <s v="202050"/>
    <x v="0"/>
    <x v="300"/>
    <n v="247.09939965694684"/>
    <x v="1"/>
    <x v="0"/>
    <x v="0"/>
  </r>
  <r>
    <x v="0"/>
    <s v="202242"/>
    <x v="0"/>
    <x v="301"/>
    <n v="22.532079759862778"/>
    <x v="1"/>
    <x v="0"/>
    <x v="0"/>
  </r>
  <r>
    <x v="0"/>
    <s v="202735"/>
    <x v="0"/>
    <x v="302"/>
    <n v="21.407024013722125"/>
    <x v="1"/>
    <x v="0"/>
    <x v="0"/>
  </r>
  <r>
    <x v="0"/>
    <s v="202886"/>
    <x v="0"/>
    <x v="303"/>
    <n v="52.640222984562612"/>
    <x v="1"/>
    <x v="0"/>
    <x v="0"/>
  </r>
  <r>
    <x v="0"/>
    <s v="203105"/>
    <x v="0"/>
    <x v="304"/>
    <n v="8.7011192109777014"/>
    <x v="4"/>
    <x v="0"/>
    <x v="0"/>
  </r>
  <r>
    <x v="0"/>
    <s v="203368"/>
    <x v="0"/>
    <x v="305"/>
    <n v="28.178001715265868"/>
    <x v="1"/>
    <x v="0"/>
    <x v="0"/>
  </r>
  <r>
    <x v="0"/>
    <s v="203391"/>
    <x v="0"/>
    <x v="306"/>
    <n v="0"/>
    <x v="4"/>
    <x v="0"/>
    <x v="0"/>
  </r>
  <r>
    <x v="0"/>
    <s v="203442"/>
    <x v="0"/>
    <x v="307"/>
    <n v="6.3168267581475135"/>
    <x v="1"/>
    <x v="0"/>
    <x v="0"/>
  </r>
  <r>
    <x v="0"/>
    <s v="203467"/>
    <x v="0"/>
    <x v="308"/>
    <n v="17.237092624356777"/>
    <x v="1"/>
    <x v="0"/>
    <x v="0"/>
  </r>
  <r>
    <x v="0"/>
    <s v="203991"/>
    <x v="0"/>
    <x v="309"/>
    <n v="62.445754716981135"/>
    <x v="1"/>
    <x v="0"/>
    <x v="0"/>
  </r>
  <r>
    <x v="0"/>
    <s v="204085"/>
    <x v="0"/>
    <x v="310"/>
    <n v="0.57801029159519735"/>
    <x v="0"/>
    <x v="0"/>
    <x v="0"/>
  </r>
  <r>
    <x v="0"/>
    <s v="204335"/>
    <x v="0"/>
    <x v="311"/>
    <n v="2.4771869639794168"/>
    <x v="1"/>
    <x v="0"/>
    <x v="0"/>
  </r>
  <r>
    <x v="0"/>
    <s v="204554"/>
    <x v="0"/>
    <x v="312"/>
    <n v="20.46775728987993"/>
    <x v="1"/>
    <x v="0"/>
    <x v="0"/>
  </r>
  <r>
    <x v="0"/>
    <s v="204593"/>
    <x v="0"/>
    <x v="313"/>
    <n v="2.0230360205831905"/>
    <x v="0"/>
    <x v="0"/>
    <x v="0"/>
  </r>
  <r>
    <x v="0"/>
    <s v="204594"/>
    <x v="0"/>
    <x v="314"/>
    <n v="1.7030660377358491"/>
    <x v="0"/>
    <x v="0"/>
    <x v="0"/>
  </r>
  <r>
    <x v="0"/>
    <s v="204767"/>
    <x v="0"/>
    <x v="315"/>
    <n v="4.3763636363636369"/>
    <x v="0"/>
    <x v="0"/>
    <x v="0"/>
  </r>
  <r>
    <x v="0"/>
    <s v="204827"/>
    <x v="0"/>
    <x v="316"/>
    <n v="66.987264150943403"/>
    <x v="1"/>
    <x v="0"/>
    <x v="0"/>
  </r>
  <r>
    <x v="0"/>
    <s v="204914"/>
    <x v="0"/>
    <x v="317"/>
    <n v="4.8511578044596915"/>
    <x v="0"/>
    <x v="0"/>
    <x v="0"/>
  </r>
  <r>
    <x v="0"/>
    <s v="205031"/>
    <x v="0"/>
    <x v="318"/>
    <n v="19.033053173241857"/>
    <x v="1"/>
    <x v="0"/>
    <x v="0"/>
  </r>
  <r>
    <x v="0"/>
    <s v="205094"/>
    <x v="0"/>
    <x v="319"/>
    <n v="7.0909476843910815"/>
    <x v="1"/>
    <x v="0"/>
    <x v="0"/>
  </r>
  <r>
    <x v="0"/>
    <s v="205193"/>
    <x v="0"/>
    <x v="320"/>
    <n v="3.437096912521441"/>
    <x v="0"/>
    <x v="0"/>
    <x v="0"/>
  </r>
  <r>
    <x v="0"/>
    <s v="205264"/>
    <x v="0"/>
    <x v="321"/>
    <n v="49.853387650085764"/>
    <x v="0"/>
    <x v="0"/>
    <x v="0"/>
  </r>
  <r>
    <x v="0"/>
    <s v="205390"/>
    <x v="0"/>
    <x v="322"/>
    <n v="18.000891938250433"/>
    <x v="1"/>
    <x v="0"/>
    <x v="0"/>
  </r>
  <r>
    <x v="0"/>
    <s v="205391"/>
    <x v="0"/>
    <x v="323"/>
    <n v="3.5299914236706691"/>
    <x v="1"/>
    <x v="0"/>
    <x v="0"/>
  </r>
  <r>
    <x v="0"/>
    <s v="205888"/>
    <x v="0"/>
    <x v="324"/>
    <n v="0.29932675814751286"/>
    <x v="0"/>
    <x v="0"/>
    <x v="0"/>
  </r>
  <r>
    <x v="0"/>
    <s v="206116"/>
    <x v="0"/>
    <x v="325"/>
    <n v="0.67090480274442543"/>
    <x v="0"/>
    <x v="0"/>
    <x v="0"/>
  </r>
  <r>
    <x v="0"/>
    <s v="206402"/>
    <x v="0"/>
    <x v="326"/>
    <n v="1.3830960548885078"/>
    <x v="1"/>
    <x v="0"/>
    <x v="0"/>
  </r>
  <r>
    <x v="0"/>
    <s v="206682"/>
    <x v="0"/>
    <x v="327"/>
    <n v="20.261325042881648"/>
    <x v="1"/>
    <x v="0"/>
    <x v="0"/>
  </r>
  <r>
    <x v="0"/>
    <s v="207199"/>
    <x v="0"/>
    <x v="328"/>
    <n v="7.2251286449399661"/>
    <x v="0"/>
    <x v="0"/>
    <x v="0"/>
  </r>
  <r>
    <x v="0"/>
    <s v="207532"/>
    <x v="0"/>
    <x v="329"/>
    <n v="5.0575900514579768"/>
    <x v="2"/>
    <x v="0"/>
    <x v="0"/>
  </r>
  <r>
    <x v="0"/>
    <s v="207536"/>
    <x v="0"/>
    <x v="330"/>
    <n v="0.59865351629502572"/>
    <x v="0"/>
    <x v="0"/>
    <x v="0"/>
  </r>
  <r>
    <x v="3"/>
    <s v="GirondeCommunityDevelopment"/>
    <x v="5"/>
    <x v="331"/>
    <n v="7.325055248618785"/>
    <x v="5"/>
    <x v="0"/>
    <x v="0"/>
  </r>
  <r>
    <x v="3"/>
    <s v="MadisonLiverpoolLimited-Frenchman'sBay"/>
    <x v="5"/>
    <x v="332"/>
    <n v="93.024198895027624"/>
    <x v="5"/>
    <x v="0"/>
    <x v="0"/>
  </r>
  <r>
    <x v="1"/>
    <s v="151887"/>
    <x v="5"/>
    <x v="333"/>
    <n v="1.0321612349914238E-10"/>
    <x v="3"/>
    <x v="0"/>
    <x v="0"/>
  </r>
  <r>
    <x v="0"/>
    <s v="196226"/>
    <x v="5"/>
    <x v="334"/>
    <n v="0"/>
    <x v="0"/>
    <x v="0"/>
    <x v="0"/>
  </r>
  <r>
    <x v="0"/>
    <s v="199167"/>
    <x v="5"/>
    <x v="335"/>
    <n v="5.0575900514579768"/>
    <x v="1"/>
    <x v="0"/>
    <x v="0"/>
  </r>
  <r>
    <x v="0"/>
    <s v="202734"/>
    <x v="5"/>
    <x v="336"/>
    <n v="0"/>
    <x v="1"/>
    <x v="0"/>
    <x v="0"/>
  </r>
  <r>
    <x v="0"/>
    <s v="204497"/>
    <x v="5"/>
    <x v="337"/>
    <n v="148.42478559176675"/>
    <x v="2"/>
    <x v="0"/>
    <x v="0"/>
  </r>
  <r>
    <x v="0"/>
    <s v="204929"/>
    <x v="5"/>
    <x v="338"/>
    <n v="9.8984262435677532"/>
    <x v="0"/>
    <x v="0"/>
    <x v="0"/>
  </r>
  <r>
    <x v="0"/>
    <s v="206178"/>
    <x v="5"/>
    <x v="339"/>
    <n v="35.568276157804462"/>
    <x v="1"/>
    <x v="0"/>
    <x v="0"/>
  </r>
  <r>
    <x v="0"/>
    <s v="206280"/>
    <x v="5"/>
    <x v="340"/>
    <n v="67.503344768439121"/>
    <x v="1"/>
    <x v="0"/>
    <x v="0"/>
  </r>
  <r>
    <x v="0"/>
    <s v="206304"/>
    <x v="5"/>
    <x v="341"/>
    <n v="5.9865351629502577"/>
    <x v="4"/>
    <x v="0"/>
    <x v="0"/>
  </r>
  <r>
    <x v="0"/>
    <s v="206488"/>
    <x v="5"/>
    <x v="342"/>
    <n v="18.971123499142369"/>
    <x v="1"/>
    <x v="0"/>
    <x v="0"/>
  </r>
  <r>
    <x v="0"/>
    <s v="206588"/>
    <x v="5"/>
    <x v="343"/>
    <n v="4.8098713550600349"/>
    <x v="2"/>
    <x v="0"/>
    <x v="0"/>
  </r>
  <r>
    <x v="0"/>
    <s v="206601"/>
    <x v="5"/>
    <x v="344"/>
    <n v="5.8833190394511155"/>
    <x v="2"/>
    <x v="0"/>
    <x v="0"/>
  </r>
  <r>
    <x v="0"/>
    <s v="206836"/>
    <x v="5"/>
    <x v="345"/>
    <n v="1.0011963979416809"/>
    <x v="1"/>
    <x v="0"/>
    <x v="0"/>
  </r>
  <r>
    <x v="0"/>
    <s v="206838"/>
    <x v="5"/>
    <x v="346"/>
    <n v="2.3533276157804459"/>
    <x v="1"/>
    <x v="0"/>
    <x v="0"/>
  </r>
  <r>
    <x v="0"/>
    <s v="207061"/>
    <x v="5"/>
    <x v="347"/>
    <n v="0"/>
    <x v="0"/>
    <x v="0"/>
    <x v="0"/>
  </r>
  <r>
    <x v="4"/>
    <s v="Veridian-PI-601799"/>
    <x v="6"/>
    <x v="348"/>
    <n v="144.69651741293532"/>
    <x v="1"/>
    <x v="0"/>
    <x v="0"/>
  </r>
  <r>
    <x v="4"/>
    <s v="Veridian-PI-601769"/>
    <x v="6"/>
    <x v="349"/>
    <n v="274.35963041933189"/>
    <x v="1"/>
    <x v="0"/>
    <x v="0"/>
  </r>
  <r>
    <x v="0"/>
    <s v="177350"/>
    <x v="2"/>
    <x v="350"/>
    <n v="16.308147512864497"/>
    <x v="1"/>
    <x v="0"/>
    <x v="0"/>
  </r>
  <r>
    <x v="0"/>
    <s v="193001"/>
    <x v="0"/>
    <x v="351"/>
    <n v="82.087783018867938"/>
    <x v="1"/>
    <x v="0"/>
    <x v="0"/>
  </r>
  <r>
    <x v="0"/>
    <s v="193163"/>
    <x v="0"/>
    <x v="352"/>
    <n v="8.4430789022298462"/>
    <x v="1"/>
    <x v="0"/>
    <x v="0"/>
  </r>
  <r>
    <x v="0"/>
    <s v="194295"/>
    <x v="0"/>
    <x v="353"/>
    <n v="12.664618353344769"/>
    <x v="1"/>
    <x v="0"/>
    <x v="0"/>
  </r>
  <r>
    <x v="0"/>
    <s v="203032"/>
    <x v="0"/>
    <x v="354"/>
    <n v="3.0964837049742711"/>
    <x v="1"/>
    <x v="0"/>
    <x v="0"/>
  </r>
  <r>
    <x v="0"/>
    <s v="205508"/>
    <x v="0"/>
    <x v="355"/>
    <n v="0"/>
    <x v="1"/>
    <x v="0"/>
    <x v="0"/>
  </r>
  <r>
    <x v="0"/>
    <s v="205907"/>
    <x v="0"/>
    <x v="356"/>
    <n v="6.8122641509433963"/>
    <x v="1"/>
    <x v="0"/>
    <x v="0"/>
  </r>
  <r>
    <x v="0"/>
    <s v="179073"/>
    <x v="6"/>
    <x v="357"/>
    <n v="47.324592624356782"/>
    <x v="2"/>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661AF93-B60C-1940-BCC6-9889E66D9119}"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N47:P84" firstHeaderRow="0" firstDataRow="1" firstDataCol="1"/>
  <pivotFields count="8">
    <pivotField axis="axisRow" showAll="0">
      <items count="6">
        <item x="3"/>
        <item x="4"/>
        <item x="0"/>
        <item x="1"/>
        <item x="2"/>
        <item t="default"/>
      </items>
    </pivotField>
    <pivotField showAll="0"/>
    <pivotField axis="axisRow" showAll="0">
      <items count="8">
        <item x="1"/>
        <item x="3"/>
        <item x="2"/>
        <item x="4"/>
        <item x="0"/>
        <item x="5"/>
        <item x="6"/>
        <item t="default"/>
      </items>
    </pivotField>
    <pivotField dataField="1" numFmtId="177" showAll="0">
      <items count="359">
        <item x="236"/>
        <item x="330"/>
        <item x="19"/>
        <item x="207"/>
        <item x="274"/>
        <item x="215"/>
        <item x="132"/>
        <item x="0"/>
        <item x="20"/>
        <item x="324"/>
        <item x="111"/>
        <item x="175"/>
        <item x="169"/>
        <item x="115"/>
        <item x="42"/>
        <item x="182"/>
        <item x="99"/>
        <item x="170"/>
        <item x="216"/>
        <item x="276"/>
        <item x="201"/>
        <item x="164"/>
        <item x="320"/>
        <item x="262"/>
        <item x="17"/>
        <item x="310"/>
        <item x="217"/>
        <item x="325"/>
        <item x="88"/>
        <item x="189"/>
        <item x="16"/>
        <item x="338"/>
        <item x="183"/>
        <item x="272"/>
        <item x="218"/>
        <item x="176"/>
        <item x="219"/>
        <item x="187"/>
        <item x="106"/>
        <item x="185"/>
        <item x="91"/>
        <item x="227"/>
        <item x="167"/>
        <item x="347"/>
        <item x="275"/>
        <item x="171"/>
        <item x="214"/>
        <item x="345"/>
        <item x="199"/>
        <item x="31"/>
        <item x="178"/>
        <item x="190"/>
        <item x="174"/>
        <item x="232"/>
        <item x="203"/>
        <item x="208"/>
        <item x="209"/>
        <item x="261"/>
        <item x="27"/>
        <item x="177"/>
        <item x="180"/>
        <item x="56"/>
        <item x="184"/>
        <item x="326"/>
        <item x="93"/>
        <item x="193"/>
        <item x="57"/>
        <item x="181"/>
        <item x="213"/>
        <item x="221"/>
        <item x="52"/>
        <item x="211"/>
        <item x="194"/>
        <item x="196"/>
        <item x="246"/>
        <item x="90"/>
        <item x="270"/>
        <item x="205"/>
        <item x="314"/>
        <item x="200"/>
        <item x="165"/>
        <item x="186"/>
        <item x="188"/>
        <item x="59"/>
        <item x="179"/>
        <item x="206"/>
        <item x="198"/>
        <item x="92"/>
        <item x="45"/>
        <item x="202"/>
        <item x="37"/>
        <item x="191"/>
        <item x="313"/>
        <item x="204"/>
        <item x="113"/>
        <item x="168"/>
        <item x="120"/>
        <item x="142"/>
        <item x="14"/>
        <item x="44"/>
        <item x="131"/>
        <item x="129"/>
        <item x="253"/>
        <item x="22"/>
        <item x="222"/>
        <item x="64"/>
        <item x="102"/>
        <item x="346"/>
        <item x="25"/>
        <item x="110"/>
        <item x="278"/>
        <item x="140"/>
        <item x="166"/>
        <item x="238"/>
        <item x="192"/>
        <item x="269"/>
        <item x="101"/>
        <item x="98"/>
        <item x="226"/>
        <item x="172"/>
        <item x="89"/>
        <item x="126"/>
        <item x="286"/>
        <item x="336"/>
        <item x="21"/>
        <item x="51"/>
        <item x="354"/>
        <item x="210"/>
        <item x="4"/>
        <item x="13"/>
        <item x="152"/>
        <item x="260"/>
        <item x="295"/>
        <item x="34"/>
        <item x="32"/>
        <item x="258"/>
        <item x="62"/>
        <item x="96"/>
        <item x="28"/>
        <item x="323"/>
        <item x="267"/>
        <item x="137"/>
        <item x="195"/>
        <item x="71"/>
        <item x="130"/>
        <item x="328"/>
        <item x="315"/>
        <item x="127"/>
        <item x="123"/>
        <item x="280"/>
        <item x="114"/>
        <item x="250"/>
        <item x="70"/>
        <item x="108"/>
        <item x="48"/>
        <item x="1"/>
        <item x="12"/>
        <item x="293"/>
        <item x="248"/>
        <item x="271"/>
        <item x="317"/>
        <item x="224"/>
        <item x="86"/>
        <item x="2"/>
        <item x="104"/>
        <item x="133"/>
        <item x="95"/>
        <item x="311"/>
        <item x="112"/>
        <item x="83"/>
        <item x="18"/>
        <item x="335"/>
        <item x="230"/>
        <item x="7"/>
        <item x="294"/>
        <item x="329"/>
        <item x="148"/>
        <item x="268"/>
        <item x="254"/>
        <item x="84"/>
        <item x="355"/>
        <item x="173"/>
        <item x="153"/>
        <item x="124"/>
        <item x="76"/>
        <item x="74"/>
        <item x="15"/>
        <item x="256"/>
        <item x="68"/>
        <item x="81"/>
        <item x="116"/>
        <item x="58"/>
        <item x="73"/>
        <item x="77"/>
        <item x="122"/>
        <item x="136"/>
        <item x="78"/>
        <item x="39"/>
        <item x="79"/>
        <item x="146"/>
        <item x="75"/>
        <item x="72"/>
        <item x="87"/>
        <item x="197"/>
        <item x="265"/>
        <item x="33"/>
        <item x="66"/>
        <item x="105"/>
        <item x="264"/>
        <item x="80"/>
        <item x="343"/>
        <item x="118"/>
        <item x="128"/>
        <item x="121"/>
        <item x="107"/>
        <item x="82"/>
        <item x="341"/>
        <item x="141"/>
        <item x="235"/>
        <item x="3"/>
        <item x="331"/>
        <item x="26"/>
        <item x="9"/>
        <item x="307"/>
        <item x="50"/>
        <item x="47"/>
        <item x="94"/>
        <item x="139"/>
        <item x="259"/>
        <item x="281"/>
        <item x="151"/>
        <item x="30"/>
        <item x="228"/>
        <item x="117"/>
        <item x="212"/>
        <item x="119"/>
        <item x="11"/>
        <item x="241"/>
        <item x="150"/>
        <item x="38"/>
        <item x="277"/>
        <item x="35"/>
        <item x="60"/>
        <item x="344"/>
        <item x="319"/>
        <item x="63"/>
        <item x="69"/>
        <item x="41"/>
        <item x="149"/>
        <item x="65"/>
        <item x="304"/>
        <item x="356"/>
        <item x="61"/>
        <item x="234"/>
        <item x="24"/>
        <item x="155"/>
        <item x="257"/>
        <item x="233"/>
        <item x="255"/>
        <item x="297"/>
        <item x="279"/>
        <item x="134"/>
        <item x="242"/>
        <item x="352"/>
        <item x="43"/>
        <item x="296"/>
        <item x="156"/>
        <item x="245"/>
        <item x="290"/>
        <item x="100"/>
        <item x="288"/>
        <item x="244"/>
        <item x="162"/>
        <item x="97"/>
        <item x="249"/>
        <item x="239"/>
        <item x="103"/>
        <item x="302"/>
        <item x="301"/>
        <item x="55"/>
        <item x="312"/>
        <item x="308"/>
        <item x="318"/>
        <item x="163"/>
        <item x="327"/>
        <item x="332"/>
        <item x="220"/>
        <item x="229"/>
        <item x="109"/>
        <item x="353"/>
        <item x="10"/>
        <item x="40"/>
        <item x="292"/>
        <item x="46"/>
        <item x="157"/>
        <item x="143"/>
        <item x="154"/>
        <item x="247"/>
        <item x="223"/>
        <item x="147"/>
        <item x="342"/>
        <item x="350"/>
        <item x="54"/>
        <item x="158"/>
        <item x="49"/>
        <item x="125"/>
        <item x="322"/>
        <item x="299"/>
        <item x="5"/>
        <item x="225"/>
        <item x="240"/>
        <item x="8"/>
        <item x="305"/>
        <item x="306"/>
        <item x="283"/>
        <item x="159"/>
        <item x="251"/>
        <item x="160"/>
        <item x="161"/>
        <item x="252"/>
        <item x="135"/>
        <item x="357"/>
        <item x="263"/>
        <item x="36"/>
        <item x="237"/>
        <item x="339"/>
        <item x="243"/>
        <item x="29"/>
        <item x="85"/>
        <item x="303"/>
        <item x="309"/>
        <item x="138"/>
        <item x="282"/>
        <item x="291"/>
        <item x="273"/>
        <item x="316"/>
        <item x="145"/>
        <item x="340"/>
        <item x="289"/>
        <item x="321"/>
        <item x="284"/>
        <item x="285"/>
        <item x="334"/>
        <item x="231"/>
        <item x="298"/>
        <item x="266"/>
        <item x="53"/>
        <item x="351"/>
        <item x="23"/>
        <item x="144"/>
        <item x="287"/>
        <item x="300"/>
        <item x="337"/>
        <item x="333"/>
        <item x="348"/>
        <item x="67"/>
        <item x="349"/>
        <item x="6"/>
        <item t="default"/>
      </items>
    </pivotField>
    <pivotField numFmtId="166" showAll="0"/>
    <pivotField showAll="0">
      <items count="7">
        <item x="5"/>
        <item x="0"/>
        <item x="1"/>
        <item x="4"/>
        <item x="2"/>
        <item x="3"/>
        <item t="default"/>
      </items>
    </pivotField>
    <pivotField axis="axisRow" showAll="0">
      <items count="2">
        <item x="0"/>
        <item t="default"/>
      </items>
    </pivotField>
    <pivotField axis="axisRow" showAll="0">
      <items count="3">
        <item x="1"/>
        <item x="0"/>
        <item t="default"/>
      </items>
    </pivotField>
  </pivotFields>
  <rowFields count="4">
    <field x="6"/>
    <field x="2"/>
    <field x="0"/>
    <field x="7"/>
  </rowFields>
  <rowItems count="37">
    <i>
      <x/>
    </i>
    <i r="1">
      <x/>
    </i>
    <i r="2">
      <x v="2"/>
    </i>
    <i r="3">
      <x v="1"/>
    </i>
    <i r="1">
      <x v="1"/>
    </i>
    <i r="2">
      <x v="2"/>
    </i>
    <i r="3">
      <x v="1"/>
    </i>
    <i r="1">
      <x v="2"/>
    </i>
    <i r="2">
      <x v="2"/>
    </i>
    <i r="3">
      <x/>
    </i>
    <i r="3">
      <x v="1"/>
    </i>
    <i r="1">
      <x v="3"/>
    </i>
    <i r="2">
      <x v="2"/>
    </i>
    <i r="3">
      <x/>
    </i>
    <i r="3">
      <x v="1"/>
    </i>
    <i r="1">
      <x v="4"/>
    </i>
    <i r="2">
      <x v="2"/>
    </i>
    <i r="3">
      <x/>
    </i>
    <i r="3">
      <x v="1"/>
    </i>
    <i r="2">
      <x v="3"/>
    </i>
    <i r="3">
      <x v="1"/>
    </i>
    <i r="2">
      <x v="4"/>
    </i>
    <i r="3">
      <x/>
    </i>
    <i r="3">
      <x v="1"/>
    </i>
    <i r="1">
      <x v="5"/>
    </i>
    <i r="2">
      <x/>
    </i>
    <i r="3">
      <x v="1"/>
    </i>
    <i r="2">
      <x v="2"/>
    </i>
    <i r="3">
      <x v="1"/>
    </i>
    <i r="2">
      <x v="3"/>
    </i>
    <i r="3">
      <x v="1"/>
    </i>
    <i r="1">
      <x v="6"/>
    </i>
    <i r="2">
      <x v="1"/>
    </i>
    <i r="3">
      <x v="1"/>
    </i>
    <i r="2">
      <x v="2"/>
    </i>
    <i r="3">
      <x v="1"/>
    </i>
    <i t="grand">
      <x/>
    </i>
  </rowItems>
  <colFields count="1">
    <field x="-2"/>
  </colFields>
  <colItems count="2">
    <i>
      <x/>
    </i>
    <i i="1">
      <x v="1"/>
    </i>
  </colItems>
  <dataFields count="2">
    <dataField name="Sum of Net Energy" fld="3" baseField="0" baseItem="0"/>
    <dataField name="Sum of Net Energy2" fld="3"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502" dT="2022-03-24T19:45:12.39" personId="{13B83DA7-8A88-A840-8142-DB1ED48D528C}" id="{EAE8C83F-E1CB-C140-826F-B5BBAED81DAB}">
    <text>EUL = 11 years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5.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3.xml"/><Relationship Id="rId4" Type="http://schemas.openxmlformats.org/officeDocument/2006/relationships/vmlDrawing" Target="../drawings/vmlDrawing4.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8"/>
  <sheetViews>
    <sheetView zoomScaleNormal="100" workbookViewId="0">
      <selection activeCell="C6" sqref="C6"/>
    </sheetView>
  </sheetViews>
  <sheetFormatPr defaultColWidth="9" defaultRowHeight="15"/>
  <cols>
    <col min="1" max="1" width="9" style="2"/>
    <col min="2" max="2" width="32" style="20" customWidth="1"/>
    <col min="3" max="3" width="114.42578125" style="2" customWidth="1"/>
    <col min="4" max="4" width="8" style="2" customWidth="1"/>
    <col min="5" max="16384" width="9" style="2"/>
  </cols>
  <sheetData>
    <row r="1" spans="1:3" ht="174" customHeight="1"/>
    <row r="3" spans="1:3" ht="20.25">
      <c r="B3" s="1194" t="s">
        <v>0</v>
      </c>
      <c r="C3" s="1194"/>
    </row>
    <row r="4" spans="1:3" ht="11.25" customHeight="1"/>
    <row r="5" spans="1:3" s="22" customFormat="1" ht="25.5" customHeight="1">
      <c r="B5" s="1158" t="s">
        <v>1</v>
      </c>
      <c r="C5" s="1158" t="s">
        <v>2</v>
      </c>
    </row>
    <row r="6" spans="1:3" s="129" customFormat="1" ht="48" customHeight="1">
      <c r="A6" s="186"/>
      <c r="B6" s="1159" t="s">
        <v>3</v>
      </c>
      <c r="C6" s="1160" t="s">
        <v>4</v>
      </c>
    </row>
    <row r="7" spans="1:3" s="129" customFormat="1" ht="21" customHeight="1">
      <c r="A7" s="186"/>
      <c r="B7" s="462" t="s">
        <v>5</v>
      </c>
      <c r="C7" s="501" t="s">
        <v>6</v>
      </c>
    </row>
    <row r="8" spans="1:3" s="129" customFormat="1" ht="32.25" customHeight="1">
      <c r="B8" s="462" t="s">
        <v>7</v>
      </c>
      <c r="C8" s="502" t="s">
        <v>8</v>
      </c>
    </row>
    <row r="9" spans="1:3" s="129" customFormat="1" ht="27.75" customHeight="1">
      <c r="B9" s="462" t="s">
        <v>9</v>
      </c>
      <c r="C9" s="502" t="s">
        <v>10</v>
      </c>
    </row>
    <row r="10" spans="1:3" s="129" customFormat="1" ht="26.25" customHeight="1">
      <c r="B10" s="471" t="s">
        <v>11</v>
      </c>
      <c r="C10" s="501" t="s">
        <v>12</v>
      </c>
    </row>
    <row r="11" spans="1:3" s="129" customFormat="1" ht="39.75" customHeight="1">
      <c r="B11" s="462" t="s">
        <v>13</v>
      </c>
      <c r="C11" s="502" t="s">
        <v>14</v>
      </c>
    </row>
    <row r="12" spans="1:3" s="129" customFormat="1" ht="18" customHeight="1">
      <c r="B12" s="462" t="s">
        <v>15</v>
      </c>
      <c r="C12" s="502" t="s">
        <v>16</v>
      </c>
    </row>
    <row r="13" spans="1:3" s="129" customFormat="1" ht="13.5" customHeight="1">
      <c r="B13" s="462"/>
      <c r="C13" s="502"/>
    </row>
    <row r="14" spans="1:3" s="129" customFormat="1" ht="18" customHeight="1">
      <c r="B14" s="462" t="s">
        <v>17</v>
      </c>
      <c r="C14" s="501" t="s">
        <v>18</v>
      </c>
    </row>
    <row r="15" spans="1:3" s="129" customFormat="1" ht="8.25" customHeight="1">
      <c r="B15" s="462"/>
      <c r="C15" s="502"/>
    </row>
    <row r="16" spans="1:3" s="129" customFormat="1" ht="33" customHeight="1">
      <c r="B16" s="503" t="s">
        <v>19</v>
      </c>
      <c r="C16" s="504" t="s">
        <v>20</v>
      </c>
    </row>
    <row r="17" spans="2:2" s="80" customFormat="1" ht="15.75">
      <c r="B17" s="129"/>
    </row>
    <row r="18" spans="2:2" s="24" customFormat="1">
      <c r="B18" s="31"/>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2" location="'6.  Carrying Charges'!Print_Area" display="6.  Carrying Charges" xr:uid="{00000000-0004-0000-0000-000003000000}"/>
    <hyperlink ref="B11" location="'5.  2015-2020 LRAM'!Print_Area" display="5.  2015-2020 LRAM" xr:uid="{00000000-0004-0000-0000-000004000000}"/>
    <hyperlink ref="B10" location="'4.  2011-2014 LRAM'!Print_Area" display="4.  2011-2014 LRAM" xr:uid="{00000000-0004-0000-0000-000005000000}"/>
    <hyperlink ref="B14" location="'7.  Persistence Report'!Print_Area" display="7.  Persistence Report" xr:uid="{00000000-0004-0000-0000-000006000000}"/>
    <hyperlink ref="B7" location="'1-a.  Summary of Changes'!A1" display="1-a.  Summary of Changes" xr:uid="{00000000-0004-0000-0000-000007000000}"/>
    <hyperlink ref="B16"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6:U58"/>
  <sheetViews>
    <sheetView zoomScale="70" zoomScaleNormal="70" workbookViewId="0">
      <pane ySplit="16" topLeftCell="A17" activePane="bottomLeft" state="frozen"/>
      <selection pane="bottomLeft" activeCell="B17" sqref="B17"/>
    </sheetView>
  </sheetViews>
  <sheetFormatPr defaultColWidth="9" defaultRowHeight="15"/>
  <cols>
    <col min="1" max="1" width="9" style="2"/>
    <col min="2" max="2" width="37" style="522" customWidth="1"/>
    <col min="3" max="3" width="9" style="10"/>
    <col min="4" max="16384" width="9" style="2"/>
  </cols>
  <sheetData>
    <row r="16" spans="2:21" ht="26.25" customHeight="1">
      <c r="B16" s="1161" t="s">
        <v>21</v>
      </c>
      <c r="C16" s="1198" t="s">
        <v>22</v>
      </c>
      <c r="D16" s="1199"/>
      <c r="E16" s="1199"/>
      <c r="F16" s="1199"/>
      <c r="G16" s="1199"/>
      <c r="H16" s="1199"/>
      <c r="I16" s="1199"/>
      <c r="J16" s="1199"/>
      <c r="K16" s="1199"/>
      <c r="L16" s="1199"/>
      <c r="M16" s="1199"/>
      <c r="N16" s="1199"/>
      <c r="O16" s="1199"/>
      <c r="P16" s="1199"/>
      <c r="Q16" s="1199"/>
      <c r="R16" s="1199"/>
      <c r="S16" s="1199"/>
      <c r="T16" s="1199"/>
      <c r="U16" s="1199"/>
    </row>
    <row r="17" spans="2:21" ht="55.5" customHeight="1">
      <c r="B17" s="1162" t="s">
        <v>23</v>
      </c>
      <c r="C17" s="1200" t="s">
        <v>24</v>
      </c>
      <c r="D17" s="1200"/>
      <c r="E17" s="1200"/>
      <c r="F17" s="1200"/>
      <c r="G17" s="1200"/>
      <c r="H17" s="1200"/>
      <c r="I17" s="1200"/>
      <c r="J17" s="1200"/>
      <c r="K17" s="1200"/>
      <c r="L17" s="1200"/>
      <c r="M17" s="1200"/>
      <c r="N17" s="1200"/>
      <c r="O17" s="1200"/>
      <c r="P17" s="1200"/>
      <c r="Q17" s="1200"/>
      <c r="R17" s="1200"/>
      <c r="S17" s="1200"/>
      <c r="T17" s="1200"/>
      <c r="U17" s="1201"/>
    </row>
    <row r="18" spans="2:21" ht="15.75">
      <c r="B18" s="523"/>
      <c r="C18" s="409"/>
      <c r="U18" s="524"/>
    </row>
    <row r="19" spans="2:21" ht="15.75">
      <c r="B19" s="523"/>
      <c r="C19" s="409" t="s">
        <v>25</v>
      </c>
      <c r="U19" s="524"/>
    </row>
    <row r="20" spans="2:21" ht="15.75">
      <c r="B20" s="523"/>
      <c r="C20" s="409"/>
      <c r="U20" s="524"/>
    </row>
    <row r="21" spans="2:21" ht="15.75">
      <c r="B21" s="523"/>
      <c r="C21" s="409" t="s">
        <v>26</v>
      </c>
      <c r="U21" s="524"/>
    </row>
    <row r="22" spans="2:21" ht="15.75">
      <c r="B22" s="523"/>
      <c r="C22" s="409"/>
      <c r="U22" s="524"/>
    </row>
    <row r="23" spans="2:21" ht="30" customHeight="1">
      <c r="B23" s="523"/>
      <c r="C23" s="1197" t="s">
        <v>27</v>
      </c>
      <c r="D23" s="1197"/>
      <c r="E23" s="1197"/>
      <c r="F23" s="1197"/>
      <c r="G23" s="1197"/>
      <c r="H23" s="1197"/>
      <c r="I23" s="1197"/>
      <c r="J23" s="1197"/>
      <c r="K23" s="1197"/>
      <c r="L23" s="1197"/>
      <c r="M23" s="1197"/>
      <c r="N23" s="1197"/>
      <c r="O23" s="1197"/>
      <c r="P23" s="1197"/>
      <c r="Q23" s="1197"/>
      <c r="R23" s="1197"/>
      <c r="S23" s="1197"/>
      <c r="U23" s="524"/>
    </row>
    <row r="24" spans="2:21" ht="15.75">
      <c r="B24" s="523"/>
      <c r="C24" s="409"/>
      <c r="U24" s="524"/>
    </row>
    <row r="25" spans="2:21" ht="15.75">
      <c r="B25" s="523"/>
      <c r="C25" s="409" t="s">
        <v>28</v>
      </c>
      <c r="U25" s="524"/>
    </row>
    <row r="26" spans="2:21" ht="15.75">
      <c r="B26" s="523"/>
      <c r="C26" s="409"/>
      <c r="U26" s="524"/>
    </row>
    <row r="27" spans="2:21" ht="31.5" customHeight="1">
      <c r="B27" s="523"/>
      <c r="C27" s="1197" t="s">
        <v>29</v>
      </c>
      <c r="D27" s="1197"/>
      <c r="E27" s="1197"/>
      <c r="F27" s="1197"/>
      <c r="G27" s="1197"/>
      <c r="H27" s="1197"/>
      <c r="I27" s="1197"/>
      <c r="J27" s="1197"/>
      <c r="K27" s="1197"/>
      <c r="L27" s="1197"/>
      <c r="M27" s="1197"/>
      <c r="N27" s="1197"/>
      <c r="O27" s="1197"/>
      <c r="P27" s="1197"/>
      <c r="Q27" s="1197"/>
      <c r="R27" s="1197"/>
      <c r="S27" s="1197"/>
      <c r="T27" s="1197"/>
      <c r="U27" s="1202"/>
    </row>
    <row r="28" spans="2:21" ht="15.75">
      <c r="B28" s="523"/>
      <c r="C28" s="409"/>
      <c r="U28" s="524"/>
    </row>
    <row r="29" spans="2:21" ht="31.5" customHeight="1">
      <c r="B29" s="523"/>
      <c r="C29" s="1197" t="s">
        <v>30</v>
      </c>
      <c r="D29" s="1197"/>
      <c r="E29" s="1197"/>
      <c r="F29" s="1197"/>
      <c r="G29" s="1197"/>
      <c r="H29" s="1197"/>
      <c r="I29" s="1197"/>
      <c r="J29" s="1197"/>
      <c r="K29" s="1197"/>
      <c r="L29" s="1197"/>
      <c r="M29" s="1197"/>
      <c r="N29" s="1197"/>
      <c r="O29" s="1197"/>
      <c r="P29" s="1197"/>
      <c r="Q29" s="1197"/>
      <c r="R29" s="1197"/>
      <c r="S29" s="1197"/>
      <c r="T29" s="1197"/>
      <c r="U29" s="1202"/>
    </row>
    <row r="30" spans="2:21" ht="15.75">
      <c r="B30" s="523"/>
      <c r="C30" s="409"/>
      <c r="U30" s="524"/>
    </row>
    <row r="31" spans="2:21" ht="15.75">
      <c r="B31" s="523"/>
      <c r="C31" s="409" t="s">
        <v>31</v>
      </c>
      <c r="U31" s="524"/>
    </row>
    <row r="32" spans="2:21" ht="15.75">
      <c r="B32" s="1079"/>
      <c r="C32" s="525"/>
      <c r="D32" s="526"/>
      <c r="E32" s="526"/>
      <c r="F32" s="526"/>
      <c r="G32" s="526"/>
      <c r="H32" s="526"/>
      <c r="I32" s="526"/>
      <c r="J32" s="526"/>
      <c r="K32" s="526"/>
      <c r="L32" s="526"/>
      <c r="M32" s="526"/>
      <c r="N32" s="526"/>
      <c r="O32" s="526"/>
      <c r="P32" s="526"/>
      <c r="Q32" s="526"/>
      <c r="R32" s="526"/>
      <c r="S32" s="526"/>
      <c r="T32" s="526"/>
      <c r="U32" s="1080"/>
    </row>
    <row r="33" spans="2:21" ht="51" customHeight="1">
      <c r="B33" s="527" t="s">
        <v>32</v>
      </c>
      <c r="C33" s="1203" t="s">
        <v>33</v>
      </c>
      <c r="D33" s="1203"/>
      <c r="E33" s="1203"/>
      <c r="F33" s="1203"/>
      <c r="G33" s="1203"/>
      <c r="H33" s="1203"/>
      <c r="I33" s="1203"/>
      <c r="J33" s="1203"/>
      <c r="K33" s="1203"/>
      <c r="L33" s="1203"/>
      <c r="M33" s="1203"/>
      <c r="N33" s="1203"/>
      <c r="O33" s="1203"/>
      <c r="P33" s="1203"/>
      <c r="Q33" s="1203"/>
      <c r="R33" s="1203"/>
      <c r="S33" s="1203"/>
      <c r="T33" s="1203"/>
      <c r="U33" s="1204"/>
    </row>
    <row r="34" spans="2:21">
      <c r="B34" s="1163"/>
      <c r="C34" s="1081"/>
      <c r="D34" s="1081"/>
      <c r="E34" s="1081"/>
      <c r="F34" s="1081"/>
      <c r="G34" s="1081"/>
      <c r="H34" s="1081"/>
      <c r="I34" s="1081"/>
      <c r="J34" s="1081"/>
      <c r="K34" s="1081"/>
      <c r="L34" s="1081"/>
      <c r="M34" s="1081"/>
      <c r="N34" s="1081"/>
      <c r="O34" s="1081"/>
      <c r="P34" s="1081"/>
      <c r="Q34" s="1081"/>
      <c r="R34" s="1081"/>
      <c r="S34" s="1081"/>
      <c r="T34" s="1081"/>
      <c r="U34" s="1164"/>
    </row>
    <row r="35" spans="2:21" ht="15.75">
      <c r="B35" s="528" t="s">
        <v>34</v>
      </c>
      <c r="C35" s="30" t="s">
        <v>35</v>
      </c>
      <c r="U35" s="524"/>
    </row>
    <row r="36" spans="2:21">
      <c r="B36" s="1082"/>
      <c r="C36" s="526"/>
      <c r="D36" s="526"/>
      <c r="E36" s="526"/>
      <c r="F36" s="526"/>
      <c r="G36" s="526"/>
      <c r="H36" s="526"/>
      <c r="I36" s="526"/>
      <c r="J36" s="526"/>
      <c r="K36" s="526"/>
      <c r="L36" s="526"/>
      <c r="M36" s="526"/>
      <c r="N36" s="526"/>
      <c r="O36" s="526"/>
      <c r="P36" s="526"/>
      <c r="Q36" s="526"/>
      <c r="R36" s="526"/>
      <c r="S36" s="526"/>
      <c r="T36" s="526"/>
      <c r="U36" s="1080"/>
    </row>
    <row r="37" spans="2:21" ht="34.5" customHeight="1">
      <c r="B37" s="1162" t="s">
        <v>36</v>
      </c>
      <c r="C37" s="1205" t="s">
        <v>37</v>
      </c>
      <c r="D37" s="1205"/>
      <c r="E37" s="1205"/>
      <c r="F37" s="1205"/>
      <c r="G37" s="1205"/>
      <c r="H37" s="1205"/>
      <c r="I37" s="1205"/>
      <c r="J37" s="1205"/>
      <c r="K37" s="1205"/>
      <c r="L37" s="1205"/>
      <c r="M37" s="1205"/>
      <c r="N37" s="1205"/>
      <c r="O37" s="1205"/>
      <c r="P37" s="1205"/>
      <c r="Q37" s="1205"/>
      <c r="R37" s="1205"/>
      <c r="S37" s="1205"/>
      <c r="T37" s="1205"/>
      <c r="U37" s="1206"/>
    </row>
    <row r="38" spans="2:21">
      <c r="B38" s="1082"/>
      <c r="C38" s="526"/>
      <c r="D38" s="526"/>
      <c r="E38" s="526"/>
      <c r="F38" s="526"/>
      <c r="G38" s="526"/>
      <c r="H38" s="526"/>
      <c r="I38" s="526"/>
      <c r="J38" s="526"/>
      <c r="K38" s="526"/>
      <c r="L38" s="526"/>
      <c r="M38" s="526"/>
      <c r="N38" s="526"/>
      <c r="O38" s="526"/>
      <c r="P38" s="526"/>
      <c r="Q38" s="526"/>
      <c r="R38" s="526"/>
      <c r="S38" s="526"/>
      <c r="T38" s="526"/>
      <c r="U38" s="1080"/>
    </row>
    <row r="39" spans="2:21" ht="15.75">
      <c r="B39" s="1162" t="s">
        <v>38</v>
      </c>
      <c r="C39" s="1083" t="s">
        <v>39</v>
      </c>
      <c r="D39" s="1081"/>
      <c r="E39" s="1081"/>
      <c r="F39" s="1081"/>
      <c r="G39" s="1081"/>
      <c r="H39" s="1081"/>
      <c r="I39" s="1081"/>
      <c r="J39" s="1081"/>
      <c r="K39" s="1081"/>
      <c r="L39" s="1081"/>
      <c r="M39" s="1081"/>
      <c r="N39" s="1081"/>
      <c r="O39" s="1081"/>
      <c r="P39" s="1081"/>
      <c r="Q39" s="1081"/>
      <c r="R39" s="1081"/>
      <c r="S39" s="1081"/>
      <c r="T39" s="1081"/>
      <c r="U39" s="1164"/>
    </row>
    <row r="40" spans="2:21">
      <c r="B40" s="1082"/>
      <c r="C40" s="526"/>
      <c r="D40" s="526"/>
      <c r="E40" s="526"/>
      <c r="F40" s="526"/>
      <c r="G40" s="526"/>
      <c r="H40" s="526"/>
      <c r="I40" s="526"/>
      <c r="J40" s="526"/>
      <c r="K40" s="526"/>
      <c r="L40" s="526"/>
      <c r="M40" s="526"/>
      <c r="N40" s="526"/>
      <c r="O40" s="526"/>
      <c r="P40" s="526"/>
      <c r="Q40" s="526"/>
      <c r="R40" s="526"/>
      <c r="S40" s="526"/>
      <c r="T40" s="526"/>
      <c r="U40" s="1080"/>
    </row>
    <row r="41" spans="2:21">
      <c r="B41" s="1165"/>
      <c r="C41" s="1081"/>
      <c r="D41" s="1081"/>
      <c r="E41" s="1081"/>
      <c r="F41" s="1081"/>
      <c r="G41" s="1081"/>
      <c r="H41" s="1081"/>
      <c r="I41" s="1081"/>
      <c r="J41" s="1081"/>
      <c r="K41" s="1081"/>
      <c r="L41" s="1081"/>
      <c r="M41" s="1081"/>
      <c r="N41" s="1081"/>
      <c r="O41" s="1081"/>
      <c r="P41" s="1081"/>
      <c r="Q41" s="1081"/>
      <c r="R41" s="1081"/>
      <c r="S41" s="1081"/>
      <c r="T41" s="1081"/>
      <c r="U41" s="1164"/>
    </row>
    <row r="42" spans="2:21" ht="37.5" customHeight="1">
      <c r="B42" s="528" t="s">
        <v>40</v>
      </c>
      <c r="C42" s="1207" t="s">
        <v>41</v>
      </c>
      <c r="D42" s="1207"/>
      <c r="E42" s="1207"/>
      <c r="F42" s="1207"/>
      <c r="G42" s="1207"/>
      <c r="H42" s="1207"/>
      <c r="I42" s="1207"/>
      <c r="J42" s="1207"/>
      <c r="K42" s="1207"/>
      <c r="L42" s="1207"/>
      <c r="M42" s="1207"/>
      <c r="N42" s="1207"/>
      <c r="O42" s="1207"/>
      <c r="P42" s="1207"/>
      <c r="Q42" s="1207"/>
      <c r="R42" s="1207"/>
      <c r="S42" s="1207"/>
      <c r="T42" s="1207"/>
      <c r="U42" s="1208"/>
    </row>
    <row r="43" spans="2:21">
      <c r="B43" s="529"/>
      <c r="C43" s="2"/>
      <c r="U43" s="524"/>
    </row>
    <row r="44" spans="2:21" ht="36" customHeight="1">
      <c r="B44" s="529"/>
      <c r="C44" s="1195" t="s">
        <v>42</v>
      </c>
      <c r="D44" s="1195"/>
      <c r="E44" s="1195"/>
      <c r="F44" s="1195"/>
      <c r="G44" s="1195"/>
      <c r="H44" s="1195"/>
      <c r="I44" s="1195"/>
      <c r="J44" s="1195"/>
      <c r="K44" s="1195"/>
      <c r="L44" s="1195"/>
      <c r="M44" s="1195"/>
      <c r="N44" s="1195"/>
      <c r="O44" s="1195"/>
      <c r="P44" s="1195"/>
      <c r="Q44" s="1195"/>
      <c r="R44" s="1195"/>
      <c r="S44" s="1195"/>
      <c r="T44" s="1195"/>
      <c r="U44" s="1196"/>
    </row>
    <row r="45" spans="2:21">
      <c r="B45" s="529"/>
      <c r="C45" s="6"/>
      <c r="U45" s="524"/>
    </row>
    <row r="46" spans="2:21" ht="35.25" customHeight="1">
      <c r="B46" s="529"/>
      <c r="C46" s="1195" t="s">
        <v>43</v>
      </c>
      <c r="D46" s="1195"/>
      <c r="E46" s="1195"/>
      <c r="F46" s="1195"/>
      <c r="G46" s="1195"/>
      <c r="H46" s="1195"/>
      <c r="I46" s="1195"/>
      <c r="J46" s="1195"/>
      <c r="K46" s="1195"/>
      <c r="L46" s="1195"/>
      <c r="M46" s="1195"/>
      <c r="N46" s="1195"/>
      <c r="O46" s="1195"/>
      <c r="P46" s="1195"/>
      <c r="Q46" s="1195"/>
      <c r="R46" s="1195"/>
      <c r="S46" s="1195"/>
      <c r="T46" s="1195"/>
      <c r="U46" s="1196"/>
    </row>
    <row r="47" spans="2:21">
      <c r="B47" s="529"/>
      <c r="C47" s="6"/>
      <c r="U47" s="524"/>
    </row>
    <row r="48" spans="2:21" ht="40.5" customHeight="1">
      <c r="B48" s="529"/>
      <c r="C48" s="1195" t="s">
        <v>44</v>
      </c>
      <c r="D48" s="1195"/>
      <c r="E48" s="1195"/>
      <c r="F48" s="1195"/>
      <c r="G48" s="1195"/>
      <c r="H48" s="1195"/>
      <c r="I48" s="1195"/>
      <c r="J48" s="1195"/>
      <c r="K48" s="1195"/>
      <c r="L48" s="1195"/>
      <c r="M48" s="1195"/>
      <c r="N48" s="1195"/>
      <c r="O48" s="1195"/>
      <c r="P48" s="1195"/>
      <c r="Q48" s="1195"/>
      <c r="R48" s="1195"/>
      <c r="S48" s="1195"/>
      <c r="T48" s="1195"/>
      <c r="U48" s="1196"/>
    </row>
    <row r="49" spans="2:21">
      <c r="B49" s="529"/>
      <c r="C49" s="6"/>
      <c r="U49" s="524"/>
    </row>
    <row r="50" spans="2:21" ht="30" customHeight="1">
      <c r="B50" s="529"/>
      <c r="C50" s="1195" t="s">
        <v>45</v>
      </c>
      <c r="D50" s="1195"/>
      <c r="E50" s="1195"/>
      <c r="F50" s="1195"/>
      <c r="G50" s="1195"/>
      <c r="H50" s="1195"/>
      <c r="I50" s="1195"/>
      <c r="J50" s="1195"/>
      <c r="K50" s="1195"/>
      <c r="L50" s="1195"/>
      <c r="M50" s="1195"/>
      <c r="N50" s="1195"/>
      <c r="O50" s="1195"/>
      <c r="P50" s="1195"/>
      <c r="Q50" s="1195"/>
      <c r="R50" s="1195"/>
      <c r="S50" s="1195"/>
      <c r="T50" s="1195"/>
      <c r="U50" s="1196"/>
    </row>
    <row r="51" spans="2:21" ht="15.75">
      <c r="B51" s="529"/>
      <c r="C51" s="409"/>
      <c r="U51" s="524"/>
    </row>
    <row r="52" spans="2:21" ht="31.5" customHeight="1">
      <c r="B52" s="529"/>
      <c r="C52" s="1197" t="s">
        <v>46</v>
      </c>
      <c r="D52" s="1197"/>
      <c r="E52" s="1197"/>
      <c r="F52" s="1197"/>
      <c r="G52" s="1197"/>
      <c r="H52" s="1197"/>
      <c r="I52" s="1197"/>
      <c r="J52" s="1197"/>
      <c r="K52" s="1197"/>
      <c r="L52" s="1197"/>
      <c r="M52" s="1197"/>
      <c r="N52" s="1197"/>
      <c r="O52" s="1197"/>
      <c r="P52" s="1197"/>
      <c r="Q52" s="1197"/>
      <c r="R52" s="1197"/>
      <c r="S52" s="1197"/>
      <c r="T52" s="1197"/>
      <c r="U52" s="1202"/>
    </row>
    <row r="53" spans="2:21">
      <c r="B53" s="1082"/>
      <c r="C53" s="526"/>
      <c r="D53" s="526"/>
      <c r="E53" s="526"/>
      <c r="F53" s="526"/>
      <c r="G53" s="526"/>
      <c r="H53" s="526"/>
      <c r="I53" s="526"/>
      <c r="J53" s="526"/>
      <c r="K53" s="526"/>
      <c r="L53" s="526"/>
      <c r="M53" s="526"/>
      <c r="N53" s="526"/>
      <c r="O53" s="526"/>
      <c r="P53" s="526"/>
      <c r="Q53" s="526"/>
      <c r="R53" s="526"/>
      <c r="S53" s="526"/>
      <c r="T53" s="526"/>
      <c r="U53" s="1080"/>
    </row>
    <row r="54" spans="2:21" ht="66.599999999999994" customHeight="1">
      <c r="B54" s="1166" t="s">
        <v>47</v>
      </c>
      <c r="C54" s="1205" t="s">
        <v>48</v>
      </c>
      <c r="D54" s="1205"/>
      <c r="E54" s="1205"/>
      <c r="F54" s="1205"/>
      <c r="G54" s="1205"/>
      <c r="H54" s="1205"/>
      <c r="I54" s="1205"/>
      <c r="J54" s="1205"/>
      <c r="K54" s="1205"/>
      <c r="L54" s="1205"/>
      <c r="M54" s="1205"/>
      <c r="N54" s="1205"/>
      <c r="O54" s="1205"/>
      <c r="P54" s="1205"/>
      <c r="Q54" s="1205"/>
      <c r="R54" s="1205"/>
      <c r="S54" s="1205"/>
      <c r="T54" s="1205"/>
      <c r="U54" s="1206"/>
    </row>
    <row r="55" spans="2:21">
      <c r="B55" s="1082"/>
      <c r="C55" s="526"/>
      <c r="D55" s="526"/>
      <c r="E55" s="526"/>
      <c r="F55" s="526"/>
      <c r="G55" s="526"/>
      <c r="H55" s="526"/>
      <c r="I55" s="526"/>
      <c r="J55" s="526"/>
      <c r="K55" s="526"/>
      <c r="L55" s="526"/>
      <c r="M55" s="526"/>
      <c r="N55" s="526"/>
      <c r="O55" s="526"/>
      <c r="P55" s="526"/>
      <c r="Q55" s="526"/>
      <c r="R55" s="526"/>
      <c r="S55" s="526"/>
      <c r="T55" s="526"/>
      <c r="U55" s="1080"/>
    </row>
    <row r="56" spans="2:21" ht="34.5" customHeight="1">
      <c r="B56" s="1162" t="s">
        <v>49</v>
      </c>
      <c r="C56" s="1205" t="s">
        <v>50</v>
      </c>
      <c r="D56" s="1205"/>
      <c r="E56" s="1205"/>
      <c r="F56" s="1205"/>
      <c r="G56" s="1205"/>
      <c r="H56" s="1205"/>
      <c r="I56" s="1205"/>
      <c r="J56" s="1205"/>
      <c r="K56" s="1205"/>
      <c r="L56" s="1205"/>
      <c r="M56" s="1205"/>
      <c r="N56" s="1205"/>
      <c r="O56" s="1205"/>
      <c r="P56" s="1205"/>
      <c r="Q56" s="1205"/>
      <c r="R56" s="1205"/>
      <c r="S56" s="1205"/>
      <c r="T56" s="1205"/>
      <c r="U56" s="1206"/>
    </row>
    <row r="57" spans="2:21">
      <c r="B57" s="1084"/>
      <c r="C57" s="526"/>
      <c r="D57" s="526"/>
      <c r="E57" s="526"/>
      <c r="F57" s="526"/>
      <c r="G57" s="526"/>
      <c r="H57" s="526"/>
      <c r="I57" s="526"/>
      <c r="J57" s="526"/>
      <c r="K57" s="526"/>
      <c r="L57" s="526"/>
      <c r="M57" s="526"/>
      <c r="N57" s="526"/>
      <c r="O57" s="526"/>
      <c r="P57" s="526"/>
      <c r="Q57" s="526"/>
      <c r="R57" s="526"/>
      <c r="S57" s="526"/>
      <c r="T57" s="526"/>
      <c r="U57" s="1080"/>
    </row>
    <row r="58" spans="2:21" ht="30.75" customHeight="1">
      <c r="B58" s="527" t="s">
        <v>51</v>
      </c>
      <c r="C58" s="530" t="s">
        <v>52</v>
      </c>
      <c r="D58" s="531"/>
      <c r="E58" s="531"/>
      <c r="F58" s="531"/>
      <c r="G58" s="531"/>
      <c r="H58" s="531"/>
      <c r="I58" s="531"/>
      <c r="J58" s="531"/>
      <c r="K58" s="531"/>
      <c r="L58" s="531"/>
      <c r="M58" s="531"/>
      <c r="N58" s="531"/>
      <c r="O58" s="531"/>
      <c r="P58" s="531"/>
      <c r="Q58" s="531"/>
      <c r="R58" s="531"/>
      <c r="S58" s="531"/>
      <c r="T58" s="531"/>
      <c r="U58" s="532"/>
    </row>
  </sheetData>
  <mergeCells count="15">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 ref="C42:U42"/>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T33"/>
  <sheetViews>
    <sheetView zoomScale="70" zoomScaleNormal="70" workbookViewId="0">
      <selection activeCell="B3" sqref="B3:F6"/>
    </sheetView>
  </sheetViews>
  <sheetFormatPr defaultColWidth="9" defaultRowHeight="15.75"/>
  <cols>
    <col min="1" max="1" width="3" style="2" customWidth="1"/>
    <col min="2" max="2" width="61.5703125" style="10" customWidth="1"/>
    <col min="3" max="3" width="58.5703125" style="2" customWidth="1"/>
    <col min="4" max="4" width="62.5703125" style="2" customWidth="1"/>
    <col min="5" max="5" width="42" style="2" customWidth="1"/>
    <col min="6" max="6" width="45.140625" style="2" customWidth="1"/>
    <col min="7" max="10" width="9" style="2"/>
    <col min="11" max="11" width="26" style="2" customWidth="1"/>
    <col min="12" max="12" width="60" style="14" customWidth="1"/>
    <col min="13" max="13" width="14.5703125" style="19" customWidth="1"/>
    <col min="14" max="14" width="29.5703125" style="14" customWidth="1"/>
    <col min="15" max="16384" width="9" style="2"/>
  </cols>
  <sheetData>
    <row r="1" spans="2:20" ht="146.25" customHeight="1">
      <c r="L1" s="832"/>
      <c r="M1" s="1085"/>
      <c r="N1" s="832"/>
    </row>
    <row r="3" spans="2:20" ht="25.5" customHeight="1">
      <c r="B3" s="1210" t="s">
        <v>53</v>
      </c>
      <c r="C3" s="1211"/>
      <c r="D3" s="1211"/>
      <c r="E3" s="1211"/>
      <c r="F3" s="1212"/>
      <c r="G3" s="93"/>
      <c r="L3" s="832"/>
      <c r="M3" s="1085"/>
      <c r="N3" s="832"/>
    </row>
    <row r="4" spans="2:20" ht="16.5" customHeight="1">
      <c r="B4" s="1213"/>
      <c r="C4" s="1214"/>
      <c r="D4" s="1214"/>
      <c r="E4" s="1214"/>
      <c r="F4" s="1215"/>
      <c r="G4" s="93"/>
      <c r="L4" s="832"/>
      <c r="M4" s="1085"/>
      <c r="N4" s="832"/>
    </row>
    <row r="5" spans="2:20" ht="71.25" customHeight="1">
      <c r="B5" s="1213"/>
      <c r="C5" s="1214"/>
      <c r="D5" s="1214"/>
      <c r="E5" s="1214"/>
      <c r="F5" s="1215"/>
      <c r="G5" s="93"/>
      <c r="L5" s="832"/>
      <c r="M5" s="1085"/>
      <c r="N5" s="832"/>
    </row>
    <row r="6" spans="2:20" ht="21.75" customHeight="1">
      <c r="B6" s="1216"/>
      <c r="C6" s="1217"/>
      <c r="D6" s="1217"/>
      <c r="E6" s="1217"/>
      <c r="F6" s="1218"/>
      <c r="G6" s="93"/>
      <c r="L6" s="832"/>
      <c r="M6" s="1085"/>
      <c r="N6" s="832"/>
    </row>
    <row r="8" spans="2:20" ht="21">
      <c r="B8" s="1209" t="s">
        <v>54</v>
      </c>
      <c r="C8" s="1209"/>
      <c r="D8" s="1209"/>
      <c r="E8" s="1209"/>
      <c r="F8" s="1209"/>
      <c r="G8" s="1209"/>
      <c r="L8" s="832"/>
      <c r="M8" s="1085"/>
      <c r="N8" s="832"/>
    </row>
    <row r="9" spans="2:20" ht="24.75" customHeight="1" thickBot="1">
      <c r="B9" s="87"/>
      <c r="C9" s="87"/>
      <c r="D9" s="87"/>
      <c r="E9" s="87"/>
      <c r="F9" s="87"/>
      <c r="G9" s="87"/>
      <c r="L9" s="832"/>
      <c r="M9" s="1085"/>
      <c r="N9" s="832"/>
    </row>
    <row r="10" spans="2:20" ht="27.75" customHeight="1" thickBot="1">
      <c r="B10" s="89" t="s">
        <v>55</v>
      </c>
      <c r="C10" s="79" t="s">
        <v>56</v>
      </c>
      <c r="D10" s="87"/>
      <c r="E10" s="87"/>
      <c r="F10" s="87"/>
      <c r="G10" s="87"/>
      <c r="L10" s="832"/>
      <c r="M10" s="1085"/>
      <c r="N10" s="832"/>
    </row>
    <row r="11" spans="2:20">
      <c r="B11" s="87"/>
      <c r="C11" s="87"/>
      <c r="D11" s="87"/>
      <c r="E11" s="87"/>
      <c r="F11" s="87"/>
      <c r="G11" s="87"/>
      <c r="L11" s="832"/>
      <c r="M11" s="1085"/>
      <c r="N11" s="832"/>
    </row>
    <row r="12" spans="2:20" ht="31.5" customHeight="1" thickBot="1">
      <c r="B12" s="65" t="s">
        <v>57</v>
      </c>
      <c r="L12" s="25"/>
      <c r="M12" s="25"/>
      <c r="N12" s="25"/>
      <c r="O12" s="25"/>
      <c r="P12" s="25"/>
      <c r="Q12" s="55"/>
      <c r="S12" s="9"/>
      <c r="T12" s="9"/>
    </row>
    <row r="13" spans="2:20" ht="26.25" customHeight="1" thickBot="1">
      <c r="B13" s="79"/>
      <c r="C13" s="94" t="s">
        <v>58</v>
      </c>
      <c r="G13" s="84"/>
      <c r="L13" s="25"/>
      <c r="M13" s="25"/>
      <c r="N13" s="25"/>
      <c r="O13" s="25"/>
      <c r="P13" s="25"/>
      <c r="Q13" s="55"/>
      <c r="S13" s="9"/>
      <c r="T13" s="9"/>
    </row>
    <row r="14" spans="2:20" ht="26.25" customHeight="1" thickBot="1">
      <c r="B14" s="79"/>
      <c r="C14" s="127" t="s">
        <v>59</v>
      </c>
      <c r="L14" s="25"/>
      <c r="M14" s="25"/>
      <c r="N14" s="25"/>
      <c r="O14" s="25"/>
      <c r="P14" s="25"/>
      <c r="Q14" s="55"/>
      <c r="S14" s="9"/>
      <c r="T14" s="9"/>
    </row>
    <row r="15" spans="2:20" ht="26.25" customHeight="1" thickBot="1">
      <c r="B15" s="79"/>
      <c r="C15" s="127" t="s">
        <v>60</v>
      </c>
      <c r="L15" s="25"/>
      <c r="M15" s="25"/>
      <c r="N15" s="25"/>
      <c r="O15" s="25"/>
      <c r="P15" s="25"/>
      <c r="Q15" s="55"/>
      <c r="S15" s="9"/>
      <c r="T15" s="9"/>
    </row>
    <row r="16" spans="2:20" ht="26.25" customHeight="1" thickBot="1">
      <c r="B16" s="79"/>
      <c r="C16" s="127" t="s">
        <v>61</v>
      </c>
      <c r="L16" s="25"/>
      <c r="M16" s="25"/>
      <c r="N16" s="25"/>
      <c r="O16" s="25"/>
      <c r="P16" s="25"/>
      <c r="Q16" s="55"/>
      <c r="S16" s="9"/>
      <c r="T16" s="9"/>
    </row>
    <row r="17" spans="2:20" ht="26.25" customHeight="1" thickBot="1">
      <c r="B17" s="79"/>
      <c r="C17" s="94" t="s">
        <v>62</v>
      </c>
      <c r="G17" s="84"/>
      <c r="L17" s="25"/>
      <c r="M17" s="25"/>
      <c r="N17" s="25"/>
      <c r="O17" s="25"/>
      <c r="P17" s="25"/>
      <c r="Q17" s="55"/>
      <c r="S17" s="9"/>
      <c r="T17" s="9"/>
    </row>
    <row r="18" spans="2:20" ht="26.25" customHeight="1" thickBot="1">
      <c r="B18" s="79"/>
      <c r="C18" s="94" t="s">
        <v>63</v>
      </c>
      <c r="L18" s="25"/>
      <c r="M18" s="25"/>
      <c r="N18" s="25"/>
      <c r="O18" s="25"/>
      <c r="P18" s="25"/>
      <c r="Q18" s="55"/>
      <c r="S18" s="9"/>
      <c r="T18" s="9"/>
    </row>
    <row r="19" spans="2:20" s="47" customFormat="1" ht="25.5" customHeight="1">
      <c r="D19" s="75"/>
      <c r="E19" s="75"/>
      <c r="F19" s="75"/>
      <c r="G19" s="75"/>
      <c r="J19" s="2"/>
      <c r="K19" s="2"/>
      <c r="S19" s="48"/>
      <c r="T19" s="48"/>
    </row>
    <row r="20" spans="2:20" s="14" customFormat="1" ht="39" customHeight="1">
      <c r="B20" s="188" t="s">
        <v>64</v>
      </c>
      <c r="C20" s="188" t="s">
        <v>65</v>
      </c>
      <c r="D20" s="188" t="s">
        <v>66</v>
      </c>
      <c r="E20" s="188" t="s">
        <v>67</v>
      </c>
      <c r="F20" s="188" t="s">
        <v>68</v>
      </c>
      <c r="G20" s="30"/>
      <c r="H20" s="832"/>
      <c r="I20" s="832"/>
      <c r="J20" s="832"/>
      <c r="K20" s="832"/>
      <c r="L20" s="832"/>
      <c r="M20" s="1085"/>
      <c r="N20" s="832"/>
      <c r="O20" s="832"/>
      <c r="P20" s="832"/>
      <c r="Q20" s="832"/>
      <c r="R20" s="832"/>
      <c r="S20" s="832"/>
      <c r="T20" s="1085"/>
    </row>
    <row r="21" spans="2:20" s="80" customFormat="1" ht="50.45" customHeight="1">
      <c r="B21" s="482" t="s">
        <v>69</v>
      </c>
      <c r="C21" s="488" t="s">
        <v>70</v>
      </c>
      <c r="D21" s="491" t="s">
        <v>71</v>
      </c>
      <c r="E21" s="494" t="s">
        <v>72</v>
      </c>
      <c r="F21" s="491" t="s">
        <v>73</v>
      </c>
      <c r="G21" s="128"/>
      <c r="H21" s="1086"/>
      <c r="I21" s="1086"/>
      <c r="J21" s="1086"/>
      <c r="K21" s="1086"/>
      <c r="L21" s="1086"/>
      <c r="M21" s="1087"/>
      <c r="N21" s="1086"/>
      <c r="O21" s="1086"/>
      <c r="P21" s="1086"/>
      <c r="Q21" s="1086"/>
      <c r="R21" s="1086"/>
      <c r="S21" s="1086"/>
      <c r="T21" s="1087"/>
    </row>
    <row r="22" spans="2:20" s="80" customFormat="1" ht="47.45" customHeight="1">
      <c r="B22" s="483" t="s">
        <v>74</v>
      </c>
      <c r="C22" s="489" t="s">
        <v>75</v>
      </c>
      <c r="D22" s="492" t="s">
        <v>76</v>
      </c>
      <c r="E22" s="495" t="s">
        <v>72</v>
      </c>
      <c r="F22" s="492" t="s">
        <v>73</v>
      </c>
      <c r="G22" s="128"/>
      <c r="H22" s="1086"/>
      <c r="I22" s="1086"/>
      <c r="J22" s="1086"/>
      <c r="K22" s="1086"/>
      <c r="L22" s="1086"/>
      <c r="M22" s="1087"/>
      <c r="N22" s="1086"/>
      <c r="O22" s="1086"/>
      <c r="P22" s="1086"/>
      <c r="Q22" s="1086"/>
      <c r="R22" s="1086"/>
      <c r="S22" s="1086"/>
      <c r="T22" s="1087"/>
    </row>
    <row r="23" spans="2:20" s="80" customFormat="1" ht="45.75" customHeight="1">
      <c r="B23" s="483" t="s">
        <v>77</v>
      </c>
      <c r="C23" s="489" t="s">
        <v>75</v>
      </c>
      <c r="D23" s="492" t="s">
        <v>78</v>
      </c>
      <c r="E23" s="495" t="s">
        <v>72</v>
      </c>
      <c r="F23" s="492" t="s">
        <v>73</v>
      </c>
      <c r="G23" s="128"/>
      <c r="H23" s="1086"/>
      <c r="I23" s="1086"/>
      <c r="J23" s="1086"/>
      <c r="K23" s="1086"/>
      <c r="L23" s="1086"/>
      <c r="M23" s="1087"/>
      <c r="N23" s="1086"/>
      <c r="O23" s="1086"/>
      <c r="P23" s="1086"/>
      <c r="Q23" s="1086"/>
      <c r="R23" s="1086"/>
      <c r="S23" s="1086"/>
      <c r="T23" s="1087"/>
    </row>
    <row r="24" spans="2:20" s="80" customFormat="1" ht="32.25" customHeight="1">
      <c r="B24" s="484" t="s">
        <v>79</v>
      </c>
      <c r="C24" s="489" t="s">
        <v>70</v>
      </c>
      <c r="D24" s="492" t="s">
        <v>80</v>
      </c>
      <c r="E24" s="496" t="s">
        <v>81</v>
      </c>
      <c r="F24" s="1088"/>
      <c r="G24" s="128"/>
      <c r="H24" s="1086"/>
      <c r="I24" s="1086"/>
      <c r="J24" s="1086"/>
      <c r="K24" s="1086"/>
      <c r="L24" s="1086"/>
      <c r="M24" s="1087"/>
      <c r="N24" s="1086"/>
      <c r="O24" s="1086"/>
      <c r="P24" s="1086"/>
      <c r="Q24" s="1086"/>
      <c r="R24" s="1086"/>
      <c r="S24" s="1086"/>
      <c r="T24" s="1087"/>
    </row>
    <row r="25" spans="2:20" s="80" customFormat="1" ht="30.75" customHeight="1">
      <c r="B25" s="485" t="s">
        <v>82</v>
      </c>
      <c r="C25" s="489" t="s">
        <v>70</v>
      </c>
      <c r="D25" s="492"/>
      <c r="E25" s="496"/>
      <c r="F25" s="1088"/>
      <c r="G25" s="128"/>
      <c r="H25" s="1086"/>
      <c r="I25" s="1086"/>
      <c r="J25" s="1086"/>
      <c r="K25" s="1086"/>
      <c r="L25" s="1086"/>
      <c r="M25" s="1087"/>
      <c r="N25" s="1086"/>
      <c r="O25" s="1086"/>
      <c r="P25" s="1086"/>
      <c r="Q25" s="1086"/>
      <c r="R25" s="1086"/>
      <c r="S25" s="1086"/>
      <c r="T25" s="1087"/>
    </row>
    <row r="26" spans="2:20" s="80" customFormat="1" ht="32.25" customHeight="1">
      <c r="B26" s="486" t="s">
        <v>83</v>
      </c>
      <c r="C26" s="489" t="s">
        <v>70</v>
      </c>
      <c r="D26" s="493" t="s">
        <v>84</v>
      </c>
      <c r="E26" s="496"/>
      <c r="F26" s="1088"/>
      <c r="G26" s="128"/>
      <c r="H26" s="1086"/>
      <c r="I26" s="1086"/>
      <c r="J26" s="1086"/>
      <c r="K26" s="1086"/>
      <c r="L26" s="1086"/>
      <c r="M26" s="1087"/>
      <c r="N26" s="1086"/>
      <c r="O26" s="1086"/>
      <c r="P26" s="1086"/>
      <c r="Q26" s="1086"/>
      <c r="R26" s="1086"/>
      <c r="S26" s="1086"/>
      <c r="T26" s="1087"/>
    </row>
    <row r="27" spans="2:20" s="80" customFormat="1" ht="27" customHeight="1">
      <c r="B27" s="484" t="s">
        <v>85</v>
      </c>
      <c r="C27" s="489" t="s">
        <v>86</v>
      </c>
      <c r="D27" s="492" t="s">
        <v>87</v>
      </c>
      <c r="E27" s="496" t="s">
        <v>88</v>
      </c>
      <c r="F27" s="1088"/>
      <c r="G27" s="128"/>
      <c r="H27" s="1086"/>
      <c r="I27" s="1086"/>
      <c r="J27" s="1086"/>
      <c r="K27" s="1086"/>
      <c r="L27" s="1086"/>
      <c r="M27" s="1087"/>
      <c r="N27" s="1086"/>
      <c r="O27" s="1086"/>
      <c r="P27" s="1086"/>
      <c r="Q27" s="1086"/>
      <c r="R27" s="1086"/>
      <c r="S27" s="1086"/>
      <c r="T27" s="1087"/>
    </row>
    <row r="28" spans="2:20" s="80" customFormat="1" ht="27" customHeight="1">
      <c r="B28" s="486" t="s">
        <v>89</v>
      </c>
      <c r="C28" s="489" t="s">
        <v>70</v>
      </c>
      <c r="D28" s="492"/>
      <c r="E28" s="496"/>
      <c r="F28" s="492" t="s">
        <v>90</v>
      </c>
      <c r="G28" s="128"/>
      <c r="H28" s="1086"/>
      <c r="I28" s="1086"/>
      <c r="J28" s="1086"/>
      <c r="K28" s="1086"/>
      <c r="L28" s="1086"/>
      <c r="M28" s="1087"/>
      <c r="N28" s="1086"/>
      <c r="O28" s="1086"/>
      <c r="P28" s="1086"/>
      <c r="Q28" s="1086"/>
      <c r="R28" s="1086"/>
      <c r="S28" s="1086"/>
      <c r="T28" s="1087"/>
    </row>
    <row r="29" spans="2:20" s="80" customFormat="1" ht="32.25" customHeight="1">
      <c r="B29" s="484" t="s">
        <v>91</v>
      </c>
      <c r="C29" s="489" t="s">
        <v>92</v>
      </c>
      <c r="D29" s="492" t="s">
        <v>93</v>
      </c>
      <c r="E29" s="497"/>
      <c r="F29" s="492" t="s">
        <v>94</v>
      </c>
      <c r="G29" s="1086"/>
      <c r="H29" s="1086"/>
      <c r="I29" s="1086"/>
      <c r="J29" s="1086"/>
      <c r="K29" s="1086"/>
      <c r="L29" s="1086"/>
      <c r="M29" s="1087"/>
      <c r="N29" s="1086"/>
      <c r="O29" s="1086"/>
      <c r="P29" s="1086"/>
      <c r="Q29" s="1086"/>
      <c r="R29" s="1086"/>
      <c r="S29" s="1086"/>
      <c r="T29" s="1086"/>
    </row>
    <row r="30" spans="2:20" s="80" customFormat="1" ht="27.75" customHeight="1">
      <c r="B30" s="487" t="s">
        <v>95</v>
      </c>
      <c r="C30" s="490" t="s">
        <v>96</v>
      </c>
      <c r="D30" s="1089"/>
      <c r="E30" s="498"/>
      <c r="F30" s="1089"/>
      <c r="G30" s="1086"/>
      <c r="H30" s="1086"/>
      <c r="I30" s="1086"/>
      <c r="J30" s="1086"/>
      <c r="K30" s="1086"/>
      <c r="L30" s="1086"/>
      <c r="M30" s="1087"/>
      <c r="N30" s="1086"/>
      <c r="O30" s="1086"/>
      <c r="P30" s="1086"/>
      <c r="Q30" s="1086"/>
      <c r="R30" s="1086"/>
      <c r="S30" s="1086"/>
      <c r="T30" s="1086"/>
    </row>
    <row r="31" spans="2:20" s="80" customFormat="1" ht="23.25" customHeight="1">
      <c r="B31" s="1086"/>
      <c r="C31" s="1090"/>
      <c r="D31" s="1090"/>
      <c r="E31" s="1090"/>
      <c r="F31" s="1086"/>
      <c r="G31" s="1086"/>
      <c r="H31" s="1086"/>
      <c r="I31" s="1086"/>
      <c r="J31" s="1086"/>
      <c r="K31" s="1086"/>
      <c r="L31" s="1086"/>
      <c r="M31" s="1087"/>
      <c r="N31" s="1086"/>
      <c r="O31" s="1086"/>
      <c r="P31" s="1086"/>
      <c r="Q31" s="1086"/>
      <c r="R31" s="1086"/>
      <c r="S31" s="1086"/>
      <c r="T31" s="1086"/>
    </row>
    <row r="32" spans="2:20" s="14" customFormat="1">
      <c r="B32" s="1090"/>
      <c r="C32" s="1091"/>
      <c r="D32" s="1091"/>
      <c r="E32" s="1091"/>
      <c r="F32" s="832"/>
      <c r="G32" s="832"/>
      <c r="H32" s="832"/>
      <c r="I32" s="832"/>
      <c r="J32" s="832"/>
      <c r="K32" s="832"/>
      <c r="L32" s="832"/>
      <c r="M32" s="1085"/>
      <c r="N32" s="832"/>
      <c r="O32" s="832"/>
      <c r="P32" s="832"/>
      <c r="Q32" s="832"/>
      <c r="R32" s="832"/>
      <c r="S32" s="832"/>
      <c r="T32" s="832"/>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zoomScale="120" zoomScaleNormal="120" workbookViewId="0">
      <selection activeCell="E28" sqref="E28"/>
    </sheetView>
  </sheetViews>
  <sheetFormatPr defaultColWidth="9" defaultRowHeight="15"/>
  <cols>
    <col min="1" max="1" width="61" style="2" bestFit="1" customWidth="1"/>
    <col min="2" max="2" width="13.5703125" style="2" customWidth="1"/>
    <col min="3" max="3" width="9" style="10"/>
    <col min="4" max="4" width="15" style="2" customWidth="1"/>
    <col min="5" max="5" width="11.5703125" style="10" customWidth="1"/>
    <col min="6" max="6" width="24" style="2" customWidth="1"/>
    <col min="7" max="7" width="32" style="2" customWidth="1"/>
    <col min="8" max="8" width="14.5703125" style="2" customWidth="1"/>
    <col min="9" max="16384" width="9" style="2"/>
  </cols>
  <sheetData>
    <row r="1" spans="1:8">
      <c r="A1" s="9" t="s">
        <v>97</v>
      </c>
      <c r="B1" s="9" t="s">
        <v>98</v>
      </c>
      <c r="C1" s="91" t="s">
        <v>99</v>
      </c>
      <c r="D1" s="9" t="s">
        <v>100</v>
      </c>
      <c r="E1" s="91" t="s">
        <v>101</v>
      </c>
      <c r="F1" s="91" t="s">
        <v>102</v>
      </c>
      <c r="G1" s="91" t="s">
        <v>103</v>
      </c>
      <c r="H1" s="91" t="s">
        <v>104</v>
      </c>
    </row>
    <row r="2" spans="1:8">
      <c r="A2" s="2" t="s">
        <v>105</v>
      </c>
      <c r="B2" s="2" t="s">
        <v>106</v>
      </c>
      <c r="C2" s="10">
        <v>2006</v>
      </c>
      <c r="D2" s="2" t="s">
        <v>107</v>
      </c>
      <c r="E2" s="10">
        <f>'2. LRAMVA Threshold'!D9</f>
        <v>2014</v>
      </c>
      <c r="F2" s="10" t="s">
        <v>3</v>
      </c>
      <c r="G2" s="2" t="s">
        <v>108</v>
      </c>
      <c r="H2" s="2" t="s">
        <v>109</v>
      </c>
    </row>
    <row r="3" spans="1:8">
      <c r="A3" s="2" t="s">
        <v>110</v>
      </c>
      <c r="B3" s="2" t="s">
        <v>106</v>
      </c>
      <c r="C3" s="10">
        <v>2007</v>
      </c>
      <c r="D3" s="2" t="s">
        <v>111</v>
      </c>
      <c r="E3" s="10">
        <f>'2. LRAMVA Threshold'!D24</f>
        <v>0</v>
      </c>
      <c r="F3" s="2" t="s">
        <v>112</v>
      </c>
      <c r="G3" s="2" t="s">
        <v>113</v>
      </c>
      <c r="H3" s="2" t="s">
        <v>114</v>
      </c>
    </row>
    <row r="4" spans="1:8">
      <c r="A4" s="2" t="s">
        <v>115</v>
      </c>
      <c r="B4" s="2" t="s">
        <v>116</v>
      </c>
      <c r="C4" s="10">
        <v>2008</v>
      </c>
      <c r="D4" s="2" t="s">
        <v>117</v>
      </c>
      <c r="F4" s="2" t="s">
        <v>9</v>
      </c>
      <c r="G4" s="2" t="s">
        <v>118</v>
      </c>
    </row>
    <row r="5" spans="1:8">
      <c r="A5" s="2" t="s">
        <v>119</v>
      </c>
      <c r="B5" s="2" t="s">
        <v>116</v>
      </c>
      <c r="C5" s="10">
        <v>2009</v>
      </c>
      <c r="F5" s="2" t="s">
        <v>11</v>
      </c>
      <c r="G5" s="2" t="s">
        <v>120</v>
      </c>
    </row>
    <row r="6" spans="1:8">
      <c r="A6" s="2" t="s">
        <v>121</v>
      </c>
      <c r="B6" s="2" t="s">
        <v>116</v>
      </c>
      <c r="C6" s="10">
        <v>2010</v>
      </c>
      <c r="F6" s="2" t="s">
        <v>122</v>
      </c>
      <c r="G6" s="2" t="s">
        <v>123</v>
      </c>
    </row>
    <row r="7" spans="1:8">
      <c r="A7" s="2" t="s">
        <v>124</v>
      </c>
      <c r="B7" s="2" t="s">
        <v>116</v>
      </c>
      <c r="C7" s="10">
        <v>2011</v>
      </c>
      <c r="F7" s="2" t="s">
        <v>15</v>
      </c>
      <c r="G7" s="2" t="s">
        <v>125</v>
      </c>
    </row>
    <row r="8" spans="1:8">
      <c r="A8" s="2" t="s">
        <v>126</v>
      </c>
      <c r="B8" s="2" t="s">
        <v>116</v>
      </c>
      <c r="C8" s="10">
        <v>2012</v>
      </c>
      <c r="F8" s="2" t="s">
        <v>127</v>
      </c>
      <c r="G8" s="2" t="s">
        <v>128</v>
      </c>
    </row>
    <row r="9" spans="1:8">
      <c r="A9" s="2" t="s">
        <v>129</v>
      </c>
      <c r="B9" s="2" t="s">
        <v>116</v>
      </c>
      <c r="C9" s="10">
        <v>2013</v>
      </c>
      <c r="G9" s="2" t="s">
        <v>130</v>
      </c>
    </row>
    <row r="10" spans="1:8">
      <c r="A10" s="2" t="s">
        <v>131</v>
      </c>
      <c r="B10" s="2" t="s">
        <v>116</v>
      </c>
      <c r="C10" s="10">
        <v>2014</v>
      </c>
      <c r="G10" s="2" t="s">
        <v>132</v>
      </c>
    </row>
    <row r="11" spans="1:8">
      <c r="A11" s="2" t="s">
        <v>133</v>
      </c>
      <c r="B11" s="2" t="s">
        <v>116</v>
      </c>
      <c r="C11" s="10">
        <v>2015</v>
      </c>
      <c r="G11" s="2" t="s">
        <v>134</v>
      </c>
    </row>
    <row r="12" spans="1:8">
      <c r="A12" s="2" t="s">
        <v>135</v>
      </c>
      <c r="B12" s="2" t="s">
        <v>116</v>
      </c>
      <c r="C12" s="10">
        <v>2016</v>
      </c>
    </row>
    <row r="13" spans="1:8">
      <c r="A13" s="2" t="s">
        <v>136</v>
      </c>
      <c r="B13" s="2" t="s">
        <v>116</v>
      </c>
      <c r="C13" s="10">
        <v>2017</v>
      </c>
    </row>
    <row r="14" spans="1:8">
      <c r="A14" s="2" t="s">
        <v>137</v>
      </c>
      <c r="B14" s="2" t="s">
        <v>116</v>
      </c>
      <c r="C14" s="10">
        <v>2018</v>
      </c>
    </row>
    <row r="15" spans="1:8">
      <c r="A15" s="2" t="s">
        <v>138</v>
      </c>
      <c r="B15" s="2" t="s">
        <v>116</v>
      </c>
      <c r="C15" s="10">
        <v>2019</v>
      </c>
    </row>
    <row r="16" spans="1:8">
      <c r="A16" s="2" t="s">
        <v>139</v>
      </c>
      <c r="B16" s="2" t="s">
        <v>116</v>
      </c>
      <c r="C16" s="10">
        <v>2020</v>
      </c>
    </row>
    <row r="17" spans="1:2">
      <c r="A17" s="2" t="s">
        <v>140</v>
      </c>
      <c r="B17" s="2" t="s">
        <v>116</v>
      </c>
    </row>
    <row r="18" spans="1:2">
      <c r="A18" s="2" t="s">
        <v>141</v>
      </c>
      <c r="B18" s="2" t="s">
        <v>116</v>
      </c>
    </row>
    <row r="19" spans="1:2">
      <c r="A19" s="2" t="s">
        <v>142</v>
      </c>
      <c r="B19" s="2" t="s">
        <v>116</v>
      </c>
    </row>
    <row r="20" spans="1:2">
      <c r="A20" s="2" t="s">
        <v>143</v>
      </c>
      <c r="B20" s="2" t="s">
        <v>116</v>
      </c>
    </row>
    <row r="21" spans="1:2">
      <c r="A21" s="2" t="s">
        <v>144</v>
      </c>
      <c r="B21" s="2" t="s">
        <v>116</v>
      </c>
    </row>
    <row r="22" spans="1:2">
      <c r="A22" s="2" t="s">
        <v>145</v>
      </c>
      <c r="B22" s="2" t="s">
        <v>116</v>
      </c>
    </row>
    <row r="23" spans="1:2">
      <c r="A23" s="2" t="s">
        <v>146</v>
      </c>
      <c r="B23" s="2" t="s">
        <v>116</v>
      </c>
    </row>
    <row r="24" spans="1:2">
      <c r="A24" s="2" t="s">
        <v>147</v>
      </c>
      <c r="B24" s="2" t="s">
        <v>116</v>
      </c>
    </row>
    <row r="25" spans="1:2">
      <c r="A25" s="2" t="s">
        <v>148</v>
      </c>
      <c r="B25" s="2" t="s">
        <v>116</v>
      </c>
    </row>
    <row r="26" spans="1:2">
      <c r="A26" s="2" t="s">
        <v>149</v>
      </c>
      <c r="B26" s="2" t="s">
        <v>106</v>
      </c>
    </row>
    <row r="27" spans="1:2">
      <c r="A27" s="2" t="s">
        <v>150</v>
      </c>
      <c r="B27" s="2" t="s">
        <v>116</v>
      </c>
    </row>
    <row r="28" spans="1:2">
      <c r="A28" s="2" t="s">
        <v>151</v>
      </c>
      <c r="B28" s="2" t="s">
        <v>116</v>
      </c>
    </row>
    <row r="29" spans="1:2">
      <c r="A29" s="2" t="s">
        <v>152</v>
      </c>
      <c r="B29" s="2" t="s">
        <v>116</v>
      </c>
    </row>
    <row r="30" spans="1:2">
      <c r="A30" s="2" t="s">
        <v>153</v>
      </c>
      <c r="B30" s="2" t="s">
        <v>116</v>
      </c>
    </row>
    <row r="31" spans="1:2">
      <c r="A31" s="2" t="s">
        <v>154</v>
      </c>
      <c r="B31" s="2" t="s">
        <v>116</v>
      </c>
    </row>
    <row r="32" spans="1:2">
      <c r="A32" s="2" t="s">
        <v>155</v>
      </c>
      <c r="B32" s="2" t="s">
        <v>116</v>
      </c>
    </row>
    <row r="33" spans="1:2">
      <c r="A33" s="2" t="s">
        <v>156</v>
      </c>
      <c r="B33" s="2" t="s">
        <v>116</v>
      </c>
    </row>
    <row r="34" spans="1:2">
      <c r="A34" s="2" t="s">
        <v>157</v>
      </c>
      <c r="B34" s="2" t="s">
        <v>116</v>
      </c>
    </row>
    <row r="35" spans="1:2">
      <c r="A35" s="2" t="s">
        <v>158</v>
      </c>
      <c r="B35" s="2" t="s">
        <v>116</v>
      </c>
    </row>
    <row r="36" spans="1:2">
      <c r="A36" s="2" t="s">
        <v>159</v>
      </c>
      <c r="B36" s="2" t="s">
        <v>116</v>
      </c>
    </row>
    <row r="37" spans="1:2">
      <c r="A37" s="2" t="s">
        <v>160</v>
      </c>
      <c r="B37" s="2" t="s">
        <v>116</v>
      </c>
    </row>
    <row r="38" spans="1:2">
      <c r="A38" s="2" t="s">
        <v>161</v>
      </c>
      <c r="B38" s="2" t="s">
        <v>116</v>
      </c>
    </row>
    <row r="39" spans="1:2">
      <c r="A39" s="2" t="s">
        <v>162</v>
      </c>
      <c r="B39" s="2" t="s">
        <v>116</v>
      </c>
    </row>
    <row r="40" spans="1:2">
      <c r="A40" s="2" t="s">
        <v>163</v>
      </c>
      <c r="B40" s="2" t="s">
        <v>116</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V148"/>
  <sheetViews>
    <sheetView tabSelected="1" zoomScaleNormal="100" workbookViewId="0">
      <selection activeCell="G33" sqref="G33"/>
    </sheetView>
  </sheetViews>
  <sheetFormatPr defaultColWidth="9" defaultRowHeight="15.75"/>
  <cols>
    <col min="1" max="1" width="2.5703125" style="2" customWidth="1"/>
    <col min="2" max="2" width="37.42578125" style="2" customWidth="1"/>
    <col min="3" max="4" width="29.5703125" style="2" customWidth="1"/>
    <col min="5" max="5" width="24.42578125" style="14" customWidth="1"/>
    <col min="6" max="6" width="34.42578125" style="2" customWidth="1"/>
    <col min="7" max="7" width="30.140625" style="2" customWidth="1"/>
    <col min="8" max="8" width="29" style="2" customWidth="1"/>
    <col min="9" max="9" width="23" style="2" customWidth="1"/>
    <col min="10" max="10" width="22" style="2" customWidth="1"/>
    <col min="11" max="11" width="19.5703125" style="2" customWidth="1"/>
    <col min="12" max="12" width="21.5703125" style="2" customWidth="1"/>
    <col min="13" max="14" width="24" style="2" customWidth="1"/>
    <col min="15" max="15" width="21.42578125" style="2" customWidth="1"/>
    <col min="16" max="16" width="22" style="2" customWidth="1"/>
    <col min="17" max="17" width="16.42578125" style="2" customWidth="1"/>
    <col min="18" max="18" width="20.42578125" style="2" bestFit="1" customWidth="1"/>
    <col min="19" max="19" width="17" style="2" customWidth="1"/>
    <col min="20" max="20" width="13.5703125" style="9" customWidth="1"/>
    <col min="21" max="21" width="6.42578125" style="9" customWidth="1"/>
    <col min="22" max="22" width="13.5703125" style="2" customWidth="1"/>
    <col min="23" max="23" width="15.42578125" style="2" customWidth="1"/>
    <col min="24" max="16384" width="9" style="2"/>
  </cols>
  <sheetData>
    <row r="1" spans="2:22" ht="144" customHeight="1">
      <c r="E1" s="832"/>
    </row>
    <row r="2" spans="2:22" ht="49.5" customHeight="1">
      <c r="E2" s="2"/>
      <c r="F2" s="832"/>
      <c r="H2" s="49"/>
      <c r="I2" s="24"/>
      <c r="K2" s="28"/>
      <c r="L2" s="28"/>
      <c r="T2" s="2"/>
      <c r="V2" s="9"/>
    </row>
    <row r="3" spans="2:22" ht="16.5" customHeight="1" thickBot="1">
      <c r="E3" s="2"/>
      <c r="F3" s="832"/>
      <c r="H3" s="49"/>
      <c r="I3" s="24"/>
      <c r="K3" s="28"/>
      <c r="L3" s="28"/>
      <c r="T3" s="2"/>
      <c r="V3" s="9"/>
    </row>
    <row r="4" spans="2:22" ht="24.75" customHeight="1" thickBot="1">
      <c r="B4" s="65" t="s">
        <v>55</v>
      </c>
      <c r="C4" s="96" t="s">
        <v>164</v>
      </c>
      <c r="E4" s="2"/>
      <c r="T4" s="2"/>
      <c r="V4" s="9"/>
    </row>
    <row r="5" spans="2:22" ht="26.25" customHeight="1" thickBot="1">
      <c r="C5" s="99" t="s">
        <v>165</v>
      </c>
      <c r="E5" s="2"/>
      <c r="T5" s="2"/>
      <c r="V5" s="9"/>
    </row>
    <row r="6" spans="2:22" ht="27" customHeight="1" thickBot="1">
      <c r="B6" s="65"/>
      <c r="C6" s="424" t="s">
        <v>166</v>
      </c>
      <c r="D6" s="832"/>
      <c r="E6" s="2"/>
      <c r="T6" s="2"/>
      <c r="V6" s="9"/>
    </row>
    <row r="7" spans="2:22" ht="21" customHeight="1">
      <c r="B7" s="65"/>
      <c r="C7" s="832"/>
      <c r="D7" s="832"/>
      <c r="E7" s="2"/>
      <c r="T7" s="2"/>
      <c r="V7" s="9"/>
    </row>
    <row r="8" spans="2:22" ht="24.75" customHeight="1">
      <c r="B8" s="89" t="s">
        <v>167</v>
      </c>
      <c r="C8" s="141" t="s">
        <v>168</v>
      </c>
      <c r="D8" s="453"/>
      <c r="E8" s="2"/>
      <c r="T8" s="2"/>
      <c r="V8" s="9"/>
    </row>
    <row r="9" spans="2:22" ht="41.25" customHeight="1">
      <c r="B9" s="87" t="s">
        <v>169</v>
      </c>
      <c r="C9" s="410"/>
      <c r="D9" s="82"/>
      <c r="E9" s="82"/>
      <c r="F9" s="82"/>
      <c r="G9" s="82"/>
      <c r="H9" s="82"/>
      <c r="I9" s="82"/>
      <c r="J9" s="406"/>
      <c r="K9" s="406"/>
      <c r="L9" s="406"/>
      <c r="M9" s="6"/>
      <c r="T9" s="2"/>
      <c r="V9" s="9"/>
    </row>
    <row r="10" spans="2:22" ht="10.5" customHeight="1">
      <c r="B10" s="87"/>
      <c r="C10" s="410"/>
      <c r="D10" s="82"/>
      <c r="E10" s="82"/>
      <c r="F10" s="82"/>
      <c r="G10" s="82"/>
      <c r="H10" s="82"/>
      <c r="I10" s="82"/>
      <c r="J10" s="406"/>
      <c r="K10" s="406"/>
      <c r="L10" s="406"/>
      <c r="M10" s="6"/>
      <c r="T10" s="2"/>
      <c r="V10" s="9"/>
    </row>
    <row r="11" spans="2:22" s="24" customFormat="1" ht="26.25" customHeight="1">
      <c r="B11" s="423" t="s">
        <v>170</v>
      </c>
      <c r="C11" s="422"/>
      <c r="D11" s="422"/>
      <c r="E11" s="422"/>
      <c r="F11" s="422"/>
      <c r="G11" s="422"/>
      <c r="H11" s="422"/>
      <c r="T11" s="138"/>
      <c r="U11" s="138"/>
    </row>
    <row r="12" spans="2:22" s="24" customFormat="1" ht="18.75" customHeight="1">
      <c r="B12" s="409"/>
      <c r="T12" s="138"/>
      <c r="U12" s="138"/>
    </row>
    <row r="13" spans="2:22" s="24" customFormat="1" ht="22.5" customHeight="1" thickBot="1">
      <c r="B13" s="137" t="s">
        <v>171</v>
      </c>
      <c r="C13" s="832"/>
      <c r="F13" s="137" t="s">
        <v>172</v>
      </c>
      <c r="G13" s="28"/>
      <c r="H13" s="23"/>
      <c r="I13" s="2"/>
      <c r="J13" s="136" t="s">
        <v>173</v>
      </c>
      <c r="N13" s="1086"/>
      <c r="P13" s="2"/>
      <c r="Q13" s="139"/>
      <c r="R13" s="31"/>
      <c r="T13" s="138"/>
      <c r="U13" s="138"/>
    </row>
    <row r="14" spans="2:22" ht="29.25" customHeight="1" thickBot="1">
      <c r="B14" s="94" t="s">
        <v>174</v>
      </c>
      <c r="D14" s="407" t="s">
        <v>175</v>
      </c>
      <c r="E14" s="100"/>
      <c r="F14" s="94" t="s">
        <v>176</v>
      </c>
      <c r="H14" s="407" t="s">
        <v>177</v>
      </c>
      <c r="J14" s="94" t="s">
        <v>178</v>
      </c>
      <c r="L14" s="102">
        <v>3787228.6738943309</v>
      </c>
      <c r="N14" s="1086"/>
      <c r="Q14" s="77"/>
      <c r="R14" s="74"/>
    </row>
    <row r="15" spans="2:22" ht="26.25" customHeight="1" thickBot="1">
      <c r="B15" s="94" t="s">
        <v>179</v>
      </c>
      <c r="C15" s="832"/>
      <c r="D15" s="407" t="s">
        <v>180</v>
      </c>
      <c r="E15" s="832"/>
      <c r="F15" s="94" t="s">
        <v>181</v>
      </c>
      <c r="G15" s="97"/>
      <c r="H15" s="407" t="s">
        <v>182</v>
      </c>
      <c r="I15" s="832"/>
      <c r="J15" s="94" t="s">
        <v>183</v>
      </c>
      <c r="L15" s="102"/>
      <c r="M15" s="1086"/>
      <c r="Q15" s="77"/>
      <c r="R15" s="74"/>
    </row>
    <row r="16" spans="2:22" ht="28.5" customHeight="1" thickBot="1">
      <c r="B16" s="94" t="s">
        <v>184</v>
      </c>
      <c r="C16" s="832"/>
      <c r="D16" s="408">
        <v>2019</v>
      </c>
      <c r="E16" s="1086"/>
      <c r="F16" s="94" t="s">
        <v>185</v>
      </c>
      <c r="G16" s="95"/>
      <c r="H16" s="408" t="s">
        <v>186</v>
      </c>
      <c r="I16" s="1086"/>
      <c r="K16" s="77"/>
      <c r="L16" s="77"/>
      <c r="M16" s="77"/>
      <c r="N16" s="77"/>
      <c r="Q16" s="77"/>
      <c r="R16" s="74"/>
    </row>
    <row r="17" spans="2:21" ht="29.25" customHeight="1">
      <c r="B17" s="94" t="s">
        <v>187</v>
      </c>
      <c r="C17" s="832"/>
      <c r="D17" s="536">
        <f>716742+315409</f>
        <v>1032151</v>
      </c>
      <c r="E17" s="92"/>
      <c r="F17" s="539" t="s">
        <v>188</v>
      </c>
      <c r="G17" s="77"/>
      <c r="H17" s="537">
        <v>1</v>
      </c>
      <c r="I17" s="832"/>
      <c r="M17" s="77"/>
      <c r="N17" s="77"/>
      <c r="P17" s="77"/>
      <c r="Q17" s="77"/>
      <c r="R17" s="74"/>
    </row>
    <row r="18" spans="2:21" ht="29.25" customHeight="1">
      <c r="B18" s="94"/>
      <c r="C18" s="832"/>
      <c r="D18" s="535"/>
      <c r="E18" s="92"/>
      <c r="F18" s="534"/>
      <c r="G18" s="77"/>
      <c r="H18" s="538"/>
      <c r="I18" s="832"/>
      <c r="M18" s="77"/>
      <c r="N18" s="77"/>
      <c r="P18" s="77"/>
      <c r="Q18" s="77"/>
      <c r="R18" s="74"/>
    </row>
    <row r="19" spans="2:21" ht="27.75" customHeight="1" thickBot="1">
      <c r="E19" s="2"/>
      <c r="F19" s="94" t="s">
        <v>189</v>
      </c>
      <c r="G19" s="31" t="s">
        <v>190</v>
      </c>
      <c r="H19" s="187">
        <f>SUM(R55,R58,R61,R64,R67,R70,R73,R76,R79,R82, R85, R88)</f>
        <v>1707377830.105557</v>
      </c>
      <c r="I19" s="832"/>
      <c r="J19" s="77"/>
      <c r="K19" s="77"/>
      <c r="L19" s="77"/>
      <c r="M19" s="77"/>
      <c r="N19" s="77"/>
      <c r="P19" s="77"/>
      <c r="Q19" s="77"/>
      <c r="R19" s="74"/>
    </row>
    <row r="20" spans="2:21" ht="27.75" customHeight="1" thickBot="1">
      <c r="E20" s="2"/>
      <c r="F20" s="94" t="s">
        <v>191</v>
      </c>
      <c r="G20" s="31" t="s">
        <v>192</v>
      </c>
      <c r="H20" s="101">
        <f>-SUM(R56,R59,R62,R65,R68,R71,R74,R77,R80,R83,R86,R89)</f>
        <v>302822204.19010001</v>
      </c>
      <c r="I20" s="832"/>
      <c r="J20" s="77"/>
      <c r="P20" s="77"/>
      <c r="Q20" s="77"/>
      <c r="R20" s="74"/>
    </row>
    <row r="21" spans="2:21" ht="27.75" customHeight="1" thickBot="1">
      <c r="C21" s="24"/>
      <c r="D21" s="24"/>
      <c r="E21" s="24"/>
      <c r="F21" s="94" t="s">
        <v>193</v>
      </c>
      <c r="G21" s="31" t="s">
        <v>194</v>
      </c>
      <c r="H21" s="140">
        <f>R91</f>
        <v>23748593.802280121</v>
      </c>
      <c r="I21" s="1086"/>
      <c r="P21" s="77"/>
      <c r="Q21" s="77"/>
      <c r="R21" s="74"/>
    </row>
    <row r="22" spans="2:21" ht="27.75" customHeight="1">
      <c r="C22" s="24"/>
      <c r="D22" s="24"/>
      <c r="E22" s="24"/>
      <c r="F22" s="604" t="s">
        <v>195</v>
      </c>
      <c r="G22" s="605" t="s">
        <v>196</v>
      </c>
      <c r="H22" s="606">
        <f>H19-H20+H21</f>
        <v>1428304219.7177372</v>
      </c>
      <c r="I22" s="1086"/>
      <c r="P22" s="77"/>
      <c r="Q22" s="77"/>
      <c r="R22" s="74"/>
    </row>
    <row r="23" spans="2:21" ht="35.450000000000003" customHeight="1">
      <c r="C23" s="24"/>
      <c r="D23" s="24"/>
      <c r="E23" s="24"/>
      <c r="F23" s="95" t="s">
        <v>197</v>
      </c>
      <c r="G23" s="641" t="s">
        <v>198</v>
      </c>
      <c r="H23" s="607">
        <f>R125</f>
        <v>2213574041.4074554</v>
      </c>
      <c r="I23" s="1086"/>
      <c r="P23" s="77"/>
      <c r="Q23" s="77"/>
      <c r="R23" s="74"/>
    </row>
    <row r="24" spans="2:21" ht="22.5" customHeight="1">
      <c r="E24" s="2"/>
    </row>
    <row r="25" spans="2:21" ht="13.5" customHeight="1">
      <c r="B25" s="90" t="s">
        <v>199</v>
      </c>
      <c r="C25" s="27"/>
      <c r="E25" s="2"/>
    </row>
    <row r="26" spans="2:21" ht="13.5" customHeight="1">
      <c r="B26" s="90"/>
      <c r="C26" s="27"/>
      <c r="E26" s="2"/>
    </row>
    <row r="27" spans="2:21" ht="147.6" customHeight="1">
      <c r="B27" s="1223" t="s">
        <v>200</v>
      </c>
      <c r="C27" s="1223"/>
      <c r="D27" s="1223"/>
      <c r="E27" s="1223"/>
      <c r="F27" s="1223"/>
      <c r="G27" s="1223"/>
    </row>
    <row r="28" spans="2:21" ht="14.25" customHeight="1">
      <c r="B28" s="411"/>
      <c r="C28" s="411"/>
      <c r="D28" s="406"/>
      <c r="E28" s="406"/>
      <c r="F28" s="406"/>
      <c r="G28" s="411"/>
    </row>
    <row r="29" spans="2:21" s="14" customFormat="1" ht="27" customHeight="1">
      <c r="B29" s="1226" t="s">
        <v>201</v>
      </c>
      <c r="C29" s="1227"/>
      <c r="D29" s="1167" t="s">
        <v>98</v>
      </c>
      <c r="E29" s="1092" t="s">
        <v>202</v>
      </c>
      <c r="F29" s="1092" t="s">
        <v>193</v>
      </c>
      <c r="G29" s="103" t="s">
        <v>203</v>
      </c>
      <c r="H29" s="832"/>
      <c r="I29" s="832"/>
      <c r="J29" s="832"/>
      <c r="K29" s="832"/>
      <c r="L29" s="832"/>
      <c r="M29" s="832"/>
      <c r="N29" s="832"/>
      <c r="O29" s="832"/>
      <c r="P29" s="832"/>
      <c r="Q29" s="832"/>
      <c r="R29" s="832"/>
      <c r="S29" s="832"/>
      <c r="T29" s="104"/>
      <c r="U29" s="104"/>
    </row>
    <row r="30" spans="2:21" ht="20.25" customHeight="1">
      <c r="B30" s="1221" t="s">
        <v>204</v>
      </c>
      <c r="C30" s="1222"/>
      <c r="D30" s="1050" t="s">
        <v>106</v>
      </c>
      <c r="E30" s="106">
        <f>SUM(D55:D90)</f>
        <v>0</v>
      </c>
      <c r="F30" s="1168">
        <f>D91</f>
        <v>0</v>
      </c>
      <c r="G30" s="106">
        <f>E30+F30</f>
        <v>0</v>
      </c>
    </row>
    <row r="31" spans="2:21" ht="20.25" customHeight="1">
      <c r="B31" s="1221" t="s">
        <v>205</v>
      </c>
      <c r="C31" s="1222"/>
      <c r="D31" s="1050" t="s">
        <v>106</v>
      </c>
      <c r="E31" s="107">
        <f>SUM(E55:E90)</f>
        <v>575675.18343113374</v>
      </c>
      <c r="F31" s="571">
        <f>E91</f>
        <v>9916.8992487747601</v>
      </c>
      <c r="G31" s="107">
        <f>E31+F31</f>
        <v>585592.08267990849</v>
      </c>
    </row>
    <row r="32" spans="2:21" ht="20.25" customHeight="1">
      <c r="B32" s="1221" t="s">
        <v>206</v>
      </c>
      <c r="C32" s="1222"/>
      <c r="D32" s="1050" t="s">
        <v>106</v>
      </c>
      <c r="E32" s="107">
        <f>SUM(F55:F90)</f>
        <v>439665092.66817468</v>
      </c>
      <c r="F32" s="571">
        <f>F91</f>
        <v>7445097.482174038</v>
      </c>
      <c r="G32" s="107">
        <f>E32+F32</f>
        <v>447110190.15034872</v>
      </c>
    </row>
    <row r="33" spans="2:22" ht="20.25" customHeight="1">
      <c r="B33" s="1221" t="s">
        <v>207</v>
      </c>
      <c r="C33" s="1222"/>
      <c r="D33" s="1050" t="s">
        <v>106</v>
      </c>
      <c r="E33" s="107">
        <f>SUM(G55:G90)</f>
        <v>17225172.767657313</v>
      </c>
      <c r="F33" s="571">
        <f>G91</f>
        <v>293288.90363761492</v>
      </c>
      <c r="G33" s="107">
        <f>E33+F33</f>
        <v>17518461.671294928</v>
      </c>
    </row>
    <row r="34" spans="2:22" ht="20.25" customHeight="1">
      <c r="B34" s="1221" t="s">
        <v>208</v>
      </c>
      <c r="C34" s="1222"/>
      <c r="D34" s="1050" t="s">
        <v>106</v>
      </c>
      <c r="E34" s="107">
        <f>SUM(H55:H90)</f>
        <v>188937617.60440117</v>
      </c>
      <c r="F34" s="572">
        <f>H91</f>
        <v>3247284.5827523894</v>
      </c>
      <c r="G34" s="107">
        <f>E34+F34</f>
        <v>192184902.18715355</v>
      </c>
    </row>
    <row r="35" spans="2:22" ht="20.25" customHeight="1">
      <c r="B35" s="1221" t="s">
        <v>209</v>
      </c>
      <c r="C35" s="1222"/>
      <c r="D35" s="1050" t="s">
        <v>106</v>
      </c>
      <c r="E35" s="107">
        <f>SUM(I55:I90)</f>
        <v>213.52377260108869</v>
      </c>
      <c r="F35" s="108">
        <f>I91</f>
        <v>3.6219630935861287</v>
      </c>
      <c r="G35" s="107">
        <f t="shared" ref="G35" si="0">E35+F35</f>
        <v>217.14573569467481</v>
      </c>
    </row>
    <row r="36" spans="2:22" ht="20.25" customHeight="1">
      <c r="B36" s="1221" t="s">
        <v>210</v>
      </c>
      <c r="C36" s="1222"/>
      <c r="D36" s="1050" t="s">
        <v>106</v>
      </c>
      <c r="E36" s="107">
        <f>SUM(J55:J90)</f>
        <v>0</v>
      </c>
      <c r="F36" s="108">
        <f>J91</f>
        <v>0</v>
      </c>
      <c r="G36" s="107">
        <f>E36+F36</f>
        <v>0</v>
      </c>
    </row>
    <row r="37" spans="2:22" ht="20.25" customHeight="1">
      <c r="B37" s="1221" t="s">
        <v>211</v>
      </c>
      <c r="C37" s="1222"/>
      <c r="D37" s="1050" t="s">
        <v>106</v>
      </c>
      <c r="E37" s="107">
        <f>SUM(K55:K90)</f>
        <v>114332893.22644663</v>
      </c>
      <c r="F37" s="108">
        <f>K91</f>
        <v>1935584.4742851153</v>
      </c>
      <c r="G37" s="107">
        <f t="shared" ref="G37:G40" si="1">E37+F37</f>
        <v>116268477.70073174</v>
      </c>
    </row>
    <row r="38" spans="2:22" ht="20.25" customHeight="1">
      <c r="B38" s="1221" t="s">
        <v>212</v>
      </c>
      <c r="C38" s="1222"/>
      <c r="D38" s="1050" t="s">
        <v>106</v>
      </c>
      <c r="E38" s="107">
        <f>SUM(L55:L90)</f>
        <v>0</v>
      </c>
      <c r="F38" s="108">
        <f>L91</f>
        <v>0</v>
      </c>
      <c r="G38" s="107">
        <f t="shared" si="1"/>
        <v>0</v>
      </c>
    </row>
    <row r="39" spans="2:22" ht="20.25" customHeight="1">
      <c r="B39" s="1221" t="s">
        <v>213</v>
      </c>
      <c r="C39" s="1222"/>
      <c r="D39" s="1050" t="s">
        <v>106</v>
      </c>
      <c r="E39" s="107">
        <f>SUM(M55:M90)</f>
        <v>161785.94789124039</v>
      </c>
      <c r="F39" s="108">
        <f>M91</f>
        <v>2767.564847453431</v>
      </c>
      <c r="G39" s="107">
        <f t="shared" si="1"/>
        <v>164553.51273869383</v>
      </c>
    </row>
    <row r="40" spans="2:22" ht="20.25" customHeight="1">
      <c r="B40" s="1221" t="s">
        <v>214</v>
      </c>
      <c r="C40" s="1222"/>
      <c r="D40" s="1050" t="s">
        <v>106</v>
      </c>
      <c r="E40" s="107">
        <f>SUM(N55:N90)</f>
        <v>446178128.27871102</v>
      </c>
      <c r="F40" s="108">
        <f>N91</f>
        <v>7453589.2650754303</v>
      </c>
      <c r="G40" s="107">
        <f t="shared" si="1"/>
        <v>453631717.54378647</v>
      </c>
    </row>
    <row r="41" spans="2:22" ht="20.25" customHeight="1">
      <c r="B41" s="1221" t="s">
        <v>215</v>
      </c>
      <c r="C41" s="1222"/>
      <c r="D41" s="1050" t="s">
        <v>106</v>
      </c>
      <c r="E41" s="107">
        <f>SUM(O55:O90)</f>
        <v>197479046.71497124</v>
      </c>
      <c r="F41" s="108">
        <f>O91</f>
        <v>3361061.0082962122</v>
      </c>
      <c r="G41" s="107">
        <f>E41+F41</f>
        <v>200840107.72326747</v>
      </c>
    </row>
    <row r="42" spans="2:22" ht="20.25" customHeight="1">
      <c r="B42" s="1221"/>
      <c r="C42" s="1222"/>
      <c r="D42" s="479"/>
      <c r="E42" s="107">
        <f>SUM(P55:P90)</f>
        <v>0</v>
      </c>
      <c r="F42" s="108">
        <f>P91</f>
        <v>0</v>
      </c>
      <c r="G42" s="107">
        <f>E42+F42</f>
        <v>0</v>
      </c>
    </row>
    <row r="43" spans="2:22" ht="20.25" customHeight="1">
      <c r="B43" s="1221"/>
      <c r="C43" s="1222"/>
      <c r="D43" s="1093"/>
      <c r="E43" s="109">
        <f>SUM(Q55:Q90)</f>
        <v>0</v>
      </c>
      <c r="F43" s="110">
        <f>Q91</f>
        <v>0</v>
      </c>
      <c r="G43" s="109">
        <f>E43+F43</f>
        <v>0</v>
      </c>
    </row>
    <row r="44" spans="2:22" s="9" customFormat="1" ht="21" customHeight="1">
      <c r="B44" s="1224" t="s">
        <v>216</v>
      </c>
      <c r="C44" s="1225"/>
      <c r="D44" s="105"/>
      <c r="E44" s="111">
        <f>SUM(E30:E43)</f>
        <v>1404555625.915457</v>
      </c>
      <c r="F44" s="111">
        <f>SUM(F30:F43)</f>
        <v>23748593.802280121</v>
      </c>
      <c r="G44" s="111">
        <f>SUM(G30:G43)</f>
        <v>1428304219.7177374</v>
      </c>
      <c r="H44" s="148"/>
    </row>
    <row r="45" spans="2:22" ht="18" customHeight="1">
      <c r="D45" s="72"/>
      <c r="E45" s="2"/>
      <c r="F45" s="832"/>
    </row>
    <row r="46" spans="2:22" ht="21">
      <c r="C46" s="27"/>
      <c r="D46" s="28"/>
      <c r="E46" s="28"/>
      <c r="F46" s="28"/>
      <c r="G46" s="28"/>
      <c r="H46" s="28"/>
      <c r="I46" s="28"/>
      <c r="J46" s="28"/>
      <c r="K46" s="28"/>
      <c r="L46" s="28"/>
      <c r="M46" s="83"/>
      <c r="N46" s="28"/>
      <c r="O46" s="28"/>
      <c r="P46" s="28"/>
      <c r="Q46" s="28"/>
      <c r="R46" s="28"/>
      <c r="U46" s="15"/>
      <c r="V46" s="12"/>
    </row>
    <row r="47" spans="2:22" ht="12" customHeight="1">
      <c r="B47" s="90" t="s">
        <v>217</v>
      </c>
      <c r="C47" s="23"/>
      <c r="D47" s="23"/>
      <c r="E47" s="450"/>
      <c r="F47" s="23"/>
      <c r="G47" s="23"/>
      <c r="H47" s="23"/>
      <c r="I47" s="23"/>
      <c r="J47" s="23"/>
      <c r="K47" s="23"/>
      <c r="L47" s="23"/>
      <c r="M47" s="23"/>
      <c r="N47" s="23"/>
      <c r="O47" s="23"/>
      <c r="P47" s="23"/>
      <c r="Q47" s="23"/>
      <c r="R47" s="23"/>
      <c r="U47" s="15"/>
      <c r="V47" s="12"/>
    </row>
    <row r="48" spans="2:22" ht="12" customHeight="1">
      <c r="B48" s="90"/>
      <c r="C48" s="23"/>
      <c r="D48" s="23"/>
      <c r="E48" s="23"/>
      <c r="F48" s="23"/>
      <c r="G48" s="23"/>
      <c r="H48" s="23"/>
      <c r="I48" s="23"/>
      <c r="J48" s="23"/>
      <c r="K48" s="23"/>
      <c r="L48" s="23"/>
      <c r="M48" s="23"/>
      <c r="N48" s="23"/>
      <c r="O48" s="23"/>
      <c r="P48" s="23"/>
      <c r="Q48" s="23"/>
      <c r="R48" s="23"/>
      <c r="U48" s="15"/>
      <c r="V48" s="12"/>
    </row>
    <row r="49" spans="2:22" ht="41.25" customHeight="1">
      <c r="B49" s="1223" t="s">
        <v>218</v>
      </c>
      <c r="C49" s="1223"/>
      <c r="D49" s="1223"/>
      <c r="E49" s="1223"/>
      <c r="F49" s="1223"/>
      <c r="G49" s="1223"/>
      <c r="H49" s="1223"/>
      <c r="I49" s="1223"/>
      <c r="J49" s="1223"/>
      <c r="K49" s="1223"/>
      <c r="L49" s="1223"/>
      <c r="M49" s="465"/>
      <c r="N49" s="82"/>
      <c r="O49" s="82"/>
      <c r="P49" s="82"/>
      <c r="Q49" s="82"/>
      <c r="R49" s="82"/>
      <c r="U49" s="15"/>
      <c r="V49" s="12"/>
    </row>
    <row r="50" spans="2:22" ht="41.25" customHeight="1">
      <c r="B50" s="1223" t="s">
        <v>219</v>
      </c>
      <c r="C50" s="1223"/>
      <c r="D50" s="1223"/>
      <c r="E50" s="1223"/>
      <c r="F50" s="1223"/>
      <c r="G50" s="1223"/>
      <c r="H50" s="1223"/>
      <c r="I50" s="1223"/>
      <c r="J50" s="1223"/>
      <c r="K50" s="1223"/>
      <c r="L50" s="1223"/>
      <c r="M50" s="465"/>
      <c r="N50" s="82"/>
      <c r="O50" s="82"/>
      <c r="P50" s="82"/>
      <c r="Q50" s="82"/>
      <c r="R50" s="82"/>
      <c r="U50" s="15"/>
      <c r="V50" s="12"/>
    </row>
    <row r="51" spans="2:22" ht="18" customHeight="1">
      <c r="B51" s="1223" t="s">
        <v>220</v>
      </c>
      <c r="C51" s="1223"/>
      <c r="D51" s="1223"/>
      <c r="E51" s="1223"/>
      <c r="F51" s="1223"/>
      <c r="G51" s="1223"/>
      <c r="H51" s="1223"/>
      <c r="I51" s="1223"/>
      <c r="J51" s="1223"/>
      <c r="K51" s="1223"/>
      <c r="L51" s="1223"/>
      <c r="M51" s="465"/>
      <c r="N51" s="82"/>
      <c r="O51" s="82"/>
      <c r="P51" s="82"/>
      <c r="Q51" s="82"/>
      <c r="R51" s="82"/>
      <c r="U51" s="15"/>
      <c r="V51" s="12"/>
    </row>
    <row r="52" spans="2:22" ht="15" customHeight="1">
      <c r="B52" s="94"/>
      <c r="C52" s="23"/>
      <c r="D52" s="23"/>
      <c r="E52" s="23"/>
      <c r="F52" s="23"/>
      <c r="G52" s="23"/>
      <c r="H52" s="23"/>
      <c r="I52" s="23"/>
      <c r="J52" s="23"/>
      <c r="K52" s="23"/>
      <c r="L52" s="23"/>
      <c r="M52" s="23"/>
      <c r="N52" s="23"/>
      <c r="O52" s="23"/>
      <c r="P52" s="23"/>
      <c r="Q52" s="23"/>
      <c r="R52" s="23"/>
      <c r="U52" s="15"/>
      <c r="V52" s="12"/>
    </row>
    <row r="53" spans="2:22" s="14" customFormat="1" ht="63" customHeight="1">
      <c r="B53" s="188" t="s">
        <v>221</v>
      </c>
      <c r="C53" s="188" t="s">
        <v>222</v>
      </c>
      <c r="D53" s="103" t="str">
        <f>IF($B$30&lt;&gt;"",$B$30,"")</f>
        <v>Residential - VRZ</v>
      </c>
      <c r="E53" s="103" t="str">
        <f>IF($B$31&lt;&gt;"",$B$31,"")</f>
        <v>GS&lt;50 kW - VRZ</v>
      </c>
      <c r="F53" s="103" t="str">
        <f>IF($B$32&lt;&gt;"",$B$32,"")</f>
        <v>GS 50 to 2,999 kW - VRZ</v>
      </c>
      <c r="G53" s="103" t="str">
        <f>IF($B$33&lt;&gt;"",$B$33,"")</f>
        <v>GS 3,000 to 4,999 kW - VRZ</v>
      </c>
      <c r="H53" s="103" t="str">
        <f>IF($B$34&lt;&gt;"",$B$34,"")</f>
        <v>Large Use - VRZ</v>
      </c>
      <c r="I53" s="103" t="str">
        <f>IF($B$35&lt;&gt;"",$B$35,"")</f>
        <v>Unmetered Scattered Load - VRZ</v>
      </c>
      <c r="J53" s="103" t="str">
        <f>IF($B$36&lt;&gt;"",$B$36,"")</f>
        <v>Sentinel Lighting - VRZ</v>
      </c>
      <c r="K53" s="103" t="str">
        <f>IF($B$37&lt;&gt;"",$B$37,"")</f>
        <v>Street Lighting - VRZ</v>
      </c>
      <c r="L53" s="103" t="str">
        <f>IF($B$38&lt;&gt;"",$B$38,"")</f>
        <v>Residential - WRZ</v>
      </c>
      <c r="M53" s="103" t="str">
        <f>IF($B$39&lt;&gt;"",$B$39,"")</f>
        <v>GS&lt;50 kW - WRZ</v>
      </c>
      <c r="N53" s="103" t="str">
        <f>IF($B$40&lt;&gt;"",$B$40,"")</f>
        <v>GS&gt;50 kw - WRZ</v>
      </c>
      <c r="O53" s="103" t="str">
        <f>IF($B$41&lt;&gt;"",$B$41,"")</f>
        <v>Street Lighting - WRZ</v>
      </c>
      <c r="P53" s="103" t="str">
        <f>IF($B$42&lt;&gt;"",$B$42,"")</f>
        <v/>
      </c>
      <c r="Q53" s="103" t="str">
        <f>IF($B$43&lt;&gt;"",$B$43,"")</f>
        <v/>
      </c>
      <c r="R53" s="188" t="s">
        <v>216</v>
      </c>
      <c r="S53" s="832"/>
      <c r="T53" s="104"/>
      <c r="U53" s="112"/>
      <c r="V53" s="832"/>
    </row>
    <row r="54" spans="2:22" s="113" customFormat="1" ht="15.75" customHeight="1">
      <c r="B54" s="428"/>
      <c r="C54" s="429"/>
      <c r="D54" s="429" t="str">
        <f>D30</f>
        <v>kWh</v>
      </c>
      <c r="E54" s="429" t="str">
        <f>D31</f>
        <v>kWh</v>
      </c>
      <c r="F54" s="429" t="str">
        <f>D32</f>
        <v>kWh</v>
      </c>
      <c r="G54" s="429" t="str">
        <f>D33</f>
        <v>kWh</v>
      </c>
      <c r="H54" s="429" t="str">
        <f>D34</f>
        <v>kWh</v>
      </c>
      <c r="I54" s="429" t="str">
        <f>D35</f>
        <v>kWh</v>
      </c>
      <c r="J54" s="429" t="str">
        <f>D36</f>
        <v>kWh</v>
      </c>
      <c r="K54" s="429" t="str">
        <f>D37</f>
        <v>kWh</v>
      </c>
      <c r="L54" s="429" t="str">
        <f>D38</f>
        <v>kWh</v>
      </c>
      <c r="M54" s="429" t="str">
        <f>D39</f>
        <v>kWh</v>
      </c>
      <c r="N54" s="429" t="str">
        <f>D40</f>
        <v>kWh</v>
      </c>
      <c r="O54" s="429" t="str">
        <f>D41</f>
        <v>kWh</v>
      </c>
      <c r="P54" s="429">
        <f>D42</f>
        <v>0</v>
      </c>
      <c r="Q54" s="429">
        <f>D43</f>
        <v>0</v>
      </c>
      <c r="R54" s="430"/>
      <c r="U54" s="114"/>
    </row>
    <row r="55" spans="2:22" s="14" customFormat="1">
      <c r="B55" s="1169" t="s">
        <v>223</v>
      </c>
      <c r="C55" s="1094"/>
      <c r="D55" s="1095">
        <f>'4.  2011-2014 LRAM'!AO131</f>
        <v>0</v>
      </c>
      <c r="E55" s="1095">
        <f>'4.  2011-2014 LRAM'!AP131</f>
        <v>0</v>
      </c>
      <c r="F55" s="1095">
        <f>'4.  2011-2014 LRAM'!AQ131</f>
        <v>0</v>
      </c>
      <c r="G55" s="1095">
        <f>'4.  2011-2014 LRAM'!AR131</f>
        <v>0</v>
      </c>
      <c r="H55" s="1095">
        <f>'4.  2011-2014 LRAM'!AS131</f>
        <v>0</v>
      </c>
      <c r="I55" s="1095">
        <f>'4.  2011-2014 LRAM'!AT131</f>
        <v>0</v>
      </c>
      <c r="J55" s="1095">
        <f>'4.  2011-2014 LRAM'!AU131</f>
        <v>0</v>
      </c>
      <c r="K55" s="1095">
        <f>'4.  2011-2014 LRAM'!AV131</f>
        <v>0</v>
      </c>
      <c r="L55" s="1095">
        <f>'4.  2011-2014 LRAM'!AW131</f>
        <v>0</v>
      </c>
      <c r="M55" s="1095">
        <f>'4.  2011-2014 LRAM'!AX131</f>
        <v>0</v>
      </c>
      <c r="N55" s="1095">
        <f>'4.  2011-2014 LRAM'!AY131</f>
        <v>0</v>
      </c>
      <c r="O55" s="1095">
        <f>'4.  2011-2014 LRAM'!AZ131</f>
        <v>0</v>
      </c>
      <c r="P55" s="1095">
        <f>'4.  2011-2014 LRAM'!BA131</f>
        <v>0</v>
      </c>
      <c r="Q55" s="1095">
        <f>'4.  2011-2014 LRAM'!BB131</f>
        <v>0</v>
      </c>
      <c r="R55" s="1170">
        <f>SUM(D55:Q55)</f>
        <v>0</v>
      </c>
      <c r="S55" s="832"/>
      <c r="T55" s="832"/>
      <c r="U55" s="1096"/>
      <c r="V55" s="1097"/>
    </row>
    <row r="56" spans="2:22" s="14" customFormat="1">
      <c r="B56" s="115" t="s">
        <v>224</v>
      </c>
      <c r="C56" s="116"/>
      <c r="D56" s="117">
        <f>-'4.  2011-2014 LRAM'!AO132</f>
        <v>0</v>
      </c>
      <c r="E56" s="117">
        <f>-'4.  2011-2014 LRAM'!AP132</f>
        <v>0</v>
      </c>
      <c r="F56" s="117">
        <f>-'4.  2011-2014 LRAM'!AQ132</f>
        <v>0</v>
      </c>
      <c r="G56" s="117">
        <f>-'4.  2011-2014 LRAM'!AR132</f>
        <v>0</v>
      </c>
      <c r="H56" s="117">
        <f>-'4.  2011-2014 LRAM'!AS132</f>
        <v>0</v>
      </c>
      <c r="I56" s="117">
        <f>-'4.  2011-2014 LRAM'!AT132</f>
        <v>0</v>
      </c>
      <c r="J56" s="117">
        <f>-'4.  2011-2014 LRAM'!AU132</f>
        <v>0</v>
      </c>
      <c r="K56" s="117">
        <f>-'4.  2011-2014 LRAM'!AV132</f>
        <v>0</v>
      </c>
      <c r="L56" s="117">
        <f>-'4.  2011-2014 LRAM'!AW132</f>
        <v>0</v>
      </c>
      <c r="M56" s="117">
        <f>-'4.  2011-2014 LRAM'!AX132</f>
        <v>0</v>
      </c>
      <c r="N56" s="117">
        <f>-'4.  2011-2014 LRAM'!AY132</f>
        <v>0</v>
      </c>
      <c r="O56" s="117">
        <f>-'4.  2011-2014 LRAM'!AZ132</f>
        <v>0</v>
      </c>
      <c r="P56" s="117">
        <f>-'4.  2011-2014 LRAM'!BA132</f>
        <v>0</v>
      </c>
      <c r="Q56" s="117">
        <f>-'4.  2011-2014 LRAM'!BB132</f>
        <v>0</v>
      </c>
      <c r="R56" s="118">
        <f>SUM(D56:Q56)</f>
        <v>0</v>
      </c>
      <c r="S56" s="1098"/>
      <c r="T56" s="104"/>
      <c r="U56" s="119"/>
      <c r="V56" s="1097"/>
    </row>
    <row r="57" spans="2:22" s="104" customFormat="1">
      <c r="B57" s="470" t="s">
        <v>225</v>
      </c>
      <c r="C57" s="467"/>
      <c r="D57" s="120"/>
      <c r="E57" s="120"/>
      <c r="F57" s="120"/>
      <c r="G57" s="120"/>
      <c r="H57" s="120"/>
      <c r="I57" s="120"/>
      <c r="J57" s="120"/>
      <c r="K57" s="121"/>
      <c r="L57" s="121"/>
      <c r="M57" s="121"/>
      <c r="N57" s="121"/>
      <c r="O57" s="121"/>
      <c r="P57" s="121"/>
      <c r="Q57" s="121"/>
      <c r="R57" s="122"/>
      <c r="U57" s="119"/>
      <c r="V57" s="1097"/>
    </row>
    <row r="58" spans="2:22" s="14" customFormat="1">
      <c r="B58" s="115" t="s">
        <v>226</v>
      </c>
      <c r="C58" s="116"/>
      <c r="D58" s="117">
        <f>'4.  2011-2014 LRAM'!AO271</f>
        <v>0</v>
      </c>
      <c r="E58" s="117">
        <f>'4.  2011-2014 LRAM'!AP271</f>
        <v>0</v>
      </c>
      <c r="F58" s="117">
        <f>'4.  2011-2014 LRAM'!AQ271</f>
        <v>0</v>
      </c>
      <c r="G58" s="117">
        <f>'4.  2011-2014 LRAM'!AR271</f>
        <v>0</v>
      </c>
      <c r="H58" s="117">
        <f>'4.  2011-2014 LRAM'!AS271</f>
        <v>0</v>
      </c>
      <c r="I58" s="117">
        <f>'4.  2011-2014 LRAM'!AT271</f>
        <v>0</v>
      </c>
      <c r="J58" s="117">
        <f>'4.  2011-2014 LRAM'!AU271</f>
        <v>0</v>
      </c>
      <c r="K58" s="117">
        <f>'4.  2011-2014 LRAM'!AV271</f>
        <v>0</v>
      </c>
      <c r="L58" s="117">
        <f>'4.  2011-2014 LRAM'!AW271</f>
        <v>0</v>
      </c>
      <c r="M58" s="117">
        <f>'4.  2011-2014 LRAM'!AX271</f>
        <v>0</v>
      </c>
      <c r="N58" s="117">
        <f>'4.  2011-2014 LRAM'!AY271</f>
        <v>0</v>
      </c>
      <c r="O58" s="117">
        <f>'4.  2011-2014 LRAM'!AZ271</f>
        <v>0</v>
      </c>
      <c r="P58" s="117">
        <f>'4.  2011-2014 LRAM'!BA271</f>
        <v>0</v>
      </c>
      <c r="Q58" s="117">
        <f>'4.  2011-2014 LRAM'!BB271</f>
        <v>0</v>
      </c>
      <c r="R58" s="118">
        <f>SUM(D58:Q58)</f>
        <v>0</v>
      </c>
      <c r="S58" s="832"/>
      <c r="T58" s="832"/>
      <c r="U58" s="1096"/>
      <c r="V58" s="1097"/>
    </row>
    <row r="59" spans="2:22" s="14" customFormat="1">
      <c r="B59" s="115" t="s">
        <v>227</v>
      </c>
      <c r="C59" s="116"/>
      <c r="D59" s="117">
        <f>-'4.  2011-2014 LRAM'!AO272</f>
        <v>0</v>
      </c>
      <c r="E59" s="117">
        <f>-'4.  2011-2014 LRAM'!AP272</f>
        <v>0</v>
      </c>
      <c r="F59" s="117">
        <f>-'4.  2011-2014 LRAM'!AQ272</f>
        <v>0</v>
      </c>
      <c r="G59" s="117">
        <f>-'4.  2011-2014 LRAM'!AR272</f>
        <v>0</v>
      </c>
      <c r="H59" s="117">
        <f>-'4.  2011-2014 LRAM'!AS272</f>
        <v>0</v>
      </c>
      <c r="I59" s="117">
        <f>-'4.  2011-2014 LRAM'!AT272</f>
        <v>0</v>
      </c>
      <c r="J59" s="117">
        <f>-'4.  2011-2014 LRAM'!AU272</f>
        <v>0</v>
      </c>
      <c r="K59" s="117">
        <f>-'4.  2011-2014 LRAM'!AV272</f>
        <v>0</v>
      </c>
      <c r="L59" s="117">
        <f>-'4.  2011-2014 LRAM'!AW272</f>
        <v>0</v>
      </c>
      <c r="M59" s="117">
        <f>-'4.  2011-2014 LRAM'!AX272</f>
        <v>0</v>
      </c>
      <c r="N59" s="117">
        <f>-'4.  2011-2014 LRAM'!AY272</f>
        <v>0</v>
      </c>
      <c r="O59" s="117">
        <f>-'4.  2011-2014 LRAM'!AZ272</f>
        <v>0</v>
      </c>
      <c r="P59" s="117">
        <f>-'4.  2011-2014 LRAM'!BA272</f>
        <v>0</v>
      </c>
      <c r="Q59" s="117">
        <f>-'4.  2011-2014 LRAM'!BB272</f>
        <v>0</v>
      </c>
      <c r="R59" s="118">
        <f>SUM(D59:Q59)</f>
        <v>0</v>
      </c>
      <c r="S59" s="1098"/>
      <c r="T59" s="832"/>
      <c r="U59" s="1096"/>
      <c r="V59" s="1097"/>
    </row>
    <row r="60" spans="2:22" s="104" customFormat="1">
      <c r="B60" s="470" t="s">
        <v>225</v>
      </c>
      <c r="C60" s="467"/>
      <c r="D60" s="120"/>
      <c r="E60" s="120"/>
      <c r="F60" s="120"/>
      <c r="G60" s="120"/>
      <c r="H60" s="120"/>
      <c r="I60" s="120"/>
      <c r="J60" s="120"/>
      <c r="K60" s="121"/>
      <c r="L60" s="121"/>
      <c r="M60" s="121"/>
      <c r="N60" s="121"/>
      <c r="O60" s="121"/>
      <c r="P60" s="121"/>
      <c r="Q60" s="121"/>
      <c r="R60" s="122"/>
      <c r="U60" s="119"/>
      <c r="V60" s="1097"/>
    </row>
    <row r="61" spans="2:22" s="14" customFormat="1">
      <c r="B61" s="115" t="s">
        <v>228</v>
      </c>
      <c r="C61" s="116"/>
      <c r="D61" s="117">
        <f>'4.  2011-2014 LRAM'!AO417</f>
        <v>0</v>
      </c>
      <c r="E61" s="117">
        <f>'4.  2011-2014 LRAM'!AP417</f>
        <v>0</v>
      </c>
      <c r="F61" s="117">
        <f>'4.  2011-2014 LRAM'!AQ417</f>
        <v>0</v>
      </c>
      <c r="G61" s="117">
        <f>'4.  2011-2014 LRAM'!AR417</f>
        <v>0</v>
      </c>
      <c r="H61" s="117">
        <f>'4.  2011-2014 LRAM'!AS417</f>
        <v>0</v>
      </c>
      <c r="I61" s="117">
        <f>'4.  2011-2014 LRAM'!AT417</f>
        <v>0</v>
      </c>
      <c r="J61" s="117">
        <f>'4.  2011-2014 LRAM'!AU417</f>
        <v>0</v>
      </c>
      <c r="K61" s="117">
        <f>'4.  2011-2014 LRAM'!AV417</f>
        <v>0</v>
      </c>
      <c r="L61" s="117">
        <f>'4.  2011-2014 LRAM'!AW417</f>
        <v>0</v>
      </c>
      <c r="M61" s="117">
        <f>'4.  2011-2014 LRAM'!AX417</f>
        <v>0</v>
      </c>
      <c r="N61" s="117">
        <f>'4.  2011-2014 LRAM'!AY417</f>
        <v>0</v>
      </c>
      <c r="O61" s="117">
        <f>'4.  2011-2014 LRAM'!AZ417</f>
        <v>0</v>
      </c>
      <c r="P61" s="117">
        <f>'4.  2011-2014 LRAM'!BA417</f>
        <v>0</v>
      </c>
      <c r="Q61" s="117">
        <f>'4.  2011-2014 LRAM'!BB417</f>
        <v>0</v>
      </c>
      <c r="R61" s="118">
        <f>SUM(D61:Q61)</f>
        <v>0</v>
      </c>
      <c r="S61" s="832"/>
      <c r="T61" s="832"/>
      <c r="U61" s="1096"/>
      <c r="V61" s="1097"/>
    </row>
    <row r="62" spans="2:22" s="14" customFormat="1">
      <c r="B62" s="115" t="s">
        <v>229</v>
      </c>
      <c r="C62" s="116"/>
      <c r="D62" s="117">
        <f>-'4.  2011-2014 LRAM'!AO418</f>
        <v>0</v>
      </c>
      <c r="E62" s="117">
        <f>-'4.  2011-2014 LRAM'!AP418</f>
        <v>0</v>
      </c>
      <c r="F62" s="117">
        <f>-'4.  2011-2014 LRAM'!AQ418</f>
        <v>0</v>
      </c>
      <c r="G62" s="117">
        <f>-'4.  2011-2014 LRAM'!AR418</f>
        <v>0</v>
      </c>
      <c r="H62" s="117">
        <f>-'4.  2011-2014 LRAM'!AS418</f>
        <v>0</v>
      </c>
      <c r="I62" s="117">
        <f>-'4.  2011-2014 LRAM'!AT418</f>
        <v>0</v>
      </c>
      <c r="J62" s="117">
        <f>-'4.  2011-2014 LRAM'!AU418</f>
        <v>0</v>
      </c>
      <c r="K62" s="117">
        <f>-'4.  2011-2014 LRAM'!AV418</f>
        <v>0</v>
      </c>
      <c r="L62" s="117">
        <f>-'4.  2011-2014 LRAM'!AW418</f>
        <v>0</v>
      </c>
      <c r="M62" s="117">
        <f>-'4.  2011-2014 LRAM'!AX418</f>
        <v>0</v>
      </c>
      <c r="N62" s="117">
        <f>-'4.  2011-2014 LRAM'!AY418</f>
        <v>0</v>
      </c>
      <c r="O62" s="117">
        <f>-'4.  2011-2014 LRAM'!AZ418</f>
        <v>0</v>
      </c>
      <c r="P62" s="117">
        <f>-'4.  2011-2014 LRAM'!BA418</f>
        <v>0</v>
      </c>
      <c r="Q62" s="117">
        <f>-'4.  2011-2014 LRAM'!BB418</f>
        <v>0</v>
      </c>
      <c r="R62" s="118">
        <f>SUM(D62:Q62)</f>
        <v>0</v>
      </c>
      <c r="S62" s="1098"/>
      <c r="T62" s="832"/>
      <c r="U62" s="1096"/>
      <c r="V62" s="1097"/>
    </row>
    <row r="63" spans="2:22" s="104" customFormat="1">
      <c r="B63" s="470" t="s">
        <v>225</v>
      </c>
      <c r="C63" s="467"/>
      <c r="D63" s="120"/>
      <c r="E63" s="120"/>
      <c r="F63" s="120"/>
      <c r="G63" s="120"/>
      <c r="H63" s="120"/>
      <c r="I63" s="120"/>
      <c r="J63" s="120"/>
      <c r="K63" s="121"/>
      <c r="L63" s="121"/>
      <c r="M63" s="121"/>
      <c r="N63" s="121"/>
      <c r="O63" s="121"/>
      <c r="P63" s="121"/>
      <c r="Q63" s="121"/>
      <c r="R63" s="122"/>
      <c r="U63" s="119"/>
      <c r="V63" s="1097"/>
    </row>
    <row r="64" spans="2:22" s="14" customFormat="1">
      <c r="B64" s="115" t="s">
        <v>230</v>
      </c>
      <c r="C64" s="116"/>
      <c r="D64" s="117">
        <f>'4.  2011-2014 LRAM'!AO558</f>
        <v>0</v>
      </c>
      <c r="E64" s="117">
        <f>'4.  2011-2014 LRAM'!AP558</f>
        <v>0</v>
      </c>
      <c r="F64" s="117">
        <f>'4.  2011-2014 LRAM'!AQ558</f>
        <v>0</v>
      </c>
      <c r="G64" s="117">
        <f>'4.  2011-2014 LRAM'!AR558</f>
        <v>0</v>
      </c>
      <c r="H64" s="117">
        <f>'4.  2011-2014 LRAM'!AS558</f>
        <v>0</v>
      </c>
      <c r="I64" s="117">
        <f>'4.  2011-2014 LRAM'!AT558</f>
        <v>0</v>
      </c>
      <c r="J64" s="117">
        <f>'4.  2011-2014 LRAM'!AU558</f>
        <v>0</v>
      </c>
      <c r="K64" s="117">
        <f>'4.  2011-2014 LRAM'!AV558</f>
        <v>0</v>
      </c>
      <c r="L64" s="117">
        <f>'4.  2011-2014 LRAM'!AW558</f>
        <v>0</v>
      </c>
      <c r="M64" s="117">
        <f>'4.  2011-2014 LRAM'!AX558</f>
        <v>0</v>
      </c>
      <c r="N64" s="117">
        <f>'4.  2011-2014 LRAM'!AY558</f>
        <v>0</v>
      </c>
      <c r="O64" s="117">
        <f>'4.  2011-2014 LRAM'!AZ558</f>
        <v>0</v>
      </c>
      <c r="P64" s="117">
        <f>'4.  2011-2014 LRAM'!BA558</f>
        <v>0</v>
      </c>
      <c r="Q64" s="117">
        <f>'4.  2011-2014 LRAM'!BB558</f>
        <v>0</v>
      </c>
      <c r="R64" s="118">
        <f>SUM(D64:Q64)</f>
        <v>0</v>
      </c>
      <c r="S64" s="832"/>
      <c r="T64" s="832"/>
      <c r="U64" s="1096"/>
      <c r="V64" s="1097"/>
    </row>
    <row r="65" spans="2:22" s="14" customFormat="1">
      <c r="B65" s="115" t="s">
        <v>231</v>
      </c>
      <c r="C65" s="116"/>
      <c r="D65" s="117">
        <f>-'4.  2011-2014 LRAM'!AO559</f>
        <v>0</v>
      </c>
      <c r="E65" s="117">
        <f>-'4.  2011-2014 LRAM'!AP559</f>
        <v>0</v>
      </c>
      <c r="F65" s="117">
        <f>-'4.  2011-2014 LRAM'!AQ559</f>
        <v>0</v>
      </c>
      <c r="G65" s="117">
        <f>-'4.  2011-2014 LRAM'!AR559</f>
        <v>0</v>
      </c>
      <c r="H65" s="117">
        <f>-'4.  2011-2014 LRAM'!AS559</f>
        <v>0</v>
      </c>
      <c r="I65" s="117">
        <f>-'4.  2011-2014 LRAM'!AT559</f>
        <v>0</v>
      </c>
      <c r="J65" s="117">
        <f>-'4.  2011-2014 LRAM'!AU559</f>
        <v>0</v>
      </c>
      <c r="K65" s="117">
        <f>-'4.  2011-2014 LRAM'!AV559</f>
        <v>0</v>
      </c>
      <c r="L65" s="117">
        <f>-'4.  2011-2014 LRAM'!AW559</f>
        <v>0</v>
      </c>
      <c r="M65" s="117">
        <f>-'4.  2011-2014 LRAM'!AX559</f>
        <v>0</v>
      </c>
      <c r="N65" s="117">
        <f>-'4.  2011-2014 LRAM'!AY559</f>
        <v>0</v>
      </c>
      <c r="O65" s="117">
        <f>-'4.  2011-2014 LRAM'!AZ559</f>
        <v>0</v>
      </c>
      <c r="P65" s="117">
        <f>-'4.  2011-2014 LRAM'!BA559</f>
        <v>0</v>
      </c>
      <c r="Q65" s="117">
        <f>-'4.  2011-2014 LRAM'!BB559</f>
        <v>0</v>
      </c>
      <c r="R65" s="118">
        <f>SUM(D65:Q65)</f>
        <v>0</v>
      </c>
      <c r="S65" s="1098"/>
      <c r="T65" s="832"/>
      <c r="U65" s="1096"/>
      <c r="V65" s="1097"/>
    </row>
    <row r="66" spans="2:22" s="104" customFormat="1">
      <c r="B66" s="470" t="s">
        <v>225</v>
      </c>
      <c r="C66" s="467"/>
      <c r="D66" s="120"/>
      <c r="E66" s="120"/>
      <c r="F66" s="120"/>
      <c r="G66" s="120"/>
      <c r="H66" s="120"/>
      <c r="I66" s="120"/>
      <c r="J66" s="120"/>
      <c r="K66" s="121"/>
      <c r="L66" s="121"/>
      <c r="M66" s="121"/>
      <c r="N66" s="121"/>
      <c r="O66" s="121"/>
      <c r="P66" s="121"/>
      <c r="Q66" s="121"/>
      <c r="R66" s="122"/>
      <c r="U66" s="119"/>
      <c r="V66" s="1097"/>
    </row>
    <row r="67" spans="2:22" s="14" customFormat="1">
      <c r="B67" s="115" t="s">
        <v>232</v>
      </c>
      <c r="C67" s="404"/>
      <c r="D67" s="123">
        <f>'5.  2015-2027 LRAM'!AJ208</f>
        <v>0</v>
      </c>
      <c r="E67" s="123">
        <f>'5.  2015-2027 LRAM'!AK208</f>
        <v>0</v>
      </c>
      <c r="F67" s="123">
        <f>'5.  2015-2027 LRAM'!AL208</f>
        <v>0</v>
      </c>
      <c r="G67" s="123">
        <f>'5.  2015-2027 LRAM'!AM208</f>
        <v>0</v>
      </c>
      <c r="H67" s="123">
        <f>'5.  2015-2027 LRAM'!AN208</f>
        <v>0</v>
      </c>
      <c r="I67" s="123">
        <f>'5.  2015-2027 LRAM'!AO208</f>
        <v>0</v>
      </c>
      <c r="J67" s="123">
        <f>'5.  2015-2027 LRAM'!AP208</f>
        <v>0</v>
      </c>
      <c r="K67" s="123">
        <f>'5.  2015-2027 LRAM'!AQ208</f>
        <v>0</v>
      </c>
      <c r="L67" s="123">
        <f>'5.  2015-2027 LRAM'!AR208</f>
        <v>0</v>
      </c>
      <c r="M67" s="123">
        <f>'5.  2015-2027 LRAM'!AS208</f>
        <v>0</v>
      </c>
      <c r="N67" s="123">
        <f>'5.  2015-2027 LRAM'!AT208</f>
        <v>0</v>
      </c>
      <c r="O67" s="123">
        <f>'5.  2015-2027 LRAM'!AU208</f>
        <v>0</v>
      </c>
      <c r="P67" s="123">
        <f>'5.  2015-2027 LRAM'!AV208</f>
        <v>0</v>
      </c>
      <c r="Q67" s="123">
        <f>'5.  2015-2027 LRAM'!AW208</f>
        <v>0</v>
      </c>
      <c r="R67" s="118">
        <f>SUM(D67:Q67)</f>
        <v>0</v>
      </c>
      <c r="S67" s="832"/>
      <c r="T67" s="832"/>
      <c r="U67" s="1096"/>
      <c r="V67" s="1097"/>
    </row>
    <row r="68" spans="2:22" s="14" customFormat="1">
      <c r="B68" s="115" t="s">
        <v>233</v>
      </c>
      <c r="C68" s="116"/>
      <c r="D68" s="123">
        <f>-'5.  2015-2027 LRAM'!AJ209</f>
        <v>0</v>
      </c>
      <c r="E68" s="123">
        <f>-'5.  2015-2027 LRAM'!AK209</f>
        <v>0</v>
      </c>
      <c r="F68" s="123">
        <f>-'5.  2015-2027 LRAM'!AL209</f>
        <v>0</v>
      </c>
      <c r="G68" s="123">
        <f>-'5.  2015-2027 LRAM'!AM209</f>
        <v>0</v>
      </c>
      <c r="H68" s="123">
        <f>-'5.  2015-2027 LRAM'!AN209</f>
        <v>0</v>
      </c>
      <c r="I68" s="123">
        <f>-'5.  2015-2027 LRAM'!AO209</f>
        <v>0</v>
      </c>
      <c r="J68" s="123">
        <f>-'5.  2015-2027 LRAM'!AP209</f>
        <v>0</v>
      </c>
      <c r="K68" s="123">
        <f>-'5.  2015-2027 LRAM'!AQ209</f>
        <v>0</v>
      </c>
      <c r="L68" s="123">
        <f>-'5.  2015-2027 LRAM'!AR209</f>
        <v>0</v>
      </c>
      <c r="M68" s="123">
        <f>-'5.  2015-2027 LRAM'!AS209</f>
        <v>0</v>
      </c>
      <c r="N68" s="123">
        <f>-'5.  2015-2027 LRAM'!AT209</f>
        <v>0</v>
      </c>
      <c r="O68" s="123">
        <f>-'5.  2015-2027 LRAM'!AU209</f>
        <v>0</v>
      </c>
      <c r="P68" s="123">
        <f>-'5.  2015-2027 LRAM'!AV209</f>
        <v>0</v>
      </c>
      <c r="Q68" s="123">
        <f>-'5.  2015-2027 LRAM'!AW209</f>
        <v>0</v>
      </c>
      <c r="R68" s="118">
        <f>SUM(D68:Q68)</f>
        <v>0</v>
      </c>
      <c r="S68" s="1098"/>
      <c r="T68" s="832"/>
      <c r="U68" s="1096"/>
      <c r="V68" s="1097"/>
    </row>
    <row r="69" spans="2:22" s="104" customFormat="1">
      <c r="B69" s="470" t="s">
        <v>225</v>
      </c>
      <c r="C69" s="467"/>
      <c r="D69" s="120"/>
      <c r="E69" s="120"/>
      <c r="F69" s="120"/>
      <c r="G69" s="120"/>
      <c r="H69" s="120"/>
      <c r="I69" s="120"/>
      <c r="J69" s="120"/>
      <c r="K69" s="121"/>
      <c r="L69" s="121"/>
      <c r="M69" s="121"/>
      <c r="N69" s="121"/>
      <c r="O69" s="121"/>
      <c r="P69" s="121"/>
      <c r="Q69" s="121"/>
      <c r="R69" s="122"/>
      <c r="U69" s="119"/>
      <c r="V69" s="1097"/>
    </row>
    <row r="70" spans="2:22" s="14" customFormat="1">
      <c r="B70" s="115" t="s">
        <v>234</v>
      </c>
      <c r="C70" s="404"/>
      <c r="D70" s="117">
        <f>'5.  2015-2027 LRAM'!AJ409</f>
        <v>0</v>
      </c>
      <c r="E70" s="117">
        <f>'5.  2015-2027 LRAM'!AK409</f>
        <v>0</v>
      </c>
      <c r="F70" s="117">
        <f>'5.  2015-2027 LRAM'!AL409</f>
        <v>0</v>
      </c>
      <c r="G70" s="117">
        <f>'5.  2015-2027 LRAM'!AM409</f>
        <v>0</v>
      </c>
      <c r="H70" s="117">
        <f>'5.  2015-2027 LRAM'!AN409</f>
        <v>0</v>
      </c>
      <c r="I70" s="117">
        <f>'5.  2015-2027 LRAM'!AO409</f>
        <v>0</v>
      </c>
      <c r="J70" s="117">
        <f>'5.  2015-2027 LRAM'!AP409</f>
        <v>0</v>
      </c>
      <c r="K70" s="117">
        <f>'5.  2015-2027 LRAM'!AQ409</f>
        <v>0</v>
      </c>
      <c r="L70" s="117">
        <f>'5.  2015-2027 LRAM'!AR409</f>
        <v>0</v>
      </c>
      <c r="M70" s="117">
        <f>'5.  2015-2027 LRAM'!AS409</f>
        <v>0</v>
      </c>
      <c r="N70" s="117">
        <f>'5.  2015-2027 LRAM'!AT409</f>
        <v>0</v>
      </c>
      <c r="O70" s="117">
        <f>'5.  2015-2027 LRAM'!AU409</f>
        <v>0</v>
      </c>
      <c r="P70" s="117">
        <f>'5.  2015-2027 LRAM'!AV409</f>
        <v>0</v>
      </c>
      <c r="Q70" s="117">
        <f>'5.  2015-2027 LRAM'!AW409</f>
        <v>0</v>
      </c>
      <c r="R70" s="118">
        <f>SUM(D70:Q70)</f>
        <v>0</v>
      </c>
      <c r="S70" s="832"/>
      <c r="T70" s="832"/>
      <c r="U70" s="1096"/>
      <c r="V70" s="1097"/>
    </row>
    <row r="71" spans="2:22" s="14" customFormat="1">
      <c r="B71" s="115" t="s">
        <v>235</v>
      </c>
      <c r="C71" s="116"/>
      <c r="D71" s="117">
        <f>-'5.  2015-2027 LRAM'!AJ410</f>
        <v>0</v>
      </c>
      <c r="E71" s="117">
        <f>-'5.  2015-2027 LRAM'!AK410</f>
        <v>0</v>
      </c>
      <c r="F71" s="117">
        <f>-'5.  2015-2027 LRAM'!AL410</f>
        <v>0</v>
      </c>
      <c r="G71" s="117">
        <f>-'5.  2015-2027 LRAM'!AM410</f>
        <v>0</v>
      </c>
      <c r="H71" s="117">
        <f>-'5.  2015-2027 LRAM'!AN410</f>
        <v>0</v>
      </c>
      <c r="I71" s="117">
        <f>-'5.  2015-2027 LRAM'!AO410</f>
        <v>0</v>
      </c>
      <c r="J71" s="117">
        <f>-'5.  2015-2027 LRAM'!AP410</f>
        <v>0</v>
      </c>
      <c r="K71" s="117">
        <f>-'5.  2015-2027 LRAM'!AQ410</f>
        <v>0</v>
      </c>
      <c r="L71" s="117">
        <f>-'5.  2015-2027 LRAM'!AR410</f>
        <v>0</v>
      </c>
      <c r="M71" s="117">
        <f>-'5.  2015-2027 LRAM'!AS410</f>
        <v>0</v>
      </c>
      <c r="N71" s="117">
        <f>-'5.  2015-2027 LRAM'!AT410</f>
        <v>0</v>
      </c>
      <c r="O71" s="117">
        <f>-'5.  2015-2027 LRAM'!AU410</f>
        <v>0</v>
      </c>
      <c r="P71" s="117">
        <f>-'5.  2015-2027 LRAM'!AV410</f>
        <v>0</v>
      </c>
      <c r="Q71" s="117">
        <f>-'5.  2015-2027 LRAM'!AW410</f>
        <v>0</v>
      </c>
      <c r="R71" s="118">
        <f>SUM(D71:Q71)</f>
        <v>0</v>
      </c>
      <c r="S71" s="1098"/>
      <c r="T71" s="832"/>
      <c r="U71" s="1096"/>
      <c r="V71" s="1097"/>
    </row>
    <row r="72" spans="2:22" s="104" customFormat="1">
      <c r="B72" s="470" t="s">
        <v>225</v>
      </c>
      <c r="C72" s="467"/>
      <c r="D72" s="120"/>
      <c r="E72" s="120"/>
      <c r="F72" s="120"/>
      <c r="G72" s="120"/>
      <c r="H72" s="120"/>
      <c r="I72" s="120"/>
      <c r="J72" s="120"/>
      <c r="K72" s="121"/>
      <c r="L72" s="121"/>
      <c r="M72" s="121"/>
      <c r="N72" s="121"/>
      <c r="O72" s="121"/>
      <c r="P72" s="121"/>
      <c r="Q72" s="121"/>
      <c r="R72" s="122"/>
      <c r="U72" s="119"/>
      <c r="V72" s="1097"/>
    </row>
    <row r="73" spans="2:22" s="14" customFormat="1">
      <c r="B73" s="115" t="s">
        <v>236</v>
      </c>
      <c r="C73" s="404"/>
      <c r="D73" s="117">
        <f>'5.  2015-2027 LRAM'!AJ613</f>
        <v>0</v>
      </c>
      <c r="E73" s="117">
        <f>'5.  2015-2027 LRAM'!AK613</f>
        <v>0</v>
      </c>
      <c r="F73" s="117">
        <f>'5.  2015-2027 LRAM'!AL613</f>
        <v>0</v>
      </c>
      <c r="G73" s="117">
        <f>'5.  2015-2027 LRAM'!AM613</f>
        <v>0</v>
      </c>
      <c r="H73" s="117">
        <f>'5.  2015-2027 LRAM'!AN613</f>
        <v>0</v>
      </c>
      <c r="I73" s="117">
        <f>'5.  2015-2027 LRAM'!AO613</f>
        <v>0</v>
      </c>
      <c r="J73" s="117">
        <f>'5.  2015-2027 LRAM'!AP613</f>
        <v>0</v>
      </c>
      <c r="K73" s="117">
        <f>'5.  2015-2027 LRAM'!AQ613</f>
        <v>0</v>
      </c>
      <c r="L73" s="117">
        <f>'5.  2015-2027 LRAM'!AR613</f>
        <v>0</v>
      </c>
      <c r="M73" s="117">
        <f>'5.  2015-2027 LRAM'!AS613</f>
        <v>0</v>
      </c>
      <c r="N73" s="117">
        <f>'5.  2015-2027 LRAM'!AT613</f>
        <v>0</v>
      </c>
      <c r="O73" s="117">
        <f>'5.  2015-2027 LRAM'!AU613</f>
        <v>0</v>
      </c>
      <c r="P73" s="117">
        <f>'5.  2015-2027 LRAM'!AV613</f>
        <v>0</v>
      </c>
      <c r="Q73" s="117">
        <f>'5.  2015-2027 LRAM'!AW613</f>
        <v>0</v>
      </c>
      <c r="R73" s="118">
        <f>SUM(D73:Q73)</f>
        <v>0</v>
      </c>
      <c r="S73" s="832"/>
      <c r="T73" s="832"/>
      <c r="U73" s="1096"/>
      <c r="V73" s="1097"/>
    </row>
    <row r="74" spans="2:22" s="14" customFormat="1">
      <c r="B74" s="115" t="s">
        <v>237</v>
      </c>
      <c r="C74" s="116"/>
      <c r="D74" s="117">
        <f>-'5.  2015-2027 LRAM'!AJ614</f>
        <v>0</v>
      </c>
      <c r="E74" s="117">
        <f>-'5.  2015-2027 LRAM'!AK614</f>
        <v>0</v>
      </c>
      <c r="F74" s="117">
        <f>-'5.  2015-2027 LRAM'!AL614</f>
        <v>0</v>
      </c>
      <c r="G74" s="117">
        <f>-'5.  2015-2027 LRAM'!AM614</f>
        <v>0</v>
      </c>
      <c r="H74" s="117">
        <f>-'5.  2015-2027 LRAM'!AN614</f>
        <v>0</v>
      </c>
      <c r="I74" s="117">
        <f>-'5.  2015-2027 LRAM'!AO614</f>
        <v>0</v>
      </c>
      <c r="J74" s="117">
        <f>-'5.  2015-2027 LRAM'!AP614</f>
        <v>0</v>
      </c>
      <c r="K74" s="117">
        <f>-'5.  2015-2027 LRAM'!AQ614</f>
        <v>0</v>
      </c>
      <c r="L74" s="117">
        <f>-'5.  2015-2027 LRAM'!AR614</f>
        <v>0</v>
      </c>
      <c r="M74" s="117">
        <f>-'5.  2015-2027 LRAM'!AS614</f>
        <v>0</v>
      </c>
      <c r="N74" s="117">
        <f>-'5.  2015-2027 LRAM'!AT614</f>
        <v>0</v>
      </c>
      <c r="O74" s="117">
        <f>-'5.  2015-2027 LRAM'!AU614</f>
        <v>0</v>
      </c>
      <c r="P74" s="117">
        <f>-'5.  2015-2027 LRAM'!AV614</f>
        <v>0</v>
      </c>
      <c r="Q74" s="117">
        <f>-'5.  2015-2027 LRAM'!AW614</f>
        <v>0</v>
      </c>
      <c r="R74" s="118">
        <f>SUM(D74:Q74)</f>
        <v>0</v>
      </c>
      <c r="S74" s="1098"/>
      <c r="T74" s="832"/>
      <c r="U74" s="1096"/>
      <c r="V74" s="1097"/>
    </row>
    <row r="75" spans="2:22" s="104" customFormat="1">
      <c r="B75" s="470" t="s">
        <v>225</v>
      </c>
      <c r="C75" s="467"/>
      <c r="D75" s="120"/>
      <c r="E75" s="120"/>
      <c r="F75" s="120"/>
      <c r="G75" s="120"/>
      <c r="H75" s="120"/>
      <c r="I75" s="120"/>
      <c r="J75" s="120"/>
      <c r="K75" s="121"/>
      <c r="L75" s="121"/>
      <c r="M75" s="121"/>
      <c r="N75" s="121"/>
      <c r="O75" s="121"/>
      <c r="P75" s="121"/>
      <c r="Q75" s="121"/>
      <c r="R75" s="122"/>
      <c r="U75" s="119"/>
      <c r="V75" s="1097"/>
    </row>
    <row r="76" spans="2:22" s="14" customFormat="1">
      <c r="B76" s="115" t="s">
        <v>238</v>
      </c>
      <c r="C76" s="404"/>
      <c r="D76" s="117">
        <f>'5.  2015-2027 LRAM'!AJ809</f>
        <v>0</v>
      </c>
      <c r="E76" s="117">
        <f>'5.  2015-2027 LRAM'!AK809</f>
        <v>0</v>
      </c>
      <c r="F76" s="117">
        <f>'5.  2015-2027 LRAM'!AL809</f>
        <v>0</v>
      </c>
      <c r="G76" s="117">
        <f>'5.  2015-2027 LRAM'!AM809</f>
        <v>0</v>
      </c>
      <c r="H76" s="117">
        <f>'5.  2015-2027 LRAM'!AN809</f>
        <v>0</v>
      </c>
      <c r="I76" s="117">
        <f>'5.  2015-2027 LRAM'!AO809</f>
        <v>0</v>
      </c>
      <c r="J76" s="117">
        <f>'5.  2015-2027 LRAM'!AP809</f>
        <v>0</v>
      </c>
      <c r="K76" s="117">
        <f>'5.  2015-2027 LRAM'!AQ809</f>
        <v>0</v>
      </c>
      <c r="L76" s="117">
        <f>'5.  2015-2027 LRAM'!AR809</f>
        <v>0</v>
      </c>
      <c r="M76" s="117">
        <f>'5.  2015-2027 LRAM'!AS809</f>
        <v>0</v>
      </c>
      <c r="N76" s="117">
        <f>'5.  2015-2027 LRAM'!AT809</f>
        <v>0</v>
      </c>
      <c r="O76" s="117">
        <f>'5.  2015-2027 LRAM'!AU809</f>
        <v>0</v>
      </c>
      <c r="P76" s="117">
        <f>'5.  2015-2027 LRAM'!AV809</f>
        <v>0</v>
      </c>
      <c r="Q76" s="117">
        <f>'5.  2015-2027 LRAM'!AW809</f>
        <v>0</v>
      </c>
      <c r="R76" s="118">
        <f>SUM(D76:Q76)</f>
        <v>0</v>
      </c>
      <c r="S76" s="832"/>
      <c r="T76" s="832"/>
      <c r="U76" s="1096"/>
      <c r="V76" s="1097"/>
    </row>
    <row r="77" spans="2:22" s="14" customFormat="1" ht="16.5" customHeight="1">
      <c r="B77" s="115" t="s">
        <v>239</v>
      </c>
      <c r="C77" s="116"/>
      <c r="D77" s="117">
        <f>-'5.  2015-2027 LRAM'!AJ810</f>
        <v>0</v>
      </c>
      <c r="E77" s="117">
        <f>-'5.  2015-2027 LRAM'!AK810</f>
        <v>0</v>
      </c>
      <c r="F77" s="117">
        <f>-'5.  2015-2027 LRAM'!AL810</f>
        <v>0</v>
      </c>
      <c r="G77" s="117">
        <f>-'5.  2015-2027 LRAM'!AM810</f>
        <v>0</v>
      </c>
      <c r="H77" s="117">
        <f>-'5.  2015-2027 LRAM'!AN810</f>
        <v>0</v>
      </c>
      <c r="I77" s="117">
        <f>-'5.  2015-2027 LRAM'!AO810</f>
        <v>0</v>
      </c>
      <c r="J77" s="117">
        <f>-'5.  2015-2027 LRAM'!AP810</f>
        <v>0</v>
      </c>
      <c r="K77" s="117">
        <f>-'5.  2015-2027 LRAM'!AQ810</f>
        <v>0</v>
      </c>
      <c r="L77" s="117">
        <f>-'5.  2015-2027 LRAM'!AR810</f>
        <v>0</v>
      </c>
      <c r="M77" s="117">
        <f>-'5.  2015-2027 LRAM'!AS810</f>
        <v>0</v>
      </c>
      <c r="N77" s="117">
        <f>-'5.  2015-2027 LRAM'!AT810</f>
        <v>0</v>
      </c>
      <c r="O77" s="117">
        <f>-'5.  2015-2027 LRAM'!AU810</f>
        <v>0</v>
      </c>
      <c r="P77" s="117">
        <f>-'5.  2015-2027 LRAM'!AV810</f>
        <v>0</v>
      </c>
      <c r="Q77" s="117">
        <f>-'5.  2015-2027 LRAM'!AW810</f>
        <v>0</v>
      </c>
      <c r="R77" s="118">
        <f>SUM(D77:Q77)</f>
        <v>0</v>
      </c>
      <c r="S77" s="1098"/>
      <c r="T77" s="832"/>
      <c r="U77" s="1096"/>
      <c r="V77" s="1097"/>
    </row>
    <row r="78" spans="2:22" s="104" customFormat="1">
      <c r="B78" s="470" t="s">
        <v>225</v>
      </c>
      <c r="C78" s="467"/>
      <c r="D78" s="120"/>
      <c r="E78" s="120"/>
      <c r="F78" s="120"/>
      <c r="G78" s="120"/>
      <c r="H78" s="120"/>
      <c r="I78" s="120"/>
      <c r="J78" s="120"/>
      <c r="K78" s="121"/>
      <c r="L78" s="121"/>
      <c r="M78" s="121"/>
      <c r="N78" s="121"/>
      <c r="O78" s="121"/>
      <c r="P78" s="121"/>
      <c r="Q78" s="121"/>
      <c r="R78" s="122"/>
      <c r="U78" s="119"/>
      <c r="V78" s="1097"/>
    </row>
    <row r="79" spans="2:22" s="14" customFormat="1">
      <c r="B79" s="115" t="s">
        <v>240</v>
      </c>
      <c r="C79" s="116"/>
      <c r="D79" s="117">
        <f>'5.  2015-2027 LRAM'!AJ1012</f>
        <v>0</v>
      </c>
      <c r="E79" s="117">
        <f>'5.  2015-2027 LRAM'!AK1012</f>
        <v>0</v>
      </c>
      <c r="F79" s="117">
        <f>'5.  2015-2027 LRAM'!AL1012</f>
        <v>0</v>
      </c>
      <c r="G79" s="117">
        <f>'5.  2015-2027 LRAM'!AM1012</f>
        <v>0</v>
      </c>
      <c r="H79" s="117">
        <f>'5.  2015-2027 LRAM'!AN1012</f>
        <v>0</v>
      </c>
      <c r="I79" s="117">
        <f>'5.  2015-2027 LRAM'!AO1012</f>
        <v>0</v>
      </c>
      <c r="J79" s="117">
        <f>'5.  2015-2027 LRAM'!AP1012</f>
        <v>0</v>
      </c>
      <c r="K79" s="117">
        <f>'5.  2015-2027 LRAM'!AQ1012</f>
        <v>0</v>
      </c>
      <c r="L79" s="117">
        <f>'5.  2015-2027 LRAM'!AR1012</f>
        <v>0</v>
      </c>
      <c r="M79" s="117">
        <f>'5.  2015-2027 LRAM'!AS1012</f>
        <v>0</v>
      </c>
      <c r="N79" s="117">
        <f>'5.  2015-2027 LRAM'!AT1012</f>
        <v>0</v>
      </c>
      <c r="O79" s="117">
        <f>'5.  2015-2027 LRAM'!AU1012</f>
        <v>0</v>
      </c>
      <c r="P79" s="117">
        <f>'5.  2015-2027 LRAM'!AV1012</f>
        <v>0</v>
      </c>
      <c r="Q79" s="117">
        <f>'5.  2015-2027 LRAM'!AW1012</f>
        <v>0</v>
      </c>
      <c r="R79" s="118">
        <f>SUM(D79:Q79)</f>
        <v>0</v>
      </c>
      <c r="S79" s="832"/>
      <c r="T79" s="832"/>
      <c r="U79" s="1096"/>
      <c r="V79" s="1097"/>
    </row>
    <row r="80" spans="2:22" s="14" customFormat="1">
      <c r="B80" s="115" t="s">
        <v>241</v>
      </c>
      <c r="C80" s="116"/>
      <c r="D80" s="117">
        <f>-'5.  2015-2027 LRAM'!AJ1013</f>
        <v>0</v>
      </c>
      <c r="E80" s="117">
        <f>-'5.  2015-2027 LRAM'!AK1013</f>
        <v>0</v>
      </c>
      <c r="F80" s="117">
        <f>-'5.  2015-2027 LRAM'!AL1013</f>
        <v>0</v>
      </c>
      <c r="G80" s="117">
        <f>-'5.  2015-2027 LRAM'!AM1013</f>
        <v>0</v>
      </c>
      <c r="H80" s="117">
        <f>-'5.  2015-2027 LRAM'!AN1013</f>
        <v>0</v>
      </c>
      <c r="I80" s="117">
        <f>-'5.  2015-2027 LRAM'!AO1013</f>
        <v>0</v>
      </c>
      <c r="J80" s="117">
        <f>-'5.  2015-2027 LRAM'!AP1013</f>
        <v>0</v>
      </c>
      <c r="K80" s="117">
        <f>-'5.  2015-2027 LRAM'!AQ1013</f>
        <v>0</v>
      </c>
      <c r="L80" s="117">
        <f>-'5.  2015-2027 LRAM'!AR1013</f>
        <v>0</v>
      </c>
      <c r="M80" s="117">
        <f>-'5.  2015-2027 LRAM'!AS1013</f>
        <v>0</v>
      </c>
      <c r="N80" s="117">
        <f>-'5.  2015-2027 LRAM'!AT1013</f>
        <v>0</v>
      </c>
      <c r="O80" s="117">
        <f>-'5.  2015-2027 LRAM'!AU1013</f>
        <v>0</v>
      </c>
      <c r="P80" s="117">
        <f>-'5.  2015-2027 LRAM'!AV1013</f>
        <v>0</v>
      </c>
      <c r="Q80" s="117">
        <f>-'5.  2015-2027 LRAM'!AW1013</f>
        <v>0</v>
      </c>
      <c r="R80" s="118">
        <f>SUM(D80:Q80)</f>
        <v>0</v>
      </c>
      <c r="S80" s="1098"/>
      <c r="T80" s="832"/>
      <c r="U80" s="1096"/>
      <c r="V80" s="1097"/>
    </row>
    <row r="81" spans="2:22" s="104" customFormat="1">
      <c r="B81" s="470" t="s">
        <v>225</v>
      </c>
      <c r="C81" s="467"/>
      <c r="D81" s="120"/>
      <c r="E81" s="120"/>
      <c r="F81" s="120"/>
      <c r="G81" s="120"/>
      <c r="H81" s="120"/>
      <c r="I81" s="120"/>
      <c r="J81" s="120"/>
      <c r="K81" s="121"/>
      <c r="L81" s="121"/>
      <c r="M81" s="121"/>
      <c r="N81" s="121"/>
      <c r="O81" s="121"/>
      <c r="P81" s="121"/>
      <c r="Q81" s="121"/>
      <c r="R81" s="122"/>
      <c r="U81" s="119"/>
      <c r="V81" s="1097"/>
    </row>
    <row r="82" spans="2:22" s="14" customFormat="1">
      <c r="B82" s="115" t="s">
        <v>242</v>
      </c>
      <c r="C82" s="404"/>
      <c r="D82" s="117">
        <f>'5.  2015-2027 LRAM'!AJ1213</f>
        <v>0</v>
      </c>
      <c r="E82" s="117">
        <f>'5.  2015-2027 LRAM'!AK1213</f>
        <v>327931.92770756845</v>
      </c>
      <c r="F82" s="117">
        <f>'5.  2015-2027 LRAM'!AL1213</f>
        <v>233815928.23134875</v>
      </c>
      <c r="G82" s="117">
        <f>'5.  2015-2027 LRAM'!AM1213</f>
        <v>5809077.5637037484</v>
      </c>
      <c r="H82" s="117">
        <f>'5.  2015-2027 LRAM'!AN1213</f>
        <v>64779541.71500212</v>
      </c>
      <c r="I82" s="117">
        <f>'5.  2015-2027 LRAM'!AO1213</f>
        <v>69.208305445960562</v>
      </c>
      <c r="J82" s="117">
        <f>'5.  2015-2027 LRAM'!AP1213</f>
        <v>0</v>
      </c>
      <c r="K82" s="117">
        <f>'5.  2015-2027 LRAM'!AQ1213</f>
        <v>36797808.79348617</v>
      </c>
      <c r="L82" s="117">
        <f>'5.  2015-2027 LRAM'!AR1213</f>
        <v>0</v>
      </c>
      <c r="M82" s="117">
        <f>'5.  2015-2027 LRAM'!AS1213</f>
        <v>53919.159545599723</v>
      </c>
      <c r="N82" s="117">
        <f>'5.  2015-2027 LRAM'!AT1213</f>
        <v>133820130.82850011</v>
      </c>
      <c r="O82" s="117">
        <f>'5.  2015-2027 LRAM'!AU1213</f>
        <v>65094798.193716936</v>
      </c>
      <c r="P82" s="117">
        <f>'5.  2015-2027 LRAM'!AV1213</f>
        <v>0</v>
      </c>
      <c r="Q82" s="117">
        <f>'5.  2015-2027 LRAM'!AW1213</f>
        <v>0</v>
      </c>
      <c r="R82" s="118">
        <f>SUM(D82:Q82)</f>
        <v>540499205.62131643</v>
      </c>
      <c r="S82" s="832"/>
      <c r="T82" s="832"/>
      <c r="U82" s="1096"/>
      <c r="V82" s="1097"/>
    </row>
    <row r="83" spans="2:22" s="14" customFormat="1">
      <c r="B83" s="115" t="s">
        <v>243</v>
      </c>
      <c r="C83" s="116"/>
      <c r="D83" s="117">
        <f>-'5.  2015-2027 LRAM'!AJ1214</f>
        <v>0</v>
      </c>
      <c r="E83" s="117">
        <f>-'5.  2015-2027 LRAM'!AK1214</f>
        <v>-133147.41</v>
      </c>
      <c r="F83" s="117">
        <f>-'5.  2015-2027 LRAM'!AL1214</f>
        <v>-95097340.107600003</v>
      </c>
      <c r="G83" s="117">
        <f>-'5.  2015-2027 LRAM'!AM1214</f>
        <v>-194168.43359999999</v>
      </c>
      <c r="H83" s="117">
        <f>-'5.  2015-2027 LRAM'!AN1214</f>
        <v>-2002418.5664000001</v>
      </c>
      <c r="I83" s="117">
        <f>-'5.  2015-2027 LRAM'!AO1214</f>
        <v>0</v>
      </c>
      <c r="J83" s="117">
        <f>-'5.  2015-2027 LRAM'!AP1214</f>
        <v>0</v>
      </c>
      <c r="K83" s="117">
        <f>-'5.  2015-2027 LRAM'!AQ1214</f>
        <v>0</v>
      </c>
      <c r="L83" s="117">
        <f>-'5.  2015-2027 LRAM'!AR1214</f>
        <v>0</v>
      </c>
      <c r="M83" s="117">
        <f>-'5.  2015-2027 LRAM'!AS1214</f>
        <v>0</v>
      </c>
      <c r="N83" s="117">
        <f>-'5.  2015-2027 LRAM'!AT1214</f>
        <v>0</v>
      </c>
      <c r="O83" s="117">
        <f>-'5.  2015-2027 LRAM'!AU1214</f>
        <v>0</v>
      </c>
      <c r="P83" s="117">
        <f>-'5.  2015-2027 LRAM'!AV1214</f>
        <v>0</v>
      </c>
      <c r="Q83" s="117">
        <f>-'5.  2015-2027 LRAM'!AW1214</f>
        <v>0</v>
      </c>
      <c r="R83" s="118">
        <f>SUM(D83:Q83)</f>
        <v>-97427074.5176</v>
      </c>
      <c r="S83" s="1098"/>
      <c r="T83" s="832"/>
      <c r="U83" s="1096"/>
      <c r="V83" s="1097"/>
    </row>
    <row r="84" spans="2:22" s="104" customFormat="1">
      <c r="B84" s="470" t="s">
        <v>225</v>
      </c>
      <c r="C84" s="467"/>
      <c r="D84" s="120"/>
      <c r="E84" s="120"/>
      <c r="F84" s="120"/>
      <c r="G84" s="120"/>
      <c r="H84" s="120"/>
      <c r="I84" s="120"/>
      <c r="J84" s="120"/>
      <c r="K84" s="121"/>
      <c r="L84" s="121"/>
      <c r="M84" s="121"/>
      <c r="N84" s="121"/>
      <c r="O84" s="121"/>
      <c r="P84" s="121"/>
      <c r="Q84" s="121"/>
      <c r="R84" s="122"/>
      <c r="U84" s="119"/>
      <c r="V84" s="1097"/>
    </row>
    <row r="85" spans="2:22" s="14" customFormat="1">
      <c r="B85" s="115" t="s">
        <v>244</v>
      </c>
      <c r="C85" s="404"/>
      <c r="D85" s="117">
        <f>'5.  2015-2027 LRAM'!AJ1414</f>
        <v>0</v>
      </c>
      <c r="E85" s="117">
        <f>'5.  2015-2027 LRAM'!AK1414</f>
        <v>333066.93467299966</v>
      </c>
      <c r="F85" s="117">
        <f>'5.  2015-2027 LRAM'!AL1414</f>
        <v>251418027.59973571</v>
      </c>
      <c r="G85" s="117">
        <f>'5.  2015-2027 LRAM'!AM1414</f>
        <v>6025651.6319370558</v>
      </c>
      <c r="H85" s="117">
        <f>'5.  2015-2027 LRAM'!AN1414</f>
        <v>67210532.279779807</v>
      </c>
      <c r="I85" s="117">
        <f>'5.  2015-2027 LRAM'!AO1414</f>
        <v>71.364791450338089</v>
      </c>
      <c r="J85" s="117">
        <f>'5.  2015-2027 LRAM'!AP1414</f>
        <v>0</v>
      </c>
      <c r="K85" s="117">
        <f>'5.  2015-2027 LRAM'!AQ1414</f>
        <v>38257581.978737734</v>
      </c>
      <c r="L85" s="117">
        <f>'5.  2015-2027 LRAM'!AR1414</f>
        <v>0</v>
      </c>
      <c r="M85" s="117">
        <f>'5.  2015-2027 LRAM'!AS1414</f>
        <v>53985.83737297765</v>
      </c>
      <c r="N85" s="117">
        <f>'5.  2015-2027 LRAM'!AT1414</f>
        <v>155933641.7843174</v>
      </c>
      <c r="O85" s="117">
        <f>'5.  2015-2027 LRAM'!AU1414</f>
        <v>65282641.537643924</v>
      </c>
      <c r="P85" s="117">
        <f>'5.  2015-2027 LRAM'!AV1414</f>
        <v>0</v>
      </c>
      <c r="Q85" s="117">
        <f>'5.  2015-2027 LRAM'!AW1414</f>
        <v>0</v>
      </c>
      <c r="R85" s="118">
        <f>SUM(D85:Q85)</f>
        <v>584515200.94898903</v>
      </c>
      <c r="S85" s="832"/>
      <c r="T85" s="832"/>
      <c r="U85" s="1096"/>
      <c r="V85" s="1097"/>
    </row>
    <row r="86" spans="2:22" s="14" customFormat="1">
      <c r="B86" s="115" t="s">
        <v>245</v>
      </c>
      <c r="C86" s="116"/>
      <c r="D86" s="117">
        <f>-'5.  2015-2027 LRAM'!AJ1415</f>
        <v>0</v>
      </c>
      <c r="E86" s="117">
        <f>-'5.  2015-2027 LRAM'!AK1415</f>
        <v>-138503.91500000001</v>
      </c>
      <c r="F86" s="117">
        <f>-'5.  2015-2027 LRAM'!AL1415</f>
        <v>-98974813.451199993</v>
      </c>
      <c r="G86" s="117">
        <f>-'5.  2015-2027 LRAM'!AM1415</f>
        <v>-202177.70129999999</v>
      </c>
      <c r="H86" s="117">
        <f>-'5.  2015-2027 LRAM'!AN1415</f>
        <v>-2085808.6912</v>
      </c>
      <c r="I86" s="117">
        <f>-'5.  2015-2027 LRAM'!AO1415</f>
        <v>0</v>
      </c>
      <c r="J86" s="117">
        <f>-'5.  2015-2027 LRAM'!AP1415</f>
        <v>0</v>
      </c>
      <c r="K86" s="117">
        <f>-'5.  2015-2027 LRAM'!AQ1415</f>
        <v>0</v>
      </c>
      <c r="L86" s="117">
        <f>-'5.  2015-2027 LRAM'!AR1415</f>
        <v>0</v>
      </c>
      <c r="M86" s="117">
        <f>-'5.  2015-2027 LRAM'!AS1415</f>
        <v>0</v>
      </c>
      <c r="N86" s="117">
        <f>-'5.  2015-2027 LRAM'!AT1415</f>
        <v>0</v>
      </c>
      <c r="O86" s="117">
        <f>-'5.  2015-2027 LRAM'!AU1415</f>
        <v>0</v>
      </c>
      <c r="P86" s="117">
        <f>-'5.  2015-2027 LRAM'!AV1415</f>
        <v>0</v>
      </c>
      <c r="Q86" s="117">
        <f>-'5.  2015-2027 LRAM'!AW1415</f>
        <v>0</v>
      </c>
      <c r="R86" s="118">
        <f>SUM(D86:Q86)</f>
        <v>-101401303.7587</v>
      </c>
      <c r="S86" s="1098"/>
      <c r="T86" s="832"/>
      <c r="U86" s="1096"/>
      <c r="V86" s="1097"/>
    </row>
    <row r="87" spans="2:22" s="104" customFormat="1">
      <c r="B87" s="470" t="s">
        <v>225</v>
      </c>
      <c r="C87" s="467"/>
      <c r="D87" s="120"/>
      <c r="E87" s="120"/>
      <c r="F87" s="120"/>
      <c r="G87" s="120"/>
      <c r="H87" s="120"/>
      <c r="I87" s="120"/>
      <c r="J87" s="120"/>
      <c r="K87" s="121"/>
      <c r="L87" s="121"/>
      <c r="M87" s="121"/>
      <c r="N87" s="121"/>
      <c r="O87" s="121"/>
      <c r="P87" s="121"/>
      <c r="Q87" s="121"/>
      <c r="R87" s="122"/>
      <c r="U87" s="119"/>
      <c r="V87" s="1097"/>
    </row>
    <row r="88" spans="2:22" s="14" customFormat="1">
      <c r="B88" s="115" t="s">
        <v>246</v>
      </c>
      <c r="C88" s="404"/>
      <c r="D88" s="117">
        <f>'5.  2015-2027 LRAM'!AJ1613</f>
        <v>0</v>
      </c>
      <c r="E88" s="117">
        <f>'5.  2015-2027 LRAM'!AK1613</f>
        <v>327892.42105056561</v>
      </c>
      <c r="F88" s="117">
        <f>'5.  2015-2027 LRAM'!AL1613</f>
        <v>250010901.8638902</v>
      </c>
      <c r="G88" s="117">
        <f>'5.  2015-2027 LRAM'!AM1613</f>
        <v>5994039.644116506</v>
      </c>
      <c r="H88" s="117">
        <f>'5.  2015-2027 LRAM'!AN1613</f>
        <v>63173170.600819252</v>
      </c>
      <c r="I88" s="117">
        <f>'5.  2015-2027 LRAM'!AO1613</f>
        <v>72.950675704790058</v>
      </c>
      <c r="J88" s="117">
        <f>'5.  2015-2027 LRAM'!AP1613</f>
        <v>0</v>
      </c>
      <c r="K88" s="117">
        <f>'5.  2015-2027 LRAM'!AQ1613</f>
        <v>39277502.454222716</v>
      </c>
      <c r="L88" s="117">
        <f>'5.  2015-2027 LRAM'!AR1613</f>
        <v>0</v>
      </c>
      <c r="M88" s="117">
        <f>'5.  2015-2027 LRAM'!AS1613</f>
        <v>53880.950972663006</v>
      </c>
      <c r="N88" s="117">
        <f>'5.  2015-2027 LRAM'!AT1613</f>
        <v>156424355.6658935</v>
      </c>
      <c r="O88" s="117">
        <f>'5.  2015-2027 LRAM'!AU1613</f>
        <v>67101606.983610377</v>
      </c>
      <c r="P88" s="117">
        <f>'5.  2015-2027 LRAM'!AV1613</f>
        <v>0</v>
      </c>
      <c r="Q88" s="117">
        <f>'5.  2015-2027 LRAM'!AW1613</f>
        <v>0</v>
      </c>
      <c r="R88" s="118">
        <f>SUM(D88:Q88)</f>
        <v>582363423.5352515</v>
      </c>
      <c r="S88" s="832"/>
      <c r="T88" s="832"/>
      <c r="U88" s="1096"/>
      <c r="V88" s="1097"/>
    </row>
    <row r="89" spans="2:22" s="14" customFormat="1">
      <c r="B89" s="115" t="s">
        <v>247</v>
      </c>
      <c r="C89" s="116"/>
      <c r="D89" s="117">
        <f>-'5.  2015-2027 LRAM'!AJ1614</f>
        <v>0</v>
      </c>
      <c r="E89" s="117">
        <f>-'5.  2015-2027 LRAM'!AK1614</f>
        <v>-141564.77499999999</v>
      </c>
      <c r="F89" s="117">
        <f>-'5.  2015-2027 LRAM'!AL1614</f>
        <v>-101507611.46799999</v>
      </c>
      <c r="G89" s="117">
        <f>-'5.  2015-2027 LRAM'!AM1614</f>
        <v>-207249.93719999999</v>
      </c>
      <c r="H89" s="117">
        <f>-'5.  2015-2027 LRAM'!AN1614</f>
        <v>-2137399.7335999999</v>
      </c>
      <c r="I89" s="117">
        <f>-'5.  2015-2027 LRAM'!AO1614</f>
        <v>0</v>
      </c>
      <c r="J89" s="117">
        <f>-'5.  2015-2027 LRAM'!AP1614</f>
        <v>0</v>
      </c>
      <c r="K89" s="117">
        <f>-'5.  2015-2027 LRAM'!AQ1614</f>
        <v>0</v>
      </c>
      <c r="L89" s="117">
        <f>-'5.  2015-2027 LRAM'!AR1614</f>
        <v>0</v>
      </c>
      <c r="M89" s="117">
        <f>-'5.  2015-2027 LRAM'!AS1614</f>
        <v>0</v>
      </c>
      <c r="N89" s="117">
        <f>-'5.  2015-2027 LRAM'!AT1614</f>
        <v>0</v>
      </c>
      <c r="O89" s="117">
        <f>-'5.  2015-2027 LRAM'!AU1614</f>
        <v>0</v>
      </c>
      <c r="P89" s="117">
        <f>-'5.  2015-2027 LRAM'!AV1614</f>
        <v>0</v>
      </c>
      <c r="Q89" s="117">
        <f>-'5.  2015-2027 LRAM'!AW1614</f>
        <v>0</v>
      </c>
      <c r="R89" s="118">
        <f>SUM(D89:Q89)</f>
        <v>-103993825.9138</v>
      </c>
      <c r="S89" s="1098"/>
      <c r="T89" s="832"/>
      <c r="U89" s="1096"/>
      <c r="V89" s="1097"/>
    </row>
    <row r="90" spans="2:22" s="104" customFormat="1">
      <c r="B90" s="563" t="s">
        <v>225</v>
      </c>
      <c r="C90" s="467"/>
      <c r="D90" s="120"/>
      <c r="E90" s="120"/>
      <c r="F90" s="120"/>
      <c r="G90" s="120"/>
      <c r="H90" s="120"/>
      <c r="I90" s="120"/>
      <c r="J90" s="120"/>
      <c r="K90" s="121"/>
      <c r="L90" s="121"/>
      <c r="M90" s="121"/>
      <c r="N90" s="121"/>
      <c r="O90" s="121"/>
      <c r="P90" s="121"/>
      <c r="Q90" s="121"/>
      <c r="R90" s="122"/>
      <c r="U90" s="119"/>
      <c r="V90" s="1097"/>
    </row>
    <row r="91" spans="2:22" s="14" customFormat="1" ht="20.25" customHeight="1">
      <c r="B91" s="468" t="s">
        <v>248</v>
      </c>
      <c r="C91" s="467"/>
      <c r="D91" s="506">
        <f>'6.  Carrying Charges'!I192</f>
        <v>0</v>
      </c>
      <c r="E91" s="506">
        <f>'6.  Carrying Charges'!J192</f>
        <v>9916.8992487747601</v>
      </c>
      <c r="F91" s="506">
        <f>'6.  Carrying Charges'!K192</f>
        <v>7445097.482174038</v>
      </c>
      <c r="G91" s="506">
        <f>'6.  Carrying Charges'!L192</f>
        <v>293288.90363761492</v>
      </c>
      <c r="H91" s="506">
        <f>'6.  Carrying Charges'!M192</f>
        <v>3247284.5827523894</v>
      </c>
      <c r="I91" s="506">
        <f>'6.  Carrying Charges'!N192</f>
        <v>3.6219630935861287</v>
      </c>
      <c r="J91" s="506">
        <f>'6.  Carrying Charges'!O192</f>
        <v>0</v>
      </c>
      <c r="K91" s="506">
        <f>'6.  Carrying Charges'!P192</f>
        <v>1935584.4742851153</v>
      </c>
      <c r="L91" s="506">
        <f>'6.  Carrying Charges'!Q192</f>
        <v>0</v>
      </c>
      <c r="M91" s="506">
        <f>'6.  Carrying Charges'!R192</f>
        <v>2767.564847453431</v>
      </c>
      <c r="N91" s="506">
        <f>'6.  Carrying Charges'!S192</f>
        <v>7453589.2650754303</v>
      </c>
      <c r="O91" s="506">
        <f>'6.  Carrying Charges'!T192</f>
        <v>3361061.0082962122</v>
      </c>
      <c r="P91" s="506">
        <f>'6.  Carrying Charges'!U192</f>
        <v>0</v>
      </c>
      <c r="Q91" s="506">
        <f>'6.  Carrying Charges'!V192</f>
        <v>0</v>
      </c>
      <c r="R91" s="507">
        <f>SUM(D91:Q91)</f>
        <v>23748593.802280121</v>
      </c>
      <c r="S91" s="832"/>
      <c r="T91" s="832"/>
      <c r="U91" s="1096"/>
      <c r="V91" s="1097"/>
    </row>
    <row r="92" spans="2:22" s="14" customFormat="1" ht="36.6" customHeight="1">
      <c r="B92" s="570" t="s">
        <v>249</v>
      </c>
      <c r="C92" s="469"/>
      <c r="D92" s="597">
        <f>SUM(D55:D89)+D91</f>
        <v>0</v>
      </c>
      <c r="E92" s="597">
        <f t="shared" ref="E92:R92" si="2">SUM(E55:E89)+E91</f>
        <v>585592.08267990849</v>
      </c>
      <c r="F92" s="597">
        <f t="shared" si="2"/>
        <v>447110190.15034872</v>
      </c>
      <c r="G92" s="597">
        <f t="shared" si="2"/>
        <v>17518461.671294928</v>
      </c>
      <c r="H92" s="597">
        <f t="shared" si="2"/>
        <v>192184902.18715355</v>
      </c>
      <c r="I92" s="597">
        <f t="shared" si="2"/>
        <v>217.14573569467481</v>
      </c>
      <c r="J92" s="597">
        <f t="shared" si="2"/>
        <v>0</v>
      </c>
      <c r="K92" s="597">
        <f t="shared" si="2"/>
        <v>116268477.70073174</v>
      </c>
      <c r="L92" s="597">
        <f t="shared" si="2"/>
        <v>0</v>
      </c>
      <c r="M92" s="597">
        <f t="shared" si="2"/>
        <v>164553.51273869383</v>
      </c>
      <c r="N92" s="597">
        <f t="shared" si="2"/>
        <v>453631717.54378647</v>
      </c>
      <c r="O92" s="597">
        <f t="shared" si="2"/>
        <v>200840107.72326747</v>
      </c>
      <c r="P92" s="597">
        <f t="shared" si="2"/>
        <v>0</v>
      </c>
      <c r="Q92" s="597">
        <f t="shared" si="2"/>
        <v>0</v>
      </c>
      <c r="R92" s="597">
        <f t="shared" si="2"/>
        <v>1428304219.7177372</v>
      </c>
      <c r="S92" s="832"/>
      <c r="T92" s="832"/>
      <c r="U92" s="1096"/>
      <c r="V92" s="1097"/>
    </row>
    <row r="93" spans="2:22" s="104" customFormat="1">
      <c r="B93" s="117"/>
      <c r="C93" s="117"/>
      <c r="D93" s="117"/>
      <c r="E93" s="117"/>
      <c r="F93" s="117"/>
      <c r="G93" s="117"/>
      <c r="H93" s="117"/>
      <c r="I93" s="117"/>
      <c r="J93" s="117"/>
      <c r="K93" s="117"/>
      <c r="L93" s="117"/>
      <c r="M93" s="117"/>
      <c r="N93" s="117"/>
      <c r="O93" s="117"/>
      <c r="P93" s="117"/>
      <c r="Q93" s="117"/>
      <c r="R93" s="117"/>
      <c r="U93" s="119"/>
      <c r="V93" s="1097"/>
    </row>
    <row r="94" spans="2:22" s="104" customFormat="1" ht="16.5" thickBot="1">
      <c r="B94" s="117"/>
      <c r="C94" s="117"/>
      <c r="D94" s="117"/>
      <c r="E94" s="117"/>
      <c r="F94" s="117"/>
      <c r="G94" s="117"/>
      <c r="H94" s="117"/>
      <c r="I94" s="117"/>
      <c r="J94" s="117"/>
      <c r="K94" s="117"/>
      <c r="L94" s="117"/>
      <c r="M94" s="117"/>
      <c r="N94" s="117"/>
      <c r="O94" s="117"/>
      <c r="P94" s="117"/>
      <c r="Q94" s="117"/>
      <c r="R94" s="117"/>
      <c r="U94" s="119"/>
      <c r="V94" s="1097"/>
    </row>
    <row r="95" spans="2:22" s="104" customFormat="1" ht="29.1" customHeight="1" thickBot="1">
      <c r="B95" s="608" t="s">
        <v>250</v>
      </c>
      <c r="C95" s="609"/>
      <c r="D95" s="609"/>
      <c r="E95" s="610"/>
      <c r="F95" s="610"/>
      <c r="G95" s="610"/>
      <c r="H95" s="610"/>
      <c r="I95" s="610"/>
      <c r="J95" s="610"/>
      <c r="K95" s="610"/>
      <c r="L95" s="611"/>
      <c r="M95" s="117"/>
      <c r="N95" s="117"/>
      <c r="O95" s="117"/>
      <c r="P95" s="117"/>
      <c r="Q95" s="117"/>
      <c r="R95" s="117"/>
      <c r="U95" s="119"/>
      <c r="V95" s="1097"/>
    </row>
    <row r="96" spans="2:22" s="104" customFormat="1" ht="59.1" customHeight="1">
      <c r="B96" s="1219" t="s">
        <v>251</v>
      </c>
      <c r="C96" s="1219"/>
      <c r="D96" s="1219"/>
      <c r="E96" s="1219"/>
      <c r="F96" s="1219"/>
      <c r="G96" s="1219"/>
      <c r="H96" s="1219"/>
      <c r="I96" s="1219"/>
      <c r="J96" s="1219"/>
      <c r="K96" s="1219"/>
      <c r="L96" s="1219"/>
      <c r="M96" s="616"/>
      <c r="N96" s="616"/>
      <c r="O96" s="616"/>
      <c r="P96" s="616"/>
      <c r="Q96" s="616"/>
      <c r="R96" s="616"/>
      <c r="U96" s="119"/>
      <c r="V96" s="1097"/>
    </row>
    <row r="97" spans="2:22" s="104" customFormat="1" ht="27.6" customHeight="1">
      <c r="B97" s="1220" t="s">
        <v>252</v>
      </c>
      <c r="C97" s="1220"/>
      <c r="D97" s="1220"/>
      <c r="E97" s="1220"/>
      <c r="F97" s="1220"/>
      <c r="G97" s="1220"/>
      <c r="H97" s="1220"/>
      <c r="I97" s="1220"/>
      <c r="J97" s="1220"/>
      <c r="K97" s="1220"/>
      <c r="L97" s="1220"/>
      <c r="M97" s="616"/>
      <c r="N97" s="616"/>
      <c r="O97" s="616"/>
      <c r="P97" s="616"/>
      <c r="Q97" s="616"/>
      <c r="R97" s="616"/>
      <c r="U97" s="119"/>
      <c r="V97" s="1097"/>
    </row>
    <row r="98" spans="2:22" s="104" customFormat="1" ht="33.6" customHeight="1">
      <c r="B98" s="1220" t="s">
        <v>253</v>
      </c>
      <c r="C98" s="1220"/>
      <c r="D98" s="1220"/>
      <c r="E98" s="1220"/>
      <c r="F98" s="1220"/>
      <c r="G98" s="1220"/>
      <c r="H98" s="1220"/>
      <c r="I98" s="1220"/>
      <c r="J98" s="1220"/>
      <c r="K98" s="1220"/>
      <c r="L98" s="1220"/>
      <c r="M98" s="134"/>
      <c r="N98" s="134"/>
      <c r="O98" s="134"/>
      <c r="P98" s="134"/>
      <c r="Q98" s="134"/>
      <c r="R98" s="134"/>
      <c r="U98" s="119"/>
      <c r="V98" s="1097"/>
    </row>
    <row r="99" spans="2:22" ht="12" customHeight="1">
      <c r="B99" s="90"/>
      <c r="C99" s="90"/>
      <c r="D99" s="90"/>
      <c r="E99" s="450"/>
      <c r="F99" s="23"/>
      <c r="G99" s="23"/>
      <c r="H99" s="23"/>
      <c r="I99" s="23"/>
      <c r="J99" s="23"/>
      <c r="K99" s="23"/>
      <c r="L99" s="23"/>
      <c r="M99" s="23"/>
      <c r="N99" s="23"/>
      <c r="O99" s="23"/>
      <c r="P99" s="23"/>
      <c r="Q99" s="23"/>
      <c r="R99" s="23"/>
      <c r="U99" s="15"/>
      <c r="V99" s="12"/>
    </row>
    <row r="100" spans="2:22" s="14" customFormat="1" ht="63" customHeight="1">
      <c r="B100" s="596" t="s">
        <v>221</v>
      </c>
      <c r="C100" s="596" t="s">
        <v>222</v>
      </c>
      <c r="D100" s="103" t="str">
        <f>IF($B$30&lt;&gt;"",$B$30,"")</f>
        <v>Residential - VRZ</v>
      </c>
      <c r="E100" s="103" t="str">
        <f>IF($B$31&lt;&gt;"",$B$31,"")</f>
        <v>GS&lt;50 kW - VRZ</v>
      </c>
      <c r="F100" s="103" t="str">
        <f>IF($B$32&lt;&gt;"",$B$32,"")</f>
        <v>GS 50 to 2,999 kW - VRZ</v>
      </c>
      <c r="G100" s="103" t="str">
        <f>IF($B$33&lt;&gt;"",$B$33,"")</f>
        <v>GS 3,000 to 4,999 kW - VRZ</v>
      </c>
      <c r="H100" s="103" t="str">
        <f>IF($B$34&lt;&gt;"",$B$34,"")</f>
        <v>Large Use - VRZ</v>
      </c>
      <c r="I100" s="103" t="str">
        <f>IF($B$35&lt;&gt;"",$B$35,"")</f>
        <v>Unmetered Scattered Load - VRZ</v>
      </c>
      <c r="J100" s="103" t="str">
        <f>IF($B$36&lt;&gt;"",$B$36,"")</f>
        <v>Sentinel Lighting - VRZ</v>
      </c>
      <c r="K100" s="103" t="str">
        <f>IF($B$37&lt;&gt;"",$B$37,"")</f>
        <v>Street Lighting - VRZ</v>
      </c>
      <c r="L100" s="103" t="str">
        <f>IF($B$38&lt;&gt;"",$B$38,"")</f>
        <v>Residential - WRZ</v>
      </c>
      <c r="M100" s="103" t="str">
        <f>IF($B$39&lt;&gt;"",$B$39,"")</f>
        <v>GS&lt;50 kW - WRZ</v>
      </c>
      <c r="N100" s="103" t="str">
        <f>IF($B$40&lt;&gt;"",$B$40,"")</f>
        <v>GS&gt;50 kw - WRZ</v>
      </c>
      <c r="O100" s="103" t="str">
        <f>IF($B$41&lt;&gt;"",$B$41,"")</f>
        <v>Street Lighting - WRZ</v>
      </c>
      <c r="P100" s="103" t="str">
        <f>IF($B$42&lt;&gt;"",$B$42,"")</f>
        <v/>
      </c>
      <c r="Q100" s="103" t="str">
        <f>IF($B$43&lt;&gt;"",$B$43,"")</f>
        <v/>
      </c>
      <c r="R100" s="188" t="s">
        <v>216</v>
      </c>
      <c r="S100" s="832"/>
      <c r="T100" s="104"/>
      <c r="U100" s="112"/>
      <c r="V100" s="832"/>
    </row>
    <row r="101" spans="2:22" s="14" customFormat="1">
      <c r="B101" s="115" t="s">
        <v>254</v>
      </c>
      <c r="C101" s="404"/>
      <c r="D101" s="117">
        <f>'5.  2015-2027 LRAM'!AJ1648</f>
        <v>0</v>
      </c>
      <c r="E101" s="117">
        <f>'5.  2015-2027 LRAM'!AK1648</f>
        <v>308843.69998913998</v>
      </c>
      <c r="F101" s="117">
        <f>'5.  2015-2027 LRAM'!AL1648</f>
        <v>237368441.41498002</v>
      </c>
      <c r="G101" s="117">
        <f>'5.  2015-2027 LRAM'!AM1648</f>
        <v>5828959.4141139667</v>
      </c>
      <c r="H101" s="117">
        <f>'5.  2015-2027 LRAM'!AN1648</f>
        <v>61236354.541642509</v>
      </c>
      <c r="I101" s="117">
        <f>'5.  2015-2027 LRAM'!AO1648</f>
        <v>72.911999522893865</v>
      </c>
      <c r="J101" s="117">
        <f>'5.  2015-2027 LRAM'!AP1648</f>
        <v>0</v>
      </c>
      <c r="K101" s="117">
        <f>'5.  2015-2027 LRAM'!AQ1648</f>
        <v>39277502.454222716</v>
      </c>
      <c r="L101" s="117">
        <f>'5.  2015-2027 LRAM'!AR1648</f>
        <v>0</v>
      </c>
      <c r="M101" s="117">
        <f>'5.  2015-2027 LRAM'!AS1648</f>
        <v>51665.69343366188</v>
      </c>
      <c r="N101" s="117">
        <f>'5.  2015-2027 LRAM'!AT1648</f>
        <v>149208086.02394786</v>
      </c>
      <c r="O101" s="117">
        <f>'5.  2015-2027 LRAM'!AU1648</f>
        <v>67101606.983610377</v>
      </c>
      <c r="P101" s="117">
        <f>'5.  2015-2027 LRAM'!AV1648</f>
        <v>0</v>
      </c>
      <c r="Q101" s="117">
        <f>'5.  2015-2027 LRAM'!AW1648</f>
        <v>0</v>
      </c>
      <c r="R101" s="118">
        <f>SUM(D101:Q101)</f>
        <v>560381533.13793981</v>
      </c>
      <c r="S101" s="832"/>
      <c r="T101" s="832"/>
      <c r="U101" s="1096"/>
      <c r="V101" s="1097"/>
    </row>
    <row r="102" spans="2:22" s="14" customFormat="1">
      <c r="B102" s="115" t="s">
        <v>255</v>
      </c>
      <c r="C102" s="116"/>
      <c r="D102" s="117">
        <f>-'5.  2015-2027 LRAM'!AJ1649</f>
        <v>0</v>
      </c>
      <c r="E102" s="117">
        <f>-'5.  2015-2027 LRAM'!AK1649</f>
        <v>-141564.77499999999</v>
      </c>
      <c r="F102" s="117">
        <f>-'5.  2015-2027 LRAM'!AL1649</f>
        <v>-101507611.46799999</v>
      </c>
      <c r="G102" s="117">
        <f>-'5.  2015-2027 LRAM'!AM1649</f>
        <v>-207249.93719999999</v>
      </c>
      <c r="H102" s="117">
        <f>-'5.  2015-2027 LRAM'!AN1649</f>
        <v>-2137399.7335999999</v>
      </c>
      <c r="I102" s="117">
        <f>-'5.  2015-2027 LRAM'!AO1649</f>
        <v>0</v>
      </c>
      <c r="J102" s="117">
        <f>-'5.  2015-2027 LRAM'!AP1649</f>
        <v>0</v>
      </c>
      <c r="K102" s="117">
        <f>-'5.  2015-2027 LRAM'!AQ1649</f>
        <v>0</v>
      </c>
      <c r="L102" s="117">
        <f>-'5.  2015-2027 LRAM'!AR1649</f>
        <v>0</v>
      </c>
      <c r="M102" s="117">
        <f>-'5.  2015-2027 LRAM'!AS1649</f>
        <v>0</v>
      </c>
      <c r="N102" s="117">
        <f>-'5.  2015-2027 LRAM'!AT1649</f>
        <v>0</v>
      </c>
      <c r="O102" s="117">
        <f>-'5.  2015-2027 LRAM'!AU1649</f>
        <v>0</v>
      </c>
      <c r="P102" s="117">
        <f>-'5.  2015-2027 LRAM'!AV1649</f>
        <v>0</v>
      </c>
      <c r="Q102" s="117">
        <f>-'5.  2015-2027 LRAM'!AW1649</f>
        <v>0</v>
      </c>
      <c r="R102" s="118">
        <f>SUM(D102:Q102)</f>
        <v>-103993825.9138</v>
      </c>
      <c r="S102" s="1098"/>
      <c r="T102" s="832"/>
      <c r="U102" s="1096"/>
      <c r="V102" s="1097"/>
    </row>
    <row r="103" spans="2:22" s="14" customFormat="1">
      <c r="B103" s="637" t="s">
        <v>256</v>
      </c>
      <c r="C103" s="638"/>
      <c r="D103" s="639">
        <f>SUM(D101:D102)</f>
        <v>0</v>
      </c>
      <c r="E103" s="639">
        <f t="shared" ref="E103:Q103" si="3">SUM(E101:E102)</f>
        <v>167278.92498913998</v>
      </c>
      <c r="F103" s="639">
        <f t="shared" si="3"/>
        <v>135860829.94698003</v>
      </c>
      <c r="G103" s="639">
        <f t="shared" si="3"/>
        <v>5621709.4769139672</v>
      </c>
      <c r="H103" s="639">
        <f t="shared" si="3"/>
        <v>59098954.808042511</v>
      </c>
      <c r="I103" s="639">
        <f t="shared" si="3"/>
        <v>72.911999522893865</v>
      </c>
      <c r="J103" s="639">
        <f t="shared" si="3"/>
        <v>0</v>
      </c>
      <c r="K103" s="639">
        <f t="shared" si="3"/>
        <v>39277502.454222716</v>
      </c>
      <c r="L103" s="639">
        <f t="shared" si="3"/>
        <v>0</v>
      </c>
      <c r="M103" s="639">
        <f t="shared" si="3"/>
        <v>51665.69343366188</v>
      </c>
      <c r="N103" s="639">
        <f t="shared" si="3"/>
        <v>149208086.02394786</v>
      </c>
      <c r="O103" s="639">
        <f t="shared" si="3"/>
        <v>67101606.983610377</v>
      </c>
      <c r="P103" s="639">
        <f t="shared" si="3"/>
        <v>0</v>
      </c>
      <c r="Q103" s="639">
        <f t="shared" si="3"/>
        <v>0</v>
      </c>
      <c r="R103" s="640">
        <f>SUM(R101:R102)</f>
        <v>456387707.22413981</v>
      </c>
      <c r="S103" s="1098"/>
      <c r="T103" s="832"/>
      <c r="U103" s="1096"/>
      <c r="V103" s="1097"/>
    </row>
    <row r="104" spans="2:22" s="104" customFormat="1">
      <c r="B104" s="630" t="s">
        <v>225</v>
      </c>
      <c r="C104" s="506"/>
      <c r="D104" s="631"/>
      <c r="E104" s="631"/>
      <c r="F104" s="631"/>
      <c r="G104" s="631"/>
      <c r="H104" s="631"/>
      <c r="I104" s="631"/>
      <c r="J104" s="631"/>
      <c r="K104" s="632"/>
      <c r="L104" s="632"/>
      <c r="M104" s="632"/>
      <c r="N104" s="632"/>
      <c r="O104" s="632"/>
      <c r="P104" s="632"/>
      <c r="Q104" s="632"/>
      <c r="R104" s="635"/>
      <c r="U104" s="119"/>
      <c r="V104" s="1097"/>
    </row>
    <row r="105" spans="2:22" s="14" customFormat="1">
      <c r="B105" s="115" t="s">
        <v>257</v>
      </c>
      <c r="C105" s="116"/>
      <c r="D105" s="117">
        <f>'5.  2015-2027 LRAM'!AJ1674</f>
        <v>0</v>
      </c>
      <c r="E105" s="117">
        <f>'5.  2015-2027 LRAM'!AK1674</f>
        <v>283166.72806096368</v>
      </c>
      <c r="F105" s="117">
        <f>'5.  2015-2027 LRAM'!AL1674</f>
        <v>211114257.99606046</v>
      </c>
      <c r="G105" s="117">
        <f>'5.  2015-2027 LRAM'!AM1674</f>
        <v>5678853.7651611781</v>
      </c>
      <c r="H105" s="117">
        <f>'5.  2015-2027 LRAM'!AN1674</f>
        <v>55374258.37465746</v>
      </c>
      <c r="I105" s="117">
        <f>'5.  2015-2027 LRAM'!AO1674</f>
        <v>69.498268792142653</v>
      </c>
      <c r="J105" s="117">
        <f>'5.  2015-2027 LRAM'!AP1674</f>
        <v>0</v>
      </c>
      <c r="K105" s="117">
        <f>'5.  2015-2027 LRAM'!AQ1674</f>
        <v>39277502.454222716</v>
      </c>
      <c r="L105" s="117">
        <f>'5.  2015-2027 LRAM'!AR1674</f>
        <v>0</v>
      </c>
      <c r="M105" s="117">
        <f>'5.  2015-2027 LRAM'!AS1674</f>
        <v>48262.600480204012</v>
      </c>
      <c r="N105" s="117">
        <f>'5.  2015-2027 LRAM'!AT1674</f>
        <v>139468460.3646884</v>
      </c>
      <c r="O105" s="117">
        <f>'5.  2015-2027 LRAM'!AU1674</f>
        <v>67101606.983610377</v>
      </c>
      <c r="P105" s="117">
        <f>'5.  2015-2027 LRAM'!AV1674</f>
        <v>0</v>
      </c>
      <c r="Q105" s="117">
        <f>'5.  2015-2027 LRAM'!AW1674</f>
        <v>0</v>
      </c>
      <c r="R105" s="118">
        <f>SUM(D105:Q105)</f>
        <v>518346438.76521057</v>
      </c>
      <c r="S105" s="832"/>
      <c r="T105" s="832"/>
      <c r="U105" s="1096"/>
      <c r="V105" s="1097"/>
    </row>
    <row r="106" spans="2:22" s="14" customFormat="1">
      <c r="B106" s="115" t="s">
        <v>258</v>
      </c>
      <c r="C106" s="116"/>
      <c r="D106" s="117">
        <f>-'5.  2015-2027 LRAM'!AJ1675</f>
        <v>0</v>
      </c>
      <c r="E106" s="117">
        <f>-'5.  2015-2027 LRAM'!AK1675</f>
        <v>-141564.77499999999</v>
      </c>
      <c r="F106" s="117">
        <f>-'5.  2015-2027 LRAM'!AL1675</f>
        <v>-101507611.46799999</v>
      </c>
      <c r="G106" s="117">
        <f>-'5.  2015-2027 LRAM'!AM1675</f>
        <v>-207249.93719999999</v>
      </c>
      <c r="H106" s="117">
        <f>-'5.  2015-2027 LRAM'!AN1675</f>
        <v>-2137399.7335999999</v>
      </c>
      <c r="I106" s="117">
        <f>-'5.  2015-2027 LRAM'!AO1675</f>
        <v>0</v>
      </c>
      <c r="J106" s="117">
        <f>-'5.  2015-2027 LRAM'!AP1675</f>
        <v>0</v>
      </c>
      <c r="K106" s="117">
        <f>-'5.  2015-2027 LRAM'!AQ1675</f>
        <v>0</v>
      </c>
      <c r="L106" s="117">
        <f>-'5.  2015-2027 LRAM'!AR1675</f>
        <v>0</v>
      </c>
      <c r="M106" s="117">
        <f>-'5.  2015-2027 LRAM'!AS1675</f>
        <v>0</v>
      </c>
      <c r="N106" s="117">
        <f>-'5.  2015-2027 LRAM'!AT1675</f>
        <v>0</v>
      </c>
      <c r="O106" s="117">
        <f>-'5.  2015-2027 LRAM'!AU1675</f>
        <v>0</v>
      </c>
      <c r="P106" s="117">
        <f>-'5.  2015-2027 LRAM'!AV1675</f>
        <v>0</v>
      </c>
      <c r="Q106" s="117">
        <f>-'5.  2015-2027 LRAM'!AW1675</f>
        <v>0</v>
      </c>
      <c r="R106" s="118">
        <f>SUM(D106:Q106)</f>
        <v>-103993825.9138</v>
      </c>
      <c r="S106" s="1098"/>
      <c r="T106" s="832"/>
      <c r="U106" s="1096"/>
      <c r="V106" s="1097"/>
    </row>
    <row r="107" spans="2:22" s="14" customFormat="1">
      <c r="B107" s="637" t="s">
        <v>259</v>
      </c>
      <c r="C107" s="638"/>
      <c r="D107" s="639">
        <f>SUM(D105:D106)</f>
        <v>0</v>
      </c>
      <c r="E107" s="639">
        <f t="shared" ref="E107:Q107" si="4">SUM(E105:E106)</f>
        <v>141601.95306096369</v>
      </c>
      <c r="F107" s="639">
        <f t="shared" si="4"/>
        <v>109606646.52806047</v>
      </c>
      <c r="G107" s="639">
        <f t="shared" si="4"/>
        <v>5471603.8279611785</v>
      </c>
      <c r="H107" s="639">
        <f t="shared" si="4"/>
        <v>53236858.641057462</v>
      </c>
      <c r="I107" s="639">
        <f t="shared" si="4"/>
        <v>69.498268792142653</v>
      </c>
      <c r="J107" s="639">
        <f t="shared" si="4"/>
        <v>0</v>
      </c>
      <c r="K107" s="639">
        <f t="shared" si="4"/>
        <v>39277502.454222716</v>
      </c>
      <c r="L107" s="639">
        <f t="shared" si="4"/>
        <v>0</v>
      </c>
      <c r="M107" s="639">
        <f t="shared" si="4"/>
        <v>48262.600480204012</v>
      </c>
      <c r="N107" s="639">
        <f t="shared" si="4"/>
        <v>139468460.3646884</v>
      </c>
      <c r="O107" s="639">
        <f t="shared" si="4"/>
        <v>67101606.983610377</v>
      </c>
      <c r="P107" s="639">
        <f t="shared" si="4"/>
        <v>0</v>
      </c>
      <c r="Q107" s="639">
        <f t="shared" si="4"/>
        <v>0</v>
      </c>
      <c r="R107" s="640">
        <f>SUM(R105:R106)</f>
        <v>414352612.85141057</v>
      </c>
      <c r="S107" s="1098"/>
      <c r="T107" s="832"/>
      <c r="U107" s="1096"/>
      <c r="V107" s="1097"/>
    </row>
    <row r="108" spans="2:22" s="104" customFormat="1">
      <c r="B108" s="630" t="s">
        <v>225</v>
      </c>
      <c r="C108" s="506"/>
      <c r="D108" s="631"/>
      <c r="E108" s="631"/>
      <c r="F108" s="631"/>
      <c r="G108" s="631"/>
      <c r="H108" s="631"/>
      <c r="I108" s="631"/>
      <c r="J108" s="631"/>
      <c r="K108" s="632"/>
      <c r="L108" s="632"/>
      <c r="M108" s="632"/>
      <c r="N108" s="632"/>
      <c r="O108" s="632"/>
      <c r="P108" s="632"/>
      <c r="Q108" s="632"/>
      <c r="R108" s="635"/>
      <c r="U108" s="119"/>
      <c r="V108" s="1097"/>
    </row>
    <row r="109" spans="2:22" s="14" customFormat="1">
      <c r="B109" s="115" t="s">
        <v>260</v>
      </c>
      <c r="C109" s="116"/>
      <c r="D109" s="117">
        <f>'5.  2015-2027 LRAM'!AJ1701</f>
        <v>0</v>
      </c>
      <c r="E109" s="117">
        <f>'5.  2015-2027 LRAM'!AK1701</f>
        <v>253161.93938595711</v>
      </c>
      <c r="F109" s="117">
        <f>'5.  2015-2027 LRAM'!AL1701</f>
        <v>195533270.31635487</v>
      </c>
      <c r="G109" s="117">
        <f>'5.  2015-2027 LRAM'!AM1701</f>
        <v>5371801.9140830021</v>
      </c>
      <c r="H109" s="117">
        <f>'5.  2015-2027 LRAM'!AN1701</f>
        <v>52433814.05236882</v>
      </c>
      <c r="I109" s="117">
        <f>'5.  2015-2027 LRAM'!AO1701</f>
        <v>61.30408672142709</v>
      </c>
      <c r="J109" s="117">
        <f>'5.  2015-2027 LRAM'!AP1701</f>
        <v>0</v>
      </c>
      <c r="K109" s="117">
        <f>'5.  2015-2027 LRAM'!AQ1701</f>
        <v>39277502.454222716</v>
      </c>
      <c r="L109" s="117">
        <f>'5.  2015-2027 LRAM'!AR1701</f>
        <v>0</v>
      </c>
      <c r="M109" s="117">
        <f>'5.  2015-2027 LRAM'!AS1701</f>
        <v>34440.800936968335</v>
      </c>
      <c r="N109" s="117">
        <f>'5.  2015-2027 LRAM'!AT1701</f>
        <v>130951656.3255557</v>
      </c>
      <c r="O109" s="117">
        <f>'5.  2015-2027 LRAM'!AU1701</f>
        <v>67101606.983610377</v>
      </c>
      <c r="P109" s="117">
        <f>'5.  2015-2027 LRAM'!AV1701</f>
        <v>0</v>
      </c>
      <c r="Q109" s="117">
        <f>'5.  2015-2027 LRAM'!AW1701</f>
        <v>0</v>
      </c>
      <c r="R109" s="118">
        <f>SUM(D109:Q109)</f>
        <v>490957316.09060514</v>
      </c>
      <c r="S109" s="832"/>
      <c r="T109" s="832"/>
      <c r="U109" s="1096"/>
      <c r="V109" s="1097"/>
    </row>
    <row r="110" spans="2:22" s="14" customFormat="1">
      <c r="B110" s="115" t="s">
        <v>261</v>
      </c>
      <c r="C110" s="116"/>
      <c r="D110" s="117">
        <f>-'5.  2015-2027 LRAM'!AJ1702</f>
        <v>0</v>
      </c>
      <c r="E110" s="117">
        <f>-'5.  2015-2027 LRAM'!AK1702</f>
        <v>-141564.77499999999</v>
      </c>
      <c r="F110" s="117">
        <f>-'5.  2015-2027 LRAM'!AL1702</f>
        <v>-101507611.46799999</v>
      </c>
      <c r="G110" s="117">
        <f>-'5.  2015-2027 LRAM'!AM1702</f>
        <v>-207249.93719999999</v>
      </c>
      <c r="H110" s="117">
        <f>-'5.  2015-2027 LRAM'!AN1702</f>
        <v>-2137399.7335999999</v>
      </c>
      <c r="I110" s="117">
        <f>-'5.  2015-2027 LRAM'!AO1702</f>
        <v>0</v>
      </c>
      <c r="J110" s="117">
        <f>-'5.  2015-2027 LRAM'!AP1702</f>
        <v>0</v>
      </c>
      <c r="K110" s="117">
        <f>-'5.  2015-2027 LRAM'!AQ1702</f>
        <v>0</v>
      </c>
      <c r="L110" s="117">
        <f>-'5.  2015-2027 LRAM'!AR1702</f>
        <v>0</v>
      </c>
      <c r="M110" s="117">
        <f>-'5.  2015-2027 LRAM'!AS1702</f>
        <v>0</v>
      </c>
      <c r="N110" s="117">
        <f>-'5.  2015-2027 LRAM'!AT1702</f>
        <v>0</v>
      </c>
      <c r="O110" s="117">
        <f>-'5.  2015-2027 LRAM'!AU1702</f>
        <v>0</v>
      </c>
      <c r="P110" s="117">
        <f>-'5.  2015-2027 LRAM'!AV1702</f>
        <v>0</v>
      </c>
      <c r="Q110" s="117">
        <f>-'5.  2015-2027 LRAM'!AW1702</f>
        <v>0</v>
      </c>
      <c r="R110" s="118">
        <f>SUM(D110:Q110)</f>
        <v>-103993825.9138</v>
      </c>
      <c r="S110" s="1098"/>
      <c r="T110" s="832"/>
      <c r="U110" s="1096"/>
      <c r="V110" s="1097"/>
    </row>
    <row r="111" spans="2:22" s="14" customFormat="1">
      <c r="B111" s="637" t="s">
        <v>262</v>
      </c>
      <c r="C111" s="638"/>
      <c r="D111" s="639">
        <f>SUM(D109:D110)</f>
        <v>0</v>
      </c>
      <c r="E111" s="639">
        <f t="shared" ref="E111:Q111" si="5">SUM(E109:E110)</f>
        <v>111597.16438595712</v>
      </c>
      <c r="F111" s="639">
        <f t="shared" si="5"/>
        <v>94025658.848354876</v>
      </c>
      <c r="G111" s="639">
        <f t="shared" si="5"/>
        <v>5164551.9768830026</v>
      </c>
      <c r="H111" s="639">
        <f t="shared" si="5"/>
        <v>50296414.318768822</v>
      </c>
      <c r="I111" s="639">
        <f t="shared" si="5"/>
        <v>61.30408672142709</v>
      </c>
      <c r="J111" s="639">
        <f t="shared" si="5"/>
        <v>0</v>
      </c>
      <c r="K111" s="639">
        <f t="shared" si="5"/>
        <v>39277502.454222716</v>
      </c>
      <c r="L111" s="639">
        <f t="shared" si="5"/>
        <v>0</v>
      </c>
      <c r="M111" s="639">
        <f t="shared" si="5"/>
        <v>34440.800936968335</v>
      </c>
      <c r="N111" s="639">
        <f t="shared" si="5"/>
        <v>130951656.3255557</v>
      </c>
      <c r="O111" s="639">
        <f t="shared" si="5"/>
        <v>67101606.983610377</v>
      </c>
      <c r="P111" s="639">
        <f t="shared" si="5"/>
        <v>0</v>
      </c>
      <c r="Q111" s="639">
        <f t="shared" si="5"/>
        <v>0</v>
      </c>
      <c r="R111" s="640">
        <f>SUM(R109:R110)</f>
        <v>386963490.17680514</v>
      </c>
      <c r="S111" s="1098"/>
      <c r="T111" s="832"/>
      <c r="U111" s="1096"/>
      <c r="V111" s="1097"/>
    </row>
    <row r="112" spans="2:22" s="104" customFormat="1">
      <c r="B112" s="630" t="s">
        <v>225</v>
      </c>
      <c r="C112" s="506"/>
      <c r="D112" s="631"/>
      <c r="E112" s="631"/>
      <c r="F112" s="631"/>
      <c r="G112" s="631"/>
      <c r="H112" s="631"/>
      <c r="I112" s="631"/>
      <c r="J112" s="631"/>
      <c r="K112" s="632"/>
      <c r="L112" s="632"/>
      <c r="M112" s="632"/>
      <c r="N112" s="632"/>
      <c r="O112" s="632"/>
      <c r="P112" s="632"/>
      <c r="Q112" s="632"/>
      <c r="R112" s="635"/>
      <c r="U112" s="119"/>
      <c r="V112" s="1097"/>
    </row>
    <row r="113" spans="2:22" s="14" customFormat="1">
      <c r="B113" s="115" t="s">
        <v>263</v>
      </c>
      <c r="C113" s="116"/>
      <c r="D113" s="117">
        <f>'5.  2015-2027 LRAM'!AJ1728</f>
        <v>0</v>
      </c>
      <c r="E113" s="117">
        <f>'5.  2015-2027 LRAM'!AK1728</f>
        <v>221598.87648294037</v>
      </c>
      <c r="F113" s="117">
        <f>'5.  2015-2027 LRAM'!AL1728</f>
        <v>185428217.73470253</v>
      </c>
      <c r="G113" s="117">
        <f>'5.  2015-2027 LRAM'!AM1728</f>
        <v>5305783.7482629865</v>
      </c>
      <c r="H113" s="117">
        <f>'5.  2015-2027 LRAM'!AN1728</f>
        <v>51513139.952978782</v>
      </c>
      <c r="I113" s="117">
        <f>'5.  2015-2027 LRAM'!AO1728</f>
        <v>60.322932703744215</v>
      </c>
      <c r="J113" s="117">
        <f>'5.  2015-2027 LRAM'!AP1728</f>
        <v>0</v>
      </c>
      <c r="K113" s="117">
        <f>'5.  2015-2027 LRAM'!AQ1728</f>
        <v>37057083.577163093</v>
      </c>
      <c r="L113" s="117">
        <f>'5.  2015-2027 LRAM'!AR1728</f>
        <v>0</v>
      </c>
      <c r="M113" s="117">
        <f>'5.  2015-2027 LRAM'!AS1728</f>
        <v>28997.53605762872</v>
      </c>
      <c r="N113" s="117">
        <f>'5.  2015-2027 LRAM'!AT1728</f>
        <v>123783427.76673345</v>
      </c>
      <c r="O113" s="117">
        <f>'5.  2015-2027 LRAM'!AU1728</f>
        <v>67101606.983610377</v>
      </c>
      <c r="P113" s="117">
        <f>'5.  2015-2027 LRAM'!AV1728</f>
        <v>0</v>
      </c>
      <c r="Q113" s="117">
        <f>'5.  2015-2027 LRAM'!AW1728</f>
        <v>0</v>
      </c>
      <c r="R113" s="118">
        <f>SUM(D113:Q113)</f>
        <v>470439916.49892449</v>
      </c>
      <c r="S113" s="832"/>
      <c r="T113" s="832"/>
      <c r="U113" s="1096"/>
      <c r="V113" s="1097"/>
    </row>
    <row r="114" spans="2:22" s="14" customFormat="1">
      <c r="B114" s="115" t="s">
        <v>264</v>
      </c>
      <c r="C114" s="116"/>
      <c r="D114" s="117">
        <f>-'5.  2015-2027 LRAM'!AJ1729</f>
        <v>0</v>
      </c>
      <c r="E114" s="117">
        <f>-'5.  2015-2027 LRAM'!AK1729</f>
        <v>-141564.77499999999</v>
      </c>
      <c r="F114" s="117">
        <f>-'5.  2015-2027 LRAM'!AL1729</f>
        <v>-101507611.46799999</v>
      </c>
      <c r="G114" s="117">
        <f>-'5.  2015-2027 LRAM'!AM1729</f>
        <v>-207249.93719999999</v>
      </c>
      <c r="H114" s="117">
        <f>-'5.  2015-2027 LRAM'!AN1729</f>
        <v>-2137399.7335999999</v>
      </c>
      <c r="I114" s="117">
        <f>-'5.  2015-2027 LRAM'!AO1729</f>
        <v>0</v>
      </c>
      <c r="J114" s="117">
        <f>-'5.  2015-2027 LRAM'!AP1729</f>
        <v>0</v>
      </c>
      <c r="K114" s="117">
        <f>-'5.  2015-2027 LRAM'!AQ1729</f>
        <v>0</v>
      </c>
      <c r="L114" s="117">
        <f>-'5.  2015-2027 LRAM'!AR1729</f>
        <v>0</v>
      </c>
      <c r="M114" s="117">
        <f>-'5.  2015-2027 LRAM'!AS1729</f>
        <v>0</v>
      </c>
      <c r="N114" s="117">
        <f>-'5.  2015-2027 LRAM'!AT1729</f>
        <v>0</v>
      </c>
      <c r="O114" s="117">
        <f>-'5.  2015-2027 LRAM'!AU1729</f>
        <v>0</v>
      </c>
      <c r="P114" s="117">
        <f>-'5.  2015-2027 LRAM'!AV1729</f>
        <v>0</v>
      </c>
      <c r="Q114" s="117">
        <f>-'5.  2015-2027 LRAM'!AW1729</f>
        <v>0</v>
      </c>
      <c r="R114" s="118">
        <f>SUM(D114:Q114)</f>
        <v>-103993825.9138</v>
      </c>
      <c r="S114" s="1098"/>
      <c r="T114" s="832"/>
      <c r="U114" s="1096"/>
      <c r="V114" s="1097"/>
    </row>
    <row r="115" spans="2:22" s="14" customFormat="1">
      <c r="B115" s="637" t="s">
        <v>265</v>
      </c>
      <c r="C115" s="638"/>
      <c r="D115" s="639">
        <f>SUM(D113:D114)</f>
        <v>0</v>
      </c>
      <c r="E115" s="639">
        <f t="shared" ref="E115:Q115" si="6">SUM(E113:E114)</f>
        <v>80034.101482940372</v>
      </c>
      <c r="F115" s="639">
        <f t="shared" si="6"/>
        <v>83920606.266702533</v>
      </c>
      <c r="G115" s="639">
        <f t="shared" si="6"/>
        <v>5098533.811062987</v>
      </c>
      <c r="H115" s="639">
        <f t="shared" si="6"/>
        <v>49375740.219378784</v>
      </c>
      <c r="I115" s="639">
        <f t="shared" si="6"/>
        <v>60.322932703744215</v>
      </c>
      <c r="J115" s="639">
        <f t="shared" si="6"/>
        <v>0</v>
      </c>
      <c r="K115" s="639">
        <f t="shared" si="6"/>
        <v>37057083.577163093</v>
      </c>
      <c r="L115" s="639">
        <f t="shared" si="6"/>
        <v>0</v>
      </c>
      <c r="M115" s="639">
        <f t="shared" si="6"/>
        <v>28997.53605762872</v>
      </c>
      <c r="N115" s="639">
        <f t="shared" si="6"/>
        <v>123783427.76673345</v>
      </c>
      <c r="O115" s="639">
        <f t="shared" si="6"/>
        <v>67101606.983610377</v>
      </c>
      <c r="P115" s="639">
        <f t="shared" si="6"/>
        <v>0</v>
      </c>
      <c r="Q115" s="639">
        <f t="shared" si="6"/>
        <v>0</v>
      </c>
      <c r="R115" s="640">
        <f>SUM(R113:R114)</f>
        <v>366446090.58512449</v>
      </c>
      <c r="S115" s="1098"/>
      <c r="T115" s="832"/>
      <c r="U115" s="1096"/>
      <c r="V115" s="1097"/>
    </row>
    <row r="116" spans="2:22" s="104" customFormat="1">
      <c r="B116" s="630" t="s">
        <v>225</v>
      </c>
      <c r="C116" s="506"/>
      <c r="D116" s="631"/>
      <c r="E116" s="631"/>
      <c r="F116" s="631"/>
      <c r="G116" s="631"/>
      <c r="H116" s="631"/>
      <c r="I116" s="631"/>
      <c r="J116" s="631"/>
      <c r="K116" s="632"/>
      <c r="L116" s="632"/>
      <c r="M116" s="632"/>
      <c r="N116" s="632"/>
      <c r="O116" s="632"/>
      <c r="P116" s="632"/>
      <c r="Q116" s="632"/>
      <c r="R116" s="635"/>
      <c r="U116" s="119"/>
      <c r="V116" s="1097"/>
    </row>
    <row r="117" spans="2:22" s="14" customFormat="1">
      <c r="B117" s="115" t="s">
        <v>266</v>
      </c>
      <c r="C117" s="116"/>
      <c r="D117" s="117">
        <f>'5.  2015-2027 LRAM'!AJ1755</f>
        <v>0</v>
      </c>
      <c r="E117" s="117">
        <f>'5.  2015-2027 LRAM'!AK1755</f>
        <v>195460.10063760783</v>
      </c>
      <c r="F117" s="117">
        <f>'5.  2015-2027 LRAM'!AL1755</f>
        <v>169165632.32011801</v>
      </c>
      <c r="G117" s="117">
        <f>'5.  2015-2027 LRAM'!AM1755</f>
        <v>4925120.5337798931</v>
      </c>
      <c r="H117" s="117">
        <f>'5.  2015-2027 LRAM'!AN1755</f>
        <v>41914308.145156696</v>
      </c>
      <c r="I117" s="117">
        <f>'5.  2015-2027 LRAM'!AO1755</f>
        <v>45.334557729100737</v>
      </c>
      <c r="J117" s="117">
        <f>'5.  2015-2027 LRAM'!AP1755</f>
        <v>0</v>
      </c>
      <c r="K117" s="117">
        <f>'5.  2015-2027 LRAM'!AQ1755</f>
        <v>37057083.577163093</v>
      </c>
      <c r="L117" s="117">
        <f>'5.  2015-2027 LRAM'!AR1755</f>
        <v>0</v>
      </c>
      <c r="M117" s="117">
        <f>'5.  2015-2027 LRAM'!AS1755</f>
        <v>23954.852834035126</v>
      </c>
      <c r="N117" s="117">
        <f>'5.  2015-2027 LRAM'!AT1755</f>
        <v>113992996.9224095</v>
      </c>
      <c r="O117" s="117">
        <f>'5.  2015-2027 LRAM'!AU1755</f>
        <v>56420216.537610382</v>
      </c>
      <c r="P117" s="117">
        <f>'5.  2015-2027 LRAM'!AV1755</f>
        <v>0</v>
      </c>
      <c r="Q117" s="117">
        <f>'5.  2015-2027 LRAM'!AW1755</f>
        <v>0</v>
      </c>
      <c r="R117" s="118">
        <f>SUM(D117:Q117)</f>
        <v>423694818.32426703</v>
      </c>
      <c r="S117" s="832"/>
      <c r="T117" s="832"/>
      <c r="U117" s="1096"/>
      <c r="V117" s="1097"/>
    </row>
    <row r="118" spans="2:22" s="14" customFormat="1">
      <c r="B118" s="115" t="s">
        <v>267</v>
      </c>
      <c r="C118" s="116"/>
      <c r="D118" s="117">
        <f>-'5.  2015-2027 LRAM'!AJ1756</f>
        <v>0</v>
      </c>
      <c r="E118" s="117">
        <f>-'5.  2015-2027 LRAM'!AK1756</f>
        <v>-141564.77499999999</v>
      </c>
      <c r="F118" s="117">
        <f>-'5.  2015-2027 LRAM'!AL1756</f>
        <v>-101507611.46799999</v>
      </c>
      <c r="G118" s="117">
        <f>-'5.  2015-2027 LRAM'!AM1756</f>
        <v>-207249.93719999999</v>
      </c>
      <c r="H118" s="117">
        <f>-'5.  2015-2027 LRAM'!AN1756</f>
        <v>-2137399.7335999999</v>
      </c>
      <c r="I118" s="117">
        <f>-'5.  2015-2027 LRAM'!AO1756</f>
        <v>0</v>
      </c>
      <c r="J118" s="117">
        <f>-'5.  2015-2027 LRAM'!AP1756</f>
        <v>0</v>
      </c>
      <c r="K118" s="117">
        <f>-'5.  2015-2027 LRAM'!AQ1756</f>
        <v>0</v>
      </c>
      <c r="L118" s="117">
        <f>-'5.  2015-2027 LRAM'!AR1756</f>
        <v>0</v>
      </c>
      <c r="M118" s="117">
        <f>-'5.  2015-2027 LRAM'!AS1756</f>
        <v>0</v>
      </c>
      <c r="N118" s="117">
        <f>-'5.  2015-2027 LRAM'!AT1756</f>
        <v>0</v>
      </c>
      <c r="O118" s="117">
        <f>-'5.  2015-2027 LRAM'!AU1756</f>
        <v>0</v>
      </c>
      <c r="P118" s="117">
        <f>-'5.  2015-2027 LRAM'!AV1756</f>
        <v>0</v>
      </c>
      <c r="Q118" s="117">
        <f>-'5.  2015-2027 LRAM'!AW1756</f>
        <v>0</v>
      </c>
      <c r="R118" s="118">
        <f>SUM(D118:Q118)</f>
        <v>-103993825.9138</v>
      </c>
      <c r="S118" s="1098"/>
      <c r="T118" s="832"/>
      <c r="U118" s="1096"/>
      <c r="V118" s="1097"/>
    </row>
    <row r="119" spans="2:22" s="14" customFormat="1">
      <c r="B119" s="637" t="s">
        <v>268</v>
      </c>
      <c r="C119" s="638"/>
      <c r="D119" s="639">
        <f>SUM(D117:D118)</f>
        <v>0</v>
      </c>
      <c r="E119" s="639">
        <f t="shared" ref="E119:Q119" si="7">SUM(E117:E118)</f>
        <v>53895.325637607835</v>
      </c>
      <c r="F119" s="639">
        <f t="shared" si="7"/>
        <v>67658020.852118015</v>
      </c>
      <c r="G119" s="639">
        <f t="shared" si="7"/>
        <v>4717870.5965798935</v>
      </c>
      <c r="H119" s="639">
        <f t="shared" si="7"/>
        <v>39776908.411556698</v>
      </c>
      <c r="I119" s="639">
        <f t="shared" si="7"/>
        <v>45.334557729100737</v>
      </c>
      <c r="J119" s="639">
        <f t="shared" si="7"/>
        <v>0</v>
      </c>
      <c r="K119" s="639">
        <f t="shared" si="7"/>
        <v>37057083.577163093</v>
      </c>
      <c r="L119" s="639">
        <f t="shared" si="7"/>
        <v>0</v>
      </c>
      <c r="M119" s="639">
        <f t="shared" si="7"/>
        <v>23954.852834035126</v>
      </c>
      <c r="N119" s="639">
        <f t="shared" si="7"/>
        <v>113992996.9224095</v>
      </c>
      <c r="O119" s="639">
        <f t="shared" si="7"/>
        <v>56420216.537610382</v>
      </c>
      <c r="P119" s="639">
        <f t="shared" si="7"/>
        <v>0</v>
      </c>
      <c r="Q119" s="639">
        <f t="shared" si="7"/>
        <v>0</v>
      </c>
      <c r="R119" s="640">
        <f>SUM(R117:R118)</f>
        <v>319700992.41046703</v>
      </c>
      <c r="S119" s="1098"/>
      <c r="T119" s="832"/>
      <c r="U119" s="1096"/>
      <c r="V119" s="1097"/>
    </row>
    <row r="120" spans="2:22" s="104" customFormat="1">
      <c r="B120" s="470" t="s">
        <v>225</v>
      </c>
      <c r="C120" s="467"/>
      <c r="D120" s="120"/>
      <c r="E120" s="120"/>
      <c r="F120" s="120"/>
      <c r="G120" s="120"/>
      <c r="H120" s="120"/>
      <c r="I120" s="120"/>
      <c r="J120" s="120"/>
      <c r="K120" s="121"/>
      <c r="L120" s="121"/>
      <c r="M120" s="121"/>
      <c r="N120" s="121"/>
      <c r="O120" s="121"/>
      <c r="P120" s="121"/>
      <c r="Q120" s="121"/>
      <c r="R120" s="636"/>
      <c r="U120" s="119"/>
      <c r="V120" s="1097"/>
    </row>
    <row r="121" spans="2:22" s="104" customFormat="1">
      <c r="B121" s="115" t="s">
        <v>269</v>
      </c>
      <c r="C121" s="116"/>
      <c r="D121" s="117">
        <f>'5.  2015-2027 LRAM'!AJ1781</f>
        <v>0</v>
      </c>
      <c r="E121" s="117">
        <f>'5.  2015-2027 LRAM'!AK1781</f>
        <v>172922.86280703166</v>
      </c>
      <c r="F121" s="117">
        <f>'5.  2015-2027 LRAM'!AL1781</f>
        <v>154308425.10919559</v>
      </c>
      <c r="G121" s="117">
        <f>'5.  2015-2027 LRAM'!AM1781</f>
        <v>4383164.9012807179</v>
      </c>
      <c r="H121" s="117">
        <f>'5.  2015-2027 LRAM'!AN1781</f>
        <v>32297754.156828947</v>
      </c>
      <c r="I121" s="117">
        <f>'5.  2015-2027 LRAM'!AO1781</f>
        <v>22.966905889737603</v>
      </c>
      <c r="J121" s="117">
        <f>'5.  2015-2027 LRAM'!AP1781</f>
        <v>0</v>
      </c>
      <c r="K121" s="117">
        <f>'5.  2015-2027 LRAM'!AQ1781</f>
        <v>37020017.882009797</v>
      </c>
      <c r="L121" s="117">
        <f>'5.  2015-2027 LRAM'!AR1781</f>
        <v>0</v>
      </c>
      <c r="M121" s="117">
        <f>'5.  2015-2027 LRAM'!AS1781</f>
        <v>21144.294707500088</v>
      </c>
      <c r="N121" s="117">
        <f>'5.  2015-2027 LRAM'!AT1781</f>
        <v>105709162.78324014</v>
      </c>
      <c r="O121" s="117">
        <f>'5.  2015-2027 LRAM'!AU1781</f>
        <v>39804359.116332427</v>
      </c>
      <c r="P121" s="117">
        <f>'5.  2015-2027 LRAM'!AV1781</f>
        <v>0</v>
      </c>
      <c r="Q121" s="117">
        <f>'5.  2015-2027 LRAM'!AW1781</f>
        <v>0</v>
      </c>
      <c r="R121" s="118">
        <f>SUM(D121:Q121)</f>
        <v>373716974.07330805</v>
      </c>
      <c r="U121" s="119"/>
      <c r="V121" s="1097"/>
    </row>
    <row r="122" spans="2:22" s="104" customFormat="1">
      <c r="B122" s="115" t="s">
        <v>270</v>
      </c>
      <c r="C122" s="116"/>
      <c r="D122" s="117">
        <f>-'5.  2015-2027 LRAM'!AJ1782</f>
        <v>0</v>
      </c>
      <c r="E122" s="117">
        <f>-'5.  2015-2027 LRAM'!AK1782</f>
        <v>-141564.77499999999</v>
      </c>
      <c r="F122" s="117">
        <f>-'5.  2015-2027 LRAM'!AL1782</f>
        <v>-101507611.46799999</v>
      </c>
      <c r="G122" s="117">
        <f>-'5.  2015-2027 LRAM'!AM1782</f>
        <v>-207249.93719999999</v>
      </c>
      <c r="H122" s="117">
        <f>-'5.  2015-2027 LRAM'!AN1782</f>
        <v>-2137399.7335999999</v>
      </c>
      <c r="I122" s="117">
        <f>-'5.  2015-2027 LRAM'!AO1782</f>
        <v>0</v>
      </c>
      <c r="J122" s="117">
        <f>-'5.  2015-2027 LRAM'!AP1782</f>
        <v>0</v>
      </c>
      <c r="K122" s="117">
        <f>-'5.  2015-2027 LRAM'!AQ1782</f>
        <v>0</v>
      </c>
      <c r="L122" s="117">
        <f>-'5.  2015-2027 LRAM'!AR1782</f>
        <v>0</v>
      </c>
      <c r="M122" s="117">
        <f>-'5.  2015-2027 LRAM'!AS1782</f>
        <v>0</v>
      </c>
      <c r="N122" s="117">
        <f>-'5.  2015-2027 LRAM'!AT1782</f>
        <v>0</v>
      </c>
      <c r="O122" s="117">
        <f>-'5.  2015-2027 LRAM'!AU1782</f>
        <v>0</v>
      </c>
      <c r="P122" s="117">
        <f>-'5.  2015-2027 LRAM'!AV1782</f>
        <v>0</v>
      </c>
      <c r="Q122" s="117">
        <f>-'5.  2015-2027 LRAM'!AW1782</f>
        <v>0</v>
      </c>
      <c r="R122" s="118">
        <f>SUM(D122:Q122)</f>
        <v>-103993825.9138</v>
      </c>
      <c r="U122" s="119"/>
      <c r="V122" s="1097"/>
    </row>
    <row r="123" spans="2:22" s="104" customFormat="1">
      <c r="B123" s="637" t="s">
        <v>271</v>
      </c>
      <c r="C123" s="638"/>
      <c r="D123" s="639"/>
      <c r="E123" s="639">
        <f t="shared" ref="E123:Q123" si="8">SUM(E121:E122)</f>
        <v>31358.087807031668</v>
      </c>
      <c r="F123" s="639">
        <f t="shared" si="8"/>
        <v>52800813.641195595</v>
      </c>
      <c r="G123" s="639">
        <f t="shared" si="8"/>
        <v>4175914.9640807179</v>
      </c>
      <c r="H123" s="639">
        <f t="shared" si="8"/>
        <v>30160354.423228949</v>
      </c>
      <c r="I123" s="639">
        <f t="shared" si="8"/>
        <v>22.966905889737603</v>
      </c>
      <c r="J123" s="639">
        <f t="shared" si="8"/>
        <v>0</v>
      </c>
      <c r="K123" s="639">
        <f t="shared" si="8"/>
        <v>37020017.882009797</v>
      </c>
      <c r="L123" s="639">
        <f t="shared" si="8"/>
        <v>0</v>
      </c>
      <c r="M123" s="639">
        <f t="shared" si="8"/>
        <v>21144.294707500088</v>
      </c>
      <c r="N123" s="639">
        <f t="shared" si="8"/>
        <v>105709162.78324014</v>
      </c>
      <c r="O123" s="639">
        <f t="shared" si="8"/>
        <v>39804359.116332427</v>
      </c>
      <c r="P123" s="639">
        <f t="shared" si="8"/>
        <v>0</v>
      </c>
      <c r="Q123" s="639">
        <f t="shared" si="8"/>
        <v>0</v>
      </c>
      <c r="R123" s="640">
        <f>SUM(R121:R122)</f>
        <v>269723148.15950805</v>
      </c>
      <c r="U123" s="119"/>
      <c r="V123" s="1097"/>
    </row>
    <row r="124" spans="2:22" s="104" customFormat="1">
      <c r="B124" s="470" t="s">
        <v>225</v>
      </c>
      <c r="C124" s="467"/>
      <c r="D124" s="120"/>
      <c r="E124" s="120"/>
      <c r="F124" s="120"/>
      <c r="G124" s="120"/>
      <c r="H124" s="120"/>
      <c r="I124" s="120"/>
      <c r="J124" s="120"/>
      <c r="K124" s="121"/>
      <c r="L124" s="121"/>
      <c r="M124" s="121"/>
      <c r="N124" s="121"/>
      <c r="O124" s="121"/>
      <c r="P124" s="121"/>
      <c r="Q124" s="121"/>
      <c r="R124" s="636"/>
      <c r="U124" s="119"/>
      <c r="V124" s="1097"/>
    </row>
    <row r="125" spans="2:22" s="14" customFormat="1" ht="32.25" customHeight="1">
      <c r="B125" s="570" t="s">
        <v>272</v>
      </c>
      <c r="C125" s="469"/>
      <c r="D125" s="469">
        <f t="shared" ref="D125" si="9">SUM(D103,D104,D107,D108,D111,D112,D115,D116,D119,D120,D122)</f>
        <v>0</v>
      </c>
      <c r="E125" s="469">
        <f>SUM(E103,E104,E107,E108,E111,E112,E115,E116,E119,E120,E123,E124)</f>
        <v>585765.55736364063</v>
      </c>
      <c r="F125" s="469">
        <f t="shared" ref="F125:Q125" si="10">SUM(F103,F104,F107,F108,F111,F112,F115,F116,F119,F120,F123,F124)</f>
        <v>543872576.08341146</v>
      </c>
      <c r="G125" s="469">
        <f t="shared" si="10"/>
        <v>30250184.653481748</v>
      </c>
      <c r="H125" s="469">
        <f t="shared" si="10"/>
        <v>281945230.82203323</v>
      </c>
      <c r="I125" s="469">
        <f t="shared" si="10"/>
        <v>332.33875135904623</v>
      </c>
      <c r="J125" s="469">
        <f t="shared" si="10"/>
        <v>0</v>
      </c>
      <c r="K125" s="469">
        <f t="shared" si="10"/>
        <v>228966692.39900416</v>
      </c>
      <c r="L125" s="469">
        <f t="shared" si="10"/>
        <v>0</v>
      </c>
      <c r="M125" s="469">
        <f t="shared" si="10"/>
        <v>208465.77844999815</v>
      </c>
      <c r="N125" s="469">
        <f t="shared" si="10"/>
        <v>763113790.18657494</v>
      </c>
      <c r="O125" s="469">
        <f t="shared" si="10"/>
        <v>364631003.58838427</v>
      </c>
      <c r="P125" s="469">
        <f t="shared" si="10"/>
        <v>0</v>
      </c>
      <c r="Q125" s="469">
        <f t="shared" si="10"/>
        <v>0</v>
      </c>
      <c r="R125" s="469">
        <f>SUM(R103,R104,R107,R108,R111,R112,R115,R116,R119,R120,R123,R124)</f>
        <v>2213574041.4074554</v>
      </c>
      <c r="S125" s="832"/>
      <c r="T125" s="832"/>
      <c r="U125" s="1096"/>
      <c r="V125" s="1097"/>
    </row>
    <row r="126" spans="2:22" ht="20.25" customHeight="1">
      <c r="B126" s="292" t="s">
        <v>273</v>
      </c>
      <c r="C126" s="454"/>
      <c r="D126" s="453"/>
      <c r="E126" s="453"/>
      <c r="F126" s="453"/>
      <c r="G126" s="453"/>
      <c r="H126" s="453"/>
      <c r="I126" s="453"/>
      <c r="J126" s="453"/>
      <c r="K126" s="453"/>
      <c r="L126" s="453"/>
      <c r="M126" s="453"/>
      <c r="N126" s="453"/>
      <c r="O126" s="453"/>
      <c r="P126" s="453"/>
      <c r="Q126" s="453"/>
      <c r="R126" s="453"/>
      <c r="V126" s="12"/>
    </row>
    <row r="127" spans="2:22" ht="20.25" customHeight="1">
      <c r="B127" s="633" t="s">
        <v>274</v>
      </c>
      <c r="C127" s="634"/>
      <c r="D127" s="456"/>
      <c r="E127" s="456"/>
      <c r="F127" s="456"/>
      <c r="G127" s="456"/>
      <c r="H127" s="456"/>
      <c r="I127" s="456"/>
      <c r="J127" s="456"/>
      <c r="K127" s="456"/>
      <c r="L127" s="456"/>
      <c r="M127" s="456"/>
      <c r="N127" s="456"/>
      <c r="O127" s="456"/>
      <c r="P127" s="456"/>
      <c r="Q127" s="456"/>
      <c r="R127" s="456"/>
      <c r="V127" s="12"/>
    </row>
    <row r="128" spans="2:22" ht="15">
      <c r="E128" s="2"/>
    </row>
    <row r="129" spans="2:21" ht="21" hidden="1" customHeight="1">
      <c r="B129" s="90" t="s">
        <v>275</v>
      </c>
      <c r="E129" s="832"/>
      <c r="F129" s="442"/>
    </row>
    <row r="130" spans="2:21" s="24" customFormat="1" ht="27.75" hidden="1" customHeight="1">
      <c r="B130" s="425" t="s">
        <v>276</v>
      </c>
      <c r="C130" s="421"/>
      <c r="D130" s="421"/>
      <c r="E130" s="1099"/>
      <c r="F130" s="421"/>
      <c r="G130" s="421"/>
      <c r="H130" s="421"/>
      <c r="I130" s="421"/>
      <c r="J130" s="421"/>
      <c r="T130" s="138"/>
      <c r="U130" s="138"/>
    </row>
    <row r="131" spans="2:21" ht="11.25" hidden="1" customHeight="1">
      <c r="B131" s="29"/>
      <c r="E131" s="832"/>
    </row>
    <row r="132" spans="2:21" s="409" customFormat="1" ht="25.5" hidden="1" customHeight="1">
      <c r="B132" s="1171"/>
      <c r="C132" s="1172">
        <v>2011</v>
      </c>
      <c r="D132" s="1172">
        <v>2012</v>
      </c>
      <c r="E132" s="1172">
        <v>2013</v>
      </c>
      <c r="F132" s="1172">
        <v>2014</v>
      </c>
      <c r="G132" s="1172">
        <v>2015</v>
      </c>
      <c r="H132" s="1172">
        <v>2016</v>
      </c>
      <c r="I132" s="1172">
        <v>2017</v>
      </c>
      <c r="J132" s="1172">
        <v>2018</v>
      </c>
      <c r="K132" s="1172">
        <v>2019</v>
      </c>
      <c r="L132" s="1172">
        <v>2020</v>
      </c>
      <c r="M132" s="419" t="s">
        <v>216</v>
      </c>
      <c r="T132" s="420"/>
      <c r="U132" s="420"/>
    </row>
    <row r="133" spans="2:21" s="30" customFormat="1" ht="23.25" hidden="1" customHeight="1">
      <c r="B133" s="146">
        <v>2011</v>
      </c>
      <c r="C133" s="415">
        <f>'4.  2011-2014 LRAM'!BC131</f>
        <v>0</v>
      </c>
      <c r="D133" s="416">
        <f>SUM('4.  2011-2014 LRAM'!AO269:BB269)</f>
        <v>0</v>
      </c>
      <c r="E133" s="416">
        <f>SUM('4.  2011-2014 LRAM'!AO414:BB414)</f>
        <v>0</v>
      </c>
      <c r="F133" s="417">
        <f>SUM('4.  2011-2014 LRAM'!AO554:BB554)</f>
        <v>0</v>
      </c>
      <c r="G133" s="417">
        <f>SUM('5.  2015-2027 LRAM'!AJ203:AW203)</f>
        <v>0</v>
      </c>
      <c r="H133" s="416">
        <f>SUM('5.  2015-2027 LRAM'!AJ403:AW403)</f>
        <v>0</v>
      </c>
      <c r="I133" s="417">
        <f>SUM('5.  2015-2027 LRAM'!AJ606:AW606)</f>
        <v>0</v>
      </c>
      <c r="J133" s="416">
        <f>SUM('5.  2015-2027 LRAM'!AJ801:AW801)</f>
        <v>0</v>
      </c>
      <c r="K133" s="416">
        <f>SUM('5.  2015-2027 LRAM'!AJ1003:AW1003)</f>
        <v>0</v>
      </c>
      <c r="L133" s="416">
        <f>SUM('5.  2015-2027 LRAM'!AJ1203:AW1203)</f>
        <v>6289540.6417422472</v>
      </c>
      <c r="M133" s="416">
        <f>SUM(C133:L133)</f>
        <v>6289540.6417422472</v>
      </c>
      <c r="T133" s="133"/>
      <c r="U133" s="133"/>
    </row>
    <row r="134" spans="2:21" s="30" customFormat="1" ht="23.25" hidden="1" customHeight="1">
      <c r="B134" s="146">
        <v>2012</v>
      </c>
      <c r="C134" s="1173"/>
      <c r="D134" s="417">
        <f>SUM('4.  2011-2014 LRAM'!AO270:BB270)</f>
        <v>0</v>
      </c>
      <c r="E134" s="416">
        <f>SUM('4.  2011-2014 LRAM'!AO415:BB415)</f>
        <v>0</v>
      </c>
      <c r="F134" s="417">
        <f>SUM('4.  2011-2014 LRAM'!AO555:BB555)</f>
        <v>0</v>
      </c>
      <c r="G134" s="417">
        <f>SUM('5.  2015-2027 LRAM'!AJ204:AW204)</f>
        <v>0</v>
      </c>
      <c r="H134" s="416">
        <f>SUM('5.  2015-2027 LRAM'!AJ404:AW404)</f>
        <v>0</v>
      </c>
      <c r="I134" s="417">
        <f>SUM('5.  2015-2027 LRAM'!AJ607:AW607)</f>
        <v>0</v>
      </c>
      <c r="J134" s="416">
        <f>SUM('5.  2015-2027 LRAM'!AJ802:AW802)</f>
        <v>0</v>
      </c>
      <c r="K134" s="416">
        <f>SUM('5.  2015-2027 LRAM'!AJ1004:AW1004)</f>
        <v>0</v>
      </c>
      <c r="L134" s="416">
        <f>SUM('5.  2015-2027 LRAM'!AJ1204:AW1204)</f>
        <v>29208740.883586004</v>
      </c>
      <c r="M134" s="416">
        <f>SUM(D134:L134)</f>
        <v>29208740.883586004</v>
      </c>
      <c r="T134" s="133"/>
      <c r="U134" s="133"/>
    </row>
    <row r="135" spans="2:21" s="30" customFormat="1" ht="23.25" hidden="1" customHeight="1">
      <c r="B135" s="146">
        <v>2013</v>
      </c>
      <c r="C135" s="418"/>
      <c r="D135" s="418"/>
      <c r="E135" s="417">
        <f>SUM('4.  2011-2014 LRAM'!AO416:BB416)</f>
        <v>0</v>
      </c>
      <c r="F135" s="417">
        <f>SUM('4.  2011-2014 LRAM'!AO556:BB556)</f>
        <v>0</v>
      </c>
      <c r="G135" s="417">
        <f>SUM('5.  2015-2027 LRAM'!AJ205:AW205)</f>
        <v>0</v>
      </c>
      <c r="H135" s="416">
        <f>SUM('5.  2015-2027 LRAM'!AJ405:AW405)</f>
        <v>0</v>
      </c>
      <c r="I135" s="417">
        <f>SUM('5.  2015-2027 LRAM'!AJ608:AW608)</f>
        <v>0</v>
      </c>
      <c r="J135" s="416">
        <f>SUM('5.  2015-2027 LRAM'!AJ803:AW803)</f>
        <v>0</v>
      </c>
      <c r="K135" s="416">
        <f>SUM('5.  2015-2027 LRAM'!AJ1005:AW1005)</f>
        <v>0</v>
      </c>
      <c r="L135" s="416">
        <f>SUM('5.  2015-2027 LRAM'!AJ1205:AW1205)</f>
        <v>24221804.769793645</v>
      </c>
      <c r="M135" s="416">
        <f>SUM(C135:L135)</f>
        <v>24221804.769793645</v>
      </c>
      <c r="T135" s="133"/>
      <c r="U135" s="133"/>
    </row>
    <row r="136" spans="2:21" s="30" customFormat="1" ht="23.25" hidden="1" customHeight="1">
      <c r="B136" s="146">
        <v>2014</v>
      </c>
      <c r="C136" s="418"/>
      <c r="D136" s="418"/>
      <c r="E136" s="418"/>
      <c r="F136" s="417">
        <f>SUM('4.  2011-2014 LRAM'!AO557:BB557)</f>
        <v>0</v>
      </c>
      <c r="G136" s="417">
        <f>SUM('5.  2015-2027 LRAM'!AJ206:AW206)</f>
        <v>0</v>
      </c>
      <c r="H136" s="416">
        <f>SUM('5.  2015-2027 LRAM'!AJ406:AW406)</f>
        <v>0</v>
      </c>
      <c r="I136" s="417">
        <f>SUM('5.  2015-2027 LRAM'!AJ609:AW609)</f>
        <v>0</v>
      </c>
      <c r="J136" s="416">
        <f>SUM('5.  2015-2027 LRAM'!AJ804:AW804)</f>
        <v>0</v>
      </c>
      <c r="K136" s="416">
        <f>SUM('5.  2015-2027 LRAM'!AJ1006:AW1006)</f>
        <v>0</v>
      </c>
      <c r="L136" s="416">
        <f>SUM('5.  2015-2027 LRAM'!AJ1206:AW1206)</f>
        <v>43202106.609853759</v>
      </c>
      <c r="M136" s="416">
        <f>SUM(F136:L136)</f>
        <v>43202106.609853759</v>
      </c>
      <c r="T136" s="133"/>
      <c r="U136" s="133"/>
    </row>
    <row r="137" spans="2:21" s="30" customFormat="1" ht="23.25" hidden="1" customHeight="1">
      <c r="B137" s="146">
        <v>2015</v>
      </c>
      <c r="C137" s="418"/>
      <c r="D137" s="418"/>
      <c r="E137" s="418"/>
      <c r="F137" s="418"/>
      <c r="G137" s="417">
        <f>SUM('5.  2015-2027 LRAM'!AJ207:AW207)</f>
        <v>0</v>
      </c>
      <c r="H137" s="416">
        <f>SUM('5.  2015-2027 LRAM'!AJ407:AW407)</f>
        <v>0</v>
      </c>
      <c r="I137" s="417">
        <f>SUM('5.  2015-2027 LRAM'!AJ610:AW610)</f>
        <v>0</v>
      </c>
      <c r="J137" s="416">
        <f>SUM('5.  2015-2027 LRAM'!AJ805:AW805)</f>
        <v>0</v>
      </c>
      <c r="K137" s="416">
        <f>SUM('5.  2015-2027 LRAM'!AJ1007:AW1007)</f>
        <v>0</v>
      </c>
      <c r="L137" s="416">
        <f>SUM('5.  2015-2027 LRAM'!AJ1207:AW1207)</f>
        <v>57370886.973473497</v>
      </c>
      <c r="M137" s="416">
        <f>SUM(G137:L137)</f>
        <v>57370886.973473497</v>
      </c>
      <c r="T137" s="133"/>
      <c r="U137" s="133"/>
    </row>
    <row r="138" spans="2:21" s="30" customFormat="1" ht="23.25" hidden="1" customHeight="1">
      <c r="B138" s="146">
        <v>2016</v>
      </c>
      <c r="C138" s="418"/>
      <c r="D138" s="418"/>
      <c r="E138" s="418"/>
      <c r="F138" s="418"/>
      <c r="G138" s="418"/>
      <c r="H138" s="416">
        <f>SUM('5.  2015-2027 LRAM'!AJ408:AW408)</f>
        <v>0</v>
      </c>
      <c r="I138" s="417">
        <f>SUM('5.  2015-2027 LRAM'!AJ611:AW611)</f>
        <v>0</v>
      </c>
      <c r="J138" s="416">
        <f>SUM('5.  2015-2027 LRAM'!AJ806:AW806)</f>
        <v>0</v>
      </c>
      <c r="K138" s="416">
        <f>SUM('5.  2015-2027 LRAM'!AJ1008:AW1008)</f>
        <v>0</v>
      </c>
      <c r="L138" s="416">
        <f>SUM('5.  2015-2027 LRAM'!AJ1208:AW1208)</f>
        <v>56666235.425122231</v>
      </c>
      <c r="M138" s="416">
        <f>SUM(H138:L138)</f>
        <v>56666235.425122231</v>
      </c>
      <c r="T138" s="133"/>
      <c r="U138" s="133"/>
    </row>
    <row r="139" spans="2:21" s="30" customFormat="1" ht="23.25" hidden="1" customHeight="1">
      <c r="B139" s="146">
        <v>2017</v>
      </c>
      <c r="C139" s="418"/>
      <c r="D139" s="418"/>
      <c r="E139" s="418"/>
      <c r="F139" s="418"/>
      <c r="G139" s="418"/>
      <c r="H139" s="418"/>
      <c r="I139" s="416">
        <f>SUM('5.  2015-2027 LRAM'!AJ612:AW612)</f>
        <v>0</v>
      </c>
      <c r="J139" s="416">
        <f>SUM('5.  2015-2027 LRAM'!AJ807:AW807)</f>
        <v>0</v>
      </c>
      <c r="K139" s="416">
        <f>SUM('5.  2015-2027 LRAM'!AJ1009:AW1009)</f>
        <v>0</v>
      </c>
      <c r="L139" s="416">
        <f>SUM('5.  2015-2027 LRAM'!AJ1209:AW1209)</f>
        <v>141299846.30798832</v>
      </c>
      <c r="M139" s="416">
        <f>SUM(I139:L139)</f>
        <v>141299846.30798832</v>
      </c>
      <c r="T139" s="133"/>
      <c r="U139" s="133"/>
    </row>
    <row r="140" spans="2:21" s="30" customFormat="1" ht="23.25" hidden="1" customHeight="1">
      <c r="B140" s="146">
        <v>2018</v>
      </c>
      <c r="C140" s="418"/>
      <c r="D140" s="418"/>
      <c r="E140" s="418"/>
      <c r="F140" s="418"/>
      <c r="G140" s="418"/>
      <c r="H140" s="418"/>
      <c r="I140" s="418"/>
      <c r="J140" s="416">
        <f>SUM('5.  2015-2027 LRAM'!AJ808:AW808)</f>
        <v>0</v>
      </c>
      <c r="K140" s="416">
        <f>SUM('5.  2015-2027 LRAM'!AJ1010:AW1010)</f>
        <v>0</v>
      </c>
      <c r="L140" s="416">
        <f>SUM('5.  2015-2027 LRAM'!AJ1210:AW1210)</f>
        <v>81644559.007156268</v>
      </c>
      <c r="M140" s="416">
        <f>SUM(J140:L140)</f>
        <v>81644559.007156268</v>
      </c>
      <c r="T140" s="133"/>
      <c r="U140" s="133"/>
    </row>
    <row r="141" spans="2:21" s="30" customFormat="1" ht="23.25" hidden="1" customHeight="1">
      <c r="B141" s="146">
        <v>2019</v>
      </c>
      <c r="C141" s="418"/>
      <c r="D141" s="418"/>
      <c r="E141" s="418"/>
      <c r="F141" s="418"/>
      <c r="G141" s="418"/>
      <c r="H141" s="418"/>
      <c r="I141" s="418"/>
      <c r="J141" s="418"/>
      <c r="K141" s="416">
        <f>SUM('5.  2015-2027 LRAM'!AJ1011:AW1011)</f>
        <v>0</v>
      </c>
      <c r="L141" s="416">
        <f>SUM('5.  2015-2027 LRAM'!AJ1211:AW1211)</f>
        <v>94192096.029349744</v>
      </c>
      <c r="M141" s="416">
        <f>SUM(K141:L141)</f>
        <v>94192096.029349744</v>
      </c>
      <c r="T141" s="133"/>
      <c r="U141" s="133"/>
    </row>
    <row r="142" spans="2:21" s="30" customFormat="1" ht="23.25" hidden="1" customHeight="1">
      <c r="B142" s="146">
        <v>2020</v>
      </c>
      <c r="C142" s="418"/>
      <c r="D142" s="418"/>
      <c r="E142" s="418"/>
      <c r="F142" s="418"/>
      <c r="G142" s="418"/>
      <c r="H142" s="418"/>
      <c r="I142" s="418"/>
      <c r="J142" s="418"/>
      <c r="K142" s="418"/>
      <c r="L142" s="1173">
        <f>SUM('5.  2015-2027 LRAM'!AJ1212:AW1212)</f>
        <v>6403388.9732507858</v>
      </c>
      <c r="M142" s="1173">
        <f>L142</f>
        <v>6403388.9732507858</v>
      </c>
      <c r="T142" s="133"/>
      <c r="U142" s="133"/>
    </row>
    <row r="143" spans="2:21" s="145" customFormat="1" ht="24" hidden="1" customHeight="1">
      <c r="B143" s="426" t="s">
        <v>277</v>
      </c>
      <c r="C143" s="415">
        <f>C133</f>
        <v>0</v>
      </c>
      <c r="D143" s="416">
        <f>D133+D134</f>
        <v>0</v>
      </c>
      <c r="E143" s="416">
        <f>E133+E134+E135</f>
        <v>0</v>
      </c>
      <c r="F143" s="416">
        <f>F133+F134+F135+F136</f>
        <v>0</v>
      </c>
      <c r="G143" s="416">
        <f>G133+G134+G135+G136+G137</f>
        <v>0</v>
      </c>
      <c r="H143" s="416">
        <f>H133+H134+H135+H136+H137+H138</f>
        <v>0</v>
      </c>
      <c r="I143" s="416">
        <f>I133+I134+I135+I136+I137+I138+I139</f>
        <v>0</v>
      </c>
      <c r="J143" s="416">
        <f>J133+J134+J135+J136+J137+J138+J139+J140</f>
        <v>0</v>
      </c>
      <c r="K143" s="416">
        <f>K133+K134+K135+K136+K137+K138+K139+K140+K141</f>
        <v>0</v>
      </c>
      <c r="L143" s="416">
        <f>SUM(L133:L142)</f>
        <v>540499205.62131643</v>
      </c>
      <c r="M143" s="416">
        <f>SUM(M133:M142)</f>
        <v>540499205.62131643</v>
      </c>
      <c r="T143" s="147"/>
      <c r="U143" s="147"/>
    </row>
    <row r="144" spans="2:21" s="20" customFormat="1" ht="24.75" hidden="1" customHeight="1">
      <c r="B144" s="1174" t="s">
        <v>278</v>
      </c>
      <c r="C144" s="414">
        <f>'4.  2011-2014 LRAM'!BC132</f>
        <v>0</v>
      </c>
      <c r="D144" s="414">
        <f>'4.  2011-2014 LRAM'!BC272</f>
        <v>0</v>
      </c>
      <c r="E144" s="414">
        <f>'4.  2011-2014 LRAM'!BC418</f>
        <v>0</v>
      </c>
      <c r="F144" s="414">
        <f>'4.  2011-2014 LRAM'!BC559</f>
        <v>0</v>
      </c>
      <c r="G144" s="414">
        <f>'5.  2015-2027 LRAM'!AX209</f>
        <v>0</v>
      </c>
      <c r="H144" s="414">
        <f>'5.  2015-2027 LRAM'!AX410</f>
        <v>0</v>
      </c>
      <c r="I144" s="414">
        <f>'5.  2015-2027 LRAM'!AX614</f>
        <v>0</v>
      </c>
      <c r="J144" s="414">
        <f>'5.  2015-2027 LRAM'!AX810</f>
        <v>0</v>
      </c>
      <c r="K144" s="414">
        <f>'5.  2015-2027 LRAM'!AX1013</f>
        <v>0</v>
      </c>
      <c r="L144" s="414">
        <f>'5.  2015-2027 LRAM'!AX1214</f>
        <v>97427074.5176</v>
      </c>
      <c r="M144" s="416">
        <f>SUM(C144:L144)</f>
        <v>97427074.5176</v>
      </c>
      <c r="T144" s="69"/>
      <c r="U144" s="69"/>
    </row>
    <row r="145" spans="2:13" ht="24.75" hidden="1" customHeight="1">
      <c r="B145" s="1174" t="s">
        <v>248</v>
      </c>
      <c r="C145" s="414">
        <f>'6.  Carrying Charges'!W27</f>
        <v>0</v>
      </c>
      <c r="D145" s="414">
        <f>'6.  Carrying Charges'!W42</f>
        <v>0</v>
      </c>
      <c r="E145" s="414">
        <f>'6.  Carrying Charges'!W57</f>
        <v>0</v>
      </c>
      <c r="F145" s="414">
        <f>'6.  Carrying Charges'!W72</f>
        <v>0</v>
      </c>
      <c r="G145" s="414">
        <f>'6.  Carrying Charges'!W87</f>
        <v>0</v>
      </c>
      <c r="H145" s="414">
        <f>'6.  Carrying Charges'!W102</f>
        <v>0</v>
      </c>
      <c r="I145" s="414">
        <f>'6.  Carrying Charges'!W117</f>
        <v>0</v>
      </c>
      <c r="J145" s="414">
        <f>'6.  Carrying Charges'!W132</f>
        <v>0</v>
      </c>
      <c r="K145" s="414">
        <f>'6.  Carrying Charges'!W147</f>
        <v>0</v>
      </c>
      <c r="L145" s="414">
        <f>'6.  Carrying Charges'!W162</f>
        <v>1900594.8290469835</v>
      </c>
      <c r="M145" s="416">
        <f>SUM(C145:L145)</f>
        <v>1900594.8290469835</v>
      </c>
    </row>
    <row r="146" spans="2:13" ht="23.25" hidden="1" customHeight="1">
      <c r="B146" s="426" t="s">
        <v>216</v>
      </c>
      <c r="C146" s="414">
        <f>C143-C144+C145</f>
        <v>0</v>
      </c>
      <c r="D146" s="414">
        <f t="shared" ref="D146:J146" si="11">D143-D144+D145</f>
        <v>0</v>
      </c>
      <c r="E146" s="414">
        <f t="shared" si="11"/>
        <v>0</v>
      </c>
      <c r="F146" s="414">
        <f t="shared" si="11"/>
        <v>0</v>
      </c>
      <c r="G146" s="414">
        <f t="shared" si="11"/>
        <v>0</v>
      </c>
      <c r="H146" s="414">
        <f t="shared" si="11"/>
        <v>0</v>
      </c>
      <c r="I146" s="414">
        <f t="shared" si="11"/>
        <v>0</v>
      </c>
      <c r="J146" s="414">
        <f t="shared" si="11"/>
        <v>0</v>
      </c>
      <c r="K146" s="414">
        <f>K143-K144+K145</f>
        <v>0</v>
      </c>
      <c r="L146" s="414">
        <f>L143-L144+L145</f>
        <v>444972725.9327634</v>
      </c>
      <c r="M146" s="414">
        <f>M143-M144+M145</f>
        <v>444972725.9327634</v>
      </c>
    </row>
    <row r="147" spans="2:13" ht="15.75" hidden="1" customHeight="1">
      <c r="E147" s="832"/>
    </row>
    <row r="148" spans="2:13">
      <c r="B148" s="442" t="s">
        <v>279</v>
      </c>
      <c r="E148" s="832"/>
    </row>
  </sheetData>
  <mergeCells count="23">
    <mergeCell ref="B27:G27"/>
    <mergeCell ref="B29:C29"/>
    <mergeCell ref="B30:C30"/>
    <mergeCell ref="B31:C31"/>
    <mergeCell ref="B32:C32"/>
    <mergeCell ref="B33:C33"/>
    <mergeCell ref="B34:C34"/>
    <mergeCell ref="B35:C35"/>
    <mergeCell ref="B36:C36"/>
    <mergeCell ref="B37:C37"/>
    <mergeCell ref="B96:L96"/>
    <mergeCell ref="B98:L98"/>
    <mergeCell ref="B97:L97"/>
    <mergeCell ref="B38:C38"/>
    <mergeCell ref="B39:C39"/>
    <mergeCell ref="B40:C40"/>
    <mergeCell ref="B41:C41"/>
    <mergeCell ref="B49:L49"/>
    <mergeCell ref="B50:L50"/>
    <mergeCell ref="B51:L51"/>
    <mergeCell ref="B42:C42"/>
    <mergeCell ref="B43:C43"/>
    <mergeCell ref="B44:C44"/>
  </mergeCells>
  <hyperlinks>
    <hyperlink ref="B148" location="'1.  LRAMVA Summary'!A1" display="Return to top" xr:uid="{00000000-0004-0000-0400-000001000000}"/>
    <hyperlink ref="B91" location="'6.  Carrying Charges'!A1" display="Carrying Charges" xr:uid="{E361476C-0379-4499-90C6-C54C988F6C2D}"/>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54</xdr:row>
                    <xdr:rowOff>38100</xdr:rowOff>
                  </from>
                  <to>
                    <xdr:col>2</xdr:col>
                    <xdr:colOff>1381125</xdr:colOff>
                    <xdr:row>55</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57</xdr:row>
                    <xdr:rowOff>38100</xdr:rowOff>
                  </from>
                  <to>
                    <xdr:col>2</xdr:col>
                    <xdr:colOff>1381125</xdr:colOff>
                    <xdr:row>58</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60</xdr:row>
                    <xdr:rowOff>38100</xdr:rowOff>
                  </from>
                  <to>
                    <xdr:col>2</xdr:col>
                    <xdr:colOff>1381125</xdr:colOff>
                    <xdr:row>61</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63</xdr:row>
                    <xdr:rowOff>38100</xdr:rowOff>
                  </from>
                  <to>
                    <xdr:col>2</xdr:col>
                    <xdr:colOff>1381125</xdr:colOff>
                    <xdr:row>64</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66</xdr:row>
                    <xdr:rowOff>38100</xdr:rowOff>
                  </from>
                  <to>
                    <xdr:col>2</xdr:col>
                    <xdr:colOff>1381125</xdr:colOff>
                    <xdr:row>67</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69</xdr:row>
                    <xdr:rowOff>38100</xdr:rowOff>
                  </from>
                  <to>
                    <xdr:col>2</xdr:col>
                    <xdr:colOff>1381125</xdr:colOff>
                    <xdr:row>71</xdr:row>
                    <xdr:rowOff>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72</xdr:row>
                    <xdr:rowOff>38100</xdr:rowOff>
                  </from>
                  <to>
                    <xdr:col>2</xdr:col>
                    <xdr:colOff>1381125</xdr:colOff>
                    <xdr:row>74</xdr:row>
                    <xdr:rowOff>0</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75</xdr:row>
                    <xdr:rowOff>38100</xdr:rowOff>
                  </from>
                  <to>
                    <xdr:col>2</xdr:col>
                    <xdr:colOff>1371600</xdr:colOff>
                    <xdr:row>76</xdr:row>
                    <xdr:rowOff>180975</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78</xdr:row>
                    <xdr:rowOff>76200</xdr:rowOff>
                  </from>
                  <to>
                    <xdr:col>2</xdr:col>
                    <xdr:colOff>1381125</xdr:colOff>
                    <xdr:row>80</xdr:row>
                    <xdr:rowOff>9525</xdr:rowOff>
                  </to>
                </anchor>
              </controlPr>
            </control>
          </mc:Choice>
        </mc:AlternateContent>
        <mc:AlternateContent xmlns:mc="http://schemas.openxmlformats.org/markup-compatibility/2006">
          <mc:Choice Requires="x14">
            <control shapeId="3113" r:id="rId13" name="Check Box 41">
              <controlPr defaultSize="0" autoFill="0" autoLine="0" autoPict="0">
                <anchor moveWithCells="1">
                  <from>
                    <xdr:col>2</xdr:col>
                    <xdr:colOff>962025</xdr:colOff>
                    <xdr:row>100</xdr:row>
                    <xdr:rowOff>38100</xdr:rowOff>
                  </from>
                  <to>
                    <xdr:col>2</xdr:col>
                    <xdr:colOff>1381125</xdr:colOff>
                    <xdr:row>101</xdr:row>
                    <xdr:rowOff>161925</xdr:rowOff>
                  </to>
                </anchor>
              </controlPr>
            </control>
          </mc:Choice>
        </mc:AlternateContent>
        <mc:AlternateContent xmlns:mc="http://schemas.openxmlformats.org/markup-compatibility/2006">
          <mc:Choice Requires="x14">
            <control shapeId="3114" r:id="rId14" name="Check Box 42">
              <controlPr defaultSize="0" autoFill="0" autoLine="0" autoPict="0">
                <anchor moveWithCells="1">
                  <from>
                    <xdr:col>2</xdr:col>
                    <xdr:colOff>962025</xdr:colOff>
                    <xdr:row>104</xdr:row>
                    <xdr:rowOff>38100</xdr:rowOff>
                  </from>
                  <to>
                    <xdr:col>2</xdr:col>
                    <xdr:colOff>1381125</xdr:colOff>
                    <xdr:row>105</xdr:row>
                    <xdr:rowOff>161925</xdr:rowOff>
                  </to>
                </anchor>
              </controlPr>
            </control>
          </mc:Choice>
        </mc:AlternateContent>
        <mc:AlternateContent xmlns:mc="http://schemas.openxmlformats.org/markup-compatibility/2006">
          <mc:Choice Requires="x14">
            <control shapeId="3115" r:id="rId15" name="Check Box 43">
              <controlPr defaultSize="0" autoFill="0" autoLine="0" autoPict="0">
                <anchor moveWithCells="1">
                  <from>
                    <xdr:col>2</xdr:col>
                    <xdr:colOff>962025</xdr:colOff>
                    <xdr:row>108</xdr:row>
                    <xdr:rowOff>38100</xdr:rowOff>
                  </from>
                  <to>
                    <xdr:col>2</xdr:col>
                    <xdr:colOff>1381125</xdr:colOff>
                    <xdr:row>109</xdr:row>
                    <xdr:rowOff>161925</xdr:rowOff>
                  </to>
                </anchor>
              </controlPr>
            </control>
          </mc:Choice>
        </mc:AlternateContent>
        <mc:AlternateContent xmlns:mc="http://schemas.openxmlformats.org/markup-compatibility/2006">
          <mc:Choice Requires="x14">
            <control shapeId="3116" r:id="rId16" name="Check Box 44">
              <controlPr defaultSize="0" autoFill="0" autoLine="0" autoPict="0">
                <anchor moveWithCells="1">
                  <from>
                    <xdr:col>2</xdr:col>
                    <xdr:colOff>962025</xdr:colOff>
                    <xdr:row>112</xdr:row>
                    <xdr:rowOff>38100</xdr:rowOff>
                  </from>
                  <to>
                    <xdr:col>2</xdr:col>
                    <xdr:colOff>1381125</xdr:colOff>
                    <xdr:row>113</xdr:row>
                    <xdr:rowOff>161925</xdr:rowOff>
                  </to>
                </anchor>
              </controlPr>
            </control>
          </mc:Choice>
        </mc:AlternateContent>
        <mc:AlternateContent xmlns:mc="http://schemas.openxmlformats.org/markup-compatibility/2006">
          <mc:Choice Requires="x14">
            <control shapeId="3118" r:id="rId17" name="Check Box 46">
              <controlPr defaultSize="0" autoFill="0" autoLine="0" autoPict="0">
                <anchor moveWithCells="1">
                  <from>
                    <xdr:col>2</xdr:col>
                    <xdr:colOff>962025</xdr:colOff>
                    <xdr:row>116</xdr:row>
                    <xdr:rowOff>47625</xdr:rowOff>
                  </from>
                  <to>
                    <xdr:col>2</xdr:col>
                    <xdr:colOff>1381125</xdr:colOff>
                    <xdr:row>118</xdr:row>
                    <xdr:rowOff>0</xdr:rowOff>
                  </to>
                </anchor>
              </controlPr>
            </control>
          </mc:Choice>
        </mc:AlternateContent>
        <mc:AlternateContent xmlns:mc="http://schemas.openxmlformats.org/markup-compatibility/2006">
          <mc:Choice Requires="x14">
            <control shapeId="3119" r:id="rId18" name="Check Box 47">
              <controlPr defaultSize="0" autoFill="0" autoLine="0" autoPict="0">
                <anchor moveWithCells="1">
                  <from>
                    <xdr:col>2</xdr:col>
                    <xdr:colOff>962025</xdr:colOff>
                    <xdr:row>81</xdr:row>
                    <xdr:rowOff>76200</xdr:rowOff>
                  </from>
                  <to>
                    <xdr:col>2</xdr:col>
                    <xdr:colOff>1381125</xdr:colOff>
                    <xdr:row>83</xdr:row>
                    <xdr:rowOff>9525</xdr:rowOff>
                  </to>
                </anchor>
              </controlPr>
            </control>
          </mc:Choice>
        </mc:AlternateContent>
        <mc:AlternateContent xmlns:mc="http://schemas.openxmlformats.org/markup-compatibility/2006">
          <mc:Choice Requires="x14">
            <control shapeId="3120" r:id="rId19" name="Check Box 48">
              <controlPr defaultSize="0" autoFill="0" autoLine="0" autoPict="0">
                <anchor moveWithCells="1">
                  <from>
                    <xdr:col>2</xdr:col>
                    <xdr:colOff>962025</xdr:colOff>
                    <xdr:row>84</xdr:row>
                    <xdr:rowOff>76200</xdr:rowOff>
                  </from>
                  <to>
                    <xdr:col>2</xdr:col>
                    <xdr:colOff>1381125</xdr:colOff>
                    <xdr:row>86</xdr:row>
                    <xdr:rowOff>9525</xdr:rowOff>
                  </to>
                </anchor>
              </controlPr>
            </control>
          </mc:Choice>
        </mc:AlternateContent>
        <mc:AlternateContent xmlns:mc="http://schemas.openxmlformats.org/markup-compatibility/2006">
          <mc:Choice Requires="x14">
            <control shapeId="3121" r:id="rId20" name="Check Box 49">
              <controlPr defaultSize="0" autoFill="0" autoLine="0" autoPict="0">
                <anchor moveWithCells="1">
                  <from>
                    <xdr:col>2</xdr:col>
                    <xdr:colOff>962025</xdr:colOff>
                    <xdr:row>87</xdr:row>
                    <xdr:rowOff>76200</xdr:rowOff>
                  </from>
                  <to>
                    <xdr:col>2</xdr:col>
                    <xdr:colOff>1381125</xdr:colOff>
                    <xdr:row>89</xdr:row>
                    <xdr:rowOff>9525</xdr:rowOff>
                  </to>
                </anchor>
              </controlPr>
            </control>
          </mc:Choice>
        </mc:AlternateContent>
        <mc:AlternateContent xmlns:mc="http://schemas.openxmlformats.org/markup-compatibility/2006">
          <mc:Choice Requires="x14">
            <control shapeId="3122" r:id="rId21" name="Check Box 50">
              <controlPr defaultSize="0" autoFill="0" autoLine="0" autoPict="0">
                <anchor moveWithCells="1">
                  <from>
                    <xdr:col>2</xdr:col>
                    <xdr:colOff>962025</xdr:colOff>
                    <xdr:row>120</xdr:row>
                    <xdr:rowOff>47625</xdr:rowOff>
                  </from>
                  <to>
                    <xdr:col>2</xdr:col>
                    <xdr:colOff>1381125</xdr:colOff>
                    <xdr:row>122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pageSetUpPr fitToPage="1"/>
  </sheetPr>
  <dimension ref="A13:BA1784"/>
  <sheetViews>
    <sheetView topLeftCell="A220" zoomScale="75" zoomScaleNormal="75" workbookViewId="0">
      <pane xSplit="2" topLeftCell="C1" activePane="topRight" state="frozen"/>
      <selection activeCell="Q707" sqref="Q707"/>
      <selection pane="topRight" activeCell="B307" sqref="B307"/>
    </sheetView>
  </sheetViews>
  <sheetFormatPr defaultColWidth="9" defaultRowHeight="15" outlineLevelRow="1" outlineLevelCol="1"/>
  <cols>
    <col min="1" max="1" width="4.5703125" style="396" customWidth="1"/>
    <col min="2" max="2" width="55.85546875" style="334" customWidth="1"/>
    <col min="3" max="3" width="13.42578125" style="334" customWidth="1"/>
    <col min="4" max="4" width="17" style="334" customWidth="1"/>
    <col min="5" max="5" width="13.42578125" style="334" customWidth="1" outlineLevel="1"/>
    <col min="6" max="6" width="16.85546875" style="334" customWidth="1" outlineLevel="1"/>
    <col min="7" max="16" width="13.85546875" style="334" customWidth="1" outlineLevel="1"/>
    <col min="17" max="17" width="11.85546875" style="334" customWidth="1" outlineLevel="1"/>
    <col min="18" max="18" width="12.140625" style="334" customWidth="1" outlineLevel="1"/>
    <col min="19" max="20" width="9" style="334" customWidth="1" outlineLevel="1"/>
    <col min="21" max="21" width="13.5703125" style="334" customWidth="1" outlineLevel="1"/>
    <col min="22" max="22" width="15.5703125" style="334" customWidth="1"/>
    <col min="23" max="35" width="9" style="334" customWidth="1" outlineLevel="1"/>
    <col min="36" max="36" width="16.5703125" style="334" customWidth="1"/>
    <col min="37" max="37" width="15" style="334" customWidth="1"/>
    <col min="38" max="38" width="21.140625" style="334" customWidth="1"/>
    <col min="39" max="39" width="17.5703125" style="334" customWidth="1"/>
    <col min="40" max="40" width="19.5703125" style="334" customWidth="1"/>
    <col min="41" max="41" width="18.5703125" style="334" customWidth="1"/>
    <col min="42" max="46" width="15" style="334" customWidth="1"/>
    <col min="47" max="47" width="17.42578125" style="334" customWidth="1"/>
    <col min="48" max="49" width="17.42578125" style="334" hidden="1" customWidth="1"/>
    <col min="50" max="50" width="16.42578125" style="334" bestFit="1" customWidth="1"/>
    <col min="51" max="51" width="13.42578125" style="334" customWidth="1"/>
    <col min="52" max="52" width="16.85546875" style="334" bestFit="1" customWidth="1"/>
    <col min="53" max="53" width="14" style="334" customWidth="1"/>
    <col min="54" max="16384" width="9" style="334"/>
  </cols>
  <sheetData>
    <row r="13" spans="2:50" ht="15.75" thickBot="1"/>
    <row r="14" spans="2:50" ht="26.25" customHeight="1" thickBot="1">
      <c r="B14" s="1243" t="s">
        <v>55</v>
      </c>
      <c r="C14" s="197" t="s">
        <v>164</v>
      </c>
      <c r="D14" s="385"/>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row>
    <row r="15" spans="2:50" ht="26.25" customHeight="1" thickBot="1">
      <c r="B15" s="1243"/>
      <c r="C15" s="200" t="s">
        <v>165</v>
      </c>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row>
    <row r="16" spans="2:50" ht="28.5" customHeight="1" thickBot="1">
      <c r="B16" s="1243"/>
      <c r="C16" s="1244" t="s">
        <v>166</v>
      </c>
      <c r="D16" s="1245"/>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row>
    <row r="17" spans="2:50" ht="15.75">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row>
    <row r="18" spans="2:50" ht="166.5" customHeight="1">
      <c r="B18" s="1243" t="s">
        <v>22</v>
      </c>
      <c r="C18" s="1242" t="s">
        <v>280</v>
      </c>
      <c r="D18" s="1242"/>
      <c r="E18" s="1242"/>
      <c r="F18" s="1242"/>
      <c r="G18" s="1242"/>
      <c r="H18" s="1242"/>
      <c r="I18" s="1242"/>
      <c r="J18" s="1242"/>
      <c r="K18" s="1242"/>
      <c r="L18" s="1242"/>
      <c r="M18" s="1242"/>
      <c r="N18" s="1242"/>
      <c r="O18" s="1242"/>
      <c r="P18" s="1242"/>
      <c r="Q18" s="1242"/>
      <c r="R18" s="1242"/>
      <c r="S18" s="1242"/>
      <c r="T18" s="1242"/>
      <c r="U18" s="1242"/>
      <c r="V18" s="1242"/>
      <c r="W18" s="1242"/>
      <c r="X18" s="1242"/>
      <c r="Y18" s="1242"/>
      <c r="Z18" s="1242"/>
      <c r="AA18" s="1242"/>
      <c r="AB18" s="1242"/>
      <c r="AC18" s="1242"/>
      <c r="AD18" s="1242"/>
      <c r="AE18" s="1242"/>
      <c r="AF18" s="1242"/>
      <c r="AG18" s="1242"/>
      <c r="AH18" s="1242"/>
      <c r="AI18" s="643"/>
      <c r="AJ18" s="335"/>
      <c r="AK18" s="335"/>
      <c r="AL18" s="335"/>
      <c r="AM18" s="335"/>
      <c r="AN18" s="335"/>
      <c r="AO18" s="335"/>
      <c r="AP18" s="335"/>
      <c r="AQ18" s="335"/>
      <c r="AR18" s="335"/>
      <c r="AS18" s="335"/>
      <c r="AT18" s="335"/>
      <c r="AU18" s="335"/>
      <c r="AV18" s="335"/>
      <c r="AW18" s="335"/>
      <c r="AX18" s="335"/>
    </row>
    <row r="19" spans="2:50" ht="54.6" customHeight="1">
      <c r="B19" s="1243"/>
      <c r="C19" s="1242" t="s">
        <v>281</v>
      </c>
      <c r="D19" s="1242"/>
      <c r="E19" s="1242"/>
      <c r="F19" s="1242"/>
      <c r="G19" s="1242"/>
      <c r="H19" s="1242"/>
      <c r="I19" s="1242"/>
      <c r="J19" s="1242"/>
      <c r="K19" s="1242"/>
      <c r="L19" s="1242"/>
      <c r="M19" s="1242"/>
      <c r="N19" s="1242"/>
      <c r="O19" s="1242"/>
      <c r="P19" s="1242"/>
      <c r="Q19" s="1242"/>
      <c r="R19" s="1242"/>
      <c r="S19" s="1242"/>
      <c r="T19" s="1242"/>
      <c r="U19" s="1242"/>
      <c r="V19" s="1242"/>
      <c r="W19" s="1242"/>
      <c r="X19" s="1242"/>
      <c r="Y19" s="1242"/>
      <c r="Z19" s="1242"/>
      <c r="AA19" s="1242"/>
      <c r="AB19" s="1242"/>
      <c r="AC19" s="1242"/>
      <c r="AD19" s="1242"/>
      <c r="AE19" s="1242"/>
      <c r="AF19" s="1242"/>
      <c r="AG19" s="1242"/>
      <c r="AH19" s="1242"/>
      <c r="AI19" s="643"/>
      <c r="AJ19" s="335"/>
      <c r="AK19" s="335"/>
      <c r="AL19" s="335"/>
      <c r="AM19" s="335"/>
      <c r="AN19" s="335"/>
      <c r="AO19" s="335"/>
      <c r="AP19" s="335"/>
      <c r="AQ19" s="335"/>
      <c r="AR19" s="335"/>
      <c r="AS19" s="335"/>
      <c r="AT19" s="335"/>
      <c r="AU19" s="335"/>
      <c r="AV19" s="335"/>
      <c r="AW19" s="335"/>
      <c r="AX19" s="335"/>
    </row>
    <row r="20" spans="2:50" ht="62.25" customHeight="1">
      <c r="B20" s="211"/>
      <c r="C20" s="1242" t="s">
        <v>282</v>
      </c>
      <c r="D20" s="1242"/>
      <c r="E20" s="1242"/>
      <c r="F20" s="1242"/>
      <c r="G20" s="1242"/>
      <c r="H20" s="1242"/>
      <c r="I20" s="1242"/>
      <c r="J20" s="1242"/>
      <c r="K20" s="1242"/>
      <c r="L20" s="1242"/>
      <c r="M20" s="1242"/>
      <c r="N20" s="1242"/>
      <c r="O20" s="1242"/>
      <c r="P20" s="1242"/>
      <c r="Q20" s="1242"/>
      <c r="R20" s="1242"/>
      <c r="S20" s="1242"/>
      <c r="T20" s="1242"/>
      <c r="U20" s="1242"/>
      <c r="V20" s="1242"/>
      <c r="W20" s="1242"/>
      <c r="X20" s="1242"/>
      <c r="Y20" s="1242"/>
      <c r="Z20" s="1242"/>
      <c r="AA20" s="1242"/>
      <c r="AB20" s="1242"/>
      <c r="AC20" s="1242"/>
      <c r="AD20" s="1242"/>
      <c r="AE20" s="1242"/>
      <c r="AF20" s="1242"/>
      <c r="AG20" s="1242"/>
      <c r="AH20" s="1242"/>
      <c r="AI20" s="643"/>
      <c r="AJ20" s="335"/>
      <c r="AK20" s="335"/>
      <c r="AL20" s="335"/>
      <c r="AM20" s="335"/>
      <c r="AN20" s="335"/>
      <c r="AO20" s="335"/>
      <c r="AP20" s="335"/>
      <c r="AQ20" s="335"/>
      <c r="AR20" s="335"/>
      <c r="AS20" s="335"/>
      <c r="AT20" s="335"/>
      <c r="AU20" s="335"/>
      <c r="AV20" s="335"/>
      <c r="AW20" s="335"/>
      <c r="AX20" s="335"/>
    </row>
    <row r="21" spans="2:50" ht="43.5" customHeight="1">
      <c r="B21" s="211"/>
      <c r="C21" s="1242" t="s">
        <v>283</v>
      </c>
      <c r="D21" s="1242"/>
      <c r="E21" s="1242"/>
      <c r="F21" s="1242"/>
      <c r="G21" s="1242"/>
      <c r="H21" s="1242"/>
      <c r="I21" s="1242"/>
      <c r="J21" s="1242"/>
      <c r="K21" s="1242"/>
      <c r="L21" s="1242"/>
      <c r="M21" s="1242"/>
      <c r="N21" s="1242"/>
      <c r="O21" s="1242"/>
      <c r="P21" s="1242"/>
      <c r="Q21" s="1242"/>
      <c r="R21" s="1242"/>
      <c r="S21" s="1242"/>
      <c r="T21" s="1242"/>
      <c r="U21" s="1242"/>
      <c r="V21" s="1242"/>
      <c r="W21" s="1242"/>
      <c r="X21" s="1242"/>
      <c r="Y21" s="1242"/>
      <c r="Z21" s="1242"/>
      <c r="AA21" s="1242"/>
      <c r="AB21" s="1242"/>
      <c r="AC21" s="1242"/>
      <c r="AD21" s="1242"/>
      <c r="AE21" s="1242"/>
      <c r="AF21" s="1242"/>
      <c r="AG21" s="1242"/>
      <c r="AH21" s="1242"/>
      <c r="AI21" s="643"/>
      <c r="AJ21" s="335"/>
      <c r="AK21" s="335"/>
      <c r="AL21" s="335"/>
      <c r="AM21" s="335"/>
      <c r="AN21" s="335"/>
      <c r="AO21" s="335"/>
      <c r="AP21" s="335"/>
      <c r="AQ21" s="335"/>
      <c r="AR21" s="335"/>
      <c r="AS21" s="335"/>
      <c r="AT21" s="335"/>
      <c r="AU21" s="335"/>
      <c r="AV21" s="335"/>
      <c r="AW21" s="335"/>
      <c r="AX21" s="335"/>
    </row>
    <row r="22" spans="2:50" ht="70.5" customHeight="1">
      <c r="B22" s="211"/>
      <c r="C22" s="1242" t="s">
        <v>284</v>
      </c>
      <c r="D22" s="1242"/>
      <c r="E22" s="1242"/>
      <c r="F22" s="1242"/>
      <c r="G22" s="1242"/>
      <c r="H22" s="1242"/>
      <c r="I22" s="1242"/>
      <c r="J22" s="1242"/>
      <c r="K22" s="1242"/>
      <c r="L22" s="1242"/>
      <c r="M22" s="1242"/>
      <c r="N22" s="1242"/>
      <c r="O22" s="1242"/>
      <c r="P22" s="1242"/>
      <c r="Q22" s="1242"/>
      <c r="R22" s="1242"/>
      <c r="S22" s="1242"/>
      <c r="T22" s="1242"/>
      <c r="U22" s="1242"/>
      <c r="V22" s="1242"/>
      <c r="W22" s="1242"/>
      <c r="X22" s="1242"/>
      <c r="Y22" s="1242"/>
      <c r="Z22" s="1242"/>
      <c r="AA22" s="1242"/>
      <c r="AB22" s="1242"/>
      <c r="AC22" s="1242"/>
      <c r="AD22" s="1242"/>
      <c r="AE22" s="1242"/>
      <c r="AF22" s="1242"/>
      <c r="AG22" s="1242"/>
      <c r="AH22" s="1242"/>
      <c r="AI22" s="643"/>
      <c r="AJ22" s="335"/>
      <c r="AK22" s="335"/>
      <c r="AL22" s="335"/>
      <c r="AM22" s="335"/>
      <c r="AN22" s="335"/>
      <c r="AO22" s="335"/>
      <c r="AP22" s="335"/>
      <c r="AQ22" s="335"/>
      <c r="AR22" s="335"/>
      <c r="AS22" s="335"/>
      <c r="AT22" s="335"/>
      <c r="AU22" s="335"/>
      <c r="AV22" s="335"/>
      <c r="AW22" s="335"/>
      <c r="AX22" s="335"/>
    </row>
    <row r="23" spans="2:50" ht="15.75">
      <c r="B23" s="211"/>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04"/>
      <c r="AR23" s="204"/>
      <c r="AS23" s="204"/>
      <c r="AT23" s="204"/>
      <c r="AU23" s="204"/>
      <c r="AV23" s="204"/>
      <c r="AW23" s="204"/>
      <c r="AX23" s="204"/>
    </row>
    <row r="24" spans="2:50" ht="15.75">
      <c r="B24" s="1243" t="s">
        <v>285</v>
      </c>
      <c r="C24" s="449" t="s">
        <v>286</v>
      </c>
      <c r="D24" s="214"/>
      <c r="E24" s="214"/>
      <c r="F24" s="449" t="s">
        <v>287</v>
      </c>
      <c r="G24" s="214"/>
      <c r="H24" s="214"/>
      <c r="I24" s="214"/>
      <c r="J24" s="449" t="s">
        <v>288</v>
      </c>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04"/>
      <c r="AR24" s="204"/>
      <c r="AS24" s="204"/>
      <c r="AT24" s="204"/>
      <c r="AU24" s="204"/>
      <c r="AV24" s="204"/>
      <c r="AW24" s="204"/>
      <c r="AX24" s="204"/>
    </row>
    <row r="25" spans="2:50" ht="15.75">
      <c r="B25" s="1243"/>
      <c r="C25" s="449" t="s">
        <v>289</v>
      </c>
      <c r="D25" s="214"/>
      <c r="E25" s="214"/>
      <c r="F25" s="449" t="s">
        <v>290</v>
      </c>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04"/>
      <c r="AR25" s="204"/>
      <c r="AS25" s="204"/>
      <c r="AT25" s="204"/>
      <c r="AU25" s="204"/>
      <c r="AV25" s="204"/>
      <c r="AW25" s="204"/>
      <c r="AX25" s="204"/>
    </row>
    <row r="26" spans="2:50" ht="15.75">
      <c r="B26" s="211"/>
      <c r="C26" s="449" t="s">
        <v>291</v>
      </c>
      <c r="D26" s="214"/>
      <c r="E26" s="214"/>
      <c r="F26" s="449" t="s">
        <v>292</v>
      </c>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04"/>
      <c r="AR26" s="204"/>
      <c r="AS26" s="204"/>
      <c r="AT26" s="204"/>
      <c r="AU26" s="204"/>
      <c r="AV26" s="204"/>
      <c r="AW26" s="204"/>
      <c r="AX26" s="204"/>
    </row>
    <row r="27" spans="2:50" ht="15.75">
      <c r="B27" s="211"/>
      <c r="C27" s="449" t="s">
        <v>293</v>
      </c>
      <c r="D27" s="214"/>
      <c r="E27" s="214"/>
      <c r="F27" s="449" t="s">
        <v>294</v>
      </c>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04"/>
      <c r="AR27" s="204"/>
      <c r="AS27" s="204"/>
      <c r="AT27" s="204"/>
      <c r="AU27" s="204"/>
      <c r="AV27" s="204"/>
      <c r="AW27" s="204"/>
      <c r="AX27" s="204"/>
    </row>
    <row r="28" spans="2:50" ht="15.75">
      <c r="B28" s="211"/>
      <c r="C28" s="449" t="s">
        <v>295</v>
      </c>
      <c r="D28" s="214"/>
      <c r="E28" s="214"/>
      <c r="F28" s="449" t="s">
        <v>296</v>
      </c>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04"/>
      <c r="AR28" s="204"/>
      <c r="AS28" s="204"/>
      <c r="AT28" s="204"/>
      <c r="AU28" s="204"/>
      <c r="AV28" s="204"/>
      <c r="AW28" s="204"/>
      <c r="AX28" s="204"/>
    </row>
    <row r="29" spans="2:50" ht="15.75">
      <c r="B29" s="211"/>
      <c r="C29" s="449" t="s">
        <v>297</v>
      </c>
      <c r="D29" s="214"/>
      <c r="E29" s="214"/>
      <c r="F29" s="449" t="s">
        <v>298</v>
      </c>
      <c r="G29" s="214"/>
      <c r="H29" s="214"/>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4"/>
      <c r="AO29" s="214"/>
      <c r="AP29" s="214"/>
      <c r="AQ29" s="204"/>
      <c r="AR29" s="204"/>
      <c r="AS29" s="204"/>
      <c r="AT29" s="204"/>
      <c r="AU29" s="204"/>
      <c r="AV29" s="204"/>
      <c r="AW29" s="204"/>
      <c r="AX29" s="204"/>
    </row>
    <row r="30" spans="2:50" ht="15.75">
      <c r="B30" s="211"/>
      <c r="C30" s="214"/>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04"/>
      <c r="AR30" s="204"/>
      <c r="AS30" s="204"/>
      <c r="AT30" s="204"/>
      <c r="AU30" s="204"/>
      <c r="AV30" s="204"/>
      <c r="AW30" s="204"/>
      <c r="AX30" s="204"/>
    </row>
    <row r="31" spans="2:50" ht="15.75">
      <c r="B31" s="211"/>
      <c r="C31" s="214"/>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c r="AM31" s="214"/>
      <c r="AN31" s="214"/>
      <c r="AO31" s="214"/>
      <c r="AP31" s="214"/>
      <c r="AQ31" s="204"/>
      <c r="AR31" s="204"/>
      <c r="AS31" s="204"/>
      <c r="AT31" s="204"/>
      <c r="AU31" s="204"/>
      <c r="AV31" s="204"/>
      <c r="AW31" s="204"/>
      <c r="AX31" s="204"/>
    </row>
    <row r="32" spans="2:50">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1" ht="15.75">
      <c r="B33" s="218" t="s">
        <v>299</v>
      </c>
      <c r="C33" s="219"/>
      <c r="D33" s="443"/>
      <c r="E33" s="194"/>
      <c r="F33" s="194"/>
      <c r="G33" s="194"/>
      <c r="H33" s="194"/>
      <c r="I33" s="194"/>
      <c r="J33" s="194"/>
      <c r="K33" s="194"/>
      <c r="L33" s="194"/>
      <c r="M33" s="194"/>
      <c r="N33" s="194"/>
      <c r="O33" s="194"/>
      <c r="P33" s="194"/>
      <c r="Q33" s="194"/>
      <c r="R33" s="194"/>
      <c r="S33" s="194"/>
      <c r="T33" s="194"/>
      <c r="U33" s="194"/>
      <c r="V33" s="219"/>
      <c r="W33" s="194"/>
      <c r="X33" s="194"/>
      <c r="Y33" s="194"/>
      <c r="Z33" s="194"/>
      <c r="AA33" s="194"/>
      <c r="AB33" s="194"/>
      <c r="AC33" s="194"/>
      <c r="AD33" s="194"/>
      <c r="AE33" s="194"/>
      <c r="AF33" s="194"/>
      <c r="AG33" s="194"/>
      <c r="AH33" s="194"/>
      <c r="AI33" s="194"/>
      <c r="AJ33" s="208"/>
      <c r="AK33" s="206"/>
      <c r="AL33" s="206"/>
      <c r="AM33" s="206"/>
      <c r="AN33" s="206"/>
      <c r="AO33" s="206"/>
      <c r="AP33" s="206"/>
      <c r="AQ33" s="206"/>
      <c r="AR33" s="206"/>
      <c r="AS33" s="206"/>
      <c r="AT33" s="206"/>
      <c r="AU33" s="206"/>
      <c r="AV33" s="206"/>
      <c r="AW33" s="206"/>
      <c r="AX33" s="206"/>
    </row>
    <row r="34" spans="1:51" ht="36.75" customHeight="1">
      <c r="B34" s="1228" t="s">
        <v>300</v>
      </c>
      <c r="C34" s="1234" t="s">
        <v>301</v>
      </c>
      <c r="D34" s="1192" t="s">
        <v>302</v>
      </c>
      <c r="E34" s="1246" t="s">
        <v>303</v>
      </c>
      <c r="F34" s="1247"/>
      <c r="G34" s="1247"/>
      <c r="H34" s="1247"/>
      <c r="I34" s="1247"/>
      <c r="J34" s="1247"/>
      <c r="K34" s="1247"/>
      <c r="L34" s="1247"/>
      <c r="M34" s="1247"/>
      <c r="N34" s="1247"/>
      <c r="O34" s="1247"/>
      <c r="P34" s="1247"/>
      <c r="Q34" s="927"/>
      <c r="R34" s="927"/>
      <c r="S34" s="927"/>
      <c r="T34" s="927"/>
      <c r="U34" s="1248" t="s">
        <v>304</v>
      </c>
      <c r="V34" s="1078" t="s">
        <v>305</v>
      </c>
      <c r="W34" s="1230" t="s">
        <v>306</v>
      </c>
      <c r="X34" s="1231"/>
      <c r="Y34" s="1231"/>
      <c r="Z34" s="1231"/>
      <c r="AA34" s="1231"/>
      <c r="AB34" s="1231"/>
      <c r="AC34" s="1231"/>
      <c r="AD34" s="1231"/>
      <c r="AE34" s="1231"/>
      <c r="AF34" s="1231"/>
      <c r="AG34" s="1231"/>
      <c r="AH34" s="1231"/>
      <c r="AI34" s="1232"/>
      <c r="AJ34" s="1230" t="s">
        <v>307</v>
      </c>
      <c r="AK34" s="1231"/>
      <c r="AL34" s="1231"/>
      <c r="AM34" s="1231"/>
      <c r="AN34" s="1231"/>
      <c r="AO34" s="1231"/>
      <c r="AP34" s="1231"/>
      <c r="AQ34" s="1231"/>
      <c r="AR34" s="1231"/>
      <c r="AS34" s="1231"/>
      <c r="AT34" s="1231"/>
      <c r="AU34" s="1231"/>
      <c r="AV34" s="1231"/>
      <c r="AW34" s="1231"/>
      <c r="AX34" s="1233"/>
    </row>
    <row r="35" spans="1:51" ht="65.25" customHeight="1">
      <c r="B35" s="1229"/>
      <c r="C35" s="1230"/>
      <c r="D35" s="557">
        <v>2015</v>
      </c>
      <c r="E35" s="561">
        <v>2016</v>
      </c>
      <c r="F35" s="558">
        <v>2017</v>
      </c>
      <c r="G35" s="558">
        <v>2018</v>
      </c>
      <c r="H35" s="558">
        <v>2019</v>
      </c>
      <c r="I35" s="558">
        <v>2020</v>
      </c>
      <c r="J35" s="558">
        <v>2021</v>
      </c>
      <c r="K35" s="558">
        <v>2022</v>
      </c>
      <c r="L35" s="560">
        <v>2023</v>
      </c>
      <c r="M35" s="559">
        <v>2024</v>
      </c>
      <c r="N35" s="558">
        <v>2025</v>
      </c>
      <c r="O35" s="559">
        <v>2026</v>
      </c>
      <c r="P35" s="558">
        <v>2027</v>
      </c>
      <c r="Q35" s="559">
        <v>2028</v>
      </c>
      <c r="R35" s="558">
        <v>2029</v>
      </c>
      <c r="S35" s="559">
        <v>2030</v>
      </c>
      <c r="T35" s="558">
        <v>2031</v>
      </c>
      <c r="U35" s="1248"/>
      <c r="V35" s="562">
        <v>2015</v>
      </c>
      <c r="W35" s="222">
        <v>2016</v>
      </c>
      <c r="X35" s="222">
        <v>2017</v>
      </c>
      <c r="Y35" s="222">
        <v>2018</v>
      </c>
      <c r="Z35" s="222">
        <v>2019</v>
      </c>
      <c r="AA35" s="222">
        <v>2020</v>
      </c>
      <c r="AB35" s="222">
        <v>2021</v>
      </c>
      <c r="AC35" s="222">
        <v>2022</v>
      </c>
      <c r="AD35" s="222">
        <v>2023</v>
      </c>
      <c r="AE35" s="336">
        <v>2024</v>
      </c>
      <c r="AF35" s="336">
        <v>2025</v>
      </c>
      <c r="AG35" s="336">
        <v>2026</v>
      </c>
      <c r="AH35" s="336">
        <v>2027</v>
      </c>
      <c r="AI35" s="336">
        <v>2028</v>
      </c>
      <c r="AJ35" s="222" t="str">
        <f>'1.  LRAMVA Summary'!$D$53</f>
        <v>Residential - VRZ</v>
      </c>
      <c r="AK35" s="222" t="str">
        <f>'1.  LRAMVA Summary'!$E$53</f>
        <v>GS&lt;50 kW - VRZ</v>
      </c>
      <c r="AL35" s="222" t="str">
        <f>'1.  LRAMVA Summary'!$F$53</f>
        <v>GS 50 to 2,999 kW - VRZ</v>
      </c>
      <c r="AM35" s="222" t="str">
        <f>'1.  LRAMVA Summary'!$G$53</f>
        <v>GS 3,000 to 4,999 kW - VRZ</v>
      </c>
      <c r="AN35" s="222" t="str">
        <f>'1.  LRAMVA Summary'!$H$53</f>
        <v>Large Use - VRZ</v>
      </c>
      <c r="AO35" s="222" t="str">
        <f>'1.  LRAMVA Summary'!$I$53</f>
        <v>Unmetered Scattered Load - VRZ</v>
      </c>
      <c r="AP35" s="222" t="str">
        <f>'1.  LRAMVA Summary'!$J$53</f>
        <v>Sentinel Lighting - VRZ</v>
      </c>
      <c r="AQ35" s="222" t="str">
        <f>'1.  LRAMVA Summary'!$K$53</f>
        <v>Street Lighting - VRZ</v>
      </c>
      <c r="AR35" s="222" t="str">
        <f>'1.  LRAMVA Summary'!$L$53</f>
        <v>Residential - WRZ</v>
      </c>
      <c r="AS35" s="222" t="str">
        <f>'1.  LRAMVA Summary'!$M$53</f>
        <v>GS&lt;50 kW - WRZ</v>
      </c>
      <c r="AT35" s="222" t="str">
        <f>'1.  LRAMVA Summary'!$N$53</f>
        <v>GS&gt;50 kw - WRZ</v>
      </c>
      <c r="AU35" s="222" t="str">
        <f>'1.  LRAMVA Summary'!$O$53</f>
        <v>Street Lighting - WRZ</v>
      </c>
      <c r="AV35" s="222" t="str">
        <f>'1.  LRAMVA Summary'!$P$53</f>
        <v/>
      </c>
      <c r="AW35" s="222" t="str">
        <f>'1.  LRAMVA Summary'!$Q$53</f>
        <v/>
      </c>
      <c r="AX35" s="224" t="str">
        <f>'1.  LRAMVA Summary'!$R$53</f>
        <v>Total</v>
      </c>
    </row>
    <row r="36" spans="1:51" ht="16.5" customHeight="1">
      <c r="B36" s="910" t="s">
        <v>308</v>
      </c>
      <c r="C36" s="226"/>
      <c r="D36" s="226"/>
      <c r="E36" s="226"/>
      <c r="F36" s="226"/>
      <c r="G36" s="226"/>
      <c r="H36" s="226"/>
      <c r="I36" s="226"/>
      <c r="J36" s="226"/>
      <c r="K36" s="226"/>
      <c r="L36" s="226"/>
      <c r="M36" s="226"/>
      <c r="N36" s="226"/>
      <c r="O36" s="226"/>
      <c r="P36" s="226"/>
      <c r="Q36" s="226"/>
      <c r="R36" s="929"/>
      <c r="S36" s="929"/>
      <c r="T36" s="929"/>
      <c r="U36" s="227"/>
      <c r="V36" s="226"/>
      <c r="W36" s="226"/>
      <c r="X36" s="226"/>
      <c r="Y36" s="226"/>
      <c r="Z36" s="226"/>
      <c r="AA36" s="226"/>
      <c r="AB36" s="226"/>
      <c r="AC36" s="226"/>
      <c r="AD36" s="226"/>
      <c r="AE36" s="226"/>
      <c r="AF36" s="226"/>
      <c r="AG36" s="226"/>
      <c r="AH36" s="226"/>
      <c r="AI36" s="226"/>
      <c r="AJ36" s="228" t="str">
        <f>'1.  LRAMVA Summary'!$D$54</f>
        <v>kWh</v>
      </c>
      <c r="AK36" s="228" t="str">
        <f>'1.  LRAMVA Summary'!$E$54</f>
        <v>kWh</v>
      </c>
      <c r="AL36" s="228" t="str">
        <f>'1.  LRAMVA Summary'!$F$54</f>
        <v>kWh</v>
      </c>
      <c r="AM36" s="228" t="str">
        <f>'1.  LRAMVA Summary'!$G$54</f>
        <v>kWh</v>
      </c>
      <c r="AN36" s="228" t="str">
        <f>'1.  LRAMVA Summary'!$H$54</f>
        <v>kWh</v>
      </c>
      <c r="AO36" s="228" t="str">
        <f>'1.  LRAMVA Summary'!$I$54</f>
        <v>kWh</v>
      </c>
      <c r="AP36" s="228" t="str">
        <f>'1.  LRAMVA Summary'!$J$54</f>
        <v>kWh</v>
      </c>
      <c r="AQ36" s="228" t="str">
        <f>'1.  LRAMVA Summary'!$K$54</f>
        <v>kWh</v>
      </c>
      <c r="AR36" s="228" t="str">
        <f>'1.  LRAMVA Summary'!$L$54</f>
        <v>kWh</v>
      </c>
      <c r="AS36" s="228" t="str">
        <f>'1.  LRAMVA Summary'!$M$54</f>
        <v>kWh</v>
      </c>
      <c r="AT36" s="228" t="str">
        <f>'1.  LRAMVA Summary'!$N$54</f>
        <v>kWh</v>
      </c>
      <c r="AU36" s="228" t="str">
        <f>'1.  LRAMVA Summary'!$O$54</f>
        <v>kWh</v>
      </c>
      <c r="AV36" s="228">
        <f>'1.  LRAMVA Summary'!$P$54</f>
        <v>0</v>
      </c>
      <c r="AW36" s="228">
        <f>'1.  LRAMVA Summary'!$Q$54</f>
        <v>0</v>
      </c>
      <c r="AX36" s="229"/>
    </row>
    <row r="37" spans="1:51" ht="16.5" customHeight="1">
      <c r="B37" s="394" t="s">
        <v>309</v>
      </c>
      <c r="C37" s="226"/>
      <c r="D37" s="226"/>
      <c r="E37" s="226"/>
      <c r="F37" s="226"/>
      <c r="G37" s="226"/>
      <c r="H37" s="226"/>
      <c r="I37" s="226"/>
      <c r="J37" s="226"/>
      <c r="K37" s="226"/>
      <c r="L37" s="226"/>
      <c r="M37" s="226"/>
      <c r="N37" s="226"/>
      <c r="O37" s="226"/>
      <c r="P37" s="226"/>
      <c r="Q37" s="226"/>
      <c r="R37" s="937" t="s">
        <v>310</v>
      </c>
      <c r="S37" s="929"/>
      <c r="T37" s="929"/>
      <c r="U37" s="227"/>
      <c r="V37" s="226"/>
      <c r="W37" s="226"/>
      <c r="X37" s="226"/>
      <c r="Y37" s="226"/>
      <c r="Z37" s="226"/>
      <c r="AA37" s="226"/>
      <c r="AB37" s="226"/>
      <c r="AC37" s="226"/>
      <c r="AD37" s="226"/>
      <c r="AE37" s="226"/>
      <c r="AF37" s="226"/>
      <c r="AG37" s="226"/>
      <c r="AH37" s="226"/>
      <c r="AI37" s="226"/>
      <c r="AJ37" s="228"/>
      <c r="AK37" s="228"/>
      <c r="AL37" s="228"/>
      <c r="AM37" s="228"/>
      <c r="AN37" s="228"/>
      <c r="AO37" s="228"/>
      <c r="AP37" s="228"/>
      <c r="AQ37" s="228"/>
      <c r="AR37" s="228"/>
      <c r="AS37" s="228"/>
      <c r="AT37" s="228"/>
      <c r="AU37" s="228"/>
      <c r="AV37" s="228"/>
      <c r="AW37" s="228"/>
      <c r="AX37" s="229"/>
    </row>
    <row r="38" spans="1:51" ht="16.5" customHeight="1" outlineLevel="1">
      <c r="B38" s="225" t="s">
        <v>311</v>
      </c>
      <c r="C38" s="226"/>
      <c r="D38" s="226"/>
      <c r="E38" s="226"/>
      <c r="F38" s="226"/>
      <c r="G38" s="226"/>
      <c r="H38" s="226"/>
      <c r="I38" s="226"/>
      <c r="J38" s="226"/>
      <c r="K38" s="226"/>
      <c r="L38" s="226"/>
      <c r="M38" s="226"/>
      <c r="N38" s="226"/>
      <c r="O38" s="226"/>
      <c r="P38" s="226"/>
      <c r="Q38" s="226"/>
      <c r="R38" s="929"/>
      <c r="S38" s="929"/>
      <c r="T38" s="929"/>
      <c r="U38" s="227"/>
      <c r="V38" s="226"/>
      <c r="W38" s="226"/>
      <c r="X38" s="226"/>
      <c r="Y38" s="226"/>
      <c r="Z38" s="226"/>
      <c r="AA38" s="226"/>
      <c r="AB38" s="226"/>
      <c r="AC38" s="226"/>
      <c r="AD38" s="226"/>
      <c r="AE38" s="226"/>
      <c r="AF38" s="226"/>
      <c r="AG38" s="226"/>
      <c r="AH38" s="226"/>
      <c r="AI38" s="226"/>
      <c r="AJ38" s="228"/>
      <c r="AK38" s="228"/>
      <c r="AL38" s="228"/>
      <c r="AM38" s="228"/>
      <c r="AN38" s="228"/>
      <c r="AO38" s="228"/>
      <c r="AP38" s="228"/>
      <c r="AQ38" s="228"/>
      <c r="AR38" s="228"/>
      <c r="AS38" s="228"/>
      <c r="AT38" s="228"/>
      <c r="AU38" s="228"/>
      <c r="AV38" s="228"/>
      <c r="AW38" s="228"/>
      <c r="AX38" s="229"/>
    </row>
    <row r="39" spans="1:51" outlineLevel="1">
      <c r="A39" s="396">
        <v>1</v>
      </c>
      <c r="B39" s="250" t="s">
        <v>312</v>
      </c>
      <c r="C39" s="228" t="s">
        <v>313</v>
      </c>
      <c r="D39" s="232">
        <v>1183155</v>
      </c>
      <c r="E39" s="232">
        <v>1172349</v>
      </c>
      <c r="F39" s="232">
        <v>1172349</v>
      </c>
      <c r="G39" s="232">
        <v>1172349</v>
      </c>
      <c r="H39" s="232">
        <v>1172349</v>
      </c>
      <c r="I39" s="232">
        <v>1172349</v>
      </c>
      <c r="J39" s="232">
        <v>1172349</v>
      </c>
      <c r="K39" s="232">
        <v>1172105</v>
      </c>
      <c r="L39" s="232">
        <v>1172105</v>
      </c>
      <c r="M39" s="232">
        <v>1172105</v>
      </c>
      <c r="N39" s="232">
        <v>1078793</v>
      </c>
      <c r="O39" s="232">
        <v>1075041</v>
      </c>
      <c r="P39" s="232">
        <v>1075041</v>
      </c>
      <c r="Q39" s="232">
        <f>'Veridian Savings Persistence'!CT75</f>
        <v>1069202</v>
      </c>
      <c r="R39" s="930">
        <f>'Veridian Savings Persistence'!CU75</f>
        <v>1069202</v>
      </c>
      <c r="S39" s="930">
        <f>'Veridian Savings Persistence'!CV75</f>
        <v>1068760</v>
      </c>
      <c r="T39" s="930">
        <f>'Veridian Savings Persistence'!CW75</f>
        <v>402611</v>
      </c>
      <c r="U39" s="228"/>
      <c r="V39" s="232">
        <v>78</v>
      </c>
      <c r="W39" s="232">
        <v>77</v>
      </c>
      <c r="X39" s="232">
        <v>77</v>
      </c>
      <c r="Y39" s="232">
        <v>77</v>
      </c>
      <c r="Z39" s="232">
        <v>77</v>
      </c>
      <c r="AA39" s="232">
        <v>77</v>
      </c>
      <c r="AB39" s="232">
        <v>77</v>
      </c>
      <c r="AC39" s="232">
        <v>77</v>
      </c>
      <c r="AD39" s="232">
        <v>77</v>
      </c>
      <c r="AE39" s="232">
        <v>77</v>
      </c>
      <c r="AF39" s="232">
        <v>67</v>
      </c>
      <c r="AG39" s="232">
        <v>67</v>
      </c>
      <c r="AH39" s="232">
        <v>67</v>
      </c>
      <c r="AI39" s="232">
        <v>67</v>
      </c>
      <c r="AJ39" s="317">
        <v>1</v>
      </c>
      <c r="AK39" s="317"/>
      <c r="AL39" s="317"/>
      <c r="AM39" s="317"/>
      <c r="AN39" s="317"/>
      <c r="AO39" s="317"/>
      <c r="AP39" s="317"/>
      <c r="AQ39" s="317"/>
      <c r="AR39" s="317"/>
      <c r="AS39" s="317"/>
      <c r="AT39" s="317"/>
      <c r="AU39" s="317"/>
      <c r="AV39" s="317"/>
      <c r="AW39" s="317"/>
      <c r="AX39" s="233">
        <f>SUM(AJ39:AW39)</f>
        <v>1</v>
      </c>
      <c r="AY39" s="1055">
        <f t="shared" ref="AY39:AY102" si="0">SUM(AJ39:AW39)</f>
        <v>1</v>
      </c>
    </row>
    <row r="40" spans="1:51" outlineLevel="1">
      <c r="B40" s="231" t="s">
        <v>314</v>
      </c>
      <c r="C40" s="228" t="s">
        <v>315</v>
      </c>
      <c r="D40" s="232">
        <v>260911</v>
      </c>
      <c r="E40" s="232">
        <v>257439</v>
      </c>
      <c r="F40" s="232">
        <v>257439</v>
      </c>
      <c r="G40" s="232">
        <v>257439</v>
      </c>
      <c r="H40" s="232">
        <v>257439</v>
      </c>
      <c r="I40" s="232">
        <v>257439</v>
      </c>
      <c r="J40" s="232">
        <v>257439</v>
      </c>
      <c r="K40" s="232">
        <v>257244</v>
      </c>
      <c r="L40" s="232">
        <v>257244</v>
      </c>
      <c r="M40" s="232">
        <v>257244</v>
      </c>
      <c r="N40" s="232">
        <v>242686</v>
      </c>
      <c r="O40" s="232">
        <v>242483</v>
      </c>
      <c r="P40" s="232">
        <v>242483</v>
      </c>
      <c r="Q40" s="232">
        <f>'Veridian Savings Persistence'!CT160</f>
        <v>238566</v>
      </c>
      <c r="R40" s="930">
        <f>'Veridian Savings Persistence'!CU160</f>
        <v>238566</v>
      </c>
      <c r="S40" s="930">
        <f>'Veridian Savings Persistence'!CV160</f>
        <v>238235</v>
      </c>
      <c r="T40" s="930">
        <f>'Veridian Savings Persistence'!CW160</f>
        <v>122199</v>
      </c>
      <c r="U40" s="357"/>
      <c r="V40" s="232">
        <v>19</v>
      </c>
      <c r="W40" s="232">
        <v>18</v>
      </c>
      <c r="X40" s="232">
        <v>18</v>
      </c>
      <c r="Y40" s="232">
        <v>18</v>
      </c>
      <c r="Z40" s="232">
        <v>18</v>
      </c>
      <c r="AA40" s="232">
        <v>18</v>
      </c>
      <c r="AB40" s="232">
        <v>18</v>
      </c>
      <c r="AC40" s="232">
        <v>18</v>
      </c>
      <c r="AD40" s="232">
        <v>18</v>
      </c>
      <c r="AE40" s="232">
        <v>18</v>
      </c>
      <c r="AF40" s="232">
        <v>15</v>
      </c>
      <c r="AG40" s="232">
        <v>15</v>
      </c>
      <c r="AH40" s="232">
        <v>15</v>
      </c>
      <c r="AI40" s="232">
        <v>15</v>
      </c>
      <c r="AJ40" s="318">
        <f>AJ39</f>
        <v>1</v>
      </c>
      <c r="AK40" s="318"/>
      <c r="AL40" s="318"/>
      <c r="AM40" s="318"/>
      <c r="AN40" s="318"/>
      <c r="AO40" s="318"/>
      <c r="AP40" s="318"/>
      <c r="AQ40" s="318"/>
      <c r="AR40" s="318">
        <f t="shared" ref="AR40:AW40" si="1">AR39</f>
        <v>0</v>
      </c>
      <c r="AS40" s="318">
        <f t="shared" si="1"/>
        <v>0</v>
      </c>
      <c r="AT40" s="318">
        <f t="shared" si="1"/>
        <v>0</v>
      </c>
      <c r="AU40" s="318">
        <f t="shared" si="1"/>
        <v>0</v>
      </c>
      <c r="AV40" s="318">
        <f t="shared" si="1"/>
        <v>0</v>
      </c>
      <c r="AW40" s="318">
        <f t="shared" si="1"/>
        <v>0</v>
      </c>
      <c r="AX40" s="939"/>
      <c r="AY40" s="1055">
        <f t="shared" si="0"/>
        <v>1</v>
      </c>
    </row>
    <row r="41" spans="1:51" ht="15.75" outlineLevel="1">
      <c r="B41" s="235"/>
      <c r="C41" s="236"/>
      <c r="D41" s="236"/>
      <c r="E41" s="236"/>
      <c r="F41" s="236"/>
      <c r="G41" s="236"/>
      <c r="H41" s="236"/>
      <c r="I41" s="236"/>
      <c r="J41" s="236"/>
      <c r="K41" s="236"/>
      <c r="L41" s="236"/>
      <c r="M41" s="236"/>
      <c r="N41" s="236"/>
      <c r="O41" s="236"/>
      <c r="P41" s="236"/>
      <c r="Q41" s="236"/>
      <c r="R41" s="931"/>
      <c r="S41" s="931"/>
      <c r="T41" s="931"/>
      <c r="U41" s="237"/>
      <c r="V41" s="236"/>
      <c r="W41" s="236"/>
      <c r="X41" s="236"/>
      <c r="Y41" s="236"/>
      <c r="Z41" s="236"/>
      <c r="AA41" s="236"/>
      <c r="AB41" s="236"/>
      <c r="AC41" s="236"/>
      <c r="AD41" s="236"/>
      <c r="AE41" s="236"/>
      <c r="AF41" s="236"/>
      <c r="AG41" s="236"/>
      <c r="AH41" s="236"/>
      <c r="AI41" s="236"/>
      <c r="AJ41" s="319"/>
      <c r="AK41" s="320"/>
      <c r="AL41" s="320"/>
      <c r="AM41" s="320"/>
      <c r="AN41" s="320"/>
      <c r="AO41" s="320"/>
      <c r="AP41" s="320"/>
      <c r="AQ41" s="320"/>
      <c r="AR41" s="320"/>
      <c r="AS41" s="320"/>
      <c r="AT41" s="320"/>
      <c r="AU41" s="320"/>
      <c r="AV41" s="320"/>
      <c r="AW41" s="320"/>
      <c r="AX41" s="239"/>
      <c r="AY41" s="1055">
        <f t="shared" si="0"/>
        <v>0</v>
      </c>
    </row>
    <row r="42" spans="1:51" outlineLevel="1">
      <c r="A42" s="396">
        <v>2</v>
      </c>
      <c r="B42" s="250" t="s">
        <v>316</v>
      </c>
      <c r="C42" s="228" t="s">
        <v>313</v>
      </c>
      <c r="D42" s="232">
        <v>2088014</v>
      </c>
      <c r="E42" s="232">
        <v>2050905</v>
      </c>
      <c r="F42" s="232">
        <v>2050905</v>
      </c>
      <c r="G42" s="232">
        <v>2050905</v>
      </c>
      <c r="H42" s="232">
        <v>2050905</v>
      </c>
      <c r="I42" s="232">
        <v>2050905</v>
      </c>
      <c r="J42" s="232">
        <v>2050905</v>
      </c>
      <c r="K42" s="232">
        <v>2049831</v>
      </c>
      <c r="L42" s="232">
        <v>2049831</v>
      </c>
      <c r="M42" s="232">
        <v>2049831</v>
      </c>
      <c r="N42" s="232">
        <v>1890239</v>
      </c>
      <c r="O42" s="232">
        <v>1792911</v>
      </c>
      <c r="P42" s="232">
        <v>1792911</v>
      </c>
      <c r="Q42" s="232">
        <f>'Veridian Savings Persistence'!CT76</f>
        <v>1754347</v>
      </c>
      <c r="R42" s="930">
        <f>'Veridian Savings Persistence'!CU76</f>
        <v>1754347</v>
      </c>
      <c r="S42" s="930">
        <f>'Veridian Savings Persistence'!CV76</f>
        <v>1750257</v>
      </c>
      <c r="T42" s="930">
        <f>'Veridian Savings Persistence'!CW76</f>
        <v>648406</v>
      </c>
      <c r="U42" s="228"/>
      <c r="V42" s="232">
        <v>141</v>
      </c>
      <c r="W42" s="232">
        <v>139</v>
      </c>
      <c r="X42" s="232">
        <v>139</v>
      </c>
      <c r="Y42" s="232">
        <v>139</v>
      </c>
      <c r="Z42" s="232">
        <v>139</v>
      </c>
      <c r="AA42" s="232">
        <v>139</v>
      </c>
      <c r="AB42" s="232">
        <v>139</v>
      </c>
      <c r="AC42" s="232">
        <v>138</v>
      </c>
      <c r="AD42" s="232">
        <v>138</v>
      </c>
      <c r="AE42" s="232">
        <v>138</v>
      </c>
      <c r="AF42" s="232">
        <v>117</v>
      </c>
      <c r="AG42" s="232">
        <v>111</v>
      </c>
      <c r="AH42" s="232">
        <v>111</v>
      </c>
      <c r="AI42" s="232">
        <v>110</v>
      </c>
      <c r="AJ42" s="317">
        <v>1</v>
      </c>
      <c r="AK42" s="317"/>
      <c r="AL42" s="317"/>
      <c r="AM42" s="317"/>
      <c r="AN42" s="317"/>
      <c r="AO42" s="317"/>
      <c r="AP42" s="317"/>
      <c r="AQ42" s="317"/>
      <c r="AR42" s="317"/>
      <c r="AS42" s="317"/>
      <c r="AT42" s="317"/>
      <c r="AU42" s="317"/>
      <c r="AV42" s="317"/>
      <c r="AW42" s="317"/>
      <c r="AX42" s="233">
        <f>SUM(AJ42:AW42)</f>
        <v>1</v>
      </c>
      <c r="AY42" s="1055">
        <f t="shared" si="0"/>
        <v>1</v>
      </c>
    </row>
    <row r="43" spans="1:51" outlineLevel="1">
      <c r="B43" s="231" t="s">
        <v>314</v>
      </c>
      <c r="C43" s="228" t="s">
        <v>315</v>
      </c>
      <c r="D43" s="232">
        <v>21584</v>
      </c>
      <c r="E43" s="232">
        <v>21331</v>
      </c>
      <c r="F43" s="232">
        <v>21331</v>
      </c>
      <c r="G43" s="232">
        <v>21331</v>
      </c>
      <c r="H43" s="232">
        <v>21331</v>
      </c>
      <c r="I43" s="232">
        <v>21331</v>
      </c>
      <c r="J43" s="232">
        <v>21331</v>
      </c>
      <c r="K43" s="232">
        <v>21277</v>
      </c>
      <c r="L43" s="232">
        <v>21277</v>
      </c>
      <c r="M43" s="232">
        <v>21277</v>
      </c>
      <c r="N43" s="232">
        <v>18046</v>
      </c>
      <c r="O43" s="232">
        <v>17898</v>
      </c>
      <c r="P43" s="232">
        <v>17898</v>
      </c>
      <c r="Q43" s="232">
        <f>'Veridian Savings Persistence'!CT161</f>
        <v>17348</v>
      </c>
      <c r="R43" s="930">
        <f>'Veridian Savings Persistence'!CU161</f>
        <v>17348</v>
      </c>
      <c r="S43" s="930">
        <f>'Veridian Savings Persistence'!CV161</f>
        <v>17284</v>
      </c>
      <c r="T43" s="930">
        <f>'Veridian Savings Persistence'!CW161</f>
        <v>7222</v>
      </c>
      <c r="U43" s="357"/>
      <c r="V43" s="232">
        <v>1</v>
      </c>
      <c r="W43" s="232">
        <v>1</v>
      </c>
      <c r="X43" s="232">
        <v>1</v>
      </c>
      <c r="Y43" s="232">
        <v>1</v>
      </c>
      <c r="Z43" s="232">
        <v>1</v>
      </c>
      <c r="AA43" s="232">
        <v>1</v>
      </c>
      <c r="AB43" s="232">
        <v>1</v>
      </c>
      <c r="AC43" s="232">
        <v>1</v>
      </c>
      <c r="AD43" s="232">
        <v>1</v>
      </c>
      <c r="AE43" s="232">
        <v>1</v>
      </c>
      <c r="AF43" s="232">
        <v>1</v>
      </c>
      <c r="AG43" s="232">
        <v>1</v>
      </c>
      <c r="AH43" s="232">
        <v>1</v>
      </c>
      <c r="AI43" s="232">
        <v>1</v>
      </c>
      <c r="AJ43" s="318">
        <f>AJ42</f>
        <v>1</v>
      </c>
      <c r="AK43" s="318"/>
      <c r="AL43" s="318"/>
      <c r="AM43" s="318"/>
      <c r="AN43" s="318"/>
      <c r="AO43" s="318"/>
      <c r="AP43" s="318"/>
      <c r="AQ43" s="318"/>
      <c r="AR43" s="318">
        <f t="shared" ref="AR43" si="2">AR42</f>
        <v>0</v>
      </c>
      <c r="AS43" s="318">
        <f t="shared" ref="AS43" si="3">AS42</f>
        <v>0</v>
      </c>
      <c r="AT43" s="318">
        <f t="shared" ref="AT43" si="4">AT42</f>
        <v>0</v>
      </c>
      <c r="AU43" s="318">
        <f t="shared" ref="AU43" si="5">AU42</f>
        <v>0</v>
      </c>
      <c r="AV43" s="318">
        <f t="shared" ref="AV43" si="6">AV42</f>
        <v>0</v>
      </c>
      <c r="AW43" s="318">
        <f t="shared" ref="AW43" si="7">AW42</f>
        <v>0</v>
      </c>
      <c r="AX43" s="939"/>
      <c r="AY43" s="1055">
        <f t="shared" si="0"/>
        <v>1</v>
      </c>
    </row>
    <row r="44" spans="1:51" ht="15.75" outlineLevel="1">
      <c r="B44" s="235"/>
      <c r="C44" s="236"/>
      <c r="D44" s="241"/>
      <c r="E44" s="241"/>
      <c r="F44" s="241"/>
      <c r="G44" s="241"/>
      <c r="H44" s="241"/>
      <c r="I44" s="241"/>
      <c r="J44" s="241"/>
      <c r="K44" s="241"/>
      <c r="L44" s="241"/>
      <c r="M44" s="241"/>
      <c r="N44" s="241"/>
      <c r="O44" s="241"/>
      <c r="P44" s="241"/>
      <c r="Q44" s="241"/>
      <c r="R44" s="932"/>
      <c r="S44" s="932"/>
      <c r="T44" s="932"/>
      <c r="U44" s="237"/>
      <c r="V44" s="241"/>
      <c r="W44" s="241"/>
      <c r="X44" s="241"/>
      <c r="Y44" s="241"/>
      <c r="Z44" s="241"/>
      <c r="AA44" s="241"/>
      <c r="AB44" s="241"/>
      <c r="AC44" s="241"/>
      <c r="AD44" s="241"/>
      <c r="AE44" s="241"/>
      <c r="AF44" s="241"/>
      <c r="AG44" s="241"/>
      <c r="AH44" s="241"/>
      <c r="AI44" s="241"/>
      <c r="AJ44" s="319"/>
      <c r="AK44" s="320"/>
      <c r="AL44" s="320"/>
      <c r="AM44" s="320"/>
      <c r="AN44" s="320"/>
      <c r="AO44" s="320"/>
      <c r="AP44" s="320"/>
      <c r="AQ44" s="320"/>
      <c r="AR44" s="320"/>
      <c r="AS44" s="320"/>
      <c r="AT44" s="320"/>
      <c r="AU44" s="320"/>
      <c r="AV44" s="320"/>
      <c r="AW44" s="320"/>
      <c r="AX44" s="239"/>
      <c r="AY44" s="1055">
        <f t="shared" si="0"/>
        <v>0</v>
      </c>
    </row>
    <row r="45" spans="1:51" outlineLevel="1">
      <c r="A45" s="396">
        <v>3</v>
      </c>
      <c r="B45" s="250" t="s">
        <v>317</v>
      </c>
      <c r="C45" s="228" t="s">
        <v>313</v>
      </c>
      <c r="D45" s="232">
        <v>47892</v>
      </c>
      <c r="E45" s="232">
        <v>47892</v>
      </c>
      <c r="F45" s="232">
        <v>47892</v>
      </c>
      <c r="G45" s="232">
        <v>46639</v>
      </c>
      <c r="H45" s="232">
        <v>21570</v>
      </c>
      <c r="I45" s="232">
        <v>0</v>
      </c>
      <c r="J45" s="232">
        <v>0</v>
      </c>
      <c r="K45" s="232">
        <v>0</v>
      </c>
      <c r="L45" s="232">
        <v>0</v>
      </c>
      <c r="M45" s="232">
        <v>0</v>
      </c>
      <c r="N45" s="232">
        <v>0</v>
      </c>
      <c r="O45" s="232">
        <v>0</v>
      </c>
      <c r="P45" s="232">
        <v>0</v>
      </c>
      <c r="Q45" s="232">
        <v>0</v>
      </c>
      <c r="R45" s="930">
        <v>0</v>
      </c>
      <c r="S45" s="930">
        <v>0</v>
      </c>
      <c r="T45" s="930">
        <v>0</v>
      </c>
      <c r="U45" s="228"/>
      <c r="V45" s="232">
        <v>8</v>
      </c>
      <c r="W45" s="232">
        <v>8</v>
      </c>
      <c r="X45" s="232">
        <v>8</v>
      </c>
      <c r="Y45" s="232">
        <v>7</v>
      </c>
      <c r="Z45" s="232">
        <v>3</v>
      </c>
      <c r="AA45" s="232">
        <v>0</v>
      </c>
      <c r="AB45" s="232">
        <v>0</v>
      </c>
      <c r="AC45" s="232">
        <v>0</v>
      </c>
      <c r="AD45" s="232">
        <v>0</v>
      </c>
      <c r="AE45" s="232">
        <v>0</v>
      </c>
      <c r="AF45" s="232">
        <v>0</v>
      </c>
      <c r="AG45" s="232">
        <v>0</v>
      </c>
      <c r="AH45" s="232">
        <v>0</v>
      </c>
      <c r="AI45" s="232">
        <v>0</v>
      </c>
      <c r="AJ45" s="317">
        <v>1</v>
      </c>
      <c r="AK45" s="317"/>
      <c r="AL45" s="317"/>
      <c r="AM45" s="317"/>
      <c r="AN45" s="317"/>
      <c r="AO45" s="317"/>
      <c r="AP45" s="317"/>
      <c r="AQ45" s="317"/>
      <c r="AR45" s="317"/>
      <c r="AS45" s="317"/>
      <c r="AT45" s="317"/>
      <c r="AU45" s="317"/>
      <c r="AV45" s="317"/>
      <c r="AW45" s="317"/>
      <c r="AX45" s="233">
        <f>SUM(AJ45:AW45)</f>
        <v>1</v>
      </c>
      <c r="AY45" s="1055">
        <f t="shared" si="0"/>
        <v>1</v>
      </c>
    </row>
    <row r="46" spans="1:51" outlineLevel="1">
      <c r="B46" s="231" t="s">
        <v>314</v>
      </c>
      <c r="C46" s="228" t="s">
        <v>315</v>
      </c>
      <c r="D46" s="232"/>
      <c r="E46" s="232"/>
      <c r="F46" s="232"/>
      <c r="G46" s="232"/>
      <c r="H46" s="232"/>
      <c r="I46" s="232"/>
      <c r="J46" s="232"/>
      <c r="K46" s="232"/>
      <c r="L46" s="232"/>
      <c r="M46" s="232"/>
      <c r="N46" s="232"/>
      <c r="O46" s="232"/>
      <c r="P46" s="232"/>
      <c r="Q46" s="232"/>
      <c r="R46" s="930"/>
      <c r="S46" s="930"/>
      <c r="T46" s="930"/>
      <c r="U46" s="357"/>
      <c r="V46" s="232"/>
      <c r="W46" s="232"/>
      <c r="X46" s="232"/>
      <c r="Y46" s="232"/>
      <c r="Z46" s="232"/>
      <c r="AA46" s="232"/>
      <c r="AB46" s="232"/>
      <c r="AC46" s="232"/>
      <c r="AD46" s="232"/>
      <c r="AE46" s="232"/>
      <c r="AF46" s="232"/>
      <c r="AG46" s="232"/>
      <c r="AH46" s="232"/>
      <c r="AI46" s="232"/>
      <c r="AJ46" s="318">
        <f>AJ45</f>
        <v>1</v>
      </c>
      <c r="AK46" s="318"/>
      <c r="AL46" s="318"/>
      <c r="AM46" s="318"/>
      <c r="AN46" s="318"/>
      <c r="AO46" s="318"/>
      <c r="AP46" s="318"/>
      <c r="AQ46" s="318"/>
      <c r="AR46" s="318">
        <f t="shared" ref="AR46" si="8">AR45</f>
        <v>0</v>
      </c>
      <c r="AS46" s="318">
        <f t="shared" ref="AS46" si="9">AS45</f>
        <v>0</v>
      </c>
      <c r="AT46" s="318">
        <f t="shared" ref="AT46" si="10">AT45</f>
        <v>0</v>
      </c>
      <c r="AU46" s="318">
        <f t="shared" ref="AU46" si="11">AU45</f>
        <v>0</v>
      </c>
      <c r="AV46" s="318">
        <f t="shared" ref="AV46" si="12">AV45</f>
        <v>0</v>
      </c>
      <c r="AW46" s="318">
        <f t="shared" ref="AW46" si="13">AW45</f>
        <v>0</v>
      </c>
      <c r="AX46" s="939"/>
      <c r="AY46" s="1055">
        <f t="shared" si="0"/>
        <v>1</v>
      </c>
    </row>
    <row r="47" spans="1:51" outlineLevel="1">
      <c r="B47" s="231"/>
      <c r="C47" s="242"/>
      <c r="D47" s="228"/>
      <c r="E47" s="228"/>
      <c r="F47" s="228"/>
      <c r="G47" s="228"/>
      <c r="H47" s="228"/>
      <c r="I47" s="228"/>
      <c r="J47" s="228"/>
      <c r="K47" s="228"/>
      <c r="L47" s="228"/>
      <c r="M47" s="228"/>
      <c r="N47" s="228"/>
      <c r="O47" s="228"/>
      <c r="P47" s="228"/>
      <c r="Q47" s="228"/>
      <c r="R47" s="933"/>
      <c r="S47" s="933"/>
      <c r="T47" s="933"/>
      <c r="U47" s="228"/>
      <c r="V47" s="228"/>
      <c r="W47" s="228"/>
      <c r="X47" s="228"/>
      <c r="Y47" s="228"/>
      <c r="Z47" s="228"/>
      <c r="AA47" s="228"/>
      <c r="AB47" s="228"/>
      <c r="AC47" s="228"/>
      <c r="AD47" s="228"/>
      <c r="AE47" s="228"/>
      <c r="AF47" s="228"/>
      <c r="AG47" s="228"/>
      <c r="AH47" s="228"/>
      <c r="AI47" s="228"/>
      <c r="AJ47" s="319"/>
      <c r="AK47" s="319"/>
      <c r="AL47" s="319"/>
      <c r="AM47" s="319"/>
      <c r="AN47" s="319"/>
      <c r="AO47" s="319"/>
      <c r="AP47" s="319"/>
      <c r="AQ47" s="319"/>
      <c r="AR47" s="319"/>
      <c r="AS47" s="319"/>
      <c r="AT47" s="319"/>
      <c r="AU47" s="319"/>
      <c r="AV47" s="319"/>
      <c r="AW47" s="319"/>
      <c r="AX47" s="243"/>
      <c r="AY47" s="1055">
        <f t="shared" si="0"/>
        <v>0</v>
      </c>
    </row>
    <row r="48" spans="1:51" outlineLevel="1">
      <c r="A48" s="396">
        <v>4</v>
      </c>
      <c r="B48" s="250" t="s">
        <v>318</v>
      </c>
      <c r="C48" s="228" t="s">
        <v>313</v>
      </c>
      <c r="D48" s="232">
        <v>1808692</v>
      </c>
      <c r="E48" s="232">
        <v>1808692</v>
      </c>
      <c r="F48" s="232">
        <v>1808692</v>
      </c>
      <c r="G48" s="232">
        <v>1808692</v>
      </c>
      <c r="H48" s="232">
        <v>1808692</v>
      </c>
      <c r="I48" s="232">
        <v>1808692</v>
      </c>
      <c r="J48" s="232">
        <v>1808692</v>
      </c>
      <c r="K48" s="232">
        <v>1808692</v>
      </c>
      <c r="L48" s="232">
        <v>1808692</v>
      </c>
      <c r="M48" s="232">
        <v>1808692</v>
      </c>
      <c r="N48" s="232">
        <v>1808692</v>
      </c>
      <c r="O48" s="232">
        <v>1808692</v>
      </c>
      <c r="P48" s="232">
        <v>1808692</v>
      </c>
      <c r="Q48" s="232">
        <f>'Veridian Savings Persistence'!CT77</f>
        <v>1808692</v>
      </c>
      <c r="R48" s="930">
        <f>'Veridian Savings Persistence'!CU77</f>
        <v>1808692</v>
      </c>
      <c r="S48" s="930">
        <f>'Veridian Savings Persistence'!CV77</f>
        <v>1808692</v>
      </c>
      <c r="T48" s="930">
        <f>'Veridian Savings Persistence'!CW77</f>
        <v>1808692</v>
      </c>
      <c r="U48" s="228"/>
      <c r="V48" s="232">
        <v>946</v>
      </c>
      <c r="W48" s="232">
        <v>946</v>
      </c>
      <c r="X48" s="232">
        <v>946</v>
      </c>
      <c r="Y48" s="232">
        <v>946</v>
      </c>
      <c r="Z48" s="232">
        <v>946</v>
      </c>
      <c r="AA48" s="232">
        <v>946</v>
      </c>
      <c r="AB48" s="232">
        <v>946</v>
      </c>
      <c r="AC48" s="232">
        <v>946</v>
      </c>
      <c r="AD48" s="232">
        <v>946</v>
      </c>
      <c r="AE48" s="232">
        <v>946</v>
      </c>
      <c r="AF48" s="232">
        <v>946</v>
      </c>
      <c r="AG48" s="232">
        <v>946</v>
      </c>
      <c r="AH48" s="232">
        <v>946</v>
      </c>
      <c r="AI48" s="232">
        <v>946</v>
      </c>
      <c r="AJ48" s="317">
        <v>1</v>
      </c>
      <c r="AK48" s="317"/>
      <c r="AL48" s="317"/>
      <c r="AM48" s="317"/>
      <c r="AN48" s="317"/>
      <c r="AO48" s="317"/>
      <c r="AP48" s="317"/>
      <c r="AQ48" s="317"/>
      <c r="AR48" s="317"/>
      <c r="AS48" s="317"/>
      <c r="AT48" s="317"/>
      <c r="AU48" s="317"/>
      <c r="AV48" s="317"/>
      <c r="AW48" s="317"/>
      <c r="AX48" s="233">
        <f>SUM(AJ48:AW48)</f>
        <v>1</v>
      </c>
      <c r="AY48" s="1055">
        <f t="shared" si="0"/>
        <v>1</v>
      </c>
    </row>
    <row r="49" spans="1:51" outlineLevel="1">
      <c r="B49" s="231" t="s">
        <v>314</v>
      </c>
      <c r="C49" s="228" t="s">
        <v>315</v>
      </c>
      <c r="D49" s="232">
        <v>45841</v>
      </c>
      <c r="E49" s="232">
        <v>45841</v>
      </c>
      <c r="F49" s="232">
        <v>45841</v>
      </c>
      <c r="G49" s="232">
        <v>45841</v>
      </c>
      <c r="H49" s="232">
        <v>45841</v>
      </c>
      <c r="I49" s="232">
        <v>45841</v>
      </c>
      <c r="J49" s="232">
        <v>45841</v>
      </c>
      <c r="K49" s="232">
        <v>45841</v>
      </c>
      <c r="L49" s="232">
        <v>45841</v>
      </c>
      <c r="M49" s="232">
        <v>45841</v>
      </c>
      <c r="N49" s="232">
        <v>45841</v>
      </c>
      <c r="O49" s="232">
        <v>45841</v>
      </c>
      <c r="P49" s="232">
        <v>45841</v>
      </c>
      <c r="Q49" s="232">
        <f>'Veridian Savings Persistence'!CT162</f>
        <v>45841</v>
      </c>
      <c r="R49" s="930">
        <f>'Veridian Savings Persistence'!CU162</f>
        <v>45841</v>
      </c>
      <c r="S49" s="930">
        <f>'Veridian Savings Persistence'!CV162</f>
        <v>45841</v>
      </c>
      <c r="T49" s="930">
        <f>'Veridian Savings Persistence'!CW162</f>
        <v>45841</v>
      </c>
      <c r="U49" s="357"/>
      <c r="V49" s="232">
        <v>24</v>
      </c>
      <c r="W49" s="232">
        <v>24</v>
      </c>
      <c r="X49" s="232">
        <v>24</v>
      </c>
      <c r="Y49" s="232">
        <v>24</v>
      </c>
      <c r="Z49" s="232">
        <v>24</v>
      </c>
      <c r="AA49" s="232">
        <v>24</v>
      </c>
      <c r="AB49" s="232">
        <v>24</v>
      </c>
      <c r="AC49" s="232">
        <v>24</v>
      </c>
      <c r="AD49" s="232">
        <v>24</v>
      </c>
      <c r="AE49" s="232">
        <v>24</v>
      </c>
      <c r="AF49" s="232">
        <v>24</v>
      </c>
      <c r="AG49" s="232">
        <v>24</v>
      </c>
      <c r="AH49" s="232">
        <v>24</v>
      </c>
      <c r="AI49" s="232">
        <v>24</v>
      </c>
      <c r="AJ49" s="318">
        <f>AJ48</f>
        <v>1</v>
      </c>
      <c r="AK49" s="318"/>
      <c r="AL49" s="318"/>
      <c r="AM49" s="318"/>
      <c r="AN49" s="318"/>
      <c r="AO49" s="318"/>
      <c r="AP49" s="318"/>
      <c r="AQ49" s="318"/>
      <c r="AR49" s="318">
        <f t="shared" ref="AR49" si="14">AR48</f>
        <v>0</v>
      </c>
      <c r="AS49" s="318">
        <f t="shared" ref="AS49" si="15">AS48</f>
        <v>0</v>
      </c>
      <c r="AT49" s="318">
        <f t="shared" ref="AT49" si="16">AT48</f>
        <v>0</v>
      </c>
      <c r="AU49" s="318">
        <f t="shared" ref="AU49" si="17">AU48</f>
        <v>0</v>
      </c>
      <c r="AV49" s="318">
        <f t="shared" ref="AV49" si="18">AV48</f>
        <v>0</v>
      </c>
      <c r="AW49" s="318">
        <f t="shared" ref="AW49" si="19">AW48</f>
        <v>0</v>
      </c>
      <c r="AX49" s="939"/>
      <c r="AY49" s="1055">
        <f t="shared" si="0"/>
        <v>1</v>
      </c>
    </row>
    <row r="50" spans="1:51" outlineLevel="1">
      <c r="B50" s="231"/>
      <c r="C50" s="242"/>
      <c r="D50" s="241"/>
      <c r="E50" s="241"/>
      <c r="F50" s="241"/>
      <c r="G50" s="241"/>
      <c r="H50" s="241"/>
      <c r="I50" s="241"/>
      <c r="J50" s="241"/>
      <c r="K50" s="241"/>
      <c r="L50" s="241"/>
      <c r="M50" s="241"/>
      <c r="N50" s="241"/>
      <c r="O50" s="241"/>
      <c r="P50" s="241"/>
      <c r="Q50" s="241"/>
      <c r="R50" s="932"/>
      <c r="S50" s="932"/>
      <c r="T50" s="932"/>
      <c r="U50" s="228"/>
      <c r="V50" s="241"/>
      <c r="W50" s="241"/>
      <c r="X50" s="241"/>
      <c r="Y50" s="241"/>
      <c r="Z50" s="241"/>
      <c r="AA50" s="241"/>
      <c r="AB50" s="241"/>
      <c r="AC50" s="241"/>
      <c r="AD50" s="241"/>
      <c r="AE50" s="241"/>
      <c r="AF50" s="241"/>
      <c r="AG50" s="241"/>
      <c r="AH50" s="241"/>
      <c r="AI50" s="241"/>
      <c r="AJ50" s="319"/>
      <c r="AK50" s="319"/>
      <c r="AL50" s="319"/>
      <c r="AM50" s="319"/>
      <c r="AN50" s="319"/>
      <c r="AO50" s="319"/>
      <c r="AP50" s="319"/>
      <c r="AQ50" s="319"/>
      <c r="AR50" s="319"/>
      <c r="AS50" s="319"/>
      <c r="AT50" s="319"/>
      <c r="AU50" s="319"/>
      <c r="AV50" s="319"/>
      <c r="AW50" s="319"/>
      <c r="AX50" s="243"/>
      <c r="AY50" s="1055">
        <f t="shared" si="0"/>
        <v>0</v>
      </c>
    </row>
    <row r="51" spans="1:51" ht="18" customHeight="1" outlineLevel="1">
      <c r="A51" s="396">
        <v>5</v>
      </c>
      <c r="B51" s="250" t="s">
        <v>319</v>
      </c>
      <c r="C51" s="228" t="s">
        <v>313</v>
      </c>
      <c r="D51" s="232">
        <v>5803</v>
      </c>
      <c r="E51" s="232">
        <v>5803</v>
      </c>
      <c r="F51" s="232">
        <v>5803</v>
      </c>
      <c r="G51" s="232">
        <v>5803</v>
      </c>
      <c r="H51" s="232">
        <v>5803</v>
      </c>
      <c r="I51" s="232">
        <v>5803</v>
      </c>
      <c r="J51" s="232">
        <v>5803</v>
      </c>
      <c r="K51" s="232">
        <v>5803</v>
      </c>
      <c r="L51" s="232">
        <v>5803</v>
      </c>
      <c r="M51" s="232">
        <v>5803</v>
      </c>
      <c r="N51" s="232">
        <v>5292</v>
      </c>
      <c r="O51" s="232">
        <v>5292</v>
      </c>
      <c r="P51" s="232">
        <v>5292</v>
      </c>
      <c r="Q51" s="232">
        <f>'Veridian Savings Persistence'!CT78</f>
        <v>5292</v>
      </c>
      <c r="R51" s="930">
        <f>'Veridian Savings Persistence'!CU78</f>
        <v>5292</v>
      </c>
      <c r="S51" s="930">
        <f>'Veridian Savings Persistence'!CV78</f>
        <v>5292</v>
      </c>
      <c r="T51" s="930">
        <f>'Veridian Savings Persistence'!CW78</f>
        <v>5292</v>
      </c>
      <c r="U51" s="228"/>
      <c r="V51" s="232">
        <v>2</v>
      </c>
      <c r="W51" s="232">
        <v>2</v>
      </c>
      <c r="X51" s="232">
        <v>2</v>
      </c>
      <c r="Y51" s="232">
        <v>2</v>
      </c>
      <c r="Z51" s="232">
        <v>2</v>
      </c>
      <c r="AA51" s="232">
        <v>2</v>
      </c>
      <c r="AB51" s="232">
        <v>2</v>
      </c>
      <c r="AC51" s="232">
        <v>2</v>
      </c>
      <c r="AD51" s="232">
        <v>2</v>
      </c>
      <c r="AE51" s="232">
        <v>2</v>
      </c>
      <c r="AF51" s="232">
        <v>2</v>
      </c>
      <c r="AG51" s="232">
        <v>2</v>
      </c>
      <c r="AH51" s="232">
        <v>2</v>
      </c>
      <c r="AI51" s="232">
        <v>2</v>
      </c>
      <c r="AJ51" s="317">
        <v>1</v>
      </c>
      <c r="AK51" s="317"/>
      <c r="AL51" s="317"/>
      <c r="AM51" s="317"/>
      <c r="AN51" s="317"/>
      <c r="AO51" s="317"/>
      <c r="AP51" s="317"/>
      <c r="AQ51" s="317"/>
      <c r="AR51" s="317"/>
      <c r="AS51" s="317"/>
      <c r="AT51" s="317"/>
      <c r="AU51" s="317"/>
      <c r="AV51" s="317"/>
      <c r="AW51" s="317"/>
      <c r="AX51" s="233">
        <f>SUM(AJ51:AW51)</f>
        <v>1</v>
      </c>
      <c r="AY51" s="1055">
        <f t="shared" si="0"/>
        <v>1</v>
      </c>
    </row>
    <row r="52" spans="1:51" outlineLevel="1">
      <c r="B52" s="231" t="s">
        <v>314</v>
      </c>
      <c r="C52" s="228" t="s">
        <v>315</v>
      </c>
      <c r="D52" s="232"/>
      <c r="E52" s="232"/>
      <c r="F52" s="232"/>
      <c r="G52" s="232"/>
      <c r="H52" s="232"/>
      <c r="I52" s="232"/>
      <c r="J52" s="232"/>
      <c r="K52" s="232"/>
      <c r="L52" s="232"/>
      <c r="M52" s="232"/>
      <c r="N52" s="232"/>
      <c r="O52" s="232"/>
      <c r="P52" s="232"/>
      <c r="Q52" s="232"/>
      <c r="R52" s="930"/>
      <c r="S52" s="930"/>
      <c r="T52" s="930"/>
      <c r="U52" s="357"/>
      <c r="V52" s="232"/>
      <c r="W52" s="232"/>
      <c r="X52" s="232"/>
      <c r="Y52" s="232"/>
      <c r="Z52" s="232"/>
      <c r="AA52" s="232"/>
      <c r="AB52" s="232"/>
      <c r="AC52" s="232"/>
      <c r="AD52" s="232"/>
      <c r="AE52" s="232"/>
      <c r="AF52" s="232"/>
      <c r="AG52" s="232"/>
      <c r="AH52" s="232"/>
      <c r="AI52" s="232"/>
      <c r="AJ52" s="318">
        <f>AJ51</f>
        <v>1</v>
      </c>
      <c r="AK52" s="318"/>
      <c r="AL52" s="318"/>
      <c r="AM52" s="318"/>
      <c r="AN52" s="318"/>
      <c r="AO52" s="318"/>
      <c r="AP52" s="318"/>
      <c r="AQ52" s="318"/>
      <c r="AR52" s="318">
        <f t="shared" ref="AR52" si="20">AR51</f>
        <v>0</v>
      </c>
      <c r="AS52" s="318">
        <f t="shared" ref="AS52" si="21">AS51</f>
        <v>0</v>
      </c>
      <c r="AT52" s="318">
        <f t="shared" ref="AT52" si="22">AT51</f>
        <v>0</v>
      </c>
      <c r="AU52" s="318">
        <f t="shared" ref="AU52" si="23">AU51</f>
        <v>0</v>
      </c>
      <c r="AV52" s="318">
        <f t="shared" ref="AV52" si="24">AV51</f>
        <v>0</v>
      </c>
      <c r="AW52" s="318">
        <f t="shared" ref="AW52" si="25">AW51</f>
        <v>0</v>
      </c>
      <c r="AX52" s="939"/>
      <c r="AY52" s="1055">
        <f t="shared" si="0"/>
        <v>1</v>
      </c>
    </row>
    <row r="53" spans="1:51" outlineLevel="1">
      <c r="B53" s="231"/>
      <c r="C53" s="228"/>
      <c r="D53" s="228"/>
      <c r="E53" s="228"/>
      <c r="F53" s="228"/>
      <c r="G53" s="228"/>
      <c r="H53" s="228"/>
      <c r="I53" s="228"/>
      <c r="J53" s="228"/>
      <c r="K53" s="228"/>
      <c r="L53" s="228"/>
      <c r="M53" s="228"/>
      <c r="N53" s="228"/>
      <c r="O53" s="228"/>
      <c r="P53" s="228"/>
      <c r="Q53" s="228"/>
      <c r="R53" s="933"/>
      <c r="S53" s="933"/>
      <c r="T53" s="933"/>
      <c r="U53" s="228"/>
      <c r="V53" s="228"/>
      <c r="W53" s="228"/>
      <c r="X53" s="228"/>
      <c r="Y53" s="228"/>
      <c r="Z53" s="228"/>
      <c r="AA53" s="228"/>
      <c r="AB53" s="228"/>
      <c r="AC53" s="228"/>
      <c r="AD53" s="228"/>
      <c r="AE53" s="228"/>
      <c r="AF53" s="228"/>
      <c r="AG53" s="228"/>
      <c r="AH53" s="228"/>
      <c r="AI53" s="228"/>
      <c r="AJ53" s="329"/>
      <c r="AK53" s="330"/>
      <c r="AL53" s="330"/>
      <c r="AM53" s="330"/>
      <c r="AN53" s="330"/>
      <c r="AO53" s="330"/>
      <c r="AP53" s="330"/>
      <c r="AQ53" s="330"/>
      <c r="AR53" s="330"/>
      <c r="AS53" s="330"/>
      <c r="AT53" s="330"/>
      <c r="AU53" s="330"/>
      <c r="AV53" s="330"/>
      <c r="AW53" s="330"/>
      <c r="AX53" s="939"/>
      <c r="AY53" s="1055">
        <f t="shared" si="0"/>
        <v>0</v>
      </c>
    </row>
    <row r="54" spans="1:51" ht="16.5" customHeight="1" outlineLevel="1">
      <c r="B54" s="255" t="s">
        <v>320</v>
      </c>
      <c r="C54" s="226"/>
      <c r="D54" s="226"/>
      <c r="E54" s="226"/>
      <c r="F54" s="226"/>
      <c r="G54" s="226"/>
      <c r="H54" s="226"/>
      <c r="I54" s="226"/>
      <c r="J54" s="226"/>
      <c r="K54" s="226"/>
      <c r="L54" s="226"/>
      <c r="M54" s="226"/>
      <c r="N54" s="226"/>
      <c r="O54" s="226"/>
      <c r="P54" s="226"/>
      <c r="Q54" s="226"/>
      <c r="R54" s="929"/>
      <c r="S54" s="929"/>
      <c r="T54" s="929"/>
      <c r="U54" s="227"/>
      <c r="V54" s="226"/>
      <c r="W54" s="226"/>
      <c r="X54" s="226"/>
      <c r="Y54" s="226"/>
      <c r="Z54" s="226"/>
      <c r="AA54" s="226"/>
      <c r="AB54" s="226"/>
      <c r="AC54" s="226"/>
      <c r="AD54" s="226"/>
      <c r="AE54" s="226"/>
      <c r="AF54" s="226"/>
      <c r="AG54" s="226"/>
      <c r="AH54" s="226"/>
      <c r="AI54" s="226"/>
      <c r="AJ54" s="321"/>
      <c r="AK54" s="321"/>
      <c r="AL54" s="321"/>
      <c r="AM54" s="321"/>
      <c r="AN54" s="321"/>
      <c r="AO54" s="321"/>
      <c r="AP54" s="321"/>
      <c r="AQ54" s="321"/>
      <c r="AR54" s="321"/>
      <c r="AS54" s="321"/>
      <c r="AT54" s="321"/>
      <c r="AU54" s="321"/>
      <c r="AV54" s="321"/>
      <c r="AW54" s="321"/>
      <c r="AX54" s="940"/>
      <c r="AY54" s="1055">
        <f t="shared" si="0"/>
        <v>0</v>
      </c>
    </row>
    <row r="55" spans="1:51" outlineLevel="1">
      <c r="A55" s="396">
        <v>6</v>
      </c>
      <c r="B55" s="250" t="s">
        <v>321</v>
      </c>
      <c r="C55" s="228" t="s">
        <v>313</v>
      </c>
      <c r="D55" s="232">
        <v>729262</v>
      </c>
      <c r="E55" s="232">
        <v>729262</v>
      </c>
      <c r="F55" s="232">
        <v>729262</v>
      </c>
      <c r="G55" s="232">
        <v>729262</v>
      </c>
      <c r="H55" s="232">
        <v>0</v>
      </c>
      <c r="I55" s="232">
        <v>0</v>
      </c>
      <c r="J55" s="232">
        <v>0</v>
      </c>
      <c r="K55" s="232">
        <v>0</v>
      </c>
      <c r="L55" s="232">
        <v>0</v>
      </c>
      <c r="M55" s="232">
        <v>0</v>
      </c>
      <c r="N55" s="232">
        <v>0</v>
      </c>
      <c r="O55" s="232">
        <v>0</v>
      </c>
      <c r="P55" s="232">
        <v>0</v>
      </c>
      <c r="Q55" s="232">
        <v>0</v>
      </c>
      <c r="R55" s="930">
        <v>0</v>
      </c>
      <c r="S55" s="930">
        <v>0</v>
      </c>
      <c r="T55" s="930">
        <v>0</v>
      </c>
      <c r="U55" s="232">
        <v>12</v>
      </c>
      <c r="V55" s="232">
        <v>155</v>
      </c>
      <c r="W55" s="232">
        <v>155</v>
      </c>
      <c r="X55" s="232">
        <v>155</v>
      </c>
      <c r="Y55" s="232">
        <v>155</v>
      </c>
      <c r="Z55" s="232">
        <v>0</v>
      </c>
      <c r="AA55" s="232">
        <v>0</v>
      </c>
      <c r="AB55" s="232">
        <v>0</v>
      </c>
      <c r="AC55" s="232">
        <v>0</v>
      </c>
      <c r="AD55" s="232">
        <v>0</v>
      </c>
      <c r="AE55" s="232">
        <v>0</v>
      </c>
      <c r="AF55" s="232">
        <v>0</v>
      </c>
      <c r="AG55" s="232">
        <v>0</v>
      </c>
      <c r="AH55" s="232">
        <v>0</v>
      </c>
      <c r="AI55" s="232">
        <v>0</v>
      </c>
      <c r="AJ55" s="322"/>
      <c r="AK55" s="317">
        <v>0.1</v>
      </c>
      <c r="AL55" s="317">
        <v>0.9</v>
      </c>
      <c r="AM55" s="317"/>
      <c r="AN55" s="317"/>
      <c r="AO55" s="317"/>
      <c r="AP55" s="317"/>
      <c r="AQ55" s="322"/>
      <c r="AR55" s="322"/>
      <c r="AS55" s="322"/>
      <c r="AT55" s="322"/>
      <c r="AU55" s="322"/>
      <c r="AV55" s="322"/>
      <c r="AW55" s="322"/>
      <c r="AX55" s="233">
        <f>SUM(AJ55:AW55)</f>
        <v>1</v>
      </c>
      <c r="AY55" s="1055">
        <f t="shared" si="0"/>
        <v>1</v>
      </c>
    </row>
    <row r="56" spans="1:51" outlineLevel="1">
      <c r="B56" s="231" t="s">
        <v>314</v>
      </c>
      <c r="C56" s="228" t="s">
        <v>315</v>
      </c>
      <c r="D56" s="232">
        <v>204740</v>
      </c>
      <c r="E56" s="232">
        <v>204740</v>
      </c>
      <c r="F56" s="232">
        <v>204740</v>
      </c>
      <c r="G56" s="232">
        <v>204740</v>
      </c>
      <c r="H56" s="232">
        <v>934004</v>
      </c>
      <c r="I56" s="232">
        <v>934004</v>
      </c>
      <c r="J56" s="232">
        <v>934004</v>
      </c>
      <c r="K56" s="232">
        <v>934004</v>
      </c>
      <c r="L56" s="232">
        <v>934004</v>
      </c>
      <c r="M56" s="232">
        <v>934004</v>
      </c>
      <c r="N56" s="232">
        <v>934004</v>
      </c>
      <c r="O56" s="232">
        <v>934004</v>
      </c>
      <c r="P56" s="232">
        <v>934004</v>
      </c>
      <c r="Q56" s="232">
        <f>'Veridian Savings Persistence'!CT164</f>
        <v>653803</v>
      </c>
      <c r="R56" s="930">
        <f>'Veridian Savings Persistence'!CU164</f>
        <v>0</v>
      </c>
      <c r="S56" s="930">
        <f>'Veridian Savings Persistence'!CV164</f>
        <v>0</v>
      </c>
      <c r="T56" s="930">
        <f>'Veridian Savings Persistence'!CW164</f>
        <v>0</v>
      </c>
      <c r="U56" s="232">
        <f>U55</f>
        <v>12</v>
      </c>
      <c r="V56" s="232">
        <v>44</v>
      </c>
      <c r="W56" s="232">
        <v>44</v>
      </c>
      <c r="X56" s="232">
        <v>44</v>
      </c>
      <c r="Y56" s="232">
        <v>44</v>
      </c>
      <c r="Z56" s="232">
        <v>203</v>
      </c>
      <c r="AA56" s="232">
        <v>203</v>
      </c>
      <c r="AB56" s="232">
        <v>203</v>
      </c>
      <c r="AC56" s="232">
        <v>203</v>
      </c>
      <c r="AD56" s="232">
        <v>203</v>
      </c>
      <c r="AE56" s="232">
        <v>203</v>
      </c>
      <c r="AF56" s="232">
        <v>203</v>
      </c>
      <c r="AG56" s="232">
        <v>203</v>
      </c>
      <c r="AH56" s="232">
        <v>203</v>
      </c>
      <c r="AI56" s="232">
        <v>142</v>
      </c>
      <c r="AJ56" s="318"/>
      <c r="AK56" s="318">
        <f>AK55</f>
        <v>0.1</v>
      </c>
      <c r="AL56" s="318">
        <f>AL55</f>
        <v>0.9</v>
      </c>
      <c r="AM56" s="318"/>
      <c r="AN56" s="318"/>
      <c r="AO56" s="318"/>
      <c r="AP56" s="318"/>
      <c r="AQ56" s="318"/>
      <c r="AR56" s="318">
        <f t="shared" ref="AR56" si="26">AR55</f>
        <v>0</v>
      </c>
      <c r="AS56" s="318">
        <f t="shared" ref="AS56" si="27">AS55</f>
        <v>0</v>
      </c>
      <c r="AT56" s="318">
        <f t="shared" ref="AT56" si="28">AT55</f>
        <v>0</v>
      </c>
      <c r="AU56" s="318">
        <f t="shared" ref="AU56" si="29">AU55</f>
        <v>0</v>
      </c>
      <c r="AV56" s="318">
        <f t="shared" ref="AV56" si="30">AV55</f>
        <v>0</v>
      </c>
      <c r="AW56" s="318">
        <f t="shared" ref="AW56" si="31">AW55</f>
        <v>0</v>
      </c>
      <c r="AX56" s="247"/>
      <c r="AY56" s="1055">
        <f t="shared" si="0"/>
        <v>1</v>
      </c>
    </row>
    <row r="57" spans="1:51" outlineLevel="1">
      <c r="B57" s="246"/>
      <c r="C57" s="248"/>
      <c r="D57" s="228"/>
      <c r="E57" s="228"/>
      <c r="F57" s="228"/>
      <c r="G57" s="228"/>
      <c r="H57" s="228"/>
      <c r="I57" s="228"/>
      <c r="J57" s="228"/>
      <c r="K57" s="228"/>
      <c r="L57" s="228"/>
      <c r="M57" s="228"/>
      <c r="N57" s="228"/>
      <c r="O57" s="228"/>
      <c r="P57" s="228"/>
      <c r="Q57" s="228"/>
      <c r="R57" s="933"/>
      <c r="S57" s="933"/>
      <c r="T57" s="933"/>
      <c r="U57" s="228"/>
      <c r="V57" s="228"/>
      <c r="W57" s="228"/>
      <c r="X57" s="228"/>
      <c r="Y57" s="228"/>
      <c r="Z57" s="228"/>
      <c r="AA57" s="228"/>
      <c r="AB57" s="228"/>
      <c r="AC57" s="228"/>
      <c r="AD57" s="228"/>
      <c r="AE57" s="228"/>
      <c r="AF57" s="228"/>
      <c r="AG57" s="228"/>
      <c r="AH57" s="228"/>
      <c r="AI57" s="228"/>
      <c r="AJ57" s="323"/>
      <c r="AK57" s="323"/>
      <c r="AL57" s="323"/>
      <c r="AM57" s="323"/>
      <c r="AN57" s="323"/>
      <c r="AO57" s="323"/>
      <c r="AP57" s="323"/>
      <c r="AQ57" s="323"/>
      <c r="AR57" s="323"/>
      <c r="AS57" s="323"/>
      <c r="AT57" s="323"/>
      <c r="AU57" s="323"/>
      <c r="AV57" s="323"/>
      <c r="AW57" s="323"/>
      <c r="AX57" s="249"/>
      <c r="AY57" s="1055">
        <f t="shared" si="0"/>
        <v>0</v>
      </c>
    </row>
    <row r="58" spans="1:51" ht="28.5" customHeight="1" outlineLevel="1">
      <c r="A58" s="396">
        <v>7</v>
      </c>
      <c r="B58" s="787" t="s">
        <v>322</v>
      </c>
      <c r="C58" s="228" t="s">
        <v>313</v>
      </c>
      <c r="D58" s="232">
        <v>7428449</v>
      </c>
      <c r="E58" s="232">
        <v>7428449</v>
      </c>
      <c r="F58" s="232">
        <v>7369294</v>
      </c>
      <c r="G58" s="232">
        <v>7369294</v>
      </c>
      <c r="H58" s="232">
        <v>7369294</v>
      </c>
      <c r="I58" s="232">
        <v>7362514</v>
      </c>
      <c r="J58" s="232">
        <v>7091811</v>
      </c>
      <c r="K58" s="232">
        <v>7091811</v>
      </c>
      <c r="L58" s="232">
        <v>7031168</v>
      </c>
      <c r="M58" s="232">
        <v>6127481</v>
      </c>
      <c r="N58" s="232">
        <v>3792078</v>
      </c>
      <c r="O58" s="232">
        <v>3643371</v>
      </c>
      <c r="P58" s="232">
        <v>2396453</v>
      </c>
      <c r="Q58" s="232">
        <f>'Veridian Savings Persistence'!CT80</f>
        <v>2368958</v>
      </c>
      <c r="R58" s="930">
        <f>'Veridian Savings Persistence'!CU80</f>
        <v>2368958</v>
      </c>
      <c r="S58" s="930">
        <f>'Veridian Savings Persistence'!CV80</f>
        <v>1733163</v>
      </c>
      <c r="T58" s="930">
        <f>'Veridian Savings Persistence'!CW80</f>
        <v>359569</v>
      </c>
      <c r="U58" s="232">
        <v>12</v>
      </c>
      <c r="V58" s="232">
        <v>1208</v>
      </c>
      <c r="W58" s="232">
        <v>1208</v>
      </c>
      <c r="X58" s="232">
        <v>1189</v>
      </c>
      <c r="Y58" s="232">
        <v>1189</v>
      </c>
      <c r="Z58" s="232">
        <v>1189</v>
      </c>
      <c r="AA58" s="232">
        <v>1187</v>
      </c>
      <c r="AB58" s="232">
        <v>1138</v>
      </c>
      <c r="AC58" s="232">
        <v>1138</v>
      </c>
      <c r="AD58" s="232">
        <v>1135</v>
      </c>
      <c r="AE58" s="232">
        <v>976</v>
      </c>
      <c r="AF58" s="232">
        <v>590</v>
      </c>
      <c r="AG58" s="232">
        <v>587</v>
      </c>
      <c r="AH58" s="232">
        <v>438</v>
      </c>
      <c r="AI58" s="232">
        <v>429</v>
      </c>
      <c r="AJ58" s="403">
        <f>'3-a. VRZ Rate Class Alloc.'!P406</f>
        <v>6.9925461497898703E-3</v>
      </c>
      <c r="AK58" s="403">
        <f>'3-a. VRZ Rate Class Alloc.'!Q406</f>
        <v>0.12447965824236444</v>
      </c>
      <c r="AL58" s="403">
        <f>1-AJ58-AK58-AM58-AN58-AO58</f>
        <v>0.77230468513769235</v>
      </c>
      <c r="AM58" s="403">
        <f>'3-a. VRZ Rate Class Alloc.'!S406</f>
        <v>2.6956416471142112E-2</v>
      </c>
      <c r="AN58" s="403">
        <f>'3-a. VRZ Rate Class Alloc.'!T406</f>
        <v>6.9139878529484763E-2</v>
      </c>
      <c r="AO58" s="403">
        <f>'3-a. VRZ Rate Class Alloc.'!U406</f>
        <v>1.2681546952648278E-4</v>
      </c>
      <c r="AP58" s="317"/>
      <c r="AQ58" s="322"/>
      <c r="AR58" s="322"/>
      <c r="AS58" s="322"/>
      <c r="AT58" s="322"/>
      <c r="AU58" s="322"/>
      <c r="AV58" s="322"/>
      <c r="AW58" s="322"/>
      <c r="AX58" s="233">
        <f>SUM(AJ58:AW58)</f>
        <v>1</v>
      </c>
      <c r="AY58" s="1055">
        <f t="shared" si="0"/>
        <v>1</v>
      </c>
    </row>
    <row r="59" spans="1:51" outlineLevel="1">
      <c r="B59" s="662" t="s">
        <v>323</v>
      </c>
      <c r="C59" s="228" t="s">
        <v>315</v>
      </c>
      <c r="D59" s="232">
        <v>181299</v>
      </c>
      <c r="E59" s="232">
        <v>181299</v>
      </c>
      <c r="F59" s="232">
        <v>181299</v>
      </c>
      <c r="G59" s="232">
        <v>181299</v>
      </c>
      <c r="H59" s="232">
        <v>181299</v>
      </c>
      <c r="I59" s="232">
        <v>181299</v>
      </c>
      <c r="J59" s="232">
        <v>179161</v>
      </c>
      <c r="K59" s="232">
        <v>179161</v>
      </c>
      <c r="L59" s="232">
        <v>179161</v>
      </c>
      <c r="M59" s="232">
        <v>170103</v>
      </c>
      <c r="N59" s="232">
        <v>161238</v>
      </c>
      <c r="O59" s="232">
        <v>161238</v>
      </c>
      <c r="P59" s="232">
        <v>153785</v>
      </c>
      <c r="Q59" s="232">
        <f>'Veridian Savings Persistence'!CT165</f>
        <v>153785</v>
      </c>
      <c r="R59" s="930">
        <f>'Veridian Savings Persistence'!CU165</f>
        <v>153785</v>
      </c>
      <c r="S59" s="930">
        <f>'Veridian Savings Persistence'!CV165</f>
        <v>124415</v>
      </c>
      <c r="T59" s="930">
        <f>'Veridian Savings Persistence'!CW165</f>
        <v>17008</v>
      </c>
      <c r="U59" s="232">
        <f>U58</f>
        <v>12</v>
      </c>
      <c r="V59" s="232">
        <v>29</v>
      </c>
      <c r="W59" s="232">
        <v>29</v>
      </c>
      <c r="X59" s="232">
        <v>29</v>
      </c>
      <c r="Y59" s="232">
        <v>29</v>
      </c>
      <c r="Z59" s="232">
        <v>29</v>
      </c>
      <c r="AA59" s="232">
        <v>29</v>
      </c>
      <c r="AB59" s="232">
        <v>29</v>
      </c>
      <c r="AC59" s="232">
        <v>29</v>
      </c>
      <c r="AD59" s="232">
        <v>29</v>
      </c>
      <c r="AE59" s="232">
        <v>27</v>
      </c>
      <c r="AF59" s="232">
        <v>25</v>
      </c>
      <c r="AG59" s="232">
        <v>25</v>
      </c>
      <c r="AH59" s="232">
        <v>25</v>
      </c>
      <c r="AI59" s="232">
        <v>25</v>
      </c>
      <c r="AJ59" s="318">
        <f>AJ58</f>
        <v>6.9925461497898703E-3</v>
      </c>
      <c r="AK59" s="318">
        <f t="shared" ref="AK59:AN60" si="32">AK58</f>
        <v>0.12447965824236444</v>
      </c>
      <c r="AL59" s="318">
        <f t="shared" si="32"/>
        <v>0.77230468513769235</v>
      </c>
      <c r="AM59" s="318">
        <f t="shared" si="32"/>
        <v>2.6956416471142112E-2</v>
      </c>
      <c r="AN59" s="318">
        <f t="shared" si="32"/>
        <v>6.9139878529484763E-2</v>
      </c>
      <c r="AO59" s="318">
        <f>AO58</f>
        <v>1.2681546952648278E-4</v>
      </c>
      <c r="AP59" s="318"/>
      <c r="AQ59" s="318"/>
      <c r="AR59" s="318">
        <f t="shared" ref="AR59" si="33">AR58</f>
        <v>0</v>
      </c>
      <c r="AS59" s="318">
        <f t="shared" ref="AS59" si="34">AS58</f>
        <v>0</v>
      </c>
      <c r="AT59" s="318">
        <f t="shared" ref="AT59" si="35">AT58</f>
        <v>0</v>
      </c>
      <c r="AU59" s="318">
        <f t="shared" ref="AU59" si="36">AU58</f>
        <v>0</v>
      </c>
      <c r="AV59" s="318">
        <f t="shared" ref="AV59" si="37">AV58</f>
        <v>0</v>
      </c>
      <c r="AW59" s="318">
        <f t="shared" ref="AW59" si="38">AW58</f>
        <v>0</v>
      </c>
      <c r="AX59" s="247"/>
      <c r="AY59" s="1055">
        <f t="shared" si="0"/>
        <v>1</v>
      </c>
    </row>
    <row r="60" spans="1:51" outlineLevel="1">
      <c r="B60" s="662" t="s">
        <v>324</v>
      </c>
      <c r="C60" s="228"/>
      <c r="D60" s="232">
        <v>678545</v>
      </c>
      <c r="E60" s="232">
        <v>678545</v>
      </c>
      <c r="F60" s="232">
        <v>737700</v>
      </c>
      <c r="G60" s="232">
        <v>747843</v>
      </c>
      <c r="H60" s="232">
        <v>747843</v>
      </c>
      <c r="I60" s="232">
        <v>747843</v>
      </c>
      <c r="J60" s="232">
        <v>1020684</v>
      </c>
      <c r="K60" s="232">
        <v>1020684</v>
      </c>
      <c r="L60" s="232">
        <v>1064753</v>
      </c>
      <c r="M60" s="232">
        <v>906043</v>
      </c>
      <c r="N60" s="232">
        <v>413020</v>
      </c>
      <c r="O60" s="232">
        <v>367855</v>
      </c>
      <c r="P60" s="232">
        <v>33385</v>
      </c>
      <c r="Q60" s="232">
        <f>'Veridian Savings Persistence'!CT250</f>
        <v>15701</v>
      </c>
      <c r="R60" s="930">
        <f>'Veridian Savings Persistence'!CU250</f>
        <v>15701</v>
      </c>
      <c r="S60" s="930">
        <f>'Veridian Savings Persistence'!CV250</f>
        <v>9520</v>
      </c>
      <c r="T60" s="930">
        <f>'Veridian Savings Persistence'!CW250</f>
        <v>-8991</v>
      </c>
      <c r="U60" s="564">
        <v>12</v>
      </c>
      <c r="V60" s="232">
        <v>92</v>
      </c>
      <c r="W60" s="232">
        <v>92</v>
      </c>
      <c r="X60" s="232">
        <v>111</v>
      </c>
      <c r="Y60" s="232">
        <v>114</v>
      </c>
      <c r="Z60" s="232">
        <v>114</v>
      </c>
      <c r="AA60" s="232">
        <v>114</v>
      </c>
      <c r="AB60" s="232">
        <v>163</v>
      </c>
      <c r="AC60" s="232">
        <v>163</v>
      </c>
      <c r="AD60" s="232">
        <v>161</v>
      </c>
      <c r="AE60" s="232">
        <v>132</v>
      </c>
      <c r="AF60" s="232">
        <v>59</v>
      </c>
      <c r="AG60" s="232">
        <v>55</v>
      </c>
      <c r="AH60" s="232">
        <v>34</v>
      </c>
      <c r="AI60" s="232">
        <v>28</v>
      </c>
      <c r="AJ60" s="318">
        <f>AJ59</f>
        <v>6.9925461497898703E-3</v>
      </c>
      <c r="AK60" s="318">
        <f t="shared" si="32"/>
        <v>0.12447965824236444</v>
      </c>
      <c r="AL60" s="318">
        <f t="shared" si="32"/>
        <v>0.77230468513769235</v>
      </c>
      <c r="AM60" s="318">
        <f t="shared" si="32"/>
        <v>2.6956416471142112E-2</v>
      </c>
      <c r="AN60" s="318">
        <f t="shared" si="32"/>
        <v>6.9139878529484763E-2</v>
      </c>
      <c r="AO60" s="318">
        <f>AO59</f>
        <v>1.2681546952648278E-4</v>
      </c>
      <c r="AP60" s="318"/>
      <c r="AQ60" s="318"/>
      <c r="AR60" s="318"/>
      <c r="AS60" s="318"/>
      <c r="AT60" s="318"/>
      <c r="AU60" s="318"/>
      <c r="AV60" s="318"/>
      <c r="AW60" s="318"/>
      <c r="AX60" s="247"/>
      <c r="AY60" s="1055">
        <f t="shared" si="0"/>
        <v>1</v>
      </c>
    </row>
    <row r="61" spans="1:51" outlineLevel="1">
      <c r="B61" s="787"/>
      <c r="C61" s="248"/>
      <c r="D61" s="228"/>
      <c r="E61" s="228"/>
      <c r="F61" s="228"/>
      <c r="G61" s="228"/>
      <c r="H61" s="228"/>
      <c r="I61" s="228"/>
      <c r="J61" s="228"/>
      <c r="K61" s="228"/>
      <c r="L61" s="228"/>
      <c r="M61" s="228"/>
      <c r="N61" s="228"/>
      <c r="O61" s="228"/>
      <c r="P61" s="228"/>
      <c r="Q61" s="228"/>
      <c r="R61" s="933"/>
      <c r="S61" s="933"/>
      <c r="T61" s="933"/>
      <c r="U61" s="228"/>
      <c r="V61" s="228"/>
      <c r="W61" s="228"/>
      <c r="X61" s="228"/>
      <c r="Y61" s="228"/>
      <c r="Z61" s="228"/>
      <c r="AA61" s="228"/>
      <c r="AB61" s="228"/>
      <c r="AC61" s="228"/>
      <c r="AD61" s="228"/>
      <c r="AE61" s="228"/>
      <c r="AF61" s="228"/>
      <c r="AG61" s="228"/>
      <c r="AH61" s="228"/>
      <c r="AI61" s="228"/>
      <c r="AJ61" s="323"/>
      <c r="AK61" s="324"/>
      <c r="AL61" s="323"/>
      <c r="AM61" s="323"/>
      <c r="AN61" s="323"/>
      <c r="AO61" s="323"/>
      <c r="AP61" s="323"/>
      <c r="AQ61" s="323"/>
      <c r="AR61" s="323"/>
      <c r="AS61" s="323"/>
      <c r="AT61" s="323"/>
      <c r="AU61" s="323"/>
      <c r="AV61" s="323"/>
      <c r="AW61" s="323"/>
      <c r="AX61" s="249"/>
      <c r="AY61" s="1055">
        <f t="shared" si="0"/>
        <v>0</v>
      </c>
    </row>
    <row r="62" spans="1:51" outlineLevel="1">
      <c r="A62" s="396">
        <v>8</v>
      </c>
      <c r="B62" s="250" t="s">
        <v>325</v>
      </c>
      <c r="C62" s="228" t="s">
        <v>313</v>
      </c>
      <c r="D62" s="232">
        <v>1859906</v>
      </c>
      <c r="E62" s="232">
        <v>1733938</v>
      </c>
      <c r="F62" s="232">
        <v>1271582</v>
      </c>
      <c r="G62" s="232">
        <v>1270098</v>
      </c>
      <c r="H62" s="232">
        <v>1270098</v>
      </c>
      <c r="I62" s="232">
        <v>1270098</v>
      </c>
      <c r="J62" s="232">
        <v>1270098</v>
      </c>
      <c r="K62" s="232">
        <v>1270098</v>
      </c>
      <c r="L62" s="232">
        <v>1270098</v>
      </c>
      <c r="M62" s="232">
        <v>1270098</v>
      </c>
      <c r="N62" s="232">
        <v>1232530</v>
      </c>
      <c r="O62" s="232">
        <v>218821</v>
      </c>
      <c r="P62" s="232">
        <v>0</v>
      </c>
      <c r="Q62" s="232">
        <v>0</v>
      </c>
      <c r="R62" s="930">
        <v>0</v>
      </c>
      <c r="S62" s="930">
        <v>0</v>
      </c>
      <c r="T62" s="930">
        <v>0</v>
      </c>
      <c r="U62" s="232">
        <v>12</v>
      </c>
      <c r="V62" s="232">
        <v>425</v>
      </c>
      <c r="W62" s="232">
        <v>397</v>
      </c>
      <c r="X62" s="232">
        <v>279</v>
      </c>
      <c r="Y62" s="232">
        <v>279</v>
      </c>
      <c r="Z62" s="232">
        <v>279</v>
      </c>
      <c r="AA62" s="232">
        <v>279</v>
      </c>
      <c r="AB62" s="232">
        <v>279</v>
      </c>
      <c r="AC62" s="232">
        <v>279</v>
      </c>
      <c r="AD62" s="232">
        <v>279</v>
      </c>
      <c r="AE62" s="232">
        <v>279</v>
      </c>
      <c r="AF62" s="232">
        <v>276</v>
      </c>
      <c r="AG62" s="232">
        <v>56</v>
      </c>
      <c r="AH62" s="232">
        <v>0</v>
      </c>
      <c r="AI62" s="232">
        <v>0</v>
      </c>
      <c r="AJ62" s="322"/>
      <c r="AK62" s="403">
        <v>1</v>
      </c>
      <c r="AL62" s="317"/>
      <c r="AM62" s="317"/>
      <c r="AN62" s="317"/>
      <c r="AO62" s="317"/>
      <c r="AP62" s="317"/>
      <c r="AQ62" s="322"/>
      <c r="AR62" s="322"/>
      <c r="AS62" s="322"/>
      <c r="AT62" s="322"/>
      <c r="AU62" s="322"/>
      <c r="AV62" s="322"/>
      <c r="AW62" s="322"/>
      <c r="AX62" s="233">
        <f>SUM(AJ62:AW62)</f>
        <v>1</v>
      </c>
      <c r="AY62" s="1055">
        <f t="shared" si="0"/>
        <v>1</v>
      </c>
    </row>
    <row r="63" spans="1:51" outlineLevel="1">
      <c r="B63" s="231" t="s">
        <v>324</v>
      </c>
      <c r="C63" s="228" t="s">
        <v>315</v>
      </c>
      <c r="D63" s="232">
        <v>-536953</v>
      </c>
      <c r="E63" s="232">
        <v>-410985</v>
      </c>
      <c r="F63" s="232">
        <v>51371</v>
      </c>
      <c r="G63" s="232">
        <v>135741</v>
      </c>
      <c r="H63" s="232">
        <v>135741</v>
      </c>
      <c r="I63" s="232">
        <v>135741</v>
      </c>
      <c r="J63" s="232">
        <v>135741</v>
      </c>
      <c r="K63" s="232">
        <v>135741</v>
      </c>
      <c r="L63" s="232">
        <v>135741</v>
      </c>
      <c r="M63" s="232">
        <v>135741</v>
      </c>
      <c r="N63" s="232">
        <v>135741</v>
      </c>
      <c r="O63" s="232">
        <v>146044</v>
      </c>
      <c r="P63" s="232">
        <v>0</v>
      </c>
      <c r="Q63" s="232">
        <v>0</v>
      </c>
      <c r="R63" s="930">
        <v>0</v>
      </c>
      <c r="S63" s="930">
        <v>0</v>
      </c>
      <c r="T63" s="930">
        <v>0</v>
      </c>
      <c r="U63" s="232">
        <f>U62</f>
        <v>12</v>
      </c>
      <c r="V63" s="232">
        <v>-128</v>
      </c>
      <c r="W63" s="232">
        <v>-101</v>
      </c>
      <c r="X63" s="232">
        <v>17</v>
      </c>
      <c r="Y63" s="232">
        <v>35</v>
      </c>
      <c r="Z63" s="232">
        <v>35</v>
      </c>
      <c r="AA63" s="232">
        <v>35</v>
      </c>
      <c r="AB63" s="232">
        <v>35</v>
      </c>
      <c r="AC63" s="232">
        <v>35</v>
      </c>
      <c r="AD63" s="232">
        <v>35</v>
      </c>
      <c r="AE63" s="232">
        <v>35</v>
      </c>
      <c r="AF63" s="232">
        <v>35</v>
      </c>
      <c r="AG63" s="232">
        <v>37</v>
      </c>
      <c r="AH63" s="232">
        <v>0</v>
      </c>
      <c r="AI63" s="232">
        <v>0</v>
      </c>
      <c r="AJ63" s="318"/>
      <c r="AK63" s="318">
        <f>AK62</f>
        <v>1</v>
      </c>
      <c r="AL63" s="318"/>
      <c r="AM63" s="318"/>
      <c r="AN63" s="318"/>
      <c r="AO63" s="318"/>
      <c r="AP63" s="318"/>
      <c r="AQ63" s="318"/>
      <c r="AR63" s="318">
        <f t="shared" ref="AR63" si="39">AR62</f>
        <v>0</v>
      </c>
      <c r="AS63" s="318">
        <f t="shared" ref="AS63" si="40">AS62</f>
        <v>0</v>
      </c>
      <c r="AT63" s="318">
        <f t="shared" ref="AT63" si="41">AT62</f>
        <v>0</v>
      </c>
      <c r="AU63" s="318">
        <f t="shared" ref="AU63" si="42">AU62</f>
        <v>0</v>
      </c>
      <c r="AV63" s="318">
        <f t="shared" ref="AV63" si="43">AV62</f>
        <v>0</v>
      </c>
      <c r="AW63" s="318">
        <f t="shared" ref="AW63" si="44">AW62</f>
        <v>0</v>
      </c>
      <c r="AX63" s="247"/>
      <c r="AY63" s="1055">
        <f t="shared" si="0"/>
        <v>1</v>
      </c>
    </row>
    <row r="64" spans="1:51" outlineLevel="1">
      <c r="B64" s="250"/>
      <c r="C64" s="248"/>
      <c r="D64" s="252"/>
      <c r="E64" s="252"/>
      <c r="F64" s="252"/>
      <c r="G64" s="252"/>
      <c r="H64" s="252"/>
      <c r="I64" s="252"/>
      <c r="J64" s="252"/>
      <c r="K64" s="252"/>
      <c r="L64" s="252"/>
      <c r="M64" s="252"/>
      <c r="N64" s="252"/>
      <c r="O64" s="252"/>
      <c r="P64" s="252"/>
      <c r="Q64" s="252"/>
      <c r="R64" s="934"/>
      <c r="S64" s="934"/>
      <c r="T64" s="934"/>
      <c r="U64" s="228"/>
      <c r="V64" s="252"/>
      <c r="W64" s="252"/>
      <c r="X64" s="252"/>
      <c r="Y64" s="252"/>
      <c r="Z64" s="252"/>
      <c r="AA64" s="252"/>
      <c r="AB64" s="252"/>
      <c r="AC64" s="252"/>
      <c r="AD64" s="252"/>
      <c r="AE64" s="252"/>
      <c r="AF64" s="252"/>
      <c r="AG64" s="252"/>
      <c r="AH64" s="252"/>
      <c r="AI64" s="252"/>
      <c r="AJ64" s="323"/>
      <c r="AK64" s="324"/>
      <c r="AL64" s="323"/>
      <c r="AM64" s="323"/>
      <c r="AN64" s="323"/>
      <c r="AO64" s="323"/>
      <c r="AP64" s="323"/>
      <c r="AQ64" s="323"/>
      <c r="AR64" s="323"/>
      <c r="AS64" s="323"/>
      <c r="AT64" s="323"/>
      <c r="AU64" s="323"/>
      <c r="AV64" s="323"/>
      <c r="AW64" s="323"/>
      <c r="AX64" s="249"/>
      <c r="AY64" s="1055">
        <f t="shared" si="0"/>
        <v>0</v>
      </c>
    </row>
    <row r="65" spans="1:51" hidden="1" outlineLevel="1">
      <c r="A65" s="396">
        <v>9</v>
      </c>
      <c r="B65" s="250" t="s">
        <v>326</v>
      </c>
      <c r="C65" s="228" t="s">
        <v>313</v>
      </c>
      <c r="D65" s="232"/>
      <c r="E65" s="232"/>
      <c r="F65" s="232"/>
      <c r="G65" s="232"/>
      <c r="H65" s="232"/>
      <c r="I65" s="232"/>
      <c r="J65" s="232"/>
      <c r="K65" s="232"/>
      <c r="L65" s="232"/>
      <c r="M65" s="232"/>
      <c r="N65" s="232"/>
      <c r="O65" s="232"/>
      <c r="P65" s="232"/>
      <c r="Q65" s="232"/>
      <c r="R65" s="930"/>
      <c r="S65" s="930"/>
      <c r="T65" s="930"/>
      <c r="U65" s="232"/>
      <c r="V65" s="232"/>
      <c r="W65" s="232"/>
      <c r="X65" s="232"/>
      <c r="Y65" s="232"/>
      <c r="Z65" s="232"/>
      <c r="AA65" s="232"/>
      <c r="AB65" s="232"/>
      <c r="AC65" s="232"/>
      <c r="AD65" s="232"/>
      <c r="AE65" s="232"/>
      <c r="AF65" s="232"/>
      <c r="AG65" s="232"/>
      <c r="AH65" s="232"/>
      <c r="AI65" s="232"/>
      <c r="AJ65" s="322"/>
      <c r="AK65" s="317"/>
      <c r="AL65" s="317"/>
      <c r="AM65" s="317"/>
      <c r="AN65" s="317"/>
      <c r="AO65" s="317"/>
      <c r="AP65" s="317"/>
      <c r="AQ65" s="322"/>
      <c r="AR65" s="322"/>
      <c r="AS65" s="322"/>
      <c r="AT65" s="322"/>
      <c r="AU65" s="322"/>
      <c r="AV65" s="322"/>
      <c r="AW65" s="322"/>
      <c r="AX65" s="233">
        <f>SUM(AJ65:AW65)</f>
        <v>0</v>
      </c>
      <c r="AY65" s="1055">
        <f t="shared" si="0"/>
        <v>0</v>
      </c>
    </row>
    <row r="66" spans="1:51" hidden="1" outlineLevel="1">
      <c r="B66" s="231" t="s">
        <v>314</v>
      </c>
      <c r="C66" s="228" t="s">
        <v>315</v>
      </c>
      <c r="D66" s="232"/>
      <c r="E66" s="232"/>
      <c r="F66" s="232"/>
      <c r="G66" s="232"/>
      <c r="H66" s="232"/>
      <c r="I66" s="232"/>
      <c r="J66" s="232"/>
      <c r="K66" s="232"/>
      <c r="L66" s="232"/>
      <c r="M66" s="232"/>
      <c r="N66" s="232"/>
      <c r="O66" s="232"/>
      <c r="P66" s="232"/>
      <c r="Q66" s="232"/>
      <c r="R66" s="930"/>
      <c r="S66" s="930"/>
      <c r="T66" s="930"/>
      <c r="U66" s="232"/>
      <c r="V66" s="232"/>
      <c r="W66" s="232"/>
      <c r="X66" s="232"/>
      <c r="Y66" s="232"/>
      <c r="Z66" s="232"/>
      <c r="AA66" s="232"/>
      <c r="AB66" s="232"/>
      <c r="AC66" s="232"/>
      <c r="AD66" s="232"/>
      <c r="AE66" s="232"/>
      <c r="AF66" s="232"/>
      <c r="AG66" s="232"/>
      <c r="AH66" s="232"/>
      <c r="AI66" s="232"/>
      <c r="AJ66" s="318"/>
      <c r="AK66" s="318"/>
      <c r="AL66" s="318"/>
      <c r="AM66" s="318"/>
      <c r="AN66" s="318"/>
      <c r="AO66" s="318"/>
      <c r="AP66" s="318"/>
      <c r="AQ66" s="318"/>
      <c r="AR66" s="318">
        <f t="shared" ref="AR66" si="45">AR65</f>
        <v>0</v>
      </c>
      <c r="AS66" s="318">
        <f t="shared" ref="AS66" si="46">AS65</f>
        <v>0</v>
      </c>
      <c r="AT66" s="318">
        <f t="shared" ref="AT66" si="47">AT65</f>
        <v>0</v>
      </c>
      <c r="AU66" s="318">
        <f t="shared" ref="AU66" si="48">AU65</f>
        <v>0</v>
      </c>
      <c r="AV66" s="318">
        <f t="shared" ref="AV66" si="49">AV65</f>
        <v>0</v>
      </c>
      <c r="AW66" s="318">
        <f t="shared" ref="AW66" si="50">AW65</f>
        <v>0</v>
      </c>
      <c r="AX66" s="247"/>
      <c r="AY66" s="1055">
        <f t="shared" si="0"/>
        <v>0</v>
      </c>
    </row>
    <row r="67" spans="1:51" hidden="1" outlineLevel="1">
      <c r="B67" s="250"/>
      <c r="C67" s="248"/>
      <c r="D67" s="252"/>
      <c r="E67" s="252"/>
      <c r="F67" s="252"/>
      <c r="G67" s="252"/>
      <c r="H67" s="252"/>
      <c r="I67" s="252"/>
      <c r="J67" s="252"/>
      <c r="K67" s="252"/>
      <c r="L67" s="252"/>
      <c r="M67" s="252"/>
      <c r="N67" s="252"/>
      <c r="O67" s="252"/>
      <c r="P67" s="252"/>
      <c r="Q67" s="252"/>
      <c r="R67" s="934"/>
      <c r="S67" s="934"/>
      <c r="T67" s="934"/>
      <c r="U67" s="228"/>
      <c r="V67" s="252"/>
      <c r="W67" s="252"/>
      <c r="X67" s="252"/>
      <c r="Y67" s="252"/>
      <c r="Z67" s="252"/>
      <c r="AA67" s="252"/>
      <c r="AB67" s="252"/>
      <c r="AC67" s="252"/>
      <c r="AD67" s="252"/>
      <c r="AE67" s="252"/>
      <c r="AF67" s="252"/>
      <c r="AG67" s="252"/>
      <c r="AH67" s="252"/>
      <c r="AI67" s="252"/>
      <c r="AJ67" s="323"/>
      <c r="AK67" s="323"/>
      <c r="AL67" s="323"/>
      <c r="AM67" s="323"/>
      <c r="AN67" s="323"/>
      <c r="AO67" s="323"/>
      <c r="AP67" s="323"/>
      <c r="AQ67" s="323"/>
      <c r="AR67" s="323"/>
      <c r="AS67" s="323"/>
      <c r="AT67" s="323"/>
      <c r="AU67" s="323"/>
      <c r="AV67" s="323"/>
      <c r="AW67" s="323"/>
      <c r="AX67" s="249"/>
      <c r="AY67" s="1055">
        <f t="shared" si="0"/>
        <v>0</v>
      </c>
    </row>
    <row r="68" spans="1:51" hidden="1" outlineLevel="1">
      <c r="A68" s="396">
        <v>10</v>
      </c>
      <c r="B68" s="250" t="s">
        <v>327</v>
      </c>
      <c r="C68" s="228" t="s">
        <v>313</v>
      </c>
      <c r="D68" s="232"/>
      <c r="E68" s="232"/>
      <c r="F68" s="232"/>
      <c r="G68" s="232"/>
      <c r="H68" s="232"/>
      <c r="I68" s="232"/>
      <c r="J68" s="232"/>
      <c r="K68" s="232"/>
      <c r="L68" s="232"/>
      <c r="M68" s="232"/>
      <c r="N68" s="232"/>
      <c r="O68" s="232"/>
      <c r="P68" s="232"/>
      <c r="Q68" s="232"/>
      <c r="R68" s="930"/>
      <c r="S68" s="930"/>
      <c r="T68" s="930"/>
      <c r="U68" s="232">
        <v>3</v>
      </c>
      <c r="V68" s="232"/>
      <c r="W68" s="232"/>
      <c r="X68" s="232"/>
      <c r="Y68" s="232"/>
      <c r="Z68" s="232"/>
      <c r="AA68" s="232"/>
      <c r="AB68" s="232"/>
      <c r="AC68" s="232"/>
      <c r="AD68" s="232"/>
      <c r="AE68" s="232"/>
      <c r="AF68" s="232"/>
      <c r="AG68" s="232"/>
      <c r="AH68" s="232"/>
      <c r="AI68" s="232"/>
      <c r="AJ68" s="322"/>
      <c r="AK68" s="317"/>
      <c r="AL68" s="317"/>
      <c r="AM68" s="317"/>
      <c r="AN68" s="317"/>
      <c r="AO68" s="317"/>
      <c r="AP68" s="317"/>
      <c r="AQ68" s="322"/>
      <c r="AR68" s="322"/>
      <c r="AS68" s="322"/>
      <c r="AT68" s="322"/>
      <c r="AU68" s="322"/>
      <c r="AV68" s="322"/>
      <c r="AW68" s="322"/>
      <c r="AX68" s="233">
        <f>SUM(AJ68:AW68)</f>
        <v>0</v>
      </c>
      <c r="AY68" s="1055">
        <f t="shared" si="0"/>
        <v>0</v>
      </c>
    </row>
    <row r="69" spans="1:51" hidden="1" outlineLevel="1">
      <c r="B69" s="231" t="s">
        <v>314</v>
      </c>
      <c r="C69" s="228" t="s">
        <v>315</v>
      </c>
      <c r="D69" s="232"/>
      <c r="E69" s="232"/>
      <c r="F69" s="232"/>
      <c r="G69" s="232"/>
      <c r="H69" s="232"/>
      <c r="I69" s="232"/>
      <c r="J69" s="232"/>
      <c r="K69" s="232"/>
      <c r="L69" s="232"/>
      <c r="M69" s="232"/>
      <c r="N69" s="232"/>
      <c r="O69" s="232"/>
      <c r="P69" s="232"/>
      <c r="Q69" s="232"/>
      <c r="R69" s="930"/>
      <c r="S69" s="930"/>
      <c r="T69" s="930"/>
      <c r="U69" s="232">
        <f>U68</f>
        <v>3</v>
      </c>
      <c r="V69" s="232"/>
      <c r="W69" s="232"/>
      <c r="X69" s="232"/>
      <c r="Y69" s="232"/>
      <c r="Z69" s="232"/>
      <c r="AA69" s="232"/>
      <c r="AB69" s="232"/>
      <c r="AC69" s="232"/>
      <c r="AD69" s="232"/>
      <c r="AE69" s="232"/>
      <c r="AF69" s="232"/>
      <c r="AG69" s="232"/>
      <c r="AH69" s="232"/>
      <c r="AI69" s="232"/>
      <c r="AJ69" s="318"/>
      <c r="AK69" s="318"/>
      <c r="AL69" s="318"/>
      <c r="AM69" s="318"/>
      <c r="AN69" s="318"/>
      <c r="AO69" s="318"/>
      <c r="AP69" s="318"/>
      <c r="AQ69" s="318"/>
      <c r="AR69" s="318">
        <f t="shared" ref="AR69" si="51">AR68</f>
        <v>0</v>
      </c>
      <c r="AS69" s="318">
        <f t="shared" ref="AS69" si="52">AS68</f>
        <v>0</v>
      </c>
      <c r="AT69" s="318">
        <f t="shared" ref="AT69" si="53">AT68</f>
        <v>0</v>
      </c>
      <c r="AU69" s="318">
        <f t="shared" ref="AU69" si="54">AU68</f>
        <v>0</v>
      </c>
      <c r="AV69" s="318">
        <f t="shared" ref="AV69" si="55">AV68</f>
        <v>0</v>
      </c>
      <c r="AW69" s="318">
        <f t="shared" ref="AW69" si="56">AW68</f>
        <v>0</v>
      </c>
      <c r="AX69" s="247"/>
      <c r="AY69" s="1055">
        <f t="shared" si="0"/>
        <v>0</v>
      </c>
    </row>
    <row r="70" spans="1:51" hidden="1" outlineLevel="1">
      <c r="B70" s="250"/>
      <c r="C70" s="248"/>
      <c r="D70" s="252"/>
      <c r="E70" s="252"/>
      <c r="F70" s="252"/>
      <c r="G70" s="252"/>
      <c r="H70" s="252"/>
      <c r="I70" s="252"/>
      <c r="J70" s="252"/>
      <c r="K70" s="252"/>
      <c r="L70" s="252"/>
      <c r="M70" s="252"/>
      <c r="N70" s="252"/>
      <c r="O70" s="252"/>
      <c r="P70" s="252"/>
      <c r="Q70" s="252"/>
      <c r="R70" s="934"/>
      <c r="S70" s="934"/>
      <c r="T70" s="934"/>
      <c r="U70" s="228"/>
      <c r="V70" s="252"/>
      <c r="W70" s="252"/>
      <c r="X70" s="252"/>
      <c r="Y70" s="252"/>
      <c r="Z70" s="252"/>
      <c r="AA70" s="252"/>
      <c r="AB70" s="252"/>
      <c r="AC70" s="252"/>
      <c r="AD70" s="252"/>
      <c r="AE70" s="252"/>
      <c r="AF70" s="252"/>
      <c r="AG70" s="252"/>
      <c r="AH70" s="252"/>
      <c r="AI70" s="252"/>
      <c r="AJ70" s="323"/>
      <c r="AK70" s="324"/>
      <c r="AL70" s="323"/>
      <c r="AM70" s="323"/>
      <c r="AN70" s="323"/>
      <c r="AO70" s="323"/>
      <c r="AP70" s="323"/>
      <c r="AQ70" s="323"/>
      <c r="AR70" s="323"/>
      <c r="AS70" s="323"/>
      <c r="AT70" s="323"/>
      <c r="AU70" s="323"/>
      <c r="AV70" s="323"/>
      <c r="AW70" s="323"/>
      <c r="AX70" s="249"/>
      <c r="AY70" s="1055">
        <f t="shared" si="0"/>
        <v>0</v>
      </c>
    </row>
    <row r="71" spans="1:51" ht="15.75" outlineLevel="1">
      <c r="B71" s="225" t="s">
        <v>328</v>
      </c>
      <c r="C71" s="226"/>
      <c r="D71" s="226"/>
      <c r="E71" s="226"/>
      <c r="F71" s="226"/>
      <c r="G71" s="226"/>
      <c r="H71" s="226"/>
      <c r="I71" s="226"/>
      <c r="J71" s="226"/>
      <c r="K71" s="226"/>
      <c r="L71" s="226"/>
      <c r="M71" s="226"/>
      <c r="N71" s="226"/>
      <c r="O71" s="226"/>
      <c r="P71" s="226"/>
      <c r="Q71" s="226"/>
      <c r="R71" s="929"/>
      <c r="S71" s="929"/>
      <c r="T71" s="929"/>
      <c r="U71" s="227"/>
      <c r="V71" s="226"/>
      <c r="W71" s="226"/>
      <c r="X71" s="226"/>
      <c r="Y71" s="226"/>
      <c r="Z71" s="226"/>
      <c r="AA71" s="226"/>
      <c r="AB71" s="226"/>
      <c r="AC71" s="226"/>
      <c r="AD71" s="226"/>
      <c r="AE71" s="226"/>
      <c r="AF71" s="226"/>
      <c r="AG71" s="226"/>
      <c r="AH71" s="226"/>
      <c r="AI71" s="226"/>
      <c r="AJ71" s="321"/>
      <c r="AK71" s="321"/>
      <c r="AL71" s="321"/>
      <c r="AM71" s="321"/>
      <c r="AN71" s="321"/>
      <c r="AO71" s="321"/>
      <c r="AP71" s="321"/>
      <c r="AQ71" s="321"/>
      <c r="AR71" s="321"/>
      <c r="AS71" s="321"/>
      <c r="AT71" s="321"/>
      <c r="AU71" s="321"/>
      <c r="AV71" s="321"/>
      <c r="AW71" s="321"/>
      <c r="AX71" s="940"/>
      <c r="AY71" s="1055">
        <f t="shared" si="0"/>
        <v>0</v>
      </c>
    </row>
    <row r="72" spans="1:51" ht="30" hidden="1" outlineLevel="1">
      <c r="A72" s="396">
        <v>11</v>
      </c>
      <c r="B72" s="250" t="s">
        <v>329</v>
      </c>
      <c r="C72" s="228" t="s">
        <v>313</v>
      </c>
      <c r="D72" s="232"/>
      <c r="E72" s="232"/>
      <c r="F72" s="232"/>
      <c r="G72" s="232"/>
      <c r="H72" s="232"/>
      <c r="I72" s="232"/>
      <c r="J72" s="232"/>
      <c r="K72" s="232"/>
      <c r="L72" s="232"/>
      <c r="M72" s="232"/>
      <c r="N72" s="232"/>
      <c r="O72" s="232"/>
      <c r="P72" s="232"/>
      <c r="Q72" s="232"/>
      <c r="R72" s="930"/>
      <c r="S72" s="930"/>
      <c r="T72" s="930"/>
      <c r="U72" s="232">
        <v>12</v>
      </c>
      <c r="V72" s="232"/>
      <c r="W72" s="232"/>
      <c r="X72" s="232"/>
      <c r="Y72" s="232"/>
      <c r="Z72" s="232"/>
      <c r="AA72" s="232"/>
      <c r="AB72" s="232"/>
      <c r="AC72" s="232"/>
      <c r="AD72" s="232"/>
      <c r="AE72" s="232"/>
      <c r="AF72" s="232"/>
      <c r="AG72" s="232"/>
      <c r="AH72" s="232"/>
      <c r="AI72" s="232"/>
      <c r="AJ72" s="333"/>
      <c r="AK72" s="317"/>
      <c r="AL72" s="317"/>
      <c r="AM72" s="317"/>
      <c r="AN72" s="317"/>
      <c r="AO72" s="317"/>
      <c r="AP72" s="317"/>
      <c r="AQ72" s="322"/>
      <c r="AR72" s="322"/>
      <c r="AS72" s="322"/>
      <c r="AT72" s="322"/>
      <c r="AU72" s="322"/>
      <c r="AV72" s="322"/>
      <c r="AW72" s="322"/>
      <c r="AX72" s="233">
        <f>SUM(AJ72:AW72)</f>
        <v>0</v>
      </c>
      <c r="AY72" s="1055">
        <f t="shared" si="0"/>
        <v>0</v>
      </c>
    </row>
    <row r="73" spans="1:51" hidden="1" outlineLevel="1">
      <c r="B73" s="231" t="s">
        <v>314</v>
      </c>
      <c r="C73" s="228" t="s">
        <v>315</v>
      </c>
      <c r="D73" s="232"/>
      <c r="E73" s="232"/>
      <c r="F73" s="232"/>
      <c r="G73" s="232"/>
      <c r="H73" s="232"/>
      <c r="I73" s="232"/>
      <c r="J73" s="232"/>
      <c r="K73" s="232"/>
      <c r="L73" s="232"/>
      <c r="M73" s="232"/>
      <c r="N73" s="232"/>
      <c r="O73" s="232"/>
      <c r="P73" s="232"/>
      <c r="Q73" s="232"/>
      <c r="R73" s="930"/>
      <c r="S73" s="930"/>
      <c r="T73" s="930"/>
      <c r="U73" s="232">
        <f>U72</f>
        <v>12</v>
      </c>
      <c r="V73" s="232"/>
      <c r="W73" s="232"/>
      <c r="X73" s="232"/>
      <c r="Y73" s="232"/>
      <c r="Z73" s="232"/>
      <c r="AA73" s="232"/>
      <c r="AB73" s="232"/>
      <c r="AC73" s="232"/>
      <c r="AD73" s="232"/>
      <c r="AE73" s="232"/>
      <c r="AF73" s="232"/>
      <c r="AG73" s="232"/>
      <c r="AH73" s="232"/>
      <c r="AI73" s="232"/>
      <c r="AJ73" s="318"/>
      <c r="AK73" s="318"/>
      <c r="AL73" s="318"/>
      <c r="AM73" s="318"/>
      <c r="AN73" s="318"/>
      <c r="AO73" s="318"/>
      <c r="AP73" s="318"/>
      <c r="AQ73" s="318"/>
      <c r="AR73" s="318">
        <f t="shared" ref="AR73" si="57">AR72</f>
        <v>0</v>
      </c>
      <c r="AS73" s="318">
        <f t="shared" ref="AS73" si="58">AS72</f>
        <v>0</v>
      </c>
      <c r="AT73" s="318">
        <f t="shared" ref="AT73" si="59">AT72</f>
        <v>0</v>
      </c>
      <c r="AU73" s="318">
        <f t="shared" ref="AU73" si="60">AU72</f>
        <v>0</v>
      </c>
      <c r="AV73" s="318">
        <f t="shared" ref="AV73" si="61">AV72</f>
        <v>0</v>
      </c>
      <c r="AW73" s="318">
        <f t="shared" ref="AW73" si="62">AW72</f>
        <v>0</v>
      </c>
      <c r="AX73" s="939"/>
      <c r="AY73" s="1055">
        <f t="shared" si="0"/>
        <v>0</v>
      </c>
    </row>
    <row r="74" spans="1:51" hidden="1" outlineLevel="1">
      <c r="B74" s="251"/>
      <c r="C74" s="242"/>
      <c r="D74" s="228"/>
      <c r="E74" s="228"/>
      <c r="F74" s="228"/>
      <c r="G74" s="228"/>
      <c r="H74" s="228"/>
      <c r="I74" s="228"/>
      <c r="J74" s="228"/>
      <c r="K74" s="228"/>
      <c r="L74" s="228"/>
      <c r="M74" s="228"/>
      <c r="N74" s="228"/>
      <c r="O74" s="228"/>
      <c r="P74" s="228"/>
      <c r="Q74" s="228"/>
      <c r="R74" s="933"/>
      <c r="S74" s="933"/>
      <c r="T74" s="933"/>
      <c r="U74" s="228"/>
      <c r="V74" s="228"/>
      <c r="W74" s="228"/>
      <c r="X74" s="228"/>
      <c r="Y74" s="228"/>
      <c r="Z74" s="228"/>
      <c r="AA74" s="228"/>
      <c r="AB74" s="228"/>
      <c r="AC74" s="228"/>
      <c r="AD74" s="228"/>
      <c r="AE74" s="228"/>
      <c r="AF74" s="228"/>
      <c r="AG74" s="228"/>
      <c r="AH74" s="228"/>
      <c r="AI74" s="228"/>
      <c r="AJ74" s="319"/>
      <c r="AK74" s="328"/>
      <c r="AL74" s="328"/>
      <c r="AM74" s="328"/>
      <c r="AN74" s="328"/>
      <c r="AO74" s="328"/>
      <c r="AP74" s="328"/>
      <c r="AQ74" s="328"/>
      <c r="AR74" s="328"/>
      <c r="AS74" s="328"/>
      <c r="AT74" s="328"/>
      <c r="AU74" s="328"/>
      <c r="AV74" s="328"/>
      <c r="AW74" s="328"/>
      <c r="AX74" s="243"/>
      <c r="AY74" s="1055">
        <f t="shared" si="0"/>
        <v>0</v>
      </c>
    </row>
    <row r="75" spans="1:51" ht="30" hidden="1" outlineLevel="1">
      <c r="A75" s="396">
        <v>12</v>
      </c>
      <c r="B75" s="250" t="s">
        <v>330</v>
      </c>
      <c r="C75" s="228" t="s">
        <v>313</v>
      </c>
      <c r="D75" s="232"/>
      <c r="E75" s="232"/>
      <c r="F75" s="232"/>
      <c r="G75" s="232"/>
      <c r="H75" s="232"/>
      <c r="I75" s="232"/>
      <c r="J75" s="232"/>
      <c r="K75" s="232"/>
      <c r="L75" s="232"/>
      <c r="M75" s="232"/>
      <c r="N75" s="232"/>
      <c r="O75" s="232"/>
      <c r="P75" s="232"/>
      <c r="Q75" s="232"/>
      <c r="R75" s="930"/>
      <c r="S75" s="930"/>
      <c r="T75" s="930"/>
      <c r="U75" s="232">
        <v>12</v>
      </c>
      <c r="V75" s="232"/>
      <c r="W75" s="232"/>
      <c r="X75" s="232"/>
      <c r="Y75" s="232"/>
      <c r="Z75" s="232"/>
      <c r="AA75" s="232"/>
      <c r="AB75" s="232"/>
      <c r="AC75" s="232"/>
      <c r="AD75" s="232"/>
      <c r="AE75" s="232"/>
      <c r="AF75" s="232"/>
      <c r="AG75" s="232"/>
      <c r="AH75" s="232"/>
      <c r="AI75" s="232"/>
      <c r="AJ75" s="317"/>
      <c r="AK75" s="317"/>
      <c r="AL75" s="317"/>
      <c r="AM75" s="317"/>
      <c r="AN75" s="317"/>
      <c r="AO75" s="317"/>
      <c r="AP75" s="317"/>
      <c r="AQ75" s="322"/>
      <c r="AR75" s="322"/>
      <c r="AS75" s="322"/>
      <c r="AT75" s="322"/>
      <c r="AU75" s="322"/>
      <c r="AV75" s="322"/>
      <c r="AW75" s="322"/>
      <c r="AX75" s="233">
        <f>SUM(AJ75:AW75)</f>
        <v>0</v>
      </c>
      <c r="AY75" s="1055">
        <f t="shared" si="0"/>
        <v>0</v>
      </c>
    </row>
    <row r="76" spans="1:51" hidden="1" outlineLevel="1">
      <c r="B76" s="250" t="s">
        <v>314</v>
      </c>
      <c r="C76" s="228" t="s">
        <v>315</v>
      </c>
      <c r="D76" s="232"/>
      <c r="E76" s="232"/>
      <c r="F76" s="232"/>
      <c r="G76" s="232"/>
      <c r="H76" s="232"/>
      <c r="I76" s="232"/>
      <c r="J76" s="232"/>
      <c r="K76" s="232"/>
      <c r="L76" s="232"/>
      <c r="M76" s="232"/>
      <c r="N76" s="232"/>
      <c r="O76" s="232"/>
      <c r="P76" s="232"/>
      <c r="Q76" s="232"/>
      <c r="R76" s="930"/>
      <c r="S76" s="930"/>
      <c r="T76" s="930"/>
      <c r="U76" s="232">
        <f>U75</f>
        <v>12</v>
      </c>
      <c r="V76" s="232"/>
      <c r="W76" s="232"/>
      <c r="X76" s="232"/>
      <c r="Y76" s="232"/>
      <c r="Z76" s="232"/>
      <c r="AA76" s="232"/>
      <c r="AB76" s="232"/>
      <c r="AC76" s="232"/>
      <c r="AD76" s="232"/>
      <c r="AE76" s="232"/>
      <c r="AF76" s="232"/>
      <c r="AG76" s="232"/>
      <c r="AH76" s="232"/>
      <c r="AI76" s="232"/>
      <c r="AJ76" s="318"/>
      <c r="AK76" s="318"/>
      <c r="AL76" s="318"/>
      <c r="AM76" s="318"/>
      <c r="AN76" s="318"/>
      <c r="AO76" s="318"/>
      <c r="AP76" s="318"/>
      <c r="AQ76" s="318"/>
      <c r="AR76" s="318">
        <f t="shared" ref="AR76" si="63">AR75</f>
        <v>0</v>
      </c>
      <c r="AS76" s="318">
        <f t="shared" ref="AS76" si="64">AS75</f>
        <v>0</v>
      </c>
      <c r="AT76" s="318">
        <f t="shared" ref="AT76" si="65">AT75</f>
        <v>0</v>
      </c>
      <c r="AU76" s="318">
        <f t="shared" ref="AU76" si="66">AU75</f>
        <v>0</v>
      </c>
      <c r="AV76" s="318">
        <f t="shared" ref="AV76" si="67">AV75</f>
        <v>0</v>
      </c>
      <c r="AW76" s="318">
        <f t="shared" ref="AW76" si="68">AW75</f>
        <v>0</v>
      </c>
      <c r="AX76" s="939"/>
      <c r="AY76" s="1055">
        <f t="shared" si="0"/>
        <v>0</v>
      </c>
    </row>
    <row r="77" spans="1:51" hidden="1" outlineLevel="1">
      <c r="B77" s="250"/>
      <c r="C77" s="242"/>
      <c r="D77" s="228"/>
      <c r="E77" s="228"/>
      <c r="F77" s="228"/>
      <c r="G77" s="228"/>
      <c r="H77" s="228"/>
      <c r="I77" s="228"/>
      <c r="J77" s="228"/>
      <c r="K77" s="228"/>
      <c r="L77" s="228"/>
      <c r="M77" s="228"/>
      <c r="N77" s="228"/>
      <c r="O77" s="228"/>
      <c r="P77" s="228"/>
      <c r="Q77" s="228"/>
      <c r="R77" s="933"/>
      <c r="S77" s="933"/>
      <c r="T77" s="933"/>
      <c r="U77" s="228"/>
      <c r="V77" s="228"/>
      <c r="W77" s="228"/>
      <c r="X77" s="228"/>
      <c r="Y77" s="228"/>
      <c r="Z77" s="228"/>
      <c r="AA77" s="228"/>
      <c r="AB77" s="228"/>
      <c r="AC77" s="228"/>
      <c r="AD77" s="228"/>
      <c r="AE77" s="228"/>
      <c r="AF77" s="228"/>
      <c r="AG77" s="228"/>
      <c r="AH77" s="228"/>
      <c r="AI77" s="228"/>
      <c r="AJ77" s="329"/>
      <c r="AK77" s="329"/>
      <c r="AL77" s="319"/>
      <c r="AM77" s="319"/>
      <c r="AN77" s="319"/>
      <c r="AO77" s="319"/>
      <c r="AP77" s="319"/>
      <c r="AQ77" s="319"/>
      <c r="AR77" s="319"/>
      <c r="AS77" s="319"/>
      <c r="AT77" s="319"/>
      <c r="AU77" s="319"/>
      <c r="AV77" s="319"/>
      <c r="AW77" s="319"/>
      <c r="AX77" s="243"/>
      <c r="AY77" s="1055">
        <f t="shared" si="0"/>
        <v>0</v>
      </c>
    </row>
    <row r="78" spans="1:51" ht="30" outlineLevel="1">
      <c r="A78" s="396">
        <v>13</v>
      </c>
      <c r="B78" s="250" t="s">
        <v>331</v>
      </c>
      <c r="C78" s="228" t="s">
        <v>313</v>
      </c>
      <c r="D78" s="232">
        <v>4305014</v>
      </c>
      <c r="E78" s="232">
        <v>4305014</v>
      </c>
      <c r="F78" s="232">
        <v>1808414</v>
      </c>
      <c r="G78" s="232">
        <v>1808414</v>
      </c>
      <c r="H78" s="232">
        <v>1808414</v>
      </c>
      <c r="I78" s="232">
        <v>1808414</v>
      </c>
      <c r="J78" s="232">
        <v>1808414</v>
      </c>
      <c r="K78" s="232">
        <v>1808414</v>
      </c>
      <c r="L78" s="232">
        <v>1761613</v>
      </c>
      <c r="M78" s="232">
        <v>356507</v>
      </c>
      <c r="N78" s="232">
        <v>212524</v>
      </c>
      <c r="O78" s="232">
        <v>59336</v>
      </c>
      <c r="P78" s="232">
        <v>58474</v>
      </c>
      <c r="Q78" s="232">
        <f>'Veridian Savings Persistence'!CT85</f>
        <v>58474</v>
      </c>
      <c r="R78" s="930">
        <f>'Veridian Savings Persistence'!CU85</f>
        <v>1474</v>
      </c>
      <c r="S78" s="930">
        <f>'Veridian Savings Persistence'!CV85</f>
        <v>0</v>
      </c>
      <c r="T78" s="930">
        <f>'Veridian Savings Persistence'!CW85</f>
        <v>0</v>
      </c>
      <c r="U78" s="232">
        <v>12</v>
      </c>
      <c r="V78" s="232">
        <v>776</v>
      </c>
      <c r="W78" s="232">
        <v>776</v>
      </c>
      <c r="X78" s="232">
        <v>354</v>
      </c>
      <c r="Y78" s="232">
        <v>354</v>
      </c>
      <c r="Z78" s="232">
        <v>354</v>
      </c>
      <c r="AA78" s="232">
        <v>354</v>
      </c>
      <c r="AB78" s="232">
        <v>354</v>
      </c>
      <c r="AC78" s="232">
        <v>354</v>
      </c>
      <c r="AD78" s="232">
        <v>349</v>
      </c>
      <c r="AE78" s="232">
        <v>114</v>
      </c>
      <c r="AF78" s="232">
        <v>79</v>
      </c>
      <c r="AG78" s="232">
        <v>11</v>
      </c>
      <c r="AH78" s="232">
        <v>11</v>
      </c>
      <c r="AI78" s="232">
        <v>11</v>
      </c>
      <c r="AJ78" s="317"/>
      <c r="AK78" s="317">
        <v>2.9139260648408816E-2</v>
      </c>
      <c r="AL78" s="317">
        <v>5.4850889228903457E-3</v>
      </c>
      <c r="AM78" s="317"/>
      <c r="AN78" s="317">
        <v>0.96537565042870077</v>
      </c>
      <c r="AO78" s="317"/>
      <c r="AP78" s="317"/>
      <c r="AQ78" s="322"/>
      <c r="AR78" s="322"/>
      <c r="AS78" s="322"/>
      <c r="AT78" s="322"/>
      <c r="AU78" s="322"/>
      <c r="AV78" s="322"/>
      <c r="AW78" s="322"/>
      <c r="AX78" s="233">
        <f>SUM(AJ78:AW78)</f>
        <v>0.99999999999999989</v>
      </c>
      <c r="AY78" s="1055">
        <f t="shared" si="0"/>
        <v>0.99999999999999989</v>
      </c>
    </row>
    <row r="79" spans="1:51" outlineLevel="1">
      <c r="B79" s="250" t="s">
        <v>314</v>
      </c>
      <c r="C79" s="228" t="s">
        <v>315</v>
      </c>
      <c r="D79" s="232"/>
      <c r="E79" s="232"/>
      <c r="F79" s="232"/>
      <c r="G79" s="232"/>
      <c r="H79" s="232"/>
      <c r="I79" s="232"/>
      <c r="J79" s="232"/>
      <c r="K79" s="232"/>
      <c r="L79" s="232"/>
      <c r="M79" s="232"/>
      <c r="N79" s="232"/>
      <c r="O79" s="232"/>
      <c r="P79" s="232"/>
      <c r="Q79" s="232"/>
      <c r="R79" s="930"/>
      <c r="S79" s="930"/>
      <c r="T79" s="930"/>
      <c r="U79" s="232">
        <f>U78</f>
        <v>12</v>
      </c>
      <c r="V79" s="232"/>
      <c r="W79" s="232"/>
      <c r="X79" s="232"/>
      <c r="Y79" s="232"/>
      <c r="Z79" s="232"/>
      <c r="AA79" s="232"/>
      <c r="AB79" s="232"/>
      <c r="AC79" s="232"/>
      <c r="AD79" s="232"/>
      <c r="AE79" s="232"/>
      <c r="AF79" s="232"/>
      <c r="AG79" s="232"/>
      <c r="AH79" s="232"/>
      <c r="AI79" s="232"/>
      <c r="AJ79" s="318"/>
      <c r="AK79" s="318"/>
      <c r="AL79" s="318"/>
      <c r="AM79" s="318"/>
      <c r="AN79" s="318"/>
      <c r="AO79" s="318"/>
      <c r="AP79" s="318"/>
      <c r="AQ79" s="318"/>
      <c r="AR79" s="318">
        <f t="shared" ref="AR79:AW79" si="69">AR78</f>
        <v>0</v>
      </c>
      <c r="AS79" s="318">
        <f t="shared" si="69"/>
        <v>0</v>
      </c>
      <c r="AT79" s="318">
        <f t="shared" si="69"/>
        <v>0</v>
      </c>
      <c r="AU79" s="318">
        <f t="shared" si="69"/>
        <v>0</v>
      </c>
      <c r="AV79" s="318">
        <f t="shared" si="69"/>
        <v>0</v>
      </c>
      <c r="AW79" s="318">
        <f t="shared" si="69"/>
        <v>0</v>
      </c>
      <c r="AX79" s="243"/>
      <c r="AY79" s="1055">
        <f t="shared" si="0"/>
        <v>0</v>
      </c>
    </row>
    <row r="80" spans="1:51" outlineLevel="1">
      <c r="B80" s="250"/>
      <c r="C80" s="242"/>
      <c r="D80" s="228"/>
      <c r="E80" s="228"/>
      <c r="F80" s="228"/>
      <c r="G80" s="228"/>
      <c r="H80" s="228"/>
      <c r="I80" s="228"/>
      <c r="J80" s="228"/>
      <c r="K80" s="228"/>
      <c r="L80" s="228"/>
      <c r="M80" s="228"/>
      <c r="N80" s="228"/>
      <c r="O80" s="228"/>
      <c r="P80" s="228"/>
      <c r="Q80" s="228"/>
      <c r="R80" s="933"/>
      <c r="S80" s="933"/>
      <c r="T80" s="933"/>
      <c r="U80" s="228"/>
      <c r="V80" s="228"/>
      <c r="W80" s="228"/>
      <c r="X80" s="228"/>
      <c r="Y80" s="228"/>
      <c r="Z80" s="228"/>
      <c r="AA80" s="228"/>
      <c r="AB80" s="228"/>
      <c r="AC80" s="228"/>
      <c r="AD80" s="228"/>
      <c r="AE80" s="228"/>
      <c r="AF80" s="228"/>
      <c r="AG80" s="228"/>
      <c r="AH80" s="228"/>
      <c r="AI80" s="228"/>
      <c r="AJ80" s="319"/>
      <c r="AK80" s="319"/>
      <c r="AL80" s="319"/>
      <c r="AM80" s="319"/>
      <c r="AN80" s="319"/>
      <c r="AO80" s="319"/>
      <c r="AP80" s="319"/>
      <c r="AQ80" s="319"/>
      <c r="AR80" s="319"/>
      <c r="AS80" s="319"/>
      <c r="AT80" s="319"/>
      <c r="AU80" s="319"/>
      <c r="AV80" s="319"/>
      <c r="AW80" s="319"/>
      <c r="AX80" s="243"/>
      <c r="AY80" s="1055">
        <f t="shared" si="0"/>
        <v>0</v>
      </c>
    </row>
    <row r="81" spans="1:51" ht="15.75" outlineLevel="1">
      <c r="B81" s="225" t="s">
        <v>332</v>
      </c>
      <c r="C81" s="226"/>
      <c r="D81" s="227"/>
      <c r="E81" s="227"/>
      <c r="F81" s="227"/>
      <c r="G81" s="227"/>
      <c r="H81" s="227"/>
      <c r="I81" s="227"/>
      <c r="J81" s="227"/>
      <c r="K81" s="227"/>
      <c r="L81" s="227"/>
      <c r="M81" s="227"/>
      <c r="N81" s="227"/>
      <c r="O81" s="227"/>
      <c r="P81" s="227"/>
      <c r="Q81" s="227"/>
      <c r="R81" s="935"/>
      <c r="S81" s="935"/>
      <c r="T81" s="935"/>
      <c r="U81" s="227"/>
      <c r="V81" s="227"/>
      <c r="W81" s="227"/>
      <c r="X81" s="227"/>
      <c r="Y81" s="227"/>
      <c r="Z81" s="227"/>
      <c r="AA81" s="227"/>
      <c r="AB81" s="227"/>
      <c r="AC81" s="227"/>
      <c r="AD81" s="227"/>
      <c r="AE81" s="227"/>
      <c r="AF81" s="227"/>
      <c r="AG81" s="227"/>
      <c r="AH81" s="227"/>
      <c r="AI81" s="227"/>
      <c r="AJ81" s="321"/>
      <c r="AK81" s="321"/>
      <c r="AL81" s="321"/>
      <c r="AM81" s="321"/>
      <c r="AN81" s="321"/>
      <c r="AO81" s="321"/>
      <c r="AP81" s="321"/>
      <c r="AQ81" s="321"/>
      <c r="AR81" s="321"/>
      <c r="AS81" s="321"/>
      <c r="AT81" s="321"/>
      <c r="AU81" s="321"/>
      <c r="AV81" s="321"/>
      <c r="AW81" s="321"/>
      <c r="AX81" s="940"/>
      <c r="AY81" s="1055">
        <f t="shared" si="0"/>
        <v>0</v>
      </c>
    </row>
    <row r="82" spans="1:51" outlineLevel="1">
      <c r="A82" s="396">
        <v>14</v>
      </c>
      <c r="B82" s="251" t="s">
        <v>333</v>
      </c>
      <c r="C82" s="228" t="s">
        <v>313</v>
      </c>
      <c r="D82" s="232">
        <v>291475</v>
      </c>
      <c r="E82" s="232">
        <v>221881</v>
      </c>
      <c r="F82" s="232">
        <v>210010</v>
      </c>
      <c r="G82" s="232">
        <v>198970</v>
      </c>
      <c r="H82" s="232">
        <v>198901</v>
      </c>
      <c r="I82" s="232">
        <v>198901</v>
      </c>
      <c r="J82" s="232">
        <v>190926</v>
      </c>
      <c r="K82" s="232">
        <v>190926</v>
      </c>
      <c r="L82" s="232">
        <v>87102</v>
      </c>
      <c r="M82" s="232">
        <v>86500</v>
      </c>
      <c r="N82" s="232">
        <v>83368</v>
      </c>
      <c r="O82" s="232">
        <v>83368</v>
      </c>
      <c r="P82" s="232">
        <v>80204</v>
      </c>
      <c r="Q82" s="232">
        <f>'Veridian Savings Persistence'!CT87</f>
        <v>80204</v>
      </c>
      <c r="R82" s="930">
        <f>'Veridian Savings Persistence'!CU87</f>
        <v>11418</v>
      </c>
      <c r="S82" s="930">
        <f>'Veridian Savings Persistence'!CV87</f>
        <v>8743</v>
      </c>
      <c r="T82" s="930">
        <f>'Veridian Savings Persistence'!CW87</f>
        <v>8743</v>
      </c>
      <c r="U82" s="232">
        <v>12</v>
      </c>
      <c r="V82" s="232">
        <v>23</v>
      </c>
      <c r="W82" s="232">
        <v>19</v>
      </c>
      <c r="X82" s="232">
        <v>19</v>
      </c>
      <c r="Y82" s="232">
        <v>18</v>
      </c>
      <c r="Z82" s="232">
        <v>18</v>
      </c>
      <c r="AA82" s="232">
        <v>18</v>
      </c>
      <c r="AB82" s="232">
        <v>18</v>
      </c>
      <c r="AC82" s="232">
        <v>18</v>
      </c>
      <c r="AD82" s="232">
        <v>12</v>
      </c>
      <c r="AE82" s="232">
        <v>12</v>
      </c>
      <c r="AF82" s="232">
        <v>11</v>
      </c>
      <c r="AG82" s="232">
        <v>11</v>
      </c>
      <c r="AH82" s="232">
        <v>10</v>
      </c>
      <c r="AI82" s="232">
        <v>10</v>
      </c>
      <c r="AJ82" s="403">
        <v>1</v>
      </c>
      <c r="AK82" s="317"/>
      <c r="AL82" s="317"/>
      <c r="AM82" s="317"/>
      <c r="AN82" s="317"/>
      <c r="AO82" s="317"/>
      <c r="AP82" s="317"/>
      <c r="AQ82" s="317"/>
      <c r="AR82" s="317"/>
      <c r="AS82" s="317"/>
      <c r="AT82" s="317"/>
      <c r="AU82" s="317"/>
      <c r="AV82" s="317"/>
      <c r="AW82" s="317"/>
      <c r="AX82" s="233">
        <f>SUM(AJ82:AW82)</f>
        <v>1</v>
      </c>
      <c r="AY82" s="1055">
        <f t="shared" si="0"/>
        <v>1</v>
      </c>
    </row>
    <row r="83" spans="1:51" outlineLevel="1">
      <c r="B83" s="231" t="s">
        <v>314</v>
      </c>
      <c r="C83" s="228" t="s">
        <v>315</v>
      </c>
      <c r="D83" s="232"/>
      <c r="E83" s="232"/>
      <c r="F83" s="232"/>
      <c r="G83" s="232"/>
      <c r="H83" s="232"/>
      <c r="I83" s="232"/>
      <c r="J83" s="232"/>
      <c r="K83" s="232"/>
      <c r="L83" s="232"/>
      <c r="M83" s="232"/>
      <c r="N83" s="232"/>
      <c r="O83" s="232"/>
      <c r="P83" s="232"/>
      <c r="Q83" s="232"/>
      <c r="R83" s="930"/>
      <c r="S83" s="930"/>
      <c r="T83" s="930"/>
      <c r="U83" s="232">
        <f>U82</f>
        <v>12</v>
      </c>
      <c r="V83" s="232"/>
      <c r="W83" s="232"/>
      <c r="X83" s="232"/>
      <c r="Y83" s="232"/>
      <c r="Z83" s="232"/>
      <c r="AA83" s="232"/>
      <c r="AB83" s="232"/>
      <c r="AC83" s="232"/>
      <c r="AD83" s="232"/>
      <c r="AE83" s="232"/>
      <c r="AF83" s="232"/>
      <c r="AG83" s="232"/>
      <c r="AH83" s="232"/>
      <c r="AI83" s="232"/>
      <c r="AJ83" s="318"/>
      <c r="AK83" s="318"/>
      <c r="AL83" s="318"/>
      <c r="AM83" s="318"/>
      <c r="AN83" s="318"/>
      <c r="AO83" s="318"/>
      <c r="AP83" s="318"/>
      <c r="AQ83" s="318"/>
      <c r="AR83" s="318">
        <f t="shared" ref="AR83" si="70">AR82</f>
        <v>0</v>
      </c>
      <c r="AS83" s="318">
        <f t="shared" ref="AS83" si="71">AS82</f>
        <v>0</v>
      </c>
      <c r="AT83" s="318">
        <f t="shared" ref="AT83" si="72">AT82</f>
        <v>0</v>
      </c>
      <c r="AU83" s="318">
        <f t="shared" ref="AU83" si="73">AU82</f>
        <v>0</v>
      </c>
      <c r="AV83" s="318">
        <f t="shared" ref="AV83" si="74">AV82</f>
        <v>0</v>
      </c>
      <c r="AW83" s="318">
        <f t="shared" ref="AW83" si="75">AW82</f>
        <v>0</v>
      </c>
      <c r="AX83" s="939"/>
      <c r="AY83" s="1055">
        <f t="shared" si="0"/>
        <v>0</v>
      </c>
    </row>
    <row r="84" spans="1:51" outlineLevel="1">
      <c r="B84" s="231"/>
      <c r="C84" s="228"/>
      <c r="D84" s="228"/>
      <c r="E84" s="228"/>
      <c r="F84" s="228"/>
      <c r="G84" s="228"/>
      <c r="H84" s="228"/>
      <c r="I84" s="228"/>
      <c r="J84" s="228"/>
      <c r="K84" s="228"/>
      <c r="L84" s="228"/>
      <c r="M84" s="228"/>
      <c r="N84" s="228"/>
      <c r="O84" s="228"/>
      <c r="P84" s="228"/>
      <c r="Q84" s="228"/>
      <c r="R84" s="933"/>
      <c r="S84" s="933"/>
      <c r="T84" s="933"/>
      <c r="U84" s="357"/>
      <c r="V84" s="228"/>
      <c r="W84" s="228"/>
      <c r="X84" s="228"/>
      <c r="Y84" s="228"/>
      <c r="Z84" s="228"/>
      <c r="AA84" s="228"/>
      <c r="AB84" s="228"/>
      <c r="AC84" s="228"/>
      <c r="AD84" s="228"/>
      <c r="AE84" s="228"/>
      <c r="AF84" s="228"/>
      <c r="AG84" s="228"/>
      <c r="AH84" s="228"/>
      <c r="AI84" s="228"/>
      <c r="AJ84" s="318"/>
      <c r="AK84" s="318"/>
      <c r="AL84" s="318"/>
      <c r="AM84" s="318"/>
      <c r="AN84" s="318"/>
      <c r="AO84" s="318"/>
      <c r="AP84" s="318"/>
      <c r="AQ84" s="318"/>
      <c r="AR84" s="318"/>
      <c r="AS84" s="318"/>
      <c r="AT84" s="318"/>
      <c r="AU84" s="318"/>
      <c r="AV84" s="318"/>
      <c r="AW84" s="318"/>
      <c r="AX84" s="941"/>
      <c r="AY84" s="1055">
        <f t="shared" si="0"/>
        <v>0</v>
      </c>
    </row>
    <row r="85" spans="1:51" s="220" customFormat="1" ht="15.75" hidden="1" outlineLevel="1">
      <c r="A85" s="396"/>
      <c r="B85" s="225" t="s">
        <v>334</v>
      </c>
      <c r="C85" s="228"/>
      <c r="D85" s="228"/>
      <c r="E85" s="228"/>
      <c r="F85" s="228"/>
      <c r="G85" s="228"/>
      <c r="H85" s="228"/>
      <c r="I85" s="228"/>
      <c r="J85" s="228"/>
      <c r="K85" s="228"/>
      <c r="L85" s="228"/>
      <c r="M85" s="228"/>
      <c r="N85" s="228"/>
      <c r="O85" s="228"/>
      <c r="P85" s="228"/>
      <c r="Q85" s="228"/>
      <c r="R85" s="933"/>
      <c r="S85" s="933"/>
      <c r="T85" s="933"/>
      <c r="U85" s="228"/>
      <c r="V85" s="228"/>
      <c r="W85" s="228"/>
      <c r="X85" s="228"/>
      <c r="Y85" s="228"/>
      <c r="Z85" s="228"/>
      <c r="AA85" s="228"/>
      <c r="AB85" s="228"/>
      <c r="AC85" s="228"/>
      <c r="AD85" s="228"/>
      <c r="AE85" s="228"/>
      <c r="AF85" s="228"/>
      <c r="AG85" s="228"/>
      <c r="AH85" s="228"/>
      <c r="AI85" s="228"/>
      <c r="AJ85" s="319"/>
      <c r="AK85" s="319"/>
      <c r="AL85" s="319"/>
      <c r="AM85" s="319"/>
      <c r="AN85" s="319"/>
      <c r="AO85" s="319"/>
      <c r="AP85" s="323"/>
      <c r="AQ85" s="323"/>
      <c r="AR85" s="323"/>
      <c r="AS85" s="323"/>
      <c r="AT85" s="323"/>
      <c r="AU85" s="323"/>
      <c r="AV85" s="323"/>
      <c r="AW85" s="323"/>
      <c r="AX85" s="393"/>
      <c r="AY85" s="1055">
        <f t="shared" si="0"/>
        <v>0</v>
      </c>
    </row>
    <row r="86" spans="1:51" hidden="1" outlineLevel="1">
      <c r="A86" s="396">
        <v>15</v>
      </c>
      <c r="B86" s="231" t="s">
        <v>335</v>
      </c>
      <c r="C86" s="228" t="s">
        <v>313</v>
      </c>
      <c r="D86" s="232"/>
      <c r="E86" s="232"/>
      <c r="F86" s="232"/>
      <c r="G86" s="232"/>
      <c r="H86" s="232"/>
      <c r="I86" s="232"/>
      <c r="J86" s="232"/>
      <c r="K86" s="232"/>
      <c r="L86" s="232"/>
      <c r="M86" s="232"/>
      <c r="N86" s="232"/>
      <c r="O86" s="232"/>
      <c r="P86" s="232"/>
      <c r="Q86" s="232"/>
      <c r="R86" s="930"/>
      <c r="S86" s="930"/>
      <c r="T86" s="930"/>
      <c r="U86" s="232">
        <v>0</v>
      </c>
      <c r="V86" s="232"/>
      <c r="W86" s="232"/>
      <c r="X86" s="232"/>
      <c r="Y86" s="232"/>
      <c r="Z86" s="232"/>
      <c r="AA86" s="232"/>
      <c r="AB86" s="232"/>
      <c r="AC86" s="232"/>
      <c r="AD86" s="232"/>
      <c r="AE86" s="232"/>
      <c r="AF86" s="232"/>
      <c r="AG86" s="232"/>
      <c r="AH86" s="232"/>
      <c r="AI86" s="232"/>
      <c r="AJ86" s="317"/>
      <c r="AK86" s="317"/>
      <c r="AL86" s="317"/>
      <c r="AM86" s="317"/>
      <c r="AN86" s="317"/>
      <c r="AO86" s="317"/>
      <c r="AP86" s="317"/>
      <c r="AQ86" s="317"/>
      <c r="AR86" s="317"/>
      <c r="AS86" s="317"/>
      <c r="AT86" s="317"/>
      <c r="AU86" s="317"/>
      <c r="AV86" s="317"/>
      <c r="AW86" s="317"/>
      <c r="AX86" s="233">
        <f>SUM(AJ86:AW86)</f>
        <v>0</v>
      </c>
      <c r="AY86" s="1055">
        <f t="shared" si="0"/>
        <v>0</v>
      </c>
    </row>
    <row r="87" spans="1:51" hidden="1" outlineLevel="1">
      <c r="B87" s="231" t="s">
        <v>314</v>
      </c>
      <c r="C87" s="228" t="s">
        <v>315</v>
      </c>
      <c r="D87" s="232"/>
      <c r="E87" s="232"/>
      <c r="F87" s="232"/>
      <c r="G87" s="232"/>
      <c r="H87" s="232"/>
      <c r="I87" s="232"/>
      <c r="J87" s="232"/>
      <c r="K87" s="232"/>
      <c r="L87" s="232"/>
      <c r="M87" s="232"/>
      <c r="N87" s="232"/>
      <c r="O87" s="232"/>
      <c r="P87" s="232"/>
      <c r="Q87" s="232"/>
      <c r="R87" s="930"/>
      <c r="S87" s="930"/>
      <c r="T87" s="930"/>
      <c r="U87" s="232">
        <f>U86</f>
        <v>0</v>
      </c>
      <c r="V87" s="232"/>
      <c r="W87" s="232"/>
      <c r="X87" s="232"/>
      <c r="Y87" s="232"/>
      <c r="Z87" s="232"/>
      <c r="AA87" s="232"/>
      <c r="AB87" s="232"/>
      <c r="AC87" s="232"/>
      <c r="AD87" s="232"/>
      <c r="AE87" s="232"/>
      <c r="AF87" s="232"/>
      <c r="AG87" s="232"/>
      <c r="AH87" s="232"/>
      <c r="AI87" s="232"/>
      <c r="AJ87" s="318"/>
      <c r="AK87" s="318"/>
      <c r="AL87" s="318"/>
      <c r="AM87" s="318"/>
      <c r="AN87" s="318"/>
      <c r="AO87" s="318"/>
      <c r="AP87" s="318"/>
      <c r="AQ87" s="318"/>
      <c r="AR87" s="318">
        <f t="shared" ref="AR87:AW87" si="76">AR86</f>
        <v>0</v>
      </c>
      <c r="AS87" s="318">
        <f t="shared" si="76"/>
        <v>0</v>
      </c>
      <c r="AT87" s="318">
        <f t="shared" si="76"/>
        <v>0</v>
      </c>
      <c r="AU87" s="318">
        <f t="shared" si="76"/>
        <v>0</v>
      </c>
      <c r="AV87" s="318">
        <f t="shared" si="76"/>
        <v>0</v>
      </c>
      <c r="AW87" s="318">
        <f t="shared" si="76"/>
        <v>0</v>
      </c>
      <c r="AX87" s="939"/>
      <c r="AY87" s="1055">
        <f t="shared" si="0"/>
        <v>0</v>
      </c>
    </row>
    <row r="88" spans="1:51" hidden="1" outlineLevel="1">
      <c r="B88" s="251"/>
      <c r="C88" s="242"/>
      <c r="D88" s="228"/>
      <c r="E88" s="228"/>
      <c r="F88" s="228"/>
      <c r="G88" s="228"/>
      <c r="H88" s="228"/>
      <c r="I88" s="228"/>
      <c r="J88" s="228"/>
      <c r="K88" s="228"/>
      <c r="L88" s="228"/>
      <c r="M88" s="228"/>
      <c r="N88" s="228"/>
      <c r="O88" s="228"/>
      <c r="P88" s="228"/>
      <c r="Q88" s="228"/>
      <c r="R88" s="933"/>
      <c r="S88" s="933"/>
      <c r="T88" s="933"/>
      <c r="U88" s="228"/>
      <c r="V88" s="228"/>
      <c r="W88" s="228"/>
      <c r="X88" s="228"/>
      <c r="Y88" s="228"/>
      <c r="Z88" s="228"/>
      <c r="AA88" s="228"/>
      <c r="AB88" s="228"/>
      <c r="AC88" s="228"/>
      <c r="AD88" s="228"/>
      <c r="AE88" s="228"/>
      <c r="AF88" s="228"/>
      <c r="AG88" s="228"/>
      <c r="AH88" s="228"/>
      <c r="AI88" s="228"/>
      <c r="AJ88" s="319"/>
      <c r="AK88" s="319"/>
      <c r="AL88" s="319"/>
      <c r="AM88" s="319"/>
      <c r="AN88" s="319"/>
      <c r="AO88" s="319"/>
      <c r="AP88" s="319"/>
      <c r="AQ88" s="319"/>
      <c r="AR88" s="319"/>
      <c r="AS88" s="319"/>
      <c r="AT88" s="319"/>
      <c r="AU88" s="319"/>
      <c r="AV88" s="319"/>
      <c r="AW88" s="319"/>
      <c r="AX88" s="243"/>
      <c r="AY88" s="1055">
        <f t="shared" si="0"/>
        <v>0</v>
      </c>
    </row>
    <row r="89" spans="1:51" s="220" customFormat="1" hidden="1" outlineLevel="1">
      <c r="A89" s="396">
        <v>16</v>
      </c>
      <c r="B89" s="260" t="s">
        <v>336</v>
      </c>
      <c r="C89" s="228" t="s">
        <v>313</v>
      </c>
      <c r="D89" s="232"/>
      <c r="E89" s="232"/>
      <c r="F89" s="232"/>
      <c r="G89" s="232"/>
      <c r="H89" s="232"/>
      <c r="I89" s="232"/>
      <c r="J89" s="232"/>
      <c r="K89" s="232"/>
      <c r="L89" s="232"/>
      <c r="M89" s="232"/>
      <c r="N89" s="232"/>
      <c r="O89" s="232"/>
      <c r="P89" s="232"/>
      <c r="Q89" s="232"/>
      <c r="R89" s="930"/>
      <c r="S89" s="930"/>
      <c r="T89" s="930"/>
      <c r="U89" s="232">
        <v>0</v>
      </c>
      <c r="V89" s="232"/>
      <c r="W89" s="232"/>
      <c r="X89" s="232"/>
      <c r="Y89" s="232"/>
      <c r="Z89" s="232"/>
      <c r="AA89" s="232"/>
      <c r="AB89" s="232"/>
      <c r="AC89" s="232"/>
      <c r="AD89" s="232"/>
      <c r="AE89" s="232"/>
      <c r="AF89" s="232"/>
      <c r="AG89" s="232"/>
      <c r="AH89" s="232"/>
      <c r="AI89" s="232"/>
      <c r="AJ89" s="317"/>
      <c r="AK89" s="317"/>
      <c r="AL89" s="317"/>
      <c r="AM89" s="317"/>
      <c r="AN89" s="317"/>
      <c r="AO89" s="317"/>
      <c r="AP89" s="317"/>
      <c r="AQ89" s="317"/>
      <c r="AR89" s="317"/>
      <c r="AS89" s="317"/>
      <c r="AT89" s="317"/>
      <c r="AU89" s="317"/>
      <c r="AV89" s="317"/>
      <c r="AW89" s="317"/>
      <c r="AX89" s="233">
        <f>SUM(AJ89:AW89)</f>
        <v>0</v>
      </c>
      <c r="AY89" s="1055">
        <f t="shared" si="0"/>
        <v>0</v>
      </c>
    </row>
    <row r="90" spans="1:51" s="220" customFormat="1" hidden="1" outlineLevel="1">
      <c r="A90" s="396"/>
      <c r="B90" s="260" t="s">
        <v>314</v>
      </c>
      <c r="C90" s="228" t="s">
        <v>315</v>
      </c>
      <c r="D90" s="232"/>
      <c r="E90" s="232"/>
      <c r="F90" s="232"/>
      <c r="G90" s="232"/>
      <c r="H90" s="232"/>
      <c r="I90" s="232"/>
      <c r="J90" s="232"/>
      <c r="K90" s="232"/>
      <c r="L90" s="232"/>
      <c r="M90" s="232"/>
      <c r="N90" s="232"/>
      <c r="O90" s="232"/>
      <c r="P90" s="232"/>
      <c r="Q90" s="232"/>
      <c r="R90" s="930"/>
      <c r="S90" s="930"/>
      <c r="T90" s="930"/>
      <c r="U90" s="232">
        <f>U89</f>
        <v>0</v>
      </c>
      <c r="V90" s="232"/>
      <c r="W90" s="232"/>
      <c r="X90" s="232"/>
      <c r="Y90" s="232"/>
      <c r="Z90" s="232"/>
      <c r="AA90" s="232"/>
      <c r="AB90" s="232"/>
      <c r="AC90" s="232"/>
      <c r="AD90" s="232"/>
      <c r="AE90" s="232"/>
      <c r="AF90" s="232"/>
      <c r="AG90" s="232"/>
      <c r="AH90" s="232"/>
      <c r="AI90" s="232"/>
      <c r="AJ90" s="318"/>
      <c r="AK90" s="318"/>
      <c r="AL90" s="318"/>
      <c r="AM90" s="318"/>
      <c r="AN90" s="318"/>
      <c r="AO90" s="318"/>
      <c r="AP90" s="318"/>
      <c r="AQ90" s="318"/>
      <c r="AR90" s="318">
        <f t="shared" ref="AR90:AW90" si="77">AR89</f>
        <v>0</v>
      </c>
      <c r="AS90" s="318">
        <f t="shared" si="77"/>
        <v>0</v>
      </c>
      <c r="AT90" s="318">
        <f t="shared" si="77"/>
        <v>0</v>
      </c>
      <c r="AU90" s="318">
        <f t="shared" si="77"/>
        <v>0</v>
      </c>
      <c r="AV90" s="318">
        <f t="shared" si="77"/>
        <v>0</v>
      </c>
      <c r="AW90" s="318">
        <f t="shared" si="77"/>
        <v>0</v>
      </c>
      <c r="AX90" s="939"/>
      <c r="AY90" s="1055">
        <f t="shared" si="0"/>
        <v>0</v>
      </c>
    </row>
    <row r="91" spans="1:51" s="220" customFormat="1" hidden="1" outlineLevel="1">
      <c r="A91" s="396"/>
      <c r="B91" s="260"/>
      <c r="C91" s="228"/>
      <c r="D91" s="228"/>
      <c r="E91" s="228"/>
      <c r="F91" s="228"/>
      <c r="G91" s="228"/>
      <c r="H91" s="228"/>
      <c r="I91" s="228"/>
      <c r="J91" s="228"/>
      <c r="K91" s="228"/>
      <c r="L91" s="228"/>
      <c r="M91" s="228"/>
      <c r="N91" s="228"/>
      <c r="O91" s="228"/>
      <c r="P91" s="228"/>
      <c r="Q91" s="228"/>
      <c r="R91" s="933"/>
      <c r="S91" s="933"/>
      <c r="T91" s="933"/>
      <c r="U91" s="228"/>
      <c r="V91" s="228"/>
      <c r="W91" s="228"/>
      <c r="X91" s="228"/>
      <c r="Y91" s="228"/>
      <c r="Z91" s="228"/>
      <c r="AA91" s="228"/>
      <c r="AB91" s="228"/>
      <c r="AC91" s="228"/>
      <c r="AD91" s="228"/>
      <c r="AE91" s="228"/>
      <c r="AF91" s="228"/>
      <c r="AG91" s="228"/>
      <c r="AH91" s="228"/>
      <c r="AI91" s="228"/>
      <c r="AJ91" s="319"/>
      <c r="AK91" s="319"/>
      <c r="AL91" s="319"/>
      <c r="AM91" s="319"/>
      <c r="AN91" s="319"/>
      <c r="AO91" s="319"/>
      <c r="AP91" s="323"/>
      <c r="AQ91" s="323"/>
      <c r="AR91" s="323"/>
      <c r="AS91" s="323"/>
      <c r="AT91" s="323"/>
      <c r="AU91" s="323"/>
      <c r="AV91" s="323"/>
      <c r="AW91" s="323"/>
      <c r="AX91" s="249"/>
      <c r="AY91" s="1055">
        <f t="shared" si="0"/>
        <v>0</v>
      </c>
    </row>
    <row r="92" spans="1:51" ht="15.75" hidden="1" outlineLevel="1">
      <c r="B92" s="395" t="s">
        <v>337</v>
      </c>
      <c r="C92" s="256"/>
      <c r="D92" s="227"/>
      <c r="E92" s="227"/>
      <c r="F92" s="227"/>
      <c r="G92" s="227"/>
      <c r="H92" s="227"/>
      <c r="I92" s="227"/>
      <c r="J92" s="227"/>
      <c r="K92" s="227"/>
      <c r="L92" s="227"/>
      <c r="M92" s="227"/>
      <c r="N92" s="227"/>
      <c r="O92" s="227"/>
      <c r="P92" s="227"/>
      <c r="Q92" s="227"/>
      <c r="R92" s="935"/>
      <c r="S92" s="935"/>
      <c r="T92" s="935"/>
      <c r="U92" s="227"/>
      <c r="V92" s="226"/>
      <c r="W92" s="226"/>
      <c r="X92" s="226"/>
      <c r="Y92" s="226"/>
      <c r="Z92" s="226"/>
      <c r="AA92" s="226"/>
      <c r="AB92" s="226"/>
      <c r="AC92" s="226"/>
      <c r="AD92" s="226"/>
      <c r="AE92" s="226"/>
      <c r="AF92" s="226"/>
      <c r="AG92" s="226"/>
      <c r="AH92" s="226"/>
      <c r="AI92" s="226"/>
      <c r="AJ92" s="321"/>
      <c r="AK92" s="321"/>
      <c r="AL92" s="321"/>
      <c r="AM92" s="321"/>
      <c r="AN92" s="321"/>
      <c r="AO92" s="321"/>
      <c r="AP92" s="321"/>
      <c r="AQ92" s="321"/>
      <c r="AR92" s="321"/>
      <c r="AS92" s="321"/>
      <c r="AT92" s="321"/>
      <c r="AU92" s="321"/>
      <c r="AV92" s="321"/>
      <c r="AW92" s="321"/>
      <c r="AX92" s="940"/>
      <c r="AY92" s="1055">
        <f t="shared" si="0"/>
        <v>0</v>
      </c>
    </row>
    <row r="93" spans="1:51" hidden="1" outlineLevel="1">
      <c r="A93" s="396">
        <v>17</v>
      </c>
      <c r="B93" s="250" t="s">
        <v>338</v>
      </c>
      <c r="C93" s="228" t="s">
        <v>313</v>
      </c>
      <c r="D93" s="232"/>
      <c r="E93" s="232"/>
      <c r="F93" s="232"/>
      <c r="G93" s="232"/>
      <c r="H93" s="232"/>
      <c r="I93" s="232"/>
      <c r="J93" s="232"/>
      <c r="K93" s="232"/>
      <c r="L93" s="232"/>
      <c r="M93" s="232"/>
      <c r="N93" s="232"/>
      <c r="O93" s="232"/>
      <c r="P93" s="232"/>
      <c r="Q93" s="232"/>
      <c r="R93" s="930"/>
      <c r="S93" s="930"/>
      <c r="T93" s="930"/>
      <c r="U93" s="232">
        <v>12</v>
      </c>
      <c r="V93" s="232"/>
      <c r="W93" s="232"/>
      <c r="X93" s="232"/>
      <c r="Y93" s="232"/>
      <c r="Z93" s="232"/>
      <c r="AA93" s="232"/>
      <c r="AB93" s="232"/>
      <c r="AC93" s="232"/>
      <c r="AD93" s="232"/>
      <c r="AE93" s="232"/>
      <c r="AF93" s="232"/>
      <c r="AG93" s="232"/>
      <c r="AH93" s="232"/>
      <c r="AI93" s="232"/>
      <c r="AJ93" s="333"/>
      <c r="AK93" s="317"/>
      <c r="AL93" s="317"/>
      <c r="AM93" s="317"/>
      <c r="AN93" s="317"/>
      <c r="AO93" s="317"/>
      <c r="AP93" s="317"/>
      <c r="AQ93" s="322"/>
      <c r="AR93" s="322"/>
      <c r="AS93" s="322"/>
      <c r="AT93" s="322"/>
      <c r="AU93" s="322"/>
      <c r="AV93" s="322"/>
      <c r="AW93" s="322"/>
      <c r="AX93" s="233">
        <f>SUM(AJ93:AW93)</f>
        <v>0</v>
      </c>
      <c r="AY93" s="1055">
        <f t="shared" si="0"/>
        <v>0</v>
      </c>
    </row>
    <row r="94" spans="1:51" hidden="1" outlineLevel="1">
      <c r="B94" s="231" t="s">
        <v>314</v>
      </c>
      <c r="C94" s="228" t="s">
        <v>315</v>
      </c>
      <c r="D94" s="232"/>
      <c r="E94" s="232"/>
      <c r="F94" s="232"/>
      <c r="G94" s="232"/>
      <c r="H94" s="232"/>
      <c r="I94" s="232"/>
      <c r="J94" s="232"/>
      <c r="K94" s="232"/>
      <c r="L94" s="232"/>
      <c r="M94" s="232"/>
      <c r="N94" s="232"/>
      <c r="O94" s="232"/>
      <c r="P94" s="232"/>
      <c r="Q94" s="232"/>
      <c r="R94" s="930"/>
      <c r="S94" s="930"/>
      <c r="T94" s="930"/>
      <c r="U94" s="232">
        <f>U93</f>
        <v>12</v>
      </c>
      <c r="V94" s="232"/>
      <c r="W94" s="232"/>
      <c r="X94" s="232"/>
      <c r="Y94" s="232"/>
      <c r="Z94" s="232"/>
      <c r="AA94" s="232"/>
      <c r="AB94" s="232"/>
      <c r="AC94" s="232"/>
      <c r="AD94" s="232"/>
      <c r="AE94" s="232"/>
      <c r="AF94" s="232"/>
      <c r="AG94" s="232"/>
      <c r="AH94" s="232"/>
      <c r="AI94" s="232"/>
      <c r="AJ94" s="318"/>
      <c r="AK94" s="318"/>
      <c r="AL94" s="318"/>
      <c r="AM94" s="318"/>
      <c r="AN94" s="318"/>
      <c r="AO94" s="318"/>
      <c r="AP94" s="318"/>
      <c r="AQ94" s="318"/>
      <c r="AR94" s="318">
        <f t="shared" ref="AR94:AW94" si="78">AR93</f>
        <v>0</v>
      </c>
      <c r="AS94" s="318">
        <f t="shared" si="78"/>
        <v>0</v>
      </c>
      <c r="AT94" s="318">
        <f t="shared" si="78"/>
        <v>0</v>
      </c>
      <c r="AU94" s="318">
        <f t="shared" si="78"/>
        <v>0</v>
      </c>
      <c r="AV94" s="318">
        <f t="shared" si="78"/>
        <v>0</v>
      </c>
      <c r="AW94" s="318">
        <f t="shared" si="78"/>
        <v>0</v>
      </c>
      <c r="AX94" s="243"/>
      <c r="AY94" s="1055">
        <f t="shared" si="0"/>
        <v>0</v>
      </c>
    </row>
    <row r="95" spans="1:51" hidden="1" outlineLevel="1">
      <c r="B95" s="231"/>
      <c r="C95" s="228"/>
      <c r="D95" s="228"/>
      <c r="E95" s="228"/>
      <c r="F95" s="228"/>
      <c r="G95" s="228"/>
      <c r="H95" s="228"/>
      <c r="I95" s="228"/>
      <c r="J95" s="228"/>
      <c r="K95" s="228"/>
      <c r="L95" s="228"/>
      <c r="M95" s="228"/>
      <c r="N95" s="228"/>
      <c r="O95" s="228"/>
      <c r="P95" s="228"/>
      <c r="Q95" s="228"/>
      <c r="R95" s="933"/>
      <c r="S95" s="933"/>
      <c r="T95" s="933"/>
      <c r="U95" s="228"/>
      <c r="V95" s="228"/>
      <c r="W95" s="228"/>
      <c r="X95" s="228"/>
      <c r="Y95" s="228"/>
      <c r="Z95" s="228"/>
      <c r="AA95" s="228"/>
      <c r="AB95" s="228"/>
      <c r="AC95" s="228"/>
      <c r="AD95" s="228"/>
      <c r="AE95" s="228"/>
      <c r="AF95" s="228"/>
      <c r="AG95" s="228"/>
      <c r="AH95" s="228"/>
      <c r="AI95" s="228"/>
      <c r="AJ95" s="329"/>
      <c r="AK95" s="332"/>
      <c r="AL95" s="332"/>
      <c r="AM95" s="332"/>
      <c r="AN95" s="332"/>
      <c r="AO95" s="332"/>
      <c r="AP95" s="332"/>
      <c r="AQ95" s="332"/>
      <c r="AR95" s="332"/>
      <c r="AS95" s="332"/>
      <c r="AT95" s="332"/>
      <c r="AU95" s="332"/>
      <c r="AV95" s="332"/>
      <c r="AW95" s="332"/>
      <c r="AX95" s="243"/>
      <c r="AY95" s="1055">
        <f t="shared" si="0"/>
        <v>0</v>
      </c>
    </row>
    <row r="96" spans="1:51" hidden="1" outlineLevel="1">
      <c r="A96" s="396">
        <v>18</v>
      </c>
      <c r="B96" s="250" t="s">
        <v>339</v>
      </c>
      <c r="C96" s="228" t="s">
        <v>313</v>
      </c>
      <c r="D96" s="232"/>
      <c r="E96" s="232"/>
      <c r="F96" s="232"/>
      <c r="G96" s="232"/>
      <c r="H96" s="232"/>
      <c r="I96" s="232"/>
      <c r="J96" s="232"/>
      <c r="K96" s="232"/>
      <c r="L96" s="232"/>
      <c r="M96" s="232"/>
      <c r="N96" s="232"/>
      <c r="O96" s="232"/>
      <c r="P96" s="232"/>
      <c r="Q96" s="232"/>
      <c r="R96" s="930"/>
      <c r="S96" s="930"/>
      <c r="T96" s="930"/>
      <c r="U96" s="232">
        <v>12</v>
      </c>
      <c r="V96" s="232"/>
      <c r="W96" s="232"/>
      <c r="X96" s="232"/>
      <c r="Y96" s="232"/>
      <c r="Z96" s="232"/>
      <c r="AA96" s="232"/>
      <c r="AB96" s="232"/>
      <c r="AC96" s="232"/>
      <c r="AD96" s="232"/>
      <c r="AE96" s="232"/>
      <c r="AF96" s="232"/>
      <c r="AG96" s="232"/>
      <c r="AH96" s="232"/>
      <c r="AI96" s="232"/>
      <c r="AJ96" s="333"/>
      <c r="AK96" s="317"/>
      <c r="AL96" s="317"/>
      <c r="AM96" s="317"/>
      <c r="AN96" s="317"/>
      <c r="AO96" s="317"/>
      <c r="AP96" s="317"/>
      <c r="AQ96" s="322"/>
      <c r="AR96" s="322"/>
      <c r="AS96" s="322"/>
      <c r="AT96" s="322"/>
      <c r="AU96" s="322"/>
      <c r="AV96" s="322"/>
      <c r="AW96" s="322"/>
      <c r="AX96" s="233">
        <f>SUM(AJ96:AW96)</f>
        <v>0</v>
      </c>
      <c r="AY96" s="1055">
        <f t="shared" si="0"/>
        <v>0</v>
      </c>
    </row>
    <row r="97" spans="1:51" hidden="1" outlineLevel="1">
      <c r="B97" s="231" t="s">
        <v>314</v>
      </c>
      <c r="C97" s="228" t="s">
        <v>315</v>
      </c>
      <c r="D97" s="232"/>
      <c r="E97" s="232"/>
      <c r="F97" s="232"/>
      <c r="G97" s="232"/>
      <c r="H97" s="232"/>
      <c r="I97" s="232"/>
      <c r="J97" s="232"/>
      <c r="K97" s="232"/>
      <c r="L97" s="232"/>
      <c r="M97" s="232"/>
      <c r="N97" s="232"/>
      <c r="O97" s="232"/>
      <c r="P97" s="232"/>
      <c r="Q97" s="232"/>
      <c r="R97" s="930"/>
      <c r="S97" s="930"/>
      <c r="T97" s="930"/>
      <c r="U97" s="232">
        <f>U96</f>
        <v>12</v>
      </c>
      <c r="V97" s="232"/>
      <c r="W97" s="232"/>
      <c r="X97" s="232"/>
      <c r="Y97" s="232"/>
      <c r="Z97" s="232"/>
      <c r="AA97" s="232"/>
      <c r="AB97" s="232"/>
      <c r="AC97" s="232"/>
      <c r="AD97" s="232"/>
      <c r="AE97" s="232"/>
      <c r="AF97" s="232"/>
      <c r="AG97" s="232"/>
      <c r="AH97" s="232"/>
      <c r="AI97" s="232"/>
      <c r="AJ97" s="318"/>
      <c r="AK97" s="318"/>
      <c r="AL97" s="318"/>
      <c r="AM97" s="318"/>
      <c r="AN97" s="318"/>
      <c r="AO97" s="318"/>
      <c r="AP97" s="318"/>
      <c r="AQ97" s="318"/>
      <c r="AR97" s="318">
        <f t="shared" ref="AR97" si="79">AR96</f>
        <v>0</v>
      </c>
      <c r="AS97" s="318">
        <f t="shared" ref="AS97" si="80">AS96</f>
        <v>0</v>
      </c>
      <c r="AT97" s="318">
        <f t="shared" ref="AT97" si="81">AT96</f>
        <v>0</v>
      </c>
      <c r="AU97" s="318">
        <f t="shared" ref="AU97" si="82">AU96</f>
        <v>0</v>
      </c>
      <c r="AV97" s="318">
        <f t="shared" ref="AV97" si="83">AV96</f>
        <v>0</v>
      </c>
      <c r="AW97" s="318">
        <f t="shared" ref="AW97" si="84">AW96</f>
        <v>0</v>
      </c>
      <c r="AX97" s="243"/>
      <c r="AY97" s="1055">
        <f t="shared" si="0"/>
        <v>0</v>
      </c>
    </row>
    <row r="98" spans="1:51" hidden="1" outlineLevel="1">
      <c r="B98" s="258"/>
      <c r="C98" s="228"/>
      <c r="D98" s="228"/>
      <c r="E98" s="228"/>
      <c r="F98" s="228"/>
      <c r="G98" s="228"/>
      <c r="H98" s="228"/>
      <c r="I98" s="228"/>
      <c r="J98" s="228"/>
      <c r="K98" s="228"/>
      <c r="L98" s="228"/>
      <c r="M98" s="228"/>
      <c r="N98" s="228"/>
      <c r="O98" s="228"/>
      <c r="P98" s="228"/>
      <c r="Q98" s="228"/>
      <c r="R98" s="933"/>
      <c r="S98" s="933"/>
      <c r="T98" s="933"/>
      <c r="U98" s="228"/>
      <c r="V98" s="228"/>
      <c r="W98" s="228"/>
      <c r="X98" s="228"/>
      <c r="Y98" s="228"/>
      <c r="Z98" s="228"/>
      <c r="AA98" s="228"/>
      <c r="AB98" s="228"/>
      <c r="AC98" s="228"/>
      <c r="AD98" s="228"/>
      <c r="AE98" s="228"/>
      <c r="AF98" s="228"/>
      <c r="AG98" s="228"/>
      <c r="AH98" s="228"/>
      <c r="AI98" s="228"/>
      <c r="AJ98" s="330"/>
      <c r="AK98" s="331"/>
      <c r="AL98" s="331"/>
      <c r="AM98" s="331"/>
      <c r="AN98" s="331"/>
      <c r="AO98" s="331"/>
      <c r="AP98" s="331"/>
      <c r="AQ98" s="331"/>
      <c r="AR98" s="331"/>
      <c r="AS98" s="331"/>
      <c r="AT98" s="331"/>
      <c r="AU98" s="331"/>
      <c r="AV98" s="331"/>
      <c r="AW98" s="331"/>
      <c r="AX98" s="939"/>
      <c r="AY98" s="1055">
        <f t="shared" si="0"/>
        <v>0</v>
      </c>
    </row>
    <row r="99" spans="1:51" hidden="1" outlineLevel="1">
      <c r="A99" s="396">
        <v>19</v>
      </c>
      <c r="B99" s="250" t="s">
        <v>340</v>
      </c>
      <c r="C99" s="228" t="s">
        <v>313</v>
      </c>
      <c r="D99" s="232"/>
      <c r="E99" s="232"/>
      <c r="F99" s="232"/>
      <c r="G99" s="232"/>
      <c r="H99" s="232"/>
      <c r="I99" s="232"/>
      <c r="J99" s="232"/>
      <c r="K99" s="232"/>
      <c r="L99" s="232"/>
      <c r="M99" s="232"/>
      <c r="N99" s="232"/>
      <c r="O99" s="232"/>
      <c r="P99" s="232"/>
      <c r="Q99" s="232"/>
      <c r="R99" s="930"/>
      <c r="S99" s="930"/>
      <c r="T99" s="930"/>
      <c r="U99" s="232">
        <v>12</v>
      </c>
      <c r="V99" s="232"/>
      <c r="W99" s="232"/>
      <c r="X99" s="232"/>
      <c r="Y99" s="232"/>
      <c r="Z99" s="232"/>
      <c r="AA99" s="232"/>
      <c r="AB99" s="232"/>
      <c r="AC99" s="232"/>
      <c r="AD99" s="232"/>
      <c r="AE99" s="232"/>
      <c r="AF99" s="232"/>
      <c r="AG99" s="232"/>
      <c r="AH99" s="232"/>
      <c r="AI99" s="232"/>
      <c r="AJ99" s="333"/>
      <c r="AK99" s="317"/>
      <c r="AL99" s="317"/>
      <c r="AM99" s="317"/>
      <c r="AN99" s="317"/>
      <c r="AO99" s="317"/>
      <c r="AP99" s="317"/>
      <c r="AQ99" s="322"/>
      <c r="AR99" s="322"/>
      <c r="AS99" s="322"/>
      <c r="AT99" s="322"/>
      <c r="AU99" s="322"/>
      <c r="AV99" s="322"/>
      <c r="AW99" s="322"/>
      <c r="AX99" s="233">
        <f>SUM(AJ99:AW99)</f>
        <v>0</v>
      </c>
      <c r="AY99" s="1055">
        <f t="shared" si="0"/>
        <v>0</v>
      </c>
    </row>
    <row r="100" spans="1:51" hidden="1" outlineLevel="1">
      <c r="B100" s="231" t="s">
        <v>314</v>
      </c>
      <c r="C100" s="228" t="s">
        <v>315</v>
      </c>
      <c r="D100" s="232"/>
      <c r="E100" s="232"/>
      <c r="F100" s="232"/>
      <c r="G100" s="232"/>
      <c r="H100" s="232"/>
      <c r="I100" s="232"/>
      <c r="J100" s="232"/>
      <c r="K100" s="232"/>
      <c r="L100" s="232"/>
      <c r="M100" s="232"/>
      <c r="N100" s="232"/>
      <c r="O100" s="232"/>
      <c r="P100" s="232"/>
      <c r="Q100" s="232"/>
      <c r="R100" s="930"/>
      <c r="S100" s="930"/>
      <c r="T100" s="930"/>
      <c r="U100" s="232">
        <f>U99</f>
        <v>12</v>
      </c>
      <c r="V100" s="232"/>
      <c r="W100" s="232"/>
      <c r="X100" s="232"/>
      <c r="Y100" s="232"/>
      <c r="Z100" s="232"/>
      <c r="AA100" s="232"/>
      <c r="AB100" s="232"/>
      <c r="AC100" s="232"/>
      <c r="AD100" s="232"/>
      <c r="AE100" s="232"/>
      <c r="AF100" s="232"/>
      <c r="AG100" s="232"/>
      <c r="AH100" s="232"/>
      <c r="AI100" s="232"/>
      <c r="AJ100" s="318"/>
      <c r="AK100" s="318"/>
      <c r="AL100" s="318"/>
      <c r="AM100" s="318"/>
      <c r="AN100" s="318"/>
      <c r="AO100" s="318"/>
      <c r="AP100" s="318"/>
      <c r="AQ100" s="318"/>
      <c r="AR100" s="318">
        <f t="shared" ref="AR100:AW100" si="85">AR99</f>
        <v>0</v>
      </c>
      <c r="AS100" s="318">
        <f t="shared" si="85"/>
        <v>0</v>
      </c>
      <c r="AT100" s="318">
        <f t="shared" si="85"/>
        <v>0</v>
      </c>
      <c r="AU100" s="318">
        <f t="shared" si="85"/>
        <v>0</v>
      </c>
      <c r="AV100" s="318">
        <f t="shared" si="85"/>
        <v>0</v>
      </c>
      <c r="AW100" s="318">
        <f t="shared" si="85"/>
        <v>0</v>
      </c>
      <c r="AX100" s="939"/>
      <c r="AY100" s="1055">
        <f t="shared" si="0"/>
        <v>0</v>
      </c>
    </row>
    <row r="101" spans="1:51" hidden="1" outlineLevel="1">
      <c r="B101" s="258"/>
      <c r="C101" s="228"/>
      <c r="D101" s="228"/>
      <c r="E101" s="228"/>
      <c r="F101" s="228"/>
      <c r="G101" s="228"/>
      <c r="H101" s="228"/>
      <c r="I101" s="228"/>
      <c r="J101" s="228"/>
      <c r="K101" s="228"/>
      <c r="L101" s="228"/>
      <c r="M101" s="228"/>
      <c r="N101" s="228"/>
      <c r="O101" s="228"/>
      <c r="P101" s="228"/>
      <c r="Q101" s="228"/>
      <c r="R101" s="933"/>
      <c r="S101" s="933"/>
      <c r="T101" s="933"/>
      <c r="U101" s="228"/>
      <c r="V101" s="228"/>
      <c r="W101" s="228"/>
      <c r="X101" s="228"/>
      <c r="Y101" s="228"/>
      <c r="Z101" s="228"/>
      <c r="AA101" s="228"/>
      <c r="AB101" s="228"/>
      <c r="AC101" s="228"/>
      <c r="AD101" s="228"/>
      <c r="AE101" s="228"/>
      <c r="AF101" s="228"/>
      <c r="AG101" s="228"/>
      <c r="AH101" s="228"/>
      <c r="AI101" s="228"/>
      <c r="AJ101" s="319"/>
      <c r="AK101" s="319"/>
      <c r="AL101" s="319"/>
      <c r="AM101" s="319"/>
      <c r="AN101" s="319"/>
      <c r="AO101" s="319"/>
      <c r="AP101" s="319"/>
      <c r="AQ101" s="319"/>
      <c r="AR101" s="319"/>
      <c r="AS101" s="319"/>
      <c r="AT101" s="319"/>
      <c r="AU101" s="319"/>
      <c r="AV101" s="319"/>
      <c r="AW101" s="319"/>
      <c r="AX101" s="243"/>
      <c r="AY101" s="1055">
        <f t="shared" si="0"/>
        <v>0</v>
      </c>
    </row>
    <row r="102" spans="1:51" hidden="1" outlineLevel="1">
      <c r="A102" s="396">
        <v>20</v>
      </c>
      <c r="B102" s="250" t="s">
        <v>341</v>
      </c>
      <c r="C102" s="228" t="s">
        <v>313</v>
      </c>
      <c r="D102" s="232"/>
      <c r="E102" s="232"/>
      <c r="F102" s="232"/>
      <c r="G102" s="232"/>
      <c r="H102" s="232"/>
      <c r="I102" s="232"/>
      <c r="J102" s="232"/>
      <c r="K102" s="232"/>
      <c r="L102" s="232"/>
      <c r="M102" s="232"/>
      <c r="N102" s="232"/>
      <c r="O102" s="232"/>
      <c r="P102" s="232"/>
      <c r="Q102" s="232"/>
      <c r="R102" s="930"/>
      <c r="S102" s="930"/>
      <c r="T102" s="930"/>
      <c r="U102" s="232">
        <v>12</v>
      </c>
      <c r="V102" s="232"/>
      <c r="W102" s="232"/>
      <c r="X102" s="232"/>
      <c r="Y102" s="232"/>
      <c r="Z102" s="232"/>
      <c r="AA102" s="232"/>
      <c r="AB102" s="232"/>
      <c r="AC102" s="232"/>
      <c r="AD102" s="232"/>
      <c r="AE102" s="232"/>
      <c r="AF102" s="232"/>
      <c r="AG102" s="232"/>
      <c r="AH102" s="232"/>
      <c r="AI102" s="232"/>
      <c r="AJ102" s="333"/>
      <c r="AK102" s="317"/>
      <c r="AL102" s="317"/>
      <c r="AM102" s="317"/>
      <c r="AN102" s="317"/>
      <c r="AO102" s="317"/>
      <c r="AP102" s="317"/>
      <c r="AQ102" s="322"/>
      <c r="AR102" s="322"/>
      <c r="AS102" s="322"/>
      <c r="AT102" s="322"/>
      <c r="AU102" s="322"/>
      <c r="AV102" s="322"/>
      <c r="AW102" s="322"/>
      <c r="AX102" s="233">
        <f>SUM(AJ102:AW102)</f>
        <v>0</v>
      </c>
      <c r="AY102" s="1055">
        <f t="shared" si="0"/>
        <v>0</v>
      </c>
    </row>
    <row r="103" spans="1:51" hidden="1" outlineLevel="1">
      <c r="B103" s="231" t="s">
        <v>314</v>
      </c>
      <c r="C103" s="228" t="s">
        <v>315</v>
      </c>
      <c r="D103" s="232"/>
      <c r="E103" s="232"/>
      <c r="F103" s="232"/>
      <c r="G103" s="232"/>
      <c r="H103" s="232"/>
      <c r="I103" s="232"/>
      <c r="J103" s="232"/>
      <c r="K103" s="232"/>
      <c r="L103" s="232"/>
      <c r="M103" s="232"/>
      <c r="N103" s="232"/>
      <c r="O103" s="232"/>
      <c r="P103" s="232"/>
      <c r="Q103" s="232"/>
      <c r="R103" s="930"/>
      <c r="S103" s="930"/>
      <c r="T103" s="930"/>
      <c r="U103" s="232">
        <f>U102</f>
        <v>12</v>
      </c>
      <c r="V103" s="232"/>
      <c r="W103" s="232"/>
      <c r="X103" s="232"/>
      <c r="Y103" s="232"/>
      <c r="Z103" s="232"/>
      <c r="AA103" s="232"/>
      <c r="AB103" s="232"/>
      <c r="AC103" s="232"/>
      <c r="AD103" s="232"/>
      <c r="AE103" s="232"/>
      <c r="AF103" s="232"/>
      <c r="AG103" s="232"/>
      <c r="AH103" s="232"/>
      <c r="AI103" s="232"/>
      <c r="AJ103" s="318"/>
      <c r="AK103" s="318"/>
      <c r="AL103" s="318"/>
      <c r="AM103" s="318"/>
      <c r="AN103" s="318"/>
      <c r="AO103" s="318"/>
      <c r="AP103" s="318"/>
      <c r="AQ103" s="318"/>
      <c r="AR103" s="318">
        <f t="shared" ref="AR103:AW103" si="86">AR102</f>
        <v>0</v>
      </c>
      <c r="AS103" s="318">
        <f t="shared" si="86"/>
        <v>0</v>
      </c>
      <c r="AT103" s="318">
        <f t="shared" si="86"/>
        <v>0</v>
      </c>
      <c r="AU103" s="318">
        <f t="shared" si="86"/>
        <v>0</v>
      </c>
      <c r="AV103" s="318">
        <f t="shared" si="86"/>
        <v>0</v>
      </c>
      <c r="AW103" s="318">
        <f t="shared" si="86"/>
        <v>0</v>
      </c>
      <c r="AX103" s="243"/>
      <c r="AY103" s="1055">
        <f t="shared" ref="AY103:AY166" si="87">SUM(AJ103:AW103)</f>
        <v>0</v>
      </c>
    </row>
    <row r="104" spans="1:51" ht="15.75" hidden="1" outlineLevel="1">
      <c r="B104" s="259"/>
      <c r="C104" s="237"/>
      <c r="D104" s="228"/>
      <c r="E104" s="228"/>
      <c r="F104" s="228"/>
      <c r="G104" s="228"/>
      <c r="H104" s="228"/>
      <c r="I104" s="228"/>
      <c r="J104" s="228"/>
      <c r="K104" s="228"/>
      <c r="L104" s="228"/>
      <c r="M104" s="228"/>
      <c r="N104" s="228"/>
      <c r="O104" s="228"/>
      <c r="P104" s="228"/>
      <c r="Q104" s="228"/>
      <c r="R104" s="933"/>
      <c r="S104" s="933"/>
      <c r="T104" s="933"/>
      <c r="U104" s="237"/>
      <c r="V104" s="228"/>
      <c r="W104" s="228"/>
      <c r="X104" s="228"/>
      <c r="Y104" s="228"/>
      <c r="Z104" s="228"/>
      <c r="AA104" s="228"/>
      <c r="AB104" s="228"/>
      <c r="AC104" s="228"/>
      <c r="AD104" s="228"/>
      <c r="AE104" s="228"/>
      <c r="AF104" s="228"/>
      <c r="AG104" s="228"/>
      <c r="AH104" s="228"/>
      <c r="AI104" s="228"/>
      <c r="AJ104" s="319"/>
      <c r="AK104" s="319"/>
      <c r="AL104" s="319"/>
      <c r="AM104" s="319"/>
      <c r="AN104" s="319"/>
      <c r="AO104" s="319"/>
      <c r="AP104" s="319"/>
      <c r="AQ104" s="319"/>
      <c r="AR104" s="319"/>
      <c r="AS104" s="319"/>
      <c r="AT104" s="319"/>
      <c r="AU104" s="319"/>
      <c r="AV104" s="319"/>
      <c r="AW104" s="319"/>
      <c r="AX104" s="243"/>
      <c r="AY104" s="1055">
        <f t="shared" si="87"/>
        <v>0</v>
      </c>
    </row>
    <row r="105" spans="1:51" ht="15.75" outlineLevel="1">
      <c r="B105" s="394" t="s">
        <v>342</v>
      </c>
      <c r="C105" s="228"/>
      <c r="D105" s="228"/>
      <c r="E105" s="228"/>
      <c r="F105" s="228"/>
      <c r="G105" s="228"/>
      <c r="H105" s="228"/>
      <c r="I105" s="228"/>
      <c r="J105" s="228"/>
      <c r="K105" s="228"/>
      <c r="L105" s="228"/>
      <c r="M105" s="228"/>
      <c r="N105" s="228"/>
      <c r="O105" s="228"/>
      <c r="P105" s="228"/>
      <c r="Q105" s="228"/>
      <c r="R105" s="933"/>
      <c r="S105" s="933"/>
      <c r="T105" s="933"/>
      <c r="U105" s="228"/>
      <c r="V105" s="228"/>
      <c r="W105" s="228"/>
      <c r="X105" s="228"/>
      <c r="Y105" s="228"/>
      <c r="Z105" s="228"/>
      <c r="AA105" s="228"/>
      <c r="AB105" s="228"/>
      <c r="AC105" s="228"/>
      <c r="AD105" s="228"/>
      <c r="AE105" s="228"/>
      <c r="AF105" s="228"/>
      <c r="AG105" s="228"/>
      <c r="AH105" s="228"/>
      <c r="AI105" s="228"/>
      <c r="AJ105" s="329"/>
      <c r="AK105" s="332"/>
      <c r="AL105" s="332"/>
      <c r="AM105" s="332"/>
      <c r="AN105" s="332"/>
      <c r="AO105" s="332"/>
      <c r="AP105" s="332"/>
      <c r="AQ105" s="332"/>
      <c r="AR105" s="332"/>
      <c r="AS105" s="332"/>
      <c r="AT105" s="332"/>
      <c r="AU105" s="332"/>
      <c r="AV105" s="332"/>
      <c r="AW105" s="332"/>
      <c r="AX105" s="243"/>
      <c r="AY105" s="1055">
        <f t="shared" si="87"/>
        <v>0</v>
      </c>
    </row>
    <row r="106" spans="1:51" ht="15.75" hidden="1" outlineLevel="1">
      <c r="B106" s="225" t="s">
        <v>343</v>
      </c>
      <c r="C106" s="228"/>
      <c r="D106" s="228"/>
      <c r="E106" s="228"/>
      <c r="F106" s="228"/>
      <c r="G106" s="228"/>
      <c r="H106" s="228"/>
      <c r="I106" s="228"/>
      <c r="J106" s="228"/>
      <c r="K106" s="228"/>
      <c r="L106" s="228"/>
      <c r="M106" s="228"/>
      <c r="N106" s="228"/>
      <c r="O106" s="228"/>
      <c r="P106" s="228"/>
      <c r="Q106" s="228"/>
      <c r="R106" s="933"/>
      <c r="S106" s="933"/>
      <c r="T106" s="933"/>
      <c r="U106" s="228"/>
      <c r="V106" s="228"/>
      <c r="W106" s="228"/>
      <c r="X106" s="228"/>
      <c r="Y106" s="228"/>
      <c r="Z106" s="228"/>
      <c r="AA106" s="228"/>
      <c r="AB106" s="228"/>
      <c r="AC106" s="228"/>
      <c r="AD106" s="228"/>
      <c r="AE106" s="228"/>
      <c r="AF106" s="228"/>
      <c r="AG106" s="228"/>
      <c r="AH106" s="228"/>
      <c r="AI106" s="228"/>
      <c r="AJ106" s="329"/>
      <c r="AK106" s="332"/>
      <c r="AL106" s="332"/>
      <c r="AM106" s="332"/>
      <c r="AN106" s="332"/>
      <c r="AO106" s="332"/>
      <c r="AP106" s="332"/>
      <c r="AQ106" s="332"/>
      <c r="AR106" s="332"/>
      <c r="AS106" s="332"/>
      <c r="AT106" s="332"/>
      <c r="AU106" s="332"/>
      <c r="AV106" s="332"/>
      <c r="AW106" s="332"/>
      <c r="AX106" s="243"/>
      <c r="AY106" s="1055">
        <f t="shared" si="87"/>
        <v>0</v>
      </c>
    </row>
    <row r="107" spans="1:51" hidden="1" outlineLevel="1">
      <c r="A107" s="396">
        <v>21</v>
      </c>
      <c r="B107" s="250" t="s">
        <v>344</v>
      </c>
      <c r="C107" s="228" t="s">
        <v>313</v>
      </c>
      <c r="D107" s="232"/>
      <c r="E107" s="232"/>
      <c r="F107" s="232"/>
      <c r="G107" s="232"/>
      <c r="H107" s="232"/>
      <c r="I107" s="232"/>
      <c r="J107" s="232"/>
      <c r="K107" s="232"/>
      <c r="L107" s="232"/>
      <c r="M107" s="232"/>
      <c r="N107" s="232"/>
      <c r="O107" s="232"/>
      <c r="P107" s="232"/>
      <c r="Q107" s="232"/>
      <c r="R107" s="930"/>
      <c r="S107" s="930"/>
      <c r="T107" s="930"/>
      <c r="U107" s="228"/>
      <c r="V107" s="232"/>
      <c r="W107" s="232"/>
      <c r="X107" s="232"/>
      <c r="Y107" s="232"/>
      <c r="Z107" s="232"/>
      <c r="AA107" s="232"/>
      <c r="AB107" s="232"/>
      <c r="AC107" s="232"/>
      <c r="AD107" s="232"/>
      <c r="AE107" s="232"/>
      <c r="AF107" s="232"/>
      <c r="AG107" s="232"/>
      <c r="AH107" s="232"/>
      <c r="AI107" s="232"/>
      <c r="AJ107" s="403"/>
      <c r="AK107" s="317"/>
      <c r="AL107" s="317"/>
      <c r="AM107" s="317"/>
      <c r="AN107" s="317"/>
      <c r="AO107" s="317"/>
      <c r="AP107" s="317"/>
      <c r="AQ107" s="317"/>
      <c r="AR107" s="317"/>
      <c r="AS107" s="317"/>
      <c r="AT107" s="317"/>
      <c r="AU107" s="317"/>
      <c r="AV107" s="317"/>
      <c r="AW107" s="317"/>
      <c r="AX107" s="233">
        <f>SUM(AJ107:AW107)</f>
        <v>0</v>
      </c>
      <c r="AY107" s="1055">
        <f t="shared" si="87"/>
        <v>0</v>
      </c>
    </row>
    <row r="108" spans="1:51" hidden="1" outlineLevel="1">
      <c r="B108" s="231" t="s">
        <v>314</v>
      </c>
      <c r="C108" s="228" t="s">
        <v>315</v>
      </c>
      <c r="D108" s="232"/>
      <c r="E108" s="232"/>
      <c r="F108" s="232"/>
      <c r="G108" s="232"/>
      <c r="H108" s="232"/>
      <c r="I108" s="232"/>
      <c r="J108" s="232"/>
      <c r="K108" s="232"/>
      <c r="L108" s="232"/>
      <c r="M108" s="232"/>
      <c r="N108" s="232"/>
      <c r="O108" s="232"/>
      <c r="P108" s="232"/>
      <c r="Q108" s="232"/>
      <c r="R108" s="930"/>
      <c r="S108" s="930"/>
      <c r="T108" s="930"/>
      <c r="U108" s="228"/>
      <c r="V108" s="232"/>
      <c r="W108" s="232"/>
      <c r="X108" s="232"/>
      <c r="Y108" s="232"/>
      <c r="Z108" s="232"/>
      <c r="AA108" s="232"/>
      <c r="AB108" s="232"/>
      <c r="AC108" s="232"/>
      <c r="AD108" s="232"/>
      <c r="AE108" s="232"/>
      <c r="AF108" s="232"/>
      <c r="AG108" s="232"/>
      <c r="AH108" s="232"/>
      <c r="AI108" s="232"/>
      <c r="AJ108" s="318"/>
      <c r="AK108" s="318"/>
      <c r="AL108" s="318"/>
      <c r="AM108" s="318"/>
      <c r="AN108" s="318"/>
      <c r="AO108" s="318"/>
      <c r="AP108" s="318"/>
      <c r="AQ108" s="318"/>
      <c r="AR108" s="318">
        <f t="shared" ref="AR108" si="88">AR107</f>
        <v>0</v>
      </c>
      <c r="AS108" s="318">
        <f t="shared" ref="AS108" si="89">AS107</f>
        <v>0</v>
      </c>
      <c r="AT108" s="318">
        <f t="shared" ref="AT108" si="90">AT107</f>
        <v>0</v>
      </c>
      <c r="AU108" s="318">
        <f t="shared" ref="AU108" si="91">AU107</f>
        <v>0</v>
      </c>
      <c r="AV108" s="318">
        <f t="shared" ref="AV108" si="92">AV107</f>
        <v>0</v>
      </c>
      <c r="AW108" s="318">
        <f t="shared" ref="AW108" si="93">AW107</f>
        <v>0</v>
      </c>
      <c r="AX108" s="243"/>
      <c r="AY108" s="1055">
        <f t="shared" si="87"/>
        <v>0</v>
      </c>
    </row>
    <row r="109" spans="1:51" hidden="1" outlineLevel="1">
      <c r="B109" s="231"/>
      <c r="C109" s="228"/>
      <c r="D109" s="228"/>
      <c r="E109" s="228"/>
      <c r="F109" s="228"/>
      <c r="G109" s="228"/>
      <c r="H109" s="228"/>
      <c r="I109" s="228"/>
      <c r="J109" s="228"/>
      <c r="K109" s="228"/>
      <c r="L109" s="228"/>
      <c r="M109" s="228"/>
      <c r="N109" s="228"/>
      <c r="O109" s="228"/>
      <c r="P109" s="228"/>
      <c r="Q109" s="228"/>
      <c r="R109" s="933"/>
      <c r="S109" s="933"/>
      <c r="T109" s="933"/>
      <c r="U109" s="228"/>
      <c r="V109" s="228"/>
      <c r="W109" s="228"/>
      <c r="X109" s="228"/>
      <c r="Y109" s="228"/>
      <c r="Z109" s="228"/>
      <c r="AA109" s="228"/>
      <c r="AB109" s="228"/>
      <c r="AC109" s="228"/>
      <c r="AD109" s="228"/>
      <c r="AE109" s="228"/>
      <c r="AF109" s="228"/>
      <c r="AG109" s="228"/>
      <c r="AH109" s="228"/>
      <c r="AI109" s="228"/>
      <c r="AJ109" s="329"/>
      <c r="AK109" s="332"/>
      <c r="AL109" s="332"/>
      <c r="AM109" s="332"/>
      <c r="AN109" s="332"/>
      <c r="AO109" s="332"/>
      <c r="AP109" s="332"/>
      <c r="AQ109" s="332"/>
      <c r="AR109" s="332"/>
      <c r="AS109" s="332"/>
      <c r="AT109" s="332"/>
      <c r="AU109" s="332"/>
      <c r="AV109" s="332"/>
      <c r="AW109" s="332"/>
      <c r="AX109" s="243"/>
      <c r="AY109" s="1055">
        <f t="shared" si="87"/>
        <v>0</v>
      </c>
    </row>
    <row r="110" spans="1:51" hidden="1" outlineLevel="1">
      <c r="A110" s="396">
        <v>22</v>
      </c>
      <c r="B110" s="250" t="s">
        <v>345</v>
      </c>
      <c r="C110" s="228" t="s">
        <v>313</v>
      </c>
      <c r="D110" s="232"/>
      <c r="E110" s="232"/>
      <c r="F110" s="232"/>
      <c r="G110" s="232"/>
      <c r="H110" s="232"/>
      <c r="I110" s="232"/>
      <c r="J110" s="232"/>
      <c r="K110" s="232"/>
      <c r="L110" s="232"/>
      <c r="M110" s="232"/>
      <c r="N110" s="232"/>
      <c r="O110" s="232"/>
      <c r="P110" s="232"/>
      <c r="Q110" s="232"/>
      <c r="R110" s="930"/>
      <c r="S110" s="930"/>
      <c r="T110" s="930"/>
      <c r="U110" s="228"/>
      <c r="V110" s="232"/>
      <c r="W110" s="232"/>
      <c r="X110" s="232"/>
      <c r="Y110" s="232"/>
      <c r="Z110" s="232"/>
      <c r="AA110" s="232"/>
      <c r="AB110" s="232"/>
      <c r="AC110" s="232"/>
      <c r="AD110" s="232"/>
      <c r="AE110" s="232"/>
      <c r="AF110" s="232"/>
      <c r="AG110" s="232"/>
      <c r="AH110" s="232"/>
      <c r="AI110" s="232"/>
      <c r="AJ110" s="403"/>
      <c r="AK110" s="317"/>
      <c r="AL110" s="317"/>
      <c r="AM110" s="317"/>
      <c r="AN110" s="317"/>
      <c r="AO110" s="317"/>
      <c r="AP110" s="317"/>
      <c r="AQ110" s="317"/>
      <c r="AR110" s="317"/>
      <c r="AS110" s="317"/>
      <c r="AT110" s="317"/>
      <c r="AU110" s="317"/>
      <c r="AV110" s="317"/>
      <c r="AW110" s="317"/>
      <c r="AX110" s="233">
        <f>SUM(AJ110:AW110)</f>
        <v>0</v>
      </c>
      <c r="AY110" s="1055">
        <f t="shared" si="87"/>
        <v>0</v>
      </c>
    </row>
    <row r="111" spans="1:51" hidden="1" outlineLevel="1">
      <c r="B111" s="231" t="s">
        <v>314</v>
      </c>
      <c r="C111" s="228" t="s">
        <v>315</v>
      </c>
      <c r="D111" s="232"/>
      <c r="E111" s="232"/>
      <c r="F111" s="232"/>
      <c r="G111" s="232"/>
      <c r="H111" s="232"/>
      <c r="I111" s="232"/>
      <c r="J111" s="232"/>
      <c r="K111" s="232"/>
      <c r="L111" s="232"/>
      <c r="M111" s="232"/>
      <c r="N111" s="232"/>
      <c r="O111" s="232"/>
      <c r="P111" s="232"/>
      <c r="Q111" s="232"/>
      <c r="R111" s="930"/>
      <c r="S111" s="930"/>
      <c r="T111" s="930"/>
      <c r="U111" s="228"/>
      <c r="V111" s="232"/>
      <c r="W111" s="232"/>
      <c r="X111" s="232"/>
      <c r="Y111" s="232"/>
      <c r="Z111" s="232"/>
      <c r="AA111" s="232"/>
      <c r="AB111" s="232"/>
      <c r="AC111" s="232"/>
      <c r="AD111" s="232"/>
      <c r="AE111" s="232"/>
      <c r="AF111" s="232"/>
      <c r="AG111" s="232"/>
      <c r="AH111" s="232"/>
      <c r="AI111" s="232"/>
      <c r="AJ111" s="318"/>
      <c r="AK111" s="318"/>
      <c r="AL111" s="318"/>
      <c r="AM111" s="318"/>
      <c r="AN111" s="318"/>
      <c r="AO111" s="318"/>
      <c r="AP111" s="318"/>
      <c r="AQ111" s="318"/>
      <c r="AR111" s="318">
        <f t="shared" ref="AR111" si="94">AR110</f>
        <v>0</v>
      </c>
      <c r="AS111" s="318">
        <f t="shared" ref="AS111" si="95">AS110</f>
        <v>0</v>
      </c>
      <c r="AT111" s="318">
        <f t="shared" ref="AT111" si="96">AT110</f>
        <v>0</v>
      </c>
      <c r="AU111" s="318">
        <f t="shared" ref="AU111" si="97">AU110</f>
        <v>0</v>
      </c>
      <c r="AV111" s="318">
        <f t="shared" ref="AV111" si="98">AV110</f>
        <v>0</v>
      </c>
      <c r="AW111" s="318">
        <f t="shared" ref="AW111" si="99">AW110</f>
        <v>0</v>
      </c>
      <c r="AX111" s="243"/>
      <c r="AY111" s="1055">
        <f t="shared" si="87"/>
        <v>0</v>
      </c>
    </row>
    <row r="112" spans="1:51" hidden="1" outlineLevel="1">
      <c r="B112" s="231"/>
      <c r="C112" s="228"/>
      <c r="D112" s="228"/>
      <c r="E112" s="228"/>
      <c r="F112" s="228"/>
      <c r="G112" s="228"/>
      <c r="H112" s="228"/>
      <c r="I112" s="228"/>
      <c r="J112" s="228"/>
      <c r="K112" s="228"/>
      <c r="L112" s="228"/>
      <c r="M112" s="228"/>
      <c r="N112" s="228"/>
      <c r="O112" s="228"/>
      <c r="P112" s="228"/>
      <c r="Q112" s="228"/>
      <c r="R112" s="933"/>
      <c r="S112" s="933"/>
      <c r="T112" s="933"/>
      <c r="U112" s="228"/>
      <c r="V112" s="228"/>
      <c r="W112" s="228"/>
      <c r="X112" s="228"/>
      <c r="Y112" s="228"/>
      <c r="Z112" s="228"/>
      <c r="AA112" s="228"/>
      <c r="AB112" s="228"/>
      <c r="AC112" s="228"/>
      <c r="AD112" s="228"/>
      <c r="AE112" s="228"/>
      <c r="AF112" s="228"/>
      <c r="AG112" s="228"/>
      <c r="AH112" s="228"/>
      <c r="AI112" s="228"/>
      <c r="AJ112" s="329"/>
      <c r="AK112" s="332"/>
      <c r="AL112" s="332"/>
      <c r="AM112" s="332"/>
      <c r="AN112" s="332"/>
      <c r="AO112" s="332"/>
      <c r="AP112" s="332"/>
      <c r="AQ112" s="332"/>
      <c r="AR112" s="332"/>
      <c r="AS112" s="332"/>
      <c r="AT112" s="332"/>
      <c r="AU112" s="332"/>
      <c r="AV112" s="332"/>
      <c r="AW112" s="332"/>
      <c r="AX112" s="243"/>
      <c r="AY112" s="1055">
        <f t="shared" si="87"/>
        <v>0</v>
      </c>
    </row>
    <row r="113" spans="1:51" hidden="1" outlineLevel="1">
      <c r="A113" s="396">
        <v>23</v>
      </c>
      <c r="B113" s="250" t="s">
        <v>346</v>
      </c>
      <c r="C113" s="228" t="s">
        <v>313</v>
      </c>
      <c r="D113" s="232"/>
      <c r="E113" s="232"/>
      <c r="F113" s="232"/>
      <c r="G113" s="232"/>
      <c r="H113" s="232"/>
      <c r="I113" s="232"/>
      <c r="J113" s="232"/>
      <c r="K113" s="232"/>
      <c r="L113" s="232"/>
      <c r="M113" s="232"/>
      <c r="N113" s="232"/>
      <c r="O113" s="232"/>
      <c r="P113" s="232"/>
      <c r="Q113" s="232"/>
      <c r="R113" s="930"/>
      <c r="S113" s="930"/>
      <c r="T113" s="930"/>
      <c r="U113" s="228"/>
      <c r="V113" s="232"/>
      <c r="W113" s="232"/>
      <c r="X113" s="232"/>
      <c r="Y113" s="232"/>
      <c r="Z113" s="232"/>
      <c r="AA113" s="232"/>
      <c r="AB113" s="232"/>
      <c r="AC113" s="232"/>
      <c r="AD113" s="232"/>
      <c r="AE113" s="232"/>
      <c r="AF113" s="232"/>
      <c r="AG113" s="232"/>
      <c r="AH113" s="232"/>
      <c r="AI113" s="232"/>
      <c r="AJ113" s="317"/>
      <c r="AK113" s="317"/>
      <c r="AL113" s="317"/>
      <c r="AM113" s="317"/>
      <c r="AN113" s="317"/>
      <c r="AO113" s="317"/>
      <c r="AP113" s="317"/>
      <c r="AQ113" s="317"/>
      <c r="AR113" s="317"/>
      <c r="AS113" s="317"/>
      <c r="AT113" s="317"/>
      <c r="AU113" s="317"/>
      <c r="AV113" s="317"/>
      <c r="AW113" s="317"/>
      <c r="AX113" s="233">
        <f>SUM(AJ113:AW113)</f>
        <v>0</v>
      </c>
      <c r="AY113" s="1055">
        <f t="shared" si="87"/>
        <v>0</v>
      </c>
    </row>
    <row r="114" spans="1:51" hidden="1" outlineLevel="1">
      <c r="B114" s="231" t="s">
        <v>314</v>
      </c>
      <c r="C114" s="228" t="s">
        <v>315</v>
      </c>
      <c r="D114" s="232"/>
      <c r="E114" s="232"/>
      <c r="F114" s="232"/>
      <c r="G114" s="232"/>
      <c r="H114" s="232"/>
      <c r="I114" s="232"/>
      <c r="J114" s="232"/>
      <c r="K114" s="232"/>
      <c r="L114" s="232"/>
      <c r="M114" s="232"/>
      <c r="N114" s="232"/>
      <c r="O114" s="232"/>
      <c r="P114" s="232"/>
      <c r="Q114" s="232"/>
      <c r="R114" s="930"/>
      <c r="S114" s="930"/>
      <c r="T114" s="930"/>
      <c r="U114" s="228"/>
      <c r="V114" s="232"/>
      <c r="W114" s="232"/>
      <c r="X114" s="232"/>
      <c r="Y114" s="232"/>
      <c r="Z114" s="232"/>
      <c r="AA114" s="232"/>
      <c r="AB114" s="232"/>
      <c r="AC114" s="232"/>
      <c r="AD114" s="232"/>
      <c r="AE114" s="232"/>
      <c r="AF114" s="232"/>
      <c r="AG114" s="232"/>
      <c r="AH114" s="232"/>
      <c r="AI114" s="232"/>
      <c r="AJ114" s="318"/>
      <c r="AK114" s="318"/>
      <c r="AL114" s="318"/>
      <c r="AM114" s="318"/>
      <c r="AN114" s="318"/>
      <c r="AO114" s="318"/>
      <c r="AP114" s="318"/>
      <c r="AQ114" s="318"/>
      <c r="AR114" s="318">
        <f t="shared" ref="AR114" si="100">AR113</f>
        <v>0</v>
      </c>
      <c r="AS114" s="318">
        <f t="shared" ref="AS114" si="101">AS113</f>
        <v>0</v>
      </c>
      <c r="AT114" s="318">
        <f t="shared" ref="AT114" si="102">AT113</f>
        <v>0</v>
      </c>
      <c r="AU114" s="318">
        <f t="shared" ref="AU114" si="103">AU113</f>
        <v>0</v>
      </c>
      <c r="AV114" s="318">
        <f t="shared" ref="AV114" si="104">AV113</f>
        <v>0</v>
      </c>
      <c r="AW114" s="318">
        <f t="shared" ref="AW114" si="105">AW113</f>
        <v>0</v>
      </c>
      <c r="AX114" s="243"/>
      <c r="AY114" s="1055">
        <f t="shared" si="87"/>
        <v>0</v>
      </c>
    </row>
    <row r="115" spans="1:51" hidden="1" outlineLevel="1">
      <c r="B115" s="258"/>
      <c r="C115" s="228"/>
      <c r="D115" s="228"/>
      <c r="E115" s="228"/>
      <c r="F115" s="228"/>
      <c r="G115" s="228"/>
      <c r="H115" s="228"/>
      <c r="I115" s="228"/>
      <c r="J115" s="228"/>
      <c r="K115" s="228"/>
      <c r="L115" s="228"/>
      <c r="M115" s="228"/>
      <c r="N115" s="228"/>
      <c r="O115" s="228"/>
      <c r="P115" s="228"/>
      <c r="Q115" s="228"/>
      <c r="R115" s="933"/>
      <c r="S115" s="933"/>
      <c r="T115" s="933"/>
      <c r="U115" s="228"/>
      <c r="V115" s="228"/>
      <c r="W115" s="228"/>
      <c r="X115" s="228"/>
      <c r="Y115" s="228"/>
      <c r="Z115" s="228"/>
      <c r="AA115" s="228"/>
      <c r="AB115" s="228"/>
      <c r="AC115" s="228"/>
      <c r="AD115" s="228"/>
      <c r="AE115" s="228"/>
      <c r="AF115" s="228"/>
      <c r="AG115" s="228"/>
      <c r="AH115" s="228"/>
      <c r="AI115" s="228"/>
      <c r="AJ115" s="329"/>
      <c r="AK115" s="332"/>
      <c r="AL115" s="332"/>
      <c r="AM115" s="332"/>
      <c r="AN115" s="332"/>
      <c r="AO115" s="332"/>
      <c r="AP115" s="332"/>
      <c r="AQ115" s="332"/>
      <c r="AR115" s="332"/>
      <c r="AS115" s="332"/>
      <c r="AT115" s="332"/>
      <c r="AU115" s="332"/>
      <c r="AV115" s="332"/>
      <c r="AW115" s="332"/>
      <c r="AX115" s="243"/>
      <c r="AY115" s="1055">
        <f t="shared" si="87"/>
        <v>0</v>
      </c>
    </row>
    <row r="116" spans="1:51" hidden="1" outlineLevel="1">
      <c r="A116" s="396">
        <v>24</v>
      </c>
      <c r="B116" s="250" t="s">
        <v>347</v>
      </c>
      <c r="C116" s="228" t="s">
        <v>313</v>
      </c>
      <c r="D116" s="232"/>
      <c r="E116" s="232"/>
      <c r="F116" s="232"/>
      <c r="G116" s="232"/>
      <c r="H116" s="232"/>
      <c r="I116" s="232"/>
      <c r="J116" s="232"/>
      <c r="K116" s="232"/>
      <c r="L116" s="232"/>
      <c r="M116" s="232"/>
      <c r="N116" s="232"/>
      <c r="O116" s="232"/>
      <c r="P116" s="232"/>
      <c r="Q116" s="232"/>
      <c r="R116" s="930"/>
      <c r="S116" s="930"/>
      <c r="T116" s="930"/>
      <c r="U116" s="228"/>
      <c r="V116" s="232"/>
      <c r="W116" s="232"/>
      <c r="X116" s="232"/>
      <c r="Y116" s="232"/>
      <c r="Z116" s="232"/>
      <c r="AA116" s="232"/>
      <c r="AB116" s="232"/>
      <c r="AC116" s="232"/>
      <c r="AD116" s="232"/>
      <c r="AE116" s="232"/>
      <c r="AF116" s="232"/>
      <c r="AG116" s="232"/>
      <c r="AH116" s="232"/>
      <c r="AI116" s="232"/>
      <c r="AJ116" s="317"/>
      <c r="AK116" s="317"/>
      <c r="AL116" s="317"/>
      <c r="AM116" s="317"/>
      <c r="AN116" s="317"/>
      <c r="AO116" s="317"/>
      <c r="AP116" s="317"/>
      <c r="AQ116" s="317"/>
      <c r="AR116" s="317"/>
      <c r="AS116" s="317"/>
      <c r="AT116" s="317"/>
      <c r="AU116" s="317"/>
      <c r="AV116" s="317"/>
      <c r="AW116" s="317"/>
      <c r="AX116" s="233">
        <f>SUM(AJ116:AW116)</f>
        <v>0</v>
      </c>
      <c r="AY116" s="1055">
        <f t="shared" si="87"/>
        <v>0</v>
      </c>
    </row>
    <row r="117" spans="1:51" hidden="1" outlineLevel="1">
      <c r="B117" s="231" t="s">
        <v>314</v>
      </c>
      <c r="C117" s="228" t="s">
        <v>315</v>
      </c>
      <c r="D117" s="232"/>
      <c r="E117" s="232"/>
      <c r="F117" s="232"/>
      <c r="G117" s="232"/>
      <c r="H117" s="232"/>
      <c r="I117" s="232"/>
      <c r="J117" s="232"/>
      <c r="K117" s="232"/>
      <c r="L117" s="232"/>
      <c r="M117" s="232"/>
      <c r="N117" s="232"/>
      <c r="O117" s="232"/>
      <c r="P117" s="232"/>
      <c r="Q117" s="232"/>
      <c r="R117" s="930"/>
      <c r="S117" s="930"/>
      <c r="T117" s="930"/>
      <c r="U117" s="228"/>
      <c r="V117" s="232"/>
      <c r="W117" s="232"/>
      <c r="X117" s="232"/>
      <c r="Y117" s="232"/>
      <c r="Z117" s="232"/>
      <c r="AA117" s="232"/>
      <c r="AB117" s="232"/>
      <c r="AC117" s="232"/>
      <c r="AD117" s="232"/>
      <c r="AE117" s="232"/>
      <c r="AF117" s="232"/>
      <c r="AG117" s="232"/>
      <c r="AH117" s="232"/>
      <c r="AI117" s="232"/>
      <c r="AJ117" s="318"/>
      <c r="AK117" s="318"/>
      <c r="AL117" s="318"/>
      <c r="AM117" s="318"/>
      <c r="AN117" s="318"/>
      <c r="AO117" s="318"/>
      <c r="AP117" s="318"/>
      <c r="AQ117" s="318"/>
      <c r="AR117" s="318">
        <f t="shared" ref="AR117" si="106">AR116</f>
        <v>0</v>
      </c>
      <c r="AS117" s="318">
        <f t="shared" ref="AS117" si="107">AS116</f>
        <v>0</v>
      </c>
      <c r="AT117" s="318">
        <f t="shared" ref="AT117" si="108">AT116</f>
        <v>0</v>
      </c>
      <c r="AU117" s="318">
        <f t="shared" ref="AU117" si="109">AU116</f>
        <v>0</v>
      </c>
      <c r="AV117" s="318">
        <f t="shared" ref="AV117" si="110">AV116</f>
        <v>0</v>
      </c>
      <c r="AW117" s="318">
        <f t="shared" ref="AW117" si="111">AW116</f>
        <v>0</v>
      </c>
      <c r="AX117" s="243"/>
      <c r="AY117" s="1055">
        <f t="shared" si="87"/>
        <v>0</v>
      </c>
    </row>
    <row r="118" spans="1:51" hidden="1" outlineLevel="1">
      <c r="B118" s="231"/>
      <c r="C118" s="228"/>
      <c r="D118" s="228"/>
      <c r="E118" s="228"/>
      <c r="F118" s="228"/>
      <c r="G118" s="228"/>
      <c r="H118" s="228"/>
      <c r="I118" s="228"/>
      <c r="J118" s="228"/>
      <c r="K118" s="228"/>
      <c r="L118" s="228"/>
      <c r="M118" s="228"/>
      <c r="N118" s="228"/>
      <c r="O118" s="228"/>
      <c r="P118" s="228"/>
      <c r="Q118" s="228"/>
      <c r="R118" s="933"/>
      <c r="S118" s="933"/>
      <c r="T118" s="933"/>
      <c r="U118" s="228"/>
      <c r="V118" s="228"/>
      <c r="W118" s="228"/>
      <c r="X118" s="228"/>
      <c r="Y118" s="228"/>
      <c r="Z118" s="228"/>
      <c r="AA118" s="228"/>
      <c r="AB118" s="228"/>
      <c r="AC118" s="228"/>
      <c r="AD118" s="228"/>
      <c r="AE118" s="228"/>
      <c r="AF118" s="228"/>
      <c r="AG118" s="228"/>
      <c r="AH118" s="228"/>
      <c r="AI118" s="228"/>
      <c r="AJ118" s="319"/>
      <c r="AK118" s="332"/>
      <c r="AL118" s="332"/>
      <c r="AM118" s="332"/>
      <c r="AN118" s="332"/>
      <c r="AO118" s="332"/>
      <c r="AP118" s="332"/>
      <c r="AQ118" s="332"/>
      <c r="AR118" s="332"/>
      <c r="AS118" s="332"/>
      <c r="AT118" s="332"/>
      <c r="AU118" s="332"/>
      <c r="AV118" s="332"/>
      <c r="AW118" s="332"/>
      <c r="AX118" s="243"/>
      <c r="AY118" s="1055">
        <f t="shared" si="87"/>
        <v>0</v>
      </c>
    </row>
    <row r="119" spans="1:51" ht="15.75" outlineLevel="1">
      <c r="B119" s="225" t="s">
        <v>348</v>
      </c>
      <c r="C119" s="228"/>
      <c r="D119" s="228"/>
      <c r="E119" s="228"/>
      <c r="F119" s="228"/>
      <c r="G119" s="228"/>
      <c r="H119" s="228"/>
      <c r="I119" s="228"/>
      <c r="J119" s="228"/>
      <c r="K119" s="228"/>
      <c r="L119" s="228"/>
      <c r="M119" s="228"/>
      <c r="N119" s="228"/>
      <c r="O119" s="228"/>
      <c r="P119" s="228"/>
      <c r="Q119" s="228"/>
      <c r="R119" s="933"/>
      <c r="S119" s="933"/>
      <c r="T119" s="933"/>
      <c r="U119" s="228"/>
      <c r="V119" s="228"/>
      <c r="W119" s="228"/>
      <c r="X119" s="228"/>
      <c r="Y119" s="228"/>
      <c r="Z119" s="228"/>
      <c r="AA119" s="228"/>
      <c r="AB119" s="228"/>
      <c r="AC119" s="228"/>
      <c r="AD119" s="228"/>
      <c r="AE119" s="228"/>
      <c r="AF119" s="228"/>
      <c r="AG119" s="228"/>
      <c r="AH119" s="228"/>
      <c r="AI119" s="228"/>
      <c r="AJ119" s="319"/>
      <c r="AK119" s="332"/>
      <c r="AL119" s="332"/>
      <c r="AM119" s="332"/>
      <c r="AN119" s="332"/>
      <c r="AO119" s="332"/>
      <c r="AP119" s="332"/>
      <c r="AQ119" s="332"/>
      <c r="AR119" s="332"/>
      <c r="AS119" s="332"/>
      <c r="AT119" s="332"/>
      <c r="AU119" s="332"/>
      <c r="AV119" s="332"/>
      <c r="AW119" s="332"/>
      <c r="AX119" s="243"/>
      <c r="AY119" s="1055">
        <f t="shared" si="87"/>
        <v>0</v>
      </c>
    </row>
    <row r="120" spans="1:51" hidden="1" outlineLevel="1">
      <c r="A120" s="396">
        <v>25</v>
      </c>
      <c r="B120" s="250" t="s">
        <v>349</v>
      </c>
      <c r="C120" s="228" t="s">
        <v>313</v>
      </c>
      <c r="D120" s="232"/>
      <c r="E120" s="232"/>
      <c r="F120" s="232"/>
      <c r="G120" s="232"/>
      <c r="H120" s="232"/>
      <c r="I120" s="232"/>
      <c r="J120" s="232"/>
      <c r="K120" s="232"/>
      <c r="L120" s="232"/>
      <c r="M120" s="232"/>
      <c r="N120" s="232"/>
      <c r="O120" s="232"/>
      <c r="P120" s="232"/>
      <c r="Q120" s="232"/>
      <c r="R120" s="930"/>
      <c r="S120" s="930"/>
      <c r="T120" s="930"/>
      <c r="U120" s="232">
        <v>12</v>
      </c>
      <c r="V120" s="232"/>
      <c r="W120" s="232"/>
      <c r="X120" s="232"/>
      <c r="Y120" s="232"/>
      <c r="Z120" s="232"/>
      <c r="AA120" s="232"/>
      <c r="AB120" s="232"/>
      <c r="AC120" s="232"/>
      <c r="AD120" s="232"/>
      <c r="AE120" s="232"/>
      <c r="AF120" s="232"/>
      <c r="AG120" s="232"/>
      <c r="AH120" s="232"/>
      <c r="AI120" s="232"/>
      <c r="AJ120" s="333"/>
      <c r="AK120" s="317"/>
      <c r="AL120" s="317"/>
      <c r="AM120" s="317"/>
      <c r="AN120" s="317"/>
      <c r="AO120" s="317"/>
      <c r="AP120" s="317"/>
      <c r="AQ120" s="322"/>
      <c r="AR120" s="322"/>
      <c r="AS120" s="322"/>
      <c r="AT120" s="322"/>
      <c r="AU120" s="322"/>
      <c r="AV120" s="322"/>
      <c r="AW120" s="322"/>
      <c r="AX120" s="233">
        <f>SUM(AJ120:AW120)</f>
        <v>0</v>
      </c>
      <c r="AY120" s="1055">
        <f t="shared" si="87"/>
        <v>0</v>
      </c>
    </row>
    <row r="121" spans="1:51" hidden="1" outlineLevel="1">
      <c r="B121" s="231" t="s">
        <v>314</v>
      </c>
      <c r="C121" s="228" t="s">
        <v>315</v>
      </c>
      <c r="D121" s="232"/>
      <c r="E121" s="232"/>
      <c r="F121" s="232"/>
      <c r="G121" s="232"/>
      <c r="H121" s="232"/>
      <c r="I121" s="232"/>
      <c r="J121" s="232"/>
      <c r="K121" s="232"/>
      <c r="L121" s="232"/>
      <c r="M121" s="232"/>
      <c r="N121" s="232"/>
      <c r="O121" s="232"/>
      <c r="P121" s="232"/>
      <c r="Q121" s="232"/>
      <c r="R121" s="930"/>
      <c r="S121" s="930"/>
      <c r="T121" s="930"/>
      <c r="U121" s="232">
        <f>U120</f>
        <v>12</v>
      </c>
      <c r="V121" s="232"/>
      <c r="W121" s="232"/>
      <c r="X121" s="232"/>
      <c r="Y121" s="232"/>
      <c r="Z121" s="232"/>
      <c r="AA121" s="232"/>
      <c r="AB121" s="232"/>
      <c r="AC121" s="232"/>
      <c r="AD121" s="232"/>
      <c r="AE121" s="232"/>
      <c r="AF121" s="232"/>
      <c r="AG121" s="232"/>
      <c r="AH121" s="232"/>
      <c r="AI121" s="232"/>
      <c r="AJ121" s="318"/>
      <c r="AK121" s="318"/>
      <c r="AL121" s="318"/>
      <c r="AM121" s="318"/>
      <c r="AN121" s="318"/>
      <c r="AO121" s="318"/>
      <c r="AP121" s="318"/>
      <c r="AQ121" s="318"/>
      <c r="AR121" s="318">
        <f t="shared" ref="AR121" si="112">AR120</f>
        <v>0</v>
      </c>
      <c r="AS121" s="318">
        <f t="shared" ref="AS121" si="113">AS120</f>
        <v>0</v>
      </c>
      <c r="AT121" s="318">
        <f t="shared" ref="AT121" si="114">AT120</f>
        <v>0</v>
      </c>
      <c r="AU121" s="318">
        <f t="shared" ref="AU121" si="115">AU120</f>
        <v>0</v>
      </c>
      <c r="AV121" s="318">
        <f t="shared" ref="AV121" si="116">AV120</f>
        <v>0</v>
      </c>
      <c r="AW121" s="318">
        <f t="shared" ref="AW121" si="117">AW120</f>
        <v>0</v>
      </c>
      <c r="AX121" s="243"/>
      <c r="AY121" s="1055">
        <f t="shared" si="87"/>
        <v>0</v>
      </c>
    </row>
    <row r="122" spans="1:51" hidden="1" outlineLevel="1">
      <c r="B122" s="231"/>
      <c r="C122" s="228"/>
      <c r="D122" s="228"/>
      <c r="E122" s="228"/>
      <c r="F122" s="228"/>
      <c r="G122" s="228"/>
      <c r="H122" s="228"/>
      <c r="I122" s="228"/>
      <c r="J122" s="228"/>
      <c r="K122" s="228"/>
      <c r="L122" s="228"/>
      <c r="M122" s="228"/>
      <c r="N122" s="228"/>
      <c r="O122" s="228"/>
      <c r="P122" s="228"/>
      <c r="Q122" s="228"/>
      <c r="R122" s="933"/>
      <c r="S122" s="933"/>
      <c r="T122" s="933"/>
      <c r="U122" s="228"/>
      <c r="V122" s="228"/>
      <c r="W122" s="228"/>
      <c r="X122" s="228"/>
      <c r="Y122" s="228"/>
      <c r="Z122" s="228"/>
      <c r="AA122" s="228"/>
      <c r="AB122" s="228"/>
      <c r="AC122" s="228"/>
      <c r="AD122" s="228"/>
      <c r="AE122" s="228"/>
      <c r="AF122" s="228"/>
      <c r="AG122" s="228"/>
      <c r="AH122" s="228"/>
      <c r="AI122" s="228"/>
      <c r="AJ122" s="319"/>
      <c r="AK122" s="332"/>
      <c r="AL122" s="332"/>
      <c r="AM122" s="332"/>
      <c r="AN122" s="332"/>
      <c r="AO122" s="332"/>
      <c r="AP122" s="332"/>
      <c r="AQ122" s="332"/>
      <c r="AR122" s="332"/>
      <c r="AS122" s="332"/>
      <c r="AT122" s="332"/>
      <c r="AU122" s="332"/>
      <c r="AV122" s="332"/>
      <c r="AW122" s="332"/>
      <c r="AX122" s="243"/>
      <c r="AY122" s="1055">
        <f t="shared" si="87"/>
        <v>0</v>
      </c>
    </row>
    <row r="123" spans="1:51" outlineLevel="1">
      <c r="A123" s="396">
        <v>26</v>
      </c>
      <c r="B123" s="250" t="s">
        <v>350</v>
      </c>
      <c r="C123" s="228" t="s">
        <v>313</v>
      </c>
      <c r="D123" s="232">
        <v>659315</v>
      </c>
      <c r="E123" s="232">
        <v>659315</v>
      </c>
      <c r="F123" s="232">
        <v>654657</v>
      </c>
      <c r="G123" s="232">
        <v>654657</v>
      </c>
      <c r="H123" s="232">
        <v>654657</v>
      </c>
      <c r="I123" s="232">
        <v>654657</v>
      </c>
      <c r="J123" s="232">
        <v>632190</v>
      </c>
      <c r="K123" s="232">
        <v>632190</v>
      </c>
      <c r="L123" s="232">
        <v>632190</v>
      </c>
      <c r="M123" s="232">
        <v>558960</v>
      </c>
      <c r="N123" s="232">
        <v>384108</v>
      </c>
      <c r="O123" s="232">
        <v>384108</v>
      </c>
      <c r="P123" s="232">
        <v>184057</v>
      </c>
      <c r="Q123" s="232">
        <f>'Veridian Savings Persistence'!CT14</f>
        <v>137782</v>
      </c>
      <c r="R123" s="930">
        <f>'Veridian Savings Persistence'!CU14</f>
        <v>137782</v>
      </c>
      <c r="S123" s="930">
        <f>'Veridian Savings Persistence'!CV14</f>
        <v>94219</v>
      </c>
      <c r="T123" s="930">
        <f>'Veridian Savings Persistence'!CW14</f>
        <v>28349</v>
      </c>
      <c r="U123" s="232">
        <v>12</v>
      </c>
      <c r="V123" s="232">
        <v>113</v>
      </c>
      <c r="W123" s="232">
        <v>113</v>
      </c>
      <c r="X123" s="232">
        <v>112</v>
      </c>
      <c r="Y123" s="232">
        <v>112</v>
      </c>
      <c r="Z123" s="232">
        <v>112</v>
      </c>
      <c r="AA123" s="232">
        <v>112</v>
      </c>
      <c r="AB123" s="232">
        <v>108</v>
      </c>
      <c r="AC123" s="232">
        <v>108</v>
      </c>
      <c r="AD123" s="232">
        <v>108</v>
      </c>
      <c r="AE123" s="232">
        <v>96</v>
      </c>
      <c r="AF123" s="232">
        <v>67</v>
      </c>
      <c r="AG123" s="232">
        <v>67</v>
      </c>
      <c r="AH123" s="232">
        <v>51</v>
      </c>
      <c r="AI123" s="232">
        <v>36</v>
      </c>
      <c r="AJ123" s="333">
        <f>'3-a. VRZ Rate Class Alloc.'!P406</f>
        <v>6.9925461497898703E-3</v>
      </c>
      <c r="AK123" s="333">
        <f>'3-a. VRZ Rate Class Alloc.'!Q406</f>
        <v>0.12447965824236444</v>
      </c>
      <c r="AL123" s="333">
        <f>1-AJ123-AK123-AM123-AN123-AO123</f>
        <v>0.77230468513769235</v>
      </c>
      <c r="AM123" s="333">
        <f>'3-a. VRZ Rate Class Alloc.'!S406</f>
        <v>2.6956416471142112E-2</v>
      </c>
      <c r="AN123" s="333">
        <f>'3-a. VRZ Rate Class Alloc.'!T406</f>
        <v>6.9139878529484763E-2</v>
      </c>
      <c r="AO123" s="333">
        <f>'3-a. VRZ Rate Class Alloc.'!U406</f>
        <v>1.2681546952648278E-4</v>
      </c>
      <c r="AP123" s="317"/>
      <c r="AQ123" s="322"/>
      <c r="AR123" s="322"/>
      <c r="AS123" s="322"/>
      <c r="AT123" s="322"/>
      <c r="AU123" s="322"/>
      <c r="AV123" s="322"/>
      <c r="AW123" s="322"/>
      <c r="AX123" s="233">
        <f>SUM(AJ123:AW123)</f>
        <v>1</v>
      </c>
      <c r="AY123" s="1055">
        <f t="shared" si="87"/>
        <v>1</v>
      </c>
    </row>
    <row r="124" spans="1:51" outlineLevel="1">
      <c r="B124" s="231" t="s">
        <v>314</v>
      </c>
      <c r="C124" s="274" t="s">
        <v>351</v>
      </c>
      <c r="D124" s="232">
        <v>1290375</v>
      </c>
      <c r="E124" s="232">
        <v>1254573</v>
      </c>
      <c r="F124" s="232">
        <v>1253719</v>
      </c>
      <c r="G124" s="232">
        <v>1253719</v>
      </c>
      <c r="H124" s="232">
        <v>1253719</v>
      </c>
      <c r="I124" s="232">
        <v>1253719</v>
      </c>
      <c r="J124" s="232">
        <v>1209472</v>
      </c>
      <c r="K124" s="232">
        <v>1209472</v>
      </c>
      <c r="L124" s="232">
        <v>1209225</v>
      </c>
      <c r="M124" s="232">
        <v>1069402</v>
      </c>
      <c r="N124" s="232">
        <v>664432</v>
      </c>
      <c r="O124" s="232">
        <v>607667</v>
      </c>
      <c r="P124" s="232">
        <v>484714</v>
      </c>
      <c r="Q124" s="232">
        <f>'Veridian Savings Persistence'!CT99</f>
        <v>484714</v>
      </c>
      <c r="R124" s="930">
        <f>'Veridian Savings Persistence'!CU99</f>
        <v>484714</v>
      </c>
      <c r="S124" s="930">
        <f>'Veridian Savings Persistence'!CV99</f>
        <v>237292</v>
      </c>
      <c r="T124" s="930">
        <f>'Veridian Savings Persistence'!CW99</f>
        <v>2418</v>
      </c>
      <c r="U124" s="232">
        <f>U123</f>
        <v>12</v>
      </c>
      <c r="V124" s="232">
        <v>311</v>
      </c>
      <c r="W124" s="232">
        <v>299</v>
      </c>
      <c r="X124" s="232">
        <v>299</v>
      </c>
      <c r="Y124" s="232">
        <v>299</v>
      </c>
      <c r="Z124" s="232">
        <v>299</v>
      </c>
      <c r="AA124" s="232">
        <v>299</v>
      </c>
      <c r="AB124" s="232">
        <v>290</v>
      </c>
      <c r="AC124" s="232">
        <v>290</v>
      </c>
      <c r="AD124" s="232">
        <v>290</v>
      </c>
      <c r="AE124" s="232">
        <v>263</v>
      </c>
      <c r="AF124" s="232">
        <v>178</v>
      </c>
      <c r="AG124" s="232">
        <v>161</v>
      </c>
      <c r="AH124" s="232">
        <v>145</v>
      </c>
      <c r="AI124" s="232">
        <v>145</v>
      </c>
      <c r="AJ124" s="318">
        <f>AJ123</f>
        <v>6.9925461497898703E-3</v>
      </c>
      <c r="AK124" s="318">
        <f t="shared" ref="AK124:AN125" si="118">AK123</f>
        <v>0.12447965824236444</v>
      </c>
      <c r="AL124" s="318">
        <f t="shared" si="118"/>
        <v>0.77230468513769235</v>
      </c>
      <c r="AM124" s="318">
        <f t="shared" si="118"/>
        <v>2.6956416471142112E-2</v>
      </c>
      <c r="AN124" s="318">
        <f>AN123</f>
        <v>6.9139878529484763E-2</v>
      </c>
      <c r="AO124" s="318">
        <f>AO123</f>
        <v>1.2681546952648278E-4</v>
      </c>
      <c r="AP124" s="318"/>
      <c r="AQ124" s="318"/>
      <c r="AR124" s="318">
        <f t="shared" ref="AR124" si="119">AR123</f>
        <v>0</v>
      </c>
      <c r="AS124" s="318">
        <f t="shared" ref="AS124" si="120">AS123</f>
        <v>0</v>
      </c>
      <c r="AT124" s="318">
        <f t="shared" ref="AT124" si="121">AT123</f>
        <v>0</v>
      </c>
      <c r="AU124" s="318">
        <f t="shared" ref="AU124" si="122">AU123</f>
        <v>0</v>
      </c>
      <c r="AV124" s="318">
        <f t="shared" ref="AV124" si="123">AV123</f>
        <v>0</v>
      </c>
      <c r="AW124" s="318">
        <f t="shared" ref="AW124" si="124">AW123</f>
        <v>0</v>
      </c>
      <c r="AX124" s="243"/>
      <c r="AY124" s="1055">
        <f t="shared" si="87"/>
        <v>1</v>
      </c>
    </row>
    <row r="125" spans="1:51" outlineLevel="1">
      <c r="B125" s="231" t="s">
        <v>314</v>
      </c>
      <c r="C125" s="274" t="s">
        <v>352</v>
      </c>
      <c r="D125" s="232">
        <v>60827</v>
      </c>
      <c r="E125" s="232">
        <v>96630</v>
      </c>
      <c r="F125" s="232">
        <v>102142</v>
      </c>
      <c r="G125" s="232">
        <v>104944</v>
      </c>
      <c r="H125" s="232">
        <v>104944</v>
      </c>
      <c r="I125" s="232">
        <v>104944</v>
      </c>
      <c r="J125" s="232">
        <v>171658</v>
      </c>
      <c r="K125" s="232">
        <v>171658</v>
      </c>
      <c r="L125" s="232">
        <v>171904</v>
      </c>
      <c r="M125" s="232">
        <v>146686</v>
      </c>
      <c r="N125" s="232">
        <v>52114</v>
      </c>
      <c r="O125" s="232">
        <v>61057</v>
      </c>
      <c r="P125" s="232">
        <v>45063</v>
      </c>
      <c r="Q125" s="232">
        <f>'Veridian Savings Persistence'!CT184</f>
        <v>24262</v>
      </c>
      <c r="R125" s="930">
        <f>'Veridian Savings Persistence'!CU184</f>
        <v>24262</v>
      </c>
      <c r="S125" s="930">
        <f>'Veridian Savings Persistence'!CV184</f>
        <v>17674</v>
      </c>
      <c r="T125" s="930">
        <f>'Veridian Savings Persistence'!CW184</f>
        <v>3111</v>
      </c>
      <c r="U125" s="232">
        <v>12</v>
      </c>
      <c r="V125" s="232">
        <v>8</v>
      </c>
      <c r="W125" s="232">
        <v>19</v>
      </c>
      <c r="X125" s="232">
        <v>21</v>
      </c>
      <c r="Y125" s="232">
        <v>22</v>
      </c>
      <c r="Z125" s="232">
        <v>22</v>
      </c>
      <c r="AA125" s="232">
        <v>22</v>
      </c>
      <c r="AB125" s="232">
        <v>34</v>
      </c>
      <c r="AC125" s="232">
        <v>34</v>
      </c>
      <c r="AD125" s="232">
        <v>34</v>
      </c>
      <c r="AE125" s="232">
        <v>30</v>
      </c>
      <c r="AF125" s="232">
        <v>8</v>
      </c>
      <c r="AG125" s="232">
        <v>11</v>
      </c>
      <c r="AH125" s="232">
        <v>10</v>
      </c>
      <c r="AI125" s="232">
        <v>4</v>
      </c>
      <c r="AJ125" s="318">
        <f>AJ124</f>
        <v>6.9925461497898703E-3</v>
      </c>
      <c r="AK125" s="318">
        <f t="shared" si="118"/>
        <v>0.12447965824236444</v>
      </c>
      <c r="AL125" s="318">
        <f t="shared" si="118"/>
        <v>0.77230468513769235</v>
      </c>
      <c r="AM125" s="318">
        <f t="shared" si="118"/>
        <v>2.6956416471142112E-2</v>
      </c>
      <c r="AN125" s="318">
        <f t="shared" si="118"/>
        <v>6.9139878529484763E-2</v>
      </c>
      <c r="AO125" s="318">
        <f t="shared" ref="AO125" si="125">AO124</f>
        <v>1.2681546952648278E-4</v>
      </c>
      <c r="AP125" s="318"/>
      <c r="AQ125" s="318"/>
      <c r="AR125" s="318"/>
      <c r="AS125" s="318"/>
      <c r="AT125" s="318"/>
      <c r="AU125" s="318"/>
      <c r="AV125" s="318"/>
      <c r="AW125" s="318"/>
      <c r="AX125" s="243"/>
      <c r="AY125" s="1055">
        <f t="shared" si="87"/>
        <v>1</v>
      </c>
    </row>
    <row r="126" spans="1:51" outlineLevel="1">
      <c r="B126" s="662" t="s">
        <v>353</v>
      </c>
      <c r="C126" s="274" t="s">
        <v>354</v>
      </c>
      <c r="D126" s="232">
        <f>'3-a. VRZ Rate Class Alloc.'!W28</f>
        <v>35027.417722965496</v>
      </c>
      <c r="E126" s="232">
        <f>SUM(E123:E125)/SUM(D123:D125)*D126</f>
        <v>35027.43514506027</v>
      </c>
      <c r="F126" s="232">
        <f t="shared" ref="F126:Q126" si="126">SUM(F123:F125)/SUM(E123:E125)*E126</f>
        <v>35027.43514506027</v>
      </c>
      <c r="G126" s="232">
        <f t="shared" si="126"/>
        <v>35076.251854622911</v>
      </c>
      <c r="H126" s="232">
        <f t="shared" si="126"/>
        <v>35076.251854622911</v>
      </c>
      <c r="I126" s="232">
        <f t="shared" si="126"/>
        <v>35076.251854622911</v>
      </c>
      <c r="J126" s="232">
        <f t="shared" si="126"/>
        <v>35076.251854622911</v>
      </c>
      <c r="K126" s="232">
        <f t="shared" si="126"/>
        <v>35076.251854622911</v>
      </c>
      <c r="L126" s="232">
        <f t="shared" si="126"/>
        <v>35076.234432528137</v>
      </c>
      <c r="M126" s="232">
        <f t="shared" si="126"/>
        <v>30925.054488131391</v>
      </c>
      <c r="N126" s="232">
        <f t="shared" si="126"/>
        <v>19175.698303696445</v>
      </c>
      <c r="O126" s="232">
        <f t="shared" si="126"/>
        <v>18342.538887313665</v>
      </c>
      <c r="P126" s="232">
        <f t="shared" si="126"/>
        <v>12436.483602404431</v>
      </c>
      <c r="Q126" s="232">
        <f t="shared" si="126"/>
        <v>11267.879173202573</v>
      </c>
      <c r="R126" s="930">
        <f t="shared" ref="R126" si="127">SUM(R123:R125)/SUM(Q123:Q125)*Q126</f>
        <v>11267.879173202573</v>
      </c>
      <c r="S126" s="930">
        <f t="shared" ref="S126" si="128">SUM(S123:S125)/SUM(R123:R125)*R126</f>
        <v>6083.5341643933907</v>
      </c>
      <c r="T126" s="930">
        <f t="shared" ref="T126" si="129">SUM(T123:T125)/SUM(S123:S125)*S126</f>
        <v>590.22572682480427</v>
      </c>
      <c r="U126" s="232">
        <v>12</v>
      </c>
      <c r="V126" s="232">
        <f t="shared" ref="V126:AI126" si="130">SUM(V123:V125)/SUM(D123:D125)*D126</f>
        <v>7.5263449432763281</v>
      </c>
      <c r="W126" s="232">
        <f t="shared" si="130"/>
        <v>7.5089228485002248</v>
      </c>
      <c r="X126" s="232">
        <f t="shared" si="130"/>
        <v>7.5263449432763281</v>
      </c>
      <c r="Y126" s="232">
        <f t="shared" si="130"/>
        <v>7.5437670380524313</v>
      </c>
      <c r="Z126" s="232">
        <f t="shared" si="130"/>
        <v>7.5437670380524313</v>
      </c>
      <c r="AA126" s="232">
        <f t="shared" si="130"/>
        <v>7.5437670380524313</v>
      </c>
      <c r="AB126" s="232">
        <f t="shared" si="130"/>
        <v>7.526344943276329</v>
      </c>
      <c r="AC126" s="232">
        <f t="shared" si="130"/>
        <v>7.526344943276329</v>
      </c>
      <c r="AD126" s="232">
        <f t="shared" si="130"/>
        <v>7.526344943276329</v>
      </c>
      <c r="AE126" s="232">
        <f t="shared" si="130"/>
        <v>6.7771948679039165</v>
      </c>
      <c r="AF126" s="232">
        <f t="shared" si="130"/>
        <v>4.4077899783539607</v>
      </c>
      <c r="AG126" s="232">
        <f t="shared" si="130"/>
        <v>4.1638806514885243</v>
      </c>
      <c r="AH126" s="232">
        <f t="shared" si="130"/>
        <v>3.5889515238771379</v>
      </c>
      <c r="AI126" s="232">
        <f t="shared" si="130"/>
        <v>3.2230875335789833</v>
      </c>
      <c r="AJ126" s="318">
        <f>'3-a. VRZ Rate Class Alloc.'!P28</f>
        <v>0</v>
      </c>
      <c r="AK126" s="318">
        <f>'3-a. VRZ Rate Class Alloc.'!Q28</f>
        <v>0.52650036392509758</v>
      </c>
      <c r="AL126" s="318">
        <f>'3-a. VRZ Rate Class Alloc.'!R28</f>
        <v>0.47349963607490242</v>
      </c>
      <c r="AM126" s="318">
        <f>'3-a. VRZ Rate Class Alloc.'!S28</f>
        <v>0</v>
      </c>
      <c r="AN126" s="318">
        <f>'3-a. VRZ Rate Class Alloc.'!T28</f>
        <v>0</v>
      </c>
      <c r="AO126" s="318"/>
      <c r="AP126" s="318"/>
      <c r="AQ126" s="318"/>
      <c r="AR126" s="318"/>
      <c r="AS126" s="318"/>
      <c r="AT126" s="318"/>
      <c r="AU126" s="318"/>
      <c r="AV126" s="318"/>
      <c r="AW126" s="318"/>
      <c r="AX126" s="243"/>
      <c r="AY126" s="1055">
        <f t="shared" si="87"/>
        <v>1</v>
      </c>
    </row>
    <row r="127" spans="1:51" outlineLevel="1">
      <c r="B127" s="231"/>
      <c r="C127" s="228"/>
      <c r="D127" s="228"/>
      <c r="E127" s="228"/>
      <c r="F127" s="228"/>
      <c r="G127" s="228"/>
      <c r="H127" s="228"/>
      <c r="I127" s="228"/>
      <c r="J127" s="228"/>
      <c r="K127" s="228"/>
      <c r="L127" s="228"/>
      <c r="M127" s="228"/>
      <c r="N127" s="228"/>
      <c r="O127" s="228"/>
      <c r="P127" s="228"/>
      <c r="Q127" s="228"/>
      <c r="R127" s="933"/>
      <c r="S127" s="933"/>
      <c r="T127" s="933"/>
      <c r="U127" s="228"/>
      <c r="V127" s="228"/>
      <c r="W127" s="228"/>
      <c r="X127" s="228"/>
      <c r="Y127" s="228"/>
      <c r="Z127" s="228"/>
      <c r="AA127" s="228"/>
      <c r="AB127" s="228"/>
      <c r="AC127" s="228"/>
      <c r="AD127" s="228"/>
      <c r="AE127" s="228"/>
      <c r="AF127" s="228"/>
      <c r="AG127" s="228"/>
      <c r="AH127" s="228"/>
      <c r="AI127" s="228"/>
      <c r="AJ127" s="319"/>
      <c r="AK127" s="332"/>
      <c r="AL127" s="332"/>
      <c r="AM127" s="332"/>
      <c r="AN127" s="332"/>
      <c r="AO127" s="332"/>
      <c r="AP127" s="332"/>
      <c r="AQ127" s="332"/>
      <c r="AR127" s="332"/>
      <c r="AS127" s="332"/>
      <c r="AT127" s="332"/>
      <c r="AU127" s="332"/>
      <c r="AV127" s="332"/>
      <c r="AW127" s="332"/>
      <c r="AX127" s="243"/>
      <c r="AY127" s="1055">
        <f t="shared" si="87"/>
        <v>0</v>
      </c>
    </row>
    <row r="128" spans="1:51" hidden="1" outlineLevel="1">
      <c r="A128" s="396">
        <v>27</v>
      </c>
      <c r="B128" s="250" t="s">
        <v>355</v>
      </c>
      <c r="C128" s="228" t="s">
        <v>313</v>
      </c>
      <c r="D128" s="232"/>
      <c r="E128" s="232"/>
      <c r="F128" s="232"/>
      <c r="G128" s="232"/>
      <c r="H128" s="232"/>
      <c r="I128" s="232"/>
      <c r="J128" s="232"/>
      <c r="K128" s="232"/>
      <c r="L128" s="232"/>
      <c r="M128" s="232"/>
      <c r="N128" s="232"/>
      <c r="O128" s="232"/>
      <c r="P128" s="232"/>
      <c r="Q128" s="232"/>
      <c r="R128" s="930"/>
      <c r="S128" s="930"/>
      <c r="T128" s="930"/>
      <c r="U128" s="232">
        <v>12</v>
      </c>
      <c r="V128" s="232"/>
      <c r="W128" s="232"/>
      <c r="X128" s="232"/>
      <c r="Y128" s="232"/>
      <c r="Z128" s="232"/>
      <c r="AA128" s="232"/>
      <c r="AB128" s="232"/>
      <c r="AC128" s="232"/>
      <c r="AD128" s="232"/>
      <c r="AE128" s="232"/>
      <c r="AF128" s="232"/>
      <c r="AG128" s="232"/>
      <c r="AH128" s="232"/>
      <c r="AI128" s="232"/>
      <c r="AJ128" s="333"/>
      <c r="AK128" s="317"/>
      <c r="AL128" s="317"/>
      <c r="AM128" s="317"/>
      <c r="AN128" s="317"/>
      <c r="AO128" s="317"/>
      <c r="AP128" s="317"/>
      <c r="AQ128" s="322"/>
      <c r="AR128" s="322"/>
      <c r="AS128" s="322"/>
      <c r="AT128" s="322"/>
      <c r="AU128" s="322"/>
      <c r="AV128" s="322"/>
      <c r="AW128" s="322"/>
      <c r="AX128" s="233">
        <f>SUM(AJ128:AW128)</f>
        <v>0</v>
      </c>
      <c r="AY128" s="1055">
        <f t="shared" si="87"/>
        <v>0</v>
      </c>
    </row>
    <row r="129" spans="1:51" hidden="1" outlineLevel="1">
      <c r="B129" s="231" t="s">
        <v>314</v>
      </c>
      <c r="C129" s="228" t="s">
        <v>315</v>
      </c>
      <c r="D129" s="232"/>
      <c r="E129" s="232"/>
      <c r="F129" s="232"/>
      <c r="G129" s="232"/>
      <c r="H129" s="232"/>
      <c r="I129" s="232"/>
      <c r="J129" s="232"/>
      <c r="K129" s="232"/>
      <c r="L129" s="232"/>
      <c r="M129" s="232"/>
      <c r="N129" s="232"/>
      <c r="O129" s="232"/>
      <c r="P129" s="232"/>
      <c r="Q129" s="232"/>
      <c r="R129" s="930"/>
      <c r="S129" s="930"/>
      <c r="T129" s="930"/>
      <c r="U129" s="232">
        <f>U128</f>
        <v>12</v>
      </c>
      <c r="V129" s="232"/>
      <c r="W129" s="232"/>
      <c r="X129" s="232"/>
      <c r="Y129" s="232"/>
      <c r="Z129" s="232"/>
      <c r="AA129" s="232"/>
      <c r="AB129" s="232"/>
      <c r="AC129" s="232"/>
      <c r="AD129" s="232"/>
      <c r="AE129" s="232"/>
      <c r="AF129" s="232"/>
      <c r="AG129" s="232"/>
      <c r="AH129" s="232"/>
      <c r="AI129" s="232"/>
      <c r="AJ129" s="318"/>
      <c r="AK129" s="318"/>
      <c r="AL129" s="318"/>
      <c r="AM129" s="318"/>
      <c r="AN129" s="318"/>
      <c r="AO129" s="318"/>
      <c r="AP129" s="318"/>
      <c r="AQ129" s="318"/>
      <c r="AR129" s="318">
        <f t="shared" ref="AR129" si="131">AR128</f>
        <v>0</v>
      </c>
      <c r="AS129" s="318">
        <f t="shared" ref="AS129" si="132">AS128</f>
        <v>0</v>
      </c>
      <c r="AT129" s="318">
        <f t="shared" ref="AT129" si="133">AT128</f>
        <v>0</v>
      </c>
      <c r="AU129" s="318">
        <f t="shared" ref="AU129" si="134">AU128</f>
        <v>0</v>
      </c>
      <c r="AV129" s="318">
        <f t="shared" ref="AV129" si="135">AV128</f>
        <v>0</v>
      </c>
      <c r="AW129" s="318">
        <f t="shared" ref="AW129" si="136">AW128</f>
        <v>0</v>
      </c>
      <c r="AX129" s="243"/>
      <c r="AY129" s="1055">
        <f t="shared" si="87"/>
        <v>0</v>
      </c>
    </row>
    <row r="130" spans="1:51" hidden="1" outlineLevel="1">
      <c r="B130" s="231"/>
      <c r="C130" s="228"/>
      <c r="D130" s="228"/>
      <c r="E130" s="228"/>
      <c r="F130" s="228"/>
      <c r="G130" s="228"/>
      <c r="H130" s="228"/>
      <c r="I130" s="228"/>
      <c r="J130" s="228"/>
      <c r="K130" s="228"/>
      <c r="L130" s="228"/>
      <c r="M130" s="228"/>
      <c r="N130" s="228"/>
      <c r="O130" s="228"/>
      <c r="P130" s="228"/>
      <c r="Q130" s="228"/>
      <c r="R130" s="933"/>
      <c r="S130" s="933"/>
      <c r="T130" s="933"/>
      <c r="U130" s="228"/>
      <c r="V130" s="228"/>
      <c r="W130" s="228"/>
      <c r="X130" s="228"/>
      <c r="Y130" s="228"/>
      <c r="Z130" s="228"/>
      <c r="AA130" s="228"/>
      <c r="AB130" s="228"/>
      <c r="AC130" s="228"/>
      <c r="AD130" s="228"/>
      <c r="AE130" s="228"/>
      <c r="AF130" s="228"/>
      <c r="AG130" s="228"/>
      <c r="AH130" s="228"/>
      <c r="AI130" s="228"/>
      <c r="AJ130" s="319"/>
      <c r="AK130" s="332"/>
      <c r="AL130" s="332"/>
      <c r="AM130" s="332"/>
      <c r="AN130" s="332"/>
      <c r="AO130" s="332"/>
      <c r="AP130" s="332"/>
      <c r="AQ130" s="332"/>
      <c r="AR130" s="332"/>
      <c r="AS130" s="332"/>
      <c r="AT130" s="332"/>
      <c r="AU130" s="332"/>
      <c r="AV130" s="332"/>
      <c r="AW130" s="332"/>
      <c r="AX130" s="243"/>
      <c r="AY130" s="1055">
        <f t="shared" si="87"/>
        <v>0</v>
      </c>
    </row>
    <row r="131" spans="1:51" ht="30" outlineLevel="1">
      <c r="A131" s="396">
        <v>28</v>
      </c>
      <c r="B131" s="250" t="s">
        <v>356</v>
      </c>
      <c r="C131" s="228" t="s">
        <v>313</v>
      </c>
      <c r="D131" s="232"/>
      <c r="E131" s="232"/>
      <c r="F131" s="232"/>
      <c r="G131" s="232"/>
      <c r="H131" s="232"/>
      <c r="I131" s="232"/>
      <c r="J131" s="232"/>
      <c r="K131" s="232"/>
      <c r="L131" s="232"/>
      <c r="M131" s="232"/>
      <c r="N131" s="232"/>
      <c r="O131" s="232"/>
      <c r="P131" s="232"/>
      <c r="Q131" s="232"/>
      <c r="R131" s="930"/>
      <c r="S131" s="930"/>
      <c r="T131" s="930"/>
      <c r="U131" s="232">
        <v>12</v>
      </c>
      <c r="V131" s="232"/>
      <c r="W131" s="232"/>
      <c r="X131" s="232"/>
      <c r="Y131" s="232"/>
      <c r="Z131" s="232"/>
      <c r="AA131" s="232"/>
      <c r="AB131" s="232"/>
      <c r="AC131" s="232"/>
      <c r="AD131" s="232"/>
      <c r="AE131" s="232"/>
      <c r="AF131" s="232"/>
      <c r="AG131" s="232"/>
      <c r="AH131" s="232"/>
      <c r="AI131" s="232"/>
      <c r="AJ131" s="333"/>
      <c r="AK131" s="317"/>
      <c r="AL131" s="317">
        <v>1</v>
      </c>
      <c r="AM131" s="317"/>
      <c r="AN131" s="317"/>
      <c r="AO131" s="317"/>
      <c r="AP131" s="317"/>
      <c r="AQ131" s="322"/>
      <c r="AR131" s="322"/>
      <c r="AS131" s="322"/>
      <c r="AT131" s="322"/>
      <c r="AU131" s="322"/>
      <c r="AV131" s="322"/>
      <c r="AW131" s="322"/>
      <c r="AX131" s="233">
        <f>SUM(AJ131:AW131)</f>
        <v>1</v>
      </c>
      <c r="AY131" s="1055">
        <f t="shared" si="87"/>
        <v>1</v>
      </c>
    </row>
    <row r="132" spans="1:51" outlineLevel="1">
      <c r="B132" s="231" t="s">
        <v>357</v>
      </c>
      <c r="C132" s="274" t="s">
        <v>354</v>
      </c>
      <c r="D132" s="232">
        <v>88821.162376296503</v>
      </c>
      <c r="E132" s="232">
        <f>D132+($I132-$D132)/5</f>
        <v>88635.879302159825</v>
      </c>
      <c r="F132" s="232">
        <f>E132+($I132-$D132)/5</f>
        <v>88450.596228023147</v>
      </c>
      <c r="G132" s="232">
        <f>F132+($I132-$D132)/5</f>
        <v>88265.313153886469</v>
      </c>
      <c r="H132" s="232">
        <f>G132+($I132-$D132)/5</f>
        <v>88080.030079749791</v>
      </c>
      <c r="I132" s="232">
        <v>87894.747005613142</v>
      </c>
      <c r="J132" s="232">
        <v>87894.747005613142</v>
      </c>
      <c r="K132" s="713">
        <v>87894.747005613142</v>
      </c>
      <c r="L132" s="713">
        <v>87894.747005613142</v>
      </c>
      <c r="M132" s="713">
        <v>87894.747005613142</v>
      </c>
      <c r="N132" s="713">
        <v>87894.747005613142</v>
      </c>
      <c r="O132" s="713">
        <v>87894.747005613142</v>
      </c>
      <c r="P132" s="713">
        <v>87608.382576539952</v>
      </c>
      <c r="Q132" s="713">
        <v>87293.148239823102</v>
      </c>
      <c r="R132" s="936">
        <v>86997.160508202098</v>
      </c>
      <c r="S132" s="936">
        <v>86696.361125306998</v>
      </c>
      <c r="T132" s="936">
        <v>86395.561742411999</v>
      </c>
      <c r="U132" s="232">
        <f>U131</f>
        <v>12</v>
      </c>
      <c r="V132" s="232">
        <f t="shared" ref="V132:AI132" si="137">D132/SUM(D332:D333)*SUM(V332:V333)</f>
        <v>44.55000620757567</v>
      </c>
      <c r="W132" s="232">
        <f t="shared" si="137"/>
        <v>44.457073826574188</v>
      </c>
      <c r="X132" s="232">
        <f t="shared" si="137"/>
        <v>44.36414144557272</v>
      </c>
      <c r="Y132" s="232">
        <f t="shared" si="137"/>
        <v>44.271209064571245</v>
      </c>
      <c r="Z132" s="232">
        <f t="shared" si="137"/>
        <v>44.17827668356977</v>
      </c>
      <c r="AA132" s="232">
        <f t="shared" si="137"/>
        <v>44.085344302568309</v>
      </c>
      <c r="AB132" s="232">
        <f t="shared" si="137"/>
        <v>44.085344302568309</v>
      </c>
      <c r="AC132" s="232">
        <f t="shared" si="137"/>
        <v>44.085344302568309</v>
      </c>
      <c r="AD132" s="232">
        <f t="shared" si="137"/>
        <v>44.085344302568309</v>
      </c>
      <c r="AE132" s="232">
        <f t="shared" si="137"/>
        <v>44.085344302568309</v>
      </c>
      <c r="AF132" s="232">
        <f t="shared" si="137"/>
        <v>44.085344302568309</v>
      </c>
      <c r="AG132" s="232">
        <f t="shared" si="137"/>
        <v>44.085344302568309</v>
      </c>
      <c r="AH132" s="232">
        <f t="shared" si="137"/>
        <v>43.941712573917975</v>
      </c>
      <c r="AI132" s="232">
        <f t="shared" si="137"/>
        <v>43.783600573558431</v>
      </c>
      <c r="AJ132" s="318">
        <f t="shared" ref="AJ132:AK132" si="138">AJ131</f>
        <v>0</v>
      </c>
      <c r="AK132" s="318">
        <f t="shared" si="138"/>
        <v>0</v>
      </c>
      <c r="AL132" s="318">
        <f>AL131</f>
        <v>1</v>
      </c>
      <c r="AM132" s="318">
        <f t="shared" ref="AM132:AQ132" si="139">AM131</f>
        <v>0</v>
      </c>
      <c r="AN132" s="318">
        <f t="shared" si="139"/>
        <v>0</v>
      </c>
      <c r="AO132" s="318">
        <f t="shared" si="139"/>
        <v>0</v>
      </c>
      <c r="AP132" s="318">
        <f t="shared" si="139"/>
        <v>0</v>
      </c>
      <c r="AQ132" s="318">
        <f t="shared" si="139"/>
        <v>0</v>
      </c>
      <c r="AR132" s="318">
        <f t="shared" ref="AR132" si="140">AR131</f>
        <v>0</v>
      </c>
      <c r="AS132" s="318">
        <f t="shared" ref="AS132" si="141">AS131</f>
        <v>0</v>
      </c>
      <c r="AT132" s="318">
        <f t="shared" ref="AT132" si="142">AT131</f>
        <v>0</v>
      </c>
      <c r="AU132" s="318">
        <f t="shared" ref="AU132" si="143">AU131</f>
        <v>0</v>
      </c>
      <c r="AV132" s="318">
        <f t="shared" ref="AV132" si="144">AV131</f>
        <v>0</v>
      </c>
      <c r="AW132" s="318">
        <f t="shared" ref="AW132" si="145">AW131</f>
        <v>0</v>
      </c>
      <c r="AX132" s="243"/>
      <c r="AY132" s="1055">
        <f t="shared" si="87"/>
        <v>1</v>
      </c>
    </row>
    <row r="133" spans="1:51" outlineLevel="1">
      <c r="B133" s="231"/>
      <c r="C133" s="228"/>
      <c r="D133" s="228"/>
      <c r="E133" s="228"/>
      <c r="F133" s="228"/>
      <c r="G133" s="228"/>
      <c r="H133" s="228"/>
      <c r="I133" s="228"/>
      <c r="J133" s="228"/>
      <c r="K133" s="228"/>
      <c r="L133" s="228"/>
      <c r="M133" s="228"/>
      <c r="N133" s="228"/>
      <c r="O133" s="228"/>
      <c r="P133" s="228"/>
      <c r="Q133" s="228"/>
      <c r="R133" s="933"/>
      <c r="S133" s="933"/>
      <c r="T133" s="933"/>
      <c r="U133" s="228"/>
      <c r="V133" s="228"/>
      <c r="W133" s="228"/>
      <c r="X133" s="228"/>
      <c r="Y133" s="228"/>
      <c r="Z133" s="228"/>
      <c r="AA133" s="228"/>
      <c r="AB133" s="228"/>
      <c r="AC133" s="228"/>
      <c r="AD133" s="228"/>
      <c r="AE133" s="228"/>
      <c r="AF133" s="228"/>
      <c r="AG133" s="228"/>
      <c r="AH133" s="228"/>
      <c r="AI133" s="228"/>
      <c r="AJ133" s="319"/>
      <c r="AK133" s="332"/>
      <c r="AL133" s="332"/>
      <c r="AM133" s="332"/>
      <c r="AN133" s="332"/>
      <c r="AO133" s="332"/>
      <c r="AP133" s="332"/>
      <c r="AQ133" s="332"/>
      <c r="AR133" s="332"/>
      <c r="AS133" s="332"/>
      <c r="AT133" s="332"/>
      <c r="AU133" s="332"/>
      <c r="AV133" s="332"/>
      <c r="AW133" s="332"/>
      <c r="AX133" s="243"/>
      <c r="AY133" s="1055">
        <f t="shared" si="87"/>
        <v>0</v>
      </c>
    </row>
    <row r="134" spans="1:51" ht="30" hidden="1" outlineLevel="1">
      <c r="A134" s="396">
        <v>29</v>
      </c>
      <c r="B134" s="250" t="s">
        <v>358</v>
      </c>
      <c r="C134" s="228" t="s">
        <v>313</v>
      </c>
      <c r="D134" s="232"/>
      <c r="E134" s="232"/>
      <c r="F134" s="232"/>
      <c r="G134" s="232"/>
      <c r="H134" s="232"/>
      <c r="I134" s="232"/>
      <c r="J134" s="232"/>
      <c r="K134" s="232"/>
      <c r="L134" s="232"/>
      <c r="M134" s="232"/>
      <c r="N134" s="232"/>
      <c r="O134" s="232"/>
      <c r="P134" s="232"/>
      <c r="Q134" s="232"/>
      <c r="R134" s="930"/>
      <c r="S134" s="930"/>
      <c r="T134" s="930"/>
      <c r="U134" s="232">
        <v>3</v>
      </c>
      <c r="V134" s="232"/>
      <c r="W134" s="232"/>
      <c r="X134" s="232"/>
      <c r="Y134" s="232"/>
      <c r="Z134" s="232"/>
      <c r="AA134" s="232"/>
      <c r="AB134" s="232"/>
      <c r="AC134" s="232"/>
      <c r="AD134" s="232"/>
      <c r="AE134" s="232"/>
      <c r="AF134" s="232"/>
      <c r="AG134" s="232"/>
      <c r="AH134" s="232"/>
      <c r="AI134" s="232"/>
      <c r="AJ134" s="333"/>
      <c r="AK134" s="317"/>
      <c r="AL134" s="317"/>
      <c r="AM134" s="317"/>
      <c r="AN134" s="317"/>
      <c r="AO134" s="317"/>
      <c r="AP134" s="317"/>
      <c r="AQ134" s="322"/>
      <c r="AR134" s="322"/>
      <c r="AS134" s="322"/>
      <c r="AT134" s="322"/>
      <c r="AU134" s="322"/>
      <c r="AV134" s="322"/>
      <c r="AW134" s="322"/>
      <c r="AX134" s="233">
        <f>SUM(AJ134:AW134)</f>
        <v>0</v>
      </c>
      <c r="AY134" s="1055">
        <f t="shared" si="87"/>
        <v>0</v>
      </c>
    </row>
    <row r="135" spans="1:51" hidden="1" outlineLevel="1">
      <c r="B135" s="231" t="s">
        <v>314</v>
      </c>
      <c r="C135" s="228" t="s">
        <v>315</v>
      </c>
      <c r="D135" s="232"/>
      <c r="E135" s="232"/>
      <c r="F135" s="232"/>
      <c r="G135" s="232"/>
      <c r="H135" s="232"/>
      <c r="I135" s="232"/>
      <c r="J135" s="232"/>
      <c r="K135" s="232"/>
      <c r="L135" s="232"/>
      <c r="M135" s="232"/>
      <c r="N135" s="232"/>
      <c r="O135" s="232"/>
      <c r="P135" s="232"/>
      <c r="Q135" s="232"/>
      <c r="R135" s="930"/>
      <c r="S135" s="930"/>
      <c r="T135" s="930"/>
      <c r="U135" s="232">
        <f>U134</f>
        <v>3</v>
      </c>
      <c r="V135" s="232"/>
      <c r="W135" s="232"/>
      <c r="X135" s="232"/>
      <c r="Y135" s="232"/>
      <c r="Z135" s="232"/>
      <c r="AA135" s="232"/>
      <c r="AB135" s="232"/>
      <c r="AC135" s="232"/>
      <c r="AD135" s="232"/>
      <c r="AE135" s="232"/>
      <c r="AF135" s="232"/>
      <c r="AG135" s="232"/>
      <c r="AH135" s="232"/>
      <c r="AI135" s="232"/>
      <c r="AJ135" s="318">
        <f>AJ134</f>
        <v>0</v>
      </c>
      <c r="AK135" s="318">
        <f t="shared" ref="AK135" si="146">AK134</f>
        <v>0</v>
      </c>
      <c r="AL135" s="318">
        <f t="shared" ref="AL135" si="147">AL134</f>
        <v>0</v>
      </c>
      <c r="AM135" s="318">
        <f t="shared" ref="AM135" si="148">AM134</f>
        <v>0</v>
      </c>
      <c r="AN135" s="318">
        <f t="shared" ref="AN135" si="149">AN134</f>
        <v>0</v>
      </c>
      <c r="AO135" s="318">
        <f t="shared" ref="AO135" si="150">AO134</f>
        <v>0</v>
      </c>
      <c r="AP135" s="318">
        <f t="shared" ref="AP135" si="151">AP134</f>
        <v>0</v>
      </c>
      <c r="AQ135" s="318">
        <f t="shared" ref="AQ135" si="152">AQ134</f>
        <v>0</v>
      </c>
      <c r="AR135" s="318">
        <f t="shared" ref="AR135" si="153">AR134</f>
        <v>0</v>
      </c>
      <c r="AS135" s="318">
        <f t="shared" ref="AS135" si="154">AS134</f>
        <v>0</v>
      </c>
      <c r="AT135" s="318">
        <f t="shared" ref="AT135" si="155">AT134</f>
        <v>0</v>
      </c>
      <c r="AU135" s="318">
        <f t="shared" ref="AU135" si="156">AU134</f>
        <v>0</v>
      </c>
      <c r="AV135" s="318">
        <f t="shared" ref="AV135" si="157">AV134</f>
        <v>0</v>
      </c>
      <c r="AW135" s="318">
        <f t="shared" ref="AW135" si="158">AW134</f>
        <v>0</v>
      </c>
      <c r="AX135" s="243"/>
      <c r="AY135" s="1055">
        <f t="shared" si="87"/>
        <v>0</v>
      </c>
    </row>
    <row r="136" spans="1:51" hidden="1" outlineLevel="1">
      <c r="B136" s="231"/>
      <c r="C136" s="228"/>
      <c r="D136" s="228"/>
      <c r="E136" s="228"/>
      <c r="F136" s="228"/>
      <c r="G136" s="228"/>
      <c r="H136" s="228"/>
      <c r="I136" s="228"/>
      <c r="J136" s="228"/>
      <c r="K136" s="228"/>
      <c r="L136" s="228"/>
      <c r="M136" s="228"/>
      <c r="N136" s="228"/>
      <c r="O136" s="228"/>
      <c r="P136" s="228"/>
      <c r="Q136" s="228"/>
      <c r="R136" s="933"/>
      <c r="S136" s="933"/>
      <c r="T136" s="933"/>
      <c r="U136" s="228"/>
      <c r="V136" s="228"/>
      <c r="W136" s="228"/>
      <c r="X136" s="228"/>
      <c r="Y136" s="228"/>
      <c r="Z136" s="228"/>
      <c r="AA136" s="228"/>
      <c r="AB136" s="228"/>
      <c r="AC136" s="228"/>
      <c r="AD136" s="228"/>
      <c r="AE136" s="228"/>
      <c r="AF136" s="228"/>
      <c r="AG136" s="228"/>
      <c r="AH136" s="228"/>
      <c r="AI136" s="228"/>
      <c r="AJ136" s="319"/>
      <c r="AK136" s="332"/>
      <c r="AL136" s="332"/>
      <c r="AM136" s="332"/>
      <c r="AN136" s="332"/>
      <c r="AO136" s="332"/>
      <c r="AP136" s="332"/>
      <c r="AQ136" s="332"/>
      <c r="AR136" s="332"/>
      <c r="AS136" s="332"/>
      <c r="AT136" s="332"/>
      <c r="AU136" s="332"/>
      <c r="AV136" s="332"/>
      <c r="AW136" s="332"/>
      <c r="AX136" s="243"/>
      <c r="AY136" s="1055">
        <f t="shared" si="87"/>
        <v>0</v>
      </c>
    </row>
    <row r="137" spans="1:51" ht="30" hidden="1" outlineLevel="1">
      <c r="A137" s="396">
        <v>30</v>
      </c>
      <c r="B137" s="250" t="s">
        <v>359</v>
      </c>
      <c r="C137" s="228" t="s">
        <v>313</v>
      </c>
      <c r="D137" s="232"/>
      <c r="E137" s="232"/>
      <c r="F137" s="232"/>
      <c r="G137" s="232"/>
      <c r="H137" s="232"/>
      <c r="I137" s="232"/>
      <c r="J137" s="232"/>
      <c r="K137" s="232"/>
      <c r="L137" s="232"/>
      <c r="M137" s="232"/>
      <c r="N137" s="232"/>
      <c r="O137" s="232"/>
      <c r="P137" s="232"/>
      <c r="Q137" s="232"/>
      <c r="R137" s="930"/>
      <c r="S137" s="930"/>
      <c r="T137" s="930"/>
      <c r="U137" s="232">
        <v>12</v>
      </c>
      <c r="V137" s="232"/>
      <c r="W137" s="232"/>
      <c r="X137" s="232"/>
      <c r="Y137" s="232"/>
      <c r="Z137" s="232"/>
      <c r="AA137" s="232"/>
      <c r="AB137" s="232"/>
      <c r="AC137" s="232"/>
      <c r="AD137" s="232"/>
      <c r="AE137" s="232"/>
      <c r="AF137" s="232"/>
      <c r="AG137" s="232"/>
      <c r="AH137" s="232"/>
      <c r="AI137" s="232"/>
      <c r="AJ137" s="333"/>
      <c r="AK137" s="317"/>
      <c r="AL137" s="317"/>
      <c r="AM137" s="317"/>
      <c r="AN137" s="317"/>
      <c r="AO137" s="317"/>
      <c r="AP137" s="317"/>
      <c r="AQ137" s="322"/>
      <c r="AR137" s="322"/>
      <c r="AS137" s="322"/>
      <c r="AT137" s="322"/>
      <c r="AU137" s="322"/>
      <c r="AV137" s="322"/>
      <c r="AW137" s="322"/>
      <c r="AX137" s="233">
        <f>SUM(AJ137:AW137)</f>
        <v>0</v>
      </c>
      <c r="AY137" s="1055">
        <f t="shared" si="87"/>
        <v>0</v>
      </c>
    </row>
    <row r="138" spans="1:51" hidden="1" outlineLevel="1">
      <c r="B138" s="231" t="s">
        <v>314</v>
      </c>
      <c r="C138" s="228" t="s">
        <v>315</v>
      </c>
      <c r="D138" s="232"/>
      <c r="E138" s="232"/>
      <c r="F138" s="232"/>
      <c r="G138" s="232"/>
      <c r="H138" s="232"/>
      <c r="I138" s="232"/>
      <c r="J138" s="232"/>
      <c r="K138" s="232"/>
      <c r="L138" s="232"/>
      <c r="M138" s="232"/>
      <c r="N138" s="232"/>
      <c r="O138" s="232"/>
      <c r="P138" s="232"/>
      <c r="Q138" s="232"/>
      <c r="R138" s="930"/>
      <c r="S138" s="930"/>
      <c r="T138" s="930"/>
      <c r="U138" s="232">
        <f>U137</f>
        <v>12</v>
      </c>
      <c r="V138" s="232"/>
      <c r="W138" s="232"/>
      <c r="X138" s="232"/>
      <c r="Y138" s="232"/>
      <c r="Z138" s="232"/>
      <c r="AA138" s="232"/>
      <c r="AB138" s="232"/>
      <c r="AC138" s="232"/>
      <c r="AD138" s="232"/>
      <c r="AE138" s="232"/>
      <c r="AF138" s="232"/>
      <c r="AG138" s="232"/>
      <c r="AH138" s="232"/>
      <c r="AI138" s="232"/>
      <c r="AJ138" s="318">
        <f>AJ137</f>
        <v>0</v>
      </c>
      <c r="AK138" s="318">
        <f t="shared" ref="AK138" si="159">AK137</f>
        <v>0</v>
      </c>
      <c r="AL138" s="318">
        <f t="shared" ref="AL138" si="160">AL137</f>
        <v>0</v>
      </c>
      <c r="AM138" s="318">
        <f t="shared" ref="AM138" si="161">AM137</f>
        <v>0</v>
      </c>
      <c r="AN138" s="318">
        <f t="shared" ref="AN138" si="162">AN137</f>
        <v>0</v>
      </c>
      <c r="AO138" s="318">
        <f t="shared" ref="AO138" si="163">AO137</f>
        <v>0</v>
      </c>
      <c r="AP138" s="318">
        <f t="shared" ref="AP138" si="164">AP137</f>
        <v>0</v>
      </c>
      <c r="AQ138" s="318">
        <f t="shared" ref="AQ138" si="165">AQ137</f>
        <v>0</v>
      </c>
      <c r="AR138" s="318">
        <f t="shared" ref="AR138" si="166">AR137</f>
        <v>0</v>
      </c>
      <c r="AS138" s="318">
        <f t="shared" ref="AS138" si="167">AS137</f>
        <v>0</v>
      </c>
      <c r="AT138" s="318">
        <f t="shared" ref="AT138" si="168">AT137</f>
        <v>0</v>
      </c>
      <c r="AU138" s="318">
        <f t="shared" ref="AU138" si="169">AU137</f>
        <v>0</v>
      </c>
      <c r="AV138" s="318">
        <f t="shared" ref="AV138" si="170">AV137</f>
        <v>0</v>
      </c>
      <c r="AW138" s="318">
        <f t="shared" ref="AW138" si="171">AW137</f>
        <v>0</v>
      </c>
      <c r="AX138" s="243"/>
      <c r="AY138" s="1055">
        <f t="shared" si="87"/>
        <v>0</v>
      </c>
    </row>
    <row r="139" spans="1:51" hidden="1" outlineLevel="1">
      <c r="B139" s="231"/>
      <c r="C139" s="228"/>
      <c r="D139" s="228"/>
      <c r="E139" s="228"/>
      <c r="F139" s="228"/>
      <c r="G139" s="228"/>
      <c r="H139" s="228"/>
      <c r="I139" s="228"/>
      <c r="J139" s="228"/>
      <c r="K139" s="228"/>
      <c r="L139" s="228"/>
      <c r="M139" s="228"/>
      <c r="N139" s="228"/>
      <c r="O139" s="228"/>
      <c r="P139" s="228"/>
      <c r="Q139" s="228"/>
      <c r="R139" s="933"/>
      <c r="S139" s="933"/>
      <c r="T139" s="933"/>
      <c r="U139" s="228"/>
      <c r="V139" s="228"/>
      <c r="W139" s="228"/>
      <c r="X139" s="228"/>
      <c r="Y139" s="228"/>
      <c r="Z139" s="228"/>
      <c r="AA139" s="228"/>
      <c r="AB139" s="228"/>
      <c r="AC139" s="228"/>
      <c r="AD139" s="228"/>
      <c r="AE139" s="228"/>
      <c r="AF139" s="228"/>
      <c r="AG139" s="228"/>
      <c r="AH139" s="228"/>
      <c r="AI139" s="228"/>
      <c r="AJ139" s="319"/>
      <c r="AK139" s="332"/>
      <c r="AL139" s="332"/>
      <c r="AM139" s="332"/>
      <c r="AN139" s="332"/>
      <c r="AO139" s="332"/>
      <c r="AP139" s="332"/>
      <c r="AQ139" s="332"/>
      <c r="AR139" s="332"/>
      <c r="AS139" s="332"/>
      <c r="AT139" s="332"/>
      <c r="AU139" s="332"/>
      <c r="AV139" s="332"/>
      <c r="AW139" s="332"/>
      <c r="AX139" s="243"/>
      <c r="AY139" s="1055">
        <f t="shared" si="87"/>
        <v>0</v>
      </c>
    </row>
    <row r="140" spans="1:51" hidden="1" outlineLevel="1">
      <c r="A140" s="396">
        <v>31</v>
      </c>
      <c r="B140" s="250" t="s">
        <v>360</v>
      </c>
      <c r="C140" s="228" t="s">
        <v>313</v>
      </c>
      <c r="D140" s="232"/>
      <c r="E140" s="232"/>
      <c r="F140" s="232"/>
      <c r="G140" s="232"/>
      <c r="H140" s="232"/>
      <c r="I140" s="232"/>
      <c r="J140" s="232"/>
      <c r="K140" s="232"/>
      <c r="L140" s="232"/>
      <c r="M140" s="232"/>
      <c r="N140" s="232"/>
      <c r="O140" s="232"/>
      <c r="P140" s="232"/>
      <c r="Q140" s="232"/>
      <c r="R140" s="930"/>
      <c r="S140" s="930"/>
      <c r="T140" s="930"/>
      <c r="U140" s="232">
        <v>12</v>
      </c>
      <c r="V140" s="232"/>
      <c r="W140" s="232"/>
      <c r="X140" s="232"/>
      <c r="Y140" s="232"/>
      <c r="Z140" s="232"/>
      <c r="AA140" s="232"/>
      <c r="AB140" s="232"/>
      <c r="AC140" s="232"/>
      <c r="AD140" s="232"/>
      <c r="AE140" s="232"/>
      <c r="AF140" s="232"/>
      <c r="AG140" s="232"/>
      <c r="AH140" s="232"/>
      <c r="AI140" s="232"/>
      <c r="AJ140" s="333"/>
      <c r="AK140" s="317"/>
      <c r="AL140" s="317"/>
      <c r="AM140" s="317"/>
      <c r="AN140" s="317"/>
      <c r="AO140" s="317"/>
      <c r="AP140" s="317"/>
      <c r="AQ140" s="322"/>
      <c r="AR140" s="322"/>
      <c r="AS140" s="322"/>
      <c r="AT140" s="322"/>
      <c r="AU140" s="322"/>
      <c r="AV140" s="322"/>
      <c r="AW140" s="322"/>
      <c r="AX140" s="233">
        <f>SUM(AJ140:AW140)</f>
        <v>0</v>
      </c>
      <c r="AY140" s="1055">
        <f t="shared" si="87"/>
        <v>0</v>
      </c>
    </row>
    <row r="141" spans="1:51" hidden="1" outlineLevel="1">
      <c r="B141" s="231" t="s">
        <v>314</v>
      </c>
      <c r="C141" s="228" t="s">
        <v>315</v>
      </c>
      <c r="D141" s="232"/>
      <c r="E141" s="232"/>
      <c r="F141" s="232"/>
      <c r="G141" s="232"/>
      <c r="H141" s="232"/>
      <c r="I141" s="232"/>
      <c r="J141" s="232"/>
      <c r="K141" s="232"/>
      <c r="L141" s="232"/>
      <c r="M141" s="232"/>
      <c r="N141" s="232"/>
      <c r="O141" s="232"/>
      <c r="P141" s="232"/>
      <c r="Q141" s="232"/>
      <c r="R141" s="930"/>
      <c r="S141" s="930"/>
      <c r="T141" s="930"/>
      <c r="U141" s="232">
        <f>U140</f>
        <v>12</v>
      </c>
      <c r="V141" s="232"/>
      <c r="W141" s="232"/>
      <c r="X141" s="232"/>
      <c r="Y141" s="232"/>
      <c r="Z141" s="232"/>
      <c r="AA141" s="232"/>
      <c r="AB141" s="232"/>
      <c r="AC141" s="232"/>
      <c r="AD141" s="232"/>
      <c r="AE141" s="232"/>
      <c r="AF141" s="232"/>
      <c r="AG141" s="232"/>
      <c r="AH141" s="232"/>
      <c r="AI141" s="232"/>
      <c r="AJ141" s="318">
        <f>AJ140</f>
        <v>0</v>
      </c>
      <c r="AK141" s="318">
        <f t="shared" ref="AK141" si="172">AK140</f>
        <v>0</v>
      </c>
      <c r="AL141" s="318">
        <f t="shared" ref="AL141" si="173">AL140</f>
        <v>0</v>
      </c>
      <c r="AM141" s="318">
        <f t="shared" ref="AM141" si="174">AM140</f>
        <v>0</v>
      </c>
      <c r="AN141" s="318">
        <f t="shared" ref="AN141" si="175">AN140</f>
        <v>0</v>
      </c>
      <c r="AO141" s="318">
        <f t="shared" ref="AO141" si="176">AO140</f>
        <v>0</v>
      </c>
      <c r="AP141" s="318">
        <f t="shared" ref="AP141" si="177">AP140</f>
        <v>0</v>
      </c>
      <c r="AQ141" s="318">
        <f t="shared" ref="AQ141" si="178">AQ140</f>
        <v>0</v>
      </c>
      <c r="AR141" s="318">
        <f t="shared" ref="AR141" si="179">AR140</f>
        <v>0</v>
      </c>
      <c r="AS141" s="318">
        <f t="shared" ref="AS141" si="180">AS140</f>
        <v>0</v>
      </c>
      <c r="AT141" s="318">
        <f t="shared" ref="AT141" si="181">AT140</f>
        <v>0</v>
      </c>
      <c r="AU141" s="318">
        <f t="shared" ref="AU141" si="182">AU140</f>
        <v>0</v>
      </c>
      <c r="AV141" s="318">
        <f t="shared" ref="AV141" si="183">AV140</f>
        <v>0</v>
      </c>
      <c r="AW141" s="318">
        <f t="shared" ref="AW141" si="184">AW140</f>
        <v>0</v>
      </c>
      <c r="AX141" s="243"/>
      <c r="AY141" s="1055">
        <f t="shared" si="87"/>
        <v>0</v>
      </c>
    </row>
    <row r="142" spans="1:51" hidden="1" outlineLevel="1">
      <c r="B142" s="250"/>
      <c r="C142" s="228"/>
      <c r="D142" s="228"/>
      <c r="E142" s="228"/>
      <c r="F142" s="228"/>
      <c r="G142" s="228"/>
      <c r="H142" s="228"/>
      <c r="I142" s="228"/>
      <c r="J142" s="228"/>
      <c r="K142" s="228"/>
      <c r="L142" s="228"/>
      <c r="M142" s="228"/>
      <c r="N142" s="228"/>
      <c r="O142" s="228"/>
      <c r="P142" s="228"/>
      <c r="Q142" s="228"/>
      <c r="R142" s="933"/>
      <c r="S142" s="933"/>
      <c r="T142" s="933"/>
      <c r="U142" s="228"/>
      <c r="V142" s="228"/>
      <c r="W142" s="228"/>
      <c r="X142" s="228"/>
      <c r="Y142" s="228"/>
      <c r="Z142" s="228"/>
      <c r="AA142" s="228"/>
      <c r="AB142" s="228"/>
      <c r="AC142" s="228"/>
      <c r="AD142" s="228"/>
      <c r="AE142" s="228"/>
      <c r="AF142" s="228"/>
      <c r="AG142" s="228"/>
      <c r="AH142" s="228"/>
      <c r="AI142" s="228"/>
      <c r="AJ142" s="319"/>
      <c r="AK142" s="332"/>
      <c r="AL142" s="332"/>
      <c r="AM142" s="332"/>
      <c r="AN142" s="332"/>
      <c r="AO142" s="332"/>
      <c r="AP142" s="332"/>
      <c r="AQ142" s="332"/>
      <c r="AR142" s="332"/>
      <c r="AS142" s="332"/>
      <c r="AT142" s="332"/>
      <c r="AU142" s="332"/>
      <c r="AV142" s="332"/>
      <c r="AW142" s="332"/>
      <c r="AX142" s="243"/>
      <c r="AY142" s="1055">
        <f t="shared" si="87"/>
        <v>0</v>
      </c>
    </row>
    <row r="143" spans="1:51" ht="15.75" hidden="1" customHeight="1" outlineLevel="1">
      <c r="A143" s="396">
        <v>32</v>
      </c>
      <c r="B143" s="250" t="s">
        <v>361</v>
      </c>
      <c r="C143" s="228" t="s">
        <v>313</v>
      </c>
      <c r="D143" s="232"/>
      <c r="E143" s="232"/>
      <c r="F143" s="232"/>
      <c r="G143" s="232"/>
      <c r="H143" s="232"/>
      <c r="I143" s="232"/>
      <c r="J143" s="232"/>
      <c r="K143" s="232"/>
      <c r="L143" s="232"/>
      <c r="M143" s="232"/>
      <c r="N143" s="232"/>
      <c r="O143" s="232"/>
      <c r="P143" s="232"/>
      <c r="Q143" s="232"/>
      <c r="R143" s="930"/>
      <c r="S143" s="930"/>
      <c r="T143" s="930"/>
      <c r="U143" s="232">
        <v>12</v>
      </c>
      <c r="V143" s="232"/>
      <c r="W143" s="232"/>
      <c r="X143" s="232"/>
      <c r="Y143" s="232"/>
      <c r="Z143" s="232"/>
      <c r="AA143" s="232"/>
      <c r="AB143" s="232"/>
      <c r="AC143" s="232"/>
      <c r="AD143" s="232"/>
      <c r="AE143" s="232"/>
      <c r="AF143" s="232"/>
      <c r="AG143" s="232"/>
      <c r="AH143" s="232"/>
      <c r="AI143" s="232"/>
      <c r="AJ143" s="333"/>
      <c r="AK143" s="317"/>
      <c r="AL143" s="317"/>
      <c r="AM143" s="317"/>
      <c r="AN143" s="317"/>
      <c r="AO143" s="317"/>
      <c r="AP143" s="317"/>
      <c r="AQ143" s="322"/>
      <c r="AR143" s="322"/>
      <c r="AS143" s="322"/>
      <c r="AT143" s="322"/>
      <c r="AU143" s="322"/>
      <c r="AV143" s="322"/>
      <c r="AW143" s="322"/>
      <c r="AX143" s="233">
        <f>SUM(AJ143:AW143)</f>
        <v>0</v>
      </c>
      <c r="AY143" s="1055">
        <f t="shared" si="87"/>
        <v>0</v>
      </c>
    </row>
    <row r="144" spans="1:51" hidden="1" outlineLevel="1">
      <c r="B144" s="231" t="s">
        <v>314</v>
      </c>
      <c r="C144" s="228" t="s">
        <v>315</v>
      </c>
      <c r="D144" s="232"/>
      <c r="E144" s="232"/>
      <c r="F144" s="232"/>
      <c r="G144" s="232"/>
      <c r="H144" s="232"/>
      <c r="I144" s="232"/>
      <c r="J144" s="232"/>
      <c r="K144" s="232"/>
      <c r="L144" s="232"/>
      <c r="M144" s="232"/>
      <c r="N144" s="232"/>
      <c r="O144" s="232"/>
      <c r="P144" s="232"/>
      <c r="Q144" s="232"/>
      <c r="R144" s="930"/>
      <c r="S144" s="930"/>
      <c r="T144" s="930"/>
      <c r="U144" s="232">
        <f>U143</f>
        <v>12</v>
      </c>
      <c r="V144" s="232"/>
      <c r="W144" s="232"/>
      <c r="X144" s="232"/>
      <c r="Y144" s="232"/>
      <c r="Z144" s="232"/>
      <c r="AA144" s="232"/>
      <c r="AB144" s="232"/>
      <c r="AC144" s="232"/>
      <c r="AD144" s="232"/>
      <c r="AE144" s="232"/>
      <c r="AF144" s="232"/>
      <c r="AG144" s="232"/>
      <c r="AH144" s="232"/>
      <c r="AI144" s="232"/>
      <c r="AJ144" s="318">
        <f>AJ143</f>
        <v>0</v>
      </c>
      <c r="AK144" s="318">
        <f t="shared" ref="AK144" si="185">AK143</f>
        <v>0</v>
      </c>
      <c r="AL144" s="318">
        <f t="shared" ref="AL144" si="186">AL143</f>
        <v>0</v>
      </c>
      <c r="AM144" s="318">
        <f t="shared" ref="AM144" si="187">AM143</f>
        <v>0</v>
      </c>
      <c r="AN144" s="318">
        <f t="shared" ref="AN144" si="188">AN143</f>
        <v>0</v>
      </c>
      <c r="AO144" s="318">
        <f t="shared" ref="AO144" si="189">AO143</f>
        <v>0</v>
      </c>
      <c r="AP144" s="318">
        <f t="shared" ref="AP144" si="190">AP143</f>
        <v>0</v>
      </c>
      <c r="AQ144" s="318">
        <f t="shared" ref="AQ144" si="191">AQ143</f>
        <v>0</v>
      </c>
      <c r="AR144" s="318">
        <f t="shared" ref="AR144" si="192">AR143</f>
        <v>0</v>
      </c>
      <c r="AS144" s="318">
        <f t="shared" ref="AS144" si="193">AS143</f>
        <v>0</v>
      </c>
      <c r="AT144" s="318">
        <f t="shared" ref="AT144" si="194">AT143</f>
        <v>0</v>
      </c>
      <c r="AU144" s="318">
        <f t="shared" ref="AU144" si="195">AU143</f>
        <v>0</v>
      </c>
      <c r="AV144" s="318">
        <f t="shared" ref="AV144" si="196">AV143</f>
        <v>0</v>
      </c>
      <c r="AW144" s="318">
        <f t="shared" ref="AW144" si="197">AW143</f>
        <v>0</v>
      </c>
      <c r="AX144" s="243"/>
      <c r="AY144" s="1055">
        <f t="shared" si="87"/>
        <v>0</v>
      </c>
    </row>
    <row r="145" spans="1:51" hidden="1" outlineLevel="1">
      <c r="B145" s="250"/>
      <c r="C145" s="228"/>
      <c r="D145" s="228"/>
      <c r="E145" s="228"/>
      <c r="F145" s="228"/>
      <c r="G145" s="228"/>
      <c r="H145" s="228"/>
      <c r="I145" s="228"/>
      <c r="J145" s="228"/>
      <c r="K145" s="228"/>
      <c r="L145" s="228"/>
      <c r="M145" s="228"/>
      <c r="N145" s="228"/>
      <c r="O145" s="228"/>
      <c r="P145" s="228"/>
      <c r="Q145" s="228"/>
      <c r="R145" s="933"/>
      <c r="S145" s="933"/>
      <c r="T145" s="933"/>
      <c r="U145" s="228"/>
      <c r="V145" s="228"/>
      <c r="W145" s="228"/>
      <c r="X145" s="228"/>
      <c r="Y145" s="228"/>
      <c r="Z145" s="228"/>
      <c r="AA145" s="228"/>
      <c r="AB145" s="228"/>
      <c r="AC145" s="228"/>
      <c r="AD145" s="228"/>
      <c r="AE145" s="228"/>
      <c r="AF145" s="228"/>
      <c r="AG145" s="228"/>
      <c r="AH145" s="228"/>
      <c r="AI145" s="228"/>
      <c r="AJ145" s="319"/>
      <c r="AK145" s="332"/>
      <c r="AL145" s="332"/>
      <c r="AM145" s="332"/>
      <c r="AN145" s="332"/>
      <c r="AO145" s="332"/>
      <c r="AP145" s="332"/>
      <c r="AQ145" s="332"/>
      <c r="AR145" s="332"/>
      <c r="AS145" s="332"/>
      <c r="AT145" s="332"/>
      <c r="AU145" s="332"/>
      <c r="AV145" s="332"/>
      <c r="AW145" s="332"/>
      <c r="AX145" s="243"/>
      <c r="AY145" s="1055">
        <f t="shared" si="87"/>
        <v>0</v>
      </c>
    </row>
    <row r="146" spans="1:51" ht="18" outlineLevel="1">
      <c r="B146" s="1" t="s">
        <v>362</v>
      </c>
      <c r="C146" s="228"/>
      <c r="D146" s="228"/>
      <c r="E146" s="228"/>
      <c r="F146" s="228"/>
      <c r="G146" s="228"/>
      <c r="H146" s="228"/>
      <c r="I146" s="228"/>
      <c r="J146" s="228"/>
      <c r="K146" s="228"/>
      <c r="L146" s="228"/>
      <c r="M146" s="228"/>
      <c r="N146" s="228"/>
      <c r="O146" s="228"/>
      <c r="P146" s="228"/>
      <c r="Q146" s="228"/>
      <c r="R146" s="933"/>
      <c r="S146" s="933"/>
      <c r="T146" s="933"/>
      <c r="U146" s="228"/>
      <c r="V146" s="228"/>
      <c r="W146" s="228"/>
      <c r="X146" s="228"/>
      <c r="Y146" s="228"/>
      <c r="Z146" s="228"/>
      <c r="AA146" s="228"/>
      <c r="AB146" s="228"/>
      <c r="AC146" s="228"/>
      <c r="AD146" s="228"/>
      <c r="AE146" s="228"/>
      <c r="AF146" s="228"/>
      <c r="AG146" s="228"/>
      <c r="AH146" s="228"/>
      <c r="AI146" s="228"/>
      <c r="AJ146" s="319"/>
      <c r="AK146" s="332"/>
      <c r="AL146" s="332"/>
      <c r="AM146" s="332"/>
      <c r="AN146" s="332"/>
      <c r="AO146" s="332"/>
      <c r="AP146" s="332"/>
      <c r="AQ146" s="332"/>
      <c r="AR146" s="332"/>
      <c r="AS146" s="332"/>
      <c r="AT146" s="332"/>
      <c r="AU146" s="332"/>
      <c r="AV146" s="332"/>
      <c r="AW146" s="332"/>
      <c r="AX146" s="243"/>
      <c r="AY146" s="1055">
        <f t="shared" si="87"/>
        <v>0</v>
      </c>
    </row>
    <row r="147" spans="1:51" ht="15.75" outlineLevel="1">
      <c r="B147" s="394" t="s">
        <v>309</v>
      </c>
      <c r="C147" s="226"/>
      <c r="D147" s="226"/>
      <c r="E147" s="226"/>
      <c r="F147" s="226"/>
      <c r="G147" s="226"/>
      <c r="H147" s="226"/>
      <c r="I147" s="226"/>
      <c r="J147" s="226"/>
      <c r="K147" s="226"/>
      <c r="L147" s="226"/>
      <c r="M147" s="226"/>
      <c r="N147" s="226"/>
      <c r="O147" s="226"/>
      <c r="P147" s="226"/>
      <c r="Q147" s="226"/>
      <c r="R147" s="929"/>
      <c r="S147" s="929"/>
      <c r="T147" s="929"/>
      <c r="U147" s="227"/>
      <c r="V147" s="226"/>
      <c r="W147" s="226"/>
      <c r="X147" s="226"/>
      <c r="Y147" s="226"/>
      <c r="Z147" s="226"/>
      <c r="AA147" s="226"/>
      <c r="AB147" s="226"/>
      <c r="AC147" s="226"/>
      <c r="AD147" s="226"/>
      <c r="AE147" s="226"/>
      <c r="AF147" s="226"/>
      <c r="AG147" s="226"/>
      <c r="AH147" s="226"/>
      <c r="AI147" s="226"/>
      <c r="AJ147" s="228"/>
      <c r="AK147" s="228"/>
      <c r="AL147" s="228"/>
      <c r="AM147" s="228"/>
      <c r="AN147" s="228"/>
      <c r="AO147" s="228"/>
      <c r="AP147" s="228"/>
      <c r="AQ147" s="228"/>
      <c r="AR147" s="228"/>
      <c r="AS147" s="228"/>
      <c r="AT147" s="228"/>
      <c r="AU147" s="228"/>
      <c r="AV147" s="228"/>
      <c r="AW147" s="228"/>
      <c r="AX147" s="940"/>
      <c r="AY147" s="1055">
        <f t="shared" si="87"/>
        <v>0</v>
      </c>
    </row>
    <row r="148" spans="1:51" ht="15.75" outlineLevel="1">
      <c r="B148" s="225" t="s">
        <v>311</v>
      </c>
      <c r="C148" s="226"/>
      <c r="D148" s="226"/>
      <c r="E148" s="226"/>
      <c r="F148" s="226"/>
      <c r="G148" s="226"/>
      <c r="H148" s="226"/>
      <c r="I148" s="226"/>
      <c r="J148" s="226"/>
      <c r="K148" s="226"/>
      <c r="L148" s="226"/>
      <c r="M148" s="226"/>
      <c r="N148" s="226"/>
      <c r="O148" s="226"/>
      <c r="P148" s="226"/>
      <c r="Q148" s="226"/>
      <c r="R148" s="929"/>
      <c r="S148" s="929"/>
      <c r="T148" s="929"/>
      <c r="U148" s="227"/>
      <c r="V148" s="226"/>
      <c r="W148" s="226"/>
      <c r="X148" s="226"/>
      <c r="Y148" s="226"/>
      <c r="Z148" s="226"/>
      <c r="AA148" s="226"/>
      <c r="AB148" s="226"/>
      <c r="AC148" s="226"/>
      <c r="AD148" s="226"/>
      <c r="AE148" s="226"/>
      <c r="AF148" s="226"/>
      <c r="AG148" s="226"/>
      <c r="AH148" s="226"/>
      <c r="AI148" s="226"/>
      <c r="AJ148" s="228"/>
      <c r="AK148" s="228"/>
      <c r="AL148" s="228"/>
      <c r="AM148" s="228"/>
      <c r="AN148" s="228"/>
      <c r="AO148" s="228"/>
      <c r="AP148" s="228"/>
      <c r="AQ148" s="228"/>
      <c r="AR148" s="228"/>
      <c r="AS148" s="228"/>
      <c r="AT148" s="228"/>
      <c r="AU148" s="228"/>
      <c r="AV148" s="228"/>
      <c r="AW148" s="228"/>
      <c r="AX148" s="940"/>
      <c r="AY148" s="1055">
        <f t="shared" si="87"/>
        <v>0</v>
      </c>
    </row>
    <row r="149" spans="1:51" outlineLevel="1">
      <c r="A149" s="396">
        <v>1</v>
      </c>
      <c r="B149" s="250" t="s">
        <v>312</v>
      </c>
      <c r="C149" s="228" t="s">
        <v>313</v>
      </c>
      <c r="D149" s="232">
        <v>463048</v>
      </c>
      <c r="E149" s="232">
        <v>458886</v>
      </c>
      <c r="F149" s="232">
        <v>458886</v>
      </c>
      <c r="G149" s="232">
        <v>458886</v>
      </c>
      <c r="H149" s="232">
        <v>458886</v>
      </c>
      <c r="I149" s="232">
        <v>458886</v>
      </c>
      <c r="J149" s="232">
        <v>458886</v>
      </c>
      <c r="K149" s="232">
        <v>458791</v>
      </c>
      <c r="L149" s="232">
        <v>458791</v>
      </c>
      <c r="M149" s="232">
        <v>458791</v>
      </c>
      <c r="N149" s="232">
        <v>420228</v>
      </c>
      <c r="O149" s="232">
        <v>418769</v>
      </c>
      <c r="P149" s="232">
        <v>418769</v>
      </c>
      <c r="Q149" s="232">
        <f>'Whitby Savings Persistence'!CT75</f>
        <v>415345</v>
      </c>
      <c r="R149" s="930">
        <f>'Whitby Savings Persistence'!CU75</f>
        <v>415345</v>
      </c>
      <c r="S149" s="930">
        <f>'Whitby Savings Persistence'!CV75</f>
        <v>415173</v>
      </c>
      <c r="T149" s="930">
        <f>'Whitby Savings Persistence'!CW75</f>
        <v>153895</v>
      </c>
      <c r="U149" s="228"/>
      <c r="V149" s="232">
        <v>31</v>
      </c>
      <c r="W149" s="232">
        <v>31</v>
      </c>
      <c r="X149" s="232">
        <v>31</v>
      </c>
      <c r="Y149" s="232">
        <v>31</v>
      </c>
      <c r="Z149" s="232">
        <v>31</v>
      </c>
      <c r="AA149" s="232">
        <v>31</v>
      </c>
      <c r="AB149" s="232">
        <v>31</v>
      </c>
      <c r="AC149" s="232">
        <v>31</v>
      </c>
      <c r="AD149" s="232">
        <v>31</v>
      </c>
      <c r="AE149" s="232">
        <v>31</v>
      </c>
      <c r="AF149" s="232">
        <v>26</v>
      </c>
      <c r="AG149" s="232">
        <v>26</v>
      </c>
      <c r="AH149" s="232">
        <v>26</v>
      </c>
      <c r="AI149" s="232">
        <v>26</v>
      </c>
      <c r="AJ149" s="317"/>
      <c r="AK149" s="317"/>
      <c r="AL149" s="317"/>
      <c r="AM149" s="317"/>
      <c r="AN149" s="317"/>
      <c r="AO149" s="317"/>
      <c r="AP149" s="317"/>
      <c r="AQ149" s="317"/>
      <c r="AR149" s="317">
        <v>1</v>
      </c>
      <c r="AS149" s="317"/>
      <c r="AT149" s="317"/>
      <c r="AU149" s="317"/>
      <c r="AV149" s="317"/>
      <c r="AW149" s="317"/>
      <c r="AX149" s="233">
        <f>SUM(AJ149:AW149)</f>
        <v>1</v>
      </c>
      <c r="AY149" s="1055">
        <f t="shared" si="87"/>
        <v>1</v>
      </c>
    </row>
    <row r="150" spans="1:51" outlineLevel="1">
      <c r="B150" s="231" t="s">
        <v>314</v>
      </c>
      <c r="C150" s="228" t="s">
        <v>315</v>
      </c>
      <c r="D150" s="232">
        <v>87602</v>
      </c>
      <c r="E150" s="232">
        <v>86378</v>
      </c>
      <c r="F150" s="232">
        <v>86378</v>
      </c>
      <c r="G150" s="232">
        <v>86378</v>
      </c>
      <c r="H150" s="232">
        <v>86378</v>
      </c>
      <c r="I150" s="232">
        <v>86378</v>
      </c>
      <c r="J150" s="232">
        <v>86378</v>
      </c>
      <c r="K150" s="232">
        <v>86349</v>
      </c>
      <c r="L150" s="232">
        <v>86349</v>
      </c>
      <c r="M150" s="232">
        <v>86349</v>
      </c>
      <c r="N150" s="232">
        <v>83486</v>
      </c>
      <c r="O150" s="232">
        <v>83407</v>
      </c>
      <c r="P150" s="232">
        <v>83407</v>
      </c>
      <c r="Q150" s="232">
        <f>'Whitby Savings Persistence'!CT160</f>
        <v>82566</v>
      </c>
      <c r="R150" s="930">
        <f>'Whitby Savings Persistence'!CU160</f>
        <v>82566</v>
      </c>
      <c r="S150" s="930">
        <f>'Whitby Savings Persistence'!CV160</f>
        <v>82437</v>
      </c>
      <c r="T150" s="930">
        <f>'Whitby Savings Persistence'!CW160</f>
        <v>40837</v>
      </c>
      <c r="U150" s="357"/>
      <c r="V150" s="232">
        <v>6</v>
      </c>
      <c r="W150" s="232">
        <v>6</v>
      </c>
      <c r="X150" s="232">
        <v>6</v>
      </c>
      <c r="Y150" s="232">
        <v>6</v>
      </c>
      <c r="Z150" s="232">
        <v>6</v>
      </c>
      <c r="AA150" s="232">
        <v>6</v>
      </c>
      <c r="AB150" s="232">
        <v>6</v>
      </c>
      <c r="AC150" s="232">
        <v>6</v>
      </c>
      <c r="AD150" s="232">
        <v>6</v>
      </c>
      <c r="AE150" s="232">
        <v>6</v>
      </c>
      <c r="AF150" s="232">
        <v>5</v>
      </c>
      <c r="AG150" s="232">
        <v>5</v>
      </c>
      <c r="AH150" s="232">
        <v>5</v>
      </c>
      <c r="AI150" s="232">
        <v>5</v>
      </c>
      <c r="AJ150" s="318">
        <f>AJ149</f>
        <v>0</v>
      </c>
      <c r="AK150" s="318">
        <f t="shared" ref="AK150:AW150" si="198">AK149</f>
        <v>0</v>
      </c>
      <c r="AL150" s="318">
        <f t="shared" si="198"/>
        <v>0</v>
      </c>
      <c r="AM150" s="318">
        <f t="shared" si="198"/>
        <v>0</v>
      </c>
      <c r="AN150" s="318">
        <f t="shared" si="198"/>
        <v>0</v>
      </c>
      <c r="AO150" s="318">
        <f t="shared" si="198"/>
        <v>0</v>
      </c>
      <c r="AP150" s="318">
        <f t="shared" si="198"/>
        <v>0</v>
      </c>
      <c r="AQ150" s="318">
        <f t="shared" si="198"/>
        <v>0</v>
      </c>
      <c r="AR150" s="318">
        <f>AR149</f>
        <v>1</v>
      </c>
      <c r="AS150" s="318">
        <f t="shared" ref="AS150:AU150" si="199">AS149</f>
        <v>0</v>
      </c>
      <c r="AT150" s="318">
        <f t="shared" si="199"/>
        <v>0</v>
      </c>
      <c r="AU150" s="318">
        <f t="shared" si="199"/>
        <v>0</v>
      </c>
      <c r="AV150" s="318">
        <f t="shared" si="198"/>
        <v>0</v>
      </c>
      <c r="AW150" s="318">
        <f t="shared" si="198"/>
        <v>0</v>
      </c>
      <c r="AX150" s="939"/>
      <c r="AY150" s="1055">
        <f t="shared" si="87"/>
        <v>1</v>
      </c>
    </row>
    <row r="151" spans="1:51" ht="15.75" outlineLevel="1">
      <c r="B151" s="235"/>
      <c r="C151" s="236"/>
      <c r="D151" s="236"/>
      <c r="E151" s="236"/>
      <c r="F151" s="236"/>
      <c r="G151" s="236"/>
      <c r="H151" s="236"/>
      <c r="I151" s="236"/>
      <c r="J151" s="236"/>
      <c r="K151" s="236"/>
      <c r="L151" s="236"/>
      <c r="M151" s="236"/>
      <c r="N151" s="236"/>
      <c r="O151" s="236"/>
      <c r="P151" s="236"/>
      <c r="Q151" s="236"/>
      <c r="R151" s="931"/>
      <c r="S151" s="931"/>
      <c r="T151" s="931"/>
      <c r="U151" s="237"/>
      <c r="V151" s="236"/>
      <c r="W151" s="236"/>
      <c r="X151" s="236"/>
      <c r="Y151" s="236"/>
      <c r="Z151" s="236"/>
      <c r="AA151" s="236"/>
      <c r="AB151" s="236"/>
      <c r="AC151" s="236"/>
      <c r="AD151" s="236"/>
      <c r="AE151" s="236"/>
      <c r="AF151" s="236"/>
      <c r="AG151" s="236"/>
      <c r="AH151" s="236"/>
      <c r="AI151" s="236"/>
      <c r="AJ151" s="319"/>
      <c r="AK151" s="320"/>
      <c r="AL151" s="320"/>
      <c r="AM151" s="320"/>
      <c r="AN151" s="320"/>
      <c r="AO151" s="320"/>
      <c r="AP151" s="320"/>
      <c r="AQ151" s="320"/>
      <c r="AR151" s="319"/>
      <c r="AS151" s="320"/>
      <c r="AT151" s="320"/>
      <c r="AU151" s="320"/>
      <c r="AV151" s="320"/>
      <c r="AW151" s="320"/>
      <c r="AX151" s="239"/>
      <c r="AY151" s="1055">
        <f t="shared" si="87"/>
        <v>0</v>
      </c>
    </row>
    <row r="152" spans="1:51" outlineLevel="1">
      <c r="A152" s="396">
        <v>2</v>
      </c>
      <c r="B152" s="250" t="s">
        <v>316</v>
      </c>
      <c r="C152" s="228" t="s">
        <v>313</v>
      </c>
      <c r="D152" s="232">
        <v>812151</v>
      </c>
      <c r="E152" s="232">
        <v>797717</v>
      </c>
      <c r="F152" s="232">
        <v>797717</v>
      </c>
      <c r="G152" s="232">
        <v>797717</v>
      </c>
      <c r="H152" s="232">
        <v>797717</v>
      </c>
      <c r="I152" s="232">
        <v>797717</v>
      </c>
      <c r="J152" s="232">
        <v>797717</v>
      </c>
      <c r="K152" s="232">
        <v>797300</v>
      </c>
      <c r="L152" s="232">
        <v>797300</v>
      </c>
      <c r="M152" s="232">
        <v>797300</v>
      </c>
      <c r="N152" s="232">
        <v>735225</v>
      </c>
      <c r="O152" s="232">
        <v>697368</v>
      </c>
      <c r="P152" s="232">
        <v>697368</v>
      </c>
      <c r="Q152" s="232">
        <f>'Whitby Savings Persistence'!CT76</f>
        <v>682368</v>
      </c>
      <c r="R152" s="930">
        <f>'Whitby Savings Persistence'!CU76</f>
        <v>682368</v>
      </c>
      <c r="S152" s="930">
        <f>'Whitby Savings Persistence'!CV76</f>
        <v>680778</v>
      </c>
      <c r="T152" s="930">
        <f>'Whitby Savings Persistence'!CW76</f>
        <v>252203</v>
      </c>
      <c r="U152" s="228"/>
      <c r="V152" s="232">
        <v>55</v>
      </c>
      <c r="W152" s="232">
        <v>54</v>
      </c>
      <c r="X152" s="232">
        <v>54</v>
      </c>
      <c r="Y152" s="232">
        <v>54</v>
      </c>
      <c r="Z152" s="232">
        <v>54</v>
      </c>
      <c r="AA152" s="232">
        <v>54</v>
      </c>
      <c r="AB152" s="232">
        <v>54</v>
      </c>
      <c r="AC152" s="232">
        <v>54</v>
      </c>
      <c r="AD152" s="232">
        <v>54</v>
      </c>
      <c r="AE152" s="232">
        <v>54</v>
      </c>
      <c r="AF152" s="232">
        <v>45</v>
      </c>
      <c r="AG152" s="232">
        <v>43</v>
      </c>
      <c r="AH152" s="232">
        <v>43</v>
      </c>
      <c r="AI152" s="232">
        <v>43</v>
      </c>
      <c r="AJ152" s="317"/>
      <c r="AK152" s="317"/>
      <c r="AL152" s="317"/>
      <c r="AM152" s="317"/>
      <c r="AN152" s="317"/>
      <c r="AO152" s="317"/>
      <c r="AP152" s="317"/>
      <c r="AQ152" s="317"/>
      <c r="AR152" s="317">
        <v>1</v>
      </c>
      <c r="AS152" s="317"/>
      <c r="AT152" s="317"/>
      <c r="AU152" s="317"/>
      <c r="AV152" s="317"/>
      <c r="AW152" s="317"/>
      <c r="AX152" s="233">
        <f>SUM(AJ152:AW152)</f>
        <v>1</v>
      </c>
      <c r="AY152" s="1055">
        <f t="shared" si="87"/>
        <v>1</v>
      </c>
    </row>
    <row r="153" spans="1:51" outlineLevel="1">
      <c r="B153" s="231" t="s">
        <v>314</v>
      </c>
      <c r="C153" s="228" t="s">
        <v>315</v>
      </c>
      <c r="D153" s="232">
        <v>8401</v>
      </c>
      <c r="E153" s="232">
        <v>8302</v>
      </c>
      <c r="F153" s="232">
        <v>8302</v>
      </c>
      <c r="G153" s="232">
        <v>8302</v>
      </c>
      <c r="H153" s="232">
        <v>8302</v>
      </c>
      <c r="I153" s="232">
        <v>8302</v>
      </c>
      <c r="J153" s="232">
        <v>8302</v>
      </c>
      <c r="K153" s="232">
        <v>8281</v>
      </c>
      <c r="L153" s="232">
        <v>8281</v>
      </c>
      <c r="M153" s="232">
        <v>8281</v>
      </c>
      <c r="N153" s="232">
        <v>7023</v>
      </c>
      <c r="O153" s="232">
        <v>6966</v>
      </c>
      <c r="P153" s="232">
        <v>6966</v>
      </c>
      <c r="Q153" s="232">
        <f>'Whitby Savings Persistence'!CT161</f>
        <v>6752</v>
      </c>
      <c r="R153" s="930">
        <f>'Whitby Savings Persistence'!CU161</f>
        <v>6752</v>
      </c>
      <c r="S153" s="930">
        <f>'Whitby Savings Persistence'!CV161</f>
        <v>6727</v>
      </c>
      <c r="T153" s="930">
        <f>'Whitby Savings Persistence'!CW161</f>
        <v>2811</v>
      </c>
      <c r="U153" s="357"/>
      <c r="V153" s="232">
        <v>1</v>
      </c>
      <c r="W153" s="232">
        <v>1</v>
      </c>
      <c r="X153" s="232">
        <v>1</v>
      </c>
      <c r="Y153" s="232">
        <v>1</v>
      </c>
      <c r="Z153" s="232">
        <v>1</v>
      </c>
      <c r="AA153" s="232">
        <v>1</v>
      </c>
      <c r="AB153" s="232">
        <v>1</v>
      </c>
      <c r="AC153" s="232">
        <v>1</v>
      </c>
      <c r="AD153" s="232">
        <v>1</v>
      </c>
      <c r="AE153" s="232">
        <v>1</v>
      </c>
      <c r="AF153" s="232">
        <v>0</v>
      </c>
      <c r="AG153" s="232">
        <v>0</v>
      </c>
      <c r="AH153" s="232">
        <v>0</v>
      </c>
      <c r="AI153" s="232">
        <v>0</v>
      </c>
      <c r="AJ153" s="318">
        <f>AJ152</f>
        <v>0</v>
      </c>
      <c r="AK153" s="318">
        <f t="shared" ref="AK153:AW153" si="200">AK152</f>
        <v>0</v>
      </c>
      <c r="AL153" s="318">
        <f t="shared" si="200"/>
        <v>0</v>
      </c>
      <c r="AM153" s="318">
        <f t="shared" si="200"/>
        <v>0</v>
      </c>
      <c r="AN153" s="318">
        <f t="shared" si="200"/>
        <v>0</v>
      </c>
      <c r="AO153" s="318">
        <f t="shared" si="200"/>
        <v>0</v>
      </c>
      <c r="AP153" s="318">
        <f t="shared" si="200"/>
        <v>0</v>
      </c>
      <c r="AQ153" s="318">
        <f t="shared" si="200"/>
        <v>0</v>
      </c>
      <c r="AR153" s="318">
        <f>AR152</f>
        <v>1</v>
      </c>
      <c r="AS153" s="318">
        <f t="shared" ref="AS153:AU153" si="201">AS152</f>
        <v>0</v>
      </c>
      <c r="AT153" s="318">
        <f t="shared" si="201"/>
        <v>0</v>
      </c>
      <c r="AU153" s="318">
        <f t="shared" si="201"/>
        <v>0</v>
      </c>
      <c r="AV153" s="318">
        <f t="shared" si="200"/>
        <v>0</v>
      </c>
      <c r="AW153" s="318">
        <f t="shared" si="200"/>
        <v>0</v>
      </c>
      <c r="AX153" s="939"/>
      <c r="AY153" s="1055">
        <f t="shared" si="87"/>
        <v>1</v>
      </c>
    </row>
    <row r="154" spans="1:51" ht="15.75" outlineLevel="1">
      <c r="B154" s="235"/>
      <c r="C154" s="236"/>
      <c r="D154" s="241"/>
      <c r="E154" s="241"/>
      <c r="F154" s="241"/>
      <c r="G154" s="241"/>
      <c r="H154" s="241"/>
      <c r="I154" s="241"/>
      <c r="J154" s="241"/>
      <c r="K154" s="241"/>
      <c r="L154" s="241"/>
      <c r="M154" s="241"/>
      <c r="N154" s="241"/>
      <c r="O154" s="241"/>
      <c r="P154" s="241"/>
      <c r="Q154" s="241"/>
      <c r="R154" s="932"/>
      <c r="S154" s="932"/>
      <c r="T154" s="932"/>
      <c r="U154" s="237"/>
      <c r="V154" s="241"/>
      <c r="W154" s="241"/>
      <c r="X154" s="241"/>
      <c r="Y154" s="241"/>
      <c r="Z154" s="241"/>
      <c r="AA154" s="241"/>
      <c r="AB154" s="241"/>
      <c r="AC154" s="241"/>
      <c r="AD154" s="241"/>
      <c r="AE154" s="241"/>
      <c r="AF154" s="241"/>
      <c r="AG154" s="241"/>
      <c r="AH154" s="241"/>
      <c r="AI154" s="241"/>
      <c r="AJ154" s="319"/>
      <c r="AK154" s="320"/>
      <c r="AL154" s="320"/>
      <c r="AM154" s="320"/>
      <c r="AN154" s="320"/>
      <c r="AO154" s="320"/>
      <c r="AP154" s="320"/>
      <c r="AQ154" s="320"/>
      <c r="AR154" s="319"/>
      <c r="AS154" s="320"/>
      <c r="AT154" s="320"/>
      <c r="AU154" s="320"/>
      <c r="AV154" s="320"/>
      <c r="AW154" s="320"/>
      <c r="AX154" s="239"/>
      <c r="AY154" s="1055">
        <f t="shared" si="87"/>
        <v>0</v>
      </c>
    </row>
    <row r="155" spans="1:51" outlineLevel="1">
      <c r="A155" s="396">
        <v>3</v>
      </c>
      <c r="B155" s="250" t="s">
        <v>317</v>
      </c>
      <c r="C155" s="228" t="s">
        <v>313</v>
      </c>
      <c r="D155" s="232">
        <v>12724</v>
      </c>
      <c r="E155" s="232">
        <v>12724</v>
      </c>
      <c r="F155" s="232">
        <v>12724</v>
      </c>
      <c r="G155" s="232">
        <v>12619</v>
      </c>
      <c r="H155" s="232">
        <v>8546</v>
      </c>
      <c r="I155" s="232">
        <v>0</v>
      </c>
      <c r="J155" s="232">
        <v>0</v>
      </c>
      <c r="K155" s="232">
        <v>0</v>
      </c>
      <c r="L155" s="232">
        <v>0</v>
      </c>
      <c r="M155" s="232">
        <v>0</v>
      </c>
      <c r="N155" s="232">
        <v>0</v>
      </c>
      <c r="O155" s="232">
        <v>0</v>
      </c>
      <c r="P155" s="232">
        <v>0</v>
      </c>
      <c r="Q155" s="232">
        <v>0</v>
      </c>
      <c r="R155" s="930"/>
      <c r="S155" s="930"/>
      <c r="T155" s="930"/>
      <c r="U155" s="228"/>
      <c r="V155" s="232">
        <v>2</v>
      </c>
      <c r="W155" s="232">
        <v>2</v>
      </c>
      <c r="X155" s="232">
        <v>2</v>
      </c>
      <c r="Y155" s="232">
        <v>2</v>
      </c>
      <c r="Z155" s="232">
        <v>1</v>
      </c>
      <c r="AA155" s="232">
        <v>0</v>
      </c>
      <c r="AB155" s="232">
        <v>0</v>
      </c>
      <c r="AC155" s="232">
        <v>0</v>
      </c>
      <c r="AD155" s="232">
        <v>0</v>
      </c>
      <c r="AE155" s="232">
        <v>0</v>
      </c>
      <c r="AF155" s="232">
        <v>0</v>
      </c>
      <c r="AG155" s="232">
        <v>0</v>
      </c>
      <c r="AH155" s="232">
        <v>0</v>
      </c>
      <c r="AI155" s="232">
        <v>0</v>
      </c>
      <c r="AJ155" s="317"/>
      <c r="AK155" s="317"/>
      <c r="AL155" s="317"/>
      <c r="AM155" s="317"/>
      <c r="AN155" s="317"/>
      <c r="AO155" s="317"/>
      <c r="AP155" s="317"/>
      <c r="AQ155" s="317"/>
      <c r="AR155" s="317">
        <v>1</v>
      </c>
      <c r="AS155" s="317"/>
      <c r="AT155" s="317"/>
      <c r="AU155" s="317"/>
      <c r="AV155" s="317"/>
      <c r="AW155" s="317"/>
      <c r="AX155" s="233">
        <f>SUM(AJ155:AW155)</f>
        <v>1</v>
      </c>
      <c r="AY155" s="1055">
        <f t="shared" si="87"/>
        <v>1</v>
      </c>
    </row>
    <row r="156" spans="1:51" outlineLevel="1">
      <c r="B156" s="231" t="s">
        <v>314</v>
      </c>
      <c r="C156" s="228" t="s">
        <v>315</v>
      </c>
      <c r="D156" s="232"/>
      <c r="E156" s="232"/>
      <c r="F156" s="232"/>
      <c r="G156" s="232"/>
      <c r="H156" s="232"/>
      <c r="I156" s="232"/>
      <c r="J156" s="232"/>
      <c r="K156" s="232"/>
      <c r="L156" s="232"/>
      <c r="M156" s="232"/>
      <c r="N156" s="232"/>
      <c r="O156" s="232"/>
      <c r="P156" s="232"/>
      <c r="Q156" s="232"/>
      <c r="R156" s="930"/>
      <c r="S156" s="930"/>
      <c r="T156" s="930"/>
      <c r="U156" s="357"/>
      <c r="V156" s="232"/>
      <c r="W156" s="232"/>
      <c r="X156" s="232"/>
      <c r="Y156" s="232"/>
      <c r="Z156" s="232"/>
      <c r="AA156" s="232"/>
      <c r="AB156" s="232"/>
      <c r="AC156" s="232"/>
      <c r="AD156" s="232"/>
      <c r="AE156" s="232"/>
      <c r="AF156" s="232"/>
      <c r="AG156" s="232"/>
      <c r="AH156" s="232"/>
      <c r="AI156" s="232"/>
      <c r="AJ156" s="318">
        <f>AJ155</f>
        <v>0</v>
      </c>
      <c r="AK156" s="318">
        <f t="shared" ref="AK156:AW156" si="202">AK155</f>
        <v>0</v>
      </c>
      <c r="AL156" s="318">
        <f t="shared" si="202"/>
        <v>0</v>
      </c>
      <c r="AM156" s="318">
        <f t="shared" si="202"/>
        <v>0</v>
      </c>
      <c r="AN156" s="318">
        <f t="shared" si="202"/>
        <v>0</v>
      </c>
      <c r="AO156" s="318">
        <f t="shared" si="202"/>
        <v>0</v>
      </c>
      <c r="AP156" s="318">
        <f t="shared" si="202"/>
        <v>0</v>
      </c>
      <c r="AQ156" s="318">
        <f t="shared" si="202"/>
        <v>0</v>
      </c>
      <c r="AR156" s="318">
        <f>AR155</f>
        <v>1</v>
      </c>
      <c r="AS156" s="318">
        <f t="shared" ref="AS156:AU156" si="203">AS155</f>
        <v>0</v>
      </c>
      <c r="AT156" s="318">
        <f t="shared" si="203"/>
        <v>0</v>
      </c>
      <c r="AU156" s="318">
        <f t="shared" si="203"/>
        <v>0</v>
      </c>
      <c r="AV156" s="318">
        <f t="shared" si="202"/>
        <v>0</v>
      </c>
      <c r="AW156" s="318">
        <f t="shared" si="202"/>
        <v>0</v>
      </c>
      <c r="AX156" s="939"/>
      <c r="AY156" s="1055">
        <f t="shared" si="87"/>
        <v>1</v>
      </c>
    </row>
    <row r="157" spans="1:51" outlineLevel="1">
      <c r="B157" s="231"/>
      <c r="C157" s="242"/>
      <c r="D157" s="228"/>
      <c r="E157" s="228"/>
      <c r="F157" s="228"/>
      <c r="G157" s="228"/>
      <c r="H157" s="228"/>
      <c r="I157" s="228"/>
      <c r="J157" s="228"/>
      <c r="K157" s="228"/>
      <c r="L157" s="228"/>
      <c r="M157" s="228"/>
      <c r="N157" s="228"/>
      <c r="O157" s="228"/>
      <c r="P157" s="228"/>
      <c r="Q157" s="228"/>
      <c r="R157" s="933"/>
      <c r="S157" s="933"/>
      <c r="T157" s="933"/>
      <c r="U157" s="228"/>
      <c r="V157" s="228"/>
      <c r="W157" s="228"/>
      <c r="X157" s="228"/>
      <c r="Y157" s="228"/>
      <c r="Z157" s="228"/>
      <c r="AA157" s="228"/>
      <c r="AB157" s="228"/>
      <c r="AC157" s="228"/>
      <c r="AD157" s="228"/>
      <c r="AE157" s="228"/>
      <c r="AF157" s="228"/>
      <c r="AG157" s="228"/>
      <c r="AH157" s="228"/>
      <c r="AI157" s="228"/>
      <c r="AJ157" s="319"/>
      <c r="AK157" s="319"/>
      <c r="AL157" s="319"/>
      <c r="AM157" s="319"/>
      <c r="AN157" s="319"/>
      <c r="AO157" s="319"/>
      <c r="AP157" s="319"/>
      <c r="AQ157" s="319"/>
      <c r="AR157" s="319"/>
      <c r="AS157" s="319"/>
      <c r="AT157" s="319"/>
      <c r="AU157" s="319"/>
      <c r="AV157" s="319"/>
      <c r="AW157" s="319"/>
      <c r="AX157" s="243"/>
      <c r="AY157" s="1055">
        <f t="shared" si="87"/>
        <v>0</v>
      </c>
    </row>
    <row r="158" spans="1:51" outlineLevel="1">
      <c r="A158" s="396">
        <v>4</v>
      </c>
      <c r="B158" s="250" t="s">
        <v>318</v>
      </c>
      <c r="C158" s="228" t="s">
        <v>313</v>
      </c>
      <c r="D158" s="232">
        <v>1140449</v>
      </c>
      <c r="E158" s="232">
        <v>1140449</v>
      </c>
      <c r="F158" s="232">
        <v>1140449</v>
      </c>
      <c r="G158" s="232">
        <v>1140449</v>
      </c>
      <c r="H158" s="232">
        <v>1140449</v>
      </c>
      <c r="I158" s="232">
        <v>1140449</v>
      </c>
      <c r="J158" s="232">
        <v>1140449</v>
      </c>
      <c r="K158" s="232">
        <v>1140449</v>
      </c>
      <c r="L158" s="232">
        <v>1140449</v>
      </c>
      <c r="M158" s="232">
        <v>1140449</v>
      </c>
      <c r="N158" s="232">
        <v>1140449</v>
      </c>
      <c r="O158" s="232">
        <v>1140449</v>
      </c>
      <c r="P158" s="232">
        <v>1140449</v>
      </c>
      <c r="Q158" s="232">
        <f>'Whitby Savings Persistence'!CT77</f>
        <v>1140449</v>
      </c>
      <c r="R158" s="930">
        <f>'Whitby Savings Persistence'!CU77</f>
        <v>1140449</v>
      </c>
      <c r="S158" s="930">
        <f>'Whitby Savings Persistence'!CV77</f>
        <v>1140449</v>
      </c>
      <c r="T158" s="930">
        <f>'Whitby Savings Persistence'!CW77</f>
        <v>1140449</v>
      </c>
      <c r="U158" s="228"/>
      <c r="V158" s="232">
        <v>599</v>
      </c>
      <c r="W158" s="232">
        <v>599</v>
      </c>
      <c r="X158" s="232">
        <v>599</v>
      </c>
      <c r="Y158" s="232">
        <v>599</v>
      </c>
      <c r="Z158" s="232">
        <v>599</v>
      </c>
      <c r="AA158" s="232">
        <v>599</v>
      </c>
      <c r="AB158" s="232">
        <v>599</v>
      </c>
      <c r="AC158" s="232">
        <v>599</v>
      </c>
      <c r="AD158" s="232">
        <v>599</v>
      </c>
      <c r="AE158" s="232">
        <v>599</v>
      </c>
      <c r="AF158" s="232">
        <v>599</v>
      </c>
      <c r="AG158" s="232">
        <v>599</v>
      </c>
      <c r="AH158" s="232">
        <v>599</v>
      </c>
      <c r="AI158" s="232">
        <v>599</v>
      </c>
      <c r="AJ158" s="317"/>
      <c r="AK158" s="317"/>
      <c r="AL158" s="317"/>
      <c r="AM158" s="317"/>
      <c r="AN158" s="317"/>
      <c r="AO158" s="317"/>
      <c r="AP158" s="317"/>
      <c r="AQ158" s="317"/>
      <c r="AR158" s="317">
        <v>1</v>
      </c>
      <c r="AS158" s="317"/>
      <c r="AT158" s="317"/>
      <c r="AU158" s="317"/>
      <c r="AV158" s="317"/>
      <c r="AW158" s="317"/>
      <c r="AX158" s="233">
        <f>SUM(AJ158:AW158)</f>
        <v>1</v>
      </c>
      <c r="AY158" s="1055">
        <f t="shared" si="87"/>
        <v>1</v>
      </c>
    </row>
    <row r="159" spans="1:51" outlineLevel="1">
      <c r="B159" s="231" t="s">
        <v>314</v>
      </c>
      <c r="C159" s="228" t="s">
        <v>315</v>
      </c>
      <c r="D159" s="232">
        <v>29105</v>
      </c>
      <c r="E159" s="232">
        <v>29105</v>
      </c>
      <c r="F159" s="232">
        <v>29105</v>
      </c>
      <c r="G159" s="232">
        <v>29105</v>
      </c>
      <c r="H159" s="232">
        <v>29105</v>
      </c>
      <c r="I159" s="232">
        <v>29105</v>
      </c>
      <c r="J159" s="232">
        <v>29105</v>
      </c>
      <c r="K159" s="232">
        <v>29105</v>
      </c>
      <c r="L159" s="232">
        <v>29105</v>
      </c>
      <c r="M159" s="232">
        <v>29105</v>
      </c>
      <c r="N159" s="232">
        <v>29105</v>
      </c>
      <c r="O159" s="232">
        <v>29105</v>
      </c>
      <c r="P159" s="232">
        <v>29105</v>
      </c>
      <c r="Q159" s="232">
        <f>'Whitby Savings Persistence'!CT162</f>
        <v>29105</v>
      </c>
      <c r="R159" s="930">
        <f>'Whitby Savings Persistence'!CU162</f>
        <v>29105</v>
      </c>
      <c r="S159" s="930">
        <f>'Whitby Savings Persistence'!CV162</f>
        <v>29105</v>
      </c>
      <c r="T159" s="930">
        <f>'Whitby Savings Persistence'!CW162</f>
        <v>29105</v>
      </c>
      <c r="U159" s="357"/>
      <c r="V159" s="232">
        <v>15</v>
      </c>
      <c r="W159" s="232">
        <v>15</v>
      </c>
      <c r="X159" s="232">
        <v>15</v>
      </c>
      <c r="Y159" s="232">
        <v>15</v>
      </c>
      <c r="Z159" s="232">
        <v>15</v>
      </c>
      <c r="AA159" s="232">
        <v>15</v>
      </c>
      <c r="AB159" s="232">
        <v>15</v>
      </c>
      <c r="AC159" s="232">
        <v>15</v>
      </c>
      <c r="AD159" s="232">
        <v>15</v>
      </c>
      <c r="AE159" s="232">
        <v>15</v>
      </c>
      <c r="AF159" s="232">
        <v>15</v>
      </c>
      <c r="AG159" s="232">
        <v>15</v>
      </c>
      <c r="AH159" s="232">
        <v>15</v>
      </c>
      <c r="AI159" s="232">
        <v>15</v>
      </c>
      <c r="AJ159" s="318">
        <f>AJ158</f>
        <v>0</v>
      </c>
      <c r="AK159" s="318">
        <f t="shared" ref="AK159:AW159" si="204">AK158</f>
        <v>0</v>
      </c>
      <c r="AL159" s="318">
        <f t="shared" si="204"/>
        <v>0</v>
      </c>
      <c r="AM159" s="318">
        <f t="shared" si="204"/>
        <v>0</v>
      </c>
      <c r="AN159" s="318">
        <f t="shared" si="204"/>
        <v>0</v>
      </c>
      <c r="AO159" s="318">
        <f t="shared" si="204"/>
        <v>0</v>
      </c>
      <c r="AP159" s="318">
        <f t="shared" si="204"/>
        <v>0</v>
      </c>
      <c r="AQ159" s="318">
        <f t="shared" si="204"/>
        <v>0</v>
      </c>
      <c r="AR159" s="318">
        <f>AR158</f>
        <v>1</v>
      </c>
      <c r="AS159" s="318">
        <f t="shared" ref="AS159:AU159" si="205">AS158</f>
        <v>0</v>
      </c>
      <c r="AT159" s="318">
        <f t="shared" si="205"/>
        <v>0</v>
      </c>
      <c r="AU159" s="318">
        <f t="shared" si="205"/>
        <v>0</v>
      </c>
      <c r="AV159" s="318">
        <f t="shared" si="204"/>
        <v>0</v>
      </c>
      <c r="AW159" s="318">
        <f t="shared" si="204"/>
        <v>0</v>
      </c>
      <c r="AX159" s="939"/>
      <c r="AY159" s="1055">
        <f t="shared" si="87"/>
        <v>1</v>
      </c>
    </row>
    <row r="160" spans="1:51" outlineLevel="1">
      <c r="B160" s="231"/>
      <c r="C160" s="242"/>
      <c r="D160" s="241"/>
      <c r="E160" s="241"/>
      <c r="F160" s="241"/>
      <c r="G160" s="241"/>
      <c r="H160" s="241"/>
      <c r="I160" s="241"/>
      <c r="J160" s="241"/>
      <c r="K160" s="241"/>
      <c r="L160" s="241"/>
      <c r="M160" s="241"/>
      <c r="N160" s="241"/>
      <c r="O160" s="241"/>
      <c r="P160" s="241"/>
      <c r="Q160" s="241"/>
      <c r="R160" s="932"/>
      <c r="S160" s="932"/>
      <c r="T160" s="932"/>
      <c r="U160" s="228"/>
      <c r="V160" s="241"/>
      <c r="W160" s="241"/>
      <c r="X160" s="241"/>
      <c r="Y160" s="241"/>
      <c r="Z160" s="241"/>
      <c r="AA160" s="241"/>
      <c r="AB160" s="241"/>
      <c r="AC160" s="241"/>
      <c r="AD160" s="241"/>
      <c r="AE160" s="241"/>
      <c r="AF160" s="241"/>
      <c r="AG160" s="241"/>
      <c r="AH160" s="241"/>
      <c r="AI160" s="241"/>
      <c r="AJ160" s="319"/>
      <c r="AK160" s="319"/>
      <c r="AL160" s="319"/>
      <c r="AM160" s="319"/>
      <c r="AN160" s="319"/>
      <c r="AO160" s="319"/>
      <c r="AP160" s="319"/>
      <c r="AQ160" s="319"/>
      <c r="AR160" s="319"/>
      <c r="AS160" s="319"/>
      <c r="AT160" s="319"/>
      <c r="AU160" s="319"/>
      <c r="AV160" s="319"/>
      <c r="AW160" s="319"/>
      <c r="AX160" s="243"/>
      <c r="AY160" s="1055">
        <f t="shared" si="87"/>
        <v>0</v>
      </c>
    </row>
    <row r="161" spans="1:51" ht="15.75" outlineLevel="1">
      <c r="B161" s="255" t="s">
        <v>320</v>
      </c>
      <c r="C161" s="226"/>
      <c r="D161" s="226"/>
      <c r="E161" s="226"/>
      <c r="F161" s="226"/>
      <c r="G161" s="226"/>
      <c r="H161" s="226"/>
      <c r="I161" s="226"/>
      <c r="J161" s="226"/>
      <c r="K161" s="226"/>
      <c r="L161" s="226"/>
      <c r="M161" s="226"/>
      <c r="N161" s="226"/>
      <c r="O161" s="226"/>
      <c r="P161" s="226"/>
      <c r="Q161" s="226"/>
      <c r="R161" s="929"/>
      <c r="S161" s="929"/>
      <c r="T161" s="929"/>
      <c r="U161" s="227"/>
      <c r="V161" s="226"/>
      <c r="W161" s="226"/>
      <c r="X161" s="226"/>
      <c r="Y161" s="226"/>
      <c r="Z161" s="226"/>
      <c r="AA161" s="226"/>
      <c r="AB161" s="226"/>
      <c r="AC161" s="226"/>
      <c r="AD161" s="226"/>
      <c r="AE161" s="226"/>
      <c r="AF161" s="226"/>
      <c r="AG161" s="226"/>
      <c r="AH161" s="226"/>
      <c r="AI161" s="226"/>
      <c r="AJ161" s="321"/>
      <c r="AK161" s="321"/>
      <c r="AL161" s="321"/>
      <c r="AM161" s="321"/>
      <c r="AN161" s="321"/>
      <c r="AO161" s="321"/>
      <c r="AP161" s="321"/>
      <c r="AQ161" s="321"/>
      <c r="AR161" s="321"/>
      <c r="AS161" s="321"/>
      <c r="AT161" s="321"/>
      <c r="AU161" s="321"/>
      <c r="AV161" s="321"/>
      <c r="AW161" s="321"/>
      <c r="AX161" s="940"/>
      <c r="AY161" s="1055">
        <f t="shared" si="87"/>
        <v>0</v>
      </c>
    </row>
    <row r="162" spans="1:51" ht="30" outlineLevel="1">
      <c r="A162" s="396">
        <v>7</v>
      </c>
      <c r="B162" s="787" t="s">
        <v>322</v>
      </c>
      <c r="C162" s="228" t="s">
        <v>313</v>
      </c>
      <c r="D162" s="232">
        <v>2113157</v>
      </c>
      <c r="E162" s="232">
        <v>2113157</v>
      </c>
      <c r="F162" s="232">
        <v>2109896</v>
      </c>
      <c r="G162" s="232">
        <v>2109896</v>
      </c>
      <c r="H162" s="232">
        <v>2109896</v>
      </c>
      <c r="I162" s="232">
        <v>2109896</v>
      </c>
      <c r="J162" s="232">
        <v>2046725</v>
      </c>
      <c r="K162" s="232">
        <v>2046725</v>
      </c>
      <c r="L162" s="232">
        <v>1939081</v>
      </c>
      <c r="M162" s="232">
        <v>1726209</v>
      </c>
      <c r="N162" s="232">
        <v>1167364</v>
      </c>
      <c r="O162" s="232">
        <v>1118794</v>
      </c>
      <c r="P162" s="232">
        <v>325771</v>
      </c>
      <c r="Q162" s="232">
        <f>'Whitby Savings Persistence'!CT80</f>
        <v>181418</v>
      </c>
      <c r="R162" s="930">
        <f>'Whitby Savings Persistence'!CU80</f>
        <v>181418</v>
      </c>
      <c r="S162" s="930">
        <f>'Whitby Savings Persistence'!CV80</f>
        <v>161267</v>
      </c>
      <c r="T162" s="930">
        <f>'Whitby Savings Persistence'!CW80</f>
        <v>121539</v>
      </c>
      <c r="U162" s="232">
        <v>12</v>
      </c>
      <c r="V162" s="232">
        <v>296</v>
      </c>
      <c r="W162" s="232">
        <v>296</v>
      </c>
      <c r="X162" s="232">
        <v>295</v>
      </c>
      <c r="Y162" s="232">
        <v>295</v>
      </c>
      <c r="Z162" s="232">
        <v>295</v>
      </c>
      <c r="AA162" s="232">
        <v>295</v>
      </c>
      <c r="AB162" s="232">
        <v>287</v>
      </c>
      <c r="AC162" s="232">
        <v>287</v>
      </c>
      <c r="AD162" s="232">
        <v>257</v>
      </c>
      <c r="AE162" s="232">
        <v>229</v>
      </c>
      <c r="AF162" s="232">
        <v>159</v>
      </c>
      <c r="AG162" s="232">
        <v>155</v>
      </c>
      <c r="AH162" s="232">
        <v>91</v>
      </c>
      <c r="AI162" s="232">
        <v>45</v>
      </c>
      <c r="AJ162" s="403"/>
      <c r="AK162" s="904"/>
      <c r="AL162" s="904"/>
      <c r="AM162" s="317"/>
      <c r="AN162" s="403"/>
      <c r="AO162" s="317"/>
      <c r="AP162" s="317"/>
      <c r="AQ162" s="322"/>
      <c r="AR162" s="403"/>
      <c r="AS162" s="904">
        <v>0.21099200000000001</v>
      </c>
      <c r="AT162" s="904">
        <v>0.78900800000000004</v>
      </c>
      <c r="AU162" s="317"/>
      <c r="AV162" s="322"/>
      <c r="AW162" s="322"/>
      <c r="AX162" s="233">
        <f>SUM(AJ162:AW162)</f>
        <v>1</v>
      </c>
      <c r="AY162" s="1055">
        <f t="shared" si="87"/>
        <v>1</v>
      </c>
    </row>
    <row r="163" spans="1:51" outlineLevel="1">
      <c r="B163" s="662" t="s">
        <v>323</v>
      </c>
      <c r="C163" s="228" t="s">
        <v>315</v>
      </c>
      <c r="D163" s="232">
        <v>9845</v>
      </c>
      <c r="E163" s="232">
        <v>9845</v>
      </c>
      <c r="F163" s="232">
        <v>9845</v>
      </c>
      <c r="G163" s="232">
        <v>9845</v>
      </c>
      <c r="H163" s="232">
        <v>9845</v>
      </c>
      <c r="I163" s="232">
        <v>9845</v>
      </c>
      <c r="J163" s="232">
        <v>9845</v>
      </c>
      <c r="K163" s="232">
        <v>9845</v>
      </c>
      <c r="L163" s="232">
        <v>9845</v>
      </c>
      <c r="M163" s="232">
        <v>9845</v>
      </c>
      <c r="N163" s="232">
        <v>9845</v>
      </c>
      <c r="O163" s="232">
        <v>9845</v>
      </c>
      <c r="P163" s="232">
        <v>9845</v>
      </c>
      <c r="Q163" s="232">
        <f>'Whitby Savings Persistence'!CT165</f>
        <v>9845</v>
      </c>
      <c r="R163" s="930">
        <f>'Whitby Savings Persistence'!CU165</f>
        <v>9845</v>
      </c>
      <c r="S163" s="930">
        <f>'Whitby Savings Persistence'!CV165</f>
        <v>7787</v>
      </c>
      <c r="T163" s="930">
        <f>'Whitby Savings Persistence'!CW165</f>
        <v>6000</v>
      </c>
      <c r="U163" s="232">
        <f>U162</f>
        <v>12</v>
      </c>
      <c r="V163" s="232">
        <v>3</v>
      </c>
      <c r="W163" s="232">
        <v>3</v>
      </c>
      <c r="X163" s="232">
        <v>3</v>
      </c>
      <c r="Y163" s="232">
        <v>3</v>
      </c>
      <c r="Z163" s="232">
        <v>3</v>
      </c>
      <c r="AA163" s="232">
        <v>3</v>
      </c>
      <c r="AB163" s="232">
        <v>3</v>
      </c>
      <c r="AC163" s="232">
        <v>3</v>
      </c>
      <c r="AD163" s="232">
        <v>3</v>
      </c>
      <c r="AE163" s="232">
        <v>3</v>
      </c>
      <c r="AF163" s="232">
        <v>3</v>
      </c>
      <c r="AG163" s="232">
        <v>3</v>
      </c>
      <c r="AH163" s="232">
        <v>3</v>
      </c>
      <c r="AI163" s="232">
        <v>3</v>
      </c>
      <c r="AJ163" s="318">
        <f>AJ162</f>
        <v>0</v>
      </c>
      <c r="AK163" s="318">
        <f>AK162</f>
        <v>0</v>
      </c>
      <c r="AL163" s="318">
        <f t="shared" ref="AL163:AW164" si="206">AL162</f>
        <v>0</v>
      </c>
      <c r="AM163" s="318">
        <f t="shared" si="206"/>
        <v>0</v>
      </c>
      <c r="AN163" s="318">
        <f t="shared" si="206"/>
        <v>0</v>
      </c>
      <c r="AO163" s="318">
        <f t="shared" si="206"/>
        <v>0</v>
      </c>
      <c r="AP163" s="318">
        <f t="shared" si="206"/>
        <v>0</v>
      </c>
      <c r="AQ163" s="318">
        <f t="shared" si="206"/>
        <v>0</v>
      </c>
      <c r="AR163" s="318">
        <f>AR162</f>
        <v>0</v>
      </c>
      <c r="AS163" s="318">
        <f>AS162</f>
        <v>0.21099200000000001</v>
      </c>
      <c r="AT163" s="318">
        <f t="shared" ref="AT163:AU163" si="207">AT162</f>
        <v>0.78900800000000004</v>
      </c>
      <c r="AU163" s="318">
        <f t="shared" si="207"/>
        <v>0</v>
      </c>
      <c r="AV163" s="318">
        <f t="shared" si="206"/>
        <v>0</v>
      </c>
      <c r="AW163" s="318">
        <f t="shared" si="206"/>
        <v>0</v>
      </c>
      <c r="AX163" s="247"/>
      <c r="AY163" s="1055">
        <f t="shared" si="87"/>
        <v>1</v>
      </c>
    </row>
    <row r="164" spans="1:51" outlineLevel="1">
      <c r="B164" s="662" t="s">
        <v>324</v>
      </c>
      <c r="C164" s="228"/>
      <c r="D164" s="232">
        <v>135577</v>
      </c>
      <c r="E164" s="232">
        <v>135577</v>
      </c>
      <c r="F164" s="232">
        <v>138837</v>
      </c>
      <c r="G164" s="232">
        <v>139403</v>
      </c>
      <c r="H164" s="232">
        <v>139403</v>
      </c>
      <c r="I164" s="232">
        <v>139403</v>
      </c>
      <c r="J164" s="232">
        <v>202574</v>
      </c>
      <c r="K164" s="232">
        <v>202574</v>
      </c>
      <c r="L164" s="232">
        <v>220867</v>
      </c>
      <c r="M164" s="232">
        <v>199651</v>
      </c>
      <c r="N164" s="232">
        <v>117752</v>
      </c>
      <c r="O164" s="232">
        <v>76129</v>
      </c>
      <c r="P164" s="232">
        <v>88930</v>
      </c>
      <c r="Q164" s="232">
        <f>'Whitby Savings Persistence'!CT250</f>
        <v>913</v>
      </c>
      <c r="R164" s="930">
        <f>'Whitby Savings Persistence'!CU250</f>
        <v>913</v>
      </c>
      <c r="S164" s="930">
        <f>'Whitby Savings Persistence'!CV250</f>
        <v>-800</v>
      </c>
      <c r="T164" s="930">
        <f>'Whitby Savings Persistence'!CW250</f>
        <v>-2287</v>
      </c>
      <c r="U164" s="564">
        <v>12</v>
      </c>
      <c r="V164" s="232">
        <v>38</v>
      </c>
      <c r="W164" s="232">
        <v>38</v>
      </c>
      <c r="X164" s="232">
        <v>39</v>
      </c>
      <c r="Y164" s="232">
        <v>39</v>
      </c>
      <c r="Z164" s="232">
        <v>39</v>
      </c>
      <c r="AA164" s="232">
        <v>39</v>
      </c>
      <c r="AB164" s="232">
        <v>48</v>
      </c>
      <c r="AC164" s="232">
        <v>48</v>
      </c>
      <c r="AD164" s="232">
        <v>50</v>
      </c>
      <c r="AE164" s="232">
        <v>46</v>
      </c>
      <c r="AF164" s="232">
        <v>35</v>
      </c>
      <c r="AG164" s="232">
        <v>25</v>
      </c>
      <c r="AH164" s="232">
        <v>27</v>
      </c>
      <c r="AI164" s="232">
        <v>-1</v>
      </c>
      <c r="AJ164" s="318">
        <f>AJ163</f>
        <v>0</v>
      </c>
      <c r="AK164" s="318">
        <f>AK163</f>
        <v>0</v>
      </c>
      <c r="AL164" s="318">
        <f t="shared" si="206"/>
        <v>0</v>
      </c>
      <c r="AM164" s="318">
        <f t="shared" si="206"/>
        <v>0</v>
      </c>
      <c r="AN164" s="318">
        <f t="shared" si="206"/>
        <v>0</v>
      </c>
      <c r="AO164" s="318">
        <f t="shared" si="206"/>
        <v>0</v>
      </c>
      <c r="AP164" s="318">
        <f t="shared" si="206"/>
        <v>0</v>
      </c>
      <c r="AQ164" s="318">
        <f t="shared" si="206"/>
        <v>0</v>
      </c>
      <c r="AR164" s="318">
        <f>AR163</f>
        <v>0</v>
      </c>
      <c r="AS164" s="318">
        <f>AS163</f>
        <v>0.21099200000000001</v>
      </c>
      <c r="AT164" s="318">
        <f t="shared" ref="AT164:AU164" si="208">AT163</f>
        <v>0.78900800000000004</v>
      </c>
      <c r="AU164" s="318">
        <f t="shared" si="208"/>
        <v>0</v>
      </c>
      <c r="AV164" s="318">
        <f t="shared" si="206"/>
        <v>0</v>
      </c>
      <c r="AW164" s="318">
        <f t="shared" si="206"/>
        <v>0</v>
      </c>
      <c r="AX164" s="247"/>
      <c r="AY164" s="1055">
        <f t="shared" si="87"/>
        <v>1</v>
      </c>
    </row>
    <row r="165" spans="1:51" outlineLevel="1">
      <c r="B165" s="787"/>
      <c r="C165" s="248"/>
      <c r="D165" s="228"/>
      <c r="E165" s="228"/>
      <c r="F165" s="228"/>
      <c r="G165" s="228"/>
      <c r="H165" s="228"/>
      <c r="I165" s="228"/>
      <c r="J165" s="228"/>
      <c r="K165" s="228"/>
      <c r="L165" s="228"/>
      <c r="M165" s="228"/>
      <c r="N165" s="228"/>
      <c r="O165" s="228"/>
      <c r="P165" s="228"/>
      <c r="Q165" s="228"/>
      <c r="R165" s="933"/>
      <c r="S165" s="933"/>
      <c r="T165" s="933"/>
      <c r="U165" s="228"/>
      <c r="V165" s="228"/>
      <c r="W165" s="228"/>
      <c r="X165" s="228"/>
      <c r="Y165" s="228"/>
      <c r="Z165" s="228"/>
      <c r="AA165" s="228"/>
      <c r="AB165" s="228"/>
      <c r="AC165" s="228"/>
      <c r="AD165" s="228"/>
      <c r="AE165" s="228"/>
      <c r="AF165" s="228"/>
      <c r="AG165" s="228"/>
      <c r="AH165" s="228"/>
      <c r="AI165" s="228"/>
      <c r="AJ165" s="323"/>
      <c r="AK165" s="324"/>
      <c r="AL165" s="323"/>
      <c r="AM165" s="323"/>
      <c r="AN165" s="323"/>
      <c r="AO165" s="323"/>
      <c r="AP165" s="323"/>
      <c r="AQ165" s="323"/>
      <c r="AR165" s="323"/>
      <c r="AS165" s="324"/>
      <c r="AT165" s="323"/>
      <c r="AU165" s="323"/>
      <c r="AV165" s="323"/>
      <c r="AW165" s="323"/>
      <c r="AX165" s="249"/>
      <c r="AY165" s="1055">
        <f t="shared" si="87"/>
        <v>0</v>
      </c>
    </row>
    <row r="166" spans="1:51" ht="30" outlineLevel="1">
      <c r="B166" s="787" t="s">
        <v>363</v>
      </c>
      <c r="C166" s="228" t="s">
        <v>313</v>
      </c>
      <c r="D166" s="232">
        <v>1502580</v>
      </c>
      <c r="E166" s="232">
        <v>1502580</v>
      </c>
      <c r="F166" s="232">
        <v>1502580</v>
      </c>
      <c r="G166" s="232">
        <v>1502580</v>
      </c>
      <c r="H166" s="232">
        <v>1502580</v>
      </c>
      <c r="I166" s="232">
        <v>1502580</v>
      </c>
      <c r="J166" s="232">
        <v>1502580</v>
      </c>
      <c r="K166" s="232">
        <v>1502580</v>
      </c>
      <c r="L166" s="232">
        <v>1502580</v>
      </c>
      <c r="M166" s="232">
        <v>1502580</v>
      </c>
      <c r="N166" s="232">
        <v>1502580</v>
      </c>
      <c r="O166" s="232">
        <v>1502580</v>
      </c>
      <c r="P166" s="232">
        <v>0</v>
      </c>
      <c r="Q166" s="232">
        <v>0</v>
      </c>
      <c r="R166" s="930">
        <v>0</v>
      </c>
      <c r="S166" s="930">
        <v>0</v>
      </c>
      <c r="T166" s="930">
        <v>0</v>
      </c>
      <c r="U166" s="232">
        <v>12</v>
      </c>
      <c r="V166" s="232">
        <f>'8-b.  Streetlighting - WRZ'!C24</f>
        <v>76.346871584699471</v>
      </c>
      <c r="W166" s="232">
        <f>'8-b.  Streetlighting - WRZ'!D24</f>
        <v>245.38945901639343</v>
      </c>
      <c r="X166" s="232">
        <f>'8-b.  Streetlighting - WRZ'!E24</f>
        <v>245.38945901639343</v>
      </c>
      <c r="Y166" s="232">
        <f>'8-b.  Streetlighting - WRZ'!F24</f>
        <v>245.38945901639343</v>
      </c>
      <c r="Z166" s="232">
        <f>'8-b.  Streetlighting - WRZ'!G24</f>
        <v>245.38945901639343</v>
      </c>
      <c r="AA166" s="232">
        <f>'8-b.  Streetlighting - WRZ'!H24</f>
        <v>245.38945901639343</v>
      </c>
      <c r="AB166" s="232">
        <f>'8-b.  Streetlighting - WRZ'!I24</f>
        <v>245.38945901639343</v>
      </c>
      <c r="AC166" s="232">
        <f>'8-b.  Streetlighting - WRZ'!J24</f>
        <v>245.38945901639343</v>
      </c>
      <c r="AD166" s="232">
        <f>'8-b.  Streetlighting - WRZ'!K24</f>
        <v>245.38945901639343</v>
      </c>
      <c r="AE166" s="232">
        <f>'8-b.  Streetlighting - WRZ'!L24</f>
        <v>245.38945901639343</v>
      </c>
      <c r="AF166" s="232">
        <f>'8-b.  Streetlighting - WRZ'!M24</f>
        <v>245.38945901639343</v>
      </c>
      <c r="AG166" s="232">
        <f>'8-b.  Streetlighting - WRZ'!N24</f>
        <v>245.38945901639343</v>
      </c>
      <c r="AH166" s="232">
        <f>'8-b.  Streetlighting - WRZ'!O24</f>
        <v>169.04258743169399</v>
      </c>
      <c r="AI166" s="232">
        <f>'8-b.  Streetlighting - WRZ'!P24</f>
        <v>0</v>
      </c>
      <c r="AJ166" s="403"/>
      <c r="AK166" s="904"/>
      <c r="AL166" s="904"/>
      <c r="AM166" s="317"/>
      <c r="AN166" s="403"/>
      <c r="AO166" s="317"/>
      <c r="AP166" s="317"/>
      <c r="AQ166" s="322"/>
      <c r="AR166" s="403"/>
      <c r="AS166" s="904"/>
      <c r="AT166" s="904"/>
      <c r="AU166" s="317">
        <v>1</v>
      </c>
      <c r="AV166" s="322"/>
      <c r="AW166" s="322"/>
      <c r="AX166" s="233">
        <f>SUM(AJ166:AW166)</f>
        <v>1</v>
      </c>
      <c r="AY166" s="1055">
        <f t="shared" si="87"/>
        <v>1</v>
      </c>
    </row>
    <row r="167" spans="1:51" outlineLevel="1">
      <c r="B167" s="662" t="s">
        <v>323</v>
      </c>
      <c r="C167" s="228" t="s">
        <v>315</v>
      </c>
      <c r="D167" s="232">
        <v>0</v>
      </c>
      <c r="E167" s="232">
        <v>0</v>
      </c>
      <c r="F167" s="232">
        <v>0</v>
      </c>
      <c r="G167" s="232">
        <v>0</v>
      </c>
      <c r="H167" s="232">
        <v>0</v>
      </c>
      <c r="I167" s="232">
        <v>0</v>
      </c>
      <c r="J167" s="232">
        <v>0</v>
      </c>
      <c r="K167" s="232">
        <v>0</v>
      </c>
      <c r="L167" s="232">
        <v>0</v>
      </c>
      <c r="M167" s="232">
        <v>0</v>
      </c>
      <c r="N167" s="232">
        <v>0</v>
      </c>
      <c r="O167" s="232">
        <v>0</v>
      </c>
      <c r="P167" s="232">
        <v>0</v>
      </c>
      <c r="Q167" s="232">
        <v>0</v>
      </c>
      <c r="R167" s="930">
        <v>0</v>
      </c>
      <c r="S167" s="930">
        <v>0</v>
      </c>
      <c r="T167" s="930">
        <v>0</v>
      </c>
      <c r="U167" s="232">
        <f>U166</f>
        <v>12</v>
      </c>
      <c r="V167" s="232">
        <v>0</v>
      </c>
      <c r="W167" s="232">
        <v>0</v>
      </c>
      <c r="X167" s="232">
        <v>0</v>
      </c>
      <c r="Y167" s="232">
        <v>0</v>
      </c>
      <c r="Z167" s="232">
        <v>0</v>
      </c>
      <c r="AA167" s="232">
        <v>0</v>
      </c>
      <c r="AB167" s="232">
        <v>0</v>
      </c>
      <c r="AC167" s="232">
        <v>0</v>
      </c>
      <c r="AD167" s="232">
        <v>0</v>
      </c>
      <c r="AE167" s="232">
        <v>0</v>
      </c>
      <c r="AF167" s="232">
        <v>0</v>
      </c>
      <c r="AG167" s="232">
        <v>0</v>
      </c>
      <c r="AH167" s="232">
        <v>0</v>
      </c>
      <c r="AI167" s="232">
        <v>0</v>
      </c>
      <c r="AJ167" s="318">
        <f>AJ166</f>
        <v>0</v>
      </c>
      <c r="AK167" s="318">
        <f>AK166</f>
        <v>0</v>
      </c>
      <c r="AL167" s="318">
        <f t="shared" ref="AL167:AW167" si="209">AL166</f>
        <v>0</v>
      </c>
      <c r="AM167" s="318">
        <f t="shared" si="209"/>
        <v>0</v>
      </c>
      <c r="AN167" s="318">
        <f t="shared" si="209"/>
        <v>0</v>
      </c>
      <c r="AO167" s="318">
        <f t="shared" si="209"/>
        <v>0</v>
      </c>
      <c r="AP167" s="318">
        <f t="shared" si="209"/>
        <v>0</v>
      </c>
      <c r="AQ167" s="318">
        <f t="shared" si="209"/>
        <v>0</v>
      </c>
      <c r="AR167" s="318">
        <f>AR166</f>
        <v>0</v>
      </c>
      <c r="AS167" s="318">
        <f>AS166</f>
        <v>0</v>
      </c>
      <c r="AT167" s="318">
        <f t="shared" ref="AT167:AU167" si="210">AT166</f>
        <v>0</v>
      </c>
      <c r="AU167" s="318">
        <f t="shared" si="210"/>
        <v>1</v>
      </c>
      <c r="AV167" s="318">
        <f t="shared" si="209"/>
        <v>0</v>
      </c>
      <c r="AW167" s="318">
        <f t="shared" si="209"/>
        <v>0</v>
      </c>
      <c r="AX167" s="247"/>
      <c r="AY167" s="1055">
        <f t="shared" ref="AY167:AY196" si="211">SUM(AJ167:AW167)</f>
        <v>1</v>
      </c>
    </row>
    <row r="168" spans="1:51" outlineLevel="1">
      <c r="B168" s="250"/>
      <c r="C168" s="248"/>
      <c r="D168" s="228"/>
      <c r="E168" s="228"/>
      <c r="F168" s="228"/>
      <c r="G168" s="228"/>
      <c r="H168" s="228"/>
      <c r="I168" s="228"/>
      <c r="J168" s="228"/>
      <c r="K168" s="228"/>
      <c r="L168" s="228"/>
      <c r="M168" s="228"/>
      <c r="N168" s="228"/>
      <c r="O168" s="228"/>
      <c r="P168" s="228"/>
      <c r="Q168" s="228"/>
      <c r="R168" s="933"/>
      <c r="S168" s="933"/>
      <c r="T168" s="933"/>
      <c r="U168" s="228"/>
      <c r="V168" s="228"/>
      <c r="W168" s="228"/>
      <c r="X168" s="228"/>
      <c r="Y168" s="228"/>
      <c r="Z168" s="228"/>
      <c r="AA168" s="228"/>
      <c r="AB168" s="228"/>
      <c r="AC168" s="228"/>
      <c r="AD168" s="228"/>
      <c r="AE168" s="228"/>
      <c r="AF168" s="228"/>
      <c r="AG168" s="228"/>
      <c r="AH168" s="228"/>
      <c r="AI168" s="228"/>
      <c r="AJ168" s="323"/>
      <c r="AK168" s="324"/>
      <c r="AL168" s="323"/>
      <c r="AM168" s="323"/>
      <c r="AN168" s="323"/>
      <c r="AO168" s="323"/>
      <c r="AP168" s="323"/>
      <c r="AQ168" s="323"/>
      <c r="AR168" s="323"/>
      <c r="AS168" s="324"/>
      <c r="AT168" s="323"/>
      <c r="AU168" s="323"/>
      <c r="AV168" s="323"/>
      <c r="AW168" s="323"/>
      <c r="AX168" s="249"/>
      <c r="AY168" s="1055">
        <f t="shared" si="211"/>
        <v>0</v>
      </c>
    </row>
    <row r="169" spans="1:51" outlineLevel="1">
      <c r="A169" s="396">
        <v>8</v>
      </c>
      <c r="B169" s="250" t="s">
        <v>325</v>
      </c>
      <c r="C169" s="228" t="s">
        <v>313</v>
      </c>
      <c r="D169" s="232">
        <v>155411</v>
      </c>
      <c r="E169" s="232">
        <v>129008</v>
      </c>
      <c r="F169" s="232">
        <v>115975</v>
      </c>
      <c r="G169" s="232">
        <v>115975</v>
      </c>
      <c r="H169" s="232">
        <v>115975</v>
      </c>
      <c r="I169" s="232">
        <v>115975</v>
      </c>
      <c r="J169" s="232">
        <v>115975</v>
      </c>
      <c r="K169" s="232">
        <v>115975</v>
      </c>
      <c r="L169" s="232">
        <v>115975</v>
      </c>
      <c r="M169" s="232">
        <v>115975</v>
      </c>
      <c r="N169" s="232">
        <v>107771</v>
      </c>
      <c r="O169" s="232">
        <v>8548</v>
      </c>
      <c r="P169" s="232">
        <v>0</v>
      </c>
      <c r="Q169" s="232">
        <v>0</v>
      </c>
      <c r="R169" s="930">
        <v>0</v>
      </c>
      <c r="S169" s="930">
        <v>0</v>
      </c>
      <c r="T169" s="930">
        <v>0</v>
      </c>
      <c r="U169" s="232">
        <v>12</v>
      </c>
      <c r="V169" s="232">
        <v>33</v>
      </c>
      <c r="W169" s="232">
        <v>27</v>
      </c>
      <c r="X169" s="232">
        <v>23</v>
      </c>
      <c r="Y169" s="232">
        <v>23</v>
      </c>
      <c r="Z169" s="232">
        <v>23</v>
      </c>
      <c r="AA169" s="232">
        <v>23</v>
      </c>
      <c r="AB169" s="232">
        <v>23</v>
      </c>
      <c r="AC169" s="232">
        <v>23</v>
      </c>
      <c r="AD169" s="232">
        <v>23</v>
      </c>
      <c r="AE169" s="232">
        <v>23</v>
      </c>
      <c r="AF169" s="232">
        <v>23</v>
      </c>
      <c r="AG169" s="232">
        <v>2</v>
      </c>
      <c r="AH169" s="232">
        <v>0</v>
      </c>
      <c r="AI169" s="232">
        <v>0</v>
      </c>
      <c r="AJ169" s="322"/>
      <c r="AK169" s="403"/>
      <c r="AL169" s="317"/>
      <c r="AM169" s="317"/>
      <c r="AN169" s="317"/>
      <c r="AO169" s="317"/>
      <c r="AP169" s="317"/>
      <c r="AQ169" s="322"/>
      <c r="AR169" s="322"/>
      <c r="AS169" s="403">
        <v>1</v>
      </c>
      <c r="AT169" s="317"/>
      <c r="AU169" s="317"/>
      <c r="AV169" s="322"/>
      <c r="AW169" s="322"/>
      <c r="AX169" s="233">
        <f>SUM(AJ169:AW169)</f>
        <v>1</v>
      </c>
      <c r="AY169" s="1055">
        <f t="shared" si="211"/>
        <v>1</v>
      </c>
    </row>
    <row r="170" spans="1:51" outlineLevel="1">
      <c r="B170" s="231" t="s">
        <v>324</v>
      </c>
      <c r="C170" s="228" t="s">
        <v>315</v>
      </c>
      <c r="D170" s="232">
        <v>-40159</v>
      </c>
      <c r="E170" s="232">
        <v>-13755</v>
      </c>
      <c r="F170" s="232">
        <v>-723</v>
      </c>
      <c r="G170" s="232">
        <v>5019</v>
      </c>
      <c r="H170" s="232">
        <v>5019</v>
      </c>
      <c r="I170" s="232">
        <v>5019</v>
      </c>
      <c r="J170" s="232">
        <v>5019</v>
      </c>
      <c r="K170" s="232">
        <v>5019</v>
      </c>
      <c r="L170" s="232">
        <v>5019</v>
      </c>
      <c r="M170" s="232">
        <v>5019</v>
      </c>
      <c r="N170" s="232">
        <v>5019</v>
      </c>
      <c r="O170" s="232">
        <v>502</v>
      </c>
      <c r="P170" s="232">
        <v>0</v>
      </c>
      <c r="Q170" s="232">
        <v>0</v>
      </c>
      <c r="R170" s="930">
        <v>0</v>
      </c>
      <c r="S170" s="930">
        <v>0</v>
      </c>
      <c r="T170" s="930">
        <v>0</v>
      </c>
      <c r="U170" s="232">
        <f>U169</f>
        <v>12</v>
      </c>
      <c r="V170" s="232">
        <v>-9</v>
      </c>
      <c r="W170" s="232">
        <v>-4</v>
      </c>
      <c r="X170" s="232">
        <v>0</v>
      </c>
      <c r="Y170" s="232">
        <v>1</v>
      </c>
      <c r="Z170" s="232">
        <v>1</v>
      </c>
      <c r="AA170" s="232">
        <v>1</v>
      </c>
      <c r="AB170" s="232">
        <v>1</v>
      </c>
      <c r="AC170" s="232">
        <v>1</v>
      </c>
      <c r="AD170" s="232">
        <v>1</v>
      </c>
      <c r="AE170" s="232">
        <v>1</v>
      </c>
      <c r="AF170" s="232">
        <v>1</v>
      </c>
      <c r="AG170" s="232">
        <v>0</v>
      </c>
      <c r="AH170" s="232">
        <v>0</v>
      </c>
      <c r="AI170" s="232">
        <v>0</v>
      </c>
      <c r="AJ170" s="318">
        <f>AJ169</f>
        <v>0</v>
      </c>
      <c r="AK170" s="318">
        <f t="shared" ref="AK170:AW170" si="212">AK169</f>
        <v>0</v>
      </c>
      <c r="AL170" s="318">
        <f t="shared" si="212"/>
        <v>0</v>
      </c>
      <c r="AM170" s="318">
        <f t="shared" si="212"/>
        <v>0</v>
      </c>
      <c r="AN170" s="318">
        <f t="shared" si="212"/>
        <v>0</v>
      </c>
      <c r="AO170" s="318">
        <f t="shared" si="212"/>
        <v>0</v>
      </c>
      <c r="AP170" s="318">
        <f t="shared" si="212"/>
        <v>0</v>
      </c>
      <c r="AQ170" s="318">
        <f t="shared" si="212"/>
        <v>0</v>
      </c>
      <c r="AR170" s="318">
        <f>AR169</f>
        <v>0</v>
      </c>
      <c r="AS170" s="318">
        <f t="shared" ref="AS170:AU170" si="213">AS169</f>
        <v>1</v>
      </c>
      <c r="AT170" s="318">
        <f t="shared" si="213"/>
        <v>0</v>
      </c>
      <c r="AU170" s="318">
        <f t="shared" si="213"/>
        <v>0</v>
      </c>
      <c r="AV170" s="318">
        <f t="shared" si="212"/>
        <v>0</v>
      </c>
      <c r="AW170" s="318">
        <f t="shared" si="212"/>
        <v>0</v>
      </c>
      <c r="AX170" s="247"/>
      <c r="AY170" s="1055">
        <f t="shared" si="211"/>
        <v>1</v>
      </c>
    </row>
    <row r="171" spans="1:51" outlineLevel="1">
      <c r="B171" s="250"/>
      <c r="C171" s="248"/>
      <c r="D171" s="252"/>
      <c r="E171" s="252"/>
      <c r="F171" s="252"/>
      <c r="G171" s="252"/>
      <c r="H171" s="252"/>
      <c r="I171" s="252"/>
      <c r="J171" s="252"/>
      <c r="K171" s="252"/>
      <c r="L171" s="252"/>
      <c r="M171" s="252"/>
      <c r="N171" s="252"/>
      <c r="O171" s="252"/>
      <c r="P171" s="252"/>
      <c r="Q171" s="252"/>
      <c r="R171" s="934"/>
      <c r="S171" s="934"/>
      <c r="T171" s="934"/>
      <c r="U171" s="228"/>
      <c r="V171" s="252"/>
      <c r="W171" s="252"/>
      <c r="X171" s="252"/>
      <c r="Y171" s="252"/>
      <c r="Z171" s="252"/>
      <c r="AA171" s="252"/>
      <c r="AB171" s="252"/>
      <c r="AC171" s="252"/>
      <c r="AD171" s="252"/>
      <c r="AE171" s="252"/>
      <c r="AF171" s="252"/>
      <c r="AG171" s="252"/>
      <c r="AH171" s="252"/>
      <c r="AI171" s="252"/>
      <c r="AJ171" s="323"/>
      <c r="AK171" s="324"/>
      <c r="AL171" s="323"/>
      <c r="AM171" s="323"/>
      <c r="AN171" s="323"/>
      <c r="AO171" s="323"/>
      <c r="AP171" s="323"/>
      <c r="AQ171" s="323"/>
      <c r="AR171" s="323"/>
      <c r="AS171" s="324"/>
      <c r="AT171" s="323"/>
      <c r="AU171" s="323"/>
      <c r="AV171" s="323"/>
      <c r="AW171" s="323"/>
      <c r="AX171" s="249"/>
      <c r="AY171" s="1055">
        <f t="shared" si="211"/>
        <v>0</v>
      </c>
    </row>
    <row r="172" spans="1:51" outlineLevel="1">
      <c r="A172" s="396">
        <v>9</v>
      </c>
      <c r="B172" s="250" t="s">
        <v>326</v>
      </c>
      <c r="C172" s="228" t="s">
        <v>313</v>
      </c>
      <c r="D172" s="232"/>
      <c r="E172" s="232"/>
      <c r="F172" s="232"/>
      <c r="G172" s="232"/>
      <c r="H172" s="232"/>
      <c r="I172" s="232"/>
      <c r="J172" s="232"/>
      <c r="K172" s="232"/>
      <c r="L172" s="232"/>
      <c r="M172" s="232"/>
      <c r="N172" s="232"/>
      <c r="O172" s="232"/>
      <c r="P172" s="232"/>
      <c r="Q172" s="232"/>
      <c r="R172" s="930"/>
      <c r="S172" s="930"/>
      <c r="T172" s="930"/>
      <c r="U172" s="232">
        <v>12</v>
      </c>
      <c r="V172" s="232"/>
      <c r="W172" s="232"/>
      <c r="X172" s="232"/>
      <c r="Y172" s="232"/>
      <c r="Z172" s="232"/>
      <c r="AA172" s="232"/>
      <c r="AB172" s="232"/>
      <c r="AC172" s="232"/>
      <c r="AD172" s="232"/>
      <c r="AE172" s="232"/>
      <c r="AF172" s="232"/>
      <c r="AG172" s="232"/>
      <c r="AH172" s="232"/>
      <c r="AI172" s="232"/>
      <c r="AJ172" s="322"/>
      <c r="AK172" s="317"/>
      <c r="AL172" s="317"/>
      <c r="AM172" s="317"/>
      <c r="AN172" s="317"/>
      <c r="AO172" s="317"/>
      <c r="AP172" s="317"/>
      <c r="AQ172" s="322"/>
      <c r="AR172" s="322"/>
      <c r="AS172" s="317"/>
      <c r="AT172" s="317">
        <v>1</v>
      </c>
      <c r="AU172" s="317"/>
      <c r="AV172" s="322"/>
      <c r="AW172" s="322"/>
      <c r="AX172" s="233">
        <f>SUM(AJ172:AW172)</f>
        <v>1</v>
      </c>
      <c r="AY172" s="1055">
        <f t="shared" si="211"/>
        <v>1</v>
      </c>
    </row>
    <row r="173" spans="1:51" outlineLevel="1">
      <c r="B173" s="231" t="s">
        <v>314</v>
      </c>
      <c r="C173" s="228" t="s">
        <v>315</v>
      </c>
      <c r="D173" s="232">
        <v>84385</v>
      </c>
      <c r="E173" s="232">
        <v>84385</v>
      </c>
      <c r="F173" s="232">
        <v>84385</v>
      </c>
      <c r="G173" s="232">
        <v>84385</v>
      </c>
      <c r="H173" s="232">
        <v>84385</v>
      </c>
      <c r="I173" s="232">
        <v>84385</v>
      </c>
      <c r="J173" s="232">
        <v>84385</v>
      </c>
      <c r="K173" s="232">
        <v>84385</v>
      </c>
      <c r="L173" s="232">
        <v>84385</v>
      </c>
      <c r="M173" s="232">
        <v>84385</v>
      </c>
      <c r="N173" s="232">
        <v>84385</v>
      </c>
      <c r="O173" s="232">
        <v>84385</v>
      </c>
      <c r="P173" s="232">
        <v>84385</v>
      </c>
      <c r="Q173" s="232">
        <f>'Whitby Savings Persistence'!CT167</f>
        <v>84385</v>
      </c>
      <c r="R173" s="930">
        <f>'Whitby Savings Persistence'!CU167</f>
        <v>36615</v>
      </c>
      <c r="S173" s="930">
        <f>'Whitby Savings Persistence'!CV167</f>
        <v>0</v>
      </c>
      <c r="T173" s="930">
        <f>'Whitby Savings Persistence'!CW167</f>
        <v>0</v>
      </c>
      <c r="U173" s="232">
        <f>U172</f>
        <v>12</v>
      </c>
      <c r="V173" s="232">
        <v>30</v>
      </c>
      <c r="W173" s="232">
        <v>30</v>
      </c>
      <c r="X173" s="232">
        <v>30</v>
      </c>
      <c r="Y173" s="232">
        <v>30</v>
      </c>
      <c r="Z173" s="232">
        <v>30</v>
      </c>
      <c r="AA173" s="232">
        <v>30</v>
      </c>
      <c r="AB173" s="232">
        <v>30</v>
      </c>
      <c r="AC173" s="232">
        <v>30</v>
      </c>
      <c r="AD173" s="232">
        <v>30</v>
      </c>
      <c r="AE173" s="232">
        <v>30</v>
      </c>
      <c r="AF173" s="232">
        <v>30</v>
      </c>
      <c r="AG173" s="232">
        <v>30</v>
      </c>
      <c r="AH173" s="232">
        <v>30</v>
      </c>
      <c r="AI173" s="232">
        <v>30</v>
      </c>
      <c r="AJ173" s="318">
        <f>AJ172</f>
        <v>0</v>
      </c>
      <c r="AK173" s="318">
        <f t="shared" ref="AK173:AW173" si="214">AK172</f>
        <v>0</v>
      </c>
      <c r="AL173" s="318">
        <f t="shared" si="214"/>
        <v>0</v>
      </c>
      <c r="AM173" s="318">
        <f t="shared" si="214"/>
        <v>0</v>
      </c>
      <c r="AN173" s="318">
        <f t="shared" si="214"/>
        <v>0</v>
      </c>
      <c r="AO173" s="318">
        <f t="shared" si="214"/>
        <v>0</v>
      </c>
      <c r="AP173" s="318">
        <f t="shared" si="214"/>
        <v>0</v>
      </c>
      <c r="AQ173" s="318">
        <f t="shared" si="214"/>
        <v>0</v>
      </c>
      <c r="AR173" s="318">
        <f>AR172</f>
        <v>0</v>
      </c>
      <c r="AS173" s="318">
        <f t="shared" ref="AS173:AU173" si="215">AS172</f>
        <v>0</v>
      </c>
      <c r="AT173" s="318">
        <f t="shared" si="215"/>
        <v>1</v>
      </c>
      <c r="AU173" s="318">
        <f t="shared" si="215"/>
        <v>0</v>
      </c>
      <c r="AV173" s="318">
        <f t="shared" si="214"/>
        <v>0</v>
      </c>
      <c r="AW173" s="318">
        <f t="shared" si="214"/>
        <v>0</v>
      </c>
      <c r="AX173" s="247"/>
      <c r="AY173" s="1055">
        <f t="shared" si="211"/>
        <v>1</v>
      </c>
    </row>
    <row r="174" spans="1:51" outlineLevel="1">
      <c r="B174" s="250"/>
      <c r="C174" s="248"/>
      <c r="D174" s="252"/>
      <c r="E174" s="252"/>
      <c r="F174" s="252"/>
      <c r="G174" s="252"/>
      <c r="H174" s="252"/>
      <c r="I174" s="252"/>
      <c r="J174" s="252"/>
      <c r="K174" s="252"/>
      <c r="L174" s="252"/>
      <c r="M174" s="252"/>
      <c r="N174" s="252"/>
      <c r="O174" s="252"/>
      <c r="P174" s="252"/>
      <c r="Q174" s="252"/>
      <c r="R174" s="934"/>
      <c r="S174" s="934"/>
      <c r="T174" s="934"/>
      <c r="U174" s="228"/>
      <c r="V174" s="252"/>
      <c r="W174" s="252"/>
      <c r="X174" s="252"/>
      <c r="Y174" s="252"/>
      <c r="Z174" s="252"/>
      <c r="AA174" s="252"/>
      <c r="AB174" s="252"/>
      <c r="AC174" s="252"/>
      <c r="AD174" s="252"/>
      <c r="AE174" s="252"/>
      <c r="AF174" s="252"/>
      <c r="AG174" s="252"/>
      <c r="AH174" s="252"/>
      <c r="AI174" s="252"/>
      <c r="AJ174" s="323"/>
      <c r="AK174" s="323"/>
      <c r="AL174" s="323"/>
      <c r="AM174" s="323"/>
      <c r="AN174" s="323"/>
      <c r="AO174" s="323"/>
      <c r="AP174" s="323"/>
      <c r="AQ174" s="323"/>
      <c r="AR174" s="323"/>
      <c r="AS174" s="323"/>
      <c r="AT174" s="323"/>
      <c r="AU174" s="323"/>
      <c r="AV174" s="323"/>
      <c r="AW174" s="323"/>
      <c r="AX174" s="249"/>
      <c r="AY174" s="1055">
        <f t="shared" si="211"/>
        <v>0</v>
      </c>
    </row>
    <row r="175" spans="1:51" ht="15.75" outlineLevel="1">
      <c r="B175" s="225" t="s">
        <v>328</v>
      </c>
      <c r="C175" s="226"/>
      <c r="D175" s="226"/>
      <c r="E175" s="226"/>
      <c r="F175" s="226"/>
      <c r="G175" s="226"/>
      <c r="H175" s="226"/>
      <c r="I175" s="226"/>
      <c r="J175" s="226"/>
      <c r="K175" s="226"/>
      <c r="L175" s="226"/>
      <c r="M175" s="226"/>
      <c r="N175" s="226"/>
      <c r="O175" s="226"/>
      <c r="P175" s="226"/>
      <c r="Q175" s="226"/>
      <c r="R175" s="929"/>
      <c r="S175" s="929"/>
      <c r="T175" s="929"/>
      <c r="U175" s="227"/>
      <c r="V175" s="226"/>
      <c r="W175" s="226"/>
      <c r="X175" s="226"/>
      <c r="Y175" s="226"/>
      <c r="Z175" s="226"/>
      <c r="AA175" s="226"/>
      <c r="AB175" s="226"/>
      <c r="AC175" s="226"/>
      <c r="AD175" s="226"/>
      <c r="AE175" s="226"/>
      <c r="AF175" s="226"/>
      <c r="AG175" s="226"/>
      <c r="AH175" s="226"/>
      <c r="AI175" s="226"/>
      <c r="AJ175" s="321"/>
      <c r="AK175" s="321"/>
      <c r="AL175" s="321"/>
      <c r="AM175" s="321"/>
      <c r="AN175" s="321"/>
      <c r="AO175" s="321"/>
      <c r="AP175" s="321"/>
      <c r="AQ175" s="321"/>
      <c r="AR175" s="321"/>
      <c r="AS175" s="321"/>
      <c r="AT175" s="321"/>
      <c r="AU175" s="321"/>
      <c r="AV175" s="321"/>
      <c r="AW175" s="321"/>
      <c r="AX175" s="940"/>
      <c r="AY175" s="1055">
        <f t="shared" si="211"/>
        <v>0</v>
      </c>
    </row>
    <row r="176" spans="1:51" ht="30" outlineLevel="1">
      <c r="A176" s="396">
        <v>12</v>
      </c>
      <c r="B176" s="250" t="s">
        <v>330</v>
      </c>
      <c r="C176" s="228" t="s">
        <v>313</v>
      </c>
      <c r="D176" s="232">
        <v>244000</v>
      </c>
      <c r="E176" s="232">
        <v>0</v>
      </c>
      <c r="F176" s="232">
        <v>0</v>
      </c>
      <c r="G176" s="232">
        <v>0</v>
      </c>
      <c r="H176" s="232">
        <v>0</v>
      </c>
      <c r="I176" s="232">
        <v>0</v>
      </c>
      <c r="J176" s="232">
        <v>0</v>
      </c>
      <c r="K176" s="232">
        <v>0</v>
      </c>
      <c r="L176" s="232">
        <v>0</v>
      </c>
      <c r="M176" s="232">
        <v>0</v>
      </c>
      <c r="N176" s="232">
        <v>0</v>
      </c>
      <c r="O176" s="232">
        <v>0</v>
      </c>
      <c r="P176" s="232">
        <v>0</v>
      </c>
      <c r="Q176" s="232">
        <v>0</v>
      </c>
      <c r="R176" s="930">
        <v>0</v>
      </c>
      <c r="S176" s="930">
        <v>0</v>
      </c>
      <c r="T176" s="930">
        <v>0</v>
      </c>
      <c r="U176" s="232">
        <v>12</v>
      </c>
      <c r="V176" s="232">
        <v>0</v>
      </c>
      <c r="W176" s="232">
        <v>0</v>
      </c>
      <c r="X176" s="232">
        <v>0</v>
      </c>
      <c r="Y176" s="232">
        <v>0</v>
      </c>
      <c r="Z176" s="232">
        <v>0</v>
      </c>
      <c r="AA176" s="232">
        <v>0</v>
      </c>
      <c r="AB176" s="232">
        <v>0</v>
      </c>
      <c r="AC176" s="232">
        <v>0</v>
      </c>
      <c r="AD176" s="232">
        <v>0</v>
      </c>
      <c r="AE176" s="232">
        <v>0</v>
      </c>
      <c r="AF176" s="232">
        <v>0</v>
      </c>
      <c r="AG176" s="232">
        <v>0</v>
      </c>
      <c r="AH176" s="232">
        <v>0</v>
      </c>
      <c r="AI176" s="232">
        <v>0</v>
      </c>
      <c r="AJ176" s="317"/>
      <c r="AK176" s="317"/>
      <c r="AL176" s="317"/>
      <c r="AM176" s="317"/>
      <c r="AN176" s="317"/>
      <c r="AO176" s="317"/>
      <c r="AP176" s="317"/>
      <c r="AQ176" s="322"/>
      <c r="AR176" s="317"/>
      <c r="AS176" s="317"/>
      <c r="AT176" s="317">
        <v>1</v>
      </c>
      <c r="AU176" s="317"/>
      <c r="AV176" s="322"/>
      <c r="AW176" s="322"/>
      <c r="AX176" s="233">
        <f>SUM(AJ176:AW176)</f>
        <v>1</v>
      </c>
      <c r="AY176" s="1055">
        <f t="shared" si="211"/>
        <v>1</v>
      </c>
    </row>
    <row r="177" spans="1:51" outlineLevel="1">
      <c r="B177" s="250" t="s">
        <v>314</v>
      </c>
      <c r="C177" s="228" t="s">
        <v>315</v>
      </c>
      <c r="D177" s="232"/>
      <c r="E177" s="232"/>
      <c r="F177" s="232"/>
      <c r="G177" s="232"/>
      <c r="H177" s="232"/>
      <c r="I177" s="232"/>
      <c r="J177" s="232"/>
      <c r="K177" s="232"/>
      <c r="L177" s="232"/>
      <c r="M177" s="232"/>
      <c r="N177" s="232"/>
      <c r="O177" s="232"/>
      <c r="P177" s="232"/>
      <c r="Q177" s="232"/>
      <c r="R177" s="930"/>
      <c r="S177" s="930"/>
      <c r="T177" s="930"/>
      <c r="U177" s="232">
        <f>U176</f>
        <v>12</v>
      </c>
      <c r="V177" s="232"/>
      <c r="W177" s="232"/>
      <c r="X177" s="232"/>
      <c r="Y177" s="232"/>
      <c r="Z177" s="232"/>
      <c r="AA177" s="232"/>
      <c r="AB177" s="232"/>
      <c r="AC177" s="232"/>
      <c r="AD177" s="232"/>
      <c r="AE177" s="232"/>
      <c r="AF177" s="232"/>
      <c r="AG177" s="232"/>
      <c r="AH177" s="232"/>
      <c r="AI177" s="232"/>
      <c r="AJ177" s="318">
        <f>AJ176</f>
        <v>0</v>
      </c>
      <c r="AK177" s="318">
        <f t="shared" ref="AK177:AW177" si="216">AK176</f>
        <v>0</v>
      </c>
      <c r="AL177" s="318">
        <f t="shared" si="216"/>
        <v>0</v>
      </c>
      <c r="AM177" s="318">
        <f t="shared" si="216"/>
        <v>0</v>
      </c>
      <c r="AN177" s="318">
        <f t="shared" si="216"/>
        <v>0</v>
      </c>
      <c r="AO177" s="318">
        <f t="shared" si="216"/>
        <v>0</v>
      </c>
      <c r="AP177" s="318">
        <f t="shared" si="216"/>
        <v>0</v>
      </c>
      <c r="AQ177" s="318">
        <f t="shared" si="216"/>
        <v>0</v>
      </c>
      <c r="AR177" s="318">
        <f>AR176</f>
        <v>0</v>
      </c>
      <c r="AS177" s="318">
        <f t="shared" ref="AS177:AU177" si="217">AS176</f>
        <v>0</v>
      </c>
      <c r="AT177" s="318">
        <f t="shared" si="217"/>
        <v>1</v>
      </c>
      <c r="AU177" s="318">
        <f t="shared" si="217"/>
        <v>0</v>
      </c>
      <c r="AV177" s="318">
        <f t="shared" si="216"/>
        <v>0</v>
      </c>
      <c r="AW177" s="318">
        <f t="shared" si="216"/>
        <v>0</v>
      </c>
      <c r="AX177" s="939"/>
      <c r="AY177" s="1055">
        <f t="shared" si="211"/>
        <v>1</v>
      </c>
    </row>
    <row r="178" spans="1:51" outlineLevel="1">
      <c r="B178" s="250"/>
      <c r="C178" s="242"/>
      <c r="D178" s="228"/>
      <c r="E178" s="228"/>
      <c r="F178" s="228"/>
      <c r="G178" s="228"/>
      <c r="H178" s="228"/>
      <c r="I178" s="228"/>
      <c r="J178" s="228"/>
      <c r="K178" s="228"/>
      <c r="L178" s="228"/>
      <c r="M178" s="228"/>
      <c r="N178" s="228"/>
      <c r="O178" s="228"/>
      <c r="P178" s="228"/>
      <c r="Q178" s="228"/>
      <c r="R178" s="933"/>
      <c r="S178" s="933"/>
      <c r="T178" s="933"/>
      <c r="U178" s="228"/>
      <c r="V178" s="228"/>
      <c r="W178" s="228"/>
      <c r="X178" s="228"/>
      <c r="Y178" s="228"/>
      <c r="Z178" s="228"/>
      <c r="AA178" s="228"/>
      <c r="AB178" s="228"/>
      <c r="AC178" s="228"/>
      <c r="AD178" s="228"/>
      <c r="AE178" s="228"/>
      <c r="AF178" s="228"/>
      <c r="AG178" s="228"/>
      <c r="AH178" s="228"/>
      <c r="AI178" s="228"/>
      <c r="AJ178" s="329"/>
      <c r="AK178" s="329"/>
      <c r="AL178" s="319"/>
      <c r="AM178" s="319"/>
      <c r="AN178" s="319"/>
      <c r="AO178" s="319"/>
      <c r="AP178" s="319"/>
      <c r="AQ178" s="319"/>
      <c r="AR178" s="329"/>
      <c r="AS178" s="329"/>
      <c r="AT178" s="319"/>
      <c r="AU178" s="319"/>
      <c r="AV178" s="319"/>
      <c r="AW178" s="319"/>
      <c r="AX178" s="243"/>
      <c r="AY178" s="1055">
        <f t="shared" si="211"/>
        <v>0</v>
      </c>
    </row>
    <row r="179" spans="1:51" ht="30" outlineLevel="1">
      <c r="A179" s="396">
        <v>13</v>
      </c>
      <c r="B179" s="250" t="s">
        <v>331</v>
      </c>
      <c r="C179" s="228" t="s">
        <v>313</v>
      </c>
      <c r="D179" s="232">
        <v>10350</v>
      </c>
      <c r="E179" s="232">
        <v>0</v>
      </c>
      <c r="F179" s="232">
        <v>0</v>
      </c>
      <c r="G179" s="232">
        <v>0</v>
      </c>
      <c r="H179" s="232">
        <v>0</v>
      </c>
      <c r="I179" s="232">
        <v>0</v>
      </c>
      <c r="J179" s="232">
        <v>0</v>
      </c>
      <c r="K179" s="232">
        <v>0</v>
      </c>
      <c r="L179" s="232">
        <v>0</v>
      </c>
      <c r="M179" s="232">
        <v>0</v>
      </c>
      <c r="N179" s="232">
        <v>0</v>
      </c>
      <c r="O179" s="232">
        <v>0</v>
      </c>
      <c r="P179" s="232">
        <v>0</v>
      </c>
      <c r="Q179" s="232">
        <v>0</v>
      </c>
      <c r="R179" s="930">
        <v>0</v>
      </c>
      <c r="S179" s="930">
        <v>0</v>
      </c>
      <c r="T179" s="930">
        <v>0</v>
      </c>
      <c r="U179" s="232">
        <v>12</v>
      </c>
      <c r="V179" s="232">
        <v>0</v>
      </c>
      <c r="W179" s="232">
        <v>0</v>
      </c>
      <c r="X179" s="232">
        <v>0</v>
      </c>
      <c r="Y179" s="232">
        <v>0</v>
      </c>
      <c r="Z179" s="232">
        <v>0</v>
      </c>
      <c r="AA179" s="232">
        <v>0</v>
      </c>
      <c r="AB179" s="232">
        <v>0</v>
      </c>
      <c r="AC179" s="232">
        <v>0</v>
      </c>
      <c r="AD179" s="232">
        <v>0</v>
      </c>
      <c r="AE179" s="232">
        <v>0</v>
      </c>
      <c r="AF179" s="232">
        <v>0</v>
      </c>
      <c r="AG179" s="232">
        <v>0</v>
      </c>
      <c r="AH179" s="232">
        <v>0</v>
      </c>
      <c r="AI179" s="232">
        <v>0</v>
      </c>
      <c r="AJ179" s="317"/>
      <c r="AK179" s="317"/>
      <c r="AL179" s="317"/>
      <c r="AM179" s="317"/>
      <c r="AN179" s="317"/>
      <c r="AO179" s="317"/>
      <c r="AP179" s="317"/>
      <c r="AQ179" s="322"/>
      <c r="AR179" s="317"/>
      <c r="AS179" s="317"/>
      <c r="AT179" s="317">
        <v>1</v>
      </c>
      <c r="AU179" s="317"/>
      <c r="AV179" s="322"/>
      <c r="AW179" s="322"/>
      <c r="AX179" s="233">
        <f>SUM(AJ179:AW179)</f>
        <v>1</v>
      </c>
      <c r="AY179" s="1055">
        <f t="shared" si="211"/>
        <v>1</v>
      </c>
    </row>
    <row r="180" spans="1:51" outlineLevel="1">
      <c r="B180" s="250" t="s">
        <v>314</v>
      </c>
      <c r="C180" s="228" t="s">
        <v>315</v>
      </c>
      <c r="D180" s="232"/>
      <c r="E180" s="232"/>
      <c r="F180" s="232"/>
      <c r="G180" s="232"/>
      <c r="H180" s="232"/>
      <c r="I180" s="232"/>
      <c r="J180" s="232"/>
      <c r="K180" s="232"/>
      <c r="L180" s="232"/>
      <c r="M180" s="232"/>
      <c r="N180" s="232"/>
      <c r="O180" s="232"/>
      <c r="P180" s="232"/>
      <c r="Q180" s="232"/>
      <c r="R180" s="930"/>
      <c r="S180" s="930"/>
      <c r="T180" s="930"/>
      <c r="U180" s="232">
        <f>U179</f>
        <v>12</v>
      </c>
      <c r="V180" s="232"/>
      <c r="W180" s="232"/>
      <c r="X180" s="232"/>
      <c r="Y180" s="232"/>
      <c r="Z180" s="232"/>
      <c r="AA180" s="232"/>
      <c r="AB180" s="232"/>
      <c r="AC180" s="232"/>
      <c r="AD180" s="232"/>
      <c r="AE180" s="232"/>
      <c r="AF180" s="232"/>
      <c r="AG180" s="232"/>
      <c r="AH180" s="232"/>
      <c r="AI180" s="232"/>
      <c r="AJ180" s="318">
        <f>AJ179</f>
        <v>0</v>
      </c>
      <c r="AK180" s="318">
        <f t="shared" ref="AK180:AW180" si="218">AK179</f>
        <v>0</v>
      </c>
      <c r="AL180" s="318">
        <f t="shared" si="218"/>
        <v>0</v>
      </c>
      <c r="AM180" s="318">
        <f t="shared" si="218"/>
        <v>0</v>
      </c>
      <c r="AN180" s="318">
        <f t="shared" si="218"/>
        <v>0</v>
      </c>
      <c r="AO180" s="318">
        <f t="shared" si="218"/>
        <v>0</v>
      </c>
      <c r="AP180" s="318">
        <f t="shared" si="218"/>
        <v>0</v>
      </c>
      <c r="AQ180" s="318">
        <f t="shared" si="218"/>
        <v>0</v>
      </c>
      <c r="AR180" s="318">
        <f>AR179</f>
        <v>0</v>
      </c>
      <c r="AS180" s="318">
        <f t="shared" ref="AS180:AU180" si="219">AS179</f>
        <v>0</v>
      </c>
      <c r="AT180" s="318">
        <f t="shared" si="219"/>
        <v>1</v>
      </c>
      <c r="AU180" s="318">
        <f t="shared" si="219"/>
        <v>0</v>
      </c>
      <c r="AV180" s="318">
        <f t="shared" si="218"/>
        <v>0</v>
      </c>
      <c r="AW180" s="318">
        <f t="shared" si="218"/>
        <v>0</v>
      </c>
      <c r="AX180" s="243"/>
      <c r="AY180" s="1055">
        <f t="shared" si="211"/>
        <v>1</v>
      </c>
    </row>
    <row r="181" spans="1:51" outlineLevel="1">
      <c r="B181" s="250"/>
      <c r="C181" s="242"/>
      <c r="D181" s="228"/>
      <c r="E181" s="228"/>
      <c r="F181" s="228"/>
      <c r="G181" s="228"/>
      <c r="H181" s="228"/>
      <c r="I181" s="228"/>
      <c r="J181" s="228"/>
      <c r="K181" s="228"/>
      <c r="L181" s="228"/>
      <c r="M181" s="228"/>
      <c r="N181" s="228"/>
      <c r="O181" s="228"/>
      <c r="P181" s="228"/>
      <c r="Q181" s="228"/>
      <c r="R181" s="933"/>
      <c r="S181" s="933"/>
      <c r="T181" s="933"/>
      <c r="U181" s="228"/>
      <c r="V181" s="228"/>
      <c r="W181" s="228"/>
      <c r="X181" s="228"/>
      <c r="Y181" s="228"/>
      <c r="Z181" s="228"/>
      <c r="AA181" s="228"/>
      <c r="AB181" s="228"/>
      <c r="AC181" s="228"/>
      <c r="AD181" s="228"/>
      <c r="AE181" s="228"/>
      <c r="AF181" s="228"/>
      <c r="AG181" s="228"/>
      <c r="AH181" s="228"/>
      <c r="AI181" s="228"/>
      <c r="AJ181" s="319"/>
      <c r="AK181" s="319"/>
      <c r="AL181" s="319"/>
      <c r="AM181" s="319"/>
      <c r="AN181" s="319"/>
      <c r="AO181" s="319"/>
      <c r="AP181" s="319"/>
      <c r="AQ181" s="319"/>
      <c r="AR181" s="319"/>
      <c r="AS181" s="319"/>
      <c r="AT181" s="319"/>
      <c r="AU181" s="319"/>
      <c r="AV181" s="319"/>
      <c r="AW181" s="319"/>
      <c r="AX181" s="243"/>
      <c r="AY181" s="1055">
        <f t="shared" si="211"/>
        <v>0</v>
      </c>
    </row>
    <row r="182" spans="1:51" ht="15.75" outlineLevel="1">
      <c r="B182" s="225" t="s">
        <v>332</v>
      </c>
      <c r="C182" s="226"/>
      <c r="D182" s="227"/>
      <c r="E182" s="227"/>
      <c r="F182" s="227"/>
      <c r="G182" s="227"/>
      <c r="H182" s="227"/>
      <c r="I182" s="227"/>
      <c r="J182" s="227"/>
      <c r="K182" s="227"/>
      <c r="L182" s="227"/>
      <c r="M182" s="227"/>
      <c r="N182" s="227"/>
      <c r="O182" s="227"/>
      <c r="P182" s="227"/>
      <c r="Q182" s="227"/>
      <c r="R182" s="935"/>
      <c r="S182" s="935"/>
      <c r="T182" s="935"/>
      <c r="U182" s="227"/>
      <c r="V182" s="227"/>
      <c r="W182" s="227"/>
      <c r="X182" s="227"/>
      <c r="Y182" s="227"/>
      <c r="Z182" s="227"/>
      <c r="AA182" s="227"/>
      <c r="AB182" s="227"/>
      <c r="AC182" s="227"/>
      <c r="AD182" s="227"/>
      <c r="AE182" s="227"/>
      <c r="AF182" s="227"/>
      <c r="AG182" s="227"/>
      <c r="AH182" s="227"/>
      <c r="AI182" s="227"/>
      <c r="AJ182" s="321"/>
      <c r="AK182" s="321"/>
      <c r="AL182" s="321"/>
      <c r="AM182" s="321"/>
      <c r="AN182" s="321"/>
      <c r="AO182" s="321"/>
      <c r="AP182" s="321"/>
      <c r="AQ182" s="321"/>
      <c r="AR182" s="321"/>
      <c r="AS182" s="321"/>
      <c r="AT182" s="321"/>
      <c r="AU182" s="321"/>
      <c r="AV182" s="321"/>
      <c r="AW182" s="321"/>
      <c r="AX182" s="940"/>
      <c r="AY182" s="1055">
        <f t="shared" si="211"/>
        <v>0</v>
      </c>
    </row>
    <row r="183" spans="1:51" outlineLevel="1">
      <c r="A183" s="396">
        <v>14</v>
      </c>
      <c r="B183" s="251" t="s">
        <v>333</v>
      </c>
      <c r="C183" s="228" t="s">
        <v>313</v>
      </c>
      <c r="D183" s="232">
        <v>14599</v>
      </c>
      <c r="E183" s="232">
        <v>11059</v>
      </c>
      <c r="F183" s="232">
        <v>10434</v>
      </c>
      <c r="G183" s="232">
        <v>9837</v>
      </c>
      <c r="H183" s="232">
        <v>9837</v>
      </c>
      <c r="I183" s="232">
        <v>9837</v>
      </c>
      <c r="J183" s="232">
        <v>9085</v>
      </c>
      <c r="K183" s="232">
        <v>9085</v>
      </c>
      <c r="L183" s="232">
        <v>3977</v>
      </c>
      <c r="M183" s="232">
        <v>3977</v>
      </c>
      <c r="N183" s="232">
        <v>3924</v>
      </c>
      <c r="O183" s="232">
        <v>3924</v>
      </c>
      <c r="P183" s="232">
        <v>3682</v>
      </c>
      <c r="Q183" s="232">
        <f>'Whitby Savings Persistence'!CT87</f>
        <v>3682</v>
      </c>
      <c r="R183" s="930">
        <f>'Whitby Savings Persistence'!CU87</f>
        <v>0</v>
      </c>
      <c r="S183" s="930">
        <f>'Whitby Savings Persistence'!CV87</f>
        <v>0</v>
      </c>
      <c r="T183" s="930">
        <f>'Whitby Savings Persistence'!CW87</f>
        <v>0</v>
      </c>
      <c r="U183" s="232">
        <v>12</v>
      </c>
      <c r="V183" s="232">
        <v>1</v>
      </c>
      <c r="W183" s="232">
        <v>1</v>
      </c>
      <c r="X183" s="232">
        <v>1</v>
      </c>
      <c r="Y183" s="232">
        <v>1</v>
      </c>
      <c r="Z183" s="232">
        <v>1</v>
      </c>
      <c r="AA183" s="232">
        <v>1</v>
      </c>
      <c r="AB183" s="232">
        <v>1</v>
      </c>
      <c r="AC183" s="232">
        <v>1</v>
      </c>
      <c r="AD183" s="232">
        <v>1</v>
      </c>
      <c r="AE183" s="232">
        <v>1</v>
      </c>
      <c r="AF183" s="232">
        <v>1</v>
      </c>
      <c r="AG183" s="232">
        <v>1</v>
      </c>
      <c r="AH183" s="232">
        <v>0</v>
      </c>
      <c r="AI183" s="232">
        <v>0</v>
      </c>
      <c r="AJ183" s="403"/>
      <c r="AK183" s="317"/>
      <c r="AL183" s="317"/>
      <c r="AM183" s="317"/>
      <c r="AN183" s="317"/>
      <c r="AO183" s="317"/>
      <c r="AP183" s="317"/>
      <c r="AQ183" s="317"/>
      <c r="AR183" s="403">
        <v>1</v>
      </c>
      <c r="AS183" s="317"/>
      <c r="AT183" s="317"/>
      <c r="AU183" s="317"/>
      <c r="AV183" s="317"/>
      <c r="AW183" s="317"/>
      <c r="AX183" s="233">
        <f>SUM(AJ183:AW183)</f>
        <v>1</v>
      </c>
      <c r="AY183" s="1055">
        <f t="shared" si="211"/>
        <v>1</v>
      </c>
    </row>
    <row r="184" spans="1:51" outlineLevel="1">
      <c r="B184" s="231" t="s">
        <v>314</v>
      </c>
      <c r="C184" s="228" t="s">
        <v>315</v>
      </c>
      <c r="D184" s="232"/>
      <c r="E184" s="232"/>
      <c r="F184" s="232"/>
      <c r="G184" s="232"/>
      <c r="H184" s="232"/>
      <c r="I184" s="232"/>
      <c r="J184" s="232"/>
      <c r="K184" s="232"/>
      <c r="L184" s="232"/>
      <c r="M184" s="232"/>
      <c r="N184" s="232"/>
      <c r="O184" s="232"/>
      <c r="P184" s="232"/>
      <c r="Q184" s="232"/>
      <c r="R184" s="930"/>
      <c r="S184" s="930"/>
      <c r="T184" s="930"/>
      <c r="U184" s="232">
        <f>U183</f>
        <v>12</v>
      </c>
      <c r="V184" s="232"/>
      <c r="W184" s="232"/>
      <c r="X184" s="232"/>
      <c r="Y184" s="232"/>
      <c r="Z184" s="232"/>
      <c r="AA184" s="232"/>
      <c r="AB184" s="232"/>
      <c r="AC184" s="232"/>
      <c r="AD184" s="232"/>
      <c r="AE184" s="232"/>
      <c r="AF184" s="232"/>
      <c r="AG184" s="232"/>
      <c r="AH184" s="232"/>
      <c r="AI184" s="232"/>
      <c r="AJ184" s="318">
        <f>AJ183</f>
        <v>0</v>
      </c>
      <c r="AK184" s="318">
        <f t="shared" ref="AK184:AN184" si="220">AK183</f>
        <v>0</v>
      </c>
      <c r="AL184" s="318">
        <f t="shared" si="220"/>
        <v>0</v>
      </c>
      <c r="AM184" s="318">
        <f t="shared" si="220"/>
        <v>0</v>
      </c>
      <c r="AN184" s="318">
        <f t="shared" si="220"/>
        <v>0</v>
      </c>
      <c r="AO184" s="318">
        <f>AO183</f>
        <v>0</v>
      </c>
      <c r="AP184" s="318">
        <f t="shared" ref="AP184:AW184" si="221">AP183</f>
        <v>0</v>
      </c>
      <c r="AQ184" s="318">
        <f t="shared" si="221"/>
        <v>0</v>
      </c>
      <c r="AR184" s="318">
        <f>AR183</f>
        <v>1</v>
      </c>
      <c r="AS184" s="318">
        <f t="shared" ref="AS184:AU184" si="222">AS183</f>
        <v>0</v>
      </c>
      <c r="AT184" s="318">
        <f t="shared" si="222"/>
        <v>0</v>
      </c>
      <c r="AU184" s="318">
        <f t="shared" si="222"/>
        <v>0</v>
      </c>
      <c r="AV184" s="318">
        <f t="shared" si="221"/>
        <v>0</v>
      </c>
      <c r="AW184" s="318">
        <f t="shared" si="221"/>
        <v>0</v>
      </c>
      <c r="AX184" s="939"/>
      <c r="AY184" s="1055">
        <f t="shared" si="211"/>
        <v>1</v>
      </c>
    </row>
    <row r="185" spans="1:51" outlineLevel="1">
      <c r="B185" s="231"/>
      <c r="C185" s="228"/>
      <c r="D185" s="228"/>
      <c r="E185" s="228"/>
      <c r="F185" s="228"/>
      <c r="G185" s="228"/>
      <c r="H185" s="228"/>
      <c r="I185" s="228"/>
      <c r="J185" s="228"/>
      <c r="K185" s="228"/>
      <c r="L185" s="228"/>
      <c r="M185" s="228"/>
      <c r="N185" s="228"/>
      <c r="O185" s="228"/>
      <c r="P185" s="228"/>
      <c r="Q185" s="228"/>
      <c r="R185" s="933"/>
      <c r="S185" s="933"/>
      <c r="T185" s="933"/>
      <c r="U185" s="357"/>
      <c r="V185" s="228"/>
      <c r="W185" s="228"/>
      <c r="X185" s="228"/>
      <c r="Y185" s="228"/>
      <c r="Z185" s="228"/>
      <c r="AA185" s="228"/>
      <c r="AB185" s="228"/>
      <c r="AC185" s="228"/>
      <c r="AD185" s="228"/>
      <c r="AE185" s="228"/>
      <c r="AF185" s="228"/>
      <c r="AG185" s="228"/>
      <c r="AH185" s="228"/>
      <c r="AI185" s="228"/>
      <c r="AJ185" s="318"/>
      <c r="AK185" s="318"/>
      <c r="AL185" s="318"/>
      <c r="AM185" s="318"/>
      <c r="AN185" s="318"/>
      <c r="AO185" s="318"/>
      <c r="AP185" s="318"/>
      <c r="AQ185" s="318"/>
      <c r="AR185" s="318"/>
      <c r="AS185" s="318"/>
      <c r="AT185" s="318"/>
      <c r="AU185" s="318"/>
      <c r="AV185" s="318"/>
      <c r="AW185" s="318"/>
      <c r="AX185" s="941"/>
      <c r="AY185" s="1055">
        <f t="shared" si="211"/>
        <v>0</v>
      </c>
    </row>
    <row r="186" spans="1:51" ht="15.75" outlineLevel="1">
      <c r="B186" s="394" t="s">
        <v>342</v>
      </c>
      <c r="C186" s="228"/>
      <c r="D186" s="228"/>
      <c r="E186" s="228"/>
      <c r="F186" s="228"/>
      <c r="G186" s="228"/>
      <c r="H186" s="228"/>
      <c r="I186" s="228"/>
      <c r="J186" s="228"/>
      <c r="K186" s="228"/>
      <c r="L186" s="228"/>
      <c r="M186" s="228"/>
      <c r="N186" s="228"/>
      <c r="O186" s="228"/>
      <c r="P186" s="228"/>
      <c r="Q186" s="228"/>
      <c r="R186" s="933"/>
      <c r="S186" s="933"/>
      <c r="T186" s="933"/>
      <c r="U186" s="228"/>
      <c r="V186" s="228"/>
      <c r="W186" s="228"/>
      <c r="X186" s="228"/>
      <c r="Y186" s="228"/>
      <c r="Z186" s="228"/>
      <c r="AA186" s="228"/>
      <c r="AB186" s="228"/>
      <c r="AC186" s="228"/>
      <c r="AD186" s="228"/>
      <c r="AE186" s="228"/>
      <c r="AF186" s="228"/>
      <c r="AG186" s="228"/>
      <c r="AH186" s="228"/>
      <c r="AI186" s="228"/>
      <c r="AJ186" s="329"/>
      <c r="AK186" s="332"/>
      <c r="AL186" s="332"/>
      <c r="AM186" s="332"/>
      <c r="AN186" s="332"/>
      <c r="AO186" s="332"/>
      <c r="AP186" s="332"/>
      <c r="AQ186" s="332"/>
      <c r="AR186" s="329"/>
      <c r="AS186" s="332"/>
      <c r="AT186" s="332"/>
      <c r="AU186" s="332"/>
      <c r="AV186" s="332"/>
      <c r="AW186" s="332"/>
      <c r="AX186" s="243"/>
      <c r="AY186" s="1055">
        <f t="shared" si="211"/>
        <v>0</v>
      </c>
    </row>
    <row r="187" spans="1:51" ht="15.75" hidden="1" outlineLevel="1">
      <c r="B187" s="225" t="s">
        <v>343</v>
      </c>
      <c r="C187" s="228"/>
      <c r="D187" s="228"/>
      <c r="E187" s="228"/>
      <c r="F187" s="228"/>
      <c r="G187" s="228"/>
      <c r="H187" s="228"/>
      <c r="I187" s="228"/>
      <c r="J187" s="228"/>
      <c r="K187" s="228"/>
      <c r="L187" s="228"/>
      <c r="M187" s="228"/>
      <c r="N187" s="228"/>
      <c r="O187" s="228"/>
      <c r="P187" s="228"/>
      <c r="Q187" s="228"/>
      <c r="R187" s="933"/>
      <c r="S187" s="933"/>
      <c r="T187" s="933"/>
      <c r="U187" s="228"/>
      <c r="V187" s="228"/>
      <c r="W187" s="228"/>
      <c r="X187" s="228"/>
      <c r="Y187" s="228"/>
      <c r="Z187" s="228"/>
      <c r="AA187" s="228"/>
      <c r="AB187" s="228"/>
      <c r="AC187" s="228"/>
      <c r="AD187" s="228"/>
      <c r="AE187" s="228"/>
      <c r="AF187" s="228"/>
      <c r="AG187" s="228"/>
      <c r="AH187" s="228"/>
      <c r="AI187" s="228"/>
      <c r="AJ187" s="329"/>
      <c r="AK187" s="332"/>
      <c r="AL187" s="332"/>
      <c r="AM187" s="332"/>
      <c r="AN187" s="332"/>
      <c r="AO187" s="332"/>
      <c r="AP187" s="332"/>
      <c r="AQ187" s="332"/>
      <c r="AR187" s="329"/>
      <c r="AS187" s="332"/>
      <c r="AT187" s="332"/>
      <c r="AU187" s="332"/>
      <c r="AV187" s="332"/>
      <c r="AW187" s="332"/>
      <c r="AX187" s="243"/>
      <c r="AY187" s="1055">
        <f t="shared" si="211"/>
        <v>0</v>
      </c>
    </row>
    <row r="188" spans="1:51" hidden="1" outlineLevel="1">
      <c r="A188" s="396">
        <v>21</v>
      </c>
      <c r="B188" s="250" t="s">
        <v>344</v>
      </c>
      <c r="C188" s="228" t="s">
        <v>313</v>
      </c>
      <c r="D188" s="232"/>
      <c r="E188" s="232"/>
      <c r="F188" s="232"/>
      <c r="G188" s="232"/>
      <c r="H188" s="232"/>
      <c r="I188" s="232"/>
      <c r="J188" s="232"/>
      <c r="K188" s="232"/>
      <c r="L188" s="232"/>
      <c r="M188" s="232"/>
      <c r="N188" s="232"/>
      <c r="O188" s="232"/>
      <c r="P188" s="232"/>
      <c r="Q188" s="232"/>
      <c r="R188" s="930"/>
      <c r="S188" s="930"/>
      <c r="T188" s="930"/>
      <c r="U188" s="228"/>
      <c r="V188" s="232"/>
      <c r="W188" s="232"/>
      <c r="X188" s="232"/>
      <c r="Y188" s="232"/>
      <c r="Z188" s="232"/>
      <c r="AA188" s="232"/>
      <c r="AB188" s="232"/>
      <c r="AC188" s="232"/>
      <c r="AD188" s="232"/>
      <c r="AE188" s="232"/>
      <c r="AF188" s="232"/>
      <c r="AG188" s="232"/>
      <c r="AH188" s="232"/>
      <c r="AI188" s="232"/>
      <c r="AJ188" s="403"/>
      <c r="AK188" s="317"/>
      <c r="AL188" s="317"/>
      <c r="AM188" s="317"/>
      <c r="AN188" s="317"/>
      <c r="AO188" s="317"/>
      <c r="AP188" s="317"/>
      <c r="AQ188" s="317"/>
      <c r="AR188" s="403"/>
      <c r="AS188" s="317"/>
      <c r="AT188" s="317"/>
      <c r="AU188" s="317"/>
      <c r="AV188" s="317"/>
      <c r="AW188" s="317"/>
      <c r="AX188" s="233">
        <f>SUM(AJ188:AW188)</f>
        <v>0</v>
      </c>
      <c r="AY188" s="1055">
        <f t="shared" si="211"/>
        <v>0</v>
      </c>
    </row>
    <row r="189" spans="1:51" hidden="1" outlineLevel="1">
      <c r="B189" s="231" t="s">
        <v>314</v>
      </c>
      <c r="C189" s="228" t="s">
        <v>315</v>
      </c>
      <c r="D189" s="232"/>
      <c r="E189" s="232"/>
      <c r="F189" s="232"/>
      <c r="G189" s="232"/>
      <c r="H189" s="232"/>
      <c r="I189" s="232"/>
      <c r="J189" s="232"/>
      <c r="K189" s="232"/>
      <c r="L189" s="232"/>
      <c r="M189" s="232"/>
      <c r="N189" s="232"/>
      <c r="O189" s="232"/>
      <c r="P189" s="232"/>
      <c r="Q189" s="232"/>
      <c r="R189" s="930"/>
      <c r="S189" s="930"/>
      <c r="T189" s="930"/>
      <c r="U189" s="228"/>
      <c r="V189" s="232"/>
      <c r="W189" s="232"/>
      <c r="X189" s="232"/>
      <c r="Y189" s="232"/>
      <c r="Z189" s="232"/>
      <c r="AA189" s="232"/>
      <c r="AB189" s="232"/>
      <c r="AC189" s="232"/>
      <c r="AD189" s="232"/>
      <c r="AE189" s="232"/>
      <c r="AF189" s="232"/>
      <c r="AG189" s="232"/>
      <c r="AH189" s="232"/>
      <c r="AI189" s="232"/>
      <c r="AJ189" s="318">
        <f>AJ188</f>
        <v>0</v>
      </c>
      <c r="AK189" s="318">
        <f t="shared" ref="AK189:AW189" si="223">AK188</f>
        <v>0</v>
      </c>
      <c r="AL189" s="318">
        <f t="shared" si="223"/>
        <v>0</v>
      </c>
      <c r="AM189" s="318">
        <f t="shared" si="223"/>
        <v>0</v>
      </c>
      <c r="AN189" s="318">
        <f t="shared" si="223"/>
        <v>0</v>
      </c>
      <c r="AO189" s="318">
        <f t="shared" si="223"/>
        <v>0</v>
      </c>
      <c r="AP189" s="318">
        <f t="shared" si="223"/>
        <v>0</v>
      </c>
      <c r="AQ189" s="318">
        <f t="shared" si="223"/>
        <v>0</v>
      </c>
      <c r="AR189" s="318">
        <f>AR188</f>
        <v>0</v>
      </c>
      <c r="AS189" s="318">
        <f t="shared" ref="AS189:AU189" si="224">AS188</f>
        <v>0</v>
      </c>
      <c r="AT189" s="318">
        <f t="shared" si="224"/>
        <v>0</v>
      </c>
      <c r="AU189" s="318">
        <f t="shared" si="224"/>
        <v>0</v>
      </c>
      <c r="AV189" s="318">
        <f t="shared" si="223"/>
        <v>0</v>
      </c>
      <c r="AW189" s="318">
        <f t="shared" si="223"/>
        <v>0</v>
      </c>
      <c r="AX189" s="243"/>
      <c r="AY189" s="1055">
        <f t="shared" si="211"/>
        <v>0</v>
      </c>
    </row>
    <row r="190" spans="1:51" hidden="1" outlineLevel="1">
      <c r="B190" s="231"/>
      <c r="C190" s="228"/>
      <c r="D190" s="228"/>
      <c r="E190" s="228"/>
      <c r="F190" s="228"/>
      <c r="G190" s="228"/>
      <c r="H190" s="228"/>
      <c r="I190" s="228"/>
      <c r="J190" s="228"/>
      <c r="K190" s="228"/>
      <c r="L190" s="228"/>
      <c r="M190" s="228"/>
      <c r="N190" s="228"/>
      <c r="O190" s="228"/>
      <c r="P190" s="228"/>
      <c r="Q190" s="228"/>
      <c r="R190" s="933"/>
      <c r="S190" s="933"/>
      <c r="T190" s="933"/>
      <c r="U190" s="228"/>
      <c r="V190" s="228"/>
      <c r="W190" s="228"/>
      <c r="X190" s="228"/>
      <c r="Y190" s="228"/>
      <c r="Z190" s="228"/>
      <c r="AA190" s="228"/>
      <c r="AB190" s="228"/>
      <c r="AC190" s="228"/>
      <c r="AD190" s="228"/>
      <c r="AE190" s="228"/>
      <c r="AF190" s="228"/>
      <c r="AG190" s="228"/>
      <c r="AH190" s="228"/>
      <c r="AI190" s="228"/>
      <c r="AJ190" s="319"/>
      <c r="AK190" s="332"/>
      <c r="AL190" s="332"/>
      <c r="AM190" s="332"/>
      <c r="AN190" s="332"/>
      <c r="AO190" s="332"/>
      <c r="AP190" s="332"/>
      <c r="AQ190" s="332"/>
      <c r="AR190" s="319"/>
      <c r="AS190" s="332"/>
      <c r="AT190" s="332"/>
      <c r="AU190" s="332"/>
      <c r="AV190" s="332"/>
      <c r="AW190" s="332"/>
      <c r="AX190" s="243"/>
      <c r="AY190" s="1055">
        <f t="shared" si="211"/>
        <v>0</v>
      </c>
    </row>
    <row r="191" spans="1:51" ht="15.75" outlineLevel="1">
      <c r="B191" s="225" t="s">
        <v>348</v>
      </c>
      <c r="C191" s="228"/>
      <c r="D191" s="228"/>
      <c r="E191" s="228"/>
      <c r="F191" s="228"/>
      <c r="G191" s="228"/>
      <c r="H191" s="228"/>
      <c r="I191" s="228"/>
      <c r="J191" s="228"/>
      <c r="K191" s="228"/>
      <c r="L191" s="228"/>
      <c r="M191" s="228"/>
      <c r="N191" s="228"/>
      <c r="O191" s="228"/>
      <c r="P191" s="228"/>
      <c r="Q191" s="228"/>
      <c r="R191" s="933"/>
      <c r="S191" s="933"/>
      <c r="T191" s="933"/>
      <c r="U191" s="228"/>
      <c r="V191" s="228"/>
      <c r="W191" s="228"/>
      <c r="X191" s="228"/>
      <c r="Y191" s="228"/>
      <c r="Z191" s="228"/>
      <c r="AA191" s="228"/>
      <c r="AB191" s="228"/>
      <c r="AC191" s="228"/>
      <c r="AD191" s="228"/>
      <c r="AE191" s="228"/>
      <c r="AF191" s="228"/>
      <c r="AG191" s="228"/>
      <c r="AH191" s="228"/>
      <c r="AI191" s="228"/>
      <c r="AJ191" s="319"/>
      <c r="AK191" s="332"/>
      <c r="AL191" s="332"/>
      <c r="AM191" s="332"/>
      <c r="AN191" s="332"/>
      <c r="AO191" s="332"/>
      <c r="AP191" s="332"/>
      <c r="AQ191" s="332"/>
      <c r="AR191" s="319"/>
      <c r="AS191" s="332"/>
      <c r="AT191" s="332"/>
      <c r="AU191" s="332"/>
      <c r="AV191" s="332"/>
      <c r="AW191" s="332"/>
      <c r="AX191" s="243"/>
      <c r="AY191" s="1055">
        <f t="shared" si="211"/>
        <v>0</v>
      </c>
    </row>
    <row r="192" spans="1:51" hidden="1" outlineLevel="1">
      <c r="A192" s="396">
        <v>25</v>
      </c>
      <c r="B192" s="250" t="s">
        <v>349</v>
      </c>
      <c r="C192" s="228" t="s">
        <v>313</v>
      </c>
      <c r="D192" s="232"/>
      <c r="E192" s="232"/>
      <c r="F192" s="232"/>
      <c r="G192" s="232"/>
      <c r="H192" s="232"/>
      <c r="I192" s="232"/>
      <c r="J192" s="232"/>
      <c r="K192" s="232"/>
      <c r="L192" s="232"/>
      <c r="M192" s="232"/>
      <c r="N192" s="232"/>
      <c r="O192" s="232"/>
      <c r="P192" s="232"/>
      <c r="Q192" s="232"/>
      <c r="R192" s="930"/>
      <c r="S192" s="930"/>
      <c r="T192" s="930"/>
      <c r="U192" s="232">
        <v>12</v>
      </c>
      <c r="V192" s="232"/>
      <c r="W192" s="232"/>
      <c r="X192" s="232"/>
      <c r="Y192" s="232"/>
      <c r="Z192" s="232"/>
      <c r="AA192" s="232"/>
      <c r="AB192" s="232"/>
      <c r="AC192" s="232"/>
      <c r="AD192" s="232"/>
      <c r="AE192" s="232"/>
      <c r="AF192" s="232"/>
      <c r="AG192" s="232"/>
      <c r="AH192" s="232"/>
      <c r="AI192" s="232"/>
      <c r="AJ192" s="333"/>
      <c r="AK192" s="317"/>
      <c r="AL192" s="317"/>
      <c r="AM192" s="317"/>
      <c r="AN192" s="317"/>
      <c r="AO192" s="317"/>
      <c r="AP192" s="317"/>
      <c r="AQ192" s="322"/>
      <c r="AR192" s="333"/>
      <c r="AS192" s="317"/>
      <c r="AT192" s="317"/>
      <c r="AU192" s="317"/>
      <c r="AV192" s="322"/>
      <c r="AW192" s="322"/>
      <c r="AX192" s="233">
        <f>SUM(AJ192:AW192)</f>
        <v>0</v>
      </c>
      <c r="AY192" s="1055">
        <f t="shared" si="211"/>
        <v>0</v>
      </c>
    </row>
    <row r="193" spans="1:51" hidden="1" outlineLevel="1">
      <c r="B193" s="231" t="s">
        <v>314</v>
      </c>
      <c r="C193" s="228" t="s">
        <v>315</v>
      </c>
      <c r="D193" s="232"/>
      <c r="E193" s="232"/>
      <c r="F193" s="232"/>
      <c r="G193" s="232"/>
      <c r="H193" s="232"/>
      <c r="I193" s="232"/>
      <c r="J193" s="232"/>
      <c r="K193" s="232"/>
      <c r="L193" s="232"/>
      <c r="M193" s="232"/>
      <c r="N193" s="232"/>
      <c r="O193" s="232"/>
      <c r="P193" s="232"/>
      <c r="Q193" s="232"/>
      <c r="R193" s="930"/>
      <c r="S193" s="930"/>
      <c r="T193" s="930"/>
      <c r="U193" s="232">
        <f>U192</f>
        <v>12</v>
      </c>
      <c r="V193" s="232"/>
      <c r="W193" s="232"/>
      <c r="X193" s="232"/>
      <c r="Y193" s="232"/>
      <c r="Z193" s="232"/>
      <c r="AA193" s="232"/>
      <c r="AB193" s="232"/>
      <c r="AC193" s="232"/>
      <c r="AD193" s="232"/>
      <c r="AE193" s="232"/>
      <c r="AF193" s="232"/>
      <c r="AG193" s="232"/>
      <c r="AH193" s="232"/>
      <c r="AI193" s="232"/>
      <c r="AJ193" s="318">
        <f>AJ192</f>
        <v>0</v>
      </c>
      <c r="AK193" s="318">
        <f t="shared" ref="AK193:AW193" si="225">AK192</f>
        <v>0</v>
      </c>
      <c r="AL193" s="318">
        <f t="shared" si="225"/>
        <v>0</v>
      </c>
      <c r="AM193" s="318">
        <f t="shared" si="225"/>
        <v>0</v>
      </c>
      <c r="AN193" s="318">
        <f t="shared" si="225"/>
        <v>0</v>
      </c>
      <c r="AO193" s="318">
        <f t="shared" si="225"/>
        <v>0</v>
      </c>
      <c r="AP193" s="318">
        <f t="shared" si="225"/>
        <v>0</v>
      </c>
      <c r="AQ193" s="318">
        <f t="shared" si="225"/>
        <v>0</v>
      </c>
      <c r="AR193" s="318">
        <f>AR192</f>
        <v>0</v>
      </c>
      <c r="AS193" s="318">
        <f t="shared" ref="AS193:AU193" si="226">AS192</f>
        <v>0</v>
      </c>
      <c r="AT193" s="318">
        <f t="shared" si="226"/>
        <v>0</v>
      </c>
      <c r="AU193" s="318">
        <f t="shared" si="226"/>
        <v>0</v>
      </c>
      <c r="AV193" s="318">
        <f t="shared" si="225"/>
        <v>0</v>
      </c>
      <c r="AW193" s="318">
        <f t="shared" si="225"/>
        <v>0</v>
      </c>
      <c r="AX193" s="243"/>
      <c r="AY193" s="1055">
        <f t="shared" si="211"/>
        <v>0</v>
      </c>
    </row>
    <row r="194" spans="1:51" hidden="1" outlineLevel="1">
      <c r="B194" s="231"/>
      <c r="C194" s="228"/>
      <c r="D194" s="228"/>
      <c r="E194" s="228"/>
      <c r="F194" s="228"/>
      <c r="G194" s="228"/>
      <c r="H194" s="228"/>
      <c r="I194" s="228"/>
      <c r="J194" s="228"/>
      <c r="K194" s="228"/>
      <c r="L194" s="228"/>
      <c r="M194" s="228"/>
      <c r="N194" s="228"/>
      <c r="O194" s="228"/>
      <c r="P194" s="228"/>
      <c r="Q194" s="228"/>
      <c r="R194" s="933"/>
      <c r="S194" s="933"/>
      <c r="T194" s="933"/>
      <c r="U194" s="228"/>
      <c r="V194" s="228"/>
      <c r="W194" s="228"/>
      <c r="X194" s="228"/>
      <c r="Y194" s="228"/>
      <c r="Z194" s="228"/>
      <c r="AA194" s="228"/>
      <c r="AB194" s="228"/>
      <c r="AC194" s="228"/>
      <c r="AD194" s="228"/>
      <c r="AE194" s="228"/>
      <c r="AF194" s="228"/>
      <c r="AG194" s="228"/>
      <c r="AH194" s="228"/>
      <c r="AI194" s="228"/>
      <c r="AJ194" s="319"/>
      <c r="AK194" s="332"/>
      <c r="AL194" s="332"/>
      <c r="AM194" s="332"/>
      <c r="AN194" s="332"/>
      <c r="AO194" s="332"/>
      <c r="AP194" s="332"/>
      <c r="AQ194" s="332"/>
      <c r="AR194" s="319"/>
      <c r="AS194" s="332"/>
      <c r="AT194" s="332"/>
      <c r="AU194" s="332"/>
      <c r="AV194" s="332"/>
      <c r="AW194" s="332"/>
      <c r="AX194" s="243"/>
      <c r="AY194" s="1055">
        <f t="shared" si="211"/>
        <v>0</v>
      </c>
    </row>
    <row r="195" spans="1:51" outlineLevel="1">
      <c r="A195" s="396">
        <v>26</v>
      </c>
      <c r="B195" s="250" t="s">
        <v>350</v>
      </c>
      <c r="C195" s="228" t="s">
        <v>313</v>
      </c>
      <c r="D195" s="232">
        <v>75468</v>
      </c>
      <c r="E195" s="232">
        <v>75468</v>
      </c>
      <c r="F195" s="232">
        <v>75468</v>
      </c>
      <c r="G195" s="232">
        <v>75468</v>
      </c>
      <c r="H195" s="232">
        <v>75468</v>
      </c>
      <c r="I195" s="232">
        <v>75468</v>
      </c>
      <c r="J195" s="232">
        <v>71900</v>
      </c>
      <c r="K195" s="232">
        <v>71900</v>
      </c>
      <c r="L195" s="232">
        <v>63716</v>
      </c>
      <c r="M195" s="232">
        <v>52087</v>
      </c>
      <c r="N195" s="232">
        <v>24322</v>
      </c>
      <c r="O195" s="232">
        <v>24322</v>
      </c>
      <c r="P195" s="232">
        <v>154</v>
      </c>
      <c r="Q195" s="232">
        <f>'Whitby Savings Persistence'!CT14</f>
        <v>154</v>
      </c>
      <c r="R195" s="930">
        <f>'Whitby Savings Persistence'!CU14</f>
        <v>154</v>
      </c>
      <c r="S195" s="930">
        <f>'Whitby Savings Persistence'!CV14</f>
        <v>154</v>
      </c>
      <c r="T195" s="930">
        <f>'Whitby Savings Persistence'!CW14</f>
        <v>154</v>
      </c>
      <c r="U195" s="232">
        <v>12</v>
      </c>
      <c r="V195" s="232">
        <v>10</v>
      </c>
      <c r="W195" s="232">
        <v>10</v>
      </c>
      <c r="X195" s="232">
        <v>10</v>
      </c>
      <c r="Y195" s="232">
        <v>10</v>
      </c>
      <c r="Z195" s="232">
        <v>10</v>
      </c>
      <c r="AA195" s="232">
        <v>10</v>
      </c>
      <c r="AB195" s="232">
        <v>10</v>
      </c>
      <c r="AC195" s="232">
        <v>10</v>
      </c>
      <c r="AD195" s="232">
        <v>7</v>
      </c>
      <c r="AE195" s="232">
        <v>6</v>
      </c>
      <c r="AF195" s="232">
        <v>2</v>
      </c>
      <c r="AG195" s="232">
        <v>2</v>
      </c>
      <c r="AH195" s="232">
        <v>0</v>
      </c>
      <c r="AI195" s="232">
        <v>0</v>
      </c>
      <c r="AJ195" s="333"/>
      <c r="AK195" s="403"/>
      <c r="AL195" s="403"/>
      <c r="AM195" s="317"/>
      <c r="AN195" s="403"/>
      <c r="AO195" s="317"/>
      <c r="AP195" s="317"/>
      <c r="AQ195" s="322"/>
      <c r="AR195" s="333"/>
      <c r="AS195" s="403">
        <v>0.21099200000000001</v>
      </c>
      <c r="AT195" s="403">
        <v>0.78900800000000004</v>
      </c>
      <c r="AU195" s="317"/>
      <c r="AV195" s="322"/>
      <c r="AW195" s="322"/>
      <c r="AX195" s="233">
        <f>SUM(AJ195:AW195)</f>
        <v>1</v>
      </c>
      <c r="AY195" s="1055">
        <f t="shared" si="211"/>
        <v>1</v>
      </c>
    </row>
    <row r="196" spans="1:51" outlineLevel="1">
      <c r="B196" s="662" t="s">
        <v>323</v>
      </c>
      <c r="C196" s="228" t="s">
        <v>315</v>
      </c>
      <c r="D196" s="232">
        <v>192374</v>
      </c>
      <c r="E196" s="232">
        <v>192374</v>
      </c>
      <c r="F196" s="232">
        <v>192374</v>
      </c>
      <c r="G196" s="232">
        <v>192374</v>
      </c>
      <c r="H196" s="232">
        <v>192374</v>
      </c>
      <c r="I196" s="232">
        <v>192374</v>
      </c>
      <c r="J196" s="232">
        <v>178364</v>
      </c>
      <c r="K196" s="232">
        <v>178364</v>
      </c>
      <c r="L196" s="232">
        <v>178364</v>
      </c>
      <c r="M196" s="232">
        <v>134120</v>
      </c>
      <c r="N196" s="232">
        <v>27879</v>
      </c>
      <c r="O196" s="232">
        <v>27879</v>
      </c>
      <c r="P196" s="232">
        <v>0</v>
      </c>
      <c r="Q196" s="232">
        <v>0</v>
      </c>
      <c r="R196" s="930"/>
      <c r="S196" s="930"/>
      <c r="T196" s="930"/>
      <c r="U196" s="232">
        <f>U195</f>
        <v>12</v>
      </c>
      <c r="V196" s="232">
        <v>24</v>
      </c>
      <c r="W196" s="232">
        <v>24</v>
      </c>
      <c r="X196" s="232">
        <v>24</v>
      </c>
      <c r="Y196" s="232">
        <v>24</v>
      </c>
      <c r="Z196" s="232">
        <v>24</v>
      </c>
      <c r="AA196" s="232">
        <v>24</v>
      </c>
      <c r="AB196" s="232">
        <v>22</v>
      </c>
      <c r="AC196" s="232">
        <v>22</v>
      </c>
      <c r="AD196" s="232">
        <v>22</v>
      </c>
      <c r="AE196" s="232">
        <v>16</v>
      </c>
      <c r="AF196" s="232">
        <v>1</v>
      </c>
      <c r="AG196" s="232">
        <v>1</v>
      </c>
      <c r="AH196" s="232">
        <v>0</v>
      </c>
      <c r="AI196" s="232">
        <v>0</v>
      </c>
      <c r="AJ196" s="318">
        <f>AJ195</f>
        <v>0</v>
      </c>
      <c r="AK196" s="318">
        <f t="shared" ref="AK196:AW197" si="227">AK195</f>
        <v>0</v>
      </c>
      <c r="AL196" s="318">
        <f t="shared" si="227"/>
        <v>0</v>
      </c>
      <c r="AM196" s="318">
        <f t="shared" si="227"/>
        <v>0</v>
      </c>
      <c r="AN196" s="318">
        <f t="shared" si="227"/>
        <v>0</v>
      </c>
      <c r="AO196" s="318">
        <f t="shared" si="227"/>
        <v>0</v>
      </c>
      <c r="AP196" s="318">
        <f t="shared" si="227"/>
        <v>0</v>
      </c>
      <c r="AQ196" s="318">
        <f t="shared" si="227"/>
        <v>0</v>
      </c>
      <c r="AR196" s="318">
        <f>AR195</f>
        <v>0</v>
      </c>
      <c r="AS196" s="318">
        <f t="shared" ref="AS196:AU196" si="228">AS195</f>
        <v>0.21099200000000001</v>
      </c>
      <c r="AT196" s="318">
        <f t="shared" si="228"/>
        <v>0.78900800000000004</v>
      </c>
      <c r="AU196" s="318">
        <f t="shared" si="228"/>
        <v>0</v>
      </c>
      <c r="AV196" s="318">
        <f t="shared" si="227"/>
        <v>0</v>
      </c>
      <c r="AW196" s="318">
        <f t="shared" si="227"/>
        <v>0</v>
      </c>
      <c r="AX196" s="243"/>
      <c r="AY196" s="1055">
        <f t="shared" si="211"/>
        <v>1</v>
      </c>
    </row>
    <row r="197" spans="1:51" outlineLevel="1">
      <c r="B197" s="662" t="s">
        <v>324</v>
      </c>
      <c r="C197" s="228" t="s">
        <v>315</v>
      </c>
      <c r="D197" s="232">
        <v>17538</v>
      </c>
      <c r="E197" s="232">
        <v>17538</v>
      </c>
      <c r="F197" s="232">
        <v>17538</v>
      </c>
      <c r="G197" s="232">
        <v>17555</v>
      </c>
      <c r="H197" s="232">
        <v>17555</v>
      </c>
      <c r="I197" s="232">
        <v>17555</v>
      </c>
      <c r="J197" s="232">
        <v>35132</v>
      </c>
      <c r="K197" s="232">
        <v>35132</v>
      </c>
      <c r="L197" s="232">
        <v>35132</v>
      </c>
      <c r="M197" s="232">
        <v>29944</v>
      </c>
      <c r="N197" s="232">
        <v>16736</v>
      </c>
      <c r="O197" s="232">
        <v>16736</v>
      </c>
      <c r="P197" s="232">
        <v>-67</v>
      </c>
      <c r="Q197" s="232">
        <f>'Whitby Savings Persistence'!CT184</f>
        <v>-67</v>
      </c>
      <c r="R197" s="930">
        <f>'Whitby Savings Persistence'!CU184</f>
        <v>-67</v>
      </c>
      <c r="S197" s="930">
        <f>'Whitby Savings Persistence'!CV184</f>
        <v>-67</v>
      </c>
      <c r="T197" s="930">
        <f>'Whitby Savings Persistence'!CW184</f>
        <v>-67</v>
      </c>
      <c r="U197" s="232">
        <v>12</v>
      </c>
      <c r="V197" s="232">
        <v>3</v>
      </c>
      <c r="W197" s="232">
        <v>3</v>
      </c>
      <c r="X197" s="232">
        <v>3</v>
      </c>
      <c r="Y197" s="232">
        <v>3</v>
      </c>
      <c r="Z197" s="232">
        <v>3</v>
      </c>
      <c r="AA197" s="232">
        <v>3</v>
      </c>
      <c r="AB197" s="232">
        <v>6</v>
      </c>
      <c r="AC197" s="232">
        <v>6</v>
      </c>
      <c r="AD197" s="232">
        <v>6</v>
      </c>
      <c r="AE197" s="232">
        <v>5</v>
      </c>
      <c r="AF197" s="232">
        <v>3</v>
      </c>
      <c r="AG197" s="232">
        <v>3</v>
      </c>
      <c r="AH197" s="232">
        <v>0</v>
      </c>
      <c r="AI197" s="232">
        <v>0</v>
      </c>
      <c r="AJ197" s="318">
        <f>AJ196</f>
        <v>0</v>
      </c>
      <c r="AK197" s="318">
        <f t="shared" si="227"/>
        <v>0</v>
      </c>
      <c r="AL197" s="318">
        <f t="shared" si="227"/>
        <v>0</v>
      </c>
      <c r="AM197" s="318">
        <f t="shared" si="227"/>
        <v>0</v>
      </c>
      <c r="AN197" s="318">
        <f t="shared" si="227"/>
        <v>0</v>
      </c>
      <c r="AO197" s="318">
        <f t="shared" si="227"/>
        <v>0</v>
      </c>
      <c r="AP197" s="318">
        <f t="shared" si="227"/>
        <v>0</v>
      </c>
      <c r="AQ197" s="318">
        <f t="shared" si="227"/>
        <v>0</v>
      </c>
      <c r="AR197" s="318">
        <f>AR196</f>
        <v>0</v>
      </c>
      <c r="AS197" s="318">
        <f t="shared" ref="AS197:AU197" si="229">AS196</f>
        <v>0.21099200000000001</v>
      </c>
      <c r="AT197" s="318">
        <f t="shared" si="229"/>
        <v>0.78900800000000004</v>
      </c>
      <c r="AU197" s="318">
        <f t="shared" si="229"/>
        <v>0</v>
      </c>
      <c r="AV197" s="318">
        <f t="shared" si="227"/>
        <v>0</v>
      </c>
      <c r="AW197" s="318">
        <f t="shared" si="227"/>
        <v>0</v>
      </c>
      <c r="AX197" s="243"/>
      <c r="AY197" s="1055">
        <f>SUM(AJ197:AW197)</f>
        <v>1</v>
      </c>
    </row>
    <row r="198" spans="1:51" outlineLevel="1">
      <c r="B198" s="231"/>
      <c r="C198" s="228"/>
      <c r="D198" s="228"/>
      <c r="E198" s="228"/>
      <c r="F198" s="228"/>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c r="AJ198" s="319"/>
      <c r="AK198" s="332"/>
      <c r="AL198" s="332"/>
      <c r="AM198" s="332"/>
      <c r="AN198" s="332"/>
      <c r="AO198" s="332"/>
      <c r="AP198" s="332"/>
      <c r="AQ198" s="332"/>
      <c r="AR198" s="332"/>
      <c r="AS198" s="332"/>
      <c r="AT198" s="332"/>
      <c r="AU198" s="332"/>
      <c r="AV198" s="332"/>
      <c r="AW198" s="332"/>
      <c r="AX198" s="243"/>
    </row>
    <row r="199" spans="1:51" ht="15.75">
      <c r="B199" s="263" t="s">
        <v>364</v>
      </c>
      <c r="C199" s="898"/>
      <c r="D199" s="898">
        <f>SUM(D39:D197)</f>
        <v>29806599.580099262</v>
      </c>
      <c r="E199" s="898">
        <f t="shared" ref="E199:T199" si="230">SUM(E39:E197)</f>
        <v>29407373.31444722</v>
      </c>
      <c r="F199" s="898">
        <f t="shared" si="230"/>
        <v>26898090.031373084</v>
      </c>
      <c r="G199" s="898">
        <f t="shared" si="230"/>
        <v>26987114.56500851</v>
      </c>
      <c r="H199" s="898">
        <f t="shared" si="230"/>
        <v>26957720.281934373</v>
      </c>
      <c r="I199" s="898">
        <f t="shared" si="230"/>
        <v>26920638.998860236</v>
      </c>
      <c r="J199" s="898">
        <f t="shared" si="230"/>
        <v>26911910.998860236</v>
      </c>
      <c r="K199" s="898">
        <f t="shared" si="230"/>
        <v>26909781.998860236</v>
      </c>
      <c r="L199" s="898">
        <f t="shared" si="230"/>
        <v>26639938.981438141</v>
      </c>
      <c r="M199" s="898">
        <f t="shared" si="230"/>
        <v>23625204.801493742</v>
      </c>
      <c r="N199" s="898">
        <f t="shared" si="230"/>
        <v>18744909.445309311</v>
      </c>
      <c r="O199" s="898">
        <f t="shared" si="230"/>
        <v>17010972.285892926</v>
      </c>
      <c r="P199" s="898">
        <f t="shared" si="230"/>
        <v>12347105.866178945</v>
      </c>
      <c r="Q199" s="898">
        <f t="shared" si="230"/>
        <v>11652447.027413025</v>
      </c>
      <c r="R199" s="898">
        <f t="shared" si="230"/>
        <v>10821110.039681405</v>
      </c>
      <c r="S199" s="898">
        <f t="shared" si="230"/>
        <v>9775176.8952897005</v>
      </c>
      <c r="T199" s="898">
        <f t="shared" si="230"/>
        <v>5282094.7874692362</v>
      </c>
      <c r="U199" s="898"/>
      <c r="V199" s="898">
        <f>SUM(V39:V197)</f>
        <v>5541.4232227355506</v>
      </c>
      <c r="W199" s="898"/>
      <c r="X199" s="898"/>
      <c r="Y199" s="898"/>
      <c r="Z199" s="898"/>
      <c r="AA199" s="898"/>
      <c r="AB199" s="898"/>
      <c r="AC199" s="898"/>
      <c r="AD199" s="898"/>
      <c r="AE199" s="898"/>
      <c r="AF199" s="898"/>
      <c r="AG199" s="898"/>
      <c r="AH199" s="898"/>
      <c r="AI199" s="898"/>
      <c r="AJ199" s="898">
        <f>IF(AJ36="kWh",SUMPRODUCT(D39:D197,AJ39:AJ197))</f>
        <v>5825381.9042129181</v>
      </c>
      <c r="AK199" s="898">
        <f>IF(AK36="kWh",SUMPRODUCT(D39:D197,AK39:AK197))</f>
        <v>2842232.4223225922</v>
      </c>
      <c r="AL199" s="898">
        <f>IF(AL36="kw",SUMPRODUCT(U39:U197,V39:V197,AL39:AL197),SUMPRODUCT(D39:D197,AL39:AL197))</f>
        <v>8923441.0308679696</v>
      </c>
      <c r="AM199" s="898">
        <f>IF(AM36="kw",SUMPRODUCT(U39:U197,V39:V197,AM39:AM197),SUMPRODUCT(D39:D197,AM39:AM197))</f>
        <v>277619.01151716308</v>
      </c>
      <c r="AN199" s="898">
        <f>IF(AN36="kw",SUMPRODUCT(U39:U197,V39:V197,AN39:AN197),SUMPRODUCT(D39:D197,AN39:AN197))</f>
        <v>4868014.1627529068</v>
      </c>
      <c r="AO199" s="898">
        <f>IF(AO36="kw",SUMPRODUCT(U39:U197,V39:V197,AO39:AO197),SUMPRODUCT(D39:D197,AO39:AO197))</f>
        <v>1306.0484257140363</v>
      </c>
      <c r="AP199" s="898">
        <f>IF(AP36="kw",SUMPRODUCT(U39:U197,V39:V197,AP39:AP197),SUMPRODUCT(D39:D197,AP39:AP197))</f>
        <v>0</v>
      </c>
      <c r="AQ199" s="898">
        <f>IF(AQ36="kw",SUMPRODUCT(U39:U197,V39:V197,AQ39:AQ197),SUMPRODUCT(D39:D197,AQ39:AQ197))</f>
        <v>0</v>
      </c>
      <c r="AR199" s="898">
        <f>IF(AR36="kw",SUMPRODUCT(U39:U197,V39:V197,AR39:AR197),SUMPRODUCT(D39:D197,AR39:AR197))</f>
        <v>2568079</v>
      </c>
      <c r="AS199" s="898">
        <f>IF(AS36="kw",SUMPRODUCT(U39:U197,V39:V197,AS39:AS197),SUMPRODUCT(D39:D197,AS39:AS197))</f>
        <v>652006.99732800014</v>
      </c>
      <c r="AT199" s="898">
        <f>IF(AT36="kw",SUMPRODUCT(U39:U197,V39:V197,AT39:AT197),SUMPRODUCT(D39:D197,AT39:AT197))</f>
        <v>2345939.0026720003</v>
      </c>
      <c r="AU199" s="898">
        <f>IF(AU36="kw",SUMPRODUCT(U39:U197,V39:V197,AU39:AU197),SUMPRODUCT(D39:D197,AU39:AU197))</f>
        <v>1502580</v>
      </c>
      <c r="AV199" s="898">
        <f>IF(AV36="kw",SUMPRODUCT(U39:U197,V39:V197,AV39:AV197),SUMPRODUCT(D39:D197,AV39:AV197))</f>
        <v>0</v>
      </c>
      <c r="AW199" s="898">
        <f>IF(AW36="kw",SUMPRODUCT(U39:U197,V39:V197,AW39:AW197),SUMPRODUCT(D39:D197,AW39:AW197))</f>
        <v>0</v>
      </c>
      <c r="AX199" s="265"/>
      <c r="AY199" s="1056">
        <f>SUM(AJ199:AX199)-D199</f>
        <v>0</v>
      </c>
    </row>
    <row r="200" spans="1:51" ht="15.75">
      <c r="B200" s="311" t="s">
        <v>365</v>
      </c>
      <c r="C200" s="312"/>
      <c r="D200" s="312"/>
      <c r="E200" s="312"/>
      <c r="F200" s="312"/>
      <c r="G200" s="312"/>
      <c r="H200" s="312"/>
      <c r="I200" s="312"/>
      <c r="J200" s="312"/>
      <c r="K200" s="312"/>
      <c r="L200" s="312"/>
      <c r="M200" s="312"/>
      <c r="N200" s="312"/>
      <c r="O200" s="312"/>
      <c r="P200" s="312"/>
      <c r="Q200" s="312"/>
      <c r="R200" s="312"/>
      <c r="S200" s="312"/>
      <c r="T200" s="312"/>
      <c r="U200" s="312"/>
      <c r="V200" s="312"/>
      <c r="W200" s="312"/>
      <c r="X200" s="312"/>
      <c r="Y200" s="312"/>
      <c r="Z200" s="312"/>
      <c r="AA200" s="312"/>
      <c r="AB200" s="312"/>
      <c r="AC200" s="312"/>
      <c r="AD200" s="312"/>
      <c r="AE200" s="312"/>
      <c r="AF200" s="312"/>
      <c r="AG200" s="312"/>
      <c r="AH200" s="312"/>
      <c r="AI200" s="312"/>
      <c r="AJ200" s="312">
        <f>HLOOKUP(AJ35,'2. LRAMVA Threshold'!$B$42:$Q$60,7,FALSE)</f>
        <v>8884182</v>
      </c>
      <c r="AK200" s="312">
        <f>HLOOKUP(AK35,'2. LRAMVA Threshold'!$B$42:$Q$53,7,FALSE)</f>
        <v>7652150</v>
      </c>
      <c r="AL200" s="312">
        <f>HLOOKUP(AL35,'2. LRAMVA Threshold'!$B$42:$Q$53,7,FALSE)</f>
        <v>27955828</v>
      </c>
      <c r="AM200" s="312">
        <f>HLOOKUP(AM35,'2. LRAMVA Threshold'!$B$42:$Q$53,7,FALSE)</f>
        <v>90093</v>
      </c>
      <c r="AN200" s="312">
        <f>HLOOKUP(AN35,'2. LRAMVA Threshold'!$B$42:$Q$53,7,FALSE)</f>
        <v>659732</v>
      </c>
      <c r="AO200" s="312">
        <f>HLOOKUP(AO35,'2. LRAMVA Threshold'!$B$42:$Q$53,7,FALSE)</f>
        <v>0</v>
      </c>
      <c r="AP200" s="312">
        <f>HLOOKUP(AP35,'2. LRAMVA Threshold'!$B$42:$Q$53,7,FALSE)</f>
        <v>0</v>
      </c>
      <c r="AQ200" s="312">
        <f>HLOOKUP(AQ35,'2. LRAMVA Threshold'!$B$42:$Q$53,7,FALSE)</f>
        <v>0</v>
      </c>
      <c r="AR200" s="312">
        <f>HLOOKUP(AR35,'2. LRAMVA Threshold'!$B$42:$Q$53,7,FALSE)</f>
        <v>0</v>
      </c>
      <c r="AS200" s="312">
        <f>HLOOKUP(AS35,'2. LRAMVA Threshold'!$B$42:$Q$53,7,FALSE)</f>
        <v>0</v>
      </c>
      <c r="AT200" s="312">
        <f>HLOOKUP(AT35,'2. LRAMVA Threshold'!$B$42:$Q$53,7,FALSE)</f>
        <v>0</v>
      </c>
      <c r="AU200" s="312">
        <f>HLOOKUP(AU35,'2. LRAMVA Threshold'!$B$42:$Q$53,7,FALSE)</f>
        <v>0</v>
      </c>
      <c r="AV200" s="312">
        <f>HLOOKUP(AV35,'2. LRAMVA Threshold'!$B$42:$Q$53,7,FALSE)</f>
        <v>0</v>
      </c>
      <c r="AW200" s="312">
        <f>HLOOKUP(AW35,'2. LRAMVA Threshold'!$B$42:$Q$53,7,FALSE)</f>
        <v>0</v>
      </c>
      <c r="AX200" s="313"/>
    </row>
    <row r="201" spans="1:51">
      <c r="B201" s="1175"/>
      <c r="C201" s="1100"/>
      <c r="D201" s="899"/>
      <c r="E201" s="899"/>
      <c r="F201" s="899"/>
      <c r="G201" s="899"/>
      <c r="H201" s="899"/>
      <c r="I201" s="899"/>
      <c r="J201" s="899"/>
      <c r="K201" s="899"/>
      <c r="L201" s="899"/>
      <c r="M201" s="899"/>
      <c r="N201" s="899"/>
      <c r="O201" s="899"/>
      <c r="P201" s="899"/>
      <c r="Q201" s="899"/>
      <c r="R201" s="899"/>
      <c r="S201" s="899"/>
      <c r="T201" s="899"/>
      <c r="U201" s="899"/>
      <c r="V201" s="1101"/>
      <c r="W201" s="899"/>
      <c r="X201" s="899"/>
      <c r="Y201" s="899"/>
      <c r="Z201" s="1102"/>
      <c r="AA201" s="1102"/>
      <c r="AB201" s="1102"/>
      <c r="AC201" s="1102"/>
      <c r="AD201" s="899"/>
      <c r="AE201" s="899"/>
      <c r="AF201" s="899"/>
      <c r="AG201" s="899"/>
      <c r="AH201" s="899"/>
      <c r="AI201" s="899"/>
      <c r="AJ201" s="1103"/>
      <c r="AK201" s="1103"/>
      <c r="AL201" s="1103"/>
      <c r="AM201" s="1103"/>
      <c r="AN201" s="1103"/>
      <c r="AO201" s="1103"/>
      <c r="AP201" s="1103"/>
      <c r="AQ201" s="1103"/>
      <c r="AR201" s="1103"/>
      <c r="AS201" s="1103"/>
      <c r="AT201" s="1103"/>
      <c r="AU201" s="1103"/>
      <c r="AV201" s="1103"/>
      <c r="AW201" s="1103"/>
      <c r="AX201" s="1176"/>
    </row>
    <row r="202" spans="1:51">
      <c r="B202" s="260" t="s">
        <v>366</v>
      </c>
      <c r="C202" s="272"/>
      <c r="D202" s="272"/>
      <c r="E202" s="299"/>
      <c r="F202" s="299"/>
      <c r="G202" s="299"/>
      <c r="H202" s="299"/>
      <c r="I202" s="299"/>
      <c r="J202" s="299"/>
      <c r="K202" s="299"/>
      <c r="L202" s="299"/>
      <c r="M202" s="299"/>
      <c r="N202" s="299"/>
      <c r="O202" s="299"/>
      <c r="P202" s="299"/>
      <c r="Q202" s="299"/>
      <c r="R202" s="299"/>
      <c r="S202" s="299"/>
      <c r="T202" s="299"/>
      <c r="U202" s="299"/>
      <c r="V202" s="228"/>
      <c r="W202" s="274"/>
      <c r="X202" s="274"/>
      <c r="Y202" s="274"/>
      <c r="Z202" s="273"/>
      <c r="AA202" s="273"/>
      <c r="AB202" s="273"/>
      <c r="AC202" s="273"/>
      <c r="AD202" s="274"/>
      <c r="AE202" s="274"/>
      <c r="AF202" s="274"/>
      <c r="AG202" s="274"/>
      <c r="AH202" s="274"/>
      <c r="AI202" s="274"/>
      <c r="AJ202" s="621">
        <f>HLOOKUP(AJ$35,'3.  Distribution Rates'!$C$122:$P$135,7,FALSE)</f>
        <v>0</v>
      </c>
      <c r="AK202" s="621">
        <f>HLOOKUP(AK$35,'3.  Distribution Rates'!$C$122:$P$135,7,FALSE)</f>
        <v>0</v>
      </c>
      <c r="AL202" s="275">
        <f>HLOOKUP(AL$35,'3.  Distribution Rates'!$C$122:$P$135,7,FALSE)</f>
        <v>0</v>
      </c>
      <c r="AM202" s="275">
        <f>HLOOKUP(AM$35,'3.  Distribution Rates'!$C$122:$P$135,7,FALSE)</f>
        <v>0</v>
      </c>
      <c r="AN202" s="275">
        <f>HLOOKUP(AN$35,'3.  Distribution Rates'!$C$122:$P$135,7,FALSE)</f>
        <v>0</v>
      </c>
      <c r="AO202" s="275">
        <f>HLOOKUP(AO$35,'3.  Distribution Rates'!$C$122:$P$135,7,FALSE)</f>
        <v>0</v>
      </c>
      <c r="AP202" s="275">
        <f>HLOOKUP(AP$35,'3.  Distribution Rates'!$C$122:$P$135,7,FALSE)</f>
        <v>0</v>
      </c>
      <c r="AQ202" s="275">
        <f>HLOOKUP(AQ$35,'3.  Distribution Rates'!$C$122:$P$135,7,FALSE)</f>
        <v>0</v>
      </c>
      <c r="AR202" s="275">
        <f>HLOOKUP(AR$35,'3.  Distribution Rates'!$C$122:$P$135,7,FALSE)</f>
        <v>0</v>
      </c>
      <c r="AS202" s="275">
        <f>HLOOKUP(AS$35,'3.  Distribution Rates'!$C$122:$P$135,7,FALSE)</f>
        <v>0</v>
      </c>
      <c r="AT202" s="275">
        <f>HLOOKUP(AT$35,'3.  Distribution Rates'!$C$122:$P$135,7,FALSE)</f>
        <v>0</v>
      </c>
      <c r="AU202" s="275">
        <f>HLOOKUP(AU$35,'3.  Distribution Rates'!$C$122:$P$135,7,FALSE)</f>
        <v>0</v>
      </c>
      <c r="AV202" s="275">
        <f>HLOOKUP(AV$35,'3.  Distribution Rates'!$C$122:$P$135,7,FALSE)</f>
        <v>0</v>
      </c>
      <c r="AW202" s="275">
        <f>HLOOKUP(AW$35,'3.  Distribution Rates'!$C$122:$P$135,7,FALSE)</f>
        <v>0</v>
      </c>
      <c r="AX202" s="280"/>
    </row>
    <row r="203" spans="1:51">
      <c r="B203" s="260" t="s">
        <v>367</v>
      </c>
      <c r="C203" s="277"/>
      <c r="D203" s="220"/>
      <c r="E203" s="217"/>
      <c r="F203" s="217"/>
      <c r="G203" s="217"/>
      <c r="H203" s="217"/>
      <c r="I203" s="217"/>
      <c r="J203" s="217"/>
      <c r="K203" s="217"/>
      <c r="L203" s="217"/>
      <c r="M203" s="217"/>
      <c r="N203" s="217"/>
      <c r="O203" s="217"/>
      <c r="P203" s="217"/>
      <c r="Q203" s="217"/>
      <c r="R203" s="217"/>
      <c r="S203" s="217"/>
      <c r="T203" s="217"/>
      <c r="U203" s="217"/>
      <c r="V203" s="228"/>
      <c r="W203" s="217"/>
      <c r="X203" s="217"/>
      <c r="Y203" s="217"/>
      <c r="Z203" s="220"/>
      <c r="AA203" s="220"/>
      <c r="AB203" s="220"/>
      <c r="AC203" s="220"/>
      <c r="AD203" s="217"/>
      <c r="AE203" s="217"/>
      <c r="AF203" s="217"/>
      <c r="AG203" s="217"/>
      <c r="AH203" s="217"/>
      <c r="AI203" s="217"/>
      <c r="AJ203" s="301">
        <f>'4.  2011-2014 LRAM'!AO138*AJ202</f>
        <v>0</v>
      </c>
      <c r="AK203" s="301">
        <f>'4.  2011-2014 LRAM'!AP138*AK202</f>
        <v>0</v>
      </c>
      <c r="AL203" s="301">
        <f>'4.  2011-2014 LRAM'!AQ138*AL202</f>
        <v>0</v>
      </c>
      <c r="AM203" s="301">
        <f>'4.  2011-2014 LRAM'!AR138*AM202</f>
        <v>0</v>
      </c>
      <c r="AN203" s="301">
        <f>'4.  2011-2014 LRAM'!AS138*AN202</f>
        <v>0</v>
      </c>
      <c r="AO203" s="301">
        <f>'4.  2011-2014 LRAM'!AT138*AO202</f>
        <v>0</v>
      </c>
      <c r="AP203" s="301">
        <f>'4.  2011-2014 LRAM'!AU138*AP202</f>
        <v>0</v>
      </c>
      <c r="AQ203" s="301">
        <f>'4.  2011-2014 LRAM'!AV138*AQ202</f>
        <v>0</v>
      </c>
      <c r="AR203" s="301">
        <f>'4.  2011-2014 LRAM'!AW138*AR202</f>
        <v>0</v>
      </c>
      <c r="AS203" s="301">
        <f>'4.  2011-2014 LRAM'!AX138*AS202</f>
        <v>0</v>
      </c>
      <c r="AT203" s="301">
        <f>'4.  2011-2014 LRAM'!AY138*AT202</f>
        <v>0</v>
      </c>
      <c r="AU203" s="301">
        <f>'4.  2011-2014 LRAM'!AZ138*AU202</f>
        <v>0</v>
      </c>
      <c r="AV203" s="301">
        <f>'4.  2011-2014 LRAM'!BA138*AV202</f>
        <v>0</v>
      </c>
      <c r="AW203" s="301">
        <f>'4.  2011-2014 LRAM'!BB138*AW202</f>
        <v>0</v>
      </c>
      <c r="AX203" s="472">
        <f>SUM(AJ203:AW203)</f>
        <v>0</v>
      </c>
    </row>
    <row r="204" spans="1:51">
      <c r="B204" s="260" t="s">
        <v>368</v>
      </c>
      <c r="C204" s="277"/>
      <c r="D204" s="220"/>
      <c r="E204" s="217"/>
      <c r="F204" s="217"/>
      <c r="G204" s="217"/>
      <c r="H204" s="217"/>
      <c r="I204" s="217"/>
      <c r="J204" s="217"/>
      <c r="K204" s="217"/>
      <c r="L204" s="217"/>
      <c r="M204" s="217"/>
      <c r="N204" s="217"/>
      <c r="O204" s="217"/>
      <c r="P204" s="217"/>
      <c r="Q204" s="217"/>
      <c r="R204" s="217"/>
      <c r="S204" s="217"/>
      <c r="T204" s="217"/>
      <c r="U204" s="217"/>
      <c r="V204" s="228"/>
      <c r="W204" s="217"/>
      <c r="X204" s="217"/>
      <c r="Y204" s="217"/>
      <c r="Z204" s="220"/>
      <c r="AA204" s="220"/>
      <c r="AB204" s="220"/>
      <c r="AC204" s="220"/>
      <c r="AD204" s="217"/>
      <c r="AE204" s="217"/>
      <c r="AF204" s="217"/>
      <c r="AG204" s="217"/>
      <c r="AH204" s="217"/>
      <c r="AI204" s="217"/>
      <c r="AJ204" s="301">
        <f>'4.  2011-2014 LRAM'!AO277*AJ202</f>
        <v>0</v>
      </c>
      <c r="AK204" s="301">
        <f>'4.  2011-2014 LRAM'!AP277*AK202</f>
        <v>0</v>
      </c>
      <c r="AL204" s="301">
        <f>'4.  2011-2014 LRAM'!AQ277*AL202</f>
        <v>0</v>
      </c>
      <c r="AM204" s="301">
        <f>'4.  2011-2014 LRAM'!AR277*AM202</f>
        <v>0</v>
      </c>
      <c r="AN204" s="301">
        <f>'4.  2011-2014 LRAM'!AS277*AN202</f>
        <v>0</v>
      </c>
      <c r="AO204" s="301">
        <f>'4.  2011-2014 LRAM'!AT277*AO202</f>
        <v>0</v>
      </c>
      <c r="AP204" s="301">
        <f>'4.  2011-2014 LRAM'!AU277*AP202</f>
        <v>0</v>
      </c>
      <c r="AQ204" s="301">
        <f>'4.  2011-2014 LRAM'!AV277*AQ202</f>
        <v>0</v>
      </c>
      <c r="AR204" s="301">
        <f>'4.  2011-2014 LRAM'!AW277*AR202</f>
        <v>0</v>
      </c>
      <c r="AS204" s="301">
        <f>'4.  2011-2014 LRAM'!AX277*AS202</f>
        <v>0</v>
      </c>
      <c r="AT204" s="301">
        <f>'4.  2011-2014 LRAM'!AY277*AT202</f>
        <v>0</v>
      </c>
      <c r="AU204" s="301">
        <f>'4.  2011-2014 LRAM'!AZ277*AU202</f>
        <v>0</v>
      </c>
      <c r="AV204" s="301">
        <f>'4.  2011-2014 LRAM'!BA277*AV202</f>
        <v>0</v>
      </c>
      <c r="AW204" s="301">
        <f>'4.  2011-2014 LRAM'!BB277*AW202</f>
        <v>0</v>
      </c>
      <c r="AX204" s="472">
        <f>SUM(AJ204:AW204)</f>
        <v>0</v>
      </c>
    </row>
    <row r="205" spans="1:51">
      <c r="B205" s="260" t="s">
        <v>369</v>
      </c>
      <c r="C205" s="277"/>
      <c r="D205" s="220"/>
      <c r="E205" s="217"/>
      <c r="F205" s="217"/>
      <c r="G205" s="217"/>
      <c r="H205" s="217"/>
      <c r="I205" s="217"/>
      <c r="J205" s="217"/>
      <c r="K205" s="217"/>
      <c r="L205" s="217"/>
      <c r="M205" s="217"/>
      <c r="N205" s="217"/>
      <c r="O205" s="217"/>
      <c r="P205" s="217"/>
      <c r="Q205" s="217"/>
      <c r="R205" s="217"/>
      <c r="S205" s="217"/>
      <c r="T205" s="217"/>
      <c r="U205" s="217"/>
      <c r="V205" s="228"/>
      <c r="W205" s="217"/>
      <c r="X205" s="217"/>
      <c r="Y205" s="217"/>
      <c r="Z205" s="220"/>
      <c r="AA205" s="220"/>
      <c r="AB205" s="220"/>
      <c r="AC205" s="220"/>
      <c r="AD205" s="217"/>
      <c r="AE205" s="217"/>
      <c r="AF205" s="217"/>
      <c r="AG205" s="217"/>
      <c r="AH205" s="217"/>
      <c r="AI205" s="217"/>
      <c r="AJ205" s="301">
        <f>'4.  2011-2014 LRAM'!AO422*AJ202</f>
        <v>0</v>
      </c>
      <c r="AK205" s="301">
        <f>'4.  2011-2014 LRAM'!AP422*AK202</f>
        <v>0</v>
      </c>
      <c r="AL205" s="301">
        <f>'4.  2011-2014 LRAM'!AQ422*AL202</f>
        <v>0</v>
      </c>
      <c r="AM205" s="301">
        <f>'4.  2011-2014 LRAM'!AR422*AM202</f>
        <v>0</v>
      </c>
      <c r="AN205" s="301">
        <f>'4.  2011-2014 LRAM'!AS422*AN202</f>
        <v>0</v>
      </c>
      <c r="AO205" s="301">
        <f>'4.  2011-2014 LRAM'!AT422*AO202</f>
        <v>0</v>
      </c>
      <c r="AP205" s="301">
        <f>'4.  2011-2014 LRAM'!AU422*AP202</f>
        <v>0</v>
      </c>
      <c r="AQ205" s="301">
        <f>'4.  2011-2014 LRAM'!AV422*AQ202</f>
        <v>0</v>
      </c>
      <c r="AR205" s="301">
        <f>'4.  2011-2014 LRAM'!AW422*AR202</f>
        <v>0</v>
      </c>
      <c r="AS205" s="301">
        <f>'4.  2011-2014 LRAM'!AX422*AS202</f>
        <v>0</v>
      </c>
      <c r="AT205" s="301">
        <f>'4.  2011-2014 LRAM'!AY422*AT202</f>
        <v>0</v>
      </c>
      <c r="AU205" s="301">
        <f>'4.  2011-2014 LRAM'!AZ422*AU202</f>
        <v>0</v>
      </c>
      <c r="AV205" s="301">
        <f>'4.  2011-2014 LRAM'!BA422*AV202</f>
        <v>0</v>
      </c>
      <c r="AW205" s="301">
        <f>'4.  2011-2014 LRAM'!BB422*AW202</f>
        <v>0</v>
      </c>
      <c r="AX205" s="472">
        <f>SUM(AJ205:AW205)</f>
        <v>0</v>
      </c>
    </row>
    <row r="206" spans="1:51">
      <c r="B206" s="260" t="s">
        <v>370</v>
      </c>
      <c r="C206" s="277"/>
      <c r="D206" s="220"/>
      <c r="E206" s="217"/>
      <c r="F206" s="217"/>
      <c r="G206" s="217"/>
      <c r="H206" s="217"/>
      <c r="I206" s="217"/>
      <c r="J206" s="217"/>
      <c r="K206" s="217"/>
      <c r="L206" s="217"/>
      <c r="M206" s="217"/>
      <c r="N206" s="217"/>
      <c r="O206" s="217"/>
      <c r="P206" s="217"/>
      <c r="Q206" s="217"/>
      <c r="R206" s="217"/>
      <c r="S206" s="217"/>
      <c r="T206" s="217"/>
      <c r="U206" s="217"/>
      <c r="V206" s="228"/>
      <c r="W206" s="217"/>
      <c r="X206" s="217"/>
      <c r="Y206" s="217"/>
      <c r="Z206" s="220"/>
      <c r="AA206" s="220"/>
      <c r="AB206" s="220"/>
      <c r="AC206" s="220"/>
      <c r="AD206" s="217"/>
      <c r="AE206" s="217"/>
      <c r="AF206" s="217"/>
      <c r="AG206" s="217"/>
      <c r="AH206" s="217"/>
      <c r="AI206" s="217"/>
      <c r="AJ206" s="301">
        <f>'4.  2011-2014 LRAM'!AO563*AJ202</f>
        <v>0</v>
      </c>
      <c r="AK206" s="301">
        <f>'4.  2011-2014 LRAM'!AP563*AK202</f>
        <v>0</v>
      </c>
      <c r="AL206" s="301">
        <f>'4.  2011-2014 LRAM'!AQ563*AL202</f>
        <v>0</v>
      </c>
      <c r="AM206" s="301">
        <f>'4.  2011-2014 LRAM'!AR563*AM202</f>
        <v>0</v>
      </c>
      <c r="AN206" s="301">
        <f>'4.  2011-2014 LRAM'!AS563*AN202</f>
        <v>0</v>
      </c>
      <c r="AO206" s="301">
        <f>'4.  2011-2014 LRAM'!AT563*AO202</f>
        <v>0</v>
      </c>
      <c r="AP206" s="301">
        <f>'4.  2011-2014 LRAM'!AU563*AP202</f>
        <v>0</v>
      </c>
      <c r="AQ206" s="301">
        <f>'4.  2011-2014 LRAM'!AV563*AQ202</f>
        <v>0</v>
      </c>
      <c r="AR206" s="301">
        <f>'4.  2011-2014 LRAM'!AW563*AR202</f>
        <v>0</v>
      </c>
      <c r="AS206" s="301">
        <f>'4.  2011-2014 LRAM'!AX563*AS202</f>
        <v>0</v>
      </c>
      <c r="AT206" s="301">
        <f>'4.  2011-2014 LRAM'!AY563*AT202</f>
        <v>0</v>
      </c>
      <c r="AU206" s="301">
        <f>'4.  2011-2014 LRAM'!AZ563*AU202</f>
        <v>0</v>
      </c>
      <c r="AV206" s="301">
        <f>'4.  2011-2014 LRAM'!BA563*AV202</f>
        <v>0</v>
      </c>
      <c r="AW206" s="301">
        <f>'4.  2011-2014 LRAM'!BB563*AW202</f>
        <v>0</v>
      </c>
      <c r="AX206" s="472">
        <f>SUM(AJ206:AW206)</f>
        <v>0</v>
      </c>
    </row>
    <row r="207" spans="1:51">
      <c r="B207" s="260" t="s">
        <v>371</v>
      </c>
      <c r="C207" s="277"/>
      <c r="D207" s="220"/>
      <c r="E207" s="217"/>
      <c r="F207" s="217"/>
      <c r="G207" s="217"/>
      <c r="H207" s="217"/>
      <c r="I207" s="217"/>
      <c r="J207" s="217"/>
      <c r="K207" s="217"/>
      <c r="L207" s="217"/>
      <c r="M207" s="217"/>
      <c r="N207" s="217"/>
      <c r="O207" s="217"/>
      <c r="P207" s="217"/>
      <c r="Q207" s="217"/>
      <c r="R207" s="217"/>
      <c r="S207" s="217"/>
      <c r="T207" s="217"/>
      <c r="U207" s="217"/>
      <c r="V207" s="228"/>
      <c r="W207" s="217"/>
      <c r="X207" s="217"/>
      <c r="Y207" s="217"/>
      <c r="Z207" s="220"/>
      <c r="AA207" s="220"/>
      <c r="AB207" s="220"/>
      <c r="AC207" s="220"/>
      <c r="AD207" s="217"/>
      <c r="AE207" s="217"/>
      <c r="AF207" s="217"/>
      <c r="AG207" s="217"/>
      <c r="AH207" s="217"/>
      <c r="AI207" s="217"/>
      <c r="AJ207" s="301">
        <f>AJ199*AJ202</f>
        <v>0</v>
      </c>
      <c r="AK207" s="301">
        <f t="shared" ref="AK207:AW207" si="231">AK199*AK202</f>
        <v>0</v>
      </c>
      <c r="AL207" s="301">
        <f t="shared" si="231"/>
        <v>0</v>
      </c>
      <c r="AM207" s="301">
        <f t="shared" si="231"/>
        <v>0</v>
      </c>
      <c r="AN207" s="301">
        <f t="shared" si="231"/>
        <v>0</v>
      </c>
      <c r="AO207" s="301">
        <f t="shared" si="231"/>
        <v>0</v>
      </c>
      <c r="AP207" s="301">
        <f t="shared" si="231"/>
        <v>0</v>
      </c>
      <c r="AQ207" s="301">
        <f t="shared" si="231"/>
        <v>0</v>
      </c>
      <c r="AR207" s="301">
        <f t="shared" si="231"/>
        <v>0</v>
      </c>
      <c r="AS207" s="301">
        <f t="shared" si="231"/>
        <v>0</v>
      </c>
      <c r="AT207" s="301">
        <f t="shared" si="231"/>
        <v>0</v>
      </c>
      <c r="AU207" s="301">
        <f t="shared" si="231"/>
        <v>0</v>
      </c>
      <c r="AV207" s="301">
        <f t="shared" si="231"/>
        <v>0</v>
      </c>
      <c r="AW207" s="301">
        <f t="shared" si="231"/>
        <v>0</v>
      </c>
      <c r="AX207" s="472">
        <f>SUM(AJ207:AW207)</f>
        <v>0</v>
      </c>
    </row>
    <row r="208" spans="1:51" ht="15.75">
      <c r="B208" s="281" t="s">
        <v>372</v>
      </c>
      <c r="C208" s="277"/>
      <c r="D208" s="240"/>
      <c r="E208" s="269"/>
      <c r="F208" s="269"/>
      <c r="G208" s="269"/>
      <c r="H208" s="269"/>
      <c r="I208" s="269"/>
      <c r="J208" s="269"/>
      <c r="K208" s="269"/>
      <c r="L208" s="269"/>
      <c r="M208" s="269"/>
      <c r="N208" s="269"/>
      <c r="O208" s="269"/>
      <c r="P208" s="269"/>
      <c r="Q208" s="269"/>
      <c r="R208" s="269"/>
      <c r="S208" s="269"/>
      <c r="T208" s="269"/>
      <c r="U208" s="269"/>
      <c r="V208" s="237"/>
      <c r="W208" s="269"/>
      <c r="X208" s="269"/>
      <c r="Y208" s="269"/>
      <c r="Z208" s="240"/>
      <c r="AA208" s="240"/>
      <c r="AB208" s="240"/>
      <c r="AC208" s="240"/>
      <c r="AD208" s="269"/>
      <c r="AE208" s="269"/>
      <c r="AF208" s="269"/>
      <c r="AG208" s="269"/>
      <c r="AH208" s="269"/>
      <c r="AI208" s="269"/>
      <c r="AJ208" s="278">
        <f>SUM(AJ203:AJ207)</f>
        <v>0</v>
      </c>
      <c r="AK208" s="278">
        <f>SUM(AK203:AK207)</f>
        <v>0</v>
      </c>
      <c r="AL208" s="278">
        <f t="shared" ref="AL208:AP208" si="232">SUM(AL203:AL207)</f>
        <v>0</v>
      </c>
      <c r="AM208" s="278">
        <f t="shared" si="232"/>
        <v>0</v>
      </c>
      <c r="AN208" s="278">
        <f t="shared" si="232"/>
        <v>0</v>
      </c>
      <c r="AO208" s="278">
        <f t="shared" si="232"/>
        <v>0</v>
      </c>
      <c r="AP208" s="278">
        <f t="shared" si="232"/>
        <v>0</v>
      </c>
      <c r="AQ208" s="278">
        <f>SUM(AQ203:AQ207)</f>
        <v>0</v>
      </c>
      <c r="AR208" s="278">
        <f>SUM(AR203:AR207)</f>
        <v>0</v>
      </c>
      <c r="AS208" s="278">
        <f t="shared" ref="AS208:AW208" si="233">SUM(AS203:AS207)</f>
        <v>0</v>
      </c>
      <c r="AT208" s="278">
        <f t="shared" si="233"/>
        <v>0</v>
      </c>
      <c r="AU208" s="278">
        <f t="shared" si="233"/>
        <v>0</v>
      </c>
      <c r="AV208" s="278">
        <f t="shared" si="233"/>
        <v>0</v>
      </c>
      <c r="AW208" s="278">
        <f t="shared" si="233"/>
        <v>0</v>
      </c>
      <c r="AX208" s="315">
        <f>SUM(AX203:AX207)</f>
        <v>0</v>
      </c>
    </row>
    <row r="209" spans="2:53" ht="15.75">
      <c r="B209" s="281" t="s">
        <v>373</v>
      </c>
      <c r="C209" s="277"/>
      <c r="D209" s="282"/>
      <c r="E209" s="269"/>
      <c r="F209" s="269"/>
      <c r="G209" s="269"/>
      <c r="H209" s="269"/>
      <c r="I209" s="269"/>
      <c r="J209" s="269"/>
      <c r="K209" s="269"/>
      <c r="L209" s="269"/>
      <c r="M209" s="269"/>
      <c r="N209" s="269"/>
      <c r="O209" s="269"/>
      <c r="P209" s="269"/>
      <c r="Q209" s="269"/>
      <c r="R209" s="269"/>
      <c r="S209" s="269"/>
      <c r="T209" s="269"/>
      <c r="U209" s="269"/>
      <c r="V209" s="237"/>
      <c r="W209" s="269"/>
      <c r="X209" s="269"/>
      <c r="Y209" s="269"/>
      <c r="Z209" s="240"/>
      <c r="AA209" s="240"/>
      <c r="AB209" s="240"/>
      <c r="AC209" s="240"/>
      <c r="AD209" s="269"/>
      <c r="AE209" s="269"/>
      <c r="AF209" s="269"/>
      <c r="AG209" s="269"/>
      <c r="AH209" s="269"/>
      <c r="AI209" s="269"/>
      <c r="AJ209" s="279">
        <f>AJ200*AJ202</f>
        <v>0</v>
      </c>
      <c r="AK209" s="279">
        <f t="shared" ref="AK209:AP209" si="234">AK200*AK202</f>
        <v>0</v>
      </c>
      <c r="AL209" s="279">
        <f t="shared" si="234"/>
        <v>0</v>
      </c>
      <c r="AM209" s="279">
        <f t="shared" si="234"/>
        <v>0</v>
      </c>
      <c r="AN209" s="279">
        <f t="shared" si="234"/>
        <v>0</v>
      </c>
      <c r="AO209" s="279">
        <f t="shared" si="234"/>
        <v>0</v>
      </c>
      <c r="AP209" s="279">
        <f t="shared" si="234"/>
        <v>0</v>
      </c>
      <c r="AQ209" s="279">
        <f>AQ200*AQ202</f>
        <v>0</v>
      </c>
      <c r="AR209" s="279">
        <f t="shared" ref="AR209:AW209" si="235">AR200*AR202</f>
        <v>0</v>
      </c>
      <c r="AS209" s="279">
        <f t="shared" si="235"/>
        <v>0</v>
      </c>
      <c r="AT209" s="279">
        <f t="shared" si="235"/>
        <v>0</v>
      </c>
      <c r="AU209" s="279">
        <f t="shared" si="235"/>
        <v>0</v>
      </c>
      <c r="AV209" s="279">
        <f t="shared" si="235"/>
        <v>0</v>
      </c>
      <c r="AW209" s="279">
        <f t="shared" si="235"/>
        <v>0</v>
      </c>
      <c r="AX209" s="315">
        <f>SUM(AJ209:AW209)</f>
        <v>0</v>
      </c>
    </row>
    <row r="210" spans="2:53" ht="15.75">
      <c r="B210" s="281" t="s">
        <v>374</v>
      </c>
      <c r="C210" s="277"/>
      <c r="D210" s="282"/>
      <c r="E210" s="269"/>
      <c r="F210" s="269"/>
      <c r="G210" s="269"/>
      <c r="H210" s="269"/>
      <c r="I210" s="269"/>
      <c r="J210" s="269"/>
      <c r="K210" s="269"/>
      <c r="L210" s="269"/>
      <c r="M210" s="269"/>
      <c r="N210" s="269"/>
      <c r="O210" s="269"/>
      <c r="P210" s="269"/>
      <c r="Q210" s="269"/>
      <c r="R210" s="269"/>
      <c r="S210" s="269"/>
      <c r="T210" s="269"/>
      <c r="U210" s="269"/>
      <c r="V210" s="237"/>
      <c r="W210" s="269"/>
      <c r="X210" s="269"/>
      <c r="Y210" s="269"/>
      <c r="Z210" s="282"/>
      <c r="AA210" s="282"/>
      <c r="AB210" s="282"/>
      <c r="AC210" s="282"/>
      <c r="AD210" s="269"/>
      <c r="AE210" s="269"/>
      <c r="AF210" s="269"/>
      <c r="AG210" s="269"/>
      <c r="AH210" s="269"/>
      <c r="AI210" s="269"/>
      <c r="AJ210" s="283"/>
      <c r="AK210" s="283"/>
      <c r="AL210" s="283"/>
      <c r="AM210" s="283"/>
      <c r="AN210" s="283"/>
      <c r="AO210" s="283"/>
      <c r="AP210" s="283"/>
      <c r="AQ210" s="283"/>
      <c r="AR210" s="283"/>
      <c r="AS210" s="283"/>
      <c r="AT210" s="283"/>
      <c r="AU210" s="283"/>
      <c r="AV210" s="283"/>
      <c r="AW210" s="283"/>
      <c r="AX210" s="315">
        <f>AX208-AX209</f>
        <v>0</v>
      </c>
    </row>
    <row r="211" spans="2:53">
      <c r="B211" s="260"/>
      <c r="C211" s="282"/>
      <c r="D211" s="282"/>
      <c r="E211" s="269"/>
      <c r="F211" s="269"/>
      <c r="G211" s="269"/>
      <c r="H211" s="269"/>
      <c r="I211" s="269"/>
      <c r="J211" s="269"/>
      <c r="K211" s="269"/>
      <c r="L211" s="269"/>
      <c r="M211" s="269"/>
      <c r="N211" s="269"/>
      <c r="O211" s="269"/>
      <c r="P211" s="269"/>
      <c r="Q211" s="269"/>
      <c r="R211" s="269"/>
      <c r="S211" s="269"/>
      <c r="T211" s="269"/>
      <c r="U211" s="269"/>
      <c r="V211" s="237"/>
      <c r="W211" s="269"/>
      <c r="X211" s="269"/>
      <c r="Y211" s="269"/>
      <c r="Z211" s="282"/>
      <c r="AA211" s="277"/>
      <c r="AB211" s="282"/>
      <c r="AC211" s="282"/>
      <c r="AD211" s="269"/>
      <c r="AE211" s="269"/>
      <c r="AF211" s="269"/>
      <c r="AG211" s="269"/>
      <c r="AH211" s="269"/>
      <c r="AI211" s="269"/>
      <c r="AJ211" s="284"/>
      <c r="AK211" s="284"/>
      <c r="AL211" s="284"/>
      <c r="AM211" s="284"/>
      <c r="AN211" s="284"/>
      <c r="AO211" s="284"/>
      <c r="AP211" s="284"/>
      <c r="AQ211" s="284"/>
      <c r="AR211" s="284"/>
      <c r="AS211" s="284"/>
      <c r="AT211" s="284"/>
      <c r="AU211" s="284"/>
      <c r="AV211" s="284"/>
      <c r="AW211" s="284"/>
      <c r="AX211" s="280"/>
    </row>
    <row r="212" spans="2:53">
      <c r="B212" s="231" t="s">
        <v>375</v>
      </c>
      <c r="C212" s="241"/>
      <c r="D212" s="217"/>
      <c r="E212" s="217"/>
      <c r="F212" s="217"/>
      <c r="G212" s="217"/>
      <c r="H212" s="217"/>
      <c r="I212" s="217"/>
      <c r="J212" s="217"/>
      <c r="K212" s="217"/>
      <c r="L212" s="217"/>
      <c r="M212" s="217"/>
      <c r="N212" s="217"/>
      <c r="O212" s="217"/>
      <c r="P212" s="217"/>
      <c r="Q212" s="217"/>
      <c r="R212" s="217"/>
      <c r="S212" s="217"/>
      <c r="T212" s="217"/>
      <c r="U212" s="217"/>
      <c r="V212" s="288"/>
      <c r="W212" s="217"/>
      <c r="X212" s="217"/>
      <c r="Y212" s="217"/>
      <c r="Z212" s="241"/>
      <c r="AA212" s="220"/>
      <c r="AB212" s="220"/>
      <c r="AC212" s="217"/>
      <c r="AD212" s="217"/>
      <c r="AE212" s="220"/>
      <c r="AF212" s="220"/>
      <c r="AG212" s="220"/>
      <c r="AH212" s="220"/>
      <c r="AI212" s="220"/>
      <c r="AJ212" s="228">
        <f>SUMPRODUCT($E$39:$E$197,AJ39:AJ197)</f>
        <v>5704147.911205464</v>
      </c>
      <c r="AK212" s="228">
        <f>SUMPRODUCT($E$39:$E$197,AK39:AK197)</f>
        <v>2842232.5559749901</v>
      </c>
      <c r="AL212" s="228">
        <f t="shared" ref="AL212:AW212" si="236">IF(AL36="kw",SUMPRODUCT($U$39:$U$197,$W$39:$W$197,AL39:AL197),SUMPRODUCT($E$39:$E$197,AL39:AL197))</f>
        <v>8923256.5283478741</v>
      </c>
      <c r="AM212" s="228">
        <f t="shared" si="236"/>
        <v>277619.03847357951</v>
      </c>
      <c r="AN212" s="228">
        <f t="shared" si="236"/>
        <v>4868014.2318927851</v>
      </c>
      <c r="AO212" s="228">
        <f t="shared" si="236"/>
        <v>1306.048552529506</v>
      </c>
      <c r="AP212" s="228">
        <f t="shared" si="236"/>
        <v>0</v>
      </c>
      <c r="AQ212" s="228">
        <f t="shared" si="236"/>
        <v>0</v>
      </c>
      <c r="AR212" s="228">
        <f t="shared" si="236"/>
        <v>2544620</v>
      </c>
      <c r="AS212" s="228">
        <f t="shared" si="236"/>
        <v>652007.99732800014</v>
      </c>
      <c r="AT212" s="228">
        <f t="shared" si="236"/>
        <v>2091589.0026720001</v>
      </c>
      <c r="AU212" s="228">
        <f t="shared" si="236"/>
        <v>1502580</v>
      </c>
      <c r="AV212" s="228">
        <f t="shared" si="236"/>
        <v>0</v>
      </c>
      <c r="AW212" s="228">
        <f t="shared" si="236"/>
        <v>0</v>
      </c>
      <c r="AX212" s="280"/>
      <c r="AY212" s="1061">
        <f ca="1">OFFSET($E$199,0,ROW()-ROW($AY$212))</f>
        <v>29407373.31444722</v>
      </c>
      <c r="AZ212" s="1056">
        <f>SUM(AJ212:AU212)</f>
        <v>29407373.314447217</v>
      </c>
      <c r="BA212" s="1060">
        <f ca="1">AY212-AZ212</f>
        <v>0</v>
      </c>
    </row>
    <row r="213" spans="2:53">
      <c r="B213" s="231" t="s">
        <v>376</v>
      </c>
      <c r="C213" s="241"/>
      <c r="D213" s="217"/>
      <c r="E213" s="217"/>
      <c r="F213" s="217"/>
      <c r="G213" s="217"/>
      <c r="H213" s="217"/>
      <c r="I213" s="217"/>
      <c r="J213" s="217"/>
      <c r="K213" s="217"/>
      <c r="L213" s="217"/>
      <c r="M213" s="217"/>
      <c r="N213" s="217"/>
      <c r="O213" s="217"/>
      <c r="P213" s="217"/>
      <c r="Q213" s="217"/>
      <c r="R213" s="217"/>
      <c r="S213" s="217"/>
      <c r="T213" s="217"/>
      <c r="U213" s="217"/>
      <c r="V213" s="288"/>
      <c r="W213" s="217"/>
      <c r="X213" s="217"/>
      <c r="Y213" s="217"/>
      <c r="Z213" s="241"/>
      <c r="AA213" s="220"/>
      <c r="AB213" s="220"/>
      <c r="AC213" s="217"/>
      <c r="AD213" s="217"/>
      <c r="AE213" s="220"/>
      <c r="AF213" s="220"/>
      <c r="AG213" s="220"/>
      <c r="AH213" s="220"/>
      <c r="AI213" s="220"/>
      <c r="AJ213" s="228">
        <f>SUMPRODUCT($F$39:$F$197,AJ39:AJ197)</f>
        <v>5692276.911205464</v>
      </c>
      <c r="AK213" s="228">
        <f>SUMPRODUCT($F$39:$F$197,AK39:AK197)</f>
        <v>2769483.4778401726</v>
      </c>
      <c r="AL213" s="228">
        <f t="shared" ref="AL213:AW213" si="237">IF(AL36="kw",SUMPRODUCT($U$39:$U$197,$X$39:$X$197,AL39:AL197),SUMPRODUCT($F$39:$F$197,AL39:AL197))</f>
        <v>8909377.1722688526</v>
      </c>
      <c r="AM213" s="228">
        <f t="shared" si="237"/>
        <v>277619.03847357957</v>
      </c>
      <c r="AN213" s="228">
        <f t="shared" si="237"/>
        <v>2457857.38303249</v>
      </c>
      <c r="AO213" s="228">
        <f t="shared" si="237"/>
        <v>1306.0485525295055</v>
      </c>
      <c r="AP213" s="228">
        <f t="shared" si="237"/>
        <v>0</v>
      </c>
      <c r="AQ213" s="228">
        <f t="shared" si="237"/>
        <v>0</v>
      </c>
      <c r="AR213" s="228">
        <f t="shared" si="237"/>
        <v>2543995</v>
      </c>
      <c r="AS213" s="228">
        <f t="shared" si="237"/>
        <v>652006.78633600008</v>
      </c>
      <c r="AT213" s="228">
        <f t="shared" si="237"/>
        <v>2091588.2136640002</v>
      </c>
      <c r="AU213" s="228">
        <f t="shared" si="237"/>
        <v>1502580</v>
      </c>
      <c r="AV213" s="228">
        <f t="shared" si="237"/>
        <v>0</v>
      </c>
      <c r="AW213" s="228">
        <f t="shared" si="237"/>
        <v>0</v>
      </c>
      <c r="AX213" s="271"/>
      <c r="AY213" s="1061">
        <f t="shared" ref="AY213:AY227" ca="1" si="238">OFFSET($E$199,0,ROW()-ROW($AY$212))</f>
        <v>26898090.031373084</v>
      </c>
      <c r="AZ213" s="1056">
        <f t="shared" ref="AZ213:AZ227" si="239">SUM(AJ213:AU213)</f>
        <v>26898090.031373087</v>
      </c>
      <c r="BA213" s="1060">
        <f t="shared" ref="BA213:BA227" ca="1" si="240">AY213-AZ213</f>
        <v>0</v>
      </c>
    </row>
    <row r="214" spans="2:53">
      <c r="B214" s="231" t="s">
        <v>377</v>
      </c>
      <c r="C214" s="241"/>
      <c r="D214" s="217"/>
      <c r="E214" s="217"/>
      <c r="F214" s="217"/>
      <c r="G214" s="217"/>
      <c r="H214" s="217"/>
      <c r="I214" s="217"/>
      <c r="J214" s="217"/>
      <c r="K214" s="217"/>
      <c r="L214" s="217"/>
      <c r="M214" s="217"/>
      <c r="N214" s="217"/>
      <c r="O214" s="217"/>
      <c r="P214" s="217"/>
      <c r="Q214" s="217"/>
      <c r="R214" s="217"/>
      <c r="S214" s="217"/>
      <c r="T214" s="217"/>
      <c r="U214" s="217"/>
      <c r="V214" s="288"/>
      <c r="W214" s="217"/>
      <c r="X214" s="217"/>
      <c r="Y214" s="217"/>
      <c r="Z214" s="241"/>
      <c r="AA214" s="220"/>
      <c r="AB214" s="220"/>
      <c r="AC214" s="217"/>
      <c r="AD214" s="217"/>
      <c r="AE214" s="220"/>
      <c r="AF214" s="220"/>
      <c r="AG214" s="220"/>
      <c r="AH214" s="220"/>
      <c r="AI214" s="220"/>
      <c r="AJ214" s="228">
        <f>SUMPRODUCT($G$39:$G$197,AJ39:AJ197)</f>
        <v>5680074.4297153736</v>
      </c>
      <c r="AK214" s="228">
        <f>SUMPRODUCT($G$39:$G$197,AK39:AK197)</f>
        <v>2854006.5690314695</v>
      </c>
      <c r="AL214" s="228">
        <f t="shared" ref="AL214:AW214" si="241">IF(AL36="kw",SUMPRODUCT($U$39:$U$197,$Y$39:$Y$197,AL39:AL197),SUMPRODUCT($G$39:$G$197,AL39:AL197))</f>
        <v>8919212.4880380332</v>
      </c>
      <c r="AM214" s="228">
        <f t="shared" si="241"/>
        <v>277967.98928479856</v>
      </c>
      <c r="AN214" s="228">
        <f t="shared" si="241"/>
        <v>2458752.3987600538</v>
      </c>
      <c r="AO214" s="228">
        <f t="shared" si="241"/>
        <v>1307.6901787825259</v>
      </c>
      <c r="AP214" s="228">
        <f t="shared" si="241"/>
        <v>0</v>
      </c>
      <c r="AQ214" s="228">
        <f t="shared" si="241"/>
        <v>0</v>
      </c>
      <c r="AR214" s="228">
        <f t="shared" si="241"/>
        <v>2543293</v>
      </c>
      <c r="AS214" s="228">
        <f t="shared" si="241"/>
        <v>657871.79467199999</v>
      </c>
      <c r="AT214" s="228">
        <f t="shared" si="241"/>
        <v>2092048.2053280002</v>
      </c>
      <c r="AU214" s="228">
        <f t="shared" si="241"/>
        <v>1502580</v>
      </c>
      <c r="AV214" s="228">
        <f t="shared" si="241"/>
        <v>0</v>
      </c>
      <c r="AW214" s="228">
        <f t="shared" si="241"/>
        <v>0</v>
      </c>
      <c r="AX214" s="271"/>
      <c r="AY214" s="1061">
        <f t="shared" ca="1" si="238"/>
        <v>26987114.56500851</v>
      </c>
      <c r="AZ214" s="1056">
        <f t="shared" si="239"/>
        <v>26987114.56500851</v>
      </c>
      <c r="BA214" s="1060">
        <f t="shared" ca="1" si="240"/>
        <v>0</v>
      </c>
    </row>
    <row r="215" spans="2:53">
      <c r="B215" s="231" t="s">
        <v>378</v>
      </c>
      <c r="C215" s="241"/>
      <c r="D215" s="217"/>
      <c r="E215" s="217"/>
      <c r="F215" s="217"/>
      <c r="G215" s="217"/>
      <c r="H215" s="217"/>
      <c r="I215" s="217"/>
      <c r="J215" s="217"/>
      <c r="K215" s="217"/>
      <c r="L215" s="217"/>
      <c r="M215" s="217"/>
      <c r="N215" s="217"/>
      <c r="O215" s="217"/>
      <c r="P215" s="217"/>
      <c r="Q215" s="217"/>
      <c r="R215" s="217"/>
      <c r="S215" s="217"/>
      <c r="T215" s="217"/>
      <c r="U215" s="217"/>
      <c r="V215" s="288"/>
      <c r="W215" s="217"/>
      <c r="X215" s="217"/>
      <c r="Y215" s="217"/>
      <c r="Z215" s="241"/>
      <c r="AA215" s="220"/>
      <c r="AB215" s="220"/>
      <c r="AC215" s="217"/>
      <c r="AD215" s="217"/>
      <c r="AE215" s="220"/>
      <c r="AF215" s="220"/>
      <c r="AG215" s="220"/>
      <c r="AH215" s="220"/>
      <c r="AI215" s="220"/>
      <c r="AJ215" s="228">
        <f>SUMPRODUCT($H$39:$H$197,AJ39:AJ197)</f>
        <v>5654936.4297153736</v>
      </c>
      <c r="AK215" s="228">
        <f>SUMPRODUCT($H$39:$H$197,AK39:AK197)</f>
        <v>2854006.7690314697</v>
      </c>
      <c r="AL215" s="228">
        <f t="shared" ref="AL215:AW215" si="242">IF(AL36="kw",SUMPRODUCT($U$39:$U$197,$Z$39:$Z$197,AL39:AL197),SUMPRODUCT($H$39:$H$197,AL39:AL197))</f>
        <v>8919029.0049638972</v>
      </c>
      <c r="AM215" s="228">
        <f t="shared" si="242"/>
        <v>277967.98928479856</v>
      </c>
      <c r="AN215" s="228">
        <f t="shared" si="242"/>
        <v>2458752.3987600538</v>
      </c>
      <c r="AO215" s="228">
        <f t="shared" si="242"/>
        <v>1307.6901787825259</v>
      </c>
      <c r="AP215" s="228">
        <f t="shared" si="242"/>
        <v>0</v>
      </c>
      <c r="AQ215" s="228">
        <f t="shared" si="242"/>
        <v>0</v>
      </c>
      <c r="AR215" s="228">
        <f t="shared" si="242"/>
        <v>2539220</v>
      </c>
      <c r="AS215" s="228">
        <f t="shared" si="242"/>
        <v>657871.79467199999</v>
      </c>
      <c r="AT215" s="228">
        <f t="shared" si="242"/>
        <v>2092048.2053280002</v>
      </c>
      <c r="AU215" s="228">
        <f t="shared" si="242"/>
        <v>1502580</v>
      </c>
      <c r="AV215" s="228">
        <f t="shared" si="242"/>
        <v>0</v>
      </c>
      <c r="AW215" s="228">
        <f t="shared" si="242"/>
        <v>0</v>
      </c>
      <c r="AX215" s="271"/>
      <c r="AY215" s="1061">
        <f t="shared" ca="1" si="238"/>
        <v>26957720.281934373</v>
      </c>
      <c r="AZ215" s="1056">
        <f t="shared" si="239"/>
        <v>26957720.281934377</v>
      </c>
      <c r="BA215" s="1060">
        <f t="shared" ca="1" si="240"/>
        <v>0</v>
      </c>
    </row>
    <row r="216" spans="2:53">
      <c r="B216" s="231" t="s">
        <v>379</v>
      </c>
      <c r="C216" s="241"/>
      <c r="D216" s="217"/>
      <c r="E216" s="217"/>
      <c r="F216" s="217"/>
      <c r="G216" s="217"/>
      <c r="H216" s="217"/>
      <c r="I216" s="217"/>
      <c r="J216" s="217"/>
      <c r="K216" s="217"/>
      <c r="L216" s="217"/>
      <c r="M216" s="217"/>
      <c r="N216" s="217"/>
      <c r="O216" s="217"/>
      <c r="P216" s="217"/>
      <c r="Q216" s="217"/>
      <c r="R216" s="217"/>
      <c r="S216" s="217"/>
      <c r="T216" s="217"/>
      <c r="U216" s="217"/>
      <c r="V216" s="288"/>
      <c r="W216" s="217"/>
      <c r="X216" s="217"/>
      <c r="Y216" s="217"/>
      <c r="Z216" s="241"/>
      <c r="AA216" s="220"/>
      <c r="AB216" s="220"/>
      <c r="AC216" s="217"/>
      <c r="AD216" s="217"/>
      <c r="AE216" s="220"/>
      <c r="AF216" s="220"/>
      <c r="AG216" s="220"/>
      <c r="AH216" s="220"/>
      <c r="AI216" s="220"/>
      <c r="AJ216" s="228">
        <f>SUMPRODUCT($I$39:$I$197,AJ39:AJ197)</f>
        <v>5633319.0202524774</v>
      </c>
      <c r="AK216" s="228">
        <f>SUMPRODUCT($I$39:$I$197,AK39:AK197)</f>
        <v>2853162.7969485866</v>
      </c>
      <c r="AL216" s="228">
        <f t="shared" ref="AL216:AW216" si="243">IF(AL36="kw",SUMPRODUCT($U$39:$U$197,$AA$39:$AA$197,AL39:AL197),SUMPRODUCT($I$39:$I$197,AL39:AL197))</f>
        <v>8913607.4961245246</v>
      </c>
      <c r="AM216" s="228">
        <f t="shared" si="243"/>
        <v>277785.22478112421</v>
      </c>
      <c r="AN216" s="228">
        <f t="shared" si="243"/>
        <v>2458283.6303836242</v>
      </c>
      <c r="AO216" s="228">
        <f t="shared" si="243"/>
        <v>1306.8303698991363</v>
      </c>
      <c r="AP216" s="228">
        <f t="shared" si="243"/>
        <v>0</v>
      </c>
      <c r="AQ216" s="228">
        <f t="shared" si="243"/>
        <v>0</v>
      </c>
      <c r="AR216" s="228">
        <f t="shared" si="243"/>
        <v>2530674</v>
      </c>
      <c r="AS216" s="228">
        <f t="shared" si="243"/>
        <v>657871.79467199999</v>
      </c>
      <c r="AT216" s="228">
        <f t="shared" si="243"/>
        <v>2092048.2053280002</v>
      </c>
      <c r="AU216" s="228">
        <f t="shared" si="243"/>
        <v>1502580</v>
      </c>
      <c r="AV216" s="228">
        <f t="shared" si="243"/>
        <v>0</v>
      </c>
      <c r="AW216" s="228">
        <f t="shared" si="243"/>
        <v>0</v>
      </c>
      <c r="AX216" s="271"/>
      <c r="AY216" s="1061">
        <f t="shared" ca="1" si="238"/>
        <v>26920638.998860236</v>
      </c>
      <c r="AZ216" s="1056">
        <f t="shared" si="239"/>
        <v>26920638.99886024</v>
      </c>
      <c r="BA216" s="1060">
        <f t="shared" ca="1" si="240"/>
        <v>0</v>
      </c>
    </row>
    <row r="217" spans="2:53">
      <c r="B217" s="231" t="s">
        <v>380</v>
      </c>
      <c r="C217" s="241"/>
      <c r="D217" s="217"/>
      <c r="E217" s="217"/>
      <c r="F217" s="217"/>
      <c r="G217" s="217"/>
      <c r="H217" s="217"/>
      <c r="I217" s="217"/>
      <c r="J217" s="217"/>
      <c r="K217" s="217"/>
      <c r="L217" s="217"/>
      <c r="M217" s="217"/>
      <c r="N217" s="217"/>
      <c r="O217" s="217"/>
      <c r="P217" s="217"/>
      <c r="Q217" s="217"/>
      <c r="R217" s="217"/>
      <c r="S217" s="217"/>
      <c r="T217" s="217"/>
      <c r="U217" s="217"/>
      <c r="V217" s="288"/>
      <c r="W217" s="217"/>
      <c r="X217" s="217"/>
      <c r="Y217" s="217"/>
      <c r="Z217" s="241"/>
      <c r="AA217" s="220"/>
      <c r="AB217" s="220"/>
      <c r="AC217" s="217"/>
      <c r="AD217" s="217"/>
      <c r="AE217" s="220"/>
      <c r="AF217" s="220"/>
      <c r="AG217" s="220"/>
      <c r="AH217" s="220"/>
      <c r="AI217" s="220"/>
      <c r="AJ217" s="228">
        <f>SUMPRODUCT($J$39:$J$197,AJ39:AJ197)</f>
        <v>5625344.0202524764</v>
      </c>
      <c r="AK217" s="228">
        <f>SUMPRODUCT($J$39:$J$197,AK39:AK197)</f>
        <v>2853162.7969485866</v>
      </c>
      <c r="AL217" s="228">
        <f t="shared" ref="AL217:AW217" si="244">IF(AL36="kw",SUMPRODUCT($U$39:$U$197,$AB$39:$AB$197,AL39:AL197),SUMPRODUCT($J$39:$J$197,AL39:AL197))</f>
        <v>8913607.4961245246</v>
      </c>
      <c r="AM217" s="228">
        <f t="shared" si="244"/>
        <v>277785.22478112415</v>
      </c>
      <c r="AN217" s="228">
        <f t="shared" si="244"/>
        <v>2458283.6303836238</v>
      </c>
      <c r="AO217" s="228">
        <f t="shared" si="244"/>
        <v>1306.8303698991365</v>
      </c>
      <c r="AP217" s="228">
        <f t="shared" si="244"/>
        <v>0</v>
      </c>
      <c r="AQ217" s="228">
        <f t="shared" si="244"/>
        <v>0</v>
      </c>
      <c r="AR217" s="228">
        <f t="shared" si="244"/>
        <v>2529922</v>
      </c>
      <c r="AS217" s="228">
        <f t="shared" si="244"/>
        <v>657871.58367999992</v>
      </c>
      <c r="AT217" s="228">
        <f t="shared" si="244"/>
        <v>2092047.4163199998</v>
      </c>
      <c r="AU217" s="228">
        <f t="shared" si="244"/>
        <v>1502580</v>
      </c>
      <c r="AV217" s="228">
        <f t="shared" si="244"/>
        <v>0</v>
      </c>
      <c r="AW217" s="228">
        <f t="shared" si="244"/>
        <v>0</v>
      </c>
      <c r="AX217" s="271"/>
      <c r="AY217" s="1061">
        <f t="shared" ca="1" si="238"/>
        <v>26911910.998860236</v>
      </c>
      <c r="AZ217" s="1056">
        <f t="shared" si="239"/>
        <v>26911910.998860236</v>
      </c>
      <c r="BA217" s="1060">
        <f t="shared" ca="1" si="240"/>
        <v>0</v>
      </c>
    </row>
    <row r="218" spans="2:53">
      <c r="B218" s="231" t="s">
        <v>381</v>
      </c>
      <c r="C218" s="241"/>
      <c r="D218" s="217"/>
      <c r="E218" s="217"/>
      <c r="F218" s="217"/>
      <c r="G218" s="217"/>
      <c r="H218" s="217"/>
      <c r="I218" s="217"/>
      <c r="J218" s="217"/>
      <c r="K218" s="217"/>
      <c r="L218" s="217"/>
      <c r="M218" s="217"/>
      <c r="N218" s="217"/>
      <c r="O218" s="217"/>
      <c r="P218" s="217"/>
      <c r="Q218" s="217"/>
      <c r="R218" s="217"/>
      <c r="S218" s="217"/>
      <c r="T218" s="217"/>
      <c r="U218" s="217"/>
      <c r="V218" s="288"/>
      <c r="W218" s="217"/>
      <c r="X218" s="217"/>
      <c r="Y218" s="217"/>
      <c r="Z218" s="241"/>
      <c r="AA218" s="220"/>
      <c r="AB218" s="220"/>
      <c r="AC218" s="217"/>
      <c r="AD218" s="217"/>
      <c r="AE218" s="220"/>
      <c r="AF218" s="220"/>
      <c r="AG218" s="220"/>
      <c r="AH218" s="220"/>
      <c r="AI218" s="220"/>
      <c r="AJ218" s="228">
        <f>SUMPRODUCT($K$35:$K$197,AJ35:AJ197)</f>
        <v>5623777.0202524764</v>
      </c>
      <c r="AK218" s="228">
        <f>SUMPRODUCT($K$35:$K$197,AK35:AK197)</f>
        <v>2853162.7969485866</v>
      </c>
      <c r="AL218" s="228">
        <f t="shared" ref="AL218:AW218" si="245">IF(AL36="kw",SUMPRODUCT($U$39:$U$197,$AC$39:$AC$197,AL39:AL197),SUMPRODUCT($K$39:$K$197,AL39:AL197))</f>
        <v>8913607.4961245246</v>
      </c>
      <c r="AM218" s="228">
        <f t="shared" si="245"/>
        <v>277785.22478112415</v>
      </c>
      <c r="AN218" s="228">
        <f t="shared" si="245"/>
        <v>2458283.6303836238</v>
      </c>
      <c r="AO218" s="228">
        <f t="shared" si="245"/>
        <v>1306.8303698991365</v>
      </c>
      <c r="AP218" s="228">
        <f t="shared" si="245"/>
        <v>0</v>
      </c>
      <c r="AQ218" s="228">
        <f t="shared" si="245"/>
        <v>0</v>
      </c>
      <c r="AR218" s="228">
        <f t="shared" si="245"/>
        <v>2529360</v>
      </c>
      <c r="AS218" s="228">
        <f t="shared" si="245"/>
        <v>657871.58367999992</v>
      </c>
      <c r="AT218" s="228">
        <f t="shared" si="245"/>
        <v>2092047.4163199998</v>
      </c>
      <c r="AU218" s="228">
        <f t="shared" si="245"/>
        <v>1502580</v>
      </c>
      <c r="AV218" s="228">
        <f t="shared" si="245"/>
        <v>0</v>
      </c>
      <c r="AW218" s="228">
        <f t="shared" si="245"/>
        <v>0</v>
      </c>
      <c r="AX218" s="271"/>
      <c r="AY218" s="1061">
        <f t="shared" ca="1" si="238"/>
        <v>26909781.998860236</v>
      </c>
      <c r="AZ218" s="1056">
        <f t="shared" si="239"/>
        <v>26909781.998860236</v>
      </c>
      <c r="BA218" s="1060">
        <f t="shared" ca="1" si="240"/>
        <v>0</v>
      </c>
    </row>
    <row r="219" spans="2:53">
      <c r="B219" s="231" t="s">
        <v>382</v>
      </c>
      <c r="C219" s="241"/>
      <c r="D219" s="217"/>
      <c r="E219" s="217"/>
      <c r="F219" s="217"/>
      <c r="G219" s="217"/>
      <c r="H219" s="217"/>
      <c r="I219" s="217"/>
      <c r="J219" s="217"/>
      <c r="K219" s="217"/>
      <c r="L219" s="217"/>
      <c r="M219" s="217"/>
      <c r="N219" s="217"/>
      <c r="O219" s="217"/>
      <c r="P219" s="217"/>
      <c r="Q219" s="217"/>
      <c r="R219" s="217"/>
      <c r="S219" s="217"/>
      <c r="T219" s="217"/>
      <c r="U219" s="217"/>
      <c r="V219" s="288"/>
      <c r="W219" s="217"/>
      <c r="X219" s="217"/>
      <c r="Y219" s="217"/>
      <c r="Z219" s="241"/>
      <c r="AA219" s="220"/>
      <c r="AB219" s="220"/>
      <c r="AC219" s="217"/>
      <c r="AD219" s="217"/>
      <c r="AE219" s="220"/>
      <c r="AF219" s="220"/>
      <c r="AG219" s="220"/>
      <c r="AH219" s="220"/>
      <c r="AI219" s="220"/>
      <c r="AJ219" s="228">
        <f>SUMPRODUCT($L$39:$L$197,AJ39:AJ197)</f>
        <v>5519837.1188000441</v>
      </c>
      <c r="AK219" s="228">
        <f>SUMPRODUCT($L$39:$L$197,AK39:AK197)</f>
        <v>2849735.790902874</v>
      </c>
      <c r="AL219" s="228">
        <f t="shared" ref="AL219:AW219" si="246">IF(AL36="kw",SUMPRODUCT($U$39:$U$197,$AD$39:$AD$197,AL39:AL197),SUMPRODUCT($L$39:$L$197,AL39:AL197))</f>
        <v>8900549.830072334</v>
      </c>
      <c r="AM219" s="228">
        <f t="shared" si="246"/>
        <v>277338.422178115</v>
      </c>
      <c r="AN219" s="228">
        <f t="shared" si="246"/>
        <v>2411957.0910812845</v>
      </c>
      <c r="AO219" s="228">
        <f t="shared" si="246"/>
        <v>1304.728403491735</v>
      </c>
      <c r="AP219" s="228">
        <f t="shared" si="246"/>
        <v>0</v>
      </c>
      <c r="AQ219" s="228">
        <f t="shared" si="246"/>
        <v>0</v>
      </c>
      <c r="AR219" s="228">
        <f t="shared" si="246"/>
        <v>2524252</v>
      </c>
      <c r="AS219" s="228">
        <f t="shared" si="246"/>
        <v>637292.47895999998</v>
      </c>
      <c r="AT219" s="228">
        <f t="shared" si="246"/>
        <v>2015091.52104</v>
      </c>
      <c r="AU219" s="228">
        <f t="shared" si="246"/>
        <v>1502580</v>
      </c>
      <c r="AV219" s="228">
        <f t="shared" si="246"/>
        <v>0</v>
      </c>
      <c r="AW219" s="228">
        <f t="shared" si="246"/>
        <v>0</v>
      </c>
      <c r="AX219" s="271"/>
      <c r="AY219" s="1061">
        <f t="shared" ca="1" si="238"/>
        <v>26639938.981438141</v>
      </c>
      <c r="AZ219" s="1056">
        <f t="shared" si="239"/>
        <v>26639938.981438141</v>
      </c>
      <c r="BA219" s="1060">
        <f t="shared" ca="1" si="240"/>
        <v>0</v>
      </c>
    </row>
    <row r="220" spans="2:53">
      <c r="B220" s="231" t="s">
        <v>383</v>
      </c>
      <c r="C220" s="241"/>
      <c r="D220" s="217"/>
      <c r="E220" s="217"/>
      <c r="F220" s="217"/>
      <c r="G220" s="217"/>
      <c r="H220" s="217"/>
      <c r="I220" s="217"/>
      <c r="J220" s="217"/>
      <c r="K220" s="217"/>
      <c r="L220" s="217"/>
      <c r="M220" s="217"/>
      <c r="N220" s="217"/>
      <c r="O220" s="217"/>
      <c r="P220" s="217"/>
      <c r="Q220" s="217"/>
      <c r="R220" s="217"/>
      <c r="S220" s="217"/>
      <c r="T220" s="217"/>
      <c r="U220" s="217"/>
      <c r="V220" s="288"/>
      <c r="W220" s="217"/>
      <c r="X220" s="217"/>
      <c r="Y220" s="217"/>
      <c r="Z220" s="241"/>
      <c r="AA220" s="220"/>
      <c r="AB220" s="220"/>
      <c r="AC220" s="217"/>
      <c r="AD220" s="217"/>
      <c r="AE220" s="220"/>
      <c r="AF220" s="220"/>
      <c r="AG220" s="220"/>
      <c r="AH220" s="220"/>
      <c r="AI220" s="220"/>
      <c r="AJ220" s="228">
        <f>SUMPRODUCT($M$39:$M$197,AJ39:AJ197)</f>
        <v>5510076.7993014641</v>
      </c>
      <c r="AK220" s="228">
        <f>SUMPRODUCT($M$39:$M$197,AK39:AK197)</f>
        <v>2643572.1983076483</v>
      </c>
      <c r="AL220" s="228">
        <f t="shared" ref="AL220:AW220" si="247">IF(AL36="kw",SUMPRODUCT($U$39:$U$197,$AE$39:$AE$197,AL39:AL197),SUMPRODUCT($M$39:$M$197,AL39:AL197))</f>
        <v>7879369.5904766424</v>
      </c>
      <c r="AM220" s="228">
        <f t="shared" si="247"/>
        <v>242032.90265903191</v>
      </c>
      <c r="AN220" s="228">
        <f t="shared" si="247"/>
        <v>964947.6758631065</v>
      </c>
      <c r="AO220" s="228">
        <f t="shared" si="247"/>
        <v>1138.6348858506929</v>
      </c>
      <c r="AP220" s="228">
        <f t="shared" si="247"/>
        <v>0</v>
      </c>
      <c r="AQ220" s="228">
        <f t="shared" si="247"/>
        <v>0</v>
      </c>
      <c r="AR220" s="228">
        <f t="shared" si="247"/>
        <v>2524252</v>
      </c>
      <c r="AS220" s="228">
        <f t="shared" si="247"/>
        <v>575018.40115200018</v>
      </c>
      <c r="AT220" s="228">
        <f t="shared" si="247"/>
        <v>1782216.5988479999</v>
      </c>
      <c r="AU220" s="228">
        <f t="shared" si="247"/>
        <v>1502580</v>
      </c>
      <c r="AV220" s="228">
        <f t="shared" si="247"/>
        <v>0</v>
      </c>
      <c r="AW220" s="228">
        <f t="shared" si="247"/>
        <v>0</v>
      </c>
      <c r="AX220" s="271"/>
      <c r="AY220" s="1061">
        <f t="shared" ca="1" si="238"/>
        <v>23625204.801493742</v>
      </c>
      <c r="AZ220" s="1056">
        <f t="shared" si="239"/>
        <v>23625204.801493745</v>
      </c>
      <c r="BA220" s="1060">
        <f t="shared" ca="1" si="240"/>
        <v>0</v>
      </c>
    </row>
    <row r="221" spans="2:53">
      <c r="B221" s="231" t="s">
        <v>384</v>
      </c>
      <c r="C221" s="241"/>
      <c r="D221" s="217"/>
      <c r="E221" s="217"/>
      <c r="F221" s="217"/>
      <c r="G221" s="217"/>
      <c r="H221" s="217"/>
      <c r="I221" s="217"/>
      <c r="J221" s="217"/>
      <c r="K221" s="217"/>
      <c r="L221" s="217"/>
      <c r="M221" s="217"/>
      <c r="N221" s="217"/>
      <c r="O221" s="217"/>
      <c r="P221" s="217"/>
      <c r="Q221" s="217"/>
      <c r="R221" s="217"/>
      <c r="S221" s="217"/>
      <c r="T221" s="217"/>
      <c r="U221" s="217"/>
      <c r="V221" s="288"/>
      <c r="W221" s="217"/>
      <c r="X221" s="217"/>
      <c r="Y221" s="217"/>
      <c r="Z221" s="241"/>
      <c r="AA221" s="220"/>
      <c r="AB221" s="220"/>
      <c r="AC221" s="217"/>
      <c r="AD221" s="217"/>
      <c r="AE221" s="220"/>
      <c r="AF221" s="220"/>
      <c r="AG221" s="220"/>
      <c r="AH221" s="220"/>
      <c r="AI221" s="220"/>
      <c r="AJ221" s="228">
        <f>SUMPRODUCT($N$39:$N$197,AJ39:AJ197)</f>
        <v>5211185.17987544</v>
      </c>
      <c r="AK221" s="228">
        <f>SUMPRODUCT($N$39:$N$197,AK39:AK197)</f>
        <v>2158489.2511798805</v>
      </c>
      <c r="AL221" s="228">
        <f t="shared" ref="AL221:AW221" si="248">IF(AL36="kw",SUMPRODUCT($U$39:$U$197,$AF$39:$AF$197,AL39:AL197),SUMPRODUCT($N$39:$N$197,AL39:AL197))</f>
        <v>5160925.7368130572</v>
      </c>
      <c r="AM221" s="228">
        <f t="shared" si="248"/>
        <v>147370.45928356922</v>
      </c>
      <c r="AN221" s="228">
        <f t="shared" si="248"/>
        <v>583152.51925361715</v>
      </c>
      <c r="AO221" s="228">
        <f t="shared" si="248"/>
        <v>693.29890374658623</v>
      </c>
      <c r="AP221" s="228">
        <f t="shared" si="248"/>
        <v>0</v>
      </c>
      <c r="AQ221" s="228">
        <f t="shared" si="248"/>
        <v>0</v>
      </c>
      <c r="AR221" s="228">
        <f t="shared" si="248"/>
        <v>2419440</v>
      </c>
      <c r="AS221" s="228">
        <f t="shared" si="248"/>
        <v>400561.56681599998</v>
      </c>
      <c r="AT221" s="228">
        <f t="shared" si="248"/>
        <v>1160511.4331840002</v>
      </c>
      <c r="AU221" s="228">
        <f t="shared" si="248"/>
        <v>1502580</v>
      </c>
      <c r="AV221" s="228">
        <f t="shared" si="248"/>
        <v>0</v>
      </c>
      <c r="AW221" s="228">
        <f t="shared" si="248"/>
        <v>0</v>
      </c>
      <c r="AX221" s="271"/>
      <c r="AY221" s="1061">
        <f t="shared" ca="1" si="238"/>
        <v>18744909.445309311</v>
      </c>
      <c r="AZ221" s="1056">
        <f t="shared" si="239"/>
        <v>18744909.445309311</v>
      </c>
      <c r="BA221" s="1060">
        <f t="shared" ca="1" si="240"/>
        <v>0</v>
      </c>
    </row>
    <row r="222" spans="2:53">
      <c r="B222" s="231" t="s">
        <v>385</v>
      </c>
      <c r="C222" s="241"/>
      <c r="D222" s="217"/>
      <c r="E222" s="217"/>
      <c r="F222" s="217"/>
      <c r="G222" s="217"/>
      <c r="H222" s="217"/>
      <c r="I222" s="217"/>
      <c r="J222" s="217"/>
      <c r="K222" s="217"/>
      <c r="L222" s="217"/>
      <c r="M222" s="217"/>
      <c r="N222" s="217"/>
      <c r="O222" s="217"/>
      <c r="P222" s="217"/>
      <c r="Q222" s="217"/>
      <c r="R222" s="217"/>
      <c r="S222" s="217"/>
      <c r="T222" s="217"/>
      <c r="U222" s="217"/>
      <c r="V222" s="288"/>
      <c r="W222" s="217"/>
      <c r="X222" s="217"/>
      <c r="Y222" s="217"/>
      <c r="Z222" s="241"/>
      <c r="AA222" s="220"/>
      <c r="AB222" s="220"/>
      <c r="AC222" s="217"/>
      <c r="AD222" s="217"/>
      <c r="AE222" s="220"/>
      <c r="AF222" s="220"/>
      <c r="AG222" s="220"/>
      <c r="AH222" s="220"/>
      <c r="AI222" s="220"/>
      <c r="AJ222" s="228">
        <f>SUMPRODUCT($O$39:$O$197,AJ39:AJ197)</f>
        <v>5108064.1234263126</v>
      </c>
      <c r="AK222" s="228">
        <f>SUMPRODUCT($O$39:$O$197,AK39:AK197)</f>
        <v>1120094.8208645089</v>
      </c>
      <c r="AL222" s="228">
        <f t="shared" ref="AL222:AW222" si="249">IF(AL36="kw",SUMPRODUCT($U$39:$U$197,$AG$39:$AG$197,AL39:AL197),SUMPRODUCT($O$39:$O$197,AL39:AL197))</f>
        <v>4973029.5777610186</v>
      </c>
      <c r="AM222" s="228">
        <f t="shared" si="249"/>
        <v>140855.25516099299</v>
      </c>
      <c r="AN222" s="228">
        <f t="shared" si="249"/>
        <v>418557.8603144401</v>
      </c>
      <c r="AO222" s="228">
        <f t="shared" si="249"/>
        <v>662.64836565485234</v>
      </c>
      <c r="AP222" s="228">
        <f t="shared" si="249"/>
        <v>0</v>
      </c>
      <c r="AQ222" s="228">
        <f t="shared" si="249"/>
        <v>0</v>
      </c>
      <c r="AR222" s="228">
        <f t="shared" si="249"/>
        <v>2379988</v>
      </c>
      <c r="AS222" s="228">
        <f t="shared" si="249"/>
        <v>277791.56536000001</v>
      </c>
      <c r="AT222" s="228">
        <f t="shared" si="249"/>
        <v>1089348.4346400001</v>
      </c>
      <c r="AU222" s="228">
        <f t="shared" si="249"/>
        <v>1502580</v>
      </c>
      <c r="AV222" s="228">
        <f t="shared" si="249"/>
        <v>0</v>
      </c>
      <c r="AW222" s="228">
        <f t="shared" si="249"/>
        <v>0</v>
      </c>
      <c r="AX222" s="271"/>
      <c r="AY222" s="1061">
        <f t="shared" ca="1" si="238"/>
        <v>17010972.285892926</v>
      </c>
      <c r="AZ222" s="1056">
        <f t="shared" si="239"/>
        <v>17010972.285892926</v>
      </c>
      <c r="BA222" s="1060">
        <f t="shared" ca="1" si="240"/>
        <v>0</v>
      </c>
    </row>
    <row r="223" spans="2:53">
      <c r="B223" s="231" t="s">
        <v>386</v>
      </c>
      <c r="C223" s="241"/>
      <c r="D223" s="217"/>
      <c r="E223" s="217"/>
      <c r="F223" s="217"/>
      <c r="G223" s="217"/>
      <c r="H223" s="217"/>
      <c r="I223" s="217"/>
      <c r="J223" s="217"/>
      <c r="K223" s="217"/>
      <c r="L223" s="217"/>
      <c r="M223" s="217"/>
      <c r="N223" s="217"/>
      <c r="O223" s="217"/>
      <c r="P223" s="217"/>
      <c r="Q223" s="217"/>
      <c r="R223" s="217"/>
      <c r="S223" s="217"/>
      <c r="T223" s="217"/>
      <c r="U223" s="217"/>
      <c r="V223" s="288"/>
      <c r="W223" s="217"/>
      <c r="X223" s="217"/>
      <c r="Y223" s="217"/>
      <c r="Z223" s="241"/>
      <c r="AA223" s="220"/>
      <c r="AB223" s="220"/>
      <c r="AC223" s="217"/>
      <c r="AD223" s="217"/>
      <c r="AE223" s="220"/>
      <c r="AF223" s="220"/>
      <c r="AG223" s="220"/>
      <c r="AH223" s="220"/>
      <c r="AI223" s="220"/>
      <c r="AJ223" s="228">
        <f>SUMPRODUCT($P$39:$P$197,AJ39:AJ197)</f>
        <v>5091419.6202494474</v>
      </c>
      <c r="AK223" s="228">
        <f>SUMPRODUCT($P$39:$P$197,AK39:AK197)</f>
        <v>512118.42269866192</v>
      </c>
      <c r="AL223" s="228">
        <f>IF(AL36="kw",SUMPRODUCT($U$39:$U$197,$AH$39:$AH$197,AL39:AL197),SUMPRODUCT($P$39:$P$197,AL39:AL197))</f>
        <v>3481062.8782660863</v>
      </c>
      <c r="AM223" s="228">
        <f>IF(AM$36="kw",SUMPRODUCT($U$39:$U$197,$AH$39:$AH$197,AM$39:AM$197),SUMPRODUCT($P$39:$P$197,AM$39:AM$197))</f>
        <v>88887.624187682843</v>
      </c>
      <c r="AN223" s="228">
        <f t="shared" ref="AN223:AW223" si="250">IF(AN36="kw",SUMPRODUCT($U$39:$U$197,$AH$39:$AH$197,AN39:AN197),SUMPRODUCT($P$39:$P$197,AN39:AN197))</f>
        <v>284435.15221936704</v>
      </c>
      <c r="AO223" s="228">
        <f t="shared" si="250"/>
        <v>418.1685576983873</v>
      </c>
      <c r="AP223" s="228">
        <f t="shared" si="250"/>
        <v>0</v>
      </c>
      <c r="AQ223" s="228">
        <f t="shared" si="250"/>
        <v>0</v>
      </c>
      <c r="AR223" s="228">
        <f t="shared" si="250"/>
        <v>2379746</v>
      </c>
      <c r="AS223" s="228">
        <f t="shared" si="250"/>
        <v>89594.16593599999</v>
      </c>
      <c r="AT223" s="228">
        <f t="shared" si="250"/>
        <v>419423.834064</v>
      </c>
      <c r="AU223" s="228">
        <f t="shared" si="250"/>
        <v>0</v>
      </c>
      <c r="AV223" s="228">
        <f t="shared" si="250"/>
        <v>0</v>
      </c>
      <c r="AW223" s="228">
        <f t="shared" si="250"/>
        <v>0</v>
      </c>
      <c r="AX223" s="271"/>
      <c r="AY223" s="1061">
        <f t="shared" ca="1" si="238"/>
        <v>12347105.866178945</v>
      </c>
      <c r="AZ223" s="1056">
        <f t="shared" si="239"/>
        <v>12347105.866178943</v>
      </c>
      <c r="BA223" s="1060">
        <f t="shared" ca="1" si="240"/>
        <v>0</v>
      </c>
    </row>
    <row r="224" spans="2:53">
      <c r="B224" s="1104" t="s">
        <v>387</v>
      </c>
      <c r="C224" s="290"/>
      <c r="D224" s="306"/>
      <c r="E224" s="306"/>
      <c r="F224" s="306"/>
      <c r="G224" s="306"/>
      <c r="H224" s="306"/>
      <c r="I224" s="306"/>
      <c r="J224" s="306"/>
      <c r="K224" s="306"/>
      <c r="L224" s="306"/>
      <c r="M224" s="306"/>
      <c r="N224" s="306"/>
      <c r="O224" s="306"/>
      <c r="P224" s="306"/>
      <c r="Q224" s="306"/>
      <c r="R224" s="306"/>
      <c r="S224" s="306"/>
      <c r="T224" s="306"/>
      <c r="U224" s="306"/>
      <c r="V224" s="305"/>
      <c r="W224" s="306"/>
      <c r="X224" s="306"/>
      <c r="Y224" s="306"/>
      <c r="Z224" s="290"/>
      <c r="AA224" s="307"/>
      <c r="AB224" s="307"/>
      <c r="AC224" s="306"/>
      <c r="AD224" s="306"/>
      <c r="AE224" s="307"/>
      <c r="AF224" s="307"/>
      <c r="AG224" s="307"/>
      <c r="AH224" s="307"/>
      <c r="AI224" s="307"/>
      <c r="AJ224" s="262">
        <f t="shared" ref="AJ224:AW224" si="251">IF(AJ$36="kw",SUMPRODUCT($U$39:$U$197,$AI$39:$AI$197,AJ$39:AJ$197),SUMPRODUCT($Q$39:$Q$197,AJ$39:AJ$197))</f>
        <v>5041764.6719814027</v>
      </c>
      <c r="AK224" s="262">
        <f t="shared" si="251"/>
        <v>469509.58800540591</v>
      </c>
      <c r="AL224" s="262">
        <f t="shared" si="251"/>
        <v>3141318.3477272955</v>
      </c>
      <c r="AM224" s="262">
        <f t="shared" si="251"/>
        <v>85861.631656714773</v>
      </c>
      <c r="AN224" s="262">
        <f t="shared" si="251"/>
        <v>276673.85515503975</v>
      </c>
      <c r="AO224" s="262">
        <f t="shared" si="251"/>
        <v>403.93288716669201</v>
      </c>
      <c r="AP224" s="262">
        <f t="shared" si="251"/>
        <v>0</v>
      </c>
      <c r="AQ224" s="262">
        <f t="shared" si="251"/>
        <v>0</v>
      </c>
      <c r="AR224" s="262">
        <f t="shared" si="251"/>
        <v>2360267</v>
      </c>
      <c r="AS224" s="262">
        <f t="shared" si="251"/>
        <v>40565.954895999996</v>
      </c>
      <c r="AT224" s="262">
        <f t="shared" si="251"/>
        <v>236082.04510399999</v>
      </c>
      <c r="AU224" s="262">
        <f t="shared" si="251"/>
        <v>0</v>
      </c>
      <c r="AV224" s="262">
        <f t="shared" si="251"/>
        <v>0</v>
      </c>
      <c r="AW224" s="262">
        <f t="shared" si="251"/>
        <v>0</v>
      </c>
      <c r="AX224" s="1105"/>
      <c r="AY224" s="1061">
        <f t="shared" ca="1" si="238"/>
        <v>11652447.027413025</v>
      </c>
      <c r="AZ224" s="1056">
        <f t="shared" si="239"/>
        <v>11652447.027413025</v>
      </c>
      <c r="BA224" s="1060">
        <f t="shared" ca="1" si="240"/>
        <v>0</v>
      </c>
    </row>
    <row r="225" spans="1:53">
      <c r="B225" s="942" t="s">
        <v>388</v>
      </c>
      <c r="C225" s="241"/>
      <c r="D225" s="217"/>
      <c r="E225" s="217"/>
      <c r="F225" s="217"/>
      <c r="G225" s="217"/>
      <c r="H225" s="217"/>
      <c r="I225" s="217"/>
      <c r="J225" s="217"/>
      <c r="K225" s="217"/>
      <c r="L225" s="217"/>
      <c r="M225" s="217"/>
      <c r="N225" s="217"/>
      <c r="O225" s="217"/>
      <c r="P225" s="217"/>
      <c r="Q225" s="217"/>
      <c r="R225" s="217"/>
      <c r="S225" s="217"/>
      <c r="T225" s="217"/>
      <c r="U225" s="217"/>
      <c r="V225" s="288"/>
      <c r="W225" s="217"/>
      <c r="X225" s="217"/>
      <c r="Y225" s="217"/>
      <c r="Z225" s="241"/>
      <c r="AA225" s="220"/>
      <c r="AB225" s="220"/>
      <c r="AC225" s="217"/>
      <c r="AD225" s="217"/>
      <c r="AE225" s="220"/>
      <c r="AF225" s="220"/>
      <c r="AG225" s="220"/>
      <c r="AH225" s="220"/>
      <c r="AI225" s="220"/>
      <c r="AJ225" s="262">
        <f>IF(AJ$36="kw",SUMPRODUCT($U$39:$U$197,$AI$39:$AI$197,AJ$39:AJ$197),SUMPRODUCT($R$39:$R$197,AJ$39:AJ$197))</f>
        <v>4972978.6719814027</v>
      </c>
      <c r="AK225" s="262">
        <f t="shared" ref="AK225:AU225" si="252">IF(AK$36="kw",SUMPRODUCT($U$39:$U$197,$AI$39:$AI$197,AK$39:AK$197),SUMPRODUCT($R$39:$R$197,AK$39:AK$197))</f>
        <v>402468.35014844663</v>
      </c>
      <c r="AL225" s="262">
        <f t="shared" si="252"/>
        <v>2552287.0099270698</v>
      </c>
      <c r="AM225" s="262">
        <f t="shared" si="252"/>
        <v>85861.631656714773</v>
      </c>
      <c r="AN225" s="262">
        <f t="shared" si="252"/>
        <v>221647.44308060381</v>
      </c>
      <c r="AO225" s="262">
        <f t="shared" si="252"/>
        <v>403.93288716669201</v>
      </c>
      <c r="AP225" s="262">
        <f t="shared" si="252"/>
        <v>0</v>
      </c>
      <c r="AQ225" s="262">
        <f t="shared" si="252"/>
        <v>0</v>
      </c>
      <c r="AR225" s="262">
        <f t="shared" si="252"/>
        <v>2356585</v>
      </c>
      <c r="AS225" s="262">
        <f t="shared" si="252"/>
        <v>40565.954895999996</v>
      </c>
      <c r="AT225" s="262">
        <f t="shared" si="252"/>
        <v>188312.04510399999</v>
      </c>
      <c r="AU225" s="262">
        <f t="shared" si="252"/>
        <v>0</v>
      </c>
      <c r="AV225" s="228"/>
      <c r="AW225" s="228"/>
      <c r="AX225" s="237"/>
      <c r="AY225" s="1061">
        <f t="shared" ca="1" si="238"/>
        <v>10821110.039681405</v>
      </c>
      <c r="AZ225" s="1056">
        <f t="shared" si="239"/>
        <v>10821110.039681405</v>
      </c>
      <c r="BA225" s="1060">
        <f t="shared" ca="1" si="240"/>
        <v>0</v>
      </c>
    </row>
    <row r="226" spans="1:53">
      <c r="B226" s="942" t="s">
        <v>389</v>
      </c>
      <c r="C226" s="241"/>
      <c r="D226" s="217"/>
      <c r="E226" s="217"/>
      <c r="F226" s="217"/>
      <c r="G226" s="217"/>
      <c r="H226" s="217"/>
      <c r="I226" s="217"/>
      <c r="J226" s="217"/>
      <c r="K226" s="217"/>
      <c r="L226" s="217"/>
      <c r="M226" s="217"/>
      <c r="N226" s="217"/>
      <c r="O226" s="217"/>
      <c r="P226" s="217"/>
      <c r="Q226" s="217"/>
      <c r="R226" s="217"/>
      <c r="S226" s="217"/>
      <c r="T226" s="217"/>
      <c r="U226" s="217"/>
      <c r="V226" s="288"/>
      <c r="W226" s="217"/>
      <c r="X226" s="217"/>
      <c r="Y226" s="217"/>
      <c r="Z226" s="241"/>
      <c r="AA226" s="220"/>
      <c r="AB226" s="220"/>
      <c r="AC226" s="217"/>
      <c r="AD226" s="217"/>
      <c r="AE226" s="220"/>
      <c r="AF226" s="220"/>
      <c r="AG226" s="220"/>
      <c r="AH226" s="220"/>
      <c r="AI226" s="220"/>
      <c r="AJ226" s="262">
        <f>IF(AJ$36="kw",SUMPRODUCT($U$39:$U$197,$AI$39:$AI$197,AJ$39:AJ$197),SUMPRODUCT($S$39:$S$197,AJ$39:AJ$197))</f>
        <v>4958601.4611584935</v>
      </c>
      <c r="AK226" s="262">
        <f t="shared" ref="AK226:AU226" si="253">IF(AK$36="kw",SUMPRODUCT($U$39:$U$197,$AI$39:$AI$197,AK$39:AK$197),SUMPRODUCT($S$39:$S$197,AK$39:AK$197))</f>
        <v>279085.1333598661</v>
      </c>
      <c r="AL226" s="262">
        <f t="shared" si="253"/>
        <v>1801222.656829217</v>
      </c>
      <c r="AM226" s="262">
        <f t="shared" si="253"/>
        <v>59743.047565912246</v>
      </c>
      <c r="AN226" s="262">
        <f t="shared" si="253"/>
        <v>153233.53740696207</v>
      </c>
      <c r="AO226" s="262">
        <f t="shared" si="253"/>
        <v>281.05896924856188</v>
      </c>
      <c r="AP226" s="262">
        <f t="shared" si="253"/>
        <v>0</v>
      </c>
      <c r="AQ226" s="262">
        <f t="shared" si="253"/>
        <v>0</v>
      </c>
      <c r="AR226" s="262">
        <f t="shared" si="253"/>
        <v>2354669</v>
      </c>
      <c r="AS226" s="262">
        <f t="shared" si="253"/>
        <v>35518.604271999997</v>
      </c>
      <c r="AT226" s="262">
        <f t="shared" si="253"/>
        <v>132822.39572800003</v>
      </c>
      <c r="AU226" s="262">
        <f t="shared" si="253"/>
        <v>0</v>
      </c>
      <c r="AV226" s="228"/>
      <c r="AW226" s="228"/>
      <c r="AX226" s="237"/>
      <c r="AY226" s="1061">
        <f t="shared" ca="1" si="238"/>
        <v>9775176.8952897005</v>
      </c>
      <c r="AZ226" s="1056">
        <f t="shared" si="239"/>
        <v>9775176.8952897005</v>
      </c>
      <c r="BA226" s="1060">
        <f t="shared" ca="1" si="240"/>
        <v>0</v>
      </c>
    </row>
    <row r="227" spans="1:53">
      <c r="B227" s="942" t="s">
        <v>390</v>
      </c>
      <c r="C227" s="241"/>
      <c r="D227" s="217"/>
      <c r="E227" s="217"/>
      <c r="F227" s="217"/>
      <c r="G227" s="217"/>
      <c r="H227" s="217"/>
      <c r="I227" s="217"/>
      <c r="J227" s="217"/>
      <c r="K227" s="217"/>
      <c r="L227" s="217"/>
      <c r="M227" s="217"/>
      <c r="N227" s="217"/>
      <c r="O227" s="217"/>
      <c r="P227" s="217"/>
      <c r="Q227" s="217"/>
      <c r="R227" s="217"/>
      <c r="S227" s="217"/>
      <c r="T227" s="217"/>
      <c r="U227" s="217"/>
      <c r="V227" s="288"/>
      <c r="W227" s="217"/>
      <c r="X227" s="217"/>
      <c r="Y227" s="217"/>
      <c r="Z227" s="241"/>
      <c r="AA227" s="220"/>
      <c r="AB227" s="220"/>
      <c r="AC227" s="217"/>
      <c r="AD227" s="217"/>
      <c r="AE227" s="220"/>
      <c r="AF227" s="220"/>
      <c r="AG227" s="220"/>
      <c r="AH227" s="220"/>
      <c r="AI227" s="220"/>
      <c r="AJ227" s="262">
        <f>IF(AJ$36="kw",SUMPRODUCT($U$39:$U$197,$AI$39:$AI$197,AJ$39:AJ$197),SUMPRODUCT($T$39:$T$197,AJ$39:AJ$197))</f>
        <v>3051813.2555474797</v>
      </c>
      <c r="AK227" s="262">
        <f t="shared" ref="AK227:AU227" si="254">IF(AK$36="kw",SUMPRODUCT($U$39:$U$197,$AI$39:$AI$197,AK$39:AK$197),SUMPRODUCT($T$39:$T$197,AK$39:AK$197))</f>
        <v>50284.855576583817</v>
      </c>
      <c r="AL227" s="262">
        <f t="shared" si="254"/>
        <v>396727.56152338412</v>
      </c>
      <c r="AM227" s="262">
        <f t="shared" si="254"/>
        <v>10822.030782170597</v>
      </c>
      <c r="AN227" s="262">
        <f t="shared" si="254"/>
        <v>27757.172193961069</v>
      </c>
      <c r="AO227" s="262">
        <f t="shared" si="254"/>
        <v>50.911845657979882</v>
      </c>
      <c r="AP227" s="262">
        <f t="shared" si="254"/>
        <v>0</v>
      </c>
      <c r="AQ227" s="262">
        <f t="shared" si="254"/>
        <v>0</v>
      </c>
      <c r="AR227" s="262">
        <f t="shared" si="254"/>
        <v>1619300</v>
      </c>
      <c r="AS227" s="262">
        <f t="shared" si="254"/>
        <v>26445.526288000005</v>
      </c>
      <c r="AT227" s="262">
        <f t="shared" si="254"/>
        <v>98893.473712000006</v>
      </c>
      <c r="AU227" s="262">
        <f t="shared" si="254"/>
        <v>0</v>
      </c>
      <c r="AV227" s="228"/>
      <c r="AW227" s="228"/>
      <c r="AX227" s="237"/>
      <c r="AY227" s="1061">
        <f t="shared" ca="1" si="238"/>
        <v>5282094.7874692362</v>
      </c>
      <c r="AZ227" s="1056">
        <f t="shared" si="239"/>
        <v>5282094.7874692371</v>
      </c>
      <c r="BA227" s="1060">
        <f t="shared" ca="1" si="240"/>
        <v>0</v>
      </c>
    </row>
    <row r="228" spans="1:53" ht="20.25" customHeight="1">
      <c r="B228" s="292" t="s">
        <v>391</v>
      </c>
      <c r="C228" s="308"/>
      <c r="D228" s="309"/>
      <c r="E228" s="309"/>
      <c r="F228" s="309"/>
      <c r="G228" s="309"/>
      <c r="H228" s="309"/>
      <c r="I228" s="309"/>
      <c r="J228" s="309"/>
      <c r="K228" s="309"/>
      <c r="L228" s="309"/>
      <c r="M228" s="309"/>
      <c r="N228" s="309"/>
      <c r="O228" s="309"/>
      <c r="P228" s="309"/>
      <c r="Q228" s="309"/>
      <c r="R228" s="309"/>
      <c r="S228" s="309"/>
      <c r="T228" s="309"/>
      <c r="U228" s="309"/>
      <c r="V228" s="309"/>
      <c r="W228" s="309"/>
      <c r="X228" s="309"/>
      <c r="Y228" s="309"/>
      <c r="Z228" s="295"/>
      <c r="AA228" s="296"/>
      <c r="AB228" s="309"/>
      <c r="AC228" s="309"/>
      <c r="AD228" s="309"/>
      <c r="AE228" s="309"/>
      <c r="AF228" s="309"/>
      <c r="AG228" s="309"/>
      <c r="AH228" s="309"/>
      <c r="AI228" s="309"/>
      <c r="AJ228" s="310"/>
      <c r="AK228" s="310"/>
      <c r="AL228" s="310"/>
      <c r="AM228" s="310"/>
      <c r="AN228" s="310"/>
      <c r="AO228" s="310"/>
      <c r="AP228" s="310"/>
      <c r="AQ228" s="310"/>
      <c r="AR228" s="310"/>
      <c r="AS228" s="310"/>
      <c r="AT228" s="310"/>
      <c r="AU228" s="310"/>
      <c r="AV228" s="310"/>
      <c r="AW228" s="310"/>
      <c r="AX228" s="310"/>
    </row>
    <row r="229" spans="1:53" ht="15.75">
      <c r="B229" s="1106"/>
    </row>
    <row r="230" spans="1:53" ht="15.75">
      <c r="B230" s="1106"/>
    </row>
    <row r="231" spans="1:53" ht="15.75">
      <c r="B231" s="218" t="s">
        <v>392</v>
      </c>
      <c r="C231" s="219"/>
      <c r="D231" s="443" t="s">
        <v>279</v>
      </c>
      <c r="E231" s="194"/>
      <c r="F231" s="443"/>
      <c r="G231" s="194"/>
      <c r="H231" s="194"/>
      <c r="I231" s="194"/>
      <c r="J231" s="194"/>
      <c r="K231" s="194"/>
      <c r="L231" s="194"/>
      <c r="M231" s="194"/>
      <c r="N231" s="194"/>
      <c r="O231" s="194"/>
      <c r="P231" s="194"/>
      <c r="Q231" s="194"/>
      <c r="R231" s="194"/>
      <c r="S231" s="194"/>
      <c r="T231" s="194"/>
      <c r="U231" s="194"/>
      <c r="V231" s="219"/>
      <c r="W231" s="194"/>
      <c r="X231" s="194"/>
      <c r="Y231" s="194"/>
      <c r="Z231" s="194"/>
      <c r="AA231" s="194"/>
      <c r="AB231" s="194"/>
      <c r="AC231" s="194"/>
      <c r="AD231" s="194"/>
      <c r="AE231" s="194"/>
      <c r="AF231" s="194"/>
      <c r="AG231" s="194"/>
      <c r="AH231" s="194"/>
      <c r="AI231" s="194"/>
      <c r="AJ231" s="208"/>
      <c r="AK231" s="206"/>
      <c r="AL231" s="206"/>
      <c r="AM231" s="206"/>
      <c r="AN231" s="206"/>
      <c r="AO231" s="206"/>
      <c r="AP231" s="206"/>
      <c r="AQ231" s="206"/>
      <c r="AR231" s="206"/>
      <c r="AS231" s="206"/>
      <c r="AT231" s="206"/>
      <c r="AU231" s="206"/>
      <c r="AV231" s="206"/>
      <c r="AW231" s="206"/>
      <c r="AX231" s="206"/>
    </row>
    <row r="232" spans="1:53" ht="34.5" customHeight="1">
      <c r="B232" s="1228" t="s">
        <v>300</v>
      </c>
      <c r="C232" s="1234" t="s">
        <v>301</v>
      </c>
      <c r="D232" s="221" t="s">
        <v>302</v>
      </c>
      <c r="E232" s="1236" t="s">
        <v>303</v>
      </c>
      <c r="F232" s="1237"/>
      <c r="G232" s="1237"/>
      <c r="H232" s="1237"/>
      <c r="I232" s="1237"/>
      <c r="J232" s="1237"/>
      <c r="K232" s="1237"/>
      <c r="L232" s="1237"/>
      <c r="M232" s="1237"/>
      <c r="N232" s="1237"/>
      <c r="O232" s="1237"/>
      <c r="P232" s="1238"/>
      <c r="Q232" s="897"/>
      <c r="R232" s="897"/>
      <c r="S232" s="897"/>
      <c r="T232" s="897"/>
      <c r="U232" s="1234" t="s">
        <v>304</v>
      </c>
      <c r="V232" s="221" t="s">
        <v>305</v>
      </c>
      <c r="W232" s="1230" t="s">
        <v>306</v>
      </c>
      <c r="X232" s="1231"/>
      <c r="Y232" s="1231"/>
      <c r="Z232" s="1231"/>
      <c r="AA232" s="1231"/>
      <c r="AB232" s="1231"/>
      <c r="AC232" s="1231"/>
      <c r="AD232" s="1231"/>
      <c r="AE232" s="1231"/>
      <c r="AF232" s="1231"/>
      <c r="AG232" s="1231"/>
      <c r="AH232" s="1232"/>
      <c r="AI232" s="642"/>
      <c r="AJ232" s="1230" t="s">
        <v>307</v>
      </c>
      <c r="AK232" s="1231"/>
      <c r="AL232" s="1231"/>
      <c r="AM232" s="1231"/>
      <c r="AN232" s="1231"/>
      <c r="AO232" s="1231"/>
      <c r="AP232" s="1231"/>
      <c r="AQ232" s="1231"/>
      <c r="AR232" s="1231"/>
      <c r="AS232" s="1231"/>
      <c r="AT232" s="1231"/>
      <c r="AU232" s="1231"/>
      <c r="AV232" s="1231"/>
      <c r="AW232" s="1231"/>
      <c r="AX232" s="1233"/>
    </row>
    <row r="233" spans="1:53" ht="60.75" customHeight="1">
      <c r="B233" s="1229"/>
      <c r="C233" s="1239"/>
      <c r="D233" s="222">
        <v>2016</v>
      </c>
      <c r="E233" s="222">
        <v>2017</v>
      </c>
      <c r="F233" s="222">
        <v>2018</v>
      </c>
      <c r="G233" s="222">
        <v>2019</v>
      </c>
      <c r="H233" s="222">
        <v>2020</v>
      </c>
      <c r="I233" s="222">
        <v>2021</v>
      </c>
      <c r="J233" s="222">
        <v>2022</v>
      </c>
      <c r="K233" s="222">
        <v>2023</v>
      </c>
      <c r="L233" s="222">
        <v>2024</v>
      </c>
      <c r="M233" s="222">
        <v>2025</v>
      </c>
      <c r="N233" s="222">
        <v>2026</v>
      </c>
      <c r="O233" s="222">
        <v>2027</v>
      </c>
      <c r="P233" s="222">
        <v>2028</v>
      </c>
      <c r="Q233" s="222">
        <v>2029</v>
      </c>
      <c r="R233" s="222">
        <v>2030</v>
      </c>
      <c r="S233" s="222">
        <v>2031</v>
      </c>
      <c r="T233" s="222">
        <v>2032</v>
      </c>
      <c r="U233" s="1235"/>
      <c r="V233" s="222">
        <v>2016</v>
      </c>
      <c r="W233" s="222">
        <v>2017</v>
      </c>
      <c r="X233" s="222">
        <v>2018</v>
      </c>
      <c r="Y233" s="222">
        <v>2019</v>
      </c>
      <c r="Z233" s="222">
        <v>2020</v>
      </c>
      <c r="AA233" s="222">
        <v>2021</v>
      </c>
      <c r="AB233" s="222">
        <v>2022</v>
      </c>
      <c r="AC233" s="222">
        <v>2023</v>
      </c>
      <c r="AD233" s="222">
        <v>2024</v>
      </c>
      <c r="AE233" s="222">
        <v>2025</v>
      </c>
      <c r="AF233" s="222">
        <v>2026</v>
      </c>
      <c r="AG233" s="222">
        <v>2027</v>
      </c>
      <c r="AH233" s="222">
        <v>2028</v>
      </c>
      <c r="AI233" s="222"/>
      <c r="AJ233" s="222" t="str">
        <f>'1.  LRAMVA Summary'!$D$53</f>
        <v>Residential - VRZ</v>
      </c>
      <c r="AK233" s="222" t="str">
        <f>'1.  LRAMVA Summary'!$E$53</f>
        <v>GS&lt;50 kW - VRZ</v>
      </c>
      <c r="AL233" s="222" t="str">
        <f>'1.  LRAMVA Summary'!$F$53</f>
        <v>GS 50 to 2,999 kW - VRZ</v>
      </c>
      <c r="AM233" s="222" t="str">
        <f>'1.  LRAMVA Summary'!$G$53</f>
        <v>GS 3,000 to 4,999 kW - VRZ</v>
      </c>
      <c r="AN233" s="222" t="str">
        <f>'1.  LRAMVA Summary'!$H$53</f>
        <v>Large Use - VRZ</v>
      </c>
      <c r="AO233" s="222" t="str">
        <f>'1.  LRAMVA Summary'!$I$53</f>
        <v>Unmetered Scattered Load - VRZ</v>
      </c>
      <c r="AP233" s="222" t="str">
        <f>'1.  LRAMVA Summary'!$J$53</f>
        <v>Sentinel Lighting - VRZ</v>
      </c>
      <c r="AQ233" s="222" t="str">
        <f>'1.  LRAMVA Summary'!$K$53</f>
        <v>Street Lighting - VRZ</v>
      </c>
      <c r="AR233" s="222" t="str">
        <f>'1.  LRAMVA Summary'!$L$53</f>
        <v>Residential - WRZ</v>
      </c>
      <c r="AS233" s="222" t="str">
        <f>'1.  LRAMVA Summary'!$M$53</f>
        <v>GS&lt;50 kW - WRZ</v>
      </c>
      <c r="AT233" s="222" t="str">
        <f>'1.  LRAMVA Summary'!$N$53</f>
        <v>GS&gt;50 kw - WRZ</v>
      </c>
      <c r="AU233" s="222" t="str">
        <f>'1.  LRAMVA Summary'!$O$53</f>
        <v>Street Lighting - WRZ</v>
      </c>
      <c r="AV233" s="222" t="str">
        <f>'1.  LRAMVA Summary'!$P$53</f>
        <v/>
      </c>
      <c r="AW233" s="222" t="str">
        <f>'1.  LRAMVA Summary'!$Q$53</f>
        <v/>
      </c>
      <c r="AX233" s="224" t="str">
        <f>'1.  LRAMVA Summary'!$R$53</f>
        <v>Total</v>
      </c>
    </row>
    <row r="234" spans="1:53" ht="15.75" customHeight="1">
      <c r="B234" s="909" t="s">
        <v>308</v>
      </c>
      <c r="C234" s="226"/>
      <c r="D234" s="226"/>
      <c r="E234" s="226"/>
      <c r="F234" s="226"/>
      <c r="G234" s="226"/>
      <c r="H234" s="226"/>
      <c r="I234" s="226"/>
      <c r="J234" s="226"/>
      <c r="K234" s="226"/>
      <c r="L234" s="226"/>
      <c r="M234" s="226"/>
      <c r="N234" s="226"/>
      <c r="O234" s="226"/>
      <c r="P234" s="226"/>
      <c r="Q234" s="226"/>
      <c r="R234" s="226"/>
      <c r="S234" s="226"/>
      <c r="T234" s="226"/>
      <c r="U234" s="227"/>
      <c r="V234" s="226"/>
      <c r="W234" s="226"/>
      <c r="X234" s="226"/>
      <c r="Y234" s="226"/>
      <c r="Z234" s="226"/>
      <c r="AA234" s="226"/>
      <c r="AB234" s="226"/>
      <c r="AC234" s="226"/>
      <c r="AD234" s="226"/>
      <c r="AE234" s="226"/>
      <c r="AF234" s="226"/>
      <c r="AG234" s="226"/>
      <c r="AH234" s="226"/>
      <c r="AI234" s="226"/>
      <c r="AJ234" s="228" t="str">
        <f>'1.  LRAMVA Summary'!$D$54</f>
        <v>kWh</v>
      </c>
      <c r="AK234" s="228" t="str">
        <f>'1.  LRAMVA Summary'!$E$54</f>
        <v>kWh</v>
      </c>
      <c r="AL234" s="228" t="str">
        <f>'1.  LRAMVA Summary'!$F$54</f>
        <v>kWh</v>
      </c>
      <c r="AM234" s="228" t="str">
        <f>'1.  LRAMVA Summary'!$G$54</f>
        <v>kWh</v>
      </c>
      <c r="AN234" s="228" t="str">
        <f>'1.  LRAMVA Summary'!$H$54</f>
        <v>kWh</v>
      </c>
      <c r="AO234" s="228" t="str">
        <f>'1.  LRAMVA Summary'!$I$54</f>
        <v>kWh</v>
      </c>
      <c r="AP234" s="228" t="str">
        <f>'1.  LRAMVA Summary'!$J$54</f>
        <v>kWh</v>
      </c>
      <c r="AQ234" s="228" t="str">
        <f>'1.  LRAMVA Summary'!$K$54</f>
        <v>kWh</v>
      </c>
      <c r="AR234" s="228" t="str">
        <f>'1.  LRAMVA Summary'!$L$54</f>
        <v>kWh</v>
      </c>
      <c r="AS234" s="228" t="str">
        <f>'1.  LRAMVA Summary'!$M$54</f>
        <v>kWh</v>
      </c>
      <c r="AT234" s="228" t="str">
        <f>'1.  LRAMVA Summary'!$N$54</f>
        <v>kWh</v>
      </c>
      <c r="AU234" s="228" t="str">
        <f>'1.  LRAMVA Summary'!$O$54</f>
        <v>kWh</v>
      </c>
      <c r="AV234" s="228">
        <f>'1.  LRAMVA Summary'!$P$54</f>
        <v>0</v>
      </c>
      <c r="AW234" s="228">
        <f>'1.  LRAMVA Summary'!$Q$54</f>
        <v>0</v>
      </c>
      <c r="AX234" s="229"/>
    </row>
    <row r="235" spans="1:53" ht="15.75" customHeight="1">
      <c r="B235" s="394" t="s">
        <v>309</v>
      </c>
      <c r="C235" s="226"/>
      <c r="D235" s="226"/>
      <c r="E235" s="226"/>
      <c r="F235" s="226"/>
      <c r="G235" s="226"/>
      <c r="H235" s="226"/>
      <c r="I235" s="226"/>
      <c r="J235" s="226"/>
      <c r="K235" s="226"/>
      <c r="L235" s="226"/>
      <c r="M235" s="226"/>
      <c r="N235" s="226"/>
      <c r="O235" s="226"/>
      <c r="P235" s="226"/>
      <c r="Q235" s="937" t="s">
        <v>310</v>
      </c>
      <c r="R235" s="226"/>
      <c r="S235" s="226"/>
      <c r="T235" s="226"/>
      <c r="U235" s="227"/>
      <c r="V235" s="226"/>
      <c r="W235" s="226"/>
      <c r="X235" s="226"/>
      <c r="Y235" s="226"/>
      <c r="Z235" s="226"/>
      <c r="AA235" s="226"/>
      <c r="AB235" s="226"/>
      <c r="AC235" s="226"/>
      <c r="AD235" s="226"/>
      <c r="AE235" s="226"/>
      <c r="AF235" s="226"/>
      <c r="AG235" s="226"/>
      <c r="AH235" s="226"/>
      <c r="AI235" s="226"/>
      <c r="AJ235" s="228"/>
      <c r="AK235" s="228"/>
      <c r="AL235" s="228"/>
      <c r="AM235" s="228"/>
      <c r="AN235" s="228"/>
      <c r="AO235" s="228"/>
      <c r="AP235" s="228"/>
      <c r="AQ235" s="228"/>
      <c r="AR235" s="228"/>
      <c r="AS235" s="228"/>
      <c r="AT235" s="228"/>
      <c r="AU235" s="228"/>
      <c r="AV235" s="228"/>
      <c r="AW235" s="228"/>
      <c r="AX235" s="229"/>
    </row>
    <row r="236" spans="1:53" ht="15.75" hidden="1" outlineLevel="1">
      <c r="B236" s="225" t="s">
        <v>311</v>
      </c>
      <c r="C236" s="226"/>
      <c r="D236" s="226"/>
      <c r="E236" s="226"/>
      <c r="F236" s="226"/>
      <c r="G236" s="226"/>
      <c r="H236" s="226"/>
      <c r="I236" s="226"/>
      <c r="J236" s="226"/>
      <c r="K236" s="226"/>
      <c r="L236" s="226"/>
      <c r="M236" s="226"/>
      <c r="N236" s="226"/>
      <c r="O236" s="226"/>
      <c r="P236" s="226"/>
      <c r="Q236" s="226"/>
      <c r="R236" s="226"/>
      <c r="S236" s="226"/>
      <c r="T236" s="226"/>
      <c r="U236" s="227"/>
      <c r="V236" s="226"/>
      <c r="W236" s="226"/>
      <c r="X236" s="226"/>
      <c r="Y236" s="226"/>
      <c r="Z236" s="226"/>
      <c r="AA236" s="226"/>
      <c r="AB236" s="226"/>
      <c r="AC236" s="226"/>
      <c r="AD236" s="226"/>
      <c r="AE236" s="226"/>
      <c r="AF236" s="226"/>
      <c r="AG236" s="226"/>
      <c r="AH236" s="226"/>
      <c r="AI236" s="226"/>
      <c r="AJ236" s="228"/>
      <c r="AK236" s="228"/>
      <c r="AL236" s="228"/>
      <c r="AM236" s="228"/>
      <c r="AN236" s="228"/>
      <c r="AO236" s="228"/>
      <c r="AP236" s="228"/>
      <c r="AQ236" s="228"/>
      <c r="AR236" s="228"/>
      <c r="AS236" s="228"/>
      <c r="AT236" s="228"/>
      <c r="AU236" s="228"/>
      <c r="AV236" s="228"/>
      <c r="AW236" s="228"/>
      <c r="AX236" s="229"/>
    </row>
    <row r="237" spans="1:53" hidden="1" outlineLevel="1">
      <c r="A237" s="396">
        <v>1</v>
      </c>
      <c r="B237" s="250" t="s">
        <v>312</v>
      </c>
      <c r="C237" s="228" t="s">
        <v>313</v>
      </c>
      <c r="D237" s="232"/>
      <c r="E237" s="232"/>
      <c r="F237" s="232"/>
      <c r="G237" s="232"/>
      <c r="H237" s="232"/>
      <c r="I237" s="232"/>
      <c r="J237" s="232"/>
      <c r="K237" s="232"/>
      <c r="L237" s="232"/>
      <c r="M237" s="232"/>
      <c r="N237" s="232"/>
      <c r="O237" s="232"/>
      <c r="P237" s="232"/>
      <c r="Q237" s="564"/>
      <c r="R237" s="564"/>
      <c r="S237" s="564"/>
      <c r="T237" s="564"/>
      <c r="U237" s="228"/>
      <c r="V237" s="232"/>
      <c r="W237" s="232"/>
      <c r="X237" s="232"/>
      <c r="Y237" s="232"/>
      <c r="Z237" s="232"/>
      <c r="AA237" s="232"/>
      <c r="AB237" s="232"/>
      <c r="AC237" s="232"/>
      <c r="AD237" s="232"/>
      <c r="AE237" s="232"/>
      <c r="AF237" s="232"/>
      <c r="AG237" s="232"/>
      <c r="AH237" s="232"/>
      <c r="AI237" s="564"/>
      <c r="AJ237" s="317"/>
      <c r="AK237" s="317"/>
      <c r="AL237" s="317"/>
      <c r="AM237" s="317"/>
      <c r="AN237" s="317"/>
      <c r="AO237" s="317"/>
      <c r="AP237" s="317"/>
      <c r="AQ237" s="317"/>
      <c r="AR237" s="317"/>
      <c r="AS237" s="317"/>
      <c r="AT237" s="317"/>
      <c r="AU237" s="317"/>
      <c r="AV237" s="317"/>
      <c r="AW237" s="317"/>
      <c r="AX237" s="233">
        <f>SUM(AJ237:AW237)</f>
        <v>0</v>
      </c>
    </row>
    <row r="238" spans="1:53" hidden="1" outlineLevel="1">
      <c r="B238" s="231" t="s">
        <v>393</v>
      </c>
      <c r="C238" s="228" t="s">
        <v>315</v>
      </c>
      <c r="D238" s="232"/>
      <c r="E238" s="232"/>
      <c r="F238" s="232"/>
      <c r="G238" s="232"/>
      <c r="H238" s="232"/>
      <c r="I238" s="232"/>
      <c r="J238" s="232"/>
      <c r="K238" s="232"/>
      <c r="L238" s="232"/>
      <c r="M238" s="232"/>
      <c r="N238" s="232"/>
      <c r="O238" s="232"/>
      <c r="P238" s="232"/>
      <c r="Q238" s="564"/>
      <c r="R238" s="564"/>
      <c r="S238" s="564"/>
      <c r="T238" s="564"/>
      <c r="U238" s="357"/>
      <c r="V238" s="232"/>
      <c r="W238" s="232"/>
      <c r="X238" s="232"/>
      <c r="Y238" s="232"/>
      <c r="Z238" s="232"/>
      <c r="AA238" s="232"/>
      <c r="AB238" s="232"/>
      <c r="AC238" s="232"/>
      <c r="AD238" s="232"/>
      <c r="AE238" s="232"/>
      <c r="AF238" s="232"/>
      <c r="AG238" s="232"/>
      <c r="AH238" s="232"/>
      <c r="AI238" s="564"/>
      <c r="AJ238" s="318">
        <f>AJ237</f>
        <v>0</v>
      </c>
      <c r="AK238" s="318">
        <f t="shared" ref="AK238" si="255">AK237</f>
        <v>0</v>
      </c>
      <c r="AL238" s="318">
        <f t="shared" ref="AL238" si="256">AL237</f>
        <v>0</v>
      </c>
      <c r="AM238" s="318">
        <f t="shared" ref="AM238" si="257">AM237</f>
        <v>0</v>
      </c>
      <c r="AN238" s="318">
        <f t="shared" ref="AN238" si="258">AN237</f>
        <v>0</v>
      </c>
      <c r="AO238" s="318">
        <f t="shared" ref="AO238" si="259">AO237</f>
        <v>0</v>
      </c>
      <c r="AP238" s="318">
        <f t="shared" ref="AP238" si="260">AP237</f>
        <v>0</v>
      </c>
      <c r="AQ238" s="318">
        <f t="shared" ref="AQ238" si="261">AQ237</f>
        <v>0</v>
      </c>
      <c r="AR238" s="318">
        <f t="shared" ref="AR238" si="262">AR237</f>
        <v>0</v>
      </c>
      <c r="AS238" s="318">
        <f t="shared" ref="AS238" si="263">AS237</f>
        <v>0</v>
      </c>
      <c r="AT238" s="318">
        <f t="shared" ref="AT238" si="264">AT237</f>
        <v>0</v>
      </c>
      <c r="AU238" s="318">
        <f t="shared" ref="AU238" si="265">AU237</f>
        <v>0</v>
      </c>
      <c r="AV238" s="318">
        <f t="shared" ref="AV238" si="266">AV237</f>
        <v>0</v>
      </c>
      <c r="AW238" s="318">
        <f t="shared" ref="AW238" si="267">AW237</f>
        <v>0</v>
      </c>
      <c r="AX238" s="234"/>
    </row>
    <row r="239" spans="1:53" ht="15.75" hidden="1" outlineLevel="1">
      <c r="B239" s="235"/>
      <c r="C239" s="236"/>
      <c r="D239" s="236"/>
      <c r="E239" s="236"/>
      <c r="F239" s="236"/>
      <c r="G239" s="236"/>
      <c r="H239" s="236"/>
      <c r="I239" s="236"/>
      <c r="J239" s="556"/>
      <c r="K239" s="236"/>
      <c r="L239" s="236"/>
      <c r="M239" s="236"/>
      <c r="N239" s="236"/>
      <c r="O239" s="236"/>
      <c r="P239" s="236"/>
      <c r="Q239" s="236"/>
      <c r="R239" s="236"/>
      <c r="S239" s="236"/>
      <c r="T239" s="236"/>
      <c r="U239" s="237"/>
      <c r="V239" s="236"/>
      <c r="W239" s="236"/>
      <c r="X239" s="236"/>
      <c r="Y239" s="236"/>
      <c r="Z239" s="236"/>
      <c r="AA239" s="236"/>
      <c r="AB239" s="236"/>
      <c r="AC239" s="236"/>
      <c r="AD239" s="236"/>
      <c r="AE239" s="236"/>
      <c r="AF239" s="236"/>
      <c r="AG239" s="236"/>
      <c r="AH239" s="236"/>
      <c r="AI239" s="236"/>
      <c r="AJ239" s="319"/>
      <c r="AK239" s="320"/>
      <c r="AL239" s="320"/>
      <c r="AM239" s="320"/>
      <c r="AN239" s="320"/>
      <c r="AO239" s="320"/>
      <c r="AP239" s="320"/>
      <c r="AQ239" s="320"/>
      <c r="AR239" s="320"/>
      <c r="AS239" s="320"/>
      <c r="AT239" s="320"/>
      <c r="AU239" s="320"/>
      <c r="AV239" s="320"/>
      <c r="AW239" s="320"/>
      <c r="AX239" s="239"/>
    </row>
    <row r="240" spans="1:53" hidden="1" outlineLevel="1">
      <c r="A240" s="396">
        <v>2</v>
      </c>
      <c r="B240" s="250" t="s">
        <v>316</v>
      </c>
      <c r="C240" s="228" t="s">
        <v>313</v>
      </c>
      <c r="D240" s="232"/>
      <c r="E240" s="232"/>
      <c r="F240" s="232"/>
      <c r="G240" s="232"/>
      <c r="H240" s="232"/>
      <c r="I240" s="232"/>
      <c r="J240" s="232"/>
      <c r="K240" s="232"/>
      <c r="L240" s="232"/>
      <c r="M240" s="232"/>
      <c r="N240" s="232"/>
      <c r="O240" s="232"/>
      <c r="P240" s="232"/>
      <c r="Q240" s="564"/>
      <c r="R240" s="564"/>
      <c r="S240" s="564"/>
      <c r="T240" s="564"/>
      <c r="U240" s="228"/>
      <c r="V240" s="232"/>
      <c r="W240" s="232"/>
      <c r="X240" s="232"/>
      <c r="Y240" s="232"/>
      <c r="Z240" s="232"/>
      <c r="AA240" s="232"/>
      <c r="AB240" s="232"/>
      <c r="AC240" s="232"/>
      <c r="AD240" s="232"/>
      <c r="AE240" s="232"/>
      <c r="AF240" s="232"/>
      <c r="AG240" s="232"/>
      <c r="AH240" s="232"/>
      <c r="AI240" s="564"/>
      <c r="AJ240" s="317"/>
      <c r="AK240" s="317"/>
      <c r="AL240" s="317"/>
      <c r="AM240" s="317"/>
      <c r="AN240" s="317"/>
      <c r="AO240" s="317"/>
      <c r="AP240" s="317"/>
      <c r="AQ240" s="317"/>
      <c r="AR240" s="317"/>
      <c r="AS240" s="317"/>
      <c r="AT240" s="317"/>
      <c r="AU240" s="317"/>
      <c r="AV240" s="317"/>
      <c r="AW240" s="317"/>
      <c r="AX240" s="233">
        <f>SUM(AJ240:AW240)</f>
        <v>0</v>
      </c>
    </row>
    <row r="241" spans="1:50" hidden="1" outlineLevel="1">
      <c r="B241" s="231" t="s">
        <v>393</v>
      </c>
      <c r="C241" s="228" t="s">
        <v>315</v>
      </c>
      <c r="D241" s="232"/>
      <c r="E241" s="232"/>
      <c r="F241" s="232"/>
      <c r="G241" s="232"/>
      <c r="H241" s="232"/>
      <c r="I241" s="232"/>
      <c r="J241" s="232"/>
      <c r="K241" s="232"/>
      <c r="L241" s="232"/>
      <c r="M241" s="232"/>
      <c r="N241" s="232"/>
      <c r="O241" s="232"/>
      <c r="P241" s="232"/>
      <c r="Q241" s="564"/>
      <c r="R241" s="564"/>
      <c r="S241" s="564"/>
      <c r="T241" s="564"/>
      <c r="U241" s="357"/>
      <c r="V241" s="232"/>
      <c r="W241" s="232"/>
      <c r="X241" s="232"/>
      <c r="Y241" s="232"/>
      <c r="Z241" s="232"/>
      <c r="AA241" s="232"/>
      <c r="AB241" s="232"/>
      <c r="AC241" s="232"/>
      <c r="AD241" s="232"/>
      <c r="AE241" s="232"/>
      <c r="AF241" s="232"/>
      <c r="AG241" s="232"/>
      <c r="AH241" s="232"/>
      <c r="AI241" s="564"/>
      <c r="AJ241" s="318">
        <f>AJ240</f>
        <v>0</v>
      </c>
      <c r="AK241" s="318">
        <f t="shared" ref="AK241" si="268">AK240</f>
        <v>0</v>
      </c>
      <c r="AL241" s="318">
        <f t="shared" ref="AL241" si="269">AL240</f>
        <v>0</v>
      </c>
      <c r="AM241" s="318">
        <f t="shared" ref="AM241" si="270">AM240</f>
        <v>0</v>
      </c>
      <c r="AN241" s="318">
        <f t="shared" ref="AN241" si="271">AN240</f>
        <v>0</v>
      </c>
      <c r="AO241" s="318">
        <f t="shared" ref="AO241" si="272">AO240</f>
        <v>0</v>
      </c>
      <c r="AP241" s="318">
        <f t="shared" ref="AP241" si="273">AP240</f>
        <v>0</v>
      </c>
      <c r="AQ241" s="318">
        <f t="shared" ref="AQ241" si="274">AQ240</f>
        <v>0</v>
      </c>
      <c r="AR241" s="318">
        <f t="shared" ref="AR241" si="275">AR240</f>
        <v>0</v>
      </c>
      <c r="AS241" s="318">
        <f t="shared" ref="AS241" si="276">AS240</f>
        <v>0</v>
      </c>
      <c r="AT241" s="318">
        <f t="shared" ref="AT241" si="277">AT240</f>
        <v>0</v>
      </c>
      <c r="AU241" s="318">
        <f t="shared" ref="AU241" si="278">AU240</f>
        <v>0</v>
      </c>
      <c r="AV241" s="318">
        <f t="shared" ref="AV241" si="279">AV240</f>
        <v>0</v>
      </c>
      <c r="AW241" s="318">
        <f t="shared" ref="AW241" si="280">AW240</f>
        <v>0</v>
      </c>
      <c r="AX241" s="234"/>
    </row>
    <row r="242" spans="1:50" ht="15.75" hidden="1" outlineLevel="1">
      <c r="B242" s="235"/>
      <c r="C242" s="236"/>
      <c r="D242" s="241"/>
      <c r="E242" s="241"/>
      <c r="F242" s="241"/>
      <c r="G242" s="241"/>
      <c r="H242" s="241"/>
      <c r="I242" s="241"/>
      <c r="J242" s="241"/>
      <c r="K242" s="241"/>
      <c r="L242" s="241"/>
      <c r="M242" s="241"/>
      <c r="N242" s="241"/>
      <c r="O242" s="241"/>
      <c r="P242" s="241"/>
      <c r="Q242" s="241"/>
      <c r="R242" s="241"/>
      <c r="S242" s="241"/>
      <c r="T242" s="241"/>
      <c r="U242" s="237"/>
      <c r="V242" s="241"/>
      <c r="W242" s="241"/>
      <c r="X242" s="241"/>
      <c r="Y242" s="241"/>
      <c r="Z242" s="241"/>
      <c r="AA242" s="241"/>
      <c r="AB242" s="241"/>
      <c r="AC242" s="241"/>
      <c r="AD242" s="241"/>
      <c r="AE242" s="241"/>
      <c r="AF242" s="241"/>
      <c r="AG242" s="241"/>
      <c r="AH242" s="241"/>
      <c r="AI242" s="241"/>
      <c r="AJ242" s="319"/>
      <c r="AK242" s="320"/>
      <c r="AL242" s="320"/>
      <c r="AM242" s="320"/>
      <c r="AN242" s="320"/>
      <c r="AO242" s="320"/>
      <c r="AP242" s="320"/>
      <c r="AQ242" s="320"/>
      <c r="AR242" s="320"/>
      <c r="AS242" s="320"/>
      <c r="AT242" s="320"/>
      <c r="AU242" s="320"/>
      <c r="AV242" s="320"/>
      <c r="AW242" s="320"/>
      <c r="AX242" s="239"/>
    </row>
    <row r="243" spans="1:50" hidden="1" outlineLevel="1">
      <c r="A243" s="396">
        <v>3</v>
      </c>
      <c r="B243" s="250" t="s">
        <v>317</v>
      </c>
      <c r="C243" s="228" t="s">
        <v>313</v>
      </c>
      <c r="D243" s="232"/>
      <c r="E243" s="232"/>
      <c r="F243" s="232"/>
      <c r="G243" s="232"/>
      <c r="H243" s="232"/>
      <c r="I243" s="232"/>
      <c r="J243" s="232"/>
      <c r="K243" s="232"/>
      <c r="L243" s="232"/>
      <c r="M243" s="232"/>
      <c r="N243" s="232"/>
      <c r="O243" s="232"/>
      <c r="P243" s="232"/>
      <c r="Q243" s="564"/>
      <c r="R243" s="564"/>
      <c r="S243" s="564"/>
      <c r="T243" s="564"/>
      <c r="U243" s="228"/>
      <c r="V243" s="232"/>
      <c r="W243" s="232"/>
      <c r="X243" s="232"/>
      <c r="Y243" s="232"/>
      <c r="Z243" s="232"/>
      <c r="AA243" s="232"/>
      <c r="AB243" s="232"/>
      <c r="AC243" s="232"/>
      <c r="AD243" s="232"/>
      <c r="AE243" s="232"/>
      <c r="AF243" s="232"/>
      <c r="AG243" s="232"/>
      <c r="AH243" s="232"/>
      <c r="AI243" s="564"/>
      <c r="AJ243" s="317"/>
      <c r="AK243" s="317"/>
      <c r="AL243" s="317"/>
      <c r="AM243" s="317"/>
      <c r="AN243" s="317"/>
      <c r="AO243" s="317"/>
      <c r="AP243" s="317"/>
      <c r="AQ243" s="317"/>
      <c r="AR243" s="317"/>
      <c r="AS243" s="317"/>
      <c r="AT243" s="317"/>
      <c r="AU243" s="317"/>
      <c r="AV243" s="317"/>
      <c r="AW243" s="317"/>
      <c r="AX243" s="233">
        <f>SUM(AJ243:AW243)</f>
        <v>0</v>
      </c>
    </row>
    <row r="244" spans="1:50" hidden="1" outlineLevel="1">
      <c r="B244" s="231" t="s">
        <v>393</v>
      </c>
      <c r="C244" s="228" t="s">
        <v>315</v>
      </c>
      <c r="D244" s="232"/>
      <c r="E244" s="232"/>
      <c r="F244" s="232"/>
      <c r="G244" s="232"/>
      <c r="H244" s="232"/>
      <c r="I244" s="232"/>
      <c r="J244" s="232"/>
      <c r="K244" s="232"/>
      <c r="L244" s="232"/>
      <c r="M244" s="232"/>
      <c r="N244" s="232"/>
      <c r="O244" s="232"/>
      <c r="P244" s="232"/>
      <c r="Q244" s="564"/>
      <c r="R244" s="564"/>
      <c r="S244" s="564"/>
      <c r="T244" s="564"/>
      <c r="U244" s="357"/>
      <c r="V244" s="232"/>
      <c r="W244" s="232"/>
      <c r="X244" s="232"/>
      <c r="Y244" s="232"/>
      <c r="Z244" s="232"/>
      <c r="AA244" s="232"/>
      <c r="AB244" s="232"/>
      <c r="AC244" s="232"/>
      <c r="AD244" s="232"/>
      <c r="AE244" s="232"/>
      <c r="AF244" s="232"/>
      <c r="AG244" s="232"/>
      <c r="AH244" s="232"/>
      <c r="AI244" s="564"/>
      <c r="AJ244" s="318">
        <f>AJ243</f>
        <v>0</v>
      </c>
      <c r="AK244" s="318">
        <f t="shared" ref="AK244" si="281">AK243</f>
        <v>0</v>
      </c>
      <c r="AL244" s="318">
        <f t="shared" ref="AL244" si="282">AL243</f>
        <v>0</v>
      </c>
      <c r="AM244" s="318">
        <f t="shared" ref="AM244" si="283">AM243</f>
        <v>0</v>
      </c>
      <c r="AN244" s="318">
        <f t="shared" ref="AN244" si="284">AN243</f>
        <v>0</v>
      </c>
      <c r="AO244" s="318">
        <f t="shared" ref="AO244" si="285">AO243</f>
        <v>0</v>
      </c>
      <c r="AP244" s="318">
        <f t="shared" ref="AP244" si="286">AP243</f>
        <v>0</v>
      </c>
      <c r="AQ244" s="318">
        <f t="shared" ref="AQ244" si="287">AQ243</f>
        <v>0</v>
      </c>
      <c r="AR244" s="318">
        <f t="shared" ref="AR244" si="288">AR243</f>
        <v>0</v>
      </c>
      <c r="AS244" s="318">
        <f t="shared" ref="AS244" si="289">AS243</f>
        <v>0</v>
      </c>
      <c r="AT244" s="318">
        <f t="shared" ref="AT244" si="290">AT243</f>
        <v>0</v>
      </c>
      <c r="AU244" s="318">
        <f t="shared" ref="AU244" si="291">AU243</f>
        <v>0</v>
      </c>
      <c r="AV244" s="318">
        <f t="shared" ref="AV244" si="292">AV243</f>
        <v>0</v>
      </c>
      <c r="AW244" s="318">
        <f t="shared" ref="AW244" si="293">AW243</f>
        <v>0</v>
      </c>
      <c r="AX244" s="234"/>
    </row>
    <row r="245" spans="1:50" hidden="1" outlineLevel="1">
      <c r="B245" s="231"/>
      <c r="C245" s="242"/>
      <c r="D245" s="228"/>
      <c r="E245" s="228"/>
      <c r="F245" s="228"/>
      <c r="G245" s="228"/>
      <c r="H245" s="228"/>
      <c r="I245" s="228"/>
      <c r="J245" s="228"/>
      <c r="K245" s="228"/>
      <c r="L245" s="228"/>
      <c r="M245" s="228"/>
      <c r="N245" s="228"/>
      <c r="O245" s="228"/>
      <c r="P245" s="228"/>
      <c r="Q245" s="228"/>
      <c r="R245" s="228"/>
      <c r="S245" s="228"/>
      <c r="T245" s="228"/>
      <c r="U245" s="228"/>
      <c r="V245" s="228"/>
      <c r="W245" s="228"/>
      <c r="X245" s="228"/>
      <c r="Y245" s="228"/>
      <c r="Z245" s="228"/>
      <c r="AA245" s="228"/>
      <c r="AB245" s="228"/>
      <c r="AC245" s="228"/>
      <c r="AD245" s="228"/>
      <c r="AE245" s="228"/>
      <c r="AF245" s="228"/>
      <c r="AG245" s="228"/>
      <c r="AH245" s="228"/>
      <c r="AI245" s="228"/>
      <c r="AJ245" s="319"/>
      <c r="AK245" s="319"/>
      <c r="AL245" s="319"/>
      <c r="AM245" s="319"/>
      <c r="AN245" s="319"/>
      <c r="AO245" s="319"/>
      <c r="AP245" s="319"/>
      <c r="AQ245" s="319"/>
      <c r="AR245" s="319"/>
      <c r="AS245" s="319"/>
      <c r="AT245" s="319"/>
      <c r="AU245" s="319"/>
      <c r="AV245" s="319"/>
      <c r="AW245" s="319"/>
      <c r="AX245" s="243"/>
    </row>
    <row r="246" spans="1:50" hidden="1" outlineLevel="1">
      <c r="A246" s="396">
        <v>4</v>
      </c>
      <c r="B246" s="250" t="s">
        <v>318</v>
      </c>
      <c r="C246" s="228" t="s">
        <v>313</v>
      </c>
      <c r="D246" s="232"/>
      <c r="E246" s="232"/>
      <c r="F246" s="232"/>
      <c r="G246" s="232"/>
      <c r="H246" s="232"/>
      <c r="I246" s="232"/>
      <c r="J246" s="232"/>
      <c r="K246" s="232"/>
      <c r="L246" s="232"/>
      <c r="M246" s="232"/>
      <c r="N246" s="232"/>
      <c r="O246" s="232"/>
      <c r="P246" s="232"/>
      <c r="Q246" s="564"/>
      <c r="R246" s="564"/>
      <c r="S246" s="564"/>
      <c r="T246" s="564"/>
      <c r="U246" s="228"/>
      <c r="V246" s="232"/>
      <c r="W246" s="232"/>
      <c r="X246" s="232"/>
      <c r="Y246" s="232"/>
      <c r="Z246" s="232"/>
      <c r="AA246" s="232"/>
      <c r="AB246" s="232"/>
      <c r="AC246" s="232"/>
      <c r="AD246" s="232"/>
      <c r="AE246" s="232"/>
      <c r="AF246" s="232"/>
      <c r="AG246" s="232"/>
      <c r="AH246" s="232"/>
      <c r="AI246" s="564"/>
      <c r="AJ246" s="317"/>
      <c r="AK246" s="317"/>
      <c r="AL246" s="317"/>
      <c r="AM246" s="317"/>
      <c r="AN246" s="317"/>
      <c r="AO246" s="317"/>
      <c r="AP246" s="317"/>
      <c r="AQ246" s="317"/>
      <c r="AR246" s="317"/>
      <c r="AS246" s="317"/>
      <c r="AT246" s="317"/>
      <c r="AU246" s="317"/>
      <c r="AV246" s="317"/>
      <c r="AW246" s="317"/>
      <c r="AX246" s="233">
        <f>SUM(AJ246:AW246)</f>
        <v>0</v>
      </c>
    </row>
    <row r="247" spans="1:50" hidden="1" outlineLevel="1">
      <c r="B247" s="231" t="s">
        <v>393</v>
      </c>
      <c r="C247" s="228" t="s">
        <v>315</v>
      </c>
      <c r="D247" s="232"/>
      <c r="E247" s="232"/>
      <c r="F247" s="232"/>
      <c r="G247" s="232"/>
      <c r="H247" s="232"/>
      <c r="I247" s="232"/>
      <c r="J247" s="232"/>
      <c r="K247" s="232"/>
      <c r="L247" s="232"/>
      <c r="M247" s="232"/>
      <c r="N247" s="232"/>
      <c r="O247" s="232"/>
      <c r="P247" s="232"/>
      <c r="Q247" s="564"/>
      <c r="R247" s="564"/>
      <c r="S247" s="564"/>
      <c r="T247" s="564"/>
      <c r="U247" s="357"/>
      <c r="V247" s="232"/>
      <c r="W247" s="232"/>
      <c r="X247" s="232"/>
      <c r="Y247" s="232"/>
      <c r="Z247" s="232"/>
      <c r="AA247" s="232"/>
      <c r="AB247" s="232"/>
      <c r="AC247" s="232"/>
      <c r="AD247" s="232"/>
      <c r="AE247" s="232"/>
      <c r="AF247" s="232"/>
      <c r="AG247" s="232"/>
      <c r="AH247" s="232"/>
      <c r="AI247" s="564"/>
      <c r="AJ247" s="318">
        <f>AJ246</f>
        <v>0</v>
      </c>
      <c r="AK247" s="318">
        <f t="shared" ref="AK247" si="294">AK246</f>
        <v>0</v>
      </c>
      <c r="AL247" s="318">
        <f t="shared" ref="AL247" si="295">AL246</f>
        <v>0</v>
      </c>
      <c r="AM247" s="318">
        <f t="shared" ref="AM247" si="296">AM246</f>
        <v>0</v>
      </c>
      <c r="AN247" s="318">
        <f t="shared" ref="AN247" si="297">AN246</f>
        <v>0</v>
      </c>
      <c r="AO247" s="318">
        <f t="shared" ref="AO247" si="298">AO246</f>
        <v>0</v>
      </c>
      <c r="AP247" s="318">
        <f t="shared" ref="AP247" si="299">AP246</f>
        <v>0</v>
      </c>
      <c r="AQ247" s="318">
        <f t="shared" ref="AQ247" si="300">AQ246</f>
        <v>0</v>
      </c>
      <c r="AR247" s="318">
        <f t="shared" ref="AR247" si="301">AR246</f>
        <v>0</v>
      </c>
      <c r="AS247" s="318">
        <f t="shared" ref="AS247" si="302">AS246</f>
        <v>0</v>
      </c>
      <c r="AT247" s="318">
        <f t="shared" ref="AT247" si="303">AT246</f>
        <v>0</v>
      </c>
      <c r="AU247" s="318">
        <f t="shared" ref="AU247" si="304">AU246</f>
        <v>0</v>
      </c>
      <c r="AV247" s="318">
        <f t="shared" ref="AV247" si="305">AV246</f>
        <v>0</v>
      </c>
      <c r="AW247" s="318">
        <f t="shared" ref="AW247" si="306">AW246</f>
        <v>0</v>
      </c>
      <c r="AX247" s="234"/>
    </row>
    <row r="248" spans="1:50" hidden="1" outlineLevel="1">
      <c r="B248" s="231"/>
      <c r="C248" s="242"/>
      <c r="D248" s="241"/>
      <c r="E248" s="241"/>
      <c r="F248" s="241"/>
      <c r="G248" s="241"/>
      <c r="H248" s="241"/>
      <c r="I248" s="241"/>
      <c r="J248" s="241"/>
      <c r="K248" s="241"/>
      <c r="L248" s="241"/>
      <c r="M248" s="241"/>
      <c r="N248" s="241"/>
      <c r="O248" s="241"/>
      <c r="P248" s="241"/>
      <c r="Q248" s="241"/>
      <c r="R248" s="241"/>
      <c r="S248" s="241"/>
      <c r="T248" s="241"/>
      <c r="U248" s="228"/>
      <c r="V248" s="241"/>
      <c r="W248" s="241"/>
      <c r="X248" s="241"/>
      <c r="Y248" s="241"/>
      <c r="Z248" s="241"/>
      <c r="AA248" s="241"/>
      <c r="AB248" s="241"/>
      <c r="AC248" s="241"/>
      <c r="AD248" s="241"/>
      <c r="AE248" s="241"/>
      <c r="AF248" s="241"/>
      <c r="AG248" s="241"/>
      <c r="AH248" s="241"/>
      <c r="AI248" s="241"/>
      <c r="AJ248" s="319"/>
      <c r="AK248" s="319"/>
      <c r="AL248" s="319"/>
      <c r="AM248" s="319"/>
      <c r="AN248" s="319"/>
      <c r="AO248" s="319"/>
      <c r="AP248" s="319"/>
      <c r="AQ248" s="319"/>
      <c r="AR248" s="319"/>
      <c r="AS248" s="319"/>
      <c r="AT248" s="319"/>
      <c r="AU248" s="319"/>
      <c r="AV248" s="319"/>
      <c r="AW248" s="319"/>
      <c r="AX248" s="243"/>
    </row>
    <row r="249" spans="1:50" ht="30" hidden="1" outlineLevel="1">
      <c r="A249" s="396">
        <v>5</v>
      </c>
      <c r="B249" s="250" t="s">
        <v>319</v>
      </c>
      <c r="C249" s="228" t="s">
        <v>313</v>
      </c>
      <c r="D249" s="232"/>
      <c r="E249" s="232"/>
      <c r="F249" s="232"/>
      <c r="G249" s="232"/>
      <c r="H249" s="232"/>
      <c r="I249" s="232"/>
      <c r="J249" s="232"/>
      <c r="K249" s="232"/>
      <c r="L249" s="232"/>
      <c r="M249" s="232"/>
      <c r="N249" s="232"/>
      <c r="O249" s="232"/>
      <c r="P249" s="232"/>
      <c r="Q249" s="564"/>
      <c r="R249" s="564"/>
      <c r="S249" s="564"/>
      <c r="T249" s="564"/>
      <c r="U249" s="228"/>
      <c r="V249" s="232"/>
      <c r="W249" s="232"/>
      <c r="X249" s="232"/>
      <c r="Y249" s="232"/>
      <c r="Z249" s="232"/>
      <c r="AA249" s="232"/>
      <c r="AB249" s="232"/>
      <c r="AC249" s="232"/>
      <c r="AD249" s="232"/>
      <c r="AE249" s="232"/>
      <c r="AF249" s="232"/>
      <c r="AG249" s="232"/>
      <c r="AH249" s="232"/>
      <c r="AI249" s="564"/>
      <c r="AJ249" s="317"/>
      <c r="AK249" s="317"/>
      <c r="AL249" s="317"/>
      <c r="AM249" s="317"/>
      <c r="AN249" s="317"/>
      <c r="AO249" s="317"/>
      <c r="AP249" s="317"/>
      <c r="AQ249" s="317"/>
      <c r="AR249" s="317"/>
      <c r="AS249" s="317"/>
      <c r="AT249" s="317"/>
      <c r="AU249" s="317"/>
      <c r="AV249" s="317"/>
      <c r="AW249" s="317"/>
      <c r="AX249" s="233">
        <f>SUM(AJ249:AW249)</f>
        <v>0</v>
      </c>
    </row>
    <row r="250" spans="1:50" hidden="1" outlineLevel="1">
      <c r="B250" s="231" t="s">
        <v>393</v>
      </c>
      <c r="C250" s="228" t="s">
        <v>315</v>
      </c>
      <c r="D250" s="232"/>
      <c r="E250" s="232"/>
      <c r="F250" s="232"/>
      <c r="G250" s="232"/>
      <c r="H250" s="232"/>
      <c r="I250" s="232"/>
      <c r="J250" s="232"/>
      <c r="K250" s="232"/>
      <c r="L250" s="232"/>
      <c r="M250" s="232"/>
      <c r="N250" s="232"/>
      <c r="O250" s="232"/>
      <c r="P250" s="232"/>
      <c r="Q250" s="564"/>
      <c r="R250" s="564"/>
      <c r="S250" s="564"/>
      <c r="T250" s="564"/>
      <c r="U250" s="357"/>
      <c r="V250" s="232"/>
      <c r="W250" s="232"/>
      <c r="X250" s="232"/>
      <c r="Y250" s="232"/>
      <c r="Z250" s="232"/>
      <c r="AA250" s="232"/>
      <c r="AB250" s="232"/>
      <c r="AC250" s="232"/>
      <c r="AD250" s="232"/>
      <c r="AE250" s="232"/>
      <c r="AF250" s="232"/>
      <c r="AG250" s="232"/>
      <c r="AH250" s="232"/>
      <c r="AI250" s="564"/>
      <c r="AJ250" s="318">
        <f>AJ249</f>
        <v>0</v>
      </c>
      <c r="AK250" s="318">
        <f t="shared" ref="AK250" si="307">AK249</f>
        <v>0</v>
      </c>
      <c r="AL250" s="318">
        <f t="shared" ref="AL250" si="308">AL249</f>
        <v>0</v>
      </c>
      <c r="AM250" s="318">
        <f t="shared" ref="AM250" si="309">AM249</f>
        <v>0</v>
      </c>
      <c r="AN250" s="318">
        <f t="shared" ref="AN250" si="310">AN249</f>
        <v>0</v>
      </c>
      <c r="AO250" s="318">
        <f t="shared" ref="AO250" si="311">AO249</f>
        <v>0</v>
      </c>
      <c r="AP250" s="318">
        <f t="shared" ref="AP250" si="312">AP249</f>
        <v>0</v>
      </c>
      <c r="AQ250" s="318">
        <f t="shared" ref="AQ250" si="313">AQ249</f>
        <v>0</v>
      </c>
      <c r="AR250" s="318">
        <f t="shared" ref="AR250" si="314">AR249</f>
        <v>0</v>
      </c>
      <c r="AS250" s="318">
        <f t="shared" ref="AS250" si="315">AS249</f>
        <v>0</v>
      </c>
      <c r="AT250" s="318">
        <f t="shared" ref="AT250" si="316">AT249</f>
        <v>0</v>
      </c>
      <c r="AU250" s="318">
        <f t="shared" ref="AU250" si="317">AU249</f>
        <v>0</v>
      </c>
      <c r="AV250" s="318">
        <f t="shared" ref="AV250" si="318">AV249</f>
        <v>0</v>
      </c>
      <c r="AW250" s="318">
        <f t="shared" ref="AW250" si="319">AW249</f>
        <v>0</v>
      </c>
      <c r="AX250" s="234"/>
    </row>
    <row r="251" spans="1:50" hidden="1" outlineLevel="1">
      <c r="B251" s="231"/>
      <c r="C251" s="228"/>
      <c r="D251" s="228"/>
      <c r="E251" s="228"/>
      <c r="F251" s="228"/>
      <c r="G251" s="228"/>
      <c r="H251" s="228"/>
      <c r="I251" s="228"/>
      <c r="J251" s="228"/>
      <c r="K251" s="228"/>
      <c r="L251" s="228"/>
      <c r="M251" s="228"/>
      <c r="N251" s="228"/>
      <c r="O251" s="228"/>
      <c r="P251" s="228"/>
      <c r="Q251" s="228"/>
      <c r="R251" s="228"/>
      <c r="S251" s="228"/>
      <c r="T251" s="228"/>
      <c r="U251" s="228"/>
      <c r="V251" s="228"/>
      <c r="W251" s="228"/>
      <c r="X251" s="228"/>
      <c r="Y251" s="228"/>
      <c r="Z251" s="228"/>
      <c r="AA251" s="228"/>
      <c r="AB251" s="228"/>
      <c r="AC251" s="228"/>
      <c r="AD251" s="228"/>
      <c r="AE251" s="228"/>
      <c r="AF251" s="228"/>
      <c r="AG251" s="228"/>
      <c r="AH251" s="228"/>
      <c r="AI251" s="228"/>
      <c r="AJ251" s="329"/>
      <c r="AK251" s="330"/>
      <c r="AL251" s="330"/>
      <c r="AM251" s="330"/>
      <c r="AN251" s="330"/>
      <c r="AO251" s="330"/>
      <c r="AP251" s="330"/>
      <c r="AQ251" s="330"/>
      <c r="AR251" s="330"/>
      <c r="AS251" s="330"/>
      <c r="AT251" s="330"/>
      <c r="AU251" s="330"/>
      <c r="AV251" s="330"/>
      <c r="AW251" s="330"/>
      <c r="AX251" s="234"/>
    </row>
    <row r="252" spans="1:50" ht="15.75" hidden="1" outlineLevel="1">
      <c r="B252" s="255" t="s">
        <v>320</v>
      </c>
      <c r="C252" s="226"/>
      <c r="D252" s="226"/>
      <c r="E252" s="226"/>
      <c r="F252" s="226"/>
      <c r="G252" s="226"/>
      <c r="H252" s="226"/>
      <c r="I252" s="226"/>
      <c r="J252" s="226"/>
      <c r="K252" s="226"/>
      <c r="L252" s="226"/>
      <c r="M252" s="226"/>
      <c r="N252" s="226"/>
      <c r="O252" s="226"/>
      <c r="P252" s="226"/>
      <c r="Q252" s="226"/>
      <c r="R252" s="226"/>
      <c r="S252" s="226"/>
      <c r="T252" s="226"/>
      <c r="U252" s="227"/>
      <c r="V252" s="226"/>
      <c r="W252" s="226"/>
      <c r="X252" s="226"/>
      <c r="Y252" s="226"/>
      <c r="Z252" s="226"/>
      <c r="AA252" s="226"/>
      <c r="AB252" s="226"/>
      <c r="AC252" s="226"/>
      <c r="AD252" s="226"/>
      <c r="AE252" s="226"/>
      <c r="AF252" s="226"/>
      <c r="AG252" s="226"/>
      <c r="AH252" s="226"/>
      <c r="AI252" s="226"/>
      <c r="AJ252" s="321"/>
      <c r="AK252" s="321"/>
      <c r="AL252" s="321"/>
      <c r="AM252" s="321"/>
      <c r="AN252" s="321"/>
      <c r="AO252" s="321"/>
      <c r="AP252" s="321"/>
      <c r="AQ252" s="321"/>
      <c r="AR252" s="321"/>
      <c r="AS252" s="321"/>
      <c r="AT252" s="321"/>
      <c r="AU252" s="321"/>
      <c r="AV252" s="321"/>
      <c r="AW252" s="321"/>
      <c r="AX252" s="229"/>
    </row>
    <row r="253" spans="1:50" hidden="1" outlineLevel="1">
      <c r="A253" s="396">
        <v>6</v>
      </c>
      <c r="B253" s="250" t="s">
        <v>321</v>
      </c>
      <c r="C253" s="228" t="s">
        <v>313</v>
      </c>
      <c r="D253" s="232"/>
      <c r="E253" s="232"/>
      <c r="F253" s="232"/>
      <c r="G253" s="232"/>
      <c r="H253" s="232"/>
      <c r="I253" s="232"/>
      <c r="J253" s="232"/>
      <c r="K253" s="232"/>
      <c r="L253" s="232"/>
      <c r="M253" s="232"/>
      <c r="N253" s="232"/>
      <c r="O253" s="232"/>
      <c r="P253" s="232"/>
      <c r="Q253" s="232"/>
      <c r="R253" s="232"/>
      <c r="S253" s="232"/>
      <c r="T253" s="232"/>
      <c r="U253" s="232">
        <v>12</v>
      </c>
      <c r="V253" s="232"/>
      <c r="W253" s="232"/>
      <c r="X253" s="232"/>
      <c r="Y253" s="232"/>
      <c r="Z253" s="232"/>
      <c r="AA253" s="232"/>
      <c r="AB253" s="232"/>
      <c r="AC253" s="232"/>
      <c r="AD253" s="232"/>
      <c r="AE253" s="232"/>
      <c r="AF253" s="232"/>
      <c r="AG253" s="232"/>
      <c r="AH253" s="232"/>
      <c r="AI253" s="564"/>
      <c r="AJ253" s="322"/>
      <c r="AK253" s="317"/>
      <c r="AL253" s="317"/>
      <c r="AM253" s="317"/>
      <c r="AN253" s="317"/>
      <c r="AO253" s="317"/>
      <c r="AP253" s="317"/>
      <c r="AQ253" s="322"/>
      <c r="AR253" s="322"/>
      <c r="AS253" s="322"/>
      <c r="AT253" s="322"/>
      <c r="AU253" s="322"/>
      <c r="AV253" s="322"/>
      <c r="AW253" s="322"/>
      <c r="AX253" s="233">
        <f>SUM(AJ253:AW253)</f>
        <v>0</v>
      </c>
    </row>
    <row r="254" spans="1:50" hidden="1" outlineLevel="1">
      <c r="B254" s="231" t="s">
        <v>393</v>
      </c>
      <c r="C254" s="228" t="s">
        <v>315</v>
      </c>
      <c r="D254" s="232"/>
      <c r="E254" s="232"/>
      <c r="F254" s="232"/>
      <c r="G254" s="232"/>
      <c r="H254" s="232"/>
      <c r="I254" s="232"/>
      <c r="J254" s="232"/>
      <c r="K254" s="232"/>
      <c r="L254" s="232"/>
      <c r="M254" s="232"/>
      <c r="N254" s="232"/>
      <c r="O254" s="232"/>
      <c r="P254" s="232"/>
      <c r="Q254" s="232"/>
      <c r="R254" s="232"/>
      <c r="S254" s="232"/>
      <c r="T254" s="232"/>
      <c r="U254" s="232">
        <f>U253</f>
        <v>12</v>
      </c>
      <c r="V254" s="232"/>
      <c r="W254" s="232"/>
      <c r="X254" s="232"/>
      <c r="Y254" s="232"/>
      <c r="Z254" s="232"/>
      <c r="AA254" s="232"/>
      <c r="AB254" s="232"/>
      <c r="AC254" s="232"/>
      <c r="AD254" s="232"/>
      <c r="AE254" s="232"/>
      <c r="AF254" s="232"/>
      <c r="AG254" s="232"/>
      <c r="AH254" s="232"/>
      <c r="AI254" s="564"/>
      <c r="AJ254" s="318">
        <f>AJ253</f>
        <v>0</v>
      </c>
      <c r="AK254" s="318">
        <f t="shared" ref="AK254" si="320">AK253</f>
        <v>0</v>
      </c>
      <c r="AL254" s="318">
        <f t="shared" ref="AL254" si="321">AL253</f>
        <v>0</v>
      </c>
      <c r="AM254" s="318">
        <f t="shared" ref="AM254" si="322">AM253</f>
        <v>0</v>
      </c>
      <c r="AN254" s="318">
        <f t="shared" ref="AN254" si="323">AN253</f>
        <v>0</v>
      </c>
      <c r="AO254" s="318">
        <f t="shared" ref="AO254" si="324">AO253</f>
        <v>0</v>
      </c>
      <c r="AP254" s="318">
        <f t="shared" ref="AP254" si="325">AP253</f>
        <v>0</v>
      </c>
      <c r="AQ254" s="318">
        <f t="shared" ref="AQ254" si="326">AQ253</f>
        <v>0</v>
      </c>
      <c r="AR254" s="318">
        <f t="shared" ref="AR254" si="327">AR253</f>
        <v>0</v>
      </c>
      <c r="AS254" s="318">
        <f t="shared" ref="AS254" si="328">AS253</f>
        <v>0</v>
      </c>
      <c r="AT254" s="318">
        <f t="shared" ref="AT254" si="329">AT253</f>
        <v>0</v>
      </c>
      <c r="AU254" s="318">
        <f t="shared" ref="AU254" si="330">AU253</f>
        <v>0</v>
      </c>
      <c r="AV254" s="318">
        <f t="shared" ref="AV254" si="331">AV253</f>
        <v>0</v>
      </c>
      <c r="AW254" s="318">
        <f t="shared" ref="AW254" si="332">AW253</f>
        <v>0</v>
      </c>
      <c r="AX254" s="247"/>
    </row>
    <row r="255" spans="1:50" hidden="1" outlineLevel="1">
      <c r="B255" s="246"/>
      <c r="C255" s="248"/>
      <c r="D255" s="228"/>
      <c r="E255" s="228"/>
      <c r="F255" s="228"/>
      <c r="G255" s="228"/>
      <c r="H255" s="228"/>
      <c r="I255" s="228"/>
      <c r="J255" s="228"/>
      <c r="K255" s="228"/>
      <c r="L255" s="228"/>
      <c r="M255" s="228"/>
      <c r="N255" s="228"/>
      <c r="O255" s="228"/>
      <c r="P255" s="228"/>
      <c r="Q255" s="228"/>
      <c r="R255" s="228"/>
      <c r="S255" s="228"/>
      <c r="T255" s="228"/>
      <c r="U255" s="228"/>
      <c r="V255" s="228"/>
      <c r="W255" s="228"/>
      <c r="X255" s="228"/>
      <c r="Y255" s="228"/>
      <c r="Z255" s="228"/>
      <c r="AA255" s="228"/>
      <c r="AB255" s="228"/>
      <c r="AC255" s="228"/>
      <c r="AD255" s="228"/>
      <c r="AE255" s="228"/>
      <c r="AF255" s="228"/>
      <c r="AG255" s="228"/>
      <c r="AH255" s="228"/>
      <c r="AI255" s="228"/>
      <c r="AJ255" s="323"/>
      <c r="AK255" s="323"/>
      <c r="AL255" s="323"/>
      <c r="AM255" s="323"/>
      <c r="AN255" s="323"/>
      <c r="AO255" s="323"/>
      <c r="AP255" s="323"/>
      <c r="AQ255" s="323"/>
      <c r="AR255" s="323"/>
      <c r="AS255" s="323"/>
      <c r="AT255" s="323"/>
      <c r="AU255" s="323"/>
      <c r="AV255" s="323"/>
      <c r="AW255" s="323"/>
      <c r="AX255" s="249"/>
    </row>
    <row r="256" spans="1:50" ht="30" hidden="1" outlineLevel="1">
      <c r="A256" s="396">
        <v>7</v>
      </c>
      <c r="B256" s="250" t="s">
        <v>394</v>
      </c>
      <c r="C256" s="228" t="s">
        <v>313</v>
      </c>
      <c r="D256" s="232"/>
      <c r="E256" s="232"/>
      <c r="F256" s="232"/>
      <c r="G256" s="232"/>
      <c r="H256" s="232"/>
      <c r="I256" s="232"/>
      <c r="J256" s="232"/>
      <c r="K256" s="232"/>
      <c r="L256" s="232"/>
      <c r="M256" s="232"/>
      <c r="N256" s="232"/>
      <c r="O256" s="232"/>
      <c r="P256" s="232"/>
      <c r="Q256" s="232"/>
      <c r="R256" s="232"/>
      <c r="S256" s="232"/>
      <c r="T256" s="232"/>
      <c r="U256" s="232">
        <v>12</v>
      </c>
      <c r="V256" s="232"/>
      <c r="W256" s="232"/>
      <c r="X256" s="232"/>
      <c r="Y256" s="232"/>
      <c r="Z256" s="232"/>
      <c r="AA256" s="232"/>
      <c r="AB256" s="232"/>
      <c r="AC256" s="232"/>
      <c r="AD256" s="232"/>
      <c r="AE256" s="232"/>
      <c r="AF256" s="232"/>
      <c r="AG256" s="232"/>
      <c r="AH256" s="232"/>
      <c r="AI256" s="564"/>
      <c r="AJ256" s="322"/>
      <c r="AK256" s="317"/>
      <c r="AL256" s="317"/>
      <c r="AM256" s="317"/>
      <c r="AN256" s="317"/>
      <c r="AO256" s="317"/>
      <c r="AP256" s="317"/>
      <c r="AQ256" s="322"/>
      <c r="AR256" s="322"/>
      <c r="AS256" s="322"/>
      <c r="AT256" s="322"/>
      <c r="AU256" s="322"/>
      <c r="AV256" s="322"/>
      <c r="AW256" s="322"/>
      <c r="AX256" s="233">
        <f>SUM(AJ256:AW256)</f>
        <v>0</v>
      </c>
    </row>
    <row r="257" spans="1:50" hidden="1" outlineLevel="1">
      <c r="B257" s="231" t="s">
        <v>393</v>
      </c>
      <c r="C257" s="228" t="s">
        <v>315</v>
      </c>
      <c r="D257" s="232"/>
      <c r="E257" s="232"/>
      <c r="F257" s="232"/>
      <c r="G257" s="232"/>
      <c r="H257" s="232"/>
      <c r="I257" s="232"/>
      <c r="J257" s="232"/>
      <c r="K257" s="232"/>
      <c r="L257" s="232"/>
      <c r="M257" s="232"/>
      <c r="N257" s="232"/>
      <c r="O257" s="232"/>
      <c r="P257" s="232"/>
      <c r="Q257" s="232"/>
      <c r="R257" s="232"/>
      <c r="S257" s="232"/>
      <c r="T257" s="232"/>
      <c r="U257" s="232">
        <f>U256</f>
        <v>12</v>
      </c>
      <c r="V257" s="232"/>
      <c r="W257" s="232"/>
      <c r="X257" s="232"/>
      <c r="Y257" s="232"/>
      <c r="Z257" s="232"/>
      <c r="AA257" s="232"/>
      <c r="AB257" s="232"/>
      <c r="AC257" s="232"/>
      <c r="AD257" s="232"/>
      <c r="AE257" s="232"/>
      <c r="AF257" s="232"/>
      <c r="AG257" s="232"/>
      <c r="AH257" s="232"/>
      <c r="AI257" s="564"/>
      <c r="AJ257" s="318">
        <f>AJ256</f>
        <v>0</v>
      </c>
      <c r="AK257" s="318">
        <f t="shared" ref="AK257" si="333">AK256</f>
        <v>0</v>
      </c>
      <c r="AL257" s="318">
        <f t="shared" ref="AL257" si="334">AL256</f>
        <v>0</v>
      </c>
      <c r="AM257" s="318">
        <f t="shared" ref="AM257" si="335">AM256</f>
        <v>0</v>
      </c>
      <c r="AN257" s="318">
        <f t="shared" ref="AN257" si="336">AN256</f>
        <v>0</v>
      </c>
      <c r="AO257" s="318">
        <f t="shared" ref="AO257" si="337">AO256</f>
        <v>0</v>
      </c>
      <c r="AP257" s="318">
        <f t="shared" ref="AP257" si="338">AP256</f>
        <v>0</v>
      </c>
      <c r="AQ257" s="318">
        <f t="shared" ref="AQ257" si="339">AQ256</f>
        <v>0</v>
      </c>
      <c r="AR257" s="318">
        <f t="shared" ref="AR257" si="340">AR256</f>
        <v>0</v>
      </c>
      <c r="AS257" s="318">
        <f t="shared" ref="AS257" si="341">AS256</f>
        <v>0</v>
      </c>
      <c r="AT257" s="318">
        <f t="shared" ref="AT257" si="342">AT256</f>
        <v>0</v>
      </c>
      <c r="AU257" s="318">
        <f t="shared" ref="AU257" si="343">AU256</f>
        <v>0</v>
      </c>
      <c r="AV257" s="318">
        <f t="shared" ref="AV257" si="344">AV256</f>
        <v>0</v>
      </c>
      <c r="AW257" s="318">
        <f t="shared" ref="AW257" si="345">AW256</f>
        <v>0</v>
      </c>
      <c r="AX257" s="247"/>
    </row>
    <row r="258" spans="1:50" hidden="1" outlineLevel="1">
      <c r="B258" s="250"/>
      <c r="C258" s="248"/>
      <c r="D258" s="228"/>
      <c r="E258" s="228"/>
      <c r="F258" s="228"/>
      <c r="G258" s="228"/>
      <c r="H258" s="228"/>
      <c r="I258" s="228"/>
      <c r="J258" s="228"/>
      <c r="K258" s="228"/>
      <c r="L258" s="228"/>
      <c r="M258" s="228"/>
      <c r="N258" s="228"/>
      <c r="O258" s="228"/>
      <c r="P258" s="228"/>
      <c r="Q258" s="228"/>
      <c r="R258" s="228"/>
      <c r="S258" s="228"/>
      <c r="T258" s="228"/>
      <c r="U258" s="228"/>
      <c r="V258" s="228"/>
      <c r="W258" s="228"/>
      <c r="X258" s="228"/>
      <c r="Y258" s="228"/>
      <c r="Z258" s="228"/>
      <c r="AA258" s="228"/>
      <c r="AB258" s="228"/>
      <c r="AC258" s="228"/>
      <c r="AD258" s="228"/>
      <c r="AE258" s="228"/>
      <c r="AF258" s="228"/>
      <c r="AG258" s="228"/>
      <c r="AH258" s="228"/>
      <c r="AI258" s="228"/>
      <c r="AJ258" s="323"/>
      <c r="AK258" s="324"/>
      <c r="AL258" s="323"/>
      <c r="AM258" s="323"/>
      <c r="AN258" s="323"/>
      <c r="AO258" s="323"/>
      <c r="AP258" s="323"/>
      <c r="AQ258" s="323"/>
      <c r="AR258" s="323"/>
      <c r="AS258" s="323"/>
      <c r="AT258" s="323"/>
      <c r="AU258" s="323"/>
      <c r="AV258" s="323"/>
      <c r="AW258" s="323"/>
      <c r="AX258" s="249"/>
    </row>
    <row r="259" spans="1:50" hidden="1" outlineLevel="1">
      <c r="A259" s="396">
        <v>8</v>
      </c>
      <c r="B259" s="250" t="s">
        <v>325</v>
      </c>
      <c r="C259" s="228" t="s">
        <v>313</v>
      </c>
      <c r="D259" s="232"/>
      <c r="E259" s="232"/>
      <c r="F259" s="232"/>
      <c r="G259" s="232"/>
      <c r="H259" s="232"/>
      <c r="I259" s="232"/>
      <c r="J259" s="232"/>
      <c r="K259" s="232"/>
      <c r="L259" s="232"/>
      <c r="M259" s="232"/>
      <c r="N259" s="232"/>
      <c r="O259" s="232"/>
      <c r="P259" s="232"/>
      <c r="Q259" s="232"/>
      <c r="R259" s="232"/>
      <c r="S259" s="232"/>
      <c r="T259" s="232"/>
      <c r="U259" s="232">
        <v>12</v>
      </c>
      <c r="V259" s="232"/>
      <c r="W259" s="232"/>
      <c r="X259" s="232"/>
      <c r="Y259" s="232"/>
      <c r="Z259" s="232"/>
      <c r="AA259" s="232"/>
      <c r="AB259" s="232"/>
      <c r="AC259" s="232"/>
      <c r="AD259" s="232"/>
      <c r="AE259" s="232"/>
      <c r="AF259" s="232"/>
      <c r="AG259" s="232"/>
      <c r="AH259" s="232"/>
      <c r="AI259" s="564"/>
      <c r="AJ259" s="322"/>
      <c r="AK259" s="317"/>
      <c r="AL259" s="317"/>
      <c r="AM259" s="317"/>
      <c r="AN259" s="317"/>
      <c r="AO259" s="317"/>
      <c r="AP259" s="317"/>
      <c r="AQ259" s="322"/>
      <c r="AR259" s="322"/>
      <c r="AS259" s="322"/>
      <c r="AT259" s="322"/>
      <c r="AU259" s="322"/>
      <c r="AV259" s="322"/>
      <c r="AW259" s="322"/>
      <c r="AX259" s="233">
        <f>SUM(AJ259:AW259)</f>
        <v>0</v>
      </c>
    </row>
    <row r="260" spans="1:50" hidden="1" outlineLevel="1">
      <c r="B260" s="231" t="s">
        <v>393</v>
      </c>
      <c r="C260" s="228" t="s">
        <v>315</v>
      </c>
      <c r="D260" s="232"/>
      <c r="E260" s="232"/>
      <c r="F260" s="232"/>
      <c r="G260" s="232"/>
      <c r="H260" s="232"/>
      <c r="I260" s="232"/>
      <c r="J260" s="232"/>
      <c r="K260" s="232"/>
      <c r="L260" s="232"/>
      <c r="M260" s="232"/>
      <c r="N260" s="232"/>
      <c r="O260" s="232"/>
      <c r="P260" s="232"/>
      <c r="Q260" s="232"/>
      <c r="R260" s="232"/>
      <c r="S260" s="232"/>
      <c r="T260" s="232"/>
      <c r="U260" s="232">
        <f>U259</f>
        <v>12</v>
      </c>
      <c r="V260" s="232"/>
      <c r="W260" s="232"/>
      <c r="X260" s="232"/>
      <c r="Y260" s="232"/>
      <c r="Z260" s="232"/>
      <c r="AA260" s="232"/>
      <c r="AB260" s="232"/>
      <c r="AC260" s="232"/>
      <c r="AD260" s="232"/>
      <c r="AE260" s="232"/>
      <c r="AF260" s="232"/>
      <c r="AG260" s="232"/>
      <c r="AH260" s="232"/>
      <c r="AI260" s="564"/>
      <c r="AJ260" s="318">
        <f>AJ259</f>
        <v>0</v>
      </c>
      <c r="AK260" s="318">
        <f t="shared" ref="AK260" si="346">AK259</f>
        <v>0</v>
      </c>
      <c r="AL260" s="318">
        <f t="shared" ref="AL260" si="347">AL259</f>
        <v>0</v>
      </c>
      <c r="AM260" s="318">
        <f t="shared" ref="AM260" si="348">AM259</f>
        <v>0</v>
      </c>
      <c r="AN260" s="318">
        <f t="shared" ref="AN260" si="349">AN259</f>
        <v>0</v>
      </c>
      <c r="AO260" s="318">
        <f t="shared" ref="AO260" si="350">AO259</f>
        <v>0</v>
      </c>
      <c r="AP260" s="318">
        <f t="shared" ref="AP260" si="351">AP259</f>
        <v>0</v>
      </c>
      <c r="AQ260" s="318">
        <f t="shared" ref="AQ260" si="352">AQ259</f>
        <v>0</v>
      </c>
      <c r="AR260" s="318">
        <f t="shared" ref="AR260" si="353">AR259</f>
        <v>0</v>
      </c>
      <c r="AS260" s="318">
        <f t="shared" ref="AS260" si="354">AS259</f>
        <v>0</v>
      </c>
      <c r="AT260" s="318">
        <f t="shared" ref="AT260" si="355">AT259</f>
        <v>0</v>
      </c>
      <c r="AU260" s="318">
        <f t="shared" ref="AU260" si="356">AU259</f>
        <v>0</v>
      </c>
      <c r="AV260" s="318">
        <f t="shared" ref="AV260" si="357">AV259</f>
        <v>0</v>
      </c>
      <c r="AW260" s="318">
        <f t="shared" ref="AW260" si="358">AW259</f>
        <v>0</v>
      </c>
      <c r="AX260" s="247"/>
    </row>
    <row r="261" spans="1:50" hidden="1" outlineLevel="1">
      <c r="B261" s="250"/>
      <c r="C261" s="248"/>
      <c r="D261" s="252"/>
      <c r="E261" s="252"/>
      <c r="F261" s="252"/>
      <c r="G261" s="252"/>
      <c r="H261" s="252"/>
      <c r="I261" s="252"/>
      <c r="J261" s="252"/>
      <c r="K261" s="252"/>
      <c r="L261" s="252"/>
      <c r="M261" s="252"/>
      <c r="N261" s="252"/>
      <c r="O261" s="252"/>
      <c r="P261" s="252"/>
      <c r="Q261" s="252"/>
      <c r="R261" s="252"/>
      <c r="S261" s="252"/>
      <c r="T261" s="252"/>
      <c r="U261" s="228"/>
      <c r="V261" s="252"/>
      <c r="W261" s="252"/>
      <c r="X261" s="252"/>
      <c r="Y261" s="252"/>
      <c r="Z261" s="252"/>
      <c r="AA261" s="252"/>
      <c r="AB261" s="252"/>
      <c r="AC261" s="252"/>
      <c r="AD261" s="252"/>
      <c r="AE261" s="252"/>
      <c r="AF261" s="252"/>
      <c r="AG261" s="252"/>
      <c r="AH261" s="252"/>
      <c r="AI261" s="252"/>
      <c r="AJ261" s="323"/>
      <c r="AK261" s="324"/>
      <c r="AL261" s="323"/>
      <c r="AM261" s="323"/>
      <c r="AN261" s="323"/>
      <c r="AO261" s="323"/>
      <c r="AP261" s="323"/>
      <c r="AQ261" s="323"/>
      <c r="AR261" s="323"/>
      <c r="AS261" s="323"/>
      <c r="AT261" s="323"/>
      <c r="AU261" s="323"/>
      <c r="AV261" s="323"/>
      <c r="AW261" s="323"/>
      <c r="AX261" s="249"/>
    </row>
    <row r="262" spans="1:50" hidden="1" outlineLevel="1">
      <c r="A262" s="396">
        <v>9</v>
      </c>
      <c r="B262" s="250" t="s">
        <v>326</v>
      </c>
      <c r="C262" s="228" t="s">
        <v>313</v>
      </c>
      <c r="D262" s="232"/>
      <c r="E262" s="232"/>
      <c r="F262" s="232"/>
      <c r="G262" s="232"/>
      <c r="H262" s="232"/>
      <c r="I262" s="232"/>
      <c r="J262" s="232"/>
      <c r="K262" s="232"/>
      <c r="L262" s="232"/>
      <c r="M262" s="232"/>
      <c r="N262" s="232"/>
      <c r="O262" s="232"/>
      <c r="P262" s="232"/>
      <c r="Q262" s="232"/>
      <c r="R262" s="232"/>
      <c r="S262" s="232"/>
      <c r="T262" s="232"/>
      <c r="U262" s="232">
        <v>12</v>
      </c>
      <c r="V262" s="232"/>
      <c r="W262" s="232"/>
      <c r="X262" s="232"/>
      <c r="Y262" s="232"/>
      <c r="Z262" s="232"/>
      <c r="AA262" s="232"/>
      <c r="AB262" s="232"/>
      <c r="AC262" s="232"/>
      <c r="AD262" s="232"/>
      <c r="AE262" s="232"/>
      <c r="AF262" s="232"/>
      <c r="AG262" s="232"/>
      <c r="AH262" s="232"/>
      <c r="AI262" s="564"/>
      <c r="AJ262" s="322"/>
      <c r="AK262" s="317"/>
      <c r="AL262" s="317"/>
      <c r="AM262" s="317"/>
      <c r="AN262" s="317"/>
      <c r="AO262" s="317"/>
      <c r="AP262" s="317"/>
      <c r="AQ262" s="322"/>
      <c r="AR262" s="322"/>
      <c r="AS262" s="322"/>
      <c r="AT262" s="322"/>
      <c r="AU262" s="322"/>
      <c r="AV262" s="322"/>
      <c r="AW262" s="322"/>
      <c r="AX262" s="233">
        <f>SUM(AJ262:AW262)</f>
        <v>0</v>
      </c>
    </row>
    <row r="263" spans="1:50" hidden="1" outlineLevel="1">
      <c r="B263" s="231" t="s">
        <v>393</v>
      </c>
      <c r="C263" s="228" t="s">
        <v>315</v>
      </c>
      <c r="D263" s="232"/>
      <c r="E263" s="232"/>
      <c r="F263" s="232"/>
      <c r="G263" s="232"/>
      <c r="H263" s="232"/>
      <c r="I263" s="232"/>
      <c r="J263" s="232"/>
      <c r="K263" s="232"/>
      <c r="L263" s="232"/>
      <c r="M263" s="232"/>
      <c r="N263" s="232"/>
      <c r="O263" s="232"/>
      <c r="P263" s="232"/>
      <c r="Q263" s="232"/>
      <c r="R263" s="232"/>
      <c r="S263" s="232"/>
      <c r="T263" s="232"/>
      <c r="U263" s="232">
        <f>U262</f>
        <v>12</v>
      </c>
      <c r="V263" s="232"/>
      <c r="W263" s="232"/>
      <c r="X263" s="232"/>
      <c r="Y263" s="232"/>
      <c r="Z263" s="232"/>
      <c r="AA263" s="232"/>
      <c r="AB263" s="232"/>
      <c r="AC263" s="232"/>
      <c r="AD263" s="232"/>
      <c r="AE263" s="232"/>
      <c r="AF263" s="232"/>
      <c r="AG263" s="232"/>
      <c r="AH263" s="232"/>
      <c r="AI263" s="564"/>
      <c r="AJ263" s="318">
        <f>AJ262</f>
        <v>0</v>
      </c>
      <c r="AK263" s="318">
        <f t="shared" ref="AK263" si="359">AK262</f>
        <v>0</v>
      </c>
      <c r="AL263" s="318">
        <f t="shared" ref="AL263" si="360">AL262</f>
        <v>0</v>
      </c>
      <c r="AM263" s="318">
        <f t="shared" ref="AM263" si="361">AM262</f>
        <v>0</v>
      </c>
      <c r="AN263" s="318">
        <f t="shared" ref="AN263" si="362">AN262</f>
        <v>0</v>
      </c>
      <c r="AO263" s="318">
        <f t="shared" ref="AO263" si="363">AO262</f>
        <v>0</v>
      </c>
      <c r="AP263" s="318">
        <f t="shared" ref="AP263" si="364">AP262</f>
        <v>0</v>
      </c>
      <c r="AQ263" s="318">
        <f t="shared" ref="AQ263" si="365">AQ262</f>
        <v>0</v>
      </c>
      <c r="AR263" s="318">
        <f t="shared" ref="AR263" si="366">AR262</f>
        <v>0</v>
      </c>
      <c r="AS263" s="318">
        <f t="shared" ref="AS263" si="367">AS262</f>
        <v>0</v>
      </c>
      <c r="AT263" s="318">
        <f t="shared" ref="AT263" si="368">AT262</f>
        <v>0</v>
      </c>
      <c r="AU263" s="318">
        <f t="shared" ref="AU263" si="369">AU262</f>
        <v>0</v>
      </c>
      <c r="AV263" s="318">
        <f t="shared" ref="AV263" si="370">AV262</f>
        <v>0</v>
      </c>
      <c r="AW263" s="318">
        <f t="shared" ref="AW263" si="371">AW262</f>
        <v>0</v>
      </c>
      <c r="AX263" s="247"/>
    </row>
    <row r="264" spans="1:50" hidden="1" outlineLevel="1">
      <c r="B264" s="250"/>
      <c r="C264" s="248"/>
      <c r="D264" s="252"/>
      <c r="E264" s="252"/>
      <c r="F264" s="252"/>
      <c r="G264" s="252"/>
      <c r="H264" s="252"/>
      <c r="I264" s="252"/>
      <c r="J264" s="252"/>
      <c r="K264" s="252"/>
      <c r="L264" s="252"/>
      <c r="M264" s="252"/>
      <c r="N264" s="252"/>
      <c r="O264" s="252"/>
      <c r="P264" s="252"/>
      <c r="Q264" s="252"/>
      <c r="R264" s="252"/>
      <c r="S264" s="252"/>
      <c r="T264" s="252"/>
      <c r="U264" s="228"/>
      <c r="V264" s="252"/>
      <c r="W264" s="252"/>
      <c r="X264" s="252"/>
      <c r="Y264" s="252"/>
      <c r="Z264" s="252"/>
      <c r="AA264" s="252"/>
      <c r="AB264" s="252"/>
      <c r="AC264" s="252"/>
      <c r="AD264" s="252"/>
      <c r="AE264" s="252"/>
      <c r="AF264" s="252"/>
      <c r="AG264" s="252"/>
      <c r="AH264" s="252"/>
      <c r="AI264" s="252"/>
      <c r="AJ264" s="323"/>
      <c r="AK264" s="323"/>
      <c r="AL264" s="323"/>
      <c r="AM264" s="323"/>
      <c r="AN264" s="323"/>
      <c r="AO264" s="323"/>
      <c r="AP264" s="323"/>
      <c r="AQ264" s="323"/>
      <c r="AR264" s="323"/>
      <c r="AS264" s="323"/>
      <c r="AT264" s="323"/>
      <c r="AU264" s="323"/>
      <c r="AV264" s="323"/>
      <c r="AW264" s="323"/>
      <c r="AX264" s="249"/>
    </row>
    <row r="265" spans="1:50" hidden="1" outlineLevel="1">
      <c r="A265" s="396">
        <v>10</v>
      </c>
      <c r="B265" s="250" t="s">
        <v>327</v>
      </c>
      <c r="C265" s="228" t="s">
        <v>313</v>
      </c>
      <c r="D265" s="232"/>
      <c r="E265" s="232"/>
      <c r="F265" s="232"/>
      <c r="G265" s="232"/>
      <c r="H265" s="232"/>
      <c r="I265" s="232"/>
      <c r="J265" s="232"/>
      <c r="K265" s="232"/>
      <c r="L265" s="232"/>
      <c r="M265" s="232"/>
      <c r="N265" s="232"/>
      <c r="O265" s="232"/>
      <c r="P265" s="232"/>
      <c r="Q265" s="232"/>
      <c r="R265" s="232"/>
      <c r="S265" s="232"/>
      <c r="T265" s="232"/>
      <c r="U265" s="232">
        <v>3</v>
      </c>
      <c r="V265" s="232"/>
      <c r="W265" s="232"/>
      <c r="X265" s="232"/>
      <c r="Y265" s="232"/>
      <c r="Z265" s="232"/>
      <c r="AA265" s="232"/>
      <c r="AB265" s="232"/>
      <c r="AC265" s="232"/>
      <c r="AD265" s="232"/>
      <c r="AE265" s="232"/>
      <c r="AF265" s="232"/>
      <c r="AG265" s="232"/>
      <c r="AH265" s="232"/>
      <c r="AI265" s="564"/>
      <c r="AJ265" s="322"/>
      <c r="AK265" s="317"/>
      <c r="AL265" s="317"/>
      <c r="AM265" s="317"/>
      <c r="AN265" s="317"/>
      <c r="AO265" s="317"/>
      <c r="AP265" s="317"/>
      <c r="AQ265" s="322"/>
      <c r="AR265" s="322"/>
      <c r="AS265" s="322"/>
      <c r="AT265" s="322"/>
      <c r="AU265" s="322"/>
      <c r="AV265" s="322"/>
      <c r="AW265" s="322"/>
      <c r="AX265" s="233">
        <f>SUM(AJ265:AW265)</f>
        <v>0</v>
      </c>
    </row>
    <row r="266" spans="1:50" hidden="1" outlineLevel="1">
      <c r="B266" s="231" t="s">
        <v>393</v>
      </c>
      <c r="C266" s="228" t="s">
        <v>315</v>
      </c>
      <c r="D266" s="232"/>
      <c r="E266" s="232"/>
      <c r="F266" s="232"/>
      <c r="G266" s="232"/>
      <c r="H266" s="232"/>
      <c r="I266" s="232"/>
      <c r="J266" s="232"/>
      <c r="K266" s="232"/>
      <c r="L266" s="232"/>
      <c r="M266" s="232"/>
      <c r="N266" s="232"/>
      <c r="O266" s="232"/>
      <c r="P266" s="232"/>
      <c r="Q266" s="232"/>
      <c r="R266" s="232"/>
      <c r="S266" s="232"/>
      <c r="T266" s="232"/>
      <c r="U266" s="232">
        <f>U265</f>
        <v>3</v>
      </c>
      <c r="V266" s="232"/>
      <c r="W266" s="232"/>
      <c r="X266" s="232"/>
      <c r="Y266" s="232"/>
      <c r="Z266" s="232"/>
      <c r="AA266" s="232"/>
      <c r="AB266" s="232"/>
      <c r="AC266" s="232"/>
      <c r="AD266" s="232"/>
      <c r="AE266" s="232"/>
      <c r="AF266" s="232"/>
      <c r="AG266" s="232"/>
      <c r="AH266" s="232"/>
      <c r="AI266" s="564"/>
      <c r="AJ266" s="318">
        <f>AJ265</f>
        <v>0</v>
      </c>
      <c r="AK266" s="318">
        <f t="shared" ref="AK266" si="372">AK265</f>
        <v>0</v>
      </c>
      <c r="AL266" s="318">
        <f t="shared" ref="AL266" si="373">AL265</f>
        <v>0</v>
      </c>
      <c r="AM266" s="318">
        <f t="shared" ref="AM266" si="374">AM265</f>
        <v>0</v>
      </c>
      <c r="AN266" s="318">
        <f t="shared" ref="AN266" si="375">AN265</f>
        <v>0</v>
      </c>
      <c r="AO266" s="318">
        <f t="shared" ref="AO266" si="376">AO265</f>
        <v>0</v>
      </c>
      <c r="AP266" s="318">
        <f t="shared" ref="AP266" si="377">AP265</f>
        <v>0</v>
      </c>
      <c r="AQ266" s="318">
        <f t="shared" ref="AQ266" si="378">AQ265</f>
        <v>0</v>
      </c>
      <c r="AR266" s="318">
        <f t="shared" ref="AR266" si="379">AR265</f>
        <v>0</v>
      </c>
      <c r="AS266" s="318">
        <f t="shared" ref="AS266" si="380">AS265</f>
        <v>0</v>
      </c>
      <c r="AT266" s="318">
        <f t="shared" ref="AT266" si="381">AT265</f>
        <v>0</v>
      </c>
      <c r="AU266" s="318">
        <f t="shared" ref="AU266" si="382">AU265</f>
        <v>0</v>
      </c>
      <c r="AV266" s="318">
        <f t="shared" ref="AV266" si="383">AV265</f>
        <v>0</v>
      </c>
      <c r="AW266" s="318">
        <f t="shared" ref="AW266" si="384">AW265</f>
        <v>0</v>
      </c>
      <c r="AX266" s="247"/>
    </row>
    <row r="267" spans="1:50" hidden="1" outlineLevel="1">
      <c r="B267" s="250"/>
      <c r="C267" s="248"/>
      <c r="D267" s="252"/>
      <c r="E267" s="252"/>
      <c r="F267" s="252"/>
      <c r="G267" s="252"/>
      <c r="H267" s="252"/>
      <c r="I267" s="252"/>
      <c r="J267" s="252"/>
      <c r="K267" s="252"/>
      <c r="L267" s="252"/>
      <c r="M267" s="252"/>
      <c r="N267" s="252"/>
      <c r="O267" s="252"/>
      <c r="P267" s="252"/>
      <c r="Q267" s="252"/>
      <c r="R267" s="252"/>
      <c r="S267" s="252"/>
      <c r="T267" s="252"/>
      <c r="U267" s="228"/>
      <c r="V267" s="252"/>
      <c r="W267" s="252"/>
      <c r="X267" s="252"/>
      <c r="Y267" s="252"/>
      <c r="Z267" s="252"/>
      <c r="AA267" s="252"/>
      <c r="AB267" s="252"/>
      <c r="AC267" s="252"/>
      <c r="AD267" s="252"/>
      <c r="AE267" s="252"/>
      <c r="AF267" s="252"/>
      <c r="AG267" s="252"/>
      <c r="AH267" s="252"/>
      <c r="AI267" s="252"/>
      <c r="AJ267" s="323"/>
      <c r="AK267" s="324"/>
      <c r="AL267" s="323"/>
      <c r="AM267" s="323"/>
      <c r="AN267" s="323"/>
      <c r="AO267" s="323"/>
      <c r="AP267" s="323"/>
      <c r="AQ267" s="323"/>
      <c r="AR267" s="323"/>
      <c r="AS267" s="323"/>
      <c r="AT267" s="323"/>
      <c r="AU267" s="323"/>
      <c r="AV267" s="323"/>
      <c r="AW267" s="323"/>
      <c r="AX267" s="249"/>
    </row>
    <row r="268" spans="1:50" ht="15.75" hidden="1" outlineLevel="1">
      <c r="B268" s="225" t="s">
        <v>328</v>
      </c>
      <c r="C268" s="226"/>
      <c r="D268" s="226"/>
      <c r="E268" s="226"/>
      <c r="F268" s="226"/>
      <c r="G268" s="226"/>
      <c r="H268" s="226"/>
      <c r="I268" s="226"/>
      <c r="J268" s="226"/>
      <c r="K268" s="226"/>
      <c r="L268" s="226"/>
      <c r="M268" s="226"/>
      <c r="N268" s="226"/>
      <c r="O268" s="226"/>
      <c r="P268" s="226"/>
      <c r="Q268" s="226"/>
      <c r="R268" s="226"/>
      <c r="S268" s="226"/>
      <c r="T268" s="226"/>
      <c r="U268" s="227"/>
      <c r="V268" s="226"/>
      <c r="W268" s="226"/>
      <c r="X268" s="226"/>
      <c r="Y268" s="226"/>
      <c r="Z268" s="226"/>
      <c r="AA268" s="226"/>
      <c r="AB268" s="226"/>
      <c r="AC268" s="226"/>
      <c r="AD268" s="226"/>
      <c r="AE268" s="226"/>
      <c r="AF268" s="226"/>
      <c r="AG268" s="226"/>
      <c r="AH268" s="226"/>
      <c r="AI268" s="226"/>
      <c r="AJ268" s="321"/>
      <c r="AK268" s="321"/>
      <c r="AL268" s="321"/>
      <c r="AM268" s="321"/>
      <c r="AN268" s="321"/>
      <c r="AO268" s="321"/>
      <c r="AP268" s="321"/>
      <c r="AQ268" s="321"/>
      <c r="AR268" s="321"/>
      <c r="AS268" s="321"/>
      <c r="AT268" s="321"/>
      <c r="AU268" s="321"/>
      <c r="AV268" s="321"/>
      <c r="AW268" s="321"/>
      <c r="AX268" s="229"/>
    </row>
    <row r="269" spans="1:50" ht="30" hidden="1" outlineLevel="1">
      <c r="A269" s="396">
        <v>11</v>
      </c>
      <c r="B269" s="250" t="s">
        <v>329</v>
      </c>
      <c r="C269" s="228" t="s">
        <v>313</v>
      </c>
      <c r="D269" s="232"/>
      <c r="E269" s="232"/>
      <c r="F269" s="232"/>
      <c r="G269" s="232"/>
      <c r="H269" s="232"/>
      <c r="I269" s="232"/>
      <c r="J269" s="232"/>
      <c r="K269" s="232"/>
      <c r="L269" s="232"/>
      <c r="M269" s="232"/>
      <c r="N269" s="232"/>
      <c r="O269" s="232"/>
      <c r="P269" s="232"/>
      <c r="Q269" s="232"/>
      <c r="R269" s="232"/>
      <c r="S269" s="232"/>
      <c r="T269" s="232"/>
      <c r="U269" s="232">
        <v>12</v>
      </c>
      <c r="V269" s="232"/>
      <c r="W269" s="232"/>
      <c r="X269" s="232"/>
      <c r="Y269" s="232"/>
      <c r="Z269" s="232"/>
      <c r="AA269" s="232"/>
      <c r="AB269" s="232"/>
      <c r="AC269" s="232"/>
      <c r="AD269" s="232"/>
      <c r="AE269" s="232"/>
      <c r="AF269" s="232"/>
      <c r="AG269" s="232"/>
      <c r="AH269" s="232"/>
      <c r="AI269" s="564"/>
      <c r="AJ269" s="333"/>
      <c r="AK269" s="317"/>
      <c r="AL269" s="317"/>
      <c r="AM269" s="317"/>
      <c r="AN269" s="317"/>
      <c r="AO269" s="317"/>
      <c r="AP269" s="317"/>
      <c r="AQ269" s="322"/>
      <c r="AR269" s="322"/>
      <c r="AS269" s="322"/>
      <c r="AT269" s="322"/>
      <c r="AU269" s="322"/>
      <c r="AV269" s="322"/>
      <c r="AW269" s="322"/>
      <c r="AX269" s="233">
        <f>SUM(AJ269:AW269)</f>
        <v>0</v>
      </c>
    </row>
    <row r="270" spans="1:50" hidden="1" outlineLevel="1">
      <c r="B270" s="231" t="s">
        <v>393</v>
      </c>
      <c r="C270" s="228" t="s">
        <v>315</v>
      </c>
      <c r="D270" s="232"/>
      <c r="E270" s="232"/>
      <c r="F270" s="232"/>
      <c r="G270" s="232"/>
      <c r="H270" s="232"/>
      <c r="I270" s="232"/>
      <c r="J270" s="232"/>
      <c r="K270" s="232"/>
      <c r="L270" s="232"/>
      <c r="M270" s="232"/>
      <c r="N270" s="232"/>
      <c r="O270" s="232"/>
      <c r="P270" s="232"/>
      <c r="Q270" s="232"/>
      <c r="R270" s="232"/>
      <c r="S270" s="232"/>
      <c r="T270" s="232"/>
      <c r="U270" s="232">
        <f>U269</f>
        <v>12</v>
      </c>
      <c r="V270" s="232"/>
      <c r="W270" s="232"/>
      <c r="X270" s="232"/>
      <c r="Y270" s="232"/>
      <c r="Z270" s="232"/>
      <c r="AA270" s="232"/>
      <c r="AB270" s="232"/>
      <c r="AC270" s="232"/>
      <c r="AD270" s="232"/>
      <c r="AE270" s="232"/>
      <c r="AF270" s="232"/>
      <c r="AG270" s="232"/>
      <c r="AH270" s="232"/>
      <c r="AI270" s="564"/>
      <c r="AJ270" s="318">
        <f>AJ269</f>
        <v>0</v>
      </c>
      <c r="AK270" s="318">
        <f t="shared" ref="AK270" si="385">AK269</f>
        <v>0</v>
      </c>
      <c r="AL270" s="318">
        <f t="shared" ref="AL270" si="386">AL269</f>
        <v>0</v>
      </c>
      <c r="AM270" s="318">
        <f t="shared" ref="AM270" si="387">AM269</f>
        <v>0</v>
      </c>
      <c r="AN270" s="318">
        <f t="shared" ref="AN270" si="388">AN269</f>
        <v>0</v>
      </c>
      <c r="AO270" s="318">
        <f t="shared" ref="AO270" si="389">AO269</f>
        <v>0</v>
      </c>
      <c r="AP270" s="318">
        <f t="shared" ref="AP270" si="390">AP269</f>
        <v>0</v>
      </c>
      <c r="AQ270" s="318">
        <f t="shared" ref="AQ270" si="391">AQ269</f>
        <v>0</v>
      </c>
      <c r="AR270" s="318">
        <f t="shared" ref="AR270" si="392">AR269</f>
        <v>0</v>
      </c>
      <c r="AS270" s="318">
        <f t="shared" ref="AS270" si="393">AS269</f>
        <v>0</v>
      </c>
      <c r="AT270" s="318">
        <f t="shared" ref="AT270" si="394">AT269</f>
        <v>0</v>
      </c>
      <c r="AU270" s="318">
        <f t="shared" ref="AU270" si="395">AU269</f>
        <v>0</v>
      </c>
      <c r="AV270" s="318">
        <f t="shared" ref="AV270" si="396">AV269</f>
        <v>0</v>
      </c>
      <c r="AW270" s="318">
        <f t="shared" ref="AW270" si="397">AW269</f>
        <v>0</v>
      </c>
      <c r="AX270" s="234"/>
    </row>
    <row r="271" spans="1:50" hidden="1" outlineLevel="1">
      <c r="B271" s="251"/>
      <c r="C271" s="242"/>
      <c r="D271" s="228"/>
      <c r="E271" s="228"/>
      <c r="F271" s="228"/>
      <c r="G271" s="228"/>
      <c r="H271" s="228"/>
      <c r="I271" s="228"/>
      <c r="J271" s="228"/>
      <c r="K271" s="228"/>
      <c r="L271" s="228"/>
      <c r="M271" s="228"/>
      <c r="N271" s="228"/>
      <c r="O271" s="228"/>
      <c r="P271" s="228"/>
      <c r="Q271" s="228"/>
      <c r="R271" s="228"/>
      <c r="S271" s="228"/>
      <c r="T271" s="228"/>
      <c r="U271" s="228"/>
      <c r="V271" s="228"/>
      <c r="W271" s="228"/>
      <c r="X271" s="228"/>
      <c r="Y271" s="228"/>
      <c r="Z271" s="228"/>
      <c r="AA271" s="228"/>
      <c r="AB271" s="228"/>
      <c r="AC271" s="228"/>
      <c r="AD271" s="228"/>
      <c r="AE271" s="228"/>
      <c r="AF271" s="228"/>
      <c r="AG271" s="228"/>
      <c r="AH271" s="228"/>
      <c r="AI271" s="228"/>
      <c r="AJ271" s="319"/>
      <c r="AK271" s="328"/>
      <c r="AL271" s="328"/>
      <c r="AM271" s="328"/>
      <c r="AN271" s="328"/>
      <c r="AO271" s="328"/>
      <c r="AP271" s="328"/>
      <c r="AQ271" s="328"/>
      <c r="AR271" s="328"/>
      <c r="AS271" s="328"/>
      <c r="AT271" s="328"/>
      <c r="AU271" s="328"/>
      <c r="AV271" s="328"/>
      <c r="AW271" s="328"/>
      <c r="AX271" s="243"/>
    </row>
    <row r="272" spans="1:50" ht="30" hidden="1" outlineLevel="1">
      <c r="A272" s="396">
        <v>12</v>
      </c>
      <c r="B272" s="250" t="s">
        <v>330</v>
      </c>
      <c r="C272" s="228" t="s">
        <v>313</v>
      </c>
      <c r="D272" s="232"/>
      <c r="E272" s="232"/>
      <c r="F272" s="232"/>
      <c r="G272" s="232"/>
      <c r="H272" s="232"/>
      <c r="I272" s="232"/>
      <c r="J272" s="232"/>
      <c r="K272" s="232"/>
      <c r="L272" s="232"/>
      <c r="M272" s="232"/>
      <c r="N272" s="232"/>
      <c r="O272" s="232"/>
      <c r="P272" s="232"/>
      <c r="Q272" s="232"/>
      <c r="R272" s="232"/>
      <c r="S272" s="232"/>
      <c r="T272" s="232"/>
      <c r="U272" s="232">
        <v>12</v>
      </c>
      <c r="V272" s="232"/>
      <c r="W272" s="232"/>
      <c r="X272" s="232"/>
      <c r="Y272" s="232"/>
      <c r="Z272" s="232"/>
      <c r="AA272" s="232"/>
      <c r="AB272" s="232"/>
      <c r="AC272" s="232"/>
      <c r="AD272" s="232"/>
      <c r="AE272" s="232"/>
      <c r="AF272" s="232"/>
      <c r="AG272" s="232"/>
      <c r="AH272" s="232"/>
      <c r="AI272" s="564"/>
      <c r="AJ272" s="317"/>
      <c r="AK272" s="317"/>
      <c r="AL272" s="317"/>
      <c r="AM272" s="317"/>
      <c r="AN272" s="317"/>
      <c r="AO272" s="317"/>
      <c r="AP272" s="317"/>
      <c r="AQ272" s="322"/>
      <c r="AR272" s="322"/>
      <c r="AS272" s="322"/>
      <c r="AT272" s="322"/>
      <c r="AU272" s="322"/>
      <c r="AV272" s="322"/>
      <c r="AW272" s="322"/>
      <c r="AX272" s="233">
        <f>SUM(AJ272:AW272)</f>
        <v>0</v>
      </c>
    </row>
    <row r="273" spans="1:51" hidden="1" outlineLevel="1">
      <c r="B273" s="231" t="s">
        <v>393</v>
      </c>
      <c r="C273" s="228" t="s">
        <v>315</v>
      </c>
      <c r="D273" s="232"/>
      <c r="E273" s="232"/>
      <c r="F273" s="232"/>
      <c r="G273" s="232"/>
      <c r="H273" s="232"/>
      <c r="I273" s="232"/>
      <c r="J273" s="232"/>
      <c r="K273" s="232"/>
      <c r="L273" s="232"/>
      <c r="M273" s="232"/>
      <c r="N273" s="232"/>
      <c r="O273" s="232"/>
      <c r="P273" s="232"/>
      <c r="Q273" s="232"/>
      <c r="R273" s="232"/>
      <c r="S273" s="232"/>
      <c r="T273" s="232"/>
      <c r="U273" s="232">
        <f>U272</f>
        <v>12</v>
      </c>
      <c r="V273" s="232"/>
      <c r="W273" s="232"/>
      <c r="X273" s="232"/>
      <c r="Y273" s="232"/>
      <c r="Z273" s="232"/>
      <c r="AA273" s="232"/>
      <c r="AB273" s="232"/>
      <c r="AC273" s="232"/>
      <c r="AD273" s="232"/>
      <c r="AE273" s="232"/>
      <c r="AF273" s="232"/>
      <c r="AG273" s="232"/>
      <c r="AH273" s="232"/>
      <c r="AI273" s="564"/>
      <c r="AJ273" s="318">
        <f>AJ272</f>
        <v>0</v>
      </c>
      <c r="AK273" s="318">
        <f t="shared" ref="AK273" si="398">AK272</f>
        <v>0</v>
      </c>
      <c r="AL273" s="318">
        <f t="shared" ref="AL273" si="399">AL272</f>
        <v>0</v>
      </c>
      <c r="AM273" s="318">
        <f t="shared" ref="AM273" si="400">AM272</f>
        <v>0</v>
      </c>
      <c r="AN273" s="318">
        <f t="shared" ref="AN273" si="401">AN272</f>
        <v>0</v>
      </c>
      <c r="AO273" s="318">
        <f t="shared" ref="AO273" si="402">AO272</f>
        <v>0</v>
      </c>
      <c r="AP273" s="318">
        <f t="shared" ref="AP273" si="403">AP272</f>
        <v>0</v>
      </c>
      <c r="AQ273" s="318">
        <f t="shared" ref="AQ273" si="404">AQ272</f>
        <v>0</v>
      </c>
      <c r="AR273" s="318">
        <f t="shared" ref="AR273" si="405">AR272</f>
        <v>0</v>
      </c>
      <c r="AS273" s="318">
        <f t="shared" ref="AS273" si="406">AS272</f>
        <v>0</v>
      </c>
      <c r="AT273" s="318">
        <f t="shared" ref="AT273" si="407">AT272</f>
        <v>0</v>
      </c>
      <c r="AU273" s="318">
        <f t="shared" ref="AU273" si="408">AU272</f>
        <v>0</v>
      </c>
      <c r="AV273" s="318">
        <f t="shared" ref="AV273" si="409">AV272</f>
        <v>0</v>
      </c>
      <c r="AW273" s="318">
        <f t="shared" ref="AW273" si="410">AW272</f>
        <v>0</v>
      </c>
      <c r="AX273" s="234"/>
    </row>
    <row r="274" spans="1:51" hidden="1" outlineLevel="1">
      <c r="B274" s="251"/>
      <c r="C274" s="242"/>
      <c r="D274" s="228"/>
      <c r="E274" s="228"/>
      <c r="F274" s="228"/>
      <c r="G274" s="228"/>
      <c r="H274" s="228"/>
      <c r="I274" s="228"/>
      <c r="J274" s="228"/>
      <c r="K274" s="228"/>
      <c r="L274" s="228"/>
      <c r="M274" s="228"/>
      <c r="N274" s="228"/>
      <c r="O274" s="228"/>
      <c r="P274" s="228"/>
      <c r="Q274" s="228"/>
      <c r="R274" s="228"/>
      <c r="S274" s="228"/>
      <c r="T274" s="228"/>
      <c r="U274" s="228"/>
      <c r="V274" s="228"/>
      <c r="W274" s="228"/>
      <c r="X274" s="228"/>
      <c r="Y274" s="228"/>
      <c r="Z274" s="228"/>
      <c r="AA274" s="228"/>
      <c r="AB274" s="228"/>
      <c r="AC274" s="228"/>
      <c r="AD274" s="228"/>
      <c r="AE274" s="228"/>
      <c r="AF274" s="228"/>
      <c r="AG274" s="228"/>
      <c r="AH274" s="228"/>
      <c r="AI274" s="228"/>
      <c r="AJ274" s="329"/>
      <c r="AK274" s="329"/>
      <c r="AL274" s="319"/>
      <c r="AM274" s="319"/>
      <c r="AN274" s="319"/>
      <c r="AO274" s="319"/>
      <c r="AP274" s="319"/>
      <c r="AQ274" s="319"/>
      <c r="AR274" s="319"/>
      <c r="AS274" s="319"/>
      <c r="AT274" s="319"/>
      <c r="AU274" s="319"/>
      <c r="AV274" s="319"/>
      <c r="AW274" s="319"/>
      <c r="AX274" s="243"/>
    </row>
    <row r="275" spans="1:51" ht="30" hidden="1" outlineLevel="1">
      <c r="A275" s="396">
        <v>13</v>
      </c>
      <c r="B275" s="250" t="s">
        <v>331</v>
      </c>
      <c r="C275" s="228" t="s">
        <v>313</v>
      </c>
      <c r="D275" s="232"/>
      <c r="E275" s="232"/>
      <c r="F275" s="232"/>
      <c r="G275" s="232"/>
      <c r="H275" s="232"/>
      <c r="I275" s="232"/>
      <c r="J275" s="232"/>
      <c r="K275" s="232"/>
      <c r="L275" s="232"/>
      <c r="M275" s="232"/>
      <c r="N275" s="232"/>
      <c r="O275" s="232"/>
      <c r="P275" s="232"/>
      <c r="Q275" s="232"/>
      <c r="R275" s="232"/>
      <c r="S275" s="232"/>
      <c r="T275" s="232"/>
      <c r="U275" s="232">
        <v>12</v>
      </c>
      <c r="V275" s="232"/>
      <c r="W275" s="232"/>
      <c r="X275" s="232"/>
      <c r="Y275" s="232"/>
      <c r="Z275" s="232"/>
      <c r="AA275" s="232"/>
      <c r="AB275" s="232"/>
      <c r="AC275" s="232"/>
      <c r="AD275" s="232"/>
      <c r="AE275" s="232"/>
      <c r="AF275" s="232"/>
      <c r="AG275" s="232"/>
      <c r="AH275" s="232"/>
      <c r="AI275" s="564"/>
      <c r="AJ275" s="317"/>
      <c r="AK275" s="317"/>
      <c r="AL275" s="317"/>
      <c r="AM275" s="317"/>
      <c r="AN275" s="317"/>
      <c r="AO275" s="317"/>
      <c r="AP275" s="317"/>
      <c r="AQ275" s="322"/>
      <c r="AR275" s="322"/>
      <c r="AS275" s="322"/>
      <c r="AT275" s="322"/>
      <c r="AU275" s="322"/>
      <c r="AV275" s="322"/>
      <c r="AW275" s="322"/>
      <c r="AX275" s="233">
        <f>SUM(AJ275:AW275)</f>
        <v>0</v>
      </c>
    </row>
    <row r="276" spans="1:51" hidden="1" outlineLevel="1">
      <c r="B276" s="231" t="s">
        <v>393</v>
      </c>
      <c r="C276" s="228" t="s">
        <v>315</v>
      </c>
      <c r="D276" s="232"/>
      <c r="E276" s="232"/>
      <c r="F276" s="232"/>
      <c r="G276" s="232"/>
      <c r="H276" s="232"/>
      <c r="I276" s="232"/>
      <c r="J276" s="232"/>
      <c r="K276" s="232"/>
      <c r="L276" s="232"/>
      <c r="M276" s="232"/>
      <c r="N276" s="232"/>
      <c r="O276" s="232"/>
      <c r="P276" s="232"/>
      <c r="Q276" s="232"/>
      <c r="R276" s="232"/>
      <c r="S276" s="232"/>
      <c r="T276" s="232"/>
      <c r="U276" s="232">
        <f>U275</f>
        <v>12</v>
      </c>
      <c r="V276" s="232"/>
      <c r="W276" s="232"/>
      <c r="X276" s="232"/>
      <c r="Y276" s="232"/>
      <c r="Z276" s="232"/>
      <c r="AA276" s="232"/>
      <c r="AB276" s="232"/>
      <c r="AC276" s="232"/>
      <c r="AD276" s="232"/>
      <c r="AE276" s="232"/>
      <c r="AF276" s="232"/>
      <c r="AG276" s="232"/>
      <c r="AH276" s="232"/>
      <c r="AI276" s="564"/>
      <c r="AJ276" s="318">
        <f>AJ275</f>
        <v>0</v>
      </c>
      <c r="AK276" s="318">
        <f t="shared" ref="AK276" si="411">AK275</f>
        <v>0</v>
      </c>
      <c r="AL276" s="318">
        <f t="shared" ref="AL276" si="412">AL275</f>
        <v>0</v>
      </c>
      <c r="AM276" s="318">
        <f t="shared" ref="AM276" si="413">AM275</f>
        <v>0</v>
      </c>
      <c r="AN276" s="318">
        <f t="shared" ref="AN276" si="414">AN275</f>
        <v>0</v>
      </c>
      <c r="AO276" s="318">
        <f t="shared" ref="AO276" si="415">AO275</f>
        <v>0</v>
      </c>
      <c r="AP276" s="318">
        <f t="shared" ref="AP276" si="416">AP275</f>
        <v>0</v>
      </c>
      <c r="AQ276" s="318">
        <f t="shared" ref="AQ276" si="417">AQ275</f>
        <v>0</v>
      </c>
      <c r="AR276" s="318">
        <f t="shared" ref="AR276" si="418">AR275</f>
        <v>0</v>
      </c>
      <c r="AS276" s="318">
        <f t="shared" ref="AS276" si="419">AS275</f>
        <v>0</v>
      </c>
      <c r="AT276" s="318">
        <f t="shared" ref="AT276" si="420">AT275</f>
        <v>0</v>
      </c>
      <c r="AU276" s="318">
        <f t="shared" ref="AU276" si="421">AU275</f>
        <v>0</v>
      </c>
      <c r="AV276" s="318">
        <f t="shared" ref="AV276" si="422">AV275</f>
        <v>0</v>
      </c>
      <c r="AW276" s="318">
        <f t="shared" ref="AW276" si="423">AW275</f>
        <v>0</v>
      </c>
      <c r="AX276" s="243"/>
    </row>
    <row r="277" spans="1:51" hidden="1" outlineLevel="1">
      <c r="B277" s="251"/>
      <c r="C277" s="242"/>
      <c r="D277" s="228"/>
      <c r="E277" s="228"/>
      <c r="F277" s="228"/>
      <c r="G277" s="228"/>
      <c r="H277" s="228"/>
      <c r="I277" s="228"/>
      <c r="J277" s="228"/>
      <c r="K277" s="228"/>
      <c r="L277" s="228"/>
      <c r="M277" s="228"/>
      <c r="N277" s="228"/>
      <c r="O277" s="228"/>
      <c r="P277" s="228"/>
      <c r="Q277" s="228"/>
      <c r="R277" s="228"/>
      <c r="S277" s="228"/>
      <c r="T277" s="228"/>
      <c r="U277" s="228"/>
      <c r="V277" s="228"/>
      <c r="W277" s="228"/>
      <c r="X277" s="228"/>
      <c r="Y277" s="228"/>
      <c r="Z277" s="228"/>
      <c r="AA277" s="228"/>
      <c r="AB277" s="228"/>
      <c r="AC277" s="228"/>
      <c r="AD277" s="228"/>
      <c r="AE277" s="228"/>
      <c r="AF277" s="228"/>
      <c r="AG277" s="228"/>
      <c r="AH277" s="228"/>
      <c r="AI277" s="228"/>
      <c r="AJ277" s="319"/>
      <c r="AK277" s="319"/>
      <c r="AL277" s="319"/>
      <c r="AM277" s="319"/>
      <c r="AN277" s="319"/>
      <c r="AO277" s="319"/>
      <c r="AP277" s="319"/>
      <c r="AQ277" s="319"/>
      <c r="AR277" s="319"/>
      <c r="AS277" s="319"/>
      <c r="AT277" s="319"/>
      <c r="AU277" s="319"/>
      <c r="AV277" s="319"/>
      <c r="AW277" s="319"/>
      <c r="AX277" s="243"/>
    </row>
    <row r="278" spans="1:51" ht="15.75" hidden="1" outlineLevel="1">
      <c r="B278" s="225" t="s">
        <v>332</v>
      </c>
      <c r="C278" s="226"/>
      <c r="D278" s="227"/>
      <c r="E278" s="227"/>
      <c r="F278" s="227"/>
      <c r="G278" s="227"/>
      <c r="H278" s="227"/>
      <c r="I278" s="227"/>
      <c r="J278" s="227"/>
      <c r="K278" s="227"/>
      <c r="L278" s="227"/>
      <c r="M278" s="227"/>
      <c r="N278" s="227"/>
      <c r="O278" s="227"/>
      <c r="P278" s="227"/>
      <c r="Q278" s="227"/>
      <c r="R278" s="227"/>
      <c r="S278" s="227"/>
      <c r="T278" s="227"/>
      <c r="U278" s="227"/>
      <c r="V278" s="227"/>
      <c r="W278" s="226"/>
      <c r="X278" s="226"/>
      <c r="Y278" s="226"/>
      <c r="Z278" s="226"/>
      <c r="AA278" s="226"/>
      <c r="AB278" s="226"/>
      <c r="AC278" s="226"/>
      <c r="AD278" s="226"/>
      <c r="AE278" s="226"/>
      <c r="AF278" s="226"/>
      <c r="AG278" s="226"/>
      <c r="AH278" s="226"/>
      <c r="AI278" s="226"/>
      <c r="AJ278" s="321"/>
      <c r="AK278" s="321"/>
      <c r="AL278" s="321"/>
      <c r="AM278" s="321"/>
      <c r="AN278" s="321"/>
      <c r="AO278" s="321"/>
      <c r="AP278" s="321"/>
      <c r="AQ278" s="321"/>
      <c r="AR278" s="321"/>
      <c r="AS278" s="321"/>
      <c r="AT278" s="321"/>
      <c r="AU278" s="321"/>
      <c r="AV278" s="321"/>
      <c r="AW278" s="321"/>
      <c r="AX278" s="229"/>
    </row>
    <row r="279" spans="1:51" hidden="1" outlineLevel="1">
      <c r="A279" s="396">
        <v>14</v>
      </c>
      <c r="B279" s="251" t="s">
        <v>333</v>
      </c>
      <c r="C279" s="228" t="s">
        <v>313</v>
      </c>
      <c r="D279" s="232"/>
      <c r="E279" s="232"/>
      <c r="F279" s="232"/>
      <c r="G279" s="232"/>
      <c r="H279" s="232"/>
      <c r="I279" s="232"/>
      <c r="J279" s="232"/>
      <c r="K279" s="232"/>
      <c r="L279" s="232"/>
      <c r="M279" s="232"/>
      <c r="N279" s="232"/>
      <c r="O279" s="232"/>
      <c r="P279" s="232"/>
      <c r="Q279" s="232"/>
      <c r="R279" s="232"/>
      <c r="S279" s="232"/>
      <c r="T279" s="232"/>
      <c r="U279" s="232">
        <v>12</v>
      </c>
      <c r="V279" s="232"/>
      <c r="W279" s="232"/>
      <c r="X279" s="232"/>
      <c r="Y279" s="232"/>
      <c r="Z279" s="232"/>
      <c r="AA279" s="232"/>
      <c r="AB279" s="232"/>
      <c r="AC279" s="232"/>
      <c r="AD279" s="232"/>
      <c r="AE279" s="232"/>
      <c r="AF279" s="232"/>
      <c r="AG279" s="232"/>
      <c r="AH279" s="232"/>
      <c r="AI279" s="564"/>
      <c r="AJ279" s="317"/>
      <c r="AK279" s="317"/>
      <c r="AL279" s="317"/>
      <c r="AM279" s="317"/>
      <c r="AN279" s="317"/>
      <c r="AO279" s="317"/>
      <c r="AP279" s="317"/>
      <c r="AQ279" s="317"/>
      <c r="AR279" s="317"/>
      <c r="AS279" s="317"/>
      <c r="AT279" s="317"/>
      <c r="AU279" s="317"/>
      <c r="AV279" s="317"/>
      <c r="AW279" s="317"/>
      <c r="AX279" s="233">
        <f>SUM(AJ279:AW279)</f>
        <v>0</v>
      </c>
    </row>
    <row r="280" spans="1:51" hidden="1" outlineLevel="1">
      <c r="B280" s="231" t="s">
        <v>393</v>
      </c>
      <c r="C280" s="228" t="s">
        <v>315</v>
      </c>
      <c r="D280" s="232"/>
      <c r="E280" s="232"/>
      <c r="F280" s="232"/>
      <c r="G280" s="232"/>
      <c r="H280" s="232"/>
      <c r="I280" s="232"/>
      <c r="J280" s="232"/>
      <c r="K280" s="232"/>
      <c r="L280" s="232"/>
      <c r="M280" s="232"/>
      <c r="N280" s="232"/>
      <c r="O280" s="232"/>
      <c r="P280" s="232"/>
      <c r="Q280" s="232"/>
      <c r="R280" s="232"/>
      <c r="S280" s="232"/>
      <c r="T280" s="232"/>
      <c r="U280" s="232">
        <f>U279</f>
        <v>12</v>
      </c>
      <c r="V280" s="232"/>
      <c r="W280" s="232"/>
      <c r="X280" s="232"/>
      <c r="Y280" s="232"/>
      <c r="Z280" s="232"/>
      <c r="AA280" s="232"/>
      <c r="AB280" s="232"/>
      <c r="AC280" s="232"/>
      <c r="AD280" s="232"/>
      <c r="AE280" s="232"/>
      <c r="AF280" s="232"/>
      <c r="AG280" s="232"/>
      <c r="AH280" s="232"/>
      <c r="AI280" s="564"/>
      <c r="AJ280" s="318">
        <f>AJ279</f>
        <v>0</v>
      </c>
      <c r="AK280" s="318">
        <f t="shared" ref="AK280" si="424">AK279</f>
        <v>0</v>
      </c>
      <c r="AL280" s="318">
        <f t="shared" ref="AL280" si="425">AL279</f>
        <v>0</v>
      </c>
      <c r="AM280" s="318">
        <f t="shared" ref="AM280" si="426">AM279</f>
        <v>0</v>
      </c>
      <c r="AN280" s="318">
        <f t="shared" ref="AN280" si="427">AN279</f>
        <v>0</v>
      </c>
      <c r="AO280" s="318">
        <f t="shared" ref="AO280" si="428">AO279</f>
        <v>0</v>
      </c>
      <c r="AP280" s="318">
        <f t="shared" ref="AP280" si="429">AP279</f>
        <v>0</v>
      </c>
      <c r="AQ280" s="318">
        <f t="shared" ref="AQ280" si="430">AQ279</f>
        <v>0</v>
      </c>
      <c r="AR280" s="318">
        <f t="shared" ref="AR280" si="431">AR279</f>
        <v>0</v>
      </c>
      <c r="AS280" s="318">
        <f t="shared" ref="AS280" si="432">AS279</f>
        <v>0</v>
      </c>
      <c r="AT280" s="318">
        <f t="shared" ref="AT280" si="433">AT279</f>
        <v>0</v>
      </c>
      <c r="AU280" s="318">
        <f t="shared" ref="AU280" si="434">AU279</f>
        <v>0</v>
      </c>
      <c r="AV280" s="318">
        <f t="shared" ref="AV280" si="435">AV279</f>
        <v>0</v>
      </c>
      <c r="AW280" s="318">
        <f t="shared" ref="AW280" si="436">AW279</f>
        <v>0</v>
      </c>
      <c r="AX280" s="234"/>
    </row>
    <row r="281" spans="1:51" hidden="1" outlineLevel="1">
      <c r="B281" s="251"/>
      <c r="C281" s="242"/>
      <c r="D281" s="228"/>
      <c r="E281" s="228"/>
      <c r="F281" s="228"/>
      <c r="G281" s="228"/>
      <c r="H281" s="228"/>
      <c r="I281" s="228"/>
      <c r="J281" s="228"/>
      <c r="K281" s="228"/>
      <c r="L281" s="228"/>
      <c r="M281" s="228"/>
      <c r="N281" s="228"/>
      <c r="O281" s="228"/>
      <c r="P281" s="228"/>
      <c r="Q281" s="228"/>
      <c r="R281" s="228"/>
      <c r="S281" s="228"/>
      <c r="T281" s="228"/>
      <c r="U281" s="357"/>
      <c r="V281" s="228"/>
      <c r="W281" s="228"/>
      <c r="X281" s="228"/>
      <c r="Y281" s="228"/>
      <c r="Z281" s="228"/>
      <c r="AA281" s="228"/>
      <c r="AB281" s="228"/>
      <c r="AC281" s="228"/>
      <c r="AD281" s="228"/>
      <c r="AE281" s="228"/>
      <c r="AF281" s="228"/>
      <c r="AG281" s="228"/>
      <c r="AH281" s="228"/>
      <c r="AI281" s="228"/>
      <c r="AJ281" s="319"/>
      <c r="AK281" s="319"/>
      <c r="AL281" s="319"/>
      <c r="AM281" s="319"/>
      <c r="AN281" s="319"/>
      <c r="AO281" s="319"/>
      <c r="AP281" s="319"/>
      <c r="AQ281" s="319"/>
      <c r="AR281" s="319"/>
      <c r="AS281" s="319"/>
      <c r="AT281" s="319"/>
      <c r="AU281" s="319"/>
      <c r="AV281" s="319"/>
      <c r="AW281" s="319"/>
      <c r="AX281" s="238"/>
      <c r="AY281" s="473"/>
    </row>
    <row r="282" spans="1:51" s="220" customFormat="1" ht="15.75" hidden="1" outlineLevel="1">
      <c r="A282" s="396"/>
      <c r="B282" s="225" t="s">
        <v>334</v>
      </c>
      <c r="C282" s="228"/>
      <c r="D282" s="228"/>
      <c r="E282" s="228"/>
      <c r="F282" s="228"/>
      <c r="G282" s="228"/>
      <c r="H282" s="228"/>
      <c r="I282" s="228"/>
      <c r="J282" s="228"/>
      <c r="K282" s="228"/>
      <c r="L282" s="228"/>
      <c r="M282" s="228"/>
      <c r="N282" s="228"/>
      <c r="O282" s="228"/>
      <c r="P282" s="228"/>
      <c r="Q282" s="228"/>
      <c r="R282" s="228"/>
      <c r="S282" s="228"/>
      <c r="T282" s="228"/>
      <c r="U282" s="228"/>
      <c r="V282" s="228"/>
      <c r="W282" s="228"/>
      <c r="X282" s="228"/>
      <c r="Y282" s="228"/>
      <c r="Z282" s="228"/>
      <c r="AA282" s="228"/>
      <c r="AB282" s="228"/>
      <c r="AC282" s="228"/>
      <c r="AD282" s="228"/>
      <c r="AE282" s="228"/>
      <c r="AF282" s="228"/>
      <c r="AG282" s="228"/>
      <c r="AH282" s="228"/>
      <c r="AI282" s="228"/>
      <c r="AJ282" s="319"/>
      <c r="AK282" s="319"/>
      <c r="AL282" s="319"/>
      <c r="AM282" s="319"/>
      <c r="AN282" s="319"/>
      <c r="AO282" s="319"/>
      <c r="AP282" s="323"/>
      <c r="AQ282" s="323"/>
      <c r="AR282" s="323"/>
      <c r="AS282" s="323"/>
      <c r="AT282" s="323"/>
      <c r="AU282" s="323"/>
      <c r="AV282" s="323"/>
      <c r="AW282" s="323"/>
      <c r="AX282" s="393"/>
      <c r="AY282" s="474"/>
    </row>
    <row r="283" spans="1:51" hidden="1" outlineLevel="1">
      <c r="A283" s="396">
        <v>15</v>
      </c>
      <c r="B283" s="231" t="s">
        <v>335</v>
      </c>
      <c r="C283" s="228" t="s">
        <v>313</v>
      </c>
      <c r="D283" s="232"/>
      <c r="E283" s="232"/>
      <c r="F283" s="232"/>
      <c r="G283" s="232"/>
      <c r="H283" s="232"/>
      <c r="I283" s="232"/>
      <c r="J283" s="232"/>
      <c r="K283" s="232"/>
      <c r="L283" s="232"/>
      <c r="M283" s="232"/>
      <c r="N283" s="232"/>
      <c r="O283" s="232"/>
      <c r="P283" s="232"/>
      <c r="Q283" s="232"/>
      <c r="R283" s="232"/>
      <c r="S283" s="232"/>
      <c r="T283" s="232"/>
      <c r="U283" s="232">
        <v>0</v>
      </c>
      <c r="V283" s="232"/>
      <c r="W283" s="232"/>
      <c r="X283" s="232"/>
      <c r="Y283" s="232"/>
      <c r="Z283" s="232"/>
      <c r="AA283" s="232"/>
      <c r="AB283" s="232"/>
      <c r="AC283" s="232"/>
      <c r="AD283" s="232"/>
      <c r="AE283" s="232"/>
      <c r="AF283" s="232"/>
      <c r="AG283" s="232"/>
      <c r="AH283" s="232"/>
      <c r="AI283" s="564"/>
      <c r="AJ283" s="317"/>
      <c r="AK283" s="317"/>
      <c r="AL283" s="317"/>
      <c r="AM283" s="317"/>
      <c r="AN283" s="317"/>
      <c r="AO283" s="317"/>
      <c r="AP283" s="317"/>
      <c r="AQ283" s="317"/>
      <c r="AR283" s="317"/>
      <c r="AS283" s="317"/>
      <c r="AT283" s="317"/>
      <c r="AU283" s="317"/>
      <c r="AV283" s="317"/>
      <c r="AW283" s="317"/>
      <c r="AX283" s="233">
        <f>SUM(AJ283:AW283)</f>
        <v>0</v>
      </c>
    </row>
    <row r="284" spans="1:51" hidden="1" outlineLevel="1">
      <c r="B284" s="231" t="s">
        <v>393</v>
      </c>
      <c r="C284" s="228" t="s">
        <v>315</v>
      </c>
      <c r="D284" s="232"/>
      <c r="E284" s="232"/>
      <c r="F284" s="232"/>
      <c r="G284" s="232"/>
      <c r="H284" s="232"/>
      <c r="I284" s="232"/>
      <c r="J284" s="232"/>
      <c r="K284" s="232"/>
      <c r="L284" s="232"/>
      <c r="M284" s="232"/>
      <c r="N284" s="232"/>
      <c r="O284" s="232"/>
      <c r="P284" s="232"/>
      <c r="Q284" s="232"/>
      <c r="R284" s="232"/>
      <c r="S284" s="232"/>
      <c r="T284" s="232"/>
      <c r="U284" s="232">
        <f>U283</f>
        <v>0</v>
      </c>
      <c r="V284" s="232"/>
      <c r="W284" s="232"/>
      <c r="X284" s="232"/>
      <c r="Y284" s="232"/>
      <c r="Z284" s="232"/>
      <c r="AA284" s="232"/>
      <c r="AB284" s="232"/>
      <c r="AC284" s="232"/>
      <c r="AD284" s="232"/>
      <c r="AE284" s="232"/>
      <c r="AF284" s="232"/>
      <c r="AG284" s="232"/>
      <c r="AH284" s="232"/>
      <c r="AI284" s="564"/>
      <c r="AJ284" s="318">
        <f>AJ283</f>
        <v>0</v>
      </c>
      <c r="AK284" s="318">
        <f t="shared" ref="AK284:AW284" si="437">AK283</f>
        <v>0</v>
      </c>
      <c r="AL284" s="318">
        <f t="shared" si="437"/>
        <v>0</v>
      </c>
      <c r="AM284" s="318">
        <f t="shared" si="437"/>
        <v>0</v>
      </c>
      <c r="AN284" s="318">
        <f t="shared" si="437"/>
        <v>0</v>
      </c>
      <c r="AO284" s="318">
        <f t="shared" si="437"/>
        <v>0</v>
      </c>
      <c r="AP284" s="318">
        <f t="shared" si="437"/>
        <v>0</v>
      </c>
      <c r="AQ284" s="318">
        <f t="shared" si="437"/>
        <v>0</v>
      </c>
      <c r="AR284" s="318">
        <f t="shared" si="437"/>
        <v>0</v>
      </c>
      <c r="AS284" s="318">
        <f t="shared" si="437"/>
        <v>0</v>
      </c>
      <c r="AT284" s="318">
        <f t="shared" si="437"/>
        <v>0</v>
      </c>
      <c r="AU284" s="318">
        <f t="shared" si="437"/>
        <v>0</v>
      </c>
      <c r="AV284" s="318">
        <f t="shared" si="437"/>
        <v>0</v>
      </c>
      <c r="AW284" s="318">
        <f t="shared" si="437"/>
        <v>0</v>
      </c>
      <c r="AX284" s="234"/>
    </row>
    <row r="285" spans="1:51" hidden="1" outlineLevel="1">
      <c r="B285" s="251"/>
      <c r="C285" s="242"/>
      <c r="D285" s="228"/>
      <c r="E285" s="228"/>
      <c r="F285" s="228"/>
      <c r="G285" s="228"/>
      <c r="H285" s="228"/>
      <c r="I285" s="228"/>
      <c r="J285" s="228"/>
      <c r="K285" s="228"/>
      <c r="L285" s="228"/>
      <c r="M285" s="228"/>
      <c r="N285" s="228"/>
      <c r="O285" s="228"/>
      <c r="P285" s="228"/>
      <c r="Q285" s="228"/>
      <c r="R285" s="228"/>
      <c r="S285" s="228"/>
      <c r="T285" s="228"/>
      <c r="U285" s="228"/>
      <c r="V285" s="228"/>
      <c r="W285" s="228"/>
      <c r="X285" s="228"/>
      <c r="Y285" s="228"/>
      <c r="Z285" s="228"/>
      <c r="AA285" s="228"/>
      <c r="AB285" s="228"/>
      <c r="AC285" s="228"/>
      <c r="AD285" s="228"/>
      <c r="AE285" s="228"/>
      <c r="AF285" s="228"/>
      <c r="AG285" s="228"/>
      <c r="AH285" s="228"/>
      <c r="AI285" s="228"/>
      <c r="AJ285" s="319"/>
      <c r="AK285" s="319"/>
      <c r="AL285" s="319"/>
      <c r="AM285" s="319"/>
      <c r="AN285" s="319"/>
      <c r="AO285" s="319"/>
      <c r="AP285" s="319"/>
      <c r="AQ285" s="319"/>
      <c r="AR285" s="319"/>
      <c r="AS285" s="319"/>
      <c r="AT285" s="319"/>
      <c r="AU285" s="319"/>
      <c r="AV285" s="319"/>
      <c r="AW285" s="319"/>
      <c r="AX285" s="243"/>
    </row>
    <row r="286" spans="1:51" s="220" customFormat="1" hidden="1" outlineLevel="1">
      <c r="A286" s="396">
        <v>16</v>
      </c>
      <c r="B286" s="260" t="s">
        <v>336</v>
      </c>
      <c r="C286" s="228" t="s">
        <v>313</v>
      </c>
      <c r="D286" s="232"/>
      <c r="E286" s="232"/>
      <c r="F286" s="232"/>
      <c r="G286" s="232"/>
      <c r="H286" s="232"/>
      <c r="I286" s="232"/>
      <c r="J286" s="232"/>
      <c r="K286" s="232"/>
      <c r="L286" s="232"/>
      <c r="M286" s="232"/>
      <c r="N286" s="232"/>
      <c r="O286" s="232"/>
      <c r="P286" s="232"/>
      <c r="Q286" s="232"/>
      <c r="R286" s="232"/>
      <c r="S286" s="232"/>
      <c r="T286" s="232"/>
      <c r="U286" s="232">
        <v>0</v>
      </c>
      <c r="V286" s="232"/>
      <c r="W286" s="232"/>
      <c r="X286" s="232"/>
      <c r="Y286" s="232"/>
      <c r="Z286" s="232"/>
      <c r="AA286" s="232"/>
      <c r="AB286" s="232"/>
      <c r="AC286" s="232"/>
      <c r="AD286" s="232"/>
      <c r="AE286" s="232"/>
      <c r="AF286" s="232"/>
      <c r="AG286" s="232"/>
      <c r="AH286" s="232"/>
      <c r="AI286" s="564"/>
      <c r="AJ286" s="317"/>
      <c r="AK286" s="317"/>
      <c r="AL286" s="317"/>
      <c r="AM286" s="317"/>
      <c r="AN286" s="317"/>
      <c r="AO286" s="317"/>
      <c r="AP286" s="317"/>
      <c r="AQ286" s="317"/>
      <c r="AR286" s="317"/>
      <c r="AS286" s="317"/>
      <c r="AT286" s="317"/>
      <c r="AU286" s="317"/>
      <c r="AV286" s="317"/>
      <c r="AW286" s="317"/>
      <c r="AX286" s="233">
        <f>SUM(AJ286:AW286)</f>
        <v>0</v>
      </c>
    </row>
    <row r="287" spans="1:51" s="220" customFormat="1" hidden="1" outlineLevel="1">
      <c r="A287" s="396"/>
      <c r="B287" s="260" t="s">
        <v>393</v>
      </c>
      <c r="C287" s="228" t="s">
        <v>315</v>
      </c>
      <c r="D287" s="232"/>
      <c r="E287" s="232"/>
      <c r="F287" s="232"/>
      <c r="G287" s="232"/>
      <c r="H287" s="232"/>
      <c r="I287" s="232"/>
      <c r="J287" s="232"/>
      <c r="K287" s="232"/>
      <c r="L287" s="232"/>
      <c r="M287" s="232"/>
      <c r="N287" s="232"/>
      <c r="O287" s="232"/>
      <c r="P287" s="232"/>
      <c r="Q287" s="232"/>
      <c r="R287" s="232"/>
      <c r="S287" s="232"/>
      <c r="T287" s="232"/>
      <c r="U287" s="232">
        <f>U286</f>
        <v>0</v>
      </c>
      <c r="V287" s="232"/>
      <c r="W287" s="232"/>
      <c r="X287" s="232"/>
      <c r="Y287" s="232"/>
      <c r="Z287" s="232"/>
      <c r="AA287" s="232"/>
      <c r="AB287" s="232"/>
      <c r="AC287" s="232"/>
      <c r="AD287" s="232"/>
      <c r="AE287" s="232"/>
      <c r="AF287" s="232"/>
      <c r="AG287" s="232"/>
      <c r="AH287" s="232"/>
      <c r="AI287" s="564"/>
      <c r="AJ287" s="318">
        <f>AJ286</f>
        <v>0</v>
      </c>
      <c r="AK287" s="318">
        <f t="shared" ref="AK287:AW287" si="438">AK286</f>
        <v>0</v>
      </c>
      <c r="AL287" s="318">
        <f t="shared" si="438"/>
        <v>0</v>
      </c>
      <c r="AM287" s="318">
        <f t="shared" si="438"/>
        <v>0</v>
      </c>
      <c r="AN287" s="318">
        <f t="shared" si="438"/>
        <v>0</v>
      </c>
      <c r="AO287" s="318">
        <f t="shared" si="438"/>
        <v>0</v>
      </c>
      <c r="AP287" s="318">
        <f t="shared" si="438"/>
        <v>0</v>
      </c>
      <c r="AQ287" s="318">
        <f t="shared" si="438"/>
        <v>0</v>
      </c>
      <c r="AR287" s="318">
        <f t="shared" si="438"/>
        <v>0</v>
      </c>
      <c r="AS287" s="318">
        <f t="shared" si="438"/>
        <v>0</v>
      </c>
      <c r="AT287" s="318">
        <f t="shared" si="438"/>
        <v>0</v>
      </c>
      <c r="AU287" s="318">
        <f t="shared" si="438"/>
        <v>0</v>
      </c>
      <c r="AV287" s="318">
        <f t="shared" si="438"/>
        <v>0</v>
      </c>
      <c r="AW287" s="318">
        <f t="shared" si="438"/>
        <v>0</v>
      </c>
      <c r="AX287" s="234"/>
    </row>
    <row r="288" spans="1:51" s="220" customFormat="1" hidden="1" outlineLevel="1">
      <c r="A288" s="396"/>
      <c r="B288" s="260"/>
      <c r="C288" s="228"/>
      <c r="D288" s="228"/>
      <c r="E288" s="228"/>
      <c r="F288" s="228"/>
      <c r="G288" s="228"/>
      <c r="H288" s="228"/>
      <c r="I288" s="228"/>
      <c r="J288" s="228"/>
      <c r="K288" s="228"/>
      <c r="L288" s="228"/>
      <c r="M288" s="228"/>
      <c r="N288" s="228"/>
      <c r="O288" s="228"/>
      <c r="P288" s="228"/>
      <c r="Q288" s="228"/>
      <c r="R288" s="228"/>
      <c r="S288" s="228"/>
      <c r="T288" s="228"/>
      <c r="U288" s="228"/>
      <c r="V288" s="228"/>
      <c r="W288" s="228"/>
      <c r="X288" s="228"/>
      <c r="Y288" s="228"/>
      <c r="Z288" s="228"/>
      <c r="AA288" s="228"/>
      <c r="AB288" s="228"/>
      <c r="AC288" s="228"/>
      <c r="AD288" s="228"/>
      <c r="AE288" s="228"/>
      <c r="AF288" s="228"/>
      <c r="AG288" s="228"/>
      <c r="AH288" s="228"/>
      <c r="AI288" s="228"/>
      <c r="AJ288" s="319"/>
      <c r="AK288" s="319"/>
      <c r="AL288" s="319"/>
      <c r="AM288" s="319"/>
      <c r="AN288" s="319"/>
      <c r="AO288" s="319"/>
      <c r="AP288" s="323"/>
      <c r="AQ288" s="323"/>
      <c r="AR288" s="323"/>
      <c r="AS288" s="323"/>
      <c r="AT288" s="323"/>
      <c r="AU288" s="323"/>
      <c r="AV288" s="323"/>
      <c r="AW288" s="323"/>
      <c r="AX288" s="249"/>
    </row>
    <row r="289" spans="1:51" ht="15.75" outlineLevel="1">
      <c r="B289" s="395" t="s">
        <v>337</v>
      </c>
      <c r="C289" s="256"/>
      <c r="D289" s="227"/>
      <c r="E289" s="226"/>
      <c r="F289" s="226"/>
      <c r="G289" s="226"/>
      <c r="H289" s="226"/>
      <c r="I289" s="226"/>
      <c r="J289" s="226"/>
      <c r="K289" s="226"/>
      <c r="L289" s="226"/>
      <c r="M289" s="226"/>
      <c r="N289" s="226"/>
      <c r="O289" s="226"/>
      <c r="P289" s="226"/>
      <c r="Q289" s="226"/>
      <c r="R289" s="226"/>
      <c r="S289" s="226"/>
      <c r="T289" s="226"/>
      <c r="U289" s="227"/>
      <c r="V289" s="226"/>
      <c r="W289" s="226"/>
      <c r="X289" s="226"/>
      <c r="Y289" s="226"/>
      <c r="Z289" s="226"/>
      <c r="AA289" s="226"/>
      <c r="AB289" s="226"/>
      <c r="AC289" s="226"/>
      <c r="AD289" s="226"/>
      <c r="AE289" s="226"/>
      <c r="AF289" s="226"/>
      <c r="AG289" s="226"/>
      <c r="AH289" s="226"/>
      <c r="AI289" s="226"/>
      <c r="AJ289" s="321"/>
      <c r="AK289" s="321"/>
      <c r="AL289" s="321"/>
      <c r="AM289" s="321"/>
      <c r="AN289" s="321"/>
      <c r="AO289" s="321"/>
      <c r="AP289" s="321"/>
      <c r="AQ289" s="321"/>
      <c r="AR289" s="321"/>
      <c r="AS289" s="321"/>
      <c r="AT289" s="321"/>
      <c r="AU289" s="321"/>
      <c r="AV289" s="321"/>
      <c r="AW289" s="321"/>
      <c r="AX289" s="229"/>
    </row>
    <row r="290" spans="1:51" hidden="1" outlineLevel="1">
      <c r="A290" s="396">
        <v>17</v>
      </c>
      <c r="B290" s="250" t="s">
        <v>338</v>
      </c>
      <c r="C290" s="228" t="s">
        <v>313</v>
      </c>
      <c r="D290" s="232"/>
      <c r="E290" s="232"/>
      <c r="F290" s="232"/>
      <c r="G290" s="232"/>
      <c r="H290" s="232"/>
      <c r="I290" s="232"/>
      <c r="J290" s="232"/>
      <c r="K290" s="232"/>
      <c r="L290" s="232"/>
      <c r="M290" s="232"/>
      <c r="N290" s="232"/>
      <c r="O290" s="232"/>
      <c r="P290" s="232"/>
      <c r="Q290" s="232"/>
      <c r="R290" s="232"/>
      <c r="S290" s="232"/>
      <c r="T290" s="232"/>
      <c r="U290" s="232">
        <v>12</v>
      </c>
      <c r="V290" s="232"/>
      <c r="W290" s="232"/>
      <c r="X290" s="232"/>
      <c r="Y290" s="232"/>
      <c r="Z290" s="232"/>
      <c r="AA290" s="232"/>
      <c r="AB290" s="232"/>
      <c r="AC290" s="232"/>
      <c r="AD290" s="232"/>
      <c r="AE290" s="232"/>
      <c r="AF290" s="232"/>
      <c r="AG290" s="232"/>
      <c r="AH290" s="232"/>
      <c r="AI290" s="564"/>
      <c r="AJ290" s="333"/>
      <c r="AK290" s="317"/>
      <c r="AL290" s="317"/>
      <c r="AM290" s="317"/>
      <c r="AN290" s="317"/>
      <c r="AO290" s="317"/>
      <c r="AP290" s="317"/>
      <c r="AQ290" s="322"/>
      <c r="AR290" s="322"/>
      <c r="AS290" s="322"/>
      <c r="AT290" s="322"/>
      <c r="AU290" s="322"/>
      <c r="AV290" s="322"/>
      <c r="AW290" s="322"/>
      <c r="AX290" s="233">
        <f>SUM(AJ290:AW290)</f>
        <v>0</v>
      </c>
    </row>
    <row r="291" spans="1:51" hidden="1" outlineLevel="1">
      <c r="B291" s="231" t="s">
        <v>393</v>
      </c>
      <c r="C291" s="228" t="s">
        <v>315</v>
      </c>
      <c r="D291" s="232"/>
      <c r="E291" s="232"/>
      <c r="F291" s="232"/>
      <c r="G291" s="232"/>
      <c r="H291" s="232"/>
      <c r="I291" s="232"/>
      <c r="J291" s="232"/>
      <c r="K291" s="232"/>
      <c r="L291" s="232"/>
      <c r="M291" s="232"/>
      <c r="N291" s="232"/>
      <c r="O291" s="232"/>
      <c r="P291" s="232"/>
      <c r="Q291" s="232"/>
      <c r="R291" s="232"/>
      <c r="S291" s="232"/>
      <c r="T291" s="232"/>
      <c r="U291" s="232">
        <f>U290</f>
        <v>12</v>
      </c>
      <c r="V291" s="232"/>
      <c r="W291" s="232"/>
      <c r="X291" s="232"/>
      <c r="Y291" s="232"/>
      <c r="Z291" s="232"/>
      <c r="AA291" s="232"/>
      <c r="AB291" s="232"/>
      <c r="AC291" s="232"/>
      <c r="AD291" s="232"/>
      <c r="AE291" s="232"/>
      <c r="AF291" s="232"/>
      <c r="AG291" s="232"/>
      <c r="AH291" s="232"/>
      <c r="AI291" s="564"/>
      <c r="AJ291" s="318">
        <f>AJ290</f>
        <v>0</v>
      </c>
      <c r="AK291" s="318">
        <f t="shared" ref="AK291:AW291" si="439">AK290</f>
        <v>0</v>
      </c>
      <c r="AL291" s="318">
        <f t="shared" si="439"/>
        <v>0</v>
      </c>
      <c r="AM291" s="318">
        <f t="shared" si="439"/>
        <v>0</v>
      </c>
      <c r="AN291" s="318">
        <f t="shared" si="439"/>
        <v>0</v>
      </c>
      <c r="AO291" s="318">
        <f t="shared" si="439"/>
        <v>0</v>
      </c>
      <c r="AP291" s="318">
        <f t="shared" si="439"/>
        <v>0</v>
      </c>
      <c r="AQ291" s="318">
        <f t="shared" si="439"/>
        <v>0</v>
      </c>
      <c r="AR291" s="318">
        <f t="shared" si="439"/>
        <v>0</v>
      </c>
      <c r="AS291" s="318">
        <f t="shared" si="439"/>
        <v>0</v>
      </c>
      <c r="AT291" s="318">
        <f t="shared" si="439"/>
        <v>0</v>
      </c>
      <c r="AU291" s="318">
        <f t="shared" si="439"/>
        <v>0</v>
      </c>
      <c r="AV291" s="318">
        <f t="shared" si="439"/>
        <v>0</v>
      </c>
      <c r="AW291" s="318">
        <f t="shared" si="439"/>
        <v>0</v>
      </c>
      <c r="AX291" s="243"/>
    </row>
    <row r="292" spans="1:51" hidden="1" outlineLevel="1">
      <c r="B292" s="231"/>
      <c r="C292" s="228"/>
      <c r="D292" s="228"/>
      <c r="E292" s="228"/>
      <c r="F292" s="228"/>
      <c r="G292" s="228"/>
      <c r="H292" s="228"/>
      <c r="I292" s="228"/>
      <c r="J292" s="228"/>
      <c r="K292" s="228"/>
      <c r="L292" s="228"/>
      <c r="M292" s="228"/>
      <c r="N292" s="228"/>
      <c r="O292" s="228"/>
      <c r="P292" s="228"/>
      <c r="Q292" s="228"/>
      <c r="R292" s="228"/>
      <c r="S292" s="228"/>
      <c r="T292" s="228"/>
      <c r="U292" s="228"/>
      <c r="V292" s="228"/>
      <c r="W292" s="228"/>
      <c r="X292" s="228"/>
      <c r="Y292" s="228"/>
      <c r="Z292" s="228"/>
      <c r="AA292" s="228"/>
      <c r="AB292" s="228"/>
      <c r="AC292" s="228"/>
      <c r="AD292" s="228"/>
      <c r="AE292" s="228"/>
      <c r="AF292" s="228"/>
      <c r="AG292" s="228"/>
      <c r="AH292" s="228"/>
      <c r="AI292" s="228"/>
      <c r="AJ292" s="329"/>
      <c r="AK292" s="332"/>
      <c r="AL292" s="332"/>
      <c r="AM292" s="332"/>
      <c r="AN292" s="332"/>
      <c r="AO292" s="332"/>
      <c r="AP292" s="332"/>
      <c r="AQ292" s="332"/>
      <c r="AR292" s="332"/>
      <c r="AS292" s="332"/>
      <c r="AT292" s="332"/>
      <c r="AU292" s="332"/>
      <c r="AV292" s="332"/>
      <c r="AW292" s="332"/>
      <c r="AX292" s="243"/>
    </row>
    <row r="293" spans="1:51" outlineLevel="1">
      <c r="A293" s="396">
        <v>18</v>
      </c>
      <c r="B293" s="250" t="s">
        <v>395</v>
      </c>
      <c r="C293" s="228" t="s">
        <v>313</v>
      </c>
      <c r="D293" s="232">
        <v>2025</v>
      </c>
      <c r="E293" s="232">
        <v>2025</v>
      </c>
      <c r="F293" s="232">
        <v>2025</v>
      </c>
      <c r="G293" s="232">
        <v>2025</v>
      </c>
      <c r="H293" s="232">
        <v>2025</v>
      </c>
      <c r="I293" s="232">
        <v>2025</v>
      </c>
      <c r="J293" s="232">
        <v>2025</v>
      </c>
      <c r="K293" s="232">
        <v>2025</v>
      </c>
      <c r="L293" s="232">
        <v>2025</v>
      </c>
      <c r="M293" s="232">
        <v>2025</v>
      </c>
      <c r="N293" s="232">
        <v>2025</v>
      </c>
      <c r="O293" s="232">
        <v>2025</v>
      </c>
      <c r="P293" s="232">
        <v>2025</v>
      </c>
      <c r="Q293" s="930">
        <f>'Veridian Savings Persistence'!CU323</f>
        <v>2025</v>
      </c>
      <c r="R293" s="930">
        <f>'Veridian Savings Persistence'!CV323</f>
        <v>1399</v>
      </c>
      <c r="S293" s="930">
        <f>'Veridian Savings Persistence'!CW323</f>
        <v>1399</v>
      </c>
      <c r="T293" s="930">
        <f>'Veridian Savings Persistence'!CX323</f>
        <v>1399</v>
      </c>
      <c r="U293" s="228"/>
      <c r="V293" s="232"/>
      <c r="W293" s="232"/>
      <c r="X293" s="232"/>
      <c r="Y293" s="232"/>
      <c r="Z293" s="232"/>
      <c r="AA293" s="232"/>
      <c r="AB293" s="232"/>
      <c r="AC293" s="232"/>
      <c r="AD293" s="232"/>
      <c r="AE293" s="232"/>
      <c r="AF293" s="232"/>
      <c r="AG293" s="232"/>
      <c r="AH293" s="232"/>
      <c r="AI293" s="232"/>
      <c r="AJ293" s="333">
        <v>1</v>
      </c>
      <c r="AK293" s="317"/>
      <c r="AL293" s="317"/>
      <c r="AM293" s="317"/>
      <c r="AN293" s="317"/>
      <c r="AO293" s="317"/>
      <c r="AP293" s="317"/>
      <c r="AQ293" s="322"/>
      <c r="AR293" s="322"/>
      <c r="AS293" s="322"/>
      <c r="AT293" s="322"/>
      <c r="AU293" s="322"/>
      <c r="AV293" s="322"/>
      <c r="AW293" s="322"/>
      <c r="AX293" s="233">
        <f>SUM(AJ293:AW293)</f>
        <v>1</v>
      </c>
      <c r="AY293" s="1055">
        <f>SUM(AJ293:AW293)</f>
        <v>1</v>
      </c>
    </row>
    <row r="294" spans="1:51" outlineLevel="1">
      <c r="B294" s="231" t="s">
        <v>393</v>
      </c>
      <c r="C294" s="228" t="s">
        <v>315</v>
      </c>
      <c r="D294" s="232"/>
      <c r="E294" s="232"/>
      <c r="F294" s="232"/>
      <c r="G294" s="232"/>
      <c r="H294" s="232"/>
      <c r="I294" s="232"/>
      <c r="J294" s="232"/>
      <c r="K294" s="232"/>
      <c r="L294" s="232"/>
      <c r="M294" s="232"/>
      <c r="N294" s="232"/>
      <c r="O294" s="232"/>
      <c r="P294" s="232"/>
      <c r="Q294" s="930"/>
      <c r="R294" s="930"/>
      <c r="S294" s="930"/>
      <c r="T294" s="930"/>
      <c r="U294" s="228"/>
      <c r="V294" s="232"/>
      <c r="W294" s="232"/>
      <c r="X294" s="232"/>
      <c r="Y294" s="232"/>
      <c r="Z294" s="232"/>
      <c r="AA294" s="232"/>
      <c r="AB294" s="232"/>
      <c r="AC294" s="232"/>
      <c r="AD294" s="232"/>
      <c r="AE294" s="232"/>
      <c r="AF294" s="232"/>
      <c r="AG294" s="232"/>
      <c r="AH294" s="232"/>
      <c r="AI294" s="232"/>
      <c r="AJ294" s="318">
        <f>AJ293</f>
        <v>1</v>
      </c>
      <c r="AK294" s="318">
        <f t="shared" ref="AK294:AQ294" si="440">AK293</f>
        <v>0</v>
      </c>
      <c r="AL294" s="318">
        <f t="shared" si="440"/>
        <v>0</v>
      </c>
      <c r="AM294" s="318">
        <f t="shared" si="440"/>
        <v>0</v>
      </c>
      <c r="AN294" s="318">
        <f t="shared" si="440"/>
        <v>0</v>
      </c>
      <c r="AO294" s="318">
        <f t="shared" si="440"/>
        <v>0</v>
      </c>
      <c r="AP294" s="318">
        <f t="shared" si="440"/>
        <v>0</v>
      </c>
      <c r="AQ294" s="318">
        <f t="shared" si="440"/>
        <v>0</v>
      </c>
      <c r="AR294" s="318">
        <f t="shared" ref="AR294:AW294" si="441">AR293</f>
        <v>0</v>
      </c>
      <c r="AS294" s="318">
        <f t="shared" si="441"/>
        <v>0</v>
      </c>
      <c r="AT294" s="318">
        <f t="shared" si="441"/>
        <v>0</v>
      </c>
      <c r="AU294" s="318">
        <f t="shared" si="441"/>
        <v>0</v>
      </c>
      <c r="AV294" s="318">
        <f t="shared" si="441"/>
        <v>0</v>
      </c>
      <c r="AW294" s="318">
        <f t="shared" si="441"/>
        <v>0</v>
      </c>
      <c r="AX294" s="243"/>
      <c r="AY294" s="1055">
        <f>SUM(AJ294:AW294)</f>
        <v>1</v>
      </c>
    </row>
    <row r="295" spans="1:51" outlineLevel="1">
      <c r="B295" s="258"/>
      <c r="C295" s="228"/>
      <c r="D295" s="228"/>
      <c r="E295" s="228"/>
      <c r="F295" s="228"/>
      <c r="G295" s="228"/>
      <c r="H295" s="228"/>
      <c r="I295" s="228"/>
      <c r="J295" s="228"/>
      <c r="K295" s="228"/>
      <c r="L295" s="228"/>
      <c r="M295" s="228"/>
      <c r="N295" s="228"/>
      <c r="O295" s="228"/>
      <c r="P295" s="228"/>
      <c r="Q295" s="933"/>
      <c r="R295" s="933"/>
      <c r="S295" s="933"/>
      <c r="T295" s="933"/>
      <c r="U295" s="228"/>
      <c r="V295" s="228"/>
      <c r="W295" s="228"/>
      <c r="X295" s="228"/>
      <c r="Y295" s="228"/>
      <c r="Z295" s="228"/>
      <c r="AA295" s="228"/>
      <c r="AB295" s="228"/>
      <c r="AC295" s="228"/>
      <c r="AD295" s="228"/>
      <c r="AE295" s="228"/>
      <c r="AF295" s="228"/>
      <c r="AG295" s="228"/>
      <c r="AH295" s="228"/>
      <c r="AI295" s="228"/>
      <c r="AJ295" s="330"/>
      <c r="AK295" s="331"/>
      <c r="AL295" s="331"/>
      <c r="AM295" s="331"/>
      <c r="AN295" s="331"/>
      <c r="AO295" s="331"/>
      <c r="AP295" s="331"/>
      <c r="AQ295" s="331"/>
      <c r="AR295" s="331"/>
      <c r="AS295" s="331"/>
      <c r="AT295" s="331"/>
      <c r="AU295" s="331"/>
      <c r="AV295" s="331"/>
      <c r="AW295" s="331"/>
      <c r="AX295" s="234"/>
      <c r="AY295" s="1055">
        <f t="shared" ref="AY295:AY358" si="442">SUM(AJ295:AW295)</f>
        <v>0</v>
      </c>
    </row>
    <row r="296" spans="1:51" hidden="1" outlineLevel="1">
      <c r="A296" s="396">
        <v>19</v>
      </c>
      <c r="B296" s="250" t="s">
        <v>340</v>
      </c>
      <c r="C296" s="228" t="s">
        <v>313</v>
      </c>
      <c r="D296" s="232"/>
      <c r="E296" s="232"/>
      <c r="F296" s="232"/>
      <c r="G296" s="232"/>
      <c r="H296" s="232"/>
      <c r="I296" s="232"/>
      <c r="J296" s="232"/>
      <c r="K296" s="232"/>
      <c r="L296" s="232"/>
      <c r="M296" s="232"/>
      <c r="N296" s="232"/>
      <c r="O296" s="232"/>
      <c r="P296" s="232"/>
      <c r="Q296" s="930"/>
      <c r="R296" s="930"/>
      <c r="S296" s="930"/>
      <c r="T296" s="930"/>
      <c r="U296" s="232">
        <v>12</v>
      </c>
      <c r="V296" s="232"/>
      <c r="W296" s="232"/>
      <c r="X296" s="232"/>
      <c r="Y296" s="232"/>
      <c r="Z296" s="232"/>
      <c r="AA296" s="232"/>
      <c r="AB296" s="232"/>
      <c r="AC296" s="232"/>
      <c r="AD296" s="232"/>
      <c r="AE296" s="232"/>
      <c r="AF296" s="232"/>
      <c r="AG296" s="232"/>
      <c r="AH296" s="232"/>
      <c r="AI296" s="232"/>
      <c r="AJ296" s="333"/>
      <c r="AK296" s="317"/>
      <c r="AL296" s="317"/>
      <c r="AM296" s="317"/>
      <c r="AN296" s="317"/>
      <c r="AO296" s="317"/>
      <c r="AP296" s="317"/>
      <c r="AQ296" s="322"/>
      <c r="AR296" s="322"/>
      <c r="AS296" s="322"/>
      <c r="AT296" s="322"/>
      <c r="AU296" s="322"/>
      <c r="AV296" s="322"/>
      <c r="AW296" s="322"/>
      <c r="AX296" s="233">
        <f>SUM(AJ296:AW296)</f>
        <v>0</v>
      </c>
      <c r="AY296" s="1055">
        <f t="shared" si="442"/>
        <v>0</v>
      </c>
    </row>
    <row r="297" spans="1:51" hidden="1" outlineLevel="1">
      <c r="B297" s="231" t="s">
        <v>393</v>
      </c>
      <c r="C297" s="228" t="s">
        <v>315</v>
      </c>
      <c r="D297" s="232"/>
      <c r="E297" s="232"/>
      <c r="F297" s="232"/>
      <c r="G297" s="232"/>
      <c r="H297" s="232"/>
      <c r="I297" s="232"/>
      <c r="J297" s="232"/>
      <c r="K297" s="232"/>
      <c r="L297" s="232"/>
      <c r="M297" s="232"/>
      <c r="N297" s="232"/>
      <c r="O297" s="232"/>
      <c r="P297" s="232"/>
      <c r="Q297" s="930"/>
      <c r="R297" s="930"/>
      <c r="S297" s="930"/>
      <c r="T297" s="930"/>
      <c r="U297" s="232">
        <f>U296</f>
        <v>12</v>
      </c>
      <c r="V297" s="232"/>
      <c r="W297" s="232"/>
      <c r="X297" s="232"/>
      <c r="Y297" s="232"/>
      <c r="Z297" s="232"/>
      <c r="AA297" s="232"/>
      <c r="AB297" s="232"/>
      <c r="AC297" s="232"/>
      <c r="AD297" s="232"/>
      <c r="AE297" s="232"/>
      <c r="AF297" s="232"/>
      <c r="AG297" s="232"/>
      <c r="AH297" s="232"/>
      <c r="AI297" s="232"/>
      <c r="AJ297" s="318">
        <f>AJ296</f>
        <v>0</v>
      </c>
      <c r="AK297" s="318">
        <f t="shared" ref="AK297:AQ297" si="443">AK296</f>
        <v>0</v>
      </c>
      <c r="AL297" s="318">
        <f t="shared" si="443"/>
        <v>0</v>
      </c>
      <c r="AM297" s="318">
        <f t="shared" si="443"/>
        <v>0</v>
      </c>
      <c r="AN297" s="318">
        <f t="shared" si="443"/>
        <v>0</v>
      </c>
      <c r="AO297" s="318">
        <f t="shared" si="443"/>
        <v>0</v>
      </c>
      <c r="AP297" s="318">
        <f t="shared" si="443"/>
        <v>0</v>
      </c>
      <c r="AQ297" s="318">
        <f t="shared" si="443"/>
        <v>0</v>
      </c>
      <c r="AR297" s="318">
        <f t="shared" ref="AR297:AW297" si="444">AR296</f>
        <v>0</v>
      </c>
      <c r="AS297" s="318">
        <f t="shared" si="444"/>
        <v>0</v>
      </c>
      <c r="AT297" s="318">
        <f t="shared" si="444"/>
        <v>0</v>
      </c>
      <c r="AU297" s="318">
        <f t="shared" si="444"/>
        <v>0</v>
      </c>
      <c r="AV297" s="318">
        <f t="shared" si="444"/>
        <v>0</v>
      </c>
      <c r="AW297" s="318">
        <f t="shared" si="444"/>
        <v>0</v>
      </c>
      <c r="AX297" s="234"/>
      <c r="AY297" s="1055">
        <f t="shared" si="442"/>
        <v>0</v>
      </c>
    </row>
    <row r="298" spans="1:51" hidden="1" outlineLevel="1">
      <c r="B298" s="258"/>
      <c r="C298" s="228"/>
      <c r="D298" s="228"/>
      <c r="E298" s="228"/>
      <c r="F298" s="228"/>
      <c r="G298" s="228"/>
      <c r="H298" s="228"/>
      <c r="I298" s="228"/>
      <c r="J298" s="228"/>
      <c r="K298" s="228"/>
      <c r="L298" s="228"/>
      <c r="M298" s="228"/>
      <c r="N298" s="228"/>
      <c r="O298" s="228"/>
      <c r="P298" s="228"/>
      <c r="Q298" s="933"/>
      <c r="R298" s="933"/>
      <c r="S298" s="933"/>
      <c r="T298" s="933"/>
      <c r="U298" s="228"/>
      <c r="V298" s="228"/>
      <c r="W298" s="228"/>
      <c r="X298" s="228"/>
      <c r="Y298" s="228"/>
      <c r="Z298" s="228"/>
      <c r="AA298" s="228"/>
      <c r="AB298" s="228"/>
      <c r="AC298" s="228"/>
      <c r="AD298" s="228"/>
      <c r="AE298" s="228"/>
      <c r="AF298" s="228"/>
      <c r="AG298" s="228"/>
      <c r="AH298" s="228"/>
      <c r="AI298" s="228"/>
      <c r="AJ298" s="319"/>
      <c r="AK298" s="319"/>
      <c r="AL298" s="319"/>
      <c r="AM298" s="319"/>
      <c r="AN298" s="319"/>
      <c r="AO298" s="319"/>
      <c r="AP298" s="319"/>
      <c r="AQ298" s="319"/>
      <c r="AR298" s="319"/>
      <c r="AS298" s="319"/>
      <c r="AT298" s="319"/>
      <c r="AU298" s="319"/>
      <c r="AV298" s="319"/>
      <c r="AW298" s="319"/>
      <c r="AX298" s="243"/>
      <c r="AY298" s="1055">
        <f t="shared" si="442"/>
        <v>0</v>
      </c>
    </row>
    <row r="299" spans="1:51" hidden="1" outlineLevel="1">
      <c r="A299" s="396">
        <v>20</v>
      </c>
      <c r="B299" s="250" t="s">
        <v>341</v>
      </c>
      <c r="C299" s="228" t="s">
        <v>313</v>
      </c>
      <c r="D299" s="232"/>
      <c r="E299" s="232"/>
      <c r="F299" s="232"/>
      <c r="G299" s="232"/>
      <c r="H299" s="232"/>
      <c r="I299" s="232"/>
      <c r="J299" s="232"/>
      <c r="K299" s="232"/>
      <c r="L299" s="232"/>
      <c r="M299" s="232"/>
      <c r="N299" s="232"/>
      <c r="O299" s="232"/>
      <c r="P299" s="232"/>
      <c r="Q299" s="930"/>
      <c r="R299" s="930"/>
      <c r="S299" s="930"/>
      <c r="T299" s="930"/>
      <c r="U299" s="232">
        <v>12</v>
      </c>
      <c r="V299" s="232"/>
      <c r="W299" s="232"/>
      <c r="X299" s="232"/>
      <c r="Y299" s="232"/>
      <c r="Z299" s="232"/>
      <c r="AA299" s="232"/>
      <c r="AB299" s="232"/>
      <c r="AC299" s="232"/>
      <c r="AD299" s="232"/>
      <c r="AE299" s="232"/>
      <c r="AF299" s="232"/>
      <c r="AG299" s="232"/>
      <c r="AH299" s="232"/>
      <c r="AI299" s="232"/>
      <c r="AJ299" s="333"/>
      <c r="AK299" s="317"/>
      <c r="AL299" s="317"/>
      <c r="AM299" s="317"/>
      <c r="AN299" s="317"/>
      <c r="AO299" s="317"/>
      <c r="AP299" s="317"/>
      <c r="AQ299" s="322"/>
      <c r="AR299" s="322"/>
      <c r="AS299" s="322"/>
      <c r="AT299" s="322"/>
      <c r="AU299" s="322"/>
      <c r="AV299" s="322"/>
      <c r="AW299" s="322"/>
      <c r="AX299" s="233">
        <f>SUM(AJ299:AW299)</f>
        <v>0</v>
      </c>
      <c r="AY299" s="1055">
        <f t="shared" si="442"/>
        <v>0</v>
      </c>
    </row>
    <row r="300" spans="1:51" hidden="1" outlineLevel="1">
      <c r="B300" s="231" t="s">
        <v>393</v>
      </c>
      <c r="C300" s="228" t="s">
        <v>315</v>
      </c>
      <c r="D300" s="232"/>
      <c r="E300" s="232"/>
      <c r="F300" s="232"/>
      <c r="G300" s="232"/>
      <c r="H300" s="232"/>
      <c r="I300" s="232"/>
      <c r="J300" s="232"/>
      <c r="K300" s="232"/>
      <c r="L300" s="232"/>
      <c r="M300" s="232"/>
      <c r="N300" s="232"/>
      <c r="O300" s="232"/>
      <c r="P300" s="232"/>
      <c r="Q300" s="930"/>
      <c r="R300" s="930"/>
      <c r="S300" s="930"/>
      <c r="T300" s="930"/>
      <c r="U300" s="232">
        <f>U299</f>
        <v>12</v>
      </c>
      <c r="V300" s="232"/>
      <c r="W300" s="232"/>
      <c r="X300" s="232"/>
      <c r="Y300" s="232"/>
      <c r="Z300" s="232"/>
      <c r="AA300" s="232"/>
      <c r="AB300" s="232"/>
      <c r="AC300" s="232"/>
      <c r="AD300" s="232"/>
      <c r="AE300" s="232"/>
      <c r="AF300" s="232"/>
      <c r="AG300" s="232"/>
      <c r="AH300" s="232"/>
      <c r="AI300" s="232"/>
      <c r="AJ300" s="318">
        <f t="shared" ref="AJ300:AQ300" si="445">AJ299</f>
        <v>0</v>
      </c>
      <c r="AK300" s="318">
        <f t="shared" si="445"/>
        <v>0</v>
      </c>
      <c r="AL300" s="318">
        <f t="shared" si="445"/>
        <v>0</v>
      </c>
      <c r="AM300" s="318">
        <f t="shared" si="445"/>
        <v>0</v>
      </c>
      <c r="AN300" s="318">
        <f t="shared" si="445"/>
        <v>0</v>
      </c>
      <c r="AO300" s="318">
        <f t="shared" si="445"/>
        <v>0</v>
      </c>
      <c r="AP300" s="318">
        <f t="shared" si="445"/>
        <v>0</v>
      </c>
      <c r="AQ300" s="318">
        <f t="shared" si="445"/>
        <v>0</v>
      </c>
      <c r="AR300" s="318">
        <f t="shared" ref="AR300:AW300" si="446">AR299</f>
        <v>0</v>
      </c>
      <c r="AS300" s="318">
        <f t="shared" si="446"/>
        <v>0</v>
      </c>
      <c r="AT300" s="318">
        <f t="shared" si="446"/>
        <v>0</v>
      </c>
      <c r="AU300" s="318">
        <f t="shared" si="446"/>
        <v>0</v>
      </c>
      <c r="AV300" s="318">
        <f t="shared" si="446"/>
        <v>0</v>
      </c>
      <c r="AW300" s="318">
        <f t="shared" si="446"/>
        <v>0</v>
      </c>
      <c r="AX300" s="243"/>
      <c r="AY300" s="1055">
        <f t="shared" si="442"/>
        <v>0</v>
      </c>
    </row>
    <row r="301" spans="1:51" ht="15.75" hidden="1" outlineLevel="1">
      <c r="B301" s="259"/>
      <c r="C301" s="237"/>
      <c r="D301" s="228"/>
      <c r="E301" s="228"/>
      <c r="F301" s="228"/>
      <c r="G301" s="228"/>
      <c r="H301" s="228"/>
      <c r="I301" s="228"/>
      <c r="J301" s="228"/>
      <c r="K301" s="228"/>
      <c r="L301" s="228"/>
      <c r="M301" s="228"/>
      <c r="N301" s="228"/>
      <c r="O301" s="228"/>
      <c r="P301" s="228"/>
      <c r="Q301" s="933"/>
      <c r="R301" s="933"/>
      <c r="S301" s="933"/>
      <c r="T301" s="933"/>
      <c r="U301" s="237"/>
      <c r="V301" s="228"/>
      <c r="W301" s="228"/>
      <c r="X301" s="228"/>
      <c r="Y301" s="228"/>
      <c r="Z301" s="228"/>
      <c r="AA301" s="228"/>
      <c r="AB301" s="228"/>
      <c r="AC301" s="228"/>
      <c r="AD301" s="228"/>
      <c r="AE301" s="228"/>
      <c r="AF301" s="228"/>
      <c r="AG301" s="228"/>
      <c r="AH301" s="228"/>
      <c r="AI301" s="228"/>
      <c r="AJ301" s="319"/>
      <c r="AK301" s="319"/>
      <c r="AL301" s="319"/>
      <c r="AM301" s="319"/>
      <c r="AN301" s="319"/>
      <c r="AO301" s="319"/>
      <c r="AP301" s="319"/>
      <c r="AQ301" s="319"/>
      <c r="AR301" s="319"/>
      <c r="AS301" s="319"/>
      <c r="AT301" s="319"/>
      <c r="AU301" s="319"/>
      <c r="AV301" s="319"/>
      <c r="AW301" s="319"/>
      <c r="AX301" s="243"/>
      <c r="AY301" s="1055">
        <f t="shared" si="442"/>
        <v>0</v>
      </c>
    </row>
    <row r="302" spans="1:51" ht="15.75" outlineLevel="1">
      <c r="B302" s="394" t="s">
        <v>342</v>
      </c>
      <c r="C302" s="228"/>
      <c r="D302" s="228"/>
      <c r="E302" s="228"/>
      <c r="F302" s="228"/>
      <c r="G302" s="228"/>
      <c r="H302" s="228"/>
      <c r="I302" s="228"/>
      <c r="J302" s="228"/>
      <c r="K302" s="228"/>
      <c r="L302" s="228"/>
      <c r="M302" s="228"/>
      <c r="N302" s="228"/>
      <c r="O302" s="228"/>
      <c r="P302" s="228"/>
      <c r="Q302" s="933"/>
      <c r="R302" s="933"/>
      <c r="S302" s="933"/>
      <c r="T302" s="933"/>
      <c r="U302" s="228"/>
      <c r="V302" s="228"/>
      <c r="W302" s="228"/>
      <c r="X302" s="228"/>
      <c r="Y302" s="228"/>
      <c r="Z302" s="228"/>
      <c r="AA302" s="228"/>
      <c r="AB302" s="228"/>
      <c r="AC302" s="228"/>
      <c r="AD302" s="228"/>
      <c r="AE302" s="228"/>
      <c r="AF302" s="228"/>
      <c r="AG302" s="228"/>
      <c r="AH302" s="228"/>
      <c r="AI302" s="228"/>
      <c r="AJ302" s="329"/>
      <c r="AK302" s="332"/>
      <c r="AL302" s="332"/>
      <c r="AM302" s="332"/>
      <c r="AN302" s="332"/>
      <c r="AO302" s="332"/>
      <c r="AP302" s="332"/>
      <c r="AQ302" s="332"/>
      <c r="AR302" s="332"/>
      <c r="AS302" s="332"/>
      <c r="AT302" s="332"/>
      <c r="AU302" s="332"/>
      <c r="AV302" s="332"/>
      <c r="AW302" s="332"/>
      <c r="AX302" s="243"/>
      <c r="AY302" s="1055">
        <f t="shared" si="442"/>
        <v>0</v>
      </c>
    </row>
    <row r="303" spans="1:51" ht="15.75" outlineLevel="1">
      <c r="B303" s="225" t="s">
        <v>343</v>
      </c>
      <c r="C303" s="228"/>
      <c r="D303" s="228"/>
      <c r="E303" s="228"/>
      <c r="F303" s="228"/>
      <c r="G303" s="228"/>
      <c r="H303" s="228"/>
      <c r="I303" s="228"/>
      <c r="J303" s="228"/>
      <c r="K303" s="228"/>
      <c r="L303" s="228"/>
      <c r="M303" s="228"/>
      <c r="N303" s="228"/>
      <c r="O303" s="228"/>
      <c r="P303" s="228"/>
      <c r="Q303" s="933"/>
      <c r="R303" s="933"/>
      <c r="S303" s="933"/>
      <c r="T303" s="933"/>
      <c r="U303" s="228"/>
      <c r="V303" s="228"/>
      <c r="W303" s="228"/>
      <c r="X303" s="228"/>
      <c r="Y303" s="228"/>
      <c r="Z303" s="228"/>
      <c r="AA303" s="228"/>
      <c r="AB303" s="228"/>
      <c r="AC303" s="228"/>
      <c r="AD303" s="228"/>
      <c r="AE303" s="228"/>
      <c r="AF303" s="228"/>
      <c r="AG303" s="228"/>
      <c r="AH303" s="228"/>
      <c r="AI303" s="228"/>
      <c r="AJ303" s="329"/>
      <c r="AK303" s="332"/>
      <c r="AL303" s="332"/>
      <c r="AM303" s="332"/>
      <c r="AN303" s="332"/>
      <c r="AO303" s="332"/>
      <c r="AP303" s="332"/>
      <c r="AQ303" s="332"/>
      <c r="AR303" s="332"/>
      <c r="AS303" s="332"/>
      <c r="AT303" s="332"/>
      <c r="AU303" s="332"/>
      <c r="AV303" s="332"/>
      <c r="AW303" s="332"/>
      <c r="AX303" s="243"/>
      <c r="AY303" s="1055">
        <f t="shared" si="442"/>
        <v>0</v>
      </c>
    </row>
    <row r="304" spans="1:51" outlineLevel="1">
      <c r="A304" s="396">
        <v>21</v>
      </c>
      <c r="B304" s="250" t="s">
        <v>344</v>
      </c>
      <c r="C304" s="228" t="s">
        <v>313</v>
      </c>
      <c r="D304" s="232">
        <v>8101450</v>
      </c>
      <c r="E304" s="232">
        <v>8101450</v>
      </c>
      <c r="F304" s="232">
        <v>8101450</v>
      </c>
      <c r="G304" s="232">
        <v>8101450</v>
      </c>
      <c r="H304" s="232">
        <v>8101450</v>
      </c>
      <c r="I304" s="232">
        <v>8101450</v>
      </c>
      <c r="J304" s="232">
        <v>8101450</v>
      </c>
      <c r="K304" s="232">
        <v>8100166</v>
      </c>
      <c r="L304" s="232">
        <v>8100166</v>
      </c>
      <c r="M304" s="232">
        <v>8064235</v>
      </c>
      <c r="N304" s="232">
        <v>7965298</v>
      </c>
      <c r="O304" s="232">
        <v>7960139</v>
      </c>
      <c r="P304" s="232">
        <v>7960139</v>
      </c>
      <c r="Q304" s="930">
        <f>'Veridian Savings Persistence'!CU263</f>
        <v>7917451</v>
      </c>
      <c r="R304" s="930">
        <f>'Veridian Savings Persistence'!CV263</f>
        <v>6853548</v>
      </c>
      <c r="S304" s="930">
        <f>'Veridian Savings Persistence'!CW263</f>
        <v>6853548</v>
      </c>
      <c r="T304" s="930">
        <f>'Veridian Savings Persistence'!CX263</f>
        <v>3010286</v>
      </c>
      <c r="U304" s="228"/>
      <c r="V304" s="232">
        <v>526</v>
      </c>
      <c r="W304" s="232">
        <v>526</v>
      </c>
      <c r="X304" s="232">
        <v>526</v>
      </c>
      <c r="Y304" s="232">
        <v>526</v>
      </c>
      <c r="Z304" s="232">
        <v>526</v>
      </c>
      <c r="AA304" s="232">
        <v>526</v>
      </c>
      <c r="AB304" s="232">
        <v>526</v>
      </c>
      <c r="AC304" s="232">
        <v>526</v>
      </c>
      <c r="AD304" s="232">
        <v>526</v>
      </c>
      <c r="AE304" s="232">
        <v>524</v>
      </c>
      <c r="AF304" s="232">
        <v>506</v>
      </c>
      <c r="AG304" s="232">
        <v>506</v>
      </c>
      <c r="AH304" s="232">
        <v>506</v>
      </c>
      <c r="AI304" s="232">
        <v>505</v>
      </c>
      <c r="AJ304" s="317">
        <v>1</v>
      </c>
      <c r="AK304" s="317"/>
      <c r="AL304" s="317"/>
      <c r="AM304" s="317"/>
      <c r="AN304" s="317"/>
      <c r="AO304" s="317"/>
      <c r="AP304" s="317"/>
      <c r="AQ304" s="317"/>
      <c r="AR304" s="317"/>
      <c r="AS304" s="317"/>
      <c r="AT304" s="317"/>
      <c r="AU304" s="317"/>
      <c r="AV304" s="317"/>
      <c r="AW304" s="317"/>
      <c r="AX304" s="233">
        <f>SUM(AJ304:AW304)</f>
        <v>1</v>
      </c>
      <c r="AY304" s="1055">
        <f t="shared" si="442"/>
        <v>1</v>
      </c>
    </row>
    <row r="305" spans="1:51" outlineLevel="1">
      <c r="B305" s="231" t="s">
        <v>393</v>
      </c>
      <c r="C305" s="228" t="s">
        <v>315</v>
      </c>
      <c r="D305" s="232">
        <v>908505</v>
      </c>
      <c r="E305" s="232">
        <v>908505</v>
      </c>
      <c r="F305" s="232">
        <v>908505</v>
      </c>
      <c r="G305" s="232">
        <v>908505</v>
      </c>
      <c r="H305" s="232">
        <v>908505</v>
      </c>
      <c r="I305" s="232">
        <v>908505</v>
      </c>
      <c r="J305" s="232">
        <v>908505</v>
      </c>
      <c r="K305" s="232">
        <v>908427</v>
      </c>
      <c r="L305" s="232">
        <v>908427</v>
      </c>
      <c r="M305" s="232">
        <v>909601</v>
      </c>
      <c r="N305" s="232">
        <v>909660</v>
      </c>
      <c r="O305" s="232">
        <v>910511</v>
      </c>
      <c r="P305" s="232">
        <v>910511</v>
      </c>
      <c r="Q305" s="930">
        <f>'Veridian Savings Persistence'!CU348</f>
        <v>908116</v>
      </c>
      <c r="R305" s="930">
        <f>'Veridian Savings Persistence'!CV348</f>
        <v>786451</v>
      </c>
      <c r="S305" s="930">
        <f>'Veridian Savings Persistence'!CW348</f>
        <v>786451</v>
      </c>
      <c r="T305" s="930">
        <f>'Veridian Savings Persistence'!CX348</f>
        <v>323916</v>
      </c>
      <c r="U305" s="228"/>
      <c r="V305" s="232">
        <v>58</v>
      </c>
      <c r="W305" s="232">
        <v>58</v>
      </c>
      <c r="X305" s="232">
        <v>58</v>
      </c>
      <c r="Y305" s="232">
        <v>58</v>
      </c>
      <c r="Z305" s="232">
        <v>58</v>
      </c>
      <c r="AA305" s="232">
        <v>58</v>
      </c>
      <c r="AB305" s="232">
        <v>58</v>
      </c>
      <c r="AC305" s="232">
        <v>58</v>
      </c>
      <c r="AD305" s="232">
        <v>58</v>
      </c>
      <c r="AE305" s="232">
        <v>58</v>
      </c>
      <c r="AF305" s="232">
        <v>58</v>
      </c>
      <c r="AG305" s="232">
        <v>58</v>
      </c>
      <c r="AH305" s="232">
        <v>58</v>
      </c>
      <c r="AI305" s="232">
        <v>58</v>
      </c>
      <c r="AJ305" s="318">
        <f>AJ304</f>
        <v>1</v>
      </c>
      <c r="AK305" s="318">
        <f t="shared" ref="AK305:AQ305" si="447">AK304</f>
        <v>0</v>
      </c>
      <c r="AL305" s="318">
        <f t="shared" si="447"/>
        <v>0</v>
      </c>
      <c r="AM305" s="318">
        <f t="shared" si="447"/>
        <v>0</v>
      </c>
      <c r="AN305" s="318">
        <f t="shared" si="447"/>
        <v>0</v>
      </c>
      <c r="AO305" s="318">
        <f t="shared" si="447"/>
        <v>0</v>
      </c>
      <c r="AP305" s="318">
        <f t="shared" si="447"/>
        <v>0</v>
      </c>
      <c r="AQ305" s="318">
        <f t="shared" si="447"/>
        <v>0</v>
      </c>
      <c r="AR305" s="318">
        <f t="shared" ref="AR305" si="448">AR304</f>
        <v>0</v>
      </c>
      <c r="AS305" s="318">
        <f t="shared" ref="AS305" si="449">AS304</f>
        <v>0</v>
      </c>
      <c r="AT305" s="318">
        <f t="shared" ref="AT305" si="450">AT304</f>
        <v>0</v>
      </c>
      <c r="AU305" s="318">
        <f t="shared" ref="AU305" si="451">AU304</f>
        <v>0</v>
      </c>
      <c r="AV305" s="318">
        <f t="shared" ref="AV305" si="452">AV304</f>
        <v>0</v>
      </c>
      <c r="AW305" s="318">
        <f t="shared" ref="AW305" si="453">AW304</f>
        <v>0</v>
      </c>
      <c r="AX305" s="243"/>
      <c r="AY305" s="1055">
        <f t="shared" si="442"/>
        <v>1</v>
      </c>
    </row>
    <row r="306" spans="1:51" outlineLevel="1">
      <c r="B306" s="231"/>
      <c r="C306" s="228"/>
      <c r="D306" s="228"/>
      <c r="E306" s="228"/>
      <c r="F306" s="228"/>
      <c r="G306" s="228"/>
      <c r="H306" s="228"/>
      <c r="I306" s="228"/>
      <c r="J306" s="228"/>
      <c r="K306" s="228"/>
      <c r="L306" s="228"/>
      <c r="M306" s="228"/>
      <c r="N306" s="228"/>
      <c r="O306" s="228"/>
      <c r="P306" s="228"/>
      <c r="Q306" s="933"/>
      <c r="R306" s="933"/>
      <c r="S306" s="933"/>
      <c r="T306" s="933"/>
      <c r="U306" s="228"/>
      <c r="V306" s="228"/>
      <c r="W306" s="228"/>
      <c r="X306" s="228"/>
      <c r="Y306" s="228"/>
      <c r="Z306" s="228"/>
      <c r="AA306" s="228"/>
      <c r="AB306" s="228"/>
      <c r="AC306" s="228"/>
      <c r="AD306" s="228"/>
      <c r="AE306" s="228"/>
      <c r="AF306" s="228"/>
      <c r="AG306" s="228"/>
      <c r="AH306" s="228"/>
      <c r="AI306" s="228"/>
      <c r="AJ306" s="329"/>
      <c r="AK306" s="332"/>
      <c r="AL306" s="332"/>
      <c r="AM306" s="332"/>
      <c r="AN306" s="332"/>
      <c r="AO306" s="332"/>
      <c r="AP306" s="332"/>
      <c r="AQ306" s="332"/>
      <c r="AR306" s="332"/>
      <c r="AS306" s="332"/>
      <c r="AT306" s="332"/>
      <c r="AU306" s="332"/>
      <c r="AV306" s="332"/>
      <c r="AW306" s="332"/>
      <c r="AX306" s="243"/>
      <c r="AY306" s="1055">
        <f t="shared" si="442"/>
        <v>0</v>
      </c>
    </row>
    <row r="307" spans="1:51" outlineLevel="1">
      <c r="A307" s="396">
        <v>22</v>
      </c>
      <c r="B307" s="250" t="s">
        <v>345</v>
      </c>
      <c r="C307" s="228" t="s">
        <v>313</v>
      </c>
      <c r="D307" s="232">
        <v>1999101</v>
      </c>
      <c r="E307" s="232">
        <v>1999101</v>
      </c>
      <c r="F307" s="232">
        <v>1999101</v>
      </c>
      <c r="G307" s="232">
        <v>1999101</v>
      </c>
      <c r="H307" s="232">
        <v>1999101</v>
      </c>
      <c r="I307" s="232">
        <v>1999101</v>
      </c>
      <c r="J307" s="232">
        <v>1999101</v>
      </c>
      <c r="K307" s="232">
        <v>1999101</v>
      </c>
      <c r="L307" s="232">
        <v>1999101</v>
      </c>
      <c r="M307" s="232">
        <v>1999101</v>
      </c>
      <c r="N307" s="232">
        <v>1999101</v>
      </c>
      <c r="O307" s="232">
        <v>1999101</v>
      </c>
      <c r="P307" s="232">
        <v>1999101</v>
      </c>
      <c r="Q307" s="930">
        <f>'Veridian Savings Persistence'!CU265</f>
        <v>1999101</v>
      </c>
      <c r="R307" s="930">
        <f>'Veridian Savings Persistence'!CV265</f>
        <v>1999101</v>
      </c>
      <c r="S307" s="930">
        <f>'Veridian Savings Persistence'!CW265</f>
        <v>1999101</v>
      </c>
      <c r="T307" s="930">
        <f>'Veridian Savings Persistence'!CX265</f>
        <v>1999101</v>
      </c>
      <c r="U307" s="228"/>
      <c r="V307" s="232">
        <v>589</v>
      </c>
      <c r="W307" s="232">
        <v>589</v>
      </c>
      <c r="X307" s="232">
        <v>589</v>
      </c>
      <c r="Y307" s="232">
        <v>589</v>
      </c>
      <c r="Z307" s="232">
        <v>589</v>
      </c>
      <c r="AA307" s="232">
        <v>589</v>
      </c>
      <c r="AB307" s="232">
        <v>589</v>
      </c>
      <c r="AC307" s="232">
        <v>589</v>
      </c>
      <c r="AD307" s="232">
        <v>589</v>
      </c>
      <c r="AE307" s="232">
        <v>589</v>
      </c>
      <c r="AF307" s="232">
        <v>589</v>
      </c>
      <c r="AG307" s="232">
        <v>589</v>
      </c>
      <c r="AH307" s="232">
        <v>589</v>
      </c>
      <c r="AI307" s="232">
        <v>589</v>
      </c>
      <c r="AJ307" s="317">
        <v>1</v>
      </c>
      <c r="AK307" s="317"/>
      <c r="AL307" s="317"/>
      <c r="AM307" s="317"/>
      <c r="AN307" s="317"/>
      <c r="AO307" s="317"/>
      <c r="AP307" s="317"/>
      <c r="AQ307" s="317"/>
      <c r="AR307" s="317"/>
      <c r="AS307" s="317"/>
      <c r="AT307" s="317"/>
      <c r="AU307" s="317"/>
      <c r="AV307" s="317"/>
      <c r="AW307" s="317"/>
      <c r="AX307" s="233">
        <f>SUM(AJ307:AW307)</f>
        <v>1</v>
      </c>
      <c r="AY307" s="1055">
        <f t="shared" si="442"/>
        <v>1</v>
      </c>
    </row>
    <row r="308" spans="1:51" outlineLevel="1">
      <c r="B308" s="231" t="s">
        <v>393</v>
      </c>
      <c r="C308" s="228" t="s">
        <v>315</v>
      </c>
      <c r="D308" s="232">
        <v>26246</v>
      </c>
      <c r="E308" s="232">
        <v>26246</v>
      </c>
      <c r="F308" s="232">
        <v>26246</v>
      </c>
      <c r="G308" s="232">
        <v>26246</v>
      </c>
      <c r="H308" s="232">
        <v>26246</v>
      </c>
      <c r="I308" s="232">
        <v>26246</v>
      </c>
      <c r="J308" s="232">
        <v>26246</v>
      </c>
      <c r="K308" s="232">
        <v>26246</v>
      </c>
      <c r="L308" s="232">
        <v>26246</v>
      </c>
      <c r="M308" s="232">
        <v>26246</v>
      </c>
      <c r="N308" s="232">
        <v>26246</v>
      </c>
      <c r="O308" s="232">
        <v>26246</v>
      </c>
      <c r="P308" s="232">
        <v>26246</v>
      </c>
      <c r="Q308" s="930">
        <f>'Veridian Savings Persistence'!CU350</f>
        <v>26246</v>
      </c>
      <c r="R308" s="930">
        <f>'Veridian Savings Persistence'!CV350</f>
        <v>26246</v>
      </c>
      <c r="S308" s="930">
        <f>'Veridian Savings Persistence'!CW350</f>
        <v>26246</v>
      </c>
      <c r="T308" s="930">
        <f>'Veridian Savings Persistence'!CX350</f>
        <v>26246</v>
      </c>
      <c r="U308" s="228"/>
      <c r="V308" s="232">
        <v>8</v>
      </c>
      <c r="W308" s="232">
        <v>8</v>
      </c>
      <c r="X308" s="232">
        <v>8</v>
      </c>
      <c r="Y308" s="232">
        <v>8</v>
      </c>
      <c r="Z308" s="232">
        <v>8</v>
      </c>
      <c r="AA308" s="232">
        <v>8</v>
      </c>
      <c r="AB308" s="232">
        <v>8</v>
      </c>
      <c r="AC308" s="232">
        <v>8</v>
      </c>
      <c r="AD308" s="232">
        <v>8</v>
      </c>
      <c r="AE308" s="232">
        <v>8</v>
      </c>
      <c r="AF308" s="232">
        <v>8</v>
      </c>
      <c r="AG308" s="232">
        <v>8</v>
      </c>
      <c r="AH308" s="232">
        <v>8</v>
      </c>
      <c r="AI308" s="232">
        <v>8</v>
      </c>
      <c r="AJ308" s="1057">
        <f>AJ307</f>
        <v>1</v>
      </c>
      <c r="AK308" s="317"/>
      <c r="AL308" s="317"/>
      <c r="AM308" s="317"/>
      <c r="AN308" s="317"/>
      <c r="AO308" s="317"/>
      <c r="AP308" s="317"/>
      <c r="AQ308" s="317"/>
      <c r="AR308" s="317"/>
      <c r="AS308" s="317"/>
      <c r="AT308" s="317"/>
      <c r="AU308" s="317"/>
      <c r="AV308" s="317"/>
      <c r="AW308" s="317"/>
      <c r="AX308" s="233"/>
      <c r="AY308" s="1055">
        <f t="shared" si="442"/>
        <v>1</v>
      </c>
    </row>
    <row r="309" spans="1:51" outlineLevel="1">
      <c r="B309" s="231" t="s">
        <v>396</v>
      </c>
      <c r="C309" s="274" t="s">
        <v>354</v>
      </c>
      <c r="D309" s="232">
        <v>2608.4435703955996</v>
      </c>
      <c r="E309" s="232">
        <f>D309+($H309-$D309)/4</f>
        <v>2608.4435703955996</v>
      </c>
      <c r="F309" s="232">
        <f>E309+($H$309-$D$309)/4</f>
        <v>2608.4435703955996</v>
      </c>
      <c r="G309" s="232">
        <f>F309+($H$309-$D$309)/4</f>
        <v>2608.4435703955996</v>
      </c>
      <c r="H309" s="232">
        <v>2608.4435703955996</v>
      </c>
      <c r="I309" s="232">
        <f>SUM(I307:I308)/SUM(H307:H308)*H309</f>
        <v>2608.4435703955996</v>
      </c>
      <c r="J309" s="232">
        <f t="shared" ref="J309:Q309" si="454">SUM(J307:J308)/SUM(I307:I308)*I309</f>
        <v>2608.4435703955996</v>
      </c>
      <c r="K309" s="232">
        <f t="shared" si="454"/>
        <v>2608.4435703955996</v>
      </c>
      <c r="L309" s="232">
        <f t="shared" si="454"/>
        <v>2608.4435703955996</v>
      </c>
      <c r="M309" s="232">
        <f t="shared" si="454"/>
        <v>2608.4435703955996</v>
      </c>
      <c r="N309" s="232">
        <f t="shared" si="454"/>
        <v>2608.4435703955996</v>
      </c>
      <c r="O309" s="232">
        <f t="shared" si="454"/>
        <v>2608.4435703955996</v>
      </c>
      <c r="P309" s="232">
        <f t="shared" si="454"/>
        <v>2608.4435703955996</v>
      </c>
      <c r="Q309" s="930">
        <f t="shared" si="454"/>
        <v>2608.4435703955996</v>
      </c>
      <c r="R309" s="930">
        <f t="shared" ref="R309" si="455">SUM(R307:R308)/SUM(Q307:Q308)*Q309</f>
        <v>2608.4435703955996</v>
      </c>
      <c r="S309" s="930">
        <f t="shared" ref="S309" si="456">SUM(S307:S308)/SUM(R307:R308)*R309</f>
        <v>2608.4435703955996</v>
      </c>
      <c r="T309" s="930">
        <f t="shared" ref="T309" si="457">SUM(T307:T308)/SUM(S307:S308)*S309</f>
        <v>2608.4435703955996</v>
      </c>
      <c r="U309" s="228"/>
      <c r="V309" s="232">
        <f t="shared" ref="V309:AI309" si="458">SUM(V307:V308)/SUM(D307:D308)*D309</f>
        <v>0.76887605507904233</v>
      </c>
      <c r="W309" s="232">
        <f t="shared" si="458"/>
        <v>0.76887605507904233</v>
      </c>
      <c r="X309" s="232">
        <f t="shared" si="458"/>
        <v>0.76887605507904233</v>
      </c>
      <c r="Y309" s="232">
        <f t="shared" si="458"/>
        <v>0.76887605507904233</v>
      </c>
      <c r="Z309" s="232">
        <f t="shared" si="458"/>
        <v>0.76887605507904233</v>
      </c>
      <c r="AA309" s="232">
        <f t="shared" si="458"/>
        <v>0.76887605507904233</v>
      </c>
      <c r="AB309" s="232">
        <f t="shared" si="458"/>
        <v>0.76887605507904233</v>
      </c>
      <c r="AC309" s="232">
        <f t="shared" si="458"/>
        <v>0.76887605507904233</v>
      </c>
      <c r="AD309" s="232">
        <f t="shared" si="458"/>
        <v>0.76887605507904233</v>
      </c>
      <c r="AE309" s="232">
        <f t="shared" si="458"/>
        <v>0.76887605507904233</v>
      </c>
      <c r="AF309" s="232">
        <f t="shared" si="458"/>
        <v>0.76887605507904233</v>
      </c>
      <c r="AG309" s="232">
        <f t="shared" si="458"/>
        <v>0.76887605507904233</v>
      </c>
      <c r="AH309" s="232">
        <f t="shared" si="458"/>
        <v>0.76887605507904233</v>
      </c>
      <c r="AI309" s="232">
        <f t="shared" si="458"/>
        <v>0.76887605507904233</v>
      </c>
      <c r="AJ309" s="318">
        <f>AJ307</f>
        <v>1</v>
      </c>
      <c r="AK309" s="318">
        <f t="shared" ref="AK309:AQ309" si="459">AK307</f>
        <v>0</v>
      </c>
      <c r="AL309" s="318">
        <f t="shared" si="459"/>
        <v>0</v>
      </c>
      <c r="AM309" s="318">
        <f t="shared" si="459"/>
        <v>0</v>
      </c>
      <c r="AN309" s="318">
        <f t="shared" si="459"/>
        <v>0</v>
      </c>
      <c r="AO309" s="318">
        <f t="shared" si="459"/>
        <v>0</v>
      </c>
      <c r="AP309" s="318">
        <f t="shared" si="459"/>
        <v>0</v>
      </c>
      <c r="AQ309" s="318">
        <f t="shared" si="459"/>
        <v>0</v>
      </c>
      <c r="AR309" s="318">
        <f t="shared" ref="AR309:AW309" si="460">AR307</f>
        <v>0</v>
      </c>
      <c r="AS309" s="318">
        <f t="shared" si="460"/>
        <v>0</v>
      </c>
      <c r="AT309" s="318">
        <f t="shared" si="460"/>
        <v>0</v>
      </c>
      <c r="AU309" s="318">
        <f t="shared" si="460"/>
        <v>0</v>
      </c>
      <c r="AV309" s="318">
        <f t="shared" si="460"/>
        <v>0</v>
      </c>
      <c r="AW309" s="318">
        <f t="shared" si="460"/>
        <v>0</v>
      </c>
      <c r="AX309" s="243"/>
      <c r="AY309" s="1055">
        <f t="shared" si="442"/>
        <v>1</v>
      </c>
    </row>
    <row r="310" spans="1:51" outlineLevel="1">
      <c r="A310" s="396">
        <v>23</v>
      </c>
      <c r="B310" s="231"/>
      <c r="C310" s="228"/>
      <c r="D310" s="228"/>
      <c r="E310" s="228"/>
      <c r="F310" s="228"/>
      <c r="G310" s="228"/>
      <c r="H310" s="228"/>
      <c r="I310" s="228"/>
      <c r="J310" s="228"/>
      <c r="K310" s="228"/>
      <c r="L310" s="228"/>
      <c r="M310" s="228"/>
      <c r="N310" s="228"/>
      <c r="O310" s="228"/>
      <c r="P310" s="228"/>
      <c r="Q310" s="933"/>
      <c r="R310" s="933"/>
      <c r="S310" s="933"/>
      <c r="T310" s="933"/>
      <c r="U310" s="228"/>
      <c r="V310" s="228"/>
      <c r="W310" s="228"/>
      <c r="X310" s="228"/>
      <c r="Y310" s="228"/>
      <c r="Z310" s="228"/>
      <c r="AA310" s="228"/>
      <c r="AB310" s="228"/>
      <c r="AC310" s="228"/>
      <c r="AD310" s="228"/>
      <c r="AE310" s="228"/>
      <c r="AF310" s="228"/>
      <c r="AG310" s="228"/>
      <c r="AH310" s="228"/>
      <c r="AI310" s="228"/>
      <c r="AJ310" s="329"/>
      <c r="AK310" s="332"/>
      <c r="AL310" s="332"/>
      <c r="AM310" s="332"/>
      <c r="AN310" s="332"/>
      <c r="AO310" s="332"/>
      <c r="AP310" s="332"/>
      <c r="AQ310" s="332"/>
      <c r="AR310" s="332"/>
      <c r="AS310" s="332"/>
      <c r="AT310" s="332"/>
      <c r="AU310" s="332"/>
      <c r="AV310" s="332"/>
      <c r="AW310" s="332"/>
      <c r="AX310" s="243"/>
      <c r="AY310" s="1055">
        <f t="shared" si="442"/>
        <v>0</v>
      </c>
    </row>
    <row r="311" spans="1:51" hidden="1" outlineLevel="1">
      <c r="B311" s="250" t="s">
        <v>346</v>
      </c>
      <c r="C311" s="228" t="s">
        <v>313</v>
      </c>
      <c r="D311" s="232"/>
      <c r="E311" s="232"/>
      <c r="F311" s="232"/>
      <c r="G311" s="232"/>
      <c r="H311" s="232"/>
      <c r="I311" s="232"/>
      <c r="J311" s="232"/>
      <c r="K311" s="232"/>
      <c r="L311" s="232"/>
      <c r="M311" s="232"/>
      <c r="N311" s="232"/>
      <c r="O311" s="232"/>
      <c r="P311" s="232"/>
      <c r="Q311" s="930"/>
      <c r="R311" s="930"/>
      <c r="S311" s="930"/>
      <c r="T311" s="930"/>
      <c r="U311" s="228"/>
      <c r="V311" s="232"/>
      <c r="W311" s="232"/>
      <c r="X311" s="232"/>
      <c r="Y311" s="232"/>
      <c r="Z311" s="232"/>
      <c r="AA311" s="232"/>
      <c r="AB311" s="232"/>
      <c r="AC311" s="232"/>
      <c r="AD311" s="232"/>
      <c r="AE311" s="232"/>
      <c r="AF311" s="232"/>
      <c r="AG311" s="232"/>
      <c r="AH311" s="232"/>
      <c r="AI311" s="232"/>
      <c r="AJ311" s="317"/>
      <c r="AK311" s="317"/>
      <c r="AL311" s="317"/>
      <c r="AM311" s="317"/>
      <c r="AN311" s="317"/>
      <c r="AO311" s="317"/>
      <c r="AP311" s="317"/>
      <c r="AQ311" s="317"/>
      <c r="AR311" s="317"/>
      <c r="AS311" s="317"/>
      <c r="AT311" s="317"/>
      <c r="AU311" s="317"/>
      <c r="AV311" s="317"/>
      <c r="AW311" s="317"/>
      <c r="AX311" s="233">
        <f>SUM(AJ311:AW311)</f>
        <v>0</v>
      </c>
      <c r="AY311" s="1055">
        <f t="shared" si="442"/>
        <v>0</v>
      </c>
    </row>
    <row r="312" spans="1:51" hidden="1" outlineLevel="1">
      <c r="B312" s="231" t="s">
        <v>393</v>
      </c>
      <c r="C312" s="228" t="s">
        <v>315</v>
      </c>
      <c r="D312" s="232"/>
      <c r="E312" s="232"/>
      <c r="F312" s="232"/>
      <c r="G312" s="232"/>
      <c r="H312" s="232"/>
      <c r="I312" s="232"/>
      <c r="J312" s="232"/>
      <c r="K312" s="232"/>
      <c r="L312" s="232"/>
      <c r="M312" s="232"/>
      <c r="N312" s="232"/>
      <c r="O312" s="232"/>
      <c r="P312" s="232"/>
      <c r="Q312" s="930"/>
      <c r="R312" s="930"/>
      <c r="S312" s="930"/>
      <c r="T312" s="930"/>
      <c r="U312" s="228"/>
      <c r="V312" s="232"/>
      <c r="W312" s="232"/>
      <c r="X312" s="232"/>
      <c r="Y312" s="232"/>
      <c r="Z312" s="232"/>
      <c r="AA312" s="232"/>
      <c r="AB312" s="232"/>
      <c r="AC312" s="232"/>
      <c r="AD312" s="232"/>
      <c r="AE312" s="232"/>
      <c r="AF312" s="232"/>
      <c r="AG312" s="232"/>
      <c r="AH312" s="232"/>
      <c r="AI312" s="232"/>
      <c r="AJ312" s="318">
        <f>AJ311</f>
        <v>0</v>
      </c>
      <c r="AK312" s="318">
        <f t="shared" ref="AK312:AQ312" si="461">AK311</f>
        <v>0</v>
      </c>
      <c r="AL312" s="318">
        <f t="shared" si="461"/>
        <v>0</v>
      </c>
      <c r="AM312" s="318">
        <f t="shared" si="461"/>
        <v>0</v>
      </c>
      <c r="AN312" s="318">
        <f t="shared" si="461"/>
        <v>0</v>
      </c>
      <c r="AO312" s="318">
        <f t="shared" si="461"/>
        <v>0</v>
      </c>
      <c r="AP312" s="318">
        <f t="shared" si="461"/>
        <v>0</v>
      </c>
      <c r="AQ312" s="318">
        <f t="shared" si="461"/>
        <v>0</v>
      </c>
      <c r="AR312" s="318">
        <f t="shared" ref="AR312" si="462">AR311</f>
        <v>0</v>
      </c>
      <c r="AS312" s="318">
        <f t="shared" ref="AS312" si="463">AS311</f>
        <v>0</v>
      </c>
      <c r="AT312" s="318">
        <f t="shared" ref="AT312" si="464">AT311</f>
        <v>0</v>
      </c>
      <c r="AU312" s="318">
        <f t="shared" ref="AU312" si="465">AU311</f>
        <v>0</v>
      </c>
      <c r="AV312" s="318">
        <f t="shared" ref="AV312" si="466">AV311</f>
        <v>0</v>
      </c>
      <c r="AW312" s="318">
        <f t="shared" ref="AW312" si="467">AW311</f>
        <v>0</v>
      </c>
      <c r="AX312" s="243"/>
      <c r="AY312" s="1055">
        <f t="shared" si="442"/>
        <v>0</v>
      </c>
    </row>
    <row r="313" spans="1:51" hidden="1" outlineLevel="1">
      <c r="A313" s="396">
        <v>24</v>
      </c>
      <c r="B313" s="258"/>
      <c r="C313" s="228"/>
      <c r="D313" s="228"/>
      <c r="E313" s="228"/>
      <c r="F313" s="228"/>
      <c r="G313" s="228"/>
      <c r="H313" s="228"/>
      <c r="I313" s="228"/>
      <c r="J313" s="228"/>
      <c r="K313" s="228"/>
      <c r="L313" s="228"/>
      <c r="M313" s="228"/>
      <c r="N313" s="228"/>
      <c r="O313" s="228"/>
      <c r="P313" s="228"/>
      <c r="Q313" s="933"/>
      <c r="R313" s="933"/>
      <c r="S313" s="933"/>
      <c r="T313" s="933"/>
      <c r="U313" s="228"/>
      <c r="V313" s="228"/>
      <c r="W313" s="228"/>
      <c r="X313" s="228"/>
      <c r="Y313" s="228"/>
      <c r="Z313" s="228"/>
      <c r="AA313" s="228"/>
      <c r="AB313" s="228"/>
      <c r="AC313" s="228"/>
      <c r="AD313" s="228"/>
      <c r="AE313" s="228"/>
      <c r="AF313" s="228"/>
      <c r="AG313" s="228"/>
      <c r="AH313" s="228"/>
      <c r="AI313" s="228"/>
      <c r="AJ313" s="329"/>
      <c r="AK313" s="332"/>
      <c r="AL313" s="332"/>
      <c r="AM313" s="332"/>
      <c r="AN313" s="332"/>
      <c r="AO313" s="332"/>
      <c r="AP313" s="332"/>
      <c r="AQ313" s="332"/>
      <c r="AR313" s="332"/>
      <c r="AS313" s="332"/>
      <c r="AT313" s="332"/>
      <c r="AU313" s="332"/>
      <c r="AV313" s="332"/>
      <c r="AW313" s="332"/>
      <c r="AX313" s="243"/>
      <c r="AY313" s="1055">
        <f t="shared" si="442"/>
        <v>0</v>
      </c>
    </row>
    <row r="314" spans="1:51" outlineLevel="1">
      <c r="B314" s="250" t="s">
        <v>347</v>
      </c>
      <c r="C314" s="228" t="s">
        <v>313</v>
      </c>
      <c r="D314" s="232">
        <v>21101</v>
      </c>
      <c r="E314" s="232">
        <v>21101</v>
      </c>
      <c r="F314" s="232">
        <v>21101</v>
      </c>
      <c r="G314" s="232">
        <v>21101</v>
      </c>
      <c r="H314" s="232">
        <v>21101</v>
      </c>
      <c r="I314" s="232">
        <v>21101</v>
      </c>
      <c r="J314" s="232">
        <v>21101</v>
      </c>
      <c r="K314" s="232">
        <v>21101</v>
      </c>
      <c r="L314" s="232">
        <v>21101</v>
      </c>
      <c r="M314" s="232">
        <v>17114</v>
      </c>
      <c r="N314" s="232">
        <v>14542</v>
      </c>
      <c r="O314" s="232">
        <v>14542</v>
      </c>
      <c r="P314" s="232">
        <v>14442</v>
      </c>
      <c r="Q314" s="930">
        <f>'Veridian Savings Persistence'!CU267</f>
        <v>14442</v>
      </c>
      <c r="R314" s="930">
        <f>'Veridian Savings Persistence'!CV267</f>
        <v>14442</v>
      </c>
      <c r="S314" s="930">
        <f>'Veridian Savings Persistence'!CW267</f>
        <v>14233</v>
      </c>
      <c r="T314" s="930">
        <f>'Veridian Savings Persistence'!CX267</f>
        <v>14233</v>
      </c>
      <c r="U314" s="228"/>
      <c r="V314" s="232">
        <v>3</v>
      </c>
      <c r="W314" s="232">
        <v>3</v>
      </c>
      <c r="X314" s="232">
        <v>3</v>
      </c>
      <c r="Y314" s="232">
        <v>3</v>
      </c>
      <c r="Z314" s="232">
        <v>3</v>
      </c>
      <c r="AA314" s="232">
        <v>3</v>
      </c>
      <c r="AB314" s="232">
        <v>3</v>
      </c>
      <c r="AC314" s="232">
        <v>3</v>
      </c>
      <c r="AD314" s="232">
        <v>3</v>
      </c>
      <c r="AE314" s="232">
        <v>3</v>
      </c>
      <c r="AF314" s="232">
        <v>1</v>
      </c>
      <c r="AG314" s="232">
        <v>1</v>
      </c>
      <c r="AH314" s="232">
        <v>1</v>
      </c>
      <c r="AI314" s="232">
        <v>1</v>
      </c>
      <c r="AJ314" s="317">
        <v>1</v>
      </c>
      <c r="AK314" s="317"/>
      <c r="AL314" s="317"/>
      <c r="AM314" s="317"/>
      <c r="AN314" s="317"/>
      <c r="AO314" s="317"/>
      <c r="AP314" s="317"/>
      <c r="AQ314" s="317"/>
      <c r="AR314" s="317"/>
      <c r="AS314" s="317"/>
      <c r="AT314" s="317"/>
      <c r="AU314" s="317"/>
      <c r="AV314" s="317"/>
      <c r="AW314" s="317"/>
      <c r="AX314" s="233">
        <f>SUM(AJ314:AW314)</f>
        <v>1</v>
      </c>
      <c r="AY314" s="1055">
        <f t="shared" si="442"/>
        <v>1</v>
      </c>
    </row>
    <row r="315" spans="1:51" outlineLevel="1">
      <c r="B315" s="231" t="s">
        <v>393</v>
      </c>
      <c r="C315" s="228" t="s">
        <v>315</v>
      </c>
      <c r="D315" s="232"/>
      <c r="E315" s="232"/>
      <c r="F315" s="232"/>
      <c r="G315" s="232"/>
      <c r="H315" s="232"/>
      <c r="I315" s="232"/>
      <c r="J315" s="232"/>
      <c r="K315" s="232"/>
      <c r="L315" s="232"/>
      <c r="M315" s="232"/>
      <c r="N315" s="232"/>
      <c r="O315" s="232"/>
      <c r="P315" s="232"/>
      <c r="Q315" s="930"/>
      <c r="R315" s="930"/>
      <c r="S315" s="930"/>
      <c r="T315" s="930"/>
      <c r="U315" s="228"/>
      <c r="V315" s="232"/>
      <c r="W315" s="232"/>
      <c r="X315" s="232"/>
      <c r="Y315" s="232"/>
      <c r="Z315" s="232"/>
      <c r="AA315" s="232"/>
      <c r="AB315" s="232"/>
      <c r="AC315" s="232"/>
      <c r="AD315" s="232"/>
      <c r="AE315" s="232"/>
      <c r="AF315" s="232"/>
      <c r="AG315" s="232"/>
      <c r="AH315" s="232"/>
      <c r="AI315" s="232"/>
      <c r="AJ315" s="318">
        <f>AJ314</f>
        <v>1</v>
      </c>
      <c r="AK315" s="318">
        <f t="shared" ref="AK315:AQ315" si="468">AK314</f>
        <v>0</v>
      </c>
      <c r="AL315" s="318">
        <f t="shared" si="468"/>
        <v>0</v>
      </c>
      <c r="AM315" s="318">
        <f t="shared" si="468"/>
        <v>0</v>
      </c>
      <c r="AN315" s="318">
        <f t="shared" si="468"/>
        <v>0</v>
      </c>
      <c r="AO315" s="318">
        <f t="shared" si="468"/>
        <v>0</v>
      </c>
      <c r="AP315" s="318">
        <f t="shared" si="468"/>
        <v>0</v>
      </c>
      <c r="AQ315" s="318">
        <f t="shared" si="468"/>
        <v>0</v>
      </c>
      <c r="AR315" s="318">
        <f t="shared" ref="AR315" si="469">AR314</f>
        <v>0</v>
      </c>
      <c r="AS315" s="318">
        <f t="shared" ref="AS315" si="470">AS314</f>
        <v>0</v>
      </c>
      <c r="AT315" s="318">
        <f t="shared" ref="AT315" si="471">AT314</f>
        <v>0</v>
      </c>
      <c r="AU315" s="318">
        <f t="shared" ref="AU315" si="472">AU314</f>
        <v>0</v>
      </c>
      <c r="AV315" s="318">
        <f t="shared" ref="AV315" si="473">AV314</f>
        <v>0</v>
      </c>
      <c r="AW315" s="318">
        <f t="shared" ref="AW315" si="474">AW314</f>
        <v>0</v>
      </c>
      <c r="AX315" s="243"/>
      <c r="AY315" s="1055">
        <f t="shared" si="442"/>
        <v>1</v>
      </c>
    </row>
    <row r="316" spans="1:51" outlineLevel="1">
      <c r="B316" s="231"/>
      <c r="C316" s="228"/>
      <c r="D316" s="228"/>
      <c r="E316" s="228"/>
      <c r="F316" s="228"/>
      <c r="G316" s="228"/>
      <c r="H316" s="228"/>
      <c r="I316" s="228"/>
      <c r="J316" s="228"/>
      <c r="K316" s="228"/>
      <c r="L316" s="228"/>
      <c r="M316" s="228"/>
      <c r="N316" s="228"/>
      <c r="O316" s="228"/>
      <c r="P316" s="228"/>
      <c r="Q316" s="933"/>
      <c r="R316" s="933"/>
      <c r="S316" s="933"/>
      <c r="T316" s="933"/>
      <c r="U316" s="228"/>
      <c r="V316" s="228"/>
      <c r="W316" s="228"/>
      <c r="X316" s="228"/>
      <c r="Y316" s="228"/>
      <c r="Z316" s="228"/>
      <c r="AA316" s="228"/>
      <c r="AB316" s="228"/>
      <c r="AC316" s="228"/>
      <c r="AD316" s="228"/>
      <c r="AE316" s="228"/>
      <c r="AF316" s="228"/>
      <c r="AG316" s="228"/>
      <c r="AH316" s="228"/>
      <c r="AI316" s="228"/>
      <c r="AJ316" s="319"/>
      <c r="AK316" s="332"/>
      <c r="AL316" s="332"/>
      <c r="AM316" s="332"/>
      <c r="AN316" s="332"/>
      <c r="AO316" s="332"/>
      <c r="AP316" s="332"/>
      <c r="AQ316" s="332"/>
      <c r="AR316" s="332"/>
      <c r="AS316" s="332"/>
      <c r="AT316" s="332"/>
      <c r="AU316" s="332"/>
      <c r="AV316" s="332"/>
      <c r="AW316" s="332"/>
      <c r="AX316" s="243"/>
      <c r="AY316" s="1055">
        <f t="shared" si="442"/>
        <v>0</v>
      </c>
    </row>
    <row r="317" spans="1:51" ht="15.75" outlineLevel="1">
      <c r="A317" s="396">
        <v>25</v>
      </c>
      <c r="B317" s="225" t="s">
        <v>348</v>
      </c>
      <c r="C317" s="228"/>
      <c r="D317" s="228"/>
      <c r="E317" s="228"/>
      <c r="F317" s="228"/>
      <c r="G317" s="228"/>
      <c r="H317" s="228"/>
      <c r="I317" s="228"/>
      <c r="J317" s="228"/>
      <c r="K317" s="228"/>
      <c r="L317" s="228"/>
      <c r="M317" s="228"/>
      <c r="N317" s="228"/>
      <c r="O317" s="228"/>
      <c r="P317" s="228"/>
      <c r="Q317" s="933"/>
      <c r="R317" s="933"/>
      <c r="S317" s="933"/>
      <c r="T317" s="933"/>
      <c r="U317" s="228"/>
      <c r="V317" s="228"/>
      <c r="W317" s="228"/>
      <c r="X317" s="228"/>
      <c r="Y317" s="228"/>
      <c r="Z317" s="228"/>
      <c r="AA317" s="228"/>
      <c r="AB317" s="228"/>
      <c r="AC317" s="228"/>
      <c r="AD317" s="228"/>
      <c r="AE317" s="228"/>
      <c r="AF317" s="228"/>
      <c r="AG317" s="228"/>
      <c r="AH317" s="228"/>
      <c r="AI317" s="228"/>
      <c r="AJ317" s="319"/>
      <c r="AK317" s="332"/>
      <c r="AL317" s="332"/>
      <c r="AM317" s="332"/>
      <c r="AN317" s="332"/>
      <c r="AO317" s="332"/>
      <c r="AP317" s="332"/>
      <c r="AQ317" s="332"/>
      <c r="AR317" s="332"/>
      <c r="AS317" s="332"/>
      <c r="AT317" s="332"/>
      <c r="AU317" s="332"/>
      <c r="AV317" s="332"/>
      <c r="AW317" s="332"/>
      <c r="AX317" s="243"/>
      <c r="AY317" s="1055">
        <f t="shared" si="442"/>
        <v>0</v>
      </c>
    </row>
    <row r="318" spans="1:51" outlineLevel="1">
      <c r="B318" s="250" t="s">
        <v>349</v>
      </c>
      <c r="C318" s="228" t="s">
        <v>313</v>
      </c>
      <c r="D318" s="232">
        <v>91998</v>
      </c>
      <c r="E318" s="232">
        <v>91998</v>
      </c>
      <c r="F318" s="232">
        <v>91998</v>
      </c>
      <c r="G318" s="232">
        <v>91998</v>
      </c>
      <c r="H318" s="232">
        <v>91998</v>
      </c>
      <c r="I318" s="232">
        <v>91998</v>
      </c>
      <c r="J318" s="232">
        <v>91998</v>
      </c>
      <c r="K318" s="232">
        <v>91998</v>
      </c>
      <c r="L318" s="232">
        <v>91998</v>
      </c>
      <c r="M318" s="232">
        <v>91998</v>
      </c>
      <c r="N318" s="232">
        <v>22713</v>
      </c>
      <c r="O318" s="232">
        <v>0</v>
      </c>
      <c r="P318" s="232">
        <v>0</v>
      </c>
      <c r="Q318" s="930"/>
      <c r="R318" s="930"/>
      <c r="S318" s="930"/>
      <c r="T318" s="930"/>
      <c r="U318" s="232">
        <v>12</v>
      </c>
      <c r="V318" s="232">
        <v>12</v>
      </c>
      <c r="W318" s="232">
        <v>12</v>
      </c>
      <c r="X318" s="232">
        <v>12</v>
      </c>
      <c r="Y318" s="232">
        <v>12</v>
      </c>
      <c r="Z318" s="232">
        <v>12</v>
      </c>
      <c r="AA318" s="232">
        <v>12</v>
      </c>
      <c r="AB318" s="232">
        <v>12</v>
      </c>
      <c r="AC318" s="232">
        <v>12</v>
      </c>
      <c r="AD318" s="232">
        <v>12</v>
      </c>
      <c r="AE318" s="232">
        <v>12</v>
      </c>
      <c r="AF318" s="232">
        <v>3</v>
      </c>
      <c r="AG318" s="232">
        <v>0</v>
      </c>
      <c r="AH318" s="232">
        <v>0</v>
      </c>
      <c r="AI318" s="232">
        <v>0</v>
      </c>
      <c r="AJ318" s="333">
        <f>'3-a. VRZ Rate Class Alloc.'!P407</f>
        <v>0</v>
      </c>
      <c r="AK318" s="333">
        <f>'3-a. VRZ Rate Class Alloc.'!Q407</f>
        <v>0.28571428571428581</v>
      </c>
      <c r="AL318" s="333">
        <f>'3-a. VRZ Rate Class Alloc.'!R407</f>
        <v>0.57142857142857162</v>
      </c>
      <c r="AM318" s="333">
        <f>'3-a. VRZ Rate Class Alloc.'!S407</f>
        <v>0.1428571428571429</v>
      </c>
      <c r="AN318" s="333">
        <f>'3-a. VRZ Rate Class Alloc.'!T407</f>
        <v>0</v>
      </c>
      <c r="AO318" s="333">
        <f>'3-a. VRZ Rate Class Alloc.'!U407</f>
        <v>0</v>
      </c>
      <c r="AP318" s="333">
        <f>'3-a. VRZ Rate Class Alloc.'!V407</f>
        <v>0</v>
      </c>
      <c r="AQ318" s="333"/>
      <c r="AR318" s="322"/>
      <c r="AS318" s="322"/>
      <c r="AT318" s="322"/>
      <c r="AU318" s="322"/>
      <c r="AV318" s="322"/>
      <c r="AW318" s="322"/>
      <c r="AX318" s="233">
        <f>SUM(AJ318:AW318)</f>
        <v>1.0000000000000004</v>
      </c>
      <c r="AY318" s="1055">
        <f t="shared" si="442"/>
        <v>1.0000000000000004</v>
      </c>
    </row>
    <row r="319" spans="1:51" outlineLevel="1">
      <c r="B319" s="231" t="s">
        <v>393</v>
      </c>
      <c r="C319" s="228" t="s">
        <v>315</v>
      </c>
      <c r="D319" s="232">
        <v>26285</v>
      </c>
      <c r="E319" s="232">
        <v>26285</v>
      </c>
      <c r="F319" s="232">
        <v>26285</v>
      </c>
      <c r="G319" s="232">
        <v>26285</v>
      </c>
      <c r="H319" s="232">
        <v>26285</v>
      </c>
      <c r="I319" s="232">
        <v>26285</v>
      </c>
      <c r="J319" s="232">
        <v>26285</v>
      </c>
      <c r="K319" s="232">
        <v>26285</v>
      </c>
      <c r="L319" s="232">
        <v>26285</v>
      </c>
      <c r="M319" s="232">
        <v>26285</v>
      </c>
      <c r="N319" s="232">
        <v>6490</v>
      </c>
      <c r="O319" s="232">
        <v>0</v>
      </c>
      <c r="P319" s="232">
        <v>0</v>
      </c>
      <c r="Q319" s="930"/>
      <c r="R319" s="930"/>
      <c r="S319" s="930"/>
      <c r="T319" s="930"/>
      <c r="U319" s="232">
        <f>U318</f>
        <v>12</v>
      </c>
      <c r="V319" s="232">
        <v>3</v>
      </c>
      <c r="W319" s="232">
        <v>3</v>
      </c>
      <c r="X319" s="232">
        <v>3</v>
      </c>
      <c r="Y319" s="232">
        <v>3</v>
      </c>
      <c r="Z319" s="232">
        <v>3</v>
      </c>
      <c r="AA319" s="232">
        <v>3</v>
      </c>
      <c r="AB319" s="232">
        <v>3</v>
      </c>
      <c r="AC319" s="232">
        <v>3</v>
      </c>
      <c r="AD319" s="232">
        <v>3</v>
      </c>
      <c r="AE319" s="232">
        <v>3</v>
      </c>
      <c r="AF319" s="232">
        <v>1</v>
      </c>
      <c r="AG319" s="232">
        <v>0</v>
      </c>
      <c r="AH319" s="232">
        <v>0</v>
      </c>
      <c r="AI319" s="232">
        <v>0</v>
      </c>
      <c r="AJ319" s="318">
        <f>'3-a. VRZ Rate Class Alloc.'!P408</f>
        <v>0</v>
      </c>
      <c r="AK319" s="318">
        <f>'3-a. VRZ Rate Class Alloc.'!Q408</f>
        <v>0</v>
      </c>
      <c r="AL319" s="318">
        <f>'3-a. VRZ Rate Class Alloc.'!R408</f>
        <v>1</v>
      </c>
      <c r="AM319" s="318">
        <f>'3-a. VRZ Rate Class Alloc.'!S408</f>
        <v>0</v>
      </c>
      <c r="AN319" s="318">
        <f>'3-a. VRZ Rate Class Alloc.'!T408</f>
        <v>0</v>
      </c>
      <c r="AO319" s="318"/>
      <c r="AP319" s="318"/>
      <c r="AQ319" s="318">
        <f>AQ318</f>
        <v>0</v>
      </c>
      <c r="AR319" s="318">
        <f t="shared" ref="AR319" si="475">AR318</f>
        <v>0</v>
      </c>
      <c r="AS319" s="318">
        <f t="shared" ref="AS319" si="476">AS318</f>
        <v>0</v>
      </c>
      <c r="AT319" s="318">
        <f t="shared" ref="AT319" si="477">AT318</f>
        <v>0</v>
      </c>
      <c r="AU319" s="318">
        <f t="shared" ref="AU319" si="478">AU318</f>
        <v>0</v>
      </c>
      <c r="AV319" s="318">
        <f t="shared" ref="AV319" si="479">AV318</f>
        <v>0</v>
      </c>
      <c r="AW319" s="318">
        <f t="shared" ref="AW319" si="480">AW318</f>
        <v>0</v>
      </c>
      <c r="AX319" s="243"/>
      <c r="AY319" s="1055">
        <f t="shared" si="442"/>
        <v>1</v>
      </c>
    </row>
    <row r="320" spans="1:51" outlineLevel="1">
      <c r="A320" s="396">
        <v>26</v>
      </c>
      <c r="B320" s="231"/>
      <c r="C320" s="228"/>
      <c r="D320" s="228"/>
      <c r="E320" s="228"/>
      <c r="F320" s="228"/>
      <c r="G320" s="228"/>
      <c r="H320" s="228"/>
      <c r="I320" s="228"/>
      <c r="J320" s="228"/>
      <c r="K320" s="228"/>
      <c r="L320" s="228"/>
      <c r="M320" s="228"/>
      <c r="N320" s="228"/>
      <c r="O320" s="228"/>
      <c r="P320" s="228"/>
      <c r="Q320" s="933"/>
      <c r="R320" s="933"/>
      <c r="S320" s="933"/>
      <c r="T320" s="933"/>
      <c r="U320" s="228"/>
      <c r="V320" s="228"/>
      <c r="W320" s="228"/>
      <c r="X320" s="228"/>
      <c r="Y320" s="228"/>
      <c r="Z320" s="228"/>
      <c r="AA320" s="228"/>
      <c r="AB320" s="228"/>
      <c r="AC320" s="228"/>
      <c r="AD320" s="228"/>
      <c r="AE320" s="228"/>
      <c r="AF320" s="228"/>
      <c r="AG320" s="228"/>
      <c r="AH320" s="228"/>
      <c r="AI320" s="228"/>
      <c r="AJ320" s="319"/>
      <c r="AK320" s="332"/>
      <c r="AL320" s="332"/>
      <c r="AM320" s="332"/>
      <c r="AN320" s="332"/>
      <c r="AO320" s="332"/>
      <c r="AP320" s="332"/>
      <c r="AQ320" s="332"/>
      <c r="AR320" s="332"/>
      <c r="AS320" s="332"/>
      <c r="AT320" s="332"/>
      <c r="AU320" s="332"/>
      <c r="AV320" s="332"/>
      <c r="AW320" s="332"/>
      <c r="AX320" s="243"/>
      <c r="AY320" s="1055">
        <f t="shared" si="442"/>
        <v>0</v>
      </c>
    </row>
    <row r="321" spans="1:51" outlineLevel="1">
      <c r="B321" s="250" t="s">
        <v>397</v>
      </c>
      <c r="C321" s="228" t="s">
        <v>313</v>
      </c>
      <c r="D321" s="232">
        <v>8012422.0396710597</v>
      </c>
      <c r="E321" s="232">
        <v>7793782.0396710597</v>
      </c>
      <c r="F321" s="232">
        <v>7793782.0396710597</v>
      </c>
      <c r="G321" s="232">
        <v>7793782.0396710597</v>
      </c>
      <c r="H321" s="232">
        <v>7793782.0396710597</v>
      </c>
      <c r="I321" s="232">
        <v>7690287.0396710597</v>
      </c>
      <c r="J321" s="232">
        <v>7690287.0396710597</v>
      </c>
      <c r="K321" s="232">
        <v>7690287.0396710597</v>
      </c>
      <c r="L321" s="232">
        <v>7634053.0396710597</v>
      </c>
      <c r="M321" s="232">
        <v>7634053.0396710597</v>
      </c>
      <c r="N321" s="232">
        <v>7568451.0396710597</v>
      </c>
      <c r="O321" s="232">
        <v>5918912.0396710597</v>
      </c>
      <c r="P321" s="232">
        <v>2442799</v>
      </c>
      <c r="Q321" s="930">
        <f>'Veridian Savings Persistence'!CU269</f>
        <v>2442799</v>
      </c>
      <c r="R321" s="930">
        <f>'Veridian Savings Persistence'!CV269</f>
        <v>572841</v>
      </c>
      <c r="S321" s="930">
        <f>'Veridian Savings Persistence'!CW269</f>
        <v>14964</v>
      </c>
      <c r="T321" s="930">
        <f>'Veridian Savings Persistence'!CX269</f>
        <v>14964</v>
      </c>
      <c r="U321" s="232">
        <v>12</v>
      </c>
      <c r="V321" s="232">
        <v>1061</v>
      </c>
      <c r="W321" s="232">
        <v>1026</v>
      </c>
      <c r="X321" s="232">
        <v>1026</v>
      </c>
      <c r="Y321" s="232">
        <v>1026</v>
      </c>
      <c r="Z321" s="232">
        <v>1026</v>
      </c>
      <c r="AA321" s="232">
        <v>1013</v>
      </c>
      <c r="AB321" s="232">
        <v>1013</v>
      </c>
      <c r="AC321" s="232">
        <v>1013</v>
      </c>
      <c r="AD321" s="232">
        <v>1003</v>
      </c>
      <c r="AE321" s="232">
        <v>1003</v>
      </c>
      <c r="AF321" s="232">
        <v>992</v>
      </c>
      <c r="AG321" s="232">
        <v>753</v>
      </c>
      <c r="AH321" s="232">
        <v>330</v>
      </c>
      <c r="AI321" s="232">
        <v>330</v>
      </c>
      <c r="AJ321" s="333">
        <f>'3-a. VRZ Rate Class Alloc.'!P413</f>
        <v>0</v>
      </c>
      <c r="AK321" s="333">
        <f>'3-a. VRZ Rate Class Alloc.'!Q413</f>
        <v>0.19956006807363388</v>
      </c>
      <c r="AL321" s="333">
        <f>'3-a. VRZ Rate Class Alloc.'!R413</f>
        <v>0.50902829668926464</v>
      </c>
      <c r="AM321" s="333">
        <f>'3-a. VRZ Rate Class Alloc.'!S413</f>
        <v>5.1419341683478982E-2</v>
      </c>
      <c r="AN321" s="333">
        <f>'3-a. VRZ Rate Class Alloc.'!T413</f>
        <v>0.23964667833113193</v>
      </c>
      <c r="AO321" s="333">
        <f>'3-a. VRZ Rate Class Alloc.'!U413</f>
        <v>3.4561522249037461E-4</v>
      </c>
      <c r="AP321" s="317"/>
      <c r="AQ321" s="317"/>
      <c r="AR321" s="322"/>
      <c r="AS321" s="322"/>
      <c r="AT321" s="322"/>
      <c r="AU321" s="322"/>
      <c r="AV321" s="322"/>
      <c r="AW321" s="322"/>
      <c r="AX321" s="233">
        <f>SUM(AJ321:AW321)</f>
        <v>0.99999999999999978</v>
      </c>
      <c r="AY321" s="1055">
        <f t="shared" si="442"/>
        <v>0.99999999999999978</v>
      </c>
    </row>
    <row r="322" spans="1:51" outlineLevel="1">
      <c r="B322" s="231" t="s">
        <v>393</v>
      </c>
      <c r="C322" s="228" t="s">
        <v>315</v>
      </c>
      <c r="D322" s="232">
        <v>2885301</v>
      </c>
      <c r="E322" s="232">
        <v>3103941</v>
      </c>
      <c r="F322" s="232">
        <v>3106535</v>
      </c>
      <c r="G322" s="232">
        <v>3106535</v>
      </c>
      <c r="H322" s="232">
        <v>3106535</v>
      </c>
      <c r="I322" s="232">
        <v>3096126</v>
      </c>
      <c r="J322" s="232">
        <v>3096126</v>
      </c>
      <c r="K322" s="232">
        <v>3096126</v>
      </c>
      <c r="L322" s="232">
        <v>3090907</v>
      </c>
      <c r="M322" s="232">
        <v>3090907</v>
      </c>
      <c r="N322" s="232">
        <v>3026932</v>
      </c>
      <c r="O322" s="232">
        <v>2490890</v>
      </c>
      <c r="P322" s="232">
        <v>1360537</v>
      </c>
      <c r="Q322" s="930">
        <f>'Veridian Savings Persistence'!CU354</f>
        <v>1360537</v>
      </c>
      <c r="R322" s="930">
        <f>'Veridian Savings Persistence'!CV354</f>
        <v>257162</v>
      </c>
      <c r="S322" s="930">
        <f>'Veridian Savings Persistence'!CW354</f>
        <v>367</v>
      </c>
      <c r="T322" s="930">
        <f>'Veridian Savings Persistence'!CX354</f>
        <v>367</v>
      </c>
      <c r="U322" s="232">
        <f>U321</f>
        <v>12</v>
      </c>
      <c r="V322" s="232">
        <v>486</v>
      </c>
      <c r="W322" s="232">
        <v>522</v>
      </c>
      <c r="X322" s="232">
        <v>522</v>
      </c>
      <c r="Y322" s="232">
        <v>522</v>
      </c>
      <c r="Z322" s="232">
        <v>522</v>
      </c>
      <c r="AA322" s="232">
        <v>521</v>
      </c>
      <c r="AB322" s="232">
        <v>521</v>
      </c>
      <c r="AC322" s="232">
        <v>521</v>
      </c>
      <c r="AD322" s="232">
        <v>521</v>
      </c>
      <c r="AE322" s="232">
        <v>521</v>
      </c>
      <c r="AF322" s="232">
        <v>511</v>
      </c>
      <c r="AG322" s="232">
        <v>406</v>
      </c>
      <c r="AH322" s="232">
        <v>218</v>
      </c>
      <c r="AI322" s="232">
        <v>218</v>
      </c>
      <c r="AJ322" s="318">
        <f>'3-a. VRZ Rate Class Alloc.'!P414</f>
        <v>0</v>
      </c>
      <c r="AK322" s="318">
        <f>'3-a. VRZ Rate Class Alloc.'!Q414</f>
        <v>0.12315052379176095</v>
      </c>
      <c r="AL322" s="318">
        <f>'3-a. VRZ Rate Class Alloc.'!R414</f>
        <v>0.83151657030205361</v>
      </c>
      <c r="AM322" s="318">
        <f>'3-a. VRZ Rate Class Alloc.'!S414</f>
        <v>0</v>
      </c>
      <c r="AN322" s="318">
        <f>'3-a. VRZ Rate Class Alloc.'!T414</f>
        <v>4.5332905906185349E-2</v>
      </c>
      <c r="AO322" s="318">
        <f>'3-a. VRZ Rate Class Alloc.'!U414</f>
        <v>0</v>
      </c>
      <c r="AP322" s="318">
        <f t="shared" ref="AP322:AQ322" si="481">AP321</f>
        <v>0</v>
      </c>
      <c r="AQ322" s="318">
        <f t="shared" si="481"/>
        <v>0</v>
      </c>
      <c r="AR322" s="318">
        <f t="shared" ref="AR322" si="482">AR321</f>
        <v>0</v>
      </c>
      <c r="AS322" s="318">
        <f t="shared" ref="AS322" si="483">AS321</f>
        <v>0</v>
      </c>
      <c r="AT322" s="318">
        <f t="shared" ref="AT322" si="484">AT321</f>
        <v>0</v>
      </c>
      <c r="AU322" s="318">
        <f t="shared" ref="AU322" si="485">AU321</f>
        <v>0</v>
      </c>
      <c r="AV322" s="318">
        <f t="shared" ref="AV322" si="486">AV321</f>
        <v>0</v>
      </c>
      <c r="AW322" s="318">
        <f t="shared" ref="AW322" si="487">AW321</f>
        <v>0</v>
      </c>
      <c r="AX322" s="243"/>
      <c r="AY322" s="1055">
        <f t="shared" si="442"/>
        <v>0.99999999999999989</v>
      </c>
    </row>
    <row r="323" spans="1:51" outlineLevel="1">
      <c r="B323" s="662" t="s">
        <v>398</v>
      </c>
      <c r="C323" s="274" t="s">
        <v>354</v>
      </c>
      <c r="D323" s="232">
        <v>83321.419485707651</v>
      </c>
      <c r="E323" s="232">
        <f>D323+($H323-$D323)/4</f>
        <v>83218.411211633982</v>
      </c>
      <c r="F323" s="232">
        <f>E323+($H323-$D323)/4</f>
        <v>83115.402937560313</v>
      </c>
      <c r="G323" s="232">
        <f>F323+($H323-$D323)/4</f>
        <v>83012.394663486644</v>
      </c>
      <c r="H323" s="232">
        <v>82909.38638941299</v>
      </c>
      <c r="I323" s="232">
        <f>SUM(I321:I322)/SUM(H321:H322)*H323</f>
        <v>82043.016107435891</v>
      </c>
      <c r="J323" s="232">
        <f t="shared" ref="J323:Q323" si="488">SUM(J321:J322)/SUM(I321:I322)*I323</f>
        <v>82043.016107435891</v>
      </c>
      <c r="K323" s="232">
        <f t="shared" si="488"/>
        <v>82043.016107435891</v>
      </c>
      <c r="L323" s="232">
        <f t="shared" si="488"/>
        <v>81575.595710098321</v>
      </c>
      <c r="M323" s="232">
        <f t="shared" si="488"/>
        <v>81575.595710098321</v>
      </c>
      <c r="N323" s="232">
        <f t="shared" si="488"/>
        <v>80590.014325531069</v>
      </c>
      <c r="O323" s="232">
        <f t="shared" si="488"/>
        <v>63966.16944515978</v>
      </c>
      <c r="P323" s="232">
        <f t="shared" si="488"/>
        <v>28928.723159622914</v>
      </c>
      <c r="Q323" s="930">
        <f t="shared" si="488"/>
        <v>28928.723159622914</v>
      </c>
      <c r="R323" s="930">
        <f t="shared" ref="R323" si="489">SUM(R321:R322)/SUM(Q321:Q322)*Q323</f>
        <v>6313.1227450471106</v>
      </c>
      <c r="S323" s="930">
        <f t="shared" ref="S323" si="490">SUM(S321:S322)/SUM(R321:R322)*R323</f>
        <v>116.60980117459485</v>
      </c>
      <c r="T323" s="930">
        <f t="shared" ref="T323" si="491">SUM(T321:T322)/SUM(S321:S322)*S323</f>
        <v>116.60980117459485</v>
      </c>
      <c r="U323" s="232">
        <v>12</v>
      </c>
      <c r="V323" s="232">
        <f t="shared" ref="V323:AI323" si="492">SUM(V321:V322)/SUM(D321:D322)*D323</f>
        <v>11.82799704811368</v>
      </c>
      <c r="W323" s="232">
        <f t="shared" si="492"/>
        <v>11.821010690642199</v>
      </c>
      <c r="X323" s="232">
        <f t="shared" si="492"/>
        <v>11.803568949332691</v>
      </c>
      <c r="Y323" s="232">
        <f t="shared" si="492"/>
        <v>11.788940309845811</v>
      </c>
      <c r="Z323" s="232">
        <f t="shared" si="492"/>
        <v>11.774311670358934</v>
      </c>
      <c r="AA323" s="232">
        <f t="shared" si="492"/>
        <v>11.667825647500393</v>
      </c>
      <c r="AB323" s="232">
        <f t="shared" si="492"/>
        <v>11.667825647500393</v>
      </c>
      <c r="AC323" s="232">
        <f t="shared" si="492"/>
        <v>11.667825647500393</v>
      </c>
      <c r="AD323" s="232">
        <f t="shared" si="492"/>
        <v>11.591764202601434</v>
      </c>
      <c r="AE323" s="232">
        <f t="shared" si="492"/>
        <v>11.591764202601434</v>
      </c>
      <c r="AF323" s="232">
        <f t="shared" si="492"/>
        <v>11.432035168313618</v>
      </c>
      <c r="AG323" s="232">
        <f t="shared" si="492"/>
        <v>8.815521463789409</v>
      </c>
      <c r="AH323" s="232">
        <f t="shared" si="492"/>
        <v>4.1681671804629827</v>
      </c>
      <c r="AI323" s="232">
        <f t="shared" si="492"/>
        <v>4.1681671804629827</v>
      </c>
      <c r="AJ323" s="318">
        <f>'3-a. VRZ Rate Class Alloc.'!P415</f>
        <v>0</v>
      </c>
      <c r="AK323" s="318">
        <f>'3-a. VRZ Rate Class Alloc.'!Q415</f>
        <v>0.13799885559360553</v>
      </c>
      <c r="AL323" s="318">
        <f>'3-a. VRZ Rate Class Alloc.'!R415</f>
        <v>0.86200114440639442</v>
      </c>
      <c r="AM323" s="318">
        <f>'3-a. VRZ Rate Class Alloc.'!S415</f>
        <v>0</v>
      </c>
      <c r="AN323" s="318">
        <f>'3-a. VRZ Rate Class Alloc.'!T415</f>
        <v>0</v>
      </c>
      <c r="AO323" s="318">
        <f>'3-a. VRZ Rate Class Alloc.'!U415</f>
        <v>0</v>
      </c>
      <c r="AP323" s="318"/>
      <c r="AQ323" s="318"/>
      <c r="AR323" s="318"/>
      <c r="AS323" s="318"/>
      <c r="AT323" s="318"/>
      <c r="AU323" s="318"/>
      <c r="AV323" s="318"/>
      <c r="AW323" s="318"/>
      <c r="AX323" s="243"/>
      <c r="AY323" s="1055">
        <f t="shared" si="442"/>
        <v>1</v>
      </c>
    </row>
    <row r="324" spans="1:51" outlineLevel="1">
      <c r="B324" s="662" t="s">
        <v>399</v>
      </c>
      <c r="C324" s="274" t="s">
        <v>354</v>
      </c>
      <c r="D324" s="232">
        <f>'3-a. VRZ Rate Class Alloc.'!W29</f>
        <v>387529.7015816418</v>
      </c>
      <c r="E324" s="232">
        <f>SUM(E321:E322)/SUM(D321:D322)*D324</f>
        <v>387529.7015816418</v>
      </c>
      <c r="F324" s="232">
        <f t="shared" ref="F324:Q324" si="493">SUM(F321:F322)/SUM(E321:E322)*E324</f>
        <v>387621.94580938033</v>
      </c>
      <c r="G324" s="232">
        <f t="shared" si="493"/>
        <v>387621.94580938033</v>
      </c>
      <c r="H324" s="232">
        <f t="shared" si="493"/>
        <v>387621.94580938033</v>
      </c>
      <c r="I324" s="232">
        <f t="shared" si="493"/>
        <v>383571.44985088811</v>
      </c>
      <c r="J324" s="232">
        <f t="shared" si="493"/>
        <v>383571.44985088811</v>
      </c>
      <c r="K324" s="232">
        <f t="shared" si="493"/>
        <v>383571.44985088811</v>
      </c>
      <c r="L324" s="232">
        <f t="shared" si="493"/>
        <v>381386.1435566647</v>
      </c>
      <c r="M324" s="232">
        <f t="shared" si="493"/>
        <v>381386.1435566647</v>
      </c>
      <c r="N324" s="232">
        <f t="shared" si="493"/>
        <v>376778.30612502451</v>
      </c>
      <c r="O324" s="232">
        <f t="shared" si="493"/>
        <v>299057.70801207487</v>
      </c>
      <c r="P324" s="232">
        <f t="shared" si="493"/>
        <v>135248.95611030361</v>
      </c>
      <c r="Q324" s="930">
        <f t="shared" si="493"/>
        <v>135248.95611030361</v>
      </c>
      <c r="R324" s="930">
        <f t="shared" ref="R324" si="494">SUM(R321:R322)/SUM(Q321:Q322)*Q324</f>
        <v>29515.414709197485</v>
      </c>
      <c r="S324" s="930">
        <f t="shared" ref="S324" si="495">SUM(S321:S322)/SUM(R321:R322)*R324</f>
        <v>545.17974381623515</v>
      </c>
      <c r="T324" s="930">
        <f t="shared" ref="T324" si="496">SUM(T321:T322)/SUM(S321:S322)*S324</f>
        <v>545.17974381623515</v>
      </c>
      <c r="U324" s="232">
        <v>12</v>
      </c>
      <c r="V324" s="232">
        <f>'3-a. VRZ Rate Class Alloc.'!X29</f>
        <v>54.013985633018258</v>
      </c>
      <c r="W324" s="232">
        <f>SUM(W321:W322)/SUM(V321:V322)*V324</f>
        <v>54.048900943705405</v>
      </c>
      <c r="X324" s="232">
        <f t="shared" ref="X324:AI324" si="497">SUM(X321:X322)/SUM(W321:W322)*W324</f>
        <v>54.048900943705405</v>
      </c>
      <c r="Y324" s="232">
        <f t="shared" si="497"/>
        <v>54.048900943705405</v>
      </c>
      <c r="Z324" s="232">
        <f t="shared" si="497"/>
        <v>54.048900943705405</v>
      </c>
      <c r="AA324" s="232">
        <f t="shared" si="497"/>
        <v>53.560086594085327</v>
      </c>
      <c r="AB324" s="232">
        <f t="shared" si="497"/>
        <v>53.560086594085327</v>
      </c>
      <c r="AC324" s="232">
        <f t="shared" si="497"/>
        <v>53.560086594085327</v>
      </c>
      <c r="AD324" s="232">
        <f t="shared" si="497"/>
        <v>53.210933487213843</v>
      </c>
      <c r="AE324" s="232">
        <f t="shared" si="497"/>
        <v>53.210933487213843</v>
      </c>
      <c r="AF324" s="232">
        <f t="shared" si="497"/>
        <v>52.477711962783729</v>
      </c>
      <c r="AG324" s="232">
        <f t="shared" si="497"/>
        <v>40.466845086404753</v>
      </c>
      <c r="AH324" s="232">
        <f t="shared" si="497"/>
        <v>19.133590256557209</v>
      </c>
      <c r="AI324" s="232">
        <f t="shared" si="497"/>
        <v>19.133590256557209</v>
      </c>
      <c r="AJ324" s="318">
        <f>'3-a. VRZ Rate Class Alloc.'!P29</f>
        <v>0</v>
      </c>
      <c r="AK324" s="318">
        <f>'3-a. VRZ Rate Class Alloc.'!Q29</f>
        <v>0.4643176341597372</v>
      </c>
      <c r="AL324" s="318">
        <f>'3-a. VRZ Rate Class Alloc.'!R29</f>
        <v>0.53568236584026285</v>
      </c>
      <c r="AM324" s="318">
        <f>'3-a. VRZ Rate Class Alloc.'!S29</f>
        <v>0</v>
      </c>
      <c r="AN324" s="318">
        <f>'3-a. VRZ Rate Class Alloc.'!T29</f>
        <v>0</v>
      </c>
      <c r="AO324" s="318">
        <f>'3-a. VRZ Rate Class Alloc.'!U29</f>
        <v>0</v>
      </c>
      <c r="AP324" s="318"/>
      <c r="AQ324" s="318"/>
      <c r="AR324" s="318"/>
      <c r="AS324" s="318"/>
      <c r="AT324" s="318"/>
      <c r="AU324" s="318"/>
      <c r="AV324" s="318"/>
      <c r="AW324" s="318"/>
      <c r="AX324" s="243"/>
      <c r="AY324" s="1055">
        <f t="shared" si="442"/>
        <v>1</v>
      </c>
    </row>
    <row r="325" spans="1:51" outlineLevel="1">
      <c r="B325" s="231"/>
      <c r="C325" s="228"/>
      <c r="D325" s="228"/>
      <c r="E325" s="228"/>
      <c r="F325" s="228"/>
      <c r="G325" s="228"/>
      <c r="H325" s="228"/>
      <c r="I325" s="228"/>
      <c r="J325" s="228"/>
      <c r="K325" s="228"/>
      <c r="L325" s="228"/>
      <c r="M325" s="228"/>
      <c r="N325" s="228"/>
      <c r="O325" s="228"/>
      <c r="P325" s="228"/>
      <c r="Q325" s="933"/>
      <c r="R325" s="933"/>
      <c r="S325" s="933"/>
      <c r="T325" s="933"/>
      <c r="U325" s="228"/>
      <c r="V325" s="228"/>
      <c r="W325" s="228"/>
      <c r="X325" s="228"/>
      <c r="Y325" s="228"/>
      <c r="Z325" s="228"/>
      <c r="AA325" s="228"/>
      <c r="AB325" s="228"/>
      <c r="AC325" s="228"/>
      <c r="AD325" s="228"/>
      <c r="AE325" s="228"/>
      <c r="AF325" s="228"/>
      <c r="AG325" s="228"/>
      <c r="AH325" s="228"/>
      <c r="AI325" s="228"/>
      <c r="AJ325" s="319"/>
      <c r="AK325" s="332"/>
      <c r="AL325" s="332"/>
      <c r="AM325" s="332"/>
      <c r="AN325" s="332"/>
      <c r="AO325" s="332"/>
      <c r="AP325" s="332"/>
      <c r="AQ325" s="332"/>
      <c r="AR325" s="318"/>
      <c r="AS325" s="318"/>
      <c r="AT325" s="318"/>
      <c r="AU325" s="318"/>
      <c r="AV325" s="318"/>
      <c r="AW325" s="318"/>
      <c r="AX325" s="243"/>
      <c r="AY325" s="1055">
        <f t="shared" si="442"/>
        <v>0</v>
      </c>
    </row>
    <row r="326" spans="1:51" outlineLevel="1">
      <c r="B326" s="787" t="s">
        <v>400</v>
      </c>
      <c r="C326" s="228" t="s">
        <v>313</v>
      </c>
      <c r="D326" s="232">
        <f>'8-a.  Streetlighting - VRZ'!F33</f>
        <v>9062.9603289399056</v>
      </c>
      <c r="E326" s="232">
        <f>D326</f>
        <v>9062.9603289399056</v>
      </c>
      <c r="F326" s="232">
        <f t="shared" ref="F326:O327" si="498">E326</f>
        <v>9062.9603289399056</v>
      </c>
      <c r="G326" s="232">
        <f t="shared" si="498"/>
        <v>9062.9603289399056</v>
      </c>
      <c r="H326" s="232">
        <f t="shared" si="498"/>
        <v>9062.9603289399056</v>
      </c>
      <c r="I326" s="232">
        <f t="shared" si="498"/>
        <v>9062.9603289399056</v>
      </c>
      <c r="J326" s="232">
        <f t="shared" si="498"/>
        <v>9062.9603289399056</v>
      </c>
      <c r="K326" s="232">
        <f t="shared" si="498"/>
        <v>9062.9603289399056</v>
      </c>
      <c r="L326" s="232">
        <f t="shared" si="498"/>
        <v>9062.9603289399056</v>
      </c>
      <c r="M326" s="232">
        <f t="shared" si="498"/>
        <v>9062.9603289399056</v>
      </c>
      <c r="N326" s="232">
        <f t="shared" si="498"/>
        <v>9062.9603289399056</v>
      </c>
      <c r="O326" s="232">
        <f t="shared" si="498"/>
        <v>9062.9603289399056</v>
      </c>
      <c r="P326" s="232">
        <f>'8-a.  Streetlighting - VRZ'!R34</f>
        <v>0</v>
      </c>
      <c r="Q326" s="930"/>
      <c r="R326" s="930"/>
      <c r="S326" s="930"/>
      <c r="T326" s="930"/>
      <c r="U326" s="232">
        <v>12</v>
      </c>
      <c r="V326" s="232">
        <f>'8-a.  Streetlighting - VRZ'!R33</f>
        <v>0</v>
      </c>
      <c r="W326" s="232">
        <f>'8-a.  Streetlighting - VRZ'!S33</f>
        <v>0</v>
      </c>
      <c r="X326" s="232">
        <f>'8-a.  Streetlighting - VRZ'!T33</f>
        <v>0</v>
      </c>
      <c r="Y326" s="232">
        <f>'8-a.  Streetlighting - VRZ'!U33</f>
        <v>0</v>
      </c>
      <c r="Z326" s="232">
        <f>'8-a.  Streetlighting - VRZ'!V33</f>
        <v>0</v>
      </c>
      <c r="AA326" s="232">
        <f>'8-a.  Streetlighting - VRZ'!W33</f>
        <v>0</v>
      </c>
      <c r="AB326" s="232">
        <f>'8-a.  Streetlighting - VRZ'!X33</f>
        <v>0</v>
      </c>
      <c r="AC326" s="232">
        <f>'8-a.  Streetlighting - VRZ'!Y33</f>
        <v>0</v>
      </c>
      <c r="AD326" s="232">
        <f>'8-a.  Streetlighting - VRZ'!Z33</f>
        <v>0</v>
      </c>
      <c r="AE326" s="232">
        <f>'8-a.  Streetlighting - VRZ'!AA33</f>
        <v>0</v>
      </c>
      <c r="AF326" s="232">
        <f>'8-a.  Streetlighting - VRZ'!AB33</f>
        <v>0</v>
      </c>
      <c r="AG326" s="232">
        <f>'8-a.  Streetlighting - VRZ'!AC33</f>
        <v>0</v>
      </c>
      <c r="AH326" s="232">
        <f>'8-a.  Streetlighting - VRZ'!AD33</f>
        <v>0</v>
      </c>
      <c r="AI326" s="232">
        <f>'8-a.  Streetlighting - VRZ'!AE33</f>
        <v>0</v>
      </c>
      <c r="AJ326" s="333"/>
      <c r="AK326" s="317"/>
      <c r="AL326" s="317"/>
      <c r="AM326" s="317"/>
      <c r="AN326" s="317"/>
      <c r="AO326" s="317"/>
      <c r="AP326" s="317"/>
      <c r="AQ326" s="317">
        <v>1</v>
      </c>
      <c r="AR326" s="322"/>
      <c r="AS326" s="322"/>
      <c r="AT326" s="322"/>
      <c r="AU326" s="322"/>
      <c r="AV326" s="322"/>
      <c r="AW326" s="322"/>
      <c r="AX326" s="233">
        <f>SUM(AJ326:AW326)</f>
        <v>1</v>
      </c>
      <c r="AY326" s="1055">
        <f t="shared" si="442"/>
        <v>1</v>
      </c>
    </row>
    <row r="327" spans="1:51" outlineLevel="1">
      <c r="B327" s="662" t="s">
        <v>393</v>
      </c>
      <c r="C327" s="228" t="s">
        <v>315</v>
      </c>
      <c r="D327" s="232"/>
      <c r="E327" s="232">
        <f>D327</f>
        <v>0</v>
      </c>
      <c r="F327" s="232">
        <f t="shared" si="498"/>
        <v>0</v>
      </c>
      <c r="G327" s="232">
        <f t="shared" si="498"/>
        <v>0</v>
      </c>
      <c r="H327" s="232">
        <f t="shared" si="498"/>
        <v>0</v>
      </c>
      <c r="I327" s="232">
        <f t="shared" si="498"/>
        <v>0</v>
      </c>
      <c r="J327" s="232">
        <f t="shared" si="498"/>
        <v>0</v>
      </c>
      <c r="K327" s="232">
        <f t="shared" si="498"/>
        <v>0</v>
      </c>
      <c r="L327" s="232">
        <f t="shared" si="498"/>
        <v>0</v>
      </c>
      <c r="M327" s="232">
        <f t="shared" si="498"/>
        <v>0</v>
      </c>
      <c r="N327" s="232">
        <f t="shared" si="498"/>
        <v>0</v>
      </c>
      <c r="O327" s="232">
        <f t="shared" si="498"/>
        <v>0</v>
      </c>
      <c r="P327" s="232">
        <f>'8-a.  Streetlighting - VRZ'!R35</f>
        <v>0</v>
      </c>
      <c r="Q327" s="930"/>
      <c r="R327" s="930"/>
      <c r="S327" s="930"/>
      <c r="T327" s="930"/>
      <c r="U327" s="232">
        <f>U326</f>
        <v>12</v>
      </c>
      <c r="V327" s="232"/>
      <c r="W327" s="232"/>
      <c r="X327" s="232"/>
      <c r="Y327" s="232"/>
      <c r="Z327" s="232"/>
      <c r="AA327" s="232"/>
      <c r="AB327" s="232"/>
      <c r="AC327" s="232"/>
      <c r="AD327" s="232"/>
      <c r="AE327" s="232"/>
      <c r="AF327" s="232"/>
      <c r="AG327" s="232"/>
      <c r="AH327" s="232"/>
      <c r="AI327" s="232"/>
      <c r="AJ327" s="318">
        <f>AJ326</f>
        <v>0</v>
      </c>
      <c r="AK327" s="318">
        <f t="shared" ref="AK327:AQ327" si="499">AK326</f>
        <v>0</v>
      </c>
      <c r="AL327" s="318">
        <f t="shared" si="499"/>
        <v>0</v>
      </c>
      <c r="AM327" s="318"/>
      <c r="AN327" s="318">
        <f t="shared" si="499"/>
        <v>0</v>
      </c>
      <c r="AO327" s="318">
        <f t="shared" si="499"/>
        <v>0</v>
      </c>
      <c r="AP327" s="318">
        <f t="shared" si="499"/>
        <v>0</v>
      </c>
      <c r="AQ327" s="318">
        <f t="shared" si="499"/>
        <v>1</v>
      </c>
      <c r="AR327" s="318">
        <f t="shared" ref="AR327" si="500">AR326</f>
        <v>0</v>
      </c>
      <c r="AS327" s="318">
        <f t="shared" ref="AS327" si="501">AS326</f>
        <v>0</v>
      </c>
      <c r="AT327" s="318">
        <f t="shared" ref="AT327" si="502">AT326</f>
        <v>0</v>
      </c>
      <c r="AU327" s="318">
        <f t="shared" ref="AU327" si="503">AU326</f>
        <v>0</v>
      </c>
      <c r="AV327" s="318">
        <f t="shared" ref="AV327" si="504">AV326</f>
        <v>0</v>
      </c>
      <c r="AW327" s="318">
        <f t="shared" ref="AW327" si="505">AW326</f>
        <v>0</v>
      </c>
      <c r="AX327" s="243"/>
      <c r="AY327" s="1055">
        <f t="shared" si="442"/>
        <v>1</v>
      </c>
    </row>
    <row r="328" spans="1:51" outlineLevel="1">
      <c r="A328" s="396">
        <v>27</v>
      </c>
      <c r="B328" s="231"/>
      <c r="C328" s="228"/>
      <c r="D328" s="228"/>
      <c r="E328" s="228"/>
      <c r="F328" s="228"/>
      <c r="G328" s="228"/>
      <c r="H328" s="228"/>
      <c r="I328" s="228"/>
      <c r="J328" s="228"/>
      <c r="K328" s="228"/>
      <c r="L328" s="228"/>
      <c r="M328" s="228"/>
      <c r="N328" s="228"/>
      <c r="O328" s="228"/>
      <c r="P328" s="228"/>
      <c r="Q328" s="933"/>
      <c r="R328" s="933"/>
      <c r="S328" s="933"/>
      <c r="T328" s="933"/>
      <c r="U328" s="228"/>
      <c r="V328" s="228"/>
      <c r="W328" s="228"/>
      <c r="X328" s="228"/>
      <c r="Y328" s="228"/>
      <c r="Z328" s="228"/>
      <c r="AA328" s="228"/>
      <c r="AB328" s="228"/>
      <c r="AC328" s="228"/>
      <c r="AD328" s="228"/>
      <c r="AE328" s="228"/>
      <c r="AF328" s="228"/>
      <c r="AG328" s="228"/>
      <c r="AH328" s="228"/>
      <c r="AI328" s="228"/>
      <c r="AJ328" s="319"/>
      <c r="AK328" s="332"/>
      <c r="AL328" s="332"/>
      <c r="AM328" s="332"/>
      <c r="AN328" s="332"/>
      <c r="AO328" s="332"/>
      <c r="AP328" s="332"/>
      <c r="AQ328" s="332"/>
      <c r="AR328" s="332"/>
      <c r="AS328" s="332"/>
      <c r="AT328" s="332"/>
      <c r="AU328" s="332"/>
      <c r="AV328" s="332"/>
      <c r="AW328" s="332"/>
      <c r="AX328" s="243"/>
      <c r="AY328" s="1055">
        <f t="shared" si="442"/>
        <v>0</v>
      </c>
    </row>
    <row r="329" spans="1:51" outlineLevel="1">
      <c r="B329" s="250" t="s">
        <v>355</v>
      </c>
      <c r="C329" s="228" t="s">
        <v>313</v>
      </c>
      <c r="D329" s="232">
        <v>30823</v>
      </c>
      <c r="E329" s="232">
        <v>30823</v>
      </c>
      <c r="F329" s="232">
        <v>30823</v>
      </c>
      <c r="G329" s="232">
        <v>30823</v>
      </c>
      <c r="H329" s="232">
        <v>30823</v>
      </c>
      <c r="I329" s="232">
        <v>20211</v>
      </c>
      <c r="J329" s="232">
        <v>20211</v>
      </c>
      <c r="K329" s="232">
        <v>20211</v>
      </c>
      <c r="L329" s="232">
        <v>20211</v>
      </c>
      <c r="M329" s="232">
        <v>20211</v>
      </c>
      <c r="N329" s="232">
        <v>19549</v>
      </c>
      <c r="O329" s="232">
        <v>0</v>
      </c>
      <c r="P329" s="232">
        <v>0</v>
      </c>
      <c r="Q329" s="930"/>
      <c r="R329" s="930"/>
      <c r="S329" s="930"/>
      <c r="T329" s="930"/>
      <c r="U329" s="232">
        <v>12</v>
      </c>
      <c r="V329" s="232">
        <v>5</v>
      </c>
      <c r="W329" s="232">
        <v>5</v>
      </c>
      <c r="X329" s="232">
        <v>5</v>
      </c>
      <c r="Y329" s="232">
        <v>5</v>
      </c>
      <c r="Z329" s="232">
        <v>5</v>
      </c>
      <c r="AA329" s="232">
        <v>4</v>
      </c>
      <c r="AB329" s="232">
        <v>4</v>
      </c>
      <c r="AC329" s="232">
        <v>4</v>
      </c>
      <c r="AD329" s="232">
        <v>4</v>
      </c>
      <c r="AE329" s="232">
        <v>4</v>
      </c>
      <c r="AF329" s="232">
        <v>3</v>
      </c>
      <c r="AG329" s="232">
        <v>0</v>
      </c>
      <c r="AH329" s="232">
        <v>0</v>
      </c>
      <c r="AI329" s="232">
        <v>0</v>
      </c>
      <c r="AJ329" s="333"/>
      <c r="AK329" s="317">
        <v>1</v>
      </c>
      <c r="AL329" s="317"/>
      <c r="AM329" s="317"/>
      <c r="AN329" s="317"/>
      <c r="AO329" s="317"/>
      <c r="AP329" s="317"/>
      <c r="AQ329" s="317"/>
      <c r="AR329" s="322"/>
      <c r="AS329" s="322"/>
      <c r="AT329" s="322"/>
      <c r="AU329" s="322"/>
      <c r="AV329" s="322"/>
      <c r="AW329" s="322"/>
      <c r="AX329" s="233">
        <f>SUM(AJ329:AW329)</f>
        <v>1</v>
      </c>
      <c r="AY329" s="1055">
        <f t="shared" si="442"/>
        <v>1</v>
      </c>
    </row>
    <row r="330" spans="1:51" outlineLevel="1">
      <c r="B330" s="231" t="s">
        <v>393</v>
      </c>
      <c r="C330" s="228" t="s">
        <v>315</v>
      </c>
      <c r="D330" s="232">
        <v>5437</v>
      </c>
      <c r="E330" s="232">
        <v>5437</v>
      </c>
      <c r="F330" s="232">
        <v>5437</v>
      </c>
      <c r="G330" s="232">
        <v>5437</v>
      </c>
      <c r="H330" s="232">
        <v>5437</v>
      </c>
      <c r="I330" s="232">
        <v>418</v>
      </c>
      <c r="J330" s="232">
        <v>418</v>
      </c>
      <c r="K330" s="232">
        <v>418</v>
      </c>
      <c r="L330" s="232">
        <v>418</v>
      </c>
      <c r="M330" s="232">
        <v>418</v>
      </c>
      <c r="N330" s="232">
        <v>19</v>
      </c>
      <c r="O330" s="232">
        <v>0</v>
      </c>
      <c r="P330" s="232">
        <v>0</v>
      </c>
      <c r="Q330" s="930"/>
      <c r="R330" s="930"/>
      <c r="S330" s="930"/>
      <c r="T330" s="930"/>
      <c r="U330" s="232">
        <f>U329</f>
        <v>12</v>
      </c>
      <c r="V330" s="232">
        <v>1</v>
      </c>
      <c r="W330" s="232">
        <v>1</v>
      </c>
      <c r="X330" s="232">
        <v>1</v>
      </c>
      <c r="Y330" s="232">
        <v>1</v>
      </c>
      <c r="Z330" s="232">
        <v>1</v>
      </c>
      <c r="AA330" s="232">
        <v>0</v>
      </c>
      <c r="AB330" s="232">
        <v>0</v>
      </c>
      <c r="AC330" s="232">
        <v>0</v>
      </c>
      <c r="AD330" s="232">
        <v>0</v>
      </c>
      <c r="AE330" s="232">
        <v>0</v>
      </c>
      <c r="AF330" s="232">
        <v>0</v>
      </c>
      <c r="AG330" s="232">
        <v>0</v>
      </c>
      <c r="AH330" s="232">
        <v>0</v>
      </c>
      <c r="AI330" s="232">
        <v>0</v>
      </c>
      <c r="AJ330" s="318">
        <f>AJ329</f>
        <v>0</v>
      </c>
      <c r="AK330" s="318">
        <f t="shared" ref="AK330:AQ330" si="506">AK329</f>
        <v>1</v>
      </c>
      <c r="AL330" s="318">
        <f t="shared" si="506"/>
        <v>0</v>
      </c>
      <c r="AM330" s="318">
        <f t="shared" si="506"/>
        <v>0</v>
      </c>
      <c r="AN330" s="318">
        <f t="shared" si="506"/>
        <v>0</v>
      </c>
      <c r="AO330" s="318">
        <f t="shared" si="506"/>
        <v>0</v>
      </c>
      <c r="AP330" s="318">
        <f t="shared" si="506"/>
        <v>0</v>
      </c>
      <c r="AQ330" s="318">
        <f t="shared" si="506"/>
        <v>0</v>
      </c>
      <c r="AR330" s="318">
        <f t="shared" ref="AR330" si="507">AR329</f>
        <v>0</v>
      </c>
      <c r="AS330" s="318">
        <f t="shared" ref="AS330" si="508">AS329</f>
        <v>0</v>
      </c>
      <c r="AT330" s="318">
        <f t="shared" ref="AT330" si="509">AT329</f>
        <v>0</v>
      </c>
      <c r="AU330" s="318">
        <f t="shared" ref="AU330" si="510">AU329</f>
        <v>0</v>
      </c>
      <c r="AV330" s="318">
        <f t="shared" ref="AV330" si="511">AV329</f>
        <v>0</v>
      </c>
      <c r="AW330" s="318">
        <f t="shared" ref="AW330" si="512">AW329</f>
        <v>0</v>
      </c>
      <c r="AX330" s="243"/>
      <c r="AY330" s="1055">
        <f t="shared" si="442"/>
        <v>1</v>
      </c>
    </row>
    <row r="331" spans="1:51" outlineLevel="1">
      <c r="A331" s="396">
        <v>28</v>
      </c>
      <c r="B331" s="231"/>
      <c r="C331" s="228"/>
      <c r="D331" s="228"/>
      <c r="E331" s="228"/>
      <c r="F331" s="228"/>
      <c r="G331" s="228"/>
      <c r="H331" s="228"/>
      <c r="I331" s="228"/>
      <c r="J331" s="228"/>
      <c r="K331" s="228"/>
      <c r="L331" s="228"/>
      <c r="M331" s="228"/>
      <c r="N331" s="228"/>
      <c r="O331" s="228"/>
      <c r="P331" s="228"/>
      <c r="Q331" s="933"/>
      <c r="R331" s="933"/>
      <c r="S331" s="933"/>
      <c r="T331" s="933"/>
      <c r="U331" s="228"/>
      <c r="V331" s="228"/>
      <c r="W331" s="228"/>
      <c r="X331" s="228"/>
      <c r="Y331" s="228"/>
      <c r="Z331" s="228"/>
      <c r="AA331" s="228"/>
      <c r="AB331" s="228"/>
      <c r="AC331" s="228"/>
      <c r="AD331" s="228"/>
      <c r="AE331" s="228"/>
      <c r="AF331" s="228"/>
      <c r="AG331" s="228"/>
      <c r="AH331" s="228"/>
      <c r="AI331" s="228"/>
      <c r="AJ331" s="319"/>
      <c r="AK331" s="332"/>
      <c r="AL331" s="332"/>
      <c r="AM331" s="332"/>
      <c r="AN331" s="332"/>
      <c r="AO331" s="332"/>
      <c r="AP331" s="332"/>
      <c r="AQ331" s="332"/>
      <c r="AR331" s="332"/>
      <c r="AS331" s="332"/>
      <c r="AT331" s="332"/>
      <c r="AU331" s="332"/>
      <c r="AV331" s="332"/>
      <c r="AW331" s="332"/>
      <c r="AX331" s="243"/>
      <c r="AY331" s="1055">
        <f t="shared" si="442"/>
        <v>0</v>
      </c>
    </row>
    <row r="332" spans="1:51" ht="30" outlineLevel="1">
      <c r="B332" s="250" t="s">
        <v>356</v>
      </c>
      <c r="C332" s="228" t="s">
        <v>313</v>
      </c>
      <c r="D332" s="232">
        <v>37569</v>
      </c>
      <c r="E332" s="232">
        <v>37569</v>
      </c>
      <c r="F332" s="232">
        <v>37569</v>
      </c>
      <c r="G332" s="232">
        <v>37569</v>
      </c>
      <c r="H332" s="232">
        <v>37569</v>
      </c>
      <c r="I332" s="232">
        <v>37569</v>
      </c>
      <c r="J332" s="232">
        <v>37569</v>
      </c>
      <c r="K332" s="232">
        <v>37569</v>
      </c>
      <c r="L332" s="232">
        <v>37569</v>
      </c>
      <c r="M332" s="232">
        <v>37569</v>
      </c>
      <c r="N332" s="232">
        <v>37569</v>
      </c>
      <c r="O332" s="232">
        <v>37569</v>
      </c>
      <c r="P332" s="232">
        <v>37569</v>
      </c>
      <c r="Q332" s="930">
        <f>'Veridian Savings Persistence'!CU271</f>
        <v>37569</v>
      </c>
      <c r="R332" s="930">
        <f>'Veridian Savings Persistence'!CV271</f>
        <v>37569</v>
      </c>
      <c r="S332" s="930">
        <f>'Veridian Savings Persistence'!CW271</f>
        <v>19036</v>
      </c>
      <c r="T332" s="930">
        <f>'Veridian Savings Persistence'!CX271</f>
        <v>8643</v>
      </c>
      <c r="U332" s="232">
        <v>12</v>
      </c>
      <c r="V332" s="232">
        <v>20</v>
      </c>
      <c r="W332" s="232">
        <v>20</v>
      </c>
      <c r="X332" s="232">
        <v>20</v>
      </c>
      <c r="Y332" s="232">
        <v>20</v>
      </c>
      <c r="Z332" s="232">
        <v>20</v>
      </c>
      <c r="AA332" s="232">
        <v>20</v>
      </c>
      <c r="AB332" s="232">
        <v>20</v>
      </c>
      <c r="AC332" s="232">
        <v>20</v>
      </c>
      <c r="AD332" s="232">
        <v>20</v>
      </c>
      <c r="AE332" s="232">
        <v>20</v>
      </c>
      <c r="AF332" s="232">
        <v>20</v>
      </c>
      <c r="AG332" s="232">
        <v>20</v>
      </c>
      <c r="AH332" s="232">
        <v>20</v>
      </c>
      <c r="AI332" s="232">
        <v>20</v>
      </c>
      <c r="AJ332" s="333">
        <f>'3-a. VRZ Rate Class Alloc.'!P411</f>
        <v>0</v>
      </c>
      <c r="AK332" s="333">
        <f>'3-a. VRZ Rate Class Alloc.'!Q411</f>
        <v>0.10911568025686925</v>
      </c>
      <c r="AL332" s="333">
        <f>'3-a. VRZ Rate Class Alloc.'!R411</f>
        <v>0.89088431974313087</v>
      </c>
      <c r="AM332" s="333">
        <f>'3-a. VRZ Rate Class Alloc.'!S411</f>
        <v>0</v>
      </c>
      <c r="AN332" s="333">
        <f>'3-a. VRZ Rate Class Alloc.'!T411</f>
        <v>0</v>
      </c>
      <c r="AO332" s="333">
        <f>'3-a. VRZ Rate Class Alloc.'!U411</f>
        <v>0</v>
      </c>
      <c r="AP332" s="317"/>
      <c r="AQ332" s="317"/>
      <c r="AR332" s="322"/>
      <c r="AS332" s="322"/>
      <c r="AT332" s="322"/>
      <c r="AU332" s="322"/>
      <c r="AV332" s="322"/>
      <c r="AW332" s="322"/>
      <c r="AX332" s="233">
        <f>SUM(AJ332:AW332)</f>
        <v>1.0000000000000002</v>
      </c>
      <c r="AY332" s="1055">
        <f t="shared" si="442"/>
        <v>1.0000000000000002</v>
      </c>
    </row>
    <row r="333" spans="1:51" outlineLevel="1">
      <c r="B333" s="231" t="s">
        <v>393</v>
      </c>
      <c r="C333" s="228" t="s">
        <v>315</v>
      </c>
      <c r="D333" s="232">
        <v>16262</v>
      </c>
      <c r="E333" s="232">
        <v>16262</v>
      </c>
      <c r="F333" s="232">
        <v>16262</v>
      </c>
      <c r="G333" s="232">
        <v>16262</v>
      </c>
      <c r="H333" s="232">
        <v>16262</v>
      </c>
      <c r="I333" s="232">
        <v>16262</v>
      </c>
      <c r="J333" s="232">
        <v>16262</v>
      </c>
      <c r="K333" s="232">
        <v>16262</v>
      </c>
      <c r="L333" s="232">
        <v>16262</v>
      </c>
      <c r="M333" s="232">
        <v>16262</v>
      </c>
      <c r="N333" s="232">
        <v>16262</v>
      </c>
      <c r="O333" s="232">
        <v>16262</v>
      </c>
      <c r="P333" s="232">
        <v>16262</v>
      </c>
      <c r="Q333" s="930">
        <f>'Veridian Savings Persistence'!CU356</f>
        <v>16262</v>
      </c>
      <c r="R333" s="930">
        <f>'Veridian Savings Persistence'!CV356</f>
        <v>16262</v>
      </c>
      <c r="S333" s="930">
        <f>'Veridian Savings Persistence'!CW356</f>
        <v>16262</v>
      </c>
      <c r="T333" s="930">
        <f>'Veridian Savings Persistence'!CX356</f>
        <v>16262</v>
      </c>
      <c r="U333" s="232">
        <f>U332</f>
        <v>12</v>
      </c>
      <c r="V333" s="232">
        <v>7</v>
      </c>
      <c r="W333" s="232">
        <v>7</v>
      </c>
      <c r="X333" s="232">
        <v>7</v>
      </c>
      <c r="Y333" s="232">
        <v>7</v>
      </c>
      <c r="Z333" s="232">
        <v>7</v>
      </c>
      <c r="AA333" s="232">
        <v>7</v>
      </c>
      <c r="AB333" s="232">
        <v>7</v>
      </c>
      <c r="AC333" s="232">
        <v>7</v>
      </c>
      <c r="AD333" s="232">
        <v>7</v>
      </c>
      <c r="AE333" s="232">
        <v>7</v>
      </c>
      <c r="AF333" s="232">
        <v>7</v>
      </c>
      <c r="AG333" s="232">
        <v>7</v>
      </c>
      <c r="AH333" s="232">
        <v>7</v>
      </c>
      <c r="AI333" s="232">
        <v>7</v>
      </c>
      <c r="AJ333" s="318">
        <f>'3-a. VRZ Rate Class Alloc.'!P412</f>
        <v>0</v>
      </c>
      <c r="AK333" s="318">
        <f>'3-a. VRZ Rate Class Alloc.'!Q412</f>
        <v>0</v>
      </c>
      <c r="AL333" s="318">
        <f>'3-a. VRZ Rate Class Alloc.'!R412</f>
        <v>1</v>
      </c>
      <c r="AM333" s="318">
        <f>'3-a. VRZ Rate Class Alloc.'!S412</f>
        <v>0</v>
      </c>
      <c r="AN333" s="318">
        <f>'3-a. VRZ Rate Class Alloc.'!T412</f>
        <v>0</v>
      </c>
      <c r="AO333" s="318">
        <f>'3-a. VRZ Rate Class Alloc.'!U412</f>
        <v>0</v>
      </c>
      <c r="AP333" s="318">
        <f t="shared" ref="AP333:AQ333" si="513">AP332</f>
        <v>0</v>
      </c>
      <c r="AQ333" s="318">
        <f t="shared" si="513"/>
        <v>0</v>
      </c>
      <c r="AR333" s="318">
        <f t="shared" ref="AR333" si="514">AR332</f>
        <v>0</v>
      </c>
      <c r="AS333" s="318">
        <f t="shared" ref="AS333" si="515">AS332</f>
        <v>0</v>
      </c>
      <c r="AT333" s="318">
        <f t="shared" ref="AT333" si="516">AT332</f>
        <v>0</v>
      </c>
      <c r="AU333" s="318">
        <f t="shared" ref="AU333" si="517">AU332</f>
        <v>0</v>
      </c>
      <c r="AV333" s="318">
        <f t="shared" ref="AV333" si="518">AV332</f>
        <v>0</v>
      </c>
      <c r="AW333" s="318">
        <f t="shared" ref="AW333" si="519">AW332</f>
        <v>0</v>
      </c>
      <c r="AX333" s="243"/>
      <c r="AY333" s="1055">
        <f t="shared" si="442"/>
        <v>1</v>
      </c>
    </row>
    <row r="334" spans="1:51" outlineLevel="1">
      <c r="A334" s="396">
        <v>29</v>
      </c>
      <c r="B334" s="231"/>
      <c r="C334" s="228"/>
      <c r="D334" s="228"/>
      <c r="E334" s="228"/>
      <c r="F334" s="228"/>
      <c r="G334" s="228"/>
      <c r="H334" s="228"/>
      <c r="I334" s="228"/>
      <c r="J334" s="228"/>
      <c r="K334" s="228"/>
      <c r="L334" s="228"/>
      <c r="M334" s="228"/>
      <c r="N334" s="228"/>
      <c r="O334" s="228"/>
      <c r="P334" s="228"/>
      <c r="Q334" s="933"/>
      <c r="R334" s="933"/>
      <c r="S334" s="933"/>
      <c r="T334" s="933"/>
      <c r="U334" s="228"/>
      <c r="V334" s="228"/>
      <c r="W334" s="228"/>
      <c r="X334" s="228"/>
      <c r="Y334" s="228"/>
      <c r="Z334" s="228"/>
      <c r="AA334" s="228"/>
      <c r="AB334" s="228"/>
      <c r="AC334" s="228"/>
      <c r="AD334" s="228"/>
      <c r="AE334" s="228"/>
      <c r="AF334" s="228"/>
      <c r="AG334" s="228"/>
      <c r="AH334" s="228"/>
      <c r="AI334" s="228"/>
      <c r="AJ334" s="319"/>
      <c r="AK334" s="332"/>
      <c r="AL334" s="332"/>
      <c r="AM334" s="332"/>
      <c r="AN334" s="332"/>
      <c r="AO334" s="332"/>
      <c r="AP334" s="332"/>
      <c r="AQ334" s="332"/>
      <c r="AR334" s="332"/>
      <c r="AS334" s="332"/>
      <c r="AT334" s="332"/>
      <c r="AU334" s="332"/>
      <c r="AV334" s="332"/>
      <c r="AW334" s="332"/>
      <c r="AX334" s="243"/>
      <c r="AY334" s="1055">
        <f t="shared" si="442"/>
        <v>0</v>
      </c>
    </row>
    <row r="335" spans="1:51" ht="30" hidden="1" outlineLevel="1">
      <c r="B335" s="250" t="s">
        <v>358</v>
      </c>
      <c r="C335" s="228" t="s">
        <v>313</v>
      </c>
      <c r="D335" s="232"/>
      <c r="E335" s="232"/>
      <c r="F335" s="232"/>
      <c r="G335" s="232"/>
      <c r="H335" s="232"/>
      <c r="I335" s="232"/>
      <c r="J335" s="232"/>
      <c r="K335" s="232"/>
      <c r="L335" s="232"/>
      <c r="M335" s="232"/>
      <c r="N335" s="232"/>
      <c r="O335" s="232"/>
      <c r="P335" s="232"/>
      <c r="Q335" s="930"/>
      <c r="R335" s="930"/>
      <c r="S335" s="930"/>
      <c r="T335" s="930"/>
      <c r="U335" s="232">
        <v>3</v>
      </c>
      <c r="V335" s="232"/>
      <c r="W335" s="232"/>
      <c r="X335" s="232"/>
      <c r="Y335" s="232"/>
      <c r="Z335" s="232"/>
      <c r="AA335" s="232"/>
      <c r="AB335" s="232"/>
      <c r="AC335" s="232"/>
      <c r="AD335" s="232"/>
      <c r="AE335" s="232"/>
      <c r="AF335" s="232"/>
      <c r="AG335" s="232"/>
      <c r="AH335" s="232"/>
      <c r="AI335" s="232"/>
      <c r="AJ335" s="333"/>
      <c r="AK335" s="317"/>
      <c r="AL335" s="317"/>
      <c r="AM335" s="317"/>
      <c r="AN335" s="317"/>
      <c r="AO335" s="317"/>
      <c r="AP335" s="317"/>
      <c r="AQ335" s="317"/>
      <c r="AR335" s="322"/>
      <c r="AS335" s="322"/>
      <c r="AT335" s="322"/>
      <c r="AU335" s="322"/>
      <c r="AV335" s="322"/>
      <c r="AW335" s="322"/>
      <c r="AX335" s="233">
        <f>SUM(AJ335:AW335)</f>
        <v>0</v>
      </c>
      <c r="AY335" s="1055">
        <f t="shared" si="442"/>
        <v>0</v>
      </c>
    </row>
    <row r="336" spans="1:51" hidden="1" outlineLevel="1">
      <c r="B336" s="231" t="s">
        <v>393</v>
      </c>
      <c r="C336" s="228" t="s">
        <v>315</v>
      </c>
      <c r="D336" s="232"/>
      <c r="E336" s="232"/>
      <c r="F336" s="232"/>
      <c r="G336" s="232"/>
      <c r="H336" s="232"/>
      <c r="I336" s="232"/>
      <c r="J336" s="232"/>
      <c r="K336" s="232"/>
      <c r="L336" s="232"/>
      <c r="M336" s="232"/>
      <c r="N336" s="232"/>
      <c r="O336" s="232"/>
      <c r="P336" s="232"/>
      <c r="Q336" s="930"/>
      <c r="R336" s="930"/>
      <c r="S336" s="930"/>
      <c r="T336" s="930"/>
      <c r="U336" s="232">
        <f>U335</f>
        <v>3</v>
      </c>
      <c r="V336" s="232"/>
      <c r="W336" s="232"/>
      <c r="X336" s="232"/>
      <c r="Y336" s="232"/>
      <c r="Z336" s="232"/>
      <c r="AA336" s="232"/>
      <c r="AB336" s="232"/>
      <c r="AC336" s="232"/>
      <c r="AD336" s="232"/>
      <c r="AE336" s="232"/>
      <c r="AF336" s="232"/>
      <c r="AG336" s="232"/>
      <c r="AH336" s="232"/>
      <c r="AI336" s="232"/>
      <c r="AJ336" s="318">
        <f>AJ335</f>
        <v>0</v>
      </c>
      <c r="AK336" s="318">
        <f t="shared" ref="AK336:AQ336" si="520">AK335</f>
        <v>0</v>
      </c>
      <c r="AL336" s="318">
        <f t="shared" si="520"/>
        <v>0</v>
      </c>
      <c r="AM336" s="318">
        <f t="shared" si="520"/>
        <v>0</v>
      </c>
      <c r="AN336" s="318">
        <f t="shared" si="520"/>
        <v>0</v>
      </c>
      <c r="AO336" s="318">
        <f t="shared" si="520"/>
        <v>0</v>
      </c>
      <c r="AP336" s="318">
        <f t="shared" si="520"/>
        <v>0</v>
      </c>
      <c r="AQ336" s="318">
        <f t="shared" si="520"/>
        <v>0</v>
      </c>
      <c r="AR336" s="318">
        <f t="shared" ref="AR336" si="521">AR335</f>
        <v>0</v>
      </c>
      <c r="AS336" s="318">
        <f t="shared" ref="AS336" si="522">AS335</f>
        <v>0</v>
      </c>
      <c r="AT336" s="318">
        <f t="shared" ref="AT336" si="523">AT335</f>
        <v>0</v>
      </c>
      <c r="AU336" s="318">
        <f t="shared" ref="AU336" si="524">AU335</f>
        <v>0</v>
      </c>
      <c r="AV336" s="318">
        <f t="shared" ref="AV336" si="525">AV335</f>
        <v>0</v>
      </c>
      <c r="AW336" s="318">
        <f t="shared" ref="AW336" si="526">AW335</f>
        <v>0</v>
      </c>
      <c r="AX336" s="243"/>
      <c r="AY336" s="1055">
        <f t="shared" si="442"/>
        <v>0</v>
      </c>
    </row>
    <row r="337" spans="1:51" hidden="1" outlineLevel="1">
      <c r="A337" s="396">
        <v>30</v>
      </c>
      <c r="B337" s="231"/>
      <c r="C337" s="228"/>
      <c r="D337" s="228"/>
      <c r="E337" s="228"/>
      <c r="F337" s="228"/>
      <c r="G337" s="228"/>
      <c r="H337" s="228"/>
      <c r="I337" s="228"/>
      <c r="J337" s="228"/>
      <c r="K337" s="228"/>
      <c r="L337" s="228"/>
      <c r="M337" s="228"/>
      <c r="N337" s="228"/>
      <c r="O337" s="228"/>
      <c r="P337" s="228"/>
      <c r="Q337" s="933"/>
      <c r="R337" s="933"/>
      <c r="S337" s="933"/>
      <c r="T337" s="933"/>
      <c r="U337" s="228"/>
      <c r="V337" s="228"/>
      <c r="W337" s="228"/>
      <c r="X337" s="228"/>
      <c r="Y337" s="228"/>
      <c r="Z337" s="228"/>
      <c r="AA337" s="228"/>
      <c r="AB337" s="228"/>
      <c r="AC337" s="228"/>
      <c r="AD337" s="228"/>
      <c r="AE337" s="228"/>
      <c r="AF337" s="228"/>
      <c r="AG337" s="228"/>
      <c r="AH337" s="228"/>
      <c r="AI337" s="228"/>
      <c r="AJ337" s="319"/>
      <c r="AK337" s="332"/>
      <c r="AL337" s="332"/>
      <c r="AM337" s="332"/>
      <c r="AN337" s="332"/>
      <c r="AO337" s="332"/>
      <c r="AP337" s="332"/>
      <c r="AQ337" s="332"/>
      <c r="AR337" s="332"/>
      <c r="AS337" s="332"/>
      <c r="AT337" s="332"/>
      <c r="AU337" s="332"/>
      <c r="AV337" s="332"/>
      <c r="AW337" s="332"/>
      <c r="AX337" s="243"/>
      <c r="AY337" s="1055">
        <f t="shared" si="442"/>
        <v>0</v>
      </c>
    </row>
    <row r="338" spans="1:51" ht="30" hidden="1" outlineLevel="1">
      <c r="B338" s="250" t="s">
        <v>359</v>
      </c>
      <c r="C338" s="228" t="s">
        <v>313</v>
      </c>
      <c r="D338" s="232"/>
      <c r="E338" s="232"/>
      <c r="F338" s="232"/>
      <c r="G338" s="232"/>
      <c r="H338" s="232"/>
      <c r="I338" s="232"/>
      <c r="J338" s="232"/>
      <c r="K338" s="232"/>
      <c r="L338" s="232"/>
      <c r="M338" s="232"/>
      <c r="N338" s="232"/>
      <c r="O338" s="232"/>
      <c r="P338" s="232"/>
      <c r="Q338" s="930"/>
      <c r="R338" s="930"/>
      <c r="S338" s="930"/>
      <c r="T338" s="930"/>
      <c r="U338" s="232">
        <v>12</v>
      </c>
      <c r="V338" s="232"/>
      <c r="W338" s="232"/>
      <c r="X338" s="232"/>
      <c r="Y338" s="232"/>
      <c r="Z338" s="232"/>
      <c r="AA338" s="232"/>
      <c r="AB338" s="232"/>
      <c r="AC338" s="232"/>
      <c r="AD338" s="232"/>
      <c r="AE338" s="232"/>
      <c r="AF338" s="232"/>
      <c r="AG338" s="232"/>
      <c r="AH338" s="232"/>
      <c r="AI338" s="232"/>
      <c r="AJ338" s="333"/>
      <c r="AK338" s="317"/>
      <c r="AL338" s="317"/>
      <c r="AM338" s="317"/>
      <c r="AN338" s="317"/>
      <c r="AO338" s="317"/>
      <c r="AP338" s="317"/>
      <c r="AQ338" s="317"/>
      <c r="AR338" s="322"/>
      <c r="AS338" s="322"/>
      <c r="AT338" s="322"/>
      <c r="AU338" s="322"/>
      <c r="AV338" s="322"/>
      <c r="AW338" s="322"/>
      <c r="AX338" s="233">
        <f>SUM(AJ338:AW338)</f>
        <v>0</v>
      </c>
      <c r="AY338" s="1055">
        <f t="shared" si="442"/>
        <v>0</v>
      </c>
    </row>
    <row r="339" spans="1:51" hidden="1" outlineLevel="1">
      <c r="B339" s="231" t="s">
        <v>393</v>
      </c>
      <c r="C339" s="228" t="s">
        <v>315</v>
      </c>
      <c r="D339" s="232"/>
      <c r="E339" s="232"/>
      <c r="F339" s="232"/>
      <c r="G339" s="232"/>
      <c r="H339" s="232"/>
      <c r="I339" s="232"/>
      <c r="J339" s="232"/>
      <c r="K339" s="232"/>
      <c r="L339" s="232"/>
      <c r="M339" s="232"/>
      <c r="N339" s="232"/>
      <c r="O339" s="232"/>
      <c r="P339" s="232"/>
      <c r="Q339" s="930"/>
      <c r="R339" s="930"/>
      <c r="S339" s="930"/>
      <c r="T339" s="930"/>
      <c r="U339" s="232">
        <f>U338</f>
        <v>12</v>
      </c>
      <c r="V339" s="232"/>
      <c r="W339" s="232"/>
      <c r="X339" s="232"/>
      <c r="Y339" s="232"/>
      <c r="Z339" s="232"/>
      <c r="AA339" s="232"/>
      <c r="AB339" s="232"/>
      <c r="AC339" s="232"/>
      <c r="AD339" s="232"/>
      <c r="AE339" s="232"/>
      <c r="AF339" s="232"/>
      <c r="AG339" s="232"/>
      <c r="AH339" s="232"/>
      <c r="AI339" s="232"/>
      <c r="AJ339" s="318">
        <f>AJ338</f>
        <v>0</v>
      </c>
      <c r="AK339" s="318">
        <f t="shared" ref="AK339:AQ339" si="527">AK338</f>
        <v>0</v>
      </c>
      <c r="AL339" s="318">
        <f t="shared" si="527"/>
        <v>0</v>
      </c>
      <c r="AM339" s="318">
        <f t="shared" si="527"/>
        <v>0</v>
      </c>
      <c r="AN339" s="318">
        <f t="shared" si="527"/>
        <v>0</v>
      </c>
      <c r="AO339" s="318">
        <f t="shared" si="527"/>
        <v>0</v>
      </c>
      <c r="AP339" s="318">
        <f t="shared" si="527"/>
        <v>0</v>
      </c>
      <c r="AQ339" s="318">
        <f t="shared" si="527"/>
        <v>0</v>
      </c>
      <c r="AR339" s="318">
        <f t="shared" ref="AR339" si="528">AR338</f>
        <v>0</v>
      </c>
      <c r="AS339" s="318">
        <f t="shared" ref="AS339" si="529">AS338</f>
        <v>0</v>
      </c>
      <c r="AT339" s="318">
        <f t="shared" ref="AT339" si="530">AT338</f>
        <v>0</v>
      </c>
      <c r="AU339" s="318">
        <f t="shared" ref="AU339" si="531">AU338</f>
        <v>0</v>
      </c>
      <c r="AV339" s="318">
        <f t="shared" ref="AV339" si="532">AV338</f>
        <v>0</v>
      </c>
      <c r="AW339" s="318">
        <f t="shared" ref="AW339" si="533">AW338</f>
        <v>0</v>
      </c>
      <c r="AX339" s="243"/>
      <c r="AY339" s="1055">
        <f t="shared" si="442"/>
        <v>0</v>
      </c>
    </row>
    <row r="340" spans="1:51" hidden="1" outlineLevel="1">
      <c r="A340" s="396">
        <v>31</v>
      </c>
      <c r="B340" s="231"/>
      <c r="C340" s="228"/>
      <c r="D340" s="228"/>
      <c r="E340" s="228"/>
      <c r="F340" s="228"/>
      <c r="G340" s="228"/>
      <c r="H340" s="228"/>
      <c r="I340" s="228"/>
      <c r="J340" s="228"/>
      <c r="K340" s="228"/>
      <c r="L340" s="228"/>
      <c r="M340" s="228"/>
      <c r="N340" s="228"/>
      <c r="O340" s="228"/>
      <c r="P340" s="228"/>
      <c r="Q340" s="933"/>
      <c r="R340" s="933"/>
      <c r="S340" s="933"/>
      <c r="T340" s="933"/>
      <c r="U340" s="228"/>
      <c r="V340" s="228"/>
      <c r="W340" s="228"/>
      <c r="X340" s="228"/>
      <c r="Y340" s="228"/>
      <c r="Z340" s="228"/>
      <c r="AA340" s="228"/>
      <c r="AB340" s="228"/>
      <c r="AC340" s="228"/>
      <c r="AD340" s="228"/>
      <c r="AE340" s="228"/>
      <c r="AF340" s="228"/>
      <c r="AG340" s="228"/>
      <c r="AH340" s="228"/>
      <c r="AI340" s="228"/>
      <c r="AJ340" s="319"/>
      <c r="AK340" s="332"/>
      <c r="AL340" s="332"/>
      <c r="AM340" s="332"/>
      <c r="AN340" s="332"/>
      <c r="AO340" s="332"/>
      <c r="AP340" s="332"/>
      <c r="AQ340" s="332"/>
      <c r="AR340" s="332"/>
      <c r="AS340" s="332"/>
      <c r="AT340" s="332"/>
      <c r="AU340" s="332"/>
      <c r="AV340" s="332"/>
      <c r="AW340" s="332"/>
      <c r="AX340" s="243"/>
      <c r="AY340" s="1055">
        <f t="shared" si="442"/>
        <v>0</v>
      </c>
    </row>
    <row r="341" spans="1:51" hidden="1" outlineLevel="1">
      <c r="B341" s="250" t="s">
        <v>360</v>
      </c>
      <c r="C341" s="228" t="s">
        <v>313</v>
      </c>
      <c r="D341" s="232"/>
      <c r="E341" s="232"/>
      <c r="F341" s="232"/>
      <c r="G341" s="232"/>
      <c r="H341" s="232"/>
      <c r="I341" s="232"/>
      <c r="J341" s="232"/>
      <c r="K341" s="232"/>
      <c r="L341" s="232"/>
      <c r="M341" s="232"/>
      <c r="N341" s="232"/>
      <c r="O341" s="232"/>
      <c r="P341" s="232"/>
      <c r="Q341" s="930"/>
      <c r="R341" s="930"/>
      <c r="S341" s="930"/>
      <c r="T341" s="930"/>
      <c r="U341" s="232">
        <v>12</v>
      </c>
      <c r="V341" s="232"/>
      <c r="W341" s="232"/>
      <c r="X341" s="232"/>
      <c r="Y341" s="232"/>
      <c r="Z341" s="232"/>
      <c r="AA341" s="232"/>
      <c r="AB341" s="232"/>
      <c r="AC341" s="232"/>
      <c r="AD341" s="232"/>
      <c r="AE341" s="232"/>
      <c r="AF341" s="232"/>
      <c r="AG341" s="232"/>
      <c r="AH341" s="232"/>
      <c r="AI341" s="232"/>
      <c r="AJ341" s="333"/>
      <c r="AK341" s="317"/>
      <c r="AL341" s="317"/>
      <c r="AM341" s="317"/>
      <c r="AN341" s="317"/>
      <c r="AO341" s="317"/>
      <c r="AP341" s="317"/>
      <c r="AQ341" s="317"/>
      <c r="AR341" s="322"/>
      <c r="AS341" s="322"/>
      <c r="AT341" s="322"/>
      <c r="AU341" s="322"/>
      <c r="AV341" s="322"/>
      <c r="AW341" s="322"/>
      <c r="AX341" s="233">
        <f>SUM(AJ341:AW341)</f>
        <v>0</v>
      </c>
      <c r="AY341" s="1055">
        <f t="shared" si="442"/>
        <v>0</v>
      </c>
    </row>
    <row r="342" spans="1:51" hidden="1" outlineLevel="1">
      <c r="B342" s="231" t="s">
        <v>393</v>
      </c>
      <c r="C342" s="228" t="s">
        <v>315</v>
      </c>
      <c r="D342" s="232"/>
      <c r="E342" s="232"/>
      <c r="F342" s="232"/>
      <c r="G342" s="232"/>
      <c r="H342" s="232"/>
      <c r="I342" s="232"/>
      <c r="J342" s="232"/>
      <c r="K342" s="232"/>
      <c r="L342" s="232"/>
      <c r="M342" s="232"/>
      <c r="N342" s="232"/>
      <c r="O342" s="232"/>
      <c r="P342" s="232"/>
      <c r="Q342" s="930"/>
      <c r="R342" s="930"/>
      <c r="S342" s="930"/>
      <c r="T342" s="930"/>
      <c r="U342" s="232">
        <f>U341</f>
        <v>12</v>
      </c>
      <c r="V342" s="232"/>
      <c r="W342" s="232"/>
      <c r="X342" s="232"/>
      <c r="Y342" s="232"/>
      <c r="Z342" s="232"/>
      <c r="AA342" s="232"/>
      <c r="AB342" s="232"/>
      <c r="AC342" s="232"/>
      <c r="AD342" s="232"/>
      <c r="AE342" s="232"/>
      <c r="AF342" s="232"/>
      <c r="AG342" s="232"/>
      <c r="AH342" s="232"/>
      <c r="AI342" s="232"/>
      <c r="AJ342" s="318">
        <f>AJ341</f>
        <v>0</v>
      </c>
      <c r="AK342" s="318">
        <f t="shared" ref="AK342:AQ342" si="534">AK341</f>
        <v>0</v>
      </c>
      <c r="AL342" s="318">
        <f t="shared" si="534"/>
        <v>0</v>
      </c>
      <c r="AM342" s="318">
        <f t="shared" si="534"/>
        <v>0</v>
      </c>
      <c r="AN342" s="318">
        <f t="shared" si="534"/>
        <v>0</v>
      </c>
      <c r="AO342" s="318">
        <f t="shared" si="534"/>
        <v>0</v>
      </c>
      <c r="AP342" s="318">
        <f t="shared" si="534"/>
        <v>0</v>
      </c>
      <c r="AQ342" s="318">
        <f t="shared" si="534"/>
        <v>0</v>
      </c>
      <c r="AR342" s="318">
        <f t="shared" ref="AR342" si="535">AR341</f>
        <v>0</v>
      </c>
      <c r="AS342" s="318">
        <f t="shared" ref="AS342" si="536">AS341</f>
        <v>0</v>
      </c>
      <c r="AT342" s="318">
        <f t="shared" ref="AT342" si="537">AT341</f>
        <v>0</v>
      </c>
      <c r="AU342" s="318">
        <f t="shared" ref="AU342" si="538">AU341</f>
        <v>0</v>
      </c>
      <c r="AV342" s="318">
        <f t="shared" ref="AV342" si="539">AV341</f>
        <v>0</v>
      </c>
      <c r="AW342" s="318">
        <f t="shared" ref="AW342" si="540">AW341</f>
        <v>0</v>
      </c>
      <c r="AX342" s="243"/>
      <c r="AY342" s="1055">
        <f t="shared" si="442"/>
        <v>0</v>
      </c>
    </row>
    <row r="343" spans="1:51" hidden="1" outlineLevel="1">
      <c r="A343" s="396">
        <v>32</v>
      </c>
      <c r="B343" s="250"/>
      <c r="C343" s="228"/>
      <c r="D343" s="228"/>
      <c r="E343" s="228"/>
      <c r="F343" s="228"/>
      <c r="G343" s="228"/>
      <c r="H343" s="228"/>
      <c r="I343" s="228"/>
      <c r="J343" s="228"/>
      <c r="K343" s="228"/>
      <c r="L343" s="228"/>
      <c r="M343" s="228"/>
      <c r="N343" s="228"/>
      <c r="O343" s="228"/>
      <c r="P343" s="228"/>
      <c r="Q343" s="933"/>
      <c r="R343" s="933"/>
      <c r="S343" s="933"/>
      <c r="T343" s="933"/>
      <c r="U343" s="228"/>
      <c r="V343" s="228"/>
      <c r="W343" s="228"/>
      <c r="X343" s="228"/>
      <c r="Y343" s="228"/>
      <c r="Z343" s="228"/>
      <c r="AA343" s="228"/>
      <c r="AB343" s="228"/>
      <c r="AC343" s="228"/>
      <c r="AD343" s="228"/>
      <c r="AE343" s="228"/>
      <c r="AF343" s="228"/>
      <c r="AG343" s="228"/>
      <c r="AH343" s="228"/>
      <c r="AI343" s="228"/>
      <c r="AJ343" s="319"/>
      <c r="AK343" s="332"/>
      <c r="AL343" s="332"/>
      <c r="AM343" s="332"/>
      <c r="AN343" s="332"/>
      <c r="AO343" s="332"/>
      <c r="AP343" s="332"/>
      <c r="AQ343" s="332"/>
      <c r="AX343" s="243"/>
      <c r="AY343" s="1055">
        <f t="shared" si="442"/>
        <v>0</v>
      </c>
    </row>
    <row r="344" spans="1:51" outlineLevel="1">
      <c r="B344" s="250" t="s">
        <v>361</v>
      </c>
      <c r="C344" s="228" t="s">
        <v>313</v>
      </c>
      <c r="D344" s="232">
        <v>1010337</v>
      </c>
      <c r="E344" s="232">
        <v>0</v>
      </c>
      <c r="F344" s="232">
        <v>0</v>
      </c>
      <c r="G344" s="232">
        <v>0</v>
      </c>
      <c r="H344" s="232">
        <v>0</v>
      </c>
      <c r="I344" s="232">
        <v>0</v>
      </c>
      <c r="J344" s="232">
        <v>0</v>
      </c>
      <c r="K344" s="232">
        <v>0</v>
      </c>
      <c r="L344" s="232">
        <v>0</v>
      </c>
      <c r="M344" s="232">
        <v>0</v>
      </c>
      <c r="N344" s="232">
        <v>0</v>
      </c>
      <c r="O344" s="232">
        <v>0</v>
      </c>
      <c r="P344" s="232">
        <v>0</v>
      </c>
      <c r="Q344" s="930"/>
      <c r="R344" s="930"/>
      <c r="S344" s="930"/>
      <c r="T344" s="930"/>
      <c r="U344" s="232">
        <v>12</v>
      </c>
      <c r="V344" s="232">
        <v>7</v>
      </c>
      <c r="W344" s="232">
        <v>0</v>
      </c>
      <c r="X344" s="232">
        <v>0</v>
      </c>
      <c r="Y344" s="232">
        <v>0</v>
      </c>
      <c r="Z344" s="232">
        <v>0</v>
      </c>
      <c r="AA344" s="232">
        <v>0</v>
      </c>
      <c r="AB344" s="232">
        <v>0</v>
      </c>
      <c r="AC344" s="232">
        <v>0</v>
      </c>
      <c r="AD344" s="232">
        <v>0</v>
      </c>
      <c r="AE344" s="232">
        <v>0</v>
      </c>
      <c r="AF344" s="232">
        <v>0</v>
      </c>
      <c r="AG344" s="232">
        <v>0</v>
      </c>
      <c r="AH344" s="232">
        <v>0</v>
      </c>
      <c r="AI344" s="232">
        <v>0</v>
      </c>
      <c r="AJ344" s="333">
        <f>'3-a. VRZ Rate Class Alloc.'!P409</f>
        <v>0</v>
      </c>
      <c r="AK344" s="333">
        <f>'3-a. VRZ Rate Class Alloc.'!Q409</f>
        <v>0</v>
      </c>
      <c r="AL344" s="333">
        <f>'3-a. VRZ Rate Class Alloc.'!R409</f>
        <v>0</v>
      </c>
      <c r="AM344" s="333">
        <f>'3-a. VRZ Rate Class Alloc.'!S409</f>
        <v>0</v>
      </c>
      <c r="AN344" s="333">
        <f>'3-a. VRZ Rate Class Alloc.'!T409</f>
        <v>1</v>
      </c>
      <c r="AO344" s="333">
        <f>'3-a. VRZ Rate Class Alloc.'!U409</f>
        <v>0</v>
      </c>
      <c r="AP344" s="317"/>
      <c r="AQ344" s="317"/>
      <c r="AR344" s="322"/>
      <c r="AS344" s="322"/>
      <c r="AT344" s="322"/>
      <c r="AU344" s="322"/>
      <c r="AV344" s="322"/>
      <c r="AW344" s="322"/>
      <c r="AX344" s="233">
        <f>SUM(AJ344:AW344)</f>
        <v>1</v>
      </c>
      <c r="AY344" s="1055">
        <f t="shared" si="442"/>
        <v>1</v>
      </c>
    </row>
    <row r="345" spans="1:51" outlineLevel="1">
      <c r="B345" s="231" t="s">
        <v>393</v>
      </c>
      <c r="C345" s="228" t="s">
        <v>315</v>
      </c>
      <c r="D345" s="232">
        <v>835</v>
      </c>
      <c r="E345" s="232">
        <v>835</v>
      </c>
      <c r="F345" s="232">
        <v>835</v>
      </c>
      <c r="G345" s="232">
        <v>835</v>
      </c>
      <c r="H345" s="232">
        <v>835</v>
      </c>
      <c r="I345" s="232">
        <v>835</v>
      </c>
      <c r="J345" s="232">
        <v>835</v>
      </c>
      <c r="K345" s="232">
        <v>835</v>
      </c>
      <c r="L345" s="232">
        <v>835</v>
      </c>
      <c r="M345" s="232">
        <v>835</v>
      </c>
      <c r="N345" s="232">
        <v>835</v>
      </c>
      <c r="O345" s="232">
        <v>835</v>
      </c>
      <c r="P345" s="232">
        <v>0</v>
      </c>
      <c r="Q345" s="930"/>
      <c r="R345" s="930"/>
      <c r="S345" s="930"/>
      <c r="T345" s="930"/>
      <c r="U345" s="232">
        <f>U344</f>
        <v>12</v>
      </c>
      <c r="V345" s="232">
        <v>0</v>
      </c>
      <c r="W345" s="232"/>
      <c r="X345" s="232"/>
      <c r="Y345" s="232"/>
      <c r="Z345" s="232"/>
      <c r="AA345" s="232"/>
      <c r="AB345" s="232"/>
      <c r="AC345" s="232"/>
      <c r="AD345" s="232"/>
      <c r="AE345" s="232"/>
      <c r="AF345" s="232"/>
      <c r="AG345" s="232"/>
      <c r="AH345" s="232"/>
      <c r="AI345" s="232"/>
      <c r="AJ345" s="318">
        <f>'3-a. VRZ Rate Class Alloc.'!P410</f>
        <v>0</v>
      </c>
      <c r="AK345" s="318">
        <f>'3-a. VRZ Rate Class Alloc.'!Q410</f>
        <v>0</v>
      </c>
      <c r="AL345" s="318">
        <f>'3-a. VRZ Rate Class Alloc.'!R410</f>
        <v>1</v>
      </c>
      <c r="AM345" s="318">
        <f>'3-a. VRZ Rate Class Alloc.'!S410</f>
        <v>0</v>
      </c>
      <c r="AN345" s="318">
        <f>'3-a. VRZ Rate Class Alloc.'!T410</f>
        <v>0</v>
      </c>
      <c r="AO345" s="318">
        <f>'3-a. VRZ Rate Class Alloc.'!U410</f>
        <v>0</v>
      </c>
      <c r="AP345" s="318">
        <f t="shared" ref="AP345:AW345" si="541">AP344</f>
        <v>0</v>
      </c>
      <c r="AQ345" s="318">
        <f t="shared" si="541"/>
        <v>0</v>
      </c>
      <c r="AR345" s="318">
        <f t="shared" si="541"/>
        <v>0</v>
      </c>
      <c r="AS345" s="318">
        <f t="shared" si="541"/>
        <v>0</v>
      </c>
      <c r="AT345" s="318">
        <f t="shared" si="541"/>
        <v>0</v>
      </c>
      <c r="AU345" s="318">
        <f t="shared" si="541"/>
        <v>0</v>
      </c>
      <c r="AV345" s="318">
        <f t="shared" si="541"/>
        <v>0</v>
      </c>
      <c r="AW345" s="318">
        <f t="shared" si="541"/>
        <v>0</v>
      </c>
      <c r="AX345" s="243"/>
      <c r="AY345" s="1055">
        <f t="shared" si="442"/>
        <v>1</v>
      </c>
    </row>
    <row r="346" spans="1:51" ht="15.75" hidden="1" outlineLevel="1">
      <c r="B346" s="225" t="s">
        <v>401</v>
      </c>
      <c r="C346" s="228"/>
      <c r="D346" s="228"/>
      <c r="E346" s="228"/>
      <c r="F346" s="228"/>
      <c r="G346" s="228"/>
      <c r="H346" s="228"/>
      <c r="I346" s="228"/>
      <c r="J346" s="228"/>
      <c r="K346" s="228"/>
      <c r="L346" s="228"/>
      <c r="M346" s="228"/>
      <c r="N346" s="228"/>
      <c r="O346" s="228"/>
      <c r="P346" s="228"/>
      <c r="Q346" s="933"/>
      <c r="R346" s="933"/>
      <c r="S346" s="933"/>
      <c r="T346" s="933"/>
      <c r="U346" s="228"/>
      <c r="V346" s="228"/>
      <c r="W346" s="228"/>
      <c r="X346" s="228"/>
      <c r="Y346" s="228"/>
      <c r="Z346" s="228"/>
      <c r="AA346" s="228"/>
      <c r="AB346" s="228"/>
      <c r="AC346" s="228"/>
      <c r="AD346" s="228"/>
      <c r="AE346" s="228"/>
      <c r="AF346" s="228"/>
      <c r="AG346" s="228"/>
      <c r="AH346" s="228"/>
      <c r="AI346" s="228"/>
      <c r="AJ346" s="319"/>
      <c r="AK346" s="332"/>
      <c r="AL346" s="332"/>
      <c r="AM346" s="332"/>
      <c r="AN346" s="332"/>
      <c r="AO346" s="332"/>
      <c r="AP346" s="332"/>
      <c r="AQ346" s="332"/>
      <c r="AR346" s="332"/>
      <c r="AS346" s="332"/>
      <c r="AT346" s="332"/>
      <c r="AU346" s="332"/>
      <c r="AV346" s="332"/>
      <c r="AW346" s="332"/>
      <c r="AX346" s="243"/>
      <c r="AY346" s="1055">
        <f t="shared" si="442"/>
        <v>0</v>
      </c>
    </row>
    <row r="347" spans="1:51" hidden="1" outlineLevel="1">
      <c r="A347" s="396">
        <v>33</v>
      </c>
      <c r="B347" s="250" t="s">
        <v>402</v>
      </c>
      <c r="C347" s="228" t="s">
        <v>313</v>
      </c>
      <c r="D347" s="232"/>
      <c r="E347" s="232"/>
      <c r="F347" s="232"/>
      <c r="G347" s="232"/>
      <c r="H347" s="232"/>
      <c r="I347" s="232"/>
      <c r="J347" s="232"/>
      <c r="K347" s="232"/>
      <c r="L347" s="232"/>
      <c r="M347" s="232"/>
      <c r="N347" s="232"/>
      <c r="O347" s="232"/>
      <c r="P347" s="232"/>
      <c r="Q347" s="930"/>
      <c r="R347" s="930"/>
      <c r="S347" s="930"/>
      <c r="T347" s="930"/>
      <c r="U347" s="232">
        <v>0</v>
      </c>
      <c r="V347" s="232"/>
      <c r="W347" s="232"/>
      <c r="X347" s="232"/>
      <c r="Y347" s="232"/>
      <c r="Z347" s="232"/>
      <c r="AA347" s="232"/>
      <c r="AB347" s="232"/>
      <c r="AC347" s="232"/>
      <c r="AD347" s="232"/>
      <c r="AE347" s="232"/>
      <c r="AF347" s="232"/>
      <c r="AG347" s="232"/>
      <c r="AH347" s="232"/>
      <c r="AI347" s="564"/>
      <c r="AJ347" s="333"/>
      <c r="AK347" s="317"/>
      <c r="AL347" s="317"/>
      <c r="AM347" s="317"/>
      <c r="AN347" s="317"/>
      <c r="AO347" s="317"/>
      <c r="AP347" s="317"/>
      <c r="AQ347" s="317"/>
      <c r="AR347" s="322"/>
      <c r="AS347" s="322"/>
      <c r="AT347" s="322"/>
      <c r="AU347" s="322"/>
      <c r="AV347" s="322"/>
      <c r="AW347" s="322"/>
      <c r="AX347" s="233">
        <f>SUM(AJ347:AW347)</f>
        <v>0</v>
      </c>
      <c r="AY347" s="1055">
        <f t="shared" si="442"/>
        <v>0</v>
      </c>
    </row>
    <row r="348" spans="1:51" hidden="1" outlineLevel="1">
      <c r="B348" s="231" t="s">
        <v>393</v>
      </c>
      <c r="C348" s="228" t="s">
        <v>315</v>
      </c>
      <c r="D348" s="232"/>
      <c r="E348" s="232"/>
      <c r="F348" s="232"/>
      <c r="G348" s="232"/>
      <c r="H348" s="232"/>
      <c r="I348" s="232"/>
      <c r="J348" s="232"/>
      <c r="K348" s="232"/>
      <c r="L348" s="232"/>
      <c r="M348" s="232"/>
      <c r="N348" s="232"/>
      <c r="O348" s="232"/>
      <c r="P348" s="232"/>
      <c r="Q348" s="930"/>
      <c r="R348" s="930"/>
      <c r="S348" s="930"/>
      <c r="T348" s="930"/>
      <c r="U348" s="232">
        <f>U347</f>
        <v>0</v>
      </c>
      <c r="V348" s="232"/>
      <c r="W348" s="232"/>
      <c r="X348" s="232"/>
      <c r="Y348" s="232"/>
      <c r="Z348" s="232"/>
      <c r="AA348" s="232"/>
      <c r="AB348" s="232"/>
      <c r="AC348" s="232"/>
      <c r="AD348" s="232"/>
      <c r="AE348" s="232"/>
      <c r="AF348" s="232"/>
      <c r="AG348" s="232"/>
      <c r="AH348" s="232"/>
      <c r="AI348" s="564"/>
      <c r="AJ348" s="318">
        <f>AJ347</f>
        <v>0</v>
      </c>
      <c r="AK348" s="318">
        <f t="shared" ref="AK348" si="542">AK347</f>
        <v>0</v>
      </c>
      <c r="AL348" s="318">
        <f t="shared" ref="AL348" si="543">AL347</f>
        <v>0</v>
      </c>
      <c r="AM348" s="318">
        <f t="shared" ref="AM348" si="544">AM347</f>
        <v>0</v>
      </c>
      <c r="AN348" s="318">
        <f t="shared" ref="AN348" si="545">AN347</f>
        <v>0</v>
      </c>
      <c r="AO348" s="318">
        <f t="shared" ref="AO348" si="546">AO347</f>
        <v>0</v>
      </c>
      <c r="AP348" s="318">
        <f t="shared" ref="AP348" si="547">AP347</f>
        <v>0</v>
      </c>
      <c r="AQ348" s="318">
        <f t="shared" ref="AQ348" si="548">AQ347</f>
        <v>0</v>
      </c>
      <c r="AR348" s="318">
        <f t="shared" ref="AR348" si="549">AR347</f>
        <v>0</v>
      </c>
      <c r="AS348" s="318">
        <f t="shared" ref="AS348" si="550">AS347</f>
        <v>0</v>
      </c>
      <c r="AT348" s="318">
        <f t="shared" ref="AT348" si="551">AT347</f>
        <v>0</v>
      </c>
      <c r="AU348" s="318">
        <f t="shared" ref="AU348" si="552">AU347</f>
        <v>0</v>
      </c>
      <c r="AV348" s="318">
        <f t="shared" ref="AV348" si="553">AV347</f>
        <v>0</v>
      </c>
      <c r="AW348" s="318">
        <f t="shared" ref="AW348" si="554">AW347</f>
        <v>0</v>
      </c>
      <c r="AX348" s="243"/>
      <c r="AY348" s="1055">
        <f t="shared" si="442"/>
        <v>0</v>
      </c>
    </row>
    <row r="349" spans="1:51" hidden="1" outlineLevel="1">
      <c r="B349" s="250"/>
      <c r="C349" s="228"/>
      <c r="D349" s="228"/>
      <c r="E349" s="228"/>
      <c r="F349" s="228"/>
      <c r="G349" s="228"/>
      <c r="H349" s="228"/>
      <c r="I349" s="228"/>
      <c r="J349" s="228"/>
      <c r="K349" s="228"/>
      <c r="L349" s="228"/>
      <c r="M349" s="228"/>
      <c r="N349" s="228"/>
      <c r="O349" s="228"/>
      <c r="P349" s="228"/>
      <c r="Q349" s="933"/>
      <c r="R349" s="933"/>
      <c r="S349" s="933"/>
      <c r="T349" s="933"/>
      <c r="U349" s="228"/>
      <c r="V349" s="228"/>
      <c r="W349" s="228"/>
      <c r="X349" s="228"/>
      <c r="Y349" s="228"/>
      <c r="Z349" s="228"/>
      <c r="AA349" s="228"/>
      <c r="AB349" s="228"/>
      <c r="AC349" s="228"/>
      <c r="AD349" s="228"/>
      <c r="AE349" s="228"/>
      <c r="AF349" s="228"/>
      <c r="AG349" s="228"/>
      <c r="AH349" s="228"/>
      <c r="AI349" s="228"/>
      <c r="AJ349" s="319"/>
      <c r="AK349" s="332"/>
      <c r="AL349" s="332"/>
      <c r="AM349" s="332"/>
      <c r="AN349" s="332"/>
      <c r="AO349" s="332"/>
      <c r="AP349" s="332"/>
      <c r="AQ349" s="332"/>
      <c r="AR349" s="332"/>
      <c r="AS349" s="332"/>
      <c r="AT349" s="332"/>
      <c r="AU349" s="332"/>
      <c r="AV349" s="332"/>
      <c r="AW349" s="332"/>
      <c r="AX349" s="243"/>
      <c r="AY349" s="1055">
        <f t="shared" si="442"/>
        <v>0</v>
      </c>
    </row>
    <row r="350" spans="1:51" hidden="1" outlineLevel="1">
      <c r="A350" s="396">
        <v>34</v>
      </c>
      <c r="B350" s="250" t="s">
        <v>403</v>
      </c>
      <c r="C350" s="228" t="s">
        <v>313</v>
      </c>
      <c r="D350" s="232"/>
      <c r="E350" s="232"/>
      <c r="F350" s="232"/>
      <c r="G350" s="232"/>
      <c r="H350" s="232"/>
      <c r="I350" s="232"/>
      <c r="J350" s="232"/>
      <c r="K350" s="232"/>
      <c r="L350" s="232"/>
      <c r="M350" s="232"/>
      <c r="N350" s="232"/>
      <c r="O350" s="232"/>
      <c r="P350" s="232"/>
      <c r="Q350" s="930"/>
      <c r="R350" s="930"/>
      <c r="S350" s="930"/>
      <c r="T350" s="930"/>
      <c r="U350" s="232">
        <v>0</v>
      </c>
      <c r="V350" s="232"/>
      <c r="W350" s="232"/>
      <c r="X350" s="232"/>
      <c r="Y350" s="232"/>
      <c r="Z350" s="232"/>
      <c r="AA350" s="232"/>
      <c r="AB350" s="232"/>
      <c r="AC350" s="232"/>
      <c r="AD350" s="232"/>
      <c r="AE350" s="232"/>
      <c r="AF350" s="232"/>
      <c r="AG350" s="232"/>
      <c r="AH350" s="232"/>
      <c r="AI350" s="564"/>
      <c r="AJ350" s="333"/>
      <c r="AK350" s="317"/>
      <c r="AL350" s="317"/>
      <c r="AM350" s="317"/>
      <c r="AN350" s="317"/>
      <c r="AO350" s="317"/>
      <c r="AP350" s="317"/>
      <c r="AQ350" s="317"/>
      <c r="AR350" s="322"/>
      <c r="AS350" s="322"/>
      <c r="AT350" s="322"/>
      <c r="AU350" s="322"/>
      <c r="AV350" s="322"/>
      <c r="AW350" s="322"/>
      <c r="AX350" s="233">
        <f>SUM(AJ350:AW350)</f>
        <v>0</v>
      </c>
      <c r="AY350" s="1055">
        <f t="shared" si="442"/>
        <v>0</v>
      </c>
    </row>
    <row r="351" spans="1:51" hidden="1" outlineLevel="1">
      <c r="B351" s="231" t="s">
        <v>393</v>
      </c>
      <c r="C351" s="228" t="s">
        <v>315</v>
      </c>
      <c r="D351" s="232"/>
      <c r="E351" s="232"/>
      <c r="F351" s="232"/>
      <c r="G351" s="232"/>
      <c r="H351" s="232"/>
      <c r="I351" s="232"/>
      <c r="J351" s="232"/>
      <c r="K351" s="232"/>
      <c r="L351" s="232"/>
      <c r="M351" s="232"/>
      <c r="N351" s="232"/>
      <c r="O351" s="232"/>
      <c r="P351" s="232"/>
      <c r="Q351" s="930"/>
      <c r="R351" s="930"/>
      <c r="S351" s="930"/>
      <c r="T351" s="930"/>
      <c r="U351" s="232">
        <f>U350</f>
        <v>0</v>
      </c>
      <c r="V351" s="232"/>
      <c r="W351" s="232"/>
      <c r="X351" s="232"/>
      <c r="Y351" s="232"/>
      <c r="Z351" s="232"/>
      <c r="AA351" s="232"/>
      <c r="AB351" s="232"/>
      <c r="AC351" s="232"/>
      <c r="AD351" s="232"/>
      <c r="AE351" s="232"/>
      <c r="AF351" s="232"/>
      <c r="AG351" s="232"/>
      <c r="AH351" s="232"/>
      <c r="AI351" s="564"/>
      <c r="AJ351" s="318">
        <f>AJ350</f>
        <v>0</v>
      </c>
      <c r="AK351" s="318">
        <f t="shared" ref="AK351" si="555">AK350</f>
        <v>0</v>
      </c>
      <c r="AL351" s="318">
        <f t="shared" ref="AL351" si="556">AL350</f>
        <v>0</v>
      </c>
      <c r="AM351" s="318">
        <f t="shared" ref="AM351" si="557">AM350</f>
        <v>0</v>
      </c>
      <c r="AN351" s="318">
        <f t="shared" ref="AN351" si="558">AN350</f>
        <v>0</v>
      </c>
      <c r="AO351" s="318">
        <f t="shared" ref="AO351" si="559">AO350</f>
        <v>0</v>
      </c>
      <c r="AP351" s="318">
        <f t="shared" ref="AP351" si="560">AP350</f>
        <v>0</v>
      </c>
      <c r="AQ351" s="318">
        <f t="shared" ref="AQ351" si="561">AQ350</f>
        <v>0</v>
      </c>
      <c r="AR351" s="318">
        <f t="shared" ref="AR351" si="562">AR350</f>
        <v>0</v>
      </c>
      <c r="AS351" s="318">
        <f t="shared" ref="AS351" si="563">AS350</f>
        <v>0</v>
      </c>
      <c r="AT351" s="318">
        <f t="shared" ref="AT351" si="564">AT350</f>
        <v>0</v>
      </c>
      <c r="AU351" s="318">
        <f t="shared" ref="AU351" si="565">AU350</f>
        <v>0</v>
      </c>
      <c r="AV351" s="318">
        <f t="shared" ref="AV351" si="566">AV350</f>
        <v>0</v>
      </c>
      <c r="AW351" s="318">
        <f t="shared" ref="AW351" si="567">AW350</f>
        <v>0</v>
      </c>
      <c r="AX351" s="243"/>
      <c r="AY351" s="1055">
        <f t="shared" si="442"/>
        <v>0</v>
      </c>
    </row>
    <row r="352" spans="1:51" hidden="1" outlineLevel="1">
      <c r="B352" s="250"/>
      <c r="C352" s="228"/>
      <c r="D352" s="228"/>
      <c r="E352" s="228"/>
      <c r="F352" s="228"/>
      <c r="G352" s="228"/>
      <c r="H352" s="228"/>
      <c r="I352" s="228"/>
      <c r="J352" s="228"/>
      <c r="K352" s="228"/>
      <c r="L352" s="228"/>
      <c r="M352" s="228"/>
      <c r="N352" s="228"/>
      <c r="O352" s="228"/>
      <c r="P352" s="228"/>
      <c r="Q352" s="933"/>
      <c r="R352" s="933"/>
      <c r="S352" s="933"/>
      <c r="T352" s="933"/>
      <c r="U352" s="228"/>
      <c r="V352" s="228"/>
      <c r="W352" s="228"/>
      <c r="X352" s="228"/>
      <c r="Y352" s="228"/>
      <c r="Z352" s="228"/>
      <c r="AA352" s="228"/>
      <c r="AB352" s="228"/>
      <c r="AC352" s="228"/>
      <c r="AD352" s="228"/>
      <c r="AE352" s="228"/>
      <c r="AF352" s="228"/>
      <c r="AG352" s="228"/>
      <c r="AH352" s="228"/>
      <c r="AI352" s="228"/>
      <c r="AJ352" s="319"/>
      <c r="AK352" s="332"/>
      <c r="AL352" s="332"/>
      <c r="AM352" s="332"/>
      <c r="AN352" s="332"/>
      <c r="AO352" s="332"/>
      <c r="AP352" s="332"/>
      <c r="AQ352" s="332"/>
      <c r="AR352" s="332"/>
      <c r="AS352" s="332"/>
      <c r="AT352" s="332"/>
      <c r="AU352" s="332"/>
      <c r="AV352" s="332"/>
      <c r="AW352" s="332"/>
      <c r="AX352" s="243"/>
      <c r="AY352" s="1055">
        <f t="shared" si="442"/>
        <v>0</v>
      </c>
    </row>
    <row r="353" spans="1:51" hidden="1" outlineLevel="1">
      <c r="A353" s="396">
        <v>35</v>
      </c>
      <c r="B353" s="250" t="s">
        <v>404</v>
      </c>
      <c r="C353" s="228" t="s">
        <v>313</v>
      </c>
      <c r="D353" s="232"/>
      <c r="E353" s="232"/>
      <c r="F353" s="232"/>
      <c r="G353" s="232"/>
      <c r="H353" s="232"/>
      <c r="I353" s="232"/>
      <c r="J353" s="232"/>
      <c r="K353" s="232"/>
      <c r="L353" s="232"/>
      <c r="M353" s="232"/>
      <c r="N353" s="232"/>
      <c r="O353" s="232"/>
      <c r="P353" s="232"/>
      <c r="Q353" s="930"/>
      <c r="R353" s="930"/>
      <c r="S353" s="930"/>
      <c r="T353" s="930"/>
      <c r="U353" s="232">
        <v>0</v>
      </c>
      <c r="V353" s="232"/>
      <c r="W353" s="232"/>
      <c r="X353" s="232"/>
      <c r="Y353" s="232"/>
      <c r="Z353" s="232"/>
      <c r="AA353" s="232"/>
      <c r="AB353" s="232"/>
      <c r="AC353" s="232"/>
      <c r="AD353" s="232"/>
      <c r="AE353" s="232"/>
      <c r="AF353" s="232"/>
      <c r="AG353" s="232"/>
      <c r="AH353" s="232"/>
      <c r="AI353" s="564"/>
      <c r="AJ353" s="333"/>
      <c r="AK353" s="317"/>
      <c r="AL353" s="317"/>
      <c r="AM353" s="317"/>
      <c r="AN353" s="317"/>
      <c r="AO353" s="317"/>
      <c r="AP353" s="317"/>
      <c r="AQ353" s="317"/>
      <c r="AR353" s="322"/>
      <c r="AS353" s="322"/>
      <c r="AT353" s="322"/>
      <c r="AU353" s="322"/>
      <c r="AV353" s="322"/>
      <c r="AW353" s="322"/>
      <c r="AX353" s="233">
        <f>SUM(AJ353:AW353)</f>
        <v>0</v>
      </c>
      <c r="AY353" s="1055">
        <f t="shared" si="442"/>
        <v>0</v>
      </c>
    </row>
    <row r="354" spans="1:51" hidden="1" outlineLevel="1">
      <c r="B354" s="231" t="s">
        <v>393</v>
      </c>
      <c r="C354" s="228" t="s">
        <v>315</v>
      </c>
      <c r="D354" s="232"/>
      <c r="E354" s="232"/>
      <c r="F354" s="232"/>
      <c r="G354" s="232"/>
      <c r="H354" s="232"/>
      <c r="I354" s="232"/>
      <c r="J354" s="232"/>
      <c r="K354" s="232"/>
      <c r="L354" s="232"/>
      <c r="M354" s="232"/>
      <c r="N354" s="232"/>
      <c r="O354" s="232"/>
      <c r="P354" s="232"/>
      <c r="Q354" s="930"/>
      <c r="R354" s="930"/>
      <c r="S354" s="930"/>
      <c r="T354" s="930"/>
      <c r="U354" s="232">
        <f>U353</f>
        <v>0</v>
      </c>
      <c r="V354" s="232"/>
      <c r="W354" s="232"/>
      <c r="X354" s="232"/>
      <c r="Y354" s="232"/>
      <c r="Z354" s="232"/>
      <c r="AA354" s="232"/>
      <c r="AB354" s="232"/>
      <c r="AC354" s="232"/>
      <c r="AD354" s="232"/>
      <c r="AE354" s="232"/>
      <c r="AF354" s="232"/>
      <c r="AG354" s="232"/>
      <c r="AH354" s="232"/>
      <c r="AI354" s="564"/>
      <c r="AJ354" s="318">
        <f>AJ353</f>
        <v>0</v>
      </c>
      <c r="AK354" s="318">
        <f t="shared" ref="AK354" si="568">AK353</f>
        <v>0</v>
      </c>
      <c r="AL354" s="318">
        <f t="shared" ref="AL354" si="569">AL353</f>
        <v>0</v>
      </c>
      <c r="AM354" s="318">
        <f t="shared" ref="AM354" si="570">AM353</f>
        <v>0</v>
      </c>
      <c r="AN354" s="318">
        <f t="shared" ref="AN354" si="571">AN353</f>
        <v>0</v>
      </c>
      <c r="AO354" s="318">
        <f t="shared" ref="AO354" si="572">AO353</f>
        <v>0</v>
      </c>
      <c r="AP354" s="318">
        <f t="shared" ref="AP354" si="573">AP353</f>
        <v>0</v>
      </c>
      <c r="AQ354" s="318">
        <f t="shared" ref="AQ354" si="574">AQ353</f>
        <v>0</v>
      </c>
      <c r="AR354" s="318">
        <f t="shared" ref="AR354" si="575">AR353</f>
        <v>0</v>
      </c>
      <c r="AS354" s="318">
        <f t="shared" ref="AS354" si="576">AS353</f>
        <v>0</v>
      </c>
      <c r="AT354" s="318">
        <f t="shared" ref="AT354" si="577">AT353</f>
        <v>0</v>
      </c>
      <c r="AU354" s="318">
        <f t="shared" ref="AU354" si="578">AU353</f>
        <v>0</v>
      </c>
      <c r="AV354" s="318">
        <f t="shared" ref="AV354" si="579">AV353</f>
        <v>0</v>
      </c>
      <c r="AW354" s="318">
        <f t="shared" ref="AW354" si="580">AW353</f>
        <v>0</v>
      </c>
      <c r="AX354" s="243"/>
      <c r="AY354" s="1055">
        <f t="shared" si="442"/>
        <v>0</v>
      </c>
    </row>
    <row r="355" spans="1:51" outlineLevel="1">
      <c r="B355" s="231"/>
      <c r="C355" s="228"/>
      <c r="D355" s="228"/>
      <c r="E355" s="228"/>
      <c r="F355" s="228"/>
      <c r="G355" s="228"/>
      <c r="H355" s="228"/>
      <c r="I355" s="228"/>
      <c r="J355" s="228"/>
      <c r="K355" s="228"/>
      <c r="L355" s="228"/>
      <c r="M355" s="228"/>
      <c r="N355" s="228"/>
      <c r="O355" s="228"/>
      <c r="P355" s="228"/>
      <c r="Q355" s="933"/>
      <c r="R355" s="933"/>
      <c r="S355" s="933"/>
      <c r="T355" s="933"/>
      <c r="U355" s="228"/>
      <c r="V355" s="228"/>
      <c r="W355" s="228"/>
      <c r="X355" s="228"/>
      <c r="Y355" s="228"/>
      <c r="Z355" s="228"/>
      <c r="AA355" s="228"/>
      <c r="AB355" s="228"/>
      <c r="AC355" s="228"/>
      <c r="AD355" s="228"/>
      <c r="AE355" s="228"/>
      <c r="AF355" s="228"/>
      <c r="AG355" s="228"/>
      <c r="AH355" s="228"/>
      <c r="AI355" s="228"/>
      <c r="AJ355" s="319"/>
      <c r="AK355" s="332"/>
      <c r="AL355" s="332"/>
      <c r="AM355" s="332"/>
      <c r="AN355" s="332"/>
      <c r="AO355" s="332"/>
      <c r="AP355" s="332"/>
      <c r="AQ355" s="332"/>
      <c r="AR355" s="332"/>
      <c r="AS355" s="332"/>
      <c r="AT355" s="332"/>
      <c r="AU355" s="332"/>
      <c r="AV355" s="332"/>
      <c r="AW355" s="332"/>
      <c r="AX355" s="243"/>
      <c r="AY355" s="1055">
        <f t="shared" si="442"/>
        <v>0</v>
      </c>
    </row>
    <row r="356" spans="1:51" ht="18" outlineLevel="1">
      <c r="B356" s="1" t="s">
        <v>362</v>
      </c>
      <c r="C356" s="228"/>
      <c r="D356" s="228"/>
      <c r="E356" s="228"/>
      <c r="F356" s="228"/>
      <c r="G356" s="228"/>
      <c r="H356" s="228"/>
      <c r="I356" s="228"/>
      <c r="J356" s="228"/>
      <c r="K356" s="228"/>
      <c r="L356" s="228"/>
      <c r="M356" s="228"/>
      <c r="N356" s="228"/>
      <c r="O356" s="228"/>
      <c r="P356" s="228"/>
      <c r="Q356" s="933"/>
      <c r="R356" s="933"/>
      <c r="S356" s="933"/>
      <c r="T356" s="933"/>
      <c r="U356" s="228"/>
      <c r="V356" s="228"/>
      <c r="W356" s="228"/>
      <c r="X356" s="228"/>
      <c r="Y356" s="228"/>
      <c r="Z356" s="228"/>
      <c r="AA356" s="228"/>
      <c r="AB356" s="228"/>
      <c r="AC356" s="228"/>
      <c r="AD356" s="228"/>
      <c r="AE356" s="228"/>
      <c r="AF356" s="228"/>
      <c r="AG356" s="228"/>
      <c r="AH356" s="228"/>
      <c r="AI356" s="228"/>
      <c r="AJ356" s="319"/>
      <c r="AK356" s="332"/>
      <c r="AL356" s="332"/>
      <c r="AM356" s="332"/>
      <c r="AN356" s="332"/>
      <c r="AO356" s="332"/>
      <c r="AP356" s="332"/>
      <c r="AQ356" s="332"/>
      <c r="AR356" s="332"/>
      <c r="AS356" s="332"/>
      <c r="AT356" s="332"/>
      <c r="AU356" s="332"/>
      <c r="AV356" s="332"/>
      <c r="AW356" s="332"/>
      <c r="AX356" s="243"/>
      <c r="AY356" s="1055">
        <f t="shared" si="442"/>
        <v>0</v>
      </c>
    </row>
    <row r="357" spans="1:51" ht="15.75" outlineLevel="1">
      <c r="B357" s="395" t="s">
        <v>337</v>
      </c>
      <c r="C357" s="256"/>
      <c r="D357" s="227"/>
      <c r="E357" s="226"/>
      <c r="F357" s="226"/>
      <c r="G357" s="226"/>
      <c r="H357" s="226"/>
      <c r="I357" s="226"/>
      <c r="J357" s="226"/>
      <c r="K357" s="226"/>
      <c r="L357" s="226"/>
      <c r="M357" s="226"/>
      <c r="N357" s="226"/>
      <c r="O357" s="226"/>
      <c r="P357" s="226"/>
      <c r="Q357" s="929"/>
      <c r="R357" s="929"/>
      <c r="S357" s="929"/>
      <c r="T357" s="929"/>
      <c r="U357" s="227"/>
      <c r="V357" s="226"/>
      <c r="W357" s="226"/>
      <c r="X357" s="226"/>
      <c r="Y357" s="226"/>
      <c r="Z357" s="226"/>
      <c r="AA357" s="226"/>
      <c r="AB357" s="226"/>
      <c r="AC357" s="226"/>
      <c r="AD357" s="226"/>
      <c r="AE357" s="226"/>
      <c r="AF357" s="226"/>
      <c r="AG357" s="226"/>
      <c r="AH357" s="226"/>
      <c r="AI357" s="226"/>
      <c r="AJ357" s="321"/>
      <c r="AK357" s="321"/>
      <c r="AL357" s="321"/>
      <c r="AM357" s="321"/>
      <c r="AN357" s="321"/>
      <c r="AO357" s="321"/>
      <c r="AP357" s="321"/>
      <c r="AQ357" s="321"/>
      <c r="AR357" s="321"/>
      <c r="AS357" s="321"/>
      <c r="AT357" s="321"/>
      <c r="AU357" s="321"/>
      <c r="AV357" s="321"/>
      <c r="AW357" s="321"/>
      <c r="AX357" s="229"/>
      <c r="AY357" s="1055">
        <f t="shared" si="442"/>
        <v>0</v>
      </c>
    </row>
    <row r="358" spans="1:51" hidden="1" outlineLevel="1">
      <c r="A358" s="396">
        <v>17</v>
      </c>
      <c r="B358" s="250" t="s">
        <v>338</v>
      </c>
      <c r="C358" s="228" t="s">
        <v>313</v>
      </c>
      <c r="D358" s="232"/>
      <c r="E358" s="232"/>
      <c r="F358" s="232"/>
      <c r="G358" s="232"/>
      <c r="H358" s="232"/>
      <c r="I358" s="232"/>
      <c r="J358" s="232"/>
      <c r="K358" s="232"/>
      <c r="L358" s="232"/>
      <c r="M358" s="232"/>
      <c r="N358" s="232"/>
      <c r="O358" s="232"/>
      <c r="P358" s="232"/>
      <c r="Q358" s="930"/>
      <c r="R358" s="930"/>
      <c r="S358" s="930"/>
      <c r="T358" s="930"/>
      <c r="U358" s="232">
        <v>12</v>
      </c>
      <c r="V358" s="232"/>
      <c r="W358" s="232"/>
      <c r="X358" s="232"/>
      <c r="Y358" s="232"/>
      <c r="Z358" s="232"/>
      <c r="AA358" s="232"/>
      <c r="AB358" s="232"/>
      <c r="AC358" s="232"/>
      <c r="AD358" s="232"/>
      <c r="AE358" s="232"/>
      <c r="AF358" s="232"/>
      <c r="AG358" s="232"/>
      <c r="AH358" s="232"/>
      <c r="AI358" s="232"/>
      <c r="AJ358" s="333"/>
      <c r="AK358" s="317"/>
      <c r="AL358" s="317"/>
      <c r="AM358" s="317"/>
      <c r="AN358" s="317"/>
      <c r="AO358" s="317"/>
      <c r="AP358" s="317"/>
      <c r="AQ358" s="322"/>
      <c r="AR358" s="333"/>
      <c r="AS358" s="317"/>
      <c r="AT358" s="317"/>
      <c r="AU358" s="317"/>
      <c r="AV358" s="322"/>
      <c r="AW358" s="322"/>
      <c r="AX358" s="233">
        <f>SUM(AJ358:AW358)</f>
        <v>0</v>
      </c>
      <c r="AY358" s="1055">
        <f t="shared" si="442"/>
        <v>0</v>
      </c>
    </row>
    <row r="359" spans="1:51" hidden="1" outlineLevel="1">
      <c r="B359" s="231" t="s">
        <v>393</v>
      </c>
      <c r="C359" s="228" t="s">
        <v>315</v>
      </c>
      <c r="D359" s="232"/>
      <c r="E359" s="232"/>
      <c r="F359" s="232"/>
      <c r="G359" s="232"/>
      <c r="H359" s="232"/>
      <c r="I359" s="232"/>
      <c r="J359" s="232"/>
      <c r="K359" s="232"/>
      <c r="L359" s="232"/>
      <c r="M359" s="232"/>
      <c r="N359" s="232"/>
      <c r="O359" s="232"/>
      <c r="P359" s="232"/>
      <c r="Q359" s="930"/>
      <c r="R359" s="930"/>
      <c r="S359" s="930"/>
      <c r="T359" s="930"/>
      <c r="U359" s="232">
        <f>U358</f>
        <v>12</v>
      </c>
      <c r="V359" s="232"/>
      <c r="W359" s="232"/>
      <c r="X359" s="232"/>
      <c r="Y359" s="232"/>
      <c r="Z359" s="232"/>
      <c r="AA359" s="232"/>
      <c r="AB359" s="232"/>
      <c r="AC359" s="232"/>
      <c r="AD359" s="232"/>
      <c r="AE359" s="232"/>
      <c r="AF359" s="232"/>
      <c r="AG359" s="232"/>
      <c r="AH359" s="232"/>
      <c r="AI359" s="232"/>
      <c r="AJ359" s="318">
        <f>AJ358</f>
        <v>0</v>
      </c>
      <c r="AK359" s="318">
        <f t="shared" ref="AK359:AW359" si="581">AK358</f>
        <v>0</v>
      </c>
      <c r="AL359" s="318">
        <f t="shared" si="581"/>
        <v>0</v>
      </c>
      <c r="AM359" s="318">
        <f t="shared" si="581"/>
        <v>0</v>
      </c>
      <c r="AN359" s="318">
        <f t="shared" si="581"/>
        <v>0</v>
      </c>
      <c r="AO359" s="318">
        <f t="shared" si="581"/>
        <v>0</v>
      </c>
      <c r="AP359" s="318">
        <f t="shared" si="581"/>
        <v>0</v>
      </c>
      <c r="AQ359" s="318">
        <f t="shared" si="581"/>
        <v>0</v>
      </c>
      <c r="AR359" s="318">
        <f>AR358</f>
        <v>0</v>
      </c>
      <c r="AS359" s="318">
        <f t="shared" ref="AS359:AU359" si="582">AS358</f>
        <v>0</v>
      </c>
      <c r="AT359" s="318">
        <f t="shared" si="582"/>
        <v>0</v>
      </c>
      <c r="AU359" s="318">
        <f t="shared" si="582"/>
        <v>0</v>
      </c>
      <c r="AV359" s="318">
        <f t="shared" si="581"/>
        <v>0</v>
      </c>
      <c r="AW359" s="318">
        <f t="shared" si="581"/>
        <v>0</v>
      </c>
      <c r="AX359" s="243"/>
      <c r="AY359" s="1055">
        <f t="shared" ref="AY359:AY386" si="583">SUM(AJ359:AW359)</f>
        <v>0</v>
      </c>
    </row>
    <row r="360" spans="1:51" hidden="1" outlineLevel="1">
      <c r="B360" s="231"/>
      <c r="C360" s="228"/>
      <c r="D360" s="228"/>
      <c r="E360" s="228"/>
      <c r="F360" s="228"/>
      <c r="G360" s="228"/>
      <c r="H360" s="228"/>
      <c r="I360" s="228"/>
      <c r="J360" s="228"/>
      <c r="K360" s="228"/>
      <c r="L360" s="228"/>
      <c r="M360" s="228"/>
      <c r="N360" s="228"/>
      <c r="O360" s="228"/>
      <c r="P360" s="228"/>
      <c r="Q360" s="933"/>
      <c r="R360" s="933"/>
      <c r="S360" s="933"/>
      <c r="T360" s="933"/>
      <c r="U360" s="228"/>
      <c r="V360" s="228"/>
      <c r="W360" s="228"/>
      <c r="X360" s="228"/>
      <c r="Y360" s="228"/>
      <c r="Z360" s="228"/>
      <c r="AA360" s="228"/>
      <c r="AB360" s="228"/>
      <c r="AC360" s="228"/>
      <c r="AD360" s="228"/>
      <c r="AE360" s="228"/>
      <c r="AF360" s="228"/>
      <c r="AG360" s="228"/>
      <c r="AH360" s="228"/>
      <c r="AI360" s="228"/>
      <c r="AJ360" s="329"/>
      <c r="AK360" s="332"/>
      <c r="AL360" s="332"/>
      <c r="AM360" s="332"/>
      <c r="AN360" s="332"/>
      <c r="AO360" s="332"/>
      <c r="AP360" s="332"/>
      <c r="AQ360" s="332"/>
      <c r="AR360" s="329"/>
      <c r="AS360" s="332"/>
      <c r="AT360" s="332"/>
      <c r="AU360" s="332"/>
      <c r="AV360" s="332"/>
      <c r="AW360" s="332"/>
      <c r="AX360" s="243"/>
      <c r="AY360" s="1055">
        <f t="shared" si="583"/>
        <v>0</v>
      </c>
    </row>
    <row r="361" spans="1:51" outlineLevel="1">
      <c r="A361" s="396">
        <v>18</v>
      </c>
      <c r="B361" s="250" t="s">
        <v>395</v>
      </c>
      <c r="C361" s="228" t="s">
        <v>313</v>
      </c>
      <c r="D361" s="232">
        <v>925</v>
      </c>
      <c r="E361" s="232">
        <v>925</v>
      </c>
      <c r="F361" s="232">
        <v>925</v>
      </c>
      <c r="G361" s="232">
        <v>925</v>
      </c>
      <c r="H361" s="232">
        <v>925</v>
      </c>
      <c r="I361" s="232">
        <v>925</v>
      </c>
      <c r="J361" s="232">
        <v>925</v>
      </c>
      <c r="K361" s="232">
        <v>925</v>
      </c>
      <c r="L361" s="232">
        <v>925</v>
      </c>
      <c r="M361" s="232">
        <v>925</v>
      </c>
      <c r="N361" s="232">
        <v>925</v>
      </c>
      <c r="O361" s="232">
        <v>925</v>
      </c>
      <c r="P361" s="232">
        <v>925</v>
      </c>
      <c r="Q361" s="930">
        <f>'Whitby Savings Persistence'!CU323</f>
        <v>925</v>
      </c>
      <c r="R361" s="930">
        <f>'Whitby Savings Persistence'!CV323</f>
        <v>643</v>
      </c>
      <c r="S361" s="930">
        <f>'Whitby Savings Persistence'!CW323</f>
        <v>643</v>
      </c>
      <c r="T361" s="930">
        <f>'Whitby Savings Persistence'!CX323</f>
        <v>643</v>
      </c>
      <c r="U361" s="228"/>
      <c r="V361" s="232">
        <v>0</v>
      </c>
      <c r="W361" s="232">
        <v>0</v>
      </c>
      <c r="X361" s="232">
        <v>0</v>
      </c>
      <c r="Y361" s="232">
        <v>0</v>
      </c>
      <c r="Z361" s="232">
        <v>0</v>
      </c>
      <c r="AA361" s="232">
        <v>0</v>
      </c>
      <c r="AB361" s="232">
        <v>0</v>
      </c>
      <c r="AC361" s="232">
        <v>0</v>
      </c>
      <c r="AD361" s="232">
        <v>0</v>
      </c>
      <c r="AE361" s="232">
        <v>0</v>
      </c>
      <c r="AF361" s="232">
        <v>0</v>
      </c>
      <c r="AG361" s="232">
        <v>0</v>
      </c>
      <c r="AH361" s="232">
        <v>0</v>
      </c>
      <c r="AI361" s="232">
        <v>0</v>
      </c>
      <c r="AJ361" s="333"/>
      <c r="AK361" s="317"/>
      <c r="AL361" s="317"/>
      <c r="AM361" s="317"/>
      <c r="AN361" s="317"/>
      <c r="AO361" s="317"/>
      <c r="AP361" s="317"/>
      <c r="AQ361" s="322"/>
      <c r="AR361" s="333">
        <v>1</v>
      </c>
      <c r="AS361" s="317"/>
      <c r="AT361" s="317"/>
      <c r="AU361" s="317"/>
      <c r="AV361" s="322"/>
      <c r="AW361" s="322"/>
      <c r="AX361" s="233">
        <f>SUM(AJ361:AW361)</f>
        <v>1</v>
      </c>
      <c r="AY361" s="1055">
        <f t="shared" si="583"/>
        <v>1</v>
      </c>
    </row>
    <row r="362" spans="1:51" outlineLevel="1">
      <c r="B362" s="231" t="s">
        <v>393</v>
      </c>
      <c r="C362" s="228" t="s">
        <v>315</v>
      </c>
      <c r="D362" s="232"/>
      <c r="E362" s="232"/>
      <c r="F362" s="232"/>
      <c r="G362" s="232"/>
      <c r="H362" s="232"/>
      <c r="I362" s="232"/>
      <c r="J362" s="232"/>
      <c r="K362" s="232"/>
      <c r="L362" s="232"/>
      <c r="M362" s="232"/>
      <c r="N362" s="232"/>
      <c r="O362" s="232"/>
      <c r="P362" s="232"/>
      <c r="Q362" s="930"/>
      <c r="R362" s="930"/>
      <c r="S362" s="930"/>
      <c r="T362" s="930"/>
      <c r="U362" s="228"/>
      <c r="V362" s="232"/>
      <c r="W362" s="232"/>
      <c r="X362" s="232"/>
      <c r="Y362" s="232"/>
      <c r="Z362" s="232"/>
      <c r="AA362" s="232"/>
      <c r="AB362" s="232"/>
      <c r="AC362" s="232"/>
      <c r="AD362" s="232"/>
      <c r="AE362" s="232"/>
      <c r="AF362" s="232"/>
      <c r="AG362" s="232"/>
      <c r="AH362" s="232"/>
      <c r="AI362" s="232"/>
      <c r="AJ362" s="318">
        <f>AJ361</f>
        <v>0</v>
      </c>
      <c r="AK362" s="318">
        <f t="shared" ref="AK362:AW362" si="584">AK361</f>
        <v>0</v>
      </c>
      <c r="AL362" s="318">
        <f t="shared" si="584"/>
        <v>0</v>
      </c>
      <c r="AM362" s="318">
        <f t="shared" si="584"/>
        <v>0</v>
      </c>
      <c r="AN362" s="318">
        <f t="shared" si="584"/>
        <v>0</v>
      </c>
      <c r="AO362" s="318">
        <f t="shared" si="584"/>
        <v>0</v>
      </c>
      <c r="AP362" s="318">
        <f t="shared" si="584"/>
        <v>0</v>
      </c>
      <c r="AQ362" s="318">
        <f t="shared" si="584"/>
        <v>0</v>
      </c>
      <c r="AR362" s="318">
        <f>AR361</f>
        <v>1</v>
      </c>
      <c r="AS362" s="318">
        <f t="shared" ref="AS362:AU362" si="585">AS361</f>
        <v>0</v>
      </c>
      <c r="AT362" s="318">
        <f t="shared" si="585"/>
        <v>0</v>
      </c>
      <c r="AU362" s="318">
        <f t="shared" si="585"/>
        <v>0</v>
      </c>
      <c r="AV362" s="318">
        <f t="shared" si="584"/>
        <v>0</v>
      </c>
      <c r="AW362" s="318">
        <f t="shared" si="584"/>
        <v>0</v>
      </c>
      <c r="AX362" s="243"/>
      <c r="AY362" s="1055">
        <f t="shared" si="583"/>
        <v>1</v>
      </c>
    </row>
    <row r="363" spans="1:51" outlineLevel="1">
      <c r="B363" s="258"/>
      <c r="C363" s="228"/>
      <c r="D363" s="228"/>
      <c r="E363" s="228"/>
      <c r="F363" s="228"/>
      <c r="G363" s="228"/>
      <c r="H363" s="228"/>
      <c r="I363" s="228"/>
      <c r="J363" s="228"/>
      <c r="K363" s="228"/>
      <c r="L363" s="228"/>
      <c r="M363" s="228"/>
      <c r="N363" s="228"/>
      <c r="O363" s="228"/>
      <c r="P363" s="228"/>
      <c r="Q363" s="933"/>
      <c r="R363" s="933"/>
      <c r="S363" s="933"/>
      <c r="T363" s="933"/>
      <c r="U363" s="228"/>
      <c r="V363" s="228"/>
      <c r="W363" s="228"/>
      <c r="X363" s="228"/>
      <c r="Y363" s="228"/>
      <c r="Z363" s="228"/>
      <c r="AA363" s="228"/>
      <c r="AB363" s="228"/>
      <c r="AC363" s="228"/>
      <c r="AD363" s="228"/>
      <c r="AE363" s="228"/>
      <c r="AF363" s="228"/>
      <c r="AG363" s="228"/>
      <c r="AH363" s="228"/>
      <c r="AI363" s="228"/>
      <c r="AJ363" s="330"/>
      <c r="AK363" s="331"/>
      <c r="AL363" s="331"/>
      <c r="AM363" s="331"/>
      <c r="AN363" s="331"/>
      <c r="AO363" s="331"/>
      <c r="AP363" s="331"/>
      <c r="AQ363" s="331"/>
      <c r="AR363" s="330"/>
      <c r="AS363" s="331"/>
      <c r="AT363" s="331"/>
      <c r="AU363" s="331"/>
      <c r="AV363" s="331"/>
      <c r="AW363" s="331"/>
      <c r="AX363" s="234"/>
      <c r="AY363" s="1055">
        <f t="shared" si="583"/>
        <v>0</v>
      </c>
    </row>
    <row r="364" spans="1:51" ht="15.75" outlineLevel="1">
      <c r="B364" s="394" t="s">
        <v>342</v>
      </c>
      <c r="C364" s="228"/>
      <c r="D364" s="228"/>
      <c r="E364" s="228"/>
      <c r="F364" s="228"/>
      <c r="G364" s="228"/>
      <c r="H364" s="228"/>
      <c r="I364" s="228"/>
      <c r="J364" s="228"/>
      <c r="K364" s="228"/>
      <c r="L364" s="228"/>
      <c r="M364" s="228"/>
      <c r="N364" s="228"/>
      <c r="O364" s="228"/>
      <c r="P364" s="228"/>
      <c r="Q364" s="933"/>
      <c r="R364" s="933"/>
      <c r="S364" s="933"/>
      <c r="T364" s="933"/>
      <c r="U364" s="228"/>
      <c r="V364" s="228"/>
      <c r="W364" s="228"/>
      <c r="X364" s="228"/>
      <c r="Y364" s="228"/>
      <c r="Z364" s="228"/>
      <c r="AA364" s="228"/>
      <c r="AB364" s="228"/>
      <c r="AC364" s="228"/>
      <c r="AD364" s="228"/>
      <c r="AE364" s="228"/>
      <c r="AF364" s="228"/>
      <c r="AG364" s="228"/>
      <c r="AH364" s="228"/>
      <c r="AI364" s="228"/>
      <c r="AJ364" s="329"/>
      <c r="AK364" s="332"/>
      <c r="AL364" s="332"/>
      <c r="AM364" s="332"/>
      <c r="AN364" s="332"/>
      <c r="AO364" s="332"/>
      <c r="AP364" s="332"/>
      <c r="AQ364" s="332"/>
      <c r="AR364" s="329"/>
      <c r="AS364" s="332"/>
      <c r="AT364" s="332"/>
      <c r="AU364" s="332"/>
      <c r="AV364" s="332"/>
      <c r="AW364" s="332"/>
      <c r="AX364" s="243"/>
      <c r="AY364" s="1055">
        <f t="shared" si="583"/>
        <v>0</v>
      </c>
    </row>
    <row r="365" spans="1:51" ht="15.75" outlineLevel="1">
      <c r="B365" s="225" t="s">
        <v>343</v>
      </c>
      <c r="C365" s="228"/>
      <c r="D365" s="228"/>
      <c r="E365" s="228"/>
      <c r="F365" s="228"/>
      <c r="G365" s="228"/>
      <c r="H365" s="228"/>
      <c r="I365" s="228"/>
      <c r="J365" s="228"/>
      <c r="K365" s="228"/>
      <c r="L365" s="228"/>
      <c r="M365" s="228"/>
      <c r="N365" s="228"/>
      <c r="O365" s="228"/>
      <c r="P365" s="228"/>
      <c r="Q365" s="933"/>
      <c r="R365" s="933"/>
      <c r="S365" s="933"/>
      <c r="T365" s="933"/>
      <c r="U365" s="228"/>
      <c r="V365" s="228"/>
      <c r="W365" s="228"/>
      <c r="X365" s="228"/>
      <c r="Y365" s="228"/>
      <c r="Z365" s="228"/>
      <c r="AA365" s="228"/>
      <c r="AB365" s="228"/>
      <c r="AC365" s="228"/>
      <c r="AD365" s="228"/>
      <c r="AE365" s="228"/>
      <c r="AF365" s="228"/>
      <c r="AG365" s="228"/>
      <c r="AH365" s="228"/>
      <c r="AI365" s="228"/>
      <c r="AJ365" s="329"/>
      <c r="AK365" s="332"/>
      <c r="AL365" s="332"/>
      <c r="AM365" s="332"/>
      <c r="AN365" s="332"/>
      <c r="AO365" s="332"/>
      <c r="AP365" s="332"/>
      <c r="AQ365" s="332"/>
      <c r="AR365" s="329"/>
      <c r="AS365" s="332"/>
      <c r="AT365" s="332"/>
      <c r="AU365" s="332"/>
      <c r="AV365" s="332"/>
      <c r="AW365" s="332"/>
      <c r="AX365" s="243"/>
      <c r="AY365" s="1055">
        <f t="shared" si="583"/>
        <v>0</v>
      </c>
    </row>
    <row r="366" spans="1:51" outlineLevel="1">
      <c r="A366" s="396">
        <v>21</v>
      </c>
      <c r="B366" s="250" t="s">
        <v>344</v>
      </c>
      <c r="C366" s="228" t="s">
        <v>313</v>
      </c>
      <c r="D366" s="232">
        <v>5429010</v>
      </c>
      <c r="E366" s="232">
        <v>5429010</v>
      </c>
      <c r="F366" s="232">
        <v>5429010</v>
      </c>
      <c r="G366" s="232">
        <v>5429010</v>
      </c>
      <c r="H366" s="232">
        <v>5429010</v>
      </c>
      <c r="I366" s="232">
        <v>5429010</v>
      </c>
      <c r="J366" s="232">
        <v>5429010</v>
      </c>
      <c r="K366" s="232">
        <v>5428211</v>
      </c>
      <c r="L366" s="232">
        <v>5428211</v>
      </c>
      <c r="M366" s="232">
        <v>5404895</v>
      </c>
      <c r="N366" s="232">
        <v>5339169</v>
      </c>
      <c r="O366" s="232">
        <v>5336030</v>
      </c>
      <c r="P366" s="232">
        <v>5336030</v>
      </c>
      <c r="Q366" s="930">
        <f>'Whitby Savings Persistence'!CU263</f>
        <v>5307087</v>
      </c>
      <c r="R366" s="930">
        <f>'Whitby Savings Persistence'!CV263</f>
        <v>4616266</v>
      </c>
      <c r="S366" s="930">
        <f>'Whitby Savings Persistence'!CW263</f>
        <v>4616266</v>
      </c>
      <c r="T366" s="930">
        <f>'Whitby Savings Persistence'!CX263</f>
        <v>2022821</v>
      </c>
      <c r="U366" s="228"/>
      <c r="V366" s="232">
        <v>353</v>
      </c>
      <c r="W366" s="232">
        <v>353</v>
      </c>
      <c r="X366" s="232">
        <v>353</v>
      </c>
      <c r="Y366" s="232">
        <v>353</v>
      </c>
      <c r="Z366" s="232">
        <v>353</v>
      </c>
      <c r="AA366" s="232">
        <v>353</v>
      </c>
      <c r="AB366" s="232">
        <v>353</v>
      </c>
      <c r="AC366" s="232">
        <v>353</v>
      </c>
      <c r="AD366" s="232">
        <v>353</v>
      </c>
      <c r="AE366" s="232">
        <v>351</v>
      </c>
      <c r="AF366" s="232">
        <v>339</v>
      </c>
      <c r="AG366" s="232">
        <v>339</v>
      </c>
      <c r="AH366" s="232">
        <v>339</v>
      </c>
      <c r="AI366" s="232">
        <v>339</v>
      </c>
      <c r="AJ366" s="317"/>
      <c r="AK366" s="317"/>
      <c r="AL366" s="317"/>
      <c r="AM366" s="317"/>
      <c r="AN366" s="317"/>
      <c r="AO366" s="317"/>
      <c r="AP366" s="317"/>
      <c r="AQ366" s="317"/>
      <c r="AR366" s="317">
        <v>1</v>
      </c>
      <c r="AS366" s="317"/>
      <c r="AT366" s="317"/>
      <c r="AU366" s="317"/>
      <c r="AV366" s="317"/>
      <c r="AW366" s="317"/>
      <c r="AX366" s="233">
        <f>SUM(AJ366:AW366)</f>
        <v>1</v>
      </c>
      <c r="AY366" s="1055">
        <f t="shared" si="583"/>
        <v>1</v>
      </c>
    </row>
    <row r="367" spans="1:51" outlineLevel="1">
      <c r="B367" s="231" t="s">
        <v>393</v>
      </c>
      <c r="C367" s="228" t="s">
        <v>315</v>
      </c>
      <c r="D367" s="232">
        <v>617704</v>
      </c>
      <c r="E367" s="232">
        <v>617704</v>
      </c>
      <c r="F367" s="232">
        <v>617704</v>
      </c>
      <c r="G367" s="232">
        <v>617704</v>
      </c>
      <c r="H367" s="232">
        <v>617704</v>
      </c>
      <c r="I367" s="232">
        <v>617704</v>
      </c>
      <c r="J367" s="232">
        <v>617704</v>
      </c>
      <c r="K367" s="232">
        <v>617653</v>
      </c>
      <c r="L367" s="232">
        <v>617653</v>
      </c>
      <c r="M367" s="232">
        <v>618288</v>
      </c>
      <c r="N367" s="232">
        <v>617878</v>
      </c>
      <c r="O367" s="232">
        <v>618459</v>
      </c>
      <c r="P367" s="232">
        <v>618459</v>
      </c>
      <c r="Q367" s="930">
        <f>'Whitby Savings Persistence'!CU348</f>
        <v>616834</v>
      </c>
      <c r="R367" s="930">
        <f>'Whitby Savings Persistence'!CV348</f>
        <v>534014</v>
      </c>
      <c r="S367" s="930">
        <f>'Whitby Savings Persistence'!CW348</f>
        <v>534014</v>
      </c>
      <c r="T367" s="930">
        <f>'Whitby Savings Persistence'!CX348</f>
        <v>219003</v>
      </c>
      <c r="U367" s="228"/>
      <c r="V367" s="232">
        <v>39</v>
      </c>
      <c r="W367" s="232">
        <v>39</v>
      </c>
      <c r="X367" s="232">
        <v>39</v>
      </c>
      <c r="Y367" s="232">
        <v>39</v>
      </c>
      <c r="Z367" s="232">
        <v>39</v>
      </c>
      <c r="AA367" s="232">
        <v>39</v>
      </c>
      <c r="AB367" s="232">
        <v>39</v>
      </c>
      <c r="AC367" s="232">
        <v>39</v>
      </c>
      <c r="AD367" s="232">
        <v>39</v>
      </c>
      <c r="AE367" s="232">
        <v>39</v>
      </c>
      <c r="AF367" s="232">
        <v>39</v>
      </c>
      <c r="AG367" s="232">
        <v>39</v>
      </c>
      <c r="AH367" s="232">
        <v>39</v>
      </c>
      <c r="AI367" s="232">
        <v>39</v>
      </c>
      <c r="AJ367" s="318">
        <f>AJ366</f>
        <v>0</v>
      </c>
      <c r="AK367" s="318">
        <f t="shared" ref="AK367:AW367" si="586">AK366</f>
        <v>0</v>
      </c>
      <c r="AL367" s="318">
        <f t="shared" si="586"/>
        <v>0</v>
      </c>
      <c r="AM367" s="318">
        <f t="shared" si="586"/>
        <v>0</v>
      </c>
      <c r="AN367" s="318">
        <f t="shared" si="586"/>
        <v>0</v>
      </c>
      <c r="AO367" s="318">
        <f t="shared" si="586"/>
        <v>0</v>
      </c>
      <c r="AP367" s="318">
        <f t="shared" si="586"/>
        <v>0</v>
      </c>
      <c r="AQ367" s="318">
        <f t="shared" si="586"/>
        <v>0</v>
      </c>
      <c r="AR367" s="318">
        <f>AR366</f>
        <v>1</v>
      </c>
      <c r="AS367" s="318">
        <f t="shared" ref="AS367:AU367" si="587">AS366</f>
        <v>0</v>
      </c>
      <c r="AT367" s="318">
        <f t="shared" si="587"/>
        <v>0</v>
      </c>
      <c r="AU367" s="318">
        <f t="shared" si="587"/>
        <v>0</v>
      </c>
      <c r="AV367" s="318">
        <f t="shared" si="586"/>
        <v>0</v>
      </c>
      <c r="AW367" s="318">
        <f t="shared" si="586"/>
        <v>0</v>
      </c>
      <c r="AX367" s="243"/>
      <c r="AY367" s="1055">
        <f t="shared" si="583"/>
        <v>1</v>
      </c>
    </row>
    <row r="368" spans="1:51" outlineLevel="1">
      <c r="B368" s="231"/>
      <c r="C368" s="228"/>
      <c r="D368" s="228"/>
      <c r="E368" s="228"/>
      <c r="F368" s="228"/>
      <c r="G368" s="228"/>
      <c r="H368" s="228"/>
      <c r="I368" s="228"/>
      <c r="J368" s="228"/>
      <c r="K368" s="228"/>
      <c r="L368" s="228"/>
      <c r="M368" s="228"/>
      <c r="N368" s="228"/>
      <c r="O368" s="228"/>
      <c r="P368" s="228"/>
      <c r="Q368" s="933"/>
      <c r="R368" s="933"/>
      <c r="S368" s="933"/>
      <c r="T368" s="933"/>
      <c r="U368" s="228"/>
      <c r="V368" s="228"/>
      <c r="W368" s="228"/>
      <c r="X368" s="228"/>
      <c r="Y368" s="228"/>
      <c r="Z368" s="228"/>
      <c r="AA368" s="228"/>
      <c r="AB368" s="228"/>
      <c r="AC368" s="228"/>
      <c r="AD368" s="228"/>
      <c r="AE368" s="228"/>
      <c r="AF368" s="228"/>
      <c r="AG368" s="228"/>
      <c r="AH368" s="228"/>
      <c r="AI368" s="228"/>
      <c r="AJ368" s="329"/>
      <c r="AK368" s="332"/>
      <c r="AL368" s="332"/>
      <c r="AM368" s="332"/>
      <c r="AN368" s="332"/>
      <c r="AO368" s="332"/>
      <c r="AP368" s="332"/>
      <c r="AQ368" s="332"/>
      <c r="AR368" s="329"/>
      <c r="AS368" s="332"/>
      <c r="AT368" s="332"/>
      <c r="AU368" s="332"/>
      <c r="AV368" s="332"/>
      <c r="AW368" s="332"/>
      <c r="AX368" s="243"/>
      <c r="AY368" s="1055">
        <f t="shared" si="583"/>
        <v>0</v>
      </c>
    </row>
    <row r="369" spans="1:51" outlineLevel="1">
      <c r="A369" s="396">
        <v>22</v>
      </c>
      <c r="B369" s="250" t="s">
        <v>345</v>
      </c>
      <c r="C369" s="228" t="s">
        <v>313</v>
      </c>
      <c r="D369" s="232">
        <v>1022301</v>
      </c>
      <c r="E369" s="232">
        <v>1022301</v>
      </c>
      <c r="F369" s="232">
        <v>1022301</v>
      </c>
      <c r="G369" s="232">
        <v>1022301</v>
      </c>
      <c r="H369" s="232">
        <v>1022301</v>
      </c>
      <c r="I369" s="232">
        <v>1022301</v>
      </c>
      <c r="J369" s="232">
        <v>1022301</v>
      </c>
      <c r="K369" s="232">
        <v>1022301</v>
      </c>
      <c r="L369" s="232">
        <v>1022301</v>
      </c>
      <c r="M369" s="232">
        <v>1022301</v>
      </c>
      <c r="N369" s="232">
        <v>1022301</v>
      </c>
      <c r="O369" s="232">
        <v>1022301</v>
      </c>
      <c r="P369" s="232">
        <v>1022301</v>
      </c>
      <c r="Q369" s="930">
        <f>'Whitby Savings Persistence'!CU265</f>
        <v>1022301</v>
      </c>
      <c r="R369" s="930">
        <f>'Whitby Savings Persistence'!CV265</f>
        <v>1022301</v>
      </c>
      <c r="S369" s="930">
        <f>'Whitby Savings Persistence'!CW265</f>
        <v>1022301</v>
      </c>
      <c r="T369" s="930">
        <f>'Whitby Savings Persistence'!CX265</f>
        <v>1022301</v>
      </c>
      <c r="U369" s="228"/>
      <c r="V369" s="232">
        <v>302</v>
      </c>
      <c r="W369" s="232">
        <v>302</v>
      </c>
      <c r="X369" s="232">
        <v>302</v>
      </c>
      <c r="Y369" s="232">
        <v>302</v>
      </c>
      <c r="Z369" s="232">
        <v>302</v>
      </c>
      <c r="AA369" s="232">
        <v>302</v>
      </c>
      <c r="AB369" s="232">
        <v>302</v>
      </c>
      <c r="AC369" s="232">
        <v>302</v>
      </c>
      <c r="AD369" s="232">
        <v>302</v>
      </c>
      <c r="AE369" s="232">
        <v>302</v>
      </c>
      <c r="AF369" s="232">
        <v>302</v>
      </c>
      <c r="AG369" s="232">
        <v>302</v>
      </c>
      <c r="AH369" s="232">
        <v>302</v>
      </c>
      <c r="AI369" s="232">
        <v>302</v>
      </c>
      <c r="AJ369" s="317"/>
      <c r="AK369" s="317"/>
      <c r="AL369" s="317"/>
      <c r="AM369" s="317"/>
      <c r="AN369" s="317"/>
      <c r="AO369" s="317"/>
      <c r="AP369" s="317"/>
      <c r="AQ369" s="317"/>
      <c r="AR369" s="317">
        <v>1</v>
      </c>
      <c r="AS369" s="317"/>
      <c r="AT369" s="317"/>
      <c r="AU369" s="317"/>
      <c r="AV369" s="317"/>
      <c r="AW369" s="317"/>
      <c r="AX369" s="233">
        <f>SUM(AJ369:AW369)</f>
        <v>1</v>
      </c>
      <c r="AY369" s="1055">
        <f t="shared" si="583"/>
        <v>1</v>
      </c>
    </row>
    <row r="370" spans="1:51" outlineLevel="1">
      <c r="B370" s="231" t="s">
        <v>393</v>
      </c>
      <c r="C370" s="228" t="s">
        <v>315</v>
      </c>
      <c r="D370" s="232">
        <v>6825</v>
      </c>
      <c r="E370" s="232">
        <v>6825</v>
      </c>
      <c r="F370" s="232">
        <v>6825</v>
      </c>
      <c r="G370" s="232">
        <v>6825</v>
      </c>
      <c r="H370" s="232">
        <v>6825</v>
      </c>
      <c r="I370" s="232">
        <v>6825</v>
      </c>
      <c r="J370" s="232">
        <v>6825</v>
      </c>
      <c r="K370" s="232">
        <v>6825</v>
      </c>
      <c r="L370" s="232">
        <v>6825</v>
      </c>
      <c r="M370" s="232">
        <v>6825</v>
      </c>
      <c r="N370" s="232">
        <v>6825</v>
      </c>
      <c r="O370" s="232">
        <v>6825</v>
      </c>
      <c r="P370" s="232">
        <v>6825</v>
      </c>
      <c r="Q370" s="930">
        <f>'Whitby Savings Persistence'!CU350</f>
        <v>6825</v>
      </c>
      <c r="R370" s="930">
        <f>'Whitby Savings Persistence'!CV350</f>
        <v>6825</v>
      </c>
      <c r="S370" s="930">
        <f>'Whitby Savings Persistence'!CW350</f>
        <v>6825</v>
      </c>
      <c r="T370" s="930">
        <f>'Whitby Savings Persistence'!CX350</f>
        <v>6825</v>
      </c>
      <c r="U370" s="228"/>
      <c r="V370" s="232">
        <v>2</v>
      </c>
      <c r="W370" s="232">
        <v>2</v>
      </c>
      <c r="X370" s="232">
        <v>2</v>
      </c>
      <c r="Y370" s="232">
        <v>2</v>
      </c>
      <c r="Z370" s="232">
        <v>2</v>
      </c>
      <c r="AA370" s="232">
        <v>2</v>
      </c>
      <c r="AB370" s="232">
        <v>2</v>
      </c>
      <c r="AC370" s="232">
        <v>2</v>
      </c>
      <c r="AD370" s="232">
        <v>2</v>
      </c>
      <c r="AE370" s="232">
        <v>2</v>
      </c>
      <c r="AF370" s="232">
        <v>2</v>
      </c>
      <c r="AG370" s="232">
        <v>2</v>
      </c>
      <c r="AH370" s="232">
        <v>2</v>
      </c>
      <c r="AI370" s="232">
        <v>2</v>
      </c>
      <c r="AJ370" s="318">
        <f>AJ369</f>
        <v>0</v>
      </c>
      <c r="AK370" s="318">
        <f t="shared" ref="AK370:AW370" si="588">AK369</f>
        <v>0</v>
      </c>
      <c r="AL370" s="318">
        <f t="shared" si="588"/>
        <v>0</v>
      </c>
      <c r="AM370" s="318">
        <f t="shared" si="588"/>
        <v>0</v>
      </c>
      <c r="AN370" s="318">
        <f t="shared" si="588"/>
        <v>0</v>
      </c>
      <c r="AO370" s="318">
        <f t="shared" si="588"/>
        <v>0</v>
      </c>
      <c r="AP370" s="318">
        <f t="shared" si="588"/>
        <v>0</v>
      </c>
      <c r="AQ370" s="318">
        <f t="shared" si="588"/>
        <v>0</v>
      </c>
      <c r="AR370" s="318">
        <f>AR369</f>
        <v>1</v>
      </c>
      <c r="AS370" s="318">
        <f t="shared" ref="AS370:AU370" si="589">AS369</f>
        <v>0</v>
      </c>
      <c r="AT370" s="318">
        <f t="shared" si="589"/>
        <v>0</v>
      </c>
      <c r="AU370" s="318">
        <f t="shared" si="589"/>
        <v>0</v>
      </c>
      <c r="AV370" s="318">
        <f t="shared" si="588"/>
        <v>0</v>
      </c>
      <c r="AW370" s="318">
        <f t="shared" si="588"/>
        <v>0</v>
      </c>
      <c r="AX370" s="243"/>
      <c r="AY370" s="1055">
        <f t="shared" si="583"/>
        <v>1</v>
      </c>
    </row>
    <row r="371" spans="1:51" outlineLevel="1">
      <c r="B371" s="231"/>
      <c r="C371" s="228"/>
      <c r="D371" s="228"/>
      <c r="E371" s="228"/>
      <c r="F371" s="228"/>
      <c r="G371" s="228"/>
      <c r="H371" s="228"/>
      <c r="I371" s="228"/>
      <c r="J371" s="228"/>
      <c r="K371" s="228"/>
      <c r="L371" s="228"/>
      <c r="M371" s="228"/>
      <c r="N371" s="228"/>
      <c r="O371" s="228"/>
      <c r="P371" s="228"/>
      <c r="Q371" s="933"/>
      <c r="R371" s="933"/>
      <c r="S371" s="933"/>
      <c r="T371" s="933"/>
      <c r="U371" s="228"/>
      <c r="V371" s="228"/>
      <c r="W371" s="228"/>
      <c r="X371" s="228"/>
      <c r="Y371" s="228"/>
      <c r="Z371" s="228"/>
      <c r="AA371" s="228"/>
      <c r="AB371" s="228"/>
      <c r="AC371" s="228"/>
      <c r="AD371" s="228"/>
      <c r="AE371" s="228"/>
      <c r="AF371" s="228"/>
      <c r="AG371" s="228"/>
      <c r="AH371" s="228"/>
      <c r="AI371" s="228"/>
      <c r="AJ371" s="329"/>
      <c r="AK371" s="332"/>
      <c r="AL371" s="332"/>
      <c r="AM371" s="332"/>
      <c r="AN371" s="332"/>
      <c r="AO371" s="332"/>
      <c r="AP371" s="332"/>
      <c r="AQ371" s="332"/>
      <c r="AR371" s="329"/>
      <c r="AS371" s="332"/>
      <c r="AT371" s="332"/>
      <c r="AU371" s="332"/>
      <c r="AV371" s="332"/>
      <c r="AW371" s="332"/>
      <c r="AX371" s="243"/>
      <c r="AY371" s="1055">
        <f t="shared" si="583"/>
        <v>0</v>
      </c>
    </row>
    <row r="372" spans="1:51" outlineLevel="1">
      <c r="A372" s="396">
        <v>24</v>
      </c>
      <c r="B372" s="250" t="s">
        <v>347</v>
      </c>
      <c r="C372" s="228" t="s">
        <v>313</v>
      </c>
      <c r="D372" s="232">
        <v>6075</v>
      </c>
      <c r="E372" s="232">
        <v>6075</v>
      </c>
      <c r="F372" s="232">
        <v>6075</v>
      </c>
      <c r="G372" s="232">
        <v>6075</v>
      </c>
      <c r="H372" s="232">
        <v>6075</v>
      </c>
      <c r="I372" s="232">
        <v>6075</v>
      </c>
      <c r="J372" s="232">
        <v>6075</v>
      </c>
      <c r="K372" s="232">
        <v>6075</v>
      </c>
      <c r="L372" s="232">
        <v>6075</v>
      </c>
      <c r="M372" s="232">
        <v>4746</v>
      </c>
      <c r="N372" s="232">
        <v>3533</v>
      </c>
      <c r="O372" s="232">
        <v>3533</v>
      </c>
      <c r="P372" s="232">
        <v>3533</v>
      </c>
      <c r="Q372" s="930">
        <f>'Whitby Savings Persistence'!CU267</f>
        <v>3533</v>
      </c>
      <c r="R372" s="930">
        <f>'Whitby Savings Persistence'!CV267</f>
        <v>3533</v>
      </c>
      <c r="S372" s="930">
        <f>'Whitby Savings Persistence'!CW267</f>
        <v>3533</v>
      </c>
      <c r="T372" s="930">
        <f>'Whitby Savings Persistence'!CX267</f>
        <v>3533</v>
      </c>
      <c r="U372" s="228"/>
      <c r="V372" s="232">
        <v>1</v>
      </c>
      <c r="W372" s="232">
        <v>1</v>
      </c>
      <c r="X372" s="232">
        <v>1</v>
      </c>
      <c r="Y372" s="232">
        <v>1</v>
      </c>
      <c r="Z372" s="232">
        <v>1</v>
      </c>
      <c r="AA372" s="232">
        <v>1</v>
      </c>
      <c r="AB372" s="232">
        <v>1</v>
      </c>
      <c r="AC372" s="232">
        <v>1</v>
      </c>
      <c r="AD372" s="232">
        <v>1</v>
      </c>
      <c r="AE372" s="232">
        <v>1</v>
      </c>
      <c r="AF372" s="232">
        <v>0</v>
      </c>
      <c r="AG372" s="232">
        <v>0</v>
      </c>
      <c r="AH372" s="232">
        <v>0</v>
      </c>
      <c r="AI372" s="232">
        <v>0</v>
      </c>
      <c r="AJ372" s="317"/>
      <c r="AK372" s="317"/>
      <c r="AL372" s="317"/>
      <c r="AM372" s="317"/>
      <c r="AN372" s="317"/>
      <c r="AO372" s="317"/>
      <c r="AP372" s="317"/>
      <c r="AQ372" s="317"/>
      <c r="AR372" s="317">
        <v>1</v>
      </c>
      <c r="AS372" s="317"/>
      <c r="AT372" s="317"/>
      <c r="AU372" s="317"/>
      <c r="AV372" s="317"/>
      <c r="AW372" s="317"/>
      <c r="AX372" s="233">
        <f>SUM(AJ372:AW372)</f>
        <v>1</v>
      </c>
      <c r="AY372" s="1055">
        <f t="shared" si="583"/>
        <v>1</v>
      </c>
    </row>
    <row r="373" spans="1:51" outlineLevel="1">
      <c r="B373" s="231" t="s">
        <v>393</v>
      </c>
      <c r="C373" s="228" t="s">
        <v>315</v>
      </c>
      <c r="D373" s="232"/>
      <c r="E373" s="232"/>
      <c r="F373" s="232"/>
      <c r="G373" s="232"/>
      <c r="H373" s="232"/>
      <c r="I373" s="232"/>
      <c r="J373" s="232"/>
      <c r="K373" s="232"/>
      <c r="L373" s="232"/>
      <c r="M373" s="232"/>
      <c r="N373" s="232"/>
      <c r="O373" s="232"/>
      <c r="P373" s="232"/>
      <c r="Q373" s="930"/>
      <c r="R373" s="930"/>
      <c r="S373" s="930"/>
      <c r="T373" s="930"/>
      <c r="U373" s="228"/>
      <c r="V373" s="232"/>
      <c r="W373" s="232"/>
      <c r="X373" s="232"/>
      <c r="Y373" s="232"/>
      <c r="Z373" s="232"/>
      <c r="AA373" s="232"/>
      <c r="AB373" s="232"/>
      <c r="AC373" s="232"/>
      <c r="AD373" s="232"/>
      <c r="AE373" s="232"/>
      <c r="AF373" s="232"/>
      <c r="AG373" s="232"/>
      <c r="AH373" s="232"/>
      <c r="AI373" s="232"/>
      <c r="AJ373" s="318">
        <f>AJ372</f>
        <v>0</v>
      </c>
      <c r="AK373" s="318">
        <f t="shared" ref="AK373:AW373" si="590">AK372</f>
        <v>0</v>
      </c>
      <c r="AL373" s="318">
        <f t="shared" si="590"/>
        <v>0</v>
      </c>
      <c r="AM373" s="318">
        <f t="shared" si="590"/>
        <v>0</v>
      </c>
      <c r="AN373" s="318">
        <f t="shared" si="590"/>
        <v>0</v>
      </c>
      <c r="AO373" s="318">
        <f t="shared" si="590"/>
        <v>0</v>
      </c>
      <c r="AP373" s="318">
        <f t="shared" si="590"/>
        <v>0</v>
      </c>
      <c r="AQ373" s="318">
        <f t="shared" si="590"/>
        <v>0</v>
      </c>
      <c r="AR373" s="318">
        <f>AR372</f>
        <v>1</v>
      </c>
      <c r="AS373" s="318">
        <f t="shared" ref="AS373:AU373" si="591">AS372</f>
        <v>0</v>
      </c>
      <c r="AT373" s="318">
        <f t="shared" si="591"/>
        <v>0</v>
      </c>
      <c r="AU373" s="318">
        <f t="shared" si="591"/>
        <v>0</v>
      </c>
      <c r="AV373" s="318">
        <f t="shared" si="590"/>
        <v>0</v>
      </c>
      <c r="AW373" s="318">
        <f t="shared" si="590"/>
        <v>0</v>
      </c>
      <c r="AX373" s="243"/>
      <c r="AY373" s="1055">
        <f t="shared" si="583"/>
        <v>1</v>
      </c>
    </row>
    <row r="374" spans="1:51" outlineLevel="1">
      <c r="B374" s="231"/>
      <c r="C374" s="228"/>
      <c r="D374" s="228"/>
      <c r="E374" s="228"/>
      <c r="F374" s="228"/>
      <c r="G374" s="228"/>
      <c r="H374" s="228"/>
      <c r="I374" s="228"/>
      <c r="J374" s="228"/>
      <c r="K374" s="228"/>
      <c r="L374" s="228"/>
      <c r="M374" s="228"/>
      <c r="N374" s="228"/>
      <c r="O374" s="228"/>
      <c r="P374" s="228"/>
      <c r="Q374" s="933"/>
      <c r="R374" s="933"/>
      <c r="S374" s="933"/>
      <c r="T374" s="933"/>
      <c r="U374" s="228"/>
      <c r="V374" s="228"/>
      <c r="W374" s="228"/>
      <c r="X374" s="228"/>
      <c r="Y374" s="228"/>
      <c r="Z374" s="228"/>
      <c r="AA374" s="228"/>
      <c r="AB374" s="228"/>
      <c r="AC374" s="228"/>
      <c r="AD374" s="228"/>
      <c r="AE374" s="228"/>
      <c r="AF374" s="228"/>
      <c r="AG374" s="228"/>
      <c r="AH374" s="228"/>
      <c r="AI374" s="228"/>
      <c r="AJ374" s="319"/>
      <c r="AK374" s="332"/>
      <c r="AL374" s="332"/>
      <c r="AM374" s="332"/>
      <c r="AN374" s="332"/>
      <c r="AO374" s="332"/>
      <c r="AP374" s="332"/>
      <c r="AQ374" s="332"/>
      <c r="AR374" s="319"/>
      <c r="AS374" s="332"/>
      <c r="AT374" s="332"/>
      <c r="AU374" s="332"/>
      <c r="AV374" s="332"/>
      <c r="AW374" s="332"/>
      <c r="AX374" s="243"/>
      <c r="AY374" s="1055">
        <f t="shared" si="583"/>
        <v>0</v>
      </c>
    </row>
    <row r="375" spans="1:51" ht="15.75" outlineLevel="1">
      <c r="B375" s="225" t="s">
        <v>348</v>
      </c>
      <c r="C375" s="228"/>
      <c r="D375" s="228"/>
      <c r="E375" s="228"/>
      <c r="F375" s="228"/>
      <c r="G375" s="228"/>
      <c r="H375" s="228"/>
      <c r="I375" s="228"/>
      <c r="J375" s="228"/>
      <c r="K375" s="228"/>
      <c r="L375" s="228"/>
      <c r="M375" s="228"/>
      <c r="N375" s="228"/>
      <c r="O375" s="228"/>
      <c r="P375" s="228"/>
      <c r="Q375" s="933"/>
      <c r="R375" s="933"/>
      <c r="S375" s="933"/>
      <c r="T375" s="933"/>
      <c r="U375" s="228"/>
      <c r="V375" s="228"/>
      <c r="W375" s="228"/>
      <c r="X375" s="228"/>
      <c r="Y375" s="228"/>
      <c r="Z375" s="228"/>
      <c r="AA375" s="228"/>
      <c r="AB375" s="228"/>
      <c r="AC375" s="228"/>
      <c r="AD375" s="228"/>
      <c r="AE375" s="228"/>
      <c r="AF375" s="228"/>
      <c r="AG375" s="228"/>
      <c r="AH375" s="228"/>
      <c r="AI375" s="228"/>
      <c r="AJ375" s="319"/>
      <c r="AK375" s="332"/>
      <c r="AL375" s="332"/>
      <c r="AM375" s="332"/>
      <c r="AN375" s="332"/>
      <c r="AO375" s="332"/>
      <c r="AP375" s="332"/>
      <c r="AQ375" s="332"/>
      <c r="AR375" s="319"/>
      <c r="AS375" s="332"/>
      <c r="AT375" s="332"/>
      <c r="AU375" s="332"/>
      <c r="AV375" s="332"/>
      <c r="AW375" s="332"/>
      <c r="AX375" s="243"/>
      <c r="AY375" s="1055">
        <f t="shared" si="583"/>
        <v>0</v>
      </c>
    </row>
    <row r="376" spans="1:51" outlineLevel="1">
      <c r="A376" s="396">
        <v>26</v>
      </c>
      <c r="B376" s="250" t="s">
        <v>397</v>
      </c>
      <c r="C376" s="228" t="s">
        <v>313</v>
      </c>
      <c r="D376" s="232">
        <v>1706552.5263018613</v>
      </c>
      <c r="E376" s="232">
        <v>1659584.5263018613</v>
      </c>
      <c r="F376" s="232">
        <v>1659584.5263018613</v>
      </c>
      <c r="G376" s="232">
        <v>1659584.5263018613</v>
      </c>
      <c r="H376" s="232">
        <v>1659584.5263018613</v>
      </c>
      <c r="I376" s="232">
        <v>1617191.5263018613</v>
      </c>
      <c r="J376" s="232">
        <v>1617191.5263018613</v>
      </c>
      <c r="K376" s="232">
        <v>1617191.5263018613</v>
      </c>
      <c r="L376" s="232">
        <v>1617191.5263018613</v>
      </c>
      <c r="M376" s="232">
        <v>1617191.5263018613</v>
      </c>
      <c r="N376" s="232">
        <v>1611910.5263018613</v>
      </c>
      <c r="O376" s="232">
        <v>1139356.5263018613</v>
      </c>
      <c r="P376" s="232">
        <v>245130</v>
      </c>
      <c r="Q376" s="930">
        <f>'Whitby Savings Persistence'!CU269</f>
        <v>245130</v>
      </c>
      <c r="R376" s="930">
        <f>'Whitby Savings Persistence'!CV269</f>
        <v>54178</v>
      </c>
      <c r="S376" s="930">
        <f>'Whitby Savings Persistence'!CW269</f>
        <v>0</v>
      </c>
      <c r="T376" s="930">
        <f>'Whitby Savings Persistence'!CX269</f>
        <v>0</v>
      </c>
      <c r="U376" s="232">
        <v>12</v>
      </c>
      <c r="V376" s="232">
        <v>194</v>
      </c>
      <c r="W376" s="232">
        <v>188</v>
      </c>
      <c r="X376" s="232">
        <v>188</v>
      </c>
      <c r="Y376" s="232">
        <v>188</v>
      </c>
      <c r="Z376" s="232">
        <v>188</v>
      </c>
      <c r="AA376" s="232">
        <v>182</v>
      </c>
      <c r="AB376" s="232">
        <v>182</v>
      </c>
      <c r="AC376" s="232">
        <v>182</v>
      </c>
      <c r="AD376" s="232">
        <v>182</v>
      </c>
      <c r="AE376" s="232">
        <v>182</v>
      </c>
      <c r="AF376" s="232">
        <v>181</v>
      </c>
      <c r="AG376" s="232">
        <v>122</v>
      </c>
      <c r="AH376" s="232">
        <v>36</v>
      </c>
      <c r="AI376" s="232">
        <v>36</v>
      </c>
      <c r="AJ376" s="333"/>
      <c r="AK376" s="317"/>
      <c r="AL376" s="317"/>
      <c r="AM376" s="317"/>
      <c r="AN376" s="317"/>
      <c r="AO376" s="317"/>
      <c r="AP376" s="317"/>
      <c r="AQ376" s="317"/>
      <c r="AR376" s="333"/>
      <c r="AS376" s="317">
        <v>4.1669999999999999E-2</v>
      </c>
      <c r="AT376" s="317">
        <f>1-AS376</f>
        <v>0.95833000000000002</v>
      </c>
      <c r="AU376" s="317"/>
      <c r="AV376" s="322"/>
      <c r="AW376" s="322"/>
      <c r="AX376" s="233">
        <f>SUM(AJ376:AW376)</f>
        <v>1</v>
      </c>
      <c r="AY376" s="1055">
        <f t="shared" si="583"/>
        <v>1</v>
      </c>
    </row>
    <row r="377" spans="1:51" outlineLevel="1">
      <c r="B377" s="231" t="s">
        <v>393</v>
      </c>
      <c r="C377" s="228" t="s">
        <v>315</v>
      </c>
      <c r="D377" s="232">
        <v>691151</v>
      </c>
      <c r="E377" s="232">
        <v>738119</v>
      </c>
      <c r="F377" s="232">
        <v>739161</v>
      </c>
      <c r="G377" s="232">
        <v>739161</v>
      </c>
      <c r="H377" s="232">
        <v>739161</v>
      </c>
      <c r="I377" s="232">
        <v>730767</v>
      </c>
      <c r="J377" s="232">
        <v>730767</v>
      </c>
      <c r="K377" s="232">
        <v>730767</v>
      </c>
      <c r="L377" s="232">
        <v>730632</v>
      </c>
      <c r="M377" s="232">
        <v>730632</v>
      </c>
      <c r="N377" s="232">
        <v>725036</v>
      </c>
      <c r="O377" s="232">
        <v>511069</v>
      </c>
      <c r="P377" s="232">
        <v>35883</v>
      </c>
      <c r="Q377" s="930">
        <f>'Whitby Savings Persistence'!CU354</f>
        <v>35883</v>
      </c>
      <c r="R377" s="930">
        <f>'Whitby Savings Persistence'!CV354</f>
        <v>24065</v>
      </c>
      <c r="S377" s="930">
        <f>'Whitby Savings Persistence'!CW354</f>
        <v>0</v>
      </c>
      <c r="T377" s="930">
        <f>'Whitby Savings Persistence'!CX354</f>
        <v>0</v>
      </c>
      <c r="U377" s="232">
        <f>U376</f>
        <v>12</v>
      </c>
      <c r="V377" s="232">
        <v>111</v>
      </c>
      <c r="W377" s="232">
        <v>117</v>
      </c>
      <c r="X377" s="232">
        <v>118</v>
      </c>
      <c r="Y377" s="232">
        <v>118</v>
      </c>
      <c r="Z377" s="232">
        <v>118</v>
      </c>
      <c r="AA377" s="232">
        <v>117</v>
      </c>
      <c r="AB377" s="232">
        <v>117</v>
      </c>
      <c r="AC377" s="232">
        <v>117</v>
      </c>
      <c r="AD377" s="232">
        <v>117</v>
      </c>
      <c r="AE377" s="232">
        <v>117</v>
      </c>
      <c r="AF377" s="232">
        <v>117</v>
      </c>
      <c r="AG377" s="232">
        <v>78</v>
      </c>
      <c r="AH377" s="232">
        <v>7</v>
      </c>
      <c r="AI377" s="232">
        <v>7</v>
      </c>
      <c r="AJ377" s="318">
        <f>AJ376</f>
        <v>0</v>
      </c>
      <c r="AK377" s="318">
        <f t="shared" ref="AK377:AW377" si="592">AK376</f>
        <v>0</v>
      </c>
      <c r="AL377" s="318">
        <f t="shared" si="592"/>
        <v>0</v>
      </c>
      <c r="AM377" s="318">
        <f t="shared" si="592"/>
        <v>0</v>
      </c>
      <c r="AN377" s="318">
        <f t="shared" si="592"/>
        <v>0</v>
      </c>
      <c r="AO377" s="318">
        <f t="shared" si="592"/>
        <v>0</v>
      </c>
      <c r="AP377" s="318">
        <f t="shared" si="592"/>
        <v>0</v>
      </c>
      <c r="AQ377" s="318">
        <f t="shared" si="592"/>
        <v>0</v>
      </c>
      <c r="AR377" s="318">
        <f>AR376</f>
        <v>0</v>
      </c>
      <c r="AS377" s="318">
        <f t="shared" ref="AS377:AU377" si="593">AS376</f>
        <v>4.1669999999999999E-2</v>
      </c>
      <c r="AT377" s="318">
        <f t="shared" si="593"/>
        <v>0.95833000000000002</v>
      </c>
      <c r="AU377" s="318">
        <f t="shared" si="593"/>
        <v>0</v>
      </c>
      <c r="AV377" s="318">
        <f t="shared" si="592"/>
        <v>0</v>
      </c>
      <c r="AW377" s="318">
        <f t="shared" si="592"/>
        <v>0</v>
      </c>
      <c r="AX377" s="243"/>
      <c r="AY377" s="1055">
        <f t="shared" si="583"/>
        <v>1</v>
      </c>
    </row>
    <row r="378" spans="1:51" outlineLevel="1">
      <c r="B378" s="662" t="s">
        <v>398</v>
      </c>
      <c r="C378" s="228" t="s">
        <v>315</v>
      </c>
      <c r="D378" s="232">
        <v>73021.582845128287</v>
      </c>
      <c r="E378" s="232">
        <f>D378+($H378-$D378)/4</f>
        <v>72931.308012252994</v>
      </c>
      <c r="F378" s="232">
        <f>E378+($H378-$D378)/4</f>
        <v>72841.0331793777</v>
      </c>
      <c r="G378" s="232">
        <f>F378+($H378-$D378)/4</f>
        <v>72750.758346502407</v>
      </c>
      <c r="H378" s="232">
        <v>72660.483513627143</v>
      </c>
      <c r="I378" s="232">
        <f>SUM(I376:I377)/SUM(H376:H377)*H378</f>
        <v>71122.092744058624</v>
      </c>
      <c r="J378" s="232">
        <f t="shared" ref="J378:P378" si="594">SUM(J376:J377)/SUM(I376:I377)*I378</f>
        <v>71122.092744058624</v>
      </c>
      <c r="K378" s="232">
        <f t="shared" si="594"/>
        <v>71122.092744058624</v>
      </c>
      <c r="L378" s="232">
        <f t="shared" si="594"/>
        <v>71118.003454400023</v>
      </c>
      <c r="M378" s="232">
        <f t="shared" si="594"/>
        <v>71118.003454400023</v>
      </c>
      <c r="N378" s="232">
        <f t="shared" si="594"/>
        <v>70788.527872054212</v>
      </c>
      <c r="O378" s="232">
        <f t="shared" si="594"/>
        <v>49993.096570442482</v>
      </c>
      <c r="P378" s="232">
        <f t="shared" si="594"/>
        <v>8512.1744802559824</v>
      </c>
      <c r="Q378" s="930">
        <f>SUM(Q376:Q377)/SUM(P376:P377)*P378</f>
        <v>8512.1744802559824</v>
      </c>
      <c r="R378" s="930">
        <f t="shared" ref="R378:S378" si="595">SUM(R376:R377)/SUM(Q376:Q377)*Q378</f>
        <v>2370.0614130259769</v>
      </c>
      <c r="S378" s="930">
        <f t="shared" si="595"/>
        <v>0</v>
      </c>
      <c r="T378" s="930"/>
      <c r="U378" s="232">
        <v>12</v>
      </c>
      <c r="V378" s="232">
        <f t="shared" ref="V378:AI378" si="596">(V377+V376)/(D377+D376)*D378</f>
        <v>9.2887141898294168</v>
      </c>
      <c r="W378" s="232">
        <f t="shared" si="596"/>
        <v>9.2772307750848793</v>
      </c>
      <c r="X378" s="905">
        <f t="shared" si="596"/>
        <v>9.2920886807251328</v>
      </c>
      <c r="Y378" s="905">
        <f t="shared" si="596"/>
        <v>9.2805726201188925</v>
      </c>
      <c r="Z378" s="905">
        <f t="shared" si="596"/>
        <v>9.2690565595126575</v>
      </c>
      <c r="AA378" s="905">
        <f t="shared" si="596"/>
        <v>9.057019317955179</v>
      </c>
      <c r="AB378" s="905">
        <f t="shared" si="596"/>
        <v>9.057019317955179</v>
      </c>
      <c r="AC378" s="905">
        <f t="shared" si="596"/>
        <v>9.057019317955179</v>
      </c>
      <c r="AD378" s="905">
        <f t="shared" si="596"/>
        <v>9.057019317955179</v>
      </c>
      <c r="AE378" s="905">
        <f t="shared" si="596"/>
        <v>9.057019317955179</v>
      </c>
      <c r="AF378" s="905">
        <f t="shared" si="596"/>
        <v>9.0267282834469693</v>
      </c>
      <c r="AG378" s="905">
        <f t="shared" si="596"/>
        <v>6.0582069016422606</v>
      </c>
      <c r="AH378" s="905">
        <f t="shared" si="596"/>
        <v>1.302514483853086</v>
      </c>
      <c r="AI378" s="905">
        <f t="shared" si="596"/>
        <v>1.302514483853086</v>
      </c>
      <c r="AJ378" s="318"/>
      <c r="AK378" s="318"/>
      <c r="AL378" s="318"/>
      <c r="AM378" s="318"/>
      <c r="AN378" s="318"/>
      <c r="AO378" s="318"/>
      <c r="AP378" s="318"/>
      <c r="AQ378" s="318"/>
      <c r="AR378" s="318"/>
      <c r="AS378" s="318">
        <f>'3-b. WRZ Rate Class Alloc.'!K61</f>
        <v>0.13932221781973575</v>
      </c>
      <c r="AT378" s="318">
        <f>'3-b. WRZ Rate Class Alloc.'!L61</f>
        <v>0.86067778218026436</v>
      </c>
      <c r="AU378" s="318"/>
      <c r="AV378" s="318"/>
      <c r="AW378" s="318"/>
      <c r="AX378" s="243"/>
      <c r="AY378" s="1055">
        <f t="shared" si="583"/>
        <v>1</v>
      </c>
    </row>
    <row r="379" spans="1:51" outlineLevel="1">
      <c r="B379" s="662" t="s">
        <v>399</v>
      </c>
      <c r="C379" s="228" t="s">
        <v>315</v>
      </c>
      <c r="D379" s="232">
        <f>'3-b. WRZ Rate Class Alloc.'!K71</f>
        <v>37038.737388497211</v>
      </c>
      <c r="E379" s="232">
        <f>(E377+E376)/(D377+D376)*D379</f>
        <v>37038.737388497211</v>
      </c>
      <c r="F379" s="232">
        <f>(F377+F376)/(E377+E376)*E379</f>
        <v>37054.833775700819</v>
      </c>
      <c r="G379" s="232">
        <f>(G377+G376)/(F377+F376)*F379</f>
        <v>37054.833775700819</v>
      </c>
      <c r="H379" s="232">
        <f>(H377+H376)/(G377+G376)*G379</f>
        <v>37054.833775700819</v>
      </c>
      <c r="I379" s="232">
        <f>SUM(I376:I377)/SUM(H376:H377)*H379</f>
        <v>36270.297099203985</v>
      </c>
      <c r="J379" s="232">
        <f t="shared" ref="J379:P379" si="597">SUM(J376:J377)/SUM(I376:I377)*I379</f>
        <v>36270.297099203985</v>
      </c>
      <c r="K379" s="232">
        <f t="shared" si="597"/>
        <v>36270.297099203985</v>
      </c>
      <c r="L379" s="232">
        <f t="shared" si="597"/>
        <v>36268.211674758219</v>
      </c>
      <c r="M379" s="232">
        <f t="shared" si="597"/>
        <v>36268.211674758219</v>
      </c>
      <c r="N379" s="232">
        <f t="shared" si="597"/>
        <v>36100.188254783498</v>
      </c>
      <c r="O379" s="232">
        <f t="shared" si="597"/>
        <v>25495.094358997474</v>
      </c>
      <c r="P379" s="232">
        <f t="shared" si="597"/>
        <v>4340.973183539204</v>
      </c>
      <c r="Q379" s="930">
        <f>SUM(Q376:Q377)/SUM(P376:P377)*P379</f>
        <v>4340.973183539204</v>
      </c>
      <c r="R379" s="930">
        <f t="shared" ref="R379" si="598">SUM(R376:R377)/SUM(Q376:Q377)*Q379</f>
        <v>1208.6656659999999</v>
      </c>
      <c r="S379" s="930">
        <f>SUM(S376:S377)/SUM(R376:R377)*R379</f>
        <v>0</v>
      </c>
      <c r="T379" s="930"/>
      <c r="U379" s="232">
        <v>12</v>
      </c>
      <c r="V379" s="232">
        <f>'3-b. WRZ Rate Class Alloc.'!L71</f>
        <v>5.2511457611630634</v>
      </c>
      <c r="W379" s="232">
        <f>V379</f>
        <v>5.2511457611630634</v>
      </c>
      <c r="X379" s="516">
        <f>W379</f>
        <v>5.2511457611630634</v>
      </c>
      <c r="Y379" s="516">
        <f t="shared" ref="Y379:AI379" si="599">X379</f>
        <v>5.2511457611630634</v>
      </c>
      <c r="Z379" s="516">
        <f t="shared" si="599"/>
        <v>5.2511457611630634</v>
      </c>
      <c r="AA379" s="516">
        <f t="shared" si="599"/>
        <v>5.2511457611630634</v>
      </c>
      <c r="AB379" s="516">
        <f t="shared" si="599"/>
        <v>5.2511457611630634</v>
      </c>
      <c r="AC379" s="516">
        <f t="shared" si="599"/>
        <v>5.2511457611630634</v>
      </c>
      <c r="AD379" s="516">
        <f t="shared" si="599"/>
        <v>5.2511457611630634</v>
      </c>
      <c r="AE379" s="516">
        <f t="shared" si="599"/>
        <v>5.2511457611630634</v>
      </c>
      <c r="AF379" s="516">
        <f t="shared" si="599"/>
        <v>5.2511457611630634</v>
      </c>
      <c r="AG379" s="516">
        <f t="shared" si="599"/>
        <v>5.2511457611630634</v>
      </c>
      <c r="AH379" s="516">
        <f t="shared" si="599"/>
        <v>5.2511457611630634</v>
      </c>
      <c r="AI379" s="516">
        <f t="shared" si="599"/>
        <v>5.2511457611630634</v>
      </c>
      <c r="AJ379" s="318"/>
      <c r="AK379" s="318"/>
      <c r="AL379" s="318"/>
      <c r="AM379" s="318"/>
      <c r="AN379" s="318"/>
      <c r="AO379" s="318"/>
      <c r="AP379" s="318"/>
      <c r="AQ379" s="318"/>
      <c r="AR379" s="318"/>
      <c r="AS379" s="318">
        <f>AS378</f>
        <v>0.13932221781973575</v>
      </c>
      <c r="AT379" s="318">
        <f>'3-b. WRZ Rate Class Alloc.'!L61</f>
        <v>0.86067778218026436</v>
      </c>
      <c r="AU379" s="318"/>
      <c r="AV379" s="318"/>
      <c r="AW379" s="318"/>
      <c r="AX379" s="243"/>
      <c r="AY379" s="1055">
        <f t="shared" si="583"/>
        <v>1</v>
      </c>
    </row>
    <row r="380" spans="1:51" outlineLevel="1">
      <c r="B380" s="231"/>
      <c r="C380" s="228"/>
      <c r="D380" s="228"/>
      <c r="E380" s="228"/>
      <c r="F380" s="228"/>
      <c r="G380" s="228"/>
      <c r="H380" s="228"/>
      <c r="I380" s="228"/>
      <c r="J380" s="228"/>
      <c r="K380" s="228"/>
      <c r="L380" s="228"/>
      <c r="M380" s="228"/>
      <c r="N380" s="228"/>
      <c r="O380" s="228"/>
      <c r="P380" s="228"/>
      <c r="Q380" s="933"/>
      <c r="R380" s="933"/>
      <c r="S380" s="933"/>
      <c r="T380" s="933"/>
      <c r="U380" s="228"/>
      <c r="V380" s="228"/>
      <c r="W380" s="228"/>
      <c r="X380" s="228"/>
      <c r="Y380" s="228"/>
      <c r="Z380" s="228"/>
      <c r="AA380" s="228"/>
      <c r="AB380" s="228"/>
      <c r="AC380" s="228"/>
      <c r="AD380" s="228"/>
      <c r="AE380" s="228"/>
      <c r="AF380" s="228"/>
      <c r="AG380" s="228"/>
      <c r="AH380" s="228"/>
      <c r="AI380" s="228"/>
      <c r="AJ380" s="319"/>
      <c r="AK380" s="332"/>
      <c r="AL380" s="332"/>
      <c r="AM380" s="332"/>
      <c r="AN380" s="332"/>
      <c r="AO380" s="332"/>
      <c r="AP380" s="332"/>
      <c r="AQ380" s="332"/>
      <c r="AR380" s="319"/>
      <c r="AS380" s="332"/>
      <c r="AT380" s="332"/>
      <c r="AU380" s="332"/>
      <c r="AV380" s="332"/>
      <c r="AW380" s="332"/>
      <c r="AX380" s="243"/>
      <c r="AY380" s="1055">
        <f t="shared" si="583"/>
        <v>0</v>
      </c>
    </row>
    <row r="381" spans="1:51" outlineLevel="1">
      <c r="B381" s="787" t="s">
        <v>400</v>
      </c>
      <c r="C381" s="228" t="s">
        <v>313</v>
      </c>
      <c r="D381" s="232">
        <v>2337397.4736981387</v>
      </c>
      <c r="E381" s="232">
        <v>2337397.4736981387</v>
      </c>
      <c r="F381" s="232">
        <v>2337397.4736981387</v>
      </c>
      <c r="G381" s="232">
        <v>2337397.4736981387</v>
      </c>
      <c r="H381" s="232">
        <v>2337397.4736981387</v>
      </c>
      <c r="I381" s="232">
        <v>2337397.4736981387</v>
      </c>
      <c r="J381" s="232">
        <v>2337397.4736981387</v>
      </c>
      <c r="K381" s="232">
        <v>2337397.4736981387</v>
      </c>
      <c r="L381" s="232">
        <v>2337397.4736981387</v>
      </c>
      <c r="M381" s="232">
        <v>2337397.4736981387</v>
      </c>
      <c r="N381" s="232">
        <v>2337397.4736981387</v>
      </c>
      <c r="O381" s="232">
        <v>2337397.4736981387</v>
      </c>
      <c r="P381" s="232">
        <v>0</v>
      </c>
      <c r="Q381" s="930"/>
      <c r="R381" s="930"/>
      <c r="S381" s="930"/>
      <c r="T381" s="930"/>
      <c r="U381" s="232">
        <v>12</v>
      </c>
      <c r="V381" s="232">
        <f>'8-b.  Streetlighting - WRZ'!D25</f>
        <v>218.9929240412979</v>
      </c>
      <c r="W381" s="232">
        <f>'8-b.  Streetlighting - WRZ'!E25</f>
        <v>322.79040707964595</v>
      </c>
      <c r="X381" s="232">
        <f>'8-b.  Streetlighting - WRZ'!F25</f>
        <v>322.79040707964595</v>
      </c>
      <c r="Y381" s="232">
        <f>'8-b.  Streetlighting - WRZ'!G25</f>
        <v>322.79040707964595</v>
      </c>
      <c r="Z381" s="232">
        <f>'8-b.  Streetlighting - WRZ'!H25</f>
        <v>322.79040707964595</v>
      </c>
      <c r="AA381" s="232">
        <f>'8-b.  Streetlighting - WRZ'!I25</f>
        <v>322.79040707964595</v>
      </c>
      <c r="AB381" s="232">
        <f>'8-b.  Streetlighting - WRZ'!J25</f>
        <v>322.79040707964595</v>
      </c>
      <c r="AC381" s="232">
        <f>'8-b.  Streetlighting - WRZ'!K25</f>
        <v>322.79040707964595</v>
      </c>
      <c r="AD381" s="232">
        <f>'8-b.  Streetlighting - WRZ'!L25</f>
        <v>322.79040707964595</v>
      </c>
      <c r="AE381" s="232">
        <f>'8-b.  Streetlighting - WRZ'!M25</f>
        <v>322.79040707964595</v>
      </c>
      <c r="AF381" s="232">
        <f>'8-b.  Streetlighting - WRZ'!N25</f>
        <v>322.79040707964595</v>
      </c>
      <c r="AG381" s="232">
        <f>'8-b.  Streetlighting - WRZ'!O25</f>
        <v>322.79040707964595</v>
      </c>
      <c r="AH381" s="232">
        <f>'8-b.  Streetlighting - WRZ'!P25</f>
        <v>103.79748303834805</v>
      </c>
      <c r="AI381" s="232"/>
      <c r="AJ381" s="333"/>
      <c r="AK381" s="317"/>
      <c r="AL381" s="317"/>
      <c r="AM381" s="317"/>
      <c r="AN381" s="317"/>
      <c r="AO381" s="317"/>
      <c r="AP381" s="317"/>
      <c r="AQ381" s="317"/>
      <c r="AR381" s="333"/>
      <c r="AS381" s="317"/>
      <c r="AT381" s="317"/>
      <c r="AU381" s="317">
        <v>1</v>
      </c>
      <c r="AV381" s="322"/>
      <c r="AW381" s="322"/>
      <c r="AX381" s="233">
        <f>SUM(AJ381:AW381)</f>
        <v>1</v>
      </c>
      <c r="AY381" s="1055">
        <f t="shared" si="583"/>
        <v>1</v>
      </c>
    </row>
    <row r="382" spans="1:51" outlineLevel="1">
      <c r="B382" s="662" t="s">
        <v>393</v>
      </c>
      <c r="C382" s="228" t="s">
        <v>315</v>
      </c>
      <c r="D382" s="232"/>
      <c r="E382" s="232"/>
      <c r="F382" s="232"/>
      <c r="G382" s="232"/>
      <c r="H382" s="232"/>
      <c r="I382" s="232"/>
      <c r="J382" s="232"/>
      <c r="K382" s="232"/>
      <c r="L382" s="232"/>
      <c r="M382" s="232"/>
      <c r="N382" s="232"/>
      <c r="O382" s="232"/>
      <c r="P382" s="232"/>
      <c r="Q382" s="930"/>
      <c r="R382" s="930"/>
      <c r="S382" s="930"/>
      <c r="T382" s="930"/>
      <c r="U382" s="232">
        <f>U381</f>
        <v>12</v>
      </c>
      <c r="V382" s="232"/>
      <c r="W382" s="232"/>
      <c r="X382" s="516"/>
      <c r="Y382" s="232"/>
      <c r="Z382" s="232"/>
      <c r="AA382" s="232"/>
      <c r="AB382" s="232"/>
      <c r="AC382" s="232"/>
      <c r="AD382" s="232"/>
      <c r="AE382" s="232"/>
      <c r="AF382" s="232"/>
      <c r="AG382" s="232"/>
      <c r="AH382" s="232"/>
      <c r="AI382" s="232"/>
      <c r="AJ382" s="318">
        <f>AJ381</f>
        <v>0</v>
      </c>
      <c r="AK382" s="318">
        <f t="shared" ref="AK382:AW382" si="600">AK381</f>
        <v>0</v>
      </c>
      <c r="AL382" s="318">
        <f t="shared" si="600"/>
        <v>0</v>
      </c>
      <c r="AM382" s="318">
        <f t="shared" si="600"/>
        <v>0</v>
      </c>
      <c r="AN382" s="318">
        <f t="shared" si="600"/>
        <v>0</v>
      </c>
      <c r="AO382" s="318">
        <f t="shared" si="600"/>
        <v>0</v>
      </c>
      <c r="AP382" s="318">
        <f t="shared" si="600"/>
        <v>0</v>
      </c>
      <c r="AQ382" s="318">
        <f t="shared" si="600"/>
        <v>0</v>
      </c>
      <c r="AR382" s="318">
        <f>AR381</f>
        <v>0</v>
      </c>
      <c r="AS382" s="318">
        <f t="shared" ref="AS382:AU382" si="601">AS381</f>
        <v>0</v>
      </c>
      <c r="AT382" s="318">
        <f t="shared" si="601"/>
        <v>0</v>
      </c>
      <c r="AU382" s="318">
        <f t="shared" si="601"/>
        <v>1</v>
      </c>
      <c r="AV382" s="318">
        <f t="shared" si="600"/>
        <v>0</v>
      </c>
      <c r="AW382" s="318">
        <f t="shared" si="600"/>
        <v>0</v>
      </c>
      <c r="AX382" s="243"/>
      <c r="AY382" s="1055">
        <f t="shared" si="583"/>
        <v>1</v>
      </c>
    </row>
    <row r="383" spans="1:51" outlineLevel="1">
      <c r="B383" s="231"/>
      <c r="C383" s="228"/>
      <c r="D383" s="228"/>
      <c r="E383" s="228"/>
      <c r="F383" s="228"/>
      <c r="G383" s="228"/>
      <c r="H383" s="228"/>
      <c r="I383" s="228"/>
      <c r="J383" s="228"/>
      <c r="K383" s="228"/>
      <c r="L383" s="228"/>
      <c r="M383" s="228"/>
      <c r="N383" s="228"/>
      <c r="O383" s="228"/>
      <c r="P383" s="228"/>
      <c r="Q383" s="933"/>
      <c r="R383" s="933"/>
      <c r="S383" s="933"/>
      <c r="T383" s="933"/>
      <c r="U383" s="228"/>
      <c r="V383" s="228"/>
      <c r="W383" s="228"/>
      <c r="X383" s="228"/>
      <c r="Y383" s="228"/>
      <c r="Z383" s="228"/>
      <c r="AA383" s="228"/>
      <c r="AB383" s="228"/>
      <c r="AC383" s="228"/>
      <c r="AD383" s="228"/>
      <c r="AE383" s="228"/>
      <c r="AF383" s="228"/>
      <c r="AG383" s="228"/>
      <c r="AH383" s="228"/>
      <c r="AI383" s="228"/>
      <c r="AJ383" s="319"/>
      <c r="AK383" s="332"/>
      <c r="AL383" s="332"/>
      <c r="AM383" s="332"/>
      <c r="AN383" s="332"/>
      <c r="AO383" s="332"/>
      <c r="AP383" s="332"/>
      <c r="AQ383" s="332"/>
      <c r="AR383" s="319"/>
      <c r="AS383" s="332"/>
      <c r="AT383" s="332"/>
      <c r="AU383" s="332"/>
      <c r="AV383" s="332"/>
      <c r="AW383" s="332"/>
      <c r="AX383" s="243"/>
      <c r="AY383" s="1055">
        <f t="shared" si="583"/>
        <v>0</v>
      </c>
    </row>
    <row r="384" spans="1:51" outlineLevel="1">
      <c r="A384" s="396">
        <v>32</v>
      </c>
      <c r="B384" s="250" t="s">
        <v>361</v>
      </c>
      <c r="C384" s="228" t="s">
        <v>313</v>
      </c>
      <c r="D384" s="232"/>
      <c r="E384" s="232"/>
      <c r="F384" s="232"/>
      <c r="G384" s="232"/>
      <c r="H384" s="232"/>
      <c r="I384" s="232"/>
      <c r="J384" s="232"/>
      <c r="K384" s="232"/>
      <c r="L384" s="232"/>
      <c r="M384" s="232"/>
      <c r="N384" s="232"/>
      <c r="O384" s="232"/>
      <c r="P384" s="232"/>
      <c r="Q384" s="930"/>
      <c r="R384" s="930"/>
      <c r="S384" s="930"/>
      <c r="T384" s="930"/>
      <c r="U384" s="232">
        <v>12</v>
      </c>
      <c r="V384" s="232"/>
      <c r="W384" s="232"/>
      <c r="X384" s="232"/>
      <c r="Y384" s="232"/>
      <c r="Z384" s="232"/>
      <c r="AA384" s="232"/>
      <c r="AB384" s="232"/>
      <c r="AC384" s="232"/>
      <c r="AD384" s="232"/>
      <c r="AE384" s="232"/>
      <c r="AF384" s="232"/>
      <c r="AG384" s="232"/>
      <c r="AH384" s="232"/>
      <c r="AI384" s="232"/>
      <c r="AJ384" s="333"/>
      <c r="AK384" s="317"/>
      <c r="AL384" s="317"/>
      <c r="AM384" s="317"/>
      <c r="AN384" s="317"/>
      <c r="AO384" s="317"/>
      <c r="AP384" s="317"/>
      <c r="AQ384" s="317"/>
      <c r="AR384" s="333"/>
      <c r="AS384" s="317"/>
      <c r="AT384" s="317">
        <v>1</v>
      </c>
      <c r="AU384" s="317"/>
      <c r="AV384" s="322"/>
      <c r="AW384" s="322"/>
      <c r="AX384" s="233">
        <f>SUM(AJ384:AW384)</f>
        <v>1</v>
      </c>
      <c r="AY384" s="1055">
        <f t="shared" si="583"/>
        <v>1</v>
      </c>
    </row>
    <row r="385" spans="1:51" outlineLevel="1">
      <c r="B385" s="231" t="s">
        <v>393</v>
      </c>
      <c r="C385" s="228" t="s">
        <v>315</v>
      </c>
      <c r="D385" s="232">
        <v>3366</v>
      </c>
      <c r="E385" s="232">
        <v>3366</v>
      </c>
      <c r="F385" s="232">
        <v>3366</v>
      </c>
      <c r="G385" s="232">
        <v>3366</v>
      </c>
      <c r="H385" s="232">
        <v>3366</v>
      </c>
      <c r="I385" s="232">
        <v>3366</v>
      </c>
      <c r="J385" s="232">
        <v>3366</v>
      </c>
      <c r="K385" s="232">
        <v>3366</v>
      </c>
      <c r="L385" s="232">
        <v>3366</v>
      </c>
      <c r="M385" s="232">
        <v>3366</v>
      </c>
      <c r="N385" s="232">
        <v>3366</v>
      </c>
      <c r="O385" s="232">
        <v>3366</v>
      </c>
      <c r="P385" s="232">
        <v>2530</v>
      </c>
      <c r="Q385" s="930">
        <f>'Whitby Savings Persistence'!CU360</f>
        <v>2530</v>
      </c>
      <c r="R385" s="930">
        <f>'Whitby Savings Persistence'!CV360</f>
        <v>2530</v>
      </c>
      <c r="S385" s="930">
        <f>'Whitby Savings Persistence'!CW360</f>
        <v>2530</v>
      </c>
      <c r="T385" s="930">
        <f>'Whitby Savings Persistence'!CX360</f>
        <v>2530</v>
      </c>
      <c r="U385" s="232">
        <f>U384</f>
        <v>12</v>
      </c>
      <c r="V385" s="232">
        <v>3</v>
      </c>
      <c r="W385" s="232">
        <v>3</v>
      </c>
      <c r="X385" s="232">
        <v>3</v>
      </c>
      <c r="Y385" s="232">
        <v>3</v>
      </c>
      <c r="Z385" s="232">
        <v>3</v>
      </c>
      <c r="AA385" s="232">
        <v>3</v>
      </c>
      <c r="AB385" s="232">
        <v>3</v>
      </c>
      <c r="AC385" s="232">
        <v>3</v>
      </c>
      <c r="AD385" s="232">
        <v>3</v>
      </c>
      <c r="AE385" s="232">
        <v>3</v>
      </c>
      <c r="AF385" s="232">
        <v>3</v>
      </c>
      <c r="AG385" s="232">
        <v>3</v>
      </c>
      <c r="AH385" s="232">
        <v>3</v>
      </c>
      <c r="AI385" s="232">
        <v>3</v>
      </c>
      <c r="AJ385" s="318">
        <f>AJ384</f>
        <v>0</v>
      </c>
      <c r="AK385" s="318">
        <f t="shared" ref="AK385:AW385" si="602">AK384</f>
        <v>0</v>
      </c>
      <c r="AL385" s="318">
        <f t="shared" si="602"/>
        <v>0</v>
      </c>
      <c r="AM385" s="318">
        <f t="shared" si="602"/>
        <v>0</v>
      </c>
      <c r="AN385" s="318">
        <f t="shared" si="602"/>
        <v>0</v>
      </c>
      <c r="AO385" s="318">
        <f t="shared" si="602"/>
        <v>0</v>
      </c>
      <c r="AP385" s="318">
        <f t="shared" si="602"/>
        <v>0</v>
      </c>
      <c r="AQ385" s="318">
        <f t="shared" si="602"/>
        <v>0</v>
      </c>
      <c r="AR385" s="318">
        <f>AR384</f>
        <v>0</v>
      </c>
      <c r="AS385" s="318">
        <f t="shared" ref="AS385:AU385" si="603">AS384</f>
        <v>0</v>
      </c>
      <c r="AT385" s="318">
        <f t="shared" si="603"/>
        <v>1</v>
      </c>
      <c r="AU385" s="318">
        <f t="shared" si="603"/>
        <v>0</v>
      </c>
      <c r="AV385" s="318">
        <f t="shared" si="602"/>
        <v>0</v>
      </c>
      <c r="AW385" s="318">
        <f t="shared" si="602"/>
        <v>0</v>
      </c>
      <c r="AX385" s="243"/>
      <c r="AY385" s="1055">
        <f t="shared" si="583"/>
        <v>1</v>
      </c>
    </row>
    <row r="386" spans="1:51" outlineLevel="1">
      <c r="B386" s="250"/>
      <c r="C386" s="228"/>
      <c r="D386" s="228"/>
      <c r="E386" s="228"/>
      <c r="F386" s="228"/>
      <c r="G386" s="228"/>
      <c r="H386" s="228"/>
      <c r="I386" s="228"/>
      <c r="J386" s="228"/>
      <c r="K386" s="228"/>
      <c r="L386" s="228"/>
      <c r="M386" s="228"/>
      <c r="N386" s="228"/>
      <c r="O386" s="228"/>
      <c r="P386" s="228"/>
      <c r="Q386" s="228"/>
      <c r="R386" s="228"/>
      <c r="S386" s="228"/>
      <c r="T386" s="228"/>
      <c r="U386" s="228"/>
      <c r="V386" s="228"/>
      <c r="W386" s="228"/>
      <c r="X386" s="228"/>
      <c r="Y386" s="228"/>
      <c r="Z386" s="228"/>
      <c r="AA386" s="228"/>
      <c r="AB386" s="228"/>
      <c r="AC386" s="228"/>
      <c r="AD386" s="228"/>
      <c r="AE386" s="228"/>
      <c r="AF386" s="228"/>
      <c r="AG386" s="228"/>
      <c r="AH386" s="228"/>
      <c r="AI386" s="228"/>
      <c r="AJ386" s="319"/>
      <c r="AK386" s="332"/>
      <c r="AL386" s="332"/>
      <c r="AM386" s="332"/>
      <c r="AN386" s="332"/>
      <c r="AO386" s="332"/>
      <c r="AP386" s="332"/>
      <c r="AQ386" s="332"/>
      <c r="AR386" s="332"/>
      <c r="AS386" s="332"/>
      <c r="AT386" s="332"/>
      <c r="AU386" s="332"/>
      <c r="AV386" s="332"/>
      <c r="AW386" s="332"/>
      <c r="AX386" s="243"/>
      <c r="AY386" s="1055">
        <f t="shared" si="583"/>
        <v>0</v>
      </c>
    </row>
    <row r="387" spans="1:51" ht="30" hidden="1" outlineLevel="1">
      <c r="A387" s="396">
        <v>46</v>
      </c>
      <c r="B387" s="250" t="s">
        <v>405</v>
      </c>
      <c r="C387" s="228" t="s">
        <v>313</v>
      </c>
      <c r="D387" s="232"/>
      <c r="E387" s="232"/>
      <c r="F387" s="232"/>
      <c r="G387" s="232"/>
      <c r="H387" s="232"/>
      <c r="I387" s="232"/>
      <c r="J387" s="232"/>
      <c r="K387" s="232"/>
      <c r="L387" s="232"/>
      <c r="M387" s="232"/>
      <c r="N387" s="232"/>
      <c r="O387" s="232"/>
      <c r="P387" s="232"/>
      <c r="Q387" s="232"/>
      <c r="R387" s="232"/>
      <c r="S387" s="232"/>
      <c r="T387" s="232"/>
      <c r="U387" s="232">
        <v>12</v>
      </c>
      <c r="V387" s="232"/>
      <c r="W387" s="232"/>
      <c r="X387" s="232"/>
      <c r="Y387" s="232"/>
      <c r="Z387" s="232"/>
      <c r="AA387" s="232"/>
      <c r="AB387" s="232"/>
      <c r="AC387" s="232"/>
      <c r="AD387" s="232"/>
      <c r="AE387" s="232"/>
      <c r="AF387" s="232"/>
      <c r="AG387" s="232"/>
      <c r="AH387" s="232"/>
      <c r="AI387" s="564"/>
      <c r="AJ387" s="333"/>
      <c r="AK387" s="317"/>
      <c r="AL387" s="317"/>
      <c r="AM387" s="317"/>
      <c r="AN387" s="317"/>
      <c r="AO387" s="317"/>
      <c r="AP387" s="317"/>
      <c r="AQ387" s="317"/>
      <c r="AR387" s="322"/>
      <c r="AS387" s="322"/>
      <c r="AT387" s="322"/>
      <c r="AU387" s="322"/>
      <c r="AV387" s="322"/>
      <c r="AW387" s="322"/>
      <c r="AX387" s="233">
        <f>SUM(AJ387:AW387)</f>
        <v>0</v>
      </c>
    </row>
    <row r="388" spans="1:51" hidden="1" outlineLevel="1">
      <c r="B388" s="231" t="s">
        <v>393</v>
      </c>
      <c r="C388" s="228" t="s">
        <v>315</v>
      </c>
      <c r="D388" s="232"/>
      <c r="E388" s="232"/>
      <c r="F388" s="232"/>
      <c r="G388" s="232"/>
      <c r="H388" s="232"/>
      <c r="I388" s="232"/>
      <c r="J388" s="232"/>
      <c r="K388" s="232"/>
      <c r="L388" s="232"/>
      <c r="M388" s="232"/>
      <c r="N388" s="232"/>
      <c r="O388" s="232"/>
      <c r="P388" s="232"/>
      <c r="Q388" s="232"/>
      <c r="R388" s="232"/>
      <c r="S388" s="232"/>
      <c r="T388" s="232"/>
      <c r="U388" s="232">
        <f>U387</f>
        <v>12</v>
      </c>
      <c r="V388" s="232"/>
      <c r="W388" s="232"/>
      <c r="X388" s="232"/>
      <c r="Y388" s="232"/>
      <c r="Z388" s="232"/>
      <c r="AA388" s="232"/>
      <c r="AB388" s="232"/>
      <c r="AC388" s="232"/>
      <c r="AD388" s="232"/>
      <c r="AE388" s="232"/>
      <c r="AF388" s="232"/>
      <c r="AG388" s="232"/>
      <c r="AH388" s="232"/>
      <c r="AI388" s="564"/>
      <c r="AJ388" s="318">
        <f>AJ387</f>
        <v>0</v>
      </c>
      <c r="AK388" s="318">
        <f t="shared" ref="AK388" si="604">AK387</f>
        <v>0</v>
      </c>
      <c r="AL388" s="318">
        <f t="shared" ref="AL388" si="605">AL387</f>
        <v>0</v>
      </c>
      <c r="AM388" s="318">
        <f t="shared" ref="AM388" si="606">AM387</f>
        <v>0</v>
      </c>
      <c r="AN388" s="318">
        <f t="shared" ref="AN388" si="607">AN387</f>
        <v>0</v>
      </c>
      <c r="AO388" s="318">
        <f t="shared" ref="AO388" si="608">AO387</f>
        <v>0</v>
      </c>
      <c r="AP388" s="318">
        <f t="shared" ref="AP388" si="609">AP387</f>
        <v>0</v>
      </c>
      <c r="AQ388" s="318">
        <f t="shared" ref="AQ388" si="610">AQ387</f>
        <v>0</v>
      </c>
      <c r="AR388" s="318">
        <f t="shared" ref="AR388" si="611">AR387</f>
        <v>0</v>
      </c>
      <c r="AS388" s="318">
        <f t="shared" ref="AS388" si="612">AS387</f>
        <v>0</v>
      </c>
      <c r="AT388" s="318">
        <f t="shared" ref="AT388" si="613">AT387</f>
        <v>0</v>
      </c>
      <c r="AU388" s="318">
        <f t="shared" ref="AU388" si="614">AU387</f>
        <v>0</v>
      </c>
      <c r="AV388" s="318">
        <f t="shared" ref="AV388" si="615">AV387</f>
        <v>0</v>
      </c>
      <c r="AW388" s="318">
        <f t="shared" ref="AW388" si="616">AW387</f>
        <v>0</v>
      </c>
      <c r="AX388" s="243"/>
    </row>
    <row r="389" spans="1:51" hidden="1" outlineLevel="1">
      <c r="B389" s="250"/>
      <c r="C389" s="228"/>
      <c r="D389" s="228"/>
      <c r="E389" s="228"/>
      <c r="F389" s="228"/>
      <c r="G389" s="228"/>
      <c r="H389" s="228"/>
      <c r="I389" s="228"/>
      <c r="J389" s="228"/>
      <c r="K389" s="228"/>
      <c r="L389" s="228"/>
      <c r="M389" s="228"/>
      <c r="N389" s="228"/>
      <c r="O389" s="228"/>
      <c r="P389" s="228"/>
      <c r="Q389" s="228"/>
      <c r="R389" s="228"/>
      <c r="S389" s="228"/>
      <c r="T389" s="228"/>
      <c r="U389" s="228"/>
      <c r="V389" s="228"/>
      <c r="W389" s="228"/>
      <c r="X389" s="228"/>
      <c r="Y389" s="228"/>
      <c r="Z389" s="228"/>
      <c r="AA389" s="228"/>
      <c r="AB389" s="228"/>
      <c r="AC389" s="228"/>
      <c r="AD389" s="228"/>
      <c r="AE389" s="228"/>
      <c r="AF389" s="228"/>
      <c r="AG389" s="228"/>
      <c r="AH389" s="228"/>
      <c r="AI389" s="228"/>
      <c r="AJ389" s="319"/>
      <c r="AK389" s="332"/>
      <c r="AL389" s="332"/>
      <c r="AM389" s="332"/>
      <c r="AN389" s="332"/>
      <c r="AO389" s="332"/>
      <c r="AP389" s="332"/>
      <c r="AQ389" s="332"/>
      <c r="AR389" s="332"/>
      <c r="AS389" s="332"/>
      <c r="AT389" s="332"/>
      <c r="AU389" s="332"/>
      <c r="AV389" s="332"/>
      <c r="AW389" s="332"/>
      <c r="AX389" s="243"/>
    </row>
    <row r="390" spans="1:51" ht="30" hidden="1" outlineLevel="1">
      <c r="A390" s="396">
        <v>47</v>
      </c>
      <c r="B390" s="250" t="s">
        <v>406</v>
      </c>
      <c r="C390" s="228" t="s">
        <v>313</v>
      </c>
      <c r="D390" s="232"/>
      <c r="E390" s="232"/>
      <c r="F390" s="232"/>
      <c r="G390" s="232"/>
      <c r="H390" s="232"/>
      <c r="I390" s="232"/>
      <c r="J390" s="232"/>
      <c r="K390" s="232"/>
      <c r="L390" s="232"/>
      <c r="M390" s="232"/>
      <c r="N390" s="232"/>
      <c r="O390" s="232"/>
      <c r="P390" s="232"/>
      <c r="Q390" s="232"/>
      <c r="R390" s="232"/>
      <c r="S390" s="232"/>
      <c r="T390" s="232"/>
      <c r="U390" s="232">
        <v>12</v>
      </c>
      <c r="V390" s="232"/>
      <c r="W390" s="232"/>
      <c r="X390" s="232"/>
      <c r="Y390" s="232"/>
      <c r="Z390" s="232"/>
      <c r="AA390" s="232"/>
      <c r="AB390" s="232"/>
      <c r="AC390" s="232"/>
      <c r="AD390" s="232"/>
      <c r="AE390" s="232"/>
      <c r="AF390" s="232"/>
      <c r="AG390" s="232"/>
      <c r="AH390" s="232"/>
      <c r="AI390" s="564"/>
      <c r="AJ390" s="333"/>
      <c r="AK390" s="317"/>
      <c r="AL390" s="317"/>
      <c r="AM390" s="317"/>
      <c r="AN390" s="317"/>
      <c r="AO390" s="317"/>
      <c r="AP390" s="317"/>
      <c r="AQ390" s="317"/>
      <c r="AR390" s="322"/>
      <c r="AS390" s="322"/>
      <c r="AT390" s="322"/>
      <c r="AU390" s="322"/>
      <c r="AV390" s="322"/>
      <c r="AW390" s="322"/>
      <c r="AX390" s="233">
        <f>SUM(AJ390:AW390)</f>
        <v>0</v>
      </c>
    </row>
    <row r="391" spans="1:51" hidden="1" outlineLevel="1">
      <c r="B391" s="231" t="s">
        <v>393</v>
      </c>
      <c r="C391" s="228" t="s">
        <v>315</v>
      </c>
      <c r="D391" s="232"/>
      <c r="E391" s="232"/>
      <c r="F391" s="232"/>
      <c r="G391" s="232"/>
      <c r="H391" s="232"/>
      <c r="I391" s="232"/>
      <c r="J391" s="232"/>
      <c r="K391" s="232"/>
      <c r="L391" s="232"/>
      <c r="M391" s="232"/>
      <c r="N391" s="232"/>
      <c r="O391" s="232"/>
      <c r="P391" s="232"/>
      <c r="Q391" s="232"/>
      <c r="R391" s="232"/>
      <c r="S391" s="232"/>
      <c r="T391" s="232"/>
      <c r="U391" s="232">
        <f>U390</f>
        <v>12</v>
      </c>
      <c r="V391" s="232"/>
      <c r="W391" s="232"/>
      <c r="X391" s="232"/>
      <c r="Y391" s="232"/>
      <c r="Z391" s="232"/>
      <c r="AA391" s="232"/>
      <c r="AB391" s="232"/>
      <c r="AC391" s="232"/>
      <c r="AD391" s="232"/>
      <c r="AE391" s="232"/>
      <c r="AF391" s="232"/>
      <c r="AG391" s="232"/>
      <c r="AH391" s="232"/>
      <c r="AI391" s="564"/>
      <c r="AJ391" s="318">
        <f>AJ390</f>
        <v>0</v>
      </c>
      <c r="AK391" s="318">
        <f t="shared" ref="AK391" si="617">AK390</f>
        <v>0</v>
      </c>
      <c r="AL391" s="318">
        <f t="shared" ref="AL391" si="618">AL390</f>
        <v>0</v>
      </c>
      <c r="AM391" s="318">
        <f t="shared" ref="AM391" si="619">AM390</f>
        <v>0</v>
      </c>
      <c r="AN391" s="318">
        <f t="shared" ref="AN391" si="620">AN390</f>
        <v>0</v>
      </c>
      <c r="AO391" s="318">
        <f t="shared" ref="AO391" si="621">AO390</f>
        <v>0</v>
      </c>
      <c r="AP391" s="318">
        <f t="shared" ref="AP391" si="622">AP390</f>
        <v>0</v>
      </c>
      <c r="AQ391" s="318">
        <f t="shared" ref="AQ391" si="623">AQ390</f>
        <v>0</v>
      </c>
      <c r="AR391" s="318">
        <f t="shared" ref="AR391" si="624">AR390</f>
        <v>0</v>
      </c>
      <c r="AS391" s="318">
        <f t="shared" ref="AS391" si="625">AS390</f>
        <v>0</v>
      </c>
      <c r="AT391" s="318">
        <f t="shared" ref="AT391" si="626">AT390</f>
        <v>0</v>
      </c>
      <c r="AU391" s="318">
        <f t="shared" ref="AU391" si="627">AU390</f>
        <v>0</v>
      </c>
      <c r="AV391" s="318">
        <f t="shared" ref="AV391" si="628">AV390</f>
        <v>0</v>
      </c>
      <c r="AW391" s="318">
        <f t="shared" ref="AW391" si="629">AW390</f>
        <v>0</v>
      </c>
      <c r="AX391" s="243"/>
    </row>
    <row r="392" spans="1:51" hidden="1" outlineLevel="1">
      <c r="B392" s="250"/>
      <c r="C392" s="228"/>
      <c r="D392" s="228"/>
      <c r="E392" s="228"/>
      <c r="F392" s="228"/>
      <c r="G392" s="228"/>
      <c r="H392" s="228"/>
      <c r="I392" s="228"/>
      <c r="J392" s="228"/>
      <c r="K392" s="228"/>
      <c r="L392" s="228"/>
      <c r="M392" s="228"/>
      <c r="N392" s="228"/>
      <c r="O392" s="228"/>
      <c r="P392" s="228"/>
      <c r="Q392" s="228"/>
      <c r="R392" s="228"/>
      <c r="S392" s="228"/>
      <c r="T392" s="228"/>
      <c r="U392" s="228"/>
      <c r="V392" s="228"/>
      <c r="W392" s="228"/>
      <c r="X392" s="228"/>
      <c r="Y392" s="228"/>
      <c r="Z392" s="228"/>
      <c r="AA392" s="228"/>
      <c r="AB392" s="228"/>
      <c r="AC392" s="228"/>
      <c r="AD392" s="228"/>
      <c r="AE392" s="228"/>
      <c r="AF392" s="228"/>
      <c r="AG392" s="228"/>
      <c r="AH392" s="228"/>
      <c r="AI392" s="228"/>
      <c r="AJ392" s="319"/>
      <c r="AK392" s="332"/>
      <c r="AL392" s="332"/>
      <c r="AM392" s="332"/>
      <c r="AN392" s="332"/>
      <c r="AO392" s="332"/>
      <c r="AP392" s="332"/>
      <c r="AQ392" s="332"/>
      <c r="AR392" s="332"/>
      <c r="AS392" s="332"/>
      <c r="AT392" s="332"/>
      <c r="AU392" s="332"/>
      <c r="AV392" s="332"/>
      <c r="AW392" s="332"/>
      <c r="AX392" s="243"/>
    </row>
    <row r="393" spans="1:51" ht="30" hidden="1" outlineLevel="1">
      <c r="A393" s="396">
        <v>48</v>
      </c>
      <c r="B393" s="250" t="s">
        <v>407</v>
      </c>
      <c r="C393" s="228" t="s">
        <v>313</v>
      </c>
      <c r="D393" s="232"/>
      <c r="E393" s="232"/>
      <c r="F393" s="232"/>
      <c r="G393" s="232"/>
      <c r="H393" s="232"/>
      <c r="I393" s="232"/>
      <c r="J393" s="232"/>
      <c r="K393" s="232"/>
      <c r="L393" s="232"/>
      <c r="M393" s="232"/>
      <c r="N393" s="232"/>
      <c r="O393" s="232"/>
      <c r="P393" s="232"/>
      <c r="Q393" s="232"/>
      <c r="R393" s="232"/>
      <c r="S393" s="232"/>
      <c r="T393" s="232"/>
      <c r="U393" s="232">
        <v>12</v>
      </c>
      <c r="V393" s="232"/>
      <c r="W393" s="232"/>
      <c r="X393" s="232"/>
      <c r="Y393" s="232"/>
      <c r="Z393" s="232"/>
      <c r="AA393" s="232"/>
      <c r="AB393" s="232"/>
      <c r="AC393" s="232"/>
      <c r="AD393" s="232"/>
      <c r="AE393" s="232"/>
      <c r="AF393" s="232"/>
      <c r="AG393" s="232"/>
      <c r="AH393" s="232"/>
      <c r="AI393" s="564"/>
      <c r="AJ393" s="333"/>
      <c r="AK393" s="317"/>
      <c r="AL393" s="317"/>
      <c r="AM393" s="317"/>
      <c r="AN393" s="317"/>
      <c r="AO393" s="317"/>
      <c r="AP393" s="317"/>
      <c r="AQ393" s="317"/>
      <c r="AR393" s="322"/>
      <c r="AS393" s="322"/>
      <c r="AT393" s="322"/>
      <c r="AU393" s="322"/>
      <c r="AV393" s="322"/>
      <c r="AW393" s="322"/>
      <c r="AX393" s="233">
        <f>SUM(AJ393:AW393)</f>
        <v>0</v>
      </c>
    </row>
    <row r="394" spans="1:51" hidden="1" outlineLevel="1">
      <c r="B394" s="231" t="s">
        <v>393</v>
      </c>
      <c r="C394" s="228" t="s">
        <v>315</v>
      </c>
      <c r="D394" s="232"/>
      <c r="E394" s="232"/>
      <c r="F394" s="232"/>
      <c r="G394" s="232"/>
      <c r="H394" s="232"/>
      <c r="I394" s="232"/>
      <c r="J394" s="232"/>
      <c r="K394" s="232"/>
      <c r="L394" s="232"/>
      <c r="M394" s="232"/>
      <c r="N394" s="232"/>
      <c r="O394" s="232"/>
      <c r="P394" s="232"/>
      <c r="Q394" s="232"/>
      <c r="R394" s="232"/>
      <c r="S394" s="232"/>
      <c r="T394" s="232"/>
      <c r="U394" s="232">
        <f>U393</f>
        <v>12</v>
      </c>
      <c r="V394" s="232"/>
      <c r="W394" s="232"/>
      <c r="X394" s="232"/>
      <c r="Y394" s="232"/>
      <c r="Z394" s="232"/>
      <c r="AA394" s="232"/>
      <c r="AB394" s="232"/>
      <c r="AC394" s="232"/>
      <c r="AD394" s="232"/>
      <c r="AE394" s="232"/>
      <c r="AF394" s="232"/>
      <c r="AG394" s="232"/>
      <c r="AH394" s="232"/>
      <c r="AI394" s="564"/>
      <c r="AJ394" s="318">
        <f>AJ393</f>
        <v>0</v>
      </c>
      <c r="AK394" s="318">
        <f t="shared" ref="AK394" si="630">AK393</f>
        <v>0</v>
      </c>
      <c r="AL394" s="318">
        <f t="shared" ref="AL394" si="631">AL393</f>
        <v>0</v>
      </c>
      <c r="AM394" s="318">
        <f t="shared" ref="AM394" si="632">AM393</f>
        <v>0</v>
      </c>
      <c r="AN394" s="318">
        <f t="shared" ref="AN394" si="633">AN393</f>
        <v>0</v>
      </c>
      <c r="AO394" s="318">
        <f t="shared" ref="AO394" si="634">AO393</f>
        <v>0</v>
      </c>
      <c r="AP394" s="318">
        <f t="shared" ref="AP394" si="635">AP393</f>
        <v>0</v>
      </c>
      <c r="AQ394" s="318">
        <f t="shared" ref="AQ394" si="636">AQ393</f>
        <v>0</v>
      </c>
      <c r="AR394" s="318">
        <f t="shared" ref="AR394" si="637">AR393</f>
        <v>0</v>
      </c>
      <c r="AS394" s="318">
        <f t="shared" ref="AS394" si="638">AS393</f>
        <v>0</v>
      </c>
      <c r="AT394" s="318">
        <f t="shared" ref="AT394" si="639">AT393</f>
        <v>0</v>
      </c>
      <c r="AU394" s="318">
        <f t="shared" ref="AU394" si="640">AU393</f>
        <v>0</v>
      </c>
      <c r="AV394" s="318">
        <f t="shared" ref="AV394" si="641">AV393</f>
        <v>0</v>
      </c>
      <c r="AW394" s="318">
        <f t="shared" ref="AW394" si="642">AW393</f>
        <v>0</v>
      </c>
      <c r="AX394" s="243"/>
    </row>
    <row r="395" spans="1:51" hidden="1" outlineLevel="1">
      <c r="B395" s="250"/>
      <c r="C395" s="228"/>
      <c r="D395" s="228"/>
      <c r="E395" s="228"/>
      <c r="F395" s="228"/>
      <c r="G395" s="228"/>
      <c r="H395" s="228"/>
      <c r="I395" s="228"/>
      <c r="J395" s="228"/>
      <c r="K395" s="228"/>
      <c r="L395" s="228"/>
      <c r="M395" s="228"/>
      <c r="N395" s="228"/>
      <c r="O395" s="228"/>
      <c r="P395" s="228"/>
      <c r="Q395" s="228"/>
      <c r="R395" s="228"/>
      <c r="S395" s="228"/>
      <c r="T395" s="228"/>
      <c r="U395" s="228"/>
      <c r="V395" s="228"/>
      <c r="W395" s="228"/>
      <c r="X395" s="228"/>
      <c r="Y395" s="228"/>
      <c r="Z395" s="228"/>
      <c r="AA395" s="228"/>
      <c r="AB395" s="228"/>
      <c r="AC395" s="228"/>
      <c r="AD395" s="228"/>
      <c r="AE395" s="228"/>
      <c r="AF395" s="228"/>
      <c r="AG395" s="228"/>
      <c r="AH395" s="228"/>
      <c r="AI395" s="228"/>
      <c r="AJ395" s="319"/>
      <c r="AK395" s="332"/>
      <c r="AL395" s="332"/>
      <c r="AM395" s="332"/>
      <c r="AN395" s="332"/>
      <c r="AO395" s="332"/>
      <c r="AP395" s="332"/>
      <c r="AQ395" s="332"/>
      <c r="AR395" s="332"/>
      <c r="AS395" s="332"/>
      <c r="AT395" s="332"/>
      <c r="AU395" s="332"/>
      <c r="AV395" s="332"/>
      <c r="AW395" s="332"/>
      <c r="AX395" s="243"/>
    </row>
    <row r="396" spans="1:51" ht="30" hidden="1" outlineLevel="1">
      <c r="A396" s="396">
        <v>49</v>
      </c>
      <c r="B396" s="250" t="s">
        <v>408</v>
      </c>
      <c r="C396" s="228" t="s">
        <v>313</v>
      </c>
      <c r="D396" s="232"/>
      <c r="E396" s="232"/>
      <c r="F396" s="232"/>
      <c r="G396" s="232"/>
      <c r="H396" s="232"/>
      <c r="I396" s="232"/>
      <c r="J396" s="232"/>
      <c r="K396" s="232"/>
      <c r="L396" s="232"/>
      <c r="M396" s="232"/>
      <c r="N396" s="232"/>
      <c r="O396" s="232"/>
      <c r="P396" s="232"/>
      <c r="Q396" s="232"/>
      <c r="R396" s="232"/>
      <c r="S396" s="232"/>
      <c r="T396" s="232"/>
      <c r="U396" s="232">
        <v>12</v>
      </c>
      <c r="V396" s="232"/>
      <c r="W396" s="232"/>
      <c r="X396" s="232"/>
      <c r="Y396" s="232"/>
      <c r="Z396" s="232"/>
      <c r="AA396" s="232"/>
      <c r="AB396" s="232"/>
      <c r="AC396" s="232"/>
      <c r="AD396" s="232"/>
      <c r="AE396" s="232"/>
      <c r="AF396" s="232"/>
      <c r="AG396" s="232"/>
      <c r="AH396" s="232"/>
      <c r="AI396" s="564"/>
      <c r="AJ396" s="333"/>
      <c r="AK396" s="317"/>
      <c r="AL396" s="317"/>
      <c r="AM396" s="317"/>
      <c r="AN396" s="317"/>
      <c r="AO396" s="317"/>
      <c r="AP396" s="317"/>
      <c r="AQ396" s="317"/>
      <c r="AR396" s="322"/>
      <c r="AS396" s="322"/>
      <c r="AT396" s="322"/>
      <c r="AU396" s="322"/>
      <c r="AV396" s="322"/>
      <c r="AW396" s="322"/>
      <c r="AX396" s="233">
        <f>SUM(AJ396:AW396)</f>
        <v>0</v>
      </c>
    </row>
    <row r="397" spans="1:51" hidden="1" outlineLevel="1">
      <c r="B397" s="231" t="s">
        <v>393</v>
      </c>
      <c r="C397" s="228" t="s">
        <v>315</v>
      </c>
      <c r="D397" s="232"/>
      <c r="E397" s="232"/>
      <c r="F397" s="232"/>
      <c r="G397" s="232"/>
      <c r="H397" s="232"/>
      <c r="I397" s="232"/>
      <c r="J397" s="232"/>
      <c r="K397" s="232"/>
      <c r="L397" s="232"/>
      <c r="M397" s="232"/>
      <c r="N397" s="232"/>
      <c r="O397" s="232"/>
      <c r="P397" s="232"/>
      <c r="Q397" s="232"/>
      <c r="R397" s="232"/>
      <c r="S397" s="232"/>
      <c r="T397" s="232"/>
      <c r="U397" s="232">
        <f>U396</f>
        <v>12</v>
      </c>
      <c r="V397" s="232"/>
      <c r="W397" s="232"/>
      <c r="X397" s="232"/>
      <c r="Y397" s="232"/>
      <c r="Z397" s="232"/>
      <c r="AA397" s="232"/>
      <c r="AB397" s="232"/>
      <c r="AC397" s="232"/>
      <c r="AD397" s="232"/>
      <c r="AE397" s="232"/>
      <c r="AF397" s="232"/>
      <c r="AG397" s="232"/>
      <c r="AH397" s="232"/>
      <c r="AI397" s="564"/>
      <c r="AJ397" s="318">
        <f>AJ396</f>
        <v>0</v>
      </c>
      <c r="AK397" s="318">
        <f t="shared" ref="AK397" si="643">AK396</f>
        <v>0</v>
      </c>
      <c r="AL397" s="318">
        <f t="shared" ref="AL397" si="644">AL396</f>
        <v>0</v>
      </c>
      <c r="AM397" s="318">
        <f t="shared" ref="AM397" si="645">AM396</f>
        <v>0</v>
      </c>
      <c r="AN397" s="318">
        <f t="shared" ref="AN397" si="646">AN396</f>
        <v>0</v>
      </c>
      <c r="AO397" s="318">
        <f t="shared" ref="AO397" si="647">AO396</f>
        <v>0</v>
      </c>
      <c r="AP397" s="318">
        <f t="shared" ref="AP397" si="648">AP396</f>
        <v>0</v>
      </c>
      <c r="AQ397" s="318">
        <f t="shared" ref="AQ397" si="649">AQ396</f>
        <v>0</v>
      </c>
      <c r="AR397" s="318">
        <f t="shared" ref="AR397" si="650">AR396</f>
        <v>0</v>
      </c>
      <c r="AS397" s="318">
        <f t="shared" ref="AS397" si="651">AS396</f>
        <v>0</v>
      </c>
      <c r="AT397" s="318">
        <f t="shared" ref="AT397" si="652">AT396</f>
        <v>0</v>
      </c>
      <c r="AU397" s="318">
        <f t="shared" ref="AU397" si="653">AU396</f>
        <v>0</v>
      </c>
      <c r="AV397" s="318">
        <f t="shared" ref="AV397" si="654">AV396</f>
        <v>0</v>
      </c>
      <c r="AW397" s="318">
        <f t="shared" ref="AW397" si="655">AW396</f>
        <v>0</v>
      </c>
      <c r="AX397" s="243"/>
    </row>
    <row r="398" spans="1:51" hidden="1" outlineLevel="1">
      <c r="B398" s="1104"/>
      <c r="C398" s="242"/>
      <c r="D398" s="228"/>
      <c r="E398" s="228"/>
      <c r="F398" s="228"/>
      <c r="G398" s="228"/>
      <c r="H398" s="228"/>
      <c r="I398" s="228"/>
      <c r="J398" s="228"/>
      <c r="K398" s="228"/>
      <c r="L398" s="228"/>
      <c r="M398" s="228"/>
      <c r="N398" s="228"/>
      <c r="O398" s="228"/>
      <c r="P398" s="228"/>
      <c r="Q398" s="228"/>
      <c r="R398" s="228"/>
      <c r="S398" s="228"/>
      <c r="T398" s="228"/>
      <c r="U398" s="228"/>
      <c r="V398" s="228"/>
      <c r="W398" s="228"/>
      <c r="X398" s="228"/>
      <c r="Y398" s="228"/>
      <c r="Z398" s="228"/>
      <c r="AA398" s="228"/>
      <c r="AB398" s="228"/>
      <c r="AC398" s="228"/>
      <c r="AD398" s="228"/>
      <c r="AE398" s="228"/>
      <c r="AF398" s="228"/>
      <c r="AG398" s="228"/>
      <c r="AH398" s="228"/>
      <c r="AI398" s="228"/>
      <c r="AJ398" s="238"/>
      <c r="AK398" s="238"/>
      <c r="AL398" s="238"/>
      <c r="AM398" s="238"/>
      <c r="AN398" s="238"/>
      <c r="AO398" s="238"/>
      <c r="AP398" s="238"/>
      <c r="AQ398" s="238"/>
      <c r="AR398" s="238"/>
      <c r="AS398" s="238"/>
      <c r="AT398" s="238"/>
      <c r="AU398" s="238"/>
      <c r="AV398" s="238"/>
      <c r="AW398" s="238"/>
      <c r="AX398" s="243"/>
    </row>
    <row r="399" spans="1:51" ht="15.75">
      <c r="B399" s="263" t="s">
        <v>409</v>
      </c>
      <c r="C399" s="898"/>
      <c r="D399" s="898">
        <f>SUM(D237:D397)</f>
        <v>35589586.884871364</v>
      </c>
      <c r="E399" s="898">
        <f t="shared" ref="E399:T399" si="656">SUM(E237:E397)</f>
        <v>34579056.601764418</v>
      </c>
      <c r="F399" s="898">
        <f t="shared" si="656"/>
        <v>34582607.65927241</v>
      </c>
      <c r="G399" s="898">
        <f t="shared" si="656"/>
        <v>34582414.376165457</v>
      </c>
      <c r="H399" s="898">
        <f t="shared" si="656"/>
        <v>34582221.093058512</v>
      </c>
      <c r="I399" s="898">
        <f t="shared" si="656"/>
        <v>34394659.29937198</v>
      </c>
      <c r="J399" s="898">
        <f t="shared" si="656"/>
        <v>34394659.29937198</v>
      </c>
      <c r="K399" s="898">
        <f t="shared" si="656"/>
        <v>34392447.29937198</v>
      </c>
      <c r="L399" s="898">
        <f t="shared" si="656"/>
        <v>34328200.39796631</v>
      </c>
      <c r="M399" s="898">
        <f t="shared" si="656"/>
        <v>34265446.39796631</v>
      </c>
      <c r="N399" s="898">
        <f t="shared" si="656"/>
        <v>33859961.480147786</v>
      </c>
      <c r="O399" s="898">
        <f t="shared" si="656"/>
        <v>30806477.511957072</v>
      </c>
      <c r="P399" s="898">
        <f t="shared" si="656"/>
        <v>22220886.270504117</v>
      </c>
      <c r="Q399" s="898">
        <f t="shared" si="656"/>
        <v>22145235.270504117</v>
      </c>
      <c r="R399" s="898">
        <f t="shared" si="656"/>
        <v>16871391.708103664</v>
      </c>
      <c r="S399" s="898">
        <f t="shared" si="656"/>
        <v>15920989.233115388</v>
      </c>
      <c r="T399" s="898">
        <f t="shared" si="656"/>
        <v>8696343.2331153862</v>
      </c>
      <c r="U399" s="898"/>
      <c r="V399" s="898">
        <f>SUM(V237:V397)</f>
        <v>4091.1436427285016</v>
      </c>
      <c r="W399" s="898"/>
      <c r="X399" s="898"/>
      <c r="Y399" s="898"/>
      <c r="Z399" s="898"/>
      <c r="AA399" s="898"/>
      <c r="AB399" s="898"/>
      <c r="AC399" s="898"/>
      <c r="AD399" s="898"/>
      <c r="AE399" s="898"/>
      <c r="AF399" s="898"/>
      <c r="AG399" s="898"/>
      <c r="AH399" s="898"/>
      <c r="AI399" s="898"/>
      <c r="AJ399" s="898">
        <f>IF(AJ234="kWh",SUMPRODUCT(D237:D397,AJ237:AJ397))</f>
        <v>11061036.443570396</v>
      </c>
      <c r="AK399" s="898">
        <f>IF(AK234="kWh",SUMPRODUCT(D237:D397,AK237:AK397))</f>
        <v>2212365.4617075254</v>
      </c>
      <c r="AL399" s="898">
        <f>IF(AL234="kw",SUMPRODUCT(U237:U397,V237:V397,AL237:AL397),SUMPRODUCT(D237:D397,AL237:AL397))</f>
        <v>6886563.040067954</v>
      </c>
      <c r="AM399" s="898">
        <f>IF(AM234="kw",SUMPRODUCT(U237:U397,V237:V397,AM237:AM397),SUMPRODUCT(D237:D397,AM237:AM397))</f>
        <v>425136.03799865523</v>
      </c>
      <c r="AN399" s="898">
        <f>IF(AN234="kw",SUMPRODUCT(U237:U397,V237:V397,AN237:AN397),SUMPRODUCT(D237:D397,AN237:AN397))</f>
        <v>3061286.405938345</v>
      </c>
      <c r="AO399" s="898">
        <f>IF(AO234="kw",SUMPRODUCT(U237:U397,V237:V397,AO237:AO397),SUMPRODUCT(D237:D397,AO237:AO397))</f>
        <v>2769.2150259276946</v>
      </c>
      <c r="AP399" s="898">
        <f>IF(AP234="kw",SUMPRODUCT(U237:U397,V237:V397,AP237:AP397),SUMPRODUCT(D237:D397,AP237:AP397))</f>
        <v>0</v>
      </c>
      <c r="AQ399" s="898">
        <f>IF(AQ234="kw",SUMPRODUCT(U237:U397,V237:V397,AQ237:AQ397),SUMPRODUCT(D237:D397,AQ237:AQ397))</f>
        <v>9062.9603289399056</v>
      </c>
      <c r="AR399" s="898">
        <f>IF(AR234="kw",SUMPRODUCT(U237:U397,V237:V397,AR237:AR397),SUMPRODUCT(D237:D397,AR237:AR397))</f>
        <v>7082840</v>
      </c>
      <c r="AS399" s="898">
        <f>IF(AS234="kw",SUMPRODUCT(U237:U397,V237:V397,AS237:AS397),SUMPRODUCT(D237:D397,AS237:AS397))</f>
        <v>115246.1538498976</v>
      </c>
      <c r="AT399" s="898">
        <f>IF(AT234="kw",SUMPRODUCT(U237:U397,V237:V397,AT237:AT397),SUMPRODUCT(D237:D397,AT237:AT397))</f>
        <v>2395883.6926855897</v>
      </c>
      <c r="AU399" s="898">
        <f>IF(AU234="kw",SUMPRODUCT(U237:U397,V237:V397,AU237:AU397),SUMPRODUCT(D237:D397,AU237:AU397))</f>
        <v>2337397.4736981387</v>
      </c>
      <c r="AV399" s="898">
        <f>IF(AV234="kw",SUMPRODUCT(U237:U397,V237:V397,AV237:AV397),SUMPRODUCT(D237:D397,AV237:AV397))</f>
        <v>0</v>
      </c>
      <c r="AW399" s="898">
        <f>IF(AW234="kw",SUMPRODUCT(U237:U397,V237:V397,AW237:AW397),SUMPRODUCT(D237:D397,AW237:AW397))</f>
        <v>0</v>
      </c>
      <c r="AX399" s="265"/>
      <c r="AY399" s="1056">
        <f>SUM(AJ399:AX399)-D399</f>
        <v>0</v>
      </c>
    </row>
    <row r="400" spans="1:51" ht="15.75">
      <c r="B400" s="311" t="s">
        <v>410</v>
      </c>
      <c r="C400" s="312"/>
      <c r="D400" s="312"/>
      <c r="E400" s="312"/>
      <c r="F400" s="312"/>
      <c r="G400" s="312"/>
      <c r="H400" s="312"/>
      <c r="I400" s="312"/>
      <c r="J400" s="312"/>
      <c r="K400" s="312"/>
      <c r="L400" s="312"/>
      <c r="M400" s="312"/>
      <c r="N400" s="312"/>
      <c r="O400" s="312"/>
      <c r="P400" s="312"/>
      <c r="Q400" s="312"/>
      <c r="R400" s="312"/>
      <c r="S400" s="312"/>
      <c r="T400" s="312"/>
      <c r="U400" s="312"/>
      <c r="V400" s="312"/>
      <c r="W400" s="312"/>
      <c r="X400" s="312"/>
      <c r="Y400" s="312"/>
      <c r="Z400" s="312"/>
      <c r="AA400" s="312"/>
      <c r="AB400" s="312"/>
      <c r="AC400" s="312"/>
      <c r="AD400" s="312"/>
      <c r="AE400" s="312"/>
      <c r="AF400" s="312"/>
      <c r="AG400" s="312"/>
      <c r="AH400" s="312"/>
      <c r="AI400" s="312"/>
      <c r="AJ400" s="312">
        <f>HLOOKUP(AJ233,'2. LRAMVA Threshold'!$B$42:$Q$60,8,FALSE)</f>
        <v>8884182</v>
      </c>
      <c r="AK400" s="312">
        <f>HLOOKUP(AK233,'2. LRAMVA Threshold'!$B$42:$Q$53,8,FALSE)</f>
        <v>7652150</v>
      </c>
      <c r="AL400" s="312">
        <f>HLOOKUP(AL233,'2. LRAMVA Threshold'!$B$42:$Q$53,8,FALSE)</f>
        <v>27955828</v>
      </c>
      <c r="AM400" s="312">
        <f>HLOOKUP(AM233,'2. LRAMVA Threshold'!$B$42:$Q$53,8,FALSE)</f>
        <v>90093</v>
      </c>
      <c r="AN400" s="312">
        <f>HLOOKUP(AN233,'2. LRAMVA Threshold'!$B$42:$Q$53,8,FALSE)</f>
        <v>659732</v>
      </c>
      <c r="AO400" s="312">
        <f>HLOOKUP(AO233,'2. LRAMVA Threshold'!$B$42:$Q$53,8,FALSE)</f>
        <v>0</v>
      </c>
      <c r="AP400" s="312">
        <f>HLOOKUP(AP233,'2. LRAMVA Threshold'!$B$42:$Q$53,8,FALSE)</f>
        <v>0</v>
      </c>
      <c r="AQ400" s="312">
        <f>HLOOKUP(AQ233,'2. LRAMVA Threshold'!$B$42:$Q$53,8,FALSE)</f>
        <v>0</v>
      </c>
      <c r="AR400" s="312">
        <f>HLOOKUP(AR233,'2. LRAMVA Threshold'!$B$42:$Q$53,8,FALSE)</f>
        <v>0</v>
      </c>
      <c r="AS400" s="312">
        <f>HLOOKUP(AS233,'2. LRAMVA Threshold'!$B$42:$Q$53,8,FALSE)</f>
        <v>0</v>
      </c>
      <c r="AT400" s="312">
        <f>HLOOKUP(AT233,'2. LRAMVA Threshold'!$B$42:$Q$53,8,FALSE)</f>
        <v>0</v>
      </c>
      <c r="AU400" s="312">
        <f>HLOOKUP(AU233,'2. LRAMVA Threshold'!$B$42:$Q$53,8,FALSE)</f>
        <v>0</v>
      </c>
      <c r="AV400" s="312">
        <f>HLOOKUP(AV233,'2. LRAMVA Threshold'!$B$42:$Q$53,8,FALSE)</f>
        <v>0</v>
      </c>
      <c r="AW400" s="312">
        <f>HLOOKUP(AW233,'2. LRAMVA Threshold'!$B$42:$Q$53,8,FALSE)</f>
        <v>0</v>
      </c>
      <c r="AX400" s="313"/>
    </row>
    <row r="401" spans="2:53">
      <c r="B401" s="1175"/>
      <c r="C401" s="1100"/>
      <c r="D401" s="899"/>
      <c r="E401" s="899"/>
      <c r="F401" s="899"/>
      <c r="G401" s="899"/>
      <c r="H401" s="899"/>
      <c r="I401" s="899"/>
      <c r="J401" s="899"/>
      <c r="K401" s="899"/>
      <c r="L401" s="899"/>
      <c r="M401" s="899"/>
      <c r="N401" s="899"/>
      <c r="O401" s="899"/>
      <c r="P401" s="899"/>
      <c r="Q401" s="899"/>
      <c r="R401" s="899"/>
      <c r="S401" s="899"/>
      <c r="T401" s="899"/>
      <c r="U401" s="899"/>
      <c r="V401" s="1101"/>
      <c r="W401" s="899"/>
      <c r="X401" s="899"/>
      <c r="Y401" s="899"/>
      <c r="Z401" s="1102"/>
      <c r="AA401" s="1102"/>
      <c r="AB401" s="1102"/>
      <c r="AC401" s="1102"/>
      <c r="AD401" s="899"/>
      <c r="AE401" s="899"/>
      <c r="AF401" s="899"/>
      <c r="AG401" s="899"/>
      <c r="AH401" s="899"/>
      <c r="AI401" s="899"/>
      <c r="AJ401" s="1103"/>
      <c r="AK401" s="1103"/>
      <c r="AL401" s="1103"/>
      <c r="AM401" s="1103"/>
      <c r="AN401" s="1103"/>
      <c r="AO401" s="1103"/>
      <c r="AP401" s="1103"/>
      <c r="AQ401" s="1103"/>
      <c r="AR401" s="1103"/>
      <c r="AS401" s="1103"/>
      <c r="AT401" s="1103"/>
      <c r="AU401" s="1103"/>
      <c r="AV401" s="1103"/>
      <c r="AW401" s="1103"/>
      <c r="AX401" s="1176"/>
    </row>
    <row r="402" spans="2:53">
      <c r="B402" s="260" t="s">
        <v>411</v>
      </c>
      <c r="C402" s="272"/>
      <c r="D402" s="272"/>
      <c r="E402" s="299"/>
      <c r="F402" s="299"/>
      <c r="G402" s="299"/>
      <c r="H402" s="299"/>
      <c r="I402" s="299"/>
      <c r="J402" s="299"/>
      <c r="K402" s="299"/>
      <c r="L402" s="299"/>
      <c r="M402" s="299"/>
      <c r="N402" s="299"/>
      <c r="O402" s="299"/>
      <c r="P402" s="299"/>
      <c r="Q402" s="299"/>
      <c r="R402" s="299"/>
      <c r="S402" s="299"/>
      <c r="T402" s="299"/>
      <c r="U402" s="299"/>
      <c r="V402" s="228"/>
      <c r="W402" s="274"/>
      <c r="X402" s="274"/>
      <c r="Y402" s="274"/>
      <c r="Z402" s="273"/>
      <c r="AA402" s="273"/>
      <c r="AB402" s="273"/>
      <c r="AC402" s="273"/>
      <c r="AD402" s="274"/>
      <c r="AE402" s="274"/>
      <c r="AF402" s="274"/>
      <c r="AG402" s="274"/>
      <c r="AH402" s="274"/>
      <c r="AI402" s="274"/>
      <c r="AJ402" s="621">
        <f>HLOOKUP(AJ$35,'3.  Distribution Rates'!$C$122:$P$135,8,FALSE)</f>
        <v>0</v>
      </c>
      <c r="AK402" s="621">
        <f>HLOOKUP(AK$35,'3.  Distribution Rates'!$C$122:$P$135,8,FALSE)</f>
        <v>0</v>
      </c>
      <c r="AL402" s="275">
        <f>HLOOKUP(AL$35,'3.  Distribution Rates'!$C$122:$P$135,8,FALSE)</f>
        <v>0</v>
      </c>
      <c r="AM402" s="275">
        <f>HLOOKUP(AM$35,'3.  Distribution Rates'!$C$122:$P$135,8,FALSE)</f>
        <v>0</v>
      </c>
      <c r="AN402" s="275">
        <f>HLOOKUP(AN$35,'3.  Distribution Rates'!$C$122:$P$135,8,FALSE)</f>
        <v>0</v>
      </c>
      <c r="AO402" s="275">
        <f>HLOOKUP(AO$35,'3.  Distribution Rates'!$C$122:$P$135,8,FALSE)</f>
        <v>0</v>
      </c>
      <c r="AP402" s="275">
        <f>HLOOKUP(AP$35,'3.  Distribution Rates'!$C$122:$P$135,8,FALSE)</f>
        <v>0</v>
      </c>
      <c r="AQ402" s="275">
        <f>HLOOKUP(AQ$35,'3.  Distribution Rates'!$C$122:$P$135,8,FALSE)</f>
        <v>0</v>
      </c>
      <c r="AR402" s="275">
        <f>HLOOKUP(AR$35,'3.  Distribution Rates'!$C$122:$P$135,8,FALSE)</f>
        <v>0</v>
      </c>
      <c r="AS402" s="275">
        <f>HLOOKUP(AS$35,'3.  Distribution Rates'!$C$122:$P$135,8,FALSE)</f>
        <v>0</v>
      </c>
      <c r="AT402" s="275">
        <f>HLOOKUP(AT$35,'3.  Distribution Rates'!$C$122:$P$135,8,FALSE)</f>
        <v>0</v>
      </c>
      <c r="AU402" s="275">
        <f>HLOOKUP(AU$35,'3.  Distribution Rates'!$C$122:$P$135,8,FALSE)</f>
        <v>0</v>
      </c>
      <c r="AV402" s="275">
        <f>HLOOKUP(AV$35,'3.  Distribution Rates'!$C$122:$P$135,8,FALSE)</f>
        <v>0</v>
      </c>
      <c r="AW402" s="275">
        <f>HLOOKUP(AW$35,'3.  Distribution Rates'!$C$122:$P$135,8,FALSE)</f>
        <v>0</v>
      </c>
      <c r="AX402" s="300"/>
      <c r="AY402" s="275"/>
      <c r="AZ402" s="275"/>
      <c r="BA402" s="275"/>
    </row>
    <row r="403" spans="2:53">
      <c r="B403" s="260" t="s">
        <v>412</v>
      </c>
      <c r="C403" s="277"/>
      <c r="D403" s="220"/>
      <c r="E403" s="217"/>
      <c r="F403" s="217"/>
      <c r="G403" s="217"/>
      <c r="H403" s="217"/>
      <c r="I403" s="217"/>
      <c r="J403" s="217"/>
      <c r="K403" s="217"/>
      <c r="L403" s="217"/>
      <c r="M403" s="217"/>
      <c r="N403" s="217"/>
      <c r="O403" s="217"/>
      <c r="P403" s="217"/>
      <c r="Q403" s="217"/>
      <c r="R403" s="217"/>
      <c r="S403" s="217"/>
      <c r="T403" s="217"/>
      <c r="U403" s="217"/>
      <c r="V403" s="228"/>
      <c r="W403" s="217"/>
      <c r="X403" s="217"/>
      <c r="Y403" s="217"/>
      <c r="Z403" s="220"/>
      <c r="AA403" s="220"/>
      <c r="AB403" s="220"/>
      <c r="AC403" s="220"/>
      <c r="AD403" s="217"/>
      <c r="AE403" s="217"/>
      <c r="AF403" s="217"/>
      <c r="AG403" s="217"/>
      <c r="AH403" s="217"/>
      <c r="AI403" s="217"/>
      <c r="AJ403" s="301">
        <f>'4.  2011-2014 LRAM'!AO139*AJ402</f>
        <v>0</v>
      </c>
      <c r="AK403" s="301">
        <f>'4.  2011-2014 LRAM'!AP139*AK402</f>
        <v>0</v>
      </c>
      <c r="AL403" s="301">
        <f>'4.  2011-2014 LRAM'!AQ139*AL402</f>
        <v>0</v>
      </c>
      <c r="AM403" s="301">
        <f>'4.  2011-2014 LRAM'!AR139*AM402</f>
        <v>0</v>
      </c>
      <c r="AN403" s="301">
        <f>'4.  2011-2014 LRAM'!AS139*AN402</f>
        <v>0</v>
      </c>
      <c r="AO403" s="301">
        <f>'4.  2011-2014 LRAM'!AT139*AO402</f>
        <v>0</v>
      </c>
      <c r="AP403" s="301">
        <f>'4.  2011-2014 LRAM'!AU139*AP402</f>
        <v>0</v>
      </c>
      <c r="AQ403" s="301">
        <f>'4.  2011-2014 LRAM'!AV139*AQ402</f>
        <v>0</v>
      </c>
      <c r="AR403" s="301">
        <f>'4.  2011-2014 LRAM'!AW139*AR402</f>
        <v>0</v>
      </c>
      <c r="AS403" s="301">
        <f>'4.  2011-2014 LRAM'!AX139*AS402</f>
        <v>0</v>
      </c>
      <c r="AT403" s="301">
        <f>'4.  2011-2014 LRAM'!AY139*AT402</f>
        <v>0</v>
      </c>
      <c r="AU403" s="301">
        <f>'4.  2011-2014 LRAM'!AZ139*AU402</f>
        <v>0</v>
      </c>
      <c r="AV403" s="301">
        <f>'4.  2011-2014 LRAM'!BA139*AV402</f>
        <v>0</v>
      </c>
      <c r="AW403" s="301">
        <f>'4.  2011-2014 LRAM'!BB139*AW402</f>
        <v>0</v>
      </c>
      <c r="AX403" s="472">
        <f>SUM(AJ403:AW403)</f>
        <v>0</v>
      </c>
    </row>
    <row r="404" spans="2:53">
      <c r="B404" s="260" t="s">
        <v>413</v>
      </c>
      <c r="C404" s="277"/>
      <c r="D404" s="220"/>
      <c r="E404" s="217"/>
      <c r="F404" s="217"/>
      <c r="G404" s="217"/>
      <c r="H404" s="217"/>
      <c r="I404" s="217"/>
      <c r="J404" s="217"/>
      <c r="K404" s="217"/>
      <c r="L404" s="217"/>
      <c r="M404" s="217"/>
      <c r="N404" s="217"/>
      <c r="O404" s="217"/>
      <c r="P404" s="217"/>
      <c r="Q404" s="217"/>
      <c r="R404" s="217"/>
      <c r="S404" s="217"/>
      <c r="T404" s="217"/>
      <c r="U404" s="217"/>
      <c r="V404" s="228"/>
      <c r="W404" s="217"/>
      <c r="X404" s="217"/>
      <c r="Y404" s="217"/>
      <c r="Z404" s="220"/>
      <c r="AA404" s="220"/>
      <c r="AB404" s="220"/>
      <c r="AC404" s="220"/>
      <c r="AD404" s="217"/>
      <c r="AE404" s="217"/>
      <c r="AF404" s="217"/>
      <c r="AG404" s="217"/>
      <c r="AH404" s="217"/>
      <c r="AI404" s="217"/>
      <c r="AJ404" s="301">
        <f>'4.  2011-2014 LRAM'!AO278*AJ402</f>
        <v>0</v>
      </c>
      <c r="AK404" s="301">
        <f>'4.  2011-2014 LRAM'!AP278*AK402</f>
        <v>0</v>
      </c>
      <c r="AL404" s="301">
        <f>'4.  2011-2014 LRAM'!AQ278*AL402</f>
        <v>0</v>
      </c>
      <c r="AM404" s="301">
        <f>'4.  2011-2014 LRAM'!AR278*AM402</f>
        <v>0</v>
      </c>
      <c r="AN404" s="301">
        <f>'4.  2011-2014 LRAM'!AS278*AN402</f>
        <v>0</v>
      </c>
      <c r="AO404" s="301">
        <f>'4.  2011-2014 LRAM'!AT278*AO402</f>
        <v>0</v>
      </c>
      <c r="AP404" s="301">
        <f>'4.  2011-2014 LRAM'!AU278*AP402</f>
        <v>0</v>
      </c>
      <c r="AQ404" s="301">
        <f>'4.  2011-2014 LRAM'!AV278*AQ402</f>
        <v>0</v>
      </c>
      <c r="AR404" s="301">
        <f>'4.  2011-2014 LRAM'!AW278*AR402</f>
        <v>0</v>
      </c>
      <c r="AS404" s="301">
        <f>'4.  2011-2014 LRAM'!AX278*AS402</f>
        <v>0</v>
      </c>
      <c r="AT404" s="301">
        <f>'4.  2011-2014 LRAM'!AY278*AT402</f>
        <v>0</v>
      </c>
      <c r="AU404" s="301">
        <f>'4.  2011-2014 LRAM'!AZ278*AU402</f>
        <v>0</v>
      </c>
      <c r="AV404" s="301">
        <f>'4.  2011-2014 LRAM'!BA278*AV402</f>
        <v>0</v>
      </c>
      <c r="AW404" s="301">
        <f>'4.  2011-2014 LRAM'!BB278*AW402</f>
        <v>0</v>
      </c>
      <c r="AX404" s="472">
        <f>SUM(AJ404:AW404)</f>
        <v>0</v>
      </c>
    </row>
    <row r="405" spans="2:53">
      <c r="B405" s="260" t="s">
        <v>414</v>
      </c>
      <c r="C405" s="277"/>
      <c r="D405" s="220"/>
      <c r="E405" s="217"/>
      <c r="F405" s="217"/>
      <c r="G405" s="217"/>
      <c r="H405" s="217"/>
      <c r="I405" s="217"/>
      <c r="J405" s="217"/>
      <c r="K405" s="217"/>
      <c r="L405" s="217"/>
      <c r="M405" s="217"/>
      <c r="N405" s="217"/>
      <c r="O405" s="217"/>
      <c r="P405" s="217"/>
      <c r="Q405" s="217"/>
      <c r="R405" s="217"/>
      <c r="S405" s="217"/>
      <c r="T405" s="217"/>
      <c r="U405" s="217"/>
      <c r="V405" s="228"/>
      <c r="W405" s="217"/>
      <c r="X405" s="217"/>
      <c r="Y405" s="217"/>
      <c r="Z405" s="220"/>
      <c r="AA405" s="220"/>
      <c r="AB405" s="220"/>
      <c r="AC405" s="220"/>
      <c r="AD405" s="217"/>
      <c r="AE405" s="217"/>
      <c r="AF405" s="217"/>
      <c r="AG405" s="217"/>
      <c r="AH405" s="217"/>
      <c r="AI405" s="217"/>
      <c r="AJ405" s="301">
        <f>'4.  2011-2014 LRAM'!AO423*AJ402</f>
        <v>0</v>
      </c>
      <c r="AK405" s="301">
        <f>'4.  2011-2014 LRAM'!AP423*AK402</f>
        <v>0</v>
      </c>
      <c r="AL405" s="301">
        <f>'4.  2011-2014 LRAM'!AQ423*AL402</f>
        <v>0</v>
      </c>
      <c r="AM405" s="301">
        <f>'4.  2011-2014 LRAM'!AR423*AM402</f>
        <v>0</v>
      </c>
      <c r="AN405" s="301">
        <f>'4.  2011-2014 LRAM'!AS423*AN402</f>
        <v>0</v>
      </c>
      <c r="AO405" s="301">
        <f>'4.  2011-2014 LRAM'!AT423*AO402</f>
        <v>0</v>
      </c>
      <c r="AP405" s="301">
        <f>'4.  2011-2014 LRAM'!AU423*AP402</f>
        <v>0</v>
      </c>
      <c r="AQ405" s="301">
        <f>'4.  2011-2014 LRAM'!AV423*AQ402</f>
        <v>0</v>
      </c>
      <c r="AR405" s="301">
        <f>'4.  2011-2014 LRAM'!AW423*AR402</f>
        <v>0</v>
      </c>
      <c r="AS405" s="301">
        <f>'4.  2011-2014 LRAM'!AX423*AS402</f>
        <v>0</v>
      </c>
      <c r="AT405" s="301">
        <f>'4.  2011-2014 LRAM'!AY423*AT402</f>
        <v>0</v>
      </c>
      <c r="AU405" s="301">
        <f>'4.  2011-2014 LRAM'!AZ423*AU402</f>
        <v>0</v>
      </c>
      <c r="AV405" s="301">
        <f>'4.  2011-2014 LRAM'!BA423*AV402</f>
        <v>0</v>
      </c>
      <c r="AW405" s="301">
        <f>'4.  2011-2014 LRAM'!BB423*AW402</f>
        <v>0</v>
      </c>
      <c r="AX405" s="472">
        <f>SUM(AJ405:AW405)</f>
        <v>0</v>
      </c>
    </row>
    <row r="406" spans="2:53">
      <c r="B406" s="260" t="s">
        <v>415</v>
      </c>
      <c r="C406" s="277"/>
      <c r="D406" s="220"/>
      <c r="E406" s="217"/>
      <c r="F406" s="217"/>
      <c r="G406" s="217"/>
      <c r="H406" s="217"/>
      <c r="I406" s="217"/>
      <c r="J406" s="217"/>
      <c r="K406" s="217"/>
      <c r="L406" s="217"/>
      <c r="M406" s="217"/>
      <c r="N406" s="217"/>
      <c r="O406" s="217"/>
      <c r="P406" s="217"/>
      <c r="Q406" s="217"/>
      <c r="R406" s="217"/>
      <c r="S406" s="217"/>
      <c r="T406" s="217"/>
      <c r="U406" s="217"/>
      <c r="V406" s="228"/>
      <c r="W406" s="217"/>
      <c r="X406" s="217"/>
      <c r="Y406" s="217"/>
      <c r="Z406" s="220"/>
      <c r="AA406" s="220"/>
      <c r="AB406" s="220"/>
      <c r="AC406" s="220"/>
      <c r="AD406" s="217"/>
      <c r="AE406" s="217"/>
      <c r="AF406" s="217"/>
      <c r="AG406" s="217"/>
      <c r="AH406" s="217"/>
      <c r="AI406" s="217"/>
      <c r="AJ406" s="301">
        <f>'4.  2011-2014 LRAM'!AO564*AJ402</f>
        <v>0</v>
      </c>
      <c r="AK406" s="301">
        <f>'4.  2011-2014 LRAM'!AP564*AK402</f>
        <v>0</v>
      </c>
      <c r="AL406" s="301">
        <f>'4.  2011-2014 LRAM'!AQ564*AL402</f>
        <v>0</v>
      </c>
      <c r="AM406" s="301">
        <f>'4.  2011-2014 LRAM'!AR564*AM402</f>
        <v>0</v>
      </c>
      <c r="AN406" s="301">
        <f>'4.  2011-2014 LRAM'!AS564*AN402</f>
        <v>0</v>
      </c>
      <c r="AO406" s="301">
        <f>'4.  2011-2014 LRAM'!AT564*AO402</f>
        <v>0</v>
      </c>
      <c r="AP406" s="301">
        <f>'4.  2011-2014 LRAM'!AU564*AP402</f>
        <v>0</v>
      </c>
      <c r="AQ406" s="301">
        <f>'4.  2011-2014 LRAM'!AV564*AQ402</f>
        <v>0</v>
      </c>
      <c r="AR406" s="301">
        <f>'4.  2011-2014 LRAM'!AW564*AR402</f>
        <v>0</v>
      </c>
      <c r="AS406" s="301">
        <f>'4.  2011-2014 LRAM'!AX564*AS402</f>
        <v>0</v>
      </c>
      <c r="AT406" s="301">
        <f>'4.  2011-2014 LRAM'!AY564*AT402</f>
        <v>0</v>
      </c>
      <c r="AU406" s="301">
        <f>'4.  2011-2014 LRAM'!AZ564*AU402</f>
        <v>0</v>
      </c>
      <c r="AV406" s="301">
        <f>'4.  2011-2014 LRAM'!BA564*AV402</f>
        <v>0</v>
      </c>
      <c r="AW406" s="301">
        <f>'4.  2011-2014 LRAM'!BB564*AW402</f>
        <v>0</v>
      </c>
      <c r="AX406" s="472">
        <f t="shared" ref="AX406:AX408" si="657">SUM(AJ406:AW406)</f>
        <v>0</v>
      </c>
    </row>
    <row r="407" spans="2:53">
      <c r="B407" s="260" t="s">
        <v>416</v>
      </c>
      <c r="C407" s="277"/>
      <c r="D407" s="220"/>
      <c r="E407" s="217"/>
      <c r="F407" s="217"/>
      <c r="G407" s="217"/>
      <c r="H407" s="217"/>
      <c r="I407" s="217"/>
      <c r="J407" s="217"/>
      <c r="K407" s="217"/>
      <c r="L407" s="217"/>
      <c r="M407" s="217"/>
      <c r="N407" s="217"/>
      <c r="O407" s="217"/>
      <c r="P407" s="217"/>
      <c r="Q407" s="217"/>
      <c r="R407" s="217"/>
      <c r="S407" s="217"/>
      <c r="T407" s="217"/>
      <c r="U407" s="217"/>
      <c r="V407" s="228"/>
      <c r="W407" s="217"/>
      <c r="X407" s="217"/>
      <c r="Y407" s="217"/>
      <c r="Z407" s="220"/>
      <c r="AA407" s="220"/>
      <c r="AB407" s="220"/>
      <c r="AC407" s="220"/>
      <c r="AD407" s="217"/>
      <c r="AE407" s="217"/>
      <c r="AF407" s="217"/>
      <c r="AG407" s="217"/>
      <c r="AH407" s="217"/>
      <c r="AI407" s="217"/>
      <c r="AJ407" s="301">
        <f>AJ212*AJ402</f>
        <v>0</v>
      </c>
      <c r="AK407" s="301">
        <f t="shared" ref="AK407:AW407" si="658">AK212*AK402</f>
        <v>0</v>
      </c>
      <c r="AL407" s="301">
        <f t="shared" si="658"/>
        <v>0</v>
      </c>
      <c r="AM407" s="301">
        <f t="shared" si="658"/>
        <v>0</v>
      </c>
      <c r="AN407" s="301">
        <f t="shared" si="658"/>
        <v>0</v>
      </c>
      <c r="AO407" s="301">
        <f t="shared" si="658"/>
        <v>0</v>
      </c>
      <c r="AP407" s="301">
        <f t="shared" si="658"/>
        <v>0</v>
      </c>
      <c r="AQ407" s="301">
        <f t="shared" si="658"/>
        <v>0</v>
      </c>
      <c r="AR407" s="301">
        <f t="shared" si="658"/>
        <v>0</v>
      </c>
      <c r="AS407" s="301">
        <f t="shared" si="658"/>
        <v>0</v>
      </c>
      <c r="AT407" s="301">
        <f t="shared" si="658"/>
        <v>0</v>
      </c>
      <c r="AU407" s="301">
        <f t="shared" si="658"/>
        <v>0</v>
      </c>
      <c r="AV407" s="301">
        <f t="shared" si="658"/>
        <v>0</v>
      </c>
      <c r="AW407" s="301">
        <f t="shared" si="658"/>
        <v>0</v>
      </c>
      <c r="AX407" s="472">
        <f t="shared" si="657"/>
        <v>0</v>
      </c>
    </row>
    <row r="408" spans="2:53">
      <c r="B408" s="260" t="s">
        <v>417</v>
      </c>
      <c r="C408" s="277"/>
      <c r="D408" s="220"/>
      <c r="E408" s="217"/>
      <c r="F408" s="217"/>
      <c r="G408" s="217"/>
      <c r="H408" s="217"/>
      <c r="I408" s="217"/>
      <c r="J408" s="217"/>
      <c r="K408" s="217"/>
      <c r="L408" s="217"/>
      <c r="M408" s="217"/>
      <c r="N408" s="217"/>
      <c r="O408" s="217"/>
      <c r="P408" s="217"/>
      <c r="Q408" s="217"/>
      <c r="R408" s="217"/>
      <c r="S408" s="217"/>
      <c r="T408" s="217"/>
      <c r="U408" s="217"/>
      <c r="V408" s="228"/>
      <c r="W408" s="217"/>
      <c r="X408" s="217"/>
      <c r="Y408" s="217"/>
      <c r="Z408" s="220"/>
      <c r="AA408" s="220"/>
      <c r="AB408" s="220"/>
      <c r="AC408" s="220"/>
      <c r="AD408" s="217"/>
      <c r="AE408" s="217"/>
      <c r="AF408" s="217"/>
      <c r="AG408" s="217"/>
      <c r="AH408" s="217"/>
      <c r="AI408" s="217"/>
      <c r="AJ408" s="301">
        <f>AJ399*AJ402</f>
        <v>0</v>
      </c>
      <c r="AK408" s="301">
        <f t="shared" ref="AK408:AW408" si="659">AK399*AK402</f>
        <v>0</v>
      </c>
      <c r="AL408" s="301">
        <f t="shared" si="659"/>
        <v>0</v>
      </c>
      <c r="AM408" s="301">
        <f t="shared" si="659"/>
        <v>0</v>
      </c>
      <c r="AN408" s="301">
        <f t="shared" si="659"/>
        <v>0</v>
      </c>
      <c r="AO408" s="301">
        <f t="shared" si="659"/>
        <v>0</v>
      </c>
      <c r="AP408" s="301">
        <f t="shared" si="659"/>
        <v>0</v>
      </c>
      <c r="AQ408" s="301">
        <f t="shared" si="659"/>
        <v>0</v>
      </c>
      <c r="AR408" s="301">
        <f t="shared" si="659"/>
        <v>0</v>
      </c>
      <c r="AS408" s="301">
        <f t="shared" si="659"/>
        <v>0</v>
      </c>
      <c r="AT408" s="301">
        <f t="shared" si="659"/>
        <v>0</v>
      </c>
      <c r="AU408" s="301">
        <f t="shared" si="659"/>
        <v>0</v>
      </c>
      <c r="AV408" s="301">
        <f t="shared" si="659"/>
        <v>0</v>
      </c>
      <c r="AW408" s="301">
        <f t="shared" si="659"/>
        <v>0</v>
      </c>
      <c r="AX408" s="472">
        <f t="shared" si="657"/>
        <v>0</v>
      </c>
    </row>
    <row r="409" spans="2:53" ht="15.75">
      <c r="B409" s="281" t="s">
        <v>418</v>
      </c>
      <c r="C409" s="277"/>
      <c r="D409" s="240"/>
      <c r="E409" s="269"/>
      <c r="F409" s="269"/>
      <c r="G409" s="269"/>
      <c r="H409" s="269"/>
      <c r="I409" s="269"/>
      <c r="J409" s="269"/>
      <c r="K409" s="269"/>
      <c r="L409" s="269"/>
      <c r="M409" s="269"/>
      <c r="N409" s="269"/>
      <c r="O409" s="269"/>
      <c r="P409" s="269"/>
      <c r="Q409" s="269"/>
      <c r="R409" s="269"/>
      <c r="S409" s="269"/>
      <c r="T409" s="269"/>
      <c r="U409" s="269"/>
      <c r="V409" s="237"/>
      <c r="W409" s="269"/>
      <c r="X409" s="269"/>
      <c r="Y409" s="269"/>
      <c r="Z409" s="240"/>
      <c r="AA409" s="240"/>
      <c r="AB409" s="240"/>
      <c r="AC409" s="240"/>
      <c r="AD409" s="269"/>
      <c r="AE409" s="269"/>
      <c r="AF409" s="269"/>
      <c r="AG409" s="269"/>
      <c r="AH409" s="269"/>
      <c r="AI409" s="269"/>
      <c r="AJ409" s="278">
        <f>SUM(AJ403:AJ408)</f>
        <v>0</v>
      </c>
      <c r="AK409" s="278">
        <f t="shared" ref="AK409:AP409" si="660">SUM(AK403:AK408)</f>
        <v>0</v>
      </c>
      <c r="AL409" s="278">
        <f t="shared" si="660"/>
        <v>0</v>
      </c>
      <c r="AM409" s="278">
        <f t="shared" si="660"/>
        <v>0</v>
      </c>
      <c r="AN409" s="278">
        <f t="shared" si="660"/>
        <v>0</v>
      </c>
      <c r="AO409" s="278">
        <f t="shared" si="660"/>
        <v>0</v>
      </c>
      <c r="AP409" s="278">
        <f t="shared" si="660"/>
        <v>0</v>
      </c>
      <c r="AQ409" s="278">
        <f>SUM(AQ403:AQ408)</f>
        <v>0</v>
      </c>
      <c r="AR409" s="278">
        <f t="shared" ref="AR409:AW409" si="661">SUM(AR403:AR408)</f>
        <v>0</v>
      </c>
      <c r="AS409" s="278">
        <f t="shared" si="661"/>
        <v>0</v>
      </c>
      <c r="AT409" s="278">
        <f t="shared" si="661"/>
        <v>0</v>
      </c>
      <c r="AU409" s="278">
        <f t="shared" si="661"/>
        <v>0</v>
      </c>
      <c r="AV409" s="278">
        <f t="shared" si="661"/>
        <v>0</v>
      </c>
      <c r="AW409" s="278">
        <f t="shared" si="661"/>
        <v>0</v>
      </c>
      <c r="AX409" s="315">
        <f>SUM(AX403:AX408)</f>
        <v>0</v>
      </c>
    </row>
    <row r="410" spans="2:53" ht="15.75">
      <c r="B410" s="281" t="s">
        <v>419</v>
      </c>
      <c r="C410" s="277"/>
      <c r="D410" s="282"/>
      <c r="E410" s="269"/>
      <c r="F410" s="269"/>
      <c r="G410" s="269"/>
      <c r="H410" s="269"/>
      <c r="I410" s="269"/>
      <c r="J410" s="269"/>
      <c r="K410" s="269"/>
      <c r="L410" s="269"/>
      <c r="M410" s="269"/>
      <c r="N410" s="269"/>
      <c r="O410" s="269"/>
      <c r="P410" s="269"/>
      <c r="Q410" s="269"/>
      <c r="R410" s="269"/>
      <c r="S410" s="269"/>
      <c r="T410" s="269"/>
      <c r="U410" s="269"/>
      <c r="V410" s="237"/>
      <c r="W410" s="269"/>
      <c r="X410" s="269"/>
      <c r="Y410" s="269"/>
      <c r="Z410" s="240"/>
      <c r="AA410" s="240"/>
      <c r="AB410" s="240"/>
      <c r="AC410" s="240"/>
      <c r="AD410" s="269"/>
      <c r="AE410" s="269"/>
      <c r="AF410" s="269"/>
      <c r="AG410" s="269"/>
      <c r="AH410" s="269"/>
      <c r="AI410" s="269"/>
      <c r="AJ410" s="279">
        <f>AJ400*AJ402</f>
        <v>0</v>
      </c>
      <c r="AK410" s="279">
        <f t="shared" ref="AK410:AP410" si="662">AK400*AK402</f>
        <v>0</v>
      </c>
      <c r="AL410" s="279">
        <f t="shared" si="662"/>
        <v>0</v>
      </c>
      <c r="AM410" s="279">
        <f t="shared" si="662"/>
        <v>0</v>
      </c>
      <c r="AN410" s="279">
        <f t="shared" si="662"/>
        <v>0</v>
      </c>
      <c r="AO410" s="279">
        <f t="shared" si="662"/>
        <v>0</v>
      </c>
      <c r="AP410" s="279">
        <f t="shared" si="662"/>
        <v>0</v>
      </c>
      <c r="AQ410" s="279">
        <f>AQ400*AQ402</f>
        <v>0</v>
      </c>
      <c r="AR410" s="279">
        <f t="shared" ref="AR410:AW410" si="663">AR400*AR402</f>
        <v>0</v>
      </c>
      <c r="AS410" s="279">
        <f t="shared" si="663"/>
        <v>0</v>
      </c>
      <c r="AT410" s="279">
        <f t="shared" si="663"/>
        <v>0</v>
      </c>
      <c r="AU410" s="279">
        <f t="shared" si="663"/>
        <v>0</v>
      </c>
      <c r="AV410" s="279">
        <f t="shared" si="663"/>
        <v>0</v>
      </c>
      <c r="AW410" s="279">
        <f t="shared" si="663"/>
        <v>0</v>
      </c>
      <c r="AX410" s="315">
        <f>SUM(AJ410:AW410)</f>
        <v>0</v>
      </c>
    </row>
    <row r="411" spans="2:53" ht="15.75">
      <c r="B411" s="281" t="s">
        <v>420</v>
      </c>
      <c r="C411" s="277"/>
      <c r="D411" s="282"/>
      <c r="E411" s="269"/>
      <c r="F411" s="269"/>
      <c r="G411" s="269"/>
      <c r="H411" s="269"/>
      <c r="I411" s="269"/>
      <c r="J411" s="269"/>
      <c r="K411" s="269"/>
      <c r="L411" s="269"/>
      <c r="M411" s="269"/>
      <c r="N411" s="269"/>
      <c r="O411" s="269"/>
      <c r="P411" s="269"/>
      <c r="Q411" s="269"/>
      <c r="R411" s="269"/>
      <c r="S411" s="269"/>
      <c r="T411" s="269"/>
      <c r="U411" s="269"/>
      <c r="V411" s="237"/>
      <c r="W411" s="269"/>
      <c r="X411" s="269"/>
      <c r="Y411" s="269"/>
      <c r="Z411" s="282"/>
      <c r="AA411" s="282"/>
      <c r="AB411" s="282"/>
      <c r="AC411" s="282"/>
      <c r="AD411" s="269"/>
      <c r="AE411" s="269"/>
      <c r="AF411" s="269"/>
      <c r="AG411" s="269"/>
      <c r="AH411" s="269"/>
      <c r="AI411" s="269"/>
      <c r="AJ411" s="283"/>
      <c r="AK411" s="283"/>
      <c r="AL411" s="283"/>
      <c r="AM411" s="283"/>
      <c r="AN411" s="283"/>
      <c r="AO411" s="283"/>
      <c r="AP411" s="283"/>
      <c r="AQ411" s="283"/>
      <c r="AR411" s="283"/>
      <c r="AS411" s="283"/>
      <c r="AT411" s="283"/>
      <c r="AU411" s="283"/>
      <c r="AV411" s="283"/>
      <c r="AW411" s="283"/>
      <c r="AX411" s="315">
        <f>AX409-AX410</f>
        <v>0</v>
      </c>
    </row>
    <row r="412" spans="2:53">
      <c r="B412" s="260"/>
      <c r="C412" s="282"/>
      <c r="D412" s="282"/>
      <c r="E412" s="269"/>
      <c r="F412" s="269"/>
      <c r="G412" s="269"/>
      <c r="H412" s="269"/>
      <c r="I412" s="269"/>
      <c r="J412" s="269"/>
      <c r="K412" s="269"/>
      <c r="L412" s="269"/>
      <c r="M412" s="269"/>
      <c r="N412" s="269"/>
      <c r="O412" s="269"/>
      <c r="P412" s="269"/>
      <c r="Q412" s="269"/>
      <c r="R412" s="269"/>
      <c r="S412" s="269"/>
      <c r="T412" s="269"/>
      <c r="U412" s="269"/>
      <c r="V412" s="237"/>
      <c r="W412" s="269"/>
      <c r="X412" s="269"/>
      <c r="Y412" s="269"/>
      <c r="Z412" s="282"/>
      <c r="AA412" s="277"/>
      <c r="AB412" s="282"/>
      <c r="AC412" s="282"/>
      <c r="AD412" s="269"/>
      <c r="AE412" s="269"/>
      <c r="AF412" s="269"/>
      <c r="AG412" s="269"/>
      <c r="AH412" s="269"/>
      <c r="AI412" s="269"/>
      <c r="AJ412" s="284"/>
      <c r="AK412" s="284"/>
      <c r="AL412" s="284"/>
      <c r="AM412" s="284"/>
      <c r="AN412" s="284"/>
      <c r="AO412" s="284"/>
      <c r="AP412" s="284"/>
      <c r="AQ412" s="284"/>
      <c r="AR412" s="284"/>
      <c r="AS412" s="284"/>
      <c r="AT412" s="284"/>
      <c r="AU412" s="284"/>
      <c r="AV412" s="284"/>
      <c r="AW412" s="284"/>
      <c r="AX412" s="280"/>
    </row>
    <row r="413" spans="2:53">
      <c r="B413" s="340" t="s">
        <v>421</v>
      </c>
      <c r="C413" s="241"/>
      <c r="D413" s="217"/>
      <c r="E413" s="217"/>
      <c r="F413" s="217"/>
      <c r="G413" s="217"/>
      <c r="H413" s="217"/>
      <c r="I413" s="217"/>
      <c r="J413" s="217"/>
      <c r="K413" s="217"/>
      <c r="L413" s="217"/>
      <c r="M413" s="217"/>
      <c r="N413" s="217"/>
      <c r="O413" s="217"/>
      <c r="P413" s="217"/>
      <c r="Q413" s="217"/>
      <c r="R413" s="217"/>
      <c r="S413" s="217"/>
      <c r="T413" s="217"/>
      <c r="U413" s="217"/>
      <c r="V413" s="288"/>
      <c r="W413" s="217"/>
      <c r="X413" s="217"/>
      <c r="Y413" s="217"/>
      <c r="Z413" s="241"/>
      <c r="AA413" s="220"/>
      <c r="AB413" s="220"/>
      <c r="AC413" s="217"/>
      <c r="AD413" s="217"/>
      <c r="AE413" s="220"/>
      <c r="AF413" s="220"/>
      <c r="AG413" s="220"/>
      <c r="AH413" s="220"/>
      <c r="AI413" s="220"/>
      <c r="AJ413" s="228">
        <f>SUMPRODUCT($E$237:$E$397,AJ237:AJ397)</f>
        <v>11061036.443570396</v>
      </c>
      <c r="AK413" s="228">
        <f>SUMPRODUCT($E$237:$E$397,AK237:AK397)</f>
        <v>2195645.0639217976</v>
      </c>
      <c r="AL413" s="228">
        <f t="shared" ref="AL413:AW413" si="664">IF(AL234="kw",SUMPRODUCT($U$237:$U$397,$W$237:$W$397,AL237:AL397),SUMPRODUCT($E$237:$E$397,AL237:AL397))</f>
        <v>6956983.0829605199</v>
      </c>
      <c r="AM413" s="228">
        <f t="shared" si="664"/>
        <v>413893.71313297941</v>
      </c>
      <c r="AN413" s="228">
        <f t="shared" si="664"/>
        <v>2008464.6427353546</v>
      </c>
      <c r="AO413" s="228">
        <f t="shared" si="664"/>
        <v>2693.6497136823991</v>
      </c>
      <c r="AP413" s="228">
        <f t="shared" si="664"/>
        <v>0</v>
      </c>
      <c r="AQ413" s="228">
        <f t="shared" si="664"/>
        <v>9062.9603289399056</v>
      </c>
      <c r="AR413" s="228">
        <f t="shared" si="664"/>
        <v>7082840</v>
      </c>
      <c r="AS413" s="228">
        <f t="shared" si="664"/>
        <v>115233.57655996809</v>
      </c>
      <c r="AT413" s="228">
        <f t="shared" si="664"/>
        <v>2395805.9951426438</v>
      </c>
      <c r="AU413" s="228">
        <f t="shared" si="664"/>
        <v>2337397.4736981387</v>
      </c>
      <c r="AV413" s="228">
        <f t="shared" si="664"/>
        <v>0</v>
      </c>
      <c r="AW413" s="228">
        <f t="shared" si="664"/>
        <v>0</v>
      </c>
      <c r="AX413" s="280"/>
      <c r="AY413" s="1061">
        <f ca="1">OFFSET($E$399,0,ROW()-ROW($AY$413))</f>
        <v>34579056.601764418</v>
      </c>
      <c r="AZ413" s="1056">
        <f>SUM(AJ413:AU413)</f>
        <v>34579056.601764426</v>
      </c>
      <c r="BA413" s="1060">
        <f ca="1">AY413-AZ413</f>
        <v>0</v>
      </c>
    </row>
    <row r="414" spans="2:53">
      <c r="B414" s="340" t="s">
        <v>422</v>
      </c>
      <c r="C414" s="241"/>
      <c r="D414" s="217"/>
      <c r="E414" s="217"/>
      <c r="F414" s="217"/>
      <c r="G414" s="217"/>
      <c r="H414" s="217"/>
      <c r="I414" s="217"/>
      <c r="J414" s="217"/>
      <c r="K414" s="217"/>
      <c r="L414" s="217"/>
      <c r="M414" s="217"/>
      <c r="N414" s="217"/>
      <c r="O414" s="217"/>
      <c r="P414" s="217"/>
      <c r="Q414" s="217"/>
      <c r="R414" s="217"/>
      <c r="S414" s="217"/>
      <c r="T414" s="217"/>
      <c r="U414" s="217"/>
      <c r="V414" s="288"/>
      <c r="W414" s="217"/>
      <c r="X414" s="217"/>
      <c r="Y414" s="217"/>
      <c r="Z414" s="241"/>
      <c r="AA414" s="220"/>
      <c r="AB414" s="220"/>
      <c r="AC414" s="217"/>
      <c r="AD414" s="217"/>
      <c r="AE414" s="220"/>
      <c r="AF414" s="220"/>
      <c r="AG414" s="220"/>
      <c r="AH414" s="220"/>
      <c r="AI414" s="220"/>
      <c r="AJ414" s="228">
        <f>SUMPRODUCT($F$237:$F$397,AJ237:AJ397)</f>
        <v>11061036.443570396</v>
      </c>
      <c r="AK414" s="228">
        <f>SUMPRODUCT($F$237:$F$397,AK237:AK397)</f>
        <v>2195993.1319781635</v>
      </c>
      <c r="AL414" s="228">
        <f t="shared" ref="AL414" si="665">IF(AL234="kw",SUMPRODUCT($U$237:$U$397,$X$237:$X$397,AL237:AL397),SUMPRODUCT($F$237:$F$397,AL237:AL397))</f>
        <v>6959100.6572998976</v>
      </c>
      <c r="AM414" s="228">
        <f t="shared" ref="AM414:AW414" si="666">IF(AM234="kw",SUMPRODUCT($U$237:$U$397,$X$237:$X$397,AM237:AM397),SUMPRODUCT($F$237:$F$397,AM237:AM397))</f>
        <v>413893.71313297941</v>
      </c>
      <c r="AN414" s="228">
        <f t="shared" si="666"/>
        <v>2008582.2362932754</v>
      </c>
      <c r="AO414" s="228">
        <f t="shared" si="666"/>
        <v>2693.6497136823991</v>
      </c>
      <c r="AP414" s="228">
        <f t="shared" si="666"/>
        <v>0</v>
      </c>
      <c r="AQ414" s="228">
        <f t="shared" si="666"/>
        <v>9062.9603289399056</v>
      </c>
      <c r="AR414" s="228">
        <f t="shared" si="666"/>
        <v>7082840</v>
      </c>
      <c r="AS414" s="228">
        <f t="shared" si="666"/>
        <v>115266.66199440269</v>
      </c>
      <c r="AT414" s="228">
        <f t="shared" si="666"/>
        <v>2396740.7312625372</v>
      </c>
      <c r="AU414" s="228">
        <f t="shared" si="666"/>
        <v>2337397.4736981387</v>
      </c>
      <c r="AV414" s="228">
        <f t="shared" si="666"/>
        <v>0</v>
      </c>
      <c r="AW414" s="228">
        <f t="shared" si="666"/>
        <v>0</v>
      </c>
      <c r="AX414" s="271"/>
      <c r="AY414" s="1061">
        <f t="shared" ref="AY414:AY427" ca="1" si="667">OFFSET($E$399,0,ROW()-ROW($AY$413))</f>
        <v>34582607.65927241</v>
      </c>
      <c r="AZ414" s="1056">
        <f t="shared" ref="AZ414:AZ427" si="668">SUM(AJ414:AU414)</f>
        <v>34582607.659272417</v>
      </c>
      <c r="BA414" s="1060">
        <f t="shared" ref="BA414:BA427" ca="1" si="669">AY414-AZ414</f>
        <v>0</v>
      </c>
    </row>
    <row r="415" spans="2:53">
      <c r="B415" s="340" t="s">
        <v>423</v>
      </c>
      <c r="C415" s="241"/>
      <c r="D415" s="217"/>
      <c r="E415" s="217"/>
      <c r="F415" s="217"/>
      <c r="G415" s="217"/>
      <c r="H415" s="217"/>
      <c r="I415" s="217"/>
      <c r="J415" s="217"/>
      <c r="K415" s="217"/>
      <c r="L415" s="217"/>
      <c r="M415" s="217"/>
      <c r="N415" s="217"/>
      <c r="O415" s="217"/>
      <c r="P415" s="217"/>
      <c r="Q415" s="217"/>
      <c r="R415" s="217"/>
      <c r="S415" s="217"/>
      <c r="T415" s="217"/>
      <c r="U415" s="217"/>
      <c r="V415" s="288"/>
      <c r="W415" s="217"/>
      <c r="X415" s="217"/>
      <c r="Y415" s="217"/>
      <c r="Z415" s="241"/>
      <c r="AA415" s="220"/>
      <c r="AB415" s="220"/>
      <c r="AC415" s="217"/>
      <c r="AD415" s="217"/>
      <c r="AE415" s="220"/>
      <c r="AF415" s="220"/>
      <c r="AG415" s="220"/>
      <c r="AH415" s="220"/>
      <c r="AI415" s="220"/>
      <c r="AJ415" s="228">
        <f>SUMPRODUCT($G$237:$G$397,AJ237:AJ397)</f>
        <v>11061036.443570396</v>
      </c>
      <c r="AK415" s="228">
        <f>SUMPRODUCT($G$237:$G$397,AK237:AK397)</f>
        <v>2195978.9169542245</v>
      </c>
      <c r="AL415" s="228">
        <f t="shared" ref="AL415" si="670">IF(AL234="kw",SUMPRODUCT($U$237:$U$397,$Y$237:$Y$397,AL237:AL397),SUMPRODUCT($G$237:$G$397,AL237:AL397))</f>
        <v>6959011.8640497625</v>
      </c>
      <c r="AM415" s="228">
        <f t="shared" ref="AM415:AW415" si="671">IF(AM234="kw",SUMPRODUCT($U$237:$U$397,$Y$237:$Y$397,AM237:AM397),SUMPRODUCT($G$237:$G$397,AM237:AM397))</f>
        <v>413893.71313297941</v>
      </c>
      <c r="AN415" s="228">
        <f t="shared" si="671"/>
        <v>2008582.2362932754</v>
      </c>
      <c r="AO415" s="228">
        <f t="shared" si="671"/>
        <v>2693.6497136823991</v>
      </c>
      <c r="AP415" s="228">
        <f t="shared" si="671"/>
        <v>0</v>
      </c>
      <c r="AQ415" s="228">
        <f t="shared" si="671"/>
        <v>9062.9603289399056</v>
      </c>
      <c r="AR415" s="228">
        <f t="shared" si="671"/>
        <v>7082840</v>
      </c>
      <c r="AS415" s="228">
        <f t="shared" si="671"/>
        <v>115254.08470447321</v>
      </c>
      <c r="AT415" s="228">
        <f t="shared" si="671"/>
        <v>2396663.0337195913</v>
      </c>
      <c r="AU415" s="228">
        <f t="shared" si="671"/>
        <v>2337397.4736981387</v>
      </c>
      <c r="AV415" s="228">
        <f t="shared" si="671"/>
        <v>0</v>
      </c>
      <c r="AW415" s="228">
        <f t="shared" si="671"/>
        <v>0</v>
      </c>
      <c r="AX415" s="271"/>
      <c r="AY415" s="1061">
        <f t="shared" ca="1" si="667"/>
        <v>34582414.376165457</v>
      </c>
      <c r="AZ415" s="1056">
        <f t="shared" si="668"/>
        <v>34582414.376165465</v>
      </c>
      <c r="BA415" s="1060">
        <f t="shared" ca="1" si="669"/>
        <v>0</v>
      </c>
    </row>
    <row r="416" spans="2:53">
      <c r="B416" s="340" t="s">
        <v>424</v>
      </c>
      <c r="C416" s="241"/>
      <c r="D416" s="217"/>
      <c r="E416" s="217"/>
      <c r="F416" s="217"/>
      <c r="G416" s="217"/>
      <c r="H416" s="217"/>
      <c r="I416" s="217"/>
      <c r="J416" s="217"/>
      <c r="K416" s="217"/>
      <c r="L416" s="217"/>
      <c r="M416" s="217"/>
      <c r="N416" s="217"/>
      <c r="O416" s="217"/>
      <c r="P416" s="217"/>
      <c r="Q416" s="217"/>
      <c r="R416" s="217"/>
      <c r="S416" s="217"/>
      <c r="T416" s="217"/>
      <c r="U416" s="217"/>
      <c r="V416" s="288"/>
      <c r="W416" s="217"/>
      <c r="X416" s="217"/>
      <c r="Y416" s="217"/>
      <c r="Z416" s="241"/>
      <c r="AA416" s="220"/>
      <c r="AB416" s="220"/>
      <c r="AC416" s="217"/>
      <c r="AD416" s="217"/>
      <c r="AE416" s="220"/>
      <c r="AF416" s="220"/>
      <c r="AG416" s="220"/>
      <c r="AH416" s="220"/>
      <c r="AI416" s="220"/>
      <c r="AJ416" s="228">
        <f>SUMPRODUCT($H$237:$H$397,AJ237:AJ397)</f>
        <v>11061036.443570396</v>
      </c>
      <c r="AK416" s="228">
        <f>SUMPRODUCT($H$237:$H$397,AK237:AK397)</f>
        <v>2195964.7019302859</v>
      </c>
      <c r="AL416" s="228">
        <f t="shared" ref="AL416:AW416" si="672">IF(AL234="kw",SUMPRODUCT($U$237:$U$397,$Z$237:$Z$397,AL237:AL397),SUMPRODUCT($H$237:$H$397,AL237:AL397))</f>
        <v>6958923.0707996283</v>
      </c>
      <c r="AM416" s="228">
        <f t="shared" si="672"/>
        <v>413893.71313297941</v>
      </c>
      <c r="AN416" s="228">
        <f t="shared" si="672"/>
        <v>2008582.2362932754</v>
      </c>
      <c r="AO416" s="228">
        <f t="shared" si="672"/>
        <v>2693.6497136823991</v>
      </c>
      <c r="AP416" s="228">
        <f t="shared" si="672"/>
        <v>0</v>
      </c>
      <c r="AQ416" s="228">
        <f t="shared" si="672"/>
        <v>9062.9603289399056</v>
      </c>
      <c r="AR416" s="228">
        <f t="shared" si="672"/>
        <v>7082840</v>
      </c>
      <c r="AS416" s="228">
        <f t="shared" si="672"/>
        <v>115241.50741454371</v>
      </c>
      <c r="AT416" s="228">
        <f t="shared" si="672"/>
        <v>2396585.3361766455</v>
      </c>
      <c r="AU416" s="228">
        <f t="shared" si="672"/>
        <v>2337397.4736981387</v>
      </c>
      <c r="AV416" s="228">
        <f t="shared" si="672"/>
        <v>0</v>
      </c>
      <c r="AW416" s="228">
        <f t="shared" si="672"/>
        <v>0</v>
      </c>
      <c r="AX416" s="271"/>
      <c r="AY416" s="1061">
        <f t="shared" ca="1" si="667"/>
        <v>34582221.093058512</v>
      </c>
      <c r="AZ416" s="1056">
        <f t="shared" si="668"/>
        <v>34582221.093058512</v>
      </c>
      <c r="BA416" s="1060">
        <f t="shared" ca="1" si="669"/>
        <v>0</v>
      </c>
    </row>
    <row r="417" spans="2:53">
      <c r="B417" s="340" t="s">
        <v>425</v>
      </c>
      <c r="C417" s="241"/>
      <c r="D417" s="217"/>
      <c r="E417" s="217"/>
      <c r="F417" s="217"/>
      <c r="G417" s="217"/>
      <c r="H417" s="217"/>
      <c r="I417" s="217"/>
      <c r="J417" s="217"/>
      <c r="K417" s="217"/>
      <c r="L417" s="217"/>
      <c r="M417" s="217"/>
      <c r="N417" s="217"/>
      <c r="O417" s="217"/>
      <c r="P417" s="217"/>
      <c r="Q417" s="217"/>
      <c r="R417" s="217"/>
      <c r="S417" s="217"/>
      <c r="T417" s="217"/>
      <c r="U417" s="217"/>
      <c r="V417" s="288"/>
      <c r="W417" s="217"/>
      <c r="X417" s="217"/>
      <c r="Y417" s="217"/>
      <c r="Z417" s="241"/>
      <c r="AA417" s="220"/>
      <c r="AB417" s="220"/>
      <c r="AC417" s="217"/>
      <c r="AD417" s="217"/>
      <c r="AE417" s="220"/>
      <c r="AF417" s="220"/>
      <c r="AG417" s="220"/>
      <c r="AH417" s="220"/>
      <c r="AI417" s="220"/>
      <c r="AJ417" s="228">
        <f>SUMPRODUCT($I$237:$I$397,AJ237:AJ397)</f>
        <v>11061036.443570396</v>
      </c>
      <c r="AK417" s="228">
        <f>SUMPRODUCT($I$237:$I$397,AK237:AK397)</f>
        <v>2156398.0840748027</v>
      </c>
      <c r="AL417" s="228">
        <f t="shared" ref="AL417:AW417" si="673">IF(AL234="kw",SUMPRODUCT($U$237:$U$397,$AA$237:$AA$397,AL237:AL397),SUMPRODUCT($I$237:$I$397,AL237:AL397))</f>
        <v>6894669.3398210835</v>
      </c>
      <c r="AM417" s="228">
        <f t="shared" si="673"/>
        <v>408572.06836544775</v>
      </c>
      <c r="AN417" s="228">
        <f t="shared" si="673"/>
        <v>1983308.1331018172</v>
      </c>
      <c r="AO417" s="228">
        <f t="shared" si="673"/>
        <v>2657.8802662307576</v>
      </c>
      <c r="AP417" s="228">
        <f t="shared" si="673"/>
        <v>0</v>
      </c>
      <c r="AQ417" s="228">
        <f t="shared" si="673"/>
        <v>9062.9603289399056</v>
      </c>
      <c r="AR417" s="228">
        <f t="shared" si="673"/>
        <v>7082840</v>
      </c>
      <c r="AS417" s="228">
        <f t="shared" si="673"/>
        <v>112801.57772092355</v>
      </c>
      <c r="AT417" s="228">
        <f t="shared" si="673"/>
        <v>2345915.3384242002</v>
      </c>
      <c r="AU417" s="228">
        <f t="shared" si="673"/>
        <v>2337397.4736981387</v>
      </c>
      <c r="AV417" s="228">
        <f t="shared" si="673"/>
        <v>0</v>
      </c>
      <c r="AW417" s="228">
        <f t="shared" si="673"/>
        <v>0</v>
      </c>
      <c r="AX417" s="271"/>
      <c r="AY417" s="1061">
        <f t="shared" ca="1" si="667"/>
        <v>34394659.29937198</v>
      </c>
      <c r="AZ417" s="1056">
        <f t="shared" si="668"/>
        <v>34394659.29937198</v>
      </c>
      <c r="BA417" s="1060">
        <f t="shared" ca="1" si="669"/>
        <v>0</v>
      </c>
    </row>
    <row r="418" spans="2:53">
      <c r="B418" s="340" t="s">
        <v>426</v>
      </c>
      <c r="C418" s="241"/>
      <c r="D418" s="217"/>
      <c r="E418" s="217"/>
      <c r="F418" s="217"/>
      <c r="G418" s="217"/>
      <c r="H418" s="217"/>
      <c r="I418" s="217"/>
      <c r="J418" s="217"/>
      <c r="K418" s="217"/>
      <c r="L418" s="217"/>
      <c r="M418" s="217"/>
      <c r="N418" s="217"/>
      <c r="O418" s="217"/>
      <c r="P418" s="217"/>
      <c r="Q418" s="217"/>
      <c r="R418" s="217"/>
      <c r="S418" s="217"/>
      <c r="T418" s="217"/>
      <c r="U418" s="217"/>
      <c r="V418" s="288"/>
      <c r="W418" s="217"/>
      <c r="X418" s="217"/>
      <c r="Y418" s="217"/>
      <c r="Z418" s="241"/>
      <c r="AA418" s="220"/>
      <c r="AB418" s="220"/>
      <c r="AC418" s="217"/>
      <c r="AD418" s="217"/>
      <c r="AE418" s="220"/>
      <c r="AF418" s="220"/>
      <c r="AG418" s="220"/>
      <c r="AH418" s="220"/>
      <c r="AI418" s="220"/>
      <c r="AJ418" s="228">
        <f>SUMPRODUCT($J$237:$J$397,AJ237:AJ397)</f>
        <v>11061036.443570396</v>
      </c>
      <c r="AK418" s="228">
        <f>SUMPRODUCT($J$237:$J$397,AK237:AK397)</f>
        <v>2156398.0840748027</v>
      </c>
      <c r="AL418" s="228">
        <f t="shared" ref="AL418:AW418" si="674">IF(AL234="kw",SUMPRODUCT($U$237:$U$397,$AB$237:$AB$397,AL237:AL397),SUMPRODUCT($J$237:$J$397,AL237:AL397))</f>
        <v>6894669.3398210835</v>
      </c>
      <c r="AM418" s="228">
        <f t="shared" si="674"/>
        <v>408572.06836544775</v>
      </c>
      <c r="AN418" s="228">
        <f t="shared" si="674"/>
        <v>1983308.1331018172</v>
      </c>
      <c r="AO418" s="228">
        <f t="shared" si="674"/>
        <v>2657.8802662307576</v>
      </c>
      <c r="AP418" s="228">
        <f t="shared" si="674"/>
        <v>0</v>
      </c>
      <c r="AQ418" s="228">
        <f t="shared" si="674"/>
        <v>9062.9603289399056</v>
      </c>
      <c r="AR418" s="228">
        <f t="shared" si="674"/>
        <v>7082840</v>
      </c>
      <c r="AS418" s="228">
        <f t="shared" si="674"/>
        <v>112801.57772092355</v>
      </c>
      <c r="AT418" s="228">
        <f t="shared" si="674"/>
        <v>2345915.3384242002</v>
      </c>
      <c r="AU418" s="228">
        <f t="shared" si="674"/>
        <v>2337397.4736981387</v>
      </c>
      <c r="AV418" s="228">
        <f t="shared" si="674"/>
        <v>0</v>
      </c>
      <c r="AW418" s="228">
        <f t="shared" si="674"/>
        <v>0</v>
      </c>
      <c r="AX418" s="271"/>
      <c r="AY418" s="1061">
        <f t="shared" ca="1" si="667"/>
        <v>34394659.29937198</v>
      </c>
      <c r="AZ418" s="1056">
        <f t="shared" si="668"/>
        <v>34394659.29937198</v>
      </c>
      <c r="BA418" s="1060">
        <f t="shared" ca="1" si="669"/>
        <v>0</v>
      </c>
    </row>
    <row r="419" spans="2:53">
      <c r="B419" s="340" t="s">
        <v>427</v>
      </c>
      <c r="C419" s="241"/>
      <c r="D419" s="217"/>
      <c r="E419" s="217"/>
      <c r="F419" s="217"/>
      <c r="G419" s="217"/>
      <c r="H419" s="217"/>
      <c r="I419" s="217"/>
      <c r="J419" s="217"/>
      <c r="K419" s="217"/>
      <c r="L419" s="217"/>
      <c r="M419" s="217"/>
      <c r="N419" s="217"/>
      <c r="O419" s="217"/>
      <c r="P419" s="217"/>
      <c r="Q419" s="217"/>
      <c r="R419" s="217"/>
      <c r="S419" s="217"/>
      <c r="T419" s="217"/>
      <c r="U419" s="217"/>
      <c r="V419" s="288"/>
      <c r="W419" s="217"/>
      <c r="X419" s="217"/>
      <c r="Y419" s="217"/>
      <c r="Z419" s="241"/>
      <c r="AA419" s="220"/>
      <c r="AB419" s="220"/>
      <c r="AC419" s="217"/>
      <c r="AD419" s="217"/>
      <c r="AE419" s="220"/>
      <c r="AF419" s="220"/>
      <c r="AG419" s="220"/>
      <c r="AH419" s="220"/>
      <c r="AI419" s="220"/>
      <c r="AJ419" s="228">
        <f>SUMPRODUCT($K$237:$K$397,AJ237:AJ397)</f>
        <v>11059674.443570396</v>
      </c>
      <c r="AK419" s="228">
        <f>SUMPRODUCT($K$237:$K$397,AK237:AK397)</f>
        <v>2156398.0840748027</v>
      </c>
      <c r="AL419" s="228">
        <f t="shared" ref="AL419:AW419" si="675">IF(AL234="kw",SUMPRODUCT($U$237:$U$397,$AC$237:$AC$397,AL237:AL397),SUMPRODUCT($K$237:$K$397,AL237:AL397))</f>
        <v>6894669.3398210835</v>
      </c>
      <c r="AM419" s="228">
        <f t="shared" si="675"/>
        <v>408572.06836544775</v>
      </c>
      <c r="AN419" s="228">
        <f t="shared" si="675"/>
        <v>1983308.1331018172</v>
      </c>
      <c r="AO419" s="228">
        <f t="shared" si="675"/>
        <v>2657.8802662307576</v>
      </c>
      <c r="AP419" s="228">
        <f t="shared" si="675"/>
        <v>0</v>
      </c>
      <c r="AQ419" s="228">
        <f t="shared" si="675"/>
        <v>9062.9603289399056</v>
      </c>
      <c r="AR419" s="228">
        <f t="shared" si="675"/>
        <v>7081990</v>
      </c>
      <c r="AS419" s="228">
        <f t="shared" si="675"/>
        <v>112801.57772092355</v>
      </c>
      <c r="AT419" s="228">
        <f t="shared" si="675"/>
        <v>2345915.3384242002</v>
      </c>
      <c r="AU419" s="228">
        <f t="shared" si="675"/>
        <v>2337397.4736981387</v>
      </c>
      <c r="AV419" s="228">
        <f t="shared" si="675"/>
        <v>0</v>
      </c>
      <c r="AW419" s="228">
        <f t="shared" si="675"/>
        <v>0</v>
      </c>
      <c r="AX419" s="271"/>
      <c r="AY419" s="1061">
        <f t="shared" ca="1" si="667"/>
        <v>34392447.29937198</v>
      </c>
      <c r="AZ419" s="1056">
        <f t="shared" si="668"/>
        <v>34392447.29937198</v>
      </c>
      <c r="BA419" s="1060">
        <f t="shared" ca="1" si="669"/>
        <v>0</v>
      </c>
    </row>
    <row r="420" spans="2:53">
      <c r="B420" s="340" t="s">
        <v>428</v>
      </c>
      <c r="C420" s="241"/>
      <c r="D420" s="217"/>
      <c r="E420" s="217"/>
      <c r="F420" s="217"/>
      <c r="G420" s="217"/>
      <c r="H420" s="217"/>
      <c r="I420" s="217"/>
      <c r="J420" s="217"/>
      <c r="K420" s="217"/>
      <c r="L420" s="217"/>
      <c r="M420" s="217"/>
      <c r="N420" s="217"/>
      <c r="O420" s="217"/>
      <c r="P420" s="217"/>
      <c r="Q420" s="217"/>
      <c r="R420" s="217"/>
      <c r="S420" s="217"/>
      <c r="T420" s="217"/>
      <c r="U420" s="217"/>
      <c r="V420" s="288"/>
      <c r="W420" s="217"/>
      <c r="X420" s="217"/>
      <c r="Y420" s="217"/>
      <c r="Z420" s="241"/>
      <c r="AA420" s="220"/>
      <c r="AB420" s="220"/>
      <c r="AC420" s="217"/>
      <c r="AD420" s="217"/>
      <c r="AE420" s="220"/>
      <c r="AF420" s="220"/>
      <c r="AG420" s="220"/>
      <c r="AH420" s="220"/>
      <c r="AI420" s="220"/>
      <c r="AJ420" s="228">
        <f>SUMPRODUCT($L$237:$L$397,AJ237:AJ397)</f>
        <v>11059674.443570396</v>
      </c>
      <c r="AK420" s="228">
        <f>SUMPRODUCT($L$237:$L$397,AK237:AK397)</f>
        <v>2143454.1208947184</v>
      </c>
      <c r="AL420" s="228">
        <f t="shared" ref="AL420:AW420" si="676">IF(AL234="kw",SUMPRODUCT($U$237:$U$397,$AD$237:$AD$397,AL237:AL397),SUMPRODUCT($L$237:$L$397,AL237:AL397))</f>
        <v>6860131.4106414542</v>
      </c>
      <c r="AM420" s="228">
        <f t="shared" si="676"/>
        <v>405680.55310521898</v>
      </c>
      <c r="AN420" s="228">
        <f t="shared" si="676"/>
        <v>1969595.24935662</v>
      </c>
      <c r="AO420" s="228">
        <f t="shared" si="676"/>
        <v>2638.4449398092338</v>
      </c>
      <c r="AP420" s="228">
        <f t="shared" si="676"/>
        <v>0</v>
      </c>
      <c r="AQ420" s="228">
        <f t="shared" si="676"/>
        <v>9062.9603289399056</v>
      </c>
      <c r="AR420" s="228">
        <f t="shared" si="676"/>
        <v>7081990</v>
      </c>
      <c r="AS420" s="228">
        <f t="shared" si="676"/>
        <v>112795.09199606015</v>
      </c>
      <c r="AT420" s="228">
        <f t="shared" si="676"/>
        <v>2345780.6494349591</v>
      </c>
      <c r="AU420" s="228">
        <f t="shared" si="676"/>
        <v>2337397.4736981387</v>
      </c>
      <c r="AV420" s="228">
        <f t="shared" si="676"/>
        <v>0</v>
      </c>
      <c r="AW420" s="228">
        <f t="shared" si="676"/>
        <v>0</v>
      </c>
      <c r="AX420" s="271"/>
      <c r="AY420" s="1061">
        <f t="shared" ca="1" si="667"/>
        <v>34328200.39796631</v>
      </c>
      <c r="AZ420" s="1056">
        <f t="shared" si="668"/>
        <v>34328200.39796631</v>
      </c>
      <c r="BA420" s="1060">
        <f t="shared" ca="1" si="669"/>
        <v>0</v>
      </c>
    </row>
    <row r="421" spans="2:53">
      <c r="B421" s="340" t="s">
        <v>429</v>
      </c>
      <c r="C421" s="241"/>
      <c r="D421" s="217"/>
      <c r="E421" s="217"/>
      <c r="F421" s="217"/>
      <c r="G421" s="217"/>
      <c r="H421" s="217"/>
      <c r="I421" s="217"/>
      <c r="J421" s="217"/>
      <c r="K421" s="217"/>
      <c r="L421" s="217"/>
      <c r="M421" s="217"/>
      <c r="N421" s="217"/>
      <c r="O421" s="217"/>
      <c r="P421" s="217"/>
      <c r="Q421" s="217"/>
      <c r="R421" s="217"/>
      <c r="S421" s="217"/>
      <c r="T421" s="217"/>
      <c r="U421" s="217"/>
      <c r="V421" s="288"/>
      <c r="W421" s="217"/>
      <c r="X421" s="217"/>
      <c r="Y421" s="217"/>
      <c r="Z421" s="241"/>
      <c r="AA421" s="220"/>
      <c r="AB421" s="220"/>
      <c r="AC421" s="217"/>
      <c r="AD421" s="217"/>
      <c r="AE421" s="220"/>
      <c r="AF421" s="220"/>
      <c r="AG421" s="220"/>
      <c r="AH421" s="220"/>
      <c r="AI421" s="220"/>
      <c r="AJ421" s="228">
        <f>SUMPRODUCT($M$237:$M$397,AJ237:AJ397)</f>
        <v>11020930.443570396</v>
      </c>
      <c r="AK421" s="228">
        <f>SUMPRODUCT($M$237:$M$397,AK237:AK397)</f>
        <v>2143454.1208947184</v>
      </c>
      <c r="AL421" s="228">
        <f t="shared" ref="AL421:AW421" si="677">IF(AL234="kw",SUMPRODUCT($U$237:$U$397,$AE$237:$AE$397,AL237:AL397),SUMPRODUCT($M$237:$M$397,AL237:AL397))</f>
        <v>6860131.4106414542</v>
      </c>
      <c r="AM421" s="228">
        <f t="shared" si="677"/>
        <v>405680.55310521898</v>
      </c>
      <c r="AN421" s="228">
        <f t="shared" si="677"/>
        <v>1969595.24935662</v>
      </c>
      <c r="AO421" s="228">
        <f t="shared" si="677"/>
        <v>2638.4449398092338</v>
      </c>
      <c r="AP421" s="228">
        <f t="shared" si="677"/>
        <v>0</v>
      </c>
      <c r="AQ421" s="228">
        <f t="shared" si="677"/>
        <v>9062.9603289399056</v>
      </c>
      <c r="AR421" s="228">
        <f t="shared" si="677"/>
        <v>7057980</v>
      </c>
      <c r="AS421" s="228">
        <f t="shared" si="677"/>
        <v>112795.09199606015</v>
      </c>
      <c r="AT421" s="228">
        <f t="shared" si="677"/>
        <v>2345780.6494349591</v>
      </c>
      <c r="AU421" s="228">
        <f t="shared" si="677"/>
        <v>2337397.4736981387</v>
      </c>
      <c r="AV421" s="228">
        <f t="shared" si="677"/>
        <v>0</v>
      </c>
      <c r="AW421" s="228">
        <f t="shared" si="677"/>
        <v>0</v>
      </c>
      <c r="AX421" s="271"/>
      <c r="AY421" s="1061">
        <f t="shared" ca="1" si="667"/>
        <v>34265446.39796631</v>
      </c>
      <c r="AZ421" s="1056">
        <f t="shared" si="668"/>
        <v>34265446.39796631</v>
      </c>
      <c r="BA421" s="1060">
        <f t="shared" ca="1" si="669"/>
        <v>0</v>
      </c>
    </row>
    <row r="422" spans="2:53">
      <c r="B422" s="340" t="s">
        <v>430</v>
      </c>
      <c r="C422" s="241"/>
      <c r="D422" s="217"/>
      <c r="E422" s="217"/>
      <c r="F422" s="217"/>
      <c r="G422" s="217"/>
      <c r="H422" s="217"/>
      <c r="I422" s="217"/>
      <c r="J422" s="217"/>
      <c r="K422" s="217"/>
      <c r="L422" s="217"/>
      <c r="M422" s="217"/>
      <c r="N422" s="217"/>
      <c r="O422" s="217"/>
      <c r="P422" s="217"/>
      <c r="Q422" s="217"/>
      <c r="R422" s="217"/>
      <c r="S422" s="217"/>
      <c r="T422" s="217"/>
      <c r="U422" s="217"/>
      <c r="V422" s="288"/>
      <c r="W422" s="217"/>
      <c r="X422" s="217"/>
      <c r="Y422" s="217"/>
      <c r="Z422" s="241"/>
      <c r="AA422" s="220"/>
      <c r="AB422" s="220"/>
      <c r="AC422" s="217"/>
      <c r="AD422" s="217"/>
      <c r="AE422" s="220"/>
      <c r="AF422" s="220"/>
      <c r="AG422" s="220"/>
      <c r="AH422" s="220"/>
      <c r="AI422" s="220"/>
      <c r="AJ422" s="228">
        <f>SUMPRODUCT($N$237:$N$397,AJ237:AJ397)</f>
        <v>10919480.443570396</v>
      </c>
      <c r="AK422" s="228">
        <f>SUMPRODUCT($N$237:$N$397,AK237:AK397)</f>
        <v>2099351.8029856435</v>
      </c>
      <c r="AL422" s="228">
        <f t="shared" ref="AL422:AW422" si="678">IF(AL234="kw",SUMPRODUCT($U$237:$U$397,$AF$237:$AF$397,AL237:AL397),SUMPRODUCT($N$237:$N$397,AL237:AL397))</f>
        <v>6710837.5256273523</v>
      </c>
      <c r="AM422" s="228">
        <f t="shared" si="678"/>
        <v>392409.48430924222</v>
      </c>
      <c r="AN422" s="228">
        <f t="shared" si="678"/>
        <v>1950973.7753093929</v>
      </c>
      <c r="AO422" s="228">
        <f t="shared" si="678"/>
        <v>2615.7718899834204</v>
      </c>
      <c r="AP422" s="228">
        <f t="shared" si="678"/>
        <v>0</v>
      </c>
      <c r="AQ422" s="228">
        <f t="shared" si="678"/>
        <v>9062.9603289399056</v>
      </c>
      <c r="AR422" s="228">
        <f t="shared" si="678"/>
        <v>6990631</v>
      </c>
      <c r="AS422" s="228">
        <f t="shared" si="678"/>
        <v>112272.53474169374</v>
      </c>
      <c r="AT422" s="228">
        <f t="shared" si="678"/>
        <v>2334928.7076870054</v>
      </c>
      <c r="AU422" s="228">
        <f t="shared" si="678"/>
        <v>2337397.4736981387</v>
      </c>
      <c r="AV422" s="228">
        <f t="shared" si="678"/>
        <v>0</v>
      </c>
      <c r="AW422" s="228">
        <f t="shared" si="678"/>
        <v>0</v>
      </c>
      <c r="AX422" s="271"/>
      <c r="AY422" s="1061">
        <f t="shared" ca="1" si="667"/>
        <v>33859961.480147786</v>
      </c>
      <c r="AZ422" s="1056">
        <f t="shared" si="668"/>
        <v>33859961.480147786</v>
      </c>
      <c r="BA422" s="1060">
        <f t="shared" ca="1" si="669"/>
        <v>0</v>
      </c>
    </row>
    <row r="423" spans="2:53">
      <c r="B423" s="340" t="s">
        <v>431</v>
      </c>
      <c r="C423" s="241"/>
      <c r="D423" s="217"/>
      <c r="E423" s="217"/>
      <c r="F423" s="217"/>
      <c r="G423" s="217"/>
      <c r="H423" s="217"/>
      <c r="I423" s="217"/>
      <c r="J423" s="217"/>
      <c r="K423" s="217"/>
      <c r="L423" s="217"/>
      <c r="M423" s="217"/>
      <c r="N423" s="217"/>
      <c r="O423" s="217"/>
      <c r="P423" s="217"/>
      <c r="Q423" s="217"/>
      <c r="R423" s="217"/>
      <c r="S423" s="217"/>
      <c r="T423" s="217"/>
      <c r="U423" s="217"/>
      <c r="V423" s="288"/>
      <c r="W423" s="217"/>
      <c r="X423" s="217"/>
      <c r="Y423" s="217"/>
      <c r="Z423" s="241"/>
      <c r="AA423" s="220"/>
      <c r="AB423" s="220"/>
      <c r="AC423" s="217"/>
      <c r="AD423" s="217"/>
      <c r="AE423" s="220"/>
      <c r="AF423" s="220"/>
      <c r="AG423" s="220"/>
      <c r="AH423" s="220"/>
      <c r="AI423" s="220"/>
      <c r="AJ423" s="228">
        <f>SUMPRODUCT($O$237:$O$397,AJ237:AJ397)</f>
        <v>10915172.443570396</v>
      </c>
      <c r="AK423" s="228">
        <f>SUMPRODUCT($O$237:$O$397,AK237:AK397)</f>
        <v>1639717.2903993761</v>
      </c>
      <c r="AL423" s="228">
        <f>IF(AL$234="kw",SUMPRODUCT($U$237:$U$397,$AG$237:$AG$397,AL$237:AL$397),SUMPRODUCT($O$237:$O$397,AL$237:AL$397))</f>
        <v>5350015.5084311487</v>
      </c>
      <c r="AM423" s="228">
        <f t="shared" ref="AM423:AW423" si="679">IF(AM234="kw",SUMPRODUCT($U$237:$U$397,$AG$237:$AG$397,AM237:AM397),SUMPRODUCT($O$237:$O$397,AM237:AM397))</f>
        <v>304346.5605623037</v>
      </c>
      <c r="AN423" s="228">
        <f t="shared" si="679"/>
        <v>1531366.8916339725</v>
      </c>
      <c r="AO423" s="228">
        <f t="shared" si="679"/>
        <v>2045.6661014918702</v>
      </c>
      <c r="AP423" s="228">
        <f t="shared" si="679"/>
        <v>0</v>
      </c>
      <c r="AQ423" s="228">
        <f t="shared" si="679"/>
        <v>9062.9603289399056</v>
      </c>
      <c r="AR423" s="228">
        <f t="shared" si="679"/>
        <v>6988073</v>
      </c>
      <c r="AS423" s="228">
        <f t="shared" si="679"/>
        <v>79290.413860487781</v>
      </c>
      <c r="AT423" s="228">
        <f t="shared" si="679"/>
        <v>1649989.3033708134</v>
      </c>
      <c r="AU423" s="228">
        <f t="shared" si="679"/>
        <v>2337397.4736981387</v>
      </c>
      <c r="AV423" s="228">
        <f t="shared" si="679"/>
        <v>0</v>
      </c>
      <c r="AW423" s="228">
        <f t="shared" si="679"/>
        <v>0</v>
      </c>
      <c r="AX423" s="271"/>
      <c r="AY423" s="1061">
        <f t="shared" ca="1" si="667"/>
        <v>30806477.511957072</v>
      </c>
      <c r="AZ423" s="1056">
        <f t="shared" si="668"/>
        <v>30806477.511957075</v>
      </c>
      <c r="BA423" s="1060">
        <f t="shared" ca="1" si="669"/>
        <v>0</v>
      </c>
    </row>
    <row r="424" spans="2:53">
      <c r="B424" s="1107" t="s">
        <v>432</v>
      </c>
      <c r="C424" s="290"/>
      <c r="D424" s="306"/>
      <c r="E424" s="306"/>
      <c r="F424" s="306"/>
      <c r="G424" s="306"/>
      <c r="H424" s="306"/>
      <c r="I424" s="306"/>
      <c r="J424" s="306"/>
      <c r="K424" s="306"/>
      <c r="L424" s="306"/>
      <c r="M424" s="306"/>
      <c r="N424" s="306"/>
      <c r="O424" s="306"/>
      <c r="P424" s="306"/>
      <c r="Q424" s="306"/>
      <c r="R424" s="306"/>
      <c r="S424" s="306"/>
      <c r="T424" s="306"/>
      <c r="U424" s="306"/>
      <c r="V424" s="305"/>
      <c r="W424" s="306"/>
      <c r="X424" s="306"/>
      <c r="Y424" s="306"/>
      <c r="Z424" s="290"/>
      <c r="AA424" s="307"/>
      <c r="AB424" s="307"/>
      <c r="AC424" s="306"/>
      <c r="AD424" s="306"/>
      <c r="AE424" s="307"/>
      <c r="AF424" s="307"/>
      <c r="AG424" s="307"/>
      <c r="AH424" s="307"/>
      <c r="AI424" s="307"/>
      <c r="AJ424" s="262">
        <f>IF(AJ$234="kw",SUMPRODUCT($U$237:$U$397,$AH$237:$AH$397,AJ$237:AJ$397),SUMPRODUCT($P$237:$P$397,AJ$237:AJ$397))</f>
        <v>10915072.443570396</v>
      </c>
      <c r="AK424" s="262">
        <f t="shared" ref="AK424" si="680">IF(AK$234="kw",SUMPRODUCT($U$237:$U$397,$AH$237:$AH$397,AK$237:AK$397),SUMPRODUCT($P$237:$P$397,AK$237:AK$397))</f>
        <v>725925.95192336873</v>
      </c>
      <c r="AL424" s="262">
        <f t="shared" ref="AL424:AW424" si="681">IF(AL$234="kw",SUMPRODUCT($U$237:$U$397,$AH$237:$AH$397,AL$237:AL$397),SUMPRODUCT($P$237:$P$397,AL$237:AL$397))</f>
        <v>2521881.5803981177</v>
      </c>
      <c r="AM424" s="262">
        <f t="shared" si="681"/>
        <v>125607.11644506078</v>
      </c>
      <c r="AN424" s="262">
        <f t="shared" si="681"/>
        <v>647085.76198349451</v>
      </c>
      <c r="AO424" s="262">
        <f t="shared" si="681"/>
        <v>844.26851988426461</v>
      </c>
      <c r="AP424" s="262">
        <f t="shared" si="681"/>
        <v>0</v>
      </c>
      <c r="AQ424" s="262">
        <f t="shared" si="681"/>
        <v>0</v>
      </c>
      <c r="AR424" s="262">
        <f t="shared" si="681"/>
        <v>6988073</v>
      </c>
      <c r="AS424" s="262">
        <f t="shared" si="681"/>
        <v>13500.5407484845</v>
      </c>
      <c r="AT424" s="262">
        <f t="shared" si="681"/>
        <v>282895.60691531072</v>
      </c>
      <c r="AU424" s="262">
        <f t="shared" si="681"/>
        <v>0</v>
      </c>
      <c r="AV424" s="262">
        <f t="shared" si="681"/>
        <v>0</v>
      </c>
      <c r="AW424" s="262">
        <f t="shared" si="681"/>
        <v>0</v>
      </c>
      <c r="AX424" s="1105"/>
      <c r="AY424" s="1061">
        <f t="shared" ca="1" si="667"/>
        <v>22220886.270504117</v>
      </c>
      <c r="AZ424" s="1056">
        <f t="shared" si="668"/>
        <v>22220886.270504117</v>
      </c>
      <c r="BA424" s="1060">
        <f t="shared" ca="1" si="669"/>
        <v>0</v>
      </c>
    </row>
    <row r="425" spans="2:53">
      <c r="B425" s="943" t="s">
        <v>433</v>
      </c>
      <c r="C425" s="241"/>
      <c r="D425" s="217"/>
      <c r="E425" s="217"/>
      <c r="F425" s="217"/>
      <c r="G425" s="217"/>
      <c r="H425" s="217"/>
      <c r="I425" s="217"/>
      <c r="J425" s="217"/>
      <c r="K425" s="217"/>
      <c r="L425" s="217"/>
      <c r="M425" s="217"/>
      <c r="N425" s="217"/>
      <c r="O425" s="217"/>
      <c r="P425" s="217"/>
      <c r="Q425" s="217"/>
      <c r="R425" s="217"/>
      <c r="S425" s="217"/>
      <c r="T425" s="217"/>
      <c r="U425" s="217"/>
      <c r="V425" s="288"/>
      <c r="W425" s="217"/>
      <c r="X425" s="217"/>
      <c r="Y425" s="217"/>
      <c r="Z425" s="241"/>
      <c r="AA425" s="220"/>
      <c r="AB425" s="220"/>
      <c r="AC425" s="217"/>
      <c r="AD425" s="217"/>
      <c r="AE425" s="220"/>
      <c r="AF425" s="220"/>
      <c r="AG425" s="220"/>
      <c r="AH425" s="220"/>
      <c r="AI425" s="220"/>
      <c r="AJ425" s="262">
        <f>IF(AJ$234="kw",SUMPRODUCT($U$237:$U$397,$AH$237:$AH$397,AJ$237:AJ$397),SUMPRODUCT($Q$237:$Q$397,AJ$237:AJ$397))</f>
        <v>10869989.443570396</v>
      </c>
      <c r="AK425" s="262">
        <f t="shared" ref="AK425:AU425" si="682">IF(AK$234="kw",SUMPRODUCT($U$237:$U$397,$AH$237:$AH$397,AK$237:AK$397),SUMPRODUCT($Q$237:$Q$397,AK$237:AK$397))</f>
        <v>725925.95192336873</v>
      </c>
      <c r="AL425" s="262">
        <f t="shared" si="682"/>
        <v>2521881.5803981177</v>
      </c>
      <c r="AM425" s="262">
        <f t="shared" si="682"/>
        <v>125607.11644506078</v>
      </c>
      <c r="AN425" s="262">
        <f t="shared" si="682"/>
        <v>647085.76198349451</v>
      </c>
      <c r="AO425" s="262">
        <f t="shared" si="682"/>
        <v>844.26851988426461</v>
      </c>
      <c r="AP425" s="262">
        <f t="shared" si="682"/>
        <v>0</v>
      </c>
      <c r="AQ425" s="262">
        <f t="shared" si="682"/>
        <v>0</v>
      </c>
      <c r="AR425" s="262">
        <f t="shared" si="682"/>
        <v>6957505</v>
      </c>
      <c r="AS425" s="262">
        <f t="shared" si="682"/>
        <v>13500.5407484845</v>
      </c>
      <c r="AT425" s="262">
        <f t="shared" si="682"/>
        <v>282895.60691531072</v>
      </c>
      <c r="AU425" s="262">
        <f t="shared" si="682"/>
        <v>0</v>
      </c>
      <c r="AV425" s="228"/>
      <c r="AW425" s="228"/>
      <c r="AX425" s="237"/>
      <c r="AY425" s="1061">
        <f t="shared" ca="1" si="667"/>
        <v>22145235.270504117</v>
      </c>
      <c r="AZ425" s="1056">
        <f t="shared" si="668"/>
        <v>22145235.270504117</v>
      </c>
      <c r="BA425" s="1060">
        <f t="shared" ca="1" si="669"/>
        <v>0</v>
      </c>
    </row>
    <row r="426" spans="2:53">
      <c r="B426" s="943" t="s">
        <v>434</v>
      </c>
      <c r="C426" s="241"/>
      <c r="D426" s="217"/>
      <c r="E426" s="217"/>
      <c r="F426" s="217"/>
      <c r="G426" s="217"/>
      <c r="H426" s="217"/>
      <c r="I426" s="217"/>
      <c r="J426" s="217"/>
      <c r="K426" s="217"/>
      <c r="L426" s="217"/>
      <c r="M426" s="217"/>
      <c r="N426" s="217"/>
      <c r="O426" s="217"/>
      <c r="P426" s="217"/>
      <c r="Q426" s="217"/>
      <c r="R426" s="217"/>
      <c r="S426" s="217"/>
      <c r="T426" s="217"/>
      <c r="U426" s="217"/>
      <c r="V426" s="288"/>
      <c r="W426" s="217"/>
      <c r="X426" s="217"/>
      <c r="Y426" s="217"/>
      <c r="Z426" s="241"/>
      <c r="AA426" s="220"/>
      <c r="AB426" s="220"/>
      <c r="AC426" s="217"/>
      <c r="AD426" s="217"/>
      <c r="AE426" s="220"/>
      <c r="AF426" s="220"/>
      <c r="AG426" s="220"/>
      <c r="AH426" s="220"/>
      <c r="AI426" s="220"/>
      <c r="AJ426" s="262">
        <f>IF(AJ$234="kw",SUMPRODUCT($U$237:$U$397,$AH$237:$AH$397,AJ$237:AJ$397),SUMPRODUCT($R$237:$R$397,AJ$237:AJ$397))</f>
        <v>9683795.4435703959</v>
      </c>
      <c r="AK426" s="262">
        <f t="shared" ref="AK426:AU426" si="683">IF(AK$234="kw",SUMPRODUCT($U$237:$U$397,$AH$237:$AH$397,AK$237:AK$397),SUMPRODUCT($R$237:$R$397,AK$237:AK$397))</f>
        <v>164660.9221893322</v>
      </c>
      <c r="AL426" s="262">
        <f t="shared" si="683"/>
        <v>576411.1819754095</v>
      </c>
      <c r="AM426" s="262">
        <f t="shared" si="683"/>
        <v>29455.107109305784</v>
      </c>
      <c r="AN426" s="262">
        <f t="shared" si="683"/>
        <v>148937.3436105304</v>
      </c>
      <c r="AO426" s="262">
        <f t="shared" si="683"/>
        <v>197.98256966660867</v>
      </c>
      <c r="AP426" s="262">
        <f t="shared" si="683"/>
        <v>0</v>
      </c>
      <c r="AQ426" s="262">
        <f t="shared" si="683"/>
        <v>0</v>
      </c>
      <c r="AR426" s="262">
        <f t="shared" si="683"/>
        <v>6183582</v>
      </c>
      <c r="AS426" s="262">
        <f t="shared" si="683"/>
        <v>3758.9820036214437</v>
      </c>
      <c r="AT426" s="262">
        <f t="shared" si="683"/>
        <v>80592.745075404528</v>
      </c>
      <c r="AU426" s="262">
        <f t="shared" si="683"/>
        <v>0</v>
      </c>
      <c r="AV426" s="228"/>
      <c r="AW426" s="228"/>
      <c r="AX426" s="237"/>
      <c r="AY426" s="1061">
        <f t="shared" ca="1" si="667"/>
        <v>16871391.708103664</v>
      </c>
      <c r="AZ426" s="1056">
        <f t="shared" si="668"/>
        <v>16871391.708103668</v>
      </c>
      <c r="BA426" s="1060">
        <f t="shared" ca="1" si="669"/>
        <v>0</v>
      </c>
    </row>
    <row r="427" spans="2:53">
      <c r="B427" s="943" t="s">
        <v>435</v>
      </c>
      <c r="C427" s="241"/>
      <c r="D427" s="217"/>
      <c r="E427" s="217"/>
      <c r="F427" s="217"/>
      <c r="G427" s="217"/>
      <c r="H427" s="217"/>
      <c r="I427" s="217"/>
      <c r="J427" s="217"/>
      <c r="K427" s="217"/>
      <c r="L427" s="217"/>
      <c r="M427" s="217"/>
      <c r="N427" s="217"/>
      <c r="O427" s="217"/>
      <c r="P427" s="217"/>
      <c r="Q427" s="217"/>
      <c r="R427" s="217"/>
      <c r="S427" s="217"/>
      <c r="T427" s="217"/>
      <c r="U427" s="217"/>
      <c r="V427" s="288"/>
      <c r="W427" s="217"/>
      <c r="X427" s="217"/>
      <c r="Y427" s="217"/>
      <c r="Z427" s="241"/>
      <c r="AA427" s="220"/>
      <c r="AB427" s="220"/>
      <c r="AC427" s="217"/>
      <c r="AD427" s="217"/>
      <c r="AE427" s="220"/>
      <c r="AF427" s="220"/>
      <c r="AG427" s="220"/>
      <c r="AH427" s="220"/>
      <c r="AI427" s="220"/>
      <c r="AJ427" s="262">
        <f>IF(AJ$234="kw",SUMPRODUCT($U$237:$U$397,$AH$237:$AH$397,AJ$237:AJ$397),SUMPRODUCT($S$237:$S$397,AJ$237:AJ$397))</f>
        <v>9683586.4435703959</v>
      </c>
      <c r="AK427" s="262">
        <f t="shared" ref="AK427:AU427" si="684">IF(AK$234="kw",SUMPRODUCT($U$237:$U$397,$AH$237:$AH$397,AK$237:AK$397),SUMPRODUCT($S$237:$S$397,AK$237:AK$397))</f>
        <v>5377.7677782088549</v>
      </c>
      <c r="AL427" s="262">
        <f t="shared" si="684"/>
        <v>41535.70088062642</v>
      </c>
      <c r="AM427" s="262">
        <f t="shared" si="684"/>
        <v>769.43902895157953</v>
      </c>
      <c r="AN427" s="262">
        <f t="shared" si="684"/>
        <v>3602.7100710146283</v>
      </c>
      <c r="AO427" s="262">
        <f t="shared" si="684"/>
        <v>5.1717861893459656</v>
      </c>
      <c r="AP427" s="262">
        <f t="shared" si="684"/>
        <v>0</v>
      </c>
      <c r="AQ427" s="262">
        <f t="shared" si="684"/>
        <v>0</v>
      </c>
      <c r="AR427" s="262">
        <f t="shared" si="684"/>
        <v>6183582</v>
      </c>
      <c r="AS427" s="262">
        <f t="shared" si="684"/>
        <v>0</v>
      </c>
      <c r="AT427" s="262">
        <f t="shared" si="684"/>
        <v>2530</v>
      </c>
      <c r="AU427" s="262">
        <f t="shared" si="684"/>
        <v>0</v>
      </c>
      <c r="AV427" s="228"/>
      <c r="AW427" s="228"/>
      <c r="AX427" s="237"/>
      <c r="AY427" s="1061">
        <f t="shared" ca="1" si="667"/>
        <v>15920989.233115388</v>
      </c>
      <c r="AZ427" s="1056">
        <f t="shared" si="668"/>
        <v>15920989.233115386</v>
      </c>
      <c r="BA427" s="1060">
        <f t="shared" ca="1" si="669"/>
        <v>0</v>
      </c>
    </row>
    <row r="428" spans="2:53" ht="21" customHeight="1">
      <c r="B428" s="292" t="s">
        <v>436</v>
      </c>
      <c r="C428" s="308"/>
      <c r="D428" s="309"/>
      <c r="E428" s="309"/>
      <c r="F428" s="309"/>
      <c r="G428" s="309"/>
      <c r="H428" s="309"/>
      <c r="I428" s="309"/>
      <c r="J428" s="309"/>
      <c r="K428" s="309"/>
      <c r="L428" s="309"/>
      <c r="M428" s="309"/>
      <c r="N428" s="309"/>
      <c r="O428" s="309"/>
      <c r="P428" s="309"/>
      <c r="Q428" s="309"/>
      <c r="R428" s="309"/>
      <c r="S428" s="309"/>
      <c r="T428" s="309"/>
      <c r="U428" s="309"/>
      <c r="V428" s="309"/>
      <c r="W428" s="309"/>
      <c r="X428" s="309"/>
      <c r="Y428" s="309"/>
      <c r="Z428" s="295"/>
      <c r="AA428" s="296"/>
      <c r="AB428" s="309"/>
      <c r="AC428" s="309"/>
      <c r="AD428" s="309"/>
      <c r="AE428" s="309"/>
      <c r="AF428" s="309"/>
      <c r="AG428" s="309"/>
      <c r="AH428" s="309"/>
      <c r="AI428" s="309"/>
      <c r="AJ428" s="310"/>
      <c r="AK428" s="310"/>
      <c r="AL428" s="310"/>
      <c r="AM428" s="310"/>
      <c r="AN428" s="310"/>
      <c r="AO428" s="310"/>
      <c r="AP428" s="310"/>
      <c r="AQ428" s="310"/>
      <c r="AR428" s="310"/>
      <c r="AS428" s="310"/>
      <c r="AT428" s="310"/>
      <c r="AU428" s="310"/>
      <c r="AV428" s="310"/>
      <c r="AW428" s="310"/>
      <c r="AX428" s="310"/>
      <c r="AY428" s="1061"/>
      <c r="AZ428" s="1056"/>
      <c r="BA428" s="1060"/>
    </row>
    <row r="431" spans="2:53" ht="15.75">
      <c r="B431" s="218" t="s">
        <v>437</v>
      </c>
      <c r="C431" s="219"/>
      <c r="D431" s="443" t="s">
        <v>279</v>
      </c>
      <c r="E431" s="194"/>
      <c r="F431" s="445"/>
      <c r="G431" s="194"/>
      <c r="H431" s="194"/>
      <c r="I431" s="194"/>
      <c r="J431" s="194"/>
      <c r="K431" s="194"/>
      <c r="L431" s="194"/>
      <c r="M431" s="194"/>
      <c r="N431" s="194"/>
      <c r="O431" s="194"/>
      <c r="P431" s="194"/>
      <c r="Q431" s="194"/>
      <c r="R431" s="194"/>
      <c r="S431" s="194"/>
      <c r="T431" s="194"/>
      <c r="U431" s="194"/>
      <c r="V431" s="219"/>
      <c r="W431" s="194"/>
      <c r="X431" s="194"/>
      <c r="Y431" s="194"/>
      <c r="Z431" s="194"/>
      <c r="AA431" s="194"/>
      <c r="AB431" s="194"/>
      <c r="AC431" s="194"/>
      <c r="AD431" s="194"/>
      <c r="AE431" s="194"/>
      <c r="AF431" s="194"/>
      <c r="AG431" s="194"/>
      <c r="AH431" s="194"/>
      <c r="AI431" s="194"/>
      <c r="AJ431" s="208"/>
      <c r="AK431" s="206"/>
      <c r="AL431" s="206"/>
      <c r="AM431" s="206"/>
      <c r="AN431" s="206"/>
      <c r="AO431" s="206"/>
      <c r="AP431" s="206"/>
      <c r="AQ431" s="206"/>
      <c r="AR431" s="206"/>
      <c r="AS431" s="206"/>
      <c r="AT431" s="206"/>
      <c r="AU431" s="206"/>
      <c r="AV431" s="206"/>
      <c r="AW431" s="206"/>
      <c r="AX431" s="206"/>
    </row>
    <row r="432" spans="2:53" ht="33.75" customHeight="1">
      <c r="B432" s="1228" t="s">
        <v>300</v>
      </c>
      <c r="C432" s="1234" t="s">
        <v>301</v>
      </c>
      <c r="D432" s="221" t="s">
        <v>302</v>
      </c>
      <c r="E432" s="1236" t="s">
        <v>303</v>
      </c>
      <c r="F432" s="1237"/>
      <c r="G432" s="1237"/>
      <c r="H432" s="1237"/>
      <c r="I432" s="1237"/>
      <c r="J432" s="1237"/>
      <c r="K432" s="1237"/>
      <c r="L432" s="1237"/>
      <c r="M432" s="1237"/>
      <c r="N432" s="1237"/>
      <c r="O432" s="1237"/>
      <c r="P432" s="1238"/>
      <c r="Q432" s="897"/>
      <c r="R432" s="897"/>
      <c r="S432" s="897"/>
      <c r="T432" s="897"/>
      <c r="U432" s="1234" t="s">
        <v>304</v>
      </c>
      <c r="V432" s="221" t="s">
        <v>305</v>
      </c>
      <c r="W432" s="1230" t="s">
        <v>306</v>
      </c>
      <c r="X432" s="1231"/>
      <c r="Y432" s="1231"/>
      <c r="Z432" s="1231"/>
      <c r="AA432" s="1231"/>
      <c r="AB432" s="1231"/>
      <c r="AC432" s="1231"/>
      <c r="AD432" s="1231"/>
      <c r="AE432" s="1231"/>
      <c r="AF432" s="1231"/>
      <c r="AG432" s="1231"/>
      <c r="AH432" s="1232"/>
      <c r="AI432" s="642"/>
      <c r="AJ432" s="1230" t="s">
        <v>307</v>
      </c>
      <c r="AK432" s="1231"/>
      <c r="AL432" s="1231"/>
      <c r="AM432" s="1231"/>
      <c r="AN432" s="1231"/>
      <c r="AO432" s="1231"/>
      <c r="AP432" s="1231"/>
      <c r="AQ432" s="1231"/>
      <c r="AR432" s="1231"/>
      <c r="AS432" s="1231"/>
      <c r="AT432" s="1231"/>
      <c r="AU432" s="1231"/>
      <c r="AV432" s="1231"/>
      <c r="AW432" s="1231"/>
      <c r="AX432" s="1233"/>
    </row>
    <row r="433" spans="1:50" ht="61.5" customHeight="1">
      <c r="B433" s="1229"/>
      <c r="C433" s="1239"/>
      <c r="D433" s="222">
        <v>2017</v>
      </c>
      <c r="E433" s="222">
        <v>2018</v>
      </c>
      <c r="F433" s="222">
        <v>2019</v>
      </c>
      <c r="G433" s="222">
        <v>2020</v>
      </c>
      <c r="H433" s="222">
        <v>2021</v>
      </c>
      <c r="I433" s="222">
        <v>2022</v>
      </c>
      <c r="J433" s="222">
        <v>2023</v>
      </c>
      <c r="K433" s="222">
        <v>2024</v>
      </c>
      <c r="L433" s="222">
        <v>2025</v>
      </c>
      <c r="M433" s="222">
        <v>2026</v>
      </c>
      <c r="N433" s="222">
        <v>2027</v>
      </c>
      <c r="O433" s="222">
        <v>2028</v>
      </c>
      <c r="P433" s="222">
        <v>2029</v>
      </c>
      <c r="Q433" s="222">
        <v>2030</v>
      </c>
      <c r="R433" s="222">
        <v>2031</v>
      </c>
      <c r="S433" s="222">
        <v>2032</v>
      </c>
      <c r="T433" s="222">
        <v>2033</v>
      </c>
      <c r="U433" s="1235"/>
      <c r="V433" s="222">
        <v>2017</v>
      </c>
      <c r="W433" s="222">
        <v>2018</v>
      </c>
      <c r="X433" s="222">
        <v>2019</v>
      </c>
      <c r="Y433" s="222">
        <v>2020</v>
      </c>
      <c r="Z433" s="222">
        <v>2021</v>
      </c>
      <c r="AA433" s="222">
        <v>2022</v>
      </c>
      <c r="AB433" s="222">
        <v>2023</v>
      </c>
      <c r="AC433" s="222">
        <v>2024</v>
      </c>
      <c r="AD433" s="222">
        <v>2025</v>
      </c>
      <c r="AE433" s="222">
        <v>2026</v>
      </c>
      <c r="AF433" s="222">
        <v>2027</v>
      </c>
      <c r="AG433" s="222">
        <v>2028</v>
      </c>
      <c r="AH433" s="222">
        <v>2029</v>
      </c>
      <c r="AI433" s="222"/>
      <c r="AJ433" s="222" t="str">
        <f>'1.  LRAMVA Summary'!$D$53</f>
        <v>Residential - VRZ</v>
      </c>
      <c r="AK433" s="222" t="str">
        <f>'1.  LRAMVA Summary'!$E$53</f>
        <v>GS&lt;50 kW - VRZ</v>
      </c>
      <c r="AL433" s="222" t="str">
        <f>'1.  LRAMVA Summary'!$F$53</f>
        <v>GS 50 to 2,999 kW - VRZ</v>
      </c>
      <c r="AM433" s="222" t="str">
        <f>'1.  LRAMVA Summary'!$G$53</f>
        <v>GS 3,000 to 4,999 kW - VRZ</v>
      </c>
      <c r="AN433" s="222" t="str">
        <f>'1.  LRAMVA Summary'!$H$53</f>
        <v>Large Use - VRZ</v>
      </c>
      <c r="AO433" s="222" t="str">
        <f>'1.  LRAMVA Summary'!$I$53</f>
        <v>Unmetered Scattered Load - VRZ</v>
      </c>
      <c r="AP433" s="222" t="str">
        <f>'1.  LRAMVA Summary'!$J$53</f>
        <v>Sentinel Lighting - VRZ</v>
      </c>
      <c r="AQ433" s="222" t="str">
        <f>'1.  LRAMVA Summary'!$K$53</f>
        <v>Street Lighting - VRZ</v>
      </c>
      <c r="AR433" s="222" t="str">
        <f>'1.  LRAMVA Summary'!$L$53</f>
        <v>Residential - WRZ</v>
      </c>
      <c r="AS433" s="222" t="str">
        <f>'1.  LRAMVA Summary'!$M$53</f>
        <v>GS&lt;50 kW - WRZ</v>
      </c>
      <c r="AT433" s="222" t="str">
        <f>'1.  LRAMVA Summary'!$N$53</f>
        <v>GS&gt;50 kw - WRZ</v>
      </c>
      <c r="AU433" s="222" t="str">
        <f>'1.  LRAMVA Summary'!$O$53</f>
        <v>Street Lighting - WRZ</v>
      </c>
      <c r="AV433" s="222" t="str">
        <f>'1.  LRAMVA Summary'!$P$53</f>
        <v/>
      </c>
      <c r="AW433" s="222" t="str">
        <f>'1.  LRAMVA Summary'!$Q$53</f>
        <v/>
      </c>
      <c r="AX433" s="224" t="str">
        <f>'1.  LRAMVA Summary'!$R$53</f>
        <v>Total</v>
      </c>
    </row>
    <row r="434" spans="1:50" ht="15.75" customHeight="1">
      <c r="A434" s="402"/>
      <c r="B434" s="909" t="s">
        <v>308</v>
      </c>
      <c r="C434" s="226"/>
      <c r="D434" s="226"/>
      <c r="E434" s="226"/>
      <c r="F434" s="226"/>
      <c r="G434" s="226"/>
      <c r="H434" s="226"/>
      <c r="I434" s="226"/>
      <c r="J434" s="226"/>
      <c r="K434" s="226"/>
      <c r="L434" s="226"/>
      <c r="M434" s="226"/>
      <c r="N434" s="226"/>
      <c r="O434" s="226"/>
      <c r="P434" s="226"/>
      <c r="Q434" s="226"/>
      <c r="R434" s="226"/>
      <c r="S434" s="226"/>
      <c r="T434" s="226"/>
      <c r="U434" s="227"/>
      <c r="V434" s="226"/>
      <c r="W434" s="226"/>
      <c r="X434" s="226"/>
      <c r="Y434" s="226"/>
      <c r="Z434" s="226"/>
      <c r="AA434" s="226"/>
      <c r="AB434" s="226"/>
      <c r="AC434" s="226"/>
      <c r="AD434" s="226"/>
      <c r="AE434" s="226"/>
      <c r="AF434" s="226"/>
      <c r="AG434" s="226"/>
      <c r="AH434" s="226"/>
      <c r="AI434" s="226"/>
      <c r="AJ434" s="228" t="str">
        <f>'1.  LRAMVA Summary'!$D$54</f>
        <v>kWh</v>
      </c>
      <c r="AK434" s="228" t="str">
        <f>'1.  LRAMVA Summary'!$E$54</f>
        <v>kWh</v>
      </c>
      <c r="AL434" s="228" t="str">
        <f>'1.  LRAMVA Summary'!$F$54</f>
        <v>kWh</v>
      </c>
      <c r="AM434" s="228" t="str">
        <f>'1.  LRAMVA Summary'!$G$54</f>
        <v>kWh</v>
      </c>
      <c r="AN434" s="228" t="str">
        <f>'1.  LRAMVA Summary'!$H$54</f>
        <v>kWh</v>
      </c>
      <c r="AO434" s="228" t="str">
        <f>'1.  LRAMVA Summary'!$I$54</f>
        <v>kWh</v>
      </c>
      <c r="AP434" s="228" t="str">
        <f>'1.  LRAMVA Summary'!$J$54</f>
        <v>kWh</v>
      </c>
      <c r="AQ434" s="228" t="str">
        <f>'1.  LRAMVA Summary'!$K$54</f>
        <v>kWh</v>
      </c>
      <c r="AR434" s="228" t="str">
        <f>'1.  LRAMVA Summary'!$L$54</f>
        <v>kWh</v>
      </c>
      <c r="AS434" s="228" t="str">
        <f>'1.  LRAMVA Summary'!$M$54</f>
        <v>kWh</v>
      </c>
      <c r="AT434" s="228" t="str">
        <f>'1.  LRAMVA Summary'!$N$54</f>
        <v>kWh</v>
      </c>
      <c r="AU434" s="228" t="str">
        <f>'1.  LRAMVA Summary'!$O$54</f>
        <v>kWh</v>
      </c>
      <c r="AV434" s="228">
        <f>'1.  LRAMVA Summary'!$P$54</f>
        <v>0</v>
      </c>
      <c r="AW434" s="228">
        <f>'1.  LRAMVA Summary'!$Q$54</f>
        <v>0</v>
      </c>
      <c r="AX434" s="229"/>
    </row>
    <row r="435" spans="1:50" ht="15.75" hidden="1" customHeight="1">
      <c r="A435" s="402"/>
      <c r="B435" s="397" t="s">
        <v>309</v>
      </c>
      <c r="C435" s="226"/>
      <c r="D435" s="226"/>
      <c r="E435" s="226"/>
      <c r="F435" s="226"/>
      <c r="G435" s="226"/>
      <c r="H435" s="226"/>
      <c r="I435" s="226"/>
      <c r="J435" s="226"/>
      <c r="K435" s="226"/>
      <c r="L435" s="226"/>
      <c r="M435" s="226"/>
      <c r="N435" s="226"/>
      <c r="O435" s="226"/>
      <c r="P435" s="226"/>
      <c r="Q435" s="226"/>
      <c r="R435" s="226"/>
      <c r="S435" s="226"/>
      <c r="T435" s="226"/>
      <c r="U435" s="227"/>
      <c r="V435" s="226"/>
      <c r="W435" s="226"/>
      <c r="X435" s="226"/>
      <c r="Y435" s="226"/>
      <c r="Z435" s="226"/>
      <c r="AA435" s="226"/>
      <c r="AB435" s="226"/>
      <c r="AC435" s="226"/>
      <c r="AD435" s="226"/>
      <c r="AE435" s="226"/>
      <c r="AF435" s="226"/>
      <c r="AG435" s="226"/>
      <c r="AH435" s="226"/>
      <c r="AI435" s="226"/>
      <c r="AJ435" s="228"/>
      <c r="AK435" s="228"/>
      <c r="AL435" s="228"/>
      <c r="AM435" s="228"/>
      <c r="AN435" s="228"/>
      <c r="AO435" s="228"/>
      <c r="AP435" s="228"/>
      <c r="AQ435" s="228"/>
      <c r="AR435" s="228"/>
      <c r="AS435" s="228"/>
      <c r="AT435" s="228"/>
      <c r="AU435" s="228"/>
      <c r="AV435" s="228"/>
      <c r="AW435" s="228"/>
      <c r="AX435" s="229"/>
    </row>
    <row r="436" spans="1:50" ht="15.75" hidden="1" outlineLevel="1">
      <c r="A436" s="402"/>
      <c r="B436" s="383" t="s">
        <v>311</v>
      </c>
      <c r="C436" s="226"/>
      <c r="D436" s="226"/>
      <c r="E436" s="226"/>
      <c r="F436" s="226"/>
      <c r="G436" s="226"/>
      <c r="H436" s="226"/>
      <c r="I436" s="226"/>
      <c r="J436" s="226"/>
      <c r="K436" s="226"/>
      <c r="L436" s="226"/>
      <c r="M436" s="226"/>
      <c r="N436" s="226"/>
      <c r="O436" s="226"/>
      <c r="P436" s="226"/>
      <c r="Q436" s="226"/>
      <c r="R436" s="226"/>
      <c r="S436" s="226"/>
      <c r="T436" s="226"/>
      <c r="U436" s="227"/>
      <c r="V436" s="226"/>
      <c r="W436" s="226"/>
      <c r="X436" s="226"/>
      <c r="Y436" s="226"/>
      <c r="Z436" s="226"/>
      <c r="AA436" s="226"/>
      <c r="AB436" s="226"/>
      <c r="AC436" s="226"/>
      <c r="AD436" s="226"/>
      <c r="AE436" s="226"/>
      <c r="AF436" s="226"/>
      <c r="AG436" s="226"/>
      <c r="AH436" s="226"/>
      <c r="AI436" s="226"/>
      <c r="AJ436" s="228"/>
      <c r="AK436" s="228"/>
      <c r="AL436" s="228"/>
      <c r="AM436" s="228"/>
      <c r="AN436" s="228"/>
      <c r="AO436" s="228"/>
      <c r="AP436" s="228"/>
      <c r="AQ436" s="228"/>
      <c r="AR436" s="228"/>
      <c r="AS436" s="228"/>
      <c r="AT436" s="228"/>
      <c r="AU436" s="228"/>
      <c r="AV436" s="228"/>
      <c r="AW436" s="228"/>
      <c r="AX436" s="229"/>
    </row>
    <row r="437" spans="1:50" hidden="1" outlineLevel="1">
      <c r="A437" s="402">
        <v>1</v>
      </c>
      <c r="B437" s="335" t="s">
        <v>312</v>
      </c>
      <c r="C437" s="228" t="s">
        <v>313</v>
      </c>
      <c r="D437" s="232"/>
      <c r="E437" s="232"/>
      <c r="F437" s="232"/>
      <c r="G437" s="232"/>
      <c r="H437" s="232"/>
      <c r="I437" s="232"/>
      <c r="J437" s="232"/>
      <c r="K437" s="232"/>
      <c r="L437" s="232"/>
      <c r="M437" s="232"/>
      <c r="N437" s="232"/>
      <c r="O437" s="232"/>
      <c r="P437" s="232"/>
      <c r="Q437" s="564"/>
      <c r="R437" s="564"/>
      <c r="S437" s="564"/>
      <c r="T437" s="564"/>
      <c r="U437" s="228"/>
      <c r="V437" s="232"/>
      <c r="W437" s="232"/>
      <c r="X437" s="232"/>
      <c r="Y437" s="232"/>
      <c r="Z437" s="232"/>
      <c r="AA437" s="232"/>
      <c r="AB437" s="232"/>
      <c r="AC437" s="232"/>
      <c r="AD437" s="232"/>
      <c r="AE437" s="232"/>
      <c r="AF437" s="232"/>
      <c r="AG437" s="232"/>
      <c r="AH437" s="232"/>
      <c r="AI437" s="564"/>
      <c r="AJ437" s="317"/>
      <c r="AK437" s="317"/>
      <c r="AL437" s="317"/>
      <c r="AM437" s="317"/>
      <c r="AN437" s="317"/>
      <c r="AO437" s="317"/>
      <c r="AP437" s="317"/>
      <c r="AQ437" s="317"/>
      <c r="AR437" s="317"/>
      <c r="AS437" s="317"/>
      <c r="AT437" s="317"/>
      <c r="AU437" s="317"/>
      <c r="AV437" s="317"/>
      <c r="AW437" s="317"/>
      <c r="AX437" s="233">
        <f>SUM(AJ437:AW437)</f>
        <v>0</v>
      </c>
    </row>
    <row r="438" spans="1:50" hidden="1" outlineLevel="1">
      <c r="A438" s="402"/>
      <c r="B438" s="338" t="s">
        <v>438</v>
      </c>
      <c r="C438" s="228" t="s">
        <v>315</v>
      </c>
      <c r="D438" s="232"/>
      <c r="E438" s="232"/>
      <c r="F438" s="232"/>
      <c r="G438" s="232"/>
      <c r="H438" s="232"/>
      <c r="I438" s="232"/>
      <c r="J438" s="232"/>
      <c r="K438" s="232"/>
      <c r="L438" s="232"/>
      <c r="M438" s="232"/>
      <c r="N438" s="232"/>
      <c r="O438" s="232"/>
      <c r="P438" s="232"/>
      <c r="Q438" s="564"/>
      <c r="R438" s="564"/>
      <c r="S438" s="564"/>
      <c r="T438" s="564"/>
      <c r="U438" s="357"/>
      <c r="V438" s="232"/>
      <c r="W438" s="232"/>
      <c r="X438" s="232"/>
      <c r="Y438" s="232"/>
      <c r="Z438" s="232"/>
      <c r="AA438" s="232"/>
      <c r="AB438" s="232"/>
      <c r="AC438" s="232"/>
      <c r="AD438" s="232"/>
      <c r="AE438" s="232"/>
      <c r="AF438" s="232"/>
      <c r="AG438" s="232"/>
      <c r="AH438" s="232"/>
      <c r="AI438" s="564"/>
      <c r="AJ438" s="318">
        <f>AJ437</f>
        <v>0</v>
      </c>
      <c r="AK438" s="318">
        <f t="shared" ref="AK438" si="685">AK437</f>
        <v>0</v>
      </c>
      <c r="AL438" s="318">
        <f t="shared" ref="AL438" si="686">AL437</f>
        <v>0</v>
      </c>
      <c r="AM438" s="318">
        <f t="shared" ref="AM438" si="687">AM437</f>
        <v>0</v>
      </c>
      <c r="AN438" s="318">
        <f t="shared" ref="AN438" si="688">AN437</f>
        <v>0</v>
      </c>
      <c r="AO438" s="318">
        <f t="shared" ref="AO438" si="689">AO437</f>
        <v>0</v>
      </c>
      <c r="AP438" s="318">
        <f t="shared" ref="AP438" si="690">AP437</f>
        <v>0</v>
      </c>
      <c r="AQ438" s="318">
        <f t="shared" ref="AQ438" si="691">AQ437</f>
        <v>0</v>
      </c>
      <c r="AR438" s="318">
        <f t="shared" ref="AR438" si="692">AR437</f>
        <v>0</v>
      </c>
      <c r="AS438" s="318">
        <f t="shared" ref="AS438" si="693">AS437</f>
        <v>0</v>
      </c>
      <c r="AT438" s="318">
        <f t="shared" ref="AT438" si="694">AT437</f>
        <v>0</v>
      </c>
      <c r="AU438" s="318">
        <f t="shared" ref="AU438" si="695">AU437</f>
        <v>0</v>
      </c>
      <c r="AV438" s="318">
        <f t="shared" ref="AV438" si="696">AV437</f>
        <v>0</v>
      </c>
      <c r="AW438" s="318">
        <f t="shared" ref="AW438" si="697">AW437</f>
        <v>0</v>
      </c>
      <c r="AX438" s="234"/>
    </row>
    <row r="439" spans="1:50" ht="15.75" hidden="1" outlineLevel="1">
      <c r="A439" s="402"/>
      <c r="B439" s="398"/>
      <c r="C439" s="236"/>
      <c r="D439" s="236"/>
      <c r="E439" s="236"/>
      <c r="F439" s="236"/>
      <c r="G439" s="236"/>
      <c r="H439" s="236"/>
      <c r="I439" s="236"/>
      <c r="J439" s="556"/>
      <c r="K439" s="236"/>
      <c r="L439" s="236"/>
      <c r="M439" s="236"/>
      <c r="N439" s="236"/>
      <c r="O439" s="236"/>
      <c r="P439" s="236"/>
      <c r="Q439" s="236"/>
      <c r="R439" s="236"/>
      <c r="S439" s="236"/>
      <c r="T439" s="236"/>
      <c r="U439" s="237"/>
      <c r="V439" s="236"/>
      <c r="W439" s="236"/>
      <c r="X439" s="236"/>
      <c r="Y439" s="236"/>
      <c r="Z439" s="236"/>
      <c r="AA439" s="236"/>
      <c r="AB439" s="236"/>
      <c r="AC439" s="236"/>
      <c r="AD439" s="236"/>
      <c r="AE439" s="236"/>
      <c r="AF439" s="236"/>
      <c r="AG439" s="236"/>
      <c r="AH439" s="236"/>
      <c r="AI439" s="236"/>
      <c r="AJ439" s="319"/>
      <c r="AK439" s="320"/>
      <c r="AL439" s="320"/>
      <c r="AM439" s="320"/>
      <c r="AN439" s="320"/>
      <c r="AO439" s="320"/>
      <c r="AP439" s="320"/>
      <c r="AQ439" s="320"/>
      <c r="AR439" s="320"/>
      <c r="AS439" s="320"/>
      <c r="AT439" s="320"/>
      <c r="AU439" s="320"/>
      <c r="AV439" s="320"/>
      <c r="AW439" s="320"/>
      <c r="AX439" s="239"/>
    </row>
    <row r="440" spans="1:50" hidden="1" outlineLevel="1">
      <c r="A440" s="402">
        <v>2</v>
      </c>
      <c r="B440" s="335" t="s">
        <v>316</v>
      </c>
      <c r="C440" s="228" t="s">
        <v>313</v>
      </c>
      <c r="D440" s="232"/>
      <c r="E440" s="232"/>
      <c r="F440" s="232"/>
      <c r="G440" s="232"/>
      <c r="H440" s="232"/>
      <c r="I440" s="232"/>
      <c r="J440" s="232"/>
      <c r="K440" s="232"/>
      <c r="L440" s="232"/>
      <c r="M440" s="232"/>
      <c r="N440" s="232"/>
      <c r="O440" s="232"/>
      <c r="P440" s="232"/>
      <c r="Q440" s="564"/>
      <c r="R440" s="564"/>
      <c r="S440" s="564"/>
      <c r="T440" s="564"/>
      <c r="U440" s="228"/>
      <c r="V440" s="232"/>
      <c r="W440" s="232"/>
      <c r="X440" s="232"/>
      <c r="Y440" s="232"/>
      <c r="Z440" s="232"/>
      <c r="AA440" s="232"/>
      <c r="AB440" s="232"/>
      <c r="AC440" s="232"/>
      <c r="AD440" s="232"/>
      <c r="AE440" s="232"/>
      <c r="AF440" s="232"/>
      <c r="AG440" s="232"/>
      <c r="AH440" s="232"/>
      <c r="AI440" s="564"/>
      <c r="AJ440" s="317"/>
      <c r="AK440" s="317"/>
      <c r="AL440" s="317"/>
      <c r="AM440" s="317"/>
      <c r="AN440" s="317"/>
      <c r="AO440" s="317"/>
      <c r="AP440" s="317"/>
      <c r="AQ440" s="317"/>
      <c r="AR440" s="317"/>
      <c r="AS440" s="317"/>
      <c r="AT440" s="317"/>
      <c r="AU440" s="317"/>
      <c r="AV440" s="317"/>
      <c r="AW440" s="317"/>
      <c r="AX440" s="233">
        <f>SUM(AJ440:AW440)</f>
        <v>0</v>
      </c>
    </row>
    <row r="441" spans="1:50" hidden="1" outlineLevel="1">
      <c r="A441" s="402"/>
      <c r="B441" s="338" t="s">
        <v>438</v>
      </c>
      <c r="C441" s="228" t="s">
        <v>315</v>
      </c>
      <c r="D441" s="232"/>
      <c r="E441" s="232"/>
      <c r="F441" s="232"/>
      <c r="G441" s="232"/>
      <c r="H441" s="232"/>
      <c r="I441" s="232"/>
      <c r="J441" s="232"/>
      <c r="K441" s="232"/>
      <c r="L441" s="232"/>
      <c r="M441" s="232"/>
      <c r="N441" s="232"/>
      <c r="O441" s="232"/>
      <c r="P441" s="232"/>
      <c r="Q441" s="564"/>
      <c r="R441" s="564"/>
      <c r="S441" s="564"/>
      <c r="T441" s="564"/>
      <c r="U441" s="357"/>
      <c r="V441" s="232"/>
      <c r="W441" s="232"/>
      <c r="X441" s="232"/>
      <c r="Y441" s="232"/>
      <c r="Z441" s="232"/>
      <c r="AA441" s="232"/>
      <c r="AB441" s="232"/>
      <c r="AC441" s="232"/>
      <c r="AD441" s="232"/>
      <c r="AE441" s="232"/>
      <c r="AF441" s="232"/>
      <c r="AG441" s="232"/>
      <c r="AH441" s="232"/>
      <c r="AI441" s="564"/>
      <c r="AJ441" s="318">
        <f>AJ440</f>
        <v>0</v>
      </c>
      <c r="AK441" s="318">
        <f t="shared" ref="AK441" si="698">AK440</f>
        <v>0</v>
      </c>
      <c r="AL441" s="318">
        <f t="shared" ref="AL441" si="699">AL440</f>
        <v>0</v>
      </c>
      <c r="AM441" s="318">
        <f t="shared" ref="AM441" si="700">AM440</f>
        <v>0</v>
      </c>
      <c r="AN441" s="318">
        <f t="shared" ref="AN441" si="701">AN440</f>
        <v>0</v>
      </c>
      <c r="AO441" s="318">
        <f t="shared" ref="AO441" si="702">AO440</f>
        <v>0</v>
      </c>
      <c r="AP441" s="318">
        <f t="shared" ref="AP441" si="703">AP440</f>
        <v>0</v>
      </c>
      <c r="AQ441" s="318">
        <f t="shared" ref="AQ441" si="704">AQ440</f>
        <v>0</v>
      </c>
      <c r="AR441" s="318">
        <f t="shared" ref="AR441" si="705">AR440</f>
        <v>0</v>
      </c>
      <c r="AS441" s="318">
        <f t="shared" ref="AS441" si="706">AS440</f>
        <v>0</v>
      </c>
      <c r="AT441" s="318">
        <f t="shared" ref="AT441" si="707">AT440</f>
        <v>0</v>
      </c>
      <c r="AU441" s="318">
        <f t="shared" ref="AU441" si="708">AU440</f>
        <v>0</v>
      </c>
      <c r="AV441" s="318">
        <f t="shared" ref="AV441" si="709">AV440</f>
        <v>0</v>
      </c>
      <c r="AW441" s="318">
        <f t="shared" ref="AW441" si="710">AW440</f>
        <v>0</v>
      </c>
      <c r="AX441" s="234"/>
    </row>
    <row r="442" spans="1:50" ht="15.75" hidden="1" outlineLevel="1">
      <c r="A442" s="402"/>
      <c r="B442" s="398"/>
      <c r="C442" s="236"/>
      <c r="D442" s="241"/>
      <c r="E442" s="241"/>
      <c r="F442" s="241"/>
      <c r="G442" s="241"/>
      <c r="H442" s="241"/>
      <c r="I442" s="241"/>
      <c r="J442" s="241"/>
      <c r="K442" s="241"/>
      <c r="L442" s="241"/>
      <c r="M442" s="241"/>
      <c r="N442" s="241"/>
      <c r="O442" s="241"/>
      <c r="P442" s="241"/>
      <c r="Q442" s="241"/>
      <c r="R442" s="241"/>
      <c r="S442" s="241"/>
      <c r="T442" s="241"/>
      <c r="U442" s="237"/>
      <c r="V442" s="241"/>
      <c r="W442" s="241"/>
      <c r="X442" s="241"/>
      <c r="Y442" s="241"/>
      <c r="Z442" s="241"/>
      <c r="AA442" s="241"/>
      <c r="AB442" s="241"/>
      <c r="AC442" s="241"/>
      <c r="AD442" s="241"/>
      <c r="AE442" s="241"/>
      <c r="AF442" s="241"/>
      <c r="AG442" s="241"/>
      <c r="AH442" s="241"/>
      <c r="AI442" s="241"/>
      <c r="AJ442" s="319"/>
      <c r="AK442" s="320"/>
      <c r="AL442" s="320"/>
      <c r="AM442" s="320"/>
      <c r="AN442" s="320"/>
      <c r="AO442" s="320"/>
      <c r="AP442" s="320"/>
      <c r="AQ442" s="320"/>
      <c r="AR442" s="320"/>
      <c r="AS442" s="320"/>
      <c r="AT442" s="320"/>
      <c r="AU442" s="320"/>
      <c r="AV442" s="320"/>
      <c r="AW442" s="320"/>
      <c r="AX442" s="239"/>
    </row>
    <row r="443" spans="1:50" hidden="1" outlineLevel="1">
      <c r="A443" s="402">
        <v>3</v>
      </c>
      <c r="B443" s="335" t="s">
        <v>317</v>
      </c>
      <c r="C443" s="228" t="s">
        <v>313</v>
      </c>
      <c r="D443" s="232"/>
      <c r="E443" s="232"/>
      <c r="F443" s="232"/>
      <c r="G443" s="232"/>
      <c r="H443" s="232"/>
      <c r="I443" s="232"/>
      <c r="J443" s="232"/>
      <c r="K443" s="232"/>
      <c r="L443" s="232"/>
      <c r="M443" s="232"/>
      <c r="N443" s="232"/>
      <c r="O443" s="232"/>
      <c r="P443" s="232"/>
      <c r="Q443" s="564"/>
      <c r="R443" s="564"/>
      <c r="S443" s="564"/>
      <c r="T443" s="564"/>
      <c r="U443" s="228"/>
      <c r="V443" s="232"/>
      <c r="W443" s="232"/>
      <c r="X443" s="232"/>
      <c r="Y443" s="232"/>
      <c r="Z443" s="232"/>
      <c r="AA443" s="232"/>
      <c r="AB443" s="232"/>
      <c r="AC443" s="232"/>
      <c r="AD443" s="232"/>
      <c r="AE443" s="232"/>
      <c r="AF443" s="232"/>
      <c r="AG443" s="232"/>
      <c r="AH443" s="232"/>
      <c r="AI443" s="564"/>
      <c r="AJ443" s="317"/>
      <c r="AK443" s="317"/>
      <c r="AL443" s="317"/>
      <c r="AM443" s="317"/>
      <c r="AN443" s="317"/>
      <c r="AO443" s="317"/>
      <c r="AP443" s="317"/>
      <c r="AQ443" s="317"/>
      <c r="AR443" s="317"/>
      <c r="AS443" s="317"/>
      <c r="AT443" s="317"/>
      <c r="AU443" s="317"/>
      <c r="AV443" s="317"/>
      <c r="AW443" s="317"/>
      <c r="AX443" s="233">
        <f>SUM(AJ443:AW443)</f>
        <v>0</v>
      </c>
    </row>
    <row r="444" spans="1:50" hidden="1" outlineLevel="1">
      <c r="A444" s="402"/>
      <c r="B444" s="338" t="s">
        <v>438</v>
      </c>
      <c r="C444" s="228" t="s">
        <v>315</v>
      </c>
      <c r="D444" s="232"/>
      <c r="E444" s="232"/>
      <c r="F444" s="232"/>
      <c r="G444" s="232"/>
      <c r="H444" s="232"/>
      <c r="I444" s="232"/>
      <c r="J444" s="232"/>
      <c r="K444" s="232"/>
      <c r="L444" s="232"/>
      <c r="M444" s="232"/>
      <c r="N444" s="232"/>
      <c r="O444" s="232"/>
      <c r="P444" s="232"/>
      <c r="Q444" s="564"/>
      <c r="R444" s="564"/>
      <c r="S444" s="564"/>
      <c r="T444" s="564"/>
      <c r="U444" s="357"/>
      <c r="V444" s="232"/>
      <c r="W444" s="232"/>
      <c r="X444" s="232"/>
      <c r="Y444" s="232"/>
      <c r="Z444" s="232"/>
      <c r="AA444" s="232"/>
      <c r="AB444" s="232"/>
      <c r="AC444" s="232"/>
      <c r="AD444" s="232"/>
      <c r="AE444" s="232"/>
      <c r="AF444" s="232"/>
      <c r="AG444" s="232"/>
      <c r="AH444" s="232"/>
      <c r="AI444" s="564"/>
      <c r="AJ444" s="318">
        <f>AJ443</f>
        <v>0</v>
      </c>
      <c r="AK444" s="318">
        <f t="shared" ref="AK444" si="711">AK443</f>
        <v>0</v>
      </c>
      <c r="AL444" s="318">
        <f t="shared" ref="AL444" si="712">AL443</f>
        <v>0</v>
      </c>
      <c r="AM444" s="318">
        <f t="shared" ref="AM444" si="713">AM443</f>
        <v>0</v>
      </c>
      <c r="AN444" s="318">
        <f t="shared" ref="AN444" si="714">AN443</f>
        <v>0</v>
      </c>
      <c r="AO444" s="318">
        <f t="shared" ref="AO444" si="715">AO443</f>
        <v>0</v>
      </c>
      <c r="AP444" s="318">
        <f t="shared" ref="AP444" si="716">AP443</f>
        <v>0</v>
      </c>
      <c r="AQ444" s="318">
        <f t="shared" ref="AQ444" si="717">AQ443</f>
        <v>0</v>
      </c>
      <c r="AR444" s="318">
        <f t="shared" ref="AR444" si="718">AR443</f>
        <v>0</v>
      </c>
      <c r="AS444" s="318">
        <f t="shared" ref="AS444" si="719">AS443</f>
        <v>0</v>
      </c>
      <c r="AT444" s="318">
        <f t="shared" ref="AT444" si="720">AT443</f>
        <v>0</v>
      </c>
      <c r="AU444" s="318">
        <f t="shared" ref="AU444" si="721">AU443</f>
        <v>0</v>
      </c>
      <c r="AV444" s="318">
        <f t="shared" ref="AV444" si="722">AV443</f>
        <v>0</v>
      </c>
      <c r="AW444" s="318">
        <f t="shared" ref="AW444" si="723">AW443</f>
        <v>0</v>
      </c>
      <c r="AX444" s="234"/>
    </row>
    <row r="445" spans="1:50" hidden="1" outlineLevel="1">
      <c r="A445" s="402"/>
      <c r="B445" s="338"/>
      <c r="C445" s="242"/>
      <c r="D445" s="228"/>
      <c r="E445" s="228"/>
      <c r="F445" s="228"/>
      <c r="G445" s="228"/>
      <c r="H445" s="228"/>
      <c r="I445" s="228"/>
      <c r="J445" s="228"/>
      <c r="K445" s="228"/>
      <c r="L445" s="228"/>
      <c r="M445" s="228"/>
      <c r="N445" s="228"/>
      <c r="O445" s="228"/>
      <c r="P445" s="228"/>
      <c r="Q445" s="228"/>
      <c r="R445" s="228"/>
      <c r="S445" s="228"/>
      <c r="T445" s="228"/>
      <c r="U445" s="228"/>
      <c r="V445" s="228"/>
      <c r="W445" s="228"/>
      <c r="X445" s="228"/>
      <c r="Y445" s="228"/>
      <c r="Z445" s="228"/>
      <c r="AA445" s="228"/>
      <c r="AB445" s="228"/>
      <c r="AC445" s="228"/>
      <c r="AD445" s="228"/>
      <c r="AE445" s="228"/>
      <c r="AF445" s="228"/>
      <c r="AG445" s="228"/>
      <c r="AH445" s="228"/>
      <c r="AI445" s="228"/>
      <c r="AJ445" s="319"/>
      <c r="AK445" s="319"/>
      <c r="AL445" s="319"/>
      <c r="AM445" s="319"/>
      <c r="AN445" s="319"/>
      <c r="AO445" s="319"/>
      <c r="AP445" s="319"/>
      <c r="AQ445" s="319"/>
      <c r="AR445" s="319"/>
      <c r="AS445" s="319"/>
      <c r="AT445" s="319"/>
      <c r="AU445" s="319"/>
      <c r="AV445" s="319"/>
      <c r="AW445" s="319"/>
      <c r="AX445" s="243"/>
    </row>
    <row r="446" spans="1:50" hidden="1" outlineLevel="1">
      <c r="A446" s="402">
        <v>4</v>
      </c>
      <c r="B446" s="250" t="s">
        <v>318</v>
      </c>
      <c r="C446" s="228" t="s">
        <v>313</v>
      </c>
      <c r="D446" s="232"/>
      <c r="E446" s="232"/>
      <c r="F446" s="232"/>
      <c r="G446" s="232"/>
      <c r="H446" s="232"/>
      <c r="I446" s="232"/>
      <c r="J446" s="232"/>
      <c r="K446" s="232"/>
      <c r="L446" s="232"/>
      <c r="M446" s="232"/>
      <c r="N446" s="232"/>
      <c r="O446" s="232"/>
      <c r="P446" s="232"/>
      <c r="Q446" s="564"/>
      <c r="R446" s="564"/>
      <c r="S446" s="564"/>
      <c r="T446" s="564"/>
      <c r="U446" s="228"/>
      <c r="V446" s="232"/>
      <c r="W446" s="232"/>
      <c r="X446" s="232"/>
      <c r="Y446" s="232"/>
      <c r="Z446" s="232"/>
      <c r="AA446" s="232"/>
      <c r="AB446" s="232"/>
      <c r="AC446" s="232"/>
      <c r="AD446" s="232"/>
      <c r="AE446" s="232"/>
      <c r="AF446" s="232"/>
      <c r="AG446" s="232"/>
      <c r="AH446" s="232"/>
      <c r="AI446" s="564"/>
      <c r="AJ446" s="317"/>
      <c r="AK446" s="317"/>
      <c r="AL446" s="317"/>
      <c r="AM446" s="317"/>
      <c r="AN446" s="317"/>
      <c r="AO446" s="317"/>
      <c r="AP446" s="317"/>
      <c r="AQ446" s="317"/>
      <c r="AR446" s="317"/>
      <c r="AS446" s="317"/>
      <c r="AT446" s="317"/>
      <c r="AU446" s="317"/>
      <c r="AV446" s="317"/>
      <c r="AW446" s="317"/>
      <c r="AX446" s="233">
        <f>SUM(AJ446:AW446)</f>
        <v>0</v>
      </c>
    </row>
    <row r="447" spans="1:50" hidden="1" outlineLevel="1">
      <c r="A447" s="402"/>
      <c r="B447" s="338" t="s">
        <v>438</v>
      </c>
      <c r="C447" s="228" t="s">
        <v>315</v>
      </c>
      <c r="D447" s="232"/>
      <c r="E447" s="232"/>
      <c r="F447" s="232"/>
      <c r="G447" s="232"/>
      <c r="H447" s="232"/>
      <c r="I447" s="232"/>
      <c r="J447" s="232"/>
      <c r="K447" s="232"/>
      <c r="L447" s="232"/>
      <c r="M447" s="232"/>
      <c r="N447" s="232"/>
      <c r="O447" s="232"/>
      <c r="P447" s="232"/>
      <c r="Q447" s="564"/>
      <c r="R447" s="564"/>
      <c r="S447" s="564"/>
      <c r="T447" s="564"/>
      <c r="U447" s="357"/>
      <c r="V447" s="232"/>
      <c r="W447" s="232"/>
      <c r="X447" s="232"/>
      <c r="Y447" s="232"/>
      <c r="Z447" s="232"/>
      <c r="AA447" s="232"/>
      <c r="AB447" s="232"/>
      <c r="AC447" s="232"/>
      <c r="AD447" s="232"/>
      <c r="AE447" s="232"/>
      <c r="AF447" s="232"/>
      <c r="AG447" s="232"/>
      <c r="AH447" s="232"/>
      <c r="AI447" s="564"/>
      <c r="AJ447" s="318">
        <f>AJ446</f>
        <v>0</v>
      </c>
      <c r="AK447" s="318">
        <f t="shared" ref="AK447" si="724">AK446</f>
        <v>0</v>
      </c>
      <c r="AL447" s="318">
        <f t="shared" ref="AL447" si="725">AL446</f>
        <v>0</v>
      </c>
      <c r="AM447" s="318">
        <f t="shared" ref="AM447" si="726">AM446</f>
        <v>0</v>
      </c>
      <c r="AN447" s="318">
        <f t="shared" ref="AN447" si="727">AN446</f>
        <v>0</v>
      </c>
      <c r="AO447" s="318">
        <f t="shared" ref="AO447" si="728">AO446</f>
        <v>0</v>
      </c>
      <c r="AP447" s="318">
        <f t="shared" ref="AP447" si="729">AP446</f>
        <v>0</v>
      </c>
      <c r="AQ447" s="318">
        <f t="shared" ref="AQ447" si="730">AQ446</f>
        <v>0</v>
      </c>
      <c r="AR447" s="318">
        <f t="shared" ref="AR447" si="731">AR446</f>
        <v>0</v>
      </c>
      <c r="AS447" s="318">
        <f t="shared" ref="AS447" si="732">AS446</f>
        <v>0</v>
      </c>
      <c r="AT447" s="318">
        <f t="shared" ref="AT447" si="733">AT446</f>
        <v>0</v>
      </c>
      <c r="AU447" s="318">
        <f t="shared" ref="AU447" si="734">AU446</f>
        <v>0</v>
      </c>
      <c r="AV447" s="318">
        <f t="shared" ref="AV447" si="735">AV446</f>
        <v>0</v>
      </c>
      <c r="AW447" s="318">
        <f t="shared" ref="AW447" si="736">AW446</f>
        <v>0</v>
      </c>
      <c r="AX447" s="234"/>
    </row>
    <row r="448" spans="1:50" hidden="1" outlineLevel="1">
      <c r="A448" s="402"/>
      <c r="B448" s="338"/>
      <c r="C448" s="242"/>
      <c r="D448" s="241"/>
      <c r="E448" s="241"/>
      <c r="F448" s="241"/>
      <c r="G448" s="241"/>
      <c r="H448" s="241"/>
      <c r="I448" s="241"/>
      <c r="J448" s="241"/>
      <c r="K448" s="241"/>
      <c r="L448" s="241"/>
      <c r="M448" s="241"/>
      <c r="N448" s="241"/>
      <c r="O448" s="241"/>
      <c r="P448" s="241"/>
      <c r="Q448" s="241"/>
      <c r="R448" s="241"/>
      <c r="S448" s="241"/>
      <c r="T448" s="241"/>
      <c r="U448" s="228"/>
      <c r="V448" s="241"/>
      <c r="W448" s="241"/>
      <c r="X448" s="241"/>
      <c r="Y448" s="241"/>
      <c r="Z448" s="241"/>
      <c r="AA448" s="241"/>
      <c r="AB448" s="241"/>
      <c r="AC448" s="241"/>
      <c r="AD448" s="241"/>
      <c r="AE448" s="241"/>
      <c r="AF448" s="241"/>
      <c r="AG448" s="241"/>
      <c r="AH448" s="241"/>
      <c r="AI448" s="241"/>
      <c r="AJ448" s="319"/>
      <c r="AK448" s="319"/>
      <c r="AL448" s="319"/>
      <c r="AM448" s="319"/>
      <c r="AN448" s="319"/>
      <c r="AO448" s="319"/>
      <c r="AP448" s="319"/>
      <c r="AQ448" s="319"/>
      <c r="AR448" s="319"/>
      <c r="AS448" s="319"/>
      <c r="AT448" s="319"/>
      <c r="AU448" s="319"/>
      <c r="AV448" s="319"/>
      <c r="AW448" s="319"/>
      <c r="AX448" s="243"/>
    </row>
    <row r="449" spans="1:50" ht="30" hidden="1" outlineLevel="1">
      <c r="A449" s="402">
        <v>5</v>
      </c>
      <c r="B449" s="335" t="s">
        <v>319</v>
      </c>
      <c r="C449" s="228" t="s">
        <v>313</v>
      </c>
      <c r="D449" s="232"/>
      <c r="E449" s="232"/>
      <c r="F449" s="232"/>
      <c r="G449" s="232"/>
      <c r="H449" s="232"/>
      <c r="I449" s="232"/>
      <c r="J449" s="232"/>
      <c r="K449" s="232"/>
      <c r="L449" s="232"/>
      <c r="M449" s="232"/>
      <c r="N449" s="232"/>
      <c r="O449" s="232"/>
      <c r="P449" s="232"/>
      <c r="Q449" s="564"/>
      <c r="R449" s="564"/>
      <c r="S449" s="564"/>
      <c r="T449" s="564"/>
      <c r="U449" s="228"/>
      <c r="V449" s="232"/>
      <c r="W449" s="232"/>
      <c r="X449" s="232"/>
      <c r="Y449" s="232"/>
      <c r="Z449" s="232"/>
      <c r="AA449" s="232"/>
      <c r="AB449" s="232"/>
      <c r="AC449" s="232"/>
      <c r="AD449" s="232"/>
      <c r="AE449" s="232"/>
      <c r="AF449" s="232"/>
      <c r="AG449" s="232"/>
      <c r="AH449" s="232"/>
      <c r="AI449" s="564"/>
      <c r="AJ449" s="317"/>
      <c r="AK449" s="317"/>
      <c r="AL449" s="317"/>
      <c r="AM449" s="317"/>
      <c r="AN449" s="317"/>
      <c r="AO449" s="317"/>
      <c r="AP449" s="317"/>
      <c r="AQ449" s="317"/>
      <c r="AR449" s="317"/>
      <c r="AS449" s="317"/>
      <c r="AT449" s="317"/>
      <c r="AU449" s="317"/>
      <c r="AV449" s="317"/>
      <c r="AW449" s="317"/>
      <c r="AX449" s="233">
        <f>SUM(AJ449:AW449)</f>
        <v>0</v>
      </c>
    </row>
    <row r="450" spans="1:50" hidden="1" outlineLevel="1">
      <c r="A450" s="402"/>
      <c r="B450" s="338" t="s">
        <v>438</v>
      </c>
      <c r="C450" s="228" t="s">
        <v>315</v>
      </c>
      <c r="D450" s="232"/>
      <c r="E450" s="232"/>
      <c r="F450" s="232"/>
      <c r="G450" s="232"/>
      <c r="H450" s="232"/>
      <c r="I450" s="232"/>
      <c r="J450" s="232"/>
      <c r="K450" s="232"/>
      <c r="L450" s="232"/>
      <c r="M450" s="232"/>
      <c r="N450" s="232"/>
      <c r="O450" s="232"/>
      <c r="P450" s="232"/>
      <c r="Q450" s="564"/>
      <c r="R450" s="564"/>
      <c r="S450" s="564"/>
      <c r="T450" s="564"/>
      <c r="U450" s="357"/>
      <c r="V450" s="232"/>
      <c r="W450" s="232"/>
      <c r="X450" s="232"/>
      <c r="Y450" s="232"/>
      <c r="Z450" s="232"/>
      <c r="AA450" s="232"/>
      <c r="AB450" s="232"/>
      <c r="AC450" s="232"/>
      <c r="AD450" s="232"/>
      <c r="AE450" s="232"/>
      <c r="AF450" s="232"/>
      <c r="AG450" s="232"/>
      <c r="AH450" s="232"/>
      <c r="AI450" s="564"/>
      <c r="AJ450" s="318">
        <f>AJ449</f>
        <v>0</v>
      </c>
      <c r="AK450" s="318">
        <f t="shared" ref="AK450" si="737">AK449</f>
        <v>0</v>
      </c>
      <c r="AL450" s="318">
        <f t="shared" ref="AL450" si="738">AL449</f>
        <v>0</v>
      </c>
      <c r="AM450" s="318">
        <f t="shared" ref="AM450" si="739">AM449</f>
        <v>0</v>
      </c>
      <c r="AN450" s="318">
        <f t="shared" ref="AN450" si="740">AN449</f>
        <v>0</v>
      </c>
      <c r="AO450" s="318">
        <f t="shared" ref="AO450" si="741">AO449</f>
        <v>0</v>
      </c>
      <c r="AP450" s="318">
        <f t="shared" ref="AP450" si="742">AP449</f>
        <v>0</v>
      </c>
      <c r="AQ450" s="318">
        <f t="shared" ref="AQ450" si="743">AQ449</f>
        <v>0</v>
      </c>
      <c r="AR450" s="318">
        <f t="shared" ref="AR450" si="744">AR449</f>
        <v>0</v>
      </c>
      <c r="AS450" s="318">
        <f t="shared" ref="AS450" si="745">AS449</f>
        <v>0</v>
      </c>
      <c r="AT450" s="318">
        <f t="shared" ref="AT450" si="746">AT449</f>
        <v>0</v>
      </c>
      <c r="AU450" s="318">
        <f t="shared" ref="AU450" si="747">AU449</f>
        <v>0</v>
      </c>
      <c r="AV450" s="318">
        <f t="shared" ref="AV450" si="748">AV449</f>
        <v>0</v>
      </c>
      <c r="AW450" s="318">
        <f t="shared" ref="AW450" si="749">AW449</f>
        <v>0</v>
      </c>
      <c r="AX450" s="234"/>
    </row>
    <row r="451" spans="1:50" hidden="1" outlineLevel="1">
      <c r="A451" s="402"/>
      <c r="B451" s="338"/>
      <c r="C451" s="228"/>
      <c r="D451" s="228"/>
      <c r="E451" s="228"/>
      <c r="F451" s="228"/>
      <c r="G451" s="228"/>
      <c r="H451" s="228"/>
      <c r="I451" s="228"/>
      <c r="J451" s="228"/>
      <c r="K451" s="228"/>
      <c r="L451" s="228"/>
      <c r="M451" s="228"/>
      <c r="N451" s="228"/>
      <c r="O451" s="228"/>
      <c r="P451" s="228"/>
      <c r="Q451" s="228"/>
      <c r="R451" s="228"/>
      <c r="S451" s="228"/>
      <c r="T451" s="228"/>
      <c r="U451" s="228"/>
      <c r="V451" s="228"/>
      <c r="W451" s="228"/>
      <c r="X451" s="228"/>
      <c r="Y451" s="228"/>
      <c r="Z451" s="228"/>
      <c r="AA451" s="228"/>
      <c r="AB451" s="228"/>
      <c r="AC451" s="228"/>
      <c r="AD451" s="228"/>
      <c r="AE451" s="228"/>
      <c r="AF451" s="228"/>
      <c r="AG451" s="228"/>
      <c r="AH451" s="228"/>
      <c r="AI451" s="228"/>
      <c r="AJ451" s="329"/>
      <c r="AK451" s="330"/>
      <c r="AL451" s="330"/>
      <c r="AM451" s="330"/>
      <c r="AN451" s="330"/>
      <c r="AO451" s="330"/>
      <c r="AP451" s="330"/>
      <c r="AQ451" s="330"/>
      <c r="AR451" s="330"/>
      <c r="AS451" s="330"/>
      <c r="AT451" s="330"/>
      <c r="AU451" s="330"/>
      <c r="AV451" s="330"/>
      <c r="AW451" s="330"/>
      <c r="AX451" s="234"/>
    </row>
    <row r="452" spans="1:50" ht="15.75" hidden="1" outlineLevel="1">
      <c r="A452" s="402"/>
      <c r="B452" s="391" t="s">
        <v>320</v>
      </c>
      <c r="C452" s="226"/>
      <c r="D452" s="226"/>
      <c r="E452" s="226"/>
      <c r="F452" s="226"/>
      <c r="G452" s="226"/>
      <c r="H452" s="226"/>
      <c r="I452" s="226"/>
      <c r="J452" s="226"/>
      <c r="K452" s="226"/>
      <c r="L452" s="226"/>
      <c r="M452" s="226"/>
      <c r="N452" s="226"/>
      <c r="O452" s="226"/>
      <c r="P452" s="226"/>
      <c r="Q452" s="226"/>
      <c r="R452" s="226"/>
      <c r="S452" s="226"/>
      <c r="T452" s="226"/>
      <c r="U452" s="227"/>
      <c r="V452" s="226"/>
      <c r="W452" s="226"/>
      <c r="X452" s="226"/>
      <c r="Y452" s="226"/>
      <c r="Z452" s="226"/>
      <c r="AA452" s="226"/>
      <c r="AB452" s="226"/>
      <c r="AC452" s="226"/>
      <c r="AD452" s="226"/>
      <c r="AE452" s="226"/>
      <c r="AF452" s="226"/>
      <c r="AG452" s="226"/>
      <c r="AH452" s="226"/>
      <c r="AI452" s="226"/>
      <c r="AJ452" s="321"/>
      <c r="AK452" s="321"/>
      <c r="AL452" s="321"/>
      <c r="AM452" s="321"/>
      <c r="AN452" s="321"/>
      <c r="AO452" s="321"/>
      <c r="AP452" s="321"/>
      <c r="AQ452" s="321"/>
      <c r="AR452" s="321"/>
      <c r="AS452" s="321"/>
      <c r="AT452" s="321"/>
      <c r="AU452" s="321"/>
      <c r="AV452" s="321"/>
      <c r="AW452" s="321"/>
      <c r="AX452" s="229"/>
    </row>
    <row r="453" spans="1:50" hidden="1" outlineLevel="1">
      <c r="A453" s="402">
        <v>6</v>
      </c>
      <c r="B453" s="335" t="s">
        <v>321</v>
      </c>
      <c r="C453" s="228" t="s">
        <v>313</v>
      </c>
      <c r="D453" s="232"/>
      <c r="E453" s="232"/>
      <c r="F453" s="232"/>
      <c r="G453" s="232"/>
      <c r="H453" s="232"/>
      <c r="I453" s="232"/>
      <c r="J453" s="232"/>
      <c r="K453" s="232"/>
      <c r="L453" s="232"/>
      <c r="M453" s="232"/>
      <c r="N453" s="232"/>
      <c r="O453" s="232"/>
      <c r="P453" s="232"/>
      <c r="Q453" s="232"/>
      <c r="R453" s="232"/>
      <c r="S453" s="232"/>
      <c r="T453" s="232"/>
      <c r="U453" s="232">
        <v>12</v>
      </c>
      <c r="V453" s="232"/>
      <c r="W453" s="232"/>
      <c r="X453" s="232"/>
      <c r="Y453" s="232"/>
      <c r="Z453" s="232"/>
      <c r="AA453" s="232"/>
      <c r="AB453" s="232"/>
      <c r="AC453" s="232"/>
      <c r="AD453" s="232"/>
      <c r="AE453" s="232"/>
      <c r="AF453" s="232"/>
      <c r="AG453" s="232"/>
      <c r="AH453" s="232"/>
      <c r="AI453" s="564"/>
      <c r="AJ453" s="322"/>
      <c r="AK453" s="317"/>
      <c r="AL453" s="317"/>
      <c r="AM453" s="317"/>
      <c r="AN453" s="317"/>
      <c r="AO453" s="317"/>
      <c r="AP453" s="317"/>
      <c r="AQ453" s="322"/>
      <c r="AR453" s="322"/>
      <c r="AS453" s="322"/>
      <c r="AT453" s="322"/>
      <c r="AU453" s="322"/>
      <c r="AV453" s="322"/>
      <c r="AW453" s="322"/>
      <c r="AX453" s="233">
        <f>SUM(AJ453:AW453)</f>
        <v>0</v>
      </c>
    </row>
    <row r="454" spans="1:50" hidden="1" outlineLevel="1">
      <c r="A454" s="402"/>
      <c r="B454" s="338" t="s">
        <v>438</v>
      </c>
      <c r="C454" s="228" t="s">
        <v>315</v>
      </c>
      <c r="D454" s="232"/>
      <c r="E454" s="232"/>
      <c r="F454" s="232"/>
      <c r="G454" s="232"/>
      <c r="H454" s="232"/>
      <c r="I454" s="232"/>
      <c r="J454" s="232"/>
      <c r="K454" s="232"/>
      <c r="L454" s="232"/>
      <c r="M454" s="232"/>
      <c r="N454" s="232"/>
      <c r="O454" s="232"/>
      <c r="P454" s="232"/>
      <c r="Q454" s="232"/>
      <c r="R454" s="232"/>
      <c r="S454" s="232"/>
      <c r="T454" s="232"/>
      <c r="U454" s="232">
        <f>U453</f>
        <v>12</v>
      </c>
      <c r="V454" s="232"/>
      <c r="W454" s="232"/>
      <c r="X454" s="232"/>
      <c r="Y454" s="232"/>
      <c r="Z454" s="232"/>
      <c r="AA454" s="232"/>
      <c r="AB454" s="232"/>
      <c r="AC454" s="232"/>
      <c r="AD454" s="232"/>
      <c r="AE454" s="232"/>
      <c r="AF454" s="232"/>
      <c r="AG454" s="232"/>
      <c r="AH454" s="232"/>
      <c r="AI454" s="564"/>
      <c r="AJ454" s="318">
        <f>AJ453</f>
        <v>0</v>
      </c>
      <c r="AK454" s="318">
        <f t="shared" ref="AK454" si="750">AK453</f>
        <v>0</v>
      </c>
      <c r="AL454" s="318">
        <f t="shared" ref="AL454" si="751">AL453</f>
        <v>0</v>
      </c>
      <c r="AM454" s="318">
        <f t="shared" ref="AM454" si="752">AM453</f>
        <v>0</v>
      </c>
      <c r="AN454" s="318">
        <f t="shared" ref="AN454" si="753">AN453</f>
        <v>0</v>
      </c>
      <c r="AO454" s="318">
        <f t="shared" ref="AO454" si="754">AO453</f>
        <v>0</v>
      </c>
      <c r="AP454" s="318">
        <f t="shared" ref="AP454" si="755">AP453</f>
        <v>0</v>
      </c>
      <c r="AQ454" s="318">
        <f t="shared" ref="AQ454" si="756">AQ453</f>
        <v>0</v>
      </c>
      <c r="AR454" s="318">
        <f t="shared" ref="AR454" si="757">AR453</f>
        <v>0</v>
      </c>
      <c r="AS454" s="318">
        <f t="shared" ref="AS454" si="758">AS453</f>
        <v>0</v>
      </c>
      <c r="AT454" s="318">
        <f t="shared" ref="AT454" si="759">AT453</f>
        <v>0</v>
      </c>
      <c r="AU454" s="318">
        <f t="shared" ref="AU454" si="760">AU453</f>
        <v>0</v>
      </c>
      <c r="AV454" s="318">
        <f t="shared" ref="AV454" si="761">AV453</f>
        <v>0</v>
      </c>
      <c r="AW454" s="318">
        <f t="shared" ref="AW454" si="762">AW453</f>
        <v>0</v>
      </c>
      <c r="AX454" s="247"/>
    </row>
    <row r="455" spans="1:50" hidden="1" outlineLevel="1">
      <c r="A455" s="402"/>
      <c r="B455" s="216"/>
      <c r="C455" s="248"/>
      <c r="D455" s="228"/>
      <c r="E455" s="228"/>
      <c r="F455" s="228"/>
      <c r="G455" s="228"/>
      <c r="H455" s="228"/>
      <c r="I455" s="228"/>
      <c r="J455" s="228"/>
      <c r="K455" s="228"/>
      <c r="L455" s="228"/>
      <c r="M455" s="228"/>
      <c r="N455" s="228"/>
      <c r="O455" s="228"/>
      <c r="P455" s="228"/>
      <c r="Q455" s="228"/>
      <c r="R455" s="228"/>
      <c r="S455" s="228"/>
      <c r="T455" s="228"/>
      <c r="U455" s="228"/>
      <c r="V455" s="228"/>
      <c r="W455" s="228"/>
      <c r="X455" s="228"/>
      <c r="Y455" s="228"/>
      <c r="Z455" s="228"/>
      <c r="AA455" s="228"/>
      <c r="AB455" s="228"/>
      <c r="AC455" s="228"/>
      <c r="AD455" s="228"/>
      <c r="AE455" s="228"/>
      <c r="AF455" s="228"/>
      <c r="AG455" s="228"/>
      <c r="AH455" s="228"/>
      <c r="AI455" s="228"/>
      <c r="AJ455" s="323"/>
      <c r="AK455" s="323"/>
      <c r="AL455" s="323"/>
      <c r="AM455" s="323"/>
      <c r="AN455" s="323"/>
      <c r="AO455" s="323"/>
      <c r="AP455" s="323"/>
      <c r="AQ455" s="323"/>
      <c r="AR455" s="323"/>
      <c r="AS455" s="323"/>
      <c r="AT455" s="323"/>
      <c r="AU455" s="323"/>
      <c r="AV455" s="323"/>
      <c r="AW455" s="323"/>
      <c r="AX455" s="249"/>
    </row>
    <row r="456" spans="1:50" ht="30" hidden="1" outlineLevel="1">
      <c r="A456" s="402">
        <v>7</v>
      </c>
      <c r="B456" s="335" t="s">
        <v>394</v>
      </c>
      <c r="C456" s="228" t="s">
        <v>313</v>
      </c>
      <c r="D456" s="232"/>
      <c r="E456" s="232"/>
      <c r="F456" s="232"/>
      <c r="G456" s="232"/>
      <c r="H456" s="232"/>
      <c r="I456" s="232"/>
      <c r="J456" s="232"/>
      <c r="K456" s="232"/>
      <c r="L456" s="232"/>
      <c r="M456" s="232"/>
      <c r="N456" s="232"/>
      <c r="O456" s="232"/>
      <c r="P456" s="232"/>
      <c r="Q456" s="232"/>
      <c r="R456" s="232"/>
      <c r="S456" s="232"/>
      <c r="T456" s="232"/>
      <c r="U456" s="232">
        <v>12</v>
      </c>
      <c r="V456" s="232"/>
      <c r="W456" s="232"/>
      <c r="X456" s="232"/>
      <c r="Y456" s="232"/>
      <c r="Z456" s="232"/>
      <c r="AA456" s="232"/>
      <c r="AB456" s="232"/>
      <c r="AC456" s="232"/>
      <c r="AD456" s="232"/>
      <c r="AE456" s="232"/>
      <c r="AF456" s="232"/>
      <c r="AG456" s="232"/>
      <c r="AH456" s="232"/>
      <c r="AI456" s="564"/>
      <c r="AJ456" s="322"/>
      <c r="AK456" s="317"/>
      <c r="AL456" s="317"/>
      <c r="AM456" s="317"/>
      <c r="AN456" s="317"/>
      <c r="AO456" s="317"/>
      <c r="AP456" s="317"/>
      <c r="AQ456" s="322"/>
      <c r="AR456" s="322"/>
      <c r="AS456" s="322"/>
      <c r="AT456" s="322"/>
      <c r="AU456" s="322"/>
      <c r="AV456" s="322"/>
      <c r="AW456" s="322"/>
      <c r="AX456" s="233">
        <f>SUM(AJ456:AW456)</f>
        <v>0</v>
      </c>
    </row>
    <row r="457" spans="1:50" hidden="1" outlineLevel="1">
      <c r="A457" s="402"/>
      <c r="B457" s="338" t="s">
        <v>438</v>
      </c>
      <c r="C457" s="228" t="s">
        <v>315</v>
      </c>
      <c r="D457" s="232"/>
      <c r="E457" s="232"/>
      <c r="F457" s="232"/>
      <c r="G457" s="232"/>
      <c r="H457" s="232"/>
      <c r="I457" s="232"/>
      <c r="J457" s="232"/>
      <c r="K457" s="232"/>
      <c r="L457" s="232"/>
      <c r="M457" s="232"/>
      <c r="N457" s="232"/>
      <c r="O457" s="232"/>
      <c r="P457" s="232"/>
      <c r="Q457" s="232"/>
      <c r="R457" s="232"/>
      <c r="S457" s="232"/>
      <c r="T457" s="232"/>
      <c r="U457" s="232">
        <f>U456</f>
        <v>12</v>
      </c>
      <c r="V457" s="232"/>
      <c r="W457" s="232"/>
      <c r="X457" s="232"/>
      <c r="Y457" s="232"/>
      <c r="Z457" s="232"/>
      <c r="AA457" s="232"/>
      <c r="AB457" s="232"/>
      <c r="AC457" s="232"/>
      <c r="AD457" s="232"/>
      <c r="AE457" s="232"/>
      <c r="AF457" s="232"/>
      <c r="AG457" s="232"/>
      <c r="AH457" s="232"/>
      <c r="AI457" s="564"/>
      <c r="AJ457" s="318">
        <f>AJ456</f>
        <v>0</v>
      </c>
      <c r="AK457" s="318">
        <f t="shared" ref="AK457" si="763">AK456</f>
        <v>0</v>
      </c>
      <c r="AL457" s="318">
        <f t="shared" ref="AL457" si="764">AL456</f>
        <v>0</v>
      </c>
      <c r="AM457" s="318">
        <f t="shared" ref="AM457" si="765">AM456</f>
        <v>0</v>
      </c>
      <c r="AN457" s="318">
        <f t="shared" ref="AN457" si="766">AN456</f>
        <v>0</v>
      </c>
      <c r="AO457" s="318">
        <f t="shared" ref="AO457" si="767">AO456</f>
        <v>0</v>
      </c>
      <c r="AP457" s="318">
        <f t="shared" ref="AP457" si="768">AP456</f>
        <v>0</v>
      </c>
      <c r="AQ457" s="318">
        <f t="shared" ref="AQ457" si="769">AQ456</f>
        <v>0</v>
      </c>
      <c r="AR457" s="318">
        <f t="shared" ref="AR457" si="770">AR456</f>
        <v>0</v>
      </c>
      <c r="AS457" s="318">
        <f t="shared" ref="AS457" si="771">AS456</f>
        <v>0</v>
      </c>
      <c r="AT457" s="318">
        <f t="shared" ref="AT457" si="772">AT456</f>
        <v>0</v>
      </c>
      <c r="AU457" s="318">
        <f t="shared" ref="AU457" si="773">AU456</f>
        <v>0</v>
      </c>
      <c r="AV457" s="318">
        <f t="shared" ref="AV457" si="774">AV456</f>
        <v>0</v>
      </c>
      <c r="AW457" s="318">
        <f t="shared" ref="AW457" si="775">AW456</f>
        <v>0</v>
      </c>
      <c r="AX457" s="247"/>
    </row>
    <row r="458" spans="1:50" hidden="1" outlineLevel="1">
      <c r="A458" s="402"/>
      <c r="B458" s="335"/>
      <c r="C458" s="248"/>
      <c r="D458" s="228"/>
      <c r="E458" s="228"/>
      <c r="F458" s="228"/>
      <c r="G458" s="228"/>
      <c r="H458" s="228"/>
      <c r="I458" s="228"/>
      <c r="J458" s="228"/>
      <c r="K458" s="228"/>
      <c r="L458" s="228"/>
      <c r="M458" s="228"/>
      <c r="N458" s="228"/>
      <c r="O458" s="228"/>
      <c r="P458" s="228"/>
      <c r="Q458" s="228"/>
      <c r="R458" s="228"/>
      <c r="S458" s="228"/>
      <c r="T458" s="228"/>
      <c r="U458" s="228"/>
      <c r="V458" s="228"/>
      <c r="W458" s="228"/>
      <c r="X458" s="228"/>
      <c r="Y458" s="228"/>
      <c r="Z458" s="228"/>
      <c r="AA458" s="228"/>
      <c r="AB458" s="228"/>
      <c r="AC458" s="228"/>
      <c r="AD458" s="228"/>
      <c r="AE458" s="228"/>
      <c r="AF458" s="228"/>
      <c r="AG458" s="228"/>
      <c r="AH458" s="228"/>
      <c r="AI458" s="228"/>
      <c r="AJ458" s="323"/>
      <c r="AK458" s="324"/>
      <c r="AL458" s="323"/>
      <c r="AM458" s="323"/>
      <c r="AN458" s="323"/>
      <c r="AO458" s="323"/>
      <c r="AP458" s="323"/>
      <c r="AQ458" s="323"/>
      <c r="AR458" s="323"/>
      <c r="AS458" s="323"/>
      <c r="AT458" s="323"/>
      <c r="AU458" s="323"/>
      <c r="AV458" s="323"/>
      <c r="AW458" s="323"/>
      <c r="AX458" s="249"/>
    </row>
    <row r="459" spans="1:50" hidden="1" outlineLevel="1">
      <c r="A459" s="402">
        <v>8</v>
      </c>
      <c r="B459" s="335" t="s">
        <v>325</v>
      </c>
      <c r="C459" s="228" t="s">
        <v>313</v>
      </c>
      <c r="D459" s="232"/>
      <c r="E459" s="232"/>
      <c r="F459" s="232"/>
      <c r="G459" s="232"/>
      <c r="H459" s="232"/>
      <c r="I459" s="232"/>
      <c r="J459" s="232"/>
      <c r="K459" s="232"/>
      <c r="L459" s="232"/>
      <c r="M459" s="232"/>
      <c r="N459" s="232"/>
      <c r="O459" s="232"/>
      <c r="P459" s="232"/>
      <c r="Q459" s="232"/>
      <c r="R459" s="232"/>
      <c r="S459" s="232"/>
      <c r="T459" s="232"/>
      <c r="U459" s="232">
        <v>12</v>
      </c>
      <c r="V459" s="232"/>
      <c r="W459" s="232"/>
      <c r="X459" s="232"/>
      <c r="Y459" s="232"/>
      <c r="Z459" s="232"/>
      <c r="AA459" s="232"/>
      <c r="AB459" s="232"/>
      <c r="AC459" s="232"/>
      <c r="AD459" s="232"/>
      <c r="AE459" s="232"/>
      <c r="AF459" s="232"/>
      <c r="AG459" s="232"/>
      <c r="AH459" s="232"/>
      <c r="AI459" s="564"/>
      <c r="AJ459" s="322"/>
      <c r="AK459" s="317"/>
      <c r="AL459" s="317"/>
      <c r="AM459" s="317"/>
      <c r="AN459" s="317"/>
      <c r="AO459" s="317"/>
      <c r="AP459" s="317"/>
      <c r="AQ459" s="322"/>
      <c r="AR459" s="322"/>
      <c r="AS459" s="322"/>
      <c r="AT459" s="322"/>
      <c r="AU459" s="322"/>
      <c r="AV459" s="322"/>
      <c r="AW459" s="322"/>
      <c r="AX459" s="233">
        <f>SUM(AJ459:AW459)</f>
        <v>0</v>
      </c>
    </row>
    <row r="460" spans="1:50" hidden="1" outlineLevel="1">
      <c r="A460" s="402"/>
      <c r="B460" s="338" t="s">
        <v>438</v>
      </c>
      <c r="C460" s="228" t="s">
        <v>315</v>
      </c>
      <c r="D460" s="232"/>
      <c r="E460" s="232"/>
      <c r="F460" s="232"/>
      <c r="G460" s="232"/>
      <c r="H460" s="232"/>
      <c r="I460" s="232"/>
      <c r="J460" s="232"/>
      <c r="K460" s="232"/>
      <c r="L460" s="232"/>
      <c r="M460" s="232"/>
      <c r="N460" s="232"/>
      <c r="O460" s="232"/>
      <c r="P460" s="232"/>
      <c r="Q460" s="232"/>
      <c r="R460" s="232"/>
      <c r="S460" s="232"/>
      <c r="T460" s="232"/>
      <c r="U460" s="232">
        <f>U459</f>
        <v>12</v>
      </c>
      <c r="V460" s="232"/>
      <c r="W460" s="232"/>
      <c r="X460" s="232"/>
      <c r="Y460" s="232"/>
      <c r="Z460" s="232"/>
      <c r="AA460" s="232"/>
      <c r="AB460" s="232"/>
      <c r="AC460" s="232"/>
      <c r="AD460" s="232"/>
      <c r="AE460" s="232"/>
      <c r="AF460" s="232"/>
      <c r="AG460" s="232"/>
      <c r="AH460" s="232"/>
      <c r="AI460" s="564"/>
      <c r="AJ460" s="318">
        <f>AJ459</f>
        <v>0</v>
      </c>
      <c r="AK460" s="318">
        <f t="shared" ref="AK460" si="776">AK459</f>
        <v>0</v>
      </c>
      <c r="AL460" s="318">
        <f t="shared" ref="AL460" si="777">AL459</f>
        <v>0</v>
      </c>
      <c r="AM460" s="318">
        <f t="shared" ref="AM460" si="778">AM459</f>
        <v>0</v>
      </c>
      <c r="AN460" s="318">
        <f t="shared" ref="AN460" si="779">AN459</f>
        <v>0</v>
      </c>
      <c r="AO460" s="318">
        <f t="shared" ref="AO460" si="780">AO459</f>
        <v>0</v>
      </c>
      <c r="AP460" s="318">
        <f t="shared" ref="AP460" si="781">AP459</f>
        <v>0</v>
      </c>
      <c r="AQ460" s="318">
        <f t="shared" ref="AQ460" si="782">AQ459</f>
        <v>0</v>
      </c>
      <c r="AR460" s="318">
        <f t="shared" ref="AR460" si="783">AR459</f>
        <v>0</v>
      </c>
      <c r="AS460" s="318">
        <f t="shared" ref="AS460" si="784">AS459</f>
        <v>0</v>
      </c>
      <c r="AT460" s="318">
        <f t="shared" ref="AT460" si="785">AT459</f>
        <v>0</v>
      </c>
      <c r="AU460" s="318">
        <f t="shared" ref="AU460" si="786">AU459</f>
        <v>0</v>
      </c>
      <c r="AV460" s="318">
        <f t="shared" ref="AV460" si="787">AV459</f>
        <v>0</v>
      </c>
      <c r="AW460" s="318">
        <f t="shared" ref="AW460" si="788">AW459</f>
        <v>0</v>
      </c>
      <c r="AX460" s="247"/>
    </row>
    <row r="461" spans="1:50" hidden="1" outlineLevel="1">
      <c r="A461" s="402"/>
      <c r="B461" s="335"/>
      <c r="C461" s="248"/>
      <c r="D461" s="252"/>
      <c r="E461" s="252"/>
      <c r="F461" s="252"/>
      <c r="G461" s="252"/>
      <c r="H461" s="252"/>
      <c r="I461" s="252"/>
      <c r="J461" s="252"/>
      <c r="K461" s="252"/>
      <c r="L461" s="252"/>
      <c r="M461" s="252"/>
      <c r="N461" s="252"/>
      <c r="O461" s="252"/>
      <c r="P461" s="252"/>
      <c r="Q461" s="252"/>
      <c r="R461" s="252"/>
      <c r="S461" s="252"/>
      <c r="T461" s="252"/>
      <c r="U461" s="228"/>
      <c r="V461" s="252"/>
      <c r="W461" s="252"/>
      <c r="X461" s="252"/>
      <c r="Y461" s="252"/>
      <c r="Z461" s="252"/>
      <c r="AA461" s="252"/>
      <c r="AB461" s="252"/>
      <c r="AC461" s="252"/>
      <c r="AD461" s="252"/>
      <c r="AE461" s="252"/>
      <c r="AF461" s="252"/>
      <c r="AG461" s="252"/>
      <c r="AH461" s="252"/>
      <c r="AI461" s="252"/>
      <c r="AJ461" s="323"/>
      <c r="AK461" s="324"/>
      <c r="AL461" s="323"/>
      <c r="AM461" s="323"/>
      <c r="AN461" s="323"/>
      <c r="AO461" s="323"/>
      <c r="AP461" s="323"/>
      <c r="AQ461" s="323"/>
      <c r="AR461" s="323"/>
      <c r="AS461" s="323"/>
      <c r="AT461" s="323"/>
      <c r="AU461" s="323"/>
      <c r="AV461" s="323"/>
      <c r="AW461" s="323"/>
      <c r="AX461" s="249"/>
    </row>
    <row r="462" spans="1:50" hidden="1" outlineLevel="1">
      <c r="A462" s="402">
        <v>9</v>
      </c>
      <c r="B462" s="335" t="s">
        <v>326</v>
      </c>
      <c r="C462" s="228" t="s">
        <v>313</v>
      </c>
      <c r="D462" s="232"/>
      <c r="E462" s="232"/>
      <c r="F462" s="232"/>
      <c r="G462" s="232"/>
      <c r="H462" s="232"/>
      <c r="I462" s="232"/>
      <c r="J462" s="232"/>
      <c r="K462" s="232"/>
      <c r="L462" s="232"/>
      <c r="M462" s="232"/>
      <c r="N462" s="232"/>
      <c r="O462" s="232"/>
      <c r="P462" s="232"/>
      <c r="Q462" s="232"/>
      <c r="R462" s="232"/>
      <c r="S462" s="232"/>
      <c r="T462" s="232"/>
      <c r="U462" s="232">
        <v>12</v>
      </c>
      <c r="V462" s="232"/>
      <c r="W462" s="232"/>
      <c r="X462" s="232"/>
      <c r="Y462" s="232"/>
      <c r="Z462" s="232"/>
      <c r="AA462" s="232"/>
      <c r="AB462" s="232"/>
      <c r="AC462" s="232"/>
      <c r="AD462" s="232"/>
      <c r="AE462" s="232"/>
      <c r="AF462" s="232"/>
      <c r="AG462" s="232"/>
      <c r="AH462" s="232"/>
      <c r="AI462" s="564"/>
      <c r="AJ462" s="322"/>
      <c r="AK462" s="317"/>
      <c r="AL462" s="317"/>
      <c r="AM462" s="317"/>
      <c r="AN462" s="317"/>
      <c r="AO462" s="317"/>
      <c r="AP462" s="317"/>
      <c r="AQ462" s="322"/>
      <c r="AR462" s="322"/>
      <c r="AS462" s="322"/>
      <c r="AT462" s="322"/>
      <c r="AU462" s="322"/>
      <c r="AV462" s="322"/>
      <c r="AW462" s="322"/>
      <c r="AX462" s="233">
        <f>SUM(AJ462:AW462)</f>
        <v>0</v>
      </c>
    </row>
    <row r="463" spans="1:50" hidden="1" outlineLevel="1">
      <c r="A463" s="402"/>
      <c r="B463" s="338" t="s">
        <v>438</v>
      </c>
      <c r="C463" s="228" t="s">
        <v>315</v>
      </c>
      <c r="D463" s="232"/>
      <c r="E463" s="232"/>
      <c r="F463" s="232"/>
      <c r="G463" s="232"/>
      <c r="H463" s="232"/>
      <c r="I463" s="232"/>
      <c r="J463" s="232"/>
      <c r="K463" s="232"/>
      <c r="L463" s="232"/>
      <c r="M463" s="232"/>
      <c r="N463" s="232"/>
      <c r="O463" s="232"/>
      <c r="P463" s="232"/>
      <c r="Q463" s="232"/>
      <c r="R463" s="232"/>
      <c r="S463" s="232"/>
      <c r="T463" s="232"/>
      <c r="U463" s="232">
        <f>U462</f>
        <v>12</v>
      </c>
      <c r="V463" s="232"/>
      <c r="W463" s="232"/>
      <c r="X463" s="232"/>
      <c r="Y463" s="232"/>
      <c r="Z463" s="232"/>
      <c r="AA463" s="232"/>
      <c r="AB463" s="232"/>
      <c r="AC463" s="232"/>
      <c r="AD463" s="232"/>
      <c r="AE463" s="232"/>
      <c r="AF463" s="232"/>
      <c r="AG463" s="232"/>
      <c r="AH463" s="232"/>
      <c r="AI463" s="564"/>
      <c r="AJ463" s="318">
        <f>AJ462</f>
        <v>0</v>
      </c>
      <c r="AK463" s="318">
        <f t="shared" ref="AK463" si="789">AK462</f>
        <v>0</v>
      </c>
      <c r="AL463" s="318">
        <f t="shared" ref="AL463" si="790">AL462</f>
        <v>0</v>
      </c>
      <c r="AM463" s="318">
        <f t="shared" ref="AM463" si="791">AM462</f>
        <v>0</v>
      </c>
      <c r="AN463" s="318">
        <f t="shared" ref="AN463" si="792">AN462</f>
        <v>0</v>
      </c>
      <c r="AO463" s="318">
        <f t="shared" ref="AO463" si="793">AO462</f>
        <v>0</v>
      </c>
      <c r="AP463" s="318">
        <f t="shared" ref="AP463" si="794">AP462</f>
        <v>0</v>
      </c>
      <c r="AQ463" s="318">
        <f t="shared" ref="AQ463" si="795">AQ462</f>
        <v>0</v>
      </c>
      <c r="AR463" s="318">
        <f t="shared" ref="AR463" si="796">AR462</f>
        <v>0</v>
      </c>
      <c r="AS463" s="318">
        <f t="shared" ref="AS463" si="797">AS462</f>
        <v>0</v>
      </c>
      <c r="AT463" s="318">
        <f t="shared" ref="AT463" si="798">AT462</f>
        <v>0</v>
      </c>
      <c r="AU463" s="318">
        <f t="shared" ref="AU463" si="799">AU462</f>
        <v>0</v>
      </c>
      <c r="AV463" s="318">
        <f t="shared" ref="AV463" si="800">AV462</f>
        <v>0</v>
      </c>
      <c r="AW463" s="318">
        <f t="shared" ref="AW463" si="801">AW462</f>
        <v>0</v>
      </c>
      <c r="AX463" s="247"/>
    </row>
    <row r="464" spans="1:50" hidden="1" outlineLevel="1">
      <c r="A464" s="402"/>
      <c r="B464" s="335"/>
      <c r="C464" s="248"/>
      <c r="D464" s="252"/>
      <c r="E464" s="252"/>
      <c r="F464" s="252"/>
      <c r="G464" s="252"/>
      <c r="H464" s="252"/>
      <c r="I464" s="252"/>
      <c r="J464" s="252"/>
      <c r="K464" s="252"/>
      <c r="L464" s="252"/>
      <c r="M464" s="252"/>
      <c r="N464" s="252"/>
      <c r="O464" s="252"/>
      <c r="P464" s="252"/>
      <c r="Q464" s="252"/>
      <c r="R464" s="252"/>
      <c r="S464" s="252"/>
      <c r="T464" s="252"/>
      <c r="U464" s="228"/>
      <c r="V464" s="252"/>
      <c r="W464" s="252"/>
      <c r="X464" s="252"/>
      <c r="Y464" s="252"/>
      <c r="Z464" s="252"/>
      <c r="AA464" s="252"/>
      <c r="AB464" s="252"/>
      <c r="AC464" s="252"/>
      <c r="AD464" s="252"/>
      <c r="AE464" s="252"/>
      <c r="AF464" s="252"/>
      <c r="AG464" s="252"/>
      <c r="AH464" s="252"/>
      <c r="AI464" s="252"/>
      <c r="AJ464" s="323"/>
      <c r="AK464" s="323"/>
      <c r="AL464" s="323"/>
      <c r="AM464" s="323"/>
      <c r="AN464" s="323"/>
      <c r="AO464" s="323"/>
      <c r="AP464" s="323"/>
      <c r="AQ464" s="323"/>
      <c r="AR464" s="323"/>
      <c r="AS464" s="323"/>
      <c r="AT464" s="323"/>
      <c r="AU464" s="323"/>
      <c r="AV464" s="323"/>
      <c r="AW464" s="323"/>
      <c r="AX464" s="249"/>
    </row>
    <row r="465" spans="1:50" hidden="1" outlineLevel="1">
      <c r="A465" s="402">
        <v>10</v>
      </c>
      <c r="B465" s="335" t="s">
        <v>327</v>
      </c>
      <c r="C465" s="228" t="s">
        <v>313</v>
      </c>
      <c r="D465" s="232"/>
      <c r="E465" s="232"/>
      <c r="F465" s="232"/>
      <c r="G465" s="232"/>
      <c r="H465" s="232"/>
      <c r="I465" s="232"/>
      <c r="J465" s="232"/>
      <c r="K465" s="232"/>
      <c r="L465" s="232"/>
      <c r="M465" s="232"/>
      <c r="N465" s="232"/>
      <c r="O465" s="232"/>
      <c r="P465" s="232"/>
      <c r="Q465" s="232"/>
      <c r="R465" s="232"/>
      <c r="S465" s="232"/>
      <c r="T465" s="232"/>
      <c r="U465" s="232">
        <v>3</v>
      </c>
      <c r="V465" s="232"/>
      <c r="W465" s="232"/>
      <c r="X465" s="232"/>
      <c r="Y465" s="232"/>
      <c r="Z465" s="232"/>
      <c r="AA465" s="232"/>
      <c r="AB465" s="232"/>
      <c r="AC465" s="232"/>
      <c r="AD465" s="232"/>
      <c r="AE465" s="232"/>
      <c r="AF465" s="232"/>
      <c r="AG465" s="232"/>
      <c r="AH465" s="232"/>
      <c r="AI465" s="564"/>
      <c r="AJ465" s="322"/>
      <c r="AK465" s="317"/>
      <c r="AL465" s="317"/>
      <c r="AM465" s="317"/>
      <c r="AN465" s="317"/>
      <c r="AO465" s="317"/>
      <c r="AP465" s="317"/>
      <c r="AQ465" s="322"/>
      <c r="AR465" s="322"/>
      <c r="AS465" s="322"/>
      <c r="AT465" s="322"/>
      <c r="AU465" s="322"/>
      <c r="AV465" s="322"/>
      <c r="AW465" s="322"/>
      <c r="AX465" s="233">
        <f>SUM(AJ465:AW465)</f>
        <v>0</v>
      </c>
    </row>
    <row r="466" spans="1:50" hidden="1" outlineLevel="1">
      <c r="A466" s="402"/>
      <c r="B466" s="338" t="s">
        <v>438</v>
      </c>
      <c r="C466" s="228" t="s">
        <v>315</v>
      </c>
      <c r="D466" s="232"/>
      <c r="E466" s="232"/>
      <c r="F466" s="232"/>
      <c r="G466" s="232"/>
      <c r="H466" s="232"/>
      <c r="I466" s="232"/>
      <c r="J466" s="232"/>
      <c r="K466" s="232"/>
      <c r="L466" s="232"/>
      <c r="M466" s="232"/>
      <c r="N466" s="232"/>
      <c r="O466" s="232"/>
      <c r="P466" s="232"/>
      <c r="Q466" s="232"/>
      <c r="R466" s="232"/>
      <c r="S466" s="232"/>
      <c r="T466" s="232"/>
      <c r="U466" s="232">
        <f>U465</f>
        <v>3</v>
      </c>
      <c r="V466" s="232"/>
      <c r="W466" s="232"/>
      <c r="X466" s="232"/>
      <c r="Y466" s="232"/>
      <c r="Z466" s="232"/>
      <c r="AA466" s="232"/>
      <c r="AB466" s="232"/>
      <c r="AC466" s="232"/>
      <c r="AD466" s="232"/>
      <c r="AE466" s="232"/>
      <c r="AF466" s="232"/>
      <c r="AG466" s="232"/>
      <c r="AH466" s="232"/>
      <c r="AI466" s="564"/>
      <c r="AJ466" s="318">
        <f>AJ465</f>
        <v>0</v>
      </c>
      <c r="AK466" s="318">
        <f t="shared" ref="AK466" si="802">AK465</f>
        <v>0</v>
      </c>
      <c r="AL466" s="318">
        <f t="shared" ref="AL466" si="803">AL465</f>
        <v>0</v>
      </c>
      <c r="AM466" s="318">
        <f t="shared" ref="AM466" si="804">AM465</f>
        <v>0</v>
      </c>
      <c r="AN466" s="318">
        <f t="shared" ref="AN466" si="805">AN465</f>
        <v>0</v>
      </c>
      <c r="AO466" s="318">
        <f t="shared" ref="AO466" si="806">AO465</f>
        <v>0</v>
      </c>
      <c r="AP466" s="318">
        <f t="shared" ref="AP466" si="807">AP465</f>
        <v>0</v>
      </c>
      <c r="AQ466" s="318">
        <f t="shared" ref="AQ466" si="808">AQ465</f>
        <v>0</v>
      </c>
      <c r="AR466" s="318">
        <f t="shared" ref="AR466" si="809">AR465</f>
        <v>0</v>
      </c>
      <c r="AS466" s="318">
        <f t="shared" ref="AS466" si="810">AS465</f>
        <v>0</v>
      </c>
      <c r="AT466" s="318">
        <f t="shared" ref="AT466" si="811">AT465</f>
        <v>0</v>
      </c>
      <c r="AU466" s="318">
        <f t="shared" ref="AU466" si="812">AU465</f>
        <v>0</v>
      </c>
      <c r="AV466" s="318">
        <f t="shared" ref="AV466" si="813">AV465</f>
        <v>0</v>
      </c>
      <c r="AW466" s="318">
        <f t="shared" ref="AW466" si="814">AW465</f>
        <v>0</v>
      </c>
      <c r="AX466" s="247"/>
    </row>
    <row r="467" spans="1:50" hidden="1" outlineLevel="1">
      <c r="A467" s="402"/>
      <c r="B467" s="335"/>
      <c r="C467" s="248"/>
      <c r="D467" s="252"/>
      <c r="E467" s="252"/>
      <c r="F467" s="252"/>
      <c r="G467" s="252"/>
      <c r="H467" s="252"/>
      <c r="I467" s="252"/>
      <c r="J467" s="252"/>
      <c r="K467" s="252"/>
      <c r="L467" s="252"/>
      <c r="M467" s="252"/>
      <c r="N467" s="252"/>
      <c r="O467" s="252"/>
      <c r="P467" s="252"/>
      <c r="Q467" s="252"/>
      <c r="R467" s="252"/>
      <c r="S467" s="252"/>
      <c r="T467" s="252"/>
      <c r="U467" s="228"/>
      <c r="V467" s="252"/>
      <c r="W467" s="252"/>
      <c r="X467" s="252"/>
      <c r="Y467" s="252"/>
      <c r="Z467" s="252"/>
      <c r="AA467" s="252"/>
      <c r="AB467" s="252"/>
      <c r="AC467" s="252"/>
      <c r="AD467" s="252"/>
      <c r="AE467" s="252"/>
      <c r="AF467" s="252"/>
      <c r="AG467" s="252"/>
      <c r="AH467" s="252"/>
      <c r="AI467" s="252"/>
      <c r="AJ467" s="323"/>
      <c r="AK467" s="324"/>
      <c r="AL467" s="323"/>
      <c r="AM467" s="323"/>
      <c r="AN467" s="323"/>
      <c r="AO467" s="323"/>
      <c r="AP467" s="323"/>
      <c r="AQ467" s="323"/>
      <c r="AR467" s="323"/>
      <c r="AS467" s="323"/>
      <c r="AT467" s="323"/>
      <c r="AU467" s="323"/>
      <c r="AV467" s="323"/>
      <c r="AW467" s="323"/>
      <c r="AX467" s="249"/>
    </row>
    <row r="468" spans="1:50" ht="15.75" hidden="1" outlineLevel="1">
      <c r="A468" s="402"/>
      <c r="B468" s="383" t="s">
        <v>328</v>
      </c>
      <c r="C468" s="226"/>
      <c r="D468" s="226"/>
      <c r="E468" s="226"/>
      <c r="F468" s="226"/>
      <c r="G468" s="226"/>
      <c r="H468" s="226"/>
      <c r="I468" s="226"/>
      <c r="J468" s="226"/>
      <c r="K468" s="226"/>
      <c r="L468" s="226"/>
      <c r="M468" s="226"/>
      <c r="N468" s="226"/>
      <c r="O468" s="226"/>
      <c r="P468" s="226"/>
      <c r="Q468" s="226"/>
      <c r="R468" s="226"/>
      <c r="S468" s="226"/>
      <c r="T468" s="226"/>
      <c r="U468" s="227"/>
      <c r="V468" s="226"/>
      <c r="W468" s="226"/>
      <c r="X468" s="226"/>
      <c r="Y468" s="226"/>
      <c r="Z468" s="226"/>
      <c r="AA468" s="226"/>
      <c r="AB468" s="226"/>
      <c r="AC468" s="226"/>
      <c r="AD468" s="226"/>
      <c r="AE468" s="226"/>
      <c r="AF468" s="226"/>
      <c r="AG468" s="226"/>
      <c r="AH468" s="226"/>
      <c r="AI468" s="226"/>
      <c r="AJ468" s="321"/>
      <c r="AK468" s="321"/>
      <c r="AL468" s="321"/>
      <c r="AM468" s="321"/>
      <c r="AN468" s="321"/>
      <c r="AO468" s="321"/>
      <c r="AP468" s="321"/>
      <c r="AQ468" s="321"/>
      <c r="AR468" s="321"/>
      <c r="AS468" s="321"/>
      <c r="AT468" s="321"/>
      <c r="AU468" s="321"/>
      <c r="AV468" s="321"/>
      <c r="AW468" s="321"/>
      <c r="AX468" s="229"/>
    </row>
    <row r="469" spans="1:50" ht="30" hidden="1" outlineLevel="1">
      <c r="A469" s="402">
        <v>11</v>
      </c>
      <c r="B469" s="335" t="s">
        <v>329</v>
      </c>
      <c r="C469" s="228" t="s">
        <v>313</v>
      </c>
      <c r="D469" s="232"/>
      <c r="E469" s="232"/>
      <c r="F469" s="232"/>
      <c r="G469" s="232"/>
      <c r="H469" s="232"/>
      <c r="I469" s="232"/>
      <c r="J469" s="232"/>
      <c r="K469" s="232"/>
      <c r="L469" s="232"/>
      <c r="M469" s="232"/>
      <c r="N469" s="232"/>
      <c r="O469" s="232"/>
      <c r="P469" s="232"/>
      <c r="Q469" s="232"/>
      <c r="R469" s="232"/>
      <c r="S469" s="232"/>
      <c r="T469" s="232"/>
      <c r="U469" s="232">
        <v>12</v>
      </c>
      <c r="V469" s="232"/>
      <c r="W469" s="232"/>
      <c r="X469" s="232"/>
      <c r="Y469" s="232"/>
      <c r="Z469" s="232"/>
      <c r="AA469" s="232"/>
      <c r="AB469" s="232"/>
      <c r="AC469" s="232"/>
      <c r="AD469" s="232"/>
      <c r="AE469" s="232"/>
      <c r="AF469" s="232"/>
      <c r="AG469" s="232"/>
      <c r="AH469" s="232"/>
      <c r="AI469" s="564"/>
      <c r="AJ469" s="333"/>
      <c r="AK469" s="317"/>
      <c r="AL469" s="317"/>
      <c r="AM469" s="317"/>
      <c r="AN469" s="317"/>
      <c r="AO469" s="317"/>
      <c r="AP469" s="317"/>
      <c r="AQ469" s="322"/>
      <c r="AR469" s="322"/>
      <c r="AS469" s="322"/>
      <c r="AT469" s="322"/>
      <c r="AU469" s="322"/>
      <c r="AV469" s="322"/>
      <c r="AW469" s="322"/>
      <c r="AX469" s="233">
        <f>SUM(AJ469:AW469)</f>
        <v>0</v>
      </c>
    </row>
    <row r="470" spans="1:50" hidden="1" outlineLevel="1">
      <c r="A470" s="402"/>
      <c r="B470" s="338" t="s">
        <v>438</v>
      </c>
      <c r="C470" s="228" t="s">
        <v>315</v>
      </c>
      <c r="D470" s="232"/>
      <c r="E470" s="232"/>
      <c r="F470" s="232"/>
      <c r="G470" s="232"/>
      <c r="H470" s="232"/>
      <c r="I470" s="232"/>
      <c r="J470" s="232"/>
      <c r="K470" s="232"/>
      <c r="L470" s="232"/>
      <c r="M470" s="232"/>
      <c r="N470" s="232"/>
      <c r="O470" s="232"/>
      <c r="P470" s="232"/>
      <c r="Q470" s="232"/>
      <c r="R470" s="232"/>
      <c r="S470" s="232"/>
      <c r="T470" s="232"/>
      <c r="U470" s="232">
        <f>U469</f>
        <v>12</v>
      </c>
      <c r="V470" s="232"/>
      <c r="W470" s="232"/>
      <c r="X470" s="232"/>
      <c r="Y470" s="232"/>
      <c r="Z470" s="232"/>
      <c r="AA470" s="232"/>
      <c r="AB470" s="232"/>
      <c r="AC470" s="232"/>
      <c r="AD470" s="232"/>
      <c r="AE470" s="232"/>
      <c r="AF470" s="232"/>
      <c r="AG470" s="232"/>
      <c r="AH470" s="232"/>
      <c r="AI470" s="564"/>
      <c r="AJ470" s="318">
        <f>AJ469</f>
        <v>0</v>
      </c>
      <c r="AK470" s="318">
        <f t="shared" ref="AK470" si="815">AK469</f>
        <v>0</v>
      </c>
      <c r="AL470" s="318">
        <f t="shared" ref="AL470" si="816">AL469</f>
        <v>0</v>
      </c>
      <c r="AM470" s="318">
        <f t="shared" ref="AM470" si="817">AM469</f>
        <v>0</v>
      </c>
      <c r="AN470" s="318">
        <f t="shared" ref="AN470" si="818">AN469</f>
        <v>0</v>
      </c>
      <c r="AO470" s="318">
        <f t="shared" ref="AO470" si="819">AO469</f>
        <v>0</v>
      </c>
      <c r="AP470" s="318">
        <f t="shared" ref="AP470" si="820">AP469</f>
        <v>0</v>
      </c>
      <c r="AQ470" s="318">
        <f t="shared" ref="AQ470" si="821">AQ469</f>
        <v>0</v>
      </c>
      <c r="AR470" s="318">
        <f t="shared" ref="AR470" si="822">AR469</f>
        <v>0</v>
      </c>
      <c r="AS470" s="318">
        <f t="shared" ref="AS470" si="823">AS469</f>
        <v>0</v>
      </c>
      <c r="AT470" s="318">
        <f t="shared" ref="AT470" si="824">AT469</f>
        <v>0</v>
      </c>
      <c r="AU470" s="318">
        <f t="shared" ref="AU470" si="825">AU469</f>
        <v>0</v>
      </c>
      <c r="AV470" s="318">
        <f t="shared" ref="AV470" si="826">AV469</f>
        <v>0</v>
      </c>
      <c r="AW470" s="318">
        <f t="shared" ref="AW470" si="827">AW469</f>
        <v>0</v>
      </c>
      <c r="AX470" s="234"/>
    </row>
    <row r="471" spans="1:50" hidden="1" outlineLevel="1">
      <c r="A471" s="402"/>
      <c r="B471" s="399"/>
      <c r="C471" s="242"/>
      <c r="D471" s="228"/>
      <c r="E471" s="228"/>
      <c r="F471" s="228"/>
      <c r="G471" s="228"/>
      <c r="H471" s="228"/>
      <c r="I471" s="228"/>
      <c r="J471" s="228"/>
      <c r="K471" s="228"/>
      <c r="L471" s="228"/>
      <c r="M471" s="228"/>
      <c r="N471" s="228"/>
      <c r="O471" s="228"/>
      <c r="P471" s="228"/>
      <c r="Q471" s="228"/>
      <c r="R471" s="228"/>
      <c r="S471" s="228"/>
      <c r="T471" s="228"/>
      <c r="U471" s="228"/>
      <c r="V471" s="228"/>
      <c r="W471" s="228"/>
      <c r="X471" s="228"/>
      <c r="Y471" s="228"/>
      <c r="Z471" s="228"/>
      <c r="AA471" s="228"/>
      <c r="AB471" s="228"/>
      <c r="AC471" s="228"/>
      <c r="AD471" s="228"/>
      <c r="AE471" s="228"/>
      <c r="AF471" s="228"/>
      <c r="AG471" s="228"/>
      <c r="AH471" s="228"/>
      <c r="AI471" s="228"/>
      <c r="AJ471" s="319"/>
      <c r="AK471" s="328"/>
      <c r="AL471" s="328"/>
      <c r="AM471" s="328"/>
      <c r="AN471" s="328"/>
      <c r="AO471" s="328"/>
      <c r="AP471" s="328"/>
      <c r="AQ471" s="328"/>
      <c r="AR471" s="328"/>
      <c r="AS471" s="328"/>
      <c r="AT471" s="328"/>
      <c r="AU471" s="328"/>
      <c r="AV471" s="328"/>
      <c r="AW471" s="328"/>
      <c r="AX471" s="243"/>
    </row>
    <row r="472" spans="1:50" ht="30" hidden="1" outlineLevel="1">
      <c r="A472" s="402">
        <v>12</v>
      </c>
      <c r="B472" s="335" t="s">
        <v>330</v>
      </c>
      <c r="C472" s="228" t="s">
        <v>313</v>
      </c>
      <c r="D472" s="232"/>
      <c r="E472" s="232"/>
      <c r="F472" s="232"/>
      <c r="G472" s="232"/>
      <c r="H472" s="232"/>
      <c r="I472" s="232"/>
      <c r="J472" s="232"/>
      <c r="K472" s="232"/>
      <c r="L472" s="232"/>
      <c r="M472" s="232"/>
      <c r="N472" s="232"/>
      <c r="O472" s="232"/>
      <c r="P472" s="232"/>
      <c r="Q472" s="232"/>
      <c r="R472" s="232"/>
      <c r="S472" s="232"/>
      <c r="T472" s="232"/>
      <c r="U472" s="232">
        <v>12</v>
      </c>
      <c r="V472" s="232"/>
      <c r="W472" s="232"/>
      <c r="X472" s="232"/>
      <c r="Y472" s="232"/>
      <c r="Z472" s="232"/>
      <c r="AA472" s="232"/>
      <c r="AB472" s="232"/>
      <c r="AC472" s="232"/>
      <c r="AD472" s="232"/>
      <c r="AE472" s="232"/>
      <c r="AF472" s="232"/>
      <c r="AG472" s="232"/>
      <c r="AH472" s="232"/>
      <c r="AI472" s="564"/>
      <c r="AJ472" s="317"/>
      <c r="AK472" s="317"/>
      <c r="AL472" s="317"/>
      <c r="AM472" s="317"/>
      <c r="AN472" s="317"/>
      <c r="AO472" s="317"/>
      <c r="AP472" s="317"/>
      <c r="AQ472" s="322"/>
      <c r="AR472" s="322"/>
      <c r="AS472" s="322"/>
      <c r="AT472" s="322"/>
      <c r="AU472" s="322"/>
      <c r="AV472" s="322"/>
      <c r="AW472" s="322"/>
      <c r="AX472" s="233">
        <f>SUM(AJ472:AW472)</f>
        <v>0</v>
      </c>
    </row>
    <row r="473" spans="1:50" hidden="1" outlineLevel="1">
      <c r="A473" s="402"/>
      <c r="B473" s="338" t="s">
        <v>438</v>
      </c>
      <c r="C473" s="228" t="s">
        <v>315</v>
      </c>
      <c r="D473" s="232"/>
      <c r="E473" s="232"/>
      <c r="F473" s="232"/>
      <c r="G473" s="232"/>
      <c r="H473" s="232"/>
      <c r="I473" s="232"/>
      <c r="J473" s="232"/>
      <c r="K473" s="232"/>
      <c r="L473" s="232"/>
      <c r="M473" s="232"/>
      <c r="N473" s="232"/>
      <c r="O473" s="232"/>
      <c r="P473" s="232"/>
      <c r="Q473" s="232"/>
      <c r="R473" s="232"/>
      <c r="S473" s="232"/>
      <c r="T473" s="232"/>
      <c r="U473" s="232">
        <f>U472</f>
        <v>12</v>
      </c>
      <c r="V473" s="232"/>
      <c r="W473" s="232"/>
      <c r="X473" s="232"/>
      <c r="Y473" s="232"/>
      <c r="Z473" s="232"/>
      <c r="AA473" s="232"/>
      <c r="AB473" s="232"/>
      <c r="AC473" s="232"/>
      <c r="AD473" s="232"/>
      <c r="AE473" s="232"/>
      <c r="AF473" s="232"/>
      <c r="AG473" s="232"/>
      <c r="AH473" s="232"/>
      <c r="AI473" s="564"/>
      <c r="AJ473" s="318">
        <f>AJ472</f>
        <v>0</v>
      </c>
      <c r="AK473" s="318">
        <f t="shared" ref="AK473" si="828">AK472</f>
        <v>0</v>
      </c>
      <c r="AL473" s="318">
        <f t="shared" ref="AL473" si="829">AL472</f>
        <v>0</v>
      </c>
      <c r="AM473" s="318">
        <f t="shared" ref="AM473" si="830">AM472</f>
        <v>0</v>
      </c>
      <c r="AN473" s="318">
        <f t="shared" ref="AN473" si="831">AN472</f>
        <v>0</v>
      </c>
      <c r="AO473" s="318">
        <f t="shared" ref="AO473" si="832">AO472</f>
        <v>0</v>
      </c>
      <c r="AP473" s="318">
        <f t="shared" ref="AP473" si="833">AP472</f>
        <v>0</v>
      </c>
      <c r="AQ473" s="318">
        <f t="shared" ref="AQ473" si="834">AQ472</f>
        <v>0</v>
      </c>
      <c r="AR473" s="318">
        <f t="shared" ref="AR473" si="835">AR472</f>
        <v>0</v>
      </c>
      <c r="AS473" s="318">
        <f t="shared" ref="AS473" si="836">AS472</f>
        <v>0</v>
      </c>
      <c r="AT473" s="318">
        <f t="shared" ref="AT473" si="837">AT472</f>
        <v>0</v>
      </c>
      <c r="AU473" s="318">
        <f t="shared" ref="AU473" si="838">AU472</f>
        <v>0</v>
      </c>
      <c r="AV473" s="318">
        <f t="shared" ref="AV473" si="839">AV472</f>
        <v>0</v>
      </c>
      <c r="AW473" s="318">
        <f t="shared" ref="AW473" si="840">AW472</f>
        <v>0</v>
      </c>
      <c r="AX473" s="234"/>
    </row>
    <row r="474" spans="1:50" hidden="1" outlineLevel="1">
      <c r="A474" s="402"/>
      <c r="B474" s="399"/>
      <c r="C474" s="242"/>
      <c r="D474" s="228"/>
      <c r="E474" s="228"/>
      <c r="F474" s="228"/>
      <c r="G474" s="228"/>
      <c r="H474" s="228"/>
      <c r="I474" s="228"/>
      <c r="J474" s="228"/>
      <c r="K474" s="228"/>
      <c r="L474" s="228"/>
      <c r="M474" s="228"/>
      <c r="N474" s="228"/>
      <c r="O474" s="228"/>
      <c r="P474" s="228"/>
      <c r="Q474" s="228"/>
      <c r="R474" s="228"/>
      <c r="S474" s="228"/>
      <c r="T474" s="228"/>
      <c r="U474" s="228"/>
      <c r="V474" s="228"/>
      <c r="W474" s="228"/>
      <c r="X474" s="228"/>
      <c r="Y474" s="228"/>
      <c r="Z474" s="228"/>
      <c r="AA474" s="228"/>
      <c r="AB474" s="228"/>
      <c r="AC474" s="228"/>
      <c r="AD474" s="228"/>
      <c r="AE474" s="228"/>
      <c r="AF474" s="228"/>
      <c r="AG474" s="228"/>
      <c r="AH474" s="228"/>
      <c r="AI474" s="228"/>
      <c r="AJ474" s="329"/>
      <c r="AK474" s="329"/>
      <c r="AL474" s="319"/>
      <c r="AM474" s="319"/>
      <c r="AN474" s="319"/>
      <c r="AO474" s="319"/>
      <c r="AP474" s="319"/>
      <c r="AQ474" s="319"/>
      <c r="AR474" s="319"/>
      <c r="AS474" s="319"/>
      <c r="AT474" s="319"/>
      <c r="AU474" s="319"/>
      <c r="AV474" s="319"/>
      <c r="AW474" s="319"/>
      <c r="AX474" s="243"/>
    </row>
    <row r="475" spans="1:50" ht="30" hidden="1" outlineLevel="1">
      <c r="A475" s="402">
        <v>13</v>
      </c>
      <c r="B475" s="335" t="s">
        <v>331</v>
      </c>
      <c r="C475" s="228" t="s">
        <v>313</v>
      </c>
      <c r="D475" s="232"/>
      <c r="E475" s="232"/>
      <c r="F475" s="232"/>
      <c r="G475" s="232"/>
      <c r="H475" s="232"/>
      <c r="I475" s="232"/>
      <c r="J475" s="232"/>
      <c r="K475" s="232"/>
      <c r="L475" s="232"/>
      <c r="M475" s="232"/>
      <c r="N475" s="232"/>
      <c r="O475" s="232"/>
      <c r="P475" s="232"/>
      <c r="Q475" s="232"/>
      <c r="R475" s="232"/>
      <c r="S475" s="232"/>
      <c r="T475" s="232"/>
      <c r="U475" s="232">
        <v>12</v>
      </c>
      <c r="V475" s="232"/>
      <c r="W475" s="232"/>
      <c r="X475" s="232"/>
      <c r="Y475" s="232"/>
      <c r="Z475" s="232"/>
      <c r="AA475" s="232"/>
      <c r="AB475" s="232"/>
      <c r="AC475" s="232"/>
      <c r="AD475" s="232"/>
      <c r="AE475" s="232"/>
      <c r="AF475" s="232"/>
      <c r="AG475" s="232"/>
      <c r="AH475" s="232"/>
      <c r="AI475" s="564"/>
      <c r="AJ475" s="317"/>
      <c r="AK475" s="317"/>
      <c r="AL475" s="317"/>
      <c r="AM475" s="317"/>
      <c r="AN475" s="317"/>
      <c r="AO475" s="317"/>
      <c r="AP475" s="317"/>
      <c r="AQ475" s="322"/>
      <c r="AR475" s="322"/>
      <c r="AS475" s="322"/>
      <c r="AT475" s="322"/>
      <c r="AU475" s="322"/>
      <c r="AV475" s="322"/>
      <c r="AW475" s="322"/>
      <c r="AX475" s="233">
        <f>SUM(AJ475:AW475)</f>
        <v>0</v>
      </c>
    </row>
    <row r="476" spans="1:50" hidden="1" outlineLevel="1">
      <c r="A476" s="402"/>
      <c r="B476" s="338" t="s">
        <v>438</v>
      </c>
      <c r="C476" s="228" t="s">
        <v>315</v>
      </c>
      <c r="D476" s="232"/>
      <c r="E476" s="232"/>
      <c r="F476" s="232"/>
      <c r="G476" s="232"/>
      <c r="H476" s="232"/>
      <c r="I476" s="232"/>
      <c r="J476" s="232"/>
      <c r="K476" s="232"/>
      <c r="L476" s="232"/>
      <c r="M476" s="232"/>
      <c r="N476" s="232"/>
      <c r="O476" s="232"/>
      <c r="P476" s="232"/>
      <c r="Q476" s="232"/>
      <c r="R476" s="232"/>
      <c r="S476" s="232"/>
      <c r="T476" s="232"/>
      <c r="U476" s="232">
        <f>U475</f>
        <v>12</v>
      </c>
      <c r="V476" s="232"/>
      <c r="W476" s="232"/>
      <c r="X476" s="232"/>
      <c r="Y476" s="232"/>
      <c r="Z476" s="232"/>
      <c r="AA476" s="232"/>
      <c r="AB476" s="232"/>
      <c r="AC476" s="232"/>
      <c r="AD476" s="232"/>
      <c r="AE476" s="232"/>
      <c r="AF476" s="232"/>
      <c r="AG476" s="232"/>
      <c r="AH476" s="232"/>
      <c r="AI476" s="564"/>
      <c r="AJ476" s="318">
        <f>AJ475</f>
        <v>0</v>
      </c>
      <c r="AK476" s="318">
        <f t="shared" ref="AK476" si="841">AK475</f>
        <v>0</v>
      </c>
      <c r="AL476" s="318">
        <f t="shared" ref="AL476" si="842">AL475</f>
        <v>0</v>
      </c>
      <c r="AM476" s="318">
        <f t="shared" ref="AM476" si="843">AM475</f>
        <v>0</v>
      </c>
      <c r="AN476" s="318">
        <f t="shared" ref="AN476" si="844">AN475</f>
        <v>0</v>
      </c>
      <c r="AO476" s="318">
        <f t="shared" ref="AO476" si="845">AO475</f>
        <v>0</v>
      </c>
      <c r="AP476" s="318">
        <f t="shared" ref="AP476" si="846">AP475</f>
        <v>0</v>
      </c>
      <c r="AQ476" s="318">
        <f t="shared" ref="AQ476" si="847">AQ475</f>
        <v>0</v>
      </c>
      <c r="AR476" s="318">
        <f t="shared" ref="AR476" si="848">AR475</f>
        <v>0</v>
      </c>
      <c r="AS476" s="318">
        <f t="shared" ref="AS476" si="849">AS475</f>
        <v>0</v>
      </c>
      <c r="AT476" s="318">
        <f t="shared" ref="AT476" si="850">AT475</f>
        <v>0</v>
      </c>
      <c r="AU476" s="318">
        <f t="shared" ref="AU476" si="851">AU475</f>
        <v>0</v>
      </c>
      <c r="AV476" s="318">
        <f t="shared" ref="AV476" si="852">AV475</f>
        <v>0</v>
      </c>
      <c r="AW476" s="318">
        <f t="shared" ref="AW476" si="853">AW475</f>
        <v>0</v>
      </c>
      <c r="AX476" s="243"/>
    </row>
    <row r="477" spans="1:50" hidden="1" outlineLevel="1">
      <c r="A477" s="402"/>
      <c r="B477" s="399"/>
      <c r="C477" s="242"/>
      <c r="D477" s="228"/>
      <c r="E477" s="228"/>
      <c r="F477" s="228"/>
      <c r="G477" s="228"/>
      <c r="H477" s="228"/>
      <c r="I477" s="228"/>
      <c r="J477" s="228"/>
      <c r="K477" s="228"/>
      <c r="L477" s="228"/>
      <c r="M477" s="228"/>
      <c r="N477" s="228"/>
      <c r="O477" s="228"/>
      <c r="P477" s="228"/>
      <c r="Q477" s="228"/>
      <c r="R477" s="228"/>
      <c r="S477" s="228"/>
      <c r="T477" s="228"/>
      <c r="U477" s="228"/>
      <c r="V477" s="228"/>
      <c r="W477" s="228"/>
      <c r="X477" s="228"/>
      <c r="Y477" s="228"/>
      <c r="Z477" s="228"/>
      <c r="AA477" s="228"/>
      <c r="AB477" s="228"/>
      <c r="AC477" s="228"/>
      <c r="AD477" s="228"/>
      <c r="AE477" s="228"/>
      <c r="AF477" s="228"/>
      <c r="AG477" s="228"/>
      <c r="AH477" s="228"/>
      <c r="AI477" s="228"/>
      <c r="AJ477" s="319"/>
      <c r="AK477" s="319"/>
      <c r="AL477" s="319"/>
      <c r="AM477" s="319"/>
      <c r="AN477" s="319"/>
      <c r="AO477" s="319"/>
      <c r="AP477" s="319"/>
      <c r="AQ477" s="319"/>
      <c r="AR477" s="319"/>
      <c r="AS477" s="319"/>
      <c r="AT477" s="319"/>
      <c r="AU477" s="319"/>
      <c r="AV477" s="319"/>
      <c r="AW477" s="319"/>
      <c r="AX477" s="243"/>
    </row>
    <row r="478" spans="1:50" ht="15.75" hidden="1" outlineLevel="1">
      <c r="A478" s="402"/>
      <c r="B478" s="383" t="s">
        <v>332</v>
      </c>
      <c r="C478" s="226"/>
      <c r="D478" s="227"/>
      <c r="E478" s="227"/>
      <c r="F478" s="227"/>
      <c r="G478" s="227"/>
      <c r="H478" s="227"/>
      <c r="I478" s="227"/>
      <c r="J478" s="227"/>
      <c r="K478" s="227"/>
      <c r="L478" s="227"/>
      <c r="M478" s="227"/>
      <c r="N478" s="227"/>
      <c r="O478" s="227"/>
      <c r="P478" s="227"/>
      <c r="Q478" s="227"/>
      <c r="R478" s="227"/>
      <c r="S478" s="227"/>
      <c r="T478" s="227"/>
      <c r="U478" s="227"/>
      <c r="V478" s="227"/>
      <c r="W478" s="226"/>
      <c r="X478" s="226"/>
      <c r="Y478" s="226"/>
      <c r="Z478" s="226"/>
      <c r="AA478" s="226"/>
      <c r="AB478" s="226"/>
      <c r="AC478" s="226"/>
      <c r="AD478" s="226"/>
      <c r="AE478" s="226"/>
      <c r="AF478" s="226"/>
      <c r="AG478" s="226"/>
      <c r="AH478" s="226"/>
      <c r="AI478" s="226"/>
      <c r="AJ478" s="321"/>
      <c r="AK478" s="321"/>
      <c r="AL478" s="321"/>
      <c r="AM478" s="321"/>
      <c r="AN478" s="321"/>
      <c r="AO478" s="321"/>
      <c r="AP478" s="321"/>
      <c r="AQ478" s="321"/>
      <c r="AR478" s="321"/>
      <c r="AS478" s="321"/>
      <c r="AT478" s="321"/>
      <c r="AU478" s="321"/>
      <c r="AV478" s="321"/>
      <c r="AW478" s="321"/>
      <c r="AX478" s="229"/>
    </row>
    <row r="479" spans="1:50" hidden="1" outlineLevel="1">
      <c r="A479" s="402">
        <v>14</v>
      </c>
      <c r="B479" s="399" t="s">
        <v>333</v>
      </c>
      <c r="C479" s="228" t="s">
        <v>313</v>
      </c>
      <c r="D479" s="232"/>
      <c r="E479" s="232"/>
      <c r="F479" s="232"/>
      <c r="G479" s="232"/>
      <c r="H479" s="232"/>
      <c r="I479" s="232"/>
      <c r="J479" s="232"/>
      <c r="K479" s="232"/>
      <c r="L479" s="232"/>
      <c r="M479" s="232"/>
      <c r="N479" s="232"/>
      <c r="O479" s="232"/>
      <c r="P479" s="232"/>
      <c r="Q479" s="232"/>
      <c r="R479" s="232"/>
      <c r="S479" s="232"/>
      <c r="T479" s="232"/>
      <c r="U479" s="232">
        <v>12</v>
      </c>
      <c r="V479" s="232"/>
      <c r="W479" s="232"/>
      <c r="X479" s="232"/>
      <c r="Y479" s="232"/>
      <c r="Z479" s="232"/>
      <c r="AA479" s="232"/>
      <c r="AB479" s="232"/>
      <c r="AC479" s="232"/>
      <c r="AD479" s="232"/>
      <c r="AE479" s="232"/>
      <c r="AF479" s="232"/>
      <c r="AG479" s="232"/>
      <c r="AH479" s="232"/>
      <c r="AI479" s="564"/>
      <c r="AJ479" s="317"/>
      <c r="AK479" s="317"/>
      <c r="AL479" s="317"/>
      <c r="AM479" s="317"/>
      <c r="AN479" s="317"/>
      <c r="AO479" s="317"/>
      <c r="AP479" s="317"/>
      <c r="AQ479" s="317"/>
      <c r="AR479" s="317"/>
      <c r="AS479" s="317"/>
      <c r="AT479" s="317"/>
      <c r="AU479" s="317"/>
      <c r="AV479" s="317"/>
      <c r="AW479" s="317"/>
      <c r="AX479" s="233">
        <f>SUM(AJ479:AW479)</f>
        <v>0</v>
      </c>
    </row>
    <row r="480" spans="1:50" hidden="1" outlineLevel="1">
      <c r="A480" s="402"/>
      <c r="B480" s="338" t="s">
        <v>438</v>
      </c>
      <c r="C480" s="228" t="s">
        <v>315</v>
      </c>
      <c r="D480" s="232"/>
      <c r="E480" s="232"/>
      <c r="F480" s="232"/>
      <c r="G480" s="232"/>
      <c r="H480" s="232"/>
      <c r="I480" s="232"/>
      <c r="J480" s="232"/>
      <c r="K480" s="232"/>
      <c r="L480" s="232"/>
      <c r="M480" s="232"/>
      <c r="N480" s="232"/>
      <c r="O480" s="232"/>
      <c r="P480" s="232"/>
      <c r="Q480" s="232"/>
      <c r="R480" s="232"/>
      <c r="S480" s="232"/>
      <c r="T480" s="232"/>
      <c r="U480" s="232">
        <f>U479</f>
        <v>12</v>
      </c>
      <c r="V480" s="232"/>
      <c r="W480" s="232"/>
      <c r="X480" s="232"/>
      <c r="Y480" s="232"/>
      <c r="Z480" s="232"/>
      <c r="AA480" s="232"/>
      <c r="AB480" s="232"/>
      <c r="AC480" s="232"/>
      <c r="AD480" s="232"/>
      <c r="AE480" s="232"/>
      <c r="AF480" s="232"/>
      <c r="AG480" s="232"/>
      <c r="AH480" s="232"/>
      <c r="AI480" s="564"/>
      <c r="AJ480" s="318">
        <f>AJ479</f>
        <v>0</v>
      </c>
      <c r="AK480" s="318">
        <f t="shared" ref="AK480" si="854">AK479</f>
        <v>0</v>
      </c>
      <c r="AL480" s="318">
        <f t="shared" ref="AL480" si="855">AL479</f>
        <v>0</v>
      </c>
      <c r="AM480" s="318">
        <f t="shared" ref="AM480" si="856">AM479</f>
        <v>0</v>
      </c>
      <c r="AN480" s="318">
        <f t="shared" ref="AN480" si="857">AN479</f>
        <v>0</v>
      </c>
      <c r="AO480" s="318">
        <f t="shared" ref="AO480" si="858">AO479</f>
        <v>0</v>
      </c>
      <c r="AP480" s="318">
        <f t="shared" ref="AP480" si="859">AP479</f>
        <v>0</v>
      </c>
      <c r="AQ480" s="318">
        <f t="shared" ref="AQ480" si="860">AQ479</f>
        <v>0</v>
      </c>
      <c r="AR480" s="318">
        <f t="shared" ref="AR480" si="861">AR479</f>
        <v>0</v>
      </c>
      <c r="AS480" s="318">
        <f t="shared" ref="AS480" si="862">AS479</f>
        <v>0</v>
      </c>
      <c r="AT480" s="318">
        <f t="shared" ref="AT480" si="863">AT479</f>
        <v>0</v>
      </c>
      <c r="AU480" s="318">
        <f t="shared" ref="AU480" si="864">AU479</f>
        <v>0</v>
      </c>
      <c r="AV480" s="318">
        <f t="shared" ref="AV480" si="865">AV479</f>
        <v>0</v>
      </c>
      <c r="AW480" s="318">
        <f t="shared" ref="AW480" si="866">AW479</f>
        <v>0</v>
      </c>
      <c r="AX480" s="234"/>
    </row>
    <row r="481" spans="1:51" hidden="1" outlineLevel="1">
      <c r="A481" s="402"/>
      <c r="B481" s="399"/>
      <c r="C481" s="242"/>
      <c r="D481" s="228"/>
      <c r="E481" s="228"/>
      <c r="F481" s="228"/>
      <c r="G481" s="228"/>
      <c r="H481" s="228"/>
      <c r="I481" s="228"/>
      <c r="J481" s="228"/>
      <c r="K481" s="228"/>
      <c r="L481" s="228"/>
      <c r="M481" s="228"/>
      <c r="N481" s="228"/>
      <c r="O481" s="228"/>
      <c r="P481" s="228"/>
      <c r="Q481" s="228"/>
      <c r="R481" s="228"/>
      <c r="S481" s="228"/>
      <c r="T481" s="228"/>
      <c r="U481" s="357"/>
      <c r="V481" s="228"/>
      <c r="W481" s="228"/>
      <c r="X481" s="228"/>
      <c r="Y481" s="228"/>
      <c r="Z481" s="228"/>
      <c r="AA481" s="228"/>
      <c r="AB481" s="228"/>
      <c r="AC481" s="228"/>
      <c r="AD481" s="228"/>
      <c r="AE481" s="228"/>
      <c r="AF481" s="228"/>
      <c r="AG481" s="228"/>
      <c r="AH481" s="228"/>
      <c r="AI481" s="228"/>
      <c r="AJ481" s="319"/>
      <c r="AK481" s="319"/>
      <c r="AL481" s="319"/>
      <c r="AM481" s="319"/>
      <c r="AN481" s="319"/>
      <c r="AO481" s="319"/>
      <c r="AP481" s="319"/>
      <c r="AQ481" s="319"/>
      <c r="AR481" s="319"/>
      <c r="AS481" s="319"/>
      <c r="AT481" s="319"/>
      <c r="AU481" s="319"/>
      <c r="AV481" s="319"/>
      <c r="AW481" s="319"/>
      <c r="AX481" s="238"/>
      <c r="AY481" s="473"/>
    </row>
    <row r="482" spans="1:51" s="220" customFormat="1" ht="15.75" hidden="1" outlineLevel="1">
      <c r="A482" s="402"/>
      <c r="B482" s="383" t="s">
        <v>334</v>
      </c>
      <c r="C482" s="228"/>
      <c r="D482" s="228"/>
      <c r="E482" s="228"/>
      <c r="F482" s="228"/>
      <c r="G482" s="228"/>
      <c r="H482" s="228"/>
      <c r="I482" s="228"/>
      <c r="J482" s="228"/>
      <c r="K482" s="228"/>
      <c r="L482" s="228"/>
      <c r="M482" s="228"/>
      <c r="N482" s="228"/>
      <c r="O482" s="228"/>
      <c r="P482" s="228"/>
      <c r="Q482" s="228"/>
      <c r="R482" s="228"/>
      <c r="S482" s="228"/>
      <c r="T482" s="228"/>
      <c r="U482" s="228"/>
      <c r="V482" s="228"/>
      <c r="W482" s="228"/>
      <c r="X482" s="228"/>
      <c r="Y482" s="228"/>
      <c r="Z482" s="228"/>
      <c r="AA482" s="228"/>
      <c r="AB482" s="228"/>
      <c r="AC482" s="228"/>
      <c r="AD482" s="228"/>
      <c r="AE482" s="228"/>
      <c r="AF482" s="228"/>
      <c r="AG482" s="228"/>
      <c r="AH482" s="228"/>
      <c r="AI482" s="228"/>
      <c r="AJ482" s="319"/>
      <c r="AK482" s="319"/>
      <c r="AL482" s="319"/>
      <c r="AM482" s="319"/>
      <c r="AN482" s="319"/>
      <c r="AO482" s="319"/>
      <c r="AP482" s="323"/>
      <c r="AQ482" s="323"/>
      <c r="AR482" s="323"/>
      <c r="AS482" s="323"/>
      <c r="AT482" s="323"/>
      <c r="AU482" s="323"/>
      <c r="AV482" s="323"/>
      <c r="AW482" s="323"/>
      <c r="AX482" s="393"/>
      <c r="AY482" s="474"/>
    </row>
    <row r="483" spans="1:51" hidden="1" outlineLevel="1">
      <c r="A483" s="402">
        <v>15</v>
      </c>
      <c r="B483" s="338" t="s">
        <v>335</v>
      </c>
      <c r="C483" s="228" t="s">
        <v>313</v>
      </c>
      <c r="D483" s="232"/>
      <c r="E483" s="232"/>
      <c r="F483" s="232"/>
      <c r="G483" s="232"/>
      <c r="H483" s="232"/>
      <c r="I483" s="232"/>
      <c r="J483" s="232"/>
      <c r="K483" s="232"/>
      <c r="L483" s="232"/>
      <c r="M483" s="232"/>
      <c r="N483" s="232"/>
      <c r="O483" s="232"/>
      <c r="P483" s="232"/>
      <c r="Q483" s="232"/>
      <c r="R483" s="232"/>
      <c r="S483" s="232"/>
      <c r="T483" s="232"/>
      <c r="U483" s="232">
        <v>0</v>
      </c>
      <c r="V483" s="232"/>
      <c r="W483" s="232"/>
      <c r="X483" s="232"/>
      <c r="Y483" s="232"/>
      <c r="Z483" s="232"/>
      <c r="AA483" s="232"/>
      <c r="AB483" s="232"/>
      <c r="AC483" s="232"/>
      <c r="AD483" s="232"/>
      <c r="AE483" s="232"/>
      <c r="AF483" s="232"/>
      <c r="AG483" s="232"/>
      <c r="AH483" s="232"/>
      <c r="AI483" s="564"/>
      <c r="AJ483" s="317"/>
      <c r="AK483" s="317"/>
      <c r="AL483" s="317"/>
      <c r="AM483" s="317"/>
      <c r="AN483" s="317"/>
      <c r="AO483" s="317"/>
      <c r="AP483" s="317"/>
      <c r="AQ483" s="317"/>
      <c r="AR483" s="317"/>
      <c r="AS483" s="317"/>
      <c r="AT483" s="317"/>
      <c r="AU483" s="317"/>
      <c r="AV483" s="317"/>
      <c r="AW483" s="317"/>
      <c r="AX483" s="233">
        <f>SUM(AJ483:AW483)</f>
        <v>0</v>
      </c>
    </row>
    <row r="484" spans="1:51" hidden="1" outlineLevel="1">
      <c r="A484" s="402"/>
      <c r="B484" s="338" t="s">
        <v>438</v>
      </c>
      <c r="C484" s="228" t="s">
        <v>315</v>
      </c>
      <c r="D484" s="232"/>
      <c r="E484" s="232"/>
      <c r="F484" s="232"/>
      <c r="G484" s="232"/>
      <c r="H484" s="232"/>
      <c r="I484" s="232"/>
      <c r="J484" s="232"/>
      <c r="K484" s="232"/>
      <c r="L484" s="232"/>
      <c r="M484" s="232"/>
      <c r="N484" s="232"/>
      <c r="O484" s="232"/>
      <c r="P484" s="232"/>
      <c r="Q484" s="232"/>
      <c r="R484" s="232"/>
      <c r="S484" s="232"/>
      <c r="T484" s="232"/>
      <c r="U484" s="232">
        <f>U483</f>
        <v>0</v>
      </c>
      <c r="V484" s="232"/>
      <c r="W484" s="232"/>
      <c r="X484" s="232"/>
      <c r="Y484" s="232"/>
      <c r="Z484" s="232"/>
      <c r="AA484" s="232"/>
      <c r="AB484" s="232"/>
      <c r="AC484" s="232"/>
      <c r="AD484" s="232"/>
      <c r="AE484" s="232"/>
      <c r="AF484" s="232"/>
      <c r="AG484" s="232"/>
      <c r="AH484" s="232"/>
      <c r="AI484" s="564"/>
      <c r="AJ484" s="318">
        <f>AJ483</f>
        <v>0</v>
      </c>
      <c r="AK484" s="318">
        <f t="shared" ref="AK484:AW484" si="867">AK483</f>
        <v>0</v>
      </c>
      <c r="AL484" s="318">
        <f t="shared" si="867"/>
        <v>0</v>
      </c>
      <c r="AM484" s="318">
        <f t="shared" si="867"/>
        <v>0</v>
      </c>
      <c r="AN484" s="318">
        <f t="shared" si="867"/>
        <v>0</v>
      </c>
      <c r="AO484" s="318">
        <f t="shared" si="867"/>
        <v>0</v>
      </c>
      <c r="AP484" s="318">
        <f t="shared" si="867"/>
        <v>0</v>
      </c>
      <c r="AQ484" s="318">
        <f t="shared" si="867"/>
        <v>0</v>
      </c>
      <c r="AR484" s="318">
        <f t="shared" si="867"/>
        <v>0</v>
      </c>
      <c r="AS484" s="318">
        <f t="shared" si="867"/>
        <v>0</v>
      </c>
      <c r="AT484" s="318">
        <f t="shared" si="867"/>
        <v>0</v>
      </c>
      <c r="AU484" s="318">
        <f t="shared" si="867"/>
        <v>0</v>
      </c>
      <c r="AV484" s="318">
        <f t="shared" si="867"/>
        <v>0</v>
      </c>
      <c r="AW484" s="318">
        <f t="shared" si="867"/>
        <v>0</v>
      </c>
      <c r="AX484" s="234"/>
    </row>
    <row r="485" spans="1:51" hidden="1" outlineLevel="1">
      <c r="A485" s="402"/>
      <c r="B485" s="399"/>
      <c r="C485" s="242"/>
      <c r="D485" s="228"/>
      <c r="E485" s="228"/>
      <c r="F485" s="228"/>
      <c r="G485" s="228"/>
      <c r="H485" s="228"/>
      <c r="I485" s="228"/>
      <c r="J485" s="228"/>
      <c r="K485" s="228"/>
      <c r="L485" s="228"/>
      <c r="M485" s="228"/>
      <c r="N485" s="228"/>
      <c r="O485" s="228"/>
      <c r="P485" s="228"/>
      <c r="Q485" s="228"/>
      <c r="R485" s="228"/>
      <c r="S485" s="228"/>
      <c r="T485" s="228"/>
      <c r="U485" s="228"/>
      <c r="V485" s="228"/>
      <c r="W485" s="228"/>
      <c r="X485" s="228"/>
      <c r="Y485" s="228"/>
      <c r="Z485" s="228"/>
      <c r="AA485" s="228"/>
      <c r="AB485" s="228"/>
      <c r="AC485" s="228"/>
      <c r="AD485" s="228"/>
      <c r="AE485" s="228"/>
      <c r="AF485" s="228"/>
      <c r="AG485" s="228"/>
      <c r="AH485" s="228"/>
      <c r="AI485" s="228"/>
      <c r="AJ485" s="319"/>
      <c r="AK485" s="319"/>
      <c r="AL485" s="319"/>
      <c r="AM485" s="319"/>
      <c r="AN485" s="319"/>
      <c r="AO485" s="319"/>
      <c r="AP485" s="319"/>
      <c r="AQ485" s="319"/>
      <c r="AR485" s="319"/>
      <c r="AS485" s="319"/>
      <c r="AT485" s="319"/>
      <c r="AU485" s="319"/>
      <c r="AV485" s="319"/>
      <c r="AW485" s="319"/>
      <c r="AX485" s="243"/>
    </row>
    <row r="486" spans="1:51" s="220" customFormat="1" hidden="1" outlineLevel="1">
      <c r="A486" s="402">
        <v>16</v>
      </c>
      <c r="B486" s="400" t="s">
        <v>336</v>
      </c>
      <c r="C486" s="228" t="s">
        <v>313</v>
      </c>
      <c r="D486" s="232"/>
      <c r="E486" s="232"/>
      <c r="F486" s="232"/>
      <c r="G486" s="232"/>
      <c r="H486" s="232"/>
      <c r="I486" s="232"/>
      <c r="J486" s="232"/>
      <c r="K486" s="232"/>
      <c r="L486" s="232"/>
      <c r="M486" s="232"/>
      <c r="N486" s="232"/>
      <c r="O486" s="232"/>
      <c r="P486" s="232"/>
      <c r="Q486" s="232"/>
      <c r="R486" s="232"/>
      <c r="S486" s="232"/>
      <c r="T486" s="232"/>
      <c r="U486" s="232">
        <v>0</v>
      </c>
      <c r="V486" s="232"/>
      <c r="W486" s="232"/>
      <c r="X486" s="232"/>
      <c r="Y486" s="232"/>
      <c r="Z486" s="232"/>
      <c r="AA486" s="232"/>
      <c r="AB486" s="232"/>
      <c r="AC486" s="232"/>
      <c r="AD486" s="232"/>
      <c r="AE486" s="232"/>
      <c r="AF486" s="232"/>
      <c r="AG486" s="232"/>
      <c r="AH486" s="232"/>
      <c r="AI486" s="564"/>
      <c r="AJ486" s="317"/>
      <c r="AK486" s="317"/>
      <c r="AL486" s="317"/>
      <c r="AM486" s="317"/>
      <c r="AN486" s="317"/>
      <c r="AO486" s="317"/>
      <c r="AP486" s="317"/>
      <c r="AQ486" s="317"/>
      <c r="AR486" s="317"/>
      <c r="AS486" s="317"/>
      <c r="AT486" s="317"/>
      <c r="AU486" s="317"/>
      <c r="AV486" s="317"/>
      <c r="AW486" s="317"/>
      <c r="AX486" s="233">
        <f>SUM(AJ486:AW486)</f>
        <v>0</v>
      </c>
    </row>
    <row r="487" spans="1:51" s="220" customFormat="1" hidden="1" outlineLevel="1">
      <c r="A487" s="402"/>
      <c r="B487" s="400" t="s">
        <v>438</v>
      </c>
      <c r="C487" s="228" t="s">
        <v>315</v>
      </c>
      <c r="D487" s="232"/>
      <c r="E487" s="232"/>
      <c r="F487" s="232"/>
      <c r="G487" s="232"/>
      <c r="H487" s="232"/>
      <c r="I487" s="232"/>
      <c r="J487" s="232"/>
      <c r="K487" s="232"/>
      <c r="L487" s="232"/>
      <c r="M487" s="232"/>
      <c r="N487" s="232"/>
      <c r="O487" s="232"/>
      <c r="P487" s="232"/>
      <c r="Q487" s="232"/>
      <c r="R487" s="232"/>
      <c r="S487" s="232"/>
      <c r="T487" s="232"/>
      <c r="U487" s="232">
        <f>U486</f>
        <v>0</v>
      </c>
      <c r="V487" s="232"/>
      <c r="W487" s="232"/>
      <c r="X487" s="232"/>
      <c r="Y487" s="232"/>
      <c r="Z487" s="232"/>
      <c r="AA487" s="232"/>
      <c r="AB487" s="232"/>
      <c r="AC487" s="232"/>
      <c r="AD487" s="232"/>
      <c r="AE487" s="232"/>
      <c r="AF487" s="232"/>
      <c r="AG487" s="232"/>
      <c r="AH487" s="232"/>
      <c r="AI487" s="564"/>
      <c r="AJ487" s="318">
        <f>AJ486</f>
        <v>0</v>
      </c>
      <c r="AK487" s="318">
        <f t="shared" ref="AK487:AW487" si="868">AK486</f>
        <v>0</v>
      </c>
      <c r="AL487" s="318">
        <f t="shared" si="868"/>
        <v>0</v>
      </c>
      <c r="AM487" s="318">
        <f t="shared" si="868"/>
        <v>0</v>
      </c>
      <c r="AN487" s="318">
        <f t="shared" si="868"/>
        <v>0</v>
      </c>
      <c r="AO487" s="318">
        <f t="shared" si="868"/>
        <v>0</v>
      </c>
      <c r="AP487" s="318">
        <f t="shared" si="868"/>
        <v>0</v>
      </c>
      <c r="AQ487" s="318">
        <f t="shared" si="868"/>
        <v>0</v>
      </c>
      <c r="AR487" s="318">
        <f t="shared" si="868"/>
        <v>0</v>
      </c>
      <c r="AS487" s="318">
        <f t="shared" si="868"/>
        <v>0</v>
      </c>
      <c r="AT487" s="318">
        <f t="shared" si="868"/>
        <v>0</v>
      </c>
      <c r="AU487" s="318">
        <f t="shared" si="868"/>
        <v>0</v>
      </c>
      <c r="AV487" s="318">
        <f t="shared" si="868"/>
        <v>0</v>
      </c>
      <c r="AW487" s="318">
        <f t="shared" si="868"/>
        <v>0</v>
      </c>
      <c r="AX487" s="234"/>
    </row>
    <row r="488" spans="1:51" s="220" customFormat="1" hidden="1" outlineLevel="1">
      <c r="A488" s="402"/>
      <c r="B488" s="400"/>
      <c r="C488" s="228"/>
      <c r="D488" s="228"/>
      <c r="E488" s="228"/>
      <c r="F488" s="228"/>
      <c r="G488" s="228"/>
      <c r="H488" s="228"/>
      <c r="I488" s="228"/>
      <c r="J488" s="228"/>
      <c r="K488" s="228"/>
      <c r="L488" s="228"/>
      <c r="M488" s="228"/>
      <c r="N488" s="228"/>
      <c r="O488" s="228"/>
      <c r="P488" s="228"/>
      <c r="Q488" s="228"/>
      <c r="R488" s="228"/>
      <c r="S488" s="228"/>
      <c r="T488" s="228"/>
      <c r="U488" s="228"/>
      <c r="V488" s="228"/>
      <c r="W488" s="228"/>
      <c r="X488" s="228"/>
      <c r="Y488" s="228"/>
      <c r="Z488" s="228"/>
      <c r="AA488" s="228"/>
      <c r="AB488" s="228"/>
      <c r="AC488" s="228"/>
      <c r="AD488" s="228"/>
      <c r="AE488" s="228"/>
      <c r="AF488" s="228"/>
      <c r="AG488" s="228"/>
      <c r="AH488" s="228"/>
      <c r="AI488" s="228"/>
      <c r="AJ488" s="319"/>
      <c r="AK488" s="319"/>
      <c r="AL488" s="319"/>
      <c r="AM488" s="319"/>
      <c r="AN488" s="319"/>
      <c r="AO488" s="319"/>
      <c r="AP488" s="323"/>
      <c r="AQ488" s="323"/>
      <c r="AR488" s="323"/>
      <c r="AS488" s="323"/>
      <c r="AT488" s="323"/>
      <c r="AU488" s="323"/>
      <c r="AV488" s="323"/>
      <c r="AW488" s="323"/>
      <c r="AX488" s="249"/>
    </row>
    <row r="489" spans="1:51" ht="15.75" hidden="1" outlineLevel="1">
      <c r="A489" s="402"/>
      <c r="B489" s="401"/>
      <c r="C489" s="237"/>
      <c r="D489" s="228"/>
      <c r="E489" s="228"/>
      <c r="F489" s="228"/>
      <c r="G489" s="228"/>
      <c r="H489" s="228"/>
      <c r="I489" s="228"/>
      <c r="J489" s="228"/>
      <c r="K489" s="228"/>
      <c r="L489" s="228"/>
      <c r="M489" s="228"/>
      <c r="N489" s="228"/>
      <c r="O489" s="228"/>
      <c r="P489" s="228"/>
      <c r="Q489" s="228"/>
      <c r="R489" s="228"/>
      <c r="S489" s="228"/>
      <c r="T489" s="228"/>
      <c r="U489" s="237"/>
      <c r="V489" s="228"/>
      <c r="W489" s="228"/>
      <c r="X489" s="228"/>
      <c r="Y489" s="228"/>
      <c r="Z489" s="228"/>
      <c r="AA489" s="228"/>
      <c r="AB489" s="228"/>
      <c r="AC489" s="228"/>
      <c r="AD489" s="228"/>
      <c r="AE489" s="228"/>
      <c r="AF489" s="228"/>
      <c r="AG489" s="228"/>
      <c r="AH489" s="228"/>
      <c r="AI489" s="228"/>
      <c r="AJ489" s="319"/>
      <c r="AK489" s="319"/>
      <c r="AL489" s="319"/>
      <c r="AM489" s="319"/>
      <c r="AN489" s="319"/>
      <c r="AO489" s="319"/>
      <c r="AP489" s="319"/>
      <c r="AQ489" s="319"/>
      <c r="AR489" s="319"/>
      <c r="AS489" s="319"/>
      <c r="AT489" s="319"/>
      <c r="AU489" s="319"/>
      <c r="AV489" s="319"/>
      <c r="AW489" s="319"/>
      <c r="AX489" s="243"/>
    </row>
    <row r="490" spans="1:51" ht="15.75" outlineLevel="1">
      <c r="A490" s="402"/>
      <c r="B490" s="397" t="s">
        <v>342</v>
      </c>
      <c r="C490" s="228"/>
      <c r="D490" s="228"/>
      <c r="E490" s="228"/>
      <c r="F490" s="228"/>
      <c r="G490" s="228"/>
      <c r="H490" s="228"/>
      <c r="I490" s="228"/>
      <c r="J490" s="228"/>
      <c r="K490" s="228"/>
      <c r="L490" s="228"/>
      <c r="M490" s="228"/>
      <c r="N490" s="228"/>
      <c r="O490" s="228"/>
      <c r="P490" s="228"/>
      <c r="Q490" s="937" t="s">
        <v>310</v>
      </c>
      <c r="R490" s="933"/>
      <c r="S490" s="933"/>
      <c r="T490" s="933"/>
      <c r="U490" s="228"/>
      <c r="V490" s="228"/>
      <c r="W490" s="228"/>
      <c r="X490" s="228"/>
      <c r="Y490" s="228"/>
      <c r="Z490" s="228"/>
      <c r="AA490" s="228"/>
      <c r="AB490" s="228"/>
      <c r="AC490" s="228"/>
      <c r="AD490" s="228"/>
      <c r="AE490" s="228"/>
      <c r="AF490" s="228"/>
      <c r="AG490" s="228"/>
      <c r="AH490" s="228"/>
      <c r="AI490" s="228"/>
      <c r="AJ490" s="329"/>
      <c r="AK490" s="332"/>
      <c r="AL490" s="332"/>
      <c r="AM490" s="332"/>
      <c r="AN490" s="332"/>
      <c r="AO490" s="332"/>
      <c r="AP490" s="332"/>
      <c r="AQ490" s="332"/>
      <c r="AR490" s="332"/>
      <c r="AS490" s="332"/>
      <c r="AT490" s="332"/>
      <c r="AU490" s="332"/>
      <c r="AV490" s="332"/>
      <c r="AW490" s="332"/>
      <c r="AX490" s="243"/>
    </row>
    <row r="491" spans="1:51" ht="15.75" outlineLevel="1">
      <c r="A491" s="402"/>
      <c r="B491" s="383" t="s">
        <v>343</v>
      </c>
      <c r="C491" s="228"/>
      <c r="D491" s="228"/>
      <c r="E491" s="228"/>
      <c r="F491" s="228"/>
      <c r="G491" s="228"/>
      <c r="H491" s="228"/>
      <c r="I491" s="228"/>
      <c r="J491" s="228"/>
      <c r="K491" s="228"/>
      <c r="L491" s="228"/>
      <c r="M491" s="228"/>
      <c r="N491" s="228"/>
      <c r="O491" s="228"/>
      <c r="P491" s="228"/>
      <c r="Q491" s="933"/>
      <c r="R491" s="933"/>
      <c r="S491" s="933"/>
      <c r="T491" s="933"/>
      <c r="U491" s="228"/>
      <c r="V491" s="228"/>
      <c r="W491" s="228"/>
      <c r="X491" s="228"/>
      <c r="Y491" s="228"/>
      <c r="Z491" s="228"/>
      <c r="AA491" s="228"/>
      <c r="AB491" s="228"/>
      <c r="AC491" s="228"/>
      <c r="AD491" s="228"/>
      <c r="AE491" s="228"/>
      <c r="AF491" s="228"/>
      <c r="AG491" s="228"/>
      <c r="AH491" s="228"/>
      <c r="AI491" s="228"/>
      <c r="AJ491" s="329"/>
      <c r="AK491" s="332"/>
      <c r="AL491" s="332"/>
      <c r="AM491" s="332"/>
      <c r="AN491" s="332"/>
      <c r="AO491" s="332"/>
      <c r="AP491" s="332"/>
      <c r="AQ491" s="332"/>
      <c r="AR491" s="332"/>
      <c r="AS491" s="332"/>
      <c r="AT491" s="332"/>
      <c r="AU491" s="332"/>
      <c r="AV491" s="332"/>
      <c r="AW491" s="332"/>
      <c r="AX491" s="243"/>
    </row>
    <row r="492" spans="1:51" outlineLevel="1">
      <c r="A492" s="402">
        <v>21</v>
      </c>
      <c r="B492" s="335" t="s">
        <v>344</v>
      </c>
      <c r="C492" s="228" t="s">
        <v>313</v>
      </c>
      <c r="D492" s="232">
        <v>11245887</v>
      </c>
      <c r="E492" s="232">
        <v>9051748</v>
      </c>
      <c r="F492" s="232">
        <v>9051748</v>
      </c>
      <c r="G492" s="232">
        <v>9051748</v>
      </c>
      <c r="H492" s="232">
        <v>9051748</v>
      </c>
      <c r="I492" s="232">
        <v>9051748</v>
      </c>
      <c r="J492" s="232">
        <v>9051748</v>
      </c>
      <c r="K492" s="232">
        <v>9051653</v>
      </c>
      <c r="L492" s="232">
        <v>9051653</v>
      </c>
      <c r="M492" s="232">
        <v>9029263</v>
      </c>
      <c r="N492" s="232">
        <v>8838869</v>
      </c>
      <c r="O492" s="232">
        <v>8836968</v>
      </c>
      <c r="P492" s="232">
        <v>8836968</v>
      </c>
      <c r="Q492" s="930">
        <f>'Veridian Savings Persistence'!CV433</f>
        <v>8835826</v>
      </c>
      <c r="R492" s="930">
        <f>'Veridian Savings Persistence'!CW433</f>
        <v>7497875</v>
      </c>
      <c r="S492" s="930"/>
      <c r="T492" s="930"/>
      <c r="U492" s="228"/>
      <c r="V492" s="232">
        <v>780</v>
      </c>
      <c r="W492" s="232">
        <v>633</v>
      </c>
      <c r="X492" s="232">
        <v>633</v>
      </c>
      <c r="Y492" s="232">
        <v>633</v>
      </c>
      <c r="Z492" s="232">
        <v>633</v>
      </c>
      <c r="AA492" s="232">
        <v>633</v>
      </c>
      <c r="AB492" s="232">
        <v>633</v>
      </c>
      <c r="AC492" s="232">
        <v>633</v>
      </c>
      <c r="AD492" s="232">
        <v>633</v>
      </c>
      <c r="AE492" s="232">
        <v>631</v>
      </c>
      <c r="AF492" s="232">
        <v>592</v>
      </c>
      <c r="AG492" s="232">
        <v>592</v>
      </c>
      <c r="AH492" s="232">
        <v>592</v>
      </c>
      <c r="AI492" s="232">
        <v>592</v>
      </c>
      <c r="AJ492" s="317">
        <v>1</v>
      </c>
      <c r="AK492" s="317"/>
      <c r="AL492" s="317"/>
      <c r="AM492" s="317"/>
      <c r="AN492" s="317"/>
      <c r="AO492" s="317"/>
      <c r="AP492" s="317"/>
      <c r="AQ492" s="317"/>
      <c r="AR492" s="317"/>
      <c r="AS492" s="317"/>
      <c r="AT492" s="317"/>
      <c r="AU492" s="317"/>
      <c r="AV492" s="317"/>
      <c r="AW492" s="317"/>
      <c r="AX492" s="233">
        <f>SUM(AJ492:AW492)</f>
        <v>1</v>
      </c>
      <c r="AY492" s="1055">
        <f t="shared" ref="AY492:AY555" si="869">SUM(AJ492:AW492)</f>
        <v>1</v>
      </c>
    </row>
    <row r="493" spans="1:51" outlineLevel="1">
      <c r="A493" s="402"/>
      <c r="B493" s="788" t="s">
        <v>439</v>
      </c>
      <c r="C493" s="228" t="s">
        <v>315</v>
      </c>
      <c r="D493" s="232">
        <v>12605.175111782974</v>
      </c>
      <c r="E493" s="232">
        <f>D493+($G493-$D493)/3</f>
        <v>12570.634242002652</v>
      </c>
      <c r="F493" s="232">
        <f>E493+($G493-$D493)/3</f>
        <v>12536.093372222331</v>
      </c>
      <c r="G493" s="232">
        <v>12501.552502442008</v>
      </c>
      <c r="H493" s="232">
        <f>H492/G492*G493</f>
        <v>12501.552502442008</v>
      </c>
      <c r="I493" s="232">
        <f t="shared" ref="I493:Q493" si="870">I492/H492*H493</f>
        <v>12501.552502442008</v>
      </c>
      <c r="J493" s="232">
        <f t="shared" si="870"/>
        <v>12501.552502442008</v>
      </c>
      <c r="K493" s="232">
        <f t="shared" si="870"/>
        <v>12501.421296017819</v>
      </c>
      <c r="L493" s="232">
        <f t="shared" si="870"/>
        <v>12501.421296017819</v>
      </c>
      <c r="M493" s="232">
        <f t="shared" si="870"/>
        <v>12470.498013517061</v>
      </c>
      <c r="N493" s="232">
        <f t="shared" si="870"/>
        <v>12207.541003760498</v>
      </c>
      <c r="O493" s="232">
        <f t="shared" si="870"/>
        <v>12204.915494156481</v>
      </c>
      <c r="P493" s="232">
        <f t="shared" si="870"/>
        <v>12204.915494156481</v>
      </c>
      <c r="Q493" s="930">
        <f t="shared" si="870"/>
        <v>12203.338254825714</v>
      </c>
      <c r="R493" s="930">
        <f t="shared" ref="R493" si="871">R492/Q492*Q493</f>
        <v>10355.467029047579</v>
      </c>
      <c r="S493" s="930"/>
      <c r="T493" s="930"/>
      <c r="U493" s="228"/>
      <c r="V493" s="232">
        <f t="shared" ref="V493:AI493" si="872">V492/D492*D493</f>
        <v>0.87427844394939402</v>
      </c>
      <c r="W493" s="232">
        <f t="shared" si="872"/>
        <v>0.87908009316959312</v>
      </c>
      <c r="X493" s="232">
        <f t="shared" si="872"/>
        <v>0.87666460716943673</v>
      </c>
      <c r="Y493" s="232">
        <f t="shared" si="872"/>
        <v>0.87424912116928022</v>
      </c>
      <c r="Z493" s="232">
        <f t="shared" si="872"/>
        <v>0.87424912116928022</v>
      </c>
      <c r="AA493" s="232">
        <f t="shared" si="872"/>
        <v>0.87424912116928022</v>
      </c>
      <c r="AB493" s="232">
        <f t="shared" si="872"/>
        <v>0.87424912116928022</v>
      </c>
      <c r="AC493" s="232">
        <f t="shared" si="872"/>
        <v>0.87424912116928022</v>
      </c>
      <c r="AD493" s="232">
        <f t="shared" si="872"/>
        <v>0.87424912116928022</v>
      </c>
      <c r="AE493" s="232">
        <f t="shared" si="872"/>
        <v>0.87148688066005675</v>
      </c>
      <c r="AF493" s="232">
        <f t="shared" si="872"/>
        <v>0.81762319073019585</v>
      </c>
      <c r="AG493" s="232">
        <f t="shared" si="872"/>
        <v>0.81762319073019585</v>
      </c>
      <c r="AH493" s="232">
        <f t="shared" si="872"/>
        <v>0.81762319073019585</v>
      </c>
      <c r="AI493" s="232">
        <f t="shared" si="872"/>
        <v>0.81762319073019585</v>
      </c>
      <c r="AJ493" s="318">
        <f>AJ492</f>
        <v>1</v>
      </c>
      <c r="AK493" s="318">
        <f t="shared" ref="AK493:AW493" si="873">AK492</f>
        <v>0</v>
      </c>
      <c r="AL493" s="318">
        <f t="shared" si="873"/>
        <v>0</v>
      </c>
      <c r="AM493" s="318">
        <f t="shared" si="873"/>
        <v>0</v>
      </c>
      <c r="AN493" s="318">
        <f t="shared" si="873"/>
        <v>0</v>
      </c>
      <c r="AO493" s="318">
        <f t="shared" si="873"/>
        <v>0</v>
      </c>
      <c r="AP493" s="318">
        <f t="shared" si="873"/>
        <v>0</v>
      </c>
      <c r="AQ493" s="318">
        <f t="shared" si="873"/>
        <v>0</v>
      </c>
      <c r="AR493" s="318">
        <f t="shared" si="873"/>
        <v>0</v>
      </c>
      <c r="AS493" s="318">
        <f t="shared" si="873"/>
        <v>0</v>
      </c>
      <c r="AT493" s="318">
        <f t="shared" si="873"/>
        <v>0</v>
      </c>
      <c r="AU493" s="318">
        <f t="shared" si="873"/>
        <v>0</v>
      </c>
      <c r="AV493" s="318">
        <f t="shared" si="873"/>
        <v>0</v>
      </c>
      <c r="AW493" s="318">
        <f t="shared" si="873"/>
        <v>0</v>
      </c>
      <c r="AX493" s="243"/>
      <c r="AY493" s="1055">
        <f t="shared" si="869"/>
        <v>1</v>
      </c>
    </row>
    <row r="494" spans="1:51" outlineLevel="1">
      <c r="A494" s="402"/>
      <c r="B494" s="338"/>
      <c r="C494" s="228"/>
      <c r="D494" s="228"/>
      <c r="E494" s="228"/>
      <c r="F494" s="228"/>
      <c r="G494" s="228"/>
      <c r="H494" s="228"/>
      <c r="I494" s="228"/>
      <c r="J494" s="228"/>
      <c r="K494" s="228"/>
      <c r="L494" s="228"/>
      <c r="M494" s="228"/>
      <c r="N494" s="228"/>
      <c r="O494" s="228"/>
      <c r="P494" s="228"/>
      <c r="Q494" s="933"/>
      <c r="R494" s="933"/>
      <c r="S494" s="933"/>
      <c r="T494" s="933"/>
      <c r="U494" s="228"/>
      <c r="V494" s="228"/>
      <c r="W494" s="228"/>
      <c r="X494" s="228"/>
      <c r="Y494" s="228"/>
      <c r="Z494" s="228"/>
      <c r="AA494" s="228"/>
      <c r="AB494" s="228"/>
      <c r="AC494" s="228"/>
      <c r="AD494" s="228"/>
      <c r="AE494" s="228"/>
      <c r="AF494" s="228"/>
      <c r="AG494" s="228"/>
      <c r="AH494" s="228"/>
      <c r="AI494" s="228"/>
      <c r="AJ494" s="329"/>
      <c r="AK494" s="332"/>
      <c r="AL494" s="332"/>
      <c r="AM494" s="332"/>
      <c r="AN494" s="332"/>
      <c r="AO494" s="332"/>
      <c r="AP494" s="332"/>
      <c r="AQ494" s="332"/>
      <c r="AR494" s="332"/>
      <c r="AS494" s="332"/>
      <c r="AT494" s="332"/>
      <c r="AU494" s="332"/>
      <c r="AV494" s="332"/>
      <c r="AW494" s="332"/>
      <c r="AX494" s="243"/>
      <c r="AY494" s="1055">
        <f t="shared" si="869"/>
        <v>0</v>
      </c>
    </row>
    <row r="495" spans="1:51" outlineLevel="1">
      <c r="A495" s="402">
        <v>22</v>
      </c>
      <c r="B495" s="335" t="s">
        <v>345</v>
      </c>
      <c r="C495" s="228" t="s">
        <v>313</v>
      </c>
      <c r="D495" s="232">
        <v>1841344</v>
      </c>
      <c r="E495" s="232">
        <v>1841344</v>
      </c>
      <c r="F495" s="232">
        <v>1841344</v>
      </c>
      <c r="G495" s="232">
        <v>1841344</v>
      </c>
      <c r="H495" s="232">
        <v>1841344</v>
      </c>
      <c r="I495" s="232">
        <v>1841344</v>
      </c>
      <c r="J495" s="232">
        <v>1841344</v>
      </c>
      <c r="K495" s="232">
        <v>1841344</v>
      </c>
      <c r="L495" s="232">
        <v>1841344</v>
      </c>
      <c r="M495" s="232">
        <v>1841344</v>
      </c>
      <c r="N495" s="232">
        <v>1841344</v>
      </c>
      <c r="O495" s="232">
        <v>1841344</v>
      </c>
      <c r="P495" s="232">
        <v>1841344</v>
      </c>
      <c r="Q495" s="930">
        <f>'Veridian Savings Persistence'!CV435</f>
        <v>1841344</v>
      </c>
      <c r="R495" s="930">
        <f>'Veridian Savings Persistence'!CW435</f>
        <v>1841344</v>
      </c>
      <c r="S495" s="930"/>
      <c r="T495" s="930"/>
      <c r="U495" s="228"/>
      <c r="V495" s="232">
        <v>507</v>
      </c>
      <c r="W495" s="232">
        <v>507</v>
      </c>
      <c r="X495" s="232">
        <v>507</v>
      </c>
      <c r="Y495" s="232">
        <v>507</v>
      </c>
      <c r="Z495" s="232">
        <v>507</v>
      </c>
      <c r="AA495" s="232">
        <v>507</v>
      </c>
      <c r="AB495" s="232">
        <v>507</v>
      </c>
      <c r="AC495" s="232">
        <v>507</v>
      </c>
      <c r="AD495" s="232">
        <v>507</v>
      </c>
      <c r="AE495" s="232">
        <v>507</v>
      </c>
      <c r="AF495" s="232">
        <v>507</v>
      </c>
      <c r="AG495" s="232">
        <v>507</v>
      </c>
      <c r="AH495" s="232">
        <v>507</v>
      </c>
      <c r="AI495" s="232">
        <v>507</v>
      </c>
      <c r="AJ495" s="317">
        <v>1</v>
      </c>
      <c r="AK495" s="317"/>
      <c r="AL495" s="317"/>
      <c r="AM495" s="317"/>
      <c r="AN495" s="317"/>
      <c r="AO495" s="317"/>
      <c r="AP495" s="317"/>
      <c r="AQ495" s="317"/>
      <c r="AR495" s="317"/>
      <c r="AS495" s="317"/>
      <c r="AT495" s="317"/>
      <c r="AU495" s="317"/>
      <c r="AV495" s="317"/>
      <c r="AW495" s="317"/>
      <c r="AX495" s="233">
        <f>SUM(AJ495:AW495)</f>
        <v>1</v>
      </c>
      <c r="AY495" s="1055">
        <f t="shared" si="869"/>
        <v>1</v>
      </c>
    </row>
    <row r="496" spans="1:51" outlineLevel="1">
      <c r="A496" s="402"/>
      <c r="B496" s="338" t="s">
        <v>438</v>
      </c>
      <c r="C496" s="228" t="s">
        <v>315</v>
      </c>
      <c r="D496" s="232">
        <v>215888.59625209836</v>
      </c>
      <c r="E496" s="232">
        <f>D496+($G496-$D496)/3</f>
        <v>215888.59625209836</v>
      </c>
      <c r="F496" s="232">
        <f>E496+($G496-$D496)/3</f>
        <v>215888.59625209836</v>
      </c>
      <c r="G496" s="232">
        <v>215888.59625209836</v>
      </c>
      <c r="H496" s="232">
        <f t="shared" ref="H496:Q496" si="874">H495/G495*G496</f>
        <v>215888.59625209836</v>
      </c>
      <c r="I496" s="232">
        <f t="shared" si="874"/>
        <v>215888.59625209836</v>
      </c>
      <c r="J496" s="232">
        <f t="shared" si="874"/>
        <v>215888.59625209836</v>
      </c>
      <c r="K496" s="232">
        <f t="shared" si="874"/>
        <v>215888.59625209836</v>
      </c>
      <c r="L496" s="232">
        <f t="shared" si="874"/>
        <v>215888.59625209836</v>
      </c>
      <c r="M496" s="232">
        <f t="shared" si="874"/>
        <v>215888.59625209836</v>
      </c>
      <c r="N496" s="232">
        <f t="shared" si="874"/>
        <v>215888.59625209836</v>
      </c>
      <c r="O496" s="232">
        <f t="shared" si="874"/>
        <v>215888.59625209836</v>
      </c>
      <c r="P496" s="232">
        <f t="shared" si="874"/>
        <v>215888.59625209836</v>
      </c>
      <c r="Q496" s="930">
        <f t="shared" si="874"/>
        <v>215888.59625209836</v>
      </c>
      <c r="R496" s="930">
        <f t="shared" ref="R496" si="875">R495/Q495*Q496</f>
        <v>215888.59625209836</v>
      </c>
      <c r="S496" s="930"/>
      <c r="T496" s="930"/>
      <c r="U496" s="228"/>
      <c r="V496" s="232">
        <f t="shared" ref="V496:AI496" si="876">V495/D495*D496</f>
        <v>59.44327529229404</v>
      </c>
      <c r="W496" s="232">
        <f t="shared" si="876"/>
        <v>59.44327529229404</v>
      </c>
      <c r="X496" s="232">
        <f t="shared" si="876"/>
        <v>59.44327529229404</v>
      </c>
      <c r="Y496" s="232">
        <f t="shared" si="876"/>
        <v>59.44327529229404</v>
      </c>
      <c r="Z496" s="232">
        <f t="shared" si="876"/>
        <v>59.44327529229404</v>
      </c>
      <c r="AA496" s="232">
        <f t="shared" si="876"/>
        <v>59.44327529229404</v>
      </c>
      <c r="AB496" s="232">
        <f t="shared" si="876"/>
        <v>59.44327529229404</v>
      </c>
      <c r="AC496" s="232">
        <f t="shared" si="876"/>
        <v>59.44327529229404</v>
      </c>
      <c r="AD496" s="232">
        <f t="shared" si="876"/>
        <v>59.44327529229404</v>
      </c>
      <c r="AE496" s="232">
        <f t="shared" si="876"/>
        <v>59.44327529229404</v>
      </c>
      <c r="AF496" s="232">
        <f t="shared" si="876"/>
        <v>59.44327529229404</v>
      </c>
      <c r="AG496" s="232">
        <f t="shared" si="876"/>
        <v>59.44327529229404</v>
      </c>
      <c r="AH496" s="232">
        <f t="shared" si="876"/>
        <v>59.44327529229404</v>
      </c>
      <c r="AI496" s="232">
        <f t="shared" si="876"/>
        <v>59.44327529229404</v>
      </c>
      <c r="AJ496" s="318">
        <f>AJ495</f>
        <v>1</v>
      </c>
      <c r="AK496" s="318">
        <f t="shared" ref="AK496:AW496" si="877">AK495</f>
        <v>0</v>
      </c>
      <c r="AL496" s="318">
        <f t="shared" si="877"/>
        <v>0</v>
      </c>
      <c r="AM496" s="318">
        <f t="shared" si="877"/>
        <v>0</v>
      </c>
      <c r="AN496" s="318">
        <f t="shared" si="877"/>
        <v>0</v>
      </c>
      <c r="AO496" s="318">
        <f t="shared" si="877"/>
        <v>0</v>
      </c>
      <c r="AP496" s="318">
        <f t="shared" si="877"/>
        <v>0</v>
      </c>
      <c r="AQ496" s="318">
        <f t="shared" si="877"/>
        <v>0</v>
      </c>
      <c r="AR496" s="318">
        <f t="shared" si="877"/>
        <v>0</v>
      </c>
      <c r="AS496" s="318">
        <f t="shared" si="877"/>
        <v>0</v>
      </c>
      <c r="AT496" s="318">
        <f t="shared" si="877"/>
        <v>0</v>
      </c>
      <c r="AU496" s="318">
        <f t="shared" si="877"/>
        <v>0</v>
      </c>
      <c r="AV496" s="318">
        <f t="shared" si="877"/>
        <v>0</v>
      </c>
      <c r="AW496" s="318">
        <f t="shared" si="877"/>
        <v>0</v>
      </c>
      <c r="AX496" s="243"/>
      <c r="AY496" s="1055">
        <f t="shared" si="869"/>
        <v>1</v>
      </c>
    </row>
    <row r="497" spans="1:51" outlineLevel="1">
      <c r="A497" s="402"/>
      <c r="B497" s="338"/>
      <c r="C497" s="228"/>
      <c r="D497" s="228"/>
      <c r="E497" s="228"/>
      <c r="F497" s="228"/>
      <c r="G497" s="228"/>
      <c r="H497" s="228"/>
      <c r="I497" s="228"/>
      <c r="J497" s="228"/>
      <c r="K497" s="228"/>
      <c r="L497" s="228"/>
      <c r="M497" s="228"/>
      <c r="N497" s="228"/>
      <c r="O497" s="228"/>
      <c r="P497" s="228"/>
      <c r="Q497" s="933"/>
      <c r="R497" s="933"/>
      <c r="S497" s="933"/>
      <c r="T497" s="933"/>
      <c r="U497" s="228"/>
      <c r="V497" s="228"/>
      <c r="W497" s="228"/>
      <c r="X497" s="228"/>
      <c r="Y497" s="228"/>
      <c r="Z497" s="228"/>
      <c r="AA497" s="228"/>
      <c r="AB497" s="228"/>
      <c r="AC497" s="228"/>
      <c r="AD497" s="228"/>
      <c r="AE497" s="228"/>
      <c r="AF497" s="228"/>
      <c r="AG497" s="228"/>
      <c r="AH497" s="228"/>
      <c r="AI497" s="228"/>
      <c r="AJ497" s="329"/>
      <c r="AK497" s="332"/>
      <c r="AL497" s="332"/>
      <c r="AM497" s="332"/>
      <c r="AN497" s="332"/>
      <c r="AO497" s="332"/>
      <c r="AP497" s="332"/>
      <c r="AQ497" s="332"/>
      <c r="AR497" s="332"/>
      <c r="AS497" s="332"/>
      <c r="AT497" s="332"/>
      <c r="AU497" s="332"/>
      <c r="AV497" s="332"/>
      <c r="AW497" s="332"/>
      <c r="AX497" s="243"/>
      <c r="AY497" s="1055">
        <f t="shared" si="869"/>
        <v>0</v>
      </c>
    </row>
    <row r="498" spans="1:51" outlineLevel="1">
      <c r="A498" s="402">
        <v>23</v>
      </c>
      <c r="B498" s="335" t="s">
        <v>440</v>
      </c>
      <c r="C498" s="228" t="s">
        <v>313</v>
      </c>
      <c r="D498" s="232">
        <v>10573798</v>
      </c>
      <c r="E498" s="232">
        <v>7657423</v>
      </c>
      <c r="F498" s="232">
        <v>7657423</v>
      </c>
      <c r="G498" s="232">
        <v>7657423</v>
      </c>
      <c r="H498" s="232">
        <v>7657423</v>
      </c>
      <c r="I498" s="232">
        <v>7657423</v>
      </c>
      <c r="J498" s="232">
        <v>7657423</v>
      </c>
      <c r="K498" s="232">
        <v>7657275</v>
      </c>
      <c r="L498" s="232">
        <v>7657275</v>
      </c>
      <c r="M498" s="232">
        <v>7657275</v>
      </c>
      <c r="N498" s="232">
        <v>7517866</v>
      </c>
      <c r="O498" s="232">
        <v>7504762</v>
      </c>
      <c r="P498" s="232">
        <v>7504762</v>
      </c>
      <c r="Q498" s="930">
        <f>'Veridian Savings Persistence'!CV434</f>
        <v>6336759</v>
      </c>
      <c r="R498" s="930">
        <f>'Veridian Savings Persistence'!CW434</f>
        <v>6336759</v>
      </c>
      <c r="S498" s="930"/>
      <c r="T498" s="930"/>
      <c r="U498" s="228"/>
      <c r="V498" s="232">
        <v>725</v>
      </c>
      <c r="W498" s="232">
        <v>530</v>
      </c>
      <c r="X498" s="232">
        <v>530</v>
      </c>
      <c r="Y498" s="232">
        <v>530</v>
      </c>
      <c r="Z498" s="232">
        <v>530</v>
      </c>
      <c r="AA498" s="232">
        <v>530</v>
      </c>
      <c r="AB498" s="232">
        <v>530</v>
      </c>
      <c r="AC498" s="232">
        <v>530</v>
      </c>
      <c r="AD498" s="232">
        <v>530</v>
      </c>
      <c r="AE498" s="232">
        <v>530</v>
      </c>
      <c r="AF498" s="232">
        <v>501</v>
      </c>
      <c r="AG498" s="232">
        <v>501</v>
      </c>
      <c r="AH498" s="232">
        <v>501</v>
      </c>
      <c r="AI498" s="232">
        <v>425</v>
      </c>
      <c r="AJ498" s="317">
        <v>1</v>
      </c>
      <c r="AK498" s="317"/>
      <c r="AL498" s="317"/>
      <c r="AM498" s="317"/>
      <c r="AN498" s="317"/>
      <c r="AO498" s="317"/>
      <c r="AP498" s="317"/>
      <c r="AQ498" s="317"/>
      <c r="AR498" s="317"/>
      <c r="AS498" s="317"/>
      <c r="AT498" s="317"/>
      <c r="AU498" s="317"/>
      <c r="AV498" s="317"/>
      <c r="AW498" s="317"/>
      <c r="AX498" s="233">
        <f>SUM(AJ498:AW498)</f>
        <v>1</v>
      </c>
      <c r="AY498" s="1055">
        <f t="shared" si="869"/>
        <v>1</v>
      </c>
    </row>
    <row r="499" spans="1:51" outlineLevel="1">
      <c r="A499" s="402"/>
      <c r="B499" s="338" t="s">
        <v>438</v>
      </c>
      <c r="C499" s="228" t="s">
        <v>315</v>
      </c>
      <c r="D499" s="232"/>
      <c r="E499" s="232"/>
      <c r="F499" s="232"/>
      <c r="G499" s="232"/>
      <c r="H499" s="232"/>
      <c r="I499" s="232"/>
      <c r="J499" s="232"/>
      <c r="K499" s="232"/>
      <c r="L499" s="232"/>
      <c r="M499" s="232"/>
      <c r="N499" s="232"/>
      <c r="O499" s="232"/>
      <c r="P499" s="232"/>
      <c r="Q499" s="930"/>
      <c r="R499" s="930"/>
      <c r="S499" s="930"/>
      <c r="T499" s="930"/>
      <c r="U499" s="228"/>
      <c r="V499" s="232"/>
      <c r="W499" s="232"/>
      <c r="X499" s="232"/>
      <c r="Y499" s="232"/>
      <c r="Z499" s="232"/>
      <c r="AA499" s="232"/>
      <c r="AB499" s="232"/>
      <c r="AC499" s="232"/>
      <c r="AD499" s="232"/>
      <c r="AE499" s="232"/>
      <c r="AF499" s="232"/>
      <c r="AG499" s="232"/>
      <c r="AH499" s="232"/>
      <c r="AI499" s="232"/>
      <c r="AJ499" s="318">
        <f>AJ498</f>
        <v>1</v>
      </c>
      <c r="AK499" s="318">
        <f t="shared" ref="AK499:AW499" si="878">AK498</f>
        <v>0</v>
      </c>
      <c r="AL499" s="318">
        <f t="shared" si="878"/>
        <v>0</v>
      </c>
      <c r="AM499" s="318">
        <f t="shared" si="878"/>
        <v>0</v>
      </c>
      <c r="AN499" s="318">
        <f t="shared" si="878"/>
        <v>0</v>
      </c>
      <c r="AO499" s="318">
        <f t="shared" si="878"/>
        <v>0</v>
      </c>
      <c r="AP499" s="318">
        <f t="shared" si="878"/>
        <v>0</v>
      </c>
      <c r="AQ499" s="318">
        <f t="shared" si="878"/>
        <v>0</v>
      </c>
      <c r="AR499" s="318">
        <f t="shared" si="878"/>
        <v>0</v>
      </c>
      <c r="AS499" s="318">
        <f t="shared" si="878"/>
        <v>0</v>
      </c>
      <c r="AT499" s="318">
        <f t="shared" si="878"/>
        <v>0</v>
      </c>
      <c r="AU499" s="318">
        <f t="shared" si="878"/>
        <v>0</v>
      </c>
      <c r="AV499" s="318">
        <f t="shared" si="878"/>
        <v>0</v>
      </c>
      <c r="AW499" s="318">
        <f t="shared" si="878"/>
        <v>0</v>
      </c>
      <c r="AX499" s="243"/>
      <c r="AY499" s="1055">
        <f t="shared" si="869"/>
        <v>1</v>
      </c>
    </row>
    <row r="500" spans="1:51" outlineLevel="1">
      <c r="A500" s="402"/>
      <c r="B500" s="337"/>
      <c r="C500" s="228"/>
      <c r="D500" s="228"/>
      <c r="E500" s="228"/>
      <c r="F500" s="228"/>
      <c r="G500" s="228"/>
      <c r="H500" s="228"/>
      <c r="I500" s="228"/>
      <c r="J500" s="228"/>
      <c r="K500" s="228"/>
      <c r="L500" s="228"/>
      <c r="M500" s="228"/>
      <c r="N500" s="228"/>
      <c r="O500" s="228"/>
      <c r="P500" s="228"/>
      <c r="Q500" s="933"/>
      <c r="R500" s="933"/>
      <c r="S500" s="933"/>
      <c r="T500" s="933"/>
      <c r="U500" s="228"/>
      <c r="V500" s="228"/>
      <c r="W500" s="228"/>
      <c r="X500" s="228"/>
      <c r="Y500" s="228"/>
      <c r="Z500" s="228"/>
      <c r="AA500" s="228"/>
      <c r="AB500" s="228"/>
      <c r="AC500" s="228"/>
      <c r="AD500" s="228"/>
      <c r="AE500" s="228"/>
      <c r="AF500" s="228"/>
      <c r="AG500" s="228"/>
      <c r="AH500" s="228"/>
      <c r="AI500" s="228"/>
      <c r="AJ500" s="329"/>
      <c r="AK500" s="332"/>
      <c r="AL500" s="332"/>
      <c r="AM500" s="332"/>
      <c r="AN500" s="332"/>
      <c r="AO500" s="332"/>
      <c r="AP500" s="332"/>
      <c r="AQ500" s="332"/>
      <c r="AR500" s="332"/>
      <c r="AS500" s="332"/>
      <c r="AT500" s="332"/>
      <c r="AU500" s="332"/>
      <c r="AV500" s="332"/>
      <c r="AW500" s="332"/>
      <c r="AX500" s="243"/>
      <c r="AY500" s="1055">
        <f t="shared" si="869"/>
        <v>0</v>
      </c>
    </row>
    <row r="501" spans="1:51" outlineLevel="1">
      <c r="A501" s="402"/>
      <c r="B501" s="335" t="s">
        <v>441</v>
      </c>
      <c r="C501" s="228" t="s">
        <v>313</v>
      </c>
      <c r="D501" s="232"/>
      <c r="E501" s="232"/>
      <c r="F501" s="232"/>
      <c r="G501" s="232"/>
      <c r="H501" s="232"/>
      <c r="I501" s="232"/>
      <c r="J501" s="232"/>
      <c r="K501" s="232"/>
      <c r="L501" s="232"/>
      <c r="M501" s="232"/>
      <c r="N501" s="232"/>
      <c r="O501" s="232"/>
      <c r="P501" s="232"/>
      <c r="Q501" s="930"/>
      <c r="R501" s="930"/>
      <c r="S501" s="930"/>
      <c r="T501" s="930"/>
      <c r="U501" s="228"/>
      <c r="V501" s="232"/>
      <c r="W501" s="232"/>
      <c r="X501" s="232"/>
      <c r="Y501" s="232"/>
      <c r="Z501" s="232"/>
      <c r="AA501" s="232"/>
      <c r="AB501" s="232"/>
      <c r="AC501" s="232"/>
      <c r="AD501" s="232"/>
      <c r="AE501" s="232"/>
      <c r="AF501" s="232"/>
      <c r="AG501" s="232"/>
      <c r="AH501" s="232"/>
      <c r="AI501" s="232"/>
      <c r="AJ501" s="333">
        <v>1</v>
      </c>
      <c r="AK501" s="317"/>
      <c r="AL501" s="317"/>
      <c r="AM501" s="317"/>
      <c r="AN501" s="317"/>
      <c r="AO501" s="317"/>
      <c r="AP501" s="317"/>
      <c r="AQ501" s="322"/>
      <c r="AR501" s="322"/>
      <c r="AS501" s="322"/>
      <c r="AT501" s="322"/>
      <c r="AU501" s="322"/>
      <c r="AV501" s="322"/>
      <c r="AW501" s="322"/>
      <c r="AX501" s="233">
        <f>SUM(AJ501:AW501)</f>
        <v>1</v>
      </c>
      <c r="AY501" s="1055">
        <f t="shared" si="869"/>
        <v>1</v>
      </c>
    </row>
    <row r="502" spans="1:51" outlineLevel="1">
      <c r="A502" s="402"/>
      <c r="B502" s="788" t="s">
        <v>439</v>
      </c>
      <c r="C502" s="228" t="s">
        <v>315</v>
      </c>
      <c r="D502" s="232">
        <v>45251.599999999904</v>
      </c>
      <c r="E502" s="232">
        <f t="shared" ref="E502:F502" si="879">D502+($G502-$D502)/3</f>
        <v>45251.599999999904</v>
      </c>
      <c r="F502" s="232">
        <f t="shared" si="879"/>
        <v>45251.599999999904</v>
      </c>
      <c r="G502" s="232">
        <v>45251.599999999904</v>
      </c>
      <c r="H502" s="232">
        <v>45251.599999999904</v>
      </c>
      <c r="I502" s="232">
        <v>45251.599999999904</v>
      </c>
      <c r="J502" s="232">
        <v>45251.599999999904</v>
      </c>
      <c r="K502" s="232">
        <v>45251.599999999904</v>
      </c>
      <c r="L502" s="232">
        <v>45251.599999999904</v>
      </c>
      <c r="M502" s="232">
        <v>45251.599999999904</v>
      </c>
      <c r="N502" s="232">
        <v>45251.599999999904</v>
      </c>
      <c r="O502" s="232">
        <v>0</v>
      </c>
      <c r="P502" s="232">
        <v>0</v>
      </c>
      <c r="Q502" s="930"/>
      <c r="R502" s="930"/>
      <c r="S502" s="930"/>
      <c r="T502" s="930"/>
      <c r="U502" s="228"/>
      <c r="V502" s="232"/>
      <c r="W502" s="232"/>
      <c r="X502" s="232"/>
      <c r="Y502" s="232"/>
      <c r="Z502" s="232"/>
      <c r="AA502" s="232"/>
      <c r="AB502" s="232"/>
      <c r="AC502" s="232"/>
      <c r="AD502" s="232"/>
      <c r="AE502" s="232"/>
      <c r="AF502" s="232"/>
      <c r="AG502" s="232"/>
      <c r="AH502" s="232"/>
      <c r="AI502" s="232"/>
      <c r="AJ502" s="318">
        <f>AJ501</f>
        <v>1</v>
      </c>
      <c r="AK502" s="318">
        <f t="shared" ref="AK502:AW502" si="880">AK501</f>
        <v>0</v>
      </c>
      <c r="AL502" s="318">
        <f t="shared" si="880"/>
        <v>0</v>
      </c>
      <c r="AM502" s="318">
        <f t="shared" si="880"/>
        <v>0</v>
      </c>
      <c r="AN502" s="318">
        <f t="shared" si="880"/>
        <v>0</v>
      </c>
      <c r="AO502" s="318">
        <f t="shared" si="880"/>
        <v>0</v>
      </c>
      <c r="AP502" s="318">
        <f t="shared" si="880"/>
        <v>0</v>
      </c>
      <c r="AQ502" s="318">
        <f t="shared" si="880"/>
        <v>0</v>
      </c>
      <c r="AR502" s="318">
        <f t="shared" si="880"/>
        <v>0</v>
      </c>
      <c r="AS502" s="318">
        <f t="shared" si="880"/>
        <v>0</v>
      </c>
      <c r="AT502" s="318">
        <f t="shared" si="880"/>
        <v>0</v>
      </c>
      <c r="AU502" s="318">
        <f t="shared" si="880"/>
        <v>0</v>
      </c>
      <c r="AV502" s="318">
        <f t="shared" si="880"/>
        <v>0</v>
      </c>
      <c r="AW502" s="318">
        <f t="shared" si="880"/>
        <v>0</v>
      </c>
      <c r="AX502" s="243"/>
      <c r="AY502" s="1055">
        <f t="shared" si="869"/>
        <v>1</v>
      </c>
    </row>
    <row r="503" spans="1:51" outlineLevel="1">
      <c r="A503" s="402"/>
      <c r="B503" s="338"/>
      <c r="C503" s="228"/>
      <c r="D503" s="228"/>
      <c r="E503" s="228"/>
      <c r="F503" s="228"/>
      <c r="G503" s="228"/>
      <c r="H503" s="228"/>
      <c r="I503" s="228"/>
      <c r="J503" s="228"/>
      <c r="K503" s="228"/>
      <c r="L503" s="228"/>
      <c r="M503" s="228"/>
      <c r="N503" s="228"/>
      <c r="O503" s="228"/>
      <c r="P503" s="228"/>
      <c r="Q503" s="933"/>
      <c r="R503" s="933"/>
      <c r="S503" s="933"/>
      <c r="T503" s="933"/>
      <c r="U503" s="228"/>
      <c r="V503" s="228"/>
      <c r="W503" s="228"/>
      <c r="X503" s="228"/>
      <c r="Y503" s="228"/>
      <c r="Z503" s="228"/>
      <c r="AA503" s="228"/>
      <c r="AB503" s="228"/>
      <c r="AC503" s="228"/>
      <c r="AD503" s="228"/>
      <c r="AE503" s="228"/>
      <c r="AF503" s="228"/>
      <c r="AG503" s="228"/>
      <c r="AH503" s="228"/>
      <c r="AI503" s="228"/>
      <c r="AJ503" s="319"/>
      <c r="AK503" s="332"/>
      <c r="AL503" s="332"/>
      <c r="AM503" s="332"/>
      <c r="AN503" s="332"/>
      <c r="AO503" s="332"/>
      <c r="AP503" s="332"/>
      <c r="AQ503" s="332"/>
      <c r="AR503" s="332"/>
      <c r="AS503" s="332"/>
      <c r="AT503" s="332"/>
      <c r="AU503" s="332"/>
      <c r="AV503" s="332"/>
      <c r="AW503" s="332"/>
      <c r="AX503" s="243"/>
      <c r="AY503" s="1055">
        <f t="shared" si="869"/>
        <v>0</v>
      </c>
    </row>
    <row r="504" spans="1:51" outlineLevel="1">
      <c r="A504" s="402">
        <v>24</v>
      </c>
      <c r="B504" s="335" t="s">
        <v>347</v>
      </c>
      <c r="C504" s="228" t="s">
        <v>313</v>
      </c>
      <c r="D504" s="232">
        <v>98617</v>
      </c>
      <c r="E504" s="232">
        <v>98617</v>
      </c>
      <c r="F504" s="232">
        <v>98617</v>
      </c>
      <c r="G504" s="232">
        <v>98617</v>
      </c>
      <c r="H504" s="232">
        <v>98617</v>
      </c>
      <c r="I504" s="232">
        <v>98617</v>
      </c>
      <c r="J504" s="232">
        <v>98617</v>
      </c>
      <c r="K504" s="232">
        <v>98617</v>
      </c>
      <c r="L504" s="232">
        <v>98617</v>
      </c>
      <c r="M504" s="232">
        <v>98617</v>
      </c>
      <c r="N504" s="232">
        <v>76874</v>
      </c>
      <c r="O504" s="232">
        <v>76874</v>
      </c>
      <c r="P504" s="232">
        <v>74888</v>
      </c>
      <c r="Q504" s="930">
        <f>'Veridian Savings Persistence'!CV437</f>
        <v>74888</v>
      </c>
      <c r="R504" s="930">
        <f>'Veridian Savings Persistence'!CW437</f>
        <v>72295</v>
      </c>
      <c r="S504" s="930"/>
      <c r="T504" s="930"/>
      <c r="U504" s="228"/>
      <c r="V504" s="232">
        <v>20</v>
      </c>
      <c r="W504" s="232">
        <v>20</v>
      </c>
      <c r="X504" s="232">
        <v>20</v>
      </c>
      <c r="Y504" s="232">
        <v>20</v>
      </c>
      <c r="Z504" s="232">
        <v>20</v>
      </c>
      <c r="AA504" s="232">
        <v>20</v>
      </c>
      <c r="AB504" s="232">
        <v>20</v>
      </c>
      <c r="AC504" s="232">
        <v>20</v>
      </c>
      <c r="AD504" s="232">
        <v>20</v>
      </c>
      <c r="AE504" s="232">
        <v>20</v>
      </c>
      <c r="AF504" s="232">
        <v>6</v>
      </c>
      <c r="AG504" s="232">
        <v>6</v>
      </c>
      <c r="AH504" s="232">
        <v>5</v>
      </c>
      <c r="AI504" s="232">
        <v>5</v>
      </c>
      <c r="AJ504" s="317">
        <v>1</v>
      </c>
      <c r="AK504" s="317"/>
      <c r="AL504" s="317"/>
      <c r="AM504" s="317"/>
      <c r="AN504" s="317"/>
      <c r="AO504" s="317"/>
      <c r="AP504" s="317"/>
      <c r="AQ504" s="317"/>
      <c r="AR504" s="317"/>
      <c r="AS504" s="317"/>
      <c r="AT504" s="317"/>
      <c r="AU504" s="317"/>
      <c r="AV504" s="317"/>
      <c r="AW504" s="317"/>
      <c r="AX504" s="233">
        <f>SUM(AJ504:AW504)</f>
        <v>1</v>
      </c>
      <c r="AY504" s="1055">
        <f t="shared" si="869"/>
        <v>1</v>
      </c>
    </row>
    <row r="505" spans="1:51" outlineLevel="1">
      <c r="A505" s="402"/>
      <c r="B505" s="338" t="s">
        <v>438</v>
      </c>
      <c r="C505" s="228" t="s">
        <v>315</v>
      </c>
      <c r="D505" s="232"/>
      <c r="E505" s="232"/>
      <c r="F505" s="232"/>
      <c r="G505" s="232"/>
      <c r="H505" s="232"/>
      <c r="I505" s="232"/>
      <c r="J505" s="232"/>
      <c r="K505" s="232"/>
      <c r="L505" s="232"/>
      <c r="M505" s="232"/>
      <c r="N505" s="232"/>
      <c r="O505" s="232"/>
      <c r="P505" s="232"/>
      <c r="Q505" s="930"/>
      <c r="R505" s="930"/>
      <c r="S505" s="930"/>
      <c r="T505" s="930"/>
      <c r="U505" s="228"/>
      <c r="V505" s="232"/>
      <c r="W505" s="232"/>
      <c r="X505" s="232"/>
      <c r="Y505" s="232"/>
      <c r="Z505" s="232"/>
      <c r="AA505" s="232"/>
      <c r="AB505" s="232"/>
      <c r="AC505" s="232"/>
      <c r="AD505" s="232"/>
      <c r="AE505" s="232"/>
      <c r="AF505" s="232"/>
      <c r="AG505" s="232"/>
      <c r="AH505" s="232"/>
      <c r="AI505" s="232"/>
      <c r="AJ505" s="318">
        <f>AJ504</f>
        <v>1</v>
      </c>
      <c r="AK505" s="318">
        <f t="shared" ref="AK505:AW505" si="881">AK504</f>
        <v>0</v>
      </c>
      <c r="AL505" s="318">
        <f t="shared" si="881"/>
        <v>0</v>
      </c>
      <c r="AM505" s="318">
        <f t="shared" si="881"/>
        <v>0</v>
      </c>
      <c r="AN505" s="318">
        <f t="shared" si="881"/>
        <v>0</v>
      </c>
      <c r="AO505" s="318">
        <f t="shared" si="881"/>
        <v>0</v>
      </c>
      <c r="AP505" s="318">
        <f t="shared" si="881"/>
        <v>0</v>
      </c>
      <c r="AQ505" s="318">
        <f t="shared" si="881"/>
        <v>0</v>
      </c>
      <c r="AR505" s="318">
        <f t="shared" si="881"/>
        <v>0</v>
      </c>
      <c r="AS505" s="318">
        <f t="shared" si="881"/>
        <v>0</v>
      </c>
      <c r="AT505" s="318">
        <f t="shared" si="881"/>
        <v>0</v>
      </c>
      <c r="AU505" s="318">
        <f t="shared" si="881"/>
        <v>0</v>
      </c>
      <c r="AV505" s="318">
        <f t="shared" si="881"/>
        <v>0</v>
      </c>
      <c r="AW505" s="318">
        <f t="shared" si="881"/>
        <v>0</v>
      </c>
      <c r="AX505" s="243"/>
      <c r="AY505" s="1055">
        <f t="shared" si="869"/>
        <v>1</v>
      </c>
    </row>
    <row r="506" spans="1:51" outlineLevel="1">
      <c r="A506" s="402"/>
      <c r="B506" s="338"/>
      <c r="C506" s="228"/>
      <c r="D506" s="228"/>
      <c r="E506" s="228"/>
      <c r="F506" s="228"/>
      <c r="G506" s="228"/>
      <c r="H506" s="228"/>
      <c r="I506" s="228"/>
      <c r="J506" s="228"/>
      <c r="K506" s="228"/>
      <c r="L506" s="228"/>
      <c r="M506" s="228"/>
      <c r="N506" s="228"/>
      <c r="O506" s="228"/>
      <c r="P506" s="228"/>
      <c r="Q506" s="933"/>
      <c r="R506" s="933"/>
      <c r="S506" s="933"/>
      <c r="T506" s="933"/>
      <c r="U506" s="228"/>
      <c r="V506" s="228"/>
      <c r="W506" s="228"/>
      <c r="X506" s="228"/>
      <c r="Y506" s="228"/>
      <c r="Z506" s="228"/>
      <c r="AA506" s="228"/>
      <c r="AB506" s="228"/>
      <c r="AC506" s="228"/>
      <c r="AD506" s="228"/>
      <c r="AE506" s="228"/>
      <c r="AF506" s="228"/>
      <c r="AG506" s="228"/>
      <c r="AH506" s="228"/>
      <c r="AI506" s="228"/>
      <c r="AJ506" s="319"/>
      <c r="AK506" s="332"/>
      <c r="AL506" s="332"/>
      <c r="AM506" s="332"/>
      <c r="AN506" s="332"/>
      <c r="AO506" s="332"/>
      <c r="AP506" s="332"/>
      <c r="AQ506" s="332"/>
      <c r="AR506" s="332"/>
      <c r="AS506" s="332"/>
      <c r="AT506" s="332"/>
      <c r="AU506" s="332"/>
      <c r="AV506" s="332"/>
      <c r="AW506" s="332"/>
      <c r="AX506" s="243"/>
      <c r="AY506" s="1055">
        <f t="shared" si="869"/>
        <v>0</v>
      </c>
    </row>
    <row r="507" spans="1:51" ht="15.75" outlineLevel="1">
      <c r="A507" s="402"/>
      <c r="B507" s="383" t="s">
        <v>348</v>
      </c>
      <c r="C507" s="228"/>
      <c r="D507" s="228"/>
      <c r="E507" s="228"/>
      <c r="F507" s="228"/>
      <c r="G507" s="228"/>
      <c r="H507" s="228"/>
      <c r="I507" s="228"/>
      <c r="J507" s="228"/>
      <c r="K507" s="228"/>
      <c r="L507" s="228"/>
      <c r="M507" s="228"/>
      <c r="N507" s="228"/>
      <c r="O507" s="228"/>
      <c r="P507" s="228"/>
      <c r="Q507" s="933"/>
      <c r="R507" s="933"/>
      <c r="S507" s="933"/>
      <c r="T507" s="933"/>
      <c r="U507" s="228"/>
      <c r="V507" s="228"/>
      <c r="W507" s="228"/>
      <c r="X507" s="228"/>
      <c r="Y507" s="228"/>
      <c r="Z507" s="228"/>
      <c r="AA507" s="228"/>
      <c r="AB507" s="228"/>
      <c r="AC507" s="228"/>
      <c r="AD507" s="228"/>
      <c r="AE507" s="228"/>
      <c r="AF507" s="228"/>
      <c r="AG507" s="228"/>
      <c r="AH507" s="228"/>
      <c r="AI507" s="228"/>
      <c r="AJ507" s="319"/>
      <c r="AK507" s="332"/>
      <c r="AL507" s="332"/>
      <c r="AM507" s="332"/>
      <c r="AN507" s="332"/>
      <c r="AO507" s="332"/>
      <c r="AP507" s="332"/>
      <c r="AQ507" s="332"/>
      <c r="AR507" s="332"/>
      <c r="AS507" s="332"/>
      <c r="AT507" s="332"/>
      <c r="AU507" s="332"/>
      <c r="AV507" s="332"/>
      <c r="AW507" s="332"/>
      <c r="AX507" s="243"/>
      <c r="AY507" s="1055">
        <f t="shared" si="869"/>
        <v>0</v>
      </c>
    </row>
    <row r="508" spans="1:51" outlineLevel="1">
      <c r="A508" s="402">
        <v>25</v>
      </c>
      <c r="B508" s="335" t="s">
        <v>349</v>
      </c>
      <c r="C508" s="228" t="s">
        <v>313</v>
      </c>
      <c r="D508" s="232">
        <v>718670</v>
      </c>
      <c r="E508" s="232">
        <v>718670</v>
      </c>
      <c r="F508" s="232">
        <v>718670</v>
      </c>
      <c r="G508" s="232">
        <v>718670</v>
      </c>
      <c r="H508" s="232">
        <v>718670</v>
      </c>
      <c r="I508" s="232">
        <v>718670</v>
      </c>
      <c r="J508" s="232">
        <v>718670</v>
      </c>
      <c r="K508" s="232">
        <v>718670</v>
      </c>
      <c r="L508" s="232">
        <v>718670</v>
      </c>
      <c r="M508" s="232">
        <v>620701</v>
      </c>
      <c r="N508" s="232">
        <v>0</v>
      </c>
      <c r="O508" s="232">
        <v>0</v>
      </c>
      <c r="P508" s="232">
        <v>0</v>
      </c>
      <c r="Q508" s="930"/>
      <c r="R508" s="930"/>
      <c r="S508" s="930"/>
      <c r="T508" s="930"/>
      <c r="U508" s="232">
        <v>12</v>
      </c>
      <c r="V508" s="232">
        <v>32</v>
      </c>
      <c r="W508" s="232">
        <v>32</v>
      </c>
      <c r="X508" s="232">
        <v>32</v>
      </c>
      <c r="Y508" s="232">
        <v>32</v>
      </c>
      <c r="Z508" s="232">
        <v>32</v>
      </c>
      <c r="AA508" s="232">
        <v>32</v>
      </c>
      <c r="AB508" s="232">
        <v>32</v>
      </c>
      <c r="AC508" s="232">
        <v>32</v>
      </c>
      <c r="AD508" s="232">
        <v>32</v>
      </c>
      <c r="AE508" s="232">
        <v>28</v>
      </c>
      <c r="AF508" s="232">
        <v>0</v>
      </c>
      <c r="AG508" s="232">
        <v>0</v>
      </c>
      <c r="AH508" s="232">
        <v>0</v>
      </c>
      <c r="AI508" s="232">
        <v>0</v>
      </c>
      <c r="AJ508" s="333">
        <f>'3-a. VRZ Rate Class Alloc.'!P418</f>
        <v>0</v>
      </c>
      <c r="AK508" s="333">
        <f>'3-a. VRZ Rate Class Alloc.'!Q418</f>
        <v>0.18181818181818182</v>
      </c>
      <c r="AL508" s="333">
        <f>'3-a. VRZ Rate Class Alloc.'!R418</f>
        <v>0.72727272727272729</v>
      </c>
      <c r="AM508" s="333">
        <f>'3-a. VRZ Rate Class Alloc.'!S418</f>
        <v>0</v>
      </c>
      <c r="AN508" s="333">
        <f>'3-a. VRZ Rate Class Alloc.'!T418</f>
        <v>9.0909090909090912E-2</v>
      </c>
      <c r="AO508" s="317"/>
      <c r="AP508" s="317"/>
      <c r="AQ508" s="322"/>
      <c r="AR508" s="322"/>
      <c r="AS508" s="322"/>
      <c r="AT508" s="322"/>
      <c r="AU508" s="322"/>
      <c r="AV508" s="322"/>
      <c r="AW508" s="322"/>
      <c r="AX508" s="233">
        <f>SUM(AJ508:AW508)</f>
        <v>1</v>
      </c>
      <c r="AY508" s="1055">
        <f t="shared" si="869"/>
        <v>1</v>
      </c>
    </row>
    <row r="509" spans="1:51" outlineLevel="1">
      <c r="A509" s="402"/>
      <c r="B509" s="338" t="s">
        <v>438</v>
      </c>
      <c r="C509" s="228" t="s">
        <v>315</v>
      </c>
      <c r="D509" s="232"/>
      <c r="E509" s="232"/>
      <c r="F509" s="232"/>
      <c r="G509" s="232"/>
      <c r="H509" s="232"/>
      <c r="I509" s="232"/>
      <c r="J509" s="232"/>
      <c r="K509" s="232"/>
      <c r="L509" s="232"/>
      <c r="M509" s="232"/>
      <c r="N509" s="232"/>
      <c r="O509" s="232"/>
      <c r="P509" s="232"/>
      <c r="Q509" s="930"/>
      <c r="R509" s="930"/>
      <c r="S509" s="930"/>
      <c r="T509" s="930"/>
      <c r="U509" s="232">
        <f>U508</f>
        <v>12</v>
      </c>
      <c r="V509" s="232"/>
      <c r="W509" s="232"/>
      <c r="X509" s="232"/>
      <c r="Y509" s="232"/>
      <c r="Z509" s="232"/>
      <c r="AA509" s="232"/>
      <c r="AB509" s="232"/>
      <c r="AC509" s="232"/>
      <c r="AD509" s="232"/>
      <c r="AE509" s="232"/>
      <c r="AF509" s="232"/>
      <c r="AG509" s="232"/>
      <c r="AH509" s="232"/>
      <c r="AI509" s="232"/>
      <c r="AJ509" s="318">
        <f>AJ508</f>
        <v>0</v>
      </c>
      <c r="AK509" s="318">
        <f t="shared" ref="AK509:AW509" si="882">AK508</f>
        <v>0.18181818181818182</v>
      </c>
      <c r="AL509" s="318">
        <f t="shared" si="882"/>
        <v>0.72727272727272729</v>
      </c>
      <c r="AM509" s="318">
        <f t="shared" si="882"/>
        <v>0</v>
      </c>
      <c r="AN509" s="318">
        <f t="shared" si="882"/>
        <v>9.0909090909090912E-2</v>
      </c>
      <c r="AO509" s="318">
        <f t="shared" si="882"/>
        <v>0</v>
      </c>
      <c r="AP509" s="318">
        <f t="shared" si="882"/>
        <v>0</v>
      </c>
      <c r="AQ509" s="318">
        <f t="shared" si="882"/>
        <v>0</v>
      </c>
      <c r="AR509" s="318">
        <f t="shared" si="882"/>
        <v>0</v>
      </c>
      <c r="AS509" s="318">
        <f t="shared" si="882"/>
        <v>0</v>
      </c>
      <c r="AT509" s="318">
        <f t="shared" si="882"/>
        <v>0</v>
      </c>
      <c r="AU509" s="318">
        <f t="shared" si="882"/>
        <v>0</v>
      </c>
      <c r="AV509" s="318">
        <f t="shared" si="882"/>
        <v>0</v>
      </c>
      <c r="AW509" s="318">
        <f t="shared" si="882"/>
        <v>0</v>
      </c>
      <c r="AX509" s="243"/>
      <c r="AY509" s="1055">
        <f t="shared" si="869"/>
        <v>1</v>
      </c>
    </row>
    <row r="510" spans="1:51" outlineLevel="1">
      <c r="A510" s="402"/>
      <c r="B510" s="338"/>
      <c r="C510" s="228"/>
      <c r="D510" s="228"/>
      <c r="E510" s="228"/>
      <c r="F510" s="228"/>
      <c r="G510" s="228"/>
      <c r="H510" s="228"/>
      <c r="I510" s="228"/>
      <c r="J510" s="228"/>
      <c r="K510" s="228"/>
      <c r="L510" s="228"/>
      <c r="M510" s="228"/>
      <c r="N510" s="228"/>
      <c r="O510" s="228"/>
      <c r="P510" s="228"/>
      <c r="Q510" s="933"/>
      <c r="R510" s="933"/>
      <c r="S510" s="933"/>
      <c r="T510" s="933"/>
      <c r="U510" s="228"/>
      <c r="V510" s="228"/>
      <c r="W510" s="228"/>
      <c r="X510" s="228"/>
      <c r="Y510" s="228"/>
      <c r="Z510" s="228"/>
      <c r="AA510" s="228"/>
      <c r="AB510" s="228"/>
      <c r="AC510" s="228"/>
      <c r="AD510" s="228"/>
      <c r="AE510" s="228"/>
      <c r="AF510" s="228"/>
      <c r="AG510" s="228"/>
      <c r="AH510" s="228"/>
      <c r="AI510" s="228"/>
      <c r="AJ510" s="319"/>
      <c r="AK510" s="332"/>
      <c r="AL510" s="332"/>
      <c r="AM510" s="332"/>
      <c r="AN510" s="332"/>
      <c r="AO510" s="332"/>
      <c r="AP510" s="332"/>
      <c r="AQ510" s="332"/>
      <c r="AR510" s="332"/>
      <c r="AS510" s="332"/>
      <c r="AT510" s="332"/>
      <c r="AU510" s="332"/>
      <c r="AV510" s="332"/>
      <c r="AW510" s="332"/>
      <c r="AX510" s="243"/>
      <c r="AY510" s="1055">
        <f t="shared" si="869"/>
        <v>0</v>
      </c>
    </row>
    <row r="511" spans="1:51" ht="30" outlineLevel="1">
      <c r="A511" s="402">
        <v>26</v>
      </c>
      <c r="B511" s="335" t="s">
        <v>442</v>
      </c>
      <c r="C511" s="228" t="s">
        <v>313</v>
      </c>
      <c r="D511" s="232">
        <v>12178764.254190965</v>
      </c>
      <c r="E511" s="232">
        <v>12276380.254190965</v>
      </c>
      <c r="F511" s="232">
        <v>12276380.254190965</v>
      </c>
      <c r="G511" s="232">
        <v>12276380.254190965</v>
      </c>
      <c r="H511" s="232">
        <v>12276380.254190965</v>
      </c>
      <c r="I511" s="232">
        <v>11415463.254190965</v>
      </c>
      <c r="J511" s="232">
        <v>11415463.254190965</v>
      </c>
      <c r="K511" s="232">
        <v>11415463.254190965</v>
      </c>
      <c r="L511" s="232">
        <v>11327422.254190965</v>
      </c>
      <c r="M511" s="232">
        <v>11327422.254190965</v>
      </c>
      <c r="N511" s="232">
        <v>11026668.254190965</v>
      </c>
      <c r="O511" s="232">
        <v>10558529.254190965</v>
      </c>
      <c r="P511" s="232">
        <v>4996804</v>
      </c>
      <c r="Q511" s="930">
        <f>'Veridian Savings Persistence'!CV439</f>
        <v>4159608</v>
      </c>
      <c r="R511" s="930">
        <f>'Veridian Savings Persistence'!CW439</f>
        <v>445500</v>
      </c>
      <c r="S511" s="930"/>
      <c r="T511" s="930"/>
      <c r="U511" s="232">
        <v>12</v>
      </c>
      <c r="V511" s="232">
        <v>2407</v>
      </c>
      <c r="W511" s="232">
        <v>2442</v>
      </c>
      <c r="X511" s="232">
        <v>2442</v>
      </c>
      <c r="Y511" s="232">
        <v>2442</v>
      </c>
      <c r="Z511" s="232">
        <v>2442</v>
      </c>
      <c r="AA511" s="232">
        <v>2299</v>
      </c>
      <c r="AB511" s="232">
        <v>2299</v>
      </c>
      <c r="AC511" s="232">
        <v>2299</v>
      </c>
      <c r="AD511" s="232">
        <v>2290</v>
      </c>
      <c r="AE511" s="232">
        <v>2290</v>
      </c>
      <c r="AF511" s="232">
        <v>2228</v>
      </c>
      <c r="AG511" s="232">
        <v>2063</v>
      </c>
      <c r="AH511" s="232">
        <v>1010</v>
      </c>
      <c r="AI511" s="232">
        <v>831</v>
      </c>
      <c r="AJ511" s="333">
        <f>'3-a. VRZ Rate Class Alloc.'!P423</f>
        <v>0</v>
      </c>
      <c r="AK511" s="333">
        <f>'3-a. VRZ Rate Class Alloc.'!Q423</f>
        <v>0.12678421281052704</v>
      </c>
      <c r="AL511" s="333">
        <f>'3-a. VRZ Rate Class Alloc.'!R423</f>
        <v>0.53041259305188992</v>
      </c>
      <c r="AM511" s="333">
        <f>'3-a. VRZ Rate Class Alloc.'!S423</f>
        <v>7.2163649270424693E-2</v>
      </c>
      <c r="AN511" s="333">
        <f>'3-a. VRZ Rate Class Alloc.'!T423</f>
        <v>0.27063954486715913</v>
      </c>
      <c r="AO511" s="317"/>
      <c r="AP511" s="317"/>
      <c r="AQ511" s="322"/>
      <c r="AR511" s="322"/>
      <c r="AS511" s="322"/>
      <c r="AT511" s="322"/>
      <c r="AU511" s="322"/>
      <c r="AV511" s="322"/>
      <c r="AW511" s="322"/>
      <c r="AX511" s="233">
        <f>SUM(AJ511:AW511)</f>
        <v>1.0000000000000009</v>
      </c>
      <c r="AY511" s="1055">
        <f t="shared" si="869"/>
        <v>1.0000000000000009</v>
      </c>
    </row>
    <row r="512" spans="1:51" outlineLevel="1">
      <c r="A512" s="402"/>
      <c r="B512" s="788" t="s">
        <v>439</v>
      </c>
      <c r="C512" s="228" t="s">
        <v>315</v>
      </c>
      <c r="D512" s="232">
        <v>5116462.4416248295</v>
      </c>
      <c r="E512" s="232">
        <f t="shared" ref="E512:F512" si="883">D512+($G512-$D512)/3</f>
        <v>5108028.628427255</v>
      </c>
      <c r="F512" s="232">
        <f t="shared" si="883"/>
        <v>5099594.8152296804</v>
      </c>
      <c r="G512" s="232">
        <v>5091161.0020321058</v>
      </c>
      <c r="H512" s="232">
        <f t="shared" ref="H512:Q512" si="884">H511/G511*G512</f>
        <v>5091161.0020321058</v>
      </c>
      <c r="I512" s="232">
        <f t="shared" si="884"/>
        <v>4734128.475698445</v>
      </c>
      <c r="J512" s="232">
        <f t="shared" si="884"/>
        <v>4734128.475698445</v>
      </c>
      <c r="K512" s="232">
        <f t="shared" si="884"/>
        <v>4734128.475698445</v>
      </c>
      <c r="L512" s="232">
        <f t="shared" si="884"/>
        <v>4697616.8251549639</v>
      </c>
      <c r="M512" s="232">
        <f t="shared" si="884"/>
        <v>4697616.8251549639</v>
      </c>
      <c r="N512" s="232">
        <f t="shared" si="884"/>
        <v>4572890.5618508887</v>
      </c>
      <c r="O512" s="232">
        <f t="shared" si="884"/>
        <v>4378747.7468695212</v>
      </c>
      <c r="P512" s="232">
        <f t="shared" si="884"/>
        <v>2072234.0895976541</v>
      </c>
      <c r="Q512" s="930">
        <f t="shared" si="884"/>
        <v>1725038.9442858112</v>
      </c>
      <c r="R512" s="930">
        <f t="shared" ref="R512" si="885">R511/Q511*Q512</f>
        <v>184754.15223726103</v>
      </c>
      <c r="S512" s="930"/>
      <c r="T512" s="930"/>
      <c r="U512" s="232">
        <f>U511</f>
        <v>12</v>
      </c>
      <c r="V512" s="232">
        <f t="shared" ref="V512:AI512" si="886">V511/D511*D512</f>
        <v>1011.2130294954192</v>
      </c>
      <c r="W512" s="232">
        <f t="shared" si="886"/>
        <v>1016.0817482303869</v>
      </c>
      <c r="X512" s="232">
        <f t="shared" si="886"/>
        <v>1014.4041061728719</v>
      </c>
      <c r="Y512" s="232">
        <f t="shared" si="886"/>
        <v>1012.726464115357</v>
      </c>
      <c r="Z512" s="232">
        <f t="shared" si="886"/>
        <v>1012.726464115357</v>
      </c>
      <c r="AA512" s="232">
        <f t="shared" si="886"/>
        <v>953.42266216265602</v>
      </c>
      <c r="AB512" s="232">
        <f t="shared" si="886"/>
        <v>953.42266216265602</v>
      </c>
      <c r="AC512" s="232">
        <f t="shared" si="886"/>
        <v>953.42266216265602</v>
      </c>
      <c r="AD512" s="232">
        <f t="shared" si="886"/>
        <v>949.69025504675164</v>
      </c>
      <c r="AE512" s="232">
        <f t="shared" si="886"/>
        <v>949.69025504675164</v>
      </c>
      <c r="AF512" s="232">
        <f t="shared" si="886"/>
        <v>923.97811713718875</v>
      </c>
      <c r="AG512" s="232">
        <f t="shared" si="886"/>
        <v>855.55065334561061</v>
      </c>
      <c r="AH512" s="232">
        <f t="shared" si="886"/>
        <v>418.85902078481178</v>
      </c>
      <c r="AI512" s="232">
        <f t="shared" si="886"/>
        <v>344.62559036849359</v>
      </c>
      <c r="AJ512" s="318">
        <f>'3-a. VRZ Rate Class Alloc.'!P424/'3-a. VRZ Rate Class Alloc.'!$W$424</f>
        <v>9.924661556777591E-4</v>
      </c>
      <c r="AK512" s="318">
        <f>'3-a. VRZ Rate Class Alloc.'!Q424/'3-a. VRZ Rate Class Alloc.'!$W$424</f>
        <v>7.0668716866220782E-2</v>
      </c>
      <c r="AL512" s="318">
        <f>'3-a. VRZ Rate Class Alloc.'!R424/'3-a. VRZ Rate Class Alloc.'!$W$424</f>
        <v>0.90947456480115674</v>
      </c>
      <c r="AM512" s="318">
        <f>'3-a. VRZ Rate Class Alloc.'!S424/'3-a. VRZ Rate Class Alloc.'!$W$424</f>
        <v>1.2901088533906594E-2</v>
      </c>
      <c r="AN512" s="318">
        <f>'3-a. VRZ Rate Class Alloc.'!T424/'3-a. VRZ Rate Class Alloc.'!$W$424</f>
        <v>5.9631636430380677E-3</v>
      </c>
      <c r="AO512" s="318">
        <f>'3-a. VRZ Rate Class Alloc.'!U424</f>
        <v>0</v>
      </c>
      <c r="AP512" s="318">
        <f>'3-a. VRZ Rate Class Alloc.'!V424</f>
        <v>0</v>
      </c>
      <c r="AQ512" s="318">
        <f t="shared" ref="AQ512:AW512" si="887">AQ511</f>
        <v>0</v>
      </c>
      <c r="AR512" s="318">
        <f t="shared" si="887"/>
        <v>0</v>
      </c>
      <c r="AS512" s="318">
        <f t="shared" si="887"/>
        <v>0</v>
      </c>
      <c r="AT512" s="318">
        <f t="shared" si="887"/>
        <v>0</v>
      </c>
      <c r="AU512" s="318">
        <f t="shared" si="887"/>
        <v>0</v>
      </c>
      <c r="AV512" s="318">
        <f t="shared" si="887"/>
        <v>0</v>
      </c>
      <c r="AW512" s="318">
        <f t="shared" si="887"/>
        <v>0</v>
      </c>
      <c r="AX512" s="243"/>
      <c r="AY512" s="1055">
        <f t="shared" si="869"/>
        <v>0.99999999999999989</v>
      </c>
    </row>
    <row r="513" spans="1:51" outlineLevel="1">
      <c r="A513" s="402"/>
      <c r="B513" s="788" t="s">
        <v>443</v>
      </c>
      <c r="C513" s="228" t="s">
        <v>315</v>
      </c>
      <c r="D513" s="232">
        <f>'3-a. VRZ Rate Class Alloc.'!W30</f>
        <v>1071005.088588939</v>
      </c>
      <c r="E513" s="232">
        <f>E511/D511*D513</f>
        <v>1079589.4761791429</v>
      </c>
      <c r="F513" s="232">
        <f t="shared" ref="F513:Q513" si="888">F511/E511*E513</f>
        <v>1079589.4761791429</v>
      </c>
      <c r="G513" s="232">
        <f t="shared" si="888"/>
        <v>1079589.4761791429</v>
      </c>
      <c r="H513" s="232">
        <f t="shared" si="888"/>
        <v>1079589.4761791429</v>
      </c>
      <c r="I513" s="232">
        <f t="shared" si="888"/>
        <v>1003880.112847356</v>
      </c>
      <c r="J513" s="232">
        <f t="shared" si="888"/>
        <v>1003880.112847356</v>
      </c>
      <c r="K513" s="232">
        <f t="shared" si="888"/>
        <v>1003880.112847356</v>
      </c>
      <c r="L513" s="232">
        <f t="shared" si="888"/>
        <v>996137.75434230396</v>
      </c>
      <c r="M513" s="232">
        <f t="shared" si="888"/>
        <v>996137.75434230396</v>
      </c>
      <c r="N513" s="232">
        <f t="shared" si="888"/>
        <v>969689.33497146063</v>
      </c>
      <c r="O513" s="232">
        <f t="shared" si="888"/>
        <v>928521.01602691726</v>
      </c>
      <c r="P513" s="232">
        <f t="shared" si="888"/>
        <v>439420.81470539724</v>
      </c>
      <c r="Q513" s="930">
        <f t="shared" si="888"/>
        <v>365797.48499542667</v>
      </c>
      <c r="R513" s="930">
        <f t="shared" ref="R513" si="889">R511/Q511*Q513</f>
        <v>39177.436807858481</v>
      </c>
      <c r="S513" s="930"/>
      <c r="T513" s="930"/>
      <c r="U513" s="232">
        <v>12</v>
      </c>
      <c r="V513" s="232">
        <f>'3-a. VRZ Rate Class Alloc.'!X30</f>
        <v>137.73159519725559</v>
      </c>
      <c r="W513" s="232">
        <f>W511/V511*V513</f>
        <v>139.7343396226415</v>
      </c>
      <c r="X513" s="232">
        <f t="shared" ref="X513:AI513" si="890">X511/W511*W513</f>
        <v>139.7343396226415</v>
      </c>
      <c r="Y513" s="232">
        <f t="shared" si="890"/>
        <v>139.7343396226415</v>
      </c>
      <c r="Z513" s="232">
        <f t="shared" si="890"/>
        <v>139.7343396226415</v>
      </c>
      <c r="AA513" s="232">
        <f t="shared" si="890"/>
        <v>131.55169811320755</v>
      </c>
      <c r="AB513" s="232">
        <f t="shared" si="890"/>
        <v>131.55169811320755</v>
      </c>
      <c r="AC513" s="232">
        <f t="shared" si="890"/>
        <v>131.55169811320755</v>
      </c>
      <c r="AD513" s="232">
        <f t="shared" si="890"/>
        <v>131.03670668953689</v>
      </c>
      <c r="AE513" s="232">
        <f t="shared" si="890"/>
        <v>131.03670668953689</v>
      </c>
      <c r="AF513" s="232">
        <f t="shared" si="890"/>
        <v>127.48898799313893</v>
      </c>
      <c r="AG513" s="232">
        <f t="shared" si="890"/>
        <v>118.04747855917667</v>
      </c>
      <c r="AH513" s="232">
        <f t="shared" si="890"/>
        <v>57.793481989708404</v>
      </c>
      <c r="AI513" s="232">
        <f t="shared" si="890"/>
        <v>47.550874785591766</v>
      </c>
      <c r="AJ513" s="318">
        <f>'3-a. VRZ Rate Class Alloc.'!P30</f>
        <v>0</v>
      </c>
      <c r="AK513" s="318">
        <f>'3-a. VRZ Rate Class Alloc.'!Q30</f>
        <v>0.26917736873448472</v>
      </c>
      <c r="AL513" s="318">
        <f>'3-a. VRZ Rate Class Alloc.'!R30</f>
        <v>0.35367476344452542</v>
      </c>
      <c r="AM513" s="318">
        <f>'3-a. VRZ Rate Class Alloc.'!S30</f>
        <v>0</v>
      </c>
      <c r="AN513" s="318">
        <f>'3-a. VRZ Rate Class Alloc.'!T30</f>
        <v>0.37714786782099002</v>
      </c>
      <c r="AO513" s="318"/>
      <c r="AP513" s="318"/>
      <c r="AQ513" s="318"/>
      <c r="AR513" s="318"/>
      <c r="AS513" s="318"/>
      <c r="AT513" s="318"/>
      <c r="AU513" s="318"/>
      <c r="AV513" s="318"/>
      <c r="AW513" s="318"/>
      <c r="AX513" s="243"/>
      <c r="AY513" s="1055">
        <f t="shared" si="869"/>
        <v>1.0000000000000002</v>
      </c>
    </row>
    <row r="514" spans="1:51" outlineLevel="1">
      <c r="A514" s="402"/>
      <c r="B514" s="338"/>
      <c r="C514" s="228"/>
      <c r="D514" s="228"/>
      <c r="E514" s="228"/>
      <c r="F514" s="228"/>
      <c r="G514" s="228"/>
      <c r="H514" s="228"/>
      <c r="I514" s="228"/>
      <c r="J514" s="228"/>
      <c r="K514" s="228"/>
      <c r="L514" s="228"/>
      <c r="M514" s="228"/>
      <c r="N514" s="228"/>
      <c r="O514" s="228"/>
      <c r="P514" s="228"/>
      <c r="Q514" s="933"/>
      <c r="R514" s="933"/>
      <c r="S514" s="933"/>
      <c r="T514" s="933"/>
      <c r="U514" s="228"/>
      <c r="V514" s="228"/>
      <c r="W514" s="228"/>
      <c r="X514" s="228"/>
      <c r="Y514" s="228"/>
      <c r="Z514" s="228"/>
      <c r="AA514" s="228"/>
      <c r="AB514" s="228"/>
      <c r="AC514" s="228"/>
      <c r="AD514" s="228"/>
      <c r="AE514" s="228"/>
      <c r="AF514" s="228"/>
      <c r="AG514" s="228"/>
      <c r="AH514" s="228"/>
      <c r="AI514" s="228"/>
      <c r="AJ514" s="319"/>
      <c r="AK514" s="332"/>
      <c r="AL514" s="332"/>
      <c r="AM514" s="332"/>
      <c r="AN514" s="332"/>
      <c r="AO514" s="332"/>
      <c r="AP514" s="332"/>
      <c r="AQ514" s="332"/>
      <c r="AR514" s="332"/>
      <c r="AS514" s="332"/>
      <c r="AT514" s="332"/>
      <c r="AU514" s="332"/>
      <c r="AV514" s="332"/>
      <c r="AW514" s="332"/>
      <c r="AX514" s="243"/>
      <c r="AY514" s="1055">
        <f t="shared" si="869"/>
        <v>0</v>
      </c>
    </row>
    <row r="515" spans="1:51" outlineLevel="1">
      <c r="A515" s="402"/>
      <c r="B515" s="789" t="s">
        <v>400</v>
      </c>
      <c r="C515" s="228" t="s">
        <v>313</v>
      </c>
      <c r="D515" s="713">
        <f>'8-a.  Streetlighting - VRZ'!$F$34</f>
        <v>5118668.7458090354</v>
      </c>
      <c r="E515" s="713">
        <f>'8-a.  Streetlighting - VRZ'!$F$34</f>
        <v>5118668.7458090354</v>
      </c>
      <c r="F515" s="713">
        <f>'8-a.  Streetlighting - VRZ'!$F$34</f>
        <v>5118668.7458090354</v>
      </c>
      <c r="G515" s="713">
        <f>'8-a.  Streetlighting - VRZ'!$F$34</f>
        <v>5118668.7458090354</v>
      </c>
      <c r="H515" s="713">
        <f>'8-a.  Streetlighting - VRZ'!$F$34</f>
        <v>5118668.7458090354</v>
      </c>
      <c r="I515" s="713">
        <f>'8-a.  Streetlighting - VRZ'!$F$34</f>
        <v>5118668.7458090354</v>
      </c>
      <c r="J515" s="713">
        <f>'8-a.  Streetlighting - VRZ'!$F$34</f>
        <v>5118668.7458090354</v>
      </c>
      <c r="K515" s="713">
        <f>'8-a.  Streetlighting - VRZ'!$F$34</f>
        <v>5118668.7458090354</v>
      </c>
      <c r="L515" s="713">
        <f>'8-a.  Streetlighting - VRZ'!$F$34</f>
        <v>5118668.7458090354</v>
      </c>
      <c r="M515" s="713">
        <f>'8-a.  Streetlighting - VRZ'!$F$34</f>
        <v>5118668.7458090354</v>
      </c>
      <c r="N515" s="713">
        <f>'8-a.  Streetlighting - VRZ'!$F$34</f>
        <v>5118668.7458090354</v>
      </c>
      <c r="O515" s="713">
        <f>'8-a.  Streetlighting - VRZ'!$F$34</f>
        <v>5118668.7458090354</v>
      </c>
      <c r="P515" s="713">
        <v>0</v>
      </c>
      <c r="Q515" s="936"/>
      <c r="R515" s="936"/>
      <c r="S515" s="936"/>
      <c r="T515" s="936"/>
      <c r="U515" s="232">
        <v>12</v>
      </c>
      <c r="V515" s="232">
        <f>'8-a.  Streetlighting - VRZ'!S34</f>
        <v>95.50293333333336</v>
      </c>
      <c r="W515" s="232">
        <f>'8-a.  Streetlighting - VRZ'!T34</f>
        <v>698.45769279588353</v>
      </c>
      <c r="X515" s="232">
        <f>'8-a.  Streetlighting - VRZ'!U34</f>
        <v>698.94574279588346</v>
      </c>
      <c r="Y515" s="232">
        <f>'8-a.  Streetlighting - VRZ'!V34</f>
        <v>698.94574279588346</v>
      </c>
      <c r="Z515" s="232">
        <f>'8-a.  Streetlighting - VRZ'!W34</f>
        <v>698.94574279588346</v>
      </c>
      <c r="AA515" s="232">
        <f>'8-a.  Streetlighting - VRZ'!X34</f>
        <v>698.94574279588346</v>
      </c>
      <c r="AB515" s="232">
        <f>'8-a.  Streetlighting - VRZ'!Y34</f>
        <v>698.94574279588346</v>
      </c>
      <c r="AC515" s="232">
        <f>'8-a.  Streetlighting - VRZ'!Z34</f>
        <v>698.94574279588346</v>
      </c>
      <c r="AD515" s="232">
        <f>'8-a.  Streetlighting - VRZ'!AA34</f>
        <v>698.94574279588346</v>
      </c>
      <c r="AE515" s="232">
        <f>'8-a.  Streetlighting - VRZ'!AB34</f>
        <v>698.94574279588346</v>
      </c>
      <c r="AF515" s="232">
        <f>'8-a.  Streetlighting - VRZ'!AC34</f>
        <v>698.94574279588346</v>
      </c>
      <c r="AG515" s="232">
        <f>'8-a.  Streetlighting - VRZ'!AD34</f>
        <v>698.94574279588346</v>
      </c>
      <c r="AH515" s="232">
        <f>'8-a.  Streetlighting - VRZ'!AE34</f>
        <v>0</v>
      </c>
      <c r="AI515" s="232">
        <f>'8-a.  Streetlighting - VRZ'!AF34</f>
        <v>0</v>
      </c>
      <c r="AJ515" s="333"/>
      <c r="AK515" s="317"/>
      <c r="AL515" s="317"/>
      <c r="AM515" s="317"/>
      <c r="AN515" s="317"/>
      <c r="AO515" s="317"/>
      <c r="AP515" s="317"/>
      <c r="AQ515" s="322">
        <v>1</v>
      </c>
      <c r="AR515" s="322"/>
      <c r="AS515" s="322"/>
      <c r="AT515" s="322"/>
      <c r="AU515" s="322"/>
      <c r="AV515" s="322"/>
      <c r="AW515" s="322"/>
      <c r="AX515" s="233">
        <f>SUM(AJ515:AW515)</f>
        <v>1</v>
      </c>
      <c r="AY515" s="1055">
        <f t="shared" si="869"/>
        <v>1</v>
      </c>
    </row>
    <row r="516" spans="1:51" outlineLevel="1">
      <c r="A516" s="402"/>
      <c r="B516" s="788" t="s">
        <v>444</v>
      </c>
      <c r="C516" s="228" t="s">
        <v>315</v>
      </c>
      <c r="D516" s="713"/>
      <c r="E516" s="713"/>
      <c r="F516" s="713"/>
      <c r="G516" s="713"/>
      <c r="H516" s="713"/>
      <c r="I516" s="713"/>
      <c r="J516" s="713"/>
      <c r="K516" s="713"/>
      <c r="L516" s="713"/>
      <c r="M516" s="713"/>
      <c r="N516" s="713"/>
      <c r="O516" s="713"/>
      <c r="P516" s="713"/>
      <c r="Q516" s="936"/>
      <c r="R516" s="936"/>
      <c r="S516" s="936"/>
      <c r="T516" s="936"/>
      <c r="U516" s="232">
        <f>U515</f>
        <v>12</v>
      </c>
      <c r="V516" s="232">
        <f>'8-a.  Streetlighting - VRZ'!S35</f>
        <v>0</v>
      </c>
      <c r="W516" s="232">
        <f>'8-a.  Streetlighting - VRZ'!T35</f>
        <v>324.85296562321327</v>
      </c>
      <c r="X516" s="232">
        <f>'8-a.  Streetlighting - VRZ'!U35</f>
        <v>327.22607632933108</v>
      </c>
      <c r="Y516" s="232">
        <f>'8-a.  Streetlighting - VRZ'!V35</f>
        <v>327.22607632933108</v>
      </c>
      <c r="Z516" s="232">
        <f>'8-a.  Streetlighting - VRZ'!W35</f>
        <v>327.22607632933108</v>
      </c>
      <c r="AA516" s="232">
        <f>'8-a.  Streetlighting - VRZ'!X35</f>
        <v>327.22607632933108</v>
      </c>
      <c r="AB516" s="232">
        <f>'8-a.  Streetlighting - VRZ'!Y35</f>
        <v>327.22607632933108</v>
      </c>
      <c r="AC516" s="232">
        <f>'8-a.  Streetlighting - VRZ'!Z35</f>
        <v>327.22607632933108</v>
      </c>
      <c r="AD516" s="232">
        <f>'8-a.  Streetlighting - VRZ'!AA35</f>
        <v>327.22607632933108</v>
      </c>
      <c r="AE516" s="232">
        <f>'8-a.  Streetlighting - VRZ'!AB35</f>
        <v>327.22607632933108</v>
      </c>
      <c r="AF516" s="232">
        <f>'8-a.  Streetlighting - VRZ'!AC35</f>
        <v>327.22607632933108</v>
      </c>
      <c r="AG516" s="232">
        <f>'8-a.  Streetlighting - VRZ'!AD35</f>
        <v>327.22607632933108</v>
      </c>
      <c r="AH516" s="232">
        <f>'8-a.  Streetlighting - VRZ'!AE35</f>
        <v>0</v>
      </c>
      <c r="AI516" s="232">
        <f>'8-a.  Streetlighting - VRZ'!AF35</f>
        <v>0</v>
      </c>
      <c r="AJ516" s="318">
        <f>AJ515</f>
        <v>0</v>
      </c>
      <c r="AK516" s="318">
        <f t="shared" ref="AK516:AW516" si="891">AK515</f>
        <v>0</v>
      </c>
      <c r="AL516" s="318">
        <f t="shared" si="891"/>
        <v>0</v>
      </c>
      <c r="AM516" s="318">
        <f t="shared" si="891"/>
        <v>0</v>
      </c>
      <c r="AN516" s="318">
        <f t="shared" si="891"/>
        <v>0</v>
      </c>
      <c r="AO516" s="318">
        <f t="shared" si="891"/>
        <v>0</v>
      </c>
      <c r="AP516" s="318">
        <f t="shared" si="891"/>
        <v>0</v>
      </c>
      <c r="AQ516" s="318">
        <f t="shared" si="891"/>
        <v>1</v>
      </c>
      <c r="AR516" s="318">
        <f t="shared" si="891"/>
        <v>0</v>
      </c>
      <c r="AS516" s="318">
        <f t="shared" si="891"/>
        <v>0</v>
      </c>
      <c r="AT516" s="318">
        <f t="shared" si="891"/>
        <v>0</v>
      </c>
      <c r="AU516" s="318">
        <f t="shared" si="891"/>
        <v>0</v>
      </c>
      <c r="AV516" s="318">
        <f t="shared" si="891"/>
        <v>0</v>
      </c>
      <c r="AW516" s="318">
        <f t="shared" si="891"/>
        <v>0</v>
      </c>
      <c r="AX516" s="243"/>
      <c r="AY516" s="1055">
        <f t="shared" si="869"/>
        <v>1</v>
      </c>
    </row>
    <row r="517" spans="1:51" outlineLevel="1">
      <c r="A517" s="402"/>
      <c r="B517"/>
      <c r="C517"/>
      <c r="D517"/>
      <c r="E517"/>
      <c r="F517"/>
      <c r="G517"/>
      <c r="H517"/>
      <c r="I517"/>
      <c r="J517"/>
      <c r="K517"/>
      <c r="L517"/>
      <c r="M517"/>
      <c r="N517"/>
      <c r="O517"/>
      <c r="P517"/>
      <c r="Q517" s="938"/>
      <c r="R517" s="938"/>
      <c r="S517" s="938"/>
      <c r="T517" s="938"/>
      <c r="U517"/>
      <c r="V517"/>
      <c r="W517"/>
      <c r="X517"/>
      <c r="Y517"/>
      <c r="Z517"/>
      <c r="AA517"/>
      <c r="AB517"/>
      <c r="AC517"/>
      <c r="AD517"/>
      <c r="AE517"/>
      <c r="AF517"/>
      <c r="AG517"/>
      <c r="AH517"/>
      <c r="AI517"/>
      <c r="AJ517" s="319"/>
      <c r="AK517" s="332"/>
      <c r="AL517" s="332"/>
      <c r="AM517" s="332"/>
      <c r="AN517"/>
      <c r="AO517"/>
      <c r="AP517"/>
      <c r="AQ517"/>
      <c r="AR517"/>
      <c r="AS517"/>
      <c r="AT517"/>
      <c r="AU517"/>
      <c r="AV517"/>
      <c r="AW517"/>
      <c r="AX517"/>
      <c r="AY517" s="1055">
        <f t="shared" si="869"/>
        <v>0</v>
      </c>
    </row>
    <row r="518" spans="1:51" outlineLevel="1">
      <c r="A518" s="402">
        <v>27</v>
      </c>
      <c r="B518" s="335" t="s">
        <v>355</v>
      </c>
      <c r="C518" s="228" t="s">
        <v>313</v>
      </c>
      <c r="D518" s="232">
        <v>863077</v>
      </c>
      <c r="E518" s="232">
        <v>863077</v>
      </c>
      <c r="F518" s="232">
        <v>863077</v>
      </c>
      <c r="G518" s="232">
        <v>863077</v>
      </c>
      <c r="H518" s="232">
        <v>712449</v>
      </c>
      <c r="I518" s="232">
        <v>548571</v>
      </c>
      <c r="J518" s="232">
        <v>401033</v>
      </c>
      <c r="K518" s="232">
        <v>321236</v>
      </c>
      <c r="L518" s="232">
        <v>234485</v>
      </c>
      <c r="M518" s="232">
        <v>141948</v>
      </c>
      <c r="N518" s="232">
        <v>61504</v>
      </c>
      <c r="O518" s="232">
        <v>27880</v>
      </c>
      <c r="P518" s="232">
        <v>8013</v>
      </c>
      <c r="Q518" s="930">
        <f>'Veridian Savings Persistence'!CV440</f>
        <v>8013</v>
      </c>
      <c r="R518" s="930">
        <f>'Veridian Savings Persistence'!CW440</f>
        <v>8013</v>
      </c>
      <c r="S518" s="930"/>
      <c r="T518" s="930"/>
      <c r="U518" s="232">
        <v>12</v>
      </c>
      <c r="V518" s="232">
        <v>202</v>
      </c>
      <c r="W518" s="232">
        <v>202</v>
      </c>
      <c r="X518" s="232">
        <v>202</v>
      </c>
      <c r="Y518" s="232">
        <v>202</v>
      </c>
      <c r="Z518" s="232">
        <v>179</v>
      </c>
      <c r="AA518" s="232">
        <v>150</v>
      </c>
      <c r="AB518" s="232">
        <v>119</v>
      </c>
      <c r="AC518" s="232">
        <v>100</v>
      </c>
      <c r="AD518" s="232">
        <v>76</v>
      </c>
      <c r="AE518" s="232">
        <v>48</v>
      </c>
      <c r="AF518" s="232">
        <v>21</v>
      </c>
      <c r="AG518" s="232">
        <v>10</v>
      </c>
      <c r="AH518" s="232">
        <v>2</v>
      </c>
      <c r="AI518" s="232">
        <v>2</v>
      </c>
      <c r="AJ518" s="333"/>
      <c r="AK518" s="317">
        <v>1</v>
      </c>
      <c r="AL518" s="317"/>
      <c r="AM518" s="317"/>
      <c r="AN518" s="317"/>
      <c r="AO518" s="317"/>
      <c r="AP518" s="317"/>
      <c r="AQ518" s="322"/>
      <c r="AR518" s="322"/>
      <c r="AS518" s="322"/>
      <c r="AT518" s="322"/>
      <c r="AU518" s="322"/>
      <c r="AV518" s="322"/>
      <c r="AW518" s="322"/>
      <c r="AX518" s="233">
        <f>SUM(AJ518:AW518)</f>
        <v>1</v>
      </c>
      <c r="AY518" s="1055">
        <f t="shared" si="869"/>
        <v>1</v>
      </c>
    </row>
    <row r="519" spans="1:51" outlineLevel="1">
      <c r="A519" s="402"/>
      <c r="B519" s="338" t="s">
        <v>438</v>
      </c>
      <c r="C519" s="228" t="s">
        <v>354</v>
      </c>
      <c r="D519" s="232">
        <v>16946.852721313477</v>
      </c>
      <c r="E519" s="232">
        <f t="shared" ref="E519:F519" si="892">D519+($G519-$D519)/3</f>
        <v>14919.093754937503</v>
      </c>
      <c r="F519" s="232">
        <f t="shared" si="892"/>
        <v>12891.334788561529</v>
      </c>
      <c r="G519" s="232">
        <v>10863.575822185554</v>
      </c>
      <c r="H519" s="232">
        <f t="shared" ref="H519:Q519" si="893">H518/G518*G519</f>
        <v>8967.6167143143375</v>
      </c>
      <c r="I519" s="232">
        <f t="shared" si="893"/>
        <v>6904.8794630747325</v>
      </c>
      <c r="J519" s="232">
        <f t="shared" si="893"/>
        <v>5047.8142769399938</v>
      </c>
      <c r="K519" s="232">
        <f t="shared" si="893"/>
        <v>4043.4070689122741</v>
      </c>
      <c r="L519" s="232">
        <f t="shared" si="893"/>
        <v>2951.4696564329483</v>
      </c>
      <c r="M519" s="232">
        <f t="shared" si="893"/>
        <v>1786.7036901778117</v>
      </c>
      <c r="N519" s="232">
        <f t="shared" si="893"/>
        <v>774.15267394183877</v>
      </c>
      <c r="O519" s="232">
        <f t="shared" si="893"/>
        <v>350.92638770646568</v>
      </c>
      <c r="P519" s="232">
        <f t="shared" si="893"/>
        <v>100.85986889138843</v>
      </c>
      <c r="Q519" s="930">
        <f t="shared" si="893"/>
        <v>100.85986889138843</v>
      </c>
      <c r="R519" s="930">
        <f t="shared" ref="R519" si="894">R518/Q518*Q519</f>
        <v>100.85986889138843</v>
      </c>
      <c r="S519" s="930"/>
      <c r="T519" s="930"/>
      <c r="U519" s="232">
        <f>U518</f>
        <v>12</v>
      </c>
      <c r="V519" s="232"/>
      <c r="W519" s="232"/>
      <c r="X519" s="232"/>
      <c r="Y519" s="232"/>
      <c r="Z519" s="232"/>
      <c r="AA519" s="232"/>
      <c r="AB519" s="232"/>
      <c r="AC519" s="232"/>
      <c r="AD519" s="232"/>
      <c r="AE519" s="232"/>
      <c r="AF519" s="232"/>
      <c r="AG519" s="232"/>
      <c r="AH519" s="232"/>
      <c r="AI519" s="232"/>
      <c r="AJ519" s="318">
        <f>AJ518</f>
        <v>0</v>
      </c>
      <c r="AK519" s="318">
        <f t="shared" ref="AK519:AW519" si="895">AK518</f>
        <v>1</v>
      </c>
      <c r="AL519" s="318">
        <f t="shared" si="895"/>
        <v>0</v>
      </c>
      <c r="AM519" s="318">
        <f t="shared" si="895"/>
        <v>0</v>
      </c>
      <c r="AN519" s="318">
        <f t="shared" si="895"/>
        <v>0</v>
      </c>
      <c r="AO519" s="318">
        <f>AO518</f>
        <v>0</v>
      </c>
      <c r="AP519" s="318">
        <f t="shared" si="895"/>
        <v>0</v>
      </c>
      <c r="AQ519" s="318">
        <f t="shared" si="895"/>
        <v>0</v>
      </c>
      <c r="AR519" s="318">
        <f t="shared" si="895"/>
        <v>0</v>
      </c>
      <c r="AS519" s="318">
        <f t="shared" si="895"/>
        <v>0</v>
      </c>
      <c r="AT519" s="318">
        <f t="shared" si="895"/>
        <v>0</v>
      </c>
      <c r="AU519" s="318">
        <f t="shared" si="895"/>
        <v>0</v>
      </c>
      <c r="AV519" s="318">
        <f t="shared" si="895"/>
        <v>0</v>
      </c>
      <c r="AW519" s="318">
        <f t="shared" si="895"/>
        <v>0</v>
      </c>
      <c r="AX519" s="243"/>
      <c r="AY519" s="1055">
        <f t="shared" si="869"/>
        <v>1</v>
      </c>
    </row>
    <row r="520" spans="1:51" outlineLevel="1">
      <c r="A520" s="402"/>
      <c r="B520" s="338"/>
      <c r="C520" s="228"/>
      <c r="D520" s="228"/>
      <c r="E520" s="228"/>
      <c r="F520" s="228"/>
      <c r="G520" s="228"/>
      <c r="H520" s="228"/>
      <c r="I520" s="228"/>
      <c r="J520" s="228"/>
      <c r="K520" s="228"/>
      <c r="L520" s="228"/>
      <c r="M520" s="228"/>
      <c r="N520" s="228"/>
      <c r="O520" s="228"/>
      <c r="P520" s="228"/>
      <c r="Q520" s="933"/>
      <c r="R520" s="933"/>
      <c r="S520" s="933"/>
      <c r="T520" s="933"/>
      <c r="U520" s="228"/>
      <c r="V520" s="228"/>
      <c r="W520" s="228"/>
      <c r="X520" s="228"/>
      <c r="Y520" s="228"/>
      <c r="Z520" s="228"/>
      <c r="AA520" s="228"/>
      <c r="AB520" s="228"/>
      <c r="AC520" s="228"/>
      <c r="AD520" s="228"/>
      <c r="AE520" s="228"/>
      <c r="AF520" s="228"/>
      <c r="AG520" s="228"/>
      <c r="AH520" s="228"/>
      <c r="AI520" s="228"/>
      <c r="AJ520" s="319"/>
      <c r="AK520" s="332"/>
      <c r="AL520" s="332"/>
      <c r="AM520" s="332"/>
      <c r="AN520" s="332"/>
      <c r="AO520" s="332"/>
      <c r="AP520" s="332"/>
      <c r="AQ520" s="332"/>
      <c r="AR520" s="332"/>
      <c r="AS520" s="332"/>
      <c r="AT520" s="332"/>
      <c r="AU520" s="332"/>
      <c r="AV520" s="332"/>
      <c r="AW520" s="332"/>
      <c r="AX520" s="243"/>
      <c r="AY520" s="1055">
        <f t="shared" si="869"/>
        <v>0</v>
      </c>
    </row>
    <row r="521" spans="1:51" ht="30" outlineLevel="1">
      <c r="A521" s="402">
        <v>28</v>
      </c>
      <c r="B521" s="335" t="s">
        <v>356</v>
      </c>
      <c r="C521" s="228" t="s">
        <v>313</v>
      </c>
      <c r="D521" s="232">
        <v>2461</v>
      </c>
      <c r="E521" s="232">
        <v>2461</v>
      </c>
      <c r="F521" s="232">
        <v>2461</v>
      </c>
      <c r="G521" s="232">
        <v>2461</v>
      </c>
      <c r="H521" s="232">
        <v>2461</v>
      </c>
      <c r="I521" s="232">
        <v>2461</v>
      </c>
      <c r="J521" s="232">
        <v>2461</v>
      </c>
      <c r="K521" s="232">
        <v>2461</v>
      </c>
      <c r="L521" s="232">
        <v>2461</v>
      </c>
      <c r="M521" s="232">
        <v>2461</v>
      </c>
      <c r="N521" s="232">
        <v>2461</v>
      </c>
      <c r="O521" s="232">
        <v>2461</v>
      </c>
      <c r="P521" s="232">
        <v>2461</v>
      </c>
      <c r="Q521" s="930">
        <f>'Veridian Savings Persistence'!CV441</f>
        <v>2461</v>
      </c>
      <c r="R521" s="930">
        <f>'Veridian Savings Persistence'!CW441</f>
        <v>2461</v>
      </c>
      <c r="S521" s="930"/>
      <c r="T521" s="930"/>
      <c r="U521" s="232">
        <v>12</v>
      </c>
      <c r="V521" s="232">
        <v>2</v>
      </c>
      <c r="W521" s="232">
        <v>2</v>
      </c>
      <c r="X521" s="232">
        <v>2</v>
      </c>
      <c r="Y521" s="232">
        <v>2</v>
      </c>
      <c r="Z521" s="232">
        <v>2</v>
      </c>
      <c r="AA521" s="232">
        <v>2</v>
      </c>
      <c r="AB521" s="232">
        <v>2</v>
      </c>
      <c r="AC521" s="232">
        <v>2</v>
      </c>
      <c r="AD521" s="232">
        <v>2</v>
      </c>
      <c r="AE521" s="232">
        <v>2</v>
      </c>
      <c r="AF521" s="232">
        <v>2</v>
      </c>
      <c r="AG521" s="232">
        <v>2</v>
      </c>
      <c r="AH521" s="232">
        <v>2</v>
      </c>
      <c r="AI521" s="232">
        <v>2</v>
      </c>
      <c r="AJ521" s="333">
        <f>'3-a. VRZ Rate Class Alloc.'!P422</f>
        <v>0</v>
      </c>
      <c r="AK521" s="333">
        <f>'3-a. VRZ Rate Class Alloc.'!Q422</f>
        <v>0</v>
      </c>
      <c r="AL521" s="333">
        <f>'3-a. VRZ Rate Class Alloc.'!R422</f>
        <v>1</v>
      </c>
      <c r="AM521" s="333">
        <f>'3-a. VRZ Rate Class Alloc.'!S422</f>
        <v>0</v>
      </c>
      <c r="AN521" s="333">
        <f>'3-a. VRZ Rate Class Alloc.'!T422</f>
        <v>0</v>
      </c>
      <c r="AO521" s="333">
        <f>'3-a. VRZ Rate Class Alloc.'!U422</f>
        <v>0</v>
      </c>
      <c r="AP521" s="317"/>
      <c r="AQ521" s="317">
        <f>'3-a. VRZ Rate Class Alloc.'!S422</f>
        <v>0</v>
      </c>
      <c r="AR521" s="322"/>
      <c r="AS521" s="322"/>
      <c r="AT521" s="322"/>
      <c r="AU521" s="322"/>
      <c r="AV521" s="322"/>
      <c r="AW521" s="322"/>
      <c r="AX521" s="233">
        <f>SUM(AJ521:AW521)</f>
        <v>1</v>
      </c>
      <c r="AY521" s="1055">
        <f t="shared" si="869"/>
        <v>1</v>
      </c>
    </row>
    <row r="522" spans="1:51" outlineLevel="1">
      <c r="A522" s="402"/>
      <c r="B522" s="338" t="s">
        <v>438</v>
      </c>
      <c r="C522" s="228" t="s">
        <v>315</v>
      </c>
      <c r="D522" s="232"/>
      <c r="E522" s="232"/>
      <c r="F522" s="232"/>
      <c r="G522" s="232"/>
      <c r="H522" s="232"/>
      <c r="I522" s="232"/>
      <c r="J522" s="232"/>
      <c r="K522" s="232"/>
      <c r="L522" s="232"/>
      <c r="M522" s="232"/>
      <c r="N522" s="232"/>
      <c r="O522" s="232"/>
      <c r="P522" s="232"/>
      <c r="Q522" s="930"/>
      <c r="R522" s="930"/>
      <c r="S522" s="930"/>
      <c r="T522" s="930"/>
      <c r="U522" s="232">
        <f>U521</f>
        <v>12</v>
      </c>
      <c r="V522" s="232"/>
      <c r="W522" s="232"/>
      <c r="X522" s="232"/>
      <c r="Y522" s="232"/>
      <c r="Z522" s="232"/>
      <c r="AA522" s="232"/>
      <c r="AB522" s="232"/>
      <c r="AC522" s="232"/>
      <c r="AD522" s="232"/>
      <c r="AE522" s="232"/>
      <c r="AF522" s="232"/>
      <c r="AG522" s="232"/>
      <c r="AH522" s="232"/>
      <c r="AI522" s="232"/>
      <c r="AJ522" s="318">
        <f>AJ521</f>
        <v>0</v>
      </c>
      <c r="AK522" s="318">
        <f t="shared" ref="AK522:AW522" si="896">AK521</f>
        <v>0</v>
      </c>
      <c r="AL522" s="318">
        <f t="shared" si="896"/>
        <v>1</v>
      </c>
      <c r="AM522" s="318">
        <f t="shared" si="896"/>
        <v>0</v>
      </c>
      <c r="AN522" s="318">
        <f t="shared" si="896"/>
        <v>0</v>
      </c>
      <c r="AO522" s="318">
        <f t="shared" si="896"/>
        <v>0</v>
      </c>
      <c r="AP522" s="318">
        <f t="shared" si="896"/>
        <v>0</v>
      </c>
      <c r="AQ522" s="318">
        <f t="shared" si="896"/>
        <v>0</v>
      </c>
      <c r="AR522" s="318">
        <f t="shared" si="896"/>
        <v>0</v>
      </c>
      <c r="AS522" s="318">
        <f t="shared" si="896"/>
        <v>0</v>
      </c>
      <c r="AT522" s="318">
        <f t="shared" si="896"/>
        <v>0</v>
      </c>
      <c r="AU522" s="318">
        <f t="shared" si="896"/>
        <v>0</v>
      </c>
      <c r="AV522" s="318">
        <f t="shared" si="896"/>
        <v>0</v>
      </c>
      <c r="AW522" s="318">
        <f t="shared" si="896"/>
        <v>0</v>
      </c>
      <c r="AX522" s="243"/>
      <c r="AY522" s="1055">
        <f t="shared" si="869"/>
        <v>1</v>
      </c>
    </row>
    <row r="523" spans="1:51" outlineLevel="1">
      <c r="A523" s="402"/>
      <c r="B523" s="338"/>
      <c r="C523" s="228"/>
      <c r="D523" s="228"/>
      <c r="E523" s="228"/>
      <c r="F523" s="228"/>
      <c r="G523" s="228"/>
      <c r="H523" s="228"/>
      <c r="I523" s="228"/>
      <c r="J523" s="228"/>
      <c r="K523" s="228"/>
      <c r="L523" s="228"/>
      <c r="M523" s="228"/>
      <c r="N523" s="228"/>
      <c r="O523" s="228"/>
      <c r="P523" s="228"/>
      <c r="Q523" s="933"/>
      <c r="R523" s="933"/>
      <c r="S523" s="933"/>
      <c r="T523" s="933"/>
      <c r="U523" s="228"/>
      <c r="V523" s="228"/>
      <c r="W523" s="228"/>
      <c r="X523" s="228"/>
      <c r="Y523" s="228"/>
      <c r="Z523" s="228"/>
      <c r="AA523" s="228"/>
      <c r="AB523" s="228"/>
      <c r="AC523" s="228"/>
      <c r="AD523" s="228"/>
      <c r="AE523" s="228"/>
      <c r="AF523" s="228"/>
      <c r="AG523" s="228"/>
      <c r="AH523" s="228"/>
      <c r="AI523" s="228"/>
      <c r="AJ523" s="319"/>
      <c r="AK523" s="332"/>
      <c r="AL523" s="332"/>
      <c r="AM523" s="332"/>
      <c r="AN523" s="332"/>
      <c r="AO523" s="332"/>
      <c r="AP523" s="332"/>
      <c r="AQ523" s="332"/>
      <c r="AR523" s="332"/>
      <c r="AS523" s="332"/>
      <c r="AT523" s="332"/>
      <c r="AU523" s="332"/>
      <c r="AV523" s="332"/>
      <c r="AW523" s="332"/>
      <c r="AX523" s="243"/>
      <c r="AY523" s="1055">
        <f t="shared" si="869"/>
        <v>0</v>
      </c>
    </row>
    <row r="524" spans="1:51" ht="30" hidden="1" outlineLevel="1">
      <c r="A524" s="402">
        <v>29</v>
      </c>
      <c r="B524" s="335" t="s">
        <v>358</v>
      </c>
      <c r="C524" s="228" t="s">
        <v>313</v>
      </c>
      <c r="D524" s="232"/>
      <c r="E524" s="232"/>
      <c r="F524" s="232"/>
      <c r="G524" s="232"/>
      <c r="H524" s="232"/>
      <c r="I524" s="232"/>
      <c r="J524" s="232"/>
      <c r="K524" s="232"/>
      <c r="L524" s="232"/>
      <c r="M524" s="232"/>
      <c r="N524" s="232"/>
      <c r="O524" s="232"/>
      <c r="P524" s="232"/>
      <c r="Q524" s="930"/>
      <c r="R524" s="930"/>
      <c r="S524" s="930"/>
      <c r="T524" s="930"/>
      <c r="U524" s="232">
        <v>3</v>
      </c>
      <c r="V524" s="232"/>
      <c r="W524" s="232"/>
      <c r="X524" s="232"/>
      <c r="Y524" s="232"/>
      <c r="Z524" s="232"/>
      <c r="AA524" s="232"/>
      <c r="AB524" s="232"/>
      <c r="AC524" s="232"/>
      <c r="AD524" s="232"/>
      <c r="AE524" s="232"/>
      <c r="AF524" s="232"/>
      <c r="AG524" s="232"/>
      <c r="AH524" s="232"/>
      <c r="AI524" s="564"/>
      <c r="AJ524" s="333"/>
      <c r="AK524" s="317"/>
      <c r="AL524" s="317"/>
      <c r="AM524" s="317"/>
      <c r="AN524" s="317"/>
      <c r="AO524" s="317"/>
      <c r="AP524" s="317"/>
      <c r="AQ524" s="322"/>
      <c r="AR524" s="322"/>
      <c r="AS524" s="322"/>
      <c r="AT524" s="322"/>
      <c r="AU524" s="322"/>
      <c r="AV524" s="322"/>
      <c r="AW524" s="322"/>
      <c r="AX524" s="233">
        <f>SUM(AJ524:AW524)</f>
        <v>0</v>
      </c>
      <c r="AY524" s="1055">
        <f t="shared" si="869"/>
        <v>0</v>
      </c>
    </row>
    <row r="525" spans="1:51" hidden="1" outlineLevel="1">
      <c r="A525" s="402"/>
      <c r="B525" s="338" t="s">
        <v>438</v>
      </c>
      <c r="C525" s="228" t="s">
        <v>315</v>
      </c>
      <c r="D525" s="232"/>
      <c r="E525" s="232"/>
      <c r="F525" s="232"/>
      <c r="G525" s="232"/>
      <c r="H525" s="232"/>
      <c r="I525" s="232"/>
      <c r="J525" s="232"/>
      <c r="K525" s="232"/>
      <c r="L525" s="232"/>
      <c r="M525" s="232"/>
      <c r="N525" s="232"/>
      <c r="O525" s="232"/>
      <c r="P525" s="232"/>
      <c r="Q525" s="930"/>
      <c r="R525" s="930"/>
      <c r="S525" s="930"/>
      <c r="T525" s="930"/>
      <c r="U525" s="232">
        <f>U524</f>
        <v>3</v>
      </c>
      <c r="V525" s="232"/>
      <c r="W525" s="232"/>
      <c r="X525" s="232"/>
      <c r="Y525" s="232"/>
      <c r="Z525" s="232"/>
      <c r="AA525" s="232"/>
      <c r="AB525" s="232"/>
      <c r="AC525" s="232"/>
      <c r="AD525" s="232"/>
      <c r="AE525" s="232"/>
      <c r="AF525" s="232"/>
      <c r="AG525" s="232"/>
      <c r="AH525" s="232"/>
      <c r="AI525" s="564"/>
      <c r="AJ525" s="318">
        <f>AJ524</f>
        <v>0</v>
      </c>
      <c r="AK525" s="318">
        <f t="shared" ref="AK525" si="897">AK524</f>
        <v>0</v>
      </c>
      <c r="AL525" s="318">
        <f t="shared" ref="AL525" si="898">AL524</f>
        <v>0</v>
      </c>
      <c r="AM525" s="318">
        <f t="shared" ref="AM525" si="899">AM524</f>
        <v>0</v>
      </c>
      <c r="AN525" s="318">
        <f t="shared" ref="AN525" si="900">AN524</f>
        <v>0</v>
      </c>
      <c r="AO525" s="318">
        <f t="shared" ref="AO525" si="901">AO524</f>
        <v>0</v>
      </c>
      <c r="AP525" s="318">
        <f t="shared" ref="AP525" si="902">AP524</f>
        <v>0</v>
      </c>
      <c r="AQ525" s="318">
        <f t="shared" ref="AQ525" si="903">AQ524</f>
        <v>0</v>
      </c>
      <c r="AR525" s="318">
        <f t="shared" ref="AR525" si="904">AR524</f>
        <v>0</v>
      </c>
      <c r="AS525" s="318">
        <f t="shared" ref="AS525" si="905">AS524</f>
        <v>0</v>
      </c>
      <c r="AT525" s="318">
        <f t="shared" ref="AT525" si="906">AT524</f>
        <v>0</v>
      </c>
      <c r="AU525" s="318">
        <f t="shared" ref="AU525" si="907">AU524</f>
        <v>0</v>
      </c>
      <c r="AV525" s="318">
        <f t="shared" ref="AV525" si="908">AV524</f>
        <v>0</v>
      </c>
      <c r="AW525" s="318">
        <f t="shared" ref="AW525" si="909">AW524</f>
        <v>0</v>
      </c>
      <c r="AX525" s="243"/>
      <c r="AY525" s="1055">
        <f t="shared" si="869"/>
        <v>0</v>
      </c>
    </row>
    <row r="526" spans="1:51" hidden="1" outlineLevel="1">
      <c r="A526" s="402"/>
      <c r="B526" s="338"/>
      <c r="C526" s="228"/>
      <c r="D526" s="228"/>
      <c r="E526" s="228"/>
      <c r="F526" s="228"/>
      <c r="G526" s="228"/>
      <c r="H526" s="228"/>
      <c r="I526" s="228"/>
      <c r="J526" s="228"/>
      <c r="K526" s="228"/>
      <c r="L526" s="228"/>
      <c r="M526" s="228"/>
      <c r="N526" s="228"/>
      <c r="O526" s="228"/>
      <c r="P526" s="228"/>
      <c r="Q526" s="933"/>
      <c r="R526" s="933"/>
      <c r="S526" s="933"/>
      <c r="T526" s="933"/>
      <c r="U526" s="228"/>
      <c r="V526" s="228"/>
      <c r="W526" s="228"/>
      <c r="X526" s="228"/>
      <c r="Y526" s="228"/>
      <c r="Z526" s="228"/>
      <c r="AA526" s="228"/>
      <c r="AB526" s="228"/>
      <c r="AC526" s="228"/>
      <c r="AD526" s="228"/>
      <c r="AE526" s="228"/>
      <c r="AF526" s="228"/>
      <c r="AG526" s="228"/>
      <c r="AH526" s="228"/>
      <c r="AI526" s="228"/>
      <c r="AJ526" s="319"/>
      <c r="AK526" s="332"/>
      <c r="AL526" s="332"/>
      <c r="AM526" s="332"/>
      <c r="AN526" s="332"/>
      <c r="AO526" s="332"/>
      <c r="AP526" s="332"/>
      <c r="AQ526" s="332"/>
      <c r="AR526" s="332"/>
      <c r="AS526" s="332"/>
      <c r="AT526" s="332"/>
      <c r="AU526" s="332"/>
      <c r="AV526" s="332"/>
      <c r="AW526" s="332"/>
      <c r="AX526" s="243"/>
      <c r="AY526" s="1055">
        <f t="shared" si="869"/>
        <v>0</v>
      </c>
    </row>
    <row r="527" spans="1:51" ht="30" hidden="1" outlineLevel="1">
      <c r="A527" s="402">
        <v>30</v>
      </c>
      <c r="B527" s="335" t="s">
        <v>359</v>
      </c>
      <c r="C527" s="228" t="s">
        <v>313</v>
      </c>
      <c r="D527" s="232"/>
      <c r="E527" s="232"/>
      <c r="F527" s="232"/>
      <c r="G527" s="232"/>
      <c r="H527" s="232"/>
      <c r="I527" s="232"/>
      <c r="J527" s="232"/>
      <c r="K527" s="232"/>
      <c r="L527" s="232"/>
      <c r="M527" s="232"/>
      <c r="N527" s="232"/>
      <c r="O527" s="232"/>
      <c r="P527" s="232"/>
      <c r="Q527" s="930"/>
      <c r="R527" s="930"/>
      <c r="S527" s="930"/>
      <c r="T527" s="930"/>
      <c r="U527" s="232">
        <v>12</v>
      </c>
      <c r="V527" s="232"/>
      <c r="W527" s="232"/>
      <c r="X527" s="232"/>
      <c r="Y527" s="232"/>
      <c r="Z527" s="232"/>
      <c r="AA527" s="232"/>
      <c r="AB527" s="232"/>
      <c r="AC527" s="232"/>
      <c r="AD527" s="232"/>
      <c r="AE527" s="232"/>
      <c r="AF527" s="232"/>
      <c r="AG527" s="232"/>
      <c r="AH527" s="232"/>
      <c r="AI527" s="564"/>
      <c r="AJ527" s="333"/>
      <c r="AK527" s="317"/>
      <c r="AL527" s="317"/>
      <c r="AM527" s="317"/>
      <c r="AN527" s="317"/>
      <c r="AO527" s="317"/>
      <c r="AP527" s="317"/>
      <c r="AQ527" s="322"/>
      <c r="AR527" s="322"/>
      <c r="AS527" s="322"/>
      <c r="AT527" s="322"/>
      <c r="AU527" s="322"/>
      <c r="AV527" s="322"/>
      <c r="AW527" s="322"/>
      <c r="AX527" s="233">
        <f>SUM(AJ527:AW527)</f>
        <v>0</v>
      </c>
      <c r="AY527" s="1055">
        <f t="shared" si="869"/>
        <v>0</v>
      </c>
    </row>
    <row r="528" spans="1:51" hidden="1" outlineLevel="1">
      <c r="A528" s="402"/>
      <c r="B528" s="338" t="s">
        <v>438</v>
      </c>
      <c r="C528" s="228" t="s">
        <v>315</v>
      </c>
      <c r="D528" s="232"/>
      <c r="E528" s="232"/>
      <c r="F528" s="232"/>
      <c r="G528" s="232"/>
      <c r="H528" s="232"/>
      <c r="I528" s="232"/>
      <c r="J528" s="232"/>
      <c r="K528" s="232"/>
      <c r="L528" s="232"/>
      <c r="M528" s="232"/>
      <c r="N528" s="232"/>
      <c r="O528" s="232"/>
      <c r="P528" s="232"/>
      <c r="Q528" s="930"/>
      <c r="R528" s="930"/>
      <c r="S528" s="930"/>
      <c r="T528" s="930"/>
      <c r="U528" s="232">
        <f>U527</f>
        <v>12</v>
      </c>
      <c r="V528" s="232"/>
      <c r="W528" s="232"/>
      <c r="X528" s="232"/>
      <c r="Y528" s="232"/>
      <c r="Z528" s="232"/>
      <c r="AA528" s="232"/>
      <c r="AB528" s="232"/>
      <c r="AC528" s="232"/>
      <c r="AD528" s="232"/>
      <c r="AE528" s="232"/>
      <c r="AF528" s="232"/>
      <c r="AG528" s="232"/>
      <c r="AH528" s="232"/>
      <c r="AI528" s="564"/>
      <c r="AJ528" s="318">
        <f>AJ527</f>
        <v>0</v>
      </c>
      <c r="AK528" s="318">
        <f t="shared" ref="AK528" si="910">AK527</f>
        <v>0</v>
      </c>
      <c r="AL528" s="318">
        <f t="shared" ref="AL528" si="911">AL527</f>
        <v>0</v>
      </c>
      <c r="AM528" s="318">
        <f t="shared" ref="AM528" si="912">AM527</f>
        <v>0</v>
      </c>
      <c r="AN528" s="318">
        <f t="shared" ref="AN528" si="913">AN527</f>
        <v>0</v>
      </c>
      <c r="AO528" s="318">
        <f t="shared" ref="AO528" si="914">AO527</f>
        <v>0</v>
      </c>
      <c r="AP528" s="318">
        <f t="shared" ref="AP528" si="915">AP527</f>
        <v>0</v>
      </c>
      <c r="AQ528" s="318">
        <f t="shared" ref="AQ528" si="916">AQ527</f>
        <v>0</v>
      </c>
      <c r="AR528" s="318">
        <f t="shared" ref="AR528" si="917">AR527</f>
        <v>0</v>
      </c>
      <c r="AS528" s="318">
        <f t="shared" ref="AS528" si="918">AS527</f>
        <v>0</v>
      </c>
      <c r="AT528" s="318">
        <f t="shared" ref="AT528" si="919">AT527</f>
        <v>0</v>
      </c>
      <c r="AU528" s="318">
        <f t="shared" ref="AU528" si="920">AU527</f>
        <v>0</v>
      </c>
      <c r="AV528" s="318">
        <f t="shared" ref="AV528" si="921">AV527</f>
        <v>0</v>
      </c>
      <c r="AW528" s="318">
        <f t="shared" ref="AW528" si="922">AW527</f>
        <v>0</v>
      </c>
      <c r="AX528" s="243"/>
      <c r="AY528" s="1055">
        <f t="shared" si="869"/>
        <v>0</v>
      </c>
    </row>
    <row r="529" spans="1:51" hidden="1" outlineLevel="1">
      <c r="A529" s="402"/>
      <c r="B529" s="338"/>
      <c r="C529" s="228"/>
      <c r="D529" s="228"/>
      <c r="E529" s="228"/>
      <c r="F529" s="228"/>
      <c r="G529" s="228"/>
      <c r="H529" s="228"/>
      <c r="I529" s="228"/>
      <c r="J529" s="228"/>
      <c r="K529" s="228"/>
      <c r="L529" s="228"/>
      <c r="M529" s="228"/>
      <c r="N529" s="228"/>
      <c r="O529" s="228"/>
      <c r="P529" s="228"/>
      <c r="Q529" s="933"/>
      <c r="R529" s="933"/>
      <c r="S529" s="933"/>
      <c r="T529" s="933"/>
      <c r="U529" s="228"/>
      <c r="V529" s="228"/>
      <c r="W529" s="228"/>
      <c r="X529" s="228"/>
      <c r="Y529" s="228"/>
      <c r="Z529" s="228"/>
      <c r="AA529" s="228"/>
      <c r="AB529" s="228"/>
      <c r="AC529" s="228"/>
      <c r="AD529" s="228"/>
      <c r="AE529" s="228"/>
      <c r="AF529" s="228"/>
      <c r="AG529" s="228"/>
      <c r="AH529" s="228"/>
      <c r="AI529" s="228"/>
      <c r="AJ529" s="319"/>
      <c r="AK529" s="332"/>
      <c r="AL529" s="332"/>
      <c r="AM529" s="332"/>
      <c r="AN529" s="332"/>
      <c r="AO529" s="332"/>
      <c r="AP529" s="332"/>
      <c r="AQ529" s="332"/>
      <c r="AR529" s="332"/>
      <c r="AS529" s="332"/>
      <c r="AT529" s="332"/>
      <c r="AU529" s="332"/>
      <c r="AV529" s="332"/>
      <c r="AW529" s="332"/>
      <c r="AX529" s="243"/>
      <c r="AY529" s="1055">
        <f t="shared" si="869"/>
        <v>0</v>
      </c>
    </row>
    <row r="530" spans="1:51" hidden="1" outlineLevel="1">
      <c r="A530" s="402">
        <v>31</v>
      </c>
      <c r="B530" s="335" t="s">
        <v>360</v>
      </c>
      <c r="C530" s="228" t="s">
        <v>313</v>
      </c>
      <c r="D530" s="232"/>
      <c r="E530" s="232"/>
      <c r="F530" s="232"/>
      <c r="G530" s="232"/>
      <c r="H530" s="232"/>
      <c r="I530" s="232"/>
      <c r="J530" s="232"/>
      <c r="K530" s="232"/>
      <c r="L530" s="232"/>
      <c r="M530" s="232"/>
      <c r="N530" s="232"/>
      <c r="O530" s="232"/>
      <c r="P530" s="232"/>
      <c r="Q530" s="930"/>
      <c r="R530" s="930"/>
      <c r="S530" s="930"/>
      <c r="T530" s="930"/>
      <c r="U530" s="232">
        <v>12</v>
      </c>
      <c r="V530" s="232"/>
      <c r="W530" s="232"/>
      <c r="X530" s="232"/>
      <c r="Y530" s="232"/>
      <c r="Z530" s="232"/>
      <c r="AA530" s="232"/>
      <c r="AB530" s="232"/>
      <c r="AC530" s="232"/>
      <c r="AD530" s="232"/>
      <c r="AE530" s="232"/>
      <c r="AF530" s="232"/>
      <c r="AG530" s="232"/>
      <c r="AH530" s="232"/>
      <c r="AI530" s="564"/>
      <c r="AJ530" s="333"/>
      <c r="AK530" s="317"/>
      <c r="AL530" s="317"/>
      <c r="AM530" s="317"/>
      <c r="AN530" s="317"/>
      <c r="AO530" s="317"/>
      <c r="AP530" s="317"/>
      <c r="AQ530" s="322"/>
      <c r="AR530" s="322"/>
      <c r="AS530" s="322"/>
      <c r="AT530" s="322"/>
      <c r="AU530" s="322"/>
      <c r="AV530" s="322"/>
      <c r="AW530" s="322"/>
      <c r="AX530" s="233">
        <f>SUM(AJ530:AW530)</f>
        <v>0</v>
      </c>
      <c r="AY530" s="1055">
        <f t="shared" si="869"/>
        <v>0</v>
      </c>
    </row>
    <row r="531" spans="1:51" hidden="1" outlineLevel="1">
      <c r="A531" s="402"/>
      <c r="B531" s="338" t="s">
        <v>438</v>
      </c>
      <c r="C531" s="228" t="s">
        <v>315</v>
      </c>
      <c r="D531" s="232"/>
      <c r="E531" s="232"/>
      <c r="F531" s="232"/>
      <c r="G531" s="232"/>
      <c r="H531" s="232"/>
      <c r="I531" s="232"/>
      <c r="J531" s="232"/>
      <c r="K531" s="232"/>
      <c r="L531" s="232"/>
      <c r="M531" s="232"/>
      <c r="N531" s="232"/>
      <c r="O531" s="232"/>
      <c r="P531" s="232"/>
      <c r="Q531" s="930"/>
      <c r="R531" s="930"/>
      <c r="S531" s="930"/>
      <c r="T531" s="930"/>
      <c r="U531" s="232">
        <f>U530</f>
        <v>12</v>
      </c>
      <c r="V531" s="232"/>
      <c r="W531" s="232"/>
      <c r="X531" s="232"/>
      <c r="Y531" s="232"/>
      <c r="Z531" s="232"/>
      <c r="AA531" s="232"/>
      <c r="AB531" s="232"/>
      <c r="AC531" s="232"/>
      <c r="AD531" s="232"/>
      <c r="AE531" s="232"/>
      <c r="AF531" s="232"/>
      <c r="AG531" s="232"/>
      <c r="AH531" s="232"/>
      <c r="AI531" s="564"/>
      <c r="AJ531" s="318">
        <f>AJ530</f>
        <v>0</v>
      </c>
      <c r="AK531" s="318">
        <f t="shared" ref="AK531" si="923">AK530</f>
        <v>0</v>
      </c>
      <c r="AL531" s="318">
        <f t="shared" ref="AL531" si="924">AL530</f>
        <v>0</v>
      </c>
      <c r="AM531" s="318">
        <f t="shared" ref="AM531" si="925">AM530</f>
        <v>0</v>
      </c>
      <c r="AN531" s="318">
        <f t="shared" ref="AN531" si="926">AN530</f>
        <v>0</v>
      </c>
      <c r="AO531" s="318">
        <f t="shared" ref="AO531" si="927">AO530</f>
        <v>0</v>
      </c>
      <c r="AP531" s="318">
        <f t="shared" ref="AP531" si="928">AP530</f>
        <v>0</v>
      </c>
      <c r="AQ531" s="318">
        <f t="shared" ref="AQ531" si="929">AQ530</f>
        <v>0</v>
      </c>
      <c r="AR531" s="318">
        <f t="shared" ref="AR531" si="930">AR530</f>
        <v>0</v>
      </c>
      <c r="AS531" s="318">
        <f t="shared" ref="AS531" si="931">AS530</f>
        <v>0</v>
      </c>
      <c r="AT531" s="318">
        <f t="shared" ref="AT531" si="932">AT530</f>
        <v>0</v>
      </c>
      <c r="AU531" s="318">
        <f t="shared" ref="AU531" si="933">AU530</f>
        <v>0</v>
      </c>
      <c r="AV531" s="318">
        <f t="shared" ref="AV531" si="934">AV530</f>
        <v>0</v>
      </c>
      <c r="AW531" s="318">
        <f t="shared" ref="AW531" si="935">AW530</f>
        <v>0</v>
      </c>
      <c r="AX531" s="243"/>
      <c r="AY531" s="1055">
        <f t="shared" si="869"/>
        <v>0</v>
      </c>
    </row>
    <row r="532" spans="1:51" hidden="1" outlineLevel="1">
      <c r="A532" s="402"/>
      <c r="B532" s="335"/>
      <c r="C532" s="228"/>
      <c r="D532" s="228"/>
      <c r="E532" s="228"/>
      <c r="F532" s="228"/>
      <c r="G532" s="228"/>
      <c r="H532" s="228"/>
      <c r="I532" s="228"/>
      <c r="J532" s="228"/>
      <c r="K532" s="228"/>
      <c r="L532" s="228"/>
      <c r="M532" s="228"/>
      <c r="N532" s="228"/>
      <c r="O532" s="228"/>
      <c r="P532" s="228"/>
      <c r="Q532" s="933"/>
      <c r="R532" s="933"/>
      <c r="S532" s="933"/>
      <c r="T532" s="933"/>
      <c r="U532" s="228"/>
      <c r="V532" s="228"/>
      <c r="W532" s="228"/>
      <c r="X532" s="228"/>
      <c r="Y532" s="228"/>
      <c r="Z532" s="228"/>
      <c r="AA532" s="228"/>
      <c r="AB532" s="228"/>
      <c r="AC532" s="228"/>
      <c r="AD532" s="228"/>
      <c r="AE532" s="228"/>
      <c r="AF532" s="228"/>
      <c r="AG532" s="228"/>
      <c r="AH532" s="228"/>
      <c r="AI532" s="228"/>
      <c r="AJ532" s="319"/>
      <c r="AK532" s="332"/>
      <c r="AL532" s="332"/>
      <c r="AM532" s="332"/>
      <c r="AN532" s="332"/>
      <c r="AO532" s="332"/>
      <c r="AP532" s="332"/>
      <c r="AQ532" s="332"/>
      <c r="AR532" s="332"/>
      <c r="AS532" s="332"/>
      <c r="AT532" s="332"/>
      <c r="AU532" s="332"/>
      <c r="AV532" s="332"/>
      <c r="AW532" s="332"/>
      <c r="AX532" s="243"/>
      <c r="AY532" s="1055">
        <f t="shared" si="869"/>
        <v>0</v>
      </c>
    </row>
    <row r="533" spans="1:51" outlineLevel="1">
      <c r="A533" s="402">
        <v>32</v>
      </c>
      <c r="B533" s="335" t="s">
        <v>361</v>
      </c>
      <c r="C533" s="228" t="s">
        <v>313</v>
      </c>
      <c r="D533" s="232">
        <v>1674645</v>
      </c>
      <c r="E533" s="232">
        <v>1525226</v>
      </c>
      <c r="F533" s="232">
        <v>1525226</v>
      </c>
      <c r="G533" s="232">
        <v>1326157</v>
      </c>
      <c r="H533" s="232">
        <v>1326157</v>
      </c>
      <c r="I533" s="232">
        <v>1004382</v>
      </c>
      <c r="J533" s="232">
        <v>1004382</v>
      </c>
      <c r="K533" s="232">
        <v>1004382</v>
      </c>
      <c r="L533" s="232">
        <v>1004382</v>
      </c>
      <c r="M533" s="232">
        <v>1004382</v>
      </c>
      <c r="N533" s="232">
        <v>423791</v>
      </c>
      <c r="O533" s="232">
        <v>47691</v>
      </c>
      <c r="P533" s="232">
        <v>4484</v>
      </c>
      <c r="Q533" s="930">
        <f>'Veridian Savings Persistence'!CV445</f>
        <v>4484</v>
      </c>
      <c r="R533" s="930">
        <f>'Veridian Savings Persistence'!CW445</f>
        <v>4484</v>
      </c>
      <c r="S533" s="930"/>
      <c r="T533" s="930"/>
      <c r="U533" s="232">
        <v>12</v>
      </c>
      <c r="V533" s="232">
        <v>275</v>
      </c>
      <c r="W533" s="232">
        <v>258</v>
      </c>
      <c r="X533" s="232">
        <v>258</v>
      </c>
      <c r="Y533" s="232">
        <v>227</v>
      </c>
      <c r="Z533" s="232">
        <v>227</v>
      </c>
      <c r="AA533" s="232">
        <v>116</v>
      </c>
      <c r="AB533" s="232">
        <v>116</v>
      </c>
      <c r="AC533" s="232">
        <v>116</v>
      </c>
      <c r="AD533" s="232">
        <v>116</v>
      </c>
      <c r="AE533" s="232">
        <v>116</v>
      </c>
      <c r="AF533" s="232">
        <v>46</v>
      </c>
      <c r="AG533" s="232">
        <v>4</v>
      </c>
      <c r="AH533" s="232">
        <v>0</v>
      </c>
      <c r="AI533" s="232">
        <v>0</v>
      </c>
      <c r="AJ533" s="333">
        <f>'3-a. VRZ Rate Class Alloc.'!P420</f>
        <v>0</v>
      </c>
      <c r="AK533" s="333">
        <f>'3-a. VRZ Rate Class Alloc.'!Q420</f>
        <v>0</v>
      </c>
      <c r="AL533" s="333">
        <f>'3-a. VRZ Rate Class Alloc.'!R420</f>
        <v>5.4055420333659005E-3</v>
      </c>
      <c r="AM533" s="333">
        <f>'3-a. VRZ Rate Class Alloc.'!S420</f>
        <v>0</v>
      </c>
      <c r="AN533" s="333">
        <f>'3-a. VRZ Rate Class Alloc.'!T420</f>
        <v>0.99459445796663404</v>
      </c>
      <c r="AO533" s="317"/>
      <c r="AP533" s="317"/>
      <c r="AQ533" s="322"/>
      <c r="AR533" s="322"/>
      <c r="AS533" s="322"/>
      <c r="AT533" s="322"/>
      <c r="AU533" s="322"/>
      <c r="AV533" s="322"/>
      <c r="AW533" s="322"/>
      <c r="AX533" s="233">
        <f>SUM(AJ533:AW533)</f>
        <v>0.99999999999999989</v>
      </c>
      <c r="AY533" s="1055">
        <f t="shared" si="869"/>
        <v>0.99999999999999989</v>
      </c>
    </row>
    <row r="534" spans="1:51" outlineLevel="1">
      <c r="A534" s="402"/>
      <c r="B534" s="338" t="s">
        <v>438</v>
      </c>
      <c r="C534" s="228" t="s">
        <v>315</v>
      </c>
      <c r="D534" s="232">
        <v>3795670.0649521649</v>
      </c>
      <c r="E534" s="232">
        <f>D534+($G534-$D534)/3</f>
        <v>3795670.0649521649</v>
      </c>
      <c r="F534" s="232">
        <f>E534+($G534-$D534)/3</f>
        <v>3795670.0649521649</v>
      </c>
      <c r="G534" s="232">
        <v>3795670.0649521649</v>
      </c>
      <c r="H534" s="232">
        <f t="shared" ref="H534:Q534" si="936">H533/G533*G534</f>
        <v>3795670.0649521649</v>
      </c>
      <c r="I534" s="232">
        <f t="shared" si="936"/>
        <v>2874699.369061721</v>
      </c>
      <c r="J534" s="232">
        <f t="shared" si="936"/>
        <v>2874699.369061721</v>
      </c>
      <c r="K534" s="232">
        <f t="shared" si="936"/>
        <v>2874699.369061721</v>
      </c>
      <c r="L534" s="232">
        <f t="shared" si="936"/>
        <v>2874699.369061721</v>
      </c>
      <c r="M534" s="232">
        <f t="shared" si="936"/>
        <v>2874699.369061721</v>
      </c>
      <c r="N534" s="232">
        <f t="shared" si="936"/>
        <v>1212956.544735007</v>
      </c>
      <c r="O534" s="232">
        <f t="shared" si="936"/>
        <v>136499.14834188839</v>
      </c>
      <c r="P534" s="232">
        <f t="shared" si="936"/>
        <v>12833.91376077305</v>
      </c>
      <c r="Q534" s="930">
        <f t="shared" si="936"/>
        <v>12833.91376077305</v>
      </c>
      <c r="R534" s="930">
        <f t="shared" ref="R534" si="937">R533/Q533*Q534</f>
        <v>12833.91376077305</v>
      </c>
      <c r="S534" s="930"/>
      <c r="T534" s="930"/>
      <c r="U534" s="232">
        <f>U533</f>
        <v>12</v>
      </c>
      <c r="V534" s="232">
        <f t="shared" ref="V534:AI534" si="938">V533/D533*D534</f>
        <v>623.30181492904194</v>
      </c>
      <c r="W534" s="232">
        <f t="shared" si="938"/>
        <v>642.05755524601511</v>
      </c>
      <c r="X534" s="232">
        <f t="shared" si="938"/>
        <v>642.05755524601511</v>
      </c>
      <c r="Y534" s="232">
        <f t="shared" si="938"/>
        <v>649.70972874564734</v>
      </c>
      <c r="Z534" s="232">
        <f t="shared" si="938"/>
        <v>649.70972874564734</v>
      </c>
      <c r="AA534" s="232">
        <f t="shared" si="938"/>
        <v>332.01025786121181</v>
      </c>
      <c r="AB534" s="232">
        <f t="shared" si="938"/>
        <v>332.01025786121181</v>
      </c>
      <c r="AC534" s="232">
        <f t="shared" si="938"/>
        <v>332.01025786121181</v>
      </c>
      <c r="AD534" s="232">
        <f t="shared" si="938"/>
        <v>332.01025786121181</v>
      </c>
      <c r="AE534" s="232">
        <f t="shared" si="938"/>
        <v>332.01025786121181</v>
      </c>
      <c r="AF534" s="232">
        <f t="shared" si="938"/>
        <v>131.65924018634263</v>
      </c>
      <c r="AG534" s="232">
        <f t="shared" si="938"/>
        <v>11.448629581421098</v>
      </c>
      <c r="AH534" s="232">
        <f t="shared" si="938"/>
        <v>0</v>
      </c>
      <c r="AI534" s="232">
        <f t="shared" si="938"/>
        <v>0</v>
      </c>
      <c r="AJ534" s="318">
        <f>AJ533</f>
        <v>0</v>
      </c>
      <c r="AK534" s="318">
        <f t="shared" ref="AK534:AW534" si="939">AK533</f>
        <v>0</v>
      </c>
      <c r="AL534" s="318">
        <f t="shared" si="939"/>
        <v>5.4055420333659005E-3</v>
      </c>
      <c r="AM534" s="318">
        <f t="shared" si="939"/>
        <v>0</v>
      </c>
      <c r="AN534" s="318">
        <f t="shared" si="939"/>
        <v>0.99459445796663404</v>
      </c>
      <c r="AO534" s="318">
        <f t="shared" si="939"/>
        <v>0</v>
      </c>
      <c r="AP534" s="318">
        <f t="shared" si="939"/>
        <v>0</v>
      </c>
      <c r="AQ534" s="318">
        <f t="shared" si="939"/>
        <v>0</v>
      </c>
      <c r="AR534" s="318">
        <f t="shared" si="939"/>
        <v>0</v>
      </c>
      <c r="AS534" s="318">
        <f t="shared" si="939"/>
        <v>0</v>
      </c>
      <c r="AT534" s="318">
        <f t="shared" si="939"/>
        <v>0</v>
      </c>
      <c r="AU534" s="318">
        <f t="shared" si="939"/>
        <v>0</v>
      </c>
      <c r="AV534" s="318">
        <f t="shared" si="939"/>
        <v>0</v>
      </c>
      <c r="AW534" s="318">
        <f t="shared" si="939"/>
        <v>0</v>
      </c>
      <c r="AX534" s="243"/>
      <c r="AY534" s="1055">
        <f t="shared" si="869"/>
        <v>0.99999999999999989</v>
      </c>
    </row>
    <row r="535" spans="1:51" outlineLevel="1">
      <c r="A535" s="402"/>
      <c r="B535" s="335"/>
      <c r="C535" s="228"/>
      <c r="D535" s="228"/>
      <c r="E535" s="228"/>
      <c r="F535" s="228"/>
      <c r="G535" s="228"/>
      <c r="H535" s="228"/>
      <c r="I535" s="228"/>
      <c r="J535" s="228"/>
      <c r="K535" s="228"/>
      <c r="L535" s="228"/>
      <c r="M535" s="228"/>
      <c r="N535" s="228"/>
      <c r="O535" s="228"/>
      <c r="P535" s="228"/>
      <c r="Q535" s="933"/>
      <c r="R535" s="933"/>
      <c r="S535" s="933"/>
      <c r="T535" s="933"/>
      <c r="U535" s="228"/>
      <c r="V535" s="228"/>
      <c r="W535" s="228"/>
      <c r="X535" s="228"/>
      <c r="Y535" s="228"/>
      <c r="Z535" s="228"/>
      <c r="AA535" s="228"/>
      <c r="AB535" s="228"/>
      <c r="AC535" s="228"/>
      <c r="AD535" s="228"/>
      <c r="AE535" s="228"/>
      <c r="AF535" s="228"/>
      <c r="AG535" s="228"/>
      <c r="AH535" s="228"/>
      <c r="AI535" s="228"/>
      <c r="AJ535" s="319"/>
      <c r="AK535" s="332"/>
      <c r="AL535" s="332"/>
      <c r="AM535" s="332"/>
      <c r="AN535" s="332"/>
      <c r="AO535" s="332"/>
      <c r="AP535" s="332"/>
      <c r="AQ535" s="332"/>
      <c r="AR535" s="332"/>
      <c r="AS535" s="332"/>
      <c r="AT535" s="332"/>
      <c r="AU535" s="332"/>
      <c r="AV535" s="332"/>
      <c r="AW535" s="332"/>
      <c r="AX535" s="243"/>
      <c r="AY535" s="1055">
        <f t="shared" si="869"/>
        <v>0</v>
      </c>
    </row>
    <row r="536" spans="1:51" ht="15.75" outlineLevel="1">
      <c r="A536" s="402"/>
      <c r="B536" s="383" t="s">
        <v>445</v>
      </c>
      <c r="C536" s="228"/>
      <c r="D536" s="228"/>
      <c r="E536" s="228"/>
      <c r="F536" s="228"/>
      <c r="G536" s="228"/>
      <c r="H536" s="228"/>
      <c r="I536" s="228"/>
      <c r="J536" s="228"/>
      <c r="K536" s="228"/>
      <c r="L536" s="228"/>
      <c r="M536" s="228"/>
      <c r="N536" s="228"/>
      <c r="O536" s="228"/>
      <c r="P536" s="228"/>
      <c r="Q536" s="933"/>
      <c r="R536" s="933"/>
      <c r="S536" s="933"/>
      <c r="T536" s="933"/>
      <c r="U536" s="228"/>
      <c r="V536" s="228"/>
      <c r="W536" s="228"/>
      <c r="X536" s="228"/>
      <c r="Y536" s="228"/>
      <c r="Z536" s="228"/>
      <c r="AA536" s="228"/>
      <c r="AB536" s="228"/>
      <c r="AC536" s="228"/>
      <c r="AD536" s="228"/>
      <c r="AE536" s="228"/>
      <c r="AF536" s="228"/>
      <c r="AG536" s="228"/>
      <c r="AH536" s="228"/>
      <c r="AI536" s="228"/>
      <c r="AJ536" s="319"/>
      <c r="AK536" s="332"/>
      <c r="AL536" s="332"/>
      <c r="AM536" s="332"/>
      <c r="AN536" s="332"/>
      <c r="AO536" s="332"/>
      <c r="AP536" s="332"/>
      <c r="AQ536" s="332"/>
      <c r="AR536" s="332"/>
      <c r="AS536" s="332"/>
      <c r="AT536" s="332"/>
      <c r="AU536" s="332"/>
      <c r="AV536" s="332"/>
      <c r="AW536" s="332"/>
      <c r="AX536" s="243"/>
      <c r="AY536" s="1055">
        <f t="shared" si="869"/>
        <v>0</v>
      </c>
    </row>
    <row r="537" spans="1:51" ht="30" outlineLevel="1">
      <c r="A537" s="402">
        <v>33</v>
      </c>
      <c r="B537" s="335" t="s">
        <v>446</v>
      </c>
      <c r="C537" s="228" t="s">
        <v>313</v>
      </c>
      <c r="D537" s="232">
        <v>157854</v>
      </c>
      <c r="E537" s="232">
        <v>157854</v>
      </c>
      <c r="F537" s="232">
        <v>157854</v>
      </c>
      <c r="G537" s="232">
        <v>157854</v>
      </c>
      <c r="H537" s="232">
        <v>157854</v>
      </c>
      <c r="I537" s="232">
        <v>0</v>
      </c>
      <c r="J537" s="232">
        <v>0</v>
      </c>
      <c r="K537" s="232">
        <v>0</v>
      </c>
      <c r="L537" s="232">
        <v>0</v>
      </c>
      <c r="M537" s="232">
        <v>0</v>
      </c>
      <c r="N537" s="232">
        <v>0</v>
      </c>
      <c r="O537" s="232">
        <v>0</v>
      </c>
      <c r="P537" s="232">
        <v>0</v>
      </c>
      <c r="Q537" s="930"/>
      <c r="R537" s="930"/>
      <c r="S537" s="930"/>
      <c r="T537" s="930"/>
      <c r="U537" s="232">
        <v>12</v>
      </c>
      <c r="V537" s="232">
        <v>0</v>
      </c>
      <c r="W537" s="232">
        <v>0</v>
      </c>
      <c r="X537" s="232">
        <v>0</v>
      </c>
      <c r="Y537" s="232">
        <v>0</v>
      </c>
      <c r="Z537" s="232">
        <v>0</v>
      </c>
      <c r="AA537" s="232">
        <v>0</v>
      </c>
      <c r="AB537" s="232">
        <v>0</v>
      </c>
      <c r="AC537" s="232">
        <v>0</v>
      </c>
      <c r="AD537" s="232">
        <v>0</v>
      </c>
      <c r="AE537" s="232">
        <v>0</v>
      </c>
      <c r="AF537" s="232">
        <v>0</v>
      </c>
      <c r="AG537" s="232">
        <v>0</v>
      </c>
      <c r="AH537" s="232">
        <v>0</v>
      </c>
      <c r="AI537" s="232">
        <v>0</v>
      </c>
      <c r="AJ537" s="333"/>
      <c r="AK537" s="317"/>
      <c r="AL537" s="317"/>
      <c r="AM537" s="317"/>
      <c r="AN537" s="317">
        <v>1</v>
      </c>
      <c r="AO537" s="317"/>
      <c r="AP537" s="317"/>
      <c r="AQ537" s="322"/>
      <c r="AR537" s="322"/>
      <c r="AS537" s="322"/>
      <c r="AT537" s="322"/>
      <c r="AU537" s="322"/>
      <c r="AV537" s="322"/>
      <c r="AW537" s="322"/>
      <c r="AX537" s="233">
        <f>SUM(AJ537:AW537)</f>
        <v>1</v>
      </c>
      <c r="AY537" s="1055">
        <f t="shared" si="869"/>
        <v>1</v>
      </c>
    </row>
    <row r="538" spans="1:51" outlineLevel="1">
      <c r="A538" s="402"/>
      <c r="B538" s="338" t="s">
        <v>438</v>
      </c>
      <c r="C538" s="228" t="s">
        <v>315</v>
      </c>
      <c r="D538" s="232"/>
      <c r="E538" s="232"/>
      <c r="F538" s="232"/>
      <c r="G538" s="232"/>
      <c r="H538" s="232"/>
      <c r="I538" s="232"/>
      <c r="J538" s="232"/>
      <c r="K538" s="232"/>
      <c r="L538" s="232"/>
      <c r="M538" s="232"/>
      <c r="N538" s="232"/>
      <c r="O538" s="232"/>
      <c r="P538" s="232"/>
      <c r="Q538" s="930"/>
      <c r="R538" s="930"/>
      <c r="S538" s="930"/>
      <c r="T538" s="930"/>
      <c r="U538" s="232">
        <f>U537</f>
        <v>12</v>
      </c>
      <c r="V538" s="232"/>
      <c r="W538" s="232"/>
      <c r="X538" s="232"/>
      <c r="Y538" s="232"/>
      <c r="Z538" s="232"/>
      <c r="AA538" s="232"/>
      <c r="AB538" s="232"/>
      <c r="AC538" s="232"/>
      <c r="AD538" s="232"/>
      <c r="AE538" s="232"/>
      <c r="AF538" s="232"/>
      <c r="AG538" s="232"/>
      <c r="AH538" s="232"/>
      <c r="AI538" s="232"/>
      <c r="AJ538" s="318">
        <f>AJ537</f>
        <v>0</v>
      </c>
      <c r="AK538" s="318">
        <f t="shared" ref="AK538:AW538" si="940">AK537</f>
        <v>0</v>
      </c>
      <c r="AL538" s="318">
        <f t="shared" si="940"/>
        <v>0</v>
      </c>
      <c r="AM538" s="318">
        <f t="shared" si="940"/>
        <v>0</v>
      </c>
      <c r="AN538" s="318">
        <f t="shared" si="940"/>
        <v>1</v>
      </c>
      <c r="AO538" s="318">
        <f t="shared" si="940"/>
        <v>0</v>
      </c>
      <c r="AP538" s="318">
        <f t="shared" si="940"/>
        <v>0</v>
      </c>
      <c r="AQ538" s="318">
        <f t="shared" si="940"/>
        <v>0</v>
      </c>
      <c r="AR538" s="318">
        <f t="shared" si="940"/>
        <v>0</v>
      </c>
      <c r="AS538" s="318">
        <f t="shared" si="940"/>
        <v>0</v>
      </c>
      <c r="AT538" s="318">
        <f t="shared" si="940"/>
        <v>0</v>
      </c>
      <c r="AU538" s="318">
        <f t="shared" si="940"/>
        <v>0</v>
      </c>
      <c r="AV538" s="318">
        <f t="shared" si="940"/>
        <v>0</v>
      </c>
      <c r="AW538" s="318">
        <f t="shared" si="940"/>
        <v>0</v>
      </c>
      <c r="AX538" s="243"/>
      <c r="AY538" s="1055">
        <f t="shared" si="869"/>
        <v>1</v>
      </c>
    </row>
    <row r="539" spans="1:51" outlineLevel="1">
      <c r="A539" s="402"/>
      <c r="B539" s="335"/>
      <c r="C539" s="228"/>
      <c r="D539" s="228"/>
      <c r="E539" s="228"/>
      <c r="F539" s="228"/>
      <c r="G539" s="228"/>
      <c r="H539" s="228"/>
      <c r="I539" s="228"/>
      <c r="J539" s="228"/>
      <c r="K539" s="228"/>
      <c r="L539" s="228"/>
      <c r="M539" s="228"/>
      <c r="N539" s="228"/>
      <c r="O539" s="228"/>
      <c r="P539" s="228"/>
      <c r="Q539" s="933"/>
      <c r="R539" s="933"/>
      <c r="S539" s="933"/>
      <c r="T539" s="933"/>
      <c r="U539" s="228"/>
      <c r="V539" s="228"/>
      <c r="W539" s="228"/>
      <c r="X539" s="228"/>
      <c r="Y539" s="228"/>
      <c r="Z539" s="228"/>
      <c r="AA539" s="228"/>
      <c r="AB539" s="228"/>
      <c r="AC539" s="228"/>
      <c r="AD539" s="228"/>
      <c r="AE539" s="228"/>
      <c r="AF539" s="228"/>
      <c r="AG539" s="228"/>
      <c r="AH539" s="228"/>
      <c r="AI539" s="228"/>
      <c r="AJ539" s="319"/>
      <c r="AK539" s="332"/>
      <c r="AL539" s="332"/>
      <c r="AM539" s="332"/>
      <c r="AN539" s="332"/>
      <c r="AO539" s="332"/>
      <c r="AP539" s="332"/>
      <c r="AQ539" s="332"/>
      <c r="AR539" s="332"/>
      <c r="AS539" s="332"/>
      <c r="AT539" s="332"/>
      <c r="AU539" s="332"/>
      <c r="AV539" s="332"/>
      <c r="AW539" s="332"/>
      <c r="AX539" s="243"/>
      <c r="AY539" s="1055">
        <f t="shared" si="869"/>
        <v>0</v>
      </c>
    </row>
    <row r="540" spans="1:51" hidden="1" outlineLevel="1">
      <c r="A540" s="402">
        <v>34</v>
      </c>
      <c r="B540" s="335" t="s">
        <v>403</v>
      </c>
      <c r="C540" s="228" t="s">
        <v>313</v>
      </c>
      <c r="D540" s="232"/>
      <c r="E540" s="232"/>
      <c r="F540" s="232"/>
      <c r="G540" s="232"/>
      <c r="H540" s="232"/>
      <c r="I540" s="232"/>
      <c r="J540" s="232"/>
      <c r="K540" s="232"/>
      <c r="L540" s="232"/>
      <c r="M540" s="232"/>
      <c r="N540" s="232"/>
      <c r="O540" s="232"/>
      <c r="P540" s="232"/>
      <c r="Q540" s="930"/>
      <c r="R540" s="930"/>
      <c r="S540" s="930"/>
      <c r="T540" s="930"/>
      <c r="U540" s="232">
        <v>0</v>
      </c>
      <c r="V540" s="232"/>
      <c r="W540" s="232"/>
      <c r="X540" s="232"/>
      <c r="Y540" s="232"/>
      <c r="Z540" s="232"/>
      <c r="AA540" s="232"/>
      <c r="AB540" s="232"/>
      <c r="AC540" s="232"/>
      <c r="AD540" s="232"/>
      <c r="AE540" s="232"/>
      <c r="AF540" s="232"/>
      <c r="AG540" s="232"/>
      <c r="AH540" s="232"/>
      <c r="AI540" s="564"/>
      <c r="AJ540" s="333"/>
      <c r="AK540" s="317"/>
      <c r="AL540" s="317"/>
      <c r="AM540" s="317"/>
      <c r="AN540" s="317"/>
      <c r="AO540" s="317"/>
      <c r="AP540" s="317"/>
      <c r="AQ540" s="322"/>
      <c r="AR540" s="322"/>
      <c r="AS540" s="322"/>
      <c r="AT540" s="322"/>
      <c r="AU540" s="322"/>
      <c r="AV540" s="322"/>
      <c r="AW540" s="322"/>
      <c r="AX540" s="233">
        <f>SUM(AJ540:AW540)</f>
        <v>0</v>
      </c>
      <c r="AY540" s="1055">
        <f t="shared" si="869"/>
        <v>0</v>
      </c>
    </row>
    <row r="541" spans="1:51" hidden="1" outlineLevel="1">
      <c r="A541" s="402"/>
      <c r="B541" s="338" t="s">
        <v>438</v>
      </c>
      <c r="C541" s="228" t="s">
        <v>315</v>
      </c>
      <c r="D541" s="232"/>
      <c r="E541" s="232"/>
      <c r="F541" s="232"/>
      <c r="G541" s="232"/>
      <c r="H541" s="232"/>
      <c r="I541" s="232"/>
      <c r="J541" s="232"/>
      <c r="K541" s="232"/>
      <c r="L541" s="232"/>
      <c r="M541" s="232"/>
      <c r="N541" s="232"/>
      <c r="O541" s="232"/>
      <c r="P541" s="232"/>
      <c r="Q541" s="930"/>
      <c r="R541" s="930"/>
      <c r="S541" s="930"/>
      <c r="T541" s="930"/>
      <c r="U541" s="232">
        <f>U540</f>
        <v>0</v>
      </c>
      <c r="V541" s="232"/>
      <c r="W541" s="232"/>
      <c r="X541" s="232"/>
      <c r="Y541" s="232"/>
      <c r="Z541" s="232"/>
      <c r="AA541" s="232"/>
      <c r="AB541" s="232"/>
      <c r="AC541" s="232"/>
      <c r="AD541" s="232"/>
      <c r="AE541" s="232"/>
      <c r="AF541" s="232"/>
      <c r="AG541" s="232"/>
      <c r="AH541" s="232"/>
      <c r="AI541" s="564"/>
      <c r="AJ541" s="318">
        <f>AJ540</f>
        <v>0</v>
      </c>
      <c r="AK541" s="318">
        <f t="shared" ref="AK541" si="941">AK540</f>
        <v>0</v>
      </c>
      <c r="AL541" s="318">
        <f t="shared" ref="AL541" si="942">AL540</f>
        <v>0</v>
      </c>
      <c r="AM541" s="318">
        <f t="shared" ref="AM541" si="943">AM540</f>
        <v>0</v>
      </c>
      <c r="AN541" s="318">
        <f t="shared" ref="AN541" si="944">AN540</f>
        <v>0</v>
      </c>
      <c r="AO541" s="318">
        <f t="shared" ref="AO541" si="945">AO540</f>
        <v>0</v>
      </c>
      <c r="AP541" s="318">
        <f t="shared" ref="AP541" si="946">AP540</f>
        <v>0</v>
      </c>
      <c r="AQ541" s="318">
        <f t="shared" ref="AQ541" si="947">AQ540</f>
        <v>0</v>
      </c>
      <c r="AR541" s="318">
        <f t="shared" ref="AR541" si="948">AR540</f>
        <v>0</v>
      </c>
      <c r="AS541" s="318">
        <f t="shared" ref="AS541" si="949">AS540</f>
        <v>0</v>
      </c>
      <c r="AT541" s="318">
        <f t="shared" ref="AT541" si="950">AT540</f>
        <v>0</v>
      </c>
      <c r="AU541" s="318">
        <f t="shared" ref="AU541" si="951">AU540</f>
        <v>0</v>
      </c>
      <c r="AV541" s="318">
        <f t="shared" ref="AV541" si="952">AV540</f>
        <v>0</v>
      </c>
      <c r="AW541" s="318">
        <f t="shared" ref="AW541" si="953">AW540</f>
        <v>0</v>
      </c>
      <c r="AX541" s="243"/>
      <c r="AY541" s="1055">
        <f t="shared" si="869"/>
        <v>0</v>
      </c>
    </row>
    <row r="542" spans="1:51" hidden="1" outlineLevel="1">
      <c r="A542" s="402"/>
      <c r="B542" s="335"/>
      <c r="C542" s="228"/>
      <c r="D542" s="228"/>
      <c r="E542" s="228"/>
      <c r="F542" s="228"/>
      <c r="G542" s="228"/>
      <c r="H542" s="228"/>
      <c r="I542" s="228"/>
      <c r="J542" s="228"/>
      <c r="K542" s="228"/>
      <c r="L542" s="228"/>
      <c r="M542" s="228"/>
      <c r="N542" s="228"/>
      <c r="O542" s="228"/>
      <c r="P542" s="228"/>
      <c r="Q542" s="933"/>
      <c r="R542" s="933"/>
      <c r="S542" s="933"/>
      <c r="T542" s="933"/>
      <c r="U542" s="228"/>
      <c r="V542" s="228"/>
      <c r="W542" s="228"/>
      <c r="X542" s="228"/>
      <c r="Y542" s="228"/>
      <c r="Z542" s="228"/>
      <c r="AA542" s="228"/>
      <c r="AB542" s="228"/>
      <c r="AC542" s="228"/>
      <c r="AD542" s="228"/>
      <c r="AE542" s="228"/>
      <c r="AF542" s="228"/>
      <c r="AG542" s="228"/>
      <c r="AH542" s="228"/>
      <c r="AI542" s="228"/>
      <c r="AJ542" s="319"/>
      <c r="AK542" s="332"/>
      <c r="AL542" s="332"/>
      <c r="AM542" s="332"/>
      <c r="AN542" s="332"/>
      <c r="AO542" s="332"/>
      <c r="AP542" s="332"/>
      <c r="AQ542" s="332"/>
      <c r="AR542" s="332"/>
      <c r="AS542" s="332"/>
      <c r="AT542" s="332"/>
      <c r="AU542" s="332"/>
      <c r="AV542" s="332"/>
      <c r="AW542" s="332"/>
      <c r="AX542" s="243"/>
      <c r="AY542" s="1055">
        <f t="shared" si="869"/>
        <v>0</v>
      </c>
    </row>
    <row r="543" spans="1:51" hidden="1" outlineLevel="1">
      <c r="A543" s="402">
        <v>35</v>
      </c>
      <c r="B543" s="335" t="s">
        <v>404</v>
      </c>
      <c r="C543" s="228" t="s">
        <v>313</v>
      </c>
      <c r="D543" s="232"/>
      <c r="E543" s="232"/>
      <c r="F543" s="232"/>
      <c r="G543" s="232"/>
      <c r="H543" s="232"/>
      <c r="I543" s="232"/>
      <c r="J543" s="232"/>
      <c r="K543" s="232"/>
      <c r="L543" s="232"/>
      <c r="M543" s="232"/>
      <c r="N543" s="232"/>
      <c r="O543" s="232"/>
      <c r="P543" s="232"/>
      <c r="Q543" s="930"/>
      <c r="R543" s="930"/>
      <c r="S543" s="930"/>
      <c r="T543" s="930"/>
      <c r="U543" s="232">
        <v>0</v>
      </c>
      <c r="V543" s="232"/>
      <c r="W543" s="232"/>
      <c r="X543" s="232"/>
      <c r="Y543" s="232"/>
      <c r="Z543" s="232"/>
      <c r="AA543" s="232"/>
      <c r="AB543" s="232"/>
      <c r="AC543" s="232"/>
      <c r="AD543" s="232"/>
      <c r="AE543" s="232"/>
      <c r="AF543" s="232"/>
      <c r="AG543" s="232"/>
      <c r="AH543" s="232"/>
      <c r="AI543" s="564"/>
      <c r="AJ543" s="333"/>
      <c r="AK543" s="317"/>
      <c r="AL543" s="317"/>
      <c r="AM543" s="317"/>
      <c r="AN543" s="317"/>
      <c r="AO543" s="317"/>
      <c r="AP543" s="317"/>
      <c r="AQ543" s="322"/>
      <c r="AR543" s="322"/>
      <c r="AS543" s="322"/>
      <c r="AT543" s="322"/>
      <c r="AU543" s="322"/>
      <c r="AV543" s="322"/>
      <c r="AW543" s="322"/>
      <c r="AX543" s="233">
        <f>SUM(AJ543:AW543)</f>
        <v>0</v>
      </c>
      <c r="AY543" s="1055">
        <f t="shared" si="869"/>
        <v>0</v>
      </c>
    </row>
    <row r="544" spans="1:51" hidden="1" outlineLevel="1">
      <c r="A544" s="402"/>
      <c r="B544" s="338" t="s">
        <v>438</v>
      </c>
      <c r="C544" s="228" t="s">
        <v>315</v>
      </c>
      <c r="D544" s="232"/>
      <c r="E544" s="232"/>
      <c r="F544" s="232"/>
      <c r="G544" s="232"/>
      <c r="H544" s="232"/>
      <c r="I544" s="232"/>
      <c r="J544" s="232"/>
      <c r="K544" s="232"/>
      <c r="L544" s="232"/>
      <c r="M544" s="232"/>
      <c r="N544" s="232"/>
      <c r="O544" s="232"/>
      <c r="P544" s="232"/>
      <c r="Q544" s="930"/>
      <c r="R544" s="930"/>
      <c r="S544" s="930"/>
      <c r="T544" s="930"/>
      <c r="U544" s="232">
        <f>U543</f>
        <v>0</v>
      </c>
      <c r="V544" s="232"/>
      <c r="W544" s="232"/>
      <c r="X544" s="232"/>
      <c r="Y544" s="232"/>
      <c r="Z544" s="232"/>
      <c r="AA544" s="232"/>
      <c r="AB544" s="232"/>
      <c r="AC544" s="232"/>
      <c r="AD544" s="232"/>
      <c r="AE544" s="232"/>
      <c r="AF544" s="232"/>
      <c r="AG544" s="232"/>
      <c r="AH544" s="232"/>
      <c r="AI544" s="564"/>
      <c r="AJ544" s="318">
        <f>AJ543</f>
        <v>0</v>
      </c>
      <c r="AK544" s="318">
        <f t="shared" ref="AK544" si="954">AK543</f>
        <v>0</v>
      </c>
      <c r="AL544" s="318">
        <f t="shared" ref="AL544" si="955">AL543</f>
        <v>0</v>
      </c>
      <c r="AM544" s="318">
        <f t="shared" ref="AM544" si="956">AM543</f>
        <v>0</v>
      </c>
      <c r="AN544" s="318">
        <f t="shared" ref="AN544" si="957">AN543</f>
        <v>0</v>
      </c>
      <c r="AO544" s="318">
        <f t="shared" ref="AO544" si="958">AO543</f>
        <v>0</v>
      </c>
      <c r="AP544" s="318">
        <f t="shared" ref="AP544" si="959">AP543</f>
        <v>0</v>
      </c>
      <c r="AQ544" s="318">
        <f t="shared" ref="AQ544" si="960">AQ543</f>
        <v>0</v>
      </c>
      <c r="AR544" s="318">
        <f t="shared" ref="AR544" si="961">AR543</f>
        <v>0</v>
      </c>
      <c r="AS544" s="318">
        <f t="shared" ref="AS544" si="962">AS543</f>
        <v>0</v>
      </c>
      <c r="AT544" s="318">
        <f t="shared" ref="AT544" si="963">AT543</f>
        <v>0</v>
      </c>
      <c r="AU544" s="318">
        <f t="shared" ref="AU544" si="964">AU543</f>
        <v>0</v>
      </c>
      <c r="AV544" s="318">
        <f t="shared" ref="AV544" si="965">AV543</f>
        <v>0</v>
      </c>
      <c r="AW544" s="318">
        <f t="shared" ref="AW544" si="966">AW543</f>
        <v>0</v>
      </c>
      <c r="AX544" s="243"/>
      <c r="AY544" s="1055">
        <f t="shared" si="869"/>
        <v>0</v>
      </c>
    </row>
    <row r="545" spans="1:51" hidden="1" outlineLevel="1">
      <c r="A545" s="402"/>
      <c r="B545" s="338"/>
      <c r="C545" s="228"/>
      <c r="D545" s="228"/>
      <c r="E545" s="228"/>
      <c r="F545" s="228"/>
      <c r="G545" s="228"/>
      <c r="H545" s="228"/>
      <c r="I545" s="228"/>
      <c r="J545" s="228"/>
      <c r="K545" s="228"/>
      <c r="L545" s="228"/>
      <c r="M545" s="228"/>
      <c r="N545" s="228"/>
      <c r="O545" s="228"/>
      <c r="P545" s="228"/>
      <c r="Q545" s="933"/>
      <c r="R545" s="933"/>
      <c r="S545" s="933"/>
      <c r="T545" s="933"/>
      <c r="U545" s="228"/>
      <c r="V545" s="228"/>
      <c r="W545" s="228"/>
      <c r="X545" s="228"/>
      <c r="Y545" s="228"/>
      <c r="Z545" s="228"/>
      <c r="AA545" s="228"/>
      <c r="AB545" s="228"/>
      <c r="AC545" s="228"/>
      <c r="AD545" s="228"/>
      <c r="AE545" s="228"/>
      <c r="AF545" s="228"/>
      <c r="AG545" s="228"/>
      <c r="AH545" s="228"/>
      <c r="AI545" s="228"/>
      <c r="AJ545" s="319"/>
      <c r="AK545" s="332"/>
      <c r="AL545" s="332"/>
      <c r="AM545" s="332"/>
      <c r="AN545" s="332"/>
      <c r="AO545" s="332"/>
      <c r="AP545" s="332"/>
      <c r="AQ545" s="332"/>
      <c r="AR545" s="332"/>
      <c r="AS545" s="332"/>
      <c r="AT545" s="332"/>
      <c r="AU545" s="332"/>
      <c r="AV545" s="332"/>
      <c r="AW545" s="332"/>
      <c r="AX545" s="243"/>
      <c r="AY545" s="1055">
        <f t="shared" si="869"/>
        <v>0</v>
      </c>
    </row>
    <row r="546" spans="1:51" ht="15.75" outlineLevel="1">
      <c r="A546" s="402"/>
      <c r="B546" s="383" t="s">
        <v>447</v>
      </c>
      <c r="C546" s="228"/>
      <c r="D546" s="228"/>
      <c r="E546" s="228"/>
      <c r="F546" s="228"/>
      <c r="G546" s="228"/>
      <c r="H546" s="228"/>
      <c r="I546" s="228"/>
      <c r="J546" s="228"/>
      <c r="K546" s="228"/>
      <c r="L546" s="228"/>
      <c r="M546" s="228"/>
      <c r="N546" s="228"/>
      <c r="O546" s="228"/>
      <c r="P546" s="228"/>
      <c r="Q546" s="933"/>
      <c r="R546" s="933"/>
      <c r="S546" s="933"/>
      <c r="T546" s="933"/>
      <c r="U546" s="228"/>
      <c r="V546" s="228"/>
      <c r="W546" s="228"/>
      <c r="X546" s="228"/>
      <c r="Y546" s="228"/>
      <c r="Z546" s="228"/>
      <c r="AA546" s="228"/>
      <c r="AB546" s="228"/>
      <c r="AC546" s="228"/>
      <c r="AD546" s="228"/>
      <c r="AE546" s="228"/>
      <c r="AF546" s="228"/>
      <c r="AG546" s="228"/>
      <c r="AH546" s="228"/>
      <c r="AI546" s="228"/>
      <c r="AJ546" s="319"/>
      <c r="AK546" s="332"/>
      <c r="AL546" s="332"/>
      <c r="AM546" s="332"/>
      <c r="AN546" s="332"/>
      <c r="AO546" s="332"/>
      <c r="AP546" s="332"/>
      <c r="AQ546" s="332"/>
      <c r="AR546" s="332"/>
      <c r="AS546" s="332"/>
      <c r="AT546" s="332"/>
      <c r="AU546" s="332"/>
      <c r="AV546" s="332"/>
      <c r="AW546" s="332"/>
      <c r="AX546" s="243"/>
      <c r="AY546" s="1055">
        <f t="shared" si="869"/>
        <v>0</v>
      </c>
    </row>
    <row r="547" spans="1:51" outlineLevel="1">
      <c r="A547" s="402">
        <v>36</v>
      </c>
      <c r="B547" s="335" t="s">
        <v>448</v>
      </c>
      <c r="C547" s="228" t="s">
        <v>313</v>
      </c>
      <c r="D547" s="232">
        <v>126375</v>
      </c>
      <c r="E547" s="232">
        <v>126375</v>
      </c>
      <c r="F547" s="232">
        <v>126375</v>
      </c>
      <c r="G547" s="232">
        <v>126375</v>
      </c>
      <c r="H547" s="232">
        <v>126234</v>
      </c>
      <c r="I547" s="232">
        <v>126234</v>
      </c>
      <c r="J547" s="232">
        <v>126234</v>
      </c>
      <c r="K547" s="232">
        <v>126234</v>
      </c>
      <c r="L547" s="232">
        <v>126234</v>
      </c>
      <c r="M547" s="232">
        <v>126234</v>
      </c>
      <c r="N547" s="232">
        <v>126234</v>
      </c>
      <c r="O547" s="232">
        <v>126234</v>
      </c>
      <c r="P547" s="232">
        <v>126234</v>
      </c>
      <c r="Q547" s="930">
        <f>'Veridian Savings Persistence'!CV485</f>
        <v>126234</v>
      </c>
      <c r="R547" s="930">
        <f>'Veridian Savings Persistence'!CW485</f>
        <v>126234</v>
      </c>
      <c r="S547" s="930"/>
      <c r="T547" s="930"/>
      <c r="U547" s="232">
        <v>12</v>
      </c>
      <c r="V547" s="232">
        <v>17</v>
      </c>
      <c r="W547" s="232">
        <v>17</v>
      </c>
      <c r="X547" s="232">
        <v>17</v>
      </c>
      <c r="Y547" s="232">
        <v>17</v>
      </c>
      <c r="Z547" s="232">
        <v>17</v>
      </c>
      <c r="AA547" s="232">
        <v>17</v>
      </c>
      <c r="AB547" s="232">
        <v>17</v>
      </c>
      <c r="AC547" s="232">
        <v>17</v>
      </c>
      <c r="AD547" s="232">
        <v>17</v>
      </c>
      <c r="AE547" s="232">
        <v>17</v>
      </c>
      <c r="AF547" s="232">
        <v>17</v>
      </c>
      <c r="AG547" s="232">
        <v>17</v>
      </c>
      <c r="AH547" s="232">
        <v>17</v>
      </c>
      <c r="AI547" s="232">
        <v>17</v>
      </c>
      <c r="AJ547" s="333">
        <v>1</v>
      </c>
      <c r="AK547" s="317"/>
      <c r="AL547" s="317"/>
      <c r="AM547" s="317"/>
      <c r="AN547" s="317"/>
      <c r="AO547" s="317"/>
      <c r="AP547" s="317"/>
      <c r="AQ547" s="322"/>
      <c r="AR547" s="322"/>
      <c r="AS547" s="322"/>
      <c r="AT547" s="322"/>
      <c r="AU547" s="322"/>
      <c r="AV547" s="322"/>
      <c r="AW547" s="322"/>
      <c r="AX547" s="233">
        <f>SUM(AJ547:AW547)</f>
        <v>1</v>
      </c>
      <c r="AY547" s="1055">
        <f t="shared" si="869"/>
        <v>1</v>
      </c>
    </row>
    <row r="548" spans="1:51" outlineLevel="1">
      <c r="A548" s="402"/>
      <c r="B548" s="338" t="s">
        <v>438</v>
      </c>
      <c r="C548" s="228" t="s">
        <v>315</v>
      </c>
      <c r="D548" s="232"/>
      <c r="E548" s="232"/>
      <c r="F548" s="232"/>
      <c r="G548" s="232"/>
      <c r="H548" s="232"/>
      <c r="I548" s="232"/>
      <c r="J548" s="232"/>
      <c r="K548" s="232"/>
      <c r="L548" s="232"/>
      <c r="M548" s="232"/>
      <c r="N548" s="232"/>
      <c r="O548" s="232"/>
      <c r="P548" s="232"/>
      <c r="Q548" s="930"/>
      <c r="R548" s="930"/>
      <c r="S548" s="930"/>
      <c r="T548" s="930"/>
      <c r="U548" s="232">
        <f>U547</f>
        <v>12</v>
      </c>
      <c r="V548" s="232"/>
      <c r="W548" s="232"/>
      <c r="X548" s="232"/>
      <c r="Y548" s="232"/>
      <c r="Z548" s="232"/>
      <c r="AA548" s="232"/>
      <c r="AB548" s="232"/>
      <c r="AC548" s="232"/>
      <c r="AD548" s="232"/>
      <c r="AE548" s="232"/>
      <c r="AF548" s="232"/>
      <c r="AG548" s="232"/>
      <c r="AH548" s="232"/>
      <c r="AI548" s="232"/>
      <c r="AJ548" s="318">
        <f>AJ547</f>
        <v>1</v>
      </c>
      <c r="AK548" s="318">
        <f t="shared" ref="AK548" si="967">AK547</f>
        <v>0</v>
      </c>
      <c r="AL548" s="318">
        <f t="shared" ref="AL548" si="968">AL547</f>
        <v>0</v>
      </c>
      <c r="AM548" s="318">
        <f t="shared" ref="AM548" si="969">AM547</f>
        <v>0</v>
      </c>
      <c r="AN548" s="318">
        <f t="shared" ref="AN548" si="970">AN547</f>
        <v>0</v>
      </c>
      <c r="AO548" s="318">
        <f t="shared" ref="AO548" si="971">AO547</f>
        <v>0</v>
      </c>
      <c r="AP548" s="318">
        <f t="shared" ref="AP548" si="972">AP547</f>
        <v>0</v>
      </c>
      <c r="AQ548" s="318">
        <f t="shared" ref="AQ548" si="973">AQ547</f>
        <v>0</v>
      </c>
      <c r="AR548" s="318">
        <f t="shared" ref="AR548" si="974">AR547</f>
        <v>0</v>
      </c>
      <c r="AS548" s="318">
        <f t="shared" ref="AS548" si="975">AS547</f>
        <v>0</v>
      </c>
      <c r="AT548" s="318">
        <f t="shared" ref="AT548" si="976">AT547</f>
        <v>0</v>
      </c>
      <c r="AU548" s="318">
        <f t="shared" ref="AU548" si="977">AU547</f>
        <v>0</v>
      </c>
      <c r="AV548" s="318">
        <f t="shared" ref="AV548" si="978">AV547</f>
        <v>0</v>
      </c>
      <c r="AW548" s="318">
        <f t="shared" ref="AW548" si="979">AW547</f>
        <v>0</v>
      </c>
      <c r="AX548" s="243"/>
      <c r="AY548" s="1055">
        <f t="shared" si="869"/>
        <v>1</v>
      </c>
    </row>
    <row r="549" spans="1:51" outlineLevel="1">
      <c r="A549" s="402"/>
      <c r="B549" s="335"/>
      <c r="C549" s="228"/>
      <c r="D549" s="228"/>
      <c r="E549" s="228"/>
      <c r="F549" s="228"/>
      <c r="G549" s="228"/>
      <c r="H549" s="228"/>
      <c r="I549" s="228"/>
      <c r="J549" s="228"/>
      <c r="K549" s="228"/>
      <c r="L549" s="228"/>
      <c r="M549" s="228"/>
      <c r="N549" s="228"/>
      <c r="O549" s="228"/>
      <c r="P549" s="228"/>
      <c r="Q549" s="933"/>
      <c r="R549" s="933"/>
      <c r="S549" s="933"/>
      <c r="T549" s="933"/>
      <c r="U549" s="228"/>
      <c r="V549" s="228"/>
      <c r="W549" s="228"/>
      <c r="X549" s="228"/>
      <c r="Y549" s="228"/>
      <c r="Z549" s="228"/>
      <c r="AA549" s="228"/>
      <c r="AB549" s="228"/>
      <c r="AC549" s="228"/>
      <c r="AD549" s="228"/>
      <c r="AE549" s="228"/>
      <c r="AF549" s="228"/>
      <c r="AG549" s="228"/>
      <c r="AH549" s="228"/>
      <c r="AI549" s="228"/>
      <c r="AJ549" s="319"/>
      <c r="AK549" s="332"/>
      <c r="AL549" s="332"/>
      <c r="AM549" s="332"/>
      <c r="AN549" s="332"/>
      <c r="AO549" s="332"/>
      <c r="AP549" s="332"/>
      <c r="AQ549" s="332"/>
      <c r="AR549" s="332"/>
      <c r="AS549" s="332"/>
      <c r="AT549" s="332"/>
      <c r="AU549" s="332"/>
      <c r="AV549" s="332"/>
      <c r="AW549" s="332"/>
      <c r="AX549" s="243"/>
      <c r="AY549" s="1055">
        <f t="shared" si="869"/>
        <v>0</v>
      </c>
    </row>
    <row r="550" spans="1:51" ht="18" outlineLevel="1">
      <c r="A550" s="402"/>
      <c r="B550" s="906" t="s">
        <v>362</v>
      </c>
      <c r="C550" s="228"/>
      <c r="D550" s="228"/>
      <c r="E550" s="228"/>
      <c r="F550" s="228"/>
      <c r="G550" s="228"/>
      <c r="H550" s="228"/>
      <c r="I550" s="228"/>
      <c r="J550" s="228"/>
      <c r="K550" s="228"/>
      <c r="L550" s="228"/>
      <c r="M550" s="228"/>
      <c r="N550" s="228"/>
      <c r="O550" s="228"/>
      <c r="P550" s="228"/>
      <c r="Q550" s="933"/>
      <c r="R550" s="933"/>
      <c r="S550" s="933"/>
      <c r="T550" s="933"/>
      <c r="U550" s="228"/>
      <c r="V550" s="228"/>
      <c r="W550" s="228"/>
      <c r="X550" s="228"/>
      <c r="Y550" s="228"/>
      <c r="Z550" s="228"/>
      <c r="AA550" s="228"/>
      <c r="AB550" s="228"/>
      <c r="AC550" s="228"/>
      <c r="AD550" s="228"/>
      <c r="AE550" s="228"/>
      <c r="AF550" s="228"/>
      <c r="AG550" s="228"/>
      <c r="AH550" s="228"/>
      <c r="AI550" s="228"/>
      <c r="AJ550" s="319"/>
      <c r="AK550" s="332"/>
      <c r="AL550" s="332"/>
      <c r="AM550" s="332"/>
      <c r="AN550" s="332"/>
      <c r="AO550" s="332"/>
      <c r="AP550" s="332"/>
      <c r="AQ550" s="332"/>
      <c r="AR550" s="332"/>
      <c r="AS550" s="332"/>
      <c r="AT550" s="332"/>
      <c r="AU550" s="332"/>
      <c r="AV550" s="332"/>
      <c r="AW550" s="332"/>
      <c r="AX550" s="243"/>
      <c r="AY550" s="1055">
        <f t="shared" si="869"/>
        <v>0</v>
      </c>
    </row>
    <row r="551" spans="1:51" ht="15.75" outlineLevel="1">
      <c r="A551" s="402"/>
      <c r="B551" s="397" t="s">
        <v>342</v>
      </c>
      <c r="C551" s="228"/>
      <c r="D551" s="228"/>
      <c r="E551" s="228"/>
      <c r="F551" s="228"/>
      <c r="G551" s="228"/>
      <c r="H551" s="228"/>
      <c r="I551" s="228"/>
      <c r="J551" s="228"/>
      <c r="K551" s="228"/>
      <c r="L551" s="228"/>
      <c r="M551" s="228"/>
      <c r="N551" s="228"/>
      <c r="O551" s="228"/>
      <c r="P551" s="228"/>
      <c r="Q551" s="933"/>
      <c r="R551" s="933"/>
      <c r="S551" s="933"/>
      <c r="T551" s="933"/>
      <c r="U551" s="228"/>
      <c r="V551" s="228"/>
      <c r="W551" s="228"/>
      <c r="X551" s="228"/>
      <c r="Y551" s="228"/>
      <c r="Z551" s="228"/>
      <c r="AA551" s="228"/>
      <c r="AB551" s="228"/>
      <c r="AC551" s="228"/>
      <c r="AD551" s="228"/>
      <c r="AE551" s="228"/>
      <c r="AF551" s="228"/>
      <c r="AG551" s="228"/>
      <c r="AH551" s="228"/>
      <c r="AI551" s="228"/>
      <c r="AJ551" s="329"/>
      <c r="AK551" s="332"/>
      <c r="AL551" s="332"/>
      <c r="AM551" s="332"/>
      <c r="AN551" s="332"/>
      <c r="AO551" s="332"/>
      <c r="AP551" s="332"/>
      <c r="AQ551" s="332"/>
      <c r="AR551" s="332"/>
      <c r="AS551" s="332"/>
      <c r="AT551" s="332"/>
      <c r="AU551" s="332"/>
      <c r="AV551" s="332"/>
      <c r="AW551" s="332"/>
      <c r="AX551" s="243"/>
      <c r="AY551" s="1055">
        <f t="shared" si="869"/>
        <v>0</v>
      </c>
    </row>
    <row r="552" spans="1:51" ht="15.75" outlineLevel="1">
      <c r="A552" s="402"/>
      <c r="B552" s="383" t="s">
        <v>343</v>
      </c>
      <c r="C552" s="228"/>
      <c r="D552" s="228"/>
      <c r="E552" s="228"/>
      <c r="F552" s="228"/>
      <c r="G552" s="228"/>
      <c r="H552" s="228"/>
      <c r="I552" s="228"/>
      <c r="J552" s="228"/>
      <c r="K552" s="228"/>
      <c r="L552" s="228"/>
      <c r="M552" s="228"/>
      <c r="N552" s="228"/>
      <c r="O552" s="228"/>
      <c r="P552" s="228"/>
      <c r="Q552" s="933"/>
      <c r="R552" s="933"/>
      <c r="S552" s="933"/>
      <c r="T552" s="933"/>
      <c r="U552" s="228"/>
      <c r="V552" s="228"/>
      <c r="W552" s="228"/>
      <c r="X552" s="228"/>
      <c r="Y552" s="228"/>
      <c r="Z552" s="228"/>
      <c r="AA552" s="228"/>
      <c r="AB552" s="228"/>
      <c r="AC552" s="228"/>
      <c r="AD552" s="228"/>
      <c r="AE552" s="228"/>
      <c r="AF552" s="228"/>
      <c r="AG552" s="228"/>
      <c r="AH552" s="228"/>
      <c r="AI552" s="228"/>
      <c r="AJ552" s="329"/>
      <c r="AK552" s="332"/>
      <c r="AL552" s="332"/>
      <c r="AM552" s="332"/>
      <c r="AN552" s="332"/>
      <c r="AO552" s="332"/>
      <c r="AP552" s="332"/>
      <c r="AQ552" s="332"/>
      <c r="AR552" s="332"/>
      <c r="AS552" s="332"/>
      <c r="AT552" s="332"/>
      <c r="AU552" s="332"/>
      <c r="AV552" s="332"/>
      <c r="AW552" s="332"/>
      <c r="AX552" s="243"/>
      <c r="AY552" s="1055">
        <f t="shared" si="869"/>
        <v>0</v>
      </c>
    </row>
    <row r="553" spans="1:51" outlineLevel="1">
      <c r="A553" s="402">
        <v>21</v>
      </c>
      <c r="B553" s="335" t="s">
        <v>344</v>
      </c>
      <c r="C553" s="228" t="s">
        <v>313</v>
      </c>
      <c r="D553" s="232">
        <v>5282091</v>
      </c>
      <c r="E553" s="232">
        <v>4251391</v>
      </c>
      <c r="F553" s="232">
        <v>4251391</v>
      </c>
      <c r="G553" s="232">
        <v>4251391</v>
      </c>
      <c r="H553" s="232">
        <v>4251391</v>
      </c>
      <c r="I553" s="232">
        <v>4251391</v>
      </c>
      <c r="J553" s="232">
        <v>4251391</v>
      </c>
      <c r="K553" s="232">
        <v>4251347</v>
      </c>
      <c r="L553" s="232">
        <v>4251347</v>
      </c>
      <c r="M553" s="232">
        <v>4240810</v>
      </c>
      <c r="N553" s="232">
        <v>4151335</v>
      </c>
      <c r="O553" s="232">
        <v>4150650</v>
      </c>
      <c r="P553" s="232">
        <v>4150650</v>
      </c>
      <c r="Q553" s="930">
        <f>'Whitby Savings Persistence'!CV433</f>
        <v>4150322</v>
      </c>
      <c r="R553" s="930">
        <f>'Whitby Savings Persistence'!CW433</f>
        <v>3522534</v>
      </c>
      <c r="S553" s="930"/>
      <c r="T553" s="930"/>
      <c r="U553" s="228"/>
      <c r="V553" s="232">
        <v>366</v>
      </c>
      <c r="W553" s="232">
        <v>297</v>
      </c>
      <c r="X553" s="232">
        <v>297</v>
      </c>
      <c r="Y553" s="232">
        <v>297</v>
      </c>
      <c r="Z553" s="232">
        <v>297</v>
      </c>
      <c r="AA553" s="232">
        <v>297</v>
      </c>
      <c r="AB553" s="232">
        <v>297</v>
      </c>
      <c r="AC553" s="232">
        <v>297</v>
      </c>
      <c r="AD553" s="232">
        <v>297</v>
      </c>
      <c r="AE553" s="232">
        <v>296</v>
      </c>
      <c r="AF553" s="232">
        <v>278</v>
      </c>
      <c r="AG553" s="232">
        <v>278</v>
      </c>
      <c r="AH553" s="232">
        <v>278</v>
      </c>
      <c r="AI553" s="232">
        <v>278</v>
      </c>
      <c r="AJ553" s="317"/>
      <c r="AK553" s="317"/>
      <c r="AL553" s="317"/>
      <c r="AM553" s="317"/>
      <c r="AN553" s="317"/>
      <c r="AO553" s="317"/>
      <c r="AP553" s="317"/>
      <c r="AQ553" s="317"/>
      <c r="AR553" s="317">
        <v>1</v>
      </c>
      <c r="AS553" s="317"/>
      <c r="AT553" s="317"/>
      <c r="AU553" s="317"/>
      <c r="AV553" s="317"/>
      <c r="AW553" s="317"/>
      <c r="AX553" s="233">
        <f>SUM(AJ553:AW553)</f>
        <v>1</v>
      </c>
      <c r="AY553" s="1055">
        <f t="shared" si="869"/>
        <v>1</v>
      </c>
    </row>
    <row r="554" spans="1:51" outlineLevel="1">
      <c r="A554" s="402"/>
      <c r="B554" s="788" t="s">
        <v>439</v>
      </c>
      <c r="C554" s="228" t="s">
        <v>315</v>
      </c>
      <c r="D554" s="232">
        <v>8551.2370782095077</v>
      </c>
      <c r="E554" s="232">
        <f>D554+($G554-$D554)/3</f>
        <v>8527.8048637610937</v>
      </c>
      <c r="F554" s="232">
        <f>E554+($G554-$D554)/3</f>
        <v>8504.3726493126796</v>
      </c>
      <c r="G554" s="232">
        <v>8480.9404348642674</v>
      </c>
      <c r="H554" s="232"/>
      <c r="I554" s="232"/>
      <c r="J554" s="232"/>
      <c r="K554" s="232"/>
      <c r="L554" s="232"/>
      <c r="M554" s="232"/>
      <c r="N554" s="232"/>
      <c r="O554" s="232"/>
      <c r="P554" s="232"/>
      <c r="Q554" s="930"/>
      <c r="R554" s="930"/>
      <c r="S554" s="930"/>
      <c r="T554" s="930"/>
      <c r="U554" s="228"/>
      <c r="V554" s="232"/>
      <c r="W554" s="232"/>
      <c r="X554" s="232"/>
      <c r="Y554" s="232"/>
      <c r="Z554" s="232"/>
      <c r="AA554" s="232"/>
      <c r="AB554" s="232"/>
      <c r="AC554" s="232"/>
      <c r="AD554" s="232"/>
      <c r="AE554" s="232"/>
      <c r="AF554" s="232"/>
      <c r="AG554" s="232"/>
      <c r="AH554" s="232"/>
      <c r="AI554" s="232"/>
      <c r="AJ554" s="318">
        <f>AJ553</f>
        <v>0</v>
      </c>
      <c r="AK554" s="318">
        <f t="shared" ref="AK554:AW554" si="980">AK553</f>
        <v>0</v>
      </c>
      <c r="AL554" s="318">
        <f t="shared" si="980"/>
        <v>0</v>
      </c>
      <c r="AM554" s="318">
        <f t="shared" si="980"/>
        <v>0</v>
      </c>
      <c r="AN554" s="318">
        <f t="shared" si="980"/>
        <v>0</v>
      </c>
      <c r="AO554" s="318">
        <f t="shared" si="980"/>
        <v>0</v>
      </c>
      <c r="AP554" s="318">
        <f t="shared" si="980"/>
        <v>0</v>
      </c>
      <c r="AQ554" s="318">
        <f t="shared" si="980"/>
        <v>0</v>
      </c>
      <c r="AR554" s="318">
        <f>AR553</f>
        <v>1</v>
      </c>
      <c r="AS554" s="318">
        <f t="shared" ref="AS554:AU554" si="981">AS553</f>
        <v>0</v>
      </c>
      <c r="AT554" s="318">
        <f t="shared" si="981"/>
        <v>0</v>
      </c>
      <c r="AU554" s="318">
        <f t="shared" si="981"/>
        <v>0</v>
      </c>
      <c r="AV554" s="318">
        <f t="shared" si="980"/>
        <v>0</v>
      </c>
      <c r="AW554" s="318">
        <f t="shared" si="980"/>
        <v>0</v>
      </c>
      <c r="AX554" s="243"/>
      <c r="AY554" s="1055">
        <f t="shared" si="869"/>
        <v>1</v>
      </c>
    </row>
    <row r="555" spans="1:51" outlineLevel="1">
      <c r="A555" s="402"/>
      <c r="B555" s="338"/>
      <c r="C555" s="228"/>
      <c r="D555" s="228"/>
      <c r="E555" s="228"/>
      <c r="F555" s="228"/>
      <c r="G555" s="228"/>
      <c r="H555" s="228"/>
      <c r="I555" s="228"/>
      <c r="J555" s="228"/>
      <c r="K555" s="228"/>
      <c r="L555" s="228"/>
      <c r="M555" s="228"/>
      <c r="N555" s="228"/>
      <c r="O555" s="228"/>
      <c r="P555" s="228"/>
      <c r="Q555" s="933"/>
      <c r="R555" s="933"/>
      <c r="S555" s="933"/>
      <c r="T555" s="933"/>
      <c r="U555" s="228"/>
      <c r="V555" s="228"/>
      <c r="W555" s="228"/>
      <c r="X555" s="228"/>
      <c r="Y555" s="228"/>
      <c r="Z555" s="228"/>
      <c r="AA555" s="228"/>
      <c r="AB555" s="228"/>
      <c r="AC555" s="228"/>
      <c r="AD555" s="228"/>
      <c r="AE555" s="228"/>
      <c r="AF555" s="228"/>
      <c r="AG555" s="228"/>
      <c r="AH555" s="228"/>
      <c r="AI555" s="228"/>
      <c r="AJ555" s="329"/>
      <c r="AK555" s="332"/>
      <c r="AL555" s="332"/>
      <c r="AM555" s="332"/>
      <c r="AN555" s="332"/>
      <c r="AO555" s="332"/>
      <c r="AP555" s="332"/>
      <c r="AQ555" s="332"/>
      <c r="AR555" s="329"/>
      <c r="AS555" s="332"/>
      <c r="AT555" s="332"/>
      <c r="AU555" s="332"/>
      <c r="AV555" s="332"/>
      <c r="AW555" s="332"/>
      <c r="AX555" s="243"/>
      <c r="AY555" s="1055">
        <f t="shared" si="869"/>
        <v>0</v>
      </c>
    </row>
    <row r="556" spans="1:51" outlineLevel="1">
      <c r="A556" s="402">
        <v>22</v>
      </c>
      <c r="B556" s="335" t="s">
        <v>345</v>
      </c>
      <c r="C556" s="228" t="s">
        <v>313</v>
      </c>
      <c r="D556" s="232">
        <v>1012769</v>
      </c>
      <c r="E556" s="232">
        <v>1012769</v>
      </c>
      <c r="F556" s="232">
        <v>1012769</v>
      </c>
      <c r="G556" s="232">
        <v>1012769</v>
      </c>
      <c r="H556" s="232">
        <v>1012769</v>
      </c>
      <c r="I556" s="232">
        <v>1012769</v>
      </c>
      <c r="J556" s="232">
        <v>1012769</v>
      </c>
      <c r="K556" s="232">
        <v>1012769</v>
      </c>
      <c r="L556" s="232">
        <v>1012769</v>
      </c>
      <c r="M556" s="232">
        <v>1012769</v>
      </c>
      <c r="N556" s="232">
        <v>1012769</v>
      </c>
      <c r="O556" s="232">
        <v>1012769</v>
      </c>
      <c r="P556" s="232">
        <v>1012769</v>
      </c>
      <c r="Q556" s="930">
        <f>'Whitby Savings Persistence'!CV435</f>
        <v>1012769</v>
      </c>
      <c r="R556" s="930">
        <f>'Whitby Savings Persistence'!CW435</f>
        <v>1012769</v>
      </c>
      <c r="S556" s="930"/>
      <c r="T556" s="930"/>
      <c r="U556" s="228"/>
      <c r="V556" s="232">
        <v>291</v>
      </c>
      <c r="W556" s="232">
        <v>291</v>
      </c>
      <c r="X556" s="232">
        <v>291</v>
      </c>
      <c r="Y556" s="232">
        <v>291</v>
      </c>
      <c r="Z556" s="232">
        <v>291</v>
      </c>
      <c r="AA556" s="232">
        <v>291</v>
      </c>
      <c r="AB556" s="232">
        <v>291</v>
      </c>
      <c r="AC556" s="232">
        <v>291</v>
      </c>
      <c r="AD556" s="232">
        <v>291</v>
      </c>
      <c r="AE556" s="232">
        <v>291</v>
      </c>
      <c r="AF556" s="232">
        <v>291</v>
      </c>
      <c r="AG556" s="232">
        <v>291</v>
      </c>
      <c r="AH556" s="232">
        <v>291</v>
      </c>
      <c r="AI556" s="232">
        <v>291</v>
      </c>
      <c r="AJ556" s="317"/>
      <c r="AK556" s="317"/>
      <c r="AL556" s="317"/>
      <c r="AM556" s="317"/>
      <c r="AN556" s="317"/>
      <c r="AO556" s="317"/>
      <c r="AP556" s="317"/>
      <c r="AQ556" s="317"/>
      <c r="AR556" s="317">
        <v>1</v>
      </c>
      <c r="AS556" s="317"/>
      <c r="AT556" s="317"/>
      <c r="AU556" s="317"/>
      <c r="AV556" s="317"/>
      <c r="AW556" s="317"/>
      <c r="AX556" s="233">
        <f>SUM(AJ556:AW556)</f>
        <v>1</v>
      </c>
      <c r="AY556" s="1055">
        <f t="shared" ref="AY556:AY597" si="982">SUM(AJ556:AW556)</f>
        <v>1</v>
      </c>
    </row>
    <row r="557" spans="1:51" outlineLevel="1">
      <c r="A557" s="402"/>
      <c r="B557" s="338" t="s">
        <v>438</v>
      </c>
      <c r="C557" s="228" t="s">
        <v>315</v>
      </c>
      <c r="D557" s="232">
        <v>103043.667005129</v>
      </c>
      <c r="E557" s="232">
        <f>D557+($G557-$D557)/3</f>
        <v>103043.667005129</v>
      </c>
      <c r="F557" s="232">
        <f>E557+($G557-$D557)/3</f>
        <v>103043.667005129</v>
      </c>
      <c r="G557" s="232">
        <v>103043.667005129</v>
      </c>
      <c r="H557" s="232"/>
      <c r="I557" s="232"/>
      <c r="J557" s="232"/>
      <c r="K557" s="232"/>
      <c r="L557" s="232"/>
      <c r="M557" s="232"/>
      <c r="N557" s="232"/>
      <c r="O557" s="232"/>
      <c r="P557" s="232"/>
      <c r="Q557" s="930"/>
      <c r="R557" s="930"/>
      <c r="S557" s="930"/>
      <c r="T557" s="930"/>
      <c r="U557" s="228"/>
      <c r="V557" s="232"/>
      <c r="W557" s="232"/>
      <c r="X557" s="232"/>
      <c r="Y557" s="232"/>
      <c r="Z557" s="232"/>
      <c r="AA557" s="232"/>
      <c r="AB557" s="232"/>
      <c r="AC557" s="232"/>
      <c r="AD557" s="232"/>
      <c r="AE557" s="232"/>
      <c r="AF557" s="232"/>
      <c r="AG557" s="232"/>
      <c r="AH557" s="232"/>
      <c r="AI557" s="232"/>
      <c r="AJ557" s="318">
        <f>AJ556</f>
        <v>0</v>
      </c>
      <c r="AK557" s="318">
        <f t="shared" ref="AK557:AW557" si="983">AK556</f>
        <v>0</v>
      </c>
      <c r="AL557" s="318">
        <f t="shared" si="983"/>
        <v>0</v>
      </c>
      <c r="AM557" s="318">
        <f t="shared" si="983"/>
        <v>0</v>
      </c>
      <c r="AN557" s="318">
        <f t="shared" si="983"/>
        <v>0</v>
      </c>
      <c r="AO557" s="318">
        <f t="shared" si="983"/>
        <v>0</v>
      </c>
      <c r="AP557" s="318">
        <f t="shared" si="983"/>
        <v>0</v>
      </c>
      <c r="AQ557" s="318">
        <f t="shared" si="983"/>
        <v>0</v>
      </c>
      <c r="AR557" s="318">
        <f>AR556</f>
        <v>1</v>
      </c>
      <c r="AS557" s="318">
        <f t="shared" ref="AS557:AU557" si="984">AS556</f>
        <v>0</v>
      </c>
      <c r="AT557" s="318">
        <f t="shared" si="984"/>
        <v>0</v>
      </c>
      <c r="AU557" s="318">
        <f t="shared" si="984"/>
        <v>0</v>
      </c>
      <c r="AV557" s="318">
        <f t="shared" si="983"/>
        <v>0</v>
      </c>
      <c r="AW557" s="318">
        <f t="shared" si="983"/>
        <v>0</v>
      </c>
      <c r="AX557" s="243"/>
      <c r="AY557" s="1055">
        <f t="shared" si="982"/>
        <v>1</v>
      </c>
    </row>
    <row r="558" spans="1:51" outlineLevel="1">
      <c r="A558" s="402"/>
      <c r="B558" s="338"/>
      <c r="C558" s="228"/>
      <c r="D558" s="228"/>
      <c r="E558" s="228"/>
      <c r="F558" s="228"/>
      <c r="G558" s="228"/>
      <c r="H558" s="228"/>
      <c r="I558" s="228"/>
      <c r="J558" s="228"/>
      <c r="K558" s="228"/>
      <c r="L558" s="228"/>
      <c r="M558" s="228"/>
      <c r="N558" s="228"/>
      <c r="O558" s="228"/>
      <c r="P558" s="228"/>
      <c r="Q558" s="933"/>
      <c r="R558" s="933"/>
      <c r="S558" s="933"/>
      <c r="T558" s="933"/>
      <c r="U558" s="228"/>
      <c r="V558" s="228"/>
      <c r="W558" s="228"/>
      <c r="X558" s="228"/>
      <c r="Y558" s="228"/>
      <c r="Z558" s="228"/>
      <c r="AA558" s="228"/>
      <c r="AB558" s="228"/>
      <c r="AC558" s="228"/>
      <c r="AD558" s="228"/>
      <c r="AE558" s="228"/>
      <c r="AF558" s="228"/>
      <c r="AG558" s="228"/>
      <c r="AH558" s="228"/>
      <c r="AI558" s="228"/>
      <c r="AJ558" s="329"/>
      <c r="AK558" s="332"/>
      <c r="AL558" s="332"/>
      <c r="AM558" s="332"/>
      <c r="AN558" s="332"/>
      <c r="AO558" s="332"/>
      <c r="AP558" s="332"/>
      <c r="AQ558" s="332"/>
      <c r="AR558" s="329"/>
      <c r="AS558" s="332"/>
      <c r="AT558" s="332"/>
      <c r="AU558" s="332"/>
      <c r="AV558" s="332"/>
      <c r="AW558" s="332"/>
      <c r="AX558" s="243"/>
      <c r="AY558" s="1055">
        <f t="shared" si="982"/>
        <v>0</v>
      </c>
    </row>
    <row r="559" spans="1:51" outlineLevel="1">
      <c r="A559" s="402">
        <v>23</v>
      </c>
      <c r="B559" s="335" t="s">
        <v>440</v>
      </c>
      <c r="C559" s="228" t="s">
        <v>313</v>
      </c>
      <c r="D559" s="232">
        <v>4977309</v>
      </c>
      <c r="E559" s="232">
        <v>3604510</v>
      </c>
      <c r="F559" s="232">
        <v>3604510</v>
      </c>
      <c r="G559" s="232">
        <v>3604510</v>
      </c>
      <c r="H559" s="232">
        <v>3604510</v>
      </c>
      <c r="I559" s="232">
        <v>3604510</v>
      </c>
      <c r="J559" s="232">
        <v>3604510</v>
      </c>
      <c r="K559" s="232">
        <v>3604440</v>
      </c>
      <c r="L559" s="232">
        <v>3604440</v>
      </c>
      <c r="M559" s="232">
        <v>3604440</v>
      </c>
      <c r="N559" s="232">
        <v>3538818</v>
      </c>
      <c r="O559" s="232">
        <v>3532649</v>
      </c>
      <c r="P559" s="232">
        <v>3532649</v>
      </c>
      <c r="Q559" s="930">
        <f>'Whitby Savings Persistence'!CV434</f>
        <v>2982846</v>
      </c>
      <c r="R559" s="930">
        <f>'Whitby Savings Persistence'!CW434</f>
        <v>2982846</v>
      </c>
      <c r="S559" s="930"/>
      <c r="T559" s="930"/>
      <c r="U559" s="228"/>
      <c r="V559" s="232">
        <v>341</v>
      </c>
      <c r="W559" s="232">
        <v>249</v>
      </c>
      <c r="X559" s="232">
        <v>249</v>
      </c>
      <c r="Y559" s="232">
        <v>249</v>
      </c>
      <c r="Z559" s="232">
        <v>249</v>
      </c>
      <c r="AA559" s="232">
        <v>249</v>
      </c>
      <c r="AB559" s="232">
        <v>249</v>
      </c>
      <c r="AC559" s="232">
        <v>249</v>
      </c>
      <c r="AD559" s="232">
        <v>249</v>
      </c>
      <c r="AE559" s="232">
        <v>249</v>
      </c>
      <c r="AF559" s="232">
        <v>236</v>
      </c>
      <c r="AG559" s="232">
        <v>236</v>
      </c>
      <c r="AH559" s="232">
        <v>236</v>
      </c>
      <c r="AI559" s="232">
        <v>200</v>
      </c>
      <c r="AJ559" s="317"/>
      <c r="AK559" s="317"/>
      <c r="AL559" s="317"/>
      <c r="AM559" s="317"/>
      <c r="AN559" s="317"/>
      <c r="AO559" s="317"/>
      <c r="AP559" s="317"/>
      <c r="AQ559" s="317"/>
      <c r="AR559" s="317">
        <v>1</v>
      </c>
      <c r="AS559" s="317"/>
      <c r="AT559" s="317"/>
      <c r="AU559" s="317"/>
      <c r="AV559" s="317"/>
      <c r="AW559" s="317"/>
      <c r="AX559" s="233">
        <f>SUM(AJ559:AW559)</f>
        <v>1</v>
      </c>
      <c r="AY559" s="1055">
        <f t="shared" si="982"/>
        <v>1</v>
      </c>
    </row>
    <row r="560" spans="1:51" outlineLevel="1">
      <c r="A560" s="402"/>
      <c r="B560" s="338" t="s">
        <v>438</v>
      </c>
      <c r="C560" s="228" t="s">
        <v>315</v>
      </c>
      <c r="D560" s="232"/>
      <c r="E560" s="232"/>
      <c r="F560" s="232"/>
      <c r="G560" s="232"/>
      <c r="H560" s="232"/>
      <c r="I560" s="232"/>
      <c r="J560" s="232"/>
      <c r="K560" s="232"/>
      <c r="L560" s="232"/>
      <c r="M560" s="232"/>
      <c r="N560" s="232"/>
      <c r="O560" s="232"/>
      <c r="P560" s="232"/>
      <c r="Q560" s="930"/>
      <c r="R560" s="930"/>
      <c r="S560" s="930"/>
      <c r="T560" s="930"/>
      <c r="U560" s="228"/>
      <c r="V560" s="232"/>
      <c r="W560" s="232"/>
      <c r="X560" s="232"/>
      <c r="Y560" s="232"/>
      <c r="Z560" s="232"/>
      <c r="AA560" s="232"/>
      <c r="AB560" s="232"/>
      <c r="AC560" s="232"/>
      <c r="AD560" s="232"/>
      <c r="AE560" s="232"/>
      <c r="AF560" s="232"/>
      <c r="AG560" s="232"/>
      <c r="AH560" s="232"/>
      <c r="AI560" s="232"/>
      <c r="AJ560" s="318">
        <f>AJ559</f>
        <v>0</v>
      </c>
      <c r="AK560" s="318">
        <f t="shared" ref="AK560:AW560" si="985">AK559</f>
        <v>0</v>
      </c>
      <c r="AL560" s="318">
        <f t="shared" si="985"/>
        <v>0</v>
      </c>
      <c r="AM560" s="318">
        <f t="shared" si="985"/>
        <v>0</v>
      </c>
      <c r="AN560" s="318">
        <f t="shared" si="985"/>
        <v>0</v>
      </c>
      <c r="AO560" s="318">
        <f t="shared" si="985"/>
        <v>0</v>
      </c>
      <c r="AP560" s="318">
        <f t="shared" si="985"/>
        <v>0</v>
      </c>
      <c r="AQ560" s="318">
        <f t="shared" si="985"/>
        <v>0</v>
      </c>
      <c r="AR560" s="318">
        <f>AR559</f>
        <v>1</v>
      </c>
      <c r="AS560" s="318">
        <f t="shared" ref="AS560:AU560" si="986">AS559</f>
        <v>0</v>
      </c>
      <c r="AT560" s="318">
        <f t="shared" si="986"/>
        <v>0</v>
      </c>
      <c r="AU560" s="318">
        <f t="shared" si="986"/>
        <v>0</v>
      </c>
      <c r="AV560" s="318">
        <f t="shared" si="985"/>
        <v>0</v>
      </c>
      <c r="AW560" s="318">
        <f t="shared" si="985"/>
        <v>0</v>
      </c>
      <c r="AX560" s="243"/>
      <c r="AY560" s="1055">
        <f t="shared" si="982"/>
        <v>1</v>
      </c>
    </row>
    <row r="561" spans="1:51" outlineLevel="1">
      <c r="A561" s="402"/>
      <c r="B561" s="337"/>
      <c r="C561" s="228"/>
      <c r="D561" s="228"/>
      <c r="E561" s="228"/>
      <c r="F561" s="228"/>
      <c r="G561" s="228"/>
      <c r="H561" s="228"/>
      <c r="I561" s="228"/>
      <c r="J561" s="228"/>
      <c r="K561" s="228"/>
      <c r="L561" s="228"/>
      <c r="M561" s="228"/>
      <c r="N561" s="228"/>
      <c r="O561" s="228"/>
      <c r="P561" s="228"/>
      <c r="Q561" s="933"/>
      <c r="R561" s="933"/>
      <c r="S561" s="933"/>
      <c r="T561" s="933"/>
      <c r="U561" s="228"/>
      <c r="V561" s="228"/>
      <c r="W561" s="228"/>
      <c r="X561" s="228"/>
      <c r="Y561" s="228"/>
      <c r="Z561" s="228"/>
      <c r="AA561" s="228"/>
      <c r="AB561" s="228"/>
      <c r="AC561" s="228"/>
      <c r="AD561" s="228"/>
      <c r="AE561" s="228"/>
      <c r="AF561" s="228"/>
      <c r="AG561" s="228"/>
      <c r="AH561" s="228"/>
      <c r="AI561" s="228"/>
      <c r="AJ561" s="329"/>
      <c r="AK561" s="332"/>
      <c r="AL561" s="332"/>
      <c r="AM561" s="332"/>
      <c r="AN561" s="332"/>
      <c r="AO561" s="332"/>
      <c r="AP561" s="332"/>
      <c r="AQ561" s="332"/>
      <c r="AR561" s="329"/>
      <c r="AS561" s="332"/>
      <c r="AT561" s="332"/>
      <c r="AU561" s="332"/>
      <c r="AV561" s="332"/>
      <c r="AW561" s="332"/>
      <c r="AX561" s="243"/>
      <c r="AY561" s="1055">
        <f t="shared" si="982"/>
        <v>0</v>
      </c>
    </row>
    <row r="562" spans="1:51" outlineLevel="1">
      <c r="A562" s="402"/>
      <c r="B562" s="335" t="s">
        <v>441</v>
      </c>
      <c r="C562" s="228" t="s">
        <v>313</v>
      </c>
      <c r="D562" s="232"/>
      <c r="E562" s="232"/>
      <c r="F562" s="232"/>
      <c r="G562" s="232"/>
      <c r="H562" s="232"/>
      <c r="I562" s="232"/>
      <c r="J562" s="232"/>
      <c r="K562" s="232"/>
      <c r="L562" s="232"/>
      <c r="M562" s="232"/>
      <c r="N562" s="232"/>
      <c r="O562" s="232"/>
      <c r="P562" s="232"/>
      <c r="Q562" s="930"/>
      <c r="R562" s="930"/>
      <c r="S562" s="930"/>
      <c r="T562" s="930"/>
      <c r="U562" s="228"/>
      <c r="V562" s="232"/>
      <c r="W562" s="232"/>
      <c r="X562" s="232"/>
      <c r="Y562" s="232"/>
      <c r="Z562" s="232"/>
      <c r="AA562" s="232"/>
      <c r="AB562" s="232"/>
      <c r="AC562" s="232"/>
      <c r="AD562" s="232"/>
      <c r="AE562" s="232"/>
      <c r="AF562" s="232"/>
      <c r="AG562" s="232"/>
      <c r="AH562" s="232"/>
      <c r="AI562" s="232"/>
      <c r="AJ562" s="333"/>
      <c r="AK562" s="317"/>
      <c r="AL562" s="317"/>
      <c r="AM562" s="317"/>
      <c r="AN562" s="317"/>
      <c r="AO562" s="317"/>
      <c r="AP562" s="317"/>
      <c r="AQ562" s="322"/>
      <c r="AR562" s="333">
        <v>1</v>
      </c>
      <c r="AS562" s="317"/>
      <c r="AT562" s="317"/>
      <c r="AU562" s="317"/>
      <c r="AV562" s="322"/>
      <c r="AW562" s="322"/>
      <c r="AX562" s="233">
        <f>SUM(AJ562:AW562)</f>
        <v>1</v>
      </c>
      <c r="AY562" s="1055">
        <f t="shared" si="982"/>
        <v>1</v>
      </c>
    </row>
    <row r="563" spans="1:51" outlineLevel="1">
      <c r="A563" s="402"/>
      <c r="B563" s="788" t="s">
        <v>439</v>
      </c>
      <c r="C563" s="228" t="s">
        <v>315</v>
      </c>
      <c r="D563" s="232">
        <v>17944.600000000002</v>
      </c>
      <c r="E563" s="232">
        <f>D563+($G563-$D563)/3</f>
        <v>17944.600000000002</v>
      </c>
      <c r="F563" s="232">
        <f>E563+($G563-$D563)/3</f>
        <v>17944.600000000002</v>
      </c>
      <c r="G563" s="232">
        <v>17944.600000000002</v>
      </c>
      <c r="H563" s="232"/>
      <c r="I563" s="232"/>
      <c r="J563" s="232"/>
      <c r="K563" s="232"/>
      <c r="L563" s="232"/>
      <c r="M563" s="232"/>
      <c r="N563" s="232"/>
      <c r="O563" s="232"/>
      <c r="P563" s="232"/>
      <c r="Q563" s="930"/>
      <c r="R563" s="930"/>
      <c r="S563" s="930"/>
      <c r="T563" s="930"/>
      <c r="U563" s="228"/>
      <c r="V563" s="232"/>
      <c r="W563" s="232"/>
      <c r="X563" s="232"/>
      <c r="Y563" s="232"/>
      <c r="Z563" s="232"/>
      <c r="AA563" s="232"/>
      <c r="AB563" s="232"/>
      <c r="AC563" s="232"/>
      <c r="AD563" s="232"/>
      <c r="AE563" s="232"/>
      <c r="AF563" s="232"/>
      <c r="AG563" s="232"/>
      <c r="AH563" s="232"/>
      <c r="AI563" s="232"/>
      <c r="AJ563" s="318">
        <f>AJ562</f>
        <v>0</v>
      </c>
      <c r="AK563" s="318">
        <f t="shared" ref="AK563:AW563" si="987">AK562</f>
        <v>0</v>
      </c>
      <c r="AL563" s="318">
        <f t="shared" si="987"/>
        <v>0</v>
      </c>
      <c r="AM563" s="318">
        <f t="shared" si="987"/>
        <v>0</v>
      </c>
      <c r="AN563" s="318">
        <f t="shared" si="987"/>
        <v>0</v>
      </c>
      <c r="AO563" s="318">
        <f t="shared" si="987"/>
        <v>0</v>
      </c>
      <c r="AP563" s="318">
        <f t="shared" si="987"/>
        <v>0</v>
      </c>
      <c r="AQ563" s="318">
        <f t="shared" si="987"/>
        <v>0</v>
      </c>
      <c r="AR563" s="318">
        <f>AR562</f>
        <v>1</v>
      </c>
      <c r="AS563" s="318">
        <f t="shared" ref="AS563:AU563" si="988">AS562</f>
        <v>0</v>
      </c>
      <c r="AT563" s="318">
        <f t="shared" si="988"/>
        <v>0</v>
      </c>
      <c r="AU563" s="318">
        <f t="shared" si="988"/>
        <v>0</v>
      </c>
      <c r="AV563" s="318">
        <f t="shared" si="987"/>
        <v>0</v>
      </c>
      <c r="AW563" s="318">
        <f t="shared" si="987"/>
        <v>0</v>
      </c>
      <c r="AX563" s="243"/>
      <c r="AY563" s="1055">
        <f t="shared" si="982"/>
        <v>1</v>
      </c>
    </row>
    <row r="564" spans="1:51" outlineLevel="1">
      <c r="A564" s="402"/>
      <c r="B564" s="338"/>
      <c r="C564" s="228"/>
      <c r="D564" s="228"/>
      <c r="E564" s="228"/>
      <c r="F564" s="228"/>
      <c r="G564" s="228"/>
      <c r="H564" s="228"/>
      <c r="I564" s="228"/>
      <c r="J564" s="228"/>
      <c r="K564" s="228"/>
      <c r="L564" s="228"/>
      <c r="M564" s="228"/>
      <c r="N564" s="228"/>
      <c r="O564" s="228"/>
      <c r="P564" s="228"/>
      <c r="Q564" s="933"/>
      <c r="R564" s="933"/>
      <c r="S564" s="933"/>
      <c r="T564" s="933"/>
      <c r="U564" s="228"/>
      <c r="V564" s="228"/>
      <c r="W564" s="228"/>
      <c r="X564" s="228"/>
      <c r="Y564" s="228"/>
      <c r="Z564" s="228"/>
      <c r="AA564" s="228"/>
      <c r="AB564" s="228"/>
      <c r="AC564" s="228"/>
      <c r="AD564" s="228"/>
      <c r="AE564" s="228"/>
      <c r="AF564" s="228"/>
      <c r="AG564" s="228"/>
      <c r="AH564" s="228"/>
      <c r="AI564" s="228"/>
      <c r="AJ564" s="319"/>
      <c r="AK564" s="332"/>
      <c r="AL564" s="332"/>
      <c r="AM564" s="332"/>
      <c r="AN564" s="332"/>
      <c r="AO564" s="332"/>
      <c r="AP564" s="332"/>
      <c r="AQ564" s="332"/>
      <c r="AR564" s="319"/>
      <c r="AS564" s="332"/>
      <c r="AT564" s="332"/>
      <c r="AU564" s="332"/>
      <c r="AV564" s="332"/>
      <c r="AW564" s="332"/>
      <c r="AX564" s="243"/>
      <c r="AY564" s="1055">
        <f t="shared" si="982"/>
        <v>0</v>
      </c>
    </row>
    <row r="565" spans="1:51" outlineLevel="1">
      <c r="A565" s="402">
        <v>24</v>
      </c>
      <c r="B565" s="335" t="s">
        <v>347</v>
      </c>
      <c r="C565" s="228" t="s">
        <v>313</v>
      </c>
      <c r="D565" s="232">
        <v>74150</v>
      </c>
      <c r="E565" s="232">
        <v>74150</v>
      </c>
      <c r="F565" s="232">
        <v>74150</v>
      </c>
      <c r="G565" s="232">
        <v>74150</v>
      </c>
      <c r="H565" s="232">
        <v>74150</v>
      </c>
      <c r="I565" s="232">
        <v>74150</v>
      </c>
      <c r="J565" s="232">
        <v>74150</v>
      </c>
      <c r="K565" s="232">
        <v>74150</v>
      </c>
      <c r="L565" s="232">
        <v>74150</v>
      </c>
      <c r="M565" s="232">
        <v>74150</v>
      </c>
      <c r="N565" s="232">
        <v>44635</v>
      </c>
      <c r="O565" s="232">
        <v>44635</v>
      </c>
      <c r="P565" s="232">
        <v>43281</v>
      </c>
      <c r="Q565" s="930">
        <f>'Whitby Savings Persistence'!CV437</f>
        <v>43281</v>
      </c>
      <c r="R565" s="930">
        <f>'Whitby Savings Persistence'!CW437</f>
        <v>40835</v>
      </c>
      <c r="S565" s="930"/>
      <c r="T565" s="930"/>
      <c r="U565" s="228"/>
      <c r="V565" s="232">
        <v>23</v>
      </c>
      <c r="W565" s="232">
        <v>23</v>
      </c>
      <c r="X565" s="232">
        <v>23</v>
      </c>
      <c r="Y565" s="232">
        <v>23</v>
      </c>
      <c r="Z565" s="232">
        <v>23</v>
      </c>
      <c r="AA565" s="232">
        <v>23</v>
      </c>
      <c r="AB565" s="232">
        <v>23</v>
      </c>
      <c r="AC565" s="232">
        <v>23</v>
      </c>
      <c r="AD565" s="232">
        <v>23</v>
      </c>
      <c r="AE565" s="232">
        <v>23</v>
      </c>
      <c r="AF565" s="232">
        <v>3</v>
      </c>
      <c r="AG565" s="232">
        <v>3</v>
      </c>
      <c r="AH565" s="232">
        <v>3</v>
      </c>
      <c r="AI565" s="232">
        <v>3</v>
      </c>
      <c r="AJ565" s="317"/>
      <c r="AK565" s="317"/>
      <c r="AL565" s="317"/>
      <c r="AM565" s="317"/>
      <c r="AN565" s="317"/>
      <c r="AO565" s="317"/>
      <c r="AP565" s="317"/>
      <c r="AQ565" s="317"/>
      <c r="AR565" s="317">
        <v>1</v>
      </c>
      <c r="AS565" s="317"/>
      <c r="AT565" s="317"/>
      <c r="AU565" s="317"/>
      <c r="AV565" s="317"/>
      <c r="AW565" s="317"/>
      <c r="AX565" s="233">
        <f>SUM(AJ565:AW565)</f>
        <v>1</v>
      </c>
      <c r="AY565" s="1055">
        <f t="shared" si="982"/>
        <v>1</v>
      </c>
    </row>
    <row r="566" spans="1:51" outlineLevel="1">
      <c r="A566" s="402"/>
      <c r="B566" s="338" t="s">
        <v>438</v>
      </c>
      <c r="C566" s="228" t="s">
        <v>315</v>
      </c>
      <c r="D566" s="232"/>
      <c r="E566" s="232"/>
      <c r="F566" s="232"/>
      <c r="G566" s="232"/>
      <c r="H566" s="232"/>
      <c r="I566" s="232"/>
      <c r="J566" s="232"/>
      <c r="K566" s="232"/>
      <c r="L566" s="232"/>
      <c r="M566" s="232"/>
      <c r="N566" s="232"/>
      <c r="O566" s="232"/>
      <c r="P566" s="232"/>
      <c r="Q566" s="930"/>
      <c r="R566" s="930"/>
      <c r="S566" s="930"/>
      <c r="T566" s="930"/>
      <c r="U566" s="228"/>
      <c r="V566" s="232"/>
      <c r="W566" s="232"/>
      <c r="X566" s="232"/>
      <c r="Y566" s="232"/>
      <c r="Z566" s="232"/>
      <c r="AA566" s="232"/>
      <c r="AB566" s="232"/>
      <c r="AC566" s="232"/>
      <c r="AD566" s="232"/>
      <c r="AE566" s="232"/>
      <c r="AF566" s="232"/>
      <c r="AG566" s="232"/>
      <c r="AH566" s="232"/>
      <c r="AI566" s="232"/>
      <c r="AJ566" s="318">
        <f>AJ565</f>
        <v>0</v>
      </c>
      <c r="AK566" s="318">
        <f t="shared" ref="AK566:AW566" si="989">AK565</f>
        <v>0</v>
      </c>
      <c r="AL566" s="318">
        <f t="shared" si="989"/>
        <v>0</v>
      </c>
      <c r="AM566" s="318">
        <f t="shared" si="989"/>
        <v>0</v>
      </c>
      <c r="AN566" s="318">
        <f t="shared" si="989"/>
        <v>0</v>
      </c>
      <c r="AO566" s="318">
        <f t="shared" si="989"/>
        <v>0</v>
      </c>
      <c r="AP566" s="318">
        <f t="shared" si="989"/>
        <v>0</v>
      </c>
      <c r="AQ566" s="318">
        <f t="shared" si="989"/>
        <v>0</v>
      </c>
      <c r="AR566" s="318">
        <f>AR565</f>
        <v>1</v>
      </c>
      <c r="AS566" s="318">
        <f t="shared" ref="AS566:AU566" si="990">AS565</f>
        <v>0</v>
      </c>
      <c r="AT566" s="318">
        <f t="shared" si="990"/>
        <v>0</v>
      </c>
      <c r="AU566" s="318">
        <f t="shared" si="990"/>
        <v>0</v>
      </c>
      <c r="AV566" s="318">
        <f t="shared" si="989"/>
        <v>0</v>
      </c>
      <c r="AW566" s="318">
        <f t="shared" si="989"/>
        <v>0</v>
      </c>
      <c r="AX566" s="243"/>
      <c r="AY566" s="1055">
        <f t="shared" si="982"/>
        <v>1</v>
      </c>
    </row>
    <row r="567" spans="1:51" outlineLevel="1">
      <c r="A567" s="402"/>
      <c r="B567" s="338"/>
      <c r="C567" s="228"/>
      <c r="D567" s="228"/>
      <c r="E567" s="228"/>
      <c r="F567" s="228"/>
      <c r="G567" s="228"/>
      <c r="H567" s="228"/>
      <c r="I567" s="228"/>
      <c r="J567" s="228"/>
      <c r="K567" s="228"/>
      <c r="L567" s="228"/>
      <c r="M567" s="228"/>
      <c r="N567" s="228"/>
      <c r="O567" s="228"/>
      <c r="P567" s="228"/>
      <c r="Q567" s="933"/>
      <c r="R567" s="933"/>
      <c r="S567" s="933"/>
      <c r="T567" s="933"/>
      <c r="U567" s="228"/>
      <c r="V567" s="228"/>
      <c r="W567" s="228"/>
      <c r="X567" s="228"/>
      <c r="Y567" s="228"/>
      <c r="Z567" s="228"/>
      <c r="AA567" s="228"/>
      <c r="AB567" s="228"/>
      <c r="AC567" s="228"/>
      <c r="AD567" s="228"/>
      <c r="AE567" s="228"/>
      <c r="AF567" s="228"/>
      <c r="AG567" s="228"/>
      <c r="AH567" s="228"/>
      <c r="AI567" s="228"/>
      <c r="AJ567" s="319"/>
      <c r="AK567" s="332"/>
      <c r="AL567" s="332"/>
      <c r="AM567" s="332"/>
      <c r="AN567" s="332"/>
      <c r="AO567" s="332"/>
      <c r="AP567" s="332"/>
      <c r="AQ567" s="332"/>
      <c r="AR567" s="319"/>
      <c r="AS567" s="332"/>
      <c r="AT567" s="332"/>
      <c r="AU567" s="332"/>
      <c r="AV567" s="332"/>
      <c r="AW567" s="332"/>
      <c r="AX567" s="243"/>
      <c r="AY567" s="1055">
        <f t="shared" si="982"/>
        <v>0</v>
      </c>
    </row>
    <row r="568" spans="1:51" ht="15.75" outlineLevel="1">
      <c r="A568" s="402"/>
      <c r="B568" s="383" t="s">
        <v>348</v>
      </c>
      <c r="C568" s="228"/>
      <c r="D568" s="228"/>
      <c r="E568" s="228"/>
      <c r="F568" s="228"/>
      <c r="G568" s="228"/>
      <c r="H568" s="228"/>
      <c r="I568" s="228"/>
      <c r="J568" s="228"/>
      <c r="K568" s="228"/>
      <c r="L568" s="228"/>
      <c r="M568" s="228"/>
      <c r="N568" s="228"/>
      <c r="O568" s="228"/>
      <c r="P568" s="228"/>
      <c r="Q568" s="933"/>
      <c r="R568" s="933"/>
      <c r="S568" s="933"/>
      <c r="T568" s="933"/>
      <c r="U568" s="228"/>
      <c r="V568" s="228"/>
      <c r="W568" s="228"/>
      <c r="X568" s="228"/>
      <c r="Y568" s="228"/>
      <c r="Z568" s="228"/>
      <c r="AA568" s="228"/>
      <c r="AB568" s="228"/>
      <c r="AC568" s="228"/>
      <c r="AD568" s="228"/>
      <c r="AE568" s="228"/>
      <c r="AF568" s="228"/>
      <c r="AG568" s="228"/>
      <c r="AH568" s="228"/>
      <c r="AI568" s="228"/>
      <c r="AJ568" s="319"/>
      <c r="AK568" s="332"/>
      <c r="AL568" s="332"/>
      <c r="AM568" s="332"/>
      <c r="AN568" s="332"/>
      <c r="AO568" s="332"/>
      <c r="AP568" s="332"/>
      <c r="AQ568" s="332"/>
      <c r="AR568" s="319"/>
      <c r="AS568" s="332"/>
      <c r="AT568" s="332"/>
      <c r="AU568" s="332"/>
      <c r="AV568" s="332"/>
      <c r="AW568" s="332"/>
      <c r="AX568" s="243"/>
      <c r="AY568" s="1055">
        <f t="shared" si="982"/>
        <v>0</v>
      </c>
    </row>
    <row r="569" spans="1:51" outlineLevel="1">
      <c r="A569" s="402">
        <v>25</v>
      </c>
      <c r="B569" s="335" t="s">
        <v>349</v>
      </c>
      <c r="C569" s="228" t="s">
        <v>313</v>
      </c>
      <c r="D569" s="232">
        <v>65334</v>
      </c>
      <c r="E569" s="232">
        <v>65334</v>
      </c>
      <c r="F569" s="232">
        <v>65334</v>
      </c>
      <c r="G569" s="232">
        <v>65334</v>
      </c>
      <c r="H569" s="232">
        <v>65334</v>
      </c>
      <c r="I569" s="232">
        <v>65334</v>
      </c>
      <c r="J569" s="232">
        <v>65334</v>
      </c>
      <c r="K569" s="232">
        <v>65334</v>
      </c>
      <c r="L569" s="232">
        <v>65334</v>
      </c>
      <c r="M569" s="232">
        <v>56427</v>
      </c>
      <c r="N569" s="232">
        <v>0</v>
      </c>
      <c r="O569" s="232">
        <v>0</v>
      </c>
      <c r="P569" s="232">
        <v>0</v>
      </c>
      <c r="Q569" s="930">
        <v>0</v>
      </c>
      <c r="R569" s="930">
        <v>1</v>
      </c>
      <c r="S569" s="930"/>
      <c r="T569" s="930"/>
      <c r="U569" s="232">
        <v>12</v>
      </c>
      <c r="V569" s="232">
        <v>3</v>
      </c>
      <c r="W569" s="232">
        <v>3</v>
      </c>
      <c r="X569" s="232">
        <v>3</v>
      </c>
      <c r="Y569" s="232">
        <v>3</v>
      </c>
      <c r="Z569" s="232">
        <v>3</v>
      </c>
      <c r="AA569" s="232">
        <v>3</v>
      </c>
      <c r="AB569" s="232">
        <v>3</v>
      </c>
      <c r="AC569" s="232">
        <v>3</v>
      </c>
      <c r="AD569" s="232">
        <v>3</v>
      </c>
      <c r="AE569" s="232">
        <v>3</v>
      </c>
      <c r="AF569" s="232">
        <v>0</v>
      </c>
      <c r="AG569" s="232">
        <v>0</v>
      </c>
      <c r="AH569" s="232">
        <v>0</v>
      </c>
      <c r="AI569" s="232">
        <v>0</v>
      </c>
      <c r="AJ569" s="333"/>
      <c r="AK569" s="317"/>
      <c r="AL569" s="317"/>
      <c r="AM569" s="317"/>
      <c r="AN569" s="317"/>
      <c r="AO569" s="317"/>
      <c r="AP569" s="317"/>
      <c r="AQ569" s="322"/>
      <c r="AR569" s="333"/>
      <c r="AS569" s="317"/>
      <c r="AT569" s="317">
        <v>1</v>
      </c>
      <c r="AU569" s="317"/>
      <c r="AV569" s="322"/>
      <c r="AW569" s="322"/>
      <c r="AX569" s="233">
        <f>SUM(AJ569:AW569)</f>
        <v>1</v>
      </c>
      <c r="AY569" s="1055">
        <f t="shared" si="982"/>
        <v>1</v>
      </c>
    </row>
    <row r="570" spans="1:51" outlineLevel="1">
      <c r="A570" s="402"/>
      <c r="B570" s="338" t="s">
        <v>438</v>
      </c>
      <c r="C570" s="228" t="s">
        <v>315</v>
      </c>
      <c r="D570" s="232"/>
      <c r="E570" s="232"/>
      <c r="F570" s="232"/>
      <c r="G570" s="232"/>
      <c r="H570" s="232"/>
      <c r="I570" s="232"/>
      <c r="J570" s="232"/>
      <c r="K570" s="232"/>
      <c r="L570" s="232"/>
      <c r="M570" s="232"/>
      <c r="N570" s="232"/>
      <c r="O570" s="232"/>
      <c r="P570" s="232"/>
      <c r="Q570" s="930"/>
      <c r="R570" s="930"/>
      <c r="S570" s="930"/>
      <c r="T570" s="930"/>
      <c r="U570" s="232">
        <f>U569</f>
        <v>12</v>
      </c>
      <c r="V570" s="232"/>
      <c r="W570" s="232"/>
      <c r="X570" s="232"/>
      <c r="Y570" s="232"/>
      <c r="Z570" s="232"/>
      <c r="AA570" s="232"/>
      <c r="AB570" s="232"/>
      <c r="AC570" s="232"/>
      <c r="AD570" s="232"/>
      <c r="AE570" s="232"/>
      <c r="AF570" s="232"/>
      <c r="AG570" s="232"/>
      <c r="AH570" s="232"/>
      <c r="AI570" s="232"/>
      <c r="AJ570" s="318">
        <f>AJ569</f>
        <v>0</v>
      </c>
      <c r="AK570" s="318">
        <f t="shared" ref="AK570:AW570" si="991">AK569</f>
        <v>0</v>
      </c>
      <c r="AL570" s="318">
        <f t="shared" si="991"/>
        <v>0</v>
      </c>
      <c r="AM570" s="318">
        <f t="shared" si="991"/>
        <v>0</v>
      </c>
      <c r="AN570" s="318">
        <f t="shared" si="991"/>
        <v>0</v>
      </c>
      <c r="AO570" s="318">
        <f t="shared" si="991"/>
        <v>0</v>
      </c>
      <c r="AP570" s="318">
        <f t="shared" si="991"/>
        <v>0</v>
      </c>
      <c r="AQ570" s="318">
        <f t="shared" si="991"/>
        <v>0</v>
      </c>
      <c r="AR570" s="318">
        <f>AR569</f>
        <v>0</v>
      </c>
      <c r="AS570" s="318">
        <f t="shared" ref="AS570:AU570" si="992">AS569</f>
        <v>0</v>
      </c>
      <c r="AT570" s="318">
        <f t="shared" si="992"/>
        <v>1</v>
      </c>
      <c r="AU570" s="318">
        <f t="shared" si="992"/>
        <v>0</v>
      </c>
      <c r="AV570" s="318">
        <f t="shared" si="991"/>
        <v>0</v>
      </c>
      <c r="AW570" s="318">
        <f t="shared" si="991"/>
        <v>0</v>
      </c>
      <c r="AX570" s="243"/>
      <c r="AY570" s="1055">
        <f t="shared" si="982"/>
        <v>1</v>
      </c>
    </row>
    <row r="571" spans="1:51" outlineLevel="1">
      <c r="A571" s="402"/>
      <c r="B571" s="338"/>
      <c r="C571" s="228"/>
      <c r="D571" s="228"/>
      <c r="E571" s="228"/>
      <c r="F571" s="228"/>
      <c r="G571" s="228"/>
      <c r="H571" s="228"/>
      <c r="I571" s="228"/>
      <c r="J571" s="228"/>
      <c r="K571" s="228"/>
      <c r="L571" s="228"/>
      <c r="M571" s="228"/>
      <c r="N571" s="228"/>
      <c r="O571" s="228"/>
      <c r="P571" s="228"/>
      <c r="Q571" s="933"/>
      <c r="R571" s="933"/>
      <c r="S571" s="933"/>
      <c r="T571" s="933"/>
      <c r="U571" s="228"/>
      <c r="V571" s="228"/>
      <c r="W571" s="228"/>
      <c r="X571" s="228"/>
      <c r="Y571" s="228"/>
      <c r="Z571" s="228"/>
      <c r="AA571" s="228"/>
      <c r="AB571" s="228"/>
      <c r="AC571" s="228"/>
      <c r="AD571" s="228"/>
      <c r="AE571" s="228"/>
      <c r="AF571" s="228"/>
      <c r="AG571" s="228"/>
      <c r="AH571" s="228"/>
      <c r="AI571" s="228"/>
      <c r="AJ571" s="319"/>
      <c r="AK571" s="332"/>
      <c r="AL571" s="332"/>
      <c r="AM571" s="332"/>
      <c r="AN571" s="332"/>
      <c r="AO571" s="332"/>
      <c r="AP571" s="332"/>
      <c r="AQ571" s="332"/>
      <c r="AR571" s="319"/>
      <c r="AS571" s="332"/>
      <c r="AT571" s="332"/>
      <c r="AU571" s="332"/>
      <c r="AV571" s="332"/>
      <c r="AW571" s="332"/>
      <c r="AX571" s="243"/>
      <c r="AY571" s="1055">
        <f t="shared" si="982"/>
        <v>0</v>
      </c>
    </row>
    <row r="572" spans="1:51" ht="30" outlineLevel="1">
      <c r="A572" s="402">
        <v>26</v>
      </c>
      <c r="B572" s="335" t="s">
        <v>442</v>
      </c>
      <c r="C572" s="228" t="s">
        <v>313</v>
      </c>
      <c r="D572" s="232">
        <v>4297254</v>
      </c>
      <c r="E572" s="232">
        <v>4297254</v>
      </c>
      <c r="F572" s="232">
        <v>4297254</v>
      </c>
      <c r="G572" s="232">
        <v>4297254</v>
      </c>
      <c r="H572" s="232">
        <v>4297254</v>
      </c>
      <c r="I572" s="232">
        <v>3992351</v>
      </c>
      <c r="J572" s="232">
        <v>3992351</v>
      </c>
      <c r="K572" s="232">
        <v>3992351</v>
      </c>
      <c r="L572" s="232">
        <v>3989453</v>
      </c>
      <c r="M572" s="232">
        <v>3989453</v>
      </c>
      <c r="N572" s="232">
        <v>3968926</v>
      </c>
      <c r="O572" s="232">
        <v>3968926</v>
      </c>
      <c r="P572" s="232">
        <v>2505293</v>
      </c>
      <c r="Q572" s="930">
        <f>'Whitby Savings Persistence'!CV439</f>
        <v>2264351</v>
      </c>
      <c r="R572" s="930">
        <f>'Whitby Savings Persistence'!CW439</f>
        <v>183208</v>
      </c>
      <c r="S572" s="930"/>
      <c r="T572" s="930"/>
      <c r="U572" s="232">
        <v>12</v>
      </c>
      <c r="V572" s="232">
        <v>871</v>
      </c>
      <c r="W572" s="232">
        <v>871</v>
      </c>
      <c r="X572" s="232">
        <v>871</v>
      </c>
      <c r="Y572" s="232">
        <v>871</v>
      </c>
      <c r="Z572" s="232">
        <v>871</v>
      </c>
      <c r="AA572" s="232">
        <v>820</v>
      </c>
      <c r="AB572" s="232">
        <v>820</v>
      </c>
      <c r="AC572" s="232">
        <v>820</v>
      </c>
      <c r="AD572" s="232">
        <v>820</v>
      </c>
      <c r="AE572" s="232">
        <v>820</v>
      </c>
      <c r="AF572" s="232">
        <v>817</v>
      </c>
      <c r="AG572" s="232">
        <v>817</v>
      </c>
      <c r="AH572" s="232">
        <v>531</v>
      </c>
      <c r="AI572" s="232">
        <v>479</v>
      </c>
      <c r="AJ572" s="333"/>
      <c r="AK572" s="317"/>
      <c r="AL572" s="317"/>
      <c r="AM572" s="317"/>
      <c r="AN572" s="317"/>
      <c r="AO572" s="317"/>
      <c r="AP572" s="317"/>
      <c r="AQ572" s="322"/>
      <c r="AR572" s="333"/>
      <c r="AS572" s="317">
        <v>6.4650716502740416E-2</v>
      </c>
      <c r="AT572" s="317">
        <v>0.93534928349725954</v>
      </c>
      <c r="AU572" s="317"/>
      <c r="AV572" s="322"/>
      <c r="AW572" s="322"/>
      <c r="AX572" s="233">
        <f>SUM(AJ572:AW572)</f>
        <v>1</v>
      </c>
      <c r="AY572" s="1055">
        <f t="shared" si="982"/>
        <v>1</v>
      </c>
    </row>
    <row r="573" spans="1:51" outlineLevel="1">
      <c r="A573" s="402"/>
      <c r="B573" s="788" t="s">
        <v>439</v>
      </c>
      <c r="C573" s="228" t="s">
        <v>315</v>
      </c>
      <c r="D573" s="232">
        <v>1024343.0998604361</v>
      </c>
      <c r="E573" s="232">
        <f>D573+($G573-$D573)/3</f>
        <v>1022654.605426437</v>
      </c>
      <c r="F573" s="232">
        <f>E573+($G573-$D573)/3</f>
        <v>1020966.1109924379</v>
      </c>
      <c r="G573" s="232">
        <v>1019277.6165584389</v>
      </c>
      <c r="H573" s="232">
        <f>H572/G572*G573</f>
        <v>1019277.6165584389</v>
      </c>
      <c r="I573" s="232">
        <f t="shared" ref="I573:Q573" si="993">I572/H572*H573</f>
        <v>946956.82678861893</v>
      </c>
      <c r="J573" s="232">
        <f t="shared" si="993"/>
        <v>946956.82678861893</v>
      </c>
      <c r="K573" s="232">
        <f t="shared" si="993"/>
        <v>946956.82678861893</v>
      </c>
      <c r="L573" s="232">
        <f t="shared" si="993"/>
        <v>946269.44211627089</v>
      </c>
      <c r="M573" s="232">
        <f t="shared" si="993"/>
        <v>946269.44211627089</v>
      </c>
      <c r="N573" s="232">
        <f t="shared" si="993"/>
        <v>941400.58595019486</v>
      </c>
      <c r="O573" s="232">
        <f t="shared" si="993"/>
        <v>941400.58595019486</v>
      </c>
      <c r="P573" s="232">
        <f t="shared" si="993"/>
        <v>594237.40784709051</v>
      </c>
      <c r="Q573" s="930">
        <f t="shared" si="993"/>
        <v>537087.70538853831</v>
      </c>
      <c r="R573" s="930">
        <f t="shared" ref="R573" si="994">R572/Q572*Q573</f>
        <v>43455.614579552079</v>
      </c>
      <c r="S573" s="930"/>
      <c r="T573" s="930"/>
      <c r="U573" s="232">
        <f>U572</f>
        <v>12</v>
      </c>
      <c r="V573" s="232">
        <f t="shared" ref="V573:AI573" si="995">V572/D572*D573</f>
        <v>207.62162068577743</v>
      </c>
      <c r="W573" s="232">
        <f t="shared" si="995"/>
        <v>207.27938384057043</v>
      </c>
      <c r="X573" s="232">
        <f t="shared" si="995"/>
        <v>206.93714699536343</v>
      </c>
      <c r="Y573" s="232">
        <f t="shared" si="995"/>
        <v>206.59491015015641</v>
      </c>
      <c r="Z573" s="232">
        <f t="shared" si="995"/>
        <v>206.59491015015641</v>
      </c>
      <c r="AA573" s="232">
        <f t="shared" si="995"/>
        <v>194.49807844216792</v>
      </c>
      <c r="AB573" s="232">
        <f t="shared" si="995"/>
        <v>194.49807844216792</v>
      </c>
      <c r="AC573" s="232">
        <f t="shared" si="995"/>
        <v>194.49807844216792</v>
      </c>
      <c r="AD573" s="232">
        <f t="shared" si="995"/>
        <v>194.49807844216792</v>
      </c>
      <c r="AE573" s="232">
        <f t="shared" si="995"/>
        <v>194.49807844216792</v>
      </c>
      <c r="AF573" s="232">
        <f t="shared" si="995"/>
        <v>193.78650010640391</v>
      </c>
      <c r="AG573" s="232">
        <f t="shared" si="995"/>
        <v>193.78650010640391</v>
      </c>
      <c r="AH573" s="232">
        <f t="shared" si="995"/>
        <v>125.94936543023314</v>
      </c>
      <c r="AI573" s="232">
        <f t="shared" si="995"/>
        <v>113.61534094365663</v>
      </c>
      <c r="AJ573" s="318">
        <f>AJ572</f>
        <v>0</v>
      </c>
      <c r="AK573" s="318">
        <f t="shared" ref="AK573:AW573" si="996">AK572</f>
        <v>0</v>
      </c>
      <c r="AL573" s="318">
        <f t="shared" si="996"/>
        <v>0</v>
      </c>
      <c r="AM573" s="318">
        <f t="shared" si="996"/>
        <v>0</v>
      </c>
      <c r="AN573" s="318">
        <f t="shared" si="996"/>
        <v>0</v>
      </c>
      <c r="AO573" s="318">
        <f t="shared" si="996"/>
        <v>0</v>
      </c>
      <c r="AP573" s="318">
        <f t="shared" si="996"/>
        <v>0</v>
      </c>
      <c r="AQ573" s="318">
        <f t="shared" si="996"/>
        <v>0</v>
      </c>
      <c r="AR573" s="318">
        <f>AR572</f>
        <v>0</v>
      </c>
      <c r="AS573" s="318">
        <f t="shared" ref="AS573:AU573" si="997">AS572</f>
        <v>6.4650716502740416E-2</v>
      </c>
      <c r="AT573" s="318">
        <f t="shared" si="997"/>
        <v>0.93534928349725954</v>
      </c>
      <c r="AU573" s="318">
        <f t="shared" si="997"/>
        <v>0</v>
      </c>
      <c r="AV573" s="318">
        <f t="shared" si="996"/>
        <v>0</v>
      </c>
      <c r="AW573" s="318">
        <f t="shared" si="996"/>
        <v>0</v>
      </c>
      <c r="AX573" s="243"/>
      <c r="AY573" s="1055">
        <f t="shared" si="982"/>
        <v>1</v>
      </c>
    </row>
    <row r="574" spans="1:51" outlineLevel="1">
      <c r="A574" s="402"/>
      <c r="B574" s="788" t="s">
        <v>443</v>
      </c>
      <c r="C574" s="228" t="s">
        <v>315</v>
      </c>
      <c r="D574" s="232">
        <f>'3-b. WRZ Rate Class Alloc.'!K72</f>
        <v>853226.9546036484</v>
      </c>
      <c r="E574" s="232">
        <f>E572/D572*D574</f>
        <v>853226.9546036484</v>
      </c>
      <c r="F574" s="232">
        <f>F572/E572*E574</f>
        <v>853226.9546036484</v>
      </c>
      <c r="G574" s="232">
        <f>G572/F572*F574</f>
        <v>853226.9546036484</v>
      </c>
      <c r="H574" s="232">
        <f>H572/G572*G574</f>
        <v>853226.9546036484</v>
      </c>
      <c r="I574" s="232">
        <f t="shared" ref="I574:Q574" si="998">I572/H572*H574</f>
        <v>792687.95501472102</v>
      </c>
      <c r="J574" s="232">
        <f t="shared" si="998"/>
        <v>792687.95501472102</v>
      </c>
      <c r="K574" s="232">
        <f t="shared" si="998"/>
        <v>792687.95501472102</v>
      </c>
      <c r="L574" s="232">
        <f t="shared" si="998"/>
        <v>792112.55227742856</v>
      </c>
      <c r="M574" s="232">
        <f t="shared" si="998"/>
        <v>792112.55227742856</v>
      </c>
      <c r="N574" s="232">
        <f t="shared" si="998"/>
        <v>788036.88216410764</v>
      </c>
      <c r="O574" s="232">
        <f t="shared" si="998"/>
        <v>788036.88216410764</v>
      </c>
      <c r="P574" s="232">
        <f t="shared" si="998"/>
        <v>497430.10694267513</v>
      </c>
      <c r="Q574" s="930">
        <f t="shared" si="998"/>
        <v>449590.67066636652</v>
      </c>
      <c r="R574" s="930">
        <f t="shared" ref="R574" si="999">R572/Q572*Q574</f>
        <v>36376.254207692924</v>
      </c>
      <c r="S574" s="930"/>
      <c r="T574" s="930"/>
      <c r="U574" s="232">
        <v>12</v>
      </c>
      <c r="V574" s="232">
        <f>'3-b. WRZ Rate Class Alloc.'!L72</f>
        <v>197.88234678624812</v>
      </c>
      <c r="W574" s="232">
        <f t="shared" ref="W574:AI574" si="1000">W572/V572*V574</f>
        <v>197.88234678624812</v>
      </c>
      <c r="X574" s="232">
        <f t="shared" si="1000"/>
        <v>197.88234678624812</v>
      </c>
      <c r="Y574" s="232">
        <f t="shared" si="1000"/>
        <v>197.88234678624812</v>
      </c>
      <c r="Z574" s="232">
        <f t="shared" si="1000"/>
        <v>197.88234678624812</v>
      </c>
      <c r="AA574" s="232">
        <f t="shared" si="1000"/>
        <v>186.29566517189835</v>
      </c>
      <c r="AB574" s="232">
        <f t="shared" si="1000"/>
        <v>186.29566517189835</v>
      </c>
      <c r="AC574" s="232">
        <f t="shared" si="1000"/>
        <v>186.29566517189835</v>
      </c>
      <c r="AD574" s="232">
        <f t="shared" si="1000"/>
        <v>186.29566517189835</v>
      </c>
      <c r="AE574" s="232">
        <f t="shared" si="1000"/>
        <v>186.29566517189835</v>
      </c>
      <c r="AF574" s="232">
        <f t="shared" si="1000"/>
        <v>185.6140956651719</v>
      </c>
      <c r="AG574" s="232">
        <f t="shared" si="1000"/>
        <v>185.6140956651719</v>
      </c>
      <c r="AH574" s="232">
        <f t="shared" si="1000"/>
        <v>120.63780269058296</v>
      </c>
      <c r="AI574" s="232">
        <f t="shared" si="1000"/>
        <v>108.8239312406577</v>
      </c>
      <c r="AJ574" s="318"/>
      <c r="AK574" s="318"/>
      <c r="AL574" s="318"/>
      <c r="AM574" s="318"/>
      <c r="AN574" s="318"/>
      <c r="AO574" s="318"/>
      <c r="AP574" s="318"/>
      <c r="AQ574" s="318"/>
      <c r="AR574" s="318"/>
      <c r="AS574" s="318">
        <f>'3-b. WRZ Rate Class Alloc.'!K62</f>
        <v>6.1550450455194049E-2</v>
      </c>
      <c r="AT574" s="318">
        <f>'3-b. WRZ Rate Class Alloc.'!L62</f>
        <v>0.93844954954480586</v>
      </c>
      <c r="AU574" s="318"/>
      <c r="AV574" s="318"/>
      <c r="AW574" s="318"/>
      <c r="AX574" s="243"/>
      <c r="AY574" s="1055">
        <f t="shared" si="982"/>
        <v>0.99999999999999989</v>
      </c>
    </row>
    <row r="575" spans="1:51" outlineLevel="1">
      <c r="A575" s="402"/>
      <c r="B575" s="338"/>
      <c r="C575" s="228"/>
      <c r="D575" s="228"/>
      <c r="E575" s="228"/>
      <c r="F575" s="228"/>
      <c r="G575" s="228"/>
      <c r="H575" s="228"/>
      <c r="I575" s="228"/>
      <c r="J575" s="228"/>
      <c r="K575" s="228"/>
      <c r="L575" s="228"/>
      <c r="M575" s="228"/>
      <c r="N575" s="228"/>
      <c r="O575" s="228"/>
      <c r="P575" s="228"/>
      <c r="Q575" s="933"/>
      <c r="R575" s="933"/>
      <c r="S575" s="933"/>
      <c r="T575" s="933"/>
      <c r="U575" s="228"/>
      <c r="V575" s="228"/>
      <c r="W575" s="228"/>
      <c r="X575" s="228"/>
      <c r="Y575" s="228"/>
      <c r="Z575" s="228"/>
      <c r="AA575" s="228"/>
      <c r="AB575" s="228"/>
      <c r="AC575" s="228"/>
      <c r="AD575" s="228"/>
      <c r="AE575" s="228"/>
      <c r="AF575" s="228"/>
      <c r="AG575" s="228"/>
      <c r="AH575" s="228"/>
      <c r="AI575" s="228"/>
      <c r="AJ575" s="319"/>
      <c r="AK575" s="332"/>
      <c r="AL575" s="332"/>
      <c r="AM575" s="332"/>
      <c r="AN575" s="332"/>
      <c r="AO575" s="332"/>
      <c r="AP575" s="332"/>
      <c r="AQ575" s="332"/>
      <c r="AR575" s="319"/>
      <c r="AS575" s="332"/>
      <c r="AT575" s="332"/>
      <c r="AU575" s="332"/>
      <c r="AV575" s="332"/>
      <c r="AW575" s="332"/>
      <c r="AX575" s="243"/>
      <c r="AY575" s="1055">
        <f t="shared" si="982"/>
        <v>0</v>
      </c>
    </row>
    <row r="576" spans="1:51" outlineLevel="1">
      <c r="A576" s="402"/>
      <c r="B576" s="789" t="s">
        <v>400</v>
      </c>
      <c r="C576" s="228" t="s">
        <v>313</v>
      </c>
      <c r="D576" s="713"/>
      <c r="E576" s="232"/>
      <c r="F576" s="232"/>
      <c r="G576" s="232"/>
      <c r="H576" s="232"/>
      <c r="I576" s="232"/>
      <c r="J576" s="232"/>
      <c r="K576" s="232"/>
      <c r="L576" s="232"/>
      <c r="M576" s="232"/>
      <c r="N576" s="232"/>
      <c r="O576" s="232"/>
      <c r="P576" s="232"/>
      <c r="Q576" s="930"/>
      <c r="R576" s="930"/>
      <c r="S576" s="930"/>
      <c r="T576" s="930"/>
      <c r="U576" s="232">
        <v>12</v>
      </c>
      <c r="V576" s="232"/>
      <c r="W576" s="232"/>
      <c r="X576" s="232"/>
      <c r="Y576" s="232"/>
      <c r="Z576" s="232"/>
      <c r="AA576" s="232"/>
      <c r="AB576" s="232"/>
      <c r="AC576" s="232"/>
      <c r="AD576" s="232"/>
      <c r="AE576" s="232"/>
      <c r="AF576" s="232"/>
      <c r="AG576" s="232"/>
      <c r="AH576" s="232"/>
      <c r="AI576" s="232"/>
      <c r="AJ576" s="333"/>
      <c r="AK576" s="317"/>
      <c r="AL576" s="317"/>
      <c r="AM576" s="317"/>
      <c r="AN576" s="317"/>
      <c r="AO576" s="317"/>
      <c r="AP576" s="317"/>
      <c r="AQ576" s="322"/>
      <c r="AR576" s="333"/>
      <c r="AS576" s="317"/>
      <c r="AT576" s="317"/>
      <c r="AU576" s="317">
        <v>1</v>
      </c>
      <c r="AV576" s="322"/>
      <c r="AW576" s="322"/>
      <c r="AX576" s="233">
        <f>SUM(AJ576:AW576)</f>
        <v>1</v>
      </c>
      <c r="AY576" s="1055">
        <f t="shared" si="982"/>
        <v>1</v>
      </c>
    </row>
    <row r="577" spans="1:51" outlineLevel="1">
      <c r="A577" s="402"/>
      <c r="B577" s="788" t="s">
        <v>444</v>
      </c>
      <c r="C577" s="228" t="s">
        <v>315</v>
      </c>
      <c r="D577" s="907">
        <v>3647200</v>
      </c>
      <c r="E577" s="907">
        <v>3647200</v>
      </c>
      <c r="F577" s="907">
        <v>3647200</v>
      </c>
      <c r="G577" s="907">
        <v>3647200</v>
      </c>
      <c r="H577" s="907">
        <v>3647200</v>
      </c>
      <c r="I577" s="907">
        <v>3647200</v>
      </c>
      <c r="J577" s="907">
        <v>3647200</v>
      </c>
      <c r="K577" s="907">
        <v>3647200</v>
      </c>
      <c r="L577" s="907">
        <v>3647200</v>
      </c>
      <c r="M577" s="907">
        <v>3647200</v>
      </c>
      <c r="N577" s="907">
        <v>3647200</v>
      </c>
      <c r="O577" s="907">
        <v>3647200</v>
      </c>
      <c r="P577" s="232"/>
      <c r="Q577" s="930"/>
      <c r="R577" s="930"/>
      <c r="S577" s="930"/>
      <c r="T577" s="930"/>
      <c r="U577" s="232">
        <f>U576</f>
        <v>12</v>
      </c>
      <c r="V577" s="232">
        <f>'8-b.  Streetlighting - WRZ'!E26</f>
        <v>31.791716990533136</v>
      </c>
      <c r="W577" s="232">
        <f>'8-b.  Streetlighting - WRZ'!F26</f>
        <v>199.43296113602395</v>
      </c>
      <c r="X577" s="232">
        <f>'8-b.  Streetlighting - WRZ'!G26</f>
        <v>199.43296113602395</v>
      </c>
      <c r="Y577" s="232">
        <f>'8-b.  Streetlighting - WRZ'!H26</f>
        <v>199.43296113602395</v>
      </c>
      <c r="Z577" s="232">
        <f>'8-b.  Streetlighting - WRZ'!I26</f>
        <v>199.43296113602395</v>
      </c>
      <c r="AA577" s="232">
        <f>'8-b.  Streetlighting - WRZ'!J26</f>
        <v>199.43296113602395</v>
      </c>
      <c r="AB577" s="232">
        <f>'8-b.  Streetlighting - WRZ'!K26</f>
        <v>199.43296113602395</v>
      </c>
      <c r="AC577" s="232">
        <f>'8-b.  Streetlighting - WRZ'!L26</f>
        <v>199.43296113602395</v>
      </c>
      <c r="AD577" s="232">
        <f>'8-b.  Streetlighting - WRZ'!M26</f>
        <v>199.43296113602395</v>
      </c>
      <c r="AE577" s="232">
        <f>'8-b.  Streetlighting - WRZ'!N26</f>
        <v>199.43296113602395</v>
      </c>
      <c r="AF577" s="232">
        <f>'8-b.  Streetlighting - WRZ'!O26</f>
        <v>199.43296113602395</v>
      </c>
      <c r="AG577" s="232">
        <f>'8-b.  Streetlighting - WRZ'!P26</f>
        <v>199.43296113602395</v>
      </c>
      <c r="AH577" s="232">
        <f>'8-b.  Streetlighting - WRZ'!Q26</f>
        <v>0</v>
      </c>
      <c r="AI577" s="232">
        <f>'8-b.  Streetlighting - WRZ'!R26</f>
        <v>0</v>
      </c>
      <c r="AJ577" s="318">
        <f>AJ576</f>
        <v>0</v>
      </c>
      <c r="AK577" s="318">
        <f t="shared" ref="AK577:AW577" si="1001">AK576</f>
        <v>0</v>
      </c>
      <c r="AL577" s="318">
        <f t="shared" si="1001"/>
        <v>0</v>
      </c>
      <c r="AM577" s="318">
        <f t="shared" si="1001"/>
        <v>0</v>
      </c>
      <c r="AN577" s="318">
        <f t="shared" si="1001"/>
        <v>0</v>
      </c>
      <c r="AO577" s="318">
        <f t="shared" si="1001"/>
        <v>0</v>
      </c>
      <c r="AP577" s="318">
        <f t="shared" si="1001"/>
        <v>0</v>
      </c>
      <c r="AQ577" s="318">
        <f t="shared" si="1001"/>
        <v>0</v>
      </c>
      <c r="AR577" s="318">
        <f>AR576</f>
        <v>0</v>
      </c>
      <c r="AS577" s="318">
        <f t="shared" ref="AS577:AU577" si="1002">AS576</f>
        <v>0</v>
      </c>
      <c r="AT577" s="318">
        <f t="shared" si="1002"/>
        <v>0</v>
      </c>
      <c r="AU577" s="318">
        <f t="shared" si="1002"/>
        <v>1</v>
      </c>
      <c r="AV577" s="318">
        <f t="shared" si="1001"/>
        <v>0</v>
      </c>
      <c r="AW577" s="318">
        <f t="shared" si="1001"/>
        <v>0</v>
      </c>
      <c r="AX577" s="243"/>
      <c r="AY577" s="1055">
        <f t="shared" si="982"/>
        <v>1</v>
      </c>
    </row>
    <row r="578" spans="1:51" outlineLevel="1">
      <c r="A578" s="402"/>
      <c r="B578"/>
      <c r="C578"/>
      <c r="D578"/>
      <c r="E578"/>
      <c r="F578"/>
      <c r="G578"/>
      <c r="H578"/>
      <c r="I578"/>
      <c r="J578"/>
      <c r="K578"/>
      <c r="L578"/>
      <c r="M578"/>
      <c r="N578"/>
      <c r="O578"/>
      <c r="P578"/>
      <c r="Q578" s="938"/>
      <c r="R578" s="938"/>
      <c r="S578" s="938"/>
      <c r="T578" s="938"/>
      <c r="U578"/>
      <c r="V578"/>
      <c r="W578"/>
      <c r="X578"/>
      <c r="Y578"/>
      <c r="Z578"/>
      <c r="AA578"/>
      <c r="AB578"/>
      <c r="AC578"/>
      <c r="AD578"/>
      <c r="AE578"/>
      <c r="AF578"/>
      <c r="AG578"/>
      <c r="AH578"/>
      <c r="AI578"/>
      <c r="AJ578" s="319"/>
      <c r="AK578" s="332"/>
      <c r="AL578" s="332"/>
      <c r="AM578" s="332"/>
      <c r="AN578"/>
      <c r="AO578"/>
      <c r="AP578"/>
      <c r="AQ578"/>
      <c r="AR578" s="319"/>
      <c r="AS578" s="332"/>
      <c r="AT578" s="332"/>
      <c r="AU578" s="332"/>
      <c r="AV578"/>
      <c r="AW578"/>
      <c r="AX578"/>
      <c r="AY578" s="1055">
        <f t="shared" si="982"/>
        <v>0</v>
      </c>
    </row>
    <row r="579" spans="1:51" outlineLevel="1">
      <c r="A579" s="402">
        <v>27</v>
      </c>
      <c r="B579" s="335" t="s">
        <v>355</v>
      </c>
      <c r="C579" s="228" t="s">
        <v>313</v>
      </c>
      <c r="D579" s="232">
        <v>247325</v>
      </c>
      <c r="E579" s="232">
        <v>247325</v>
      </c>
      <c r="F579" s="232">
        <v>208194</v>
      </c>
      <c r="G579" s="232">
        <v>208194</v>
      </c>
      <c r="H579" s="232">
        <v>192339</v>
      </c>
      <c r="I579" s="232">
        <v>156658</v>
      </c>
      <c r="J579" s="232">
        <v>120111</v>
      </c>
      <c r="K579" s="232">
        <v>104252</v>
      </c>
      <c r="L579" s="232">
        <v>67622</v>
      </c>
      <c r="M579" s="232">
        <v>48669</v>
      </c>
      <c r="N579" s="232">
        <v>36266</v>
      </c>
      <c r="O579" s="232">
        <v>21562</v>
      </c>
      <c r="P579" s="232">
        <v>20518</v>
      </c>
      <c r="Q579" s="930">
        <f>'Whitby Savings Persistence'!CV440</f>
        <v>14496</v>
      </c>
      <c r="R579" s="930">
        <f>'Whitby Savings Persistence'!CW440</f>
        <v>11529</v>
      </c>
      <c r="S579" s="930"/>
      <c r="T579" s="930"/>
      <c r="U579" s="232">
        <v>12</v>
      </c>
      <c r="V579" s="232">
        <v>55</v>
      </c>
      <c r="W579" s="232">
        <v>55</v>
      </c>
      <c r="X579" s="232">
        <v>51</v>
      </c>
      <c r="Y579" s="232">
        <v>51</v>
      </c>
      <c r="Z579" s="232">
        <v>49</v>
      </c>
      <c r="AA579" s="232">
        <v>43</v>
      </c>
      <c r="AB579" s="232">
        <v>35</v>
      </c>
      <c r="AC579" s="232">
        <v>31</v>
      </c>
      <c r="AD579" s="232">
        <v>22</v>
      </c>
      <c r="AE579" s="232">
        <v>16</v>
      </c>
      <c r="AF579" s="232">
        <v>12</v>
      </c>
      <c r="AG579" s="232">
        <v>7</v>
      </c>
      <c r="AH579" s="232">
        <v>7</v>
      </c>
      <c r="AI579" s="232">
        <v>4</v>
      </c>
      <c r="AJ579" s="333"/>
      <c r="AK579" s="317"/>
      <c r="AL579" s="317"/>
      <c r="AM579" s="317"/>
      <c r="AN579" s="317"/>
      <c r="AO579" s="317"/>
      <c r="AP579" s="317"/>
      <c r="AQ579" s="322"/>
      <c r="AR579" s="333"/>
      <c r="AS579" s="317">
        <v>1</v>
      </c>
      <c r="AT579" s="317"/>
      <c r="AU579" s="317"/>
      <c r="AV579" s="322"/>
      <c r="AW579" s="322"/>
      <c r="AX579" s="233">
        <f>SUM(AJ579:AW579)</f>
        <v>1</v>
      </c>
      <c r="AY579" s="1055">
        <f t="shared" si="982"/>
        <v>1</v>
      </c>
    </row>
    <row r="580" spans="1:51" outlineLevel="1">
      <c r="A580" s="402"/>
      <c r="B580" s="338" t="s">
        <v>438</v>
      </c>
      <c r="C580" s="228" t="s">
        <v>315</v>
      </c>
      <c r="D580" s="232"/>
      <c r="E580" s="232"/>
      <c r="F580" s="232"/>
      <c r="G580" s="232"/>
      <c r="H580" s="232"/>
      <c r="I580" s="232"/>
      <c r="J580" s="232"/>
      <c r="K580" s="232"/>
      <c r="L580" s="232"/>
      <c r="M580" s="232"/>
      <c r="N580" s="232"/>
      <c r="O580" s="232"/>
      <c r="P580" s="232"/>
      <c r="Q580" s="930"/>
      <c r="R580" s="930"/>
      <c r="S580" s="930"/>
      <c r="T580" s="930"/>
      <c r="U580" s="232">
        <f>U579</f>
        <v>12</v>
      </c>
      <c r="V580" s="232"/>
      <c r="W580" s="232"/>
      <c r="X580" s="232"/>
      <c r="Y580" s="232"/>
      <c r="Z580" s="232"/>
      <c r="AA580" s="232"/>
      <c r="AB580" s="232"/>
      <c r="AC580" s="232"/>
      <c r="AD580" s="232"/>
      <c r="AE580" s="232"/>
      <c r="AF580" s="232"/>
      <c r="AG580" s="232"/>
      <c r="AH580" s="232"/>
      <c r="AI580" s="232"/>
      <c r="AJ580" s="318">
        <f>AJ579</f>
        <v>0</v>
      </c>
      <c r="AK580" s="318">
        <f t="shared" ref="AK580:AW580" si="1003">AK579</f>
        <v>0</v>
      </c>
      <c r="AL580" s="318">
        <f t="shared" si="1003"/>
        <v>0</v>
      </c>
      <c r="AM580" s="318">
        <f t="shared" si="1003"/>
        <v>0</v>
      </c>
      <c r="AN580" s="318">
        <f t="shared" si="1003"/>
        <v>0</v>
      </c>
      <c r="AO580" s="318">
        <f t="shared" si="1003"/>
        <v>0</v>
      </c>
      <c r="AP580" s="318">
        <f t="shared" si="1003"/>
        <v>0</v>
      </c>
      <c r="AQ580" s="318">
        <f t="shared" si="1003"/>
        <v>0</v>
      </c>
      <c r="AR580" s="318">
        <f>AR579</f>
        <v>0</v>
      </c>
      <c r="AS580" s="318">
        <f t="shared" ref="AS580:AU580" si="1004">AS579</f>
        <v>1</v>
      </c>
      <c r="AT580" s="318">
        <f t="shared" si="1004"/>
        <v>0</v>
      </c>
      <c r="AU580" s="318">
        <f t="shared" si="1004"/>
        <v>0</v>
      </c>
      <c r="AV580" s="318">
        <f t="shared" si="1003"/>
        <v>0</v>
      </c>
      <c r="AW580" s="318">
        <f t="shared" si="1003"/>
        <v>0</v>
      </c>
      <c r="AX580" s="243"/>
      <c r="AY580" s="1055">
        <f t="shared" si="982"/>
        <v>1</v>
      </c>
    </row>
    <row r="581" spans="1:51" outlineLevel="1">
      <c r="A581" s="402"/>
      <c r="B581" s="338"/>
      <c r="C581" s="228"/>
      <c r="D581" s="228"/>
      <c r="E581" s="228"/>
      <c r="F581" s="228"/>
      <c r="G581" s="228"/>
      <c r="H581" s="228"/>
      <c r="I581" s="228"/>
      <c r="J581" s="228"/>
      <c r="K581" s="228"/>
      <c r="L581" s="228"/>
      <c r="M581" s="228"/>
      <c r="N581" s="228"/>
      <c r="O581" s="228"/>
      <c r="P581" s="228"/>
      <c r="Q581" s="933"/>
      <c r="R581" s="933"/>
      <c r="S581" s="933"/>
      <c r="T581" s="933"/>
      <c r="U581" s="228"/>
      <c r="V581" s="228"/>
      <c r="W581" s="228"/>
      <c r="X581" s="228"/>
      <c r="Y581" s="228"/>
      <c r="Z581" s="228"/>
      <c r="AA581" s="228"/>
      <c r="AB581" s="228"/>
      <c r="AC581" s="228"/>
      <c r="AD581" s="228"/>
      <c r="AE581" s="228"/>
      <c r="AF581" s="228"/>
      <c r="AG581" s="228"/>
      <c r="AH581" s="228"/>
      <c r="AI581" s="228"/>
      <c r="AJ581" s="319"/>
      <c r="AK581" s="332"/>
      <c r="AL581" s="332"/>
      <c r="AM581" s="332"/>
      <c r="AN581" s="332"/>
      <c r="AO581" s="332"/>
      <c r="AP581" s="332"/>
      <c r="AQ581" s="332"/>
      <c r="AR581" s="319"/>
      <c r="AS581" s="332"/>
      <c r="AT581" s="332"/>
      <c r="AU581" s="332"/>
      <c r="AV581" s="332"/>
      <c r="AW581" s="332"/>
      <c r="AX581" s="243"/>
      <c r="AY581" s="1055">
        <f t="shared" si="982"/>
        <v>0</v>
      </c>
    </row>
    <row r="582" spans="1:51" ht="30" outlineLevel="1">
      <c r="A582" s="402">
        <v>28</v>
      </c>
      <c r="B582" s="335" t="s">
        <v>446</v>
      </c>
      <c r="C582" s="228" t="s">
        <v>313</v>
      </c>
      <c r="D582" s="232">
        <v>397410</v>
      </c>
      <c r="E582" s="232">
        <v>397410</v>
      </c>
      <c r="F582" s="232">
        <v>397410</v>
      </c>
      <c r="G582" s="232">
        <v>397410</v>
      </c>
      <c r="H582" s="232">
        <v>397410</v>
      </c>
      <c r="I582" s="232">
        <v>397410</v>
      </c>
      <c r="J582" s="232">
        <v>397410</v>
      </c>
      <c r="K582" s="232">
        <v>397410</v>
      </c>
      <c r="L582" s="232">
        <v>397410</v>
      </c>
      <c r="M582" s="232">
        <v>0</v>
      </c>
      <c r="N582" s="232">
        <v>0</v>
      </c>
      <c r="O582" s="232">
        <v>0</v>
      </c>
      <c r="P582" s="232">
        <v>0</v>
      </c>
      <c r="Q582" s="930">
        <v>0</v>
      </c>
      <c r="R582" s="930">
        <v>0</v>
      </c>
      <c r="S582" s="930"/>
      <c r="T582" s="930"/>
      <c r="U582" s="232">
        <v>12</v>
      </c>
      <c r="V582" s="232">
        <v>0</v>
      </c>
      <c r="W582" s="232">
        <v>0</v>
      </c>
      <c r="X582" s="232">
        <v>0</v>
      </c>
      <c r="Y582" s="232">
        <v>0</v>
      </c>
      <c r="Z582" s="232">
        <v>0</v>
      </c>
      <c r="AA582" s="232">
        <v>0</v>
      </c>
      <c r="AB582" s="232">
        <v>0</v>
      </c>
      <c r="AC582" s="232">
        <v>0</v>
      </c>
      <c r="AD582" s="232">
        <v>0</v>
      </c>
      <c r="AE582" s="232">
        <v>0</v>
      </c>
      <c r="AF582" s="232">
        <v>0</v>
      </c>
      <c r="AG582" s="232">
        <v>0</v>
      </c>
      <c r="AH582" s="232">
        <v>0</v>
      </c>
      <c r="AI582" s="232">
        <v>0</v>
      </c>
      <c r="AJ582" s="333"/>
      <c r="AK582" s="317"/>
      <c r="AL582" s="317"/>
      <c r="AM582" s="317"/>
      <c r="AN582" s="317"/>
      <c r="AO582" s="317"/>
      <c r="AP582" s="317"/>
      <c r="AQ582" s="322"/>
      <c r="AR582" s="333"/>
      <c r="AS582" s="317"/>
      <c r="AT582" s="317">
        <v>1</v>
      </c>
      <c r="AU582" s="317"/>
      <c r="AV582" s="322"/>
      <c r="AW582" s="322"/>
      <c r="AX582" s="233">
        <f>SUM(AJ582:AW582)</f>
        <v>1</v>
      </c>
      <c r="AY582" s="1055">
        <f t="shared" si="982"/>
        <v>1</v>
      </c>
    </row>
    <row r="583" spans="1:51" outlineLevel="1">
      <c r="A583" s="402"/>
      <c r="B583" s="338" t="s">
        <v>438</v>
      </c>
      <c r="C583" s="228" t="s">
        <v>315</v>
      </c>
      <c r="D583" s="232"/>
      <c r="E583" s="232"/>
      <c r="F583" s="232"/>
      <c r="G583" s="232"/>
      <c r="H583" s="232"/>
      <c r="I583" s="232"/>
      <c r="J583" s="232"/>
      <c r="K583" s="232"/>
      <c r="L583" s="232"/>
      <c r="M583" s="232"/>
      <c r="N583" s="232"/>
      <c r="O583" s="232"/>
      <c r="P583" s="232"/>
      <c r="Q583" s="930"/>
      <c r="R583" s="930"/>
      <c r="S583" s="930"/>
      <c r="T583" s="930"/>
      <c r="U583" s="232">
        <f>U582</f>
        <v>12</v>
      </c>
      <c r="V583" s="232"/>
      <c r="W583" s="232"/>
      <c r="X583" s="232"/>
      <c r="Y583" s="232"/>
      <c r="Z583" s="232"/>
      <c r="AA583" s="232"/>
      <c r="AB583" s="232"/>
      <c r="AC583" s="232"/>
      <c r="AD583" s="232"/>
      <c r="AE583" s="232"/>
      <c r="AF583" s="232"/>
      <c r="AG583" s="232"/>
      <c r="AH583" s="232"/>
      <c r="AI583" s="232"/>
      <c r="AJ583" s="318">
        <f>AJ582</f>
        <v>0</v>
      </c>
      <c r="AK583" s="318">
        <f t="shared" ref="AK583:AW583" si="1005">AK582</f>
        <v>0</v>
      </c>
      <c r="AL583" s="318">
        <f t="shared" si="1005"/>
        <v>0</v>
      </c>
      <c r="AM583" s="318">
        <f t="shared" si="1005"/>
        <v>0</v>
      </c>
      <c r="AN583" s="318">
        <f t="shared" si="1005"/>
        <v>0</v>
      </c>
      <c r="AO583" s="318">
        <f t="shared" si="1005"/>
        <v>0</v>
      </c>
      <c r="AP583" s="318">
        <f t="shared" si="1005"/>
        <v>0</v>
      </c>
      <c r="AQ583" s="318">
        <f t="shared" si="1005"/>
        <v>0</v>
      </c>
      <c r="AR583" s="318">
        <f>AR582</f>
        <v>0</v>
      </c>
      <c r="AS583" s="318">
        <f t="shared" ref="AS583:AU583" si="1006">AS582</f>
        <v>0</v>
      </c>
      <c r="AT583" s="318">
        <f t="shared" si="1006"/>
        <v>1</v>
      </c>
      <c r="AU583" s="318">
        <f t="shared" si="1006"/>
        <v>0</v>
      </c>
      <c r="AV583" s="318">
        <f t="shared" si="1005"/>
        <v>0</v>
      </c>
      <c r="AW583" s="318">
        <f t="shared" si="1005"/>
        <v>0</v>
      </c>
      <c r="AX583" s="243"/>
      <c r="AY583" s="1055">
        <f t="shared" si="982"/>
        <v>1</v>
      </c>
    </row>
    <row r="584" spans="1:51" outlineLevel="1">
      <c r="A584" s="402"/>
      <c r="B584" s="338"/>
      <c r="C584" s="228"/>
      <c r="D584" s="228"/>
      <c r="E584" s="228"/>
      <c r="F584" s="228"/>
      <c r="G584" s="228"/>
      <c r="H584" s="228"/>
      <c r="I584" s="228"/>
      <c r="J584" s="228"/>
      <c r="K584" s="228"/>
      <c r="L584" s="228"/>
      <c r="M584" s="228"/>
      <c r="N584" s="228"/>
      <c r="O584" s="228"/>
      <c r="P584" s="228"/>
      <c r="Q584" s="933"/>
      <c r="R584" s="933"/>
      <c r="S584" s="933"/>
      <c r="T584" s="933"/>
      <c r="U584" s="228"/>
      <c r="V584" s="228"/>
      <c r="W584" s="228"/>
      <c r="X584" s="228"/>
      <c r="Y584" s="228"/>
      <c r="Z584" s="228"/>
      <c r="AA584" s="228"/>
      <c r="AB584" s="228"/>
      <c r="AC584" s="228"/>
      <c r="AD584" s="228"/>
      <c r="AE584" s="228"/>
      <c r="AF584" s="228"/>
      <c r="AG584" s="228"/>
      <c r="AH584" s="228"/>
      <c r="AI584" s="228"/>
      <c r="AJ584" s="319"/>
      <c r="AK584" s="332"/>
      <c r="AL584" s="332"/>
      <c r="AM584" s="332"/>
      <c r="AN584" s="332"/>
      <c r="AO584" s="332"/>
      <c r="AP584" s="332"/>
      <c r="AQ584" s="332"/>
      <c r="AR584" s="319"/>
      <c r="AS584" s="332"/>
      <c r="AT584" s="332"/>
      <c r="AU584" s="332"/>
      <c r="AV584" s="332"/>
      <c r="AW584" s="332"/>
      <c r="AX584" s="243"/>
      <c r="AY584" s="1055">
        <f t="shared" si="982"/>
        <v>0</v>
      </c>
    </row>
    <row r="585" spans="1:51" ht="30" hidden="1" outlineLevel="1">
      <c r="A585" s="402">
        <v>30</v>
      </c>
      <c r="B585" s="335" t="s">
        <v>359</v>
      </c>
      <c r="C585" s="228" t="s">
        <v>313</v>
      </c>
      <c r="D585" s="232"/>
      <c r="E585" s="232"/>
      <c r="F585" s="232"/>
      <c r="G585" s="232"/>
      <c r="H585" s="232"/>
      <c r="I585" s="232"/>
      <c r="J585" s="232"/>
      <c r="K585" s="232"/>
      <c r="L585" s="232"/>
      <c r="M585" s="232"/>
      <c r="N585" s="232"/>
      <c r="O585" s="232"/>
      <c r="P585" s="232"/>
      <c r="Q585" s="930"/>
      <c r="R585" s="930"/>
      <c r="S585" s="930"/>
      <c r="T585" s="930"/>
      <c r="U585" s="232">
        <v>12</v>
      </c>
      <c r="V585" s="232"/>
      <c r="W585" s="232"/>
      <c r="X585" s="232"/>
      <c r="Y585" s="232"/>
      <c r="Z585" s="232"/>
      <c r="AA585" s="232"/>
      <c r="AB585" s="232"/>
      <c r="AC585" s="232"/>
      <c r="AD585" s="232"/>
      <c r="AE585" s="232"/>
      <c r="AF585" s="232"/>
      <c r="AG585" s="232"/>
      <c r="AH585" s="232"/>
      <c r="AI585" s="232"/>
      <c r="AJ585" s="333"/>
      <c r="AK585" s="317"/>
      <c r="AL585" s="317"/>
      <c r="AM585" s="317"/>
      <c r="AN585" s="317"/>
      <c r="AO585" s="317"/>
      <c r="AP585" s="317"/>
      <c r="AQ585" s="322"/>
      <c r="AR585" s="333"/>
      <c r="AS585" s="317"/>
      <c r="AT585" s="317"/>
      <c r="AU585" s="317"/>
      <c r="AV585" s="322"/>
      <c r="AW585" s="322"/>
      <c r="AX585" s="233">
        <f>SUM(AJ585:AW585)</f>
        <v>0</v>
      </c>
      <c r="AY585" s="1055">
        <f t="shared" si="982"/>
        <v>0</v>
      </c>
    </row>
    <row r="586" spans="1:51" hidden="1" outlineLevel="1">
      <c r="A586" s="402"/>
      <c r="B586" s="338" t="s">
        <v>438</v>
      </c>
      <c r="C586" s="228" t="s">
        <v>315</v>
      </c>
      <c r="D586" s="232"/>
      <c r="E586" s="232"/>
      <c r="F586" s="232"/>
      <c r="G586" s="232"/>
      <c r="H586" s="232"/>
      <c r="I586" s="232"/>
      <c r="J586" s="232"/>
      <c r="K586" s="232"/>
      <c r="L586" s="232"/>
      <c r="M586" s="232"/>
      <c r="N586" s="232"/>
      <c r="O586" s="232"/>
      <c r="P586" s="232"/>
      <c r="Q586" s="930"/>
      <c r="R586" s="930"/>
      <c r="S586" s="930"/>
      <c r="T586" s="930"/>
      <c r="U586" s="232">
        <f>U585</f>
        <v>12</v>
      </c>
      <c r="V586" s="232"/>
      <c r="W586" s="232"/>
      <c r="X586" s="232"/>
      <c r="Y586" s="232"/>
      <c r="Z586" s="232"/>
      <c r="AA586" s="232"/>
      <c r="AB586" s="232"/>
      <c r="AC586" s="232"/>
      <c r="AD586" s="232"/>
      <c r="AE586" s="232"/>
      <c r="AF586" s="232"/>
      <c r="AG586" s="232"/>
      <c r="AH586" s="232"/>
      <c r="AI586" s="232"/>
      <c r="AJ586" s="318">
        <f>AJ585</f>
        <v>0</v>
      </c>
      <c r="AK586" s="318">
        <f t="shared" ref="AK586:AW586" si="1007">AK585</f>
        <v>0</v>
      </c>
      <c r="AL586" s="318">
        <f t="shared" si="1007"/>
        <v>0</v>
      </c>
      <c r="AM586" s="318">
        <f t="shared" si="1007"/>
        <v>0</v>
      </c>
      <c r="AN586" s="318">
        <f t="shared" si="1007"/>
        <v>0</v>
      </c>
      <c r="AO586" s="318">
        <f t="shared" si="1007"/>
        <v>0</v>
      </c>
      <c r="AP586" s="318">
        <f t="shared" si="1007"/>
        <v>0</v>
      </c>
      <c r="AQ586" s="318">
        <f t="shared" si="1007"/>
        <v>0</v>
      </c>
      <c r="AR586" s="318">
        <f>AR585</f>
        <v>0</v>
      </c>
      <c r="AS586" s="318">
        <f t="shared" ref="AS586:AU586" si="1008">AS585</f>
        <v>0</v>
      </c>
      <c r="AT586" s="318">
        <f t="shared" si="1008"/>
        <v>0</v>
      </c>
      <c r="AU586" s="318">
        <f t="shared" si="1008"/>
        <v>0</v>
      </c>
      <c r="AV586" s="318">
        <f t="shared" si="1007"/>
        <v>0</v>
      </c>
      <c r="AW586" s="318">
        <f t="shared" si="1007"/>
        <v>0</v>
      </c>
      <c r="AX586" s="243"/>
      <c r="AY586" s="1055">
        <f t="shared" si="982"/>
        <v>0</v>
      </c>
    </row>
    <row r="587" spans="1:51" hidden="1" outlineLevel="1">
      <c r="A587" s="402"/>
      <c r="B587" s="338"/>
      <c r="C587" s="228"/>
      <c r="D587" s="228"/>
      <c r="E587" s="228"/>
      <c r="F587" s="228"/>
      <c r="G587" s="228"/>
      <c r="H587" s="228"/>
      <c r="I587" s="228"/>
      <c r="J587" s="228"/>
      <c r="K587" s="228"/>
      <c r="L587" s="228"/>
      <c r="M587" s="228"/>
      <c r="N587" s="228"/>
      <c r="O587" s="228"/>
      <c r="P587" s="228"/>
      <c r="Q587" s="933"/>
      <c r="R587" s="933"/>
      <c r="S587" s="933"/>
      <c r="T587" s="933"/>
      <c r="U587" s="228"/>
      <c r="V587" s="228"/>
      <c r="W587" s="228"/>
      <c r="X587" s="228"/>
      <c r="Y587" s="228"/>
      <c r="Z587" s="228"/>
      <c r="AA587" s="228"/>
      <c r="AB587" s="228"/>
      <c r="AC587" s="228"/>
      <c r="AD587" s="228"/>
      <c r="AE587" s="228"/>
      <c r="AF587" s="228"/>
      <c r="AG587" s="228"/>
      <c r="AH587" s="228"/>
      <c r="AI587" s="228"/>
      <c r="AJ587" s="319"/>
      <c r="AK587" s="332"/>
      <c r="AL587" s="332"/>
      <c r="AM587" s="332"/>
      <c r="AN587" s="332"/>
      <c r="AO587" s="332"/>
      <c r="AP587" s="332"/>
      <c r="AQ587" s="332"/>
      <c r="AR587" s="319"/>
      <c r="AS587" s="332"/>
      <c r="AT587" s="332"/>
      <c r="AU587" s="332"/>
      <c r="AV587" s="332"/>
      <c r="AW587" s="332"/>
      <c r="AX587" s="243"/>
      <c r="AY587" s="1055">
        <f t="shared" si="982"/>
        <v>0</v>
      </c>
    </row>
    <row r="588" spans="1:51" outlineLevel="1">
      <c r="A588" s="402">
        <v>32</v>
      </c>
      <c r="B588" s="335" t="s">
        <v>361</v>
      </c>
      <c r="C588" s="228" t="s">
        <v>313</v>
      </c>
      <c r="D588" s="232">
        <v>62740</v>
      </c>
      <c r="E588" s="232">
        <v>62740</v>
      </c>
      <c r="F588" s="232">
        <v>62740</v>
      </c>
      <c r="G588" s="232">
        <v>62088</v>
      </c>
      <c r="H588" s="232">
        <v>62088</v>
      </c>
      <c r="I588" s="232">
        <v>62088</v>
      </c>
      <c r="J588" s="232">
        <v>62088</v>
      </c>
      <c r="K588" s="232">
        <v>62088</v>
      </c>
      <c r="L588" s="232">
        <v>62088</v>
      </c>
      <c r="M588" s="232">
        <v>62088</v>
      </c>
      <c r="N588" s="232">
        <v>62088</v>
      </c>
      <c r="O588" s="232">
        <v>62088</v>
      </c>
      <c r="P588" s="232">
        <v>0</v>
      </c>
      <c r="Q588" s="930">
        <v>0</v>
      </c>
      <c r="R588" s="930">
        <v>0</v>
      </c>
      <c r="S588" s="930"/>
      <c r="T588" s="930"/>
      <c r="U588" s="232">
        <v>12</v>
      </c>
      <c r="V588" s="232">
        <v>0</v>
      </c>
      <c r="W588" s="232">
        <v>0</v>
      </c>
      <c r="X588" s="232">
        <v>0</v>
      </c>
      <c r="Y588" s="232">
        <v>0</v>
      </c>
      <c r="Z588" s="232">
        <v>0</v>
      </c>
      <c r="AA588" s="232">
        <v>0</v>
      </c>
      <c r="AB588" s="232">
        <v>0</v>
      </c>
      <c r="AC588" s="232">
        <v>0</v>
      </c>
      <c r="AD588" s="232">
        <v>0</v>
      </c>
      <c r="AE588" s="232">
        <v>0</v>
      </c>
      <c r="AF588" s="232">
        <v>0</v>
      </c>
      <c r="AG588" s="232">
        <v>0</v>
      </c>
      <c r="AH588" s="232">
        <v>0</v>
      </c>
      <c r="AI588" s="232">
        <v>0</v>
      </c>
      <c r="AJ588" s="333"/>
      <c r="AK588" s="317"/>
      <c r="AL588" s="317"/>
      <c r="AM588" s="317"/>
      <c r="AN588" s="317"/>
      <c r="AO588" s="317"/>
      <c r="AP588" s="317"/>
      <c r="AQ588" s="322"/>
      <c r="AR588" s="333"/>
      <c r="AS588" s="317"/>
      <c r="AT588" s="317">
        <v>1</v>
      </c>
      <c r="AU588" s="317"/>
      <c r="AV588" s="322"/>
      <c r="AW588" s="322"/>
      <c r="AX588" s="233">
        <f>SUM(AJ588:AW588)</f>
        <v>1</v>
      </c>
      <c r="AY588" s="1055">
        <f t="shared" si="982"/>
        <v>1</v>
      </c>
    </row>
    <row r="589" spans="1:51" outlineLevel="1">
      <c r="A589" s="402"/>
      <c r="B589" s="338" t="s">
        <v>438</v>
      </c>
      <c r="C589" s="228" t="s">
        <v>315</v>
      </c>
      <c r="D589" s="232"/>
      <c r="E589" s="232"/>
      <c r="F589" s="232"/>
      <c r="G589" s="232"/>
      <c r="H589" s="232"/>
      <c r="I589" s="232"/>
      <c r="J589" s="232"/>
      <c r="K589" s="232"/>
      <c r="L589" s="232"/>
      <c r="M589" s="232"/>
      <c r="N589" s="232"/>
      <c r="O589" s="232"/>
      <c r="P589" s="232"/>
      <c r="Q589" s="930"/>
      <c r="R589" s="930"/>
      <c r="S589" s="930"/>
      <c r="T589" s="930"/>
      <c r="U589" s="232">
        <f>U588</f>
        <v>12</v>
      </c>
      <c r="V589" s="232"/>
      <c r="W589" s="232"/>
      <c r="X589" s="232"/>
      <c r="Y589" s="232"/>
      <c r="Z589" s="232"/>
      <c r="AA589" s="232"/>
      <c r="AB589" s="232"/>
      <c r="AC589" s="232"/>
      <c r="AD589" s="232"/>
      <c r="AE589" s="232"/>
      <c r="AF589" s="232"/>
      <c r="AG589" s="232"/>
      <c r="AH589" s="232"/>
      <c r="AI589" s="232"/>
      <c r="AJ589" s="318">
        <f>AJ588</f>
        <v>0</v>
      </c>
      <c r="AK589" s="318">
        <f t="shared" ref="AK589:AW589" si="1009">AK588</f>
        <v>0</v>
      </c>
      <c r="AL589" s="318">
        <f t="shared" si="1009"/>
        <v>0</v>
      </c>
      <c r="AM589" s="318">
        <f t="shared" si="1009"/>
        <v>0</v>
      </c>
      <c r="AN589" s="318">
        <f t="shared" si="1009"/>
        <v>0</v>
      </c>
      <c r="AO589" s="318">
        <f t="shared" si="1009"/>
        <v>0</v>
      </c>
      <c r="AP589" s="318">
        <f t="shared" si="1009"/>
        <v>0</v>
      </c>
      <c r="AQ589" s="318">
        <f t="shared" si="1009"/>
        <v>0</v>
      </c>
      <c r="AR589" s="318">
        <f>AR588</f>
        <v>0</v>
      </c>
      <c r="AS589" s="318">
        <f t="shared" ref="AS589:AU589" si="1010">AS588</f>
        <v>0</v>
      </c>
      <c r="AT589" s="318">
        <f t="shared" si="1010"/>
        <v>1</v>
      </c>
      <c r="AU589" s="318">
        <f t="shared" si="1010"/>
        <v>0</v>
      </c>
      <c r="AV589" s="318">
        <f t="shared" si="1009"/>
        <v>0</v>
      </c>
      <c r="AW589" s="318">
        <f t="shared" si="1009"/>
        <v>0</v>
      </c>
      <c r="AX589" s="243"/>
      <c r="AY589" s="1055">
        <f t="shared" si="982"/>
        <v>1</v>
      </c>
    </row>
    <row r="590" spans="1:51" outlineLevel="1">
      <c r="A590" s="402"/>
      <c r="B590" s="335"/>
      <c r="C590" s="228"/>
      <c r="D590" s="228"/>
      <c r="E590" s="228"/>
      <c r="F590" s="228"/>
      <c r="G590" s="228"/>
      <c r="H590" s="228"/>
      <c r="I590" s="228"/>
      <c r="J590" s="228"/>
      <c r="K590" s="228"/>
      <c r="L590" s="228"/>
      <c r="M590" s="228"/>
      <c r="N590" s="228"/>
      <c r="O590" s="228"/>
      <c r="P590" s="228"/>
      <c r="Q590" s="933"/>
      <c r="R590" s="933"/>
      <c r="S590" s="933"/>
      <c r="T590" s="933"/>
      <c r="U590" s="228"/>
      <c r="V590" s="228"/>
      <c r="W590" s="228"/>
      <c r="X590" s="228"/>
      <c r="Y590" s="228"/>
      <c r="Z590" s="228"/>
      <c r="AA590" s="228"/>
      <c r="AB590" s="228"/>
      <c r="AC590" s="228"/>
      <c r="AD590" s="228"/>
      <c r="AE590" s="228"/>
      <c r="AF590" s="228"/>
      <c r="AG590" s="228"/>
      <c r="AH590" s="228"/>
      <c r="AI590" s="228"/>
      <c r="AJ590" s="319"/>
      <c r="AK590" s="332"/>
      <c r="AL590" s="332"/>
      <c r="AM590" s="332"/>
      <c r="AN590" s="332"/>
      <c r="AO590" s="332"/>
      <c r="AP590" s="332"/>
      <c r="AQ590" s="332"/>
      <c r="AR590" s="319"/>
      <c r="AS590" s="332"/>
      <c r="AT590" s="332"/>
      <c r="AU590" s="332"/>
      <c r="AV590" s="332"/>
      <c r="AW590" s="332"/>
      <c r="AX590" s="243"/>
      <c r="AY590" s="1055">
        <f t="shared" si="982"/>
        <v>0</v>
      </c>
    </row>
    <row r="591" spans="1:51" ht="15.75" hidden="1" outlineLevel="1">
      <c r="A591" s="402"/>
      <c r="B591" s="383" t="s">
        <v>401</v>
      </c>
      <c r="C591" s="228"/>
      <c r="D591" s="228"/>
      <c r="E591" s="228"/>
      <c r="F591" s="228"/>
      <c r="G591" s="228"/>
      <c r="H591" s="228"/>
      <c r="I591" s="228"/>
      <c r="J591" s="228"/>
      <c r="K591" s="228"/>
      <c r="L591" s="228"/>
      <c r="M591" s="228"/>
      <c r="N591" s="228"/>
      <c r="O591" s="228"/>
      <c r="P591" s="228"/>
      <c r="Q591" s="933"/>
      <c r="R591" s="933"/>
      <c r="S591" s="933"/>
      <c r="T591" s="933"/>
      <c r="U591" s="228"/>
      <c r="V591" s="228"/>
      <c r="W591" s="228"/>
      <c r="X591" s="228"/>
      <c r="Y591" s="228"/>
      <c r="Z591" s="228"/>
      <c r="AA591" s="228"/>
      <c r="AB591" s="228"/>
      <c r="AC591" s="228"/>
      <c r="AD591" s="228"/>
      <c r="AE591" s="228"/>
      <c r="AF591" s="228"/>
      <c r="AG591" s="228"/>
      <c r="AH591" s="228"/>
      <c r="AI591" s="228"/>
      <c r="AJ591" s="319"/>
      <c r="AK591" s="332"/>
      <c r="AL591" s="332"/>
      <c r="AM591" s="332"/>
      <c r="AN591" s="332"/>
      <c r="AO591" s="332"/>
      <c r="AP591" s="332"/>
      <c r="AQ591" s="332"/>
      <c r="AR591" s="319"/>
      <c r="AS591" s="332"/>
      <c r="AT591" s="332"/>
      <c r="AU591" s="332"/>
      <c r="AV591" s="332"/>
      <c r="AW591" s="332"/>
      <c r="AX591" s="243"/>
      <c r="AY591" s="1055">
        <f t="shared" si="982"/>
        <v>0</v>
      </c>
    </row>
    <row r="592" spans="1:51" hidden="1" outlineLevel="1">
      <c r="A592" s="402">
        <v>33</v>
      </c>
      <c r="B592" s="335" t="s">
        <v>402</v>
      </c>
      <c r="C592" s="228" t="s">
        <v>313</v>
      </c>
      <c r="D592" s="232"/>
      <c r="E592" s="232"/>
      <c r="F592" s="232"/>
      <c r="G592" s="232"/>
      <c r="H592" s="232"/>
      <c r="I592" s="232"/>
      <c r="J592" s="232"/>
      <c r="K592" s="232"/>
      <c r="L592" s="232"/>
      <c r="M592" s="232"/>
      <c r="N592" s="232"/>
      <c r="O592" s="232"/>
      <c r="P592" s="232"/>
      <c r="Q592" s="930"/>
      <c r="R592" s="930"/>
      <c r="S592" s="930"/>
      <c r="T592" s="930"/>
      <c r="U592" s="232">
        <v>0</v>
      </c>
      <c r="V592" s="232"/>
      <c r="W592" s="232"/>
      <c r="X592" s="232"/>
      <c r="Y592" s="232"/>
      <c r="Z592" s="232"/>
      <c r="AA592" s="232"/>
      <c r="AB592" s="232"/>
      <c r="AC592" s="232"/>
      <c r="AD592" s="232"/>
      <c r="AE592" s="232"/>
      <c r="AF592" s="232"/>
      <c r="AG592" s="232"/>
      <c r="AH592" s="232"/>
      <c r="AI592" s="232"/>
      <c r="AJ592" s="333"/>
      <c r="AK592" s="317"/>
      <c r="AL592" s="317"/>
      <c r="AM592" s="317"/>
      <c r="AN592" s="317"/>
      <c r="AO592" s="317"/>
      <c r="AP592" s="317"/>
      <c r="AQ592" s="322"/>
      <c r="AR592" s="333"/>
      <c r="AS592" s="317"/>
      <c r="AT592" s="317"/>
      <c r="AU592" s="317"/>
      <c r="AV592" s="322"/>
      <c r="AW592" s="322"/>
      <c r="AX592" s="233">
        <f>SUM(AJ592:AW592)</f>
        <v>0</v>
      </c>
      <c r="AY592" s="1055">
        <f t="shared" si="982"/>
        <v>0</v>
      </c>
    </row>
    <row r="593" spans="1:51" hidden="1" outlineLevel="1">
      <c r="A593" s="402"/>
      <c r="B593" s="338" t="s">
        <v>438</v>
      </c>
      <c r="C593" s="228" t="s">
        <v>315</v>
      </c>
      <c r="D593" s="232"/>
      <c r="E593" s="232"/>
      <c r="F593" s="232"/>
      <c r="G593" s="232"/>
      <c r="H593" s="232"/>
      <c r="I593" s="232"/>
      <c r="J593" s="232"/>
      <c r="K593" s="232"/>
      <c r="L593" s="232"/>
      <c r="M593" s="232"/>
      <c r="N593" s="232"/>
      <c r="O593" s="232"/>
      <c r="P593" s="232"/>
      <c r="Q593" s="930"/>
      <c r="R593" s="930"/>
      <c r="S593" s="930"/>
      <c r="T593" s="930"/>
      <c r="U593" s="232">
        <f>U592</f>
        <v>0</v>
      </c>
      <c r="V593" s="232"/>
      <c r="W593" s="232"/>
      <c r="X593" s="232"/>
      <c r="Y593" s="232"/>
      <c r="Z593" s="232"/>
      <c r="AA593" s="232"/>
      <c r="AB593" s="232"/>
      <c r="AC593" s="232"/>
      <c r="AD593" s="232"/>
      <c r="AE593" s="232"/>
      <c r="AF593" s="232"/>
      <c r="AG593" s="232"/>
      <c r="AH593" s="232"/>
      <c r="AI593" s="232"/>
      <c r="AJ593" s="318">
        <f>AJ592</f>
        <v>0</v>
      </c>
      <c r="AK593" s="318">
        <f t="shared" ref="AK593:AW593" si="1011">AK592</f>
        <v>0</v>
      </c>
      <c r="AL593" s="318">
        <f t="shared" si="1011"/>
        <v>0</v>
      </c>
      <c r="AM593" s="318">
        <f t="shared" si="1011"/>
        <v>0</v>
      </c>
      <c r="AN593" s="318">
        <f t="shared" si="1011"/>
        <v>0</v>
      </c>
      <c r="AO593" s="318">
        <f t="shared" si="1011"/>
        <v>0</v>
      </c>
      <c r="AP593" s="318">
        <f t="shared" si="1011"/>
        <v>0</v>
      </c>
      <c r="AQ593" s="318">
        <f t="shared" si="1011"/>
        <v>0</v>
      </c>
      <c r="AR593" s="318">
        <f>AR592</f>
        <v>0</v>
      </c>
      <c r="AS593" s="318">
        <f t="shared" ref="AS593:AU593" si="1012">AS592</f>
        <v>0</v>
      </c>
      <c r="AT593" s="318">
        <f t="shared" si="1012"/>
        <v>0</v>
      </c>
      <c r="AU593" s="318">
        <f t="shared" si="1012"/>
        <v>0</v>
      </c>
      <c r="AV593" s="318">
        <f t="shared" si="1011"/>
        <v>0</v>
      </c>
      <c r="AW593" s="318">
        <f t="shared" si="1011"/>
        <v>0</v>
      </c>
      <c r="AX593" s="243"/>
      <c r="AY593" s="1055">
        <f t="shared" si="982"/>
        <v>0</v>
      </c>
    </row>
    <row r="594" spans="1:51" hidden="1" outlineLevel="1">
      <c r="A594" s="402"/>
      <c r="B594" s="335"/>
      <c r="C594" s="228"/>
      <c r="D594" s="228"/>
      <c r="E594" s="228"/>
      <c r="F594" s="228"/>
      <c r="G594" s="228"/>
      <c r="H594" s="228"/>
      <c r="I594" s="228"/>
      <c r="J594" s="228"/>
      <c r="K594" s="228"/>
      <c r="L594" s="228"/>
      <c r="M594" s="228"/>
      <c r="N594" s="228"/>
      <c r="O594" s="228"/>
      <c r="P594" s="228"/>
      <c r="Q594" s="933"/>
      <c r="R594" s="933"/>
      <c r="S594" s="933"/>
      <c r="T594" s="933"/>
      <c r="U594" s="228"/>
      <c r="V594" s="228"/>
      <c r="W594" s="228"/>
      <c r="X594" s="228"/>
      <c r="Y594" s="228"/>
      <c r="Z594" s="228"/>
      <c r="AA594" s="228"/>
      <c r="AB594" s="228"/>
      <c r="AC594" s="228"/>
      <c r="AD594" s="228"/>
      <c r="AE594" s="228"/>
      <c r="AF594" s="228"/>
      <c r="AG594" s="228"/>
      <c r="AH594" s="228"/>
      <c r="AI594" s="228"/>
      <c r="AJ594" s="319"/>
      <c r="AK594" s="332"/>
      <c r="AL594" s="332"/>
      <c r="AM594" s="332"/>
      <c r="AN594" s="332"/>
      <c r="AO594" s="332"/>
      <c r="AP594" s="332"/>
      <c r="AQ594" s="332"/>
      <c r="AR594" s="319"/>
      <c r="AS594" s="332"/>
      <c r="AT594" s="332"/>
      <c r="AU594" s="332"/>
      <c r="AV594" s="332"/>
      <c r="AW594" s="332"/>
      <c r="AX594" s="243"/>
      <c r="AY594" s="1055">
        <f t="shared" si="982"/>
        <v>0</v>
      </c>
    </row>
    <row r="595" spans="1:51" ht="15.75" outlineLevel="1">
      <c r="A595" s="402"/>
      <c r="B595" s="383" t="s">
        <v>447</v>
      </c>
      <c r="C595" s="228"/>
      <c r="D595" s="228"/>
      <c r="E595" s="228"/>
      <c r="F595" s="228"/>
      <c r="G595" s="228"/>
      <c r="H595" s="228"/>
      <c r="I595" s="228"/>
      <c r="J595" s="228"/>
      <c r="K595" s="228"/>
      <c r="L595" s="228"/>
      <c r="M595" s="228"/>
      <c r="N595" s="228"/>
      <c r="O595" s="228"/>
      <c r="P595" s="228"/>
      <c r="Q595" s="933"/>
      <c r="R595" s="933"/>
      <c r="S595" s="933"/>
      <c r="T595" s="933"/>
      <c r="U595" s="228"/>
      <c r="V595" s="228"/>
      <c r="W595" s="228"/>
      <c r="X595" s="228"/>
      <c r="Y595" s="228"/>
      <c r="Z595" s="228"/>
      <c r="AA595" s="228"/>
      <c r="AB595" s="228"/>
      <c r="AC595" s="228"/>
      <c r="AD595" s="228"/>
      <c r="AE595" s="228"/>
      <c r="AF595" s="228"/>
      <c r="AG595" s="228"/>
      <c r="AH595" s="228"/>
      <c r="AI595" s="228"/>
      <c r="AJ595" s="319"/>
      <c r="AK595" s="332"/>
      <c r="AL595" s="332"/>
      <c r="AM595" s="332"/>
      <c r="AN595" s="332"/>
      <c r="AO595" s="332"/>
      <c r="AP595" s="332"/>
      <c r="AQ595" s="332"/>
      <c r="AR595" s="319"/>
      <c r="AS595" s="332"/>
      <c r="AT595" s="332"/>
      <c r="AU595" s="332"/>
      <c r="AV595" s="332"/>
      <c r="AW595" s="332"/>
      <c r="AX595" s="243"/>
      <c r="AY595" s="1055">
        <f t="shared" si="982"/>
        <v>0</v>
      </c>
    </row>
    <row r="596" spans="1:51" outlineLevel="1">
      <c r="A596" s="402">
        <v>36</v>
      </c>
      <c r="B596" s="335" t="s">
        <v>448</v>
      </c>
      <c r="C596" s="228" t="s">
        <v>313</v>
      </c>
      <c r="D596" s="232">
        <v>61141</v>
      </c>
      <c r="E596" s="232">
        <v>61141</v>
      </c>
      <c r="F596" s="232">
        <v>61141</v>
      </c>
      <c r="G596" s="232">
        <v>61141</v>
      </c>
      <c r="H596" s="232">
        <v>61141</v>
      </c>
      <c r="I596" s="232">
        <v>61141</v>
      </c>
      <c r="J596" s="232">
        <v>61141</v>
      </c>
      <c r="K596" s="232">
        <v>61141</v>
      </c>
      <c r="L596" s="232">
        <v>61141</v>
      </c>
      <c r="M596" s="232">
        <v>61141</v>
      </c>
      <c r="N596" s="232">
        <v>61141</v>
      </c>
      <c r="O596" s="232">
        <v>61141</v>
      </c>
      <c r="P596" s="232">
        <v>61141</v>
      </c>
      <c r="Q596" s="930">
        <f>'Whitby Savings Persistence'!CV485</f>
        <v>61141</v>
      </c>
      <c r="R596" s="930">
        <f>'Whitby Savings Persistence'!CW485</f>
        <v>61141</v>
      </c>
      <c r="S596" s="930"/>
      <c r="T596" s="930"/>
      <c r="U596" s="232">
        <v>12</v>
      </c>
      <c r="V596" s="232">
        <v>6</v>
      </c>
      <c r="W596" s="232">
        <v>6</v>
      </c>
      <c r="X596" s="232">
        <v>6</v>
      </c>
      <c r="Y596" s="232">
        <v>6</v>
      </c>
      <c r="Z596" s="232">
        <v>6</v>
      </c>
      <c r="AA596" s="232">
        <v>6</v>
      </c>
      <c r="AB596" s="232">
        <v>6</v>
      </c>
      <c r="AC596" s="232">
        <v>6</v>
      </c>
      <c r="AD596" s="232">
        <v>6</v>
      </c>
      <c r="AE596" s="232">
        <v>6</v>
      </c>
      <c r="AF596" s="232">
        <v>6</v>
      </c>
      <c r="AG596" s="232">
        <v>6</v>
      </c>
      <c r="AH596" s="232">
        <v>6</v>
      </c>
      <c r="AI596" s="232">
        <v>6</v>
      </c>
      <c r="AJ596" s="333"/>
      <c r="AK596" s="317"/>
      <c r="AL596" s="317"/>
      <c r="AM596" s="317"/>
      <c r="AN596" s="317"/>
      <c r="AO596" s="317"/>
      <c r="AP596" s="317"/>
      <c r="AQ596" s="322"/>
      <c r="AR596" s="333">
        <v>1</v>
      </c>
      <c r="AS596" s="317"/>
      <c r="AT596" s="317"/>
      <c r="AU596" s="317"/>
      <c r="AV596" s="322"/>
      <c r="AW596" s="322"/>
      <c r="AX596" s="233">
        <f>SUM(AJ596:AW596)</f>
        <v>1</v>
      </c>
      <c r="AY596" s="1055">
        <f t="shared" si="982"/>
        <v>1</v>
      </c>
    </row>
    <row r="597" spans="1:51" outlineLevel="1">
      <c r="A597" s="402"/>
      <c r="B597" s="338" t="s">
        <v>438</v>
      </c>
      <c r="C597" s="228" t="s">
        <v>315</v>
      </c>
      <c r="D597" s="232"/>
      <c r="E597" s="232"/>
      <c r="F597" s="232"/>
      <c r="G597" s="232"/>
      <c r="H597" s="232"/>
      <c r="I597" s="232"/>
      <c r="J597" s="232"/>
      <c r="K597" s="232"/>
      <c r="L597" s="232"/>
      <c r="M597" s="232"/>
      <c r="N597" s="232"/>
      <c r="O597" s="232"/>
      <c r="P597" s="232"/>
      <c r="Q597" s="930"/>
      <c r="R597" s="930"/>
      <c r="S597" s="930"/>
      <c r="T597" s="930"/>
      <c r="U597" s="232">
        <f>U596</f>
        <v>12</v>
      </c>
      <c r="V597" s="232"/>
      <c r="W597" s="232"/>
      <c r="X597" s="232"/>
      <c r="Y597" s="232"/>
      <c r="Z597" s="232"/>
      <c r="AA597" s="232"/>
      <c r="AB597" s="232"/>
      <c r="AC597" s="232"/>
      <c r="AD597" s="232"/>
      <c r="AE597" s="232"/>
      <c r="AF597" s="232"/>
      <c r="AG597" s="232"/>
      <c r="AH597" s="232"/>
      <c r="AI597" s="232"/>
      <c r="AJ597" s="318">
        <f>AJ596</f>
        <v>0</v>
      </c>
      <c r="AK597" s="318">
        <f t="shared" ref="AK597:AW597" si="1013">AK596</f>
        <v>0</v>
      </c>
      <c r="AL597" s="318">
        <f t="shared" si="1013"/>
        <v>0</v>
      </c>
      <c r="AM597" s="318">
        <f t="shared" si="1013"/>
        <v>0</v>
      </c>
      <c r="AN597" s="318">
        <f t="shared" si="1013"/>
        <v>0</v>
      </c>
      <c r="AO597" s="318">
        <f t="shared" si="1013"/>
        <v>0</v>
      </c>
      <c r="AP597" s="318">
        <f t="shared" si="1013"/>
        <v>0</v>
      </c>
      <c r="AQ597" s="318">
        <f t="shared" si="1013"/>
        <v>0</v>
      </c>
      <c r="AR597" s="318">
        <f>AR596</f>
        <v>1</v>
      </c>
      <c r="AS597" s="318">
        <f t="shared" ref="AS597:AU597" si="1014">AS596</f>
        <v>0</v>
      </c>
      <c r="AT597" s="318">
        <f t="shared" si="1014"/>
        <v>0</v>
      </c>
      <c r="AU597" s="318">
        <f t="shared" si="1014"/>
        <v>0</v>
      </c>
      <c r="AV597" s="318">
        <f t="shared" si="1013"/>
        <v>0</v>
      </c>
      <c r="AW597" s="318">
        <f t="shared" si="1013"/>
        <v>0</v>
      </c>
      <c r="AX597" s="243"/>
      <c r="AY597" s="1055">
        <f t="shared" si="982"/>
        <v>1</v>
      </c>
    </row>
    <row r="598" spans="1:51" outlineLevel="1">
      <c r="A598" s="402"/>
      <c r="B598" s="335"/>
      <c r="C598" s="228"/>
      <c r="D598" s="228"/>
      <c r="E598" s="228"/>
      <c r="F598" s="228"/>
      <c r="G598" s="228"/>
      <c r="H598" s="228"/>
      <c r="I598" s="228"/>
      <c r="J598" s="228"/>
      <c r="K598" s="228"/>
      <c r="L598" s="228"/>
      <c r="M598" s="228"/>
      <c r="N598" s="228"/>
      <c r="O598" s="228"/>
      <c r="P598" s="228"/>
      <c r="Q598" s="228"/>
      <c r="R598" s="228"/>
      <c r="S598" s="228"/>
      <c r="T598" s="228"/>
      <c r="U598" s="228"/>
      <c r="V598" s="228"/>
      <c r="W598" s="228"/>
      <c r="X598" s="228"/>
      <c r="Y598" s="228"/>
      <c r="Z598" s="228"/>
      <c r="AA598" s="228"/>
      <c r="AB598" s="228"/>
      <c r="AC598" s="228"/>
      <c r="AD598" s="228"/>
      <c r="AE598" s="228"/>
      <c r="AF598" s="228"/>
      <c r="AG598" s="228"/>
      <c r="AH598" s="228"/>
      <c r="AI598" s="228"/>
      <c r="AJ598" s="319"/>
      <c r="AK598" s="332"/>
      <c r="AL598" s="332"/>
      <c r="AM598" s="332"/>
      <c r="AN598" s="332"/>
      <c r="AO598" s="332"/>
      <c r="AP598" s="332"/>
      <c r="AQ598" s="332"/>
      <c r="AR598" s="319"/>
      <c r="AS598" s="332"/>
      <c r="AT598" s="332"/>
      <c r="AU598" s="332"/>
      <c r="AV598" s="332"/>
      <c r="AW598" s="332"/>
      <c r="AX598" s="243"/>
    </row>
    <row r="599" spans="1:51" ht="30" hidden="1" outlineLevel="1">
      <c r="A599" s="402">
        <v>49</v>
      </c>
      <c r="B599" s="335" t="s">
        <v>408</v>
      </c>
      <c r="C599" s="228" t="s">
        <v>313</v>
      </c>
      <c r="D599" s="232"/>
      <c r="E599" s="232"/>
      <c r="F599" s="232"/>
      <c r="G599" s="232"/>
      <c r="H599" s="232"/>
      <c r="I599" s="232"/>
      <c r="J599" s="232"/>
      <c r="K599" s="232"/>
      <c r="L599" s="232"/>
      <c r="M599" s="232"/>
      <c r="N599" s="232"/>
      <c r="O599" s="232"/>
      <c r="P599" s="232"/>
      <c r="Q599" s="232"/>
      <c r="R599" s="232"/>
      <c r="S599" s="232"/>
      <c r="T599" s="232"/>
      <c r="U599" s="232">
        <v>12</v>
      </c>
      <c r="V599" s="232"/>
      <c r="W599" s="232"/>
      <c r="X599" s="232"/>
      <c r="Y599" s="232"/>
      <c r="Z599" s="232"/>
      <c r="AA599" s="232"/>
      <c r="AB599" s="232"/>
      <c r="AC599" s="232"/>
      <c r="AD599" s="232"/>
      <c r="AE599" s="232"/>
      <c r="AF599" s="232"/>
      <c r="AG599" s="232"/>
      <c r="AH599" s="232"/>
      <c r="AI599" s="564"/>
      <c r="AJ599" s="333"/>
      <c r="AK599" s="317"/>
      <c r="AL599" s="317"/>
      <c r="AM599" s="317"/>
      <c r="AN599" s="317"/>
      <c r="AO599" s="317"/>
      <c r="AP599" s="317"/>
      <c r="AQ599" s="322"/>
      <c r="AR599" s="322"/>
      <c r="AS599" s="322"/>
      <c r="AT599" s="322"/>
      <c r="AU599" s="322"/>
      <c r="AV599" s="322"/>
      <c r="AW599" s="322"/>
      <c r="AX599" s="233">
        <f>SUM(AJ599:AW599)</f>
        <v>0</v>
      </c>
    </row>
    <row r="600" spans="1:51" hidden="1" outlineLevel="1">
      <c r="A600" s="402"/>
      <c r="B600" s="338" t="s">
        <v>438</v>
      </c>
      <c r="C600" s="228" t="s">
        <v>315</v>
      </c>
      <c r="D600" s="232"/>
      <c r="E600" s="232"/>
      <c r="F600" s="232"/>
      <c r="G600" s="232"/>
      <c r="H600" s="232"/>
      <c r="I600" s="232"/>
      <c r="J600" s="232"/>
      <c r="K600" s="232"/>
      <c r="L600" s="232"/>
      <c r="M600" s="232"/>
      <c r="N600" s="232"/>
      <c r="O600" s="232"/>
      <c r="P600" s="232"/>
      <c r="Q600" s="232"/>
      <c r="R600" s="232"/>
      <c r="S600" s="232"/>
      <c r="T600" s="232"/>
      <c r="U600" s="232">
        <f>U599</f>
        <v>12</v>
      </c>
      <c r="V600" s="232"/>
      <c r="W600" s="232"/>
      <c r="X600" s="232"/>
      <c r="Y600" s="232"/>
      <c r="Z600" s="232"/>
      <c r="AA600" s="232"/>
      <c r="AB600" s="232"/>
      <c r="AC600" s="232"/>
      <c r="AD600" s="232"/>
      <c r="AE600" s="232"/>
      <c r="AF600" s="232"/>
      <c r="AG600" s="232"/>
      <c r="AH600" s="232"/>
      <c r="AI600" s="564"/>
      <c r="AJ600" s="318">
        <f>AJ599</f>
        <v>0</v>
      </c>
      <c r="AK600" s="318">
        <f t="shared" ref="AK600" si="1015">AK599</f>
        <v>0</v>
      </c>
      <c r="AL600" s="318">
        <f t="shared" ref="AL600" si="1016">AL599</f>
        <v>0</v>
      </c>
      <c r="AM600" s="318">
        <f t="shared" ref="AM600" si="1017">AM599</f>
        <v>0</v>
      </c>
      <c r="AN600" s="318">
        <f t="shared" ref="AN600" si="1018">AN599</f>
        <v>0</v>
      </c>
      <c r="AO600" s="318">
        <f t="shared" ref="AO600" si="1019">AO599</f>
        <v>0</v>
      </c>
      <c r="AP600" s="318">
        <f t="shared" ref="AP600" si="1020">AP599</f>
        <v>0</v>
      </c>
      <c r="AQ600" s="318">
        <f t="shared" ref="AQ600" si="1021">AQ599</f>
        <v>0</v>
      </c>
      <c r="AR600" s="318">
        <f t="shared" ref="AR600" si="1022">AR599</f>
        <v>0</v>
      </c>
      <c r="AS600" s="318">
        <f t="shared" ref="AS600" si="1023">AS599</f>
        <v>0</v>
      </c>
      <c r="AT600" s="318">
        <f t="shared" ref="AT600" si="1024">AT599</f>
        <v>0</v>
      </c>
      <c r="AU600" s="318">
        <f t="shared" ref="AU600" si="1025">AU599</f>
        <v>0</v>
      </c>
      <c r="AV600" s="318">
        <f t="shared" ref="AV600" si="1026">AV599</f>
        <v>0</v>
      </c>
      <c r="AW600" s="318">
        <f t="shared" ref="AW600" si="1027">AW599</f>
        <v>0</v>
      </c>
      <c r="AX600" s="243"/>
    </row>
    <row r="601" spans="1:51" hidden="1" outlineLevel="1">
      <c r="A601" s="402"/>
      <c r="B601" s="338"/>
      <c r="C601" s="242"/>
      <c r="D601" s="228"/>
      <c r="E601" s="228"/>
      <c r="F601" s="228"/>
      <c r="G601" s="228"/>
      <c r="H601" s="228"/>
      <c r="I601" s="228"/>
      <c r="J601" s="228"/>
      <c r="K601" s="228"/>
      <c r="L601" s="228"/>
      <c r="M601" s="228"/>
      <c r="N601" s="228"/>
      <c r="O601" s="228"/>
      <c r="P601" s="228"/>
      <c r="Q601" s="228"/>
      <c r="R601" s="228"/>
      <c r="S601" s="228"/>
      <c r="T601" s="228"/>
      <c r="U601" s="228"/>
      <c r="V601" s="228"/>
      <c r="W601" s="228"/>
      <c r="X601" s="228"/>
      <c r="Y601" s="228"/>
      <c r="Z601" s="228"/>
      <c r="AA601" s="228"/>
      <c r="AB601" s="228"/>
      <c r="AC601" s="228"/>
      <c r="AD601" s="228"/>
      <c r="AE601" s="228"/>
      <c r="AF601" s="228"/>
      <c r="AG601" s="228"/>
      <c r="AH601" s="228"/>
      <c r="AI601" s="228"/>
      <c r="AJ601" s="238"/>
      <c r="AK601" s="238"/>
      <c r="AL601" s="238"/>
      <c r="AM601" s="238"/>
      <c r="AN601" s="238"/>
      <c r="AO601" s="238"/>
      <c r="AP601" s="238"/>
      <c r="AQ601" s="238"/>
      <c r="AR601" s="238"/>
      <c r="AS601" s="238"/>
      <c r="AT601" s="238"/>
      <c r="AU601" s="238"/>
      <c r="AV601" s="238"/>
      <c r="AW601" s="238"/>
      <c r="AX601" s="243"/>
    </row>
    <row r="602" spans="1:51" ht="15.75">
      <c r="B602" s="263" t="s">
        <v>449</v>
      </c>
      <c r="C602" s="898"/>
      <c r="D602" s="898">
        <f>SUM(D437:D600)</f>
        <v>77005823.377798542</v>
      </c>
      <c r="E602" s="898">
        <f t="shared" ref="E602:R602" si="1028">SUM(E437:E600)</f>
        <v>69436383.725706577</v>
      </c>
      <c r="F602" s="898">
        <f t="shared" si="1028"/>
        <v>69385044.686024398</v>
      </c>
      <c r="G602" s="898">
        <f t="shared" si="1028"/>
        <v>69173115.646342218</v>
      </c>
      <c r="H602" s="898">
        <f t="shared" si="1028"/>
        <v>68875126.479794353</v>
      </c>
      <c r="I602" s="898">
        <f t="shared" si="1028"/>
        <v>65541483.367628485</v>
      </c>
      <c r="J602" s="898">
        <f t="shared" si="1028"/>
        <v>65355541.302442349</v>
      </c>
      <c r="K602" s="898">
        <f t="shared" si="1028"/>
        <v>65258523.764027901</v>
      </c>
      <c r="L602" s="898">
        <f t="shared" si="1028"/>
        <v>64997595.030157238</v>
      </c>
      <c r="M602" s="898">
        <f t="shared" si="1028"/>
        <v>64347696.340908483</v>
      </c>
      <c r="N602" s="898">
        <f t="shared" si="1028"/>
        <v>60316553.799601458</v>
      </c>
      <c r="O602" s="898">
        <f t="shared" si="1028"/>
        <v>58044681.817486584</v>
      </c>
      <c r="P602" s="898">
        <f t="shared" si="1028"/>
        <v>38566609.704468742</v>
      </c>
      <c r="Q602" s="898">
        <f t="shared" si="1028"/>
        <v>35237364.513472728</v>
      </c>
      <c r="R602" s="898">
        <f t="shared" si="1028"/>
        <v>24692770.294743173</v>
      </c>
      <c r="S602" s="898"/>
      <c r="T602" s="898"/>
      <c r="U602" s="898"/>
      <c r="V602" s="898">
        <f>SUM(V437:V600)</f>
        <v>9288.3626111538524</v>
      </c>
      <c r="W602" s="898"/>
      <c r="X602" s="898"/>
      <c r="Y602" s="898"/>
      <c r="Z602" s="898"/>
      <c r="AA602" s="898"/>
      <c r="AB602" s="898"/>
      <c r="AC602" s="898"/>
      <c r="AD602" s="898"/>
      <c r="AE602" s="898"/>
      <c r="AF602" s="898"/>
      <c r="AG602" s="898"/>
      <c r="AH602" s="898"/>
      <c r="AI602" s="898"/>
      <c r="AJ602" s="898">
        <f>IF(AJ434="kWh",SUMPRODUCT(D437:D600,AJ437:AJ600))</f>
        <v>24164844.287173994</v>
      </c>
      <c r="AK602" s="898">
        <f>IF(AK434="kWh",SUMPRODUCT(D437:D600,AK437:AK600))</f>
        <v>3204630.331712625</v>
      </c>
      <c r="AL602" s="898">
        <f>IF(AL434="kw",SUMPRODUCT(U437:U600,V437:V600,AL437:AL600),SUMPRODUCT(D437:D600,AL437:AL600))</f>
        <v>12046549.960934322</v>
      </c>
      <c r="AM602" s="898">
        <f>IF(AM434="kw",SUMPRODUCT(U437:U600,V437:V600,AM437:AM600),SUMPRODUCT(D437:D600,AM437:AM600))</f>
        <v>944872.00712643203</v>
      </c>
      <c r="AN602" s="898">
        <f>IF(AN434="kw",SUMPRODUCT(U437:U600,V437:V600,AN437:AN600),SUMPRODUCT(D437:D600,AN437:AN600))</f>
        <v>9394425.4864947312</v>
      </c>
      <c r="AO602" s="898">
        <f>IF(AO434="kw",SUMPRODUCT(U437:U600,V437:V600,AO437:AO600),SUMPRODUCT(D437:D600,AO437:AO600))</f>
        <v>0</v>
      </c>
      <c r="AP602" s="898">
        <f>IF(AP434="kw",SUMPRODUCT(U437:U600,V437:V600,AP437:AP600),SUMPRODUCT(D437:D600,AP437:AP600))</f>
        <v>0</v>
      </c>
      <c r="AQ602" s="898">
        <f>IF(AQ434="kw",SUMPRODUCT(U437:U600,V437:V600,AQ437:AQ600),SUMPRODUCT(D437:D600,AQ437:AQ600))</f>
        <v>5118668.7458090354</v>
      </c>
      <c r="AR602" s="898">
        <f>IF(AR434="kw",SUMPRODUCT(U437:U600,V437:V600,AR437:AR600),SUMPRODUCT(D437:D600,AR437:AR600))</f>
        <v>11536999.504083337</v>
      </c>
      <c r="AS602" s="898">
        <f>IF(AS434="kw",SUMPRODUCT(U437:U600,V437:V600,AS437:AS600),SUMPRODUCT(D437:D600,AS437:AS600))</f>
        <v>643886.56884125061</v>
      </c>
      <c r="AT602" s="898">
        <f>IF(AT434="kw",SUMPRODUCT(U437:U600,V437:V600,AT437:AT600),SUMPRODUCT(D437:D600,AT437:AT600))</f>
        <v>6303746.4856228335</v>
      </c>
      <c r="AU602" s="898">
        <f>IF(AU434="kw",SUMPRODUCT(U437:U600,V437:V600,AU437:AU600),SUMPRODUCT(D437:D600,AU437:AU600))</f>
        <v>3647200</v>
      </c>
      <c r="AV602" s="898">
        <f>IF(AV434="kw",SUMPRODUCT(U437:U600,V437:V600,AV437:AV600),SUMPRODUCT(D437:D600,AV437:AV600))</f>
        <v>0</v>
      </c>
      <c r="AW602" s="898">
        <f>IF(AW434="kw",SUMPRODUCT(U437:U600,V437:V600,AW437:AW600),SUMPRODUCT(D437:D600,AW437:AW600))</f>
        <v>0</v>
      </c>
      <c r="AX602" s="265"/>
      <c r="AY602" s="1056">
        <f>SUM(AJ602:AX602)-D602</f>
        <v>0</v>
      </c>
    </row>
    <row r="603" spans="1:51" ht="15.75">
      <c r="B603" s="311" t="s">
        <v>450</v>
      </c>
      <c r="C603" s="312"/>
      <c r="D603" s="312"/>
      <c r="E603" s="312"/>
      <c r="F603" s="312"/>
      <c r="G603" s="312"/>
      <c r="H603" s="312"/>
      <c r="I603" s="312"/>
      <c r="J603" s="312"/>
      <c r="K603" s="312"/>
      <c r="L603" s="312"/>
      <c r="M603" s="312"/>
      <c r="N603" s="312"/>
      <c r="O603" s="312"/>
      <c r="P603" s="312"/>
      <c r="Q603" s="312"/>
      <c r="R603" s="312"/>
      <c r="S603" s="312"/>
      <c r="T603" s="312"/>
      <c r="U603" s="312"/>
      <c r="V603" s="312"/>
      <c r="W603" s="312"/>
      <c r="X603" s="312"/>
      <c r="Y603" s="312"/>
      <c r="Z603" s="312"/>
      <c r="AA603" s="312"/>
      <c r="AB603" s="312"/>
      <c r="AC603" s="312"/>
      <c r="AD603" s="312"/>
      <c r="AE603" s="312"/>
      <c r="AF603" s="312"/>
      <c r="AG603" s="312"/>
      <c r="AH603" s="312"/>
      <c r="AI603" s="312"/>
      <c r="AJ603" s="312">
        <f>HLOOKUP(AJ433,'2. LRAMVA Threshold'!$B$42:$Q$60,9,FALSE)</f>
        <v>8884182</v>
      </c>
      <c r="AK603" s="312">
        <f>HLOOKUP(AK433,'2. LRAMVA Threshold'!$B$42:$Q$53,9,FALSE)</f>
        <v>7652150</v>
      </c>
      <c r="AL603" s="312">
        <f>HLOOKUP(AL233,'2. LRAMVA Threshold'!$B$42:$Q$53,9,FALSE)</f>
        <v>27955828</v>
      </c>
      <c r="AM603" s="312">
        <f>HLOOKUP(AM233,'2. LRAMVA Threshold'!$B$42:$Q$53,9,FALSE)</f>
        <v>90093</v>
      </c>
      <c r="AN603" s="312">
        <f>HLOOKUP(AN233,'2. LRAMVA Threshold'!$B$42:$Q$53,9,FALSE)</f>
        <v>659732</v>
      </c>
      <c r="AO603" s="312">
        <f>HLOOKUP(AO233,'2. LRAMVA Threshold'!$B$42:$Q$53,9,FALSE)</f>
        <v>0</v>
      </c>
      <c r="AP603" s="312">
        <f>HLOOKUP(AP233,'2. LRAMVA Threshold'!$B$42:$Q$53,9,FALSE)</f>
        <v>0</v>
      </c>
      <c r="AQ603" s="312">
        <f>HLOOKUP(AQ233,'2. LRAMVA Threshold'!$B$42:$Q$53,9,FALSE)</f>
        <v>0</v>
      </c>
      <c r="AR603" s="312">
        <f>HLOOKUP(AR233,'2. LRAMVA Threshold'!$B$42:$Q$53,9,FALSE)</f>
        <v>0</v>
      </c>
      <c r="AS603" s="312">
        <f>HLOOKUP(AS233,'2. LRAMVA Threshold'!$B$42:$Q$53,9,FALSE)</f>
        <v>0</v>
      </c>
      <c r="AT603" s="312">
        <f>HLOOKUP(AT233,'2. LRAMVA Threshold'!$B$42:$Q$53,9,FALSE)</f>
        <v>0</v>
      </c>
      <c r="AU603" s="312">
        <f>HLOOKUP(AU233,'2. LRAMVA Threshold'!$B$42:$Q$53,9,FALSE)</f>
        <v>0</v>
      </c>
      <c r="AV603" s="312">
        <f>HLOOKUP(AV233,'2. LRAMVA Threshold'!$B$42:$Q$53,9,FALSE)</f>
        <v>0</v>
      </c>
      <c r="AW603" s="312">
        <f>HLOOKUP(AW233,'2. LRAMVA Threshold'!$B$42:$Q$53,9,FALSE)</f>
        <v>0</v>
      </c>
      <c r="AX603" s="313"/>
    </row>
    <row r="604" spans="1:51">
      <c r="B604" s="1175"/>
      <c r="C604" s="1100"/>
      <c r="D604" s="899"/>
      <c r="E604" s="899"/>
      <c r="F604" s="899"/>
      <c r="G604" s="899"/>
      <c r="H604" s="899"/>
      <c r="I604" s="899"/>
      <c r="J604" s="899"/>
      <c r="K604" s="899"/>
      <c r="L604" s="899"/>
      <c r="M604" s="899"/>
      <c r="N604" s="899"/>
      <c r="O604" s="899"/>
      <c r="P604" s="899"/>
      <c r="Q604" s="899"/>
      <c r="R604" s="899"/>
      <c r="S604" s="899"/>
      <c r="T604" s="899"/>
      <c r="U604" s="899"/>
      <c r="V604" s="1101"/>
      <c r="W604" s="899"/>
      <c r="X604" s="899"/>
      <c r="Y604" s="899"/>
      <c r="Z604" s="1102"/>
      <c r="AA604" s="1102"/>
      <c r="AB604" s="1102"/>
      <c r="AC604" s="1102"/>
      <c r="AD604" s="899"/>
      <c r="AE604" s="899"/>
      <c r="AF604" s="899"/>
      <c r="AG604" s="899"/>
      <c r="AH604" s="899"/>
      <c r="AI604" s="899"/>
      <c r="AJ604" s="1103"/>
      <c r="AK604" s="1103"/>
      <c r="AL604" s="1103"/>
      <c r="AM604" s="1103"/>
      <c r="AN604" s="1103"/>
      <c r="AO604" s="1103"/>
      <c r="AP604" s="1103"/>
      <c r="AQ604" s="1103"/>
      <c r="AR604" s="1103"/>
      <c r="AS604" s="1103"/>
      <c r="AT604" s="1103"/>
      <c r="AU604" s="1103"/>
      <c r="AV604" s="1103"/>
      <c r="AW604" s="1103"/>
      <c r="AX604" s="1176"/>
    </row>
    <row r="605" spans="1:51">
      <c r="B605" s="260" t="s">
        <v>451</v>
      </c>
      <c r="C605" s="272"/>
      <c r="D605" s="272"/>
      <c r="E605" s="299"/>
      <c r="F605" s="299"/>
      <c r="G605" s="299"/>
      <c r="H605" s="299"/>
      <c r="I605" s="299"/>
      <c r="J605" s="299"/>
      <c r="K605" s="299"/>
      <c r="L605" s="299"/>
      <c r="M605" s="299"/>
      <c r="N605" s="299"/>
      <c r="O605" s="299"/>
      <c r="P605" s="299"/>
      <c r="Q605" s="299"/>
      <c r="R605" s="299"/>
      <c r="S605" s="299"/>
      <c r="T605" s="299"/>
      <c r="U605" s="299"/>
      <c r="V605" s="228"/>
      <c r="W605" s="274"/>
      <c r="X605" s="274"/>
      <c r="Y605" s="274"/>
      <c r="Z605" s="273"/>
      <c r="AA605" s="273"/>
      <c r="AB605" s="273"/>
      <c r="AC605" s="273"/>
      <c r="AD605" s="274"/>
      <c r="AE605" s="274"/>
      <c r="AF605" s="274"/>
      <c r="AG605" s="274"/>
      <c r="AH605" s="274"/>
      <c r="AI605" s="274"/>
      <c r="AJ605" s="621">
        <f>HLOOKUP(AJ$35,'3.  Distribution Rates'!$C$122:$P$135,9,FALSE)</f>
        <v>0</v>
      </c>
      <c r="AK605" s="621">
        <f>HLOOKUP(AK$35,'3.  Distribution Rates'!$C$122:$P$135,9,FALSE)</f>
        <v>0</v>
      </c>
      <c r="AL605" s="275">
        <f>HLOOKUP(AL$35,'3.  Distribution Rates'!$C$122:$P$135,9,FALSE)</f>
        <v>0</v>
      </c>
      <c r="AM605" s="275">
        <f>HLOOKUP(AM$35,'3.  Distribution Rates'!$C$122:$P$135,9,FALSE)</f>
        <v>0</v>
      </c>
      <c r="AN605" s="275">
        <f>HLOOKUP(AN$35,'3.  Distribution Rates'!$C$122:$P$135,9,FALSE)</f>
        <v>0</v>
      </c>
      <c r="AO605" s="275">
        <f>HLOOKUP(AO$35,'3.  Distribution Rates'!$C$122:$P$135,9,FALSE)</f>
        <v>0</v>
      </c>
      <c r="AP605" s="275">
        <f>HLOOKUP(AP$35,'3.  Distribution Rates'!$C$122:$P$135,9,FALSE)</f>
        <v>0</v>
      </c>
      <c r="AQ605" s="275">
        <f>HLOOKUP(AQ$35,'3.  Distribution Rates'!$C$122:$P$135,9,FALSE)</f>
        <v>0</v>
      </c>
      <c r="AR605" s="275">
        <f>HLOOKUP(AR$35,'3.  Distribution Rates'!$C$122:$P$135,9,FALSE)</f>
        <v>0</v>
      </c>
      <c r="AS605" s="275">
        <f>HLOOKUP(AS$35,'3.  Distribution Rates'!$C$122:$P$135,9,FALSE)</f>
        <v>0</v>
      </c>
      <c r="AT605" s="275">
        <f>HLOOKUP(AT$35,'3.  Distribution Rates'!$C$122:$P$135,9,FALSE)</f>
        <v>0</v>
      </c>
      <c r="AU605" s="275">
        <f>HLOOKUP(AU$35,'3.  Distribution Rates'!$C$122:$P$135,9,FALSE)</f>
        <v>0</v>
      </c>
      <c r="AV605" s="275">
        <f>HLOOKUP(AV$35,'3.  Distribution Rates'!$C$122:$P$135,9,FALSE)</f>
        <v>0</v>
      </c>
      <c r="AW605" s="275">
        <f>HLOOKUP(AW$35,'3.  Distribution Rates'!$C$122:$P$135,9,FALSE)</f>
        <v>0</v>
      </c>
      <c r="AX605" s="341"/>
    </row>
    <row r="606" spans="1:51">
      <c r="B606" s="260" t="s">
        <v>452</v>
      </c>
      <c r="C606" s="277"/>
      <c r="D606" s="220"/>
      <c r="E606" s="217"/>
      <c r="F606" s="217"/>
      <c r="G606" s="217"/>
      <c r="H606" s="217"/>
      <c r="I606" s="217"/>
      <c r="J606" s="217"/>
      <c r="K606" s="217"/>
      <c r="L606" s="217"/>
      <c r="M606" s="217"/>
      <c r="N606" s="217"/>
      <c r="O606" s="217"/>
      <c r="P606" s="217"/>
      <c r="Q606" s="217"/>
      <c r="R606" s="217"/>
      <c r="S606" s="217"/>
      <c r="T606" s="217"/>
      <c r="U606" s="217"/>
      <c r="V606" s="228"/>
      <c r="W606" s="217"/>
      <c r="X606" s="217"/>
      <c r="Y606" s="217"/>
      <c r="Z606" s="220"/>
      <c r="AA606" s="220"/>
      <c r="AB606" s="220"/>
      <c r="AC606" s="220"/>
      <c r="AD606" s="217"/>
      <c r="AE606" s="217"/>
      <c r="AF606" s="217"/>
      <c r="AG606" s="217"/>
      <c r="AH606" s="217"/>
      <c r="AI606" s="217"/>
      <c r="AJ606" s="301">
        <f>'4.  2011-2014 LRAM'!AO140*AJ605</f>
        <v>0</v>
      </c>
      <c r="AK606" s="301">
        <f>'4.  2011-2014 LRAM'!AP140*AK605</f>
        <v>0</v>
      </c>
      <c r="AL606" s="301">
        <f>'4.  2011-2014 LRAM'!AQ140*AL605</f>
        <v>0</v>
      </c>
      <c r="AM606" s="301">
        <f>'4.  2011-2014 LRAM'!AR140*AM605</f>
        <v>0</v>
      </c>
      <c r="AN606" s="301">
        <f>'4.  2011-2014 LRAM'!AS140*AN605</f>
        <v>0</v>
      </c>
      <c r="AO606" s="301">
        <f>'4.  2011-2014 LRAM'!AT140*AO605</f>
        <v>0</v>
      </c>
      <c r="AP606" s="301">
        <f>'4.  2011-2014 LRAM'!AU140*AP605</f>
        <v>0</v>
      </c>
      <c r="AQ606" s="301">
        <f>'4.  2011-2014 LRAM'!AV140*AQ605</f>
        <v>0</v>
      </c>
      <c r="AR606" s="301">
        <f>'4.  2011-2014 LRAM'!AW140*AR605</f>
        <v>0</v>
      </c>
      <c r="AS606" s="301">
        <f>'4.  2011-2014 LRAM'!AX140*AS605</f>
        <v>0</v>
      </c>
      <c r="AT606" s="301">
        <f>'4.  2011-2014 LRAM'!AY140*AT605</f>
        <v>0</v>
      </c>
      <c r="AU606" s="301">
        <f>'4.  2011-2014 LRAM'!AZ140*AU605</f>
        <v>0</v>
      </c>
      <c r="AV606" s="301">
        <f>'4.  2011-2014 LRAM'!BA140*AV605</f>
        <v>0</v>
      </c>
      <c r="AW606" s="301">
        <f>'4.  2011-2014 LRAM'!BB140*AW605</f>
        <v>0</v>
      </c>
      <c r="AX606" s="472">
        <f t="shared" ref="AX606:AX611" si="1029">SUM(AJ606:AW606)</f>
        <v>0</v>
      </c>
    </row>
    <row r="607" spans="1:51">
      <c r="B607" s="260" t="s">
        <v>453</v>
      </c>
      <c r="C607" s="277"/>
      <c r="D607" s="220"/>
      <c r="E607" s="217"/>
      <c r="F607" s="217"/>
      <c r="G607" s="217"/>
      <c r="H607" s="217"/>
      <c r="I607" s="217"/>
      <c r="J607" s="217"/>
      <c r="K607" s="217"/>
      <c r="L607" s="217"/>
      <c r="M607" s="217"/>
      <c r="N607" s="217"/>
      <c r="O607" s="217"/>
      <c r="P607" s="217"/>
      <c r="Q607" s="217"/>
      <c r="R607" s="217"/>
      <c r="S607" s="217"/>
      <c r="T607" s="217"/>
      <c r="U607" s="217"/>
      <c r="V607" s="228"/>
      <c r="W607" s="217"/>
      <c r="X607" s="217"/>
      <c r="Y607" s="217"/>
      <c r="Z607" s="220"/>
      <c r="AA607" s="220"/>
      <c r="AB607" s="220"/>
      <c r="AC607" s="220"/>
      <c r="AD607" s="217"/>
      <c r="AE607" s="217"/>
      <c r="AF607" s="217"/>
      <c r="AG607" s="217"/>
      <c r="AH607" s="217"/>
      <c r="AI607" s="217"/>
      <c r="AJ607" s="301">
        <f>'4.  2011-2014 LRAM'!AO279*AJ605</f>
        <v>0</v>
      </c>
      <c r="AK607" s="301">
        <f>'4.  2011-2014 LRAM'!AP279*AK605</f>
        <v>0</v>
      </c>
      <c r="AL607" s="301">
        <f>'4.  2011-2014 LRAM'!AQ279*AL605</f>
        <v>0</v>
      </c>
      <c r="AM607" s="301">
        <f>'4.  2011-2014 LRAM'!AR279*AM605</f>
        <v>0</v>
      </c>
      <c r="AN607" s="301">
        <f>'4.  2011-2014 LRAM'!AS279*AN605</f>
        <v>0</v>
      </c>
      <c r="AO607" s="301">
        <f>'4.  2011-2014 LRAM'!AT279*AO605</f>
        <v>0</v>
      </c>
      <c r="AP607" s="301">
        <f>'4.  2011-2014 LRAM'!AU279*AP605</f>
        <v>0</v>
      </c>
      <c r="AQ607" s="301">
        <f>'4.  2011-2014 LRAM'!AV279*AQ605</f>
        <v>0</v>
      </c>
      <c r="AR607" s="301">
        <f>'4.  2011-2014 LRAM'!AW279*AR605</f>
        <v>0</v>
      </c>
      <c r="AS607" s="301">
        <f>'4.  2011-2014 LRAM'!AX279*AS605</f>
        <v>0</v>
      </c>
      <c r="AT607" s="301">
        <f>'4.  2011-2014 LRAM'!AY279*AT605</f>
        <v>0</v>
      </c>
      <c r="AU607" s="301">
        <f>'4.  2011-2014 LRAM'!AZ279*AU605</f>
        <v>0</v>
      </c>
      <c r="AV607" s="301">
        <f>'4.  2011-2014 LRAM'!BA279*AV605</f>
        <v>0</v>
      </c>
      <c r="AW607" s="301">
        <f>'4.  2011-2014 LRAM'!BB279*AW605</f>
        <v>0</v>
      </c>
      <c r="AX607" s="472">
        <f t="shared" si="1029"/>
        <v>0</v>
      </c>
    </row>
    <row r="608" spans="1:51">
      <c r="B608" s="260" t="s">
        <v>454</v>
      </c>
      <c r="C608" s="277"/>
      <c r="D608" s="220"/>
      <c r="E608" s="217"/>
      <c r="F608" s="217"/>
      <c r="G608" s="217"/>
      <c r="H608" s="217"/>
      <c r="I608" s="217"/>
      <c r="J608" s="217"/>
      <c r="K608" s="217"/>
      <c r="L608" s="217"/>
      <c r="M608" s="217"/>
      <c r="N608" s="217"/>
      <c r="O608" s="217"/>
      <c r="P608" s="217"/>
      <c r="Q608" s="217"/>
      <c r="R608" s="217"/>
      <c r="S608" s="217"/>
      <c r="T608" s="217"/>
      <c r="U608" s="217"/>
      <c r="V608" s="228"/>
      <c r="W608" s="217"/>
      <c r="X608" s="217"/>
      <c r="Y608" s="217"/>
      <c r="Z608" s="220"/>
      <c r="AA608" s="220"/>
      <c r="AB608" s="220"/>
      <c r="AC608" s="220"/>
      <c r="AD608" s="217"/>
      <c r="AE608" s="217"/>
      <c r="AF608" s="217"/>
      <c r="AG608" s="217"/>
      <c r="AH608" s="217"/>
      <c r="AI608" s="217"/>
      <c r="AJ608" s="301">
        <f>'4.  2011-2014 LRAM'!AO424*AJ605</f>
        <v>0</v>
      </c>
      <c r="AK608" s="301">
        <f>'4.  2011-2014 LRAM'!AP424*AK605</f>
        <v>0</v>
      </c>
      <c r="AL608" s="301">
        <f>'4.  2011-2014 LRAM'!AQ424*AL605</f>
        <v>0</v>
      </c>
      <c r="AM608" s="301">
        <f>'4.  2011-2014 LRAM'!AR424*AM605</f>
        <v>0</v>
      </c>
      <c r="AN608" s="301">
        <f>'4.  2011-2014 LRAM'!AS424*AN605</f>
        <v>0</v>
      </c>
      <c r="AO608" s="301">
        <f>'4.  2011-2014 LRAM'!AT424*AO605</f>
        <v>0</v>
      </c>
      <c r="AP608" s="301">
        <f>'4.  2011-2014 LRAM'!AU424*AP605</f>
        <v>0</v>
      </c>
      <c r="AQ608" s="301">
        <f>'4.  2011-2014 LRAM'!AV424*AQ605</f>
        <v>0</v>
      </c>
      <c r="AR608" s="301">
        <f>'4.  2011-2014 LRAM'!AW424*AR605</f>
        <v>0</v>
      </c>
      <c r="AS608" s="301">
        <f>'4.  2011-2014 LRAM'!AX424*AS605</f>
        <v>0</v>
      </c>
      <c r="AT608" s="301">
        <f>'4.  2011-2014 LRAM'!AY424*AT605</f>
        <v>0</v>
      </c>
      <c r="AU608" s="301">
        <f>'4.  2011-2014 LRAM'!AZ424*AU605</f>
        <v>0</v>
      </c>
      <c r="AV608" s="301">
        <f>'4.  2011-2014 LRAM'!BA424*AV605</f>
        <v>0</v>
      </c>
      <c r="AW608" s="301">
        <f>'4.  2011-2014 LRAM'!BB424*AW605</f>
        <v>0</v>
      </c>
      <c r="AX608" s="472">
        <f t="shared" si="1029"/>
        <v>0</v>
      </c>
    </row>
    <row r="609" spans="2:53">
      <c r="B609" s="260" t="s">
        <v>455</v>
      </c>
      <c r="C609" s="277"/>
      <c r="D609" s="220"/>
      <c r="E609" s="217"/>
      <c r="F609" s="217"/>
      <c r="G609" s="217"/>
      <c r="H609" s="217"/>
      <c r="I609" s="217"/>
      <c r="J609" s="217"/>
      <c r="K609" s="217"/>
      <c r="L609" s="217"/>
      <c r="M609" s="217"/>
      <c r="N609" s="217"/>
      <c r="O609" s="217"/>
      <c r="P609" s="217"/>
      <c r="Q609" s="217"/>
      <c r="R609" s="217"/>
      <c r="S609" s="217"/>
      <c r="T609" s="217"/>
      <c r="U609" s="217"/>
      <c r="V609" s="228"/>
      <c r="W609" s="217"/>
      <c r="X609" s="217"/>
      <c r="Y609" s="217"/>
      <c r="Z609" s="220"/>
      <c r="AA609" s="220"/>
      <c r="AB609" s="220"/>
      <c r="AC609" s="220"/>
      <c r="AD609" s="217"/>
      <c r="AE609" s="217"/>
      <c r="AF609" s="217"/>
      <c r="AG609" s="217"/>
      <c r="AH609" s="217"/>
      <c r="AI609" s="217"/>
      <c r="AJ609" s="301">
        <f>'4.  2011-2014 LRAM'!AO565*AJ605</f>
        <v>0</v>
      </c>
      <c r="AK609" s="301">
        <f>'4.  2011-2014 LRAM'!AP565*AK605</f>
        <v>0</v>
      </c>
      <c r="AL609" s="301">
        <f>'4.  2011-2014 LRAM'!AQ565*AL605</f>
        <v>0</v>
      </c>
      <c r="AM609" s="301">
        <f>'4.  2011-2014 LRAM'!AR565*AM605</f>
        <v>0</v>
      </c>
      <c r="AN609" s="301">
        <f>'4.  2011-2014 LRAM'!AS565*AN605</f>
        <v>0</v>
      </c>
      <c r="AO609" s="301">
        <f>'4.  2011-2014 LRAM'!AT565*AO605</f>
        <v>0</v>
      </c>
      <c r="AP609" s="301">
        <f>'4.  2011-2014 LRAM'!AU565*AP605</f>
        <v>0</v>
      </c>
      <c r="AQ609" s="301">
        <f>'4.  2011-2014 LRAM'!AV565*AQ605</f>
        <v>0</v>
      </c>
      <c r="AR609" s="301">
        <f>'4.  2011-2014 LRAM'!AW565*AR605</f>
        <v>0</v>
      </c>
      <c r="AS609" s="301">
        <f>'4.  2011-2014 LRAM'!AX565*AS605</f>
        <v>0</v>
      </c>
      <c r="AT609" s="301">
        <f>'4.  2011-2014 LRAM'!AY565*AT605</f>
        <v>0</v>
      </c>
      <c r="AU609" s="301">
        <f>'4.  2011-2014 LRAM'!AZ565*AU605</f>
        <v>0</v>
      </c>
      <c r="AV609" s="301">
        <f>'4.  2011-2014 LRAM'!BA565*AV605</f>
        <v>0</v>
      </c>
      <c r="AW609" s="301">
        <f>'4.  2011-2014 LRAM'!BB565*AW605</f>
        <v>0</v>
      </c>
      <c r="AX609" s="472">
        <f t="shared" si="1029"/>
        <v>0</v>
      </c>
    </row>
    <row r="610" spans="2:53">
      <c r="B610" s="260" t="s">
        <v>456</v>
      </c>
      <c r="C610" s="277"/>
      <c r="D610" s="220"/>
      <c r="E610" s="217"/>
      <c r="F610" s="217"/>
      <c r="G610" s="217"/>
      <c r="H610" s="217"/>
      <c r="I610" s="217"/>
      <c r="J610" s="217"/>
      <c r="K610" s="217"/>
      <c r="L610" s="217"/>
      <c r="M610" s="217"/>
      <c r="N610" s="217"/>
      <c r="O610" s="217"/>
      <c r="P610" s="217"/>
      <c r="Q610" s="217"/>
      <c r="R610" s="217"/>
      <c r="S610" s="217"/>
      <c r="T610" s="217"/>
      <c r="U610" s="217"/>
      <c r="V610" s="228"/>
      <c r="W610" s="217"/>
      <c r="X610" s="217"/>
      <c r="Y610" s="217"/>
      <c r="Z610" s="220"/>
      <c r="AA610" s="220"/>
      <c r="AB610" s="220"/>
      <c r="AC610" s="220"/>
      <c r="AD610" s="217"/>
      <c r="AE610" s="217"/>
      <c r="AF610" s="217"/>
      <c r="AG610" s="217"/>
      <c r="AH610" s="217"/>
      <c r="AI610" s="217"/>
      <c r="AJ610" s="301">
        <f t="shared" ref="AJ610:AW610" si="1030">AJ213*AJ605</f>
        <v>0</v>
      </c>
      <c r="AK610" s="301">
        <f t="shared" si="1030"/>
        <v>0</v>
      </c>
      <c r="AL610" s="301">
        <f t="shared" si="1030"/>
        <v>0</v>
      </c>
      <c r="AM610" s="301">
        <f t="shared" si="1030"/>
        <v>0</v>
      </c>
      <c r="AN610" s="301">
        <f t="shared" si="1030"/>
        <v>0</v>
      </c>
      <c r="AO610" s="301">
        <f t="shared" si="1030"/>
        <v>0</v>
      </c>
      <c r="AP610" s="301">
        <f t="shared" si="1030"/>
        <v>0</v>
      </c>
      <c r="AQ610" s="301">
        <f t="shared" si="1030"/>
        <v>0</v>
      </c>
      <c r="AR610" s="301">
        <f t="shared" si="1030"/>
        <v>0</v>
      </c>
      <c r="AS610" s="301">
        <f t="shared" si="1030"/>
        <v>0</v>
      </c>
      <c r="AT610" s="301">
        <f t="shared" si="1030"/>
        <v>0</v>
      </c>
      <c r="AU610" s="301">
        <f t="shared" si="1030"/>
        <v>0</v>
      </c>
      <c r="AV610" s="301">
        <f t="shared" si="1030"/>
        <v>0</v>
      </c>
      <c r="AW610" s="301">
        <f t="shared" si="1030"/>
        <v>0</v>
      </c>
      <c r="AX610" s="472">
        <f t="shared" si="1029"/>
        <v>0</v>
      </c>
    </row>
    <row r="611" spans="2:53">
      <c r="B611" s="260" t="s">
        <v>457</v>
      </c>
      <c r="C611" s="277"/>
      <c r="D611" s="220"/>
      <c r="E611" s="217"/>
      <c r="F611" s="217"/>
      <c r="G611" s="217"/>
      <c r="H611" s="217"/>
      <c r="I611" s="217"/>
      <c r="J611" s="217"/>
      <c r="K611" s="217"/>
      <c r="L611" s="217"/>
      <c r="M611" s="217"/>
      <c r="N611" s="217"/>
      <c r="O611" s="217"/>
      <c r="P611" s="217"/>
      <c r="Q611" s="217"/>
      <c r="R611" s="217"/>
      <c r="S611" s="217"/>
      <c r="T611" s="217"/>
      <c r="U611" s="217"/>
      <c r="V611" s="228"/>
      <c r="W611" s="217"/>
      <c r="X611" s="217"/>
      <c r="Y611" s="217"/>
      <c r="Z611" s="220"/>
      <c r="AA611" s="220"/>
      <c r="AB611" s="220"/>
      <c r="AC611" s="220"/>
      <c r="AD611" s="217"/>
      <c r="AE611" s="217"/>
      <c r="AF611" s="217"/>
      <c r="AG611" s="217"/>
      <c r="AH611" s="217"/>
      <c r="AI611" s="217"/>
      <c r="AJ611" s="301">
        <f t="shared" ref="AJ611:AW611" si="1031">AJ413*AJ605</f>
        <v>0</v>
      </c>
      <c r="AK611" s="301">
        <f t="shared" si="1031"/>
        <v>0</v>
      </c>
      <c r="AL611" s="301">
        <f t="shared" si="1031"/>
        <v>0</v>
      </c>
      <c r="AM611" s="301">
        <f t="shared" si="1031"/>
        <v>0</v>
      </c>
      <c r="AN611" s="301">
        <f t="shared" si="1031"/>
        <v>0</v>
      </c>
      <c r="AO611" s="301">
        <f t="shared" si="1031"/>
        <v>0</v>
      </c>
      <c r="AP611" s="301">
        <f t="shared" si="1031"/>
        <v>0</v>
      </c>
      <c r="AQ611" s="301">
        <f t="shared" si="1031"/>
        <v>0</v>
      </c>
      <c r="AR611" s="301">
        <f t="shared" si="1031"/>
        <v>0</v>
      </c>
      <c r="AS611" s="301">
        <f t="shared" si="1031"/>
        <v>0</v>
      </c>
      <c r="AT611" s="301">
        <f t="shared" si="1031"/>
        <v>0</v>
      </c>
      <c r="AU611" s="301">
        <f t="shared" si="1031"/>
        <v>0</v>
      </c>
      <c r="AV611" s="301">
        <f t="shared" si="1031"/>
        <v>0</v>
      </c>
      <c r="AW611" s="301">
        <f t="shared" si="1031"/>
        <v>0</v>
      </c>
      <c r="AX611" s="472">
        <f t="shared" si="1029"/>
        <v>0</v>
      </c>
    </row>
    <row r="612" spans="2:53">
      <c r="B612" s="260" t="s">
        <v>458</v>
      </c>
      <c r="C612" s="277"/>
      <c r="D612" s="220"/>
      <c r="E612" s="217"/>
      <c r="F612" s="217"/>
      <c r="G612" s="217"/>
      <c r="H612" s="217"/>
      <c r="I612" s="217"/>
      <c r="J612" s="217"/>
      <c r="K612" s="217"/>
      <c r="L612" s="217"/>
      <c r="M612" s="217"/>
      <c r="N612" s="217"/>
      <c r="O612" s="217"/>
      <c r="P612" s="217"/>
      <c r="Q612" s="217"/>
      <c r="R612" s="217"/>
      <c r="S612" s="217"/>
      <c r="T612" s="217"/>
      <c r="U612" s="217"/>
      <c r="V612" s="228"/>
      <c r="W612" s="217"/>
      <c r="X612" s="217"/>
      <c r="Y612" s="217"/>
      <c r="Z612" s="220"/>
      <c r="AA612" s="220"/>
      <c r="AB612" s="220"/>
      <c r="AC612" s="220"/>
      <c r="AD612" s="217"/>
      <c r="AE612" s="217"/>
      <c r="AF612" s="217"/>
      <c r="AG612" s="217"/>
      <c r="AH612" s="217"/>
      <c r="AI612" s="217"/>
      <c r="AJ612" s="301">
        <f>AJ602*AJ605</f>
        <v>0</v>
      </c>
      <c r="AK612" s="301">
        <f t="shared" ref="AK612:AW612" si="1032">AK602*AK605</f>
        <v>0</v>
      </c>
      <c r="AL612" s="301">
        <f t="shared" si="1032"/>
        <v>0</v>
      </c>
      <c r="AM612" s="301">
        <f t="shared" si="1032"/>
        <v>0</v>
      </c>
      <c r="AN612" s="301">
        <f t="shared" si="1032"/>
        <v>0</v>
      </c>
      <c r="AO612" s="301">
        <f t="shared" si="1032"/>
        <v>0</v>
      </c>
      <c r="AP612" s="301">
        <f t="shared" si="1032"/>
        <v>0</v>
      </c>
      <c r="AQ612" s="301">
        <f t="shared" si="1032"/>
        <v>0</v>
      </c>
      <c r="AR612" s="301">
        <f t="shared" si="1032"/>
        <v>0</v>
      </c>
      <c r="AS612" s="301">
        <f t="shared" si="1032"/>
        <v>0</v>
      </c>
      <c r="AT612" s="301">
        <f t="shared" si="1032"/>
        <v>0</v>
      </c>
      <c r="AU612" s="301">
        <f t="shared" si="1032"/>
        <v>0</v>
      </c>
      <c r="AV612" s="301">
        <f t="shared" si="1032"/>
        <v>0</v>
      </c>
      <c r="AW612" s="301">
        <f t="shared" si="1032"/>
        <v>0</v>
      </c>
      <c r="AX612" s="472">
        <f>SUM(AJ612:AW612)</f>
        <v>0</v>
      </c>
    </row>
    <row r="613" spans="2:53" ht="15.75">
      <c r="B613" s="281" t="s">
        <v>459</v>
      </c>
      <c r="C613" s="277"/>
      <c r="D613" s="240"/>
      <c r="E613" s="269"/>
      <c r="F613" s="269"/>
      <c r="G613" s="269"/>
      <c r="H613" s="269"/>
      <c r="I613" s="269"/>
      <c r="J613" s="269"/>
      <c r="K613" s="269"/>
      <c r="L613" s="269"/>
      <c r="M613" s="269"/>
      <c r="N613" s="269"/>
      <c r="O613" s="269"/>
      <c r="P613" s="269"/>
      <c r="Q613" s="269"/>
      <c r="R613" s="269"/>
      <c r="S613" s="269"/>
      <c r="T613" s="269"/>
      <c r="U613" s="269"/>
      <c r="V613" s="237"/>
      <c r="W613" s="269"/>
      <c r="X613" s="269"/>
      <c r="Y613" s="269"/>
      <c r="Z613" s="240"/>
      <c r="AA613" s="240"/>
      <c r="AB613" s="240"/>
      <c r="AC613" s="240"/>
      <c r="AD613" s="269"/>
      <c r="AE613" s="269"/>
      <c r="AF613" s="269"/>
      <c r="AG613" s="269"/>
      <c r="AH613" s="269"/>
      <c r="AI613" s="269"/>
      <c r="AJ613" s="278">
        <f>SUM(AJ606:AJ612)</f>
        <v>0</v>
      </c>
      <c r="AK613" s="278">
        <f>SUM(AK606:AK612)</f>
        <v>0</v>
      </c>
      <c r="AL613" s="278">
        <f t="shared" ref="AL613:AP613" si="1033">SUM(AL606:AL612)</f>
        <v>0</v>
      </c>
      <c r="AM613" s="278">
        <f t="shared" si="1033"/>
        <v>0</v>
      </c>
      <c r="AN613" s="278">
        <f t="shared" si="1033"/>
        <v>0</v>
      </c>
      <c r="AO613" s="278">
        <f>SUM(AO606:AO612)</f>
        <v>0</v>
      </c>
      <c r="AP613" s="278">
        <f t="shared" si="1033"/>
        <v>0</v>
      </c>
      <c r="AQ613" s="278">
        <f>SUM(AQ606:AQ612)</f>
        <v>0</v>
      </c>
      <c r="AR613" s="278">
        <f>SUM(AR606:AR612)</f>
        <v>0</v>
      </c>
      <c r="AS613" s="278">
        <f t="shared" ref="AS613:AW613" si="1034">SUM(AS606:AS612)</f>
        <v>0</v>
      </c>
      <c r="AT613" s="278">
        <f t="shared" si="1034"/>
        <v>0</v>
      </c>
      <c r="AU613" s="278">
        <f>SUM(AU606:AU612)</f>
        <v>0</v>
      </c>
      <c r="AV613" s="278">
        <f t="shared" si="1034"/>
        <v>0</v>
      </c>
      <c r="AW613" s="278">
        <f t="shared" si="1034"/>
        <v>0</v>
      </c>
      <c r="AX613" s="315">
        <f>SUM(AX606:AX612)</f>
        <v>0</v>
      </c>
    </row>
    <row r="614" spans="2:53" ht="15.75">
      <c r="B614" s="281" t="s">
        <v>460</v>
      </c>
      <c r="C614" s="277"/>
      <c r="D614" s="282"/>
      <c r="E614" s="269"/>
      <c r="F614" s="269"/>
      <c r="G614" s="269"/>
      <c r="H614" s="269"/>
      <c r="I614" s="269"/>
      <c r="J614" s="269"/>
      <c r="K614" s="269"/>
      <c r="L614" s="269"/>
      <c r="M614" s="269"/>
      <c r="N614" s="269"/>
      <c r="O614" s="269"/>
      <c r="P614" s="269"/>
      <c r="Q614" s="269"/>
      <c r="R614" s="269"/>
      <c r="S614" s="269"/>
      <c r="T614" s="269"/>
      <c r="U614" s="269"/>
      <c r="V614" s="237"/>
      <c r="W614" s="269"/>
      <c r="X614" s="269"/>
      <c r="Y614" s="269"/>
      <c r="Z614" s="240"/>
      <c r="AA614" s="240"/>
      <c r="AB614" s="240"/>
      <c r="AC614" s="240"/>
      <c r="AD614" s="269"/>
      <c r="AE614" s="269"/>
      <c r="AF614" s="269"/>
      <c r="AG614" s="269"/>
      <c r="AH614" s="269"/>
      <c r="AI614" s="269"/>
      <c r="AJ614" s="279">
        <f>AJ603*AJ605</f>
        <v>0</v>
      </c>
      <c r="AK614" s="279">
        <f t="shared" ref="AK614:AP614" si="1035">AK603*AK605</f>
        <v>0</v>
      </c>
      <c r="AL614" s="279">
        <f t="shared" si="1035"/>
        <v>0</v>
      </c>
      <c r="AM614" s="279">
        <f t="shared" si="1035"/>
        <v>0</v>
      </c>
      <c r="AN614" s="279">
        <f t="shared" si="1035"/>
        <v>0</v>
      </c>
      <c r="AO614" s="279">
        <f>AO603*AO605</f>
        <v>0</v>
      </c>
      <c r="AP614" s="279">
        <f t="shared" si="1035"/>
        <v>0</v>
      </c>
      <c r="AQ614" s="279">
        <f>AQ603*AQ605</f>
        <v>0</v>
      </c>
      <c r="AR614" s="279">
        <f t="shared" ref="AR614:AW614" si="1036">AR603*AR605</f>
        <v>0</v>
      </c>
      <c r="AS614" s="279">
        <f t="shared" si="1036"/>
        <v>0</v>
      </c>
      <c r="AT614" s="279">
        <f t="shared" si="1036"/>
        <v>0</v>
      </c>
      <c r="AU614" s="279">
        <f>AU603*AU605</f>
        <v>0</v>
      </c>
      <c r="AV614" s="279">
        <f>AV603*AV605</f>
        <v>0</v>
      </c>
      <c r="AW614" s="279">
        <f t="shared" si="1036"/>
        <v>0</v>
      </c>
      <c r="AX614" s="315">
        <f>SUM(AJ614:AW614)</f>
        <v>0</v>
      </c>
    </row>
    <row r="615" spans="2:53" ht="15.75">
      <c r="B615" s="281" t="s">
        <v>461</v>
      </c>
      <c r="C615" s="277"/>
      <c r="D615" s="282"/>
      <c r="E615" s="269"/>
      <c r="F615" s="269"/>
      <c r="G615" s="269"/>
      <c r="H615" s="269"/>
      <c r="I615" s="269"/>
      <c r="J615" s="269"/>
      <c r="K615" s="269"/>
      <c r="L615" s="269"/>
      <c r="M615" s="269"/>
      <c r="N615" s="269"/>
      <c r="O615" s="269"/>
      <c r="P615" s="269"/>
      <c r="Q615" s="269"/>
      <c r="R615" s="269"/>
      <c r="S615" s="269"/>
      <c r="T615" s="269"/>
      <c r="U615" s="269"/>
      <c r="V615" s="237"/>
      <c r="W615" s="269"/>
      <c r="X615" s="269"/>
      <c r="Y615" s="269"/>
      <c r="Z615" s="282"/>
      <c r="AA615" s="282"/>
      <c r="AB615" s="282"/>
      <c r="AC615" s="282"/>
      <c r="AD615" s="269"/>
      <c r="AE615" s="269"/>
      <c r="AF615" s="269"/>
      <c r="AG615" s="269"/>
      <c r="AH615" s="269"/>
      <c r="AI615" s="269"/>
      <c r="AJ615" s="283"/>
      <c r="AK615" s="283"/>
      <c r="AL615" s="283"/>
      <c r="AM615" s="283"/>
      <c r="AN615" s="283"/>
      <c r="AO615" s="283"/>
      <c r="AP615" s="283"/>
      <c r="AQ615" s="283"/>
      <c r="AR615" s="283"/>
      <c r="AS615" s="283"/>
      <c r="AT615" s="283"/>
      <c r="AU615" s="283"/>
      <c r="AV615" s="283"/>
      <c r="AW615" s="283"/>
      <c r="AX615" s="315">
        <f>AX613-AX614</f>
        <v>0</v>
      </c>
    </row>
    <row r="616" spans="2:53">
      <c r="B616" s="260"/>
      <c r="C616" s="282"/>
      <c r="D616" s="282"/>
      <c r="E616" s="269"/>
      <c r="F616" s="269"/>
      <c r="G616" s="269"/>
      <c r="H616" s="269"/>
      <c r="I616" s="269"/>
      <c r="J616" s="269"/>
      <c r="K616" s="269"/>
      <c r="L616" s="269"/>
      <c r="M616" s="269"/>
      <c r="N616" s="269"/>
      <c r="O616" s="269"/>
      <c r="P616" s="269"/>
      <c r="Q616" s="269"/>
      <c r="R616" s="269"/>
      <c r="S616" s="269"/>
      <c r="T616" s="269"/>
      <c r="U616" s="269"/>
      <c r="V616" s="237"/>
      <c r="W616" s="269"/>
      <c r="X616" s="269"/>
      <c r="Y616" s="269"/>
      <c r="Z616" s="282"/>
      <c r="AA616" s="277"/>
      <c r="AB616" s="282"/>
      <c r="AC616" s="282"/>
      <c r="AD616" s="269"/>
      <c r="AE616" s="269"/>
      <c r="AF616" s="269"/>
      <c r="AG616" s="269"/>
      <c r="AH616" s="269"/>
      <c r="AI616" s="269"/>
      <c r="AJ616" s="284"/>
      <c r="AK616" s="284"/>
      <c r="AL616" s="284"/>
      <c r="AM616" s="284"/>
      <c r="AN616" s="284"/>
      <c r="AO616" s="284"/>
      <c r="AP616" s="284"/>
      <c r="AQ616" s="284"/>
      <c r="AR616" s="284"/>
      <c r="AS616" s="284"/>
      <c r="AT616" s="284"/>
      <c r="AU616" s="284"/>
      <c r="AV616" s="284"/>
      <c r="AW616" s="284"/>
      <c r="AX616" s="280"/>
    </row>
    <row r="617" spans="2:53">
      <c r="B617" s="340" t="s">
        <v>462</v>
      </c>
      <c r="C617" s="241"/>
      <c r="D617" s="217"/>
      <c r="E617" s="217"/>
      <c r="F617" s="217"/>
      <c r="G617" s="217"/>
      <c r="H617" s="217"/>
      <c r="I617" s="217"/>
      <c r="J617" s="217"/>
      <c r="K617" s="217"/>
      <c r="L617" s="217"/>
      <c r="M617" s="217"/>
      <c r="N617" s="217"/>
      <c r="O617" s="217"/>
      <c r="P617" s="217"/>
      <c r="Q617" s="217"/>
      <c r="R617" s="217"/>
      <c r="S617" s="217"/>
      <c r="T617" s="217"/>
      <c r="U617" s="217"/>
      <c r="V617" s="288"/>
      <c r="W617" s="217"/>
      <c r="X617" s="217"/>
      <c r="Y617" s="217"/>
      <c r="Z617" s="241"/>
      <c r="AA617" s="220"/>
      <c r="AB617" s="220"/>
      <c r="AC617" s="217"/>
      <c r="AD617" s="217"/>
      <c r="AE617" s="220"/>
      <c r="AF617" s="220"/>
      <c r="AG617" s="220"/>
      <c r="AH617" s="220"/>
      <c r="AI617" s="220"/>
      <c r="AJ617" s="228">
        <f>SUMPRODUCT($E$437:$E$600,AJ437:AJ600)</f>
        <v>19054287.37603005</v>
      </c>
      <c r="AK617" s="228">
        <f>SUMPRODUCT($E$437:$E$600,AK437:AK600)</f>
        <v>3216693.4565707273</v>
      </c>
      <c r="AL617" s="228">
        <f t="shared" ref="AL617:AW617" si="1037">IF(AL434="kw",SUMPRODUCT($U$437:$U$600,$W$437:$W$600,AL437:AL600),SUMPRODUCT($E$437:$E$600,AL437:AL600))</f>
        <v>12092884.768595396</v>
      </c>
      <c r="AM617" s="228">
        <f t="shared" si="1037"/>
        <v>951807.52854287345</v>
      </c>
      <c r="AN617" s="228">
        <f t="shared" si="1037"/>
        <v>9275420.2182595301</v>
      </c>
      <c r="AO617" s="228">
        <f t="shared" si="1037"/>
        <v>0</v>
      </c>
      <c r="AP617" s="228">
        <f t="shared" si="1037"/>
        <v>0</v>
      </c>
      <c r="AQ617" s="228">
        <f t="shared" si="1037"/>
        <v>5118668.7458090354</v>
      </c>
      <c r="AR617" s="228">
        <f t="shared" si="1037"/>
        <v>9133477.0718688909</v>
      </c>
      <c r="AS617" s="228">
        <f t="shared" si="1037"/>
        <v>643777.40646628162</v>
      </c>
      <c r="AT617" s="228">
        <f t="shared" si="1037"/>
        <v>6302167.1535638031</v>
      </c>
      <c r="AU617" s="228">
        <f t="shared" si="1037"/>
        <v>3647200</v>
      </c>
      <c r="AV617" s="228">
        <f t="shared" si="1037"/>
        <v>0</v>
      </c>
      <c r="AW617" s="228">
        <f t="shared" si="1037"/>
        <v>0</v>
      </c>
      <c r="AX617" s="271"/>
      <c r="AY617" s="1061">
        <f ca="1">OFFSET($E$602,0,ROW()-ROW($AY$617))</f>
        <v>69436383.725706577</v>
      </c>
      <c r="AZ617" s="1056">
        <f>SUM(AJ617:AU617)</f>
        <v>69436383.725706577</v>
      </c>
      <c r="BA617" s="1060">
        <f ca="1">AY617-AZ617</f>
        <v>0</v>
      </c>
    </row>
    <row r="618" spans="2:53">
      <c r="B618" s="340" t="s">
        <v>463</v>
      </c>
      <c r="C618" s="241"/>
      <c r="D618" s="217"/>
      <c r="E618" s="217"/>
      <c r="F618" s="217"/>
      <c r="G618" s="217"/>
      <c r="H618" s="217"/>
      <c r="I618" s="217"/>
      <c r="J618" s="217"/>
      <c r="K618" s="217"/>
      <c r="L618" s="217"/>
      <c r="M618" s="217"/>
      <c r="N618" s="217"/>
      <c r="O618" s="217"/>
      <c r="P618" s="217"/>
      <c r="Q618" s="217"/>
      <c r="R618" s="217"/>
      <c r="S618" s="217"/>
      <c r="T618" s="217"/>
      <c r="U618" s="217"/>
      <c r="V618" s="288"/>
      <c r="W618" s="217"/>
      <c r="X618" s="217"/>
      <c r="Y618" s="217"/>
      <c r="Z618" s="241"/>
      <c r="AA618" s="220"/>
      <c r="AB618" s="220"/>
      <c r="AC618" s="217"/>
      <c r="AD618" s="217"/>
      <c r="AE618" s="220"/>
      <c r="AF618" s="220"/>
      <c r="AG618" s="220"/>
      <c r="AH618" s="220"/>
      <c r="AI618" s="220"/>
      <c r="AJ618" s="228">
        <f>SUMPRODUCT($F$437:$F$600,AJ437:AJ600)</f>
        <v>19054244.464886107</v>
      </c>
      <c r="AK618" s="228">
        <f t="shared" ref="AK618:AU618" si="1038">SUMPRODUCT($F$437:$F$600,AK437:AK600)</f>
        <v>3214069.6908473894</v>
      </c>
      <c r="AL618" s="228">
        <f t="shared" si="1038"/>
        <v>12085214.430007916</v>
      </c>
      <c r="AM618" s="228">
        <f t="shared" si="1038"/>
        <v>951698.72317213309</v>
      </c>
      <c r="AN618" s="228">
        <f t="shared" si="1038"/>
        <v>9275369.9260512982</v>
      </c>
      <c r="AO618" s="228">
        <f t="shared" si="1038"/>
        <v>0</v>
      </c>
      <c r="AP618" s="228">
        <f t="shared" si="1038"/>
        <v>0</v>
      </c>
      <c r="AQ618" s="228">
        <f t="shared" si="1038"/>
        <v>5118668.7458090354</v>
      </c>
      <c r="AR618" s="228">
        <f t="shared" si="1038"/>
        <v>9133453.6396544408</v>
      </c>
      <c r="AS618" s="228">
        <f t="shared" si="1038"/>
        <v>604537.24409131263</v>
      </c>
      <c r="AT618" s="228">
        <f t="shared" si="1038"/>
        <v>6300587.8215047736</v>
      </c>
      <c r="AU618" s="228">
        <f t="shared" si="1038"/>
        <v>3647200</v>
      </c>
      <c r="AV618" s="228">
        <f>IF(AV434="kw",SUMPRODUCT($U$437:$U$600,$X$437:$X$600,AV437:AV600),SUMPRODUCT($F$437:$F$600,AV438:AV601))</f>
        <v>0</v>
      </c>
      <c r="AW618" s="228">
        <f>IF(AW434="kw",SUMPRODUCT($U$437:$U$600,$X$437:$X$600,AW437:AW600),SUMPRODUCT($F$437:$F$600,AW438:AW601))</f>
        <v>0</v>
      </c>
      <c r="AX618" s="271"/>
      <c r="AY618" s="1061">
        <f t="shared" ref="AY618:AY630" ca="1" si="1039">OFFSET($E$602,0,ROW()-ROW($AY$617))</f>
        <v>69385044.686024398</v>
      </c>
      <c r="AZ618" s="1056">
        <f t="shared" ref="AZ618:AZ619" si="1040">SUM(AJ618:AU618)</f>
        <v>69385044.686024398</v>
      </c>
      <c r="BA618" s="1060">
        <f t="shared" ref="BA618:BA619" ca="1" si="1041">AY618-AZ618</f>
        <v>0</v>
      </c>
    </row>
    <row r="619" spans="2:53">
      <c r="B619" s="340" t="s">
        <v>464</v>
      </c>
      <c r="C619" s="241"/>
      <c r="D619" s="217"/>
      <c r="E619" s="217"/>
      <c r="F619" s="217"/>
      <c r="G619" s="217"/>
      <c r="H619" s="217"/>
      <c r="I619" s="217"/>
      <c r="J619" s="217"/>
      <c r="K619" s="217"/>
      <c r="L619" s="217"/>
      <c r="M619" s="217"/>
      <c r="N619" s="217"/>
      <c r="O619" s="217"/>
      <c r="P619" s="217"/>
      <c r="Q619" s="217"/>
      <c r="R619" s="217"/>
      <c r="S619" s="217"/>
      <c r="T619" s="217"/>
      <c r="U619" s="217"/>
      <c r="V619" s="288"/>
      <c r="W619" s="217"/>
      <c r="X619" s="217"/>
      <c r="Y619" s="217"/>
      <c r="Z619" s="241"/>
      <c r="AA619" s="220"/>
      <c r="AB619" s="220"/>
      <c r="AC619" s="217"/>
      <c r="AD619" s="217"/>
      <c r="AE619" s="220"/>
      <c r="AF619" s="220"/>
      <c r="AG619" s="220"/>
      <c r="AH619" s="220"/>
      <c r="AI619" s="220"/>
      <c r="AJ619" s="228">
        <f>SUMPRODUCT($G$437:$G$600,AJ437:AJ600)</f>
        <v>19054201.553742167</v>
      </c>
      <c r="AK619" s="228">
        <f>SUMPRODUCT($G$437:$G$600,AK437:AK600)</f>
        <v>3211445.925124052</v>
      </c>
      <c r="AL619" s="228">
        <f t="shared" ref="AL619:AW619" si="1042">IF(AL434="kw",SUMPRODUCT($U$437:$U$600,$Y$437:$Y$600,AL437:AL600),SUMPRODUCT($G$437:$G$600,AL437:AL600))</f>
        <v>12076468.015573399</v>
      </c>
      <c r="AM619" s="228">
        <f t="shared" si="1042"/>
        <v>951589.91780139273</v>
      </c>
      <c r="AN619" s="228">
        <f t="shared" si="1042"/>
        <v>9077326.709690107</v>
      </c>
      <c r="AO619" s="228">
        <f t="shared" si="1042"/>
        <v>0</v>
      </c>
      <c r="AP619" s="228">
        <f t="shared" si="1042"/>
        <v>0</v>
      </c>
      <c r="AQ619" s="228">
        <f t="shared" si="1042"/>
        <v>5118668.7458090354</v>
      </c>
      <c r="AR619" s="228">
        <f t="shared" si="1042"/>
        <v>9133430.2074399944</v>
      </c>
      <c r="AS619" s="228">
        <f t="shared" si="1042"/>
        <v>604428.08171634376</v>
      </c>
      <c r="AT619" s="228">
        <f t="shared" si="1042"/>
        <v>6298356.4894457432</v>
      </c>
      <c r="AU619" s="228">
        <f t="shared" si="1042"/>
        <v>3647200</v>
      </c>
      <c r="AV619" s="228">
        <f t="shared" si="1042"/>
        <v>0</v>
      </c>
      <c r="AW619" s="228">
        <f t="shared" si="1042"/>
        <v>0</v>
      </c>
      <c r="AX619" s="271"/>
      <c r="AY619" s="1061">
        <f t="shared" ca="1" si="1039"/>
        <v>69173115.646342218</v>
      </c>
      <c r="AZ619" s="1056">
        <f t="shared" si="1040"/>
        <v>69173115.646342248</v>
      </c>
      <c r="BA619" s="1060">
        <f t="shared" ca="1" si="1041"/>
        <v>0</v>
      </c>
    </row>
    <row r="620" spans="2:53">
      <c r="B620" s="340" t="s">
        <v>465</v>
      </c>
      <c r="C620" s="241"/>
      <c r="D620" s="217"/>
      <c r="E620" s="217"/>
      <c r="F620" s="217"/>
      <c r="G620" s="217"/>
      <c r="H620" s="217"/>
      <c r="I620" s="217"/>
      <c r="J620" s="217"/>
      <c r="K620" s="217"/>
      <c r="L620" s="217"/>
      <c r="M620" s="217"/>
      <c r="N620" s="217"/>
      <c r="O620" s="217"/>
      <c r="P620" s="217"/>
      <c r="Q620" s="217"/>
      <c r="R620" s="217"/>
      <c r="S620" s="217"/>
      <c r="T620" s="217"/>
      <c r="U620" s="217"/>
      <c r="V620" s="288"/>
      <c r="W620" s="217"/>
      <c r="X620" s="217"/>
      <c r="Y620" s="217"/>
      <c r="Z620" s="241"/>
      <c r="AA620" s="220"/>
      <c r="AB620" s="220"/>
      <c r="AC620" s="217"/>
      <c r="AD620" s="217"/>
      <c r="AE620" s="220"/>
      <c r="AF620" s="220"/>
      <c r="AG620" s="220"/>
      <c r="AH620" s="220"/>
      <c r="AI620" s="220"/>
      <c r="AJ620" s="228">
        <f>SUMPRODUCT($H$437:$H$600,AJ437:AJ600)</f>
        <v>19054060.553742167</v>
      </c>
      <c r="AK620" s="228">
        <f>SUMPRODUCT($H$437:$H$600,AK437:AK600)</f>
        <v>3058921.9660161808</v>
      </c>
      <c r="AL620" s="228">
        <f t="shared" ref="AL620:AW620" si="1043">IF(AL434="kw",SUMPRODUCT($U$437:$U$600,$Z$437:$Z$600,AL437:AL600),SUMPRODUCT($H$437:$H$600,AL437:AL600))</f>
        <v>12076468.015573399</v>
      </c>
      <c r="AM620" s="228">
        <f t="shared" si="1043"/>
        <v>951589.91780139273</v>
      </c>
      <c r="AN620" s="228">
        <f t="shared" si="1043"/>
        <v>9077326.709690107</v>
      </c>
      <c r="AO620" s="228">
        <f t="shared" si="1043"/>
        <v>0</v>
      </c>
      <c r="AP620" s="228">
        <f t="shared" si="1043"/>
        <v>0</v>
      </c>
      <c r="AQ620" s="228">
        <f t="shared" si="1043"/>
        <v>5118668.7458090354</v>
      </c>
      <c r="AR620" s="228">
        <f t="shared" si="1043"/>
        <v>9003961</v>
      </c>
      <c r="AS620" s="228">
        <f t="shared" si="1043"/>
        <v>588573.08171634376</v>
      </c>
      <c r="AT620" s="228">
        <f t="shared" si="1043"/>
        <v>6298356.4894457432</v>
      </c>
      <c r="AU620" s="228">
        <f t="shared" si="1043"/>
        <v>3647200</v>
      </c>
      <c r="AV620" s="228">
        <f t="shared" si="1043"/>
        <v>0</v>
      </c>
      <c r="AW620" s="228">
        <f t="shared" si="1043"/>
        <v>0</v>
      </c>
      <c r="AX620" s="271"/>
      <c r="AY620" s="1061">
        <f t="shared" ca="1" si="1039"/>
        <v>68875126.479794353</v>
      </c>
      <c r="AZ620" s="1056">
        <f t="shared" ref="AZ620:AZ630" si="1044">SUM(AJ620:AU620)</f>
        <v>68875126.479794383</v>
      </c>
      <c r="BA620" s="1060">
        <f t="shared" ref="BA620:BA630" ca="1" si="1045">AY620-AZ620</f>
        <v>0</v>
      </c>
    </row>
    <row r="621" spans="2:53">
      <c r="B621" s="340" t="s">
        <v>466</v>
      </c>
      <c r="C621" s="241"/>
      <c r="D621" s="217"/>
      <c r="E621" s="217"/>
      <c r="F621" s="217"/>
      <c r="G621" s="217"/>
      <c r="H621" s="217"/>
      <c r="I621" s="217"/>
      <c r="J621" s="217"/>
      <c r="K621" s="217"/>
      <c r="L621" s="217"/>
      <c r="M621" s="217"/>
      <c r="N621" s="217"/>
      <c r="O621" s="217"/>
      <c r="P621" s="217"/>
      <c r="Q621" s="217"/>
      <c r="R621" s="217"/>
      <c r="S621" s="217"/>
      <c r="T621" s="217"/>
      <c r="U621" s="217"/>
      <c r="V621" s="288"/>
      <c r="W621" s="217"/>
      <c r="X621" s="217"/>
      <c r="Y621" s="217"/>
      <c r="Z621" s="241"/>
      <c r="AA621" s="220"/>
      <c r="AB621" s="220"/>
      <c r="AC621" s="217"/>
      <c r="AD621" s="217"/>
      <c r="AE621" s="220"/>
      <c r="AF621" s="220"/>
      <c r="AG621" s="220"/>
      <c r="AH621" s="220"/>
      <c r="AI621" s="220"/>
      <c r="AJ621" s="228">
        <f>SUMPRODUCT($I$437:$I$600,AJ437:AJ600)</f>
        <v>19053706.211043302</v>
      </c>
      <c r="AK621" s="228">
        <f>SUMPRODUCT($I$437:$I$600,AK437:AK600)</f>
        <v>2738220.2668990218</v>
      </c>
      <c r="AL621" s="228">
        <f t="shared" ref="AL621:AW621" si="1046">IF(AL434="kw",SUMPRODUCT($U$437:$U$600,$AA$437:$AA$600,AL437:AL600),SUMPRODUCT($I$437:$I$600,AL437:AL600))</f>
        <v>11261620.590430954</v>
      </c>
      <c r="AM621" s="228">
        <f t="shared" si="1046"/>
        <v>884856.89713073161</v>
      </c>
      <c r="AN621" s="228">
        <f t="shared" si="1046"/>
        <v>7419763.8745121006</v>
      </c>
      <c r="AO621" s="228">
        <f t="shared" si="1046"/>
        <v>0</v>
      </c>
      <c r="AP621" s="228">
        <f t="shared" si="1046"/>
        <v>0</v>
      </c>
      <c r="AQ621" s="228">
        <f t="shared" si="1046"/>
        <v>5118668.7458090354</v>
      </c>
      <c r="AR621" s="228">
        <f t="shared" si="1046"/>
        <v>9003961</v>
      </c>
      <c r="AS621" s="228">
        <f t="shared" si="1046"/>
        <v>524778.09073104057</v>
      </c>
      <c r="AT621" s="228">
        <f t="shared" si="1046"/>
        <v>5888707.6910722991</v>
      </c>
      <c r="AU621" s="228">
        <f t="shared" si="1046"/>
        <v>3647200</v>
      </c>
      <c r="AV621" s="228">
        <f t="shared" si="1046"/>
        <v>0</v>
      </c>
      <c r="AW621" s="228">
        <f t="shared" si="1046"/>
        <v>0</v>
      </c>
      <c r="AX621" s="271"/>
      <c r="AY621" s="1061">
        <f t="shared" ca="1" si="1039"/>
        <v>65541483.367628485</v>
      </c>
      <c r="AZ621" s="1056">
        <f t="shared" si="1044"/>
        <v>65541483.367628485</v>
      </c>
      <c r="BA621" s="1060">
        <f t="shared" ca="1" si="1045"/>
        <v>0</v>
      </c>
    </row>
    <row r="622" spans="2:53">
      <c r="B622" s="340" t="s">
        <v>467</v>
      </c>
      <c r="C622" s="241"/>
      <c r="D622" s="217"/>
      <c r="E622" s="217"/>
      <c r="F622" s="217"/>
      <c r="G622" s="217"/>
      <c r="H622" s="217"/>
      <c r="I622" s="217"/>
      <c r="J622" s="217"/>
      <c r="K622" s="217"/>
      <c r="L622" s="217"/>
      <c r="M622" s="217"/>
      <c r="N622" s="217"/>
      <c r="O622" s="217"/>
      <c r="P622" s="217"/>
      <c r="Q622" s="217"/>
      <c r="R622" s="217"/>
      <c r="S622" s="217"/>
      <c r="T622" s="217"/>
      <c r="U622" s="217"/>
      <c r="V622" s="288"/>
      <c r="W622" s="217"/>
      <c r="X622" s="217"/>
      <c r="Y622" s="217"/>
      <c r="Z622" s="241"/>
      <c r="AA622" s="220"/>
      <c r="AB622" s="220"/>
      <c r="AC622" s="217"/>
      <c r="AD622" s="217"/>
      <c r="AE622" s="220"/>
      <c r="AF622" s="220"/>
      <c r="AG622" s="220"/>
      <c r="AH622" s="220"/>
      <c r="AI622" s="220"/>
      <c r="AJ622" s="228">
        <f t="shared" ref="AJ622:AW622" si="1047">IF(AJ$434="kw",SUMPRODUCT($U$437:$U$600,$AB$437:$AB$600,AJ$437:AJ$600),SUMPRODUCT($J$437:$J$600,AJ$437:AJ$600))</f>
        <v>19053706.211043302</v>
      </c>
      <c r="AK622" s="228">
        <f t="shared" si="1047"/>
        <v>2588825.2017128873</v>
      </c>
      <c r="AL622" s="228">
        <f t="shared" si="1047"/>
        <v>11261620.590430954</v>
      </c>
      <c r="AM622" s="228">
        <f t="shared" si="1047"/>
        <v>884856.89713073161</v>
      </c>
      <c r="AN622" s="228">
        <f t="shared" si="1047"/>
        <v>7419763.8745121006</v>
      </c>
      <c r="AO622" s="228">
        <f t="shared" si="1047"/>
        <v>0</v>
      </c>
      <c r="AP622" s="228">
        <f t="shared" si="1047"/>
        <v>0</v>
      </c>
      <c r="AQ622" s="228">
        <f t="shared" si="1047"/>
        <v>5118668.7458090354</v>
      </c>
      <c r="AR622" s="228">
        <f t="shared" si="1047"/>
        <v>9003961</v>
      </c>
      <c r="AS622" s="228">
        <f t="shared" si="1047"/>
        <v>488231.09073104052</v>
      </c>
      <c r="AT622" s="228">
        <f t="shared" si="1047"/>
        <v>5888707.6910722991</v>
      </c>
      <c r="AU622" s="228">
        <f t="shared" si="1047"/>
        <v>3647200</v>
      </c>
      <c r="AV622" s="228">
        <f t="shared" si="1047"/>
        <v>0</v>
      </c>
      <c r="AW622" s="228">
        <f t="shared" si="1047"/>
        <v>0</v>
      </c>
      <c r="AX622" s="271"/>
      <c r="AY622" s="1061">
        <f t="shared" ca="1" si="1039"/>
        <v>65355541.302442349</v>
      </c>
      <c r="AZ622" s="1056">
        <f t="shared" si="1044"/>
        <v>65355541.302442349</v>
      </c>
      <c r="BA622" s="1060">
        <f t="shared" ca="1" si="1045"/>
        <v>0</v>
      </c>
    </row>
    <row r="623" spans="2:53">
      <c r="B623" s="340" t="s">
        <v>468</v>
      </c>
      <c r="C623" s="241"/>
      <c r="D623" s="217"/>
      <c r="E623" s="217"/>
      <c r="F623" s="217"/>
      <c r="G623" s="217"/>
      <c r="H623" s="217"/>
      <c r="I623" s="217"/>
      <c r="J623" s="217"/>
      <c r="K623" s="217"/>
      <c r="L623" s="217"/>
      <c r="M623" s="217"/>
      <c r="N623" s="217"/>
      <c r="O623" s="217"/>
      <c r="P623" s="217"/>
      <c r="Q623" s="217"/>
      <c r="R623" s="217"/>
      <c r="S623" s="217"/>
      <c r="T623" s="217"/>
      <c r="U623" s="217"/>
      <c r="V623" s="288"/>
      <c r="W623" s="217"/>
      <c r="X623" s="217"/>
      <c r="Y623" s="217"/>
      <c r="Z623" s="241"/>
      <c r="AA623" s="220"/>
      <c r="AB623" s="220"/>
      <c r="AC623" s="217"/>
      <c r="AD623" s="217"/>
      <c r="AE623" s="220"/>
      <c r="AF623" s="220"/>
      <c r="AG623" s="220"/>
      <c r="AH623" s="220"/>
      <c r="AI623" s="220"/>
      <c r="AJ623" s="228">
        <f t="shared" ref="AJ623:AW623" si="1048">IF(AJ$434="kw",SUMPRODUCT($U$437:$U$600,$AC$437:$AC$600,AJ$437:AJ$600),SUMPRODUCT($K$437:$K$600,AJ$437:AJ$600))</f>
        <v>19053463.079836875</v>
      </c>
      <c r="AK623" s="228">
        <f t="shared" si="1048"/>
        <v>2508023.7945048595</v>
      </c>
      <c r="AL623" s="228">
        <f t="shared" si="1048"/>
        <v>11261620.590430954</v>
      </c>
      <c r="AM623" s="228">
        <f t="shared" si="1048"/>
        <v>884856.89713073161</v>
      </c>
      <c r="AN623" s="228">
        <f t="shared" si="1048"/>
        <v>7419763.8745121006</v>
      </c>
      <c r="AO623" s="228">
        <f t="shared" si="1048"/>
        <v>0</v>
      </c>
      <c r="AP623" s="228">
        <f t="shared" si="1048"/>
        <v>0</v>
      </c>
      <c r="AQ623" s="228">
        <f t="shared" si="1048"/>
        <v>5118668.7458090354</v>
      </c>
      <c r="AR623" s="228">
        <f t="shared" si="1048"/>
        <v>9003847</v>
      </c>
      <c r="AS623" s="228">
        <f t="shared" si="1048"/>
        <v>472372.09073104052</v>
      </c>
      <c r="AT623" s="228">
        <f t="shared" si="1048"/>
        <v>5888707.6910722991</v>
      </c>
      <c r="AU623" s="228">
        <f t="shared" si="1048"/>
        <v>3647200</v>
      </c>
      <c r="AV623" s="228">
        <f t="shared" si="1048"/>
        <v>0</v>
      </c>
      <c r="AW623" s="228">
        <f t="shared" si="1048"/>
        <v>0</v>
      </c>
      <c r="AX623" s="271"/>
      <c r="AY623" s="1061">
        <f t="shared" ca="1" si="1039"/>
        <v>65258523.764027901</v>
      </c>
      <c r="AZ623" s="1056">
        <f t="shared" si="1044"/>
        <v>65258523.764027894</v>
      </c>
      <c r="BA623" s="1060">
        <f t="shared" ca="1" si="1045"/>
        <v>0</v>
      </c>
    </row>
    <row r="624" spans="2:53">
      <c r="B624" s="340" t="s">
        <v>469</v>
      </c>
      <c r="C624" s="241"/>
      <c r="D624" s="217"/>
      <c r="E624" s="217"/>
      <c r="F624" s="217"/>
      <c r="G624" s="217"/>
      <c r="H624" s="217"/>
      <c r="I624" s="217"/>
      <c r="J624" s="217"/>
      <c r="K624" s="217"/>
      <c r="L624" s="217"/>
      <c r="M624" s="217"/>
      <c r="N624" s="217"/>
      <c r="O624" s="217"/>
      <c r="P624" s="217"/>
      <c r="Q624" s="217"/>
      <c r="R624" s="217"/>
      <c r="S624" s="217"/>
      <c r="T624" s="217"/>
      <c r="U624" s="217"/>
      <c r="V624" s="288"/>
      <c r="W624" s="217"/>
      <c r="X624" s="217"/>
      <c r="Y624" s="217"/>
      <c r="Z624" s="241"/>
      <c r="AA624" s="220"/>
      <c r="AB624" s="220"/>
      <c r="AC624" s="217"/>
      <c r="AD624" s="217"/>
      <c r="AE624" s="220"/>
      <c r="AF624" s="220"/>
      <c r="AG624" s="220"/>
      <c r="AH624" s="220"/>
      <c r="AI624" s="220"/>
      <c r="AJ624" s="228">
        <f t="shared" ref="AJ624:AW624" si="1049">IF(AJ$434="kw",SUMPRODUCT($U$437:$U$600,$AD$437:$AD$600,AJ$437:AJ$600),SUMPRODUCT($L$437:$L$600,AJ$437:AJ$600))</f>
        <v>19053426.843259424</v>
      </c>
      <c r="AK624" s="228">
        <f t="shared" si="1049"/>
        <v>2404354.3490275638</v>
      </c>
      <c r="AL624" s="228">
        <f t="shared" si="1049"/>
        <v>11178977.84102509</v>
      </c>
      <c r="AM624" s="228">
        <f t="shared" si="1049"/>
        <v>878032.49724913365</v>
      </c>
      <c r="AN624" s="228">
        <f t="shared" si="1049"/>
        <v>7392798.7593932971</v>
      </c>
      <c r="AO624" s="228">
        <f t="shared" si="1049"/>
        <v>0</v>
      </c>
      <c r="AP624" s="228">
        <f t="shared" si="1049"/>
        <v>0</v>
      </c>
      <c r="AQ624" s="228">
        <f t="shared" si="1049"/>
        <v>5118668.7458090354</v>
      </c>
      <c r="AR624" s="228">
        <f t="shared" si="1049"/>
        <v>9003847</v>
      </c>
      <c r="AS624" s="228">
        <f t="shared" si="1049"/>
        <v>435474.87674536183</v>
      </c>
      <c r="AT624" s="228">
        <f t="shared" si="1049"/>
        <v>5884814.117648337</v>
      </c>
      <c r="AU624" s="228">
        <f t="shared" si="1049"/>
        <v>3647200</v>
      </c>
      <c r="AV624" s="228">
        <f t="shared" si="1049"/>
        <v>0</v>
      </c>
      <c r="AW624" s="228">
        <f t="shared" si="1049"/>
        <v>0</v>
      </c>
      <c r="AX624" s="271"/>
      <c r="AY624" s="1061">
        <f t="shared" ca="1" si="1039"/>
        <v>64997595.030157238</v>
      </c>
      <c r="AZ624" s="1056">
        <f t="shared" si="1044"/>
        <v>64997595.030157238</v>
      </c>
      <c r="BA624" s="1060">
        <f t="shared" ca="1" si="1045"/>
        <v>0</v>
      </c>
    </row>
    <row r="625" spans="1:53">
      <c r="B625" s="340" t="s">
        <v>470</v>
      </c>
      <c r="C625" s="241"/>
      <c r="D625" s="217"/>
      <c r="E625" s="217"/>
      <c r="F625" s="217"/>
      <c r="G625" s="217"/>
      <c r="H625" s="217"/>
      <c r="I625" s="217"/>
      <c r="J625" s="217"/>
      <c r="K625" s="217"/>
      <c r="L625" s="217"/>
      <c r="M625" s="217"/>
      <c r="N625" s="217"/>
      <c r="O625" s="217"/>
      <c r="P625" s="217"/>
      <c r="Q625" s="217"/>
      <c r="R625" s="217"/>
      <c r="S625" s="217"/>
      <c r="T625" s="217"/>
      <c r="U625" s="217"/>
      <c r="V625" s="288"/>
      <c r="W625" s="217"/>
      <c r="X625" s="217"/>
      <c r="Y625" s="217"/>
      <c r="Z625" s="241"/>
      <c r="AA625" s="220"/>
      <c r="AB625" s="220"/>
      <c r="AC625" s="217"/>
      <c r="AD625" s="217"/>
      <c r="AE625" s="220"/>
      <c r="AF625" s="220"/>
      <c r="AG625" s="220"/>
      <c r="AH625" s="220"/>
      <c r="AI625" s="220"/>
      <c r="AJ625" s="228">
        <f t="shared" ref="AJ625:AW625" si="1050">IF(AJ$434="kw",SUMPRODUCT($U$437:$U$600,$AE$437:$AE$600,AJ$437:AJ$600),SUMPRODUCT($M$437:$M$600,AJ$437:AJ$600))</f>
        <v>19031005.919976927</v>
      </c>
      <c r="AK625" s="228">
        <f t="shared" si="1050"/>
        <v>2292840.0376067632</v>
      </c>
      <c r="AL625" s="228">
        <f t="shared" si="1050"/>
        <v>11107727.65920691</v>
      </c>
      <c r="AM625" s="228">
        <f t="shared" si="1050"/>
        <v>878032.49724913365</v>
      </c>
      <c r="AN625" s="228">
        <f t="shared" si="1050"/>
        <v>7383892.4866660237</v>
      </c>
      <c r="AO625" s="228">
        <f t="shared" si="1050"/>
        <v>0</v>
      </c>
      <c r="AP625" s="228">
        <f t="shared" si="1050"/>
        <v>0</v>
      </c>
      <c r="AQ625" s="228">
        <f t="shared" si="1050"/>
        <v>5118668.7458090354</v>
      </c>
      <c r="AR625" s="228">
        <f t="shared" si="1050"/>
        <v>8993310</v>
      </c>
      <c r="AS625" s="228">
        <f t="shared" si="1050"/>
        <v>416521.87674536183</v>
      </c>
      <c r="AT625" s="228">
        <f t="shared" si="1050"/>
        <v>5478497.117648337</v>
      </c>
      <c r="AU625" s="228">
        <f t="shared" si="1050"/>
        <v>3647200</v>
      </c>
      <c r="AV625" s="228">
        <f t="shared" si="1050"/>
        <v>0</v>
      </c>
      <c r="AW625" s="228">
        <f t="shared" si="1050"/>
        <v>0</v>
      </c>
      <c r="AX625" s="271"/>
      <c r="AY625" s="1061">
        <f t="shared" ca="1" si="1039"/>
        <v>64347696.340908483</v>
      </c>
      <c r="AZ625" s="1056">
        <f t="shared" si="1044"/>
        <v>64347696.340908483</v>
      </c>
      <c r="BA625" s="1060">
        <f t="shared" ca="1" si="1045"/>
        <v>0</v>
      </c>
    </row>
    <row r="626" spans="1:53">
      <c r="B626" s="340" t="s">
        <v>471</v>
      </c>
      <c r="C626" s="241"/>
      <c r="D626" s="217"/>
      <c r="E626" s="217"/>
      <c r="F626" s="217"/>
      <c r="G626" s="217"/>
      <c r="H626" s="217"/>
      <c r="I626" s="217"/>
      <c r="J626" s="217"/>
      <c r="K626" s="217"/>
      <c r="L626" s="217"/>
      <c r="M626" s="217"/>
      <c r="N626" s="217"/>
      <c r="O626" s="217"/>
      <c r="P626" s="217"/>
      <c r="Q626" s="217"/>
      <c r="R626" s="217"/>
      <c r="S626" s="217"/>
      <c r="T626" s="217"/>
      <c r="U626" s="217"/>
      <c r="V626" s="288"/>
      <c r="W626" s="217"/>
      <c r="X626" s="217"/>
      <c r="Y626" s="217"/>
      <c r="Z626" s="241"/>
      <c r="AA626" s="220"/>
      <c r="AB626" s="220"/>
      <c r="AC626" s="217"/>
      <c r="AD626" s="217"/>
      <c r="AE626" s="220"/>
      <c r="AF626" s="220"/>
      <c r="AG626" s="220"/>
      <c r="AH626" s="220"/>
      <c r="AI626" s="220"/>
      <c r="AJ626" s="228">
        <f t="shared" ref="AJ626:AW626" si="1051">IF(AJ$434="kw",SUMPRODUCT($U$437:$U$600,$AF$437:$AF$600,AJ$437:AJ$600),SUMPRODUCT($N$437:$N$600,AJ$437:AJ$600))</f>
        <v>18679073.176372115</v>
      </c>
      <c r="AK626" s="228">
        <f t="shared" si="1051"/>
        <v>2044464.3392575358</v>
      </c>
      <c r="AL626" s="228">
        <f t="shared" si="1051"/>
        <v>10361874.508862825</v>
      </c>
      <c r="AM626" s="228">
        <f t="shared" si="1051"/>
        <v>854719.88651106716</v>
      </c>
      <c r="AN626" s="228">
        <f t="shared" si="1051"/>
        <v>5005137.6746745901</v>
      </c>
      <c r="AO626" s="228">
        <f t="shared" si="1051"/>
        <v>0</v>
      </c>
      <c r="AP626" s="228">
        <f t="shared" si="1051"/>
        <v>0</v>
      </c>
      <c r="AQ626" s="228">
        <f t="shared" si="1051"/>
        <v>5118668.7458090354</v>
      </c>
      <c r="AR626" s="228">
        <f t="shared" si="1051"/>
        <v>8808698</v>
      </c>
      <c r="AS626" s="228">
        <f t="shared" si="1051"/>
        <v>402226.1571166428</v>
      </c>
      <c r="AT626" s="228">
        <f t="shared" si="1051"/>
        <v>5394491.3109976593</v>
      </c>
      <c r="AU626" s="228">
        <f t="shared" si="1051"/>
        <v>3647200</v>
      </c>
      <c r="AV626" s="228">
        <f t="shared" si="1051"/>
        <v>0</v>
      </c>
      <c r="AW626" s="228">
        <f t="shared" si="1051"/>
        <v>0</v>
      </c>
      <c r="AX626" s="271"/>
      <c r="AY626" s="1061">
        <f t="shared" ca="1" si="1039"/>
        <v>60316553.799601458</v>
      </c>
      <c r="AZ626" s="1056">
        <f t="shared" si="1044"/>
        <v>60316553.799601465</v>
      </c>
      <c r="BA626" s="1060">
        <f t="shared" ca="1" si="1045"/>
        <v>0</v>
      </c>
    </row>
    <row r="627" spans="1:53">
      <c r="B627" s="1107" t="s">
        <v>472</v>
      </c>
      <c r="C627" s="290"/>
      <c r="D627" s="306"/>
      <c r="E627" s="306"/>
      <c r="F627" s="306"/>
      <c r="G627" s="306"/>
      <c r="H627" s="306"/>
      <c r="I627" s="306"/>
      <c r="J627" s="306"/>
      <c r="K627" s="306"/>
      <c r="L627" s="306"/>
      <c r="M627" s="306"/>
      <c r="N627" s="306"/>
      <c r="O627" s="306"/>
      <c r="P627" s="306"/>
      <c r="Q627" s="306"/>
      <c r="R627" s="306"/>
      <c r="S627" s="306"/>
      <c r="T627" s="306"/>
      <c r="U627" s="306"/>
      <c r="V627" s="305"/>
      <c r="W627" s="306"/>
      <c r="X627" s="306"/>
      <c r="Y627" s="306"/>
      <c r="Z627" s="290"/>
      <c r="AA627" s="307"/>
      <c r="AB627" s="307"/>
      <c r="AC627" s="306"/>
      <c r="AD627" s="306"/>
      <c r="AE627" s="307"/>
      <c r="AF627" s="307"/>
      <c r="AG627" s="307"/>
      <c r="AH627" s="307"/>
      <c r="AI627" s="307"/>
      <c r="AJ627" s="262">
        <f t="shared" ref="AJ627:AW627" si="1052">IF(AJ$434="kw",SUMPRODUCT($U$437:$U$600,$AG$437:$AG$600,AJ$437:AJ$600),SUMPRODUCT($O$437:$O$600,AJ$437:AJ$600))</f>
        <v>18618621.270689275</v>
      </c>
      <c r="AK627" s="262">
        <f t="shared" si="1052"/>
        <v>1926263.0749781495</v>
      </c>
      <c r="AL627" s="262">
        <f t="shared" si="1052"/>
        <v>9914587.6802734546</v>
      </c>
      <c r="AM627" s="262">
        <f t="shared" si="1052"/>
        <v>818432.61426096328</v>
      </c>
      <c r="AN627" s="262">
        <f t="shared" si="1052"/>
        <v>3417050.9633614211</v>
      </c>
      <c r="AO627" s="262">
        <f t="shared" si="1052"/>
        <v>0</v>
      </c>
      <c r="AP627" s="262">
        <f t="shared" si="1052"/>
        <v>0</v>
      </c>
      <c r="AQ627" s="262">
        <f t="shared" si="1052"/>
        <v>5118668.7458090354</v>
      </c>
      <c r="AR627" s="262">
        <f t="shared" si="1052"/>
        <v>8801844</v>
      </c>
      <c r="AS627" s="262">
        <f t="shared" si="1052"/>
        <v>387522.1571166428</v>
      </c>
      <c r="AT627" s="262">
        <f t="shared" si="1052"/>
        <v>5394491.3109976593</v>
      </c>
      <c r="AU627" s="262">
        <f t="shared" si="1052"/>
        <v>3647200</v>
      </c>
      <c r="AV627" s="262">
        <f t="shared" si="1052"/>
        <v>0</v>
      </c>
      <c r="AW627" s="262">
        <f t="shared" si="1052"/>
        <v>0</v>
      </c>
      <c r="AX627" s="1105"/>
      <c r="AY627" s="1061">
        <f t="shared" ca="1" si="1039"/>
        <v>58044681.817486584</v>
      </c>
      <c r="AZ627" s="1056">
        <f t="shared" si="1044"/>
        <v>58044681.817486599</v>
      </c>
      <c r="BA627" s="1060">
        <f t="shared" ca="1" si="1045"/>
        <v>0</v>
      </c>
    </row>
    <row r="628" spans="1:53">
      <c r="B628" s="943" t="s">
        <v>473</v>
      </c>
      <c r="C628" s="241"/>
      <c r="D628" s="217"/>
      <c r="E628" s="217"/>
      <c r="F628" s="217"/>
      <c r="G628" s="217"/>
      <c r="H628" s="217"/>
      <c r="I628" s="217"/>
      <c r="J628" s="217"/>
      <c r="K628" s="217"/>
      <c r="L628" s="217"/>
      <c r="M628" s="217"/>
      <c r="N628" s="217"/>
      <c r="O628" s="217"/>
      <c r="P628" s="217"/>
      <c r="Q628" s="217"/>
      <c r="R628" s="217"/>
      <c r="S628" s="217"/>
      <c r="T628" s="217"/>
      <c r="U628" s="217"/>
      <c r="V628" s="288"/>
      <c r="W628" s="217"/>
      <c r="X628" s="217"/>
      <c r="Y628" s="217"/>
      <c r="Z628" s="241"/>
      <c r="AA628" s="220"/>
      <c r="AB628" s="220"/>
      <c r="AC628" s="217"/>
      <c r="AD628" s="217"/>
      <c r="AE628" s="220"/>
      <c r="AF628" s="220"/>
      <c r="AG628" s="220"/>
      <c r="AH628" s="220"/>
      <c r="AI628" s="220"/>
      <c r="AJ628" s="262">
        <f>IF(AJ$434="kw",SUMPRODUCT($U$437:$U$600,$AG$437:$AG$600,AJ$437:AJ$600),SUMPRODUCT($P$437:$P$600,AJ$437:AJ$600))</f>
        <v>18614346.133946825</v>
      </c>
      <c r="AK628" s="262">
        <f t="shared" ref="AK628:AU628" si="1053">IF(AK$434="kw",SUMPRODUCT($U$437:$U$600,$AG$437:$AG$600,AK$437:AK$600),SUMPRODUCT($P$437:$P$600,AK$437:AK$600))</f>
        <v>906353.98440525401</v>
      </c>
      <c r="AL628" s="262">
        <f t="shared" si="1053"/>
        <v>4692978.6288192999</v>
      </c>
      <c r="AM628" s="262">
        <f t="shared" si="1053"/>
        <v>387321.68678193382</v>
      </c>
      <c r="AN628" s="262">
        <f t="shared" si="1053"/>
        <v>1547640.7557256648</v>
      </c>
      <c r="AO628" s="262">
        <f t="shared" si="1053"/>
        <v>0</v>
      </c>
      <c r="AP628" s="262">
        <f t="shared" si="1053"/>
        <v>0</v>
      </c>
      <c r="AQ628" s="262">
        <f t="shared" si="1053"/>
        <v>0</v>
      </c>
      <c r="AR628" s="262">
        <f t="shared" si="1053"/>
        <v>8800490</v>
      </c>
      <c r="AS628" s="262">
        <f t="shared" si="1053"/>
        <v>251521.90884164261</v>
      </c>
      <c r="AT628" s="262">
        <f t="shared" si="1053"/>
        <v>3365956.6059481227</v>
      </c>
      <c r="AU628" s="262">
        <f t="shared" si="1053"/>
        <v>0</v>
      </c>
      <c r="AV628" s="228"/>
      <c r="AW628" s="228"/>
      <c r="AX628" s="237"/>
      <c r="AY628" s="1061">
        <f t="shared" ca="1" si="1039"/>
        <v>38566609.704468742</v>
      </c>
      <c r="AZ628" s="1056">
        <f t="shared" si="1044"/>
        <v>38566609.704468742</v>
      </c>
      <c r="BA628" s="1060">
        <f t="shared" ca="1" si="1045"/>
        <v>0</v>
      </c>
    </row>
    <row r="629" spans="1:53">
      <c r="B629" s="943" t="s">
        <v>474</v>
      </c>
      <c r="C629" s="241"/>
      <c r="D629" s="217"/>
      <c r="E629" s="217"/>
      <c r="F629" s="217"/>
      <c r="G629" s="217"/>
      <c r="H629" s="217"/>
      <c r="I629" s="217"/>
      <c r="J629" s="217"/>
      <c r="K629" s="217"/>
      <c r="L629" s="217"/>
      <c r="M629" s="217"/>
      <c r="N629" s="217"/>
      <c r="O629" s="217"/>
      <c r="P629" s="217"/>
      <c r="Q629" s="217"/>
      <c r="R629" s="217"/>
      <c r="S629" s="217"/>
      <c r="T629" s="217"/>
      <c r="U629" s="217"/>
      <c r="V629" s="288"/>
      <c r="W629" s="217"/>
      <c r="X629" s="217"/>
      <c r="Y629" s="217"/>
      <c r="Z629" s="241"/>
      <c r="AA629" s="220"/>
      <c r="AB629" s="220"/>
      <c r="AC629" s="217"/>
      <c r="AD629" s="217"/>
      <c r="AE629" s="220"/>
      <c r="AF629" s="220"/>
      <c r="AG629" s="220"/>
      <c r="AH629" s="220"/>
      <c r="AI629" s="220"/>
      <c r="AJ629" s="262">
        <f>IF(AJ$434="kw",SUMPRODUCT($U$437:$U$600,$AG$437:$AG$600,AJ$437:AJ$600),SUMPRODUCT($Q$437:$Q$600,AJ$437:AJ$600))</f>
        <v>17444854.977276351</v>
      </c>
      <c r="AK629" s="262">
        <f t="shared" ref="AK629:AU629" si="1054">IF(AK$434="kw",SUMPRODUCT($U$437:$U$600,$AG$437:$AG$600,AK$437:AK$600),SUMPRODUCT($Q$437:$Q$600,AK$437:AK$600))</f>
        <v>755857.1789869616</v>
      </c>
      <c r="AL629" s="262">
        <f t="shared" si="1054"/>
        <v>3907115.4601638946</v>
      </c>
      <c r="AM629" s="262">
        <f t="shared" si="1054"/>
        <v>322427.37295912078</v>
      </c>
      <c r="AN629" s="262">
        <f t="shared" si="1054"/>
        <v>1291225.1480314985</v>
      </c>
      <c r="AO629" s="262">
        <f t="shared" si="1054"/>
        <v>0</v>
      </c>
      <c r="AP629" s="262">
        <f t="shared" si="1054"/>
        <v>0</v>
      </c>
      <c r="AQ629" s="262">
        <f t="shared" si="1054"/>
        <v>0</v>
      </c>
      <c r="AR629" s="262">
        <f t="shared" si="1054"/>
        <v>8250359</v>
      </c>
      <c r="AS629" s="262">
        <f t="shared" si="1054"/>
        <v>223283.5278418462</v>
      </c>
      <c r="AT629" s="262">
        <f t="shared" si="1054"/>
        <v>3042241.8482130589</v>
      </c>
      <c r="AU629" s="262">
        <f t="shared" si="1054"/>
        <v>0</v>
      </c>
      <c r="AV629" s="228"/>
      <c r="AW629" s="228"/>
      <c r="AX629" s="237"/>
      <c r="AY629" s="1061">
        <f t="shared" ca="1" si="1039"/>
        <v>35237364.513472728</v>
      </c>
      <c r="AZ629" s="1056">
        <f t="shared" si="1044"/>
        <v>35237364.513472736</v>
      </c>
      <c r="BA629" s="1060">
        <f t="shared" ca="1" si="1045"/>
        <v>0</v>
      </c>
    </row>
    <row r="630" spans="1:53">
      <c r="B630" s="943" t="s">
        <v>475</v>
      </c>
      <c r="C630" s="241"/>
      <c r="D630" s="217"/>
      <c r="E630" s="217"/>
      <c r="F630" s="217"/>
      <c r="G630" s="217"/>
      <c r="H630" s="217"/>
      <c r="I630" s="217"/>
      <c r="J630" s="217"/>
      <c r="K630" s="217"/>
      <c r="L630" s="217"/>
      <c r="M630" s="217"/>
      <c r="N630" s="217"/>
      <c r="O630" s="217"/>
      <c r="P630" s="217"/>
      <c r="Q630" s="217"/>
      <c r="R630" s="217"/>
      <c r="S630" s="217"/>
      <c r="T630" s="217"/>
      <c r="U630" s="217"/>
      <c r="V630" s="288"/>
      <c r="W630" s="217"/>
      <c r="X630" s="217"/>
      <c r="Y630" s="217"/>
      <c r="Z630" s="241"/>
      <c r="AA630" s="220"/>
      <c r="AB630" s="220"/>
      <c r="AC630" s="217"/>
      <c r="AD630" s="217"/>
      <c r="AE630" s="220"/>
      <c r="AF630" s="220"/>
      <c r="AG630" s="220"/>
      <c r="AH630" s="220"/>
      <c r="AI630" s="220"/>
      <c r="AJ630" s="262">
        <f>IF(AJ$434="kw",SUMPRODUCT($U$437:$U$600,$AG$437:$AG$600,AJ$437:AJ$600),SUMPRODUCT($R$437:$R$600,AJ$437:AJ$600))</f>
        <v>16100934.425524361</v>
      </c>
      <c r="AK630" s="262">
        <f t="shared" ref="AK630:AU630" si="1055">IF(AK$434="kw",SUMPRODUCT($U$437:$U$600,$AG$437:$AG$600,AK$437:AK$600),SUMPRODUCT($R$437:$R$600,AK$437:AK$600))</f>
        <v>88198.244903995728</v>
      </c>
      <c r="AL630" s="262">
        <f t="shared" si="1055"/>
        <v>420738.69581195281</v>
      </c>
      <c r="AM630" s="262">
        <f t="shared" si="1055"/>
        <v>34532.435424993964</v>
      </c>
      <c r="AN630" s="262">
        <f t="shared" si="1055"/>
        <v>153671.62429062536</v>
      </c>
      <c r="AO630" s="262">
        <f t="shared" si="1055"/>
        <v>0</v>
      </c>
      <c r="AP630" s="262">
        <f t="shared" si="1055"/>
        <v>0</v>
      </c>
      <c r="AQ630" s="262">
        <f t="shared" si="1055"/>
        <v>0</v>
      </c>
      <c r="AR630" s="262">
        <f t="shared" si="1055"/>
        <v>7620125</v>
      </c>
      <c r="AS630" s="262">
        <f t="shared" si="1055"/>
        <v>28421.93992002519</v>
      </c>
      <c r="AT630" s="262">
        <f t="shared" si="1055"/>
        <v>246147.9288672198</v>
      </c>
      <c r="AU630" s="262">
        <f t="shared" si="1055"/>
        <v>0</v>
      </c>
      <c r="AV630" s="228"/>
      <c r="AW630" s="228"/>
      <c r="AX630" s="237"/>
      <c r="AY630" s="1061">
        <f t="shared" ca="1" si="1039"/>
        <v>24692770.294743173</v>
      </c>
      <c r="AZ630" s="1056">
        <f t="shared" si="1044"/>
        <v>24692770.29474318</v>
      </c>
      <c r="BA630" s="1060">
        <f t="shared" ca="1" si="1045"/>
        <v>0</v>
      </c>
    </row>
    <row r="631" spans="1:53" ht="22.5" customHeight="1">
      <c r="B631" s="292" t="s">
        <v>476</v>
      </c>
      <c r="C631" s="308"/>
      <c r="D631" s="309"/>
      <c r="E631" s="309"/>
      <c r="F631" s="309"/>
      <c r="G631" s="309"/>
      <c r="H631" s="309"/>
      <c r="I631" s="309"/>
      <c r="J631" s="309"/>
      <c r="K631" s="309"/>
      <c r="L631" s="309"/>
      <c r="M631" s="309"/>
      <c r="N631" s="309"/>
      <c r="O631" s="309"/>
      <c r="P631" s="309"/>
      <c r="Q631" s="309"/>
      <c r="R631" s="309"/>
      <c r="S631" s="309"/>
      <c r="T631" s="309"/>
      <c r="U631" s="309"/>
      <c r="V631" s="309"/>
      <c r="W631" s="309"/>
      <c r="X631" s="309"/>
      <c r="Y631" s="309"/>
      <c r="Z631" s="295"/>
      <c r="AA631" s="296"/>
      <c r="AB631" s="309"/>
      <c r="AC631" s="309"/>
      <c r="AD631" s="309"/>
      <c r="AE631" s="309"/>
      <c r="AF631" s="309"/>
      <c r="AG631" s="309"/>
      <c r="AH631" s="309"/>
      <c r="AI631" s="309"/>
      <c r="AJ631" s="310"/>
      <c r="AK631" s="310"/>
      <c r="AL631" s="310"/>
      <c r="AM631" s="310"/>
      <c r="AN631" s="310"/>
      <c r="AO631" s="310"/>
      <c r="AP631" s="310"/>
      <c r="AQ631" s="310"/>
      <c r="AR631" s="310"/>
      <c r="AS631" s="310"/>
      <c r="AT631" s="310"/>
      <c r="AU631" s="310"/>
      <c r="AV631" s="310"/>
      <c r="AW631" s="310"/>
      <c r="AX631" s="310"/>
    </row>
    <row r="634" spans="1:53" ht="15.75">
      <c r="B634" s="218" t="s">
        <v>477</v>
      </c>
      <c r="C634" s="219"/>
      <c r="D634" s="443" t="s">
        <v>279</v>
      </c>
      <c r="E634" s="194"/>
      <c r="F634" s="443"/>
      <c r="G634" s="194"/>
      <c r="H634" s="194"/>
      <c r="I634" s="194"/>
      <c r="J634" s="194"/>
      <c r="K634" s="194"/>
      <c r="L634" s="194"/>
      <c r="M634" s="194"/>
      <c r="N634" s="194"/>
      <c r="O634" s="194"/>
      <c r="P634" s="194"/>
      <c r="Q634" s="194"/>
      <c r="R634" s="194"/>
      <c r="S634" s="194"/>
      <c r="T634" s="194"/>
      <c r="U634" s="194"/>
      <c r="V634" s="219"/>
      <c r="W634" s="194"/>
      <c r="X634" s="194"/>
      <c r="Y634" s="194"/>
      <c r="Z634" s="194"/>
      <c r="AA634" s="194"/>
      <c r="AB634" s="194"/>
      <c r="AC634" s="194"/>
      <c r="AD634" s="194"/>
      <c r="AE634" s="194"/>
      <c r="AF634" s="194"/>
      <c r="AG634" s="194"/>
      <c r="AH634" s="194"/>
      <c r="AI634" s="194"/>
      <c r="AJ634" s="208"/>
      <c r="AK634" s="206"/>
      <c r="AL634" s="206"/>
      <c r="AM634" s="206"/>
      <c r="AN634" s="206"/>
      <c r="AO634" s="206"/>
      <c r="AP634" s="206"/>
      <c r="AQ634" s="206"/>
      <c r="AR634" s="206"/>
      <c r="AS634" s="206"/>
      <c r="AT634" s="206"/>
      <c r="AU634" s="206"/>
      <c r="AV634" s="206"/>
      <c r="AW634" s="206"/>
    </row>
    <row r="635" spans="1:53" ht="33.75" customHeight="1">
      <c r="B635" s="1228" t="s">
        <v>300</v>
      </c>
      <c r="C635" s="1234" t="s">
        <v>301</v>
      </c>
      <c r="D635" s="221" t="s">
        <v>302</v>
      </c>
      <c r="E635" s="1108" t="s">
        <v>303</v>
      </c>
      <c r="F635" s="1109"/>
      <c r="G635" s="1109"/>
      <c r="H635" s="1109"/>
      <c r="I635" s="1109"/>
      <c r="J635" s="1109"/>
      <c r="K635" s="1109"/>
      <c r="L635" s="1109"/>
      <c r="M635" s="1110"/>
      <c r="N635" s="897"/>
      <c r="O635" s="897"/>
      <c r="P635" s="897"/>
      <c r="Q635" s="897"/>
      <c r="R635" s="897"/>
      <c r="S635" s="897"/>
      <c r="T635" s="897"/>
      <c r="U635" s="1234" t="s">
        <v>304</v>
      </c>
      <c r="V635" s="221" t="s">
        <v>305</v>
      </c>
      <c r="W635" s="1230" t="s">
        <v>306</v>
      </c>
      <c r="X635" s="1231"/>
      <c r="Y635" s="1231"/>
      <c r="Z635" s="1231"/>
      <c r="AA635" s="1231"/>
      <c r="AB635" s="1231"/>
      <c r="AC635" s="1231"/>
      <c r="AD635" s="1231"/>
      <c r="AE635" s="1231"/>
      <c r="AF635" s="1231"/>
      <c r="AG635" s="1231"/>
      <c r="AH635" s="1232"/>
      <c r="AI635" s="642"/>
      <c r="AJ635" s="1230" t="s">
        <v>307</v>
      </c>
      <c r="AK635" s="1231"/>
      <c r="AL635" s="1231"/>
      <c r="AM635" s="1231"/>
      <c r="AN635" s="1231"/>
      <c r="AO635" s="1231"/>
      <c r="AP635" s="1231"/>
      <c r="AQ635" s="1231"/>
      <c r="AR635" s="1231"/>
      <c r="AS635" s="1231"/>
      <c r="AT635" s="1231"/>
      <c r="AU635" s="1231"/>
      <c r="AV635" s="1231"/>
      <c r="AW635" s="1231"/>
      <c r="AX635" s="1233"/>
    </row>
    <row r="636" spans="1:53" ht="68.25" customHeight="1">
      <c r="B636" s="1229"/>
      <c r="C636" s="1239"/>
      <c r="D636" s="222">
        <v>2018</v>
      </c>
      <c r="E636" s="222">
        <v>2019</v>
      </c>
      <c r="F636" s="222">
        <v>2020</v>
      </c>
      <c r="G636" s="222">
        <v>2021</v>
      </c>
      <c r="H636" s="222">
        <v>2022</v>
      </c>
      <c r="I636" s="222">
        <v>2023</v>
      </c>
      <c r="J636" s="222">
        <v>2024</v>
      </c>
      <c r="K636" s="222">
        <v>2025</v>
      </c>
      <c r="L636" s="222">
        <v>2026</v>
      </c>
      <c r="M636" s="222">
        <v>2027</v>
      </c>
      <c r="N636" s="222">
        <v>2028</v>
      </c>
      <c r="O636" s="222">
        <v>2029</v>
      </c>
      <c r="P636" s="222">
        <v>2030</v>
      </c>
      <c r="Q636" s="336"/>
      <c r="R636" s="336"/>
      <c r="S636" s="336"/>
      <c r="T636" s="336"/>
      <c r="U636" s="1235"/>
      <c r="V636" s="222">
        <v>2018</v>
      </c>
      <c r="W636" s="222">
        <v>2019</v>
      </c>
      <c r="X636" s="222">
        <v>2020</v>
      </c>
      <c r="Y636" s="222">
        <v>2021</v>
      </c>
      <c r="Z636" s="222">
        <v>2022</v>
      </c>
      <c r="AA636" s="222">
        <v>2023</v>
      </c>
      <c r="AB636" s="222">
        <v>2024</v>
      </c>
      <c r="AC636" s="222">
        <v>2025</v>
      </c>
      <c r="AD636" s="222">
        <v>2026</v>
      </c>
      <c r="AE636" s="222">
        <v>2027</v>
      </c>
      <c r="AF636" s="222">
        <v>2028</v>
      </c>
      <c r="AG636" s="222">
        <v>2029</v>
      </c>
      <c r="AH636" s="222">
        <v>2030</v>
      </c>
      <c r="AI636" s="222"/>
      <c r="AJ636" s="222" t="str">
        <f>'1.  LRAMVA Summary'!$D$53</f>
        <v>Residential - VRZ</v>
      </c>
      <c r="AK636" s="222" t="str">
        <f>'1.  LRAMVA Summary'!$E$53</f>
        <v>GS&lt;50 kW - VRZ</v>
      </c>
      <c r="AL636" s="222" t="str">
        <f>'1.  LRAMVA Summary'!$F$53</f>
        <v>GS 50 to 2,999 kW - VRZ</v>
      </c>
      <c r="AM636" s="222" t="str">
        <f>'1.  LRAMVA Summary'!$G$53</f>
        <v>GS 3,000 to 4,999 kW - VRZ</v>
      </c>
      <c r="AN636" s="222" t="str">
        <f>'1.  LRAMVA Summary'!$H$53</f>
        <v>Large Use - VRZ</v>
      </c>
      <c r="AO636" s="222" t="str">
        <f>'1.  LRAMVA Summary'!$I$53</f>
        <v>Unmetered Scattered Load - VRZ</v>
      </c>
      <c r="AP636" s="222" t="str">
        <f>'1.  LRAMVA Summary'!$J$53</f>
        <v>Sentinel Lighting - VRZ</v>
      </c>
      <c r="AQ636" s="222" t="str">
        <f>'1.  LRAMVA Summary'!$K$53</f>
        <v>Street Lighting - VRZ</v>
      </c>
      <c r="AR636" s="222" t="str">
        <f>'1.  LRAMVA Summary'!$L$53</f>
        <v>Residential - WRZ</v>
      </c>
      <c r="AS636" s="222" t="str">
        <f>'1.  LRAMVA Summary'!$M$53</f>
        <v>GS&lt;50 kW - WRZ</v>
      </c>
      <c r="AT636" s="222" t="str">
        <f>'1.  LRAMVA Summary'!$N$53</f>
        <v>GS&gt;50 kw - WRZ</v>
      </c>
      <c r="AU636" s="222" t="str">
        <f>'1.  LRAMVA Summary'!$O$53</f>
        <v>Street Lighting - WRZ</v>
      </c>
      <c r="AV636" s="222" t="str">
        <f>'1.  LRAMVA Summary'!$P$53</f>
        <v/>
      </c>
      <c r="AW636" s="222" t="str">
        <f>'1.  LRAMVA Summary'!$Q$53</f>
        <v/>
      </c>
      <c r="AX636" s="224" t="str">
        <f>'1.  LRAMVA Summary'!$R$53</f>
        <v>Total</v>
      </c>
    </row>
    <row r="637" spans="1:53" ht="15.75" customHeight="1">
      <c r="A637" s="402"/>
      <c r="B637" s="909" t="s">
        <v>308</v>
      </c>
      <c r="C637" s="226"/>
      <c r="D637" s="226"/>
      <c r="E637" s="226"/>
      <c r="F637" s="226"/>
      <c r="G637" s="226"/>
      <c r="H637" s="226"/>
      <c r="I637" s="226"/>
      <c r="J637" s="226"/>
      <c r="K637" s="226"/>
      <c r="L637" s="226"/>
      <c r="M637" s="226"/>
      <c r="N637" s="226"/>
      <c r="O637" s="226"/>
      <c r="P637" s="226"/>
      <c r="Q637" s="226"/>
      <c r="R637" s="226"/>
      <c r="S637" s="226"/>
      <c r="T637" s="226"/>
      <c r="U637" s="227"/>
      <c r="V637" s="226"/>
      <c r="W637" s="226"/>
      <c r="X637" s="226"/>
      <c r="Y637" s="226"/>
      <c r="Z637" s="226"/>
      <c r="AA637" s="226"/>
      <c r="AB637" s="226"/>
      <c r="AC637" s="226"/>
      <c r="AD637" s="226"/>
      <c r="AE637" s="226"/>
      <c r="AF637" s="226"/>
      <c r="AG637" s="226"/>
      <c r="AH637" s="226"/>
      <c r="AI637" s="226"/>
      <c r="AJ637" s="228" t="str">
        <f>'1.  LRAMVA Summary'!$D$54</f>
        <v>kWh</v>
      </c>
      <c r="AK637" s="228" t="str">
        <f>'1.  LRAMVA Summary'!$E$54</f>
        <v>kWh</v>
      </c>
      <c r="AL637" s="228" t="str">
        <f>'1.  LRAMVA Summary'!$F$54</f>
        <v>kWh</v>
      </c>
      <c r="AM637" s="228" t="str">
        <f>'1.  LRAMVA Summary'!$G$54</f>
        <v>kWh</v>
      </c>
      <c r="AN637" s="228" t="str">
        <f>'1.  LRAMVA Summary'!$H$54</f>
        <v>kWh</v>
      </c>
      <c r="AO637" s="228" t="str">
        <f>'1.  LRAMVA Summary'!$I$54</f>
        <v>kWh</v>
      </c>
      <c r="AP637" s="228" t="str">
        <f>'1.  LRAMVA Summary'!$J$54</f>
        <v>kWh</v>
      </c>
      <c r="AQ637" s="228" t="str">
        <f>'1.  LRAMVA Summary'!$K$54</f>
        <v>kWh</v>
      </c>
      <c r="AR637" s="228" t="str">
        <f>'1.  LRAMVA Summary'!$L$54</f>
        <v>kWh</v>
      </c>
      <c r="AS637" s="228" t="str">
        <f>'1.  LRAMVA Summary'!$M$54</f>
        <v>kWh</v>
      </c>
      <c r="AT637" s="228" t="str">
        <f>'1.  LRAMVA Summary'!$N$54</f>
        <v>kWh</v>
      </c>
      <c r="AU637" s="228" t="str">
        <f>'1.  LRAMVA Summary'!$O$54</f>
        <v>kWh</v>
      </c>
      <c r="AV637" s="228">
        <f>'1.  LRAMVA Summary'!$P$54</f>
        <v>0</v>
      </c>
      <c r="AW637" s="228">
        <f>'1.  LRAMVA Summary'!$Q$54</f>
        <v>0</v>
      </c>
      <c r="AX637" s="229"/>
    </row>
    <row r="638" spans="1:53" ht="15.75" hidden="1" customHeight="1">
      <c r="A638" s="402"/>
      <c r="B638" s="394" t="s">
        <v>309</v>
      </c>
      <c r="C638" s="226"/>
      <c r="D638" s="226"/>
      <c r="E638" s="226"/>
      <c r="F638" s="226"/>
      <c r="G638" s="226"/>
      <c r="H638" s="226"/>
      <c r="I638" s="226"/>
      <c r="J638" s="226"/>
      <c r="K638" s="226"/>
      <c r="L638" s="226"/>
      <c r="M638" s="226"/>
      <c r="N638" s="226"/>
      <c r="O638" s="226"/>
      <c r="P638" s="226"/>
      <c r="Q638" s="226"/>
      <c r="R638" s="226"/>
      <c r="S638" s="226"/>
      <c r="T638" s="226"/>
      <c r="U638" s="227"/>
      <c r="V638" s="226"/>
      <c r="W638" s="226"/>
      <c r="X638" s="226"/>
      <c r="Y638" s="226"/>
      <c r="Z638" s="226"/>
      <c r="AA638" s="226"/>
      <c r="AB638" s="226"/>
      <c r="AC638" s="226"/>
      <c r="AD638" s="226"/>
      <c r="AE638" s="226"/>
      <c r="AF638" s="226"/>
      <c r="AG638" s="226"/>
      <c r="AH638" s="226"/>
      <c r="AI638" s="226"/>
      <c r="AJ638" s="228"/>
      <c r="AK638" s="228"/>
      <c r="AL638" s="228"/>
      <c r="AM638" s="228"/>
      <c r="AN638" s="228"/>
      <c r="AO638" s="228"/>
      <c r="AP638" s="228"/>
      <c r="AQ638" s="228"/>
      <c r="AR638" s="228"/>
      <c r="AS638" s="228"/>
      <c r="AT638" s="228"/>
      <c r="AU638" s="228"/>
      <c r="AV638" s="228"/>
      <c r="AW638" s="228"/>
      <c r="AX638" s="229"/>
    </row>
    <row r="639" spans="1:53" ht="15.75" hidden="1" outlineLevel="1">
      <c r="A639" s="402"/>
      <c r="B639" s="383" t="s">
        <v>311</v>
      </c>
      <c r="C639" s="226"/>
      <c r="D639" s="226"/>
      <c r="E639" s="226"/>
      <c r="F639" s="226"/>
      <c r="G639" s="226"/>
      <c r="H639" s="226"/>
      <c r="I639" s="226"/>
      <c r="J639" s="226"/>
      <c r="K639" s="226"/>
      <c r="L639" s="226"/>
      <c r="M639" s="226"/>
      <c r="N639" s="226"/>
      <c r="O639" s="226"/>
      <c r="P639" s="226"/>
      <c r="Q639" s="226"/>
      <c r="R639" s="226"/>
      <c r="S639" s="226"/>
      <c r="T639" s="226"/>
      <c r="U639" s="227"/>
      <c r="V639" s="226"/>
      <c r="W639" s="226"/>
      <c r="X639" s="226"/>
      <c r="Y639" s="226"/>
      <c r="Z639" s="226"/>
      <c r="AA639" s="226"/>
      <c r="AB639" s="226"/>
      <c r="AC639" s="226"/>
      <c r="AD639" s="226"/>
      <c r="AE639" s="226"/>
      <c r="AF639" s="226"/>
      <c r="AG639" s="226"/>
      <c r="AH639" s="226"/>
      <c r="AI639" s="226"/>
      <c r="AJ639" s="228"/>
      <c r="AK639" s="228"/>
      <c r="AL639" s="228"/>
      <c r="AM639" s="228"/>
      <c r="AN639" s="228"/>
      <c r="AO639" s="228"/>
      <c r="AP639" s="228"/>
      <c r="AQ639" s="228"/>
      <c r="AR639" s="228"/>
      <c r="AS639" s="228"/>
      <c r="AT639" s="228"/>
      <c r="AU639" s="228"/>
      <c r="AV639" s="228"/>
      <c r="AW639" s="228"/>
      <c r="AX639" s="229"/>
    </row>
    <row r="640" spans="1:53" hidden="1" outlineLevel="1">
      <c r="A640" s="402">
        <v>1</v>
      </c>
      <c r="B640" s="335" t="s">
        <v>312</v>
      </c>
      <c r="C640" s="228" t="s">
        <v>313</v>
      </c>
      <c r="D640" s="232"/>
      <c r="E640" s="232"/>
      <c r="F640" s="232"/>
      <c r="G640" s="232"/>
      <c r="H640" s="232"/>
      <c r="I640" s="232"/>
      <c r="J640" s="232"/>
      <c r="K640" s="232"/>
      <c r="L640" s="232"/>
      <c r="M640" s="232"/>
      <c r="N640" s="232"/>
      <c r="O640" s="232"/>
      <c r="P640" s="232"/>
      <c r="Q640" s="564"/>
      <c r="R640" s="564"/>
      <c r="S640" s="564"/>
      <c r="T640" s="564"/>
      <c r="U640" s="228"/>
      <c r="V640" s="232"/>
      <c r="W640" s="232"/>
      <c r="X640" s="232"/>
      <c r="Y640" s="232"/>
      <c r="Z640" s="232"/>
      <c r="AA640" s="232"/>
      <c r="AB640" s="232"/>
      <c r="AC640" s="232"/>
      <c r="AD640" s="232"/>
      <c r="AE640" s="232"/>
      <c r="AF640" s="232"/>
      <c r="AG640" s="232"/>
      <c r="AH640" s="232"/>
      <c r="AI640" s="564"/>
      <c r="AJ640" s="317"/>
      <c r="AK640" s="317"/>
      <c r="AL640" s="317"/>
      <c r="AM640" s="317"/>
      <c r="AN640" s="317"/>
      <c r="AO640" s="317"/>
      <c r="AP640" s="317"/>
      <c r="AQ640" s="317"/>
      <c r="AR640" s="317"/>
      <c r="AS640" s="317"/>
      <c r="AT640" s="317"/>
      <c r="AU640" s="317"/>
      <c r="AV640" s="317"/>
      <c r="AW640" s="317"/>
      <c r="AX640" s="233">
        <f>SUM(AJ640:AW640)</f>
        <v>0</v>
      </c>
    </row>
    <row r="641" spans="1:50" hidden="1" outlineLevel="1">
      <c r="A641" s="402"/>
      <c r="B641" s="231" t="s">
        <v>478</v>
      </c>
      <c r="C641" s="228" t="s">
        <v>315</v>
      </c>
      <c r="D641" s="232"/>
      <c r="E641" s="232"/>
      <c r="F641" s="232"/>
      <c r="G641" s="232"/>
      <c r="H641" s="232"/>
      <c r="I641" s="232"/>
      <c r="J641" s="232"/>
      <c r="K641" s="232"/>
      <c r="L641" s="232"/>
      <c r="M641" s="232"/>
      <c r="N641" s="232"/>
      <c r="O641" s="232"/>
      <c r="P641" s="232"/>
      <c r="Q641" s="564"/>
      <c r="R641" s="564"/>
      <c r="S641" s="564"/>
      <c r="T641" s="564"/>
      <c r="U641" s="357"/>
      <c r="V641" s="232"/>
      <c r="W641" s="232"/>
      <c r="X641" s="232"/>
      <c r="Y641" s="232"/>
      <c r="Z641" s="232"/>
      <c r="AA641" s="232"/>
      <c r="AB641" s="232"/>
      <c r="AC641" s="232"/>
      <c r="AD641" s="232"/>
      <c r="AE641" s="232"/>
      <c r="AF641" s="232"/>
      <c r="AG641" s="232"/>
      <c r="AH641" s="232"/>
      <c r="AI641" s="564"/>
      <c r="AJ641" s="318">
        <f>AJ640</f>
        <v>0</v>
      </c>
      <c r="AK641" s="318">
        <f t="shared" ref="AK641" si="1056">AK640</f>
        <v>0</v>
      </c>
      <c r="AL641" s="318">
        <f t="shared" ref="AL641" si="1057">AL640</f>
        <v>0</v>
      </c>
      <c r="AM641" s="318">
        <f t="shared" ref="AM641" si="1058">AM640</f>
        <v>0</v>
      </c>
      <c r="AN641" s="318">
        <f t="shared" ref="AN641" si="1059">AN640</f>
        <v>0</v>
      </c>
      <c r="AO641" s="318">
        <f t="shared" ref="AO641" si="1060">AO640</f>
        <v>0</v>
      </c>
      <c r="AP641" s="318">
        <f t="shared" ref="AP641" si="1061">AP640</f>
        <v>0</v>
      </c>
      <c r="AQ641" s="318">
        <f t="shared" ref="AQ641" si="1062">AQ640</f>
        <v>0</v>
      </c>
      <c r="AR641" s="318">
        <f t="shared" ref="AR641" si="1063">AR640</f>
        <v>0</v>
      </c>
      <c r="AS641" s="318">
        <f t="shared" ref="AS641" si="1064">AS640</f>
        <v>0</v>
      </c>
      <c r="AT641" s="318">
        <f t="shared" ref="AT641" si="1065">AT640</f>
        <v>0</v>
      </c>
      <c r="AU641" s="318">
        <f t="shared" ref="AU641" si="1066">AU640</f>
        <v>0</v>
      </c>
      <c r="AV641" s="318">
        <f t="shared" ref="AV641" si="1067">AV640</f>
        <v>0</v>
      </c>
      <c r="AW641" s="318">
        <f t="shared" ref="AW641" si="1068">AW640</f>
        <v>0</v>
      </c>
      <c r="AX641" s="234"/>
    </row>
    <row r="642" spans="1:50" ht="15.75" hidden="1" outlineLevel="1">
      <c r="A642" s="402"/>
      <c r="B642" s="235"/>
      <c r="C642" s="236"/>
      <c r="D642" s="236"/>
      <c r="E642" s="236"/>
      <c r="F642" s="236"/>
      <c r="G642" s="236"/>
      <c r="H642" s="236"/>
      <c r="I642" s="236"/>
      <c r="J642" s="556"/>
      <c r="K642" s="236"/>
      <c r="L642" s="236"/>
      <c r="M642" s="236"/>
      <c r="N642" s="236"/>
      <c r="O642" s="236"/>
      <c r="P642" s="236"/>
      <c r="Q642" s="236"/>
      <c r="R642" s="236"/>
      <c r="S642" s="236"/>
      <c r="T642" s="236"/>
      <c r="U642" s="237"/>
      <c r="V642" s="236"/>
      <c r="W642" s="236"/>
      <c r="X642" s="236"/>
      <c r="Y642" s="236"/>
      <c r="Z642" s="236"/>
      <c r="AA642" s="236"/>
      <c r="AB642" s="236"/>
      <c r="AC642" s="236"/>
      <c r="AD642" s="236"/>
      <c r="AE642" s="236"/>
      <c r="AF642" s="236"/>
      <c r="AG642" s="236"/>
      <c r="AH642" s="236"/>
      <c r="AI642" s="236"/>
      <c r="AJ642" s="319"/>
      <c r="AK642" s="320"/>
      <c r="AL642" s="320"/>
      <c r="AM642" s="320"/>
      <c r="AN642" s="320"/>
      <c r="AO642" s="320"/>
      <c r="AP642" s="320"/>
      <c r="AQ642" s="320"/>
      <c r="AR642" s="320"/>
      <c r="AS642" s="320"/>
      <c r="AT642" s="320"/>
      <c r="AU642" s="320"/>
      <c r="AV642" s="320"/>
      <c r="AW642" s="320"/>
      <c r="AX642" s="239"/>
    </row>
    <row r="643" spans="1:50" hidden="1" outlineLevel="1">
      <c r="A643" s="402">
        <v>2</v>
      </c>
      <c r="B643" s="335" t="s">
        <v>316</v>
      </c>
      <c r="C643" s="228" t="s">
        <v>313</v>
      </c>
      <c r="D643" s="232"/>
      <c r="E643" s="232"/>
      <c r="F643" s="232"/>
      <c r="G643" s="232"/>
      <c r="H643" s="232"/>
      <c r="I643" s="232"/>
      <c r="J643" s="232"/>
      <c r="K643" s="232"/>
      <c r="L643" s="232"/>
      <c r="M643" s="232"/>
      <c r="N643" s="232"/>
      <c r="O643" s="232"/>
      <c r="P643" s="232"/>
      <c r="Q643" s="564"/>
      <c r="R643" s="564"/>
      <c r="S643" s="564"/>
      <c r="T643" s="564"/>
      <c r="U643" s="228"/>
      <c r="V643" s="232"/>
      <c r="W643" s="232"/>
      <c r="X643" s="232"/>
      <c r="Y643" s="232"/>
      <c r="Z643" s="232"/>
      <c r="AA643" s="232"/>
      <c r="AB643" s="232"/>
      <c r="AC643" s="232"/>
      <c r="AD643" s="232"/>
      <c r="AE643" s="232"/>
      <c r="AF643" s="232"/>
      <c r="AG643" s="232"/>
      <c r="AH643" s="232"/>
      <c r="AI643" s="564"/>
      <c r="AJ643" s="317"/>
      <c r="AK643" s="317"/>
      <c r="AL643" s="317"/>
      <c r="AM643" s="317"/>
      <c r="AN643" s="317"/>
      <c r="AO643" s="317"/>
      <c r="AP643" s="317"/>
      <c r="AQ643" s="317"/>
      <c r="AR643" s="317"/>
      <c r="AS643" s="317"/>
      <c r="AT643" s="317"/>
      <c r="AU643" s="317"/>
      <c r="AV643" s="317"/>
      <c r="AW643" s="317"/>
      <c r="AX643" s="233">
        <f>SUM(AJ643:AW643)</f>
        <v>0</v>
      </c>
    </row>
    <row r="644" spans="1:50" hidden="1" outlineLevel="1">
      <c r="A644" s="402"/>
      <c r="B644" s="231" t="s">
        <v>478</v>
      </c>
      <c r="C644" s="228" t="s">
        <v>315</v>
      </c>
      <c r="D644" s="232"/>
      <c r="E644" s="232"/>
      <c r="F644" s="232"/>
      <c r="G644" s="232"/>
      <c r="H644" s="232"/>
      <c r="I644" s="232"/>
      <c r="J644" s="232"/>
      <c r="K644" s="232"/>
      <c r="L644" s="232"/>
      <c r="M644" s="232"/>
      <c r="N644" s="232"/>
      <c r="O644" s="232"/>
      <c r="P644" s="232"/>
      <c r="Q644" s="564"/>
      <c r="R644" s="564"/>
      <c r="S644" s="564"/>
      <c r="T644" s="564"/>
      <c r="U644" s="357"/>
      <c r="V644" s="232"/>
      <c r="W644" s="232"/>
      <c r="X644" s="232"/>
      <c r="Y644" s="232"/>
      <c r="Z644" s="232"/>
      <c r="AA644" s="232"/>
      <c r="AB644" s="232"/>
      <c r="AC644" s="232"/>
      <c r="AD644" s="232"/>
      <c r="AE644" s="232"/>
      <c r="AF644" s="232"/>
      <c r="AG644" s="232"/>
      <c r="AH644" s="232"/>
      <c r="AI644" s="564"/>
      <c r="AJ644" s="318">
        <f>AJ643</f>
        <v>0</v>
      </c>
      <c r="AK644" s="318">
        <f t="shared" ref="AK644" si="1069">AK643</f>
        <v>0</v>
      </c>
      <c r="AL644" s="318">
        <f t="shared" ref="AL644" si="1070">AL643</f>
        <v>0</v>
      </c>
      <c r="AM644" s="318">
        <f t="shared" ref="AM644" si="1071">AM643</f>
        <v>0</v>
      </c>
      <c r="AN644" s="318">
        <f t="shared" ref="AN644" si="1072">AN643</f>
        <v>0</v>
      </c>
      <c r="AO644" s="318">
        <f t="shared" ref="AO644" si="1073">AO643</f>
        <v>0</v>
      </c>
      <c r="AP644" s="318">
        <f t="shared" ref="AP644" si="1074">AP643</f>
        <v>0</v>
      </c>
      <c r="AQ644" s="318">
        <f t="shared" ref="AQ644" si="1075">AQ643</f>
        <v>0</v>
      </c>
      <c r="AR644" s="318">
        <f t="shared" ref="AR644" si="1076">AR643</f>
        <v>0</v>
      </c>
      <c r="AS644" s="318">
        <f t="shared" ref="AS644" si="1077">AS643</f>
        <v>0</v>
      </c>
      <c r="AT644" s="318">
        <f t="shared" ref="AT644" si="1078">AT643</f>
        <v>0</v>
      </c>
      <c r="AU644" s="318">
        <f t="shared" ref="AU644" si="1079">AU643</f>
        <v>0</v>
      </c>
      <c r="AV644" s="318">
        <f t="shared" ref="AV644" si="1080">AV643</f>
        <v>0</v>
      </c>
      <c r="AW644" s="318">
        <f t="shared" ref="AW644" si="1081">AW643</f>
        <v>0</v>
      </c>
      <c r="AX644" s="234"/>
    </row>
    <row r="645" spans="1:50" ht="15.75" hidden="1" outlineLevel="1">
      <c r="A645" s="402"/>
      <c r="B645" s="235"/>
      <c r="C645" s="236"/>
      <c r="D645" s="241"/>
      <c r="E645" s="241"/>
      <c r="F645" s="241"/>
      <c r="G645" s="241"/>
      <c r="H645" s="241"/>
      <c r="I645" s="241"/>
      <c r="J645" s="241"/>
      <c r="K645" s="241"/>
      <c r="L645" s="241"/>
      <c r="M645" s="241"/>
      <c r="N645" s="241"/>
      <c r="O645" s="241"/>
      <c r="P645" s="241"/>
      <c r="Q645" s="241"/>
      <c r="R645" s="241"/>
      <c r="S645" s="241"/>
      <c r="T645" s="241"/>
      <c r="U645" s="237"/>
      <c r="V645" s="241"/>
      <c r="W645" s="241"/>
      <c r="X645" s="241"/>
      <c r="Y645" s="241"/>
      <c r="Z645" s="241"/>
      <c r="AA645" s="241"/>
      <c r="AB645" s="241"/>
      <c r="AC645" s="241"/>
      <c r="AD645" s="241"/>
      <c r="AE645" s="241"/>
      <c r="AF645" s="241"/>
      <c r="AG645" s="241"/>
      <c r="AH645" s="241"/>
      <c r="AI645" s="241"/>
      <c r="AJ645" s="319"/>
      <c r="AK645" s="320"/>
      <c r="AL645" s="320"/>
      <c r="AM645" s="320"/>
      <c r="AN645" s="320"/>
      <c r="AO645" s="320"/>
      <c r="AP645" s="320"/>
      <c r="AQ645" s="320"/>
      <c r="AR645" s="320"/>
      <c r="AS645" s="320"/>
      <c r="AT645" s="320"/>
      <c r="AU645" s="320"/>
      <c r="AV645" s="320"/>
      <c r="AW645" s="320"/>
      <c r="AX645" s="239"/>
    </row>
    <row r="646" spans="1:50" hidden="1" outlineLevel="1">
      <c r="A646" s="402">
        <v>3</v>
      </c>
      <c r="B646" s="335" t="s">
        <v>317</v>
      </c>
      <c r="C646" s="228" t="s">
        <v>313</v>
      </c>
      <c r="D646" s="232"/>
      <c r="E646" s="232"/>
      <c r="F646" s="232"/>
      <c r="G646" s="232"/>
      <c r="H646" s="232"/>
      <c r="I646" s="232"/>
      <c r="J646" s="232"/>
      <c r="K646" s="232"/>
      <c r="L646" s="232"/>
      <c r="M646" s="232"/>
      <c r="N646" s="232"/>
      <c r="O646" s="232"/>
      <c r="P646" s="232"/>
      <c r="Q646" s="564"/>
      <c r="R646" s="564"/>
      <c r="S646" s="564"/>
      <c r="T646" s="564"/>
      <c r="U646" s="228"/>
      <c r="V646" s="232"/>
      <c r="W646" s="232"/>
      <c r="X646" s="232"/>
      <c r="Y646" s="232"/>
      <c r="Z646" s="232"/>
      <c r="AA646" s="232"/>
      <c r="AB646" s="232"/>
      <c r="AC646" s="232"/>
      <c r="AD646" s="232"/>
      <c r="AE646" s="232"/>
      <c r="AF646" s="232"/>
      <c r="AG646" s="232"/>
      <c r="AH646" s="232"/>
      <c r="AI646" s="564"/>
      <c r="AJ646" s="317"/>
      <c r="AK646" s="317"/>
      <c r="AL646" s="317"/>
      <c r="AM646" s="317"/>
      <c r="AN646" s="317"/>
      <c r="AO646" s="317"/>
      <c r="AP646" s="317"/>
      <c r="AQ646" s="317"/>
      <c r="AR646" s="317"/>
      <c r="AS646" s="317"/>
      <c r="AT646" s="317"/>
      <c r="AU646" s="317"/>
      <c r="AV646" s="317"/>
      <c r="AW646" s="317"/>
      <c r="AX646" s="233">
        <f>SUM(AJ646:AW646)</f>
        <v>0</v>
      </c>
    </row>
    <row r="647" spans="1:50" hidden="1" outlineLevel="1">
      <c r="A647" s="402"/>
      <c r="B647" s="231" t="s">
        <v>478</v>
      </c>
      <c r="C647" s="228" t="s">
        <v>315</v>
      </c>
      <c r="D647" s="232"/>
      <c r="E647" s="232"/>
      <c r="F647" s="232"/>
      <c r="G647" s="232"/>
      <c r="H647" s="232"/>
      <c r="I647" s="232"/>
      <c r="J647" s="232"/>
      <c r="K647" s="232"/>
      <c r="L647" s="232"/>
      <c r="M647" s="232"/>
      <c r="N647" s="232"/>
      <c r="O647" s="232"/>
      <c r="P647" s="232"/>
      <c r="Q647" s="564"/>
      <c r="R647" s="564"/>
      <c r="S647" s="564"/>
      <c r="T647" s="564"/>
      <c r="U647" s="357"/>
      <c r="V647" s="232"/>
      <c r="W647" s="232"/>
      <c r="X647" s="232"/>
      <c r="Y647" s="232"/>
      <c r="Z647" s="232"/>
      <c r="AA647" s="232"/>
      <c r="AB647" s="232"/>
      <c r="AC647" s="232"/>
      <c r="AD647" s="232"/>
      <c r="AE647" s="232"/>
      <c r="AF647" s="232"/>
      <c r="AG647" s="232"/>
      <c r="AH647" s="232"/>
      <c r="AI647" s="564"/>
      <c r="AJ647" s="318">
        <f>AJ646</f>
        <v>0</v>
      </c>
      <c r="AK647" s="318">
        <f t="shared" ref="AK647" si="1082">AK646</f>
        <v>0</v>
      </c>
      <c r="AL647" s="318">
        <f t="shared" ref="AL647" si="1083">AL646</f>
        <v>0</v>
      </c>
      <c r="AM647" s="318">
        <f t="shared" ref="AM647" si="1084">AM646</f>
        <v>0</v>
      </c>
      <c r="AN647" s="318">
        <f t="shared" ref="AN647" si="1085">AN646</f>
        <v>0</v>
      </c>
      <c r="AO647" s="318">
        <f t="shared" ref="AO647" si="1086">AO646</f>
        <v>0</v>
      </c>
      <c r="AP647" s="318">
        <f t="shared" ref="AP647" si="1087">AP646</f>
        <v>0</v>
      </c>
      <c r="AQ647" s="318">
        <f t="shared" ref="AQ647" si="1088">AQ646</f>
        <v>0</v>
      </c>
      <c r="AR647" s="318">
        <f t="shared" ref="AR647" si="1089">AR646</f>
        <v>0</v>
      </c>
      <c r="AS647" s="318">
        <f t="shared" ref="AS647" si="1090">AS646</f>
        <v>0</v>
      </c>
      <c r="AT647" s="318">
        <f t="shared" ref="AT647" si="1091">AT646</f>
        <v>0</v>
      </c>
      <c r="AU647" s="318">
        <f t="shared" ref="AU647" si="1092">AU646</f>
        <v>0</v>
      </c>
      <c r="AV647" s="318">
        <f t="shared" ref="AV647" si="1093">AV646</f>
        <v>0</v>
      </c>
      <c r="AW647" s="318">
        <f t="shared" ref="AW647" si="1094">AW646</f>
        <v>0</v>
      </c>
      <c r="AX647" s="234"/>
    </row>
    <row r="648" spans="1:50" hidden="1" outlineLevel="1">
      <c r="A648" s="402"/>
      <c r="B648" s="231"/>
      <c r="C648" s="242"/>
      <c r="D648" s="228"/>
      <c r="E648" s="228"/>
      <c r="F648" s="228"/>
      <c r="G648" s="228"/>
      <c r="H648" s="228"/>
      <c r="I648" s="228"/>
      <c r="J648" s="228"/>
      <c r="K648" s="228"/>
      <c r="L648" s="228"/>
      <c r="M648" s="228"/>
      <c r="N648" s="228"/>
      <c r="O648" s="228"/>
      <c r="P648" s="228"/>
      <c r="Q648" s="228"/>
      <c r="R648" s="228"/>
      <c r="S648" s="228"/>
      <c r="T648" s="228"/>
      <c r="U648" s="228"/>
      <c r="V648" s="228"/>
      <c r="W648" s="228"/>
      <c r="X648" s="228"/>
      <c r="Y648" s="228"/>
      <c r="Z648" s="228"/>
      <c r="AA648" s="228"/>
      <c r="AB648" s="228"/>
      <c r="AC648" s="228"/>
      <c r="AD648" s="228"/>
      <c r="AE648" s="228"/>
      <c r="AF648" s="228"/>
      <c r="AG648" s="228"/>
      <c r="AH648" s="228"/>
      <c r="AI648" s="228"/>
      <c r="AJ648" s="319"/>
      <c r="AK648" s="319"/>
      <c r="AL648" s="319"/>
      <c r="AM648" s="319"/>
      <c r="AN648" s="319"/>
      <c r="AO648" s="319"/>
      <c r="AP648" s="319"/>
      <c r="AQ648" s="319"/>
      <c r="AR648" s="319"/>
      <c r="AS648" s="319"/>
      <c r="AT648" s="319"/>
      <c r="AU648" s="319"/>
      <c r="AV648" s="319"/>
      <c r="AW648" s="319"/>
      <c r="AX648" s="243"/>
    </row>
    <row r="649" spans="1:50" hidden="1" outlineLevel="1">
      <c r="A649" s="402">
        <v>4</v>
      </c>
      <c r="B649" s="250" t="s">
        <v>318</v>
      </c>
      <c r="C649" s="228" t="s">
        <v>313</v>
      </c>
      <c r="D649" s="232"/>
      <c r="E649" s="232"/>
      <c r="F649" s="232"/>
      <c r="G649" s="232"/>
      <c r="H649" s="232"/>
      <c r="I649" s="232"/>
      <c r="J649" s="232"/>
      <c r="K649" s="232"/>
      <c r="L649" s="232"/>
      <c r="M649" s="232"/>
      <c r="N649" s="232"/>
      <c r="O649" s="232"/>
      <c r="P649" s="232"/>
      <c r="Q649" s="564"/>
      <c r="R649" s="564"/>
      <c r="S649" s="564"/>
      <c r="T649" s="564"/>
      <c r="U649" s="228"/>
      <c r="V649" s="232"/>
      <c r="W649" s="232"/>
      <c r="X649" s="232"/>
      <c r="Y649" s="232"/>
      <c r="Z649" s="232"/>
      <c r="AA649" s="232"/>
      <c r="AB649" s="232"/>
      <c r="AC649" s="232"/>
      <c r="AD649" s="232"/>
      <c r="AE649" s="232"/>
      <c r="AF649" s="232"/>
      <c r="AG649" s="232"/>
      <c r="AH649" s="232"/>
      <c r="AI649" s="564"/>
      <c r="AJ649" s="317"/>
      <c r="AK649" s="317"/>
      <c r="AL649" s="317"/>
      <c r="AM649" s="317"/>
      <c r="AN649" s="317"/>
      <c r="AO649" s="317"/>
      <c r="AP649" s="317"/>
      <c r="AQ649" s="317"/>
      <c r="AR649" s="317"/>
      <c r="AS649" s="317"/>
      <c r="AT649" s="317"/>
      <c r="AU649" s="317"/>
      <c r="AV649" s="317"/>
      <c r="AW649" s="317"/>
      <c r="AX649" s="233">
        <f>SUM(AJ649:AW649)</f>
        <v>0</v>
      </c>
    </row>
    <row r="650" spans="1:50" hidden="1" outlineLevel="1">
      <c r="A650" s="402"/>
      <c r="B650" s="231" t="s">
        <v>478</v>
      </c>
      <c r="C650" s="228" t="s">
        <v>315</v>
      </c>
      <c r="D650" s="232"/>
      <c r="E650" s="232"/>
      <c r="F650" s="232"/>
      <c r="G650" s="232"/>
      <c r="H650" s="232"/>
      <c r="I650" s="232"/>
      <c r="J650" s="232"/>
      <c r="K650" s="232"/>
      <c r="L650" s="232"/>
      <c r="M650" s="232"/>
      <c r="N650" s="232"/>
      <c r="O650" s="232"/>
      <c r="P650" s="232"/>
      <c r="Q650" s="564"/>
      <c r="R650" s="564"/>
      <c r="S650" s="564"/>
      <c r="T650" s="564"/>
      <c r="U650" s="357"/>
      <c r="V650" s="232"/>
      <c r="W650" s="232"/>
      <c r="X650" s="232"/>
      <c r="Y650" s="232"/>
      <c r="Z650" s="232"/>
      <c r="AA650" s="232"/>
      <c r="AB650" s="232"/>
      <c r="AC650" s="232"/>
      <c r="AD650" s="232"/>
      <c r="AE650" s="232"/>
      <c r="AF650" s="232"/>
      <c r="AG650" s="232"/>
      <c r="AH650" s="232"/>
      <c r="AI650" s="564"/>
      <c r="AJ650" s="318">
        <f>AJ649</f>
        <v>0</v>
      </c>
      <c r="AK650" s="318">
        <f t="shared" ref="AK650" si="1095">AK649</f>
        <v>0</v>
      </c>
      <c r="AL650" s="318">
        <f t="shared" ref="AL650" si="1096">AL649</f>
        <v>0</v>
      </c>
      <c r="AM650" s="318">
        <f t="shared" ref="AM650" si="1097">AM649</f>
        <v>0</v>
      </c>
      <c r="AN650" s="318">
        <f t="shared" ref="AN650" si="1098">AN649</f>
        <v>0</v>
      </c>
      <c r="AO650" s="318">
        <f t="shared" ref="AO650" si="1099">AO649</f>
        <v>0</v>
      </c>
      <c r="AP650" s="318">
        <f t="shared" ref="AP650" si="1100">AP649</f>
        <v>0</v>
      </c>
      <c r="AQ650" s="318">
        <f t="shared" ref="AQ650" si="1101">AQ649</f>
        <v>0</v>
      </c>
      <c r="AR650" s="318">
        <f t="shared" ref="AR650" si="1102">AR649</f>
        <v>0</v>
      </c>
      <c r="AS650" s="318">
        <f t="shared" ref="AS650" si="1103">AS649</f>
        <v>0</v>
      </c>
      <c r="AT650" s="318">
        <f t="shared" ref="AT650" si="1104">AT649</f>
        <v>0</v>
      </c>
      <c r="AU650" s="318">
        <f t="shared" ref="AU650" si="1105">AU649</f>
        <v>0</v>
      </c>
      <c r="AV650" s="318">
        <f t="shared" ref="AV650" si="1106">AV649</f>
        <v>0</v>
      </c>
      <c r="AW650" s="318">
        <f t="shared" ref="AW650" si="1107">AW649</f>
        <v>0</v>
      </c>
      <c r="AX650" s="234"/>
    </row>
    <row r="651" spans="1:50" hidden="1" outlineLevel="1">
      <c r="A651" s="402"/>
      <c r="B651" s="231"/>
      <c r="C651" s="242"/>
      <c r="D651" s="241"/>
      <c r="E651" s="241"/>
      <c r="F651" s="241"/>
      <c r="G651" s="241"/>
      <c r="H651" s="241"/>
      <c r="I651" s="241"/>
      <c r="J651" s="241"/>
      <c r="K651" s="241"/>
      <c r="L651" s="241"/>
      <c r="M651" s="241"/>
      <c r="N651" s="241"/>
      <c r="O651" s="241"/>
      <c r="P651" s="241"/>
      <c r="Q651" s="241"/>
      <c r="R651" s="241"/>
      <c r="S651" s="241"/>
      <c r="T651" s="241"/>
      <c r="U651" s="228"/>
      <c r="V651" s="241"/>
      <c r="W651" s="241"/>
      <c r="X651" s="241"/>
      <c r="Y651" s="241"/>
      <c r="Z651" s="241"/>
      <c r="AA651" s="241"/>
      <c r="AB651" s="241"/>
      <c r="AC651" s="241"/>
      <c r="AD651" s="241"/>
      <c r="AE651" s="241"/>
      <c r="AF651" s="241"/>
      <c r="AG651" s="241"/>
      <c r="AH651" s="241"/>
      <c r="AI651" s="241"/>
      <c r="AJ651" s="319"/>
      <c r="AK651" s="319"/>
      <c r="AL651" s="319"/>
      <c r="AM651" s="319"/>
      <c r="AN651" s="319"/>
      <c r="AO651" s="319"/>
      <c r="AP651" s="319"/>
      <c r="AQ651" s="319"/>
      <c r="AR651" s="319"/>
      <c r="AS651" s="319"/>
      <c r="AT651" s="319"/>
      <c r="AU651" s="319"/>
      <c r="AV651" s="319"/>
      <c r="AW651" s="319"/>
      <c r="AX651" s="243"/>
    </row>
    <row r="652" spans="1:50" ht="15.75" hidden="1" customHeight="1" outlineLevel="1">
      <c r="A652" s="402">
        <v>5</v>
      </c>
      <c r="B652" s="335" t="s">
        <v>319</v>
      </c>
      <c r="C652" s="228" t="s">
        <v>313</v>
      </c>
      <c r="D652" s="232"/>
      <c r="E652" s="232"/>
      <c r="F652" s="232"/>
      <c r="G652" s="232"/>
      <c r="H652" s="232"/>
      <c r="I652" s="232"/>
      <c r="J652" s="232"/>
      <c r="K652" s="232"/>
      <c r="L652" s="232"/>
      <c r="M652" s="232"/>
      <c r="N652" s="232"/>
      <c r="O652" s="232"/>
      <c r="P652" s="232"/>
      <c r="Q652" s="564"/>
      <c r="R652" s="564"/>
      <c r="S652" s="564"/>
      <c r="T652" s="564"/>
      <c r="U652" s="228"/>
      <c r="V652" s="232"/>
      <c r="W652" s="232"/>
      <c r="X652" s="232"/>
      <c r="Y652" s="232"/>
      <c r="Z652" s="232"/>
      <c r="AA652" s="232"/>
      <c r="AB652" s="232"/>
      <c r="AC652" s="232"/>
      <c r="AD652" s="232"/>
      <c r="AE652" s="232"/>
      <c r="AF652" s="232"/>
      <c r="AG652" s="232"/>
      <c r="AH652" s="232"/>
      <c r="AI652" s="564"/>
      <c r="AJ652" s="317"/>
      <c r="AK652" s="317"/>
      <c r="AL652" s="317"/>
      <c r="AM652" s="317"/>
      <c r="AN652" s="317"/>
      <c r="AO652" s="317"/>
      <c r="AP652" s="317"/>
      <c r="AQ652" s="317"/>
      <c r="AR652" s="317"/>
      <c r="AS652" s="317"/>
      <c r="AT652" s="317"/>
      <c r="AU652" s="317"/>
      <c r="AV652" s="317"/>
      <c r="AW652" s="317"/>
      <c r="AX652" s="233">
        <f>SUM(AJ652:AW652)</f>
        <v>0</v>
      </c>
    </row>
    <row r="653" spans="1:50" hidden="1" outlineLevel="1">
      <c r="A653" s="402"/>
      <c r="B653" s="231" t="s">
        <v>478</v>
      </c>
      <c r="C653" s="228" t="s">
        <v>315</v>
      </c>
      <c r="D653" s="232"/>
      <c r="E653" s="232"/>
      <c r="F653" s="232"/>
      <c r="G653" s="232"/>
      <c r="H653" s="232"/>
      <c r="I653" s="232"/>
      <c r="J653" s="232"/>
      <c r="K653" s="232"/>
      <c r="L653" s="232"/>
      <c r="M653" s="232"/>
      <c r="N653" s="232"/>
      <c r="O653" s="232"/>
      <c r="P653" s="232"/>
      <c r="Q653" s="564"/>
      <c r="R653" s="564"/>
      <c r="S653" s="564"/>
      <c r="T653" s="564"/>
      <c r="U653" s="357"/>
      <c r="V653" s="232"/>
      <c r="W653" s="232"/>
      <c r="X653" s="232"/>
      <c r="Y653" s="232"/>
      <c r="Z653" s="232"/>
      <c r="AA653" s="232"/>
      <c r="AB653" s="232"/>
      <c r="AC653" s="232"/>
      <c r="AD653" s="232"/>
      <c r="AE653" s="232"/>
      <c r="AF653" s="232"/>
      <c r="AG653" s="232"/>
      <c r="AH653" s="232"/>
      <c r="AI653" s="564"/>
      <c r="AJ653" s="318">
        <f>AJ652</f>
        <v>0</v>
      </c>
      <c r="AK653" s="318">
        <f t="shared" ref="AK653" si="1108">AK652</f>
        <v>0</v>
      </c>
      <c r="AL653" s="318">
        <f t="shared" ref="AL653" si="1109">AL652</f>
        <v>0</v>
      </c>
      <c r="AM653" s="318">
        <f t="shared" ref="AM653" si="1110">AM652</f>
        <v>0</v>
      </c>
      <c r="AN653" s="318">
        <f t="shared" ref="AN653" si="1111">AN652</f>
        <v>0</v>
      </c>
      <c r="AO653" s="318">
        <f t="shared" ref="AO653" si="1112">AO652</f>
        <v>0</v>
      </c>
      <c r="AP653" s="318">
        <f t="shared" ref="AP653" si="1113">AP652</f>
        <v>0</v>
      </c>
      <c r="AQ653" s="318">
        <f t="shared" ref="AQ653" si="1114">AQ652</f>
        <v>0</v>
      </c>
      <c r="AR653" s="318">
        <f t="shared" ref="AR653" si="1115">AR652</f>
        <v>0</v>
      </c>
      <c r="AS653" s="318">
        <f t="shared" ref="AS653" si="1116">AS652</f>
        <v>0</v>
      </c>
      <c r="AT653" s="318">
        <f t="shared" ref="AT653" si="1117">AT652</f>
        <v>0</v>
      </c>
      <c r="AU653" s="318">
        <f t="shared" ref="AU653" si="1118">AU652</f>
        <v>0</v>
      </c>
      <c r="AV653" s="318">
        <f t="shared" ref="AV653" si="1119">AV652</f>
        <v>0</v>
      </c>
      <c r="AW653" s="318">
        <f t="shared" ref="AW653" si="1120">AW652</f>
        <v>0</v>
      </c>
      <c r="AX653" s="234"/>
    </row>
    <row r="654" spans="1:50" hidden="1" outlineLevel="1">
      <c r="A654" s="402"/>
      <c r="B654" s="231"/>
      <c r="C654" s="228"/>
      <c r="D654" s="228"/>
      <c r="E654" s="228"/>
      <c r="F654" s="228"/>
      <c r="G654" s="228"/>
      <c r="H654" s="228"/>
      <c r="I654" s="228"/>
      <c r="J654" s="228"/>
      <c r="K654" s="228"/>
      <c r="L654" s="228"/>
      <c r="M654" s="228"/>
      <c r="N654" s="228"/>
      <c r="O654" s="228"/>
      <c r="P654" s="228"/>
      <c r="Q654" s="228"/>
      <c r="R654" s="228"/>
      <c r="S654" s="228"/>
      <c r="T654" s="228"/>
      <c r="U654" s="228"/>
      <c r="V654" s="228"/>
      <c r="W654" s="228"/>
      <c r="X654" s="228"/>
      <c r="Y654" s="228"/>
      <c r="Z654" s="228"/>
      <c r="AA654" s="228"/>
      <c r="AB654" s="228"/>
      <c r="AC654" s="228"/>
      <c r="AD654" s="228"/>
      <c r="AE654" s="228"/>
      <c r="AF654" s="228"/>
      <c r="AG654" s="228"/>
      <c r="AH654" s="228"/>
      <c r="AI654" s="228"/>
      <c r="AJ654" s="329"/>
      <c r="AK654" s="330"/>
      <c r="AL654" s="330"/>
      <c r="AM654" s="330"/>
      <c r="AN654" s="330"/>
      <c r="AO654" s="330"/>
      <c r="AP654" s="330"/>
      <c r="AQ654" s="330"/>
      <c r="AR654" s="330"/>
      <c r="AS654" s="330"/>
      <c r="AT654" s="330"/>
      <c r="AU654" s="330"/>
      <c r="AV654" s="330"/>
      <c r="AW654" s="330"/>
      <c r="AX654" s="234"/>
    </row>
    <row r="655" spans="1:50" ht="15.75" hidden="1" outlineLevel="1">
      <c r="A655" s="402"/>
      <c r="B655" s="255" t="s">
        <v>320</v>
      </c>
      <c r="C655" s="226"/>
      <c r="D655" s="226"/>
      <c r="E655" s="226"/>
      <c r="F655" s="226"/>
      <c r="G655" s="226"/>
      <c r="H655" s="226"/>
      <c r="I655" s="226"/>
      <c r="J655" s="226"/>
      <c r="K655" s="226"/>
      <c r="L655" s="226"/>
      <c r="M655" s="226"/>
      <c r="N655" s="226"/>
      <c r="O655" s="226"/>
      <c r="P655" s="226"/>
      <c r="Q655" s="226"/>
      <c r="R655" s="226"/>
      <c r="S655" s="226"/>
      <c r="T655" s="226"/>
      <c r="U655" s="227"/>
      <c r="V655" s="226"/>
      <c r="W655" s="226"/>
      <c r="X655" s="226"/>
      <c r="Y655" s="226"/>
      <c r="Z655" s="226"/>
      <c r="AA655" s="226"/>
      <c r="AB655" s="226"/>
      <c r="AC655" s="226"/>
      <c r="AD655" s="226"/>
      <c r="AE655" s="226"/>
      <c r="AF655" s="226"/>
      <c r="AG655" s="226"/>
      <c r="AH655" s="226"/>
      <c r="AI655" s="226"/>
      <c r="AJ655" s="321"/>
      <c r="AK655" s="321"/>
      <c r="AL655" s="321"/>
      <c r="AM655" s="321"/>
      <c r="AN655" s="321"/>
      <c r="AO655" s="321"/>
      <c r="AP655" s="321"/>
      <c r="AQ655" s="321"/>
      <c r="AR655" s="321"/>
      <c r="AS655" s="321"/>
      <c r="AT655" s="321"/>
      <c r="AU655" s="321"/>
      <c r="AV655" s="321"/>
      <c r="AW655" s="321"/>
      <c r="AX655" s="229"/>
    </row>
    <row r="656" spans="1:50" hidden="1" outlineLevel="1">
      <c r="A656" s="402">
        <v>6</v>
      </c>
      <c r="B656" s="335" t="s">
        <v>321</v>
      </c>
      <c r="C656" s="228" t="s">
        <v>313</v>
      </c>
      <c r="D656" s="232"/>
      <c r="E656" s="232"/>
      <c r="F656" s="232"/>
      <c r="G656" s="232"/>
      <c r="H656" s="232"/>
      <c r="I656" s="232"/>
      <c r="J656" s="232"/>
      <c r="K656" s="232"/>
      <c r="L656" s="232"/>
      <c r="M656" s="232"/>
      <c r="N656" s="232"/>
      <c r="O656" s="232"/>
      <c r="P656" s="232"/>
      <c r="Q656" s="232"/>
      <c r="R656" s="232"/>
      <c r="S656" s="232"/>
      <c r="T656" s="232"/>
      <c r="U656" s="232">
        <v>12</v>
      </c>
      <c r="V656" s="232"/>
      <c r="W656" s="232"/>
      <c r="X656" s="232"/>
      <c r="Y656" s="232"/>
      <c r="Z656" s="232"/>
      <c r="AA656" s="232"/>
      <c r="AB656" s="232"/>
      <c r="AC656" s="232"/>
      <c r="AD656" s="232"/>
      <c r="AE656" s="232"/>
      <c r="AF656" s="232"/>
      <c r="AG656" s="232"/>
      <c r="AH656" s="232"/>
      <c r="AI656" s="564"/>
      <c r="AJ656" s="322"/>
      <c r="AK656" s="317"/>
      <c r="AL656" s="317"/>
      <c r="AM656" s="317"/>
      <c r="AN656" s="317"/>
      <c r="AO656" s="317"/>
      <c r="AP656" s="317"/>
      <c r="AQ656" s="322"/>
      <c r="AR656" s="322"/>
      <c r="AS656" s="322"/>
      <c r="AT656" s="322"/>
      <c r="AU656" s="322"/>
      <c r="AV656" s="322"/>
      <c r="AW656" s="322"/>
      <c r="AX656" s="233">
        <f>SUM(AJ656:AW656)</f>
        <v>0</v>
      </c>
    </row>
    <row r="657" spans="1:50" hidden="1" outlineLevel="1">
      <c r="A657" s="402"/>
      <c r="B657" s="231" t="s">
        <v>478</v>
      </c>
      <c r="C657" s="228" t="s">
        <v>315</v>
      </c>
      <c r="D657" s="232"/>
      <c r="E657" s="232"/>
      <c r="F657" s="232"/>
      <c r="G657" s="232"/>
      <c r="H657" s="232"/>
      <c r="I657" s="232"/>
      <c r="J657" s="232"/>
      <c r="K657" s="232"/>
      <c r="L657" s="232"/>
      <c r="M657" s="232"/>
      <c r="N657" s="232"/>
      <c r="O657" s="232"/>
      <c r="P657" s="232"/>
      <c r="Q657" s="232"/>
      <c r="R657" s="232"/>
      <c r="S657" s="232"/>
      <c r="T657" s="232"/>
      <c r="U657" s="232">
        <f>U656</f>
        <v>12</v>
      </c>
      <c r="V657" s="232"/>
      <c r="W657" s="232"/>
      <c r="X657" s="232"/>
      <c r="Y657" s="232"/>
      <c r="Z657" s="232"/>
      <c r="AA657" s="232"/>
      <c r="AB657" s="232"/>
      <c r="AC657" s="232"/>
      <c r="AD657" s="232"/>
      <c r="AE657" s="232"/>
      <c r="AF657" s="232"/>
      <c r="AG657" s="232"/>
      <c r="AH657" s="232"/>
      <c r="AI657" s="564"/>
      <c r="AJ657" s="318">
        <f>AJ656</f>
        <v>0</v>
      </c>
      <c r="AK657" s="318">
        <f t="shared" ref="AK657" si="1121">AK656</f>
        <v>0</v>
      </c>
      <c r="AL657" s="318">
        <f t="shared" ref="AL657" si="1122">AL656</f>
        <v>0</v>
      </c>
      <c r="AM657" s="318">
        <f t="shared" ref="AM657" si="1123">AM656</f>
        <v>0</v>
      </c>
      <c r="AN657" s="318">
        <f t="shared" ref="AN657" si="1124">AN656</f>
        <v>0</v>
      </c>
      <c r="AO657" s="318">
        <f t="shared" ref="AO657" si="1125">AO656</f>
        <v>0</v>
      </c>
      <c r="AP657" s="318">
        <f t="shared" ref="AP657" si="1126">AP656</f>
        <v>0</v>
      </c>
      <c r="AQ657" s="318">
        <f t="shared" ref="AQ657" si="1127">AQ656</f>
        <v>0</v>
      </c>
      <c r="AR657" s="318">
        <f t="shared" ref="AR657" si="1128">AR656</f>
        <v>0</v>
      </c>
      <c r="AS657" s="318">
        <f t="shared" ref="AS657" si="1129">AS656</f>
        <v>0</v>
      </c>
      <c r="AT657" s="318">
        <f t="shared" ref="AT657" si="1130">AT656</f>
        <v>0</v>
      </c>
      <c r="AU657" s="318">
        <f t="shared" ref="AU657" si="1131">AU656</f>
        <v>0</v>
      </c>
      <c r="AV657" s="318">
        <f t="shared" ref="AV657" si="1132">AV656</f>
        <v>0</v>
      </c>
      <c r="AW657" s="318">
        <f t="shared" ref="AW657" si="1133">AW656</f>
        <v>0</v>
      </c>
      <c r="AX657" s="247"/>
    </row>
    <row r="658" spans="1:50" hidden="1" outlineLevel="1">
      <c r="A658" s="402"/>
      <c r="B658" s="246"/>
      <c r="C658" s="248"/>
      <c r="D658" s="228"/>
      <c r="E658" s="228"/>
      <c r="F658" s="228"/>
      <c r="G658" s="228"/>
      <c r="H658" s="228"/>
      <c r="I658" s="228"/>
      <c r="J658" s="228"/>
      <c r="K658" s="228"/>
      <c r="L658" s="228"/>
      <c r="M658" s="228"/>
      <c r="N658" s="228"/>
      <c r="O658" s="228"/>
      <c r="P658" s="228"/>
      <c r="Q658" s="228"/>
      <c r="R658" s="228"/>
      <c r="S658" s="228"/>
      <c r="T658" s="228"/>
      <c r="U658" s="228"/>
      <c r="V658" s="228"/>
      <c r="W658" s="228"/>
      <c r="X658" s="228"/>
      <c r="Y658" s="228"/>
      <c r="Z658" s="228"/>
      <c r="AA658" s="228"/>
      <c r="AB658" s="228"/>
      <c r="AC658" s="228"/>
      <c r="AD658" s="228"/>
      <c r="AE658" s="228"/>
      <c r="AF658" s="228"/>
      <c r="AG658" s="228"/>
      <c r="AH658" s="228"/>
      <c r="AI658" s="228"/>
      <c r="AJ658" s="323"/>
      <c r="AK658" s="323"/>
      <c r="AL658" s="323"/>
      <c r="AM658" s="323"/>
      <c r="AN658" s="323"/>
      <c r="AO658" s="323"/>
      <c r="AP658" s="323"/>
      <c r="AQ658" s="323"/>
      <c r="AR658" s="323"/>
      <c r="AS658" s="323"/>
      <c r="AT658" s="323"/>
      <c r="AU658" s="323"/>
      <c r="AV658" s="323"/>
      <c r="AW658" s="323"/>
      <c r="AX658" s="249"/>
    </row>
    <row r="659" spans="1:50" ht="30" hidden="1" outlineLevel="1">
      <c r="A659" s="402">
        <v>7</v>
      </c>
      <c r="B659" s="335" t="s">
        <v>394</v>
      </c>
      <c r="C659" s="228" t="s">
        <v>313</v>
      </c>
      <c r="D659" s="232"/>
      <c r="E659" s="232"/>
      <c r="F659" s="232"/>
      <c r="G659" s="232"/>
      <c r="H659" s="232"/>
      <c r="I659" s="232"/>
      <c r="J659" s="232"/>
      <c r="K659" s="232"/>
      <c r="L659" s="232"/>
      <c r="M659" s="232"/>
      <c r="N659" s="232"/>
      <c r="O659" s="232"/>
      <c r="P659" s="232"/>
      <c r="Q659" s="232"/>
      <c r="R659" s="232"/>
      <c r="S659" s="232"/>
      <c r="T659" s="232"/>
      <c r="U659" s="232">
        <v>12</v>
      </c>
      <c r="V659" s="232"/>
      <c r="W659" s="232"/>
      <c r="X659" s="232"/>
      <c r="Y659" s="232"/>
      <c r="Z659" s="232"/>
      <c r="AA659" s="232"/>
      <c r="AB659" s="232"/>
      <c r="AC659" s="232"/>
      <c r="AD659" s="232"/>
      <c r="AE659" s="232"/>
      <c r="AF659" s="232"/>
      <c r="AG659" s="232"/>
      <c r="AH659" s="232"/>
      <c r="AI659" s="564"/>
      <c r="AJ659" s="322"/>
      <c r="AK659" s="317"/>
      <c r="AL659" s="317"/>
      <c r="AM659" s="317"/>
      <c r="AN659" s="317"/>
      <c r="AO659" s="317"/>
      <c r="AP659" s="317"/>
      <c r="AQ659" s="322"/>
      <c r="AR659" s="322"/>
      <c r="AS659" s="322"/>
      <c r="AT659" s="322"/>
      <c r="AU659" s="322"/>
      <c r="AV659" s="322"/>
      <c r="AW659" s="322"/>
      <c r="AX659" s="233">
        <f>SUM(AJ659:AW659)</f>
        <v>0</v>
      </c>
    </row>
    <row r="660" spans="1:50" hidden="1" outlineLevel="1">
      <c r="A660" s="402"/>
      <c r="B660" s="231" t="s">
        <v>478</v>
      </c>
      <c r="C660" s="228" t="s">
        <v>315</v>
      </c>
      <c r="D660" s="232"/>
      <c r="E660" s="232"/>
      <c r="F660" s="232"/>
      <c r="G660" s="232"/>
      <c r="H660" s="232"/>
      <c r="I660" s="232"/>
      <c r="J660" s="232"/>
      <c r="K660" s="232"/>
      <c r="L660" s="232"/>
      <c r="M660" s="232"/>
      <c r="N660" s="232"/>
      <c r="O660" s="232"/>
      <c r="P660" s="232"/>
      <c r="Q660" s="232"/>
      <c r="R660" s="232"/>
      <c r="S660" s="232"/>
      <c r="T660" s="232"/>
      <c r="U660" s="232">
        <f>U659</f>
        <v>12</v>
      </c>
      <c r="V660" s="232"/>
      <c r="W660" s="232"/>
      <c r="X660" s="232"/>
      <c r="Y660" s="232"/>
      <c r="Z660" s="232"/>
      <c r="AA660" s="232"/>
      <c r="AB660" s="232"/>
      <c r="AC660" s="232"/>
      <c r="AD660" s="232"/>
      <c r="AE660" s="232"/>
      <c r="AF660" s="232"/>
      <c r="AG660" s="232"/>
      <c r="AH660" s="232"/>
      <c r="AI660" s="564"/>
      <c r="AJ660" s="318">
        <f>AJ659</f>
        <v>0</v>
      </c>
      <c r="AK660" s="318">
        <f t="shared" ref="AK660" si="1134">AK659</f>
        <v>0</v>
      </c>
      <c r="AL660" s="318">
        <f t="shared" ref="AL660" si="1135">AL659</f>
        <v>0</v>
      </c>
      <c r="AM660" s="318">
        <f t="shared" ref="AM660" si="1136">AM659</f>
        <v>0</v>
      </c>
      <c r="AN660" s="318">
        <f t="shared" ref="AN660" si="1137">AN659</f>
        <v>0</v>
      </c>
      <c r="AO660" s="318">
        <f t="shared" ref="AO660" si="1138">AO659</f>
        <v>0</v>
      </c>
      <c r="AP660" s="318">
        <f t="shared" ref="AP660" si="1139">AP659</f>
        <v>0</v>
      </c>
      <c r="AQ660" s="318">
        <f t="shared" ref="AQ660" si="1140">AQ659</f>
        <v>0</v>
      </c>
      <c r="AR660" s="318">
        <f t="shared" ref="AR660" si="1141">AR659</f>
        <v>0</v>
      </c>
      <c r="AS660" s="318">
        <f t="shared" ref="AS660" si="1142">AS659</f>
        <v>0</v>
      </c>
      <c r="AT660" s="318">
        <f t="shared" ref="AT660" si="1143">AT659</f>
        <v>0</v>
      </c>
      <c r="AU660" s="318">
        <f t="shared" ref="AU660" si="1144">AU659</f>
        <v>0</v>
      </c>
      <c r="AV660" s="318">
        <f t="shared" ref="AV660" si="1145">AV659</f>
        <v>0</v>
      </c>
      <c r="AW660" s="318">
        <f t="shared" ref="AW660" si="1146">AW659</f>
        <v>0</v>
      </c>
      <c r="AX660" s="247"/>
    </row>
    <row r="661" spans="1:50" hidden="1" outlineLevel="1">
      <c r="A661" s="402"/>
      <c r="B661" s="250"/>
      <c r="C661" s="248"/>
      <c r="D661" s="228"/>
      <c r="E661" s="228"/>
      <c r="F661" s="228"/>
      <c r="G661" s="228"/>
      <c r="H661" s="228"/>
      <c r="I661" s="228"/>
      <c r="J661" s="228"/>
      <c r="K661" s="228"/>
      <c r="L661" s="228"/>
      <c r="M661" s="228"/>
      <c r="N661" s="228"/>
      <c r="O661" s="228"/>
      <c r="P661" s="228"/>
      <c r="Q661" s="228"/>
      <c r="R661" s="228"/>
      <c r="S661" s="228"/>
      <c r="T661" s="228"/>
      <c r="U661" s="228"/>
      <c r="V661" s="228"/>
      <c r="W661" s="228"/>
      <c r="X661" s="228"/>
      <c r="Y661" s="228"/>
      <c r="Z661" s="228"/>
      <c r="AA661" s="228"/>
      <c r="AB661" s="228"/>
      <c r="AC661" s="228"/>
      <c r="AD661" s="228"/>
      <c r="AE661" s="228"/>
      <c r="AF661" s="228"/>
      <c r="AG661" s="228"/>
      <c r="AH661" s="228"/>
      <c r="AI661" s="228"/>
      <c r="AJ661" s="323"/>
      <c r="AK661" s="324"/>
      <c r="AL661" s="323"/>
      <c r="AM661" s="323"/>
      <c r="AN661" s="323"/>
      <c r="AO661" s="323"/>
      <c r="AP661" s="323"/>
      <c r="AQ661" s="323"/>
      <c r="AR661" s="323"/>
      <c r="AS661" s="323"/>
      <c r="AT661" s="323"/>
      <c r="AU661" s="323"/>
      <c r="AV661" s="323"/>
      <c r="AW661" s="323"/>
      <c r="AX661" s="249"/>
    </row>
    <row r="662" spans="1:50" hidden="1" outlineLevel="1">
      <c r="A662" s="402">
        <v>8</v>
      </c>
      <c r="B662" s="335" t="s">
        <v>325</v>
      </c>
      <c r="C662" s="228" t="s">
        <v>313</v>
      </c>
      <c r="D662" s="232"/>
      <c r="E662" s="232"/>
      <c r="F662" s="232"/>
      <c r="G662" s="232"/>
      <c r="H662" s="232"/>
      <c r="I662" s="232"/>
      <c r="J662" s="232"/>
      <c r="K662" s="232"/>
      <c r="L662" s="232"/>
      <c r="M662" s="232"/>
      <c r="N662" s="232"/>
      <c r="O662" s="232"/>
      <c r="P662" s="232"/>
      <c r="Q662" s="232"/>
      <c r="R662" s="232"/>
      <c r="S662" s="232"/>
      <c r="T662" s="232"/>
      <c r="U662" s="232">
        <v>12</v>
      </c>
      <c r="V662" s="232"/>
      <c r="W662" s="232"/>
      <c r="X662" s="232"/>
      <c r="Y662" s="232"/>
      <c r="Z662" s="232"/>
      <c r="AA662" s="232"/>
      <c r="AB662" s="232"/>
      <c r="AC662" s="232"/>
      <c r="AD662" s="232"/>
      <c r="AE662" s="232"/>
      <c r="AF662" s="232"/>
      <c r="AG662" s="232"/>
      <c r="AH662" s="232"/>
      <c r="AI662" s="564"/>
      <c r="AJ662" s="322"/>
      <c r="AK662" s="317"/>
      <c r="AL662" s="317"/>
      <c r="AM662" s="317"/>
      <c r="AN662" s="317"/>
      <c r="AO662" s="317"/>
      <c r="AP662" s="317"/>
      <c r="AQ662" s="322"/>
      <c r="AR662" s="322"/>
      <c r="AS662" s="322"/>
      <c r="AT662" s="322"/>
      <c r="AU662" s="322"/>
      <c r="AV662" s="322"/>
      <c r="AW662" s="322"/>
      <c r="AX662" s="233">
        <f>SUM(AJ662:AW662)</f>
        <v>0</v>
      </c>
    </row>
    <row r="663" spans="1:50" hidden="1" outlineLevel="1">
      <c r="A663" s="402"/>
      <c r="B663" s="231" t="s">
        <v>478</v>
      </c>
      <c r="C663" s="228" t="s">
        <v>315</v>
      </c>
      <c r="D663" s="232"/>
      <c r="E663" s="232"/>
      <c r="F663" s="232"/>
      <c r="G663" s="232"/>
      <c r="H663" s="232"/>
      <c r="I663" s="232"/>
      <c r="J663" s="232"/>
      <c r="K663" s="232"/>
      <c r="L663" s="232"/>
      <c r="M663" s="232"/>
      <c r="N663" s="232"/>
      <c r="O663" s="232"/>
      <c r="P663" s="232"/>
      <c r="Q663" s="232"/>
      <c r="R663" s="232"/>
      <c r="S663" s="232"/>
      <c r="T663" s="232"/>
      <c r="U663" s="232">
        <f>U662</f>
        <v>12</v>
      </c>
      <c r="V663" s="232"/>
      <c r="W663" s="232"/>
      <c r="X663" s="232"/>
      <c r="Y663" s="232"/>
      <c r="Z663" s="232"/>
      <c r="AA663" s="232"/>
      <c r="AB663" s="232"/>
      <c r="AC663" s="232"/>
      <c r="AD663" s="232"/>
      <c r="AE663" s="232"/>
      <c r="AF663" s="232"/>
      <c r="AG663" s="232"/>
      <c r="AH663" s="232"/>
      <c r="AI663" s="564"/>
      <c r="AJ663" s="318">
        <f>AJ662</f>
        <v>0</v>
      </c>
      <c r="AK663" s="318">
        <f t="shared" ref="AK663" si="1147">AK662</f>
        <v>0</v>
      </c>
      <c r="AL663" s="318">
        <f t="shared" ref="AL663" si="1148">AL662</f>
        <v>0</v>
      </c>
      <c r="AM663" s="318">
        <f t="shared" ref="AM663" si="1149">AM662</f>
        <v>0</v>
      </c>
      <c r="AN663" s="318">
        <f t="shared" ref="AN663" si="1150">AN662</f>
        <v>0</v>
      </c>
      <c r="AO663" s="318">
        <f t="shared" ref="AO663" si="1151">AO662</f>
        <v>0</v>
      </c>
      <c r="AP663" s="318">
        <f t="shared" ref="AP663" si="1152">AP662</f>
        <v>0</v>
      </c>
      <c r="AQ663" s="318">
        <f t="shared" ref="AQ663" si="1153">AQ662</f>
        <v>0</v>
      </c>
      <c r="AR663" s="318">
        <f t="shared" ref="AR663" si="1154">AR662</f>
        <v>0</v>
      </c>
      <c r="AS663" s="318">
        <f t="shared" ref="AS663" si="1155">AS662</f>
        <v>0</v>
      </c>
      <c r="AT663" s="318">
        <f t="shared" ref="AT663" si="1156">AT662</f>
        <v>0</v>
      </c>
      <c r="AU663" s="318">
        <f t="shared" ref="AU663" si="1157">AU662</f>
        <v>0</v>
      </c>
      <c r="AV663" s="318">
        <f t="shared" ref="AV663" si="1158">AV662</f>
        <v>0</v>
      </c>
      <c r="AW663" s="318">
        <f t="shared" ref="AW663" si="1159">AW662</f>
        <v>0</v>
      </c>
      <c r="AX663" s="247"/>
    </row>
    <row r="664" spans="1:50" hidden="1" outlineLevel="1">
      <c r="A664" s="402"/>
      <c r="B664" s="250"/>
      <c r="C664" s="248"/>
      <c r="D664" s="252"/>
      <c r="E664" s="252"/>
      <c r="F664" s="252"/>
      <c r="G664" s="252"/>
      <c r="H664" s="252"/>
      <c r="I664" s="252"/>
      <c r="J664" s="252"/>
      <c r="K664" s="252"/>
      <c r="L664" s="252"/>
      <c r="M664" s="252"/>
      <c r="N664" s="252"/>
      <c r="O664" s="252"/>
      <c r="P664" s="252"/>
      <c r="Q664" s="252"/>
      <c r="R664" s="252"/>
      <c r="S664" s="252"/>
      <c r="T664" s="252"/>
      <c r="U664" s="228"/>
      <c r="V664" s="252"/>
      <c r="W664" s="252"/>
      <c r="X664" s="252"/>
      <c r="Y664" s="252"/>
      <c r="Z664" s="252"/>
      <c r="AA664" s="252"/>
      <c r="AB664" s="252"/>
      <c r="AC664" s="252"/>
      <c r="AD664" s="252"/>
      <c r="AE664" s="252"/>
      <c r="AF664" s="252"/>
      <c r="AG664" s="252"/>
      <c r="AH664" s="252"/>
      <c r="AI664" s="252"/>
      <c r="AJ664" s="323"/>
      <c r="AK664" s="324"/>
      <c r="AL664" s="323"/>
      <c r="AM664" s="323"/>
      <c r="AN664" s="323"/>
      <c r="AO664" s="323"/>
      <c r="AP664" s="323"/>
      <c r="AQ664" s="323"/>
      <c r="AR664" s="323"/>
      <c r="AS664" s="323"/>
      <c r="AT664" s="323"/>
      <c r="AU664" s="323"/>
      <c r="AV664" s="323"/>
      <c r="AW664" s="323"/>
      <c r="AX664" s="249"/>
    </row>
    <row r="665" spans="1:50" hidden="1" outlineLevel="1">
      <c r="A665" s="402">
        <v>9</v>
      </c>
      <c r="B665" s="335" t="s">
        <v>326</v>
      </c>
      <c r="C665" s="228" t="s">
        <v>313</v>
      </c>
      <c r="D665" s="232"/>
      <c r="E665" s="232"/>
      <c r="F665" s="232"/>
      <c r="G665" s="232"/>
      <c r="H665" s="232"/>
      <c r="I665" s="232"/>
      <c r="J665" s="232"/>
      <c r="K665" s="232"/>
      <c r="L665" s="232"/>
      <c r="M665" s="232"/>
      <c r="N665" s="232"/>
      <c r="O665" s="232"/>
      <c r="P665" s="232"/>
      <c r="Q665" s="232"/>
      <c r="R665" s="232"/>
      <c r="S665" s="232"/>
      <c r="T665" s="232"/>
      <c r="U665" s="232">
        <v>12</v>
      </c>
      <c r="V665" s="232"/>
      <c r="W665" s="232"/>
      <c r="X665" s="232"/>
      <c r="Y665" s="232"/>
      <c r="Z665" s="232"/>
      <c r="AA665" s="232"/>
      <c r="AB665" s="232"/>
      <c r="AC665" s="232"/>
      <c r="AD665" s="232"/>
      <c r="AE665" s="232"/>
      <c r="AF665" s="232"/>
      <c r="AG665" s="232"/>
      <c r="AH665" s="232"/>
      <c r="AI665" s="564"/>
      <c r="AJ665" s="322"/>
      <c r="AK665" s="317"/>
      <c r="AL665" s="317"/>
      <c r="AM665" s="317"/>
      <c r="AN665" s="317"/>
      <c r="AO665" s="317"/>
      <c r="AP665" s="317"/>
      <c r="AQ665" s="322"/>
      <c r="AR665" s="322"/>
      <c r="AS665" s="322"/>
      <c r="AT665" s="322"/>
      <c r="AU665" s="322"/>
      <c r="AV665" s="322"/>
      <c r="AW665" s="322"/>
      <c r="AX665" s="233">
        <f>SUM(AJ665:AW665)</f>
        <v>0</v>
      </c>
    </row>
    <row r="666" spans="1:50" hidden="1" outlineLevel="1">
      <c r="A666" s="402"/>
      <c r="B666" s="231" t="s">
        <v>478</v>
      </c>
      <c r="C666" s="228" t="s">
        <v>315</v>
      </c>
      <c r="D666" s="232"/>
      <c r="E666" s="232"/>
      <c r="F666" s="232"/>
      <c r="G666" s="232"/>
      <c r="H666" s="232"/>
      <c r="I666" s="232"/>
      <c r="J666" s="232"/>
      <c r="K666" s="232"/>
      <c r="L666" s="232"/>
      <c r="M666" s="232"/>
      <c r="N666" s="232"/>
      <c r="O666" s="232"/>
      <c r="P666" s="232"/>
      <c r="Q666" s="232"/>
      <c r="R666" s="232"/>
      <c r="S666" s="232"/>
      <c r="T666" s="232"/>
      <c r="U666" s="232">
        <f>U665</f>
        <v>12</v>
      </c>
      <c r="V666" s="232"/>
      <c r="W666" s="232"/>
      <c r="X666" s="232"/>
      <c r="Y666" s="232"/>
      <c r="Z666" s="232"/>
      <c r="AA666" s="232"/>
      <c r="AB666" s="232"/>
      <c r="AC666" s="232"/>
      <c r="AD666" s="232"/>
      <c r="AE666" s="232"/>
      <c r="AF666" s="232"/>
      <c r="AG666" s="232"/>
      <c r="AH666" s="232"/>
      <c r="AI666" s="564"/>
      <c r="AJ666" s="318">
        <f>AJ665</f>
        <v>0</v>
      </c>
      <c r="AK666" s="318">
        <f t="shared" ref="AK666" si="1160">AK665</f>
        <v>0</v>
      </c>
      <c r="AL666" s="318">
        <f t="shared" ref="AL666" si="1161">AL665</f>
        <v>0</v>
      </c>
      <c r="AM666" s="318">
        <f t="shared" ref="AM666" si="1162">AM665</f>
        <v>0</v>
      </c>
      <c r="AN666" s="318">
        <f t="shared" ref="AN666" si="1163">AN665</f>
        <v>0</v>
      </c>
      <c r="AO666" s="318">
        <f t="shared" ref="AO666" si="1164">AO665</f>
        <v>0</v>
      </c>
      <c r="AP666" s="318">
        <f t="shared" ref="AP666" si="1165">AP665</f>
        <v>0</v>
      </c>
      <c r="AQ666" s="318">
        <f t="shared" ref="AQ666" si="1166">AQ665</f>
        <v>0</v>
      </c>
      <c r="AR666" s="318">
        <f t="shared" ref="AR666" si="1167">AR665</f>
        <v>0</v>
      </c>
      <c r="AS666" s="318">
        <f t="shared" ref="AS666" si="1168">AS665</f>
        <v>0</v>
      </c>
      <c r="AT666" s="318">
        <f t="shared" ref="AT666" si="1169">AT665</f>
        <v>0</v>
      </c>
      <c r="AU666" s="318">
        <f t="shared" ref="AU666" si="1170">AU665</f>
        <v>0</v>
      </c>
      <c r="AV666" s="318">
        <f t="shared" ref="AV666" si="1171">AV665</f>
        <v>0</v>
      </c>
      <c r="AW666" s="318">
        <f t="shared" ref="AW666" si="1172">AW665</f>
        <v>0</v>
      </c>
      <c r="AX666" s="247"/>
    </row>
    <row r="667" spans="1:50" hidden="1" outlineLevel="1">
      <c r="A667" s="402"/>
      <c r="B667" s="250"/>
      <c r="C667" s="248"/>
      <c r="D667" s="252"/>
      <c r="E667" s="252"/>
      <c r="F667" s="252"/>
      <c r="G667" s="252"/>
      <c r="H667" s="252"/>
      <c r="I667" s="252"/>
      <c r="J667" s="252"/>
      <c r="K667" s="252"/>
      <c r="L667" s="252"/>
      <c r="M667" s="252"/>
      <c r="N667" s="252"/>
      <c r="O667" s="252"/>
      <c r="P667" s="252"/>
      <c r="Q667" s="252"/>
      <c r="R667" s="252"/>
      <c r="S667" s="252"/>
      <c r="T667" s="252"/>
      <c r="U667" s="228"/>
      <c r="V667" s="252"/>
      <c r="W667" s="252"/>
      <c r="X667" s="252"/>
      <c r="Y667" s="252"/>
      <c r="Z667" s="252"/>
      <c r="AA667" s="252"/>
      <c r="AB667" s="252"/>
      <c r="AC667" s="252"/>
      <c r="AD667" s="252"/>
      <c r="AE667" s="252"/>
      <c r="AF667" s="252"/>
      <c r="AG667" s="252"/>
      <c r="AH667" s="252"/>
      <c r="AI667" s="252"/>
      <c r="AJ667" s="323"/>
      <c r="AK667" s="323"/>
      <c r="AL667" s="323"/>
      <c r="AM667" s="323"/>
      <c r="AN667" s="323"/>
      <c r="AO667" s="323"/>
      <c r="AP667" s="323"/>
      <c r="AQ667" s="323"/>
      <c r="AR667" s="323"/>
      <c r="AS667" s="323"/>
      <c r="AT667" s="323"/>
      <c r="AU667" s="323"/>
      <c r="AV667" s="323"/>
      <c r="AW667" s="323"/>
      <c r="AX667" s="249"/>
    </row>
    <row r="668" spans="1:50" hidden="1" outlineLevel="1">
      <c r="A668" s="402">
        <v>10</v>
      </c>
      <c r="B668" s="335" t="s">
        <v>327</v>
      </c>
      <c r="C668" s="228" t="s">
        <v>313</v>
      </c>
      <c r="D668" s="232"/>
      <c r="E668" s="232"/>
      <c r="F668" s="232"/>
      <c r="G668" s="232"/>
      <c r="H668" s="232"/>
      <c r="I668" s="232"/>
      <c r="J668" s="232"/>
      <c r="K668" s="232"/>
      <c r="L668" s="232"/>
      <c r="M668" s="232"/>
      <c r="N668" s="232"/>
      <c r="O668" s="232"/>
      <c r="P668" s="232"/>
      <c r="Q668" s="232"/>
      <c r="R668" s="232"/>
      <c r="S668" s="232"/>
      <c r="T668" s="232"/>
      <c r="U668" s="232">
        <v>3</v>
      </c>
      <c r="V668" s="232"/>
      <c r="W668" s="232"/>
      <c r="X668" s="232"/>
      <c r="Y668" s="232"/>
      <c r="Z668" s="232"/>
      <c r="AA668" s="232"/>
      <c r="AB668" s="232"/>
      <c r="AC668" s="232"/>
      <c r="AD668" s="232"/>
      <c r="AE668" s="232"/>
      <c r="AF668" s="232"/>
      <c r="AG668" s="232"/>
      <c r="AH668" s="232"/>
      <c r="AI668" s="564"/>
      <c r="AJ668" s="322"/>
      <c r="AK668" s="317"/>
      <c r="AL668" s="317"/>
      <c r="AM668" s="317"/>
      <c r="AN668" s="317"/>
      <c r="AO668" s="317"/>
      <c r="AP668" s="317"/>
      <c r="AQ668" s="322"/>
      <c r="AR668" s="322"/>
      <c r="AS668" s="322"/>
      <c r="AT668" s="322"/>
      <c r="AU668" s="322"/>
      <c r="AV668" s="322"/>
      <c r="AW668" s="322"/>
      <c r="AX668" s="233">
        <f>SUM(AJ668:AW668)</f>
        <v>0</v>
      </c>
    </row>
    <row r="669" spans="1:50" hidden="1" outlineLevel="1">
      <c r="A669" s="402"/>
      <c r="B669" s="231" t="s">
        <v>478</v>
      </c>
      <c r="C669" s="228" t="s">
        <v>315</v>
      </c>
      <c r="D669" s="232"/>
      <c r="E669" s="232"/>
      <c r="F669" s="232"/>
      <c r="G669" s="232"/>
      <c r="H669" s="232"/>
      <c r="I669" s="232"/>
      <c r="J669" s="232"/>
      <c r="K669" s="232"/>
      <c r="L669" s="232"/>
      <c r="M669" s="232"/>
      <c r="N669" s="232"/>
      <c r="O669" s="232"/>
      <c r="P669" s="232"/>
      <c r="Q669" s="232"/>
      <c r="R669" s="232"/>
      <c r="S669" s="232"/>
      <c r="T669" s="232"/>
      <c r="U669" s="232">
        <f>U668</f>
        <v>3</v>
      </c>
      <c r="V669" s="232"/>
      <c r="W669" s="232"/>
      <c r="X669" s="232"/>
      <c r="Y669" s="232"/>
      <c r="Z669" s="232"/>
      <c r="AA669" s="232"/>
      <c r="AB669" s="232"/>
      <c r="AC669" s="232"/>
      <c r="AD669" s="232"/>
      <c r="AE669" s="232"/>
      <c r="AF669" s="232"/>
      <c r="AG669" s="232"/>
      <c r="AH669" s="232"/>
      <c r="AI669" s="564"/>
      <c r="AJ669" s="318">
        <f>AJ668</f>
        <v>0</v>
      </c>
      <c r="AK669" s="318">
        <f t="shared" ref="AK669" si="1173">AK668</f>
        <v>0</v>
      </c>
      <c r="AL669" s="318">
        <f t="shared" ref="AL669" si="1174">AL668</f>
        <v>0</v>
      </c>
      <c r="AM669" s="318">
        <f t="shared" ref="AM669" si="1175">AM668</f>
        <v>0</v>
      </c>
      <c r="AN669" s="318">
        <f t="shared" ref="AN669" si="1176">AN668</f>
        <v>0</v>
      </c>
      <c r="AO669" s="318">
        <f t="shared" ref="AO669" si="1177">AO668</f>
        <v>0</v>
      </c>
      <c r="AP669" s="318">
        <f t="shared" ref="AP669" si="1178">AP668</f>
        <v>0</v>
      </c>
      <c r="AQ669" s="318">
        <f t="shared" ref="AQ669" si="1179">AQ668</f>
        <v>0</v>
      </c>
      <c r="AR669" s="318">
        <f t="shared" ref="AR669" si="1180">AR668</f>
        <v>0</v>
      </c>
      <c r="AS669" s="318">
        <f t="shared" ref="AS669" si="1181">AS668</f>
        <v>0</v>
      </c>
      <c r="AT669" s="318">
        <f t="shared" ref="AT669" si="1182">AT668</f>
        <v>0</v>
      </c>
      <c r="AU669" s="318">
        <f t="shared" ref="AU669" si="1183">AU668</f>
        <v>0</v>
      </c>
      <c r="AV669" s="318">
        <f t="shared" ref="AV669" si="1184">AV668</f>
        <v>0</v>
      </c>
      <c r="AW669" s="318">
        <f t="shared" ref="AW669" si="1185">AW668</f>
        <v>0</v>
      </c>
      <c r="AX669" s="247"/>
    </row>
    <row r="670" spans="1:50" hidden="1" outlineLevel="1">
      <c r="A670" s="402"/>
      <c r="B670" s="250"/>
      <c r="C670" s="248"/>
      <c r="D670" s="252"/>
      <c r="E670" s="252"/>
      <c r="F670" s="252"/>
      <c r="G670" s="252"/>
      <c r="H670" s="252"/>
      <c r="I670" s="252"/>
      <c r="J670" s="252"/>
      <c r="K670" s="252"/>
      <c r="L670" s="252"/>
      <c r="M670" s="252"/>
      <c r="N670" s="252"/>
      <c r="O670" s="252"/>
      <c r="P670" s="252"/>
      <c r="Q670" s="252"/>
      <c r="R670" s="252"/>
      <c r="S670" s="252"/>
      <c r="T670" s="252"/>
      <c r="U670" s="228"/>
      <c r="V670" s="252"/>
      <c r="W670" s="252"/>
      <c r="X670" s="252"/>
      <c r="Y670" s="252"/>
      <c r="Z670" s="252"/>
      <c r="AA670" s="252"/>
      <c r="AB670" s="252"/>
      <c r="AC670" s="252"/>
      <c r="AD670" s="252"/>
      <c r="AE670" s="252"/>
      <c r="AF670" s="252"/>
      <c r="AG670" s="252"/>
      <c r="AH670" s="252"/>
      <c r="AI670" s="252"/>
      <c r="AJ670" s="323"/>
      <c r="AK670" s="324"/>
      <c r="AL670" s="323"/>
      <c r="AM670" s="323"/>
      <c r="AN670" s="323"/>
      <c r="AO670" s="323"/>
      <c r="AP670" s="323"/>
      <c r="AQ670" s="323"/>
      <c r="AR670" s="323"/>
      <c r="AS670" s="323"/>
      <c r="AT670" s="323"/>
      <c r="AU670" s="323"/>
      <c r="AV670" s="323"/>
      <c r="AW670" s="323"/>
      <c r="AX670" s="249"/>
    </row>
    <row r="671" spans="1:50" ht="15.75" hidden="1" outlineLevel="1">
      <c r="A671" s="402"/>
      <c r="B671" s="225" t="s">
        <v>328</v>
      </c>
      <c r="C671" s="226"/>
      <c r="D671" s="226"/>
      <c r="E671" s="226"/>
      <c r="F671" s="226"/>
      <c r="G671" s="226"/>
      <c r="H671" s="226"/>
      <c r="I671" s="226"/>
      <c r="J671" s="226"/>
      <c r="K671" s="226"/>
      <c r="L671" s="226"/>
      <c r="M671" s="226"/>
      <c r="N671" s="226"/>
      <c r="O671" s="226"/>
      <c r="P671" s="226"/>
      <c r="Q671" s="226"/>
      <c r="R671" s="226"/>
      <c r="S671" s="226"/>
      <c r="T671" s="226"/>
      <c r="U671" s="227"/>
      <c r="V671" s="226"/>
      <c r="W671" s="226"/>
      <c r="X671" s="226"/>
      <c r="Y671" s="226"/>
      <c r="Z671" s="226"/>
      <c r="AA671" s="226"/>
      <c r="AB671" s="226"/>
      <c r="AC671" s="226"/>
      <c r="AD671" s="226"/>
      <c r="AE671" s="226"/>
      <c r="AF671" s="226"/>
      <c r="AG671" s="226"/>
      <c r="AH671" s="226"/>
      <c r="AI671" s="226"/>
      <c r="AJ671" s="321"/>
      <c r="AK671" s="321"/>
      <c r="AL671" s="321"/>
      <c r="AM671" s="321"/>
      <c r="AN671" s="321"/>
      <c r="AO671" s="321"/>
      <c r="AP671" s="321"/>
      <c r="AQ671" s="321"/>
      <c r="AR671" s="321"/>
      <c r="AS671" s="321"/>
      <c r="AT671" s="321"/>
      <c r="AU671" s="321"/>
      <c r="AV671" s="321"/>
      <c r="AW671" s="321"/>
      <c r="AX671" s="229"/>
    </row>
    <row r="672" spans="1:50" ht="30" hidden="1" outlineLevel="1">
      <c r="A672" s="402">
        <v>11</v>
      </c>
      <c r="B672" s="335" t="s">
        <v>329</v>
      </c>
      <c r="C672" s="228" t="s">
        <v>313</v>
      </c>
      <c r="D672" s="232"/>
      <c r="E672" s="232"/>
      <c r="F672" s="232"/>
      <c r="G672" s="232"/>
      <c r="H672" s="232"/>
      <c r="I672" s="232"/>
      <c r="J672" s="232"/>
      <c r="K672" s="232"/>
      <c r="L672" s="232"/>
      <c r="M672" s="232"/>
      <c r="N672" s="232"/>
      <c r="O672" s="232"/>
      <c r="P672" s="232"/>
      <c r="Q672" s="232"/>
      <c r="R672" s="232"/>
      <c r="S672" s="232"/>
      <c r="T672" s="232"/>
      <c r="U672" s="232">
        <v>12</v>
      </c>
      <c r="V672" s="232"/>
      <c r="W672" s="232"/>
      <c r="X672" s="232"/>
      <c r="Y672" s="232"/>
      <c r="Z672" s="232"/>
      <c r="AA672" s="232"/>
      <c r="AB672" s="232"/>
      <c r="AC672" s="232"/>
      <c r="AD672" s="232"/>
      <c r="AE672" s="232"/>
      <c r="AF672" s="232"/>
      <c r="AG672" s="232"/>
      <c r="AH672" s="232"/>
      <c r="AI672" s="564"/>
      <c r="AJ672" s="333"/>
      <c r="AK672" s="317"/>
      <c r="AL672" s="317"/>
      <c r="AM672" s="317"/>
      <c r="AN672" s="317"/>
      <c r="AO672" s="317"/>
      <c r="AP672" s="317"/>
      <c r="AQ672" s="322"/>
      <c r="AR672" s="322"/>
      <c r="AS672" s="322"/>
      <c r="AT672" s="322"/>
      <c r="AU672" s="322"/>
      <c r="AV672" s="322"/>
      <c r="AW672" s="322"/>
      <c r="AX672" s="233">
        <f>SUM(AJ672:AW672)</f>
        <v>0</v>
      </c>
    </row>
    <row r="673" spans="1:51" hidden="1" outlineLevel="1">
      <c r="A673" s="402"/>
      <c r="B673" s="231" t="s">
        <v>478</v>
      </c>
      <c r="C673" s="228" t="s">
        <v>315</v>
      </c>
      <c r="D673" s="232"/>
      <c r="E673" s="232"/>
      <c r="F673" s="232"/>
      <c r="G673" s="232"/>
      <c r="H673" s="232"/>
      <c r="I673" s="232"/>
      <c r="J673" s="232"/>
      <c r="K673" s="232"/>
      <c r="L673" s="232"/>
      <c r="M673" s="232"/>
      <c r="N673" s="232"/>
      <c r="O673" s="232"/>
      <c r="P673" s="232"/>
      <c r="Q673" s="232"/>
      <c r="R673" s="232"/>
      <c r="S673" s="232"/>
      <c r="T673" s="232"/>
      <c r="U673" s="232">
        <f>U672</f>
        <v>12</v>
      </c>
      <c r="V673" s="232"/>
      <c r="W673" s="232"/>
      <c r="X673" s="232"/>
      <c r="Y673" s="232"/>
      <c r="Z673" s="232"/>
      <c r="AA673" s="232"/>
      <c r="AB673" s="232"/>
      <c r="AC673" s="232"/>
      <c r="AD673" s="232"/>
      <c r="AE673" s="232"/>
      <c r="AF673" s="232"/>
      <c r="AG673" s="232"/>
      <c r="AH673" s="232"/>
      <c r="AI673" s="564"/>
      <c r="AJ673" s="318">
        <f>AJ672</f>
        <v>0</v>
      </c>
      <c r="AK673" s="318">
        <f t="shared" ref="AK673" si="1186">AK672</f>
        <v>0</v>
      </c>
      <c r="AL673" s="318">
        <f t="shared" ref="AL673" si="1187">AL672</f>
        <v>0</v>
      </c>
      <c r="AM673" s="318">
        <f t="shared" ref="AM673" si="1188">AM672</f>
        <v>0</v>
      </c>
      <c r="AN673" s="318">
        <f t="shared" ref="AN673" si="1189">AN672</f>
        <v>0</v>
      </c>
      <c r="AO673" s="318">
        <f t="shared" ref="AO673" si="1190">AO672</f>
        <v>0</v>
      </c>
      <c r="AP673" s="318">
        <f t="shared" ref="AP673" si="1191">AP672</f>
        <v>0</v>
      </c>
      <c r="AQ673" s="318">
        <f t="shared" ref="AQ673" si="1192">AQ672</f>
        <v>0</v>
      </c>
      <c r="AR673" s="318">
        <f t="shared" ref="AR673" si="1193">AR672</f>
        <v>0</v>
      </c>
      <c r="AS673" s="318">
        <f t="shared" ref="AS673" si="1194">AS672</f>
        <v>0</v>
      </c>
      <c r="AT673" s="318">
        <f t="shared" ref="AT673" si="1195">AT672</f>
        <v>0</v>
      </c>
      <c r="AU673" s="318">
        <f t="shared" ref="AU673" si="1196">AU672</f>
        <v>0</v>
      </c>
      <c r="AV673" s="318">
        <f t="shared" ref="AV673" si="1197">AV672</f>
        <v>0</v>
      </c>
      <c r="AW673" s="318">
        <f t="shared" ref="AW673" si="1198">AW672</f>
        <v>0</v>
      </c>
      <c r="AX673" s="234"/>
    </row>
    <row r="674" spans="1:51" hidden="1" outlineLevel="1">
      <c r="A674" s="402"/>
      <c r="B674" s="251"/>
      <c r="C674" s="242"/>
      <c r="D674" s="228"/>
      <c r="E674" s="228"/>
      <c r="F674" s="228"/>
      <c r="G674" s="228"/>
      <c r="H674" s="228"/>
      <c r="I674" s="228"/>
      <c r="J674" s="228"/>
      <c r="K674" s="228"/>
      <c r="L674" s="228"/>
      <c r="M674" s="228"/>
      <c r="N674" s="228"/>
      <c r="O674" s="228"/>
      <c r="P674" s="228"/>
      <c r="Q674" s="228"/>
      <c r="R674" s="228"/>
      <c r="S674" s="228"/>
      <c r="T674" s="228"/>
      <c r="U674" s="228"/>
      <c r="V674" s="228"/>
      <c r="W674" s="228"/>
      <c r="X674" s="228"/>
      <c r="Y674" s="228"/>
      <c r="Z674" s="228"/>
      <c r="AA674" s="228"/>
      <c r="AB674" s="228"/>
      <c r="AC674" s="228"/>
      <c r="AD674" s="228"/>
      <c r="AE674" s="228"/>
      <c r="AF674" s="228"/>
      <c r="AG674" s="228"/>
      <c r="AH674" s="228"/>
      <c r="AI674" s="228"/>
      <c r="AJ674" s="319"/>
      <c r="AK674" s="328"/>
      <c r="AL674" s="328"/>
      <c r="AM674" s="328"/>
      <c r="AN674" s="328"/>
      <c r="AO674" s="328"/>
      <c r="AP674" s="328"/>
      <c r="AQ674" s="328"/>
      <c r="AR674" s="328"/>
      <c r="AS674" s="328"/>
      <c r="AT674" s="328"/>
      <c r="AU674" s="328"/>
      <c r="AV674" s="328"/>
      <c r="AW674" s="328"/>
      <c r="AX674" s="243"/>
    </row>
    <row r="675" spans="1:51" ht="30" hidden="1" outlineLevel="1">
      <c r="A675" s="402">
        <v>12</v>
      </c>
      <c r="B675" s="335" t="s">
        <v>330</v>
      </c>
      <c r="C675" s="228" t="s">
        <v>313</v>
      </c>
      <c r="D675" s="232"/>
      <c r="E675" s="232"/>
      <c r="F675" s="232"/>
      <c r="G675" s="232"/>
      <c r="H675" s="232"/>
      <c r="I675" s="232"/>
      <c r="J675" s="232"/>
      <c r="K675" s="232"/>
      <c r="L675" s="232"/>
      <c r="M675" s="232"/>
      <c r="N675" s="232"/>
      <c r="O675" s="232"/>
      <c r="P675" s="232"/>
      <c r="Q675" s="232"/>
      <c r="R675" s="232"/>
      <c r="S675" s="232"/>
      <c r="T675" s="232"/>
      <c r="U675" s="232">
        <v>12</v>
      </c>
      <c r="V675" s="232"/>
      <c r="W675" s="232"/>
      <c r="X675" s="232"/>
      <c r="Y675" s="232"/>
      <c r="Z675" s="232"/>
      <c r="AA675" s="232"/>
      <c r="AB675" s="232"/>
      <c r="AC675" s="232"/>
      <c r="AD675" s="232"/>
      <c r="AE675" s="232"/>
      <c r="AF675" s="232"/>
      <c r="AG675" s="232"/>
      <c r="AH675" s="232"/>
      <c r="AI675" s="564"/>
      <c r="AJ675" s="317"/>
      <c r="AK675" s="317"/>
      <c r="AL675" s="317"/>
      <c r="AM675" s="317"/>
      <c r="AN675" s="317"/>
      <c r="AO675" s="317"/>
      <c r="AP675" s="317"/>
      <c r="AQ675" s="322"/>
      <c r="AR675" s="322"/>
      <c r="AS675" s="322"/>
      <c r="AT675" s="322"/>
      <c r="AU675" s="322"/>
      <c r="AV675" s="322"/>
      <c r="AW675" s="322"/>
      <c r="AX675" s="233">
        <f>SUM(AJ675:AW675)</f>
        <v>0</v>
      </c>
    </row>
    <row r="676" spans="1:51" hidden="1" outlineLevel="1">
      <c r="A676" s="402"/>
      <c r="B676" s="231" t="s">
        <v>478</v>
      </c>
      <c r="C676" s="228" t="s">
        <v>315</v>
      </c>
      <c r="D676" s="232"/>
      <c r="E676" s="232"/>
      <c r="F676" s="232"/>
      <c r="G676" s="232"/>
      <c r="H676" s="232"/>
      <c r="I676" s="232"/>
      <c r="J676" s="232"/>
      <c r="K676" s="232"/>
      <c r="L676" s="232"/>
      <c r="M676" s="232"/>
      <c r="N676" s="232"/>
      <c r="O676" s="232"/>
      <c r="P676" s="232"/>
      <c r="Q676" s="232"/>
      <c r="R676" s="232"/>
      <c r="S676" s="232"/>
      <c r="T676" s="232"/>
      <c r="U676" s="232">
        <f>U675</f>
        <v>12</v>
      </c>
      <c r="V676" s="232"/>
      <c r="W676" s="232"/>
      <c r="X676" s="232"/>
      <c r="Y676" s="232"/>
      <c r="Z676" s="232"/>
      <c r="AA676" s="232"/>
      <c r="AB676" s="232"/>
      <c r="AC676" s="232"/>
      <c r="AD676" s="232"/>
      <c r="AE676" s="232"/>
      <c r="AF676" s="232"/>
      <c r="AG676" s="232"/>
      <c r="AH676" s="232"/>
      <c r="AI676" s="564"/>
      <c r="AJ676" s="318">
        <f>AJ675</f>
        <v>0</v>
      </c>
      <c r="AK676" s="318">
        <f t="shared" ref="AK676" si="1199">AK675</f>
        <v>0</v>
      </c>
      <c r="AL676" s="318">
        <f t="shared" ref="AL676" si="1200">AL675</f>
        <v>0</v>
      </c>
      <c r="AM676" s="318">
        <f t="shared" ref="AM676" si="1201">AM675</f>
        <v>0</v>
      </c>
      <c r="AN676" s="318">
        <f t="shared" ref="AN676" si="1202">AN675</f>
        <v>0</v>
      </c>
      <c r="AO676" s="318">
        <f t="shared" ref="AO676" si="1203">AO675</f>
        <v>0</v>
      </c>
      <c r="AP676" s="318">
        <f t="shared" ref="AP676" si="1204">AP675</f>
        <v>0</v>
      </c>
      <c r="AQ676" s="318">
        <f t="shared" ref="AQ676" si="1205">AQ675</f>
        <v>0</v>
      </c>
      <c r="AR676" s="318">
        <f t="shared" ref="AR676" si="1206">AR675</f>
        <v>0</v>
      </c>
      <c r="AS676" s="318">
        <f t="shared" ref="AS676" si="1207">AS675</f>
        <v>0</v>
      </c>
      <c r="AT676" s="318">
        <f t="shared" ref="AT676" si="1208">AT675</f>
        <v>0</v>
      </c>
      <c r="AU676" s="318">
        <f t="shared" ref="AU676" si="1209">AU675</f>
        <v>0</v>
      </c>
      <c r="AV676" s="318">
        <f t="shared" ref="AV676" si="1210">AV675</f>
        <v>0</v>
      </c>
      <c r="AW676" s="318">
        <f t="shared" ref="AW676" si="1211">AW675</f>
        <v>0</v>
      </c>
      <c r="AX676" s="234"/>
    </row>
    <row r="677" spans="1:51" hidden="1" outlineLevel="1">
      <c r="A677" s="402"/>
      <c r="B677" s="251"/>
      <c r="C677" s="242"/>
      <c r="D677" s="228"/>
      <c r="E677" s="228"/>
      <c r="F677" s="228"/>
      <c r="G677" s="228"/>
      <c r="H677" s="228"/>
      <c r="I677" s="228"/>
      <c r="J677" s="228"/>
      <c r="K677" s="228"/>
      <c r="L677" s="228"/>
      <c r="M677" s="228"/>
      <c r="N677" s="228"/>
      <c r="O677" s="228"/>
      <c r="P677" s="228"/>
      <c r="Q677" s="228"/>
      <c r="R677" s="228"/>
      <c r="S677" s="228"/>
      <c r="T677" s="228"/>
      <c r="U677" s="228"/>
      <c r="V677" s="228"/>
      <c r="W677" s="228"/>
      <c r="X677" s="228"/>
      <c r="Y677" s="228"/>
      <c r="Z677" s="228"/>
      <c r="AA677" s="228"/>
      <c r="AB677" s="228"/>
      <c r="AC677" s="228"/>
      <c r="AD677" s="228"/>
      <c r="AE677" s="228"/>
      <c r="AF677" s="228"/>
      <c r="AG677" s="228"/>
      <c r="AH677" s="228"/>
      <c r="AI677" s="228"/>
      <c r="AJ677" s="329"/>
      <c r="AK677" s="329"/>
      <c r="AL677" s="319"/>
      <c r="AM677" s="319"/>
      <c r="AN677" s="319"/>
      <c r="AO677" s="319"/>
      <c r="AP677" s="319"/>
      <c r="AQ677" s="319"/>
      <c r="AR677" s="319"/>
      <c r="AS677" s="319"/>
      <c r="AT677" s="319"/>
      <c r="AU677" s="319"/>
      <c r="AV677" s="319"/>
      <c r="AW677" s="319"/>
      <c r="AX677" s="243"/>
    </row>
    <row r="678" spans="1:51" ht="30" hidden="1" outlineLevel="1">
      <c r="A678" s="402">
        <v>13</v>
      </c>
      <c r="B678" s="335" t="s">
        <v>331</v>
      </c>
      <c r="C678" s="228" t="s">
        <v>313</v>
      </c>
      <c r="D678" s="232"/>
      <c r="E678" s="232"/>
      <c r="F678" s="232"/>
      <c r="G678" s="232"/>
      <c r="H678" s="232"/>
      <c r="I678" s="232"/>
      <c r="J678" s="232"/>
      <c r="K678" s="232"/>
      <c r="L678" s="232"/>
      <c r="M678" s="232"/>
      <c r="N678" s="232"/>
      <c r="O678" s="232"/>
      <c r="P678" s="232"/>
      <c r="Q678" s="232"/>
      <c r="R678" s="232"/>
      <c r="S678" s="232"/>
      <c r="T678" s="232"/>
      <c r="U678" s="232">
        <v>12</v>
      </c>
      <c r="V678" s="232"/>
      <c r="W678" s="232"/>
      <c r="X678" s="232"/>
      <c r="Y678" s="232"/>
      <c r="Z678" s="232"/>
      <c r="AA678" s="232"/>
      <c r="AB678" s="232"/>
      <c r="AC678" s="232"/>
      <c r="AD678" s="232"/>
      <c r="AE678" s="232"/>
      <c r="AF678" s="232"/>
      <c r="AG678" s="232"/>
      <c r="AH678" s="232"/>
      <c r="AI678" s="564"/>
      <c r="AJ678" s="317"/>
      <c r="AK678" s="317"/>
      <c r="AL678" s="317"/>
      <c r="AM678" s="317"/>
      <c r="AN678" s="317"/>
      <c r="AO678" s="317"/>
      <c r="AP678" s="317"/>
      <c r="AQ678" s="322"/>
      <c r="AR678" s="322"/>
      <c r="AS678" s="322"/>
      <c r="AT678" s="322"/>
      <c r="AU678" s="322"/>
      <c r="AV678" s="322"/>
      <c r="AW678" s="322"/>
      <c r="AX678" s="233">
        <f>SUM(AJ678:AW678)</f>
        <v>0</v>
      </c>
    </row>
    <row r="679" spans="1:51" hidden="1" outlineLevel="1">
      <c r="A679" s="402"/>
      <c r="B679" s="231" t="s">
        <v>478</v>
      </c>
      <c r="C679" s="228" t="s">
        <v>315</v>
      </c>
      <c r="D679" s="232"/>
      <c r="E679" s="232"/>
      <c r="F679" s="232"/>
      <c r="G679" s="232"/>
      <c r="H679" s="232"/>
      <c r="I679" s="232"/>
      <c r="J679" s="232"/>
      <c r="K679" s="232"/>
      <c r="L679" s="232"/>
      <c r="M679" s="232"/>
      <c r="N679" s="232"/>
      <c r="O679" s="232"/>
      <c r="P679" s="232"/>
      <c r="Q679" s="232"/>
      <c r="R679" s="232"/>
      <c r="S679" s="232"/>
      <c r="T679" s="232"/>
      <c r="U679" s="232">
        <f>U678</f>
        <v>12</v>
      </c>
      <c r="V679" s="232"/>
      <c r="W679" s="232"/>
      <c r="X679" s="232"/>
      <c r="Y679" s="232"/>
      <c r="Z679" s="232"/>
      <c r="AA679" s="232"/>
      <c r="AB679" s="232"/>
      <c r="AC679" s="232"/>
      <c r="AD679" s="232"/>
      <c r="AE679" s="232"/>
      <c r="AF679" s="232"/>
      <c r="AG679" s="232"/>
      <c r="AH679" s="232"/>
      <c r="AI679" s="564"/>
      <c r="AJ679" s="318">
        <f>AJ678</f>
        <v>0</v>
      </c>
      <c r="AK679" s="318">
        <f t="shared" ref="AK679" si="1212">AK678</f>
        <v>0</v>
      </c>
      <c r="AL679" s="318">
        <f t="shared" ref="AL679" si="1213">AL678</f>
        <v>0</v>
      </c>
      <c r="AM679" s="318">
        <f t="shared" ref="AM679" si="1214">AM678</f>
        <v>0</v>
      </c>
      <c r="AN679" s="318">
        <f t="shared" ref="AN679" si="1215">AN678</f>
        <v>0</v>
      </c>
      <c r="AO679" s="318">
        <f t="shared" ref="AO679" si="1216">AO678</f>
        <v>0</v>
      </c>
      <c r="AP679" s="318">
        <f t="shared" ref="AP679" si="1217">AP678</f>
        <v>0</v>
      </c>
      <c r="AQ679" s="318">
        <f t="shared" ref="AQ679" si="1218">AQ678</f>
        <v>0</v>
      </c>
      <c r="AR679" s="318">
        <f t="shared" ref="AR679" si="1219">AR678</f>
        <v>0</v>
      </c>
      <c r="AS679" s="318">
        <f t="shared" ref="AS679" si="1220">AS678</f>
        <v>0</v>
      </c>
      <c r="AT679" s="318">
        <f t="shared" ref="AT679" si="1221">AT678</f>
        <v>0</v>
      </c>
      <c r="AU679" s="318">
        <f t="shared" ref="AU679" si="1222">AU678</f>
        <v>0</v>
      </c>
      <c r="AV679" s="318">
        <f t="shared" ref="AV679" si="1223">AV678</f>
        <v>0</v>
      </c>
      <c r="AW679" s="318">
        <f t="shared" ref="AW679" si="1224">AW678</f>
        <v>0</v>
      </c>
      <c r="AX679" s="243"/>
    </row>
    <row r="680" spans="1:51" hidden="1" outlineLevel="1">
      <c r="A680" s="402"/>
      <c r="B680" s="251"/>
      <c r="C680" s="242"/>
      <c r="D680" s="228"/>
      <c r="E680" s="228"/>
      <c r="F680" s="228"/>
      <c r="G680" s="228"/>
      <c r="H680" s="228"/>
      <c r="I680" s="228"/>
      <c r="J680" s="228"/>
      <c r="K680" s="228"/>
      <c r="L680" s="228"/>
      <c r="M680" s="228"/>
      <c r="N680" s="228"/>
      <c r="O680" s="228"/>
      <c r="P680" s="228"/>
      <c r="Q680" s="228"/>
      <c r="R680" s="228"/>
      <c r="S680" s="228"/>
      <c r="T680" s="228"/>
      <c r="U680" s="228"/>
      <c r="V680" s="228"/>
      <c r="W680" s="228"/>
      <c r="X680" s="228"/>
      <c r="Y680" s="228"/>
      <c r="Z680" s="228"/>
      <c r="AA680" s="228"/>
      <c r="AB680" s="228"/>
      <c r="AC680" s="228"/>
      <c r="AD680" s="228"/>
      <c r="AE680" s="228"/>
      <c r="AF680" s="228"/>
      <c r="AG680" s="228"/>
      <c r="AH680" s="228"/>
      <c r="AI680" s="228"/>
      <c r="AJ680" s="319"/>
      <c r="AK680" s="319"/>
      <c r="AL680" s="319"/>
      <c r="AM680" s="319"/>
      <c r="AN680" s="319"/>
      <c r="AO680" s="319"/>
      <c r="AP680" s="319"/>
      <c r="AQ680" s="319"/>
      <c r="AR680" s="319"/>
      <c r="AS680" s="319"/>
      <c r="AT680" s="319"/>
      <c r="AU680" s="319"/>
      <c r="AV680" s="319"/>
      <c r="AW680" s="319"/>
      <c r="AX680" s="243"/>
    </row>
    <row r="681" spans="1:51" ht="15.75" hidden="1" outlineLevel="1">
      <c r="A681" s="402"/>
      <c r="B681" s="225" t="s">
        <v>332</v>
      </c>
      <c r="C681" s="226"/>
      <c r="D681" s="227"/>
      <c r="E681" s="227"/>
      <c r="F681" s="227"/>
      <c r="G681" s="227"/>
      <c r="H681" s="227"/>
      <c r="I681" s="227"/>
      <c r="J681" s="227"/>
      <c r="K681" s="227"/>
      <c r="L681" s="227"/>
      <c r="M681" s="227"/>
      <c r="N681" s="227"/>
      <c r="O681" s="227"/>
      <c r="P681" s="227"/>
      <c r="Q681" s="227"/>
      <c r="R681" s="227"/>
      <c r="S681" s="227"/>
      <c r="T681" s="227"/>
      <c r="U681" s="227"/>
      <c r="V681" s="227"/>
      <c r="W681" s="226"/>
      <c r="X681" s="226"/>
      <c r="Y681" s="226"/>
      <c r="Z681" s="226"/>
      <c r="AA681" s="226"/>
      <c r="AB681" s="226"/>
      <c r="AC681" s="226"/>
      <c r="AD681" s="226"/>
      <c r="AE681" s="226"/>
      <c r="AF681" s="226"/>
      <c r="AG681" s="226"/>
      <c r="AH681" s="226"/>
      <c r="AI681" s="226"/>
      <c r="AJ681" s="321"/>
      <c r="AK681" s="321"/>
      <c r="AL681" s="321"/>
      <c r="AM681" s="321"/>
      <c r="AN681" s="321"/>
      <c r="AO681" s="321"/>
      <c r="AP681" s="321"/>
      <c r="AQ681" s="321"/>
      <c r="AR681" s="321"/>
      <c r="AS681" s="321"/>
      <c r="AT681" s="321"/>
      <c r="AU681" s="321"/>
      <c r="AV681" s="321"/>
      <c r="AW681" s="321"/>
      <c r="AX681" s="229"/>
    </row>
    <row r="682" spans="1:51" hidden="1" outlineLevel="1">
      <c r="A682" s="402">
        <v>14</v>
      </c>
      <c r="B682" s="251" t="s">
        <v>333</v>
      </c>
      <c r="C682" s="228" t="s">
        <v>313</v>
      </c>
      <c r="D682" s="232"/>
      <c r="E682" s="232"/>
      <c r="F682" s="232"/>
      <c r="G682" s="232"/>
      <c r="H682" s="232"/>
      <c r="I682" s="232"/>
      <c r="J682" s="232"/>
      <c r="K682" s="232"/>
      <c r="L682" s="232"/>
      <c r="M682" s="232"/>
      <c r="N682" s="232"/>
      <c r="O682" s="232"/>
      <c r="P682" s="232"/>
      <c r="Q682" s="232"/>
      <c r="R682" s="232"/>
      <c r="S682" s="232"/>
      <c r="T682" s="232"/>
      <c r="U682" s="232">
        <v>12</v>
      </c>
      <c r="V682" s="232"/>
      <c r="W682" s="232"/>
      <c r="X682" s="232"/>
      <c r="Y682" s="232"/>
      <c r="Z682" s="232"/>
      <c r="AA682" s="232"/>
      <c r="AB682" s="232"/>
      <c r="AC682" s="232"/>
      <c r="AD682" s="232"/>
      <c r="AE682" s="232"/>
      <c r="AF682" s="232"/>
      <c r="AG682" s="232"/>
      <c r="AH682" s="232"/>
      <c r="AI682" s="564"/>
      <c r="AJ682" s="317"/>
      <c r="AK682" s="317"/>
      <c r="AL682" s="317"/>
      <c r="AM682" s="317"/>
      <c r="AN682" s="317"/>
      <c r="AO682" s="317"/>
      <c r="AP682" s="317"/>
      <c r="AQ682" s="317"/>
      <c r="AR682" s="317"/>
      <c r="AS682" s="317"/>
      <c r="AT682" s="317"/>
      <c r="AU682" s="317"/>
      <c r="AV682" s="317"/>
      <c r="AW682" s="317"/>
      <c r="AX682" s="233">
        <f>SUM(AJ682:AW682)</f>
        <v>0</v>
      </c>
    </row>
    <row r="683" spans="1:51" hidden="1" outlineLevel="1">
      <c r="A683" s="402"/>
      <c r="B683" s="231" t="s">
        <v>478</v>
      </c>
      <c r="C683" s="228" t="s">
        <v>315</v>
      </c>
      <c r="D683" s="232"/>
      <c r="E683" s="232"/>
      <c r="F683" s="232"/>
      <c r="G683" s="232"/>
      <c r="H683" s="232"/>
      <c r="I683" s="232"/>
      <c r="J683" s="232"/>
      <c r="K683" s="232"/>
      <c r="L683" s="232"/>
      <c r="M683" s="232"/>
      <c r="N683" s="232"/>
      <c r="O683" s="232"/>
      <c r="P683" s="232"/>
      <c r="Q683" s="232"/>
      <c r="R683" s="232"/>
      <c r="S683" s="232"/>
      <c r="T683" s="232"/>
      <c r="U683" s="232">
        <f>U682</f>
        <v>12</v>
      </c>
      <c r="V683" s="232"/>
      <c r="W683" s="232"/>
      <c r="X683" s="232"/>
      <c r="Y683" s="232"/>
      <c r="Z683" s="232"/>
      <c r="AA683" s="232"/>
      <c r="AB683" s="232"/>
      <c r="AC683" s="232"/>
      <c r="AD683" s="232"/>
      <c r="AE683" s="232"/>
      <c r="AF683" s="232"/>
      <c r="AG683" s="232"/>
      <c r="AH683" s="232"/>
      <c r="AI683" s="564"/>
      <c r="AJ683" s="318">
        <f>AJ682</f>
        <v>0</v>
      </c>
      <c r="AK683" s="318">
        <f t="shared" ref="AK683" si="1225">AK682</f>
        <v>0</v>
      </c>
      <c r="AL683" s="318">
        <f t="shared" ref="AL683" si="1226">AL682</f>
        <v>0</v>
      </c>
      <c r="AM683" s="318">
        <f t="shared" ref="AM683" si="1227">AM682</f>
        <v>0</v>
      </c>
      <c r="AN683" s="318">
        <f t="shared" ref="AN683" si="1228">AN682</f>
        <v>0</v>
      </c>
      <c r="AO683" s="318">
        <f t="shared" ref="AO683" si="1229">AO682</f>
        <v>0</v>
      </c>
      <c r="AP683" s="318">
        <f t="shared" ref="AP683" si="1230">AP682</f>
        <v>0</v>
      </c>
      <c r="AQ683" s="318">
        <f t="shared" ref="AQ683" si="1231">AQ682</f>
        <v>0</v>
      </c>
      <c r="AR683" s="318">
        <f t="shared" ref="AR683" si="1232">AR682</f>
        <v>0</v>
      </c>
      <c r="AS683" s="318">
        <f t="shared" ref="AS683" si="1233">AS682</f>
        <v>0</v>
      </c>
      <c r="AT683" s="318">
        <f t="shared" ref="AT683" si="1234">AT682</f>
        <v>0</v>
      </c>
      <c r="AU683" s="318">
        <f t="shared" ref="AU683" si="1235">AU682</f>
        <v>0</v>
      </c>
      <c r="AV683" s="318">
        <f t="shared" ref="AV683" si="1236">AV682</f>
        <v>0</v>
      </c>
      <c r="AW683" s="318">
        <f t="shared" ref="AW683" si="1237">AW682</f>
        <v>0</v>
      </c>
      <c r="AX683" s="392"/>
      <c r="AY683" s="473"/>
    </row>
    <row r="684" spans="1:51" hidden="1" outlineLevel="1">
      <c r="A684" s="402"/>
      <c r="B684" s="251"/>
      <c r="C684" s="242"/>
      <c r="D684" s="228"/>
      <c r="E684" s="228"/>
      <c r="F684" s="228"/>
      <c r="G684" s="228"/>
      <c r="H684" s="228"/>
      <c r="I684" s="228"/>
      <c r="J684" s="228"/>
      <c r="K684" s="228"/>
      <c r="L684" s="228"/>
      <c r="M684" s="228"/>
      <c r="N684" s="228"/>
      <c r="O684" s="228"/>
      <c r="P684" s="228"/>
      <c r="Q684" s="228"/>
      <c r="R684" s="228"/>
      <c r="S684" s="228"/>
      <c r="T684" s="228"/>
      <c r="U684" s="357"/>
      <c r="V684" s="228"/>
      <c r="W684" s="228"/>
      <c r="X684" s="228"/>
      <c r="Y684" s="228"/>
      <c r="Z684" s="228"/>
      <c r="AA684" s="228"/>
      <c r="AB684" s="228"/>
      <c r="AC684" s="228"/>
      <c r="AD684" s="228"/>
      <c r="AE684" s="228"/>
      <c r="AF684" s="228"/>
      <c r="AG684" s="228"/>
      <c r="AH684" s="228"/>
      <c r="AI684" s="228"/>
      <c r="AJ684" s="319"/>
      <c r="AK684" s="319"/>
      <c r="AL684" s="319"/>
      <c r="AM684" s="319"/>
      <c r="AN684" s="319"/>
      <c r="AO684" s="319"/>
      <c r="AP684" s="319"/>
      <c r="AQ684" s="319"/>
      <c r="AR684" s="319"/>
      <c r="AS684" s="319"/>
      <c r="AT684" s="319"/>
      <c r="AU684" s="319"/>
      <c r="AV684" s="319"/>
      <c r="AW684" s="319"/>
      <c r="AX684" s="238"/>
      <c r="AY684" s="473"/>
    </row>
    <row r="685" spans="1:51" s="220" customFormat="1" ht="15.75" hidden="1" outlineLevel="1">
      <c r="A685" s="402"/>
      <c r="B685" s="225" t="s">
        <v>334</v>
      </c>
      <c r="C685" s="228"/>
      <c r="D685" s="228"/>
      <c r="E685" s="228"/>
      <c r="F685" s="228"/>
      <c r="G685" s="228"/>
      <c r="H685" s="228"/>
      <c r="I685" s="228"/>
      <c r="J685" s="228"/>
      <c r="K685" s="228"/>
      <c r="L685" s="228"/>
      <c r="M685" s="228"/>
      <c r="N685" s="228"/>
      <c r="O685" s="228"/>
      <c r="P685" s="228"/>
      <c r="Q685" s="228"/>
      <c r="R685" s="228"/>
      <c r="S685" s="228"/>
      <c r="T685" s="228"/>
      <c r="U685" s="228"/>
      <c r="V685" s="228"/>
      <c r="W685" s="228"/>
      <c r="X685" s="228"/>
      <c r="Y685" s="228"/>
      <c r="Z685" s="228"/>
      <c r="AA685" s="228"/>
      <c r="AB685" s="228"/>
      <c r="AC685" s="228"/>
      <c r="AD685" s="228"/>
      <c r="AE685" s="228"/>
      <c r="AF685" s="228"/>
      <c r="AG685" s="228"/>
      <c r="AH685" s="228"/>
      <c r="AI685" s="228"/>
      <c r="AJ685" s="319"/>
      <c r="AK685" s="319"/>
      <c r="AL685" s="319"/>
      <c r="AM685" s="319"/>
      <c r="AN685" s="319"/>
      <c r="AO685" s="319"/>
      <c r="AP685" s="323"/>
      <c r="AQ685" s="323"/>
      <c r="AR685" s="323"/>
      <c r="AS685" s="323"/>
      <c r="AT685" s="323"/>
      <c r="AU685" s="323"/>
      <c r="AV685" s="323"/>
      <c r="AW685" s="323"/>
      <c r="AX685" s="393"/>
      <c r="AY685" s="474"/>
    </row>
    <row r="686" spans="1:51" hidden="1" outlineLevel="1">
      <c r="A686" s="402">
        <v>15</v>
      </c>
      <c r="B686" s="231" t="s">
        <v>335</v>
      </c>
      <c r="C686" s="228" t="s">
        <v>313</v>
      </c>
      <c r="D686" s="232"/>
      <c r="E686" s="232"/>
      <c r="F686" s="232"/>
      <c r="G686" s="232"/>
      <c r="H686" s="232"/>
      <c r="I686" s="232"/>
      <c r="J686" s="232"/>
      <c r="K686" s="232"/>
      <c r="L686" s="232"/>
      <c r="M686" s="232"/>
      <c r="N686" s="232"/>
      <c r="O686" s="232"/>
      <c r="P686" s="232"/>
      <c r="Q686" s="232"/>
      <c r="R686" s="232"/>
      <c r="S686" s="232"/>
      <c r="T686" s="232"/>
      <c r="U686" s="232">
        <v>0</v>
      </c>
      <c r="V686" s="232"/>
      <c r="W686" s="232"/>
      <c r="X686" s="232"/>
      <c r="Y686" s="232"/>
      <c r="Z686" s="232"/>
      <c r="AA686" s="232"/>
      <c r="AB686" s="232"/>
      <c r="AC686" s="232"/>
      <c r="AD686" s="232"/>
      <c r="AE686" s="232"/>
      <c r="AF686" s="232"/>
      <c r="AG686" s="232"/>
      <c r="AH686" s="232"/>
      <c r="AI686" s="564"/>
      <c r="AJ686" s="317"/>
      <c r="AK686" s="317"/>
      <c r="AL686" s="317"/>
      <c r="AM686" s="317"/>
      <c r="AN686" s="317"/>
      <c r="AO686" s="317"/>
      <c r="AP686" s="317"/>
      <c r="AQ686" s="317"/>
      <c r="AR686" s="317"/>
      <c r="AS686" s="317"/>
      <c r="AT686" s="317"/>
      <c r="AU686" s="317"/>
      <c r="AV686" s="317"/>
      <c r="AW686" s="317"/>
      <c r="AX686" s="233">
        <f>SUM(AJ686:AW686)</f>
        <v>0</v>
      </c>
    </row>
    <row r="687" spans="1:51" hidden="1" outlineLevel="1">
      <c r="A687" s="402"/>
      <c r="B687" s="231" t="s">
        <v>478</v>
      </c>
      <c r="C687" s="228" t="s">
        <v>315</v>
      </c>
      <c r="D687" s="232"/>
      <c r="E687" s="232"/>
      <c r="F687" s="232"/>
      <c r="G687" s="232"/>
      <c r="H687" s="232"/>
      <c r="I687" s="232"/>
      <c r="J687" s="232"/>
      <c r="K687" s="232"/>
      <c r="L687" s="232"/>
      <c r="M687" s="232"/>
      <c r="N687" s="232"/>
      <c r="O687" s="232"/>
      <c r="P687" s="232"/>
      <c r="Q687" s="232"/>
      <c r="R687" s="232"/>
      <c r="S687" s="232"/>
      <c r="T687" s="232"/>
      <c r="U687" s="232">
        <f>U686</f>
        <v>0</v>
      </c>
      <c r="V687" s="232"/>
      <c r="W687" s="232"/>
      <c r="X687" s="232"/>
      <c r="Y687" s="232"/>
      <c r="Z687" s="232"/>
      <c r="AA687" s="232"/>
      <c r="AB687" s="232"/>
      <c r="AC687" s="232"/>
      <c r="AD687" s="232"/>
      <c r="AE687" s="232"/>
      <c r="AF687" s="232"/>
      <c r="AG687" s="232"/>
      <c r="AH687" s="232"/>
      <c r="AI687" s="564"/>
      <c r="AJ687" s="318">
        <f>AJ686</f>
        <v>0</v>
      </c>
      <c r="AK687" s="318">
        <f t="shared" ref="AK687:AW687" si="1238">AK686</f>
        <v>0</v>
      </c>
      <c r="AL687" s="318">
        <f t="shared" si="1238"/>
        <v>0</v>
      </c>
      <c r="AM687" s="318">
        <f t="shared" si="1238"/>
        <v>0</v>
      </c>
      <c r="AN687" s="318">
        <f t="shared" si="1238"/>
        <v>0</v>
      </c>
      <c r="AO687" s="318">
        <f t="shared" si="1238"/>
        <v>0</v>
      </c>
      <c r="AP687" s="318">
        <f t="shared" si="1238"/>
        <v>0</v>
      </c>
      <c r="AQ687" s="318">
        <f t="shared" si="1238"/>
        <v>0</v>
      </c>
      <c r="AR687" s="318">
        <f t="shared" si="1238"/>
        <v>0</v>
      </c>
      <c r="AS687" s="318">
        <f t="shared" si="1238"/>
        <v>0</v>
      </c>
      <c r="AT687" s="318">
        <f t="shared" si="1238"/>
        <v>0</v>
      </c>
      <c r="AU687" s="318">
        <f t="shared" si="1238"/>
        <v>0</v>
      </c>
      <c r="AV687" s="318">
        <f t="shared" si="1238"/>
        <v>0</v>
      </c>
      <c r="AW687" s="318">
        <f t="shared" si="1238"/>
        <v>0</v>
      </c>
      <c r="AX687" s="234"/>
    </row>
    <row r="688" spans="1:51" hidden="1" outlineLevel="1">
      <c r="A688" s="402"/>
      <c r="B688" s="251"/>
      <c r="C688" s="242"/>
      <c r="D688" s="228"/>
      <c r="E688" s="228"/>
      <c r="F688" s="228"/>
      <c r="G688" s="228"/>
      <c r="H688" s="228"/>
      <c r="I688" s="228"/>
      <c r="J688" s="228"/>
      <c r="K688" s="228"/>
      <c r="L688" s="228"/>
      <c r="M688" s="228"/>
      <c r="N688" s="228"/>
      <c r="O688" s="228"/>
      <c r="P688" s="228"/>
      <c r="Q688" s="228"/>
      <c r="R688" s="228"/>
      <c r="S688" s="228"/>
      <c r="T688" s="228"/>
      <c r="U688" s="228"/>
      <c r="V688" s="228"/>
      <c r="W688" s="228"/>
      <c r="X688" s="228"/>
      <c r="Y688" s="228"/>
      <c r="Z688" s="228"/>
      <c r="AA688" s="228"/>
      <c r="AB688" s="228"/>
      <c r="AC688" s="228"/>
      <c r="AD688" s="228"/>
      <c r="AE688" s="228"/>
      <c r="AF688" s="228"/>
      <c r="AG688" s="228"/>
      <c r="AH688" s="228"/>
      <c r="AI688" s="228"/>
      <c r="AJ688" s="319"/>
      <c r="AK688" s="319"/>
      <c r="AL688" s="319"/>
      <c r="AM688" s="319"/>
      <c r="AN688" s="319"/>
      <c r="AO688" s="319"/>
      <c r="AP688" s="319"/>
      <c r="AQ688" s="319"/>
      <c r="AR688" s="319"/>
      <c r="AS688" s="319"/>
      <c r="AT688" s="319"/>
      <c r="AU688" s="319"/>
      <c r="AV688" s="319"/>
      <c r="AW688" s="319"/>
      <c r="AX688" s="243"/>
    </row>
    <row r="689" spans="1:50" s="220" customFormat="1" hidden="1" outlineLevel="1">
      <c r="A689" s="402">
        <v>16</v>
      </c>
      <c r="B689" s="260" t="s">
        <v>336</v>
      </c>
      <c r="C689" s="228" t="s">
        <v>313</v>
      </c>
      <c r="D689" s="232"/>
      <c r="E689" s="232"/>
      <c r="F689" s="232"/>
      <c r="G689" s="232"/>
      <c r="H689" s="232"/>
      <c r="I689" s="232"/>
      <c r="J689" s="232"/>
      <c r="K689" s="232"/>
      <c r="L689" s="232"/>
      <c r="M689" s="232"/>
      <c r="N689" s="232"/>
      <c r="O689" s="232"/>
      <c r="P689" s="232"/>
      <c r="Q689" s="232"/>
      <c r="R689" s="232"/>
      <c r="S689" s="232"/>
      <c r="T689" s="232"/>
      <c r="U689" s="232">
        <v>0</v>
      </c>
      <c r="V689" s="232"/>
      <c r="W689" s="232"/>
      <c r="X689" s="232"/>
      <c r="Y689" s="232"/>
      <c r="Z689" s="232"/>
      <c r="AA689" s="232"/>
      <c r="AB689" s="232"/>
      <c r="AC689" s="232"/>
      <c r="AD689" s="232"/>
      <c r="AE689" s="232"/>
      <c r="AF689" s="232"/>
      <c r="AG689" s="232"/>
      <c r="AH689" s="232"/>
      <c r="AI689" s="564"/>
      <c r="AJ689" s="317"/>
      <c r="AK689" s="317"/>
      <c r="AL689" s="317"/>
      <c r="AM689" s="317"/>
      <c r="AN689" s="317"/>
      <c r="AO689" s="317"/>
      <c r="AP689" s="317"/>
      <c r="AQ689" s="317"/>
      <c r="AR689" s="317"/>
      <c r="AS689" s="317"/>
      <c r="AT689" s="317"/>
      <c r="AU689" s="317"/>
      <c r="AV689" s="317"/>
      <c r="AW689" s="317"/>
      <c r="AX689" s="233">
        <f>SUM(AJ689:AW689)</f>
        <v>0</v>
      </c>
    </row>
    <row r="690" spans="1:50" s="220" customFormat="1" hidden="1" outlineLevel="1">
      <c r="A690" s="402"/>
      <c r="B690" s="231" t="s">
        <v>478</v>
      </c>
      <c r="C690" s="228" t="s">
        <v>315</v>
      </c>
      <c r="D690" s="232"/>
      <c r="E690" s="232"/>
      <c r="F690" s="232"/>
      <c r="G690" s="232"/>
      <c r="H690" s="232"/>
      <c r="I690" s="232"/>
      <c r="J690" s="232"/>
      <c r="K690" s="232"/>
      <c r="L690" s="232"/>
      <c r="M690" s="232"/>
      <c r="N690" s="232"/>
      <c r="O690" s="232"/>
      <c r="P690" s="232"/>
      <c r="Q690" s="232"/>
      <c r="R690" s="232"/>
      <c r="S690" s="232"/>
      <c r="T690" s="232"/>
      <c r="U690" s="232">
        <f>U689</f>
        <v>0</v>
      </c>
      <c r="V690" s="232"/>
      <c r="W690" s="232"/>
      <c r="X690" s="232"/>
      <c r="Y690" s="232"/>
      <c r="Z690" s="232"/>
      <c r="AA690" s="232"/>
      <c r="AB690" s="232"/>
      <c r="AC690" s="232"/>
      <c r="AD690" s="232"/>
      <c r="AE690" s="232"/>
      <c r="AF690" s="232"/>
      <c r="AG690" s="232"/>
      <c r="AH690" s="232"/>
      <c r="AI690" s="564"/>
      <c r="AJ690" s="318">
        <f>AJ689</f>
        <v>0</v>
      </c>
      <c r="AK690" s="318">
        <f t="shared" ref="AK690:AW690" si="1239">AK689</f>
        <v>0</v>
      </c>
      <c r="AL690" s="318">
        <f t="shared" si="1239"/>
        <v>0</v>
      </c>
      <c r="AM690" s="318">
        <f t="shared" si="1239"/>
        <v>0</v>
      </c>
      <c r="AN690" s="318">
        <f t="shared" si="1239"/>
        <v>0</v>
      </c>
      <c r="AO690" s="318">
        <f t="shared" si="1239"/>
        <v>0</v>
      </c>
      <c r="AP690" s="318">
        <f t="shared" si="1239"/>
        <v>0</v>
      </c>
      <c r="AQ690" s="318">
        <f t="shared" si="1239"/>
        <v>0</v>
      </c>
      <c r="AR690" s="318">
        <f t="shared" si="1239"/>
        <v>0</v>
      </c>
      <c r="AS690" s="318">
        <f t="shared" si="1239"/>
        <v>0</v>
      </c>
      <c r="AT690" s="318">
        <f t="shared" si="1239"/>
        <v>0</v>
      </c>
      <c r="AU690" s="318">
        <f t="shared" si="1239"/>
        <v>0</v>
      </c>
      <c r="AV690" s="318">
        <f t="shared" si="1239"/>
        <v>0</v>
      </c>
      <c r="AW690" s="318">
        <f t="shared" si="1239"/>
        <v>0</v>
      </c>
      <c r="AX690" s="234"/>
    </row>
    <row r="691" spans="1:50" s="220" customFormat="1" hidden="1" outlineLevel="1">
      <c r="A691" s="402"/>
      <c r="B691" s="260"/>
      <c r="C691" s="228"/>
      <c r="D691" s="228"/>
      <c r="E691" s="228"/>
      <c r="F691" s="228"/>
      <c r="G691" s="228"/>
      <c r="H691" s="228"/>
      <c r="I691" s="228"/>
      <c r="J691" s="228"/>
      <c r="K691" s="228"/>
      <c r="L691" s="228"/>
      <c r="M691" s="228"/>
      <c r="N691" s="228"/>
      <c r="O691" s="228"/>
      <c r="P691" s="228"/>
      <c r="Q691" s="228"/>
      <c r="R691" s="228"/>
      <c r="S691" s="228"/>
      <c r="T691" s="228"/>
      <c r="U691" s="228"/>
      <c r="V691" s="228"/>
      <c r="W691" s="228"/>
      <c r="X691" s="228"/>
      <c r="Y691" s="228"/>
      <c r="Z691" s="228"/>
      <c r="AA691" s="228"/>
      <c r="AB691" s="228"/>
      <c r="AC691" s="228"/>
      <c r="AD691" s="228"/>
      <c r="AE691" s="228"/>
      <c r="AF691" s="228"/>
      <c r="AG691" s="228"/>
      <c r="AH691" s="228"/>
      <c r="AI691" s="228"/>
      <c r="AJ691" s="319"/>
      <c r="AK691" s="319"/>
      <c r="AL691" s="319"/>
      <c r="AM691" s="319"/>
      <c r="AN691" s="319"/>
      <c r="AO691" s="319"/>
      <c r="AP691" s="323"/>
      <c r="AQ691" s="323"/>
      <c r="AR691" s="323"/>
      <c r="AS691" s="323"/>
      <c r="AT691" s="323"/>
      <c r="AU691" s="323"/>
      <c r="AV691" s="323"/>
      <c r="AW691" s="323"/>
      <c r="AX691" s="249"/>
    </row>
    <row r="692" spans="1:50" ht="15.75" hidden="1" outlineLevel="1">
      <c r="A692" s="402"/>
      <c r="B692" s="395" t="s">
        <v>337</v>
      </c>
      <c r="C692" s="256"/>
      <c r="D692" s="227"/>
      <c r="E692" s="226"/>
      <c r="F692" s="226"/>
      <c r="G692" s="226"/>
      <c r="H692" s="226"/>
      <c r="I692" s="226"/>
      <c r="J692" s="226"/>
      <c r="K692" s="226"/>
      <c r="L692" s="226"/>
      <c r="M692" s="226"/>
      <c r="N692" s="226"/>
      <c r="O692" s="226"/>
      <c r="P692" s="226"/>
      <c r="Q692" s="226"/>
      <c r="R692" s="226"/>
      <c r="S692" s="226"/>
      <c r="T692" s="226"/>
      <c r="U692" s="227"/>
      <c r="V692" s="226"/>
      <c r="W692" s="226"/>
      <c r="X692" s="226"/>
      <c r="Y692" s="226"/>
      <c r="Z692" s="226"/>
      <c r="AA692" s="226"/>
      <c r="AB692" s="226"/>
      <c r="AC692" s="226"/>
      <c r="AD692" s="226"/>
      <c r="AE692" s="226"/>
      <c r="AF692" s="226"/>
      <c r="AG692" s="226"/>
      <c r="AH692" s="226"/>
      <c r="AI692" s="226"/>
      <c r="AJ692" s="321"/>
      <c r="AK692" s="321"/>
      <c r="AL692" s="321"/>
      <c r="AM692" s="321"/>
      <c r="AN692" s="321"/>
      <c r="AO692" s="321"/>
      <c r="AP692" s="321"/>
      <c r="AQ692" s="321"/>
      <c r="AR692" s="321"/>
      <c r="AS692" s="321"/>
      <c r="AT692" s="321"/>
      <c r="AU692" s="321"/>
      <c r="AV692" s="321"/>
      <c r="AW692" s="321"/>
      <c r="AX692" s="229"/>
    </row>
    <row r="693" spans="1:50" hidden="1" outlineLevel="1">
      <c r="A693" s="402">
        <v>17</v>
      </c>
      <c r="B693" s="335" t="s">
        <v>338</v>
      </c>
      <c r="C693" s="228" t="s">
        <v>313</v>
      </c>
      <c r="D693" s="232"/>
      <c r="E693" s="232"/>
      <c r="F693" s="232"/>
      <c r="G693" s="232"/>
      <c r="H693" s="232"/>
      <c r="I693" s="232"/>
      <c r="J693" s="232"/>
      <c r="K693" s="232"/>
      <c r="L693" s="232"/>
      <c r="M693" s="232"/>
      <c r="N693" s="232"/>
      <c r="O693" s="232"/>
      <c r="P693" s="232"/>
      <c r="Q693" s="232"/>
      <c r="R693" s="232"/>
      <c r="S693" s="232"/>
      <c r="T693" s="232"/>
      <c r="U693" s="232">
        <v>12</v>
      </c>
      <c r="V693" s="232"/>
      <c r="W693" s="232"/>
      <c r="X693" s="232"/>
      <c r="Y693" s="232"/>
      <c r="Z693" s="232"/>
      <c r="AA693" s="232"/>
      <c r="AB693" s="232"/>
      <c r="AC693" s="232"/>
      <c r="AD693" s="232"/>
      <c r="AE693" s="232"/>
      <c r="AF693" s="232"/>
      <c r="AG693" s="232"/>
      <c r="AH693" s="232"/>
      <c r="AI693" s="564"/>
      <c r="AJ693" s="333"/>
      <c r="AK693" s="317"/>
      <c r="AL693" s="317"/>
      <c r="AM693" s="317"/>
      <c r="AN693" s="317"/>
      <c r="AO693" s="317"/>
      <c r="AP693" s="317"/>
      <c r="AQ693" s="322"/>
      <c r="AR693" s="322"/>
      <c r="AS693" s="322"/>
      <c r="AT693" s="322"/>
      <c r="AU693" s="322"/>
      <c r="AV693" s="322"/>
      <c r="AW693" s="322"/>
      <c r="AX693" s="233">
        <f>SUM(AJ693:AW693)</f>
        <v>0</v>
      </c>
    </row>
    <row r="694" spans="1:50" hidden="1" outlineLevel="1">
      <c r="A694" s="402"/>
      <c r="B694" s="231" t="s">
        <v>478</v>
      </c>
      <c r="C694" s="228" t="s">
        <v>315</v>
      </c>
      <c r="D694" s="232"/>
      <c r="E694" s="232"/>
      <c r="F694" s="232"/>
      <c r="G694" s="232"/>
      <c r="H694" s="232"/>
      <c r="I694" s="232"/>
      <c r="J694" s="232"/>
      <c r="K694" s="232"/>
      <c r="L694" s="232"/>
      <c r="M694" s="232"/>
      <c r="N694" s="232"/>
      <c r="O694" s="232"/>
      <c r="P694" s="232"/>
      <c r="Q694" s="232"/>
      <c r="R694" s="232"/>
      <c r="S694" s="232"/>
      <c r="T694" s="232"/>
      <c r="U694" s="232">
        <f>U693</f>
        <v>12</v>
      </c>
      <c r="V694" s="232"/>
      <c r="W694" s="232"/>
      <c r="X694" s="232"/>
      <c r="Y694" s="232"/>
      <c r="Z694" s="232"/>
      <c r="AA694" s="232"/>
      <c r="AB694" s="232"/>
      <c r="AC694" s="232"/>
      <c r="AD694" s="232"/>
      <c r="AE694" s="232"/>
      <c r="AF694" s="232"/>
      <c r="AG694" s="232"/>
      <c r="AH694" s="232"/>
      <c r="AI694" s="564"/>
      <c r="AJ694" s="318">
        <f>AJ693</f>
        <v>0</v>
      </c>
      <c r="AK694" s="318">
        <f t="shared" ref="AK694:AW694" si="1240">AK693</f>
        <v>0</v>
      </c>
      <c r="AL694" s="318">
        <f t="shared" si="1240"/>
        <v>0</v>
      </c>
      <c r="AM694" s="318">
        <f t="shared" si="1240"/>
        <v>0</v>
      </c>
      <c r="AN694" s="318">
        <f t="shared" si="1240"/>
        <v>0</v>
      </c>
      <c r="AO694" s="318">
        <f t="shared" si="1240"/>
        <v>0</v>
      </c>
      <c r="AP694" s="318">
        <f t="shared" si="1240"/>
        <v>0</v>
      </c>
      <c r="AQ694" s="318">
        <f t="shared" si="1240"/>
        <v>0</v>
      </c>
      <c r="AR694" s="318">
        <f t="shared" si="1240"/>
        <v>0</v>
      </c>
      <c r="AS694" s="318">
        <f t="shared" si="1240"/>
        <v>0</v>
      </c>
      <c r="AT694" s="318">
        <f t="shared" si="1240"/>
        <v>0</v>
      </c>
      <c r="AU694" s="318">
        <f t="shared" si="1240"/>
        <v>0</v>
      </c>
      <c r="AV694" s="318">
        <f t="shared" si="1240"/>
        <v>0</v>
      </c>
      <c r="AW694" s="318">
        <f t="shared" si="1240"/>
        <v>0</v>
      </c>
      <c r="AX694" s="243"/>
    </row>
    <row r="695" spans="1:50" hidden="1" outlineLevel="1">
      <c r="A695" s="402"/>
      <c r="B695" s="231"/>
      <c r="C695" s="228"/>
      <c r="D695" s="228"/>
      <c r="E695" s="228"/>
      <c r="F695" s="228"/>
      <c r="G695" s="228"/>
      <c r="H695" s="228"/>
      <c r="I695" s="228"/>
      <c r="J695" s="228"/>
      <c r="K695" s="228"/>
      <c r="L695" s="228"/>
      <c r="M695" s="228"/>
      <c r="N695" s="228"/>
      <c r="O695" s="228"/>
      <c r="P695" s="228"/>
      <c r="Q695" s="228"/>
      <c r="R695" s="228"/>
      <c r="S695" s="228"/>
      <c r="T695" s="228"/>
      <c r="U695" s="228"/>
      <c r="V695" s="228"/>
      <c r="W695" s="228"/>
      <c r="X695" s="228"/>
      <c r="Y695" s="228"/>
      <c r="Z695" s="228"/>
      <c r="AA695" s="228"/>
      <c r="AB695" s="228"/>
      <c r="AC695" s="228"/>
      <c r="AD695" s="228"/>
      <c r="AE695" s="228"/>
      <c r="AF695" s="228"/>
      <c r="AG695" s="228"/>
      <c r="AH695" s="228"/>
      <c r="AI695" s="228"/>
      <c r="AJ695" s="329"/>
      <c r="AK695" s="332"/>
      <c r="AL695" s="332"/>
      <c r="AM695" s="332"/>
      <c r="AN695" s="332"/>
      <c r="AO695" s="332"/>
      <c r="AP695" s="332"/>
      <c r="AQ695" s="332"/>
      <c r="AR695" s="332"/>
      <c r="AS695" s="332"/>
      <c r="AT695" s="332"/>
      <c r="AU695" s="332"/>
      <c r="AV695" s="332"/>
      <c r="AW695" s="332"/>
      <c r="AX695" s="243"/>
    </row>
    <row r="696" spans="1:50" hidden="1" outlineLevel="1">
      <c r="A696" s="402">
        <v>18</v>
      </c>
      <c r="B696" s="335" t="s">
        <v>339</v>
      </c>
      <c r="C696" s="228" t="s">
        <v>313</v>
      </c>
      <c r="D696" s="232"/>
      <c r="E696" s="232"/>
      <c r="F696" s="232"/>
      <c r="G696" s="232"/>
      <c r="H696" s="232"/>
      <c r="I696" s="232"/>
      <c r="J696" s="232"/>
      <c r="K696" s="232"/>
      <c r="L696" s="232"/>
      <c r="M696" s="232"/>
      <c r="N696" s="232"/>
      <c r="O696" s="232"/>
      <c r="P696" s="232"/>
      <c r="Q696" s="232"/>
      <c r="R696" s="232"/>
      <c r="S696" s="232"/>
      <c r="T696" s="232"/>
      <c r="U696" s="232">
        <v>12</v>
      </c>
      <c r="V696" s="232"/>
      <c r="W696" s="232"/>
      <c r="X696" s="232"/>
      <c r="Y696" s="232"/>
      <c r="Z696" s="232"/>
      <c r="AA696" s="232"/>
      <c r="AB696" s="232"/>
      <c r="AC696" s="232"/>
      <c r="AD696" s="232"/>
      <c r="AE696" s="232"/>
      <c r="AF696" s="232"/>
      <c r="AG696" s="232"/>
      <c r="AH696" s="232"/>
      <c r="AI696" s="564"/>
      <c r="AJ696" s="333"/>
      <c r="AK696" s="317"/>
      <c r="AL696" s="317"/>
      <c r="AM696" s="317"/>
      <c r="AN696" s="317"/>
      <c r="AO696" s="317"/>
      <c r="AP696" s="317"/>
      <c r="AQ696" s="322"/>
      <c r="AR696" s="322"/>
      <c r="AS696" s="322"/>
      <c r="AT696" s="322"/>
      <c r="AU696" s="322"/>
      <c r="AV696" s="322"/>
      <c r="AW696" s="322"/>
      <c r="AX696" s="233">
        <f>SUM(AJ696:AW696)</f>
        <v>0</v>
      </c>
    </row>
    <row r="697" spans="1:50" hidden="1" outlineLevel="1">
      <c r="A697" s="402"/>
      <c r="B697" s="231" t="s">
        <v>478</v>
      </c>
      <c r="C697" s="228" t="s">
        <v>315</v>
      </c>
      <c r="D697" s="232"/>
      <c r="E697" s="232"/>
      <c r="F697" s="232"/>
      <c r="G697" s="232"/>
      <c r="H697" s="232"/>
      <c r="I697" s="232"/>
      <c r="J697" s="232"/>
      <c r="K697" s="232"/>
      <c r="L697" s="232"/>
      <c r="M697" s="232"/>
      <c r="N697" s="232"/>
      <c r="O697" s="232"/>
      <c r="P697" s="232"/>
      <c r="Q697" s="232"/>
      <c r="R697" s="232"/>
      <c r="S697" s="232"/>
      <c r="T697" s="232"/>
      <c r="U697" s="232">
        <f>U696</f>
        <v>12</v>
      </c>
      <c r="V697" s="232"/>
      <c r="W697" s="232"/>
      <c r="X697" s="232"/>
      <c r="Y697" s="232"/>
      <c r="Z697" s="232"/>
      <c r="AA697" s="232"/>
      <c r="AB697" s="232"/>
      <c r="AC697" s="232"/>
      <c r="AD697" s="232"/>
      <c r="AE697" s="232"/>
      <c r="AF697" s="232"/>
      <c r="AG697" s="232"/>
      <c r="AH697" s="232"/>
      <c r="AI697" s="564"/>
      <c r="AJ697" s="318">
        <f>AJ696</f>
        <v>0</v>
      </c>
      <c r="AK697" s="318">
        <f t="shared" ref="AK697:AW697" si="1241">AK696</f>
        <v>0</v>
      </c>
      <c r="AL697" s="318">
        <f t="shared" si="1241"/>
        <v>0</v>
      </c>
      <c r="AM697" s="318">
        <f t="shared" si="1241"/>
        <v>0</v>
      </c>
      <c r="AN697" s="318">
        <f t="shared" si="1241"/>
        <v>0</v>
      </c>
      <c r="AO697" s="318">
        <f t="shared" si="1241"/>
        <v>0</v>
      </c>
      <c r="AP697" s="318">
        <f t="shared" si="1241"/>
        <v>0</v>
      </c>
      <c r="AQ697" s="318">
        <f t="shared" si="1241"/>
        <v>0</v>
      </c>
      <c r="AR697" s="318">
        <f t="shared" si="1241"/>
        <v>0</v>
      </c>
      <c r="AS697" s="318">
        <f t="shared" si="1241"/>
        <v>0</v>
      </c>
      <c r="AT697" s="318">
        <f t="shared" si="1241"/>
        <v>0</v>
      </c>
      <c r="AU697" s="318">
        <f t="shared" si="1241"/>
        <v>0</v>
      </c>
      <c r="AV697" s="318">
        <f t="shared" si="1241"/>
        <v>0</v>
      </c>
      <c r="AW697" s="318">
        <f t="shared" si="1241"/>
        <v>0</v>
      </c>
      <c r="AX697" s="243"/>
    </row>
    <row r="698" spans="1:50" hidden="1" outlineLevel="1">
      <c r="A698" s="402"/>
      <c r="B698" s="258"/>
      <c r="C698" s="228"/>
      <c r="D698" s="228"/>
      <c r="E698" s="228"/>
      <c r="F698" s="228"/>
      <c r="G698" s="228"/>
      <c r="H698" s="228"/>
      <c r="I698" s="228"/>
      <c r="J698" s="228"/>
      <c r="K698" s="228"/>
      <c r="L698" s="228"/>
      <c r="M698" s="228"/>
      <c r="N698" s="228"/>
      <c r="O698" s="228"/>
      <c r="P698" s="228"/>
      <c r="Q698" s="228"/>
      <c r="R698" s="228"/>
      <c r="S698" s="228"/>
      <c r="T698" s="228"/>
      <c r="U698" s="228"/>
      <c r="V698" s="228"/>
      <c r="W698" s="228"/>
      <c r="X698" s="228"/>
      <c r="Y698" s="228"/>
      <c r="Z698" s="228"/>
      <c r="AA698" s="228"/>
      <c r="AB698" s="228"/>
      <c r="AC698" s="228"/>
      <c r="AD698" s="228"/>
      <c r="AE698" s="228"/>
      <c r="AF698" s="228"/>
      <c r="AG698" s="228"/>
      <c r="AH698" s="228"/>
      <c r="AI698" s="228"/>
      <c r="AJ698" s="330"/>
      <c r="AK698" s="331"/>
      <c r="AL698" s="331"/>
      <c r="AM698" s="331"/>
      <c r="AN698" s="331"/>
      <c r="AO698" s="331"/>
      <c r="AP698" s="331"/>
      <c r="AQ698" s="331"/>
      <c r="AR698" s="331"/>
      <c r="AS698" s="331"/>
      <c r="AT698" s="331"/>
      <c r="AU698" s="331"/>
      <c r="AV698" s="331"/>
      <c r="AW698" s="331"/>
      <c r="AX698" s="234"/>
    </row>
    <row r="699" spans="1:50" hidden="1" outlineLevel="1">
      <c r="A699" s="402">
        <v>19</v>
      </c>
      <c r="B699" s="335" t="s">
        <v>340</v>
      </c>
      <c r="C699" s="228" t="s">
        <v>313</v>
      </c>
      <c r="D699" s="232"/>
      <c r="E699" s="232"/>
      <c r="F699" s="232"/>
      <c r="G699" s="232"/>
      <c r="H699" s="232"/>
      <c r="I699" s="232"/>
      <c r="J699" s="232"/>
      <c r="K699" s="232"/>
      <c r="L699" s="232"/>
      <c r="M699" s="232"/>
      <c r="N699" s="232"/>
      <c r="O699" s="232"/>
      <c r="P699" s="232"/>
      <c r="Q699" s="232"/>
      <c r="R699" s="232"/>
      <c r="S699" s="232"/>
      <c r="T699" s="232"/>
      <c r="U699" s="232">
        <v>12</v>
      </c>
      <c r="V699" s="232"/>
      <c r="W699" s="232"/>
      <c r="X699" s="232"/>
      <c r="Y699" s="232"/>
      <c r="Z699" s="232"/>
      <c r="AA699" s="232"/>
      <c r="AB699" s="232"/>
      <c r="AC699" s="232"/>
      <c r="AD699" s="232"/>
      <c r="AE699" s="232"/>
      <c r="AF699" s="232"/>
      <c r="AG699" s="232"/>
      <c r="AH699" s="232"/>
      <c r="AI699" s="564"/>
      <c r="AJ699" s="333"/>
      <c r="AK699" s="317"/>
      <c r="AL699" s="317"/>
      <c r="AM699" s="317"/>
      <c r="AN699" s="317"/>
      <c r="AO699" s="317"/>
      <c r="AP699" s="317"/>
      <c r="AQ699" s="322"/>
      <c r="AR699" s="322"/>
      <c r="AS699" s="322"/>
      <c r="AT699" s="322"/>
      <c r="AU699" s="322"/>
      <c r="AV699" s="322"/>
      <c r="AW699" s="322"/>
      <c r="AX699" s="233">
        <f>SUM(AJ699:AW699)</f>
        <v>0</v>
      </c>
    </row>
    <row r="700" spans="1:50" hidden="1" outlineLevel="1">
      <c r="A700" s="402"/>
      <c r="B700" s="231" t="s">
        <v>478</v>
      </c>
      <c r="C700" s="228" t="s">
        <v>315</v>
      </c>
      <c r="D700" s="232"/>
      <c r="E700" s="232"/>
      <c r="F700" s="232"/>
      <c r="G700" s="232"/>
      <c r="H700" s="232"/>
      <c r="I700" s="232"/>
      <c r="J700" s="232"/>
      <c r="K700" s="232"/>
      <c r="L700" s="232"/>
      <c r="M700" s="232"/>
      <c r="N700" s="232"/>
      <c r="O700" s="232"/>
      <c r="P700" s="232"/>
      <c r="Q700" s="232"/>
      <c r="R700" s="232"/>
      <c r="S700" s="232"/>
      <c r="T700" s="232"/>
      <c r="U700" s="232">
        <f>U699</f>
        <v>12</v>
      </c>
      <c r="V700" s="232"/>
      <c r="W700" s="232"/>
      <c r="X700" s="232"/>
      <c r="Y700" s="232"/>
      <c r="Z700" s="232"/>
      <c r="AA700" s="232"/>
      <c r="AB700" s="232"/>
      <c r="AC700" s="232"/>
      <c r="AD700" s="232"/>
      <c r="AE700" s="232"/>
      <c r="AF700" s="232"/>
      <c r="AG700" s="232"/>
      <c r="AH700" s="232"/>
      <c r="AI700" s="564"/>
      <c r="AJ700" s="318">
        <f>AJ699</f>
        <v>0</v>
      </c>
      <c r="AK700" s="318">
        <f t="shared" ref="AK700:AW700" si="1242">AK699</f>
        <v>0</v>
      </c>
      <c r="AL700" s="318">
        <f t="shared" si="1242"/>
        <v>0</v>
      </c>
      <c r="AM700" s="318">
        <f t="shared" si="1242"/>
        <v>0</v>
      </c>
      <c r="AN700" s="318">
        <f t="shared" si="1242"/>
        <v>0</v>
      </c>
      <c r="AO700" s="318">
        <f t="shared" si="1242"/>
        <v>0</v>
      </c>
      <c r="AP700" s="318">
        <f t="shared" si="1242"/>
        <v>0</v>
      </c>
      <c r="AQ700" s="318">
        <f t="shared" si="1242"/>
        <v>0</v>
      </c>
      <c r="AR700" s="318">
        <f t="shared" si="1242"/>
        <v>0</v>
      </c>
      <c r="AS700" s="318">
        <f t="shared" si="1242"/>
        <v>0</v>
      </c>
      <c r="AT700" s="318">
        <f t="shared" si="1242"/>
        <v>0</v>
      </c>
      <c r="AU700" s="318">
        <f t="shared" si="1242"/>
        <v>0</v>
      </c>
      <c r="AV700" s="318">
        <f t="shared" si="1242"/>
        <v>0</v>
      </c>
      <c r="AW700" s="318">
        <f t="shared" si="1242"/>
        <v>0</v>
      </c>
      <c r="AX700" s="234"/>
    </row>
    <row r="701" spans="1:50" hidden="1" outlineLevel="1">
      <c r="A701" s="402"/>
      <c r="B701" s="258"/>
      <c r="C701" s="228"/>
      <c r="D701" s="228"/>
      <c r="E701" s="228"/>
      <c r="F701" s="228"/>
      <c r="G701" s="228"/>
      <c r="H701" s="228"/>
      <c r="I701" s="228"/>
      <c r="J701" s="228"/>
      <c r="K701" s="228"/>
      <c r="L701" s="228"/>
      <c r="M701" s="228"/>
      <c r="N701" s="228"/>
      <c r="O701" s="228"/>
      <c r="P701" s="228"/>
      <c r="Q701" s="228"/>
      <c r="R701" s="228"/>
      <c r="S701" s="228"/>
      <c r="T701" s="228"/>
      <c r="U701" s="228"/>
      <c r="V701" s="228"/>
      <c r="W701" s="228"/>
      <c r="X701" s="228"/>
      <c r="Y701" s="228"/>
      <c r="Z701" s="228"/>
      <c r="AA701" s="228"/>
      <c r="AB701" s="228"/>
      <c r="AC701" s="228"/>
      <c r="AD701" s="228"/>
      <c r="AE701" s="228"/>
      <c r="AF701" s="228"/>
      <c r="AG701" s="228"/>
      <c r="AH701" s="228"/>
      <c r="AI701" s="228"/>
      <c r="AJ701" s="319"/>
      <c r="AK701" s="319"/>
      <c r="AL701" s="319"/>
      <c r="AM701" s="319"/>
      <c r="AN701" s="319"/>
      <c r="AO701" s="319"/>
      <c r="AP701" s="319"/>
      <c r="AQ701" s="319"/>
      <c r="AR701" s="319"/>
      <c r="AS701" s="319"/>
      <c r="AT701" s="319"/>
      <c r="AU701" s="319"/>
      <c r="AV701" s="319"/>
      <c r="AW701" s="319"/>
      <c r="AX701" s="243"/>
    </row>
    <row r="702" spans="1:50" hidden="1" outlineLevel="1">
      <c r="A702" s="402">
        <v>20</v>
      </c>
      <c r="B702" s="335" t="s">
        <v>341</v>
      </c>
      <c r="C702" s="228" t="s">
        <v>313</v>
      </c>
      <c r="D702" s="232"/>
      <c r="E702" s="232"/>
      <c r="F702" s="232"/>
      <c r="G702" s="232"/>
      <c r="H702" s="232"/>
      <c r="I702" s="232"/>
      <c r="J702" s="232"/>
      <c r="K702" s="232"/>
      <c r="L702" s="232"/>
      <c r="M702" s="232"/>
      <c r="N702" s="232"/>
      <c r="O702" s="232"/>
      <c r="P702" s="232"/>
      <c r="Q702" s="232"/>
      <c r="R702" s="232"/>
      <c r="S702" s="232"/>
      <c r="T702" s="232"/>
      <c r="U702" s="232">
        <v>12</v>
      </c>
      <c r="V702" s="232"/>
      <c r="W702" s="232"/>
      <c r="X702" s="232"/>
      <c r="Y702" s="232"/>
      <c r="Z702" s="232"/>
      <c r="AA702" s="232"/>
      <c r="AB702" s="232"/>
      <c r="AC702" s="232"/>
      <c r="AD702" s="232"/>
      <c r="AE702" s="232"/>
      <c r="AF702" s="232"/>
      <c r="AG702" s="232"/>
      <c r="AH702" s="232"/>
      <c r="AI702" s="564"/>
      <c r="AJ702" s="333"/>
      <c r="AK702" s="317"/>
      <c r="AL702" s="317"/>
      <c r="AM702" s="317"/>
      <c r="AN702" s="317"/>
      <c r="AO702" s="317"/>
      <c r="AP702" s="317"/>
      <c r="AQ702" s="322"/>
      <c r="AR702" s="322"/>
      <c r="AS702" s="322"/>
      <c r="AT702" s="322"/>
      <c r="AU702" s="322"/>
      <c r="AV702" s="322"/>
      <c r="AW702" s="322"/>
      <c r="AX702" s="233">
        <f>SUM(AJ702:AW702)</f>
        <v>0</v>
      </c>
    </row>
    <row r="703" spans="1:50" hidden="1" outlineLevel="1">
      <c r="A703" s="402"/>
      <c r="B703" s="231" t="s">
        <v>478</v>
      </c>
      <c r="C703" s="228" t="s">
        <v>315</v>
      </c>
      <c r="D703" s="232"/>
      <c r="E703" s="232"/>
      <c r="F703" s="232"/>
      <c r="G703" s="232"/>
      <c r="H703" s="232"/>
      <c r="I703" s="232"/>
      <c r="J703" s="232"/>
      <c r="K703" s="232"/>
      <c r="L703" s="232"/>
      <c r="M703" s="232"/>
      <c r="N703" s="232"/>
      <c r="O703" s="232"/>
      <c r="P703" s="232"/>
      <c r="Q703" s="232"/>
      <c r="R703" s="232"/>
      <c r="S703" s="232"/>
      <c r="T703" s="232"/>
      <c r="U703" s="232">
        <f>U702</f>
        <v>12</v>
      </c>
      <c r="V703" s="232"/>
      <c r="W703" s="232"/>
      <c r="X703" s="232"/>
      <c r="Y703" s="232"/>
      <c r="Z703" s="232"/>
      <c r="AA703" s="232"/>
      <c r="AB703" s="232"/>
      <c r="AC703" s="232"/>
      <c r="AD703" s="232"/>
      <c r="AE703" s="232"/>
      <c r="AF703" s="232"/>
      <c r="AG703" s="232"/>
      <c r="AH703" s="232"/>
      <c r="AI703" s="564"/>
      <c r="AJ703" s="318">
        <f>AJ702</f>
        <v>0</v>
      </c>
      <c r="AK703" s="318">
        <f t="shared" ref="AK703:AW703" si="1243">AK702</f>
        <v>0</v>
      </c>
      <c r="AL703" s="318">
        <f t="shared" si="1243"/>
        <v>0</v>
      </c>
      <c r="AM703" s="318">
        <f t="shared" si="1243"/>
        <v>0</v>
      </c>
      <c r="AN703" s="318">
        <f t="shared" si="1243"/>
        <v>0</v>
      </c>
      <c r="AO703" s="318">
        <f t="shared" si="1243"/>
        <v>0</v>
      </c>
      <c r="AP703" s="318">
        <f t="shared" si="1243"/>
        <v>0</v>
      </c>
      <c r="AQ703" s="318">
        <f t="shared" si="1243"/>
        <v>0</v>
      </c>
      <c r="AR703" s="318">
        <f t="shared" si="1243"/>
        <v>0</v>
      </c>
      <c r="AS703" s="318">
        <f t="shared" si="1243"/>
        <v>0</v>
      </c>
      <c r="AT703" s="318">
        <f t="shared" si="1243"/>
        <v>0</v>
      </c>
      <c r="AU703" s="318">
        <f t="shared" si="1243"/>
        <v>0</v>
      </c>
      <c r="AV703" s="318">
        <f t="shared" si="1243"/>
        <v>0</v>
      </c>
      <c r="AW703" s="318">
        <f t="shared" si="1243"/>
        <v>0</v>
      </c>
      <c r="AX703" s="243"/>
    </row>
    <row r="704" spans="1:50" ht="15.75" hidden="1" outlineLevel="1">
      <c r="A704" s="402"/>
      <c r="B704" s="259"/>
      <c r="C704" s="237"/>
      <c r="D704" s="228"/>
      <c r="E704" s="228"/>
      <c r="F704" s="228"/>
      <c r="G704" s="228"/>
      <c r="H704" s="228"/>
      <c r="I704" s="228"/>
      <c r="J704" s="228"/>
      <c r="K704" s="228"/>
      <c r="L704" s="228"/>
      <c r="M704" s="228"/>
      <c r="N704" s="228"/>
      <c r="O704" s="228"/>
      <c r="P704" s="228"/>
      <c r="Q704" s="228"/>
      <c r="R704" s="228"/>
      <c r="S704" s="228"/>
      <c r="T704" s="228"/>
      <c r="U704" s="237"/>
      <c r="V704" s="228"/>
      <c r="W704" s="228"/>
      <c r="X704" s="228"/>
      <c r="Y704" s="228"/>
      <c r="Z704" s="228"/>
      <c r="AA704" s="228"/>
      <c r="AB704" s="228"/>
      <c r="AC704" s="228"/>
      <c r="AD704" s="228"/>
      <c r="AE704" s="228"/>
      <c r="AF704" s="228"/>
      <c r="AG704" s="228"/>
      <c r="AH704" s="228"/>
      <c r="AI704" s="228"/>
      <c r="AJ704" s="319"/>
      <c r="AK704" s="319"/>
      <c r="AL704" s="319"/>
      <c r="AM704" s="319"/>
      <c r="AN704" s="319"/>
      <c r="AO704" s="319"/>
      <c r="AP704" s="319"/>
      <c r="AQ704" s="319"/>
      <c r="AR704" s="319"/>
      <c r="AS704" s="319"/>
      <c r="AT704" s="319"/>
      <c r="AU704" s="319"/>
      <c r="AV704" s="319"/>
      <c r="AW704" s="319"/>
      <c r="AX704" s="243"/>
    </row>
    <row r="705" spans="1:51" ht="15.75" outlineLevel="1">
      <c r="A705" s="402"/>
      <c r="B705" s="394" t="s">
        <v>342</v>
      </c>
      <c r="C705" s="228"/>
      <c r="D705" s="228"/>
      <c r="E705" s="228"/>
      <c r="F705" s="228"/>
      <c r="G705" s="228"/>
      <c r="H705" s="228"/>
      <c r="I705" s="228"/>
      <c r="J705" s="228"/>
      <c r="K705" s="228"/>
      <c r="L705" s="228"/>
      <c r="M705" s="228"/>
      <c r="N705" s="228"/>
      <c r="O705" s="228"/>
      <c r="P705" s="228"/>
      <c r="Q705" s="228"/>
      <c r="R705" s="228"/>
      <c r="S705" s="228"/>
      <c r="T705" s="228"/>
      <c r="U705" s="228"/>
      <c r="V705" s="228"/>
      <c r="W705" s="228"/>
      <c r="X705" s="228"/>
      <c r="Y705" s="228"/>
      <c r="Z705" s="228"/>
      <c r="AA705" s="228"/>
      <c r="AB705" s="228"/>
      <c r="AC705" s="228"/>
      <c r="AD705" s="228"/>
      <c r="AE705" s="228"/>
      <c r="AF705" s="228"/>
      <c r="AG705" s="228"/>
      <c r="AH705" s="228"/>
      <c r="AI705" s="228"/>
      <c r="AJ705" s="329"/>
      <c r="AK705" s="332"/>
      <c r="AL705" s="332"/>
      <c r="AM705" s="332"/>
      <c r="AN705" s="332"/>
      <c r="AO705" s="332"/>
      <c r="AP705" s="332"/>
      <c r="AQ705" s="332"/>
      <c r="AR705" s="332"/>
      <c r="AS705" s="332"/>
      <c r="AT705" s="332"/>
      <c r="AU705" s="332"/>
      <c r="AV705" s="332"/>
      <c r="AW705" s="332"/>
      <c r="AX705" s="243"/>
    </row>
    <row r="706" spans="1:51" ht="15.75" outlineLevel="1">
      <c r="A706" s="402"/>
      <c r="B706" s="383" t="s">
        <v>343</v>
      </c>
      <c r="C706" s="228"/>
      <c r="D706" s="228"/>
      <c r="E706" s="228"/>
      <c r="F706" s="228"/>
      <c r="G706" s="228"/>
      <c r="H706" s="228"/>
      <c r="I706" s="228"/>
      <c r="J706" s="228"/>
      <c r="K706" s="228"/>
      <c r="L706" s="228"/>
      <c r="M706" s="228"/>
      <c r="N706" s="228"/>
      <c r="O706" s="228"/>
      <c r="P706" s="228"/>
      <c r="Q706" s="228"/>
      <c r="R706" s="228"/>
      <c r="S706" s="228"/>
      <c r="T706" s="228"/>
      <c r="U706" s="228"/>
      <c r="V706" s="228"/>
      <c r="W706" s="228"/>
      <c r="X706" s="228"/>
      <c r="Y706" s="228"/>
      <c r="Z706" s="228"/>
      <c r="AA706" s="228"/>
      <c r="AB706" s="228"/>
      <c r="AC706" s="228"/>
      <c r="AD706" s="228"/>
      <c r="AE706" s="228"/>
      <c r="AF706" s="228"/>
      <c r="AG706" s="228"/>
      <c r="AH706" s="228"/>
      <c r="AI706" s="228"/>
      <c r="AJ706" s="329"/>
      <c r="AK706" s="332"/>
      <c r="AL706" s="332"/>
      <c r="AM706" s="332"/>
      <c r="AN706" s="332"/>
      <c r="AO706" s="332"/>
      <c r="AP706" s="332"/>
      <c r="AQ706" s="332"/>
      <c r="AR706" s="332"/>
      <c r="AS706" s="332"/>
      <c r="AT706" s="332"/>
      <c r="AU706" s="332"/>
      <c r="AV706" s="332"/>
      <c r="AW706" s="332"/>
      <c r="AX706" s="243"/>
    </row>
    <row r="707" spans="1:51" outlineLevel="1">
      <c r="A707" s="402">
        <v>21</v>
      </c>
      <c r="B707" s="790" t="s">
        <v>440</v>
      </c>
      <c r="C707" s="274" t="s">
        <v>354</v>
      </c>
      <c r="D707" s="232">
        <v>4532113.5704309829</v>
      </c>
      <c r="E707" s="232">
        <f>(D707+F707)/2</f>
        <v>4513485.1329109585</v>
      </c>
      <c r="F707" s="232">
        <v>4494856.6953909341</v>
      </c>
      <c r="G707" s="232">
        <f t="shared" ref="G707:Q707" si="1244">G498/F498*F707</f>
        <v>4494856.6953909341</v>
      </c>
      <c r="H707" s="232">
        <f t="shared" si="1244"/>
        <v>4494856.6953909341</v>
      </c>
      <c r="I707" s="232">
        <f t="shared" si="1244"/>
        <v>4494856.6953909341</v>
      </c>
      <c r="J707" s="232">
        <f t="shared" si="1244"/>
        <v>4494856.6953909341</v>
      </c>
      <c r="K707" s="232">
        <f t="shared" si="1244"/>
        <v>4494769.820369021</v>
      </c>
      <c r="L707" s="232">
        <f t="shared" si="1244"/>
        <v>4494769.820369021</v>
      </c>
      <c r="M707" s="232">
        <f t="shared" si="1244"/>
        <v>4494769.820369021</v>
      </c>
      <c r="N707" s="232">
        <f t="shared" si="1244"/>
        <v>4412937.6586812371</v>
      </c>
      <c r="O707" s="232">
        <f t="shared" si="1244"/>
        <v>4405245.6972816382</v>
      </c>
      <c r="P707" s="232">
        <f t="shared" si="1244"/>
        <v>4405245.6972816382</v>
      </c>
      <c r="Q707" s="232">
        <f t="shared" si="1244"/>
        <v>3719635.6552627115</v>
      </c>
      <c r="R707" s="564"/>
      <c r="S707" s="564"/>
      <c r="T707" s="564"/>
      <c r="V707" s="232"/>
      <c r="W707" s="232"/>
      <c r="X707" s="232"/>
      <c r="Y707" s="232"/>
      <c r="Z707" s="232"/>
      <c r="AA707" s="232"/>
      <c r="AB707" s="232"/>
      <c r="AC707" s="232"/>
      <c r="AD707" s="232"/>
      <c r="AE707" s="232"/>
      <c r="AF707" s="232"/>
      <c r="AG707" s="232"/>
      <c r="AH707" s="232"/>
      <c r="AI707" s="232"/>
      <c r="AJ707" s="317">
        <v>1</v>
      </c>
      <c r="AK707" s="317"/>
      <c r="AL707" s="317"/>
      <c r="AM707" s="317"/>
      <c r="AN707" s="317"/>
      <c r="AO707" s="317"/>
      <c r="AP707" s="317"/>
      <c r="AQ707" s="317"/>
      <c r="AR707" s="317"/>
      <c r="AS707" s="317"/>
      <c r="AT707" s="317"/>
      <c r="AU707" s="317"/>
      <c r="AV707" s="317"/>
      <c r="AW707" s="317"/>
      <c r="AX707" s="233">
        <f>SUM(AJ707:AW707)</f>
        <v>1</v>
      </c>
      <c r="AY707" s="1055">
        <f t="shared" ref="AY707:AY770" si="1245">SUM(AJ707:AW707)</f>
        <v>1</v>
      </c>
    </row>
    <row r="708" spans="1:51" outlineLevel="1">
      <c r="A708" s="402"/>
      <c r="B708" s="231" t="s">
        <v>478</v>
      </c>
      <c r="C708" s="228" t="s">
        <v>315</v>
      </c>
      <c r="D708" s="232"/>
      <c r="E708" s="232"/>
      <c r="F708" s="232"/>
      <c r="G708" s="232"/>
      <c r="H708" s="232"/>
      <c r="I708" s="232"/>
      <c r="J708" s="232"/>
      <c r="K708" s="232"/>
      <c r="L708" s="232"/>
      <c r="M708" s="232"/>
      <c r="N708" s="232"/>
      <c r="O708" s="232"/>
      <c r="P708" s="232"/>
      <c r="Q708" s="232"/>
      <c r="R708" s="564"/>
      <c r="S708" s="564"/>
      <c r="T708" s="564"/>
      <c r="V708" s="232"/>
      <c r="W708" s="232"/>
      <c r="X708" s="232"/>
      <c r="Y708" s="232"/>
      <c r="Z708" s="232"/>
      <c r="AA708" s="232"/>
      <c r="AB708" s="232"/>
      <c r="AC708" s="232"/>
      <c r="AD708" s="232"/>
      <c r="AE708" s="232"/>
      <c r="AF708" s="232"/>
      <c r="AG708" s="232"/>
      <c r="AH708" s="232"/>
      <c r="AI708" s="232"/>
      <c r="AJ708" s="318">
        <f>AJ707</f>
        <v>1</v>
      </c>
      <c r="AK708" s="318">
        <f t="shared" ref="AK708:AW708" si="1246">AK707</f>
        <v>0</v>
      </c>
      <c r="AL708" s="318">
        <f t="shared" si="1246"/>
        <v>0</v>
      </c>
      <c r="AM708" s="318">
        <f t="shared" si="1246"/>
        <v>0</v>
      </c>
      <c r="AN708" s="318">
        <f t="shared" si="1246"/>
        <v>0</v>
      </c>
      <c r="AO708" s="318">
        <f t="shared" si="1246"/>
        <v>0</v>
      </c>
      <c r="AP708" s="318">
        <f t="shared" si="1246"/>
        <v>0</v>
      </c>
      <c r="AQ708" s="318">
        <f t="shared" si="1246"/>
        <v>0</v>
      </c>
      <c r="AR708" s="318">
        <f t="shared" si="1246"/>
        <v>0</v>
      </c>
      <c r="AS708" s="318">
        <f t="shared" si="1246"/>
        <v>0</v>
      </c>
      <c r="AT708" s="318">
        <f t="shared" si="1246"/>
        <v>0</v>
      </c>
      <c r="AU708" s="318">
        <f t="shared" si="1246"/>
        <v>0</v>
      </c>
      <c r="AV708" s="318">
        <f t="shared" si="1246"/>
        <v>0</v>
      </c>
      <c r="AW708" s="318">
        <f t="shared" si="1246"/>
        <v>0</v>
      </c>
      <c r="AX708" s="243"/>
      <c r="AY708" s="1055">
        <f t="shared" si="1245"/>
        <v>1</v>
      </c>
    </row>
    <row r="709" spans="1:51" outlineLevel="1">
      <c r="A709" s="402"/>
      <c r="B709" s="338"/>
      <c r="C709" s="228"/>
      <c r="D709" s="228"/>
      <c r="E709" s="228"/>
      <c r="F709" s="228"/>
      <c r="G709" s="228"/>
      <c r="H709" s="228"/>
      <c r="I709" s="228"/>
      <c r="J709" s="228"/>
      <c r="K709" s="228"/>
      <c r="L709" s="228"/>
      <c r="M709" s="228"/>
      <c r="N709" s="228"/>
      <c r="O709" s="228"/>
      <c r="P709" s="228"/>
      <c r="Q709" s="228"/>
      <c r="R709" s="228"/>
      <c r="S709" s="228"/>
      <c r="T709" s="228"/>
      <c r="U709" s="228"/>
      <c r="V709" s="228"/>
      <c r="W709" s="228"/>
      <c r="X709" s="228"/>
      <c r="Y709" s="228"/>
      <c r="Z709" s="228"/>
      <c r="AA709" s="228"/>
      <c r="AB709" s="329"/>
      <c r="AC709" s="332"/>
      <c r="AD709" s="332"/>
      <c r="AE709" s="332"/>
      <c r="AF709" s="332"/>
      <c r="AG709" s="332"/>
      <c r="AH709" s="332"/>
      <c r="AI709" s="332"/>
      <c r="AJ709" s="332"/>
      <c r="AK709" s="332"/>
      <c r="AL709" s="332"/>
      <c r="AM709" s="332"/>
      <c r="AN709" s="332"/>
      <c r="AO709" s="332"/>
      <c r="AP709" s="243"/>
      <c r="AQ709" s="332"/>
      <c r="AR709" s="332"/>
      <c r="AS709" s="332"/>
      <c r="AT709" s="332"/>
      <c r="AU709" s="332"/>
      <c r="AV709" s="332"/>
      <c r="AW709" s="332"/>
      <c r="AX709" s="243"/>
      <c r="AY709" s="1055">
        <f t="shared" si="1245"/>
        <v>0</v>
      </c>
    </row>
    <row r="710" spans="1:51" outlineLevel="1">
      <c r="A710" s="402">
        <v>22</v>
      </c>
      <c r="B710" s="335" t="s">
        <v>345</v>
      </c>
      <c r="C710" s="274" t="s">
        <v>354</v>
      </c>
      <c r="D710" s="232">
        <v>928611.05992649973</v>
      </c>
      <c r="E710" s="232">
        <f>(D710+F710)/2</f>
        <v>928611.05992649973</v>
      </c>
      <c r="F710" s="232">
        <v>928611.05992649973</v>
      </c>
      <c r="G710" s="232">
        <f t="shared" ref="G710:Q710" si="1247">G495/F495*F710</f>
        <v>928611.05992649973</v>
      </c>
      <c r="H710" s="232">
        <f t="shared" si="1247"/>
        <v>928611.05992649973</v>
      </c>
      <c r="I710" s="232">
        <f t="shared" si="1247"/>
        <v>928611.05992649973</v>
      </c>
      <c r="J710" s="232">
        <f t="shared" si="1247"/>
        <v>928611.05992649973</v>
      </c>
      <c r="K710" s="232">
        <f t="shared" si="1247"/>
        <v>928611.05992649973</v>
      </c>
      <c r="L710" s="232">
        <f t="shared" si="1247"/>
        <v>928611.05992649973</v>
      </c>
      <c r="M710" s="232">
        <f t="shared" si="1247"/>
        <v>928611.05992649973</v>
      </c>
      <c r="N710" s="232">
        <f t="shared" si="1247"/>
        <v>928611.05992649973</v>
      </c>
      <c r="O710" s="232">
        <f t="shared" si="1247"/>
        <v>928611.05992649973</v>
      </c>
      <c r="P710" s="232">
        <f t="shared" si="1247"/>
        <v>928611.05992649973</v>
      </c>
      <c r="Q710" s="232">
        <f t="shared" si="1247"/>
        <v>928611.05992649973</v>
      </c>
      <c r="R710" s="564"/>
      <c r="S710" s="564"/>
      <c r="T710" s="564"/>
      <c r="U710" s="228"/>
      <c r="V710" s="232"/>
      <c r="W710" s="232"/>
      <c r="X710" s="232"/>
      <c r="Y710" s="232"/>
      <c r="Z710" s="232"/>
      <c r="AA710" s="232"/>
      <c r="AB710" s="232"/>
      <c r="AC710" s="232"/>
      <c r="AD710" s="232"/>
      <c r="AE710" s="232"/>
      <c r="AF710" s="232"/>
      <c r="AG710" s="232"/>
      <c r="AH710" s="232"/>
      <c r="AI710" s="232"/>
      <c r="AJ710" s="317">
        <v>1</v>
      </c>
      <c r="AK710" s="317"/>
      <c r="AL710" s="317"/>
      <c r="AM710" s="317"/>
      <c r="AN710" s="317"/>
      <c r="AO710" s="317"/>
      <c r="AP710" s="317"/>
      <c r="AQ710" s="317"/>
      <c r="AR710" s="317"/>
      <c r="AS710" s="317"/>
      <c r="AT710" s="317"/>
      <c r="AU710" s="317"/>
      <c r="AV710" s="317"/>
      <c r="AW710" s="317"/>
      <c r="AX710" s="233">
        <f>SUM(AJ710:AW710)</f>
        <v>1</v>
      </c>
      <c r="AY710" s="1055">
        <f t="shared" si="1245"/>
        <v>1</v>
      </c>
    </row>
    <row r="711" spans="1:51" outlineLevel="1">
      <c r="A711" s="402"/>
      <c r="B711" s="231" t="s">
        <v>478</v>
      </c>
      <c r="C711" s="228" t="s">
        <v>315</v>
      </c>
      <c r="D711" s="232"/>
      <c r="E711" s="232"/>
      <c r="F711" s="232"/>
      <c r="G711" s="232"/>
      <c r="H711" s="232"/>
      <c r="I711" s="232"/>
      <c r="J711" s="232"/>
      <c r="K711" s="232"/>
      <c r="L711" s="232"/>
      <c r="M711" s="232"/>
      <c r="N711" s="232"/>
      <c r="O711" s="232"/>
      <c r="P711" s="232"/>
      <c r="Q711" s="232"/>
      <c r="R711" s="564"/>
      <c r="S711" s="564"/>
      <c r="T711" s="564"/>
      <c r="U711" s="228"/>
      <c r="V711" s="232"/>
      <c r="W711" s="232"/>
      <c r="X711" s="232"/>
      <c r="Y711" s="232"/>
      <c r="Z711" s="232"/>
      <c r="AA711" s="232"/>
      <c r="AB711" s="232"/>
      <c r="AC711" s="232"/>
      <c r="AD711" s="232"/>
      <c r="AE711" s="232"/>
      <c r="AF711" s="232"/>
      <c r="AG711" s="232"/>
      <c r="AH711" s="232"/>
      <c r="AI711" s="232"/>
      <c r="AJ711" s="318">
        <f>AJ710</f>
        <v>1</v>
      </c>
      <c r="AK711" s="318">
        <f t="shared" ref="AK711:AW711" si="1248">AK710</f>
        <v>0</v>
      </c>
      <c r="AL711" s="318">
        <f t="shared" si="1248"/>
        <v>0</v>
      </c>
      <c r="AM711" s="318">
        <f t="shared" si="1248"/>
        <v>0</v>
      </c>
      <c r="AN711" s="318">
        <f t="shared" si="1248"/>
        <v>0</v>
      </c>
      <c r="AO711" s="318">
        <f t="shared" si="1248"/>
        <v>0</v>
      </c>
      <c r="AP711" s="318">
        <f t="shared" si="1248"/>
        <v>0</v>
      </c>
      <c r="AQ711" s="318">
        <f t="shared" si="1248"/>
        <v>0</v>
      </c>
      <c r="AR711" s="318">
        <f t="shared" si="1248"/>
        <v>0</v>
      </c>
      <c r="AS711" s="318">
        <f t="shared" si="1248"/>
        <v>0</v>
      </c>
      <c r="AT711" s="318">
        <f t="shared" si="1248"/>
        <v>0</v>
      </c>
      <c r="AU711" s="318">
        <f t="shared" si="1248"/>
        <v>0</v>
      </c>
      <c r="AV711" s="318">
        <f t="shared" si="1248"/>
        <v>0</v>
      </c>
      <c r="AW711" s="318">
        <f t="shared" si="1248"/>
        <v>0</v>
      </c>
      <c r="AX711" s="243"/>
      <c r="AY711" s="1055">
        <f t="shared" si="1245"/>
        <v>1</v>
      </c>
    </row>
    <row r="712" spans="1:51" outlineLevel="1">
      <c r="A712" s="402"/>
      <c r="B712" s="231"/>
      <c r="C712" s="228"/>
      <c r="D712" s="228"/>
      <c r="E712" s="228"/>
      <c r="F712" s="228"/>
      <c r="G712" s="228"/>
      <c r="H712" s="228"/>
      <c r="I712" s="228"/>
      <c r="J712" s="228"/>
      <c r="K712" s="228"/>
      <c r="L712" s="228"/>
      <c r="M712" s="228"/>
      <c r="N712" s="228"/>
      <c r="O712" s="228"/>
      <c r="P712" s="228"/>
      <c r="Q712" s="228"/>
      <c r="R712" s="228"/>
      <c r="S712" s="228"/>
      <c r="T712" s="228"/>
      <c r="U712" s="228"/>
      <c r="V712" s="228"/>
      <c r="W712" s="228"/>
      <c r="X712" s="228"/>
      <c r="Y712" s="228"/>
      <c r="Z712" s="228"/>
      <c r="AA712" s="228"/>
      <c r="AB712" s="228"/>
      <c r="AC712" s="228"/>
      <c r="AD712" s="228"/>
      <c r="AE712" s="228"/>
      <c r="AF712" s="228"/>
      <c r="AG712" s="228"/>
      <c r="AH712" s="228"/>
      <c r="AI712" s="228"/>
      <c r="AJ712" s="329"/>
      <c r="AK712" s="332"/>
      <c r="AL712" s="332"/>
      <c r="AM712" s="332"/>
      <c r="AN712" s="332"/>
      <c r="AO712" s="332"/>
      <c r="AP712" s="332"/>
      <c r="AQ712" s="332"/>
      <c r="AR712" s="332"/>
      <c r="AS712" s="332"/>
      <c r="AT712" s="332"/>
      <c r="AU712" s="332"/>
      <c r="AV712" s="332"/>
      <c r="AW712" s="332"/>
      <c r="AX712" s="243"/>
      <c r="AY712" s="1055">
        <f t="shared" si="1245"/>
        <v>0</v>
      </c>
    </row>
    <row r="713" spans="1:51" outlineLevel="1">
      <c r="A713" s="402">
        <v>23</v>
      </c>
      <c r="B713" s="335" t="s">
        <v>346</v>
      </c>
      <c r="C713" s="274" t="s">
        <v>354</v>
      </c>
      <c r="D713" s="232">
        <v>449870.1466945475</v>
      </c>
      <c r="E713" s="232">
        <f>(D713+F713)/2</f>
        <v>449870.1466945475</v>
      </c>
      <c r="F713" s="232">
        <v>449870.1466945475</v>
      </c>
      <c r="G713" s="232">
        <v>449870.1466945475</v>
      </c>
      <c r="H713" s="232">
        <v>449870.1466945475</v>
      </c>
      <c r="I713" s="232">
        <v>449870.1466945475</v>
      </c>
      <c r="J713" s="232">
        <v>449870.1466945475</v>
      </c>
      <c r="K713" s="232">
        <v>449870.1466945475</v>
      </c>
      <c r="L713" s="232">
        <v>449870.1466945475</v>
      </c>
      <c r="M713" s="232">
        <v>449870.1466945475</v>
      </c>
      <c r="N713" s="232">
        <v>449870.1466945475</v>
      </c>
      <c r="O713" s="232">
        <v>449870.1466945475</v>
      </c>
      <c r="P713" s="232">
        <v>448007.33035212703</v>
      </c>
      <c r="Q713" s="232">
        <v>448007.33035212703</v>
      </c>
      <c r="R713" s="564"/>
      <c r="S713" s="564"/>
      <c r="T713" s="564"/>
      <c r="U713" s="228"/>
      <c r="V713" s="232"/>
      <c r="W713" s="232"/>
      <c r="X713" s="232"/>
      <c r="Y713" s="232"/>
      <c r="Z713" s="232"/>
      <c r="AA713" s="232"/>
      <c r="AB713" s="232"/>
      <c r="AC713" s="232"/>
      <c r="AD713" s="232"/>
      <c r="AE713" s="232"/>
      <c r="AF713" s="232"/>
      <c r="AG713" s="232"/>
      <c r="AH713" s="232"/>
      <c r="AI713" s="232"/>
      <c r="AJ713" s="317">
        <v>1</v>
      </c>
      <c r="AK713" s="317"/>
      <c r="AL713" s="317"/>
      <c r="AM713" s="317"/>
      <c r="AN713" s="317"/>
      <c r="AO713" s="317"/>
      <c r="AP713" s="317"/>
      <c r="AQ713" s="317"/>
      <c r="AR713" s="317"/>
      <c r="AS713" s="317"/>
      <c r="AT713" s="317"/>
      <c r="AU713" s="317"/>
      <c r="AV713" s="317"/>
      <c r="AW713" s="317"/>
      <c r="AX713" s="233">
        <f>SUM(AJ713:AW713)</f>
        <v>1</v>
      </c>
      <c r="AY713" s="1055">
        <f t="shared" si="1245"/>
        <v>1</v>
      </c>
    </row>
    <row r="714" spans="1:51" outlineLevel="1">
      <c r="A714" s="402"/>
      <c r="B714" s="231" t="s">
        <v>478</v>
      </c>
      <c r="C714" s="228" t="s">
        <v>315</v>
      </c>
      <c r="D714" s="232"/>
      <c r="E714" s="232"/>
      <c r="F714" s="232"/>
      <c r="G714" s="232"/>
      <c r="H714" s="232"/>
      <c r="I714" s="232"/>
      <c r="J714" s="232"/>
      <c r="K714" s="232"/>
      <c r="L714" s="232"/>
      <c r="M714" s="232"/>
      <c r="N714" s="232"/>
      <c r="O714" s="232"/>
      <c r="P714" s="232"/>
      <c r="Q714" s="232"/>
      <c r="R714" s="564"/>
      <c r="S714" s="564"/>
      <c r="T714" s="564"/>
      <c r="U714" s="228"/>
      <c r="V714" s="232"/>
      <c r="W714" s="232"/>
      <c r="X714" s="232"/>
      <c r="Y714" s="232"/>
      <c r="Z714" s="232"/>
      <c r="AA714" s="232"/>
      <c r="AB714" s="232"/>
      <c r="AC714" s="232"/>
      <c r="AD714" s="232"/>
      <c r="AE714" s="232"/>
      <c r="AF714" s="232"/>
      <c r="AG714" s="232"/>
      <c r="AH714" s="232"/>
      <c r="AI714" s="232"/>
      <c r="AJ714" s="318">
        <f>AJ713</f>
        <v>1</v>
      </c>
      <c r="AK714" s="318">
        <f t="shared" ref="AK714:AW714" si="1249">AK713</f>
        <v>0</v>
      </c>
      <c r="AL714" s="318">
        <f t="shared" si="1249"/>
        <v>0</v>
      </c>
      <c r="AM714" s="318">
        <f t="shared" si="1249"/>
        <v>0</v>
      </c>
      <c r="AN714" s="318">
        <f t="shared" si="1249"/>
        <v>0</v>
      </c>
      <c r="AO714" s="318">
        <f t="shared" si="1249"/>
        <v>0</v>
      </c>
      <c r="AP714" s="318">
        <f t="shared" si="1249"/>
        <v>0</v>
      </c>
      <c r="AQ714" s="318">
        <f t="shared" si="1249"/>
        <v>0</v>
      </c>
      <c r="AR714" s="318">
        <f t="shared" si="1249"/>
        <v>0</v>
      </c>
      <c r="AS714" s="318">
        <f t="shared" si="1249"/>
        <v>0</v>
      </c>
      <c r="AT714" s="318">
        <f t="shared" si="1249"/>
        <v>0</v>
      </c>
      <c r="AU714" s="318">
        <f t="shared" si="1249"/>
        <v>0</v>
      </c>
      <c r="AV714" s="318">
        <f t="shared" si="1249"/>
        <v>0</v>
      </c>
      <c r="AW714" s="318">
        <f t="shared" si="1249"/>
        <v>0</v>
      </c>
      <c r="AX714" s="243"/>
      <c r="AY714" s="1055">
        <f t="shared" si="1245"/>
        <v>1</v>
      </c>
    </row>
    <row r="715" spans="1:51" outlineLevel="1">
      <c r="A715" s="402"/>
      <c r="B715" s="337"/>
      <c r="C715" s="228"/>
      <c r="D715" s="228"/>
      <c r="E715" s="228"/>
      <c r="F715" s="228"/>
      <c r="G715" s="228"/>
      <c r="H715" s="228"/>
      <c r="I715" s="228"/>
      <c r="J715" s="228"/>
      <c r="K715" s="228"/>
      <c r="L715" s="228"/>
      <c r="M715" s="228"/>
      <c r="N715" s="228"/>
      <c r="O715" s="228"/>
      <c r="P715" s="228"/>
      <c r="Q715" s="228"/>
      <c r="R715" s="228"/>
      <c r="S715" s="228"/>
      <c r="T715" s="228"/>
      <c r="U715" s="228"/>
      <c r="V715" s="228"/>
      <c r="W715" s="228"/>
      <c r="X715" s="228"/>
      <c r="Y715" s="228"/>
      <c r="Z715" s="228"/>
      <c r="AA715" s="228"/>
      <c r="AB715" s="228"/>
      <c r="AC715" s="228"/>
      <c r="AD715" s="228"/>
      <c r="AE715" s="228"/>
      <c r="AF715" s="228"/>
      <c r="AG715" s="228"/>
      <c r="AH715" s="228"/>
      <c r="AI715" s="228"/>
      <c r="AJ715" s="329"/>
      <c r="AK715" s="332"/>
      <c r="AL715" s="332"/>
      <c r="AM715" s="332"/>
      <c r="AN715" s="332"/>
      <c r="AO715" s="332"/>
      <c r="AP715" s="332"/>
      <c r="AQ715" s="332"/>
      <c r="AR715" s="332"/>
      <c r="AS715" s="332"/>
      <c r="AT715" s="332"/>
      <c r="AU715" s="332"/>
      <c r="AV715" s="332"/>
      <c r="AW715" s="332"/>
      <c r="AX715" s="243"/>
      <c r="AY715" s="1055">
        <f t="shared" si="1245"/>
        <v>0</v>
      </c>
    </row>
    <row r="716" spans="1:51" outlineLevel="1">
      <c r="A716" s="402">
        <v>24</v>
      </c>
      <c r="B716" s="335" t="s">
        <v>347</v>
      </c>
      <c r="C716" s="274" t="s">
        <v>354</v>
      </c>
      <c r="D716" s="232"/>
      <c r="E716" s="232"/>
      <c r="F716" s="232"/>
      <c r="G716" s="232"/>
      <c r="H716" s="232"/>
      <c r="I716" s="232"/>
      <c r="J716" s="232"/>
      <c r="K716" s="232"/>
      <c r="L716" s="232"/>
      <c r="M716" s="232"/>
      <c r="N716" s="232"/>
      <c r="O716" s="232"/>
      <c r="P716" s="232"/>
      <c r="Q716" s="232"/>
      <c r="R716" s="564"/>
      <c r="S716" s="564"/>
      <c r="T716" s="564"/>
      <c r="U716" s="228"/>
      <c r="V716" s="232"/>
      <c r="W716" s="232"/>
      <c r="X716" s="232"/>
      <c r="Y716" s="232"/>
      <c r="Z716" s="232"/>
      <c r="AA716" s="232"/>
      <c r="AB716" s="232"/>
      <c r="AC716" s="232"/>
      <c r="AD716" s="232"/>
      <c r="AE716" s="232"/>
      <c r="AF716" s="232"/>
      <c r="AG716" s="232"/>
      <c r="AH716" s="232"/>
      <c r="AI716" s="232"/>
      <c r="AJ716" s="317">
        <v>1</v>
      </c>
      <c r="AK716" s="317"/>
      <c r="AL716" s="317"/>
      <c r="AM716" s="317"/>
      <c r="AN716" s="317"/>
      <c r="AO716" s="317"/>
      <c r="AP716" s="317"/>
      <c r="AQ716" s="317"/>
      <c r="AR716" s="317"/>
      <c r="AS716" s="317"/>
      <c r="AT716" s="317"/>
      <c r="AU716" s="317"/>
      <c r="AV716" s="317"/>
      <c r="AW716" s="317"/>
      <c r="AX716" s="233">
        <f>SUM(AJ716:AW716)</f>
        <v>1</v>
      </c>
      <c r="AY716" s="1055">
        <f t="shared" si="1245"/>
        <v>1</v>
      </c>
    </row>
    <row r="717" spans="1:51" outlineLevel="1">
      <c r="A717" s="402"/>
      <c r="B717" s="231" t="s">
        <v>478</v>
      </c>
      <c r="C717" s="228" t="s">
        <v>315</v>
      </c>
      <c r="D717" s="232"/>
      <c r="E717" s="232"/>
      <c r="F717" s="232"/>
      <c r="G717" s="232"/>
      <c r="H717" s="232"/>
      <c r="I717" s="232"/>
      <c r="J717" s="232"/>
      <c r="K717" s="232"/>
      <c r="L717" s="232"/>
      <c r="M717" s="232"/>
      <c r="N717" s="232"/>
      <c r="O717" s="232"/>
      <c r="P717" s="232"/>
      <c r="Q717" s="232"/>
      <c r="R717" s="564"/>
      <c r="S717" s="564"/>
      <c r="T717" s="564"/>
      <c r="U717" s="228"/>
      <c r="V717" s="232"/>
      <c r="W717" s="232"/>
      <c r="X717" s="232"/>
      <c r="Y717" s="232"/>
      <c r="Z717" s="232"/>
      <c r="AA717" s="232"/>
      <c r="AB717" s="232"/>
      <c r="AC717" s="232"/>
      <c r="AD717" s="232"/>
      <c r="AE717" s="232"/>
      <c r="AF717" s="232"/>
      <c r="AG717" s="232"/>
      <c r="AH717" s="232"/>
      <c r="AI717" s="232"/>
      <c r="AJ717" s="318">
        <f>AJ716</f>
        <v>1</v>
      </c>
      <c r="AK717" s="318">
        <f t="shared" ref="AK717:AW717" si="1250">AK716</f>
        <v>0</v>
      </c>
      <c r="AL717" s="318">
        <f t="shared" si="1250"/>
        <v>0</v>
      </c>
      <c r="AM717" s="318">
        <f t="shared" si="1250"/>
        <v>0</v>
      </c>
      <c r="AN717" s="318">
        <f t="shared" si="1250"/>
        <v>0</v>
      </c>
      <c r="AO717" s="318">
        <f t="shared" si="1250"/>
        <v>0</v>
      </c>
      <c r="AP717" s="318">
        <f t="shared" si="1250"/>
        <v>0</v>
      </c>
      <c r="AQ717" s="318">
        <f t="shared" si="1250"/>
        <v>0</v>
      </c>
      <c r="AR717" s="318">
        <f t="shared" si="1250"/>
        <v>0</v>
      </c>
      <c r="AS717" s="318">
        <f t="shared" si="1250"/>
        <v>0</v>
      </c>
      <c r="AT717" s="318">
        <f t="shared" si="1250"/>
        <v>0</v>
      </c>
      <c r="AU717" s="318">
        <f t="shared" si="1250"/>
        <v>0</v>
      </c>
      <c r="AV717" s="318">
        <f t="shared" si="1250"/>
        <v>0</v>
      </c>
      <c r="AW717" s="318">
        <f t="shared" si="1250"/>
        <v>0</v>
      </c>
      <c r="AX717" s="243"/>
      <c r="AY717" s="1055">
        <f t="shared" si="1245"/>
        <v>1</v>
      </c>
    </row>
    <row r="718" spans="1:51" outlineLevel="1">
      <c r="A718" s="402"/>
      <c r="B718" s="337"/>
      <c r="C718" s="228"/>
      <c r="D718" s="228"/>
      <c r="E718" s="228"/>
      <c r="F718" s="228"/>
      <c r="G718" s="228"/>
      <c r="H718" s="228"/>
      <c r="I718" s="228"/>
      <c r="J718" s="228"/>
      <c r="K718" s="228"/>
      <c r="L718" s="228"/>
      <c r="M718" s="228"/>
      <c r="N718" s="228"/>
      <c r="O718" s="228"/>
      <c r="P718" s="228"/>
      <c r="Q718" s="228"/>
      <c r="R718" s="228"/>
      <c r="S718" s="228"/>
      <c r="T718" s="228"/>
      <c r="U718" s="228"/>
      <c r="V718" s="228"/>
      <c r="W718" s="228"/>
      <c r="X718" s="228"/>
      <c r="Y718" s="228"/>
      <c r="Z718" s="228"/>
      <c r="AA718" s="228"/>
      <c r="AB718" s="228"/>
      <c r="AC718" s="228"/>
      <c r="AD718" s="228"/>
      <c r="AE718" s="228"/>
      <c r="AF718" s="228"/>
      <c r="AG718" s="228"/>
      <c r="AH718" s="228"/>
      <c r="AI718" s="228"/>
      <c r="AJ718" s="329"/>
      <c r="AK718" s="332"/>
      <c r="AL718" s="332"/>
      <c r="AM718" s="332"/>
      <c r="AN718" s="332"/>
      <c r="AO718" s="332"/>
      <c r="AP718" s="332"/>
      <c r="AQ718" s="332"/>
      <c r="AR718" s="332"/>
      <c r="AS718" s="332"/>
      <c r="AT718" s="332"/>
      <c r="AU718" s="332"/>
      <c r="AV718" s="332"/>
      <c r="AW718" s="332"/>
      <c r="AX718" s="243"/>
      <c r="AY718" s="1055">
        <f t="shared" si="1245"/>
        <v>0</v>
      </c>
    </row>
    <row r="719" spans="1:51" outlineLevel="1">
      <c r="A719" s="402"/>
      <c r="B719" s="335" t="s">
        <v>441</v>
      </c>
      <c r="C719" s="274" t="s">
        <v>354</v>
      </c>
      <c r="D719" s="232">
        <v>127562.70000000075</v>
      </c>
      <c r="E719" s="232">
        <f>(D719+F719)/2</f>
        <v>125566.48105517293</v>
      </c>
      <c r="F719" s="232">
        <v>123570.26211034511</v>
      </c>
      <c r="G719" s="232">
        <f t="shared" ref="G719:N719" si="1251">F719</f>
        <v>123570.26211034511</v>
      </c>
      <c r="H719" s="791">
        <f t="shared" si="1251"/>
        <v>123570.26211034511</v>
      </c>
      <c r="I719" s="791">
        <f t="shared" si="1251"/>
        <v>123570.26211034511</v>
      </c>
      <c r="J719" s="791">
        <f t="shared" si="1251"/>
        <v>123570.26211034511</v>
      </c>
      <c r="K719" s="791">
        <f t="shared" si="1251"/>
        <v>123570.26211034511</v>
      </c>
      <c r="L719" s="791">
        <f t="shared" si="1251"/>
        <v>123570.26211034511</v>
      </c>
      <c r="M719" s="791">
        <f t="shared" si="1251"/>
        <v>123570.26211034511</v>
      </c>
      <c r="N719" s="791">
        <f t="shared" si="1251"/>
        <v>123570.26211034511</v>
      </c>
      <c r="O719" s="232">
        <v>0</v>
      </c>
      <c r="P719" s="232">
        <v>0</v>
      </c>
      <c r="Q719" s="232">
        <v>0</v>
      </c>
      <c r="R719" s="564"/>
      <c r="S719" s="564"/>
      <c r="T719" s="564"/>
      <c r="U719" s="228"/>
      <c r="V719" s="232"/>
      <c r="W719" s="232"/>
      <c r="X719" s="232"/>
      <c r="Y719" s="232"/>
      <c r="Z719" s="232"/>
      <c r="AA719" s="232"/>
      <c r="AB719" s="232"/>
      <c r="AC719" s="232"/>
      <c r="AD719" s="232"/>
      <c r="AE719" s="232"/>
      <c r="AF719" s="232"/>
      <c r="AG719" s="232"/>
      <c r="AH719" s="232"/>
      <c r="AI719" s="232"/>
      <c r="AJ719" s="317">
        <v>1</v>
      </c>
      <c r="AK719" s="317"/>
      <c r="AL719" s="317"/>
      <c r="AM719" s="317"/>
      <c r="AN719" s="317"/>
      <c r="AO719" s="317"/>
      <c r="AP719" s="317"/>
      <c r="AQ719" s="317"/>
      <c r="AR719" s="317"/>
      <c r="AS719" s="317"/>
      <c r="AT719" s="317"/>
      <c r="AU719" s="317"/>
      <c r="AV719" s="317"/>
      <c r="AW719" s="317"/>
      <c r="AX719" s="233">
        <f>SUM(AJ719:AW719)</f>
        <v>1</v>
      </c>
      <c r="AY719" s="1055">
        <f t="shared" si="1245"/>
        <v>1</v>
      </c>
    </row>
    <row r="720" spans="1:51" outlineLevel="1">
      <c r="A720" s="402">
        <v>25</v>
      </c>
      <c r="B720" s="231" t="s">
        <v>478</v>
      </c>
      <c r="C720" s="228" t="s">
        <v>315</v>
      </c>
      <c r="D720" s="232"/>
      <c r="E720" s="232"/>
      <c r="F720" s="232"/>
      <c r="G720" s="232"/>
      <c r="H720" s="232"/>
      <c r="I720" s="232"/>
      <c r="J720" s="232"/>
      <c r="K720" s="232"/>
      <c r="L720" s="232"/>
      <c r="M720" s="232"/>
      <c r="N720" s="232"/>
      <c r="O720" s="232"/>
      <c r="P720" s="232"/>
      <c r="Q720" s="232"/>
      <c r="R720" s="564"/>
      <c r="S720" s="564"/>
      <c r="T720" s="564"/>
      <c r="U720" s="228"/>
      <c r="V720" s="232"/>
      <c r="W720" s="232"/>
      <c r="X720" s="232"/>
      <c r="Y720" s="232"/>
      <c r="Z720" s="232"/>
      <c r="AA720" s="232"/>
      <c r="AB720" s="232"/>
      <c r="AC720" s="232"/>
      <c r="AD720" s="232"/>
      <c r="AE720" s="232"/>
      <c r="AF720" s="232"/>
      <c r="AG720" s="232"/>
      <c r="AH720" s="232"/>
      <c r="AI720" s="232"/>
      <c r="AJ720" s="318">
        <f>AJ719</f>
        <v>1</v>
      </c>
      <c r="AK720" s="318">
        <f t="shared" ref="AK720:AW720" si="1252">AK719</f>
        <v>0</v>
      </c>
      <c r="AL720" s="318">
        <f t="shared" si="1252"/>
        <v>0</v>
      </c>
      <c r="AM720" s="318">
        <f t="shared" si="1252"/>
        <v>0</v>
      </c>
      <c r="AN720" s="318">
        <f t="shared" si="1252"/>
        <v>0</v>
      </c>
      <c r="AO720" s="318">
        <f t="shared" si="1252"/>
        <v>0</v>
      </c>
      <c r="AP720" s="318">
        <f t="shared" si="1252"/>
        <v>0</v>
      </c>
      <c r="AQ720" s="318">
        <f t="shared" si="1252"/>
        <v>0</v>
      </c>
      <c r="AR720" s="318">
        <f t="shared" si="1252"/>
        <v>0</v>
      </c>
      <c r="AS720" s="318">
        <f t="shared" si="1252"/>
        <v>0</v>
      </c>
      <c r="AT720" s="318">
        <f t="shared" si="1252"/>
        <v>0</v>
      </c>
      <c r="AU720" s="318">
        <f t="shared" si="1252"/>
        <v>0</v>
      </c>
      <c r="AV720" s="318">
        <f t="shared" si="1252"/>
        <v>0</v>
      </c>
      <c r="AW720" s="318">
        <f t="shared" si="1252"/>
        <v>0</v>
      </c>
      <c r="AX720" s="243"/>
      <c r="AY720" s="1055">
        <f t="shared" si="1245"/>
        <v>1</v>
      </c>
    </row>
    <row r="721" spans="1:51" outlineLevel="1">
      <c r="A721" s="402"/>
      <c r="B721" s="231"/>
      <c r="C721" s="228"/>
      <c r="D721" s="228"/>
      <c r="E721" s="228"/>
      <c r="F721" s="228"/>
      <c r="G721" s="228"/>
      <c r="H721" s="228"/>
      <c r="I721" s="228"/>
      <c r="J721" s="228"/>
      <c r="K721" s="228"/>
      <c r="L721" s="228"/>
      <c r="M721" s="228"/>
      <c r="N721" s="228"/>
      <c r="O721" s="228"/>
      <c r="P721" s="228"/>
      <c r="Q721" s="228"/>
      <c r="R721" s="228"/>
      <c r="S721" s="228"/>
      <c r="T721" s="228"/>
      <c r="U721" s="228"/>
      <c r="V721" s="228"/>
      <c r="W721" s="228"/>
      <c r="X721" s="228"/>
      <c r="Y721" s="228"/>
      <c r="Z721" s="228"/>
      <c r="AA721" s="228"/>
      <c r="AB721" s="228"/>
      <c r="AC721" s="228"/>
      <c r="AD721" s="228"/>
      <c r="AE721" s="228"/>
      <c r="AF721" s="228"/>
      <c r="AG721" s="228"/>
      <c r="AH721" s="228"/>
      <c r="AI721" s="228"/>
      <c r="AJ721" s="319"/>
      <c r="AK721" s="332"/>
      <c r="AL721" s="332"/>
      <c r="AM721" s="332"/>
      <c r="AN721" s="332"/>
      <c r="AO721" s="332"/>
      <c r="AP721" s="332"/>
      <c r="AQ721" s="332"/>
      <c r="AR721" s="332"/>
      <c r="AS721" s="332"/>
      <c r="AT721" s="332"/>
      <c r="AU721" s="332"/>
      <c r="AV721" s="332"/>
      <c r="AW721" s="332"/>
      <c r="AX721" s="243"/>
      <c r="AY721" s="1055">
        <f t="shared" si="1245"/>
        <v>0</v>
      </c>
    </row>
    <row r="722" spans="1:51" ht="15.75" outlineLevel="1">
      <c r="A722" s="402"/>
      <c r="B722" s="225" t="s">
        <v>348</v>
      </c>
      <c r="C722" s="228"/>
      <c r="D722" s="228"/>
      <c r="E722" s="228"/>
      <c r="F722" s="228"/>
      <c r="G722" s="228"/>
      <c r="H722" s="228"/>
      <c r="I722" s="228"/>
      <c r="J722" s="228"/>
      <c r="K722" s="228"/>
      <c r="L722" s="228"/>
      <c r="M722" s="228"/>
      <c r="N722" s="228"/>
      <c r="O722" s="228"/>
      <c r="P722" s="228"/>
      <c r="Q722" s="228"/>
      <c r="R722" s="228"/>
      <c r="S722" s="228"/>
      <c r="T722" s="228"/>
      <c r="U722" s="228"/>
      <c r="V722" s="228"/>
      <c r="W722" s="228"/>
      <c r="X722" s="228"/>
      <c r="Y722" s="228"/>
      <c r="Z722" s="228"/>
      <c r="AA722" s="228"/>
      <c r="AB722" s="228"/>
      <c r="AC722" s="228"/>
      <c r="AD722" s="228"/>
      <c r="AE722" s="228"/>
      <c r="AF722" s="228"/>
      <c r="AG722" s="228"/>
      <c r="AH722" s="228"/>
      <c r="AI722" s="228"/>
      <c r="AJ722" s="319"/>
      <c r="AK722" s="332"/>
      <c r="AL722" s="332"/>
      <c r="AM722" s="332"/>
      <c r="AN722" s="332"/>
      <c r="AO722" s="332"/>
      <c r="AP722" s="332"/>
      <c r="AQ722" s="332"/>
      <c r="AR722" s="332"/>
      <c r="AS722" s="332"/>
      <c r="AT722" s="332"/>
      <c r="AU722" s="332"/>
      <c r="AV722" s="332"/>
      <c r="AW722" s="332"/>
      <c r="AX722" s="243"/>
      <c r="AY722" s="1055">
        <f t="shared" si="1245"/>
        <v>0</v>
      </c>
    </row>
    <row r="723" spans="1:51" hidden="1" outlineLevel="1">
      <c r="A723" s="402">
        <v>26</v>
      </c>
      <c r="B723" s="335" t="s">
        <v>349</v>
      </c>
      <c r="C723" s="228" t="s">
        <v>313</v>
      </c>
      <c r="D723" s="232"/>
      <c r="E723" s="232"/>
      <c r="F723" s="232"/>
      <c r="G723" s="232"/>
      <c r="H723" s="232"/>
      <c r="I723" s="232"/>
      <c r="J723" s="232"/>
      <c r="K723" s="232"/>
      <c r="L723" s="232"/>
      <c r="M723" s="232"/>
      <c r="N723" s="232"/>
      <c r="O723" s="232"/>
      <c r="P723" s="232"/>
      <c r="Q723" s="232"/>
      <c r="R723" s="232"/>
      <c r="S723" s="232"/>
      <c r="T723" s="232"/>
      <c r="U723" s="232">
        <v>12</v>
      </c>
      <c r="V723" s="232"/>
      <c r="W723" s="232"/>
      <c r="X723" s="232"/>
      <c r="Y723" s="232"/>
      <c r="Z723" s="232"/>
      <c r="AA723" s="232"/>
      <c r="AB723" s="232"/>
      <c r="AC723" s="232"/>
      <c r="AD723" s="232"/>
      <c r="AE723" s="232"/>
      <c r="AF723" s="564"/>
      <c r="AG723" s="564"/>
      <c r="AH723" s="564"/>
      <c r="AI723" s="564"/>
      <c r="AJ723" s="333"/>
      <c r="AK723" s="317"/>
      <c r="AL723" s="317"/>
      <c r="AM723" s="317"/>
      <c r="AN723" s="317"/>
      <c r="AO723" s="317"/>
      <c r="AP723" s="317"/>
      <c r="AQ723" s="322"/>
      <c r="AR723" s="322"/>
      <c r="AS723" s="322"/>
      <c r="AT723" s="322"/>
      <c r="AU723" s="322"/>
      <c r="AV723" s="322"/>
      <c r="AW723" s="322"/>
      <c r="AX723" s="233">
        <f>SUM(AJ723:AW723)</f>
        <v>0</v>
      </c>
      <c r="AY723" s="1055">
        <f t="shared" si="1245"/>
        <v>0</v>
      </c>
    </row>
    <row r="724" spans="1:51" hidden="1" outlineLevel="1">
      <c r="A724" s="402"/>
      <c r="B724" s="231" t="s">
        <v>478</v>
      </c>
      <c r="C724" s="228" t="s">
        <v>315</v>
      </c>
      <c r="D724" s="232"/>
      <c r="E724" s="232"/>
      <c r="F724" s="232"/>
      <c r="G724" s="232"/>
      <c r="H724" s="232"/>
      <c r="I724" s="232"/>
      <c r="J724" s="232"/>
      <c r="K724" s="232"/>
      <c r="L724" s="232"/>
      <c r="M724" s="232"/>
      <c r="N724" s="232"/>
      <c r="O724" s="232"/>
      <c r="P724" s="232"/>
      <c r="Q724" s="232"/>
      <c r="R724" s="232"/>
      <c r="S724" s="232"/>
      <c r="T724" s="232"/>
      <c r="U724" s="232">
        <f>U723</f>
        <v>12</v>
      </c>
      <c r="V724" s="232"/>
      <c r="W724" s="232"/>
      <c r="X724" s="232"/>
      <c r="Y724" s="232"/>
      <c r="Z724" s="232"/>
      <c r="AA724" s="232"/>
      <c r="AB724" s="232"/>
      <c r="AC724" s="232"/>
      <c r="AD724" s="232"/>
      <c r="AE724" s="232"/>
      <c r="AF724" s="564"/>
      <c r="AG724" s="564"/>
      <c r="AH724" s="564"/>
      <c r="AI724" s="564"/>
      <c r="AJ724" s="318">
        <f>AJ723</f>
        <v>0</v>
      </c>
      <c r="AK724" s="318">
        <f t="shared" ref="AK724:AW724" si="1253">AK723</f>
        <v>0</v>
      </c>
      <c r="AL724" s="318">
        <f t="shared" si="1253"/>
        <v>0</v>
      </c>
      <c r="AM724" s="318">
        <f t="shared" si="1253"/>
        <v>0</v>
      </c>
      <c r="AN724" s="318">
        <f t="shared" si="1253"/>
        <v>0</v>
      </c>
      <c r="AO724" s="318">
        <f t="shared" si="1253"/>
        <v>0</v>
      </c>
      <c r="AP724" s="318">
        <f t="shared" si="1253"/>
        <v>0</v>
      </c>
      <c r="AQ724" s="318">
        <f t="shared" si="1253"/>
        <v>0</v>
      </c>
      <c r="AR724" s="318">
        <f t="shared" si="1253"/>
        <v>0</v>
      </c>
      <c r="AS724" s="318">
        <f t="shared" si="1253"/>
        <v>0</v>
      </c>
      <c r="AT724" s="318">
        <f t="shared" si="1253"/>
        <v>0</v>
      </c>
      <c r="AU724" s="318">
        <f t="shared" si="1253"/>
        <v>0</v>
      </c>
      <c r="AV724" s="318">
        <f t="shared" si="1253"/>
        <v>0</v>
      </c>
      <c r="AW724" s="318">
        <f t="shared" si="1253"/>
        <v>0</v>
      </c>
      <c r="AX724" s="243"/>
      <c r="AY724" s="1055">
        <f t="shared" si="1245"/>
        <v>0</v>
      </c>
    </row>
    <row r="725" spans="1:51" hidden="1" outlineLevel="1">
      <c r="A725" s="402"/>
      <c r="B725" s="231"/>
      <c r="C725" s="228"/>
      <c r="D725" s="228"/>
      <c r="E725" s="228"/>
      <c r="F725" s="228"/>
      <c r="G725" s="228"/>
      <c r="H725" s="228"/>
      <c r="I725" s="228"/>
      <c r="J725" s="228"/>
      <c r="K725" s="228"/>
      <c r="L725" s="228"/>
      <c r="M725" s="228"/>
      <c r="N725" s="228"/>
      <c r="O725" s="228"/>
      <c r="P725" s="228"/>
      <c r="Q725" s="228"/>
      <c r="R725" s="228"/>
      <c r="S725" s="228"/>
      <c r="T725" s="228"/>
      <c r="U725" s="228"/>
      <c r="V725" s="228"/>
      <c r="W725" s="228"/>
      <c r="X725" s="228"/>
      <c r="Y725" s="228"/>
      <c r="Z725" s="228"/>
      <c r="AA725" s="228"/>
      <c r="AB725" s="228"/>
      <c r="AC725" s="228"/>
      <c r="AD725" s="228"/>
      <c r="AE725" s="228"/>
      <c r="AF725" s="228"/>
      <c r="AG725" s="228"/>
      <c r="AH725" s="228"/>
      <c r="AI725" s="228"/>
      <c r="AJ725" s="319"/>
      <c r="AK725" s="332"/>
      <c r="AL725" s="332"/>
      <c r="AM725" s="332"/>
      <c r="AN725" s="332"/>
      <c r="AO725" s="332"/>
      <c r="AP725" s="332"/>
      <c r="AQ725" s="332"/>
      <c r="AR725" s="332"/>
      <c r="AS725" s="332"/>
      <c r="AT725" s="332"/>
      <c r="AU725" s="332"/>
      <c r="AV725" s="332"/>
      <c r="AW725" s="332"/>
      <c r="AX725" s="243"/>
      <c r="AY725" s="1055">
        <f t="shared" si="1245"/>
        <v>0</v>
      </c>
    </row>
    <row r="726" spans="1:51" outlineLevel="1">
      <c r="A726" s="402">
        <v>27</v>
      </c>
      <c r="B726" s="335" t="s">
        <v>350</v>
      </c>
      <c r="C726" s="228" t="s">
        <v>313</v>
      </c>
      <c r="D726" s="232">
        <v>10429888.448193068</v>
      </c>
      <c r="E726" s="232">
        <f>(D726+F726)/2</f>
        <v>10404100.005930305</v>
      </c>
      <c r="F726" s="232">
        <v>10378311.563667541</v>
      </c>
      <c r="G726" s="232">
        <f t="shared" ref="G726:Q726" si="1254">G511/F511*F726</f>
        <v>10378311.563667541</v>
      </c>
      <c r="H726" s="232">
        <f t="shared" si="1254"/>
        <v>10378311.563667541</v>
      </c>
      <c r="I726" s="232">
        <f t="shared" si="1254"/>
        <v>9650502.1710407734</v>
      </c>
      <c r="J726" s="232">
        <f t="shared" si="1254"/>
        <v>9650502.1710407734</v>
      </c>
      <c r="K726" s="232">
        <f t="shared" si="1254"/>
        <v>9650502.1710407734</v>
      </c>
      <c r="L726" s="232">
        <f t="shared" si="1254"/>
        <v>9576073.3158360869</v>
      </c>
      <c r="M726" s="232">
        <f t="shared" si="1254"/>
        <v>9576073.3158360869</v>
      </c>
      <c r="N726" s="232">
        <f t="shared" si="1254"/>
        <v>9321819.3214672096</v>
      </c>
      <c r="O726" s="232">
        <f t="shared" si="1254"/>
        <v>8926059.9610934425</v>
      </c>
      <c r="P726" s="232">
        <f>P511/O511*O726</f>
        <v>4224240.9945616154</v>
      </c>
      <c r="Q726" s="232">
        <f t="shared" si="1254"/>
        <v>3516485.0642343489</v>
      </c>
      <c r="R726" s="232"/>
      <c r="S726" s="232"/>
      <c r="T726" s="232"/>
      <c r="U726" s="232">
        <v>12</v>
      </c>
      <c r="V726" s="232">
        <f t="shared" ref="V726:AI726" si="1255">V511/D511*D726</f>
        <v>2061.3537605969877</v>
      </c>
      <c r="W726" s="232">
        <f t="shared" si="1255"/>
        <v>2069.5686911301332</v>
      </c>
      <c r="X726" s="232">
        <f t="shared" si="1255"/>
        <v>2064.4388910830735</v>
      </c>
      <c r="Y726" s="232">
        <f t="shared" si="1255"/>
        <v>2064.4388910830735</v>
      </c>
      <c r="Z726" s="232">
        <f t="shared" si="1255"/>
        <v>2064.4388910830735</v>
      </c>
      <c r="AA726" s="232">
        <f t="shared" si="1255"/>
        <v>1943.5483253890197</v>
      </c>
      <c r="AB726" s="232">
        <f t="shared" si="1255"/>
        <v>1943.5483253890197</v>
      </c>
      <c r="AC726" s="232">
        <f t="shared" si="1255"/>
        <v>1943.5483253890197</v>
      </c>
      <c r="AD726" s="232">
        <f t="shared" si="1255"/>
        <v>1935.939828247436</v>
      </c>
      <c r="AE726" s="232">
        <f t="shared" si="1255"/>
        <v>1935.939828247436</v>
      </c>
      <c r="AF726" s="232">
        <f t="shared" si="1255"/>
        <v>1883.5257368276361</v>
      </c>
      <c r="AG726" s="232">
        <f t="shared" si="1255"/>
        <v>1744.0366225652665</v>
      </c>
      <c r="AH726" s="232">
        <f t="shared" si="1255"/>
        <v>853.84245699996075</v>
      </c>
      <c r="AI726" s="232">
        <f t="shared" si="1255"/>
        <v>702.51790273957158</v>
      </c>
      <c r="AJ726" s="333">
        <f>'3-a. VRZ Rate Class Alloc.'!P428</f>
        <v>7.4268196751856345E-4</v>
      </c>
      <c r="AK726" s="333">
        <f>'3-a. VRZ Rate Class Alloc.'!Q428</f>
        <v>0.10023425978778792</v>
      </c>
      <c r="AL726" s="333">
        <f>'3-a. VRZ Rate Class Alloc.'!R428</f>
        <v>0.65741072194794192</v>
      </c>
      <c r="AM726" s="333">
        <f>'3-a. VRZ Rate Class Alloc.'!S428</f>
        <v>6.6910630223841722E-2</v>
      </c>
      <c r="AN726" s="333">
        <f>'3-a. VRZ Rate Class Alloc.'!T428</f>
        <v>0.17470170607290966</v>
      </c>
      <c r="AO726" s="317"/>
      <c r="AP726" s="317"/>
      <c r="AQ726" s="322"/>
      <c r="AR726" s="322"/>
      <c r="AS726" s="322"/>
      <c r="AT726" s="322"/>
      <c r="AU726" s="322"/>
      <c r="AV726" s="322"/>
      <c r="AW726" s="322"/>
      <c r="AX726" s="233">
        <f>SUM(AJ726:AW726)</f>
        <v>0.99999999999999978</v>
      </c>
      <c r="AY726" s="1055">
        <f t="shared" si="1245"/>
        <v>0.99999999999999978</v>
      </c>
    </row>
    <row r="727" spans="1:51" outlineLevel="1">
      <c r="A727" s="402"/>
      <c r="B727" s="231" t="s">
        <v>479</v>
      </c>
      <c r="C727" s="228" t="s">
        <v>315</v>
      </c>
      <c r="D727" s="232">
        <f>'3-a. VRZ Rate Class Alloc.'!W31</f>
        <v>7280641.5389965605</v>
      </c>
      <c r="E727" s="232">
        <f>E512/D512*D727</f>
        <v>7268640.3621289553</v>
      </c>
      <c r="F727" s="232">
        <f>F512/E512*E727</f>
        <v>7256639.1852613501</v>
      </c>
      <c r="G727" s="232">
        <f t="shared" ref="G727:Q727" si="1256">G512/F512*F727</f>
        <v>7244638.0083937449</v>
      </c>
      <c r="H727" s="232">
        <f t="shared" si="1256"/>
        <v>7244638.0083937449</v>
      </c>
      <c r="I727" s="232">
        <f t="shared" si="1256"/>
        <v>6736586.6210034685</v>
      </c>
      <c r="J727" s="232">
        <f t="shared" si="1256"/>
        <v>6736586.6210034685</v>
      </c>
      <c r="K727" s="232">
        <f t="shared" si="1256"/>
        <v>6736586.6210034685</v>
      </c>
      <c r="L727" s="232">
        <f t="shared" si="1256"/>
        <v>6684631.1453917343</v>
      </c>
      <c r="M727" s="232">
        <f t="shared" si="1256"/>
        <v>6684631.1453917343</v>
      </c>
      <c r="N727" s="232">
        <f t="shared" si="1256"/>
        <v>6507147.7329801125</v>
      </c>
      <c r="O727" s="232">
        <f t="shared" si="1256"/>
        <v>6230885.7141774911</v>
      </c>
      <c r="P727" s="232">
        <f t="shared" si="1256"/>
        <v>2948754.8796426184</v>
      </c>
      <c r="Q727" s="232">
        <f t="shared" si="1256"/>
        <v>2454701.9229492438</v>
      </c>
      <c r="R727" s="232"/>
      <c r="S727" s="232"/>
      <c r="T727" s="232"/>
      <c r="U727" s="232">
        <f>U726</f>
        <v>12</v>
      </c>
      <c r="V727" s="232">
        <f>'3-a. VRZ Rate Class Alloc.'!X31</f>
        <v>1013.1684361063466</v>
      </c>
      <c r="W727" s="232">
        <f t="shared" ref="W727:AI727" si="1257">W511/E511*E727</f>
        <v>1445.8675437541394</v>
      </c>
      <c r="X727" s="232">
        <f t="shared" si="1257"/>
        <v>1443.4802868181475</v>
      </c>
      <c r="Y727" s="232">
        <f t="shared" si="1257"/>
        <v>1441.0930298821556</v>
      </c>
      <c r="Z727" s="232">
        <f t="shared" si="1257"/>
        <v>1441.0930298821556</v>
      </c>
      <c r="AA727" s="232">
        <f t="shared" si="1257"/>
        <v>1356.704699303471</v>
      </c>
      <c r="AB727" s="232">
        <f t="shared" si="1257"/>
        <v>1356.704699303471</v>
      </c>
      <c r="AC727" s="232">
        <f t="shared" si="1257"/>
        <v>1356.704699303471</v>
      </c>
      <c r="AD727" s="232">
        <f t="shared" si="1257"/>
        <v>1351.3935456306865</v>
      </c>
      <c r="AE727" s="232">
        <f t="shared" si="1257"/>
        <v>1351.3935456306865</v>
      </c>
      <c r="AF727" s="232">
        <f t="shared" si="1257"/>
        <v>1314.8055981070606</v>
      </c>
      <c r="AG727" s="232">
        <f t="shared" si="1257"/>
        <v>1217.4344474393477</v>
      </c>
      <c r="AH727" s="232">
        <f t="shared" si="1257"/>
        <v>596.02946772357791</v>
      </c>
      <c r="AI727" s="232">
        <f t="shared" si="1257"/>
        <v>490.39652245375561</v>
      </c>
      <c r="AJ727" s="318">
        <f>'3-a. VRZ Rate Class Alloc.'!P31</f>
        <v>0</v>
      </c>
      <c r="AK727" s="318">
        <f>'3-a. VRZ Rate Class Alloc.'!Q31</f>
        <v>0.29807102524886592</v>
      </c>
      <c r="AL727" s="318">
        <f>'3-a. VRZ Rate Class Alloc.'!R31</f>
        <v>0.67423705664406919</v>
      </c>
      <c r="AM727" s="318">
        <f>'3-a. VRZ Rate Class Alloc.'!S31</f>
        <v>0</v>
      </c>
      <c r="AN727" s="318">
        <f>'3-a. VRZ Rate Class Alloc.'!T31</f>
        <v>2.7691918107065165E-2</v>
      </c>
      <c r="AO727" s="318">
        <f t="shared" ref="AO727:AW727" si="1258">AO726</f>
        <v>0</v>
      </c>
      <c r="AP727" s="318">
        <f t="shared" si="1258"/>
        <v>0</v>
      </c>
      <c r="AQ727" s="318">
        <f t="shared" si="1258"/>
        <v>0</v>
      </c>
      <c r="AR727" s="318">
        <f t="shared" si="1258"/>
        <v>0</v>
      </c>
      <c r="AS727" s="318">
        <f t="shared" si="1258"/>
        <v>0</v>
      </c>
      <c r="AT727" s="318">
        <f t="shared" si="1258"/>
        <v>0</v>
      </c>
      <c r="AU727" s="318">
        <f t="shared" si="1258"/>
        <v>0</v>
      </c>
      <c r="AV727" s="318">
        <f t="shared" si="1258"/>
        <v>0</v>
      </c>
      <c r="AW727" s="318">
        <f t="shared" si="1258"/>
        <v>0</v>
      </c>
      <c r="AX727" s="243"/>
      <c r="AY727" s="1055">
        <f t="shared" si="1245"/>
        <v>1.0000000000000002</v>
      </c>
    </row>
    <row r="728" spans="1:51" outlineLevel="1">
      <c r="A728" s="402"/>
      <c r="B728" s="231"/>
      <c r="C728" s="228"/>
      <c r="D728" s="228"/>
      <c r="E728" s="228"/>
      <c r="F728" s="228"/>
      <c r="G728" s="228"/>
      <c r="H728" s="228"/>
      <c r="I728" s="228"/>
      <c r="J728" s="228"/>
      <c r="K728" s="228"/>
      <c r="L728" s="228"/>
      <c r="M728" s="228"/>
      <c r="N728" s="228"/>
      <c r="O728" s="228"/>
      <c r="P728" s="228"/>
      <c r="Q728" s="228"/>
      <c r="R728" s="228"/>
      <c r="S728" s="228"/>
      <c r="T728" s="228"/>
      <c r="U728" s="228"/>
      <c r="V728" s="228"/>
      <c r="W728" s="228"/>
      <c r="X728" s="228"/>
      <c r="Y728" s="228"/>
      <c r="Z728" s="228"/>
      <c r="AA728" s="228"/>
      <c r="AB728" s="228"/>
      <c r="AC728" s="228"/>
      <c r="AD728" s="228"/>
      <c r="AE728" s="228"/>
      <c r="AF728" s="228"/>
      <c r="AG728" s="228"/>
      <c r="AH728" s="228"/>
      <c r="AI728" s="228"/>
      <c r="AJ728" s="319"/>
      <c r="AK728" s="332"/>
      <c r="AL728" s="332"/>
      <c r="AM728" s="332"/>
      <c r="AN728" s="332"/>
      <c r="AO728" s="332"/>
      <c r="AP728" s="332"/>
      <c r="AQ728" s="332"/>
      <c r="AR728" s="332"/>
      <c r="AS728" s="332"/>
      <c r="AT728" s="332"/>
      <c r="AU728" s="332"/>
      <c r="AV728" s="332"/>
      <c r="AW728" s="332"/>
      <c r="AX728" s="243"/>
      <c r="AY728" s="1055">
        <f t="shared" si="1245"/>
        <v>0</v>
      </c>
    </row>
    <row r="729" spans="1:51" outlineLevel="1">
      <c r="A729" s="402">
        <v>28</v>
      </c>
      <c r="B729" s="335" t="s">
        <v>355</v>
      </c>
      <c r="C729" s="274" t="s">
        <v>354</v>
      </c>
      <c r="D729" s="232">
        <v>192181.15999045272</v>
      </c>
      <c r="E729" s="232">
        <f>(D729+F729)/2</f>
        <v>157875.71105039891</v>
      </c>
      <c r="F729" s="232">
        <v>123570.26211034511</v>
      </c>
      <c r="G729" s="232">
        <f t="shared" ref="G729:Q729" si="1259">G518/F518*F729</f>
        <v>123570.26211034511</v>
      </c>
      <c r="H729" s="232">
        <f t="shared" si="1259"/>
        <v>102004.23562469312</v>
      </c>
      <c r="I729" s="232">
        <f t="shared" si="1259"/>
        <v>78541.152476701522</v>
      </c>
      <c r="J729" s="232">
        <f t="shared" si="1259"/>
        <v>57417.533922115901</v>
      </c>
      <c r="K729" s="232">
        <f t="shared" si="1259"/>
        <v>45992.671244024372</v>
      </c>
      <c r="L729" s="232">
        <f t="shared" si="1259"/>
        <v>33572.175959901921</v>
      </c>
      <c r="M729" s="232">
        <f t="shared" si="1259"/>
        <v>20323.275404209897</v>
      </c>
      <c r="N729" s="232">
        <f t="shared" si="1259"/>
        <v>8805.7790913611007</v>
      </c>
      <c r="O729" s="232">
        <f t="shared" si="1259"/>
        <v>3991.6935657379599</v>
      </c>
      <c r="P729" s="232">
        <f t="shared" si="1259"/>
        <v>1147.2539649303542</v>
      </c>
      <c r="Q729" s="232">
        <f t="shared" si="1259"/>
        <v>1147.2539649303542</v>
      </c>
      <c r="R729" s="232"/>
      <c r="S729" s="232"/>
      <c r="T729" s="232"/>
      <c r="U729" s="232">
        <v>12</v>
      </c>
      <c r="V729" s="232">
        <f t="shared" ref="V729:AI729" si="1260">V518/D518*D729</f>
        <v>44.979294220644796</v>
      </c>
      <c r="W729" s="232">
        <f t="shared" si="1260"/>
        <v>36.950229970420459</v>
      </c>
      <c r="X729" s="232">
        <f t="shared" si="1260"/>
        <v>28.921165720196125</v>
      </c>
      <c r="Y729" s="232">
        <f t="shared" si="1260"/>
        <v>28.921165720196125</v>
      </c>
      <c r="Z729" s="232">
        <f t="shared" si="1260"/>
        <v>25.628161702550031</v>
      </c>
      <c r="AA729" s="232">
        <f t="shared" si="1260"/>
        <v>21.476113158561478</v>
      </c>
      <c r="AB729" s="232">
        <f t="shared" si="1260"/>
        <v>17.03771643912544</v>
      </c>
      <c r="AC729" s="232">
        <f t="shared" si="1260"/>
        <v>14.317408772374321</v>
      </c>
      <c r="AD729" s="232">
        <f t="shared" si="1260"/>
        <v>10.881230667004482</v>
      </c>
      <c r="AE729" s="232">
        <f t="shared" si="1260"/>
        <v>6.8723562107396727</v>
      </c>
      <c r="AF729" s="232">
        <f t="shared" si="1260"/>
        <v>3.0066558421986067</v>
      </c>
      <c r="AG729" s="232">
        <f t="shared" si="1260"/>
        <v>1.4317408772374318</v>
      </c>
      <c r="AH729" s="232">
        <f t="shared" si="1260"/>
        <v>0.28634817544748642</v>
      </c>
      <c r="AI729" s="232">
        <f t="shared" si="1260"/>
        <v>0.28634817544748642</v>
      </c>
      <c r="AJ729" s="333"/>
      <c r="AK729" s="317">
        <v>1</v>
      </c>
      <c r="AL729" s="317"/>
      <c r="AM729" s="317"/>
      <c r="AN729" s="317"/>
      <c r="AO729" s="317"/>
      <c r="AP729" s="317"/>
      <c r="AQ729" s="322"/>
      <c r="AR729" s="322"/>
      <c r="AS729" s="322"/>
      <c r="AT729" s="322"/>
      <c r="AU729" s="322"/>
      <c r="AV729" s="322"/>
      <c r="AW729" s="322"/>
      <c r="AX729" s="233">
        <f>SUM(AJ729:AW729)</f>
        <v>1</v>
      </c>
      <c r="AY729" s="1055">
        <f t="shared" si="1245"/>
        <v>1</v>
      </c>
    </row>
    <row r="730" spans="1:51" outlineLevel="1">
      <c r="A730" s="402"/>
      <c r="B730" s="231" t="s">
        <v>479</v>
      </c>
      <c r="C730" s="228" t="s">
        <v>315</v>
      </c>
      <c r="D730" s="232"/>
      <c r="E730" s="232"/>
      <c r="F730" s="232"/>
      <c r="G730" s="232"/>
      <c r="H730" s="232"/>
      <c r="I730" s="232"/>
      <c r="J730" s="232"/>
      <c r="K730" s="232"/>
      <c r="L730" s="232"/>
      <c r="M730" s="232"/>
      <c r="N730" s="232"/>
      <c r="O730" s="232"/>
      <c r="P730" s="232"/>
      <c r="Q730" s="232"/>
      <c r="R730" s="232"/>
      <c r="S730" s="232"/>
      <c r="T730" s="232"/>
      <c r="U730" s="232">
        <f>U729</f>
        <v>12</v>
      </c>
      <c r="V730" s="232"/>
      <c r="W730" s="232"/>
      <c r="X730" s="232"/>
      <c r="Y730" s="232"/>
      <c r="Z730" s="232"/>
      <c r="AA730" s="232"/>
      <c r="AB730" s="232"/>
      <c r="AC730" s="232"/>
      <c r="AD730" s="232"/>
      <c r="AE730" s="232"/>
      <c r="AF730" s="232"/>
      <c r="AG730" s="232"/>
      <c r="AH730" s="232"/>
      <c r="AI730" s="232"/>
      <c r="AJ730" s="318">
        <f>AJ729</f>
        <v>0</v>
      </c>
      <c r="AK730" s="318">
        <f t="shared" ref="AK730:AW730" si="1261">AK729</f>
        <v>1</v>
      </c>
      <c r="AL730" s="318">
        <f t="shared" si="1261"/>
        <v>0</v>
      </c>
      <c r="AM730" s="318">
        <f t="shared" si="1261"/>
        <v>0</v>
      </c>
      <c r="AN730" s="318">
        <f t="shared" si="1261"/>
        <v>0</v>
      </c>
      <c r="AO730" s="318">
        <f t="shared" si="1261"/>
        <v>0</v>
      </c>
      <c r="AP730" s="318">
        <f t="shared" si="1261"/>
        <v>0</v>
      </c>
      <c r="AQ730" s="318">
        <f t="shared" si="1261"/>
        <v>0</v>
      </c>
      <c r="AR730" s="318">
        <f t="shared" si="1261"/>
        <v>0</v>
      </c>
      <c r="AS730" s="318">
        <f t="shared" si="1261"/>
        <v>0</v>
      </c>
      <c r="AT730" s="318">
        <f t="shared" si="1261"/>
        <v>0</v>
      </c>
      <c r="AU730" s="318">
        <f t="shared" si="1261"/>
        <v>0</v>
      </c>
      <c r="AV730" s="318">
        <f t="shared" si="1261"/>
        <v>0</v>
      </c>
      <c r="AW730" s="318">
        <f t="shared" si="1261"/>
        <v>0</v>
      </c>
      <c r="AX730" s="243"/>
      <c r="AY730" s="1055">
        <f t="shared" si="1245"/>
        <v>1</v>
      </c>
    </row>
    <row r="731" spans="1:51" outlineLevel="1">
      <c r="A731" s="402"/>
      <c r="B731" s="231"/>
      <c r="C731" s="228"/>
      <c r="D731" s="228"/>
      <c r="E731" s="228"/>
      <c r="F731" s="228"/>
      <c r="G731" s="228"/>
      <c r="H731" s="228"/>
      <c r="I731" s="228"/>
      <c r="J731" s="228"/>
      <c r="K731" s="228"/>
      <c r="L731" s="228"/>
      <c r="M731" s="228"/>
      <c r="N731" s="228"/>
      <c r="O731" s="228"/>
      <c r="P731" s="228"/>
      <c r="Q731" s="228"/>
      <c r="R731" s="228"/>
      <c r="S731" s="228"/>
      <c r="T731" s="228"/>
      <c r="U731" s="228"/>
      <c r="V731" s="228"/>
      <c r="W731" s="228"/>
      <c r="X731" s="228"/>
      <c r="Y731" s="228"/>
      <c r="Z731" s="228"/>
      <c r="AA731" s="228"/>
      <c r="AB731" s="228"/>
      <c r="AC731" s="228"/>
      <c r="AD731" s="228"/>
      <c r="AE731" s="228"/>
      <c r="AF731" s="228"/>
      <c r="AG731" s="228"/>
      <c r="AH731" s="228"/>
      <c r="AI731" s="228"/>
      <c r="AJ731" s="319"/>
      <c r="AK731" s="332"/>
      <c r="AL731" s="332"/>
      <c r="AM731" s="332"/>
      <c r="AN731" s="332"/>
      <c r="AO731" s="332"/>
      <c r="AP731" s="332"/>
      <c r="AQ731" s="332"/>
      <c r="AR731" s="332"/>
      <c r="AS731" s="332"/>
      <c r="AT731" s="332"/>
      <c r="AU731" s="332"/>
      <c r="AV731" s="332"/>
      <c r="AW731" s="332"/>
      <c r="AX731" s="243"/>
      <c r="AY731" s="1055">
        <f t="shared" si="1245"/>
        <v>0</v>
      </c>
    </row>
    <row r="732" spans="1:51" ht="30" outlineLevel="1">
      <c r="A732" s="402">
        <v>29</v>
      </c>
      <c r="B732" s="335" t="s">
        <v>356</v>
      </c>
      <c r="C732" s="274" t="s">
        <v>354</v>
      </c>
      <c r="D732" s="232">
        <v>639580.64267676661</v>
      </c>
      <c r="E732" s="232">
        <f>(D732+F732)/2</f>
        <v>636407.12878415652</v>
      </c>
      <c r="F732" s="232">
        <v>633233.61489154643</v>
      </c>
      <c r="G732" s="232">
        <f t="shared" ref="G732:Q732" si="1262">G521/F521*F732</f>
        <v>633233.61489154643</v>
      </c>
      <c r="H732" s="232">
        <f t="shared" si="1262"/>
        <v>633233.61489154643</v>
      </c>
      <c r="I732" s="232">
        <f t="shared" si="1262"/>
        <v>633233.61489154643</v>
      </c>
      <c r="J732" s="232">
        <f t="shared" si="1262"/>
        <v>633233.61489154643</v>
      </c>
      <c r="K732" s="232">
        <f t="shared" si="1262"/>
        <v>633233.61489154643</v>
      </c>
      <c r="L732" s="232">
        <f t="shared" si="1262"/>
        <v>633233.61489154643</v>
      </c>
      <c r="M732" s="232">
        <f t="shared" si="1262"/>
        <v>633233.61489154643</v>
      </c>
      <c r="N732" s="232">
        <f t="shared" si="1262"/>
        <v>633233.61489154643</v>
      </c>
      <c r="O732" s="232">
        <f t="shared" si="1262"/>
        <v>633233.61489154643</v>
      </c>
      <c r="P732" s="232">
        <f t="shared" si="1262"/>
        <v>633233.61489154643</v>
      </c>
      <c r="Q732" s="232">
        <f t="shared" si="1262"/>
        <v>633233.61489154643</v>
      </c>
      <c r="R732" s="232"/>
      <c r="S732" s="232"/>
      <c r="T732" s="232"/>
      <c r="U732" s="232">
        <v>12</v>
      </c>
      <c r="V732" s="232">
        <f t="shared" ref="V732:AI732" si="1263">V521/D521*D732</f>
        <v>519.77297251260995</v>
      </c>
      <c r="W732" s="232">
        <f t="shared" si="1263"/>
        <v>517.19392830894469</v>
      </c>
      <c r="X732" s="232">
        <f t="shared" si="1263"/>
        <v>514.61488410527943</v>
      </c>
      <c r="Y732" s="232">
        <f t="shared" si="1263"/>
        <v>514.61488410527943</v>
      </c>
      <c r="Z732" s="232">
        <f t="shared" si="1263"/>
        <v>514.61488410527943</v>
      </c>
      <c r="AA732" s="232">
        <f t="shared" si="1263"/>
        <v>514.61488410527943</v>
      </c>
      <c r="AB732" s="232">
        <f t="shared" si="1263"/>
        <v>514.61488410527943</v>
      </c>
      <c r="AC732" s="232">
        <f t="shared" si="1263"/>
        <v>514.61488410527943</v>
      </c>
      <c r="AD732" s="232">
        <f t="shared" si="1263"/>
        <v>514.61488410527943</v>
      </c>
      <c r="AE732" s="232">
        <f t="shared" si="1263"/>
        <v>514.61488410527943</v>
      </c>
      <c r="AF732" s="232">
        <f t="shared" si="1263"/>
        <v>514.61488410527943</v>
      </c>
      <c r="AG732" s="232">
        <f t="shared" si="1263"/>
        <v>514.61488410527943</v>
      </c>
      <c r="AH732" s="232">
        <f t="shared" si="1263"/>
        <v>514.61488410527943</v>
      </c>
      <c r="AI732" s="232">
        <f t="shared" si="1263"/>
        <v>514.61488410527943</v>
      </c>
      <c r="AJ732" s="333"/>
      <c r="AK732" s="317"/>
      <c r="AL732" s="317"/>
      <c r="AM732" s="317"/>
      <c r="AN732" s="317">
        <v>1</v>
      </c>
      <c r="AO732" s="317"/>
      <c r="AP732" s="317"/>
      <c r="AQ732" s="322"/>
      <c r="AR732" s="322"/>
      <c r="AS732" s="322"/>
      <c r="AT732" s="322"/>
      <c r="AU732" s="322"/>
      <c r="AV732" s="322"/>
      <c r="AW732" s="322"/>
      <c r="AX732" s="233">
        <f>SUM(AJ732:AW732)</f>
        <v>1</v>
      </c>
      <c r="AY732" s="1055">
        <f t="shared" si="1245"/>
        <v>1</v>
      </c>
    </row>
    <row r="733" spans="1:51" outlineLevel="1">
      <c r="A733" s="402"/>
      <c r="B733" s="231" t="s">
        <v>478</v>
      </c>
      <c r="C733" s="228" t="s">
        <v>315</v>
      </c>
      <c r="D733" s="232"/>
      <c r="E733" s="232"/>
      <c r="F733" s="232"/>
      <c r="G733" s="232"/>
      <c r="H733" s="232"/>
      <c r="I733" s="232"/>
      <c r="J733" s="232"/>
      <c r="K733" s="232"/>
      <c r="L733" s="232"/>
      <c r="M733" s="232"/>
      <c r="N733" s="232"/>
      <c r="O733" s="232"/>
      <c r="P733" s="232"/>
      <c r="Q733" s="232"/>
      <c r="R733" s="232"/>
      <c r="S733" s="232"/>
      <c r="T733" s="232"/>
      <c r="U733" s="232">
        <f>U732</f>
        <v>12</v>
      </c>
      <c r="V733" s="232"/>
      <c r="W733" s="232"/>
      <c r="X733" s="232"/>
      <c r="Y733" s="232"/>
      <c r="Z733" s="232"/>
      <c r="AA733" s="232"/>
      <c r="AB733" s="232"/>
      <c r="AC733" s="232"/>
      <c r="AD733" s="232"/>
      <c r="AE733" s="232"/>
      <c r="AF733" s="232"/>
      <c r="AG733" s="232"/>
      <c r="AH733" s="232"/>
      <c r="AI733" s="232"/>
      <c r="AJ733" s="318">
        <f>AJ732</f>
        <v>0</v>
      </c>
      <c r="AK733" s="318">
        <f t="shared" ref="AK733:AW733" si="1264">AK732</f>
        <v>0</v>
      </c>
      <c r="AL733" s="318">
        <f t="shared" si="1264"/>
        <v>0</v>
      </c>
      <c r="AM733" s="318">
        <f t="shared" si="1264"/>
        <v>0</v>
      </c>
      <c r="AN733" s="318">
        <f t="shared" si="1264"/>
        <v>1</v>
      </c>
      <c r="AO733" s="318">
        <f t="shared" si="1264"/>
        <v>0</v>
      </c>
      <c r="AP733" s="318">
        <f t="shared" si="1264"/>
        <v>0</v>
      </c>
      <c r="AQ733" s="318">
        <f t="shared" si="1264"/>
        <v>0</v>
      </c>
      <c r="AR733" s="318">
        <f t="shared" si="1264"/>
        <v>0</v>
      </c>
      <c r="AS733" s="318">
        <f t="shared" si="1264"/>
        <v>0</v>
      </c>
      <c r="AT733" s="318">
        <f t="shared" si="1264"/>
        <v>0</v>
      </c>
      <c r="AU733" s="318">
        <f t="shared" si="1264"/>
        <v>0</v>
      </c>
      <c r="AV733" s="318">
        <f t="shared" si="1264"/>
        <v>0</v>
      </c>
      <c r="AW733" s="318">
        <f t="shared" si="1264"/>
        <v>0</v>
      </c>
      <c r="AX733" s="243"/>
      <c r="AY733" s="1055">
        <f t="shared" si="1245"/>
        <v>1</v>
      </c>
    </row>
    <row r="734" spans="1:51" outlineLevel="1">
      <c r="A734" s="402"/>
      <c r="B734" s="231"/>
      <c r="C734" s="228"/>
      <c r="D734" s="228"/>
      <c r="E734" s="228"/>
      <c r="F734" s="228"/>
      <c r="G734" s="228"/>
      <c r="H734" s="228"/>
      <c r="I734" s="228"/>
      <c r="J734" s="228"/>
      <c r="K734" s="228"/>
      <c r="L734" s="228"/>
      <c r="M734" s="228"/>
      <c r="N734" s="228"/>
      <c r="O734" s="228"/>
      <c r="P734" s="228"/>
      <c r="Q734" s="228"/>
      <c r="R734" s="228"/>
      <c r="S734" s="228"/>
      <c r="T734" s="228"/>
      <c r="U734" s="228"/>
      <c r="V734" s="228"/>
      <c r="W734" s="228"/>
      <c r="X734" s="228"/>
      <c r="Y734" s="228"/>
      <c r="Z734" s="228"/>
      <c r="AA734" s="228"/>
      <c r="AB734" s="228"/>
      <c r="AC734" s="228"/>
      <c r="AD734" s="228"/>
      <c r="AE734" s="228"/>
      <c r="AF734" s="228"/>
      <c r="AG734" s="228"/>
      <c r="AH734" s="228"/>
      <c r="AI734" s="228"/>
      <c r="AJ734" s="319"/>
      <c r="AK734" s="332"/>
      <c r="AL734" s="332"/>
      <c r="AM734" s="332"/>
      <c r="AN734" s="332"/>
      <c r="AO734" s="332"/>
      <c r="AP734" s="332"/>
      <c r="AQ734" s="332"/>
      <c r="AR734" s="332"/>
      <c r="AS734" s="332"/>
      <c r="AT734" s="332"/>
      <c r="AU734" s="332"/>
      <c r="AV734" s="332"/>
      <c r="AW734" s="332"/>
      <c r="AX734" s="243"/>
      <c r="AY734" s="1055">
        <f t="shared" si="1245"/>
        <v>0</v>
      </c>
    </row>
    <row r="735" spans="1:51" ht="30" hidden="1" outlineLevel="1">
      <c r="A735" s="402">
        <v>30</v>
      </c>
      <c r="B735" s="335" t="s">
        <v>358</v>
      </c>
      <c r="C735" s="228" t="s">
        <v>313</v>
      </c>
      <c r="D735" s="232"/>
      <c r="E735" s="232"/>
      <c r="F735" s="232"/>
      <c r="G735" s="232"/>
      <c r="H735" s="232"/>
      <c r="I735" s="232"/>
      <c r="J735" s="232"/>
      <c r="K735" s="232"/>
      <c r="L735" s="232"/>
      <c r="M735" s="232"/>
      <c r="N735" s="232"/>
      <c r="O735" s="232"/>
      <c r="P735" s="232"/>
      <c r="Q735" s="232"/>
      <c r="R735" s="232"/>
      <c r="S735" s="232"/>
      <c r="T735" s="232"/>
      <c r="U735" s="232">
        <v>3</v>
      </c>
      <c r="V735" s="232"/>
      <c r="W735" s="232"/>
      <c r="X735" s="232"/>
      <c r="Y735" s="232"/>
      <c r="Z735" s="232"/>
      <c r="AA735" s="232"/>
      <c r="AB735" s="232"/>
      <c r="AC735" s="232"/>
      <c r="AD735" s="232"/>
      <c r="AE735" s="232"/>
      <c r="AF735" s="564"/>
      <c r="AG735" s="564"/>
      <c r="AH735" s="564"/>
      <c r="AI735" s="564"/>
      <c r="AJ735" s="333"/>
      <c r="AK735" s="317"/>
      <c r="AL735" s="317"/>
      <c r="AM735" s="317"/>
      <c r="AN735" s="317"/>
      <c r="AO735" s="317"/>
      <c r="AP735" s="317"/>
      <c r="AQ735" s="322"/>
      <c r="AR735" s="322"/>
      <c r="AS735" s="322"/>
      <c r="AT735" s="322"/>
      <c r="AU735" s="322"/>
      <c r="AV735" s="322"/>
      <c r="AW735" s="322"/>
      <c r="AX735" s="233">
        <f>SUM(AJ735:AW735)</f>
        <v>0</v>
      </c>
      <c r="AY735" s="1055">
        <f t="shared" si="1245"/>
        <v>0</v>
      </c>
    </row>
    <row r="736" spans="1:51" hidden="1" outlineLevel="1">
      <c r="A736" s="402"/>
      <c r="B736" s="231" t="s">
        <v>478</v>
      </c>
      <c r="C736" s="228" t="s">
        <v>315</v>
      </c>
      <c r="D736" s="232"/>
      <c r="E736" s="232"/>
      <c r="F736" s="232"/>
      <c r="G736" s="232"/>
      <c r="H736" s="232"/>
      <c r="I736" s="232"/>
      <c r="J736" s="232"/>
      <c r="K736" s="232"/>
      <c r="L736" s="232"/>
      <c r="M736" s="232"/>
      <c r="N736" s="232"/>
      <c r="O736" s="232"/>
      <c r="P736" s="232"/>
      <c r="Q736" s="232"/>
      <c r="R736" s="232"/>
      <c r="S736" s="232"/>
      <c r="T736" s="232"/>
      <c r="U736" s="232">
        <f>U735</f>
        <v>3</v>
      </c>
      <c r="V736" s="232"/>
      <c r="W736" s="232"/>
      <c r="X736" s="232"/>
      <c r="Y736" s="232"/>
      <c r="Z736" s="232"/>
      <c r="AA736" s="232"/>
      <c r="AB736" s="232"/>
      <c r="AC736" s="232"/>
      <c r="AD736" s="232"/>
      <c r="AE736" s="232"/>
      <c r="AF736" s="564"/>
      <c r="AG736" s="564"/>
      <c r="AH736" s="564"/>
      <c r="AI736" s="564"/>
      <c r="AJ736" s="318">
        <f>AJ735</f>
        <v>0</v>
      </c>
      <c r="AK736" s="318">
        <f t="shared" ref="AK736:AW736" si="1265">AK735</f>
        <v>0</v>
      </c>
      <c r="AL736" s="318">
        <f t="shared" si="1265"/>
        <v>0</v>
      </c>
      <c r="AM736" s="318">
        <f t="shared" si="1265"/>
        <v>0</v>
      </c>
      <c r="AN736" s="318">
        <f t="shared" si="1265"/>
        <v>0</v>
      </c>
      <c r="AO736" s="318">
        <f t="shared" si="1265"/>
        <v>0</v>
      </c>
      <c r="AP736" s="318">
        <f t="shared" si="1265"/>
        <v>0</v>
      </c>
      <c r="AQ736" s="318">
        <f t="shared" si="1265"/>
        <v>0</v>
      </c>
      <c r="AR736" s="318">
        <f t="shared" si="1265"/>
        <v>0</v>
      </c>
      <c r="AS736" s="318">
        <f t="shared" si="1265"/>
        <v>0</v>
      </c>
      <c r="AT736" s="318">
        <f t="shared" si="1265"/>
        <v>0</v>
      </c>
      <c r="AU736" s="318">
        <f t="shared" si="1265"/>
        <v>0</v>
      </c>
      <c r="AV736" s="318">
        <f t="shared" si="1265"/>
        <v>0</v>
      </c>
      <c r="AW736" s="318">
        <f t="shared" si="1265"/>
        <v>0</v>
      </c>
      <c r="AX736" s="243"/>
      <c r="AY736" s="1055">
        <f t="shared" si="1245"/>
        <v>0</v>
      </c>
    </row>
    <row r="737" spans="1:51" hidden="1" outlineLevel="1">
      <c r="A737" s="402"/>
      <c r="B737" s="231"/>
      <c r="C737" s="228"/>
      <c r="D737" s="228"/>
      <c r="E737" s="228"/>
      <c r="F737" s="228"/>
      <c r="G737" s="228"/>
      <c r="H737" s="228"/>
      <c r="I737" s="228"/>
      <c r="J737" s="228"/>
      <c r="K737" s="228"/>
      <c r="L737" s="228"/>
      <c r="M737" s="228"/>
      <c r="N737" s="228"/>
      <c r="O737" s="228"/>
      <c r="P737" s="228"/>
      <c r="Q737" s="228"/>
      <c r="R737" s="228"/>
      <c r="S737" s="228"/>
      <c r="T737" s="228"/>
      <c r="U737" s="228"/>
      <c r="V737" s="228"/>
      <c r="W737" s="228"/>
      <c r="X737" s="228"/>
      <c r="Y737" s="228"/>
      <c r="Z737" s="228"/>
      <c r="AA737" s="228"/>
      <c r="AB737" s="228"/>
      <c r="AC737" s="228"/>
      <c r="AD737" s="228"/>
      <c r="AE737" s="228"/>
      <c r="AF737" s="228"/>
      <c r="AG737" s="228"/>
      <c r="AH737" s="228"/>
      <c r="AI737" s="228"/>
      <c r="AJ737" s="319"/>
      <c r="AK737" s="332"/>
      <c r="AL737" s="332"/>
      <c r="AM737" s="332"/>
      <c r="AN737" s="332"/>
      <c r="AO737" s="332"/>
      <c r="AP737" s="332"/>
      <c r="AQ737" s="332"/>
      <c r="AR737" s="332"/>
      <c r="AS737" s="332"/>
      <c r="AT737" s="332"/>
      <c r="AU737" s="332"/>
      <c r="AV737" s="332"/>
      <c r="AW737" s="332"/>
      <c r="AX737" s="243"/>
      <c r="AY737" s="1055">
        <f t="shared" si="1245"/>
        <v>0</v>
      </c>
    </row>
    <row r="738" spans="1:51" ht="30" hidden="1" outlineLevel="1">
      <c r="A738" s="402">
        <v>31</v>
      </c>
      <c r="B738" s="335" t="s">
        <v>359</v>
      </c>
      <c r="C738" s="228" t="s">
        <v>313</v>
      </c>
      <c r="D738" s="232"/>
      <c r="E738" s="232"/>
      <c r="F738" s="232"/>
      <c r="G738" s="232"/>
      <c r="H738" s="232"/>
      <c r="I738" s="232"/>
      <c r="J738" s="232"/>
      <c r="K738" s="232"/>
      <c r="L738" s="232"/>
      <c r="M738" s="232"/>
      <c r="N738" s="232"/>
      <c r="O738" s="232"/>
      <c r="P738" s="232"/>
      <c r="Q738" s="232"/>
      <c r="R738" s="232"/>
      <c r="S738" s="232"/>
      <c r="T738" s="232"/>
      <c r="U738" s="232">
        <v>12</v>
      </c>
      <c r="V738" s="232"/>
      <c r="W738" s="232"/>
      <c r="X738" s="232"/>
      <c r="Y738" s="232"/>
      <c r="Z738" s="232"/>
      <c r="AA738" s="232"/>
      <c r="AB738" s="232"/>
      <c r="AC738" s="232"/>
      <c r="AD738" s="232"/>
      <c r="AE738" s="232"/>
      <c r="AF738" s="564"/>
      <c r="AG738" s="564"/>
      <c r="AH738" s="564"/>
      <c r="AI738" s="564"/>
      <c r="AJ738" s="333"/>
      <c r="AK738" s="317"/>
      <c r="AL738" s="317"/>
      <c r="AM738" s="317"/>
      <c r="AN738" s="317"/>
      <c r="AO738" s="317"/>
      <c r="AP738" s="317"/>
      <c r="AQ738" s="322"/>
      <c r="AR738" s="322"/>
      <c r="AS738" s="322"/>
      <c r="AT738" s="322"/>
      <c r="AU738" s="322"/>
      <c r="AV738" s="322"/>
      <c r="AW738" s="322"/>
      <c r="AX738" s="233">
        <f>SUM(AJ738:AW738)</f>
        <v>0</v>
      </c>
      <c r="AY738" s="1055">
        <f t="shared" si="1245"/>
        <v>0</v>
      </c>
    </row>
    <row r="739" spans="1:51" hidden="1" outlineLevel="1">
      <c r="A739" s="402"/>
      <c r="B739" s="231" t="s">
        <v>478</v>
      </c>
      <c r="C739" s="228" t="s">
        <v>315</v>
      </c>
      <c r="D739" s="232"/>
      <c r="E739" s="232"/>
      <c r="F739" s="232"/>
      <c r="G739" s="232"/>
      <c r="H739" s="232"/>
      <c r="I739" s="232"/>
      <c r="J739" s="232"/>
      <c r="K739" s="232"/>
      <c r="L739" s="232"/>
      <c r="M739" s="232"/>
      <c r="N739" s="232"/>
      <c r="O739" s="232"/>
      <c r="P739" s="232"/>
      <c r="Q739" s="232"/>
      <c r="R739" s="232"/>
      <c r="S739" s="232"/>
      <c r="T739" s="232"/>
      <c r="U739" s="232">
        <f>U738</f>
        <v>12</v>
      </c>
      <c r="V739" s="232"/>
      <c r="W739" s="232"/>
      <c r="X739" s="232"/>
      <c r="Y739" s="232"/>
      <c r="Z739" s="232"/>
      <c r="AA739" s="232"/>
      <c r="AB739" s="232"/>
      <c r="AC739" s="232"/>
      <c r="AD739" s="232"/>
      <c r="AE739" s="232"/>
      <c r="AF739" s="564"/>
      <c r="AG739" s="564"/>
      <c r="AH739" s="564"/>
      <c r="AI739" s="564"/>
      <c r="AJ739" s="318">
        <f>AJ738</f>
        <v>0</v>
      </c>
      <c r="AK739" s="318">
        <f t="shared" ref="AK739:AW739" si="1266">AK738</f>
        <v>0</v>
      </c>
      <c r="AL739" s="318">
        <f t="shared" si="1266"/>
        <v>0</v>
      </c>
      <c r="AM739" s="318">
        <f t="shared" si="1266"/>
        <v>0</v>
      </c>
      <c r="AN739" s="318">
        <f t="shared" si="1266"/>
        <v>0</v>
      </c>
      <c r="AO739" s="318">
        <f t="shared" si="1266"/>
        <v>0</v>
      </c>
      <c r="AP739" s="318">
        <f t="shared" si="1266"/>
        <v>0</v>
      </c>
      <c r="AQ739" s="318">
        <f t="shared" si="1266"/>
        <v>0</v>
      </c>
      <c r="AR739" s="318">
        <f t="shared" si="1266"/>
        <v>0</v>
      </c>
      <c r="AS739" s="318">
        <f t="shared" si="1266"/>
        <v>0</v>
      </c>
      <c r="AT739" s="318">
        <f t="shared" si="1266"/>
        <v>0</v>
      </c>
      <c r="AU739" s="318">
        <f t="shared" si="1266"/>
        <v>0</v>
      </c>
      <c r="AV739" s="318">
        <f t="shared" si="1266"/>
        <v>0</v>
      </c>
      <c r="AW739" s="318">
        <f t="shared" si="1266"/>
        <v>0</v>
      </c>
      <c r="AX739" s="243"/>
      <c r="AY739" s="1055">
        <f t="shared" si="1245"/>
        <v>0</v>
      </c>
    </row>
    <row r="740" spans="1:51" hidden="1" outlineLevel="1">
      <c r="A740" s="402"/>
      <c r="B740" s="231"/>
      <c r="C740" s="228"/>
      <c r="D740" s="228"/>
      <c r="E740" s="228"/>
      <c r="F740" s="228"/>
      <c r="G740" s="228"/>
      <c r="H740" s="228"/>
      <c r="I740" s="228"/>
      <c r="J740" s="228"/>
      <c r="K740" s="228"/>
      <c r="L740" s="228"/>
      <c r="M740" s="228"/>
      <c r="N740" s="228"/>
      <c r="O740" s="228"/>
      <c r="P740" s="228"/>
      <c r="Q740" s="228"/>
      <c r="R740" s="228"/>
      <c r="S740" s="228"/>
      <c r="T740" s="228"/>
      <c r="U740" s="228"/>
      <c r="V740" s="228"/>
      <c r="W740" s="228"/>
      <c r="X740" s="228"/>
      <c r="Y740" s="228"/>
      <c r="Z740" s="228"/>
      <c r="AA740" s="228"/>
      <c r="AB740" s="228"/>
      <c r="AC740" s="228"/>
      <c r="AD740" s="228"/>
      <c r="AE740" s="228"/>
      <c r="AF740" s="228"/>
      <c r="AG740" s="228"/>
      <c r="AH740" s="228"/>
      <c r="AI740" s="228"/>
      <c r="AJ740" s="319"/>
      <c r="AK740" s="332"/>
      <c r="AL740" s="332"/>
      <c r="AM740" s="332"/>
      <c r="AN740" s="332"/>
      <c r="AO740" s="332"/>
      <c r="AP740" s="332"/>
      <c r="AQ740" s="332"/>
      <c r="AR740" s="332"/>
      <c r="AS740" s="332"/>
      <c r="AT740" s="332"/>
      <c r="AU740" s="332"/>
      <c r="AV740" s="332"/>
      <c r="AW740" s="332"/>
      <c r="AX740" s="243"/>
      <c r="AY740" s="1055">
        <f t="shared" si="1245"/>
        <v>0</v>
      </c>
    </row>
    <row r="741" spans="1:51" hidden="1" outlineLevel="1">
      <c r="A741" s="402">
        <v>32</v>
      </c>
      <c r="B741" s="335" t="s">
        <v>360</v>
      </c>
      <c r="C741" s="228" t="s">
        <v>313</v>
      </c>
      <c r="D741" s="232"/>
      <c r="E741" s="232"/>
      <c r="F741" s="232"/>
      <c r="G741" s="232"/>
      <c r="H741" s="232"/>
      <c r="I741" s="232"/>
      <c r="J741" s="232"/>
      <c r="K741" s="232"/>
      <c r="L741" s="232"/>
      <c r="M741" s="232"/>
      <c r="N741" s="232"/>
      <c r="O741" s="232"/>
      <c r="P741" s="232"/>
      <c r="Q741" s="232"/>
      <c r="R741" s="232"/>
      <c r="S741" s="232"/>
      <c r="T741" s="232"/>
      <c r="U741" s="232">
        <v>12</v>
      </c>
      <c r="V741" s="232"/>
      <c r="W741" s="232"/>
      <c r="X741" s="232"/>
      <c r="Y741" s="232"/>
      <c r="Z741" s="232"/>
      <c r="AA741" s="232"/>
      <c r="AB741" s="232"/>
      <c r="AC741" s="232"/>
      <c r="AD741" s="232"/>
      <c r="AE741" s="232"/>
      <c r="AF741" s="564"/>
      <c r="AG741" s="564"/>
      <c r="AH741" s="564"/>
      <c r="AI741" s="564"/>
      <c r="AJ741" s="333"/>
      <c r="AK741" s="317"/>
      <c r="AL741" s="317"/>
      <c r="AM741" s="317"/>
      <c r="AN741" s="317"/>
      <c r="AO741" s="317"/>
      <c r="AP741" s="317"/>
      <c r="AQ741" s="322"/>
      <c r="AR741" s="322"/>
      <c r="AS741" s="322"/>
      <c r="AT741" s="322"/>
      <c r="AU741" s="322"/>
      <c r="AV741" s="322"/>
      <c r="AW741" s="322"/>
      <c r="AX741" s="233">
        <f>SUM(AJ741:AW741)</f>
        <v>0</v>
      </c>
      <c r="AY741" s="1055">
        <f t="shared" si="1245"/>
        <v>0</v>
      </c>
    </row>
    <row r="742" spans="1:51" hidden="1" outlineLevel="1">
      <c r="A742" s="402"/>
      <c r="B742" s="231" t="s">
        <v>478</v>
      </c>
      <c r="C742" s="228" t="s">
        <v>315</v>
      </c>
      <c r="D742" s="232"/>
      <c r="E742" s="232"/>
      <c r="F742" s="232"/>
      <c r="G742" s="232"/>
      <c r="H742" s="232"/>
      <c r="I742" s="232"/>
      <c r="J742" s="232"/>
      <c r="K742" s="232"/>
      <c r="L742" s="232"/>
      <c r="M742" s="232"/>
      <c r="N742" s="232"/>
      <c r="O742" s="232"/>
      <c r="P742" s="232"/>
      <c r="Q742" s="232"/>
      <c r="R742" s="232"/>
      <c r="S742" s="232"/>
      <c r="T742" s="232"/>
      <c r="U742" s="232">
        <f>U741</f>
        <v>12</v>
      </c>
      <c r="V742" s="232"/>
      <c r="W742" s="232"/>
      <c r="X742" s="232"/>
      <c r="Y742" s="232"/>
      <c r="Z742" s="232"/>
      <c r="AA742" s="232"/>
      <c r="AB742" s="232"/>
      <c r="AC742" s="232"/>
      <c r="AD742" s="232"/>
      <c r="AE742" s="232"/>
      <c r="AF742" s="564"/>
      <c r="AG742" s="564"/>
      <c r="AH742" s="564"/>
      <c r="AI742" s="564"/>
      <c r="AJ742" s="318">
        <f>AJ741</f>
        <v>0</v>
      </c>
      <c r="AK742" s="318">
        <f t="shared" ref="AK742:AW742" si="1267">AK741</f>
        <v>0</v>
      </c>
      <c r="AL742" s="318">
        <f t="shared" si="1267"/>
        <v>0</v>
      </c>
      <c r="AM742" s="318">
        <f t="shared" si="1267"/>
        <v>0</v>
      </c>
      <c r="AN742" s="318">
        <f t="shared" si="1267"/>
        <v>0</v>
      </c>
      <c r="AO742" s="318">
        <f t="shared" si="1267"/>
        <v>0</v>
      </c>
      <c r="AP742" s="318">
        <f t="shared" si="1267"/>
        <v>0</v>
      </c>
      <c r="AQ742" s="318">
        <f t="shared" si="1267"/>
        <v>0</v>
      </c>
      <c r="AR742" s="318">
        <f t="shared" si="1267"/>
        <v>0</v>
      </c>
      <c r="AS742" s="318">
        <f t="shared" si="1267"/>
        <v>0</v>
      </c>
      <c r="AT742" s="318">
        <f t="shared" si="1267"/>
        <v>0</v>
      </c>
      <c r="AU742" s="318">
        <f t="shared" si="1267"/>
        <v>0</v>
      </c>
      <c r="AV742" s="318">
        <f t="shared" si="1267"/>
        <v>0</v>
      </c>
      <c r="AW742" s="318">
        <f t="shared" si="1267"/>
        <v>0</v>
      </c>
      <c r="AX742" s="243"/>
      <c r="AY742" s="1055">
        <f t="shared" si="1245"/>
        <v>0</v>
      </c>
    </row>
    <row r="743" spans="1:51" hidden="1" outlineLevel="1">
      <c r="A743" s="402"/>
      <c r="B743" s="335"/>
      <c r="C743" s="228"/>
      <c r="D743" s="228"/>
      <c r="E743" s="228"/>
      <c r="F743" s="228"/>
      <c r="G743" s="228"/>
      <c r="H743" s="228"/>
      <c r="I743" s="228"/>
      <c r="J743" s="228"/>
      <c r="K743" s="228"/>
      <c r="L743" s="228"/>
      <c r="M743" s="228"/>
      <c r="N743" s="228"/>
      <c r="O743" s="228"/>
      <c r="P743" s="228"/>
      <c r="Q743" s="228"/>
      <c r="R743" s="228"/>
      <c r="S743" s="228"/>
      <c r="T743" s="228"/>
      <c r="U743" s="228"/>
      <c r="V743" s="228"/>
      <c r="W743" s="228"/>
      <c r="X743" s="228"/>
      <c r="Y743" s="228"/>
      <c r="Z743" s="228"/>
      <c r="AA743" s="228"/>
      <c r="AB743" s="228"/>
      <c r="AC743" s="228"/>
      <c r="AD743" s="228"/>
      <c r="AE743" s="228"/>
      <c r="AF743" s="228"/>
      <c r="AG743" s="228"/>
      <c r="AH743" s="228"/>
      <c r="AI743" s="228"/>
      <c r="AJ743" s="319"/>
      <c r="AK743" s="332"/>
      <c r="AL743" s="332"/>
      <c r="AM743" s="332"/>
      <c r="AN743" s="332"/>
      <c r="AO743" s="332"/>
      <c r="AP743" s="332"/>
      <c r="AQ743" s="332"/>
      <c r="AR743" s="332"/>
      <c r="AS743" s="332"/>
      <c r="AT743" s="332"/>
      <c r="AU743" s="332"/>
      <c r="AV743" s="332"/>
      <c r="AW743" s="332"/>
      <c r="AX743" s="243"/>
      <c r="AY743" s="1055">
        <f t="shared" si="1245"/>
        <v>0</v>
      </c>
    </row>
    <row r="744" spans="1:51" outlineLevel="1">
      <c r="A744" s="402"/>
      <c r="B744" s="335" t="s">
        <v>361</v>
      </c>
      <c r="C744" s="274" t="s">
        <v>354</v>
      </c>
      <c r="D744" s="232">
        <v>1114861.7486009605</v>
      </c>
      <c r="E744" s="232">
        <f>(D744+F744)/2</f>
        <v>1114861.7486009605</v>
      </c>
      <c r="F744" s="232">
        <v>1114861.7486009605</v>
      </c>
      <c r="G744" s="232">
        <f t="shared" ref="G744:Q744" si="1268">G533/F533*F744</f>
        <v>969352.54968077119</v>
      </c>
      <c r="H744" s="232">
        <f t="shared" si="1268"/>
        <v>969352.54968077119</v>
      </c>
      <c r="I744" s="232">
        <f t="shared" si="1268"/>
        <v>734151.57673900772</v>
      </c>
      <c r="J744" s="232">
        <f t="shared" si="1268"/>
        <v>734151.57673900772</v>
      </c>
      <c r="K744" s="232">
        <f t="shared" si="1268"/>
        <v>734151.57673900772</v>
      </c>
      <c r="L744" s="232">
        <f t="shared" si="1268"/>
        <v>734151.57673900772</v>
      </c>
      <c r="M744" s="232">
        <f t="shared" si="1268"/>
        <v>734151.57673900772</v>
      </c>
      <c r="N744" s="232">
        <f t="shared" si="1268"/>
        <v>309769.4212538664</v>
      </c>
      <c r="O744" s="232">
        <f t="shared" si="1268"/>
        <v>34859.667782039127</v>
      </c>
      <c r="P744" s="232">
        <f t="shared" si="1268"/>
        <v>3277.5733437055933</v>
      </c>
      <c r="Q744" s="232">
        <f t="shared" si="1268"/>
        <v>3277.5733437055933</v>
      </c>
      <c r="R744" s="232"/>
      <c r="S744" s="232"/>
      <c r="T744" s="232"/>
      <c r="U744" s="232">
        <v>12</v>
      </c>
      <c r="V744" s="232">
        <f t="shared" ref="V744:AI744" si="1269">V533/D533*D744</f>
        <v>183.07580464233561</v>
      </c>
      <c r="W744" s="232">
        <f t="shared" si="1269"/>
        <v>188.58472851829683</v>
      </c>
      <c r="X744" s="232">
        <f t="shared" si="1269"/>
        <v>188.58472851829683</v>
      </c>
      <c r="Y744" s="232">
        <f t="shared" si="1269"/>
        <v>165.92532315369527</v>
      </c>
      <c r="Z744" s="232">
        <f t="shared" si="1269"/>
        <v>165.92532315369527</v>
      </c>
      <c r="AA744" s="232">
        <f t="shared" si="1269"/>
        <v>84.790032977218729</v>
      </c>
      <c r="AB744" s="232">
        <f t="shared" si="1269"/>
        <v>84.790032977218729</v>
      </c>
      <c r="AC744" s="232">
        <f t="shared" si="1269"/>
        <v>84.790032977218729</v>
      </c>
      <c r="AD744" s="232">
        <f t="shared" si="1269"/>
        <v>84.790032977218729</v>
      </c>
      <c r="AE744" s="232">
        <f t="shared" si="1269"/>
        <v>84.790032977218729</v>
      </c>
      <c r="AF744" s="232">
        <f t="shared" si="1269"/>
        <v>33.623633766828121</v>
      </c>
      <c r="AG744" s="232">
        <f t="shared" si="1269"/>
        <v>2.9237942405937498</v>
      </c>
      <c r="AH744" s="232">
        <f t="shared" si="1269"/>
        <v>0</v>
      </c>
      <c r="AI744" s="232">
        <f t="shared" si="1269"/>
        <v>0</v>
      </c>
      <c r="AJ744" s="333"/>
      <c r="AK744" s="317"/>
      <c r="AL744" s="317"/>
      <c r="AM744" s="317"/>
      <c r="AN744" s="317">
        <v>1</v>
      </c>
      <c r="AO744" s="317"/>
      <c r="AP744" s="317"/>
      <c r="AQ744" s="322"/>
      <c r="AR744" s="322"/>
      <c r="AS744" s="322"/>
      <c r="AT744" s="322"/>
      <c r="AU744" s="322"/>
      <c r="AV744" s="322"/>
      <c r="AW744" s="322"/>
      <c r="AX744" s="233">
        <f>SUM(AJ744:AW744)</f>
        <v>1</v>
      </c>
      <c r="AY744" s="1055">
        <f t="shared" si="1245"/>
        <v>1</v>
      </c>
    </row>
    <row r="745" spans="1:51" outlineLevel="1">
      <c r="A745" s="402">
        <v>33</v>
      </c>
      <c r="B745" s="231" t="s">
        <v>478</v>
      </c>
      <c r="C745" s="228" t="s">
        <v>315</v>
      </c>
      <c r="D745" s="232"/>
      <c r="E745" s="232"/>
      <c r="F745" s="232"/>
      <c r="G745" s="232"/>
      <c r="H745" s="232"/>
      <c r="I745" s="232"/>
      <c r="J745" s="232"/>
      <c r="K745" s="232"/>
      <c r="L745" s="232"/>
      <c r="M745" s="232"/>
      <c r="N745" s="232"/>
      <c r="O745" s="232"/>
      <c r="P745" s="232"/>
      <c r="Q745" s="232"/>
      <c r="R745" s="232"/>
      <c r="S745" s="232"/>
      <c r="T745" s="232"/>
      <c r="U745" s="232">
        <f>U744</f>
        <v>12</v>
      </c>
      <c r="V745" s="232"/>
      <c r="W745" s="232"/>
      <c r="X745" s="232"/>
      <c r="Y745" s="232"/>
      <c r="Z745" s="232"/>
      <c r="AA745" s="232"/>
      <c r="AB745" s="232"/>
      <c r="AC745" s="232"/>
      <c r="AD745" s="232"/>
      <c r="AE745" s="232"/>
      <c r="AF745" s="232"/>
      <c r="AG745" s="232"/>
      <c r="AH745" s="232"/>
      <c r="AI745" s="232"/>
      <c r="AJ745" s="318">
        <f>AJ744</f>
        <v>0</v>
      </c>
      <c r="AK745" s="318">
        <f t="shared" ref="AK745:AW745" si="1270">AK744</f>
        <v>0</v>
      </c>
      <c r="AL745" s="318">
        <f t="shared" si="1270"/>
        <v>0</v>
      </c>
      <c r="AM745" s="318">
        <f t="shared" si="1270"/>
        <v>0</v>
      </c>
      <c r="AN745" s="318">
        <f t="shared" si="1270"/>
        <v>1</v>
      </c>
      <c r="AO745" s="318">
        <f t="shared" si="1270"/>
        <v>0</v>
      </c>
      <c r="AP745" s="318">
        <f t="shared" si="1270"/>
        <v>0</v>
      </c>
      <c r="AQ745" s="318">
        <f t="shared" si="1270"/>
        <v>0</v>
      </c>
      <c r="AR745" s="318">
        <f t="shared" si="1270"/>
        <v>0</v>
      </c>
      <c r="AS745" s="318">
        <f t="shared" si="1270"/>
        <v>0</v>
      </c>
      <c r="AT745" s="318">
        <f t="shared" si="1270"/>
        <v>0</v>
      </c>
      <c r="AU745" s="318">
        <f t="shared" si="1270"/>
        <v>0</v>
      </c>
      <c r="AV745" s="318">
        <f t="shared" si="1270"/>
        <v>0</v>
      </c>
      <c r="AW745" s="318">
        <f t="shared" si="1270"/>
        <v>0</v>
      </c>
      <c r="AX745" s="243"/>
      <c r="AY745" s="1055">
        <f t="shared" si="1245"/>
        <v>1</v>
      </c>
    </row>
    <row r="746" spans="1:51" outlineLevel="1">
      <c r="A746" s="402"/>
      <c r="B746" s="335"/>
      <c r="C746" s="228"/>
      <c r="D746" s="228"/>
      <c r="E746" s="228"/>
      <c r="F746" s="228"/>
      <c r="G746" s="228"/>
      <c r="H746" s="228"/>
      <c r="I746" s="228"/>
      <c r="J746" s="228"/>
      <c r="K746" s="228"/>
      <c r="L746" s="228"/>
      <c r="M746" s="228"/>
      <c r="N746" s="228"/>
      <c r="O746" s="228"/>
      <c r="P746" s="228"/>
      <c r="Q746" s="228"/>
      <c r="R746" s="228"/>
      <c r="S746" s="228"/>
      <c r="T746" s="228"/>
      <c r="U746" s="228"/>
      <c r="V746" s="228"/>
      <c r="W746" s="228"/>
      <c r="X746" s="228"/>
      <c r="Y746" s="228"/>
      <c r="Z746" s="228"/>
      <c r="AA746" s="228"/>
      <c r="AB746" s="228"/>
      <c r="AC746" s="228"/>
      <c r="AD746" s="228"/>
      <c r="AE746" s="228"/>
      <c r="AF746" s="228"/>
      <c r="AG746" s="228"/>
      <c r="AH746" s="228"/>
      <c r="AI746" s="228"/>
      <c r="AJ746" s="319"/>
      <c r="AK746" s="332"/>
      <c r="AL746" s="332"/>
      <c r="AM746" s="332"/>
      <c r="AN746" s="332"/>
      <c r="AO746" s="332"/>
      <c r="AP746" s="332"/>
      <c r="AQ746" s="332"/>
      <c r="AR746" s="332"/>
      <c r="AS746" s="332"/>
      <c r="AT746" s="332"/>
      <c r="AU746" s="332"/>
      <c r="AV746" s="332"/>
      <c r="AW746" s="332"/>
      <c r="AX746" s="243"/>
      <c r="AY746" s="1055">
        <f t="shared" si="1245"/>
        <v>0</v>
      </c>
    </row>
    <row r="747" spans="1:51" ht="15.75" outlineLevel="1">
      <c r="A747" s="402"/>
      <c r="B747" s="225" t="s">
        <v>401</v>
      </c>
      <c r="C747" s="228"/>
      <c r="D747" s="228"/>
      <c r="E747" s="228"/>
      <c r="F747" s="228"/>
      <c r="G747" s="228"/>
      <c r="H747" s="228"/>
      <c r="I747" s="228"/>
      <c r="J747" s="228"/>
      <c r="K747" s="228"/>
      <c r="L747" s="228"/>
      <c r="M747" s="228"/>
      <c r="N747" s="228"/>
      <c r="O747" s="228"/>
      <c r="P747" s="228"/>
      <c r="Q747" s="228"/>
      <c r="R747" s="228"/>
      <c r="S747" s="228"/>
      <c r="T747" s="228"/>
      <c r="U747" s="228"/>
      <c r="V747" s="228"/>
      <c r="W747" s="228"/>
      <c r="X747" s="228"/>
      <c r="Y747" s="228"/>
      <c r="Z747" s="228"/>
      <c r="AA747" s="228"/>
      <c r="AB747" s="228"/>
      <c r="AC747" s="228"/>
      <c r="AD747" s="228"/>
      <c r="AE747" s="228"/>
      <c r="AF747" s="228"/>
      <c r="AG747" s="228"/>
      <c r="AH747" s="228"/>
      <c r="AI747" s="228"/>
      <c r="AJ747" s="319"/>
      <c r="AK747" s="332"/>
      <c r="AL747" s="332"/>
      <c r="AM747" s="332"/>
      <c r="AN747" s="332"/>
      <c r="AO747" s="332"/>
      <c r="AP747" s="332"/>
      <c r="AQ747" s="332"/>
      <c r="AR747" s="332"/>
      <c r="AS747" s="332"/>
      <c r="AT747" s="332"/>
      <c r="AU747" s="332"/>
      <c r="AV747" s="332"/>
      <c r="AW747" s="332"/>
      <c r="AX747" s="243"/>
      <c r="AY747" s="1055">
        <f t="shared" si="1245"/>
        <v>0</v>
      </c>
    </row>
    <row r="748" spans="1:51" outlineLevel="1">
      <c r="A748" s="402">
        <v>34</v>
      </c>
      <c r="B748" s="335" t="s">
        <v>402</v>
      </c>
      <c r="C748" s="274" t="s">
        <v>354</v>
      </c>
      <c r="D748" s="232">
        <v>697888.67666666827</v>
      </c>
      <c r="E748" s="232">
        <f>(D748+F748)/2</f>
        <v>697888.67666666827</v>
      </c>
      <c r="F748" s="232">
        <v>697888.67666666827</v>
      </c>
      <c r="G748" s="232">
        <v>626410.91988354037</v>
      </c>
      <c r="H748" s="232">
        <v>575791.55491485202</v>
      </c>
      <c r="I748" s="232">
        <v>491394.71056431893</v>
      </c>
      <c r="J748" s="232">
        <v>433026.79951815587</v>
      </c>
      <c r="K748" s="232">
        <v>433026.79951815587</v>
      </c>
      <c r="L748" s="232">
        <v>433026.79951815587</v>
      </c>
      <c r="M748" s="232">
        <v>433026.79951815587</v>
      </c>
      <c r="N748" s="232">
        <v>432238.04396347795</v>
      </c>
      <c r="O748" s="232">
        <v>431449.28840880009</v>
      </c>
      <c r="P748" s="232">
        <v>369137.59958924761</v>
      </c>
      <c r="Q748" s="232">
        <v>356517.51071440155</v>
      </c>
      <c r="R748" s="232"/>
      <c r="S748" s="232"/>
      <c r="T748" s="232"/>
      <c r="U748" s="232">
        <v>12</v>
      </c>
      <c r="V748" s="232">
        <v>91.636079690664559</v>
      </c>
      <c r="W748" s="232">
        <v>91.635745829996225</v>
      </c>
      <c r="X748" s="232">
        <v>91.635745829996225</v>
      </c>
      <c r="Y748" s="232">
        <v>78.204205987955106</v>
      </c>
      <c r="Z748" s="232">
        <v>68.915099351213456</v>
      </c>
      <c r="AA748" s="232">
        <v>59.805929367625247</v>
      </c>
      <c r="AB748" s="232">
        <v>52.702175317538142</v>
      </c>
      <c r="AC748" s="232">
        <v>52.720372682529657</v>
      </c>
      <c r="AD748" s="232">
        <v>52.870009935951721</v>
      </c>
      <c r="AE748" s="232">
        <v>53.19182854532184</v>
      </c>
      <c r="AF748" s="232">
        <v>49.57019853449011</v>
      </c>
      <c r="AG748" s="232">
        <v>51.059849393148937</v>
      </c>
      <c r="AH748" s="232">
        <v>45.868342750576311</v>
      </c>
      <c r="AI748" s="232">
        <v>45.881961515006985</v>
      </c>
      <c r="AJ748" s="333">
        <f>'3-a. VRZ Rate Class Alloc.'!P427</f>
        <v>0</v>
      </c>
      <c r="AK748" s="333">
        <f>'3-a. VRZ Rate Class Alloc.'!Q427</f>
        <v>0.99396648638369511</v>
      </c>
      <c r="AL748" s="333">
        <f>'3-a. VRZ Rate Class Alloc.'!R427</f>
        <v>6.033513616304889E-3</v>
      </c>
      <c r="AM748" s="333">
        <f>'3-a. VRZ Rate Class Alloc.'!S427</f>
        <v>0</v>
      </c>
      <c r="AN748" s="333">
        <f>'3-a. VRZ Rate Class Alloc.'!T427</f>
        <v>0</v>
      </c>
      <c r="AO748" s="317"/>
      <c r="AP748" s="317"/>
      <c r="AQ748" s="322"/>
      <c r="AR748" s="322"/>
      <c r="AS748" s="322"/>
      <c r="AT748" s="322"/>
      <c r="AU748" s="322"/>
      <c r="AV748" s="322"/>
      <c r="AW748" s="322"/>
      <c r="AX748" s="233">
        <f>SUM(AJ748:AW748)</f>
        <v>1</v>
      </c>
      <c r="AY748" s="1055">
        <f t="shared" si="1245"/>
        <v>1</v>
      </c>
    </row>
    <row r="749" spans="1:51" outlineLevel="1">
      <c r="A749" s="402"/>
      <c r="B749" s="231" t="s">
        <v>478</v>
      </c>
      <c r="C749" s="228" t="s">
        <v>315</v>
      </c>
      <c r="D749" s="232"/>
      <c r="E749" s="232"/>
      <c r="F749" s="232"/>
      <c r="G749" s="232"/>
      <c r="H749" s="232"/>
      <c r="I749" s="232"/>
      <c r="J749" s="232"/>
      <c r="K749" s="232"/>
      <c r="L749" s="232"/>
      <c r="M749" s="232"/>
      <c r="N749" s="232"/>
      <c r="O749" s="232"/>
      <c r="P749" s="232"/>
      <c r="Q749" s="232"/>
      <c r="R749" s="232"/>
      <c r="S749" s="232"/>
      <c r="T749" s="232"/>
      <c r="U749" s="232">
        <f>U748</f>
        <v>12</v>
      </c>
      <c r="V749" s="232"/>
      <c r="W749" s="232"/>
      <c r="X749" s="232"/>
      <c r="Y749" s="232"/>
      <c r="Z749" s="232"/>
      <c r="AA749" s="232"/>
      <c r="AB749" s="232"/>
      <c r="AC749" s="232"/>
      <c r="AD749" s="232"/>
      <c r="AE749" s="232"/>
      <c r="AF749" s="232"/>
      <c r="AG749" s="232"/>
      <c r="AH749" s="232"/>
      <c r="AI749" s="232"/>
      <c r="AJ749" s="318">
        <f>AJ748</f>
        <v>0</v>
      </c>
      <c r="AK749" s="318">
        <f t="shared" ref="AK749:AW749" si="1271">AK748</f>
        <v>0.99396648638369511</v>
      </c>
      <c r="AL749" s="318">
        <f t="shared" si="1271"/>
        <v>6.033513616304889E-3</v>
      </c>
      <c r="AM749" s="318">
        <f t="shared" si="1271"/>
        <v>0</v>
      </c>
      <c r="AN749" s="318">
        <f t="shared" si="1271"/>
        <v>0</v>
      </c>
      <c r="AO749" s="318">
        <f t="shared" si="1271"/>
        <v>0</v>
      </c>
      <c r="AP749" s="318">
        <f t="shared" si="1271"/>
        <v>0</v>
      </c>
      <c r="AQ749" s="318">
        <f t="shared" si="1271"/>
        <v>0</v>
      </c>
      <c r="AR749" s="318">
        <f t="shared" si="1271"/>
        <v>0</v>
      </c>
      <c r="AS749" s="318">
        <f t="shared" si="1271"/>
        <v>0</v>
      </c>
      <c r="AT749" s="318">
        <f t="shared" si="1271"/>
        <v>0</v>
      </c>
      <c r="AU749" s="318">
        <f t="shared" si="1271"/>
        <v>0</v>
      </c>
      <c r="AV749" s="318">
        <f t="shared" si="1271"/>
        <v>0</v>
      </c>
      <c r="AW749" s="318">
        <f t="shared" si="1271"/>
        <v>0</v>
      </c>
      <c r="AX749" s="243"/>
      <c r="AY749" s="1055">
        <f t="shared" si="1245"/>
        <v>1</v>
      </c>
    </row>
    <row r="750" spans="1:51" outlineLevel="1">
      <c r="A750" s="402"/>
      <c r="B750" s="335"/>
      <c r="C750" s="228"/>
      <c r="D750" s="228"/>
      <c r="E750" s="228"/>
      <c r="F750" s="228"/>
      <c r="G750" s="228"/>
      <c r="H750" s="228"/>
      <c r="I750" s="228"/>
      <c r="J750" s="228"/>
      <c r="K750" s="228"/>
      <c r="L750" s="228"/>
      <c r="M750" s="228"/>
      <c r="N750" s="228"/>
      <c r="O750" s="228"/>
      <c r="P750" s="228"/>
      <c r="Q750" s="228"/>
      <c r="R750" s="228"/>
      <c r="S750" s="228"/>
      <c r="T750" s="228"/>
      <c r="U750" s="228"/>
      <c r="V750" s="228"/>
      <c r="W750" s="228"/>
      <c r="X750" s="228"/>
      <c r="Y750" s="228"/>
      <c r="Z750" s="228"/>
      <c r="AA750" s="228"/>
      <c r="AB750" s="228"/>
      <c r="AC750" s="228"/>
      <c r="AD750" s="228"/>
      <c r="AE750" s="228"/>
      <c r="AF750" s="228"/>
      <c r="AG750" s="228"/>
      <c r="AH750" s="228"/>
      <c r="AI750" s="228"/>
      <c r="AJ750" s="319"/>
      <c r="AK750" s="332"/>
      <c r="AL750" s="332"/>
      <c r="AM750" s="332"/>
      <c r="AN750" s="332"/>
      <c r="AO750" s="332"/>
      <c r="AP750" s="332"/>
      <c r="AQ750" s="332"/>
      <c r="AR750" s="332"/>
      <c r="AS750" s="332"/>
      <c r="AT750" s="332"/>
      <c r="AU750" s="332"/>
      <c r="AV750" s="332"/>
      <c r="AW750" s="332"/>
      <c r="AX750" s="243"/>
      <c r="AY750" s="1055">
        <f t="shared" si="1245"/>
        <v>0</v>
      </c>
    </row>
    <row r="751" spans="1:51" outlineLevel="1">
      <c r="A751" s="402">
        <v>35</v>
      </c>
      <c r="B751" s="790" t="s">
        <v>480</v>
      </c>
      <c r="C751" s="274" t="s">
        <v>354</v>
      </c>
      <c r="D751" s="232">
        <v>31040.194386402582</v>
      </c>
      <c r="E751" s="232">
        <f>(D751+F751)/2</f>
        <v>31040.194386402582</v>
      </c>
      <c r="F751" s="232">
        <v>31040.194386402582</v>
      </c>
      <c r="G751" s="232">
        <v>31040.194386402582</v>
      </c>
      <c r="H751" s="232">
        <v>31040.194386402582</v>
      </c>
      <c r="I751" s="232">
        <v>31040.194386402582</v>
      </c>
      <c r="J751" s="232">
        <v>31040.194386402582</v>
      </c>
      <c r="K751" s="232">
        <v>31040.194386402582</v>
      </c>
      <c r="L751" s="232">
        <v>31040.194386402582</v>
      </c>
      <c r="M751" s="232">
        <v>31040.194386402582</v>
      </c>
      <c r="N751" s="232">
        <v>31040.194386402582</v>
      </c>
      <c r="O751" s="232">
        <v>31040.194386402582</v>
      </c>
      <c r="P751" s="232">
        <v>0</v>
      </c>
      <c r="Q751" s="232">
        <v>0</v>
      </c>
      <c r="R751" s="564"/>
      <c r="S751" s="564"/>
      <c r="T751" s="564"/>
      <c r="U751" s="228"/>
      <c r="V751" s="232"/>
      <c r="W751" s="232"/>
      <c r="X751" s="232"/>
      <c r="Y751" s="232"/>
      <c r="Z751" s="232"/>
      <c r="AA751" s="232"/>
      <c r="AB751" s="232"/>
      <c r="AC751" s="232"/>
      <c r="AD751" s="232"/>
      <c r="AE751" s="232"/>
      <c r="AF751" s="232"/>
      <c r="AG751" s="232"/>
      <c r="AH751" s="232"/>
      <c r="AI751" s="232"/>
      <c r="AJ751" s="333">
        <v>1</v>
      </c>
      <c r="AK751" s="317"/>
      <c r="AL751" s="317"/>
      <c r="AM751" s="317"/>
      <c r="AN751" s="317"/>
      <c r="AO751" s="317"/>
      <c r="AP751" s="317"/>
      <c r="AQ751" s="322"/>
      <c r="AR751" s="322"/>
      <c r="AS751" s="322"/>
      <c r="AT751" s="322"/>
      <c r="AU751" s="322"/>
      <c r="AV751" s="322"/>
      <c r="AW751" s="322"/>
      <c r="AX751" s="233">
        <f>SUM(AJ751:AW751)</f>
        <v>1</v>
      </c>
      <c r="AY751" s="1055">
        <f t="shared" si="1245"/>
        <v>1</v>
      </c>
    </row>
    <row r="752" spans="1:51" outlineLevel="1">
      <c r="A752" s="402"/>
      <c r="B752" s="231" t="s">
        <v>478</v>
      </c>
      <c r="C752" s="228" t="s">
        <v>315</v>
      </c>
      <c r="D752" s="232"/>
      <c r="E752" s="232"/>
      <c r="F752" s="232"/>
      <c r="G752" s="232"/>
      <c r="H752" s="232"/>
      <c r="I752" s="232"/>
      <c r="J752" s="232"/>
      <c r="K752" s="232"/>
      <c r="L752" s="232"/>
      <c r="M752" s="232"/>
      <c r="N752" s="232"/>
      <c r="O752" s="232"/>
      <c r="P752" s="232"/>
      <c r="Q752" s="232"/>
      <c r="R752" s="564"/>
      <c r="S752" s="564"/>
      <c r="T752" s="564"/>
      <c r="U752" s="228"/>
      <c r="V752" s="232"/>
      <c r="W752" s="232"/>
      <c r="X752" s="232"/>
      <c r="Y752" s="232"/>
      <c r="Z752" s="232"/>
      <c r="AA752" s="232"/>
      <c r="AB752" s="232"/>
      <c r="AC752" s="232"/>
      <c r="AD752" s="232"/>
      <c r="AE752" s="232"/>
      <c r="AF752" s="232"/>
      <c r="AG752" s="232"/>
      <c r="AH752" s="232"/>
      <c r="AI752" s="232"/>
      <c r="AJ752" s="318">
        <f>AJ751</f>
        <v>1</v>
      </c>
      <c r="AK752" s="318">
        <f t="shared" ref="AK752:AW752" si="1272">AK751</f>
        <v>0</v>
      </c>
      <c r="AL752" s="318">
        <f t="shared" si="1272"/>
        <v>0</v>
      </c>
      <c r="AM752" s="318">
        <f t="shared" si="1272"/>
        <v>0</v>
      </c>
      <c r="AN752" s="318">
        <f t="shared" si="1272"/>
        <v>0</v>
      </c>
      <c r="AO752" s="318">
        <f t="shared" si="1272"/>
        <v>0</v>
      </c>
      <c r="AP752" s="318">
        <f t="shared" si="1272"/>
        <v>0</v>
      </c>
      <c r="AQ752" s="318">
        <f t="shared" si="1272"/>
        <v>0</v>
      </c>
      <c r="AR752" s="318">
        <f t="shared" si="1272"/>
        <v>0</v>
      </c>
      <c r="AS752" s="318">
        <f t="shared" si="1272"/>
        <v>0</v>
      </c>
      <c r="AT752" s="318">
        <f t="shared" si="1272"/>
        <v>0</v>
      </c>
      <c r="AU752" s="318">
        <f t="shared" si="1272"/>
        <v>0</v>
      </c>
      <c r="AV752" s="318">
        <f t="shared" si="1272"/>
        <v>0</v>
      </c>
      <c r="AW752" s="318">
        <f t="shared" si="1272"/>
        <v>0</v>
      </c>
      <c r="AX752" s="243"/>
      <c r="AY752" s="1055">
        <f t="shared" si="1245"/>
        <v>1</v>
      </c>
    </row>
    <row r="753" spans="1:51" outlineLevel="1">
      <c r="A753" s="402"/>
      <c r="B753" s="338"/>
      <c r="C753" s="228"/>
      <c r="D753" s="228"/>
      <c r="E753" s="228"/>
      <c r="F753" s="228"/>
      <c r="G753" s="228"/>
      <c r="H753" s="228"/>
      <c r="I753" s="228"/>
      <c r="J753" s="228"/>
      <c r="K753" s="228"/>
      <c r="L753" s="228"/>
      <c r="M753" s="228"/>
      <c r="N753" s="228"/>
      <c r="O753" s="228"/>
      <c r="P753" s="228"/>
      <c r="Q753" s="228"/>
      <c r="R753" s="228"/>
      <c r="S753" s="228"/>
      <c r="T753" s="228"/>
      <c r="U753" s="228"/>
      <c r="V753" s="228"/>
      <c r="W753" s="228"/>
      <c r="X753" s="228"/>
      <c r="Y753" s="228"/>
      <c r="Z753" s="228"/>
      <c r="AA753" s="228"/>
      <c r="AB753" s="228"/>
      <c r="AC753" s="228"/>
      <c r="AD753" s="228"/>
      <c r="AE753" s="228"/>
      <c r="AF753" s="228"/>
      <c r="AG753" s="228"/>
      <c r="AH753" s="228"/>
      <c r="AI753" s="228"/>
      <c r="AJ753" s="319"/>
      <c r="AK753" s="332"/>
      <c r="AL753" s="332"/>
      <c r="AM753" s="332"/>
      <c r="AN753" s="332"/>
      <c r="AO753" s="332"/>
      <c r="AP753" s="332"/>
      <c r="AQ753" s="332"/>
      <c r="AR753" s="332"/>
      <c r="AS753" s="332"/>
      <c r="AT753" s="332"/>
      <c r="AU753" s="332"/>
      <c r="AV753" s="332"/>
      <c r="AW753" s="332"/>
      <c r="AX753" s="243"/>
      <c r="AY753" s="1055">
        <f t="shared" si="1245"/>
        <v>0</v>
      </c>
    </row>
    <row r="754" spans="1:51" ht="18" outlineLevel="1">
      <c r="A754" s="402"/>
      <c r="B754" s="1" t="s">
        <v>362</v>
      </c>
      <c r="C754" s="228"/>
      <c r="D754" s="228"/>
      <c r="E754" s="228"/>
      <c r="F754" s="228"/>
      <c r="G754" s="228"/>
      <c r="H754" s="228"/>
      <c r="I754" s="228"/>
      <c r="J754" s="228"/>
      <c r="K754" s="228"/>
      <c r="L754" s="228"/>
      <c r="M754" s="228"/>
      <c r="N754" s="228"/>
      <c r="O754" s="228"/>
      <c r="P754" s="228"/>
      <c r="Q754" s="228"/>
      <c r="R754" s="228"/>
      <c r="S754" s="228"/>
      <c r="T754" s="228"/>
      <c r="U754" s="228"/>
      <c r="V754" s="228"/>
      <c r="W754" s="228"/>
      <c r="X754" s="228"/>
      <c r="Y754" s="228"/>
      <c r="Z754" s="228"/>
      <c r="AA754" s="228"/>
      <c r="AB754" s="228"/>
      <c r="AC754" s="228"/>
      <c r="AD754" s="228"/>
      <c r="AE754" s="228"/>
      <c r="AF754" s="228"/>
      <c r="AG754" s="228"/>
      <c r="AH754" s="228"/>
      <c r="AI754" s="228"/>
      <c r="AJ754" s="319"/>
      <c r="AK754" s="332"/>
      <c r="AL754" s="332"/>
      <c r="AM754" s="332"/>
      <c r="AN754" s="332"/>
      <c r="AO754" s="332"/>
      <c r="AP754" s="332"/>
      <c r="AQ754" s="332"/>
      <c r="AR754" s="332"/>
      <c r="AS754" s="332"/>
      <c r="AT754" s="332"/>
      <c r="AU754" s="332"/>
      <c r="AV754" s="332"/>
      <c r="AW754" s="332"/>
      <c r="AX754" s="243"/>
      <c r="AY754" s="1055">
        <f t="shared" si="1245"/>
        <v>0</v>
      </c>
    </row>
    <row r="755" spans="1:51" ht="15.75" outlineLevel="1">
      <c r="A755" s="402"/>
      <c r="B755" s="394" t="s">
        <v>342</v>
      </c>
      <c r="C755" s="228"/>
      <c r="D755" s="228"/>
      <c r="E755" s="228"/>
      <c r="F755" s="228"/>
      <c r="G755" s="228"/>
      <c r="H755" s="228"/>
      <c r="I755" s="228"/>
      <c r="J755" s="228"/>
      <c r="K755" s="228"/>
      <c r="L755" s="228"/>
      <c r="M755" s="228"/>
      <c r="N755" s="228"/>
      <c r="O755" s="228"/>
      <c r="P755" s="228"/>
      <c r="Q755" s="228"/>
      <c r="R755" s="228"/>
      <c r="S755" s="228"/>
      <c r="T755" s="228"/>
      <c r="U755" s="228"/>
      <c r="V755" s="228"/>
      <c r="W755" s="228"/>
      <c r="X755" s="228"/>
      <c r="Y755" s="228"/>
      <c r="Z755" s="228"/>
      <c r="AA755" s="228"/>
      <c r="AB755" s="228"/>
      <c r="AC755" s="228"/>
      <c r="AD755" s="228"/>
      <c r="AE755" s="228"/>
      <c r="AF755" s="228"/>
      <c r="AG755" s="228"/>
      <c r="AH755" s="228"/>
      <c r="AI755" s="228"/>
      <c r="AJ755" s="329"/>
      <c r="AK755" s="332"/>
      <c r="AL755" s="332"/>
      <c r="AM755" s="332"/>
      <c r="AN755" s="332"/>
      <c r="AO755" s="332"/>
      <c r="AP755" s="332"/>
      <c r="AQ755" s="332"/>
      <c r="AR755" s="332"/>
      <c r="AS755" s="332"/>
      <c r="AT755" s="332"/>
      <c r="AU755" s="332"/>
      <c r="AV755" s="332"/>
      <c r="AW755" s="332"/>
      <c r="AX755" s="243"/>
      <c r="AY755" s="1055">
        <f t="shared" si="1245"/>
        <v>0</v>
      </c>
    </row>
    <row r="756" spans="1:51" ht="15.75" outlineLevel="1">
      <c r="A756" s="402"/>
      <c r="B756" s="383" t="s">
        <v>343</v>
      </c>
      <c r="C756" s="228"/>
      <c r="D756" s="228"/>
      <c r="E756" s="228"/>
      <c r="F756" s="228"/>
      <c r="G756" s="228"/>
      <c r="H756" s="228"/>
      <c r="I756" s="228"/>
      <c r="J756" s="228"/>
      <c r="K756" s="228"/>
      <c r="L756" s="228"/>
      <c r="M756" s="228"/>
      <c r="N756" s="228"/>
      <c r="O756" s="228"/>
      <c r="P756" s="228"/>
      <c r="Q756" s="228"/>
      <c r="R756" s="228"/>
      <c r="S756" s="228"/>
      <c r="T756" s="228"/>
      <c r="U756" s="228"/>
      <c r="V756" s="228"/>
      <c r="W756" s="228"/>
      <c r="X756" s="228"/>
      <c r="Y756" s="228"/>
      <c r="Z756" s="228"/>
      <c r="AA756" s="228"/>
      <c r="AB756" s="228"/>
      <c r="AC756" s="228"/>
      <c r="AD756" s="228"/>
      <c r="AE756" s="228"/>
      <c r="AF756" s="228"/>
      <c r="AG756" s="228"/>
      <c r="AH756" s="228"/>
      <c r="AI756" s="228"/>
      <c r="AJ756" s="329"/>
      <c r="AK756" s="332"/>
      <c r="AL756" s="332"/>
      <c r="AM756" s="332"/>
      <c r="AN756" s="332"/>
      <c r="AO756" s="332"/>
      <c r="AP756" s="332"/>
      <c r="AQ756" s="332"/>
      <c r="AR756" s="332"/>
      <c r="AS756" s="332"/>
      <c r="AT756" s="332"/>
      <c r="AU756" s="332"/>
      <c r="AV756" s="332"/>
      <c r="AW756" s="332"/>
      <c r="AX756" s="243"/>
      <c r="AY756" s="1055">
        <f t="shared" si="1245"/>
        <v>0</v>
      </c>
    </row>
    <row r="757" spans="1:51" hidden="1" outlineLevel="1">
      <c r="A757" s="402">
        <v>21</v>
      </c>
      <c r="B757" s="335" t="s">
        <v>344</v>
      </c>
      <c r="C757" s="228" t="s">
        <v>313</v>
      </c>
      <c r="D757" s="232"/>
      <c r="E757" s="232"/>
      <c r="F757" s="232"/>
      <c r="G757" s="232"/>
      <c r="H757" s="232"/>
      <c r="I757" s="232"/>
      <c r="J757" s="232"/>
      <c r="K757" s="232"/>
      <c r="L757" s="232"/>
      <c r="M757" s="232"/>
      <c r="N757" s="232"/>
      <c r="O757" s="232"/>
      <c r="P757" s="232"/>
      <c r="Q757" s="232"/>
      <c r="R757" s="564"/>
      <c r="S757" s="564"/>
      <c r="T757" s="564"/>
      <c r="U757" s="228"/>
      <c r="V757" s="232"/>
      <c r="W757" s="232"/>
      <c r="X757" s="232"/>
      <c r="Y757" s="232"/>
      <c r="Z757" s="232"/>
      <c r="AA757" s="232"/>
      <c r="AB757" s="232"/>
      <c r="AC757" s="232"/>
      <c r="AD757" s="232"/>
      <c r="AE757" s="232"/>
      <c r="AF757" s="232"/>
      <c r="AG757" s="232"/>
      <c r="AH757" s="232"/>
      <c r="AI757" s="232"/>
      <c r="AJ757" s="317"/>
      <c r="AK757" s="317"/>
      <c r="AL757" s="317"/>
      <c r="AM757" s="317"/>
      <c r="AN757" s="317"/>
      <c r="AO757" s="317"/>
      <c r="AP757" s="317"/>
      <c r="AQ757" s="317"/>
      <c r="AR757" s="317"/>
      <c r="AS757" s="317"/>
      <c r="AT757" s="317"/>
      <c r="AU757" s="317"/>
      <c r="AV757" s="317"/>
      <c r="AW757" s="317"/>
      <c r="AX757" s="233">
        <f>SUM(AJ757:AW757)</f>
        <v>0</v>
      </c>
      <c r="AY757" s="1055">
        <f t="shared" si="1245"/>
        <v>0</v>
      </c>
    </row>
    <row r="758" spans="1:51" hidden="1" outlineLevel="1">
      <c r="A758" s="402"/>
      <c r="B758" s="231" t="s">
        <v>478</v>
      </c>
      <c r="C758" s="228" t="s">
        <v>315</v>
      </c>
      <c r="D758" s="232"/>
      <c r="E758" s="232"/>
      <c r="F758" s="232"/>
      <c r="G758" s="232"/>
      <c r="H758" s="232"/>
      <c r="I758" s="232"/>
      <c r="J758" s="232"/>
      <c r="K758" s="232"/>
      <c r="L758" s="232"/>
      <c r="M758" s="232"/>
      <c r="N758" s="232"/>
      <c r="O758" s="232"/>
      <c r="P758" s="232"/>
      <c r="Q758" s="232"/>
      <c r="R758" s="564"/>
      <c r="S758" s="564"/>
      <c r="T758" s="564"/>
      <c r="U758" s="228"/>
      <c r="V758" s="232"/>
      <c r="W758" s="232"/>
      <c r="X758" s="232"/>
      <c r="Y758" s="232"/>
      <c r="Z758" s="232"/>
      <c r="AA758" s="232"/>
      <c r="AB758" s="232"/>
      <c r="AC758" s="232"/>
      <c r="AD758" s="232"/>
      <c r="AE758" s="232"/>
      <c r="AF758" s="232"/>
      <c r="AG758" s="232"/>
      <c r="AH758" s="232"/>
      <c r="AI758" s="232"/>
      <c r="AJ758" s="318">
        <f>AJ757</f>
        <v>0</v>
      </c>
      <c r="AK758" s="318">
        <f t="shared" ref="AK758:AW758" si="1273">AK757</f>
        <v>0</v>
      </c>
      <c r="AL758" s="318">
        <f t="shared" si="1273"/>
        <v>0</v>
      </c>
      <c r="AM758" s="318">
        <f t="shared" si="1273"/>
        <v>0</v>
      </c>
      <c r="AN758" s="318">
        <f t="shared" si="1273"/>
        <v>0</v>
      </c>
      <c r="AO758" s="318">
        <f t="shared" si="1273"/>
        <v>0</v>
      </c>
      <c r="AP758" s="318">
        <f t="shared" si="1273"/>
        <v>0</v>
      </c>
      <c r="AQ758" s="318">
        <f t="shared" si="1273"/>
        <v>0</v>
      </c>
      <c r="AR758" s="318">
        <f>AR757</f>
        <v>0</v>
      </c>
      <c r="AS758" s="318">
        <f t="shared" ref="AS758:AU758" si="1274">AS757</f>
        <v>0</v>
      </c>
      <c r="AT758" s="318">
        <f t="shared" si="1274"/>
        <v>0</v>
      </c>
      <c r="AU758" s="318">
        <f t="shared" si="1274"/>
        <v>0</v>
      </c>
      <c r="AV758" s="318">
        <f t="shared" si="1273"/>
        <v>0</v>
      </c>
      <c r="AW758" s="318">
        <f t="shared" si="1273"/>
        <v>0</v>
      </c>
      <c r="AX758" s="243"/>
      <c r="AY758" s="1055">
        <f t="shared" si="1245"/>
        <v>0</v>
      </c>
    </row>
    <row r="759" spans="1:51" hidden="1" outlineLevel="1">
      <c r="A759" s="402"/>
      <c r="B759" s="231"/>
      <c r="C759" s="228"/>
      <c r="D759" s="228"/>
      <c r="E759" s="228"/>
      <c r="F759" s="228"/>
      <c r="G759" s="228"/>
      <c r="H759" s="228"/>
      <c r="I759" s="228"/>
      <c r="J759" s="228"/>
      <c r="K759" s="228"/>
      <c r="L759" s="228"/>
      <c r="M759" s="228"/>
      <c r="N759" s="228"/>
      <c r="O759" s="228"/>
      <c r="P759" s="228"/>
      <c r="Q759" s="228"/>
      <c r="R759" s="228"/>
      <c r="S759" s="228"/>
      <c r="T759" s="228"/>
      <c r="U759" s="228"/>
      <c r="V759" s="228"/>
      <c r="W759" s="228"/>
      <c r="X759" s="228"/>
      <c r="Y759" s="228"/>
      <c r="Z759" s="228"/>
      <c r="AA759" s="228"/>
      <c r="AB759" s="228"/>
      <c r="AC759" s="228"/>
      <c r="AD759" s="228"/>
      <c r="AE759" s="228"/>
      <c r="AF759" s="228"/>
      <c r="AG759" s="228"/>
      <c r="AH759" s="228"/>
      <c r="AI759" s="228"/>
      <c r="AJ759" s="329"/>
      <c r="AK759" s="332"/>
      <c r="AL759" s="332"/>
      <c r="AM759" s="332"/>
      <c r="AN759" s="332"/>
      <c r="AO759" s="332"/>
      <c r="AP759" s="332"/>
      <c r="AQ759" s="332"/>
      <c r="AR759" s="329"/>
      <c r="AS759" s="332"/>
      <c r="AT759" s="332"/>
      <c r="AU759" s="332"/>
      <c r="AV759" s="332"/>
      <c r="AW759" s="332"/>
      <c r="AX759" s="243"/>
      <c r="AY759" s="1055">
        <f t="shared" si="1245"/>
        <v>0</v>
      </c>
    </row>
    <row r="760" spans="1:51" outlineLevel="1">
      <c r="A760" s="402">
        <v>22</v>
      </c>
      <c r="B760" s="335" t="s">
        <v>345</v>
      </c>
      <c r="C760" s="228" t="s">
        <v>313</v>
      </c>
      <c r="D760" s="232">
        <v>399036.28081575007</v>
      </c>
      <c r="E760" s="232">
        <f>(F760+D760)/2</f>
        <v>399036.28081575007</v>
      </c>
      <c r="F760" s="232">
        <v>399036.28081575007</v>
      </c>
      <c r="G760" s="232"/>
      <c r="H760" s="232"/>
      <c r="I760" s="232"/>
      <c r="J760" s="232"/>
      <c r="K760" s="232"/>
      <c r="L760" s="232"/>
      <c r="M760" s="232"/>
      <c r="N760" s="232"/>
      <c r="O760" s="232"/>
      <c r="P760" s="232"/>
      <c r="Q760" s="232"/>
      <c r="R760" s="564"/>
      <c r="S760" s="564"/>
      <c r="T760" s="564"/>
      <c r="U760" s="228"/>
      <c r="V760" s="232"/>
      <c r="W760" s="232"/>
      <c r="X760" s="232"/>
      <c r="Y760" s="232"/>
      <c r="Z760" s="232"/>
      <c r="AA760" s="232"/>
      <c r="AB760" s="232"/>
      <c r="AC760" s="232"/>
      <c r="AD760" s="232"/>
      <c r="AE760" s="232"/>
      <c r="AF760" s="232"/>
      <c r="AG760" s="232"/>
      <c r="AH760" s="232"/>
      <c r="AI760" s="232"/>
      <c r="AJ760" s="317"/>
      <c r="AK760" s="317"/>
      <c r="AL760" s="317"/>
      <c r="AM760" s="317"/>
      <c r="AN760" s="317"/>
      <c r="AO760" s="317"/>
      <c r="AP760" s="317"/>
      <c r="AQ760" s="317"/>
      <c r="AR760" s="317">
        <v>1</v>
      </c>
      <c r="AS760" s="317"/>
      <c r="AT760" s="317"/>
      <c r="AU760" s="317"/>
      <c r="AV760" s="317"/>
      <c r="AW760" s="317"/>
      <c r="AX760" s="233">
        <f>SUM(AJ760:AW760)</f>
        <v>1</v>
      </c>
      <c r="AY760" s="1055">
        <f t="shared" si="1245"/>
        <v>1</v>
      </c>
    </row>
    <row r="761" spans="1:51" outlineLevel="1">
      <c r="A761" s="402"/>
      <c r="B761" s="231" t="s">
        <v>478</v>
      </c>
      <c r="C761" s="228" t="s">
        <v>315</v>
      </c>
      <c r="D761" s="232"/>
      <c r="E761" s="232"/>
      <c r="F761" s="232"/>
      <c r="G761" s="232"/>
      <c r="H761" s="232"/>
      <c r="I761" s="232"/>
      <c r="J761" s="232"/>
      <c r="K761" s="232"/>
      <c r="L761" s="232"/>
      <c r="M761" s="232"/>
      <c r="N761" s="232"/>
      <c r="O761" s="232"/>
      <c r="P761" s="232"/>
      <c r="Q761" s="232"/>
      <c r="R761" s="564"/>
      <c r="S761" s="564"/>
      <c r="T761" s="564"/>
      <c r="U761" s="228"/>
      <c r="V761" s="232"/>
      <c r="W761" s="232"/>
      <c r="X761" s="232"/>
      <c r="Y761" s="232"/>
      <c r="Z761" s="232"/>
      <c r="AA761" s="232"/>
      <c r="AB761" s="232"/>
      <c r="AC761" s="232"/>
      <c r="AD761" s="232"/>
      <c r="AE761" s="232"/>
      <c r="AF761" s="232"/>
      <c r="AG761" s="232"/>
      <c r="AH761" s="232"/>
      <c r="AI761" s="232"/>
      <c r="AJ761" s="318">
        <f>AJ760</f>
        <v>0</v>
      </c>
      <c r="AK761" s="318">
        <f t="shared" ref="AK761:AW761" si="1275">AK760</f>
        <v>0</v>
      </c>
      <c r="AL761" s="318">
        <f t="shared" si="1275"/>
        <v>0</v>
      </c>
      <c r="AM761" s="318">
        <f t="shared" si="1275"/>
        <v>0</v>
      </c>
      <c r="AN761" s="318">
        <f t="shared" si="1275"/>
        <v>0</v>
      </c>
      <c r="AO761" s="318">
        <f t="shared" si="1275"/>
        <v>0</v>
      </c>
      <c r="AP761" s="318">
        <f t="shared" si="1275"/>
        <v>0</v>
      </c>
      <c r="AQ761" s="318">
        <f t="shared" si="1275"/>
        <v>0</v>
      </c>
      <c r="AR761" s="318">
        <f>AR760</f>
        <v>1</v>
      </c>
      <c r="AS761" s="318">
        <f t="shared" ref="AS761:AU761" si="1276">AS760</f>
        <v>0</v>
      </c>
      <c r="AT761" s="318">
        <f t="shared" si="1276"/>
        <v>0</v>
      </c>
      <c r="AU761" s="318">
        <f t="shared" si="1276"/>
        <v>0</v>
      </c>
      <c r="AV761" s="318">
        <f t="shared" si="1275"/>
        <v>0</v>
      </c>
      <c r="AW761" s="318">
        <f t="shared" si="1275"/>
        <v>0</v>
      </c>
      <c r="AX761" s="243"/>
      <c r="AY761" s="1055">
        <f t="shared" si="1245"/>
        <v>1</v>
      </c>
    </row>
    <row r="762" spans="1:51" outlineLevel="1">
      <c r="A762" s="402"/>
      <c r="B762" s="231"/>
      <c r="C762" s="228"/>
      <c r="D762" s="228"/>
      <c r="E762" s="228"/>
      <c r="F762" s="228"/>
      <c r="G762" s="228"/>
      <c r="H762" s="228"/>
      <c r="I762" s="228"/>
      <c r="J762" s="228"/>
      <c r="K762" s="228"/>
      <c r="L762" s="228"/>
      <c r="M762" s="228"/>
      <c r="N762" s="228"/>
      <c r="O762" s="228"/>
      <c r="P762" s="228"/>
      <c r="Q762" s="228"/>
      <c r="R762" s="228"/>
      <c r="S762" s="228"/>
      <c r="T762" s="228"/>
      <c r="U762" s="228"/>
      <c r="V762" s="228"/>
      <c r="W762" s="228"/>
      <c r="X762" s="228"/>
      <c r="Y762" s="228"/>
      <c r="Z762" s="228"/>
      <c r="AA762" s="228"/>
      <c r="AB762" s="228"/>
      <c r="AC762" s="228"/>
      <c r="AD762" s="228"/>
      <c r="AE762" s="228"/>
      <c r="AF762" s="228"/>
      <c r="AG762" s="228"/>
      <c r="AH762" s="228"/>
      <c r="AI762" s="228"/>
      <c r="AJ762" s="329"/>
      <c r="AK762" s="332"/>
      <c r="AL762" s="332"/>
      <c r="AM762" s="332"/>
      <c r="AN762" s="332"/>
      <c r="AO762" s="332"/>
      <c r="AP762" s="332"/>
      <c r="AQ762" s="332"/>
      <c r="AR762" s="329"/>
      <c r="AS762" s="332"/>
      <c r="AT762" s="332"/>
      <c r="AU762" s="332"/>
      <c r="AV762" s="332"/>
      <c r="AW762" s="332"/>
      <c r="AX762" s="243"/>
      <c r="AY762" s="1055">
        <f t="shared" si="1245"/>
        <v>0</v>
      </c>
    </row>
    <row r="763" spans="1:51" outlineLevel="1">
      <c r="A763" s="402">
        <v>23</v>
      </c>
      <c r="B763" s="335" t="s">
        <v>440</v>
      </c>
      <c r="C763" s="228" t="s">
        <v>313</v>
      </c>
      <c r="D763" s="232">
        <v>2133361.2459639637</v>
      </c>
      <c r="E763" s="232">
        <f>(F763+D763)/2</f>
        <v>2124592.4483465841</v>
      </c>
      <c r="F763" s="232">
        <v>2115823.6507292045</v>
      </c>
      <c r="G763" s="232"/>
      <c r="H763" s="232"/>
      <c r="I763" s="232"/>
      <c r="J763" s="232"/>
      <c r="K763" s="232"/>
      <c r="L763" s="232"/>
      <c r="M763" s="232"/>
      <c r="N763" s="232"/>
      <c r="O763" s="232"/>
      <c r="P763" s="232"/>
      <c r="Q763" s="232"/>
      <c r="R763" s="564"/>
      <c r="S763" s="564"/>
      <c r="T763" s="564"/>
      <c r="U763" s="228"/>
      <c r="V763" s="232"/>
      <c r="W763" s="232"/>
      <c r="X763" s="232"/>
      <c r="Y763" s="232"/>
      <c r="Z763" s="232"/>
      <c r="AA763" s="232"/>
      <c r="AB763" s="232"/>
      <c r="AC763" s="232"/>
      <c r="AD763" s="232"/>
      <c r="AE763" s="232"/>
      <c r="AF763" s="232"/>
      <c r="AG763" s="232"/>
      <c r="AH763" s="232"/>
      <c r="AI763" s="232"/>
      <c r="AJ763" s="317"/>
      <c r="AK763" s="317"/>
      <c r="AL763" s="317"/>
      <c r="AM763" s="317"/>
      <c r="AN763" s="317"/>
      <c r="AO763" s="317"/>
      <c r="AP763" s="317"/>
      <c r="AQ763" s="317"/>
      <c r="AR763" s="317">
        <v>1</v>
      </c>
      <c r="AS763" s="317"/>
      <c r="AT763" s="317"/>
      <c r="AU763" s="317"/>
      <c r="AV763" s="317"/>
      <c r="AW763" s="317"/>
      <c r="AX763" s="233">
        <f>SUM(AJ763:AW763)</f>
        <v>1</v>
      </c>
      <c r="AY763" s="1055">
        <f t="shared" si="1245"/>
        <v>1</v>
      </c>
    </row>
    <row r="764" spans="1:51" outlineLevel="1">
      <c r="A764" s="402"/>
      <c r="B764" s="231" t="s">
        <v>478</v>
      </c>
      <c r="C764" s="228" t="s">
        <v>315</v>
      </c>
      <c r="D764" s="232"/>
      <c r="E764" s="232"/>
      <c r="F764" s="232"/>
      <c r="G764" s="232"/>
      <c r="H764" s="232"/>
      <c r="I764" s="232"/>
      <c r="J764" s="232"/>
      <c r="K764" s="232"/>
      <c r="L764" s="232"/>
      <c r="M764" s="232"/>
      <c r="N764" s="232"/>
      <c r="O764" s="232"/>
      <c r="P764" s="232"/>
      <c r="Q764" s="232"/>
      <c r="R764" s="564"/>
      <c r="S764" s="564"/>
      <c r="T764" s="564"/>
      <c r="U764" s="228"/>
      <c r="V764" s="232"/>
      <c r="W764" s="232"/>
      <c r="X764" s="232"/>
      <c r="Y764" s="232"/>
      <c r="Z764" s="232"/>
      <c r="AA764" s="232"/>
      <c r="AB764" s="232"/>
      <c r="AC764" s="232"/>
      <c r="AD764" s="232"/>
      <c r="AE764" s="232"/>
      <c r="AF764" s="232"/>
      <c r="AG764" s="232"/>
      <c r="AH764" s="232"/>
      <c r="AI764" s="232"/>
      <c r="AJ764" s="318">
        <f>AJ763</f>
        <v>0</v>
      </c>
      <c r="AK764" s="318">
        <f t="shared" ref="AK764:AW764" si="1277">AK763</f>
        <v>0</v>
      </c>
      <c r="AL764" s="318">
        <f t="shared" si="1277"/>
        <v>0</v>
      </c>
      <c r="AM764" s="318">
        <f t="shared" si="1277"/>
        <v>0</v>
      </c>
      <c r="AN764" s="318">
        <f t="shared" si="1277"/>
        <v>0</v>
      </c>
      <c r="AO764" s="318">
        <f t="shared" si="1277"/>
        <v>0</v>
      </c>
      <c r="AP764" s="318">
        <f t="shared" si="1277"/>
        <v>0</v>
      </c>
      <c r="AQ764" s="318">
        <f t="shared" si="1277"/>
        <v>0</v>
      </c>
      <c r="AR764" s="318">
        <f>AR763</f>
        <v>1</v>
      </c>
      <c r="AS764" s="318">
        <f t="shared" ref="AS764:AU764" si="1278">AS763</f>
        <v>0</v>
      </c>
      <c r="AT764" s="318">
        <f t="shared" si="1278"/>
        <v>0</v>
      </c>
      <c r="AU764" s="318">
        <f t="shared" si="1278"/>
        <v>0</v>
      </c>
      <c r="AV764" s="318">
        <f t="shared" si="1277"/>
        <v>0</v>
      </c>
      <c r="AW764" s="318">
        <f t="shared" si="1277"/>
        <v>0</v>
      </c>
      <c r="AX764" s="243"/>
      <c r="AY764" s="1055">
        <f t="shared" si="1245"/>
        <v>1</v>
      </c>
    </row>
    <row r="765" spans="1:51" outlineLevel="1">
      <c r="A765" s="402"/>
      <c r="B765" s="337"/>
      <c r="C765" s="228"/>
      <c r="D765" s="228"/>
      <c r="E765" s="228"/>
      <c r="F765" s="228"/>
      <c r="G765" s="228"/>
      <c r="H765" s="228"/>
      <c r="I765" s="228"/>
      <c r="J765" s="228"/>
      <c r="K765" s="228"/>
      <c r="L765" s="228"/>
      <c r="M765" s="228"/>
      <c r="N765" s="228"/>
      <c r="O765" s="228"/>
      <c r="P765" s="228"/>
      <c r="Q765" s="228"/>
      <c r="R765" s="228"/>
      <c r="S765" s="228"/>
      <c r="T765" s="228"/>
      <c r="U765" s="228"/>
      <c r="V765" s="228"/>
      <c r="W765" s="228"/>
      <c r="X765" s="228"/>
      <c r="Y765" s="228"/>
      <c r="Z765" s="228"/>
      <c r="AA765" s="228"/>
      <c r="AB765" s="228"/>
      <c r="AC765" s="228"/>
      <c r="AD765" s="228"/>
      <c r="AE765" s="228"/>
      <c r="AF765" s="228"/>
      <c r="AG765" s="228"/>
      <c r="AH765" s="228"/>
      <c r="AI765" s="228"/>
      <c r="AJ765" s="329"/>
      <c r="AK765" s="332"/>
      <c r="AL765" s="332"/>
      <c r="AM765" s="332"/>
      <c r="AN765" s="332"/>
      <c r="AO765" s="332"/>
      <c r="AP765" s="332"/>
      <c r="AQ765" s="332"/>
      <c r="AR765" s="329"/>
      <c r="AS765" s="332"/>
      <c r="AT765" s="332"/>
      <c r="AU765" s="332"/>
      <c r="AV765" s="332"/>
      <c r="AW765" s="332"/>
      <c r="AX765" s="243"/>
      <c r="AY765" s="1055">
        <f t="shared" si="1245"/>
        <v>0</v>
      </c>
    </row>
    <row r="766" spans="1:51" outlineLevel="1">
      <c r="A766" s="402">
        <v>24</v>
      </c>
      <c r="B766" s="335" t="s">
        <v>441</v>
      </c>
      <c r="C766" s="228" t="s">
        <v>313</v>
      </c>
      <c r="D766" s="232">
        <v>53053.599999999875</v>
      </c>
      <c r="E766" s="232">
        <f>(F766+D766)/2</f>
        <v>53053.599999999875</v>
      </c>
      <c r="F766" s="232">
        <v>53053.599999999875</v>
      </c>
      <c r="G766" s="232"/>
      <c r="H766" s="232"/>
      <c r="I766" s="232"/>
      <c r="J766" s="232"/>
      <c r="K766" s="232"/>
      <c r="L766" s="232"/>
      <c r="M766" s="232"/>
      <c r="N766" s="232"/>
      <c r="O766" s="232"/>
      <c r="P766" s="232"/>
      <c r="Q766" s="232"/>
      <c r="R766" s="564"/>
      <c r="S766" s="564"/>
      <c r="T766" s="564"/>
      <c r="U766" s="228"/>
      <c r="V766" s="232"/>
      <c r="W766" s="232"/>
      <c r="X766" s="232"/>
      <c r="Y766" s="232"/>
      <c r="Z766" s="232"/>
      <c r="AA766" s="232"/>
      <c r="AB766" s="232"/>
      <c r="AC766" s="232"/>
      <c r="AD766" s="232"/>
      <c r="AE766" s="232"/>
      <c r="AF766" s="232"/>
      <c r="AG766" s="232"/>
      <c r="AH766" s="232"/>
      <c r="AI766" s="232"/>
      <c r="AJ766" s="317"/>
      <c r="AK766" s="317"/>
      <c r="AL766" s="317"/>
      <c r="AM766" s="317"/>
      <c r="AN766" s="317"/>
      <c r="AO766" s="317"/>
      <c r="AP766" s="317"/>
      <c r="AQ766" s="317"/>
      <c r="AR766" s="317">
        <v>1</v>
      </c>
      <c r="AS766" s="317"/>
      <c r="AT766" s="317"/>
      <c r="AU766" s="317"/>
      <c r="AV766" s="317"/>
      <c r="AW766" s="317"/>
      <c r="AX766" s="233">
        <f>SUM(AJ766:AW766)</f>
        <v>1</v>
      </c>
      <c r="AY766" s="1055">
        <f t="shared" si="1245"/>
        <v>1</v>
      </c>
    </row>
    <row r="767" spans="1:51" outlineLevel="1">
      <c r="A767" s="402"/>
      <c r="B767" s="231" t="s">
        <v>478</v>
      </c>
      <c r="C767" s="228" t="s">
        <v>315</v>
      </c>
      <c r="D767" s="232"/>
      <c r="E767" s="232"/>
      <c r="F767" s="232"/>
      <c r="G767" s="232"/>
      <c r="H767" s="232"/>
      <c r="I767" s="232"/>
      <c r="J767" s="232"/>
      <c r="K767" s="232"/>
      <c r="L767" s="232"/>
      <c r="M767" s="232"/>
      <c r="N767" s="232"/>
      <c r="O767" s="232"/>
      <c r="P767" s="232"/>
      <c r="Q767" s="232"/>
      <c r="R767" s="564"/>
      <c r="S767" s="564"/>
      <c r="T767" s="564"/>
      <c r="U767" s="228"/>
      <c r="V767" s="232"/>
      <c r="W767" s="232"/>
      <c r="X767" s="232"/>
      <c r="Y767" s="232"/>
      <c r="Z767" s="232"/>
      <c r="AA767" s="232"/>
      <c r="AB767" s="232"/>
      <c r="AC767" s="232"/>
      <c r="AD767" s="232"/>
      <c r="AE767" s="232"/>
      <c r="AF767" s="232"/>
      <c r="AG767" s="232"/>
      <c r="AH767" s="232"/>
      <c r="AI767" s="232"/>
      <c r="AJ767" s="318">
        <f>AJ766</f>
        <v>0</v>
      </c>
      <c r="AK767" s="318">
        <f t="shared" ref="AK767:AW767" si="1279">AK766</f>
        <v>0</v>
      </c>
      <c r="AL767" s="318">
        <f t="shared" si="1279"/>
        <v>0</v>
      </c>
      <c r="AM767" s="318">
        <f t="shared" si="1279"/>
        <v>0</v>
      </c>
      <c r="AN767" s="318">
        <f t="shared" si="1279"/>
        <v>0</v>
      </c>
      <c r="AO767" s="318">
        <f t="shared" si="1279"/>
        <v>0</v>
      </c>
      <c r="AP767" s="318">
        <f t="shared" si="1279"/>
        <v>0</v>
      </c>
      <c r="AQ767" s="318">
        <f t="shared" si="1279"/>
        <v>0</v>
      </c>
      <c r="AR767" s="318">
        <f>AR766</f>
        <v>1</v>
      </c>
      <c r="AS767" s="318">
        <f t="shared" ref="AS767:AU767" si="1280">AS766</f>
        <v>0</v>
      </c>
      <c r="AT767" s="318">
        <f t="shared" si="1280"/>
        <v>0</v>
      </c>
      <c r="AU767" s="318">
        <f t="shared" si="1280"/>
        <v>0</v>
      </c>
      <c r="AV767" s="318">
        <f t="shared" si="1279"/>
        <v>0</v>
      </c>
      <c r="AW767" s="318">
        <f t="shared" si="1279"/>
        <v>0</v>
      </c>
      <c r="AX767" s="243"/>
      <c r="AY767" s="1055">
        <f t="shared" si="1245"/>
        <v>1</v>
      </c>
    </row>
    <row r="768" spans="1:51" outlineLevel="1">
      <c r="A768" s="402"/>
      <c r="B768" s="231"/>
      <c r="C768" s="228"/>
      <c r="D768" s="228"/>
      <c r="E768" s="228"/>
      <c r="F768" s="228"/>
      <c r="G768" s="228"/>
      <c r="H768" s="228"/>
      <c r="I768" s="228"/>
      <c r="J768" s="228"/>
      <c r="K768" s="228"/>
      <c r="L768" s="228"/>
      <c r="M768" s="228"/>
      <c r="N768" s="228"/>
      <c r="O768" s="228"/>
      <c r="P768" s="228"/>
      <c r="Q768" s="228"/>
      <c r="R768" s="228"/>
      <c r="S768" s="228"/>
      <c r="T768" s="228"/>
      <c r="U768" s="228"/>
      <c r="V768" s="228"/>
      <c r="W768" s="228"/>
      <c r="X768" s="228"/>
      <c r="Y768" s="228"/>
      <c r="Z768" s="228"/>
      <c r="AA768" s="228"/>
      <c r="AB768" s="228"/>
      <c r="AC768" s="228"/>
      <c r="AD768" s="228"/>
      <c r="AE768" s="228"/>
      <c r="AF768" s="228"/>
      <c r="AG768" s="228"/>
      <c r="AH768" s="228"/>
      <c r="AI768" s="228"/>
      <c r="AJ768" s="319"/>
      <c r="AK768" s="332"/>
      <c r="AL768" s="332"/>
      <c r="AM768" s="332"/>
      <c r="AN768" s="332"/>
      <c r="AO768" s="332"/>
      <c r="AP768" s="332"/>
      <c r="AQ768" s="332"/>
      <c r="AR768" s="319"/>
      <c r="AS768" s="332"/>
      <c r="AT768" s="332"/>
      <c r="AU768" s="332"/>
      <c r="AV768" s="332"/>
      <c r="AW768" s="332"/>
      <c r="AX768" s="243"/>
      <c r="AY768" s="1055">
        <f t="shared" si="1245"/>
        <v>0</v>
      </c>
    </row>
    <row r="769" spans="1:51" ht="15.75" outlineLevel="1">
      <c r="A769" s="402"/>
      <c r="B769" s="225" t="s">
        <v>348</v>
      </c>
      <c r="C769" s="228"/>
      <c r="D769" s="228"/>
      <c r="E769" s="228"/>
      <c r="F769" s="228"/>
      <c r="G769" s="228"/>
      <c r="H769" s="228"/>
      <c r="I769" s="228"/>
      <c r="J769" s="228"/>
      <c r="K769" s="228"/>
      <c r="L769" s="228"/>
      <c r="M769" s="228"/>
      <c r="N769" s="228"/>
      <c r="O769" s="228"/>
      <c r="P769" s="228"/>
      <c r="Q769" s="228"/>
      <c r="R769" s="228"/>
      <c r="S769" s="228"/>
      <c r="T769" s="228"/>
      <c r="U769" s="228"/>
      <c r="V769" s="228"/>
      <c r="W769" s="228"/>
      <c r="X769" s="228"/>
      <c r="Y769" s="228"/>
      <c r="Z769" s="228"/>
      <c r="AA769" s="228"/>
      <c r="AB769" s="228"/>
      <c r="AC769" s="228"/>
      <c r="AD769" s="228"/>
      <c r="AE769" s="228"/>
      <c r="AF769" s="228"/>
      <c r="AG769" s="228"/>
      <c r="AH769" s="228"/>
      <c r="AI769" s="228"/>
      <c r="AJ769" s="319"/>
      <c r="AK769" s="332"/>
      <c r="AL769" s="332"/>
      <c r="AM769" s="332"/>
      <c r="AN769" s="332"/>
      <c r="AO769" s="332"/>
      <c r="AP769" s="332"/>
      <c r="AQ769" s="332"/>
      <c r="AR769" s="319"/>
      <c r="AS769" s="332"/>
      <c r="AT769" s="332"/>
      <c r="AU769" s="332"/>
      <c r="AV769" s="332"/>
      <c r="AW769" s="332"/>
      <c r="AX769" s="243"/>
      <c r="AY769" s="1055">
        <f t="shared" si="1245"/>
        <v>0</v>
      </c>
    </row>
    <row r="770" spans="1:51" hidden="1" outlineLevel="1">
      <c r="A770" s="402">
        <v>25</v>
      </c>
      <c r="B770" s="335" t="s">
        <v>349</v>
      </c>
      <c r="C770" s="228" t="s">
        <v>313</v>
      </c>
      <c r="D770" s="232"/>
      <c r="E770" s="232"/>
      <c r="F770" s="232"/>
      <c r="G770" s="232"/>
      <c r="H770" s="232"/>
      <c r="I770" s="232"/>
      <c r="J770" s="232"/>
      <c r="K770" s="232"/>
      <c r="L770" s="232"/>
      <c r="M770" s="232"/>
      <c r="N770" s="232"/>
      <c r="O770" s="232"/>
      <c r="P770" s="232"/>
      <c r="Q770" s="232"/>
      <c r="R770" s="232"/>
      <c r="S770" s="232"/>
      <c r="T770" s="232"/>
      <c r="U770" s="232">
        <v>12</v>
      </c>
      <c r="V770" s="232"/>
      <c r="W770" s="232"/>
      <c r="X770" s="232"/>
      <c r="Y770" s="232"/>
      <c r="Z770" s="232"/>
      <c r="AA770" s="232"/>
      <c r="AB770" s="232"/>
      <c r="AC770" s="232"/>
      <c r="AD770" s="232"/>
      <c r="AE770" s="232"/>
      <c r="AF770" s="232"/>
      <c r="AG770" s="232"/>
      <c r="AH770" s="232"/>
      <c r="AI770" s="232"/>
      <c r="AJ770" s="333"/>
      <c r="AK770" s="317"/>
      <c r="AL770" s="317"/>
      <c r="AM770" s="317"/>
      <c r="AN770" s="317"/>
      <c r="AO770" s="317"/>
      <c r="AP770" s="317"/>
      <c r="AQ770" s="322"/>
      <c r="AR770" s="333"/>
      <c r="AS770" s="317"/>
      <c r="AT770" s="317"/>
      <c r="AU770" s="317"/>
      <c r="AV770" s="322"/>
      <c r="AW770" s="322"/>
      <c r="AX770" s="233">
        <f>SUM(AJ770:AW770)</f>
        <v>0</v>
      </c>
      <c r="AY770" s="1055">
        <f t="shared" si="1245"/>
        <v>0</v>
      </c>
    </row>
    <row r="771" spans="1:51" hidden="1" outlineLevel="1">
      <c r="A771" s="402"/>
      <c r="B771" s="231" t="s">
        <v>478</v>
      </c>
      <c r="C771" s="228" t="s">
        <v>315</v>
      </c>
      <c r="D771" s="232"/>
      <c r="E771" s="232"/>
      <c r="F771" s="232"/>
      <c r="G771" s="232"/>
      <c r="H771" s="232"/>
      <c r="I771" s="232"/>
      <c r="J771" s="232"/>
      <c r="K771" s="232"/>
      <c r="L771" s="232"/>
      <c r="M771" s="232"/>
      <c r="N771" s="232"/>
      <c r="O771" s="232"/>
      <c r="P771" s="232"/>
      <c r="Q771" s="232"/>
      <c r="R771" s="232"/>
      <c r="S771" s="232"/>
      <c r="T771" s="232"/>
      <c r="U771" s="232">
        <f>U770</f>
        <v>12</v>
      </c>
      <c r="V771" s="232"/>
      <c r="W771" s="232"/>
      <c r="X771" s="232"/>
      <c r="Y771" s="232"/>
      <c r="Z771" s="232"/>
      <c r="AA771" s="232"/>
      <c r="AB771" s="232"/>
      <c r="AC771" s="232"/>
      <c r="AD771" s="232"/>
      <c r="AE771" s="232"/>
      <c r="AF771" s="232"/>
      <c r="AG771" s="232"/>
      <c r="AH771" s="232"/>
      <c r="AI771" s="232"/>
      <c r="AJ771" s="318">
        <f>AJ770</f>
        <v>0</v>
      </c>
      <c r="AK771" s="318">
        <f t="shared" ref="AK771:AW771" si="1281">AK770</f>
        <v>0</v>
      </c>
      <c r="AL771" s="318">
        <f t="shared" si="1281"/>
        <v>0</v>
      </c>
      <c r="AM771" s="318">
        <f t="shared" si="1281"/>
        <v>0</v>
      </c>
      <c r="AN771" s="318">
        <f t="shared" si="1281"/>
        <v>0</v>
      </c>
      <c r="AO771" s="318">
        <f t="shared" si="1281"/>
        <v>0</v>
      </c>
      <c r="AP771" s="318">
        <f t="shared" si="1281"/>
        <v>0</v>
      </c>
      <c r="AQ771" s="318">
        <f t="shared" si="1281"/>
        <v>0</v>
      </c>
      <c r="AR771" s="318">
        <f>AR770</f>
        <v>0</v>
      </c>
      <c r="AS771" s="318">
        <f t="shared" ref="AS771:AU771" si="1282">AS770</f>
        <v>0</v>
      </c>
      <c r="AT771" s="318">
        <f t="shared" si="1282"/>
        <v>0</v>
      </c>
      <c r="AU771" s="318">
        <f t="shared" si="1282"/>
        <v>0</v>
      </c>
      <c r="AV771" s="318">
        <f t="shared" si="1281"/>
        <v>0</v>
      </c>
      <c r="AW771" s="318">
        <f t="shared" si="1281"/>
        <v>0</v>
      </c>
      <c r="AX771" s="243"/>
      <c r="AY771" s="1055">
        <f t="shared" ref="AY771:AY779" si="1283">SUM(AJ771:AW771)</f>
        <v>0</v>
      </c>
    </row>
    <row r="772" spans="1:51" hidden="1" outlineLevel="1">
      <c r="A772" s="402"/>
      <c r="B772" s="231"/>
      <c r="C772" s="228"/>
      <c r="D772" s="228"/>
      <c r="E772" s="228"/>
      <c r="F772" s="228"/>
      <c r="G772" s="228"/>
      <c r="H772" s="228"/>
      <c r="I772" s="228"/>
      <c r="J772" s="228"/>
      <c r="K772" s="228"/>
      <c r="L772" s="228"/>
      <c r="M772" s="228"/>
      <c r="N772" s="228"/>
      <c r="O772" s="228"/>
      <c r="P772" s="228"/>
      <c r="Q772" s="228"/>
      <c r="R772" s="228"/>
      <c r="S772" s="228"/>
      <c r="T772" s="228"/>
      <c r="U772" s="228"/>
      <c r="V772" s="228"/>
      <c r="W772" s="228"/>
      <c r="X772" s="228"/>
      <c r="Y772" s="228"/>
      <c r="Z772" s="228"/>
      <c r="AA772" s="228"/>
      <c r="AB772" s="228"/>
      <c r="AC772" s="228"/>
      <c r="AD772" s="228"/>
      <c r="AE772" s="228"/>
      <c r="AF772" s="228"/>
      <c r="AG772" s="228"/>
      <c r="AH772" s="228"/>
      <c r="AI772" s="228"/>
      <c r="AJ772" s="319"/>
      <c r="AK772" s="332"/>
      <c r="AL772" s="332"/>
      <c r="AM772" s="332"/>
      <c r="AN772" s="332"/>
      <c r="AO772" s="332"/>
      <c r="AP772" s="332"/>
      <c r="AQ772" s="332"/>
      <c r="AR772" s="319"/>
      <c r="AS772" s="332"/>
      <c r="AT772" s="332"/>
      <c r="AU772" s="332"/>
      <c r="AV772" s="332"/>
      <c r="AW772" s="332"/>
      <c r="AX772" s="243"/>
      <c r="AY772" s="1055">
        <f t="shared" si="1283"/>
        <v>0</v>
      </c>
    </row>
    <row r="773" spans="1:51" outlineLevel="1">
      <c r="A773" s="402">
        <v>26</v>
      </c>
      <c r="B773" s="335" t="s">
        <v>481</v>
      </c>
      <c r="C773" s="228" t="s">
        <v>313</v>
      </c>
      <c r="D773" s="232">
        <v>3561851.4127379423</v>
      </c>
      <c r="E773" s="232">
        <f>(F773+D773)/2</f>
        <v>3549012.9678594624</v>
      </c>
      <c r="F773" s="232">
        <v>3536174.5229809824</v>
      </c>
      <c r="G773" s="232">
        <f t="shared" ref="G773:Q773" si="1284">G572/F572*F773</f>
        <v>3536174.5229809824</v>
      </c>
      <c r="H773" s="232">
        <f t="shared" si="1284"/>
        <v>3536174.5229809824</v>
      </c>
      <c r="I773" s="232">
        <f t="shared" si="1284"/>
        <v>3285272.3839451075</v>
      </c>
      <c r="J773" s="232">
        <f>J572/I572*I773</f>
        <v>3285272.3839451075</v>
      </c>
      <c r="K773" s="232">
        <f t="shared" si="1284"/>
        <v>3285272.3839451075</v>
      </c>
      <c r="L773" s="232">
        <f t="shared" si="1284"/>
        <v>3282887.6438837573</v>
      </c>
      <c r="M773" s="232">
        <f t="shared" si="1284"/>
        <v>3282887.6438837573</v>
      </c>
      <c r="N773" s="232">
        <f t="shared" si="1284"/>
        <v>3265996.1465616929</v>
      </c>
      <c r="O773" s="232">
        <f t="shared" si="1284"/>
        <v>3265996.1465616929</v>
      </c>
      <c r="P773" s="232">
        <f t="shared" si="1284"/>
        <v>2061584.7420707727</v>
      </c>
      <c r="Q773" s="232">
        <f t="shared" si="1284"/>
        <v>1863315.5771770792</v>
      </c>
      <c r="R773" s="232"/>
      <c r="S773" s="232"/>
      <c r="T773" s="232"/>
      <c r="U773" s="232">
        <v>12</v>
      </c>
      <c r="V773" s="232">
        <v>632.75</v>
      </c>
      <c r="W773" s="232">
        <f t="shared" ref="W773:AI773" si="1285">V773/D773*E773</f>
        <v>630.46929677700564</v>
      </c>
      <c r="X773" s="232">
        <f t="shared" si="1285"/>
        <v>628.18859355401139</v>
      </c>
      <c r="Y773" s="232">
        <f t="shared" si="1285"/>
        <v>628.18859355401139</v>
      </c>
      <c r="Z773" s="232">
        <f t="shared" si="1285"/>
        <v>628.18859355401139</v>
      </c>
      <c r="AA773" s="232">
        <f t="shared" si="1285"/>
        <v>583.61673749421163</v>
      </c>
      <c r="AB773" s="232">
        <f t="shared" si="1285"/>
        <v>583.61673749421163</v>
      </c>
      <c r="AC773" s="232">
        <f t="shared" si="1285"/>
        <v>583.61673749421163</v>
      </c>
      <c r="AD773" s="232">
        <f t="shared" si="1285"/>
        <v>583.19309706147965</v>
      </c>
      <c r="AE773" s="232">
        <f t="shared" si="1285"/>
        <v>583.19309706147965</v>
      </c>
      <c r="AF773" s="232">
        <f t="shared" si="1285"/>
        <v>580.19238375482314</v>
      </c>
      <c r="AG773" s="232">
        <f t="shared" si="1285"/>
        <v>580.19238375482314</v>
      </c>
      <c r="AH773" s="232">
        <f t="shared" si="1285"/>
        <v>366.23306095257811</v>
      </c>
      <c r="AI773" s="232">
        <f t="shared" si="1285"/>
        <v>331.01126207634445</v>
      </c>
      <c r="AJ773" s="333"/>
      <c r="AK773" s="317"/>
      <c r="AL773" s="317"/>
      <c r="AM773" s="317"/>
      <c r="AN773" s="317"/>
      <c r="AO773" s="317"/>
      <c r="AP773" s="317"/>
      <c r="AQ773" s="322"/>
      <c r="AR773" s="333"/>
      <c r="AS773" s="317">
        <v>7.7071000000000001E-2</v>
      </c>
      <c r="AT773" s="317">
        <f>1-AS773</f>
        <v>0.922929</v>
      </c>
      <c r="AU773" s="317"/>
      <c r="AV773" s="322"/>
      <c r="AW773" s="322"/>
      <c r="AX773" s="233">
        <f>SUM(AJ773:AW773)</f>
        <v>1</v>
      </c>
      <c r="AY773" s="1055">
        <f t="shared" si="1283"/>
        <v>1</v>
      </c>
    </row>
    <row r="774" spans="1:51" outlineLevel="1">
      <c r="A774" s="402"/>
      <c r="B774" s="231" t="s">
        <v>479</v>
      </c>
      <c r="C774" s="228" t="s">
        <v>315</v>
      </c>
      <c r="D774" s="232">
        <f>'3-b. WRZ Rate Class Alloc.'!K73</f>
        <v>1053014.0510622542</v>
      </c>
      <c r="E774" s="232">
        <f t="shared" ref="E774:Q774" si="1286">E572/D572*D774</f>
        <v>1053014.0510622542</v>
      </c>
      <c r="F774" s="232">
        <f t="shared" si="1286"/>
        <v>1053014.0510622542</v>
      </c>
      <c r="G774" s="232">
        <f t="shared" si="1286"/>
        <v>1053014.0510622542</v>
      </c>
      <c r="H774" s="232">
        <f t="shared" si="1286"/>
        <v>1053014.0510622542</v>
      </c>
      <c r="I774" s="232">
        <f t="shared" si="1286"/>
        <v>978299.56055016571</v>
      </c>
      <c r="J774" s="232">
        <f t="shared" si="1286"/>
        <v>978299.56055016571</v>
      </c>
      <c r="K774" s="232">
        <f t="shared" si="1286"/>
        <v>978299.56055016571</v>
      </c>
      <c r="L774" s="232">
        <f t="shared" si="1286"/>
        <v>977589.42456100194</v>
      </c>
      <c r="M774" s="232">
        <f t="shared" si="1286"/>
        <v>977589.42456100194</v>
      </c>
      <c r="N774" s="232">
        <f t="shared" si="1286"/>
        <v>972559.41715949518</v>
      </c>
      <c r="O774" s="232">
        <f t="shared" si="1286"/>
        <v>972559.41715949518</v>
      </c>
      <c r="P774" s="232">
        <f t="shared" si="1286"/>
        <v>613905.70141488232</v>
      </c>
      <c r="Q774" s="232">
        <f t="shared" si="1286"/>
        <v>554864.43657667597</v>
      </c>
      <c r="R774" s="232"/>
      <c r="S774" s="232"/>
      <c r="T774" s="232"/>
      <c r="U774" s="232">
        <f>U773</f>
        <v>12</v>
      </c>
      <c r="V774" s="232">
        <f>'3-b. WRZ Rate Class Alloc.'!L73</f>
        <v>150.0935259097447</v>
      </c>
      <c r="W774" s="232">
        <f t="shared" ref="W774:AI774" si="1287">V774/V572*W572</f>
        <v>150.0935259097447</v>
      </c>
      <c r="X774" s="232">
        <f t="shared" si="1287"/>
        <v>150.0935259097447</v>
      </c>
      <c r="Y774" s="232">
        <f t="shared" si="1287"/>
        <v>150.0935259097447</v>
      </c>
      <c r="Z774" s="232">
        <f t="shared" si="1287"/>
        <v>150.0935259097447</v>
      </c>
      <c r="AA774" s="232">
        <f t="shared" si="1287"/>
        <v>141.30504161422579</v>
      </c>
      <c r="AB774" s="232">
        <f t="shared" si="1287"/>
        <v>141.30504161422579</v>
      </c>
      <c r="AC774" s="232">
        <f t="shared" si="1287"/>
        <v>141.30504161422579</v>
      </c>
      <c r="AD774" s="232">
        <f t="shared" si="1287"/>
        <v>141.30504161422579</v>
      </c>
      <c r="AE774" s="232">
        <f t="shared" si="1287"/>
        <v>141.30504161422579</v>
      </c>
      <c r="AF774" s="232">
        <f t="shared" si="1287"/>
        <v>140.7880719497835</v>
      </c>
      <c r="AG774" s="232">
        <f t="shared" si="1287"/>
        <v>140.7880719497835</v>
      </c>
      <c r="AH774" s="232">
        <f t="shared" si="1287"/>
        <v>91.503630606285228</v>
      </c>
      <c r="AI774" s="232">
        <f t="shared" si="1287"/>
        <v>82.542823089285548</v>
      </c>
      <c r="AJ774" s="318">
        <f>AJ773</f>
        <v>0</v>
      </c>
      <c r="AK774" s="318">
        <f>AK773</f>
        <v>0</v>
      </c>
      <c r="AL774" s="318">
        <f>AL773</f>
        <v>0</v>
      </c>
      <c r="AM774" s="318">
        <f t="shared" ref="AM774:AW774" si="1288">AM773</f>
        <v>0</v>
      </c>
      <c r="AN774" s="318">
        <f t="shared" si="1288"/>
        <v>0</v>
      </c>
      <c r="AO774" s="318">
        <f t="shared" si="1288"/>
        <v>0</v>
      </c>
      <c r="AP774" s="318">
        <f t="shared" si="1288"/>
        <v>0</v>
      </c>
      <c r="AQ774" s="318">
        <f t="shared" si="1288"/>
        <v>0</v>
      </c>
      <c r="AR774" s="318">
        <f>AR773</f>
        <v>0</v>
      </c>
      <c r="AS774" s="318">
        <f>'3-b. WRZ Rate Class Alloc.'!K63</f>
        <v>3.0469184245290326E-2</v>
      </c>
      <c r="AT774" s="318">
        <f>'3-b. WRZ Rate Class Alloc.'!L63</f>
        <v>0.96953081575470978</v>
      </c>
      <c r="AU774" s="318">
        <f t="shared" ref="AU774" si="1289">AU773</f>
        <v>0</v>
      </c>
      <c r="AV774" s="318">
        <f t="shared" si="1288"/>
        <v>0</v>
      </c>
      <c r="AW774" s="318">
        <f t="shared" si="1288"/>
        <v>0</v>
      </c>
      <c r="AX774" s="243"/>
      <c r="AY774" s="1055">
        <f t="shared" si="1283"/>
        <v>1</v>
      </c>
    </row>
    <row r="775" spans="1:51" outlineLevel="1">
      <c r="A775" s="402"/>
      <c r="B775" s="231"/>
      <c r="C775" s="228"/>
      <c r="D775" s="228"/>
      <c r="E775" s="228"/>
      <c r="F775" s="228"/>
      <c r="G775" s="228"/>
      <c r="H775" s="228"/>
      <c r="I775" s="228"/>
      <c r="J775" s="228"/>
      <c r="K775" s="228"/>
      <c r="L775" s="228"/>
      <c r="M775" s="228"/>
      <c r="N775" s="228"/>
      <c r="O775" s="228"/>
      <c r="P775" s="228"/>
      <c r="Q775" s="228"/>
      <c r="R775" s="228"/>
      <c r="S775" s="228"/>
      <c r="T775" s="228"/>
      <c r="U775" s="228"/>
      <c r="V775" s="228"/>
      <c r="W775" s="228"/>
      <c r="X775" s="228"/>
      <c r="Y775" s="228"/>
      <c r="Z775" s="228"/>
      <c r="AA775" s="228"/>
      <c r="AB775" s="228"/>
      <c r="AC775" s="228"/>
      <c r="AD775" s="228"/>
      <c r="AE775" s="228"/>
      <c r="AF775" s="228"/>
      <c r="AG775" s="228"/>
      <c r="AH775" s="228"/>
      <c r="AI775" s="228"/>
      <c r="AJ775" s="319"/>
      <c r="AK775" s="332"/>
      <c r="AL775" s="332"/>
      <c r="AM775" s="332"/>
      <c r="AN775" s="332"/>
      <c r="AO775" s="332"/>
      <c r="AP775" s="332"/>
      <c r="AQ775" s="332"/>
      <c r="AR775" s="319"/>
      <c r="AS775" s="332"/>
      <c r="AT775" s="332"/>
      <c r="AU775" s="332"/>
      <c r="AV775" s="332"/>
      <c r="AW775" s="332"/>
      <c r="AX775" s="243"/>
      <c r="AY775" s="1055">
        <f t="shared" si="1283"/>
        <v>0</v>
      </c>
    </row>
    <row r="776" spans="1:51" outlineLevel="1">
      <c r="A776" s="402"/>
      <c r="B776" s="908" t="s">
        <v>482</v>
      </c>
      <c r="C776" s="228" t="s">
        <v>313</v>
      </c>
      <c r="D776" s="713">
        <v>1630534.6401480865</v>
      </c>
      <c r="E776" s="232">
        <f>D776</f>
        <v>1630534.6401480865</v>
      </c>
      <c r="F776" s="232">
        <f>E776</f>
        <v>1630534.6401480865</v>
      </c>
      <c r="G776" s="232">
        <f t="shared" ref="G776:O776" si="1290">F776</f>
        <v>1630534.6401480865</v>
      </c>
      <c r="H776" s="232">
        <f t="shared" si="1290"/>
        <v>1630534.6401480865</v>
      </c>
      <c r="I776" s="232">
        <f t="shared" si="1290"/>
        <v>1630534.6401480865</v>
      </c>
      <c r="J776" s="232">
        <f t="shared" si="1290"/>
        <v>1630534.6401480865</v>
      </c>
      <c r="K776" s="232">
        <f t="shared" si="1290"/>
        <v>1630534.6401480865</v>
      </c>
      <c r="L776" s="232">
        <f t="shared" si="1290"/>
        <v>1630534.6401480865</v>
      </c>
      <c r="M776" s="232">
        <f t="shared" si="1290"/>
        <v>1630534.6401480865</v>
      </c>
      <c r="N776" s="232">
        <f t="shared" si="1290"/>
        <v>1630534.6401480865</v>
      </c>
      <c r="O776" s="232">
        <f t="shared" si="1290"/>
        <v>1630534.6401480865</v>
      </c>
      <c r="P776" s="232">
        <v>0</v>
      </c>
      <c r="Q776" s="232">
        <v>0</v>
      </c>
      <c r="R776" s="232"/>
      <c r="S776" s="232"/>
      <c r="T776" s="232"/>
      <c r="U776" s="232">
        <v>12</v>
      </c>
      <c r="V776" s="232">
        <f>'8-b.  Streetlighting - WRZ'!I154</f>
        <v>130.13616641753865</v>
      </c>
      <c r="W776" s="232">
        <f>'8-b.  Streetlighting - WRZ'!I155</f>
        <v>173.24046786248135</v>
      </c>
      <c r="X776" s="232">
        <f>'8-b.  Streetlighting - WRZ'!I156</f>
        <v>173.24046786248135</v>
      </c>
      <c r="Y776" s="232">
        <f>'8-b.  Streetlighting - WRZ'!I157</f>
        <v>173.24046786248135</v>
      </c>
      <c r="Z776" s="232">
        <f>'8-b.  Streetlighting - WRZ'!I158</f>
        <v>173.24046786248135</v>
      </c>
      <c r="AA776" s="232">
        <f>'8-b.  Streetlighting - WRZ'!I159</f>
        <v>173.24046786248135</v>
      </c>
      <c r="AB776" s="232">
        <f>'8-b.  Streetlighting - WRZ'!I160</f>
        <v>173.24046786248135</v>
      </c>
      <c r="AC776" s="232">
        <f>'8-b.  Streetlighting - WRZ'!I161</f>
        <v>173.24046786248135</v>
      </c>
      <c r="AD776" s="232">
        <f>'8-b.  Streetlighting - WRZ'!I162</f>
        <v>173.24046786248135</v>
      </c>
      <c r="AE776" s="232">
        <f>'8-b.  Streetlighting - WRZ'!I163</f>
        <v>173.24046786248135</v>
      </c>
      <c r="AF776" s="232">
        <f>'8-b.  Streetlighting - WRZ'!I164</f>
        <v>173.24046786248135</v>
      </c>
      <c r="AG776" s="232"/>
      <c r="AH776" s="232"/>
      <c r="AI776" s="232"/>
      <c r="AJ776" s="333"/>
      <c r="AK776" s="317"/>
      <c r="AL776" s="317"/>
      <c r="AM776" s="317"/>
      <c r="AN776" s="317"/>
      <c r="AO776" s="317"/>
      <c r="AP776" s="317"/>
      <c r="AQ776" s="322"/>
      <c r="AR776" s="333"/>
      <c r="AS776" s="317"/>
      <c r="AT776" s="317"/>
      <c r="AU776" s="317">
        <v>1</v>
      </c>
      <c r="AV776" s="322"/>
      <c r="AW776" s="322"/>
      <c r="AX776" s="233">
        <f>SUM(AJ776:AW776)</f>
        <v>1</v>
      </c>
      <c r="AY776" s="1055">
        <f t="shared" si="1283"/>
        <v>1</v>
      </c>
    </row>
    <row r="777" spans="1:51" outlineLevel="1">
      <c r="A777" s="402"/>
      <c r="B777" s="662" t="s">
        <v>478</v>
      </c>
      <c r="C777" s="228" t="s">
        <v>315</v>
      </c>
      <c r="D777" s="232"/>
      <c r="E777" s="232"/>
      <c r="F777" s="232"/>
      <c r="G777" s="232"/>
      <c r="H777" s="232"/>
      <c r="I777" s="232"/>
      <c r="J777" s="232"/>
      <c r="K777" s="232"/>
      <c r="L777" s="232"/>
      <c r="M777" s="232"/>
      <c r="N777" s="232"/>
      <c r="O777" s="232"/>
      <c r="P777" s="232"/>
      <c r="Q777" s="232"/>
      <c r="R777" s="232"/>
      <c r="S777" s="232"/>
      <c r="T777" s="232"/>
      <c r="U777" s="232">
        <v>12</v>
      </c>
      <c r="V777" s="232"/>
      <c r="W777" s="232"/>
      <c r="X777" s="232"/>
      <c r="Y777" s="232"/>
      <c r="Z777" s="232"/>
      <c r="AA777" s="232"/>
      <c r="AB777" s="232"/>
      <c r="AC777" s="232"/>
      <c r="AD777" s="232"/>
      <c r="AE777" s="232"/>
      <c r="AF777" s="232"/>
      <c r="AG777" s="232"/>
      <c r="AH777" s="232"/>
      <c r="AI777" s="232"/>
      <c r="AJ777" s="318">
        <f>AJ776</f>
        <v>0</v>
      </c>
      <c r="AK777" s="318">
        <f>'3-b. WRZ Rate Class Alloc.'!K66</f>
        <v>0</v>
      </c>
      <c r="AL777" s="318">
        <f>'3-b. WRZ Rate Class Alloc.'!L66</f>
        <v>0</v>
      </c>
      <c r="AM777" s="318">
        <f t="shared" ref="AM777:AW777" si="1291">AM776</f>
        <v>0</v>
      </c>
      <c r="AN777" s="318">
        <f t="shared" si="1291"/>
        <v>0</v>
      </c>
      <c r="AO777" s="318">
        <f t="shared" si="1291"/>
        <v>0</v>
      </c>
      <c r="AP777" s="318">
        <f t="shared" si="1291"/>
        <v>0</v>
      </c>
      <c r="AQ777" s="318">
        <f t="shared" si="1291"/>
        <v>0</v>
      </c>
      <c r="AR777" s="318">
        <f>AR776</f>
        <v>0</v>
      </c>
      <c r="AS777" s="318">
        <f>'3-b. WRZ Rate Class Alloc.'!S66</f>
        <v>0</v>
      </c>
      <c r="AT777" s="318">
        <f>'3-b. WRZ Rate Class Alloc.'!T66</f>
        <v>0</v>
      </c>
      <c r="AU777" s="318">
        <f t="shared" ref="AU777" si="1292">AU776</f>
        <v>1</v>
      </c>
      <c r="AV777" s="318">
        <f t="shared" si="1291"/>
        <v>0</v>
      </c>
      <c r="AW777" s="318">
        <f t="shared" si="1291"/>
        <v>0</v>
      </c>
      <c r="AX777" s="243"/>
      <c r="AY777" s="1055">
        <f t="shared" si="1283"/>
        <v>1</v>
      </c>
    </row>
    <row r="778" spans="1:51" outlineLevel="1">
      <c r="A778" s="402"/>
      <c r="B778" s="338"/>
      <c r="C778" s="228"/>
      <c r="D778" s="228"/>
      <c r="E778" s="228"/>
      <c r="F778" s="228"/>
      <c r="G778" s="228"/>
      <c r="H778" s="228"/>
      <c r="I778" s="228"/>
      <c r="J778" s="228"/>
      <c r="K778" s="228"/>
      <c r="L778" s="228"/>
      <c r="M778" s="228"/>
      <c r="N778" s="228"/>
      <c r="O778" s="228"/>
      <c r="P778" s="228"/>
      <c r="Q778" s="228"/>
      <c r="R778" s="228"/>
      <c r="S778" s="228"/>
      <c r="T778" s="228"/>
      <c r="U778" s="228"/>
      <c r="V778" s="228"/>
      <c r="W778" s="228"/>
      <c r="X778" s="228"/>
      <c r="Y778" s="228"/>
      <c r="Z778" s="228"/>
      <c r="AA778" s="228"/>
      <c r="AB778" s="228"/>
      <c r="AC778" s="228"/>
      <c r="AD778" s="228"/>
      <c r="AE778" s="228"/>
      <c r="AF778" s="228"/>
      <c r="AG778" s="228"/>
      <c r="AH778" s="228"/>
      <c r="AI778" s="228"/>
      <c r="AJ778" s="319"/>
      <c r="AK778" s="332"/>
      <c r="AL778" s="332"/>
      <c r="AM778" s="332"/>
      <c r="AN778" s="332"/>
      <c r="AO778" s="332"/>
      <c r="AP778" s="332"/>
      <c r="AQ778" s="332"/>
      <c r="AR778" s="319"/>
      <c r="AS778" s="332"/>
      <c r="AT778" s="332"/>
      <c r="AU778" s="332"/>
      <c r="AV778" s="332"/>
      <c r="AW778" s="332"/>
      <c r="AX778" s="243"/>
      <c r="AY778" s="1055">
        <f t="shared" si="1283"/>
        <v>0</v>
      </c>
    </row>
    <row r="779" spans="1:51" outlineLevel="1">
      <c r="A779" s="402">
        <v>27</v>
      </c>
      <c r="B779" s="335" t="s">
        <v>355</v>
      </c>
      <c r="C779" s="228" t="s">
        <v>313</v>
      </c>
      <c r="D779" s="232">
        <v>86841.438634266189</v>
      </c>
      <c r="E779" s="232">
        <f>(F779+D779)/2</f>
        <v>71339.73940892781</v>
      </c>
      <c r="F779" s="232">
        <v>55838.04018358943</v>
      </c>
      <c r="G779" s="232">
        <f t="shared" ref="G779:Q779" si="1293">G579/F579*F779</f>
        <v>55838.04018358943</v>
      </c>
      <c r="H779" s="232">
        <f t="shared" si="1293"/>
        <v>51585.698007009843</v>
      </c>
      <c r="I779" s="232">
        <f t="shared" si="1293"/>
        <v>42015.983645449691</v>
      </c>
      <c r="J779" s="232">
        <f t="shared" si="1293"/>
        <v>32214.006381024959</v>
      </c>
      <c r="K779" s="232">
        <f t="shared" si="1293"/>
        <v>27960.591396579948</v>
      </c>
      <c r="L779" s="232">
        <f t="shared" si="1293"/>
        <v>18136.353368947639</v>
      </c>
      <c r="M779" s="232">
        <f t="shared" si="1293"/>
        <v>13053.121500596148</v>
      </c>
      <c r="N779" s="232">
        <f t="shared" si="1293"/>
        <v>9726.6125118786058</v>
      </c>
      <c r="O779" s="232">
        <f t="shared" si="1293"/>
        <v>5782.9707985751529</v>
      </c>
      <c r="P779" s="232">
        <f t="shared" si="1293"/>
        <v>5502.9679456991462</v>
      </c>
      <c r="Q779" s="232">
        <f t="shared" si="1293"/>
        <v>3887.8557043013366</v>
      </c>
      <c r="R779" s="232"/>
      <c r="S779" s="232"/>
      <c r="T779" s="232"/>
      <c r="U779" s="232">
        <v>12</v>
      </c>
      <c r="V779" s="232"/>
      <c r="W779" s="232"/>
      <c r="X779" s="232"/>
      <c r="Y779" s="232"/>
      <c r="Z779" s="232"/>
      <c r="AA779" s="232"/>
      <c r="AB779" s="232"/>
      <c r="AC779" s="232"/>
      <c r="AD779" s="232"/>
      <c r="AE779" s="232"/>
      <c r="AF779" s="232"/>
      <c r="AG779" s="232"/>
      <c r="AH779" s="232"/>
      <c r="AI779" s="232"/>
      <c r="AJ779" s="333"/>
      <c r="AK779" s="317"/>
      <c r="AL779" s="317"/>
      <c r="AM779" s="317"/>
      <c r="AN779" s="317"/>
      <c r="AO779" s="317"/>
      <c r="AP779" s="317"/>
      <c r="AQ779" s="322"/>
      <c r="AR779" s="333"/>
      <c r="AS779" s="317">
        <v>1</v>
      </c>
      <c r="AT779" s="317"/>
      <c r="AU779" s="317"/>
      <c r="AV779" s="322"/>
      <c r="AW779" s="322"/>
      <c r="AX779" s="233">
        <f>SUM(AJ779:AW779)</f>
        <v>1</v>
      </c>
      <c r="AY779" s="1055">
        <f t="shared" si="1283"/>
        <v>1</v>
      </c>
    </row>
    <row r="780" spans="1:51" outlineLevel="1">
      <c r="A780" s="402"/>
      <c r="B780" s="231" t="s">
        <v>479</v>
      </c>
      <c r="C780" s="228" t="s">
        <v>315</v>
      </c>
      <c r="D780" s="232"/>
      <c r="E780" s="232"/>
      <c r="F780" s="232"/>
      <c r="G780" s="232"/>
      <c r="H780" s="232"/>
      <c r="I780" s="232"/>
      <c r="J780" s="232"/>
      <c r="K780" s="232"/>
      <c r="L780" s="232"/>
      <c r="M780" s="232"/>
      <c r="N780" s="232"/>
      <c r="O780" s="232"/>
      <c r="P780" s="232"/>
      <c r="Q780" s="232"/>
      <c r="R780" s="232"/>
      <c r="S780" s="232"/>
      <c r="T780" s="232"/>
      <c r="U780" s="232">
        <f>U779</f>
        <v>12</v>
      </c>
      <c r="V780" s="232"/>
      <c r="W780" s="232"/>
      <c r="X780" s="232"/>
      <c r="Y780" s="232"/>
      <c r="Z780" s="232"/>
      <c r="AA780" s="232"/>
      <c r="AB780" s="232"/>
      <c r="AC780" s="232"/>
      <c r="AD780" s="232"/>
      <c r="AE780" s="232"/>
      <c r="AF780" s="232"/>
      <c r="AG780" s="232"/>
      <c r="AH780" s="232"/>
      <c r="AI780" s="232"/>
      <c r="AJ780" s="318">
        <f>AJ779</f>
        <v>0</v>
      </c>
      <c r="AK780" s="318">
        <f t="shared" ref="AK780:AW780" si="1294">AK779</f>
        <v>0</v>
      </c>
      <c r="AL780" s="318">
        <f t="shared" si="1294"/>
        <v>0</v>
      </c>
      <c r="AM780" s="318">
        <f t="shared" si="1294"/>
        <v>0</v>
      </c>
      <c r="AN780" s="318">
        <f t="shared" si="1294"/>
        <v>0</v>
      </c>
      <c r="AO780" s="318">
        <f t="shared" si="1294"/>
        <v>0</v>
      </c>
      <c r="AP780" s="318">
        <f t="shared" si="1294"/>
        <v>0</v>
      </c>
      <c r="AQ780" s="318">
        <f t="shared" si="1294"/>
        <v>0</v>
      </c>
      <c r="AR780" s="318">
        <f>AR779</f>
        <v>0</v>
      </c>
      <c r="AS780" s="318">
        <f t="shared" ref="AS780:AU780" si="1295">AS779</f>
        <v>1</v>
      </c>
      <c r="AT780" s="318">
        <f t="shared" si="1295"/>
        <v>0</v>
      </c>
      <c r="AU780" s="318">
        <f t="shared" si="1295"/>
        <v>0</v>
      </c>
      <c r="AV780" s="318">
        <f t="shared" si="1294"/>
        <v>0</v>
      </c>
      <c r="AW780" s="318">
        <f t="shared" si="1294"/>
        <v>0</v>
      </c>
      <c r="AX780" s="243"/>
    </row>
    <row r="781" spans="1:51" outlineLevel="1">
      <c r="A781" s="402"/>
      <c r="B781" s="335"/>
      <c r="C781" s="228"/>
      <c r="D781" s="228"/>
      <c r="E781" s="228"/>
      <c r="F781" s="228"/>
      <c r="G781" s="228"/>
      <c r="H781" s="228"/>
      <c r="I781" s="228"/>
      <c r="J781" s="228"/>
      <c r="K781" s="228"/>
      <c r="L781" s="228"/>
      <c r="M781" s="228"/>
      <c r="N781" s="228"/>
      <c r="O781" s="228"/>
      <c r="P781" s="228"/>
      <c r="Q781" s="228"/>
      <c r="R781" s="228"/>
      <c r="S781" s="228"/>
      <c r="T781" s="228"/>
      <c r="U781" s="228"/>
      <c r="V781" s="228"/>
      <c r="W781" s="228"/>
      <c r="X781" s="228"/>
      <c r="Y781" s="228"/>
      <c r="Z781" s="228"/>
      <c r="AA781" s="228"/>
      <c r="AB781" s="228"/>
      <c r="AC781" s="228"/>
      <c r="AD781" s="228"/>
      <c r="AE781" s="228"/>
      <c r="AF781" s="228"/>
      <c r="AG781" s="228"/>
      <c r="AH781" s="228"/>
      <c r="AI781" s="228"/>
      <c r="AJ781" s="319"/>
      <c r="AK781" s="332"/>
      <c r="AL781" s="332"/>
      <c r="AM781" s="332"/>
      <c r="AN781" s="332"/>
      <c r="AO781" s="332"/>
      <c r="AP781" s="332"/>
      <c r="AQ781" s="332"/>
      <c r="AR781" s="319"/>
      <c r="AS781" s="332"/>
      <c r="AT781" s="332"/>
      <c r="AU781" s="332"/>
      <c r="AV781" s="332"/>
      <c r="AW781" s="332"/>
      <c r="AX781" s="243"/>
    </row>
    <row r="782" spans="1:51" ht="30" hidden="1" outlineLevel="1">
      <c r="A782" s="402">
        <v>45</v>
      </c>
      <c r="B782" s="335" t="s">
        <v>483</v>
      </c>
      <c r="C782" s="228" t="s">
        <v>313</v>
      </c>
      <c r="D782" s="232"/>
      <c r="E782" s="232"/>
      <c r="F782" s="232"/>
      <c r="G782" s="232"/>
      <c r="H782" s="232"/>
      <c r="I782" s="232"/>
      <c r="J782" s="232"/>
      <c r="K782" s="232"/>
      <c r="L782" s="232"/>
      <c r="M782" s="232"/>
      <c r="N782" s="232"/>
      <c r="O782" s="232"/>
      <c r="P782" s="232"/>
      <c r="Q782" s="232"/>
      <c r="R782" s="232"/>
      <c r="S782" s="232"/>
      <c r="T782" s="232"/>
      <c r="U782" s="232">
        <v>12</v>
      </c>
      <c r="V782" s="232"/>
      <c r="W782" s="232"/>
      <c r="X782" s="232"/>
      <c r="Y782" s="232"/>
      <c r="Z782" s="232"/>
      <c r="AA782" s="232"/>
      <c r="AB782" s="232"/>
      <c r="AC782" s="232"/>
      <c r="AD782" s="232"/>
      <c r="AE782" s="232"/>
      <c r="AF782" s="232"/>
      <c r="AG782" s="232"/>
      <c r="AH782" s="232"/>
      <c r="AI782" s="232"/>
      <c r="AJ782" s="333"/>
      <c r="AK782" s="317"/>
      <c r="AL782" s="317"/>
      <c r="AM782" s="317"/>
      <c r="AN782" s="317"/>
      <c r="AO782" s="317"/>
      <c r="AP782" s="317"/>
      <c r="AQ782" s="322"/>
      <c r="AR782" s="333"/>
      <c r="AS782" s="317"/>
      <c r="AT782" s="317"/>
      <c r="AU782" s="317"/>
      <c r="AV782" s="322"/>
      <c r="AW782" s="322"/>
      <c r="AX782" s="233">
        <f>SUM(AJ782:AW782)</f>
        <v>0</v>
      </c>
    </row>
    <row r="783" spans="1:51" hidden="1" outlineLevel="1">
      <c r="A783" s="402"/>
      <c r="B783" s="231" t="s">
        <v>478</v>
      </c>
      <c r="C783" s="228" t="s">
        <v>315</v>
      </c>
      <c r="D783" s="232"/>
      <c r="E783" s="232"/>
      <c r="F783" s="232"/>
      <c r="G783" s="232"/>
      <c r="H783" s="232"/>
      <c r="I783" s="232"/>
      <c r="J783" s="232"/>
      <c r="K783" s="232"/>
      <c r="L783" s="232"/>
      <c r="M783" s="232"/>
      <c r="N783" s="232"/>
      <c r="O783" s="232"/>
      <c r="P783" s="232"/>
      <c r="Q783" s="232"/>
      <c r="R783" s="232"/>
      <c r="S783" s="232"/>
      <c r="T783" s="232"/>
      <c r="U783" s="232">
        <f>U782</f>
        <v>12</v>
      </c>
      <c r="V783" s="232"/>
      <c r="W783" s="232"/>
      <c r="X783" s="232"/>
      <c r="Y783" s="232"/>
      <c r="Z783" s="232"/>
      <c r="AA783" s="232"/>
      <c r="AB783" s="232"/>
      <c r="AC783" s="232"/>
      <c r="AD783" s="232"/>
      <c r="AE783" s="232"/>
      <c r="AF783" s="232"/>
      <c r="AG783" s="232"/>
      <c r="AH783" s="232"/>
      <c r="AI783" s="232"/>
      <c r="AJ783" s="318">
        <f>AJ782</f>
        <v>0</v>
      </c>
      <c r="AK783" s="318">
        <f t="shared" ref="AK783" si="1296">AK782</f>
        <v>0</v>
      </c>
      <c r="AL783" s="318">
        <f t="shared" ref="AL783" si="1297">AL782</f>
        <v>0</v>
      </c>
      <c r="AM783" s="318">
        <f t="shared" ref="AM783" si="1298">AM782</f>
        <v>0</v>
      </c>
      <c r="AN783" s="318">
        <f t="shared" ref="AN783" si="1299">AN782</f>
        <v>0</v>
      </c>
      <c r="AO783" s="318">
        <f t="shared" ref="AO783" si="1300">AO782</f>
        <v>0</v>
      </c>
      <c r="AP783" s="318">
        <f t="shared" ref="AP783" si="1301">AP782</f>
        <v>0</v>
      </c>
      <c r="AQ783" s="318">
        <f t="shared" ref="AQ783" si="1302">AQ782</f>
        <v>0</v>
      </c>
      <c r="AR783" s="318">
        <f>AR782</f>
        <v>0</v>
      </c>
      <c r="AS783" s="318">
        <f t="shared" ref="AS783:AU783" si="1303">AS782</f>
        <v>0</v>
      </c>
      <c r="AT783" s="318">
        <f t="shared" si="1303"/>
        <v>0</v>
      </c>
      <c r="AU783" s="318">
        <f t="shared" si="1303"/>
        <v>0</v>
      </c>
      <c r="AV783" s="318">
        <f t="shared" ref="AV783" si="1304">AV782</f>
        <v>0</v>
      </c>
      <c r="AW783" s="318">
        <f t="shared" ref="AW783" si="1305">AW782</f>
        <v>0</v>
      </c>
      <c r="AX783" s="243"/>
    </row>
    <row r="784" spans="1:51" hidden="1" outlineLevel="1">
      <c r="A784" s="402"/>
      <c r="B784" s="335"/>
      <c r="C784" s="228"/>
      <c r="D784" s="228"/>
      <c r="E784" s="228"/>
      <c r="F784" s="228"/>
      <c r="G784" s="228"/>
      <c r="H784" s="228"/>
      <c r="I784" s="228"/>
      <c r="J784" s="228"/>
      <c r="K784" s="228"/>
      <c r="L784" s="228"/>
      <c r="M784" s="228"/>
      <c r="N784" s="228"/>
      <c r="O784" s="228"/>
      <c r="P784" s="228"/>
      <c r="Q784" s="228"/>
      <c r="R784" s="228"/>
      <c r="S784" s="228"/>
      <c r="T784" s="228"/>
      <c r="U784" s="228"/>
      <c r="V784" s="228"/>
      <c r="W784" s="228"/>
      <c r="X784" s="228"/>
      <c r="Y784" s="228"/>
      <c r="Z784" s="228"/>
      <c r="AA784" s="228"/>
      <c r="AB784" s="228"/>
      <c r="AC784" s="228"/>
      <c r="AD784" s="228"/>
      <c r="AE784" s="228"/>
      <c r="AF784" s="228"/>
      <c r="AG784" s="228"/>
      <c r="AH784" s="228"/>
      <c r="AI784" s="228"/>
      <c r="AJ784" s="319"/>
      <c r="AK784" s="332"/>
      <c r="AL784" s="332"/>
      <c r="AM784" s="332"/>
      <c r="AN784" s="332"/>
      <c r="AO784" s="332"/>
      <c r="AP784" s="332"/>
      <c r="AQ784" s="332"/>
      <c r="AR784" s="319"/>
      <c r="AS784" s="332"/>
      <c r="AT784" s="332"/>
      <c r="AU784" s="332"/>
      <c r="AV784" s="332"/>
      <c r="AW784" s="332"/>
      <c r="AX784" s="243"/>
    </row>
    <row r="785" spans="1:51" ht="30" hidden="1" outlineLevel="1">
      <c r="A785" s="402">
        <v>46</v>
      </c>
      <c r="B785" s="335" t="s">
        <v>405</v>
      </c>
      <c r="C785" s="228" t="s">
        <v>313</v>
      </c>
      <c r="D785" s="232"/>
      <c r="E785" s="232"/>
      <c r="F785" s="232"/>
      <c r="G785" s="232"/>
      <c r="H785" s="232"/>
      <c r="I785" s="232"/>
      <c r="J785" s="232"/>
      <c r="K785" s="232"/>
      <c r="L785" s="232"/>
      <c r="M785" s="232"/>
      <c r="N785" s="232"/>
      <c r="O785" s="232"/>
      <c r="P785" s="232"/>
      <c r="Q785" s="232"/>
      <c r="R785" s="232"/>
      <c r="S785" s="232"/>
      <c r="T785" s="232"/>
      <c r="U785" s="232">
        <v>12</v>
      </c>
      <c r="V785" s="232"/>
      <c r="W785" s="232"/>
      <c r="X785" s="232"/>
      <c r="Y785" s="232"/>
      <c r="Z785" s="232"/>
      <c r="AA785" s="232"/>
      <c r="AB785" s="232"/>
      <c r="AC785" s="232"/>
      <c r="AD785" s="232"/>
      <c r="AE785" s="232"/>
      <c r="AF785" s="232"/>
      <c r="AG785" s="232"/>
      <c r="AH785" s="232"/>
      <c r="AI785" s="232"/>
      <c r="AJ785" s="333"/>
      <c r="AK785" s="317"/>
      <c r="AL785" s="317"/>
      <c r="AM785" s="317"/>
      <c r="AN785" s="317"/>
      <c r="AO785" s="317"/>
      <c r="AP785" s="317"/>
      <c r="AQ785" s="322"/>
      <c r="AR785" s="333"/>
      <c r="AS785" s="317"/>
      <c r="AT785" s="317"/>
      <c r="AU785" s="317"/>
      <c r="AV785" s="322"/>
      <c r="AW785" s="322"/>
      <c r="AX785" s="233">
        <f>SUM(AJ785:AW785)</f>
        <v>0</v>
      </c>
    </row>
    <row r="786" spans="1:51" hidden="1" outlineLevel="1">
      <c r="A786" s="402"/>
      <c r="B786" s="231" t="s">
        <v>478</v>
      </c>
      <c r="C786" s="228" t="s">
        <v>315</v>
      </c>
      <c r="D786" s="232"/>
      <c r="E786" s="232"/>
      <c r="F786" s="232"/>
      <c r="G786" s="232"/>
      <c r="H786" s="232"/>
      <c r="I786" s="232"/>
      <c r="J786" s="232"/>
      <c r="K786" s="232"/>
      <c r="L786" s="232"/>
      <c r="M786" s="232"/>
      <c r="N786" s="232"/>
      <c r="O786" s="232"/>
      <c r="P786" s="232"/>
      <c r="Q786" s="232"/>
      <c r="R786" s="232"/>
      <c r="S786" s="232"/>
      <c r="T786" s="232"/>
      <c r="U786" s="232">
        <f>U785</f>
        <v>12</v>
      </c>
      <c r="V786" s="232"/>
      <c r="W786" s="232"/>
      <c r="X786" s="232"/>
      <c r="Y786" s="232"/>
      <c r="Z786" s="232"/>
      <c r="AA786" s="232"/>
      <c r="AB786" s="232"/>
      <c r="AC786" s="232"/>
      <c r="AD786" s="232"/>
      <c r="AE786" s="232"/>
      <c r="AF786" s="232"/>
      <c r="AG786" s="232"/>
      <c r="AH786" s="232"/>
      <c r="AI786" s="232"/>
      <c r="AJ786" s="318">
        <f>AJ785</f>
        <v>0</v>
      </c>
      <c r="AK786" s="318">
        <f t="shared" ref="AK786" si="1306">AK785</f>
        <v>0</v>
      </c>
      <c r="AL786" s="318">
        <f t="shared" ref="AL786" si="1307">AL785</f>
        <v>0</v>
      </c>
      <c r="AM786" s="318">
        <f t="shared" ref="AM786" si="1308">AM785</f>
        <v>0</v>
      </c>
      <c r="AN786" s="318">
        <f t="shared" ref="AN786" si="1309">AN785</f>
        <v>0</v>
      </c>
      <c r="AO786" s="318">
        <f t="shared" ref="AO786" si="1310">AO785</f>
        <v>0</v>
      </c>
      <c r="AP786" s="318">
        <f t="shared" ref="AP786" si="1311">AP785</f>
        <v>0</v>
      </c>
      <c r="AQ786" s="318">
        <f t="shared" ref="AQ786" si="1312">AQ785</f>
        <v>0</v>
      </c>
      <c r="AR786" s="318">
        <f>AR785</f>
        <v>0</v>
      </c>
      <c r="AS786" s="318">
        <f t="shared" ref="AS786:AU786" si="1313">AS785</f>
        <v>0</v>
      </c>
      <c r="AT786" s="318">
        <f t="shared" si="1313"/>
        <v>0</v>
      </c>
      <c r="AU786" s="318">
        <f t="shared" si="1313"/>
        <v>0</v>
      </c>
      <c r="AV786" s="318">
        <f t="shared" ref="AV786" si="1314">AV785</f>
        <v>0</v>
      </c>
      <c r="AW786" s="318">
        <f t="shared" ref="AW786" si="1315">AW785</f>
        <v>0</v>
      </c>
      <c r="AX786" s="243"/>
    </row>
    <row r="787" spans="1:51" hidden="1" outlineLevel="1">
      <c r="A787" s="402"/>
      <c r="B787" s="335"/>
      <c r="C787" s="228"/>
      <c r="D787" s="228"/>
      <c r="E787" s="228"/>
      <c r="F787" s="228"/>
      <c r="G787" s="228"/>
      <c r="H787" s="228"/>
      <c r="I787" s="228"/>
      <c r="J787" s="228"/>
      <c r="K787" s="228"/>
      <c r="L787" s="228"/>
      <c r="M787" s="228"/>
      <c r="N787" s="228"/>
      <c r="O787" s="228"/>
      <c r="P787" s="228"/>
      <c r="Q787" s="228"/>
      <c r="R787" s="228"/>
      <c r="S787" s="228"/>
      <c r="T787" s="228"/>
      <c r="U787" s="228"/>
      <c r="V787" s="228"/>
      <c r="W787" s="228"/>
      <c r="X787" s="228"/>
      <c r="Y787" s="228"/>
      <c r="Z787" s="228"/>
      <c r="AA787" s="228"/>
      <c r="AB787" s="228"/>
      <c r="AC787" s="228"/>
      <c r="AD787" s="228"/>
      <c r="AE787" s="228"/>
      <c r="AF787" s="228"/>
      <c r="AG787" s="228"/>
      <c r="AH787" s="228"/>
      <c r="AI787" s="228"/>
      <c r="AJ787" s="319"/>
      <c r="AK787" s="332"/>
      <c r="AL787" s="332"/>
      <c r="AM787" s="332"/>
      <c r="AN787" s="332"/>
      <c r="AO787" s="332"/>
      <c r="AP787" s="332"/>
      <c r="AQ787" s="332"/>
      <c r="AR787" s="319"/>
      <c r="AS787" s="332"/>
      <c r="AT787" s="332"/>
      <c r="AU787" s="332"/>
      <c r="AV787" s="332"/>
      <c r="AW787" s="332"/>
      <c r="AX787" s="243"/>
    </row>
    <row r="788" spans="1:51" ht="30" hidden="1" outlineLevel="1">
      <c r="A788" s="402">
        <v>47</v>
      </c>
      <c r="B788" s="335" t="s">
        <v>406</v>
      </c>
      <c r="C788" s="228" t="s">
        <v>313</v>
      </c>
      <c r="D788" s="232"/>
      <c r="E788" s="232"/>
      <c r="F788" s="232"/>
      <c r="G788" s="232"/>
      <c r="H788" s="232"/>
      <c r="I788" s="232"/>
      <c r="J788" s="232"/>
      <c r="K788" s="232"/>
      <c r="L788" s="232"/>
      <c r="M788" s="232"/>
      <c r="N788" s="232"/>
      <c r="O788" s="232"/>
      <c r="P788" s="232"/>
      <c r="Q788" s="232"/>
      <c r="R788" s="232"/>
      <c r="S788" s="232"/>
      <c r="T788" s="232"/>
      <c r="U788" s="232">
        <v>12</v>
      </c>
      <c r="V788" s="232"/>
      <c r="W788" s="232"/>
      <c r="X788" s="232"/>
      <c r="Y788" s="232"/>
      <c r="Z788" s="232"/>
      <c r="AA788" s="232"/>
      <c r="AB788" s="232"/>
      <c r="AC788" s="232"/>
      <c r="AD788" s="232"/>
      <c r="AE788" s="232"/>
      <c r="AF788" s="232"/>
      <c r="AG788" s="232"/>
      <c r="AH788" s="232"/>
      <c r="AI788" s="232"/>
      <c r="AJ788" s="333"/>
      <c r="AK788" s="317"/>
      <c r="AL788" s="317"/>
      <c r="AM788" s="317"/>
      <c r="AN788" s="317"/>
      <c r="AO788" s="317"/>
      <c r="AP788" s="317"/>
      <c r="AQ788" s="322"/>
      <c r="AR788" s="333"/>
      <c r="AS788" s="317"/>
      <c r="AT788" s="317"/>
      <c r="AU788" s="317"/>
      <c r="AV788" s="322"/>
      <c r="AW788" s="322"/>
      <c r="AX788" s="233">
        <f>SUM(AJ788:AW788)</f>
        <v>0</v>
      </c>
    </row>
    <row r="789" spans="1:51" hidden="1" outlineLevel="1">
      <c r="A789" s="402"/>
      <c r="B789" s="231" t="s">
        <v>478</v>
      </c>
      <c r="C789" s="228" t="s">
        <v>315</v>
      </c>
      <c r="D789" s="232"/>
      <c r="E789" s="232"/>
      <c r="F789" s="232"/>
      <c r="G789" s="232"/>
      <c r="H789" s="232"/>
      <c r="I789" s="232"/>
      <c r="J789" s="232"/>
      <c r="K789" s="232"/>
      <c r="L789" s="232"/>
      <c r="M789" s="232"/>
      <c r="N789" s="232"/>
      <c r="O789" s="232"/>
      <c r="P789" s="232"/>
      <c r="Q789" s="232"/>
      <c r="R789" s="232"/>
      <c r="S789" s="232"/>
      <c r="T789" s="232"/>
      <c r="U789" s="232">
        <f>U788</f>
        <v>12</v>
      </c>
      <c r="V789" s="232"/>
      <c r="W789" s="232"/>
      <c r="X789" s="232"/>
      <c r="Y789" s="232"/>
      <c r="Z789" s="232"/>
      <c r="AA789" s="232"/>
      <c r="AB789" s="232"/>
      <c r="AC789" s="232"/>
      <c r="AD789" s="232"/>
      <c r="AE789" s="232"/>
      <c r="AF789" s="232"/>
      <c r="AG789" s="232"/>
      <c r="AH789" s="232"/>
      <c r="AI789" s="232"/>
      <c r="AJ789" s="318">
        <f>AJ788</f>
        <v>0</v>
      </c>
      <c r="AK789" s="318">
        <f t="shared" ref="AK789" si="1316">AK788</f>
        <v>0</v>
      </c>
      <c r="AL789" s="318">
        <f t="shared" ref="AL789" si="1317">AL788</f>
        <v>0</v>
      </c>
      <c r="AM789" s="318">
        <f t="shared" ref="AM789" si="1318">AM788</f>
        <v>0</v>
      </c>
      <c r="AN789" s="318">
        <f t="shared" ref="AN789" si="1319">AN788</f>
        <v>0</v>
      </c>
      <c r="AO789" s="318">
        <f t="shared" ref="AO789" si="1320">AO788</f>
        <v>0</v>
      </c>
      <c r="AP789" s="318">
        <f t="shared" ref="AP789" si="1321">AP788</f>
        <v>0</v>
      </c>
      <c r="AQ789" s="318">
        <f t="shared" ref="AQ789" si="1322">AQ788</f>
        <v>0</v>
      </c>
      <c r="AR789" s="318">
        <f>AR788</f>
        <v>0</v>
      </c>
      <c r="AS789" s="318">
        <f t="shared" ref="AS789:AU789" si="1323">AS788</f>
        <v>0</v>
      </c>
      <c r="AT789" s="318">
        <f t="shared" si="1323"/>
        <v>0</v>
      </c>
      <c r="AU789" s="318">
        <f t="shared" si="1323"/>
        <v>0</v>
      </c>
      <c r="AV789" s="318">
        <f t="shared" ref="AV789" si="1324">AV788</f>
        <v>0</v>
      </c>
      <c r="AW789" s="318">
        <f t="shared" ref="AW789" si="1325">AW788</f>
        <v>0</v>
      </c>
      <c r="AX789" s="243"/>
    </row>
    <row r="790" spans="1:51" hidden="1" outlineLevel="1">
      <c r="A790" s="402"/>
      <c r="B790" s="335"/>
      <c r="C790" s="228"/>
      <c r="D790" s="228"/>
      <c r="E790" s="228"/>
      <c r="F790" s="228"/>
      <c r="G790" s="228"/>
      <c r="H790" s="228"/>
      <c r="I790" s="228"/>
      <c r="J790" s="228"/>
      <c r="K790" s="228"/>
      <c r="L790" s="228"/>
      <c r="M790" s="228"/>
      <c r="N790" s="228"/>
      <c r="O790" s="228"/>
      <c r="P790" s="228"/>
      <c r="Q790" s="228"/>
      <c r="R790" s="228"/>
      <c r="S790" s="228"/>
      <c r="T790" s="228"/>
      <c r="U790" s="228"/>
      <c r="V790" s="228"/>
      <c r="W790" s="228"/>
      <c r="X790" s="228"/>
      <c r="Y790" s="228"/>
      <c r="Z790" s="228"/>
      <c r="AA790" s="228"/>
      <c r="AB790" s="228"/>
      <c r="AC790" s="228"/>
      <c r="AD790" s="228"/>
      <c r="AE790" s="228"/>
      <c r="AF790" s="228"/>
      <c r="AG790" s="228"/>
      <c r="AH790" s="228"/>
      <c r="AI790" s="228"/>
      <c r="AJ790" s="319"/>
      <c r="AK790" s="332"/>
      <c r="AL790" s="332"/>
      <c r="AM790" s="332"/>
      <c r="AN790" s="332"/>
      <c r="AO790" s="332"/>
      <c r="AP790" s="332"/>
      <c r="AQ790" s="332"/>
      <c r="AR790" s="319"/>
      <c r="AS790" s="332"/>
      <c r="AT790" s="332"/>
      <c r="AU790" s="332"/>
      <c r="AV790" s="332"/>
      <c r="AW790" s="332"/>
      <c r="AX790" s="243"/>
    </row>
    <row r="791" spans="1:51" ht="30" hidden="1" outlineLevel="1">
      <c r="A791" s="402">
        <v>48</v>
      </c>
      <c r="B791" s="335" t="s">
        <v>407</v>
      </c>
      <c r="C791" s="228" t="s">
        <v>313</v>
      </c>
      <c r="D791" s="232"/>
      <c r="E791" s="232"/>
      <c r="F791" s="232"/>
      <c r="G791" s="232"/>
      <c r="H791" s="232"/>
      <c r="I791" s="232"/>
      <c r="J791" s="232"/>
      <c r="K791" s="232"/>
      <c r="L791" s="232"/>
      <c r="M791" s="232"/>
      <c r="N791" s="232"/>
      <c r="O791" s="232"/>
      <c r="P791" s="232"/>
      <c r="Q791" s="232"/>
      <c r="R791" s="232"/>
      <c r="S791" s="232"/>
      <c r="T791" s="232"/>
      <c r="U791" s="232">
        <v>12</v>
      </c>
      <c r="V791" s="232"/>
      <c r="W791" s="232"/>
      <c r="X791" s="232"/>
      <c r="Y791" s="232"/>
      <c r="Z791" s="232"/>
      <c r="AA791" s="232"/>
      <c r="AB791" s="232"/>
      <c r="AC791" s="232"/>
      <c r="AD791" s="232"/>
      <c r="AE791" s="232"/>
      <c r="AF791" s="232"/>
      <c r="AG791" s="232"/>
      <c r="AH791" s="232"/>
      <c r="AI791" s="232"/>
      <c r="AJ791" s="333"/>
      <c r="AK791" s="317"/>
      <c r="AL791" s="317"/>
      <c r="AM791" s="317"/>
      <c r="AN791" s="317"/>
      <c r="AO791" s="317"/>
      <c r="AP791" s="317"/>
      <c r="AQ791" s="322"/>
      <c r="AR791" s="333"/>
      <c r="AS791" s="317"/>
      <c r="AT791" s="317"/>
      <c r="AU791" s="317"/>
      <c r="AV791" s="322"/>
      <c r="AW791" s="322"/>
      <c r="AX791" s="233">
        <f>SUM(AJ791:AW791)</f>
        <v>0</v>
      </c>
    </row>
    <row r="792" spans="1:51" hidden="1" outlineLevel="1">
      <c r="A792" s="402"/>
      <c r="B792" s="231" t="s">
        <v>478</v>
      </c>
      <c r="C792" s="228" t="s">
        <v>315</v>
      </c>
      <c r="D792" s="232"/>
      <c r="E792" s="232"/>
      <c r="F792" s="232"/>
      <c r="G792" s="232"/>
      <c r="H792" s="232"/>
      <c r="I792" s="232"/>
      <c r="J792" s="232"/>
      <c r="K792" s="232"/>
      <c r="L792" s="232"/>
      <c r="M792" s="232"/>
      <c r="N792" s="232"/>
      <c r="O792" s="232"/>
      <c r="P792" s="232"/>
      <c r="Q792" s="232"/>
      <c r="R792" s="232"/>
      <c r="S792" s="232"/>
      <c r="T792" s="232"/>
      <c r="U792" s="232">
        <f>U791</f>
        <v>12</v>
      </c>
      <c r="V792" s="232"/>
      <c r="W792" s="232"/>
      <c r="X792" s="232"/>
      <c r="Y792" s="232"/>
      <c r="Z792" s="232"/>
      <c r="AA792" s="232"/>
      <c r="AB792" s="232"/>
      <c r="AC792" s="232"/>
      <c r="AD792" s="232"/>
      <c r="AE792" s="232"/>
      <c r="AF792" s="232"/>
      <c r="AG792" s="232"/>
      <c r="AH792" s="232"/>
      <c r="AI792" s="232"/>
      <c r="AJ792" s="318">
        <f>AJ791</f>
        <v>0</v>
      </c>
      <c r="AK792" s="318">
        <f t="shared" ref="AK792" si="1326">AK791</f>
        <v>0</v>
      </c>
      <c r="AL792" s="318">
        <f t="shared" ref="AL792" si="1327">AL791</f>
        <v>0</v>
      </c>
      <c r="AM792" s="318">
        <f t="shared" ref="AM792" si="1328">AM791</f>
        <v>0</v>
      </c>
      <c r="AN792" s="318">
        <f t="shared" ref="AN792" si="1329">AN791</f>
        <v>0</v>
      </c>
      <c r="AO792" s="318">
        <f t="shared" ref="AO792" si="1330">AO791</f>
        <v>0</v>
      </c>
      <c r="AP792" s="318">
        <f t="shared" ref="AP792" si="1331">AP791</f>
        <v>0</v>
      </c>
      <c r="AQ792" s="318">
        <f t="shared" ref="AQ792" si="1332">AQ791</f>
        <v>0</v>
      </c>
      <c r="AR792" s="318">
        <f>AR791</f>
        <v>0</v>
      </c>
      <c r="AS792" s="318">
        <f t="shared" ref="AS792:AU792" si="1333">AS791</f>
        <v>0</v>
      </c>
      <c r="AT792" s="318">
        <f t="shared" si="1333"/>
        <v>0</v>
      </c>
      <c r="AU792" s="318">
        <f t="shared" si="1333"/>
        <v>0</v>
      </c>
      <c r="AV792" s="318">
        <f t="shared" ref="AV792" si="1334">AV791</f>
        <v>0</v>
      </c>
      <c r="AW792" s="318">
        <f t="shared" ref="AW792" si="1335">AW791</f>
        <v>0</v>
      </c>
      <c r="AX792" s="243"/>
    </row>
    <row r="793" spans="1:51" hidden="1" outlineLevel="1">
      <c r="A793" s="402"/>
      <c r="B793" s="335"/>
      <c r="C793" s="228"/>
      <c r="D793" s="228"/>
      <c r="E793" s="228"/>
      <c r="F793" s="228"/>
      <c r="G793" s="228"/>
      <c r="H793" s="228"/>
      <c r="I793" s="228"/>
      <c r="J793" s="228"/>
      <c r="K793" s="228"/>
      <c r="L793" s="228"/>
      <c r="M793" s="228"/>
      <c r="N793" s="228"/>
      <c r="O793" s="228"/>
      <c r="P793" s="228"/>
      <c r="Q793" s="228"/>
      <c r="R793" s="228"/>
      <c r="S793" s="228"/>
      <c r="T793" s="228"/>
      <c r="U793" s="228"/>
      <c r="V793" s="228"/>
      <c r="W793" s="228"/>
      <c r="X793" s="228"/>
      <c r="Y793" s="228"/>
      <c r="Z793" s="228"/>
      <c r="AA793" s="228"/>
      <c r="AB793" s="228"/>
      <c r="AC793" s="228"/>
      <c r="AD793" s="228"/>
      <c r="AE793" s="228"/>
      <c r="AF793" s="228"/>
      <c r="AG793" s="228"/>
      <c r="AH793" s="228"/>
      <c r="AI793" s="228"/>
      <c r="AJ793" s="319"/>
      <c r="AK793" s="332"/>
      <c r="AL793" s="332"/>
      <c r="AM793" s="332"/>
      <c r="AN793" s="332"/>
      <c r="AO793" s="332"/>
      <c r="AP793" s="332"/>
      <c r="AQ793" s="332"/>
      <c r="AR793" s="319"/>
      <c r="AS793" s="332"/>
      <c r="AT793" s="332"/>
      <c r="AU793" s="332"/>
      <c r="AV793" s="332"/>
      <c r="AW793" s="332"/>
      <c r="AX793" s="243"/>
    </row>
    <row r="794" spans="1:51" ht="30" hidden="1" outlineLevel="1">
      <c r="A794" s="402">
        <v>49</v>
      </c>
      <c r="B794" s="335" t="s">
        <v>408</v>
      </c>
      <c r="C794" s="228" t="s">
        <v>313</v>
      </c>
      <c r="D794" s="232"/>
      <c r="E794" s="232"/>
      <c r="F794" s="232"/>
      <c r="G794" s="232"/>
      <c r="H794" s="232"/>
      <c r="I794" s="232"/>
      <c r="J794" s="232"/>
      <c r="K794" s="232"/>
      <c r="L794" s="232"/>
      <c r="M794" s="232"/>
      <c r="N794" s="232"/>
      <c r="O794" s="232"/>
      <c r="P794" s="232"/>
      <c r="Q794" s="232"/>
      <c r="R794" s="232"/>
      <c r="S794" s="232"/>
      <c r="T794" s="232"/>
      <c r="U794" s="232">
        <v>12</v>
      </c>
      <c r="V794" s="232"/>
      <c r="W794" s="232"/>
      <c r="X794" s="232"/>
      <c r="Y794" s="232"/>
      <c r="Z794" s="232"/>
      <c r="AA794" s="232"/>
      <c r="AB794" s="232"/>
      <c r="AC794" s="232"/>
      <c r="AD794" s="232"/>
      <c r="AE794" s="232"/>
      <c r="AF794" s="232"/>
      <c r="AG794" s="232"/>
      <c r="AH794" s="232"/>
      <c r="AI794" s="232"/>
      <c r="AJ794" s="333"/>
      <c r="AK794" s="317"/>
      <c r="AL794" s="317"/>
      <c r="AM794" s="317"/>
      <c r="AN794" s="317"/>
      <c r="AO794" s="317"/>
      <c r="AP794" s="317"/>
      <c r="AQ794" s="322"/>
      <c r="AR794" s="333"/>
      <c r="AS794" s="317"/>
      <c r="AT794" s="317"/>
      <c r="AU794" s="317"/>
      <c r="AV794" s="322"/>
      <c r="AW794" s="322"/>
      <c r="AX794" s="233">
        <f>SUM(AJ794:AW794)</f>
        <v>0</v>
      </c>
    </row>
    <row r="795" spans="1:51" hidden="1" outlineLevel="1">
      <c r="A795" s="402"/>
      <c r="B795" s="231" t="s">
        <v>478</v>
      </c>
      <c r="C795" s="228" t="s">
        <v>315</v>
      </c>
      <c r="D795" s="232"/>
      <c r="E795" s="232"/>
      <c r="F795" s="232"/>
      <c r="G795" s="232"/>
      <c r="H795" s="232"/>
      <c r="I795" s="232"/>
      <c r="J795" s="232"/>
      <c r="K795" s="232"/>
      <c r="L795" s="232"/>
      <c r="M795" s="232"/>
      <c r="N795" s="232"/>
      <c r="O795" s="232"/>
      <c r="P795" s="232"/>
      <c r="Q795" s="232"/>
      <c r="R795" s="232"/>
      <c r="S795" s="232"/>
      <c r="T795" s="232"/>
      <c r="U795" s="232">
        <f>U794</f>
        <v>12</v>
      </c>
      <c r="V795" s="232"/>
      <c r="W795" s="232"/>
      <c r="X795" s="232"/>
      <c r="Y795" s="232"/>
      <c r="Z795" s="232"/>
      <c r="AA795" s="232"/>
      <c r="AB795" s="232"/>
      <c r="AC795" s="232"/>
      <c r="AD795" s="232"/>
      <c r="AE795" s="232"/>
      <c r="AF795" s="232"/>
      <c r="AG795" s="232"/>
      <c r="AH795" s="232"/>
      <c r="AI795" s="564"/>
      <c r="AJ795" s="318">
        <f>AJ794</f>
        <v>0</v>
      </c>
      <c r="AK795" s="318">
        <f t="shared" ref="AK795" si="1336">AK794</f>
        <v>0</v>
      </c>
      <c r="AL795" s="318">
        <f t="shared" ref="AL795" si="1337">AL794</f>
        <v>0</v>
      </c>
      <c r="AM795" s="318">
        <f t="shared" ref="AM795" si="1338">AM794</f>
        <v>0</v>
      </c>
      <c r="AN795" s="318">
        <f t="shared" ref="AN795" si="1339">AN794</f>
        <v>0</v>
      </c>
      <c r="AO795" s="318">
        <f t="shared" ref="AO795" si="1340">AO794</f>
        <v>0</v>
      </c>
      <c r="AP795" s="318">
        <f t="shared" ref="AP795" si="1341">AP794</f>
        <v>0</v>
      </c>
      <c r="AQ795" s="318">
        <f t="shared" ref="AQ795" si="1342">AQ794</f>
        <v>0</v>
      </c>
      <c r="AR795" s="318">
        <f>AR794</f>
        <v>0</v>
      </c>
      <c r="AS795" s="318">
        <f t="shared" ref="AS795:AU795" si="1343">AS794</f>
        <v>0</v>
      </c>
      <c r="AT795" s="318">
        <f t="shared" si="1343"/>
        <v>0</v>
      </c>
      <c r="AU795" s="318">
        <f t="shared" si="1343"/>
        <v>0</v>
      </c>
      <c r="AV795" s="318">
        <f t="shared" ref="AV795" si="1344">AV794</f>
        <v>0</v>
      </c>
      <c r="AW795" s="318">
        <f t="shared" ref="AW795" si="1345">AW794</f>
        <v>0</v>
      </c>
      <c r="AX795" s="243"/>
    </row>
    <row r="796" spans="1:51" outlineLevel="1">
      <c r="A796" s="402"/>
      <c r="B796" s="231"/>
      <c r="C796" s="242"/>
      <c r="D796" s="228"/>
      <c r="E796" s="228"/>
      <c r="F796" s="228"/>
      <c r="G796" s="228"/>
      <c r="H796" s="228"/>
      <c r="I796" s="228"/>
      <c r="J796" s="228"/>
      <c r="K796" s="228"/>
      <c r="L796" s="228"/>
      <c r="M796" s="228"/>
      <c r="N796" s="228"/>
      <c r="O796" s="228"/>
      <c r="P796" s="228"/>
      <c r="Q796" s="228"/>
      <c r="R796" s="228"/>
      <c r="S796" s="228"/>
      <c r="T796" s="228"/>
      <c r="U796" s="228"/>
      <c r="V796" s="228"/>
      <c r="W796" s="228"/>
      <c r="X796" s="228"/>
      <c r="Y796" s="228"/>
      <c r="Z796" s="228"/>
      <c r="AA796" s="228"/>
      <c r="AB796" s="228"/>
      <c r="AC796" s="228"/>
      <c r="AD796" s="228"/>
      <c r="AE796" s="228"/>
      <c r="AF796" s="228"/>
      <c r="AG796" s="228"/>
      <c r="AH796" s="228"/>
      <c r="AI796" s="228"/>
      <c r="AJ796" s="319"/>
      <c r="AK796" s="319"/>
      <c r="AL796" s="319"/>
      <c r="AM796" s="319"/>
      <c r="AN796" s="319"/>
      <c r="AO796" s="319"/>
      <c r="AP796" s="319"/>
      <c r="AQ796" s="319"/>
      <c r="AR796" s="319"/>
      <c r="AS796" s="319"/>
      <c r="AT796" s="319"/>
      <c r="AU796" s="319"/>
      <c r="AV796" s="319"/>
      <c r="AW796" s="319"/>
      <c r="AX796" s="243"/>
    </row>
    <row r="797" spans="1:51" ht="15.75">
      <c r="B797" s="263" t="s">
        <v>484</v>
      </c>
      <c r="C797" s="898"/>
      <c r="D797" s="898">
        <f>SUM(D640:D795)</f>
        <v>35341932.555925183</v>
      </c>
      <c r="E797" s="898">
        <f t="shared" ref="E797:Q797" si="1346">SUM(E640:E795)</f>
        <v>35208930.375776097</v>
      </c>
      <c r="F797" s="898">
        <f t="shared" si="1346"/>
        <v>35075928.195627019</v>
      </c>
      <c r="G797" s="898">
        <f t="shared" si="1346"/>
        <v>32279026.531511135</v>
      </c>
      <c r="H797" s="898">
        <f t="shared" si="1346"/>
        <v>32202588.797880217</v>
      </c>
      <c r="I797" s="898">
        <f t="shared" si="1346"/>
        <v>30288480.773513358</v>
      </c>
      <c r="J797" s="898">
        <f t="shared" si="1346"/>
        <v>30199187.266648185</v>
      </c>
      <c r="K797" s="898">
        <f t="shared" si="1346"/>
        <v>30183422.113963734</v>
      </c>
      <c r="L797" s="898">
        <f t="shared" si="1346"/>
        <v>30031698.173785049</v>
      </c>
      <c r="M797" s="898">
        <f t="shared" si="1346"/>
        <v>30013366.041361004</v>
      </c>
      <c r="N797" s="898">
        <f t="shared" si="1346"/>
        <v>29037860.051827762</v>
      </c>
      <c r="O797" s="898">
        <f t="shared" si="1346"/>
        <v>27950120.212875992</v>
      </c>
      <c r="P797" s="898">
        <f>SUM(P640:P795)</f>
        <v>16642649.41498528</v>
      </c>
      <c r="Q797" s="898">
        <f t="shared" si="1346"/>
        <v>14483684.855097571</v>
      </c>
      <c r="R797" s="898"/>
      <c r="S797" s="898"/>
      <c r="T797" s="898"/>
      <c r="U797" s="898"/>
      <c r="V797" s="898">
        <f>SUM(V640:V795)</f>
        <v>4826.9660400968733</v>
      </c>
      <c r="W797" s="898"/>
      <c r="X797" s="898"/>
      <c r="Y797" s="898"/>
      <c r="Z797" s="898"/>
      <c r="AA797" s="898"/>
      <c r="AB797" s="898"/>
      <c r="AC797" s="898"/>
      <c r="AD797" s="898"/>
      <c r="AE797" s="898"/>
      <c r="AF797" s="898"/>
      <c r="AG797" s="898"/>
      <c r="AH797" s="898"/>
      <c r="AI797" s="898"/>
      <c r="AJ797" s="898">
        <f>IF(AJ637="kWh",SUMPRODUCT(D640:D795,AJ640:AJ795))</f>
        <v>6076943.7615121361</v>
      </c>
      <c r="AK797" s="898">
        <f>IF(AK637="kWh",SUMPRODUCT(D640:D795,AK640:AK795))</f>
        <v>4101439.5520958058</v>
      </c>
      <c r="AL797" s="898">
        <f>IF(AL637="kw",SUMPRODUCT(U640:U795,V640:V795,AL640:AL795),SUMPRODUCT(D640:D795,AL640:AL795))</f>
        <v>11769809.537130026</v>
      </c>
      <c r="AM797" s="898">
        <f>IF(AM637="kw",SUMPRODUCT(U640:U795,V640:V795,AM640:AM795),SUMPRODUCT(D640:D795,AM640:AM795))</f>
        <v>697870.40923296474</v>
      </c>
      <c r="AN797" s="898">
        <f>IF(AN637="kw",SUMPRODUCT(U640:U795,V640:V795,AN640:AN795),SUMPRODUCT(D640:D795,AN640:AN795))</f>
        <v>3778176.6265919777</v>
      </c>
      <c r="AO797" s="898">
        <f>IF(AO637="kw",SUMPRODUCT(U640:U795,V640:V795,AO640:AO795),SUMPRODUCT(D640:D795,AO640:AO795))</f>
        <v>0</v>
      </c>
      <c r="AP797" s="898">
        <f>IF(AP637="kw",SUMPRODUCT(U640:U795,V640:V795,AP640:AP795),SUMPRODUCT(D640:D795,AP640:AP795))</f>
        <v>0</v>
      </c>
      <c r="AQ797" s="898">
        <f>IF(AQ637="kw",SUMPRODUCT(U640:U795,V640:V795,AQ640:AQ795),SUMPRODUCT(D640:D795,AQ640:AQ795))</f>
        <v>0</v>
      </c>
      <c r="AR797" s="898">
        <f>IF(AR637="kw",SUMPRODUCT(U640:U795,V640:V795,AR640:AR795),SUMPRODUCT(D640:D795,AR640:AR795))</f>
        <v>2585451.1267797137</v>
      </c>
      <c r="AS797" s="898">
        <f>IF(AS637="kw",SUMPRODUCT(U640:U795,V640:V795,AS640:AS795),SUMPRODUCT(D640:D795,AS640:AS795))</f>
        <v>393441.3680000875</v>
      </c>
      <c r="AT797" s="898">
        <f>IF(AT637="kw",SUMPRODUCT(U640:U795,V640:V795,AT640:AT795),SUMPRODUCT(D640:D795,AT640:AT795))</f>
        <v>4308265.5344343754</v>
      </c>
      <c r="AU797" s="898">
        <f>IF(AU637="kw",SUMPRODUCT(U640:U795,V640:V795,AU640:AU795),SUMPRODUCT(D640:D795,AU640:AU795))</f>
        <v>1630534.6401480865</v>
      </c>
      <c r="AV797" s="898">
        <f>IF(AV637="kw",SUMPRODUCT(U640:U795,V640:V795,AV640:AV795),SUMPRODUCT(D640:D795,AV640:AV795))</f>
        <v>0</v>
      </c>
      <c r="AW797" s="898">
        <f>IF(AW637="kw",SUMPRODUCT(U640:U795,V640:V795,AW640:AW795),SUMPRODUCT(D640:D795,AW640:AW795))</f>
        <v>0</v>
      </c>
      <c r="AX797" s="265"/>
      <c r="AY797" s="1056">
        <f>SUM(AJ797:AX797)-D797</f>
        <v>0</v>
      </c>
    </row>
    <row r="798" spans="1:51" ht="15.75">
      <c r="B798" s="311" t="s">
        <v>485</v>
      </c>
      <c r="C798" s="312"/>
      <c r="D798" s="312"/>
      <c r="E798" s="312"/>
      <c r="F798" s="312"/>
      <c r="G798" s="312"/>
      <c r="H798" s="312"/>
      <c r="I798" s="312"/>
      <c r="J798" s="312"/>
      <c r="K798" s="312"/>
      <c r="L798" s="312"/>
      <c r="M798" s="312"/>
      <c r="N798" s="312"/>
      <c r="O798" s="312"/>
      <c r="P798" s="312"/>
      <c r="Q798" s="312"/>
      <c r="R798" s="312"/>
      <c r="S798" s="312"/>
      <c r="T798" s="312"/>
      <c r="U798" s="312"/>
      <c r="V798" s="312"/>
      <c r="W798" s="312"/>
      <c r="X798" s="312"/>
      <c r="Y798" s="312"/>
      <c r="Z798" s="312"/>
      <c r="AA798" s="312"/>
      <c r="AB798" s="312"/>
      <c r="AC798" s="312"/>
      <c r="AD798" s="312"/>
      <c r="AE798" s="312"/>
      <c r="AF798" s="312"/>
      <c r="AG798" s="312"/>
      <c r="AH798" s="312"/>
      <c r="AI798" s="312"/>
      <c r="AJ798" s="312">
        <f>HLOOKUP(AJ636,'2. LRAMVA Threshold'!$B$42:$Q$60,10,FALSE)</f>
        <v>8884182</v>
      </c>
      <c r="AK798" s="312">
        <f>HLOOKUP(AK636,'2. LRAMVA Threshold'!$B$42:$Q$53,10,FALSE)</f>
        <v>7652150</v>
      </c>
      <c r="AL798" s="312">
        <f>HLOOKUP(AL433,'2. LRAMVA Threshold'!$B$42:$Q$53,10,FALSE)</f>
        <v>27955828</v>
      </c>
      <c r="AM798" s="312">
        <f>HLOOKUP(AM433,'2. LRAMVA Threshold'!$B$42:$Q$53,10,FALSE)</f>
        <v>90093</v>
      </c>
      <c r="AN798" s="312">
        <f>HLOOKUP(AN433,'2. LRAMVA Threshold'!$B$42:$Q$53,10,FALSE)</f>
        <v>659732</v>
      </c>
      <c r="AO798" s="312">
        <f>HLOOKUP(AO433,'2. LRAMVA Threshold'!$B$42:$Q$53,10,FALSE)</f>
        <v>0</v>
      </c>
      <c r="AP798" s="312">
        <f>HLOOKUP(AP433,'2. LRAMVA Threshold'!$B$42:$Q$53,10,FALSE)</f>
        <v>0</v>
      </c>
      <c r="AQ798" s="312">
        <f>HLOOKUP(AQ433,'2. LRAMVA Threshold'!$B$42:$Q$53,10,FALSE)</f>
        <v>0</v>
      </c>
      <c r="AR798" s="312">
        <f>HLOOKUP(AR433,'2. LRAMVA Threshold'!$B$42:$Q$53,10,FALSE)</f>
        <v>0</v>
      </c>
      <c r="AS798" s="312">
        <f>HLOOKUP(AS433,'2. LRAMVA Threshold'!$B$42:$Q$53,10,FALSE)</f>
        <v>0</v>
      </c>
      <c r="AT798" s="312">
        <f>HLOOKUP(AT433,'2. LRAMVA Threshold'!$B$42:$Q$53,10,FALSE)</f>
        <v>0</v>
      </c>
      <c r="AU798" s="312">
        <f>HLOOKUP(AU433,'2. LRAMVA Threshold'!$B$42:$Q$53,10,FALSE)</f>
        <v>0</v>
      </c>
      <c r="AV798" s="312">
        <f>HLOOKUP(AV433,'2. LRAMVA Threshold'!$B$42:$Q$53,10,FALSE)</f>
        <v>0</v>
      </c>
      <c r="AW798" s="312">
        <f>HLOOKUP(AW433,'2. LRAMVA Threshold'!$B$42:$Q$53,10,FALSE)</f>
        <v>0</v>
      </c>
      <c r="AX798" s="342"/>
    </row>
    <row r="799" spans="1:51">
      <c r="B799" s="1175"/>
      <c r="C799" s="1100"/>
      <c r="D799" s="899"/>
      <c r="E799" s="899"/>
      <c r="F799" s="899"/>
      <c r="G799" s="899"/>
      <c r="H799" s="899"/>
      <c r="I799" s="899"/>
      <c r="J799" s="899"/>
      <c r="K799" s="899"/>
      <c r="L799" s="899"/>
      <c r="M799" s="899"/>
      <c r="N799" s="899"/>
      <c r="O799" s="899"/>
      <c r="P799" s="899"/>
      <c r="Q799" s="899"/>
      <c r="R799" s="899"/>
      <c r="S799" s="899"/>
      <c r="T799" s="899"/>
      <c r="U799" s="899"/>
      <c r="V799" s="1101"/>
      <c r="W799" s="899"/>
      <c r="X799" s="899"/>
      <c r="Y799" s="899"/>
      <c r="Z799" s="1102"/>
      <c r="AA799" s="1102"/>
      <c r="AB799" s="1102"/>
      <c r="AC799" s="1102"/>
      <c r="AD799" s="899"/>
      <c r="AE799" s="899"/>
      <c r="AF799" s="899"/>
      <c r="AG799" s="899"/>
      <c r="AH799" s="899"/>
      <c r="AI799" s="899"/>
      <c r="AJ799" s="1103"/>
      <c r="AK799" s="1103"/>
      <c r="AL799" s="1103"/>
      <c r="AM799" s="1103"/>
      <c r="AN799" s="1103"/>
      <c r="AO799" s="1103"/>
      <c r="AP799" s="1103"/>
      <c r="AQ799" s="1103"/>
      <c r="AR799" s="1103"/>
      <c r="AS799" s="1103"/>
      <c r="AT799" s="1103"/>
      <c r="AU799" s="1103"/>
      <c r="AV799" s="1103"/>
      <c r="AW799" s="1103"/>
      <c r="AX799" s="1176"/>
    </row>
    <row r="800" spans="1:51">
      <c r="B800" s="260" t="s">
        <v>486</v>
      </c>
      <c r="C800" s="272"/>
      <c r="D800" s="272"/>
      <c r="E800" s="299"/>
      <c r="F800" s="299"/>
      <c r="G800" s="299"/>
      <c r="H800" s="299"/>
      <c r="I800" s="299"/>
      <c r="J800" s="299"/>
      <c r="K800" s="299"/>
      <c r="L800" s="299"/>
      <c r="M800" s="299"/>
      <c r="N800" s="299"/>
      <c r="O800" s="299"/>
      <c r="P800" s="299"/>
      <c r="Q800" s="299"/>
      <c r="R800" s="299"/>
      <c r="S800" s="299"/>
      <c r="T800" s="299"/>
      <c r="U800" s="299"/>
      <c r="V800" s="228"/>
      <c r="W800" s="274"/>
      <c r="X800" s="274"/>
      <c r="Y800" s="274"/>
      <c r="Z800" s="273"/>
      <c r="AA800" s="273"/>
      <c r="AB800" s="273"/>
      <c r="AC800" s="273"/>
      <c r="AD800" s="274"/>
      <c r="AE800" s="274"/>
      <c r="AF800" s="274"/>
      <c r="AG800" s="274"/>
      <c r="AH800" s="274"/>
      <c r="AI800" s="274"/>
      <c r="AJ800" s="621">
        <f>HLOOKUP(AJ$35,'3.  Distribution Rates'!$C$122:$P$135,10,FALSE)</f>
        <v>0</v>
      </c>
      <c r="AK800" s="621">
        <f>HLOOKUP(AK$35,'3.  Distribution Rates'!$C$122:$P$135,10,FALSE)</f>
        <v>0</v>
      </c>
      <c r="AL800" s="275">
        <f>HLOOKUP(AL$35,'3.  Distribution Rates'!$C$122:$P$135,10,FALSE)</f>
        <v>0</v>
      </c>
      <c r="AM800" s="275">
        <f>HLOOKUP(AM$35,'3.  Distribution Rates'!$C$122:$P$135,10,FALSE)</f>
        <v>0</v>
      </c>
      <c r="AN800" s="275">
        <f>HLOOKUP(AN$35,'3.  Distribution Rates'!$C$122:$P$135,10,FALSE)</f>
        <v>0</v>
      </c>
      <c r="AO800" s="275">
        <f>HLOOKUP(AO$35,'3.  Distribution Rates'!$C$122:$P$135,10,FALSE)</f>
        <v>0</v>
      </c>
      <c r="AP800" s="275">
        <f>HLOOKUP(AP$35,'3.  Distribution Rates'!$C$122:$P$135,10,FALSE)</f>
        <v>0</v>
      </c>
      <c r="AQ800" s="275">
        <f>HLOOKUP(AQ$35,'3.  Distribution Rates'!$C$122:$P$135,10,FALSE)</f>
        <v>0</v>
      </c>
      <c r="AR800" s="275">
        <f>HLOOKUP(AR$35,'3.  Distribution Rates'!$C$122:$P$135,10,FALSE)</f>
        <v>0</v>
      </c>
      <c r="AS800" s="275">
        <f>HLOOKUP(AS$35,'3.  Distribution Rates'!$C$122:$P$135,10,FALSE)</f>
        <v>0</v>
      </c>
      <c r="AT800" s="275">
        <f>HLOOKUP(AT$35,'3.  Distribution Rates'!$C$122:$P$135,10,FALSE)</f>
        <v>0</v>
      </c>
      <c r="AU800" s="275">
        <f>HLOOKUP(AU$35,'3.  Distribution Rates'!$C$122:$P$135,10,FALSE)</f>
        <v>0</v>
      </c>
      <c r="AV800" s="275">
        <f>HLOOKUP(AV$35,'3.  Distribution Rates'!$C$122:$P$135,10,FALSE)</f>
        <v>0</v>
      </c>
      <c r="AW800" s="275">
        <f>HLOOKUP(AW$35,'3.  Distribution Rates'!$C$122:$P$135,10,FALSE)</f>
        <v>0</v>
      </c>
      <c r="AX800" s="280"/>
      <c r="AY800" s="343"/>
    </row>
    <row r="801" spans="2:53">
      <c r="B801" s="260" t="s">
        <v>487</v>
      </c>
      <c r="C801" s="277"/>
      <c r="D801" s="220"/>
      <c r="E801" s="217"/>
      <c r="F801" s="217"/>
      <c r="G801" s="217"/>
      <c r="H801" s="217"/>
      <c r="I801" s="217"/>
      <c r="J801" s="217"/>
      <c r="K801" s="217"/>
      <c r="L801" s="217"/>
      <c r="M801" s="217"/>
      <c r="N801" s="217"/>
      <c r="O801" s="217"/>
      <c r="P801" s="217"/>
      <c r="Q801" s="217"/>
      <c r="R801" s="217"/>
      <c r="S801" s="217"/>
      <c r="T801" s="217"/>
      <c r="U801" s="217"/>
      <c r="V801" s="228"/>
      <c r="W801" s="217"/>
      <c r="X801" s="217"/>
      <c r="Y801" s="217"/>
      <c r="Z801" s="220"/>
      <c r="AA801" s="220"/>
      <c r="AB801" s="220"/>
      <c r="AC801" s="220"/>
      <c r="AD801" s="217"/>
      <c r="AE801" s="217"/>
      <c r="AF801" s="217"/>
      <c r="AG801" s="217"/>
      <c r="AH801" s="217"/>
      <c r="AI801" s="217"/>
      <c r="AJ801" s="301">
        <f>'4.  2011-2014 LRAM'!AO141*AJ800</f>
        <v>0</v>
      </c>
      <c r="AK801" s="301">
        <f>'4.  2011-2014 LRAM'!AP141*AK800</f>
        <v>0</v>
      </c>
      <c r="AL801" s="301">
        <f>'4.  2011-2014 LRAM'!AQ141*AL800</f>
        <v>0</v>
      </c>
      <c r="AM801" s="301">
        <f>'4.  2011-2014 LRAM'!AR141*AM800</f>
        <v>0</v>
      </c>
      <c r="AN801" s="301">
        <f>'4.  2011-2014 LRAM'!AS141*AN800</f>
        <v>0</v>
      </c>
      <c r="AO801" s="301">
        <f>'4.  2011-2014 LRAM'!AT141*AO800</f>
        <v>0</v>
      </c>
      <c r="AP801" s="301">
        <f>'4.  2011-2014 LRAM'!AU141*AP800</f>
        <v>0</v>
      </c>
      <c r="AQ801" s="301">
        <f>'4.  2011-2014 LRAM'!AV141*AQ800</f>
        <v>0</v>
      </c>
      <c r="AR801" s="301">
        <f>'4.  2011-2014 LRAM'!AW141*AR800</f>
        <v>0</v>
      </c>
      <c r="AS801" s="301">
        <f>'4.  2011-2014 LRAM'!AX141*AS800</f>
        <v>0</v>
      </c>
      <c r="AT801" s="301">
        <f>'4.  2011-2014 LRAM'!AY141*AT800</f>
        <v>0</v>
      </c>
      <c r="AU801" s="301">
        <f>'4.  2011-2014 LRAM'!AZ141*AU800</f>
        <v>0</v>
      </c>
      <c r="AV801" s="301">
        <f>'4.  2011-2014 LRAM'!BA141*AV800</f>
        <v>0</v>
      </c>
      <c r="AW801" s="301">
        <f>'4.  2011-2014 LRAM'!BB141*AW800</f>
        <v>0</v>
      </c>
      <c r="AX801" s="472">
        <f t="shared" ref="AX801:AX807" si="1347">SUM(AJ801:AW801)</f>
        <v>0</v>
      </c>
      <c r="AY801" s="343"/>
    </row>
    <row r="802" spans="2:53">
      <c r="B802" s="260" t="s">
        <v>488</v>
      </c>
      <c r="C802" s="277"/>
      <c r="D802" s="220"/>
      <c r="E802" s="217"/>
      <c r="F802" s="217"/>
      <c r="G802" s="217"/>
      <c r="H802" s="217"/>
      <c r="I802" s="217"/>
      <c r="J802" s="217"/>
      <c r="K802" s="217"/>
      <c r="L802" s="217"/>
      <c r="M802" s="217"/>
      <c r="N802" s="217"/>
      <c r="O802" s="217"/>
      <c r="P802" s="217"/>
      <c r="Q802" s="217"/>
      <c r="R802" s="217"/>
      <c r="S802" s="217"/>
      <c r="T802" s="217"/>
      <c r="U802" s="217"/>
      <c r="V802" s="228"/>
      <c r="W802" s="217"/>
      <c r="X802" s="217"/>
      <c r="Y802" s="217"/>
      <c r="Z802" s="220"/>
      <c r="AA802" s="220"/>
      <c r="AB802" s="220"/>
      <c r="AC802" s="220"/>
      <c r="AD802" s="217"/>
      <c r="AE802" s="217"/>
      <c r="AF802" s="217"/>
      <c r="AG802" s="217"/>
      <c r="AH802" s="217"/>
      <c r="AI802" s="217"/>
      <c r="AJ802" s="301">
        <f>'4.  2011-2014 LRAM'!AO280*AJ800</f>
        <v>0</v>
      </c>
      <c r="AK802" s="301">
        <f>'4.  2011-2014 LRAM'!AP280*AK800</f>
        <v>0</v>
      </c>
      <c r="AL802" s="301">
        <f>'4.  2011-2014 LRAM'!AQ280*AL800</f>
        <v>0</v>
      </c>
      <c r="AM802" s="301">
        <f>'4.  2011-2014 LRAM'!AR280*AM800</f>
        <v>0</v>
      </c>
      <c r="AN802" s="301">
        <f>'4.  2011-2014 LRAM'!AS280*AN800</f>
        <v>0</v>
      </c>
      <c r="AO802" s="301">
        <f>'4.  2011-2014 LRAM'!AT280*AO800</f>
        <v>0</v>
      </c>
      <c r="AP802" s="301">
        <f>'4.  2011-2014 LRAM'!AU280*AP800</f>
        <v>0</v>
      </c>
      <c r="AQ802" s="301">
        <f>'4.  2011-2014 LRAM'!AV280*AQ800</f>
        <v>0</v>
      </c>
      <c r="AR802" s="301">
        <f>'4.  2011-2014 LRAM'!AW280*AR800</f>
        <v>0</v>
      </c>
      <c r="AS802" s="301">
        <f>'4.  2011-2014 LRAM'!AX280*AS800</f>
        <v>0</v>
      </c>
      <c r="AT802" s="301">
        <f>'4.  2011-2014 LRAM'!AY280*AT800</f>
        <v>0</v>
      </c>
      <c r="AU802" s="301">
        <f>'4.  2011-2014 LRAM'!AZ280*AU800</f>
        <v>0</v>
      </c>
      <c r="AV802" s="301">
        <f>'4.  2011-2014 LRAM'!BA280*AV800</f>
        <v>0</v>
      </c>
      <c r="AW802" s="301">
        <f>'4.  2011-2014 LRAM'!BB280*AW800</f>
        <v>0</v>
      </c>
      <c r="AX802" s="472">
        <f t="shared" si="1347"/>
        <v>0</v>
      </c>
      <c r="AY802" s="343"/>
    </row>
    <row r="803" spans="2:53">
      <c r="B803" s="260" t="s">
        <v>489</v>
      </c>
      <c r="C803" s="277"/>
      <c r="D803" s="220"/>
      <c r="E803" s="217"/>
      <c r="F803" s="217"/>
      <c r="G803" s="217"/>
      <c r="H803" s="217"/>
      <c r="I803" s="217"/>
      <c r="J803" s="217"/>
      <c r="K803" s="217"/>
      <c r="L803" s="217"/>
      <c r="M803" s="217"/>
      <c r="N803" s="217"/>
      <c r="O803" s="217"/>
      <c r="P803" s="217"/>
      <c r="Q803" s="217"/>
      <c r="R803" s="217"/>
      <c r="S803" s="217"/>
      <c r="T803" s="217"/>
      <c r="U803" s="217"/>
      <c r="V803" s="228"/>
      <c r="W803" s="217"/>
      <c r="X803" s="217"/>
      <c r="Y803" s="217"/>
      <c r="Z803" s="220"/>
      <c r="AA803" s="220"/>
      <c r="AB803" s="220"/>
      <c r="AC803" s="220"/>
      <c r="AD803" s="217"/>
      <c r="AE803" s="217"/>
      <c r="AF803" s="217"/>
      <c r="AG803" s="217"/>
      <c r="AH803" s="217"/>
      <c r="AI803" s="217"/>
      <c r="AJ803" s="301">
        <f>'4.  2011-2014 LRAM'!AO425*AJ800</f>
        <v>0</v>
      </c>
      <c r="AK803" s="301">
        <f>'4.  2011-2014 LRAM'!AP425*AK800</f>
        <v>0</v>
      </c>
      <c r="AL803" s="301">
        <f>'4.  2011-2014 LRAM'!AQ425*AL800</f>
        <v>0</v>
      </c>
      <c r="AM803" s="301">
        <f>'4.  2011-2014 LRAM'!AR425*AM800</f>
        <v>0</v>
      </c>
      <c r="AN803" s="301">
        <f>'4.  2011-2014 LRAM'!AS425*AN800</f>
        <v>0</v>
      </c>
      <c r="AO803" s="301">
        <f>'4.  2011-2014 LRAM'!AT425*AO800</f>
        <v>0</v>
      </c>
      <c r="AP803" s="301">
        <f>'4.  2011-2014 LRAM'!AU425*AP800</f>
        <v>0</v>
      </c>
      <c r="AQ803" s="301">
        <f>'4.  2011-2014 LRAM'!AV425*AQ800</f>
        <v>0</v>
      </c>
      <c r="AR803" s="301">
        <f>'4.  2011-2014 LRAM'!AW425*AR800</f>
        <v>0</v>
      </c>
      <c r="AS803" s="301">
        <f>'4.  2011-2014 LRAM'!AX425*AS800</f>
        <v>0</v>
      </c>
      <c r="AT803" s="301">
        <f>'4.  2011-2014 LRAM'!AY425*AT800</f>
        <v>0</v>
      </c>
      <c r="AU803" s="301">
        <f>'4.  2011-2014 LRAM'!AZ425*AU800</f>
        <v>0</v>
      </c>
      <c r="AV803" s="301">
        <f>'4.  2011-2014 LRAM'!BA425*AV800</f>
        <v>0</v>
      </c>
      <c r="AW803" s="301">
        <f>'4.  2011-2014 LRAM'!BB425*AW800</f>
        <v>0</v>
      </c>
      <c r="AX803" s="472">
        <f t="shared" si="1347"/>
        <v>0</v>
      </c>
      <c r="AY803" s="343"/>
    </row>
    <row r="804" spans="2:53">
      <c r="B804" s="260" t="s">
        <v>490</v>
      </c>
      <c r="C804" s="277"/>
      <c r="D804" s="220"/>
      <c r="E804" s="217"/>
      <c r="F804" s="217"/>
      <c r="G804" s="217"/>
      <c r="H804" s="217"/>
      <c r="I804" s="217"/>
      <c r="J804" s="217"/>
      <c r="K804" s="217"/>
      <c r="L804" s="217"/>
      <c r="M804" s="217"/>
      <c r="N804" s="217"/>
      <c r="O804" s="217"/>
      <c r="P804" s="217"/>
      <c r="Q804" s="217"/>
      <c r="R804" s="217"/>
      <c r="S804" s="217"/>
      <c r="T804" s="217"/>
      <c r="U804" s="217"/>
      <c r="V804" s="228"/>
      <c r="W804" s="217"/>
      <c r="X804" s="217"/>
      <c r="Y804" s="217"/>
      <c r="Z804" s="220"/>
      <c r="AA804" s="220"/>
      <c r="AB804" s="220"/>
      <c r="AC804" s="220"/>
      <c r="AD804" s="217"/>
      <c r="AE804" s="217"/>
      <c r="AF804" s="217"/>
      <c r="AG804" s="217"/>
      <c r="AH804" s="217"/>
      <c r="AI804" s="217"/>
      <c r="AJ804" s="301">
        <f>'4.  2011-2014 LRAM'!AO566*AJ800</f>
        <v>0</v>
      </c>
      <c r="AK804" s="301">
        <f>'4.  2011-2014 LRAM'!AP566*AK800</f>
        <v>0</v>
      </c>
      <c r="AL804" s="301">
        <f>'4.  2011-2014 LRAM'!AQ566*AL800</f>
        <v>0</v>
      </c>
      <c r="AM804" s="301">
        <f>'4.  2011-2014 LRAM'!AR566*AM800</f>
        <v>0</v>
      </c>
      <c r="AN804" s="301">
        <f>'4.  2011-2014 LRAM'!AS566*AN800</f>
        <v>0</v>
      </c>
      <c r="AO804" s="301">
        <f>'4.  2011-2014 LRAM'!AT566*AO800</f>
        <v>0</v>
      </c>
      <c r="AP804" s="301">
        <f>'4.  2011-2014 LRAM'!AU566*AP800</f>
        <v>0</v>
      </c>
      <c r="AQ804" s="301">
        <f>'4.  2011-2014 LRAM'!AV566*AQ800</f>
        <v>0</v>
      </c>
      <c r="AR804" s="301">
        <f>'4.  2011-2014 LRAM'!AW566*AR800</f>
        <v>0</v>
      </c>
      <c r="AS804" s="301">
        <f>'4.  2011-2014 LRAM'!AX566*AS800</f>
        <v>0</v>
      </c>
      <c r="AT804" s="301">
        <f>'4.  2011-2014 LRAM'!AY566*AT800</f>
        <v>0</v>
      </c>
      <c r="AU804" s="301">
        <f>'4.  2011-2014 LRAM'!AZ566*AU800</f>
        <v>0</v>
      </c>
      <c r="AV804" s="301">
        <f>'4.  2011-2014 LRAM'!BA566*AV800</f>
        <v>0</v>
      </c>
      <c r="AW804" s="301">
        <f>'4.  2011-2014 LRAM'!BB566*AW800</f>
        <v>0</v>
      </c>
      <c r="AX804" s="472">
        <f t="shared" si="1347"/>
        <v>0</v>
      </c>
      <c r="AY804" s="343"/>
    </row>
    <row r="805" spans="2:53">
      <c r="B805" s="260" t="s">
        <v>491</v>
      </c>
      <c r="C805" s="277"/>
      <c r="D805" s="220"/>
      <c r="E805" s="217"/>
      <c r="F805" s="217"/>
      <c r="G805" s="217"/>
      <c r="H805" s="217"/>
      <c r="I805" s="217"/>
      <c r="J805" s="217"/>
      <c r="K805" s="217"/>
      <c r="L805" s="217"/>
      <c r="M805" s="217"/>
      <c r="N805" s="217"/>
      <c r="O805" s="217"/>
      <c r="P805" s="217"/>
      <c r="Q805" s="217"/>
      <c r="R805" s="217"/>
      <c r="S805" s="217"/>
      <c r="T805" s="217"/>
      <c r="U805" s="217"/>
      <c r="V805" s="228"/>
      <c r="W805" s="217"/>
      <c r="X805" s="217"/>
      <c r="Y805" s="217"/>
      <c r="Z805" s="220"/>
      <c r="AA805" s="220"/>
      <c r="AB805" s="220"/>
      <c r="AC805" s="220"/>
      <c r="AD805" s="217"/>
      <c r="AE805" s="217"/>
      <c r="AF805" s="217"/>
      <c r="AG805" s="217"/>
      <c r="AH805" s="217"/>
      <c r="AI805" s="217"/>
      <c r="AJ805" s="301">
        <f t="shared" ref="AJ805:AW805" si="1348">AJ214*AJ800</f>
        <v>0</v>
      </c>
      <c r="AK805" s="301">
        <f t="shared" si="1348"/>
        <v>0</v>
      </c>
      <c r="AL805" s="301">
        <f t="shared" si="1348"/>
        <v>0</v>
      </c>
      <c r="AM805" s="301">
        <f t="shared" si="1348"/>
        <v>0</v>
      </c>
      <c r="AN805" s="301">
        <f t="shared" si="1348"/>
        <v>0</v>
      </c>
      <c r="AO805" s="301">
        <f t="shared" si="1348"/>
        <v>0</v>
      </c>
      <c r="AP805" s="301">
        <f t="shared" si="1348"/>
        <v>0</v>
      </c>
      <c r="AQ805" s="301">
        <f t="shared" si="1348"/>
        <v>0</v>
      </c>
      <c r="AR805" s="301">
        <f t="shared" si="1348"/>
        <v>0</v>
      </c>
      <c r="AS805" s="301">
        <f t="shared" si="1348"/>
        <v>0</v>
      </c>
      <c r="AT805" s="301">
        <f t="shared" si="1348"/>
        <v>0</v>
      </c>
      <c r="AU805" s="301">
        <f t="shared" si="1348"/>
        <v>0</v>
      </c>
      <c r="AV805" s="301">
        <f t="shared" si="1348"/>
        <v>0</v>
      </c>
      <c r="AW805" s="301">
        <f t="shared" si="1348"/>
        <v>0</v>
      </c>
      <c r="AX805" s="472">
        <f t="shared" si="1347"/>
        <v>0</v>
      </c>
      <c r="AY805" s="343"/>
    </row>
    <row r="806" spans="2:53">
      <c r="B806" s="260" t="s">
        <v>492</v>
      </c>
      <c r="C806" s="277"/>
      <c r="D806" s="220"/>
      <c r="E806" s="217"/>
      <c r="F806" s="217"/>
      <c r="G806" s="217"/>
      <c r="H806" s="217"/>
      <c r="I806" s="217"/>
      <c r="J806" s="217"/>
      <c r="K806" s="217"/>
      <c r="L806" s="217"/>
      <c r="M806" s="217"/>
      <c r="N806" s="217"/>
      <c r="O806" s="217"/>
      <c r="P806" s="217"/>
      <c r="Q806" s="217"/>
      <c r="R806" s="217"/>
      <c r="S806" s="217"/>
      <c r="T806" s="217"/>
      <c r="U806" s="217"/>
      <c r="V806" s="228"/>
      <c r="W806" s="217"/>
      <c r="X806" s="217"/>
      <c r="Y806" s="217"/>
      <c r="Z806" s="220"/>
      <c r="AA806" s="220"/>
      <c r="AB806" s="220"/>
      <c r="AC806" s="220"/>
      <c r="AD806" s="217"/>
      <c r="AE806" s="217"/>
      <c r="AF806" s="217"/>
      <c r="AG806" s="217"/>
      <c r="AH806" s="217"/>
      <c r="AI806" s="217"/>
      <c r="AJ806" s="301">
        <f t="shared" ref="AJ806:AW806" si="1349">AJ414*AJ800</f>
        <v>0</v>
      </c>
      <c r="AK806" s="301">
        <f t="shared" si="1349"/>
        <v>0</v>
      </c>
      <c r="AL806" s="301">
        <f t="shared" si="1349"/>
        <v>0</v>
      </c>
      <c r="AM806" s="301">
        <f t="shared" si="1349"/>
        <v>0</v>
      </c>
      <c r="AN806" s="301">
        <f t="shared" si="1349"/>
        <v>0</v>
      </c>
      <c r="AO806" s="301">
        <f t="shared" si="1349"/>
        <v>0</v>
      </c>
      <c r="AP806" s="301">
        <f t="shared" si="1349"/>
        <v>0</v>
      </c>
      <c r="AQ806" s="301">
        <f t="shared" si="1349"/>
        <v>0</v>
      </c>
      <c r="AR806" s="301">
        <f t="shared" si="1349"/>
        <v>0</v>
      </c>
      <c r="AS806" s="301">
        <f t="shared" si="1349"/>
        <v>0</v>
      </c>
      <c r="AT806" s="301">
        <f t="shared" si="1349"/>
        <v>0</v>
      </c>
      <c r="AU806" s="301">
        <f t="shared" si="1349"/>
        <v>0</v>
      </c>
      <c r="AV806" s="301">
        <f t="shared" si="1349"/>
        <v>0</v>
      </c>
      <c r="AW806" s="301">
        <f t="shared" si="1349"/>
        <v>0</v>
      </c>
      <c r="AX806" s="472">
        <f t="shared" si="1347"/>
        <v>0</v>
      </c>
      <c r="AY806" s="343"/>
    </row>
    <row r="807" spans="2:53">
      <c r="B807" s="260" t="s">
        <v>493</v>
      </c>
      <c r="C807" s="277"/>
      <c r="D807" s="220"/>
      <c r="E807" s="217"/>
      <c r="F807" s="217"/>
      <c r="G807" s="217"/>
      <c r="H807" s="217"/>
      <c r="I807" s="217"/>
      <c r="J807" s="217"/>
      <c r="K807" s="217"/>
      <c r="L807" s="217"/>
      <c r="M807" s="217"/>
      <c r="N807" s="217"/>
      <c r="O807" s="217"/>
      <c r="P807" s="217"/>
      <c r="Q807" s="217"/>
      <c r="R807" s="217"/>
      <c r="S807" s="217"/>
      <c r="T807" s="217"/>
      <c r="U807" s="217"/>
      <c r="V807" s="228"/>
      <c r="W807" s="217"/>
      <c r="X807" s="217"/>
      <c r="Y807" s="217"/>
      <c r="Z807" s="220"/>
      <c r="AA807" s="220"/>
      <c r="AB807" s="220"/>
      <c r="AC807" s="220"/>
      <c r="AD807" s="217"/>
      <c r="AE807" s="217"/>
      <c r="AF807" s="217"/>
      <c r="AG807" s="217"/>
      <c r="AH807" s="217"/>
      <c r="AI807" s="217"/>
      <c r="AJ807" s="301">
        <f t="shared" ref="AJ807:AW807" si="1350">AJ617*AJ800</f>
        <v>0</v>
      </c>
      <c r="AK807" s="301">
        <f t="shared" si="1350"/>
        <v>0</v>
      </c>
      <c r="AL807" s="301">
        <f t="shared" si="1350"/>
        <v>0</v>
      </c>
      <c r="AM807" s="301">
        <f t="shared" si="1350"/>
        <v>0</v>
      </c>
      <c r="AN807" s="301">
        <f t="shared" si="1350"/>
        <v>0</v>
      </c>
      <c r="AO807" s="301">
        <f t="shared" si="1350"/>
        <v>0</v>
      </c>
      <c r="AP807" s="301">
        <f t="shared" si="1350"/>
        <v>0</v>
      </c>
      <c r="AQ807" s="301">
        <f t="shared" si="1350"/>
        <v>0</v>
      </c>
      <c r="AR807" s="301">
        <f t="shared" si="1350"/>
        <v>0</v>
      </c>
      <c r="AS807" s="301">
        <f t="shared" si="1350"/>
        <v>0</v>
      </c>
      <c r="AT807" s="301">
        <f t="shared" si="1350"/>
        <v>0</v>
      </c>
      <c r="AU807" s="301">
        <f t="shared" si="1350"/>
        <v>0</v>
      </c>
      <c r="AV807" s="301">
        <f t="shared" si="1350"/>
        <v>0</v>
      </c>
      <c r="AW807" s="301">
        <f t="shared" si="1350"/>
        <v>0</v>
      </c>
      <c r="AX807" s="472">
        <f t="shared" si="1347"/>
        <v>0</v>
      </c>
      <c r="AY807" s="343"/>
    </row>
    <row r="808" spans="2:53">
      <c r="B808" s="260" t="s">
        <v>494</v>
      </c>
      <c r="C808" s="277"/>
      <c r="D808" s="220"/>
      <c r="E808" s="217"/>
      <c r="F808" s="217"/>
      <c r="G808" s="217"/>
      <c r="H808" s="217"/>
      <c r="I808" s="217"/>
      <c r="J808" s="217"/>
      <c r="K808" s="217"/>
      <c r="L808" s="217"/>
      <c r="M808" s="217"/>
      <c r="N808" s="217"/>
      <c r="O808" s="217"/>
      <c r="P808" s="217"/>
      <c r="Q808" s="217"/>
      <c r="R808" s="217"/>
      <c r="S808" s="217"/>
      <c r="T808" s="217"/>
      <c r="U808" s="217"/>
      <c r="V808" s="228"/>
      <c r="W808" s="217"/>
      <c r="X808" s="217"/>
      <c r="Y808" s="217"/>
      <c r="Z808" s="220"/>
      <c r="AA808" s="220"/>
      <c r="AB808" s="220"/>
      <c r="AC808" s="220"/>
      <c r="AD808" s="217"/>
      <c r="AE808" s="217"/>
      <c r="AF808" s="217"/>
      <c r="AG808" s="217"/>
      <c r="AH808" s="217"/>
      <c r="AI808" s="217"/>
      <c r="AJ808" s="301">
        <f>AJ797*AJ800</f>
        <v>0</v>
      </c>
      <c r="AK808" s="301">
        <f t="shared" ref="AK808:AW808" si="1351">AK797*AK800</f>
        <v>0</v>
      </c>
      <c r="AL808" s="301">
        <f t="shared" si="1351"/>
        <v>0</v>
      </c>
      <c r="AM808" s="301">
        <f t="shared" si="1351"/>
        <v>0</v>
      </c>
      <c r="AN808" s="301">
        <f t="shared" si="1351"/>
        <v>0</v>
      </c>
      <c r="AO808" s="301">
        <f t="shared" si="1351"/>
        <v>0</v>
      </c>
      <c r="AP808" s="301">
        <f t="shared" si="1351"/>
        <v>0</v>
      </c>
      <c r="AQ808" s="301">
        <f t="shared" si="1351"/>
        <v>0</v>
      </c>
      <c r="AR808" s="301">
        <f t="shared" si="1351"/>
        <v>0</v>
      </c>
      <c r="AS808" s="301">
        <f t="shared" si="1351"/>
        <v>0</v>
      </c>
      <c r="AT808" s="301">
        <f t="shared" si="1351"/>
        <v>0</v>
      </c>
      <c r="AU808" s="301">
        <f t="shared" si="1351"/>
        <v>0</v>
      </c>
      <c r="AV808" s="301">
        <f t="shared" si="1351"/>
        <v>0</v>
      </c>
      <c r="AW808" s="301">
        <f t="shared" si="1351"/>
        <v>0</v>
      </c>
      <c r="AX808" s="472">
        <f>SUM(AJ808:AW808)</f>
        <v>0</v>
      </c>
      <c r="AY808" s="343"/>
    </row>
    <row r="809" spans="2:53" ht="15.75">
      <c r="B809" s="281" t="s">
        <v>495</v>
      </c>
      <c r="C809" s="277"/>
      <c r="D809" s="240"/>
      <c r="E809" s="269"/>
      <c r="F809" s="269"/>
      <c r="G809" s="269"/>
      <c r="H809" s="269"/>
      <c r="I809" s="269"/>
      <c r="J809" s="269"/>
      <c r="K809" s="269"/>
      <c r="L809" s="269"/>
      <c r="M809" s="269"/>
      <c r="N809" s="269"/>
      <c r="O809" s="269"/>
      <c r="P809" s="269"/>
      <c r="Q809" s="269"/>
      <c r="R809" s="269"/>
      <c r="S809" s="269"/>
      <c r="T809" s="269"/>
      <c r="U809" s="269"/>
      <c r="V809" s="237"/>
      <c r="W809" s="269"/>
      <c r="X809" s="269"/>
      <c r="Y809" s="269"/>
      <c r="Z809" s="240"/>
      <c r="AA809" s="240"/>
      <c r="AB809" s="240"/>
      <c r="AC809" s="240"/>
      <c r="AD809" s="269"/>
      <c r="AE809" s="269"/>
      <c r="AF809" s="269"/>
      <c r="AG809" s="269"/>
      <c r="AH809" s="269"/>
      <c r="AI809" s="269"/>
      <c r="AJ809" s="278">
        <f>SUM(AJ801:AJ808)</f>
        <v>0</v>
      </c>
      <c r="AK809" s="278">
        <f>SUM(AK801:AK808)</f>
        <v>0</v>
      </c>
      <c r="AL809" s="278">
        <f t="shared" ref="AL809:AP809" si="1352">SUM(AL801:AL808)</f>
        <v>0</v>
      </c>
      <c r="AM809" s="278">
        <f t="shared" si="1352"/>
        <v>0</v>
      </c>
      <c r="AN809" s="278">
        <f t="shared" si="1352"/>
        <v>0</v>
      </c>
      <c r="AO809" s="278">
        <f t="shared" si="1352"/>
        <v>0</v>
      </c>
      <c r="AP809" s="278">
        <f t="shared" si="1352"/>
        <v>0</v>
      </c>
      <c r="AQ809" s="278">
        <f t="shared" ref="AQ809:AW809" si="1353">SUM(AQ801:AQ808)</f>
        <v>0</v>
      </c>
      <c r="AR809" s="278">
        <f t="shared" si="1353"/>
        <v>0</v>
      </c>
      <c r="AS809" s="278">
        <f t="shared" si="1353"/>
        <v>0</v>
      </c>
      <c r="AT809" s="278">
        <f t="shared" si="1353"/>
        <v>0</v>
      </c>
      <c r="AU809" s="278">
        <f t="shared" si="1353"/>
        <v>0</v>
      </c>
      <c r="AV809" s="278">
        <f t="shared" si="1353"/>
        <v>0</v>
      </c>
      <c r="AW809" s="278">
        <f t="shared" si="1353"/>
        <v>0</v>
      </c>
      <c r="AX809" s="315">
        <f>SUM(AX801:AX808)</f>
        <v>0</v>
      </c>
      <c r="AY809" s="343"/>
    </row>
    <row r="810" spans="2:53" ht="15.75">
      <c r="B810" s="281" t="s">
        <v>496</v>
      </c>
      <c r="C810" s="277"/>
      <c r="D810" s="282"/>
      <c r="E810" s="269"/>
      <c r="F810" s="269"/>
      <c r="G810" s="269"/>
      <c r="H810" s="269"/>
      <c r="I810" s="269"/>
      <c r="J810" s="269"/>
      <c r="K810" s="269"/>
      <c r="L810" s="269"/>
      <c r="M810" s="269"/>
      <c r="N810" s="269"/>
      <c r="O810" s="269"/>
      <c r="P810" s="269"/>
      <c r="Q810" s="269"/>
      <c r="R810" s="269"/>
      <c r="S810" s="269"/>
      <c r="T810" s="269"/>
      <c r="U810" s="269"/>
      <c r="V810" s="237"/>
      <c r="W810" s="269"/>
      <c r="X810" s="269"/>
      <c r="Y810" s="269"/>
      <c r="Z810" s="240"/>
      <c r="AA810" s="240"/>
      <c r="AB810" s="240"/>
      <c r="AC810" s="240"/>
      <c r="AD810" s="269"/>
      <c r="AE810" s="269"/>
      <c r="AF810" s="269"/>
      <c r="AG810" s="269"/>
      <c r="AH810" s="269"/>
      <c r="AI810" s="269"/>
      <c r="AJ810" s="279">
        <f>AJ798*AJ800</f>
        <v>0</v>
      </c>
      <c r="AK810" s="279">
        <f t="shared" ref="AK810:AP810" si="1354">AK798*AK800</f>
        <v>0</v>
      </c>
      <c r="AL810" s="279">
        <f t="shared" si="1354"/>
        <v>0</v>
      </c>
      <c r="AM810" s="279">
        <f t="shared" si="1354"/>
        <v>0</v>
      </c>
      <c r="AN810" s="279">
        <f t="shared" si="1354"/>
        <v>0</v>
      </c>
      <c r="AO810" s="279">
        <f t="shared" si="1354"/>
        <v>0</v>
      </c>
      <c r="AP810" s="279">
        <f t="shared" si="1354"/>
        <v>0</v>
      </c>
      <c r="AQ810" s="279">
        <f t="shared" ref="AQ810:AW810" si="1355">AQ798*AQ800</f>
        <v>0</v>
      </c>
      <c r="AR810" s="279">
        <f t="shared" si="1355"/>
        <v>0</v>
      </c>
      <c r="AS810" s="279">
        <f t="shared" si="1355"/>
        <v>0</v>
      </c>
      <c r="AT810" s="279">
        <f t="shared" si="1355"/>
        <v>0</v>
      </c>
      <c r="AU810" s="279">
        <f t="shared" si="1355"/>
        <v>0</v>
      </c>
      <c r="AV810" s="279">
        <f t="shared" si="1355"/>
        <v>0</v>
      </c>
      <c r="AW810" s="279">
        <f t="shared" si="1355"/>
        <v>0</v>
      </c>
      <c r="AX810" s="315">
        <f>SUM(AJ810:AW810)</f>
        <v>0</v>
      </c>
      <c r="AY810" s="343"/>
    </row>
    <row r="811" spans="2:53" ht="15.75">
      <c r="B811" s="281" t="s">
        <v>497</v>
      </c>
      <c r="C811" s="277"/>
      <c r="D811" s="282"/>
      <c r="E811" s="269"/>
      <c r="F811" s="269"/>
      <c r="G811" s="269"/>
      <c r="H811" s="269"/>
      <c r="I811" s="269"/>
      <c r="J811" s="269"/>
      <c r="K811" s="269"/>
      <c r="L811" s="269"/>
      <c r="M811" s="269"/>
      <c r="N811" s="269"/>
      <c r="O811" s="269"/>
      <c r="P811" s="269"/>
      <c r="Q811" s="269"/>
      <c r="R811" s="269"/>
      <c r="S811" s="269"/>
      <c r="T811" s="269"/>
      <c r="U811" s="269"/>
      <c r="V811" s="237"/>
      <c r="W811" s="269"/>
      <c r="X811" s="269"/>
      <c r="Y811" s="269"/>
      <c r="Z811" s="282"/>
      <c r="AA811" s="282"/>
      <c r="AB811" s="282"/>
      <c r="AC811" s="282"/>
      <c r="AD811" s="269"/>
      <c r="AE811" s="269"/>
      <c r="AF811" s="269"/>
      <c r="AG811" s="269"/>
      <c r="AH811" s="269"/>
      <c r="AI811" s="269"/>
      <c r="AJ811" s="283"/>
      <c r="AK811" s="283"/>
      <c r="AL811" s="283"/>
      <c r="AM811" s="283"/>
      <c r="AN811" s="283"/>
      <c r="AO811" s="283"/>
      <c r="AP811" s="283"/>
      <c r="AQ811" s="283"/>
      <c r="AR811" s="283"/>
      <c r="AS811" s="283"/>
      <c r="AT811" s="283"/>
      <c r="AU811" s="283"/>
      <c r="AV811" s="283"/>
      <c r="AW811" s="283"/>
      <c r="AX811" s="315">
        <f>AX809-AX810</f>
        <v>0</v>
      </c>
      <c r="AY811" s="343"/>
    </row>
    <row r="812" spans="2:53">
      <c r="B812" s="260"/>
      <c r="C812" s="282"/>
      <c r="D812" s="282"/>
      <c r="E812" s="269"/>
      <c r="F812" s="269"/>
      <c r="G812" s="269"/>
      <c r="H812" s="269"/>
      <c r="I812" s="269"/>
      <c r="J812" s="269"/>
      <c r="K812" s="269"/>
      <c r="L812" s="269"/>
      <c r="M812" s="269"/>
      <c r="N812" s="269"/>
      <c r="O812" s="269"/>
      <c r="P812" s="269"/>
      <c r="Q812" s="269"/>
      <c r="R812" s="269"/>
      <c r="S812" s="269"/>
      <c r="T812" s="269"/>
      <c r="U812" s="269"/>
      <c r="V812" s="237"/>
      <c r="W812" s="269"/>
      <c r="X812" s="269"/>
      <c r="Y812" s="269"/>
      <c r="Z812" s="282"/>
      <c r="AA812" s="277"/>
      <c r="AB812" s="282"/>
      <c r="AC812" s="282"/>
      <c r="AD812" s="269"/>
      <c r="AE812" s="269"/>
      <c r="AF812" s="269"/>
      <c r="AG812" s="269"/>
      <c r="AH812" s="269"/>
      <c r="AI812" s="269"/>
      <c r="AJ812" s="284"/>
      <c r="AK812" s="284"/>
      <c r="AL812" s="284"/>
      <c r="AM812" s="284"/>
      <c r="AN812" s="284"/>
      <c r="AO812" s="284"/>
      <c r="AP812" s="284"/>
      <c r="AQ812" s="284"/>
      <c r="AR812" s="284"/>
      <c r="AS812" s="284"/>
      <c r="AT812" s="284"/>
      <c r="AU812" s="284"/>
      <c r="AV812" s="284"/>
      <c r="AW812" s="284"/>
      <c r="AX812" s="280"/>
      <c r="AY812" s="343"/>
    </row>
    <row r="813" spans="2:53">
      <c r="B813" s="340" t="s">
        <v>498</v>
      </c>
      <c r="C813" s="241"/>
      <c r="D813" s="217"/>
      <c r="E813" s="217"/>
      <c r="F813" s="217"/>
      <c r="G813" s="217"/>
      <c r="H813" s="217"/>
      <c r="I813" s="217"/>
      <c r="J813" s="217"/>
      <c r="K813" s="217"/>
      <c r="L813" s="217"/>
      <c r="M813" s="217"/>
      <c r="N813" s="217"/>
      <c r="O813" s="217"/>
      <c r="P813" s="217"/>
      <c r="Q813" s="217"/>
      <c r="R813" s="217"/>
      <c r="S813" s="217"/>
      <c r="T813" s="217"/>
      <c r="U813" s="217"/>
      <c r="V813" s="288"/>
      <c r="W813" s="217"/>
      <c r="X813" s="217"/>
      <c r="Y813" s="217"/>
      <c r="Z813" s="241"/>
      <c r="AA813" s="220"/>
      <c r="AB813" s="220"/>
      <c r="AC813" s="217"/>
      <c r="AD813" s="217"/>
      <c r="AE813" s="220"/>
      <c r="AF813" s="220"/>
      <c r="AG813" s="220"/>
      <c r="AH813" s="220"/>
      <c r="AI813" s="220"/>
      <c r="AJ813" s="228">
        <f>SUMPRODUCT(E$640:E$795,AJ640:AJ795)</f>
        <v>6056299.952436245</v>
      </c>
      <c r="AK813" s="228">
        <f>SUMPRODUCT(E$640:E$795,AK640:AK795)</f>
        <v>4060972.0146413436</v>
      </c>
      <c r="AL813" s="228">
        <f t="shared" ref="AL813:AW813" si="1356">IF(AL637="kw",SUMPRODUCT($U$640:$U$795,$W$640:$W$795,AL640:AL795),SUMPRODUCT($E$640:$E$795,AL640:AL795))</f>
        <v>11744764.300516671</v>
      </c>
      <c r="AM813" s="228">
        <f t="shared" si="1356"/>
        <v>696144.88830867212</v>
      </c>
      <c r="AN813" s="228">
        <f t="shared" si="1356"/>
        <v>3770165.4922320945</v>
      </c>
      <c r="AO813" s="228">
        <f t="shared" si="1356"/>
        <v>0</v>
      </c>
      <c r="AP813" s="228">
        <f t="shared" si="1356"/>
        <v>0</v>
      </c>
      <c r="AQ813" s="228">
        <f t="shared" si="1356"/>
        <v>0</v>
      </c>
      <c r="AR813" s="228">
        <f t="shared" si="1356"/>
        <v>2576682.3291623341</v>
      </c>
      <c r="AS813" s="228">
        <f t="shared" si="1356"/>
        <v>376950.19698951981</v>
      </c>
      <c r="AT813" s="228">
        <f t="shared" si="1356"/>
        <v>4296416.5613411246</v>
      </c>
      <c r="AU813" s="228">
        <f t="shared" si="1356"/>
        <v>1630534.6401480865</v>
      </c>
      <c r="AV813" s="228">
        <f t="shared" si="1356"/>
        <v>0</v>
      </c>
      <c r="AW813" s="228">
        <f t="shared" si="1356"/>
        <v>0</v>
      </c>
      <c r="AX813" s="271"/>
      <c r="AY813" s="1061">
        <f ca="1">OFFSET($E$797,0,ROW()-ROW($AY$813))</f>
        <v>35208930.375776097</v>
      </c>
      <c r="AZ813" s="1056">
        <f t="shared" ref="AZ813" si="1357">SUM(AJ813:AU813)</f>
        <v>35208930.37577609</v>
      </c>
      <c r="BA813" s="1060">
        <f t="shared" ref="BA813" ca="1" si="1358">AY813-AZ813</f>
        <v>0</v>
      </c>
    </row>
    <row r="814" spans="2:53">
      <c r="B814" s="340" t="s">
        <v>499</v>
      </c>
      <c r="C814" s="241"/>
      <c r="D814" s="217"/>
      <c r="E814" s="217"/>
      <c r="F814" s="217"/>
      <c r="G814" s="217"/>
      <c r="H814" s="217"/>
      <c r="I814" s="217"/>
      <c r="J814" s="217"/>
      <c r="K814" s="217"/>
      <c r="L814" s="217"/>
      <c r="M814" s="217"/>
      <c r="N814" s="217"/>
      <c r="O814" s="217"/>
      <c r="P814" s="217"/>
      <c r="Q814" s="217"/>
      <c r="R814" s="217"/>
      <c r="S814" s="217"/>
      <c r="T814" s="217"/>
      <c r="U814" s="217"/>
      <c r="V814" s="288"/>
      <c r="W814" s="217"/>
      <c r="X814" s="217"/>
      <c r="Y814" s="217"/>
      <c r="Z814" s="241"/>
      <c r="AA814" s="220"/>
      <c r="AB814" s="220"/>
      <c r="AC814" s="217"/>
      <c r="AD814" s="217"/>
      <c r="AE814" s="220"/>
      <c r="AF814" s="220"/>
      <c r="AG814" s="220"/>
      <c r="AH814" s="220"/>
      <c r="AI814" s="220"/>
      <c r="AJ814" s="228">
        <f>SUMPRODUCT(F$640:F$795,AJ640:AJ795)</f>
        <v>6035656.143360354</v>
      </c>
      <c r="AK814" s="228">
        <f>SUMPRODUCT(F$640:F$795,AK640:AK795)</f>
        <v>4020504.4771868815</v>
      </c>
      <c r="AL814" s="228">
        <f t="shared" ref="AL814:AW814" si="1359">IF(AL637="kw",SUMPRODUCT($U$640:$U$795,$X$640:$X$795,AL640:AL795),SUMPRODUCT($F$640:$F$795,AL640:AL795))</f>
        <v>11719719.063903315</v>
      </c>
      <c r="AM814" s="228">
        <f t="shared" si="1359"/>
        <v>694419.36738437938</v>
      </c>
      <c r="AN814" s="228">
        <f t="shared" si="1359"/>
        <v>3762154.3578722104</v>
      </c>
      <c r="AO814" s="228">
        <f t="shared" si="1359"/>
        <v>0</v>
      </c>
      <c r="AP814" s="228">
        <f t="shared" si="1359"/>
        <v>0</v>
      </c>
      <c r="AQ814" s="228">
        <f t="shared" si="1359"/>
        <v>0</v>
      </c>
      <c r="AR814" s="228">
        <f t="shared" si="1359"/>
        <v>2567913.5315449545</v>
      </c>
      <c r="AS814" s="228">
        <f t="shared" si="1359"/>
        <v>360459.02597895212</v>
      </c>
      <c r="AT814" s="228">
        <f t="shared" si="1359"/>
        <v>4284567.5882478738</v>
      </c>
      <c r="AU814" s="228">
        <f t="shared" si="1359"/>
        <v>1630534.6401480865</v>
      </c>
      <c r="AV814" s="228">
        <f t="shared" si="1359"/>
        <v>0</v>
      </c>
      <c r="AW814" s="228">
        <f t="shared" si="1359"/>
        <v>0</v>
      </c>
      <c r="AX814" s="271"/>
      <c r="AY814" s="1061">
        <f t="shared" ref="AY814:AY825" ca="1" si="1360">OFFSET($E$797,0,ROW()-ROW($AY$813))</f>
        <v>35075928.195627019</v>
      </c>
      <c r="AZ814" s="1056">
        <f t="shared" ref="AZ814:AZ825" si="1361">SUM(AJ814:AU814)</f>
        <v>35075928.195627004</v>
      </c>
      <c r="BA814" s="1060">
        <f t="shared" ref="BA814:BA825" ca="1" si="1362">AY814-AZ814</f>
        <v>0</v>
      </c>
    </row>
    <row r="815" spans="2:53">
      <c r="B815" s="340" t="s">
        <v>500</v>
      </c>
      <c r="C815" s="241"/>
      <c r="D815" s="217"/>
      <c r="E815" s="217"/>
      <c r="F815" s="217"/>
      <c r="G815" s="217"/>
      <c r="H815" s="217"/>
      <c r="I815" s="217"/>
      <c r="J815" s="217"/>
      <c r="K815" s="217"/>
      <c r="L815" s="217"/>
      <c r="M815" s="217"/>
      <c r="N815" s="217"/>
      <c r="O815" s="217"/>
      <c r="P815" s="217"/>
      <c r="Q815" s="217"/>
      <c r="R815" s="217"/>
      <c r="S815" s="217"/>
      <c r="T815" s="217"/>
      <c r="U815" s="217"/>
      <c r="V815" s="288"/>
      <c r="W815" s="217"/>
      <c r="X815" s="217"/>
      <c r="Y815" s="217"/>
      <c r="Z815" s="241"/>
      <c r="AA815" s="220"/>
      <c r="AB815" s="220"/>
      <c r="AC815" s="217"/>
      <c r="AD815" s="217"/>
      <c r="AE815" s="220"/>
      <c r="AF815" s="220"/>
      <c r="AG815" s="220"/>
      <c r="AH815" s="220"/>
      <c r="AI815" s="220"/>
      <c r="AJ815" s="228">
        <f>SUMPRODUCT(G$640:G$795,AJ640:AJ795)</f>
        <v>6035656.143360354</v>
      </c>
      <c r="AK815" s="228">
        <f>SUMPRODUCT(G$640:G$795,AK640:AK795)</f>
        <v>3945880.7793294475</v>
      </c>
      <c r="AL815" s="228">
        <f t="shared" ref="AL815:AW815" si="1363">IF(AL637="kw",SUMPRODUCT($U$640:$U$795,$Y$640:$Y$795,AL640:AL795),SUMPRODUCT($G$640:$G$795,AL640:AL795))</f>
        <v>11711196.163717022</v>
      </c>
      <c r="AM815" s="228">
        <f t="shared" si="1363"/>
        <v>694419.36738437938</v>
      </c>
      <c r="AN815" s="228">
        <f t="shared" si="1363"/>
        <v>3616312.8233450153</v>
      </c>
      <c r="AO815" s="228">
        <f t="shared" si="1363"/>
        <v>0</v>
      </c>
      <c r="AP815" s="228">
        <f t="shared" si="1363"/>
        <v>0</v>
      </c>
      <c r="AQ815" s="228">
        <f t="shared" si="1363"/>
        <v>0</v>
      </c>
      <c r="AR815" s="228">
        <f t="shared" si="1363"/>
        <v>0</v>
      </c>
      <c r="AS815" s="228">
        <f t="shared" si="1363"/>
        <v>360459.02597895212</v>
      </c>
      <c r="AT815" s="228">
        <f t="shared" si="1363"/>
        <v>4284567.5882478738</v>
      </c>
      <c r="AU815" s="228">
        <f t="shared" si="1363"/>
        <v>1630534.6401480865</v>
      </c>
      <c r="AV815" s="228">
        <f t="shared" si="1363"/>
        <v>0</v>
      </c>
      <c r="AW815" s="228">
        <f t="shared" si="1363"/>
        <v>0</v>
      </c>
      <c r="AX815" s="271"/>
      <c r="AY815" s="1061">
        <f t="shared" ca="1" si="1360"/>
        <v>32279026.531511135</v>
      </c>
      <c r="AZ815" s="1056">
        <f t="shared" si="1361"/>
        <v>32279026.531511128</v>
      </c>
      <c r="BA815" s="1060">
        <f t="shared" ca="1" si="1362"/>
        <v>0</v>
      </c>
    </row>
    <row r="816" spans="2:53">
      <c r="B816" s="340" t="s">
        <v>501</v>
      </c>
      <c r="C816" s="241"/>
      <c r="D816" s="217"/>
      <c r="E816" s="217"/>
      <c r="F816" s="217"/>
      <c r="G816" s="217"/>
      <c r="H816" s="217"/>
      <c r="I816" s="217"/>
      <c r="J816" s="217"/>
      <c r="K816" s="217"/>
      <c r="L816" s="217"/>
      <c r="M816" s="217"/>
      <c r="N816" s="217"/>
      <c r="O816" s="217"/>
      <c r="P816" s="217"/>
      <c r="Q816" s="217"/>
      <c r="R816" s="217"/>
      <c r="S816" s="217"/>
      <c r="T816" s="217"/>
      <c r="U816" s="217"/>
      <c r="V816" s="288"/>
      <c r="W816" s="217"/>
      <c r="X816" s="217"/>
      <c r="Y816" s="217"/>
      <c r="Z816" s="241"/>
      <c r="AA816" s="220"/>
      <c r="AB816" s="220"/>
      <c r="AC816" s="217"/>
      <c r="AD816" s="217"/>
      <c r="AE816" s="220"/>
      <c r="AF816" s="220"/>
      <c r="AG816" s="220"/>
      <c r="AH816" s="220"/>
      <c r="AI816" s="220"/>
      <c r="AJ816" s="228">
        <f>SUMPRODUCT(H$640:H$795,AJ640:AJ795)</f>
        <v>6035656.143360354</v>
      </c>
      <c r="AK816" s="228">
        <f>SUMPRODUCT(H$640:H$795,AK640:AK795)</f>
        <v>3874000.8005028949</v>
      </c>
      <c r="AL816" s="228">
        <f t="shared" ref="AL816:AW816" si="1364">IF(AL637="kw",SUMPRODUCT($U$640:$U$795,$Z$640:$Z$795,AL640:AL795),SUMPRODUCT($H$640:$H$795,AL640:AL795))</f>
        <v>11710890.751089236</v>
      </c>
      <c r="AM816" s="228">
        <f t="shared" si="1364"/>
        <v>694419.36738437938</v>
      </c>
      <c r="AN816" s="228">
        <f t="shared" si="1364"/>
        <v>3616312.8233450153</v>
      </c>
      <c r="AO816" s="228">
        <f t="shared" si="1364"/>
        <v>0</v>
      </c>
      <c r="AP816" s="228">
        <f t="shared" si="1364"/>
        <v>0</v>
      </c>
      <c r="AQ816" s="228">
        <f t="shared" si="1364"/>
        <v>0</v>
      </c>
      <c r="AR816" s="228">
        <f t="shared" si="1364"/>
        <v>0</v>
      </c>
      <c r="AS816" s="228">
        <f t="shared" si="1364"/>
        <v>356206.68380237254</v>
      </c>
      <c r="AT816" s="228">
        <f t="shared" si="1364"/>
        <v>4284567.5882478738</v>
      </c>
      <c r="AU816" s="228">
        <f t="shared" si="1364"/>
        <v>1630534.6401480865</v>
      </c>
      <c r="AV816" s="228">
        <f t="shared" si="1364"/>
        <v>0</v>
      </c>
      <c r="AW816" s="228">
        <f t="shared" si="1364"/>
        <v>0</v>
      </c>
      <c r="AX816" s="271"/>
      <c r="AY816" s="1061">
        <f t="shared" ca="1" si="1360"/>
        <v>32202588.797880217</v>
      </c>
      <c r="AZ816" s="1056">
        <f t="shared" si="1361"/>
        <v>32202588.79788021</v>
      </c>
      <c r="BA816" s="1060">
        <f t="shared" ca="1" si="1362"/>
        <v>0</v>
      </c>
    </row>
    <row r="817" spans="1:53">
      <c r="B817" s="340" t="s">
        <v>502</v>
      </c>
      <c r="C817" s="241"/>
      <c r="D817" s="217"/>
      <c r="E817" s="217"/>
      <c r="F817" s="217"/>
      <c r="G817" s="217"/>
      <c r="H817" s="217"/>
      <c r="I817" s="217"/>
      <c r="J817" s="217"/>
      <c r="K817" s="217"/>
      <c r="L817" s="217"/>
      <c r="M817" s="217"/>
      <c r="N817" s="217"/>
      <c r="O817" s="217"/>
      <c r="P817" s="217"/>
      <c r="Q817" s="217"/>
      <c r="R817" s="217"/>
      <c r="S817" s="217"/>
      <c r="T817" s="217"/>
      <c r="U817" s="217"/>
      <c r="V817" s="288"/>
      <c r="W817" s="217"/>
      <c r="X817" s="217"/>
      <c r="Y817" s="217"/>
      <c r="Z817" s="241"/>
      <c r="AA817" s="220"/>
      <c r="AB817" s="220"/>
      <c r="AC817" s="217"/>
      <c r="AD817" s="217"/>
      <c r="AE817" s="220"/>
      <c r="AF817" s="220"/>
      <c r="AG817" s="220"/>
      <c r="AH817" s="220"/>
      <c r="AI817" s="220"/>
      <c r="AJ817" s="228">
        <f>SUMPRODUCT(I$640:I$795,AJ640:AJ795)</f>
        <v>6035115.6124486588</v>
      </c>
      <c r="AK817" s="228">
        <f>SUMPRODUCT(I$640:I$795,AK640:AK795)</f>
        <v>3542263.2488588598</v>
      </c>
      <c r="AL817" s="228">
        <f t="shared" ref="AL817:AW817" si="1365">IF(AL637="kw",SUMPRODUCT($U$640:$U$795,$AA$640:$AA$795,AL640:AL795),SUMPRODUCT($I$640:$I$795,AL640:AL795))</f>
        <v>10889364.77127446</v>
      </c>
      <c r="AM817" s="228">
        <f t="shared" si="1365"/>
        <v>645721.18224089092</v>
      </c>
      <c r="AN817" s="228">
        <f t="shared" si="1365"/>
        <v>3239893.3904016749</v>
      </c>
      <c r="AO817" s="228">
        <f t="shared" si="1365"/>
        <v>0</v>
      </c>
      <c r="AP817" s="228">
        <f t="shared" si="1365"/>
        <v>0</v>
      </c>
      <c r="AQ817" s="228">
        <f t="shared" si="1365"/>
        <v>0</v>
      </c>
      <c r="AR817" s="228">
        <f t="shared" si="1365"/>
        <v>0</v>
      </c>
      <c r="AS817" s="228">
        <f t="shared" si="1365"/>
        <v>325023.20110597264</v>
      </c>
      <c r="AT817" s="228">
        <f t="shared" si="1365"/>
        <v>3980564.7270347504</v>
      </c>
      <c r="AU817" s="228">
        <f t="shared" si="1365"/>
        <v>1630534.6401480865</v>
      </c>
      <c r="AV817" s="228">
        <f t="shared" si="1365"/>
        <v>0</v>
      </c>
      <c r="AW817" s="228">
        <f t="shared" si="1365"/>
        <v>0</v>
      </c>
      <c r="AX817" s="271"/>
      <c r="AY817" s="1061">
        <f t="shared" ca="1" si="1360"/>
        <v>30288480.773513358</v>
      </c>
      <c r="AZ817" s="1056">
        <f t="shared" si="1361"/>
        <v>30288480.773513354</v>
      </c>
      <c r="BA817" s="1060">
        <f t="shared" ca="1" si="1362"/>
        <v>0</v>
      </c>
    </row>
    <row r="818" spans="1:53">
      <c r="B818" s="340" t="s">
        <v>503</v>
      </c>
      <c r="C818" s="241"/>
      <c r="D818" s="217"/>
      <c r="E818" s="217"/>
      <c r="F818" s="217"/>
      <c r="G818" s="217"/>
      <c r="H818" s="217"/>
      <c r="I818" s="217"/>
      <c r="J818" s="217"/>
      <c r="K818" s="217"/>
      <c r="L818" s="217"/>
      <c r="M818" s="217"/>
      <c r="N818" s="217"/>
      <c r="O818" s="217"/>
      <c r="P818" s="217"/>
      <c r="Q818" s="217"/>
      <c r="R818" s="217"/>
      <c r="S818" s="217"/>
      <c r="T818" s="217"/>
      <c r="U818" s="217"/>
      <c r="V818" s="288"/>
      <c r="W818" s="217"/>
      <c r="X818" s="217"/>
      <c r="Y818" s="217"/>
      <c r="Z818" s="241"/>
      <c r="AA818" s="220"/>
      <c r="AB818" s="220"/>
      <c r="AC818" s="217"/>
      <c r="AD818" s="217"/>
      <c r="AE818" s="220"/>
      <c r="AF818" s="220"/>
      <c r="AG818" s="220"/>
      <c r="AH818" s="220"/>
      <c r="AI818" s="220"/>
      <c r="AJ818" s="228">
        <f>SUMPRODUCT(J$640:J$795,AJ640:AJ795)</f>
        <v>6035115.6124486588</v>
      </c>
      <c r="AK818" s="228">
        <f>SUMPRODUCT(J$640:J$795,AK640:AK795)</f>
        <v>3463123.8828441631</v>
      </c>
      <c r="AL818" s="228">
        <f t="shared" ref="AL818:AW818" si="1366">IF(AL637="kw",SUMPRODUCT($U$640:$U$795,$AB$640:$AB$795,AL640:AL795),SUMPRODUCT($J$640:$J$795,AL640:AL795))</f>
        <v>10889012.607688408</v>
      </c>
      <c r="AM818" s="228">
        <f t="shared" si="1366"/>
        <v>645721.18224089092</v>
      </c>
      <c r="AN818" s="228">
        <f t="shared" si="1366"/>
        <v>3239893.3904016749</v>
      </c>
      <c r="AO818" s="228">
        <f t="shared" si="1366"/>
        <v>0</v>
      </c>
      <c r="AP818" s="228">
        <f t="shared" si="1366"/>
        <v>0</v>
      </c>
      <c r="AQ818" s="228">
        <f t="shared" si="1366"/>
        <v>0</v>
      </c>
      <c r="AR818" s="228">
        <f t="shared" si="1366"/>
        <v>0</v>
      </c>
      <c r="AS818" s="228">
        <f t="shared" si="1366"/>
        <v>315221.22384154791</v>
      </c>
      <c r="AT818" s="228">
        <f t="shared" si="1366"/>
        <v>3980564.7270347504</v>
      </c>
      <c r="AU818" s="228">
        <f t="shared" si="1366"/>
        <v>1630534.6401480865</v>
      </c>
      <c r="AV818" s="228">
        <f t="shared" si="1366"/>
        <v>0</v>
      </c>
      <c r="AW818" s="228">
        <f t="shared" si="1366"/>
        <v>0</v>
      </c>
      <c r="AX818" s="271"/>
      <c r="AY818" s="1061">
        <f t="shared" ca="1" si="1360"/>
        <v>30199187.266648185</v>
      </c>
      <c r="AZ818" s="1056">
        <f t="shared" si="1361"/>
        <v>30199187.266648188</v>
      </c>
      <c r="BA818" s="1060">
        <f t="shared" ca="1" si="1362"/>
        <v>0</v>
      </c>
    </row>
    <row r="819" spans="1:53">
      <c r="B819" s="340" t="s">
        <v>504</v>
      </c>
      <c r="C819" s="241"/>
      <c r="D819" s="217"/>
      <c r="E819" s="217"/>
      <c r="F819" s="217"/>
      <c r="G819" s="217"/>
      <c r="H819" s="217"/>
      <c r="I819" s="217"/>
      <c r="J819" s="217"/>
      <c r="K819" s="217"/>
      <c r="L819" s="217"/>
      <c r="M819" s="217"/>
      <c r="N819" s="217"/>
      <c r="O819" s="217"/>
      <c r="P819" s="217"/>
      <c r="Q819" s="217"/>
      <c r="R819" s="217"/>
      <c r="S819" s="217"/>
      <c r="T819" s="217"/>
      <c r="U819" s="217"/>
      <c r="V819" s="288"/>
      <c r="W819" s="217"/>
      <c r="X819" s="217"/>
      <c r="Y819" s="217"/>
      <c r="Z819" s="241"/>
      <c r="AA819" s="220"/>
      <c r="AB819" s="220"/>
      <c r="AC819" s="217"/>
      <c r="AD819" s="217"/>
      <c r="AE819" s="220"/>
      <c r="AF819" s="220"/>
      <c r="AG819" s="220"/>
      <c r="AH819" s="220"/>
      <c r="AI819" s="220"/>
      <c r="AJ819" s="228">
        <f>SUMPRODUCT(K$640:K$795,AJ640:AJ795)</f>
        <v>6035028.7374267457</v>
      </c>
      <c r="AK819" s="228">
        <f>SUMPRODUCT(K$640:K$795,AK640:AK795)</f>
        <v>3451699.0201660716</v>
      </c>
      <c r="AL819" s="228">
        <f t="shared" ref="AL819:AW819" si="1367">IF(AL637="kw",SUMPRODUCT($U$640:$U$795,$AC$640:$AC$795,AL640:AL795),SUMPRODUCT($K$640:$K$795,AL640:AL795))</f>
        <v>10889012.607688408</v>
      </c>
      <c r="AM819" s="228">
        <f t="shared" si="1367"/>
        <v>645721.18224089092</v>
      </c>
      <c r="AN819" s="228">
        <f t="shared" si="1367"/>
        <v>3239893.3904016749</v>
      </c>
      <c r="AO819" s="228">
        <f t="shared" si="1367"/>
        <v>0</v>
      </c>
      <c r="AP819" s="228">
        <f t="shared" si="1367"/>
        <v>0</v>
      </c>
      <c r="AQ819" s="228">
        <f t="shared" si="1367"/>
        <v>0</v>
      </c>
      <c r="AR819" s="228">
        <f t="shared" si="1367"/>
        <v>0</v>
      </c>
      <c r="AS819" s="228">
        <f t="shared" si="1367"/>
        <v>310967.80885710288</v>
      </c>
      <c r="AT819" s="228">
        <f t="shared" si="1367"/>
        <v>3980564.7270347504</v>
      </c>
      <c r="AU819" s="228">
        <f t="shared" si="1367"/>
        <v>1630534.6401480865</v>
      </c>
      <c r="AV819" s="228">
        <f t="shared" si="1367"/>
        <v>0</v>
      </c>
      <c r="AW819" s="228">
        <f t="shared" si="1367"/>
        <v>0</v>
      </c>
      <c r="AX819" s="271"/>
      <c r="AY819" s="1061">
        <f t="shared" ca="1" si="1360"/>
        <v>30183422.113963734</v>
      </c>
      <c r="AZ819" s="1056">
        <f t="shared" si="1361"/>
        <v>30183422.113963731</v>
      </c>
      <c r="BA819" s="1060">
        <f t="shared" ca="1" si="1362"/>
        <v>0</v>
      </c>
    </row>
    <row r="820" spans="1:53">
      <c r="B820" s="340" t="s">
        <v>505</v>
      </c>
      <c r="C820" s="241"/>
      <c r="D820" s="217"/>
      <c r="E820" s="217"/>
      <c r="F820" s="217"/>
      <c r="G820" s="217"/>
      <c r="H820" s="217"/>
      <c r="I820" s="217"/>
      <c r="J820" s="217"/>
      <c r="K820" s="217"/>
      <c r="L820" s="217"/>
      <c r="M820" s="217"/>
      <c r="N820" s="217"/>
      <c r="O820" s="217"/>
      <c r="P820" s="217"/>
      <c r="Q820" s="217"/>
      <c r="R820" s="217"/>
      <c r="S820" s="217"/>
      <c r="T820" s="217"/>
      <c r="U820" s="217"/>
      <c r="V820" s="288"/>
      <c r="W820" s="217"/>
      <c r="X820" s="217"/>
      <c r="Y820" s="217"/>
      <c r="Z820" s="241"/>
      <c r="AA820" s="220"/>
      <c r="AB820" s="220"/>
      <c r="AC820" s="217"/>
      <c r="AD820" s="217"/>
      <c r="AE820" s="220"/>
      <c r="AF820" s="220"/>
      <c r="AG820" s="220"/>
      <c r="AH820" s="220"/>
      <c r="AI820" s="220"/>
      <c r="AJ820" s="228">
        <f>SUMPRODUCT(L$640:L$795,AJ640:AJ795)</f>
        <v>6034973.4604581222</v>
      </c>
      <c r="AK820" s="228">
        <f>SUMPRODUCT(L$640:L$795,AK640:AK795)</f>
        <v>3416331.7817907729</v>
      </c>
      <c r="AL820" s="228">
        <f t="shared" ref="AL820:AW820" si="1368">IF(AL637="kw",SUMPRODUCT($U$640:$U$795,$AD$640:$AD$795,AL640:AL795),SUMPRODUCT($L$640:$L$795,AL640:AL795))</f>
        <v>10805051.973301537</v>
      </c>
      <c r="AM820" s="228">
        <f t="shared" si="1368"/>
        <v>640741.1006323063</v>
      </c>
      <c r="AN820" s="228">
        <f t="shared" si="1368"/>
        <v>3225451.7956405086</v>
      </c>
      <c r="AO820" s="228">
        <f t="shared" si="1368"/>
        <v>0</v>
      </c>
      <c r="AP820" s="228">
        <f t="shared" si="1368"/>
        <v>0</v>
      </c>
      <c r="AQ820" s="228">
        <f t="shared" si="1368"/>
        <v>0</v>
      </c>
      <c r="AR820" s="228">
        <f t="shared" si="1368"/>
        <v>0</v>
      </c>
      <c r="AS820" s="228">
        <f t="shared" si="1368"/>
        <v>300938.13926390919</v>
      </c>
      <c r="AT820" s="228">
        <f t="shared" si="1368"/>
        <v>3977675.282549798</v>
      </c>
      <c r="AU820" s="228">
        <f t="shared" si="1368"/>
        <v>1630534.6401480865</v>
      </c>
      <c r="AV820" s="228">
        <f t="shared" si="1368"/>
        <v>0</v>
      </c>
      <c r="AW820" s="228">
        <f t="shared" si="1368"/>
        <v>0</v>
      </c>
      <c r="AX820" s="271"/>
      <c r="AY820" s="1061">
        <f t="shared" ca="1" si="1360"/>
        <v>30031698.173785049</v>
      </c>
      <c r="AZ820" s="1056">
        <f t="shared" si="1361"/>
        <v>30031698.173785038</v>
      </c>
      <c r="BA820" s="1060">
        <f t="shared" ca="1" si="1362"/>
        <v>0</v>
      </c>
    </row>
    <row r="821" spans="1:53">
      <c r="B821" s="340" t="s">
        <v>506</v>
      </c>
      <c r="C821" s="241"/>
      <c r="D821" s="217"/>
      <c r="E821" s="217"/>
      <c r="F821" s="217"/>
      <c r="G821" s="217"/>
      <c r="H821" s="217"/>
      <c r="I821" s="217"/>
      <c r="J821" s="217"/>
      <c r="K821" s="217"/>
      <c r="L821" s="217"/>
      <c r="M821" s="217"/>
      <c r="N821" s="217"/>
      <c r="O821" s="217"/>
      <c r="P821" s="217"/>
      <c r="Q821" s="217"/>
      <c r="R821" s="217"/>
      <c r="S821" s="217"/>
      <c r="T821" s="217"/>
      <c r="U821" s="217"/>
      <c r="V821" s="288"/>
      <c r="W821" s="217"/>
      <c r="X821" s="217"/>
      <c r="Y821" s="217"/>
      <c r="Z821" s="241"/>
      <c r="AA821" s="220"/>
      <c r="AB821" s="220"/>
      <c r="AC821" s="217"/>
      <c r="AD821" s="217"/>
      <c r="AE821" s="220"/>
      <c r="AF821" s="220"/>
      <c r="AG821" s="220"/>
      <c r="AH821" s="220"/>
      <c r="AI821" s="220"/>
      <c r="AJ821" s="228">
        <f>SUMPRODUCT(M$640:M$795,AJ640:AJ795)</f>
        <v>6034973.4604581222</v>
      </c>
      <c r="AK821" s="228">
        <f>SUMPRODUCT(M$640:M$795,AK640:AK795)</f>
        <v>3403082.8812350808</v>
      </c>
      <c r="AL821" s="228">
        <f>IF(AL$637="kw",SUMPRODUCT($U$640:$U$795,$AE$640:$AE$795,AL$640:AL$795),SUMPRODUCT($M$640:$M$795,AL$640:AL$795))</f>
        <v>10805051.973301537</v>
      </c>
      <c r="AM821" s="228">
        <f t="shared" ref="AM821:AW821" si="1369">IF(AM637="kw",SUMPRODUCT($U$640:$U$795,$AE$640:$AE$795,AM640:AM795),SUMPRODUCT($M$640:$M$795,AM640:AM795))</f>
        <v>640741.1006323063</v>
      </c>
      <c r="AN821" s="228">
        <f t="shared" si="1369"/>
        <v>3225451.7956405086</v>
      </c>
      <c r="AO821" s="228">
        <f t="shared" si="1369"/>
        <v>0</v>
      </c>
      <c r="AP821" s="228">
        <f t="shared" si="1369"/>
        <v>0</v>
      </c>
      <c r="AQ821" s="228">
        <f t="shared" si="1369"/>
        <v>0</v>
      </c>
      <c r="AR821" s="228">
        <f t="shared" si="1369"/>
        <v>0</v>
      </c>
      <c r="AS821" s="228">
        <f t="shared" si="1369"/>
        <v>295854.90739555773</v>
      </c>
      <c r="AT821" s="228">
        <f t="shared" si="1369"/>
        <v>3977675.282549798</v>
      </c>
      <c r="AU821" s="228">
        <f t="shared" si="1369"/>
        <v>1630534.6401480865</v>
      </c>
      <c r="AV821" s="228">
        <f t="shared" si="1369"/>
        <v>0</v>
      </c>
      <c r="AW821" s="228">
        <f t="shared" si="1369"/>
        <v>0</v>
      </c>
      <c r="AX821" s="271"/>
      <c r="AY821" s="1061">
        <f t="shared" ca="1" si="1360"/>
        <v>30013366.041361004</v>
      </c>
      <c r="AZ821" s="1056">
        <f t="shared" si="1361"/>
        <v>30013366.041360997</v>
      </c>
      <c r="BA821" s="1060">
        <f t="shared" ca="1" si="1362"/>
        <v>0</v>
      </c>
    </row>
    <row r="822" spans="1:53">
      <c r="B822" s="1107" t="s">
        <v>507</v>
      </c>
      <c r="C822" s="290"/>
      <c r="D822" s="306"/>
      <c r="E822" s="306"/>
      <c r="F822" s="306"/>
      <c r="G822" s="306"/>
      <c r="H822" s="306"/>
      <c r="I822" s="306"/>
      <c r="J822" s="306"/>
      <c r="K822" s="306"/>
      <c r="L822" s="306"/>
      <c r="M822" s="306"/>
      <c r="N822" s="306"/>
      <c r="O822" s="306"/>
      <c r="P822" s="306"/>
      <c r="Q822" s="306"/>
      <c r="R822" s="306"/>
      <c r="S822" s="306"/>
      <c r="T822" s="306"/>
      <c r="U822" s="306"/>
      <c r="V822" s="305"/>
      <c r="W822" s="306"/>
      <c r="X822" s="306"/>
      <c r="Y822" s="306"/>
      <c r="Z822" s="290"/>
      <c r="AA822" s="307"/>
      <c r="AB822" s="307"/>
      <c r="AC822" s="306"/>
      <c r="AD822" s="306"/>
      <c r="AE822" s="307"/>
      <c r="AF822" s="307"/>
      <c r="AG822" s="307"/>
      <c r="AH822" s="307"/>
      <c r="AI822" s="307"/>
      <c r="AJ822" s="262">
        <f t="shared" ref="AJ822:AV822" si="1370">IF(AJ$637="kw",SUMPRODUCT($U$640:$U$795,$AF$640:$AF$795,AJ$640:AJ$795),SUMPRODUCT($N$640:$N$795,AJ$640:AJ$795))</f>
        <v>5952952.4689135514</v>
      </c>
      <c r="AK822" s="262">
        <f t="shared" si="1370"/>
        <v>3312393.7647090815</v>
      </c>
      <c r="AL822" s="262">
        <f t="shared" si="1370"/>
        <v>10518232.018750409</v>
      </c>
      <c r="AM822" s="262">
        <f t="shared" si="1370"/>
        <v>623728.80563215562</v>
      </c>
      <c r="AN822" s="262">
        <f t="shared" si="1370"/>
        <v>2751736.1774414075</v>
      </c>
      <c r="AO822" s="262">
        <f t="shared" si="1370"/>
        <v>0</v>
      </c>
      <c r="AP822" s="262">
        <f t="shared" si="1370"/>
        <v>0</v>
      </c>
      <c r="AQ822" s="262">
        <f t="shared" si="1370"/>
        <v>0</v>
      </c>
      <c r="AR822" s="262">
        <f t="shared" si="1370"/>
        <v>0</v>
      </c>
      <c r="AS822" s="262">
        <f t="shared" si="1370"/>
        <v>291073.29359445965</v>
      </c>
      <c r="AT822" s="262">
        <f t="shared" si="1370"/>
        <v>3957208.8826386072</v>
      </c>
      <c r="AU822" s="262">
        <f t="shared" si="1370"/>
        <v>1630534.6401480865</v>
      </c>
      <c r="AV822" s="262">
        <f t="shared" si="1370"/>
        <v>0</v>
      </c>
      <c r="AW822" s="262"/>
      <c r="AX822" s="1105"/>
      <c r="AY822" s="1061">
        <f t="shared" ca="1" si="1360"/>
        <v>29037860.051827762</v>
      </c>
      <c r="AZ822" s="1056">
        <f t="shared" si="1361"/>
        <v>29037860.051827759</v>
      </c>
      <c r="BA822" s="1060">
        <f t="shared" ca="1" si="1362"/>
        <v>0</v>
      </c>
    </row>
    <row r="823" spans="1:53">
      <c r="B823" s="928"/>
      <c r="C823" s="241"/>
      <c r="D823" s="217"/>
      <c r="E823" s="217"/>
      <c r="F823" s="217"/>
      <c r="G823" s="217"/>
      <c r="H823" s="217"/>
      <c r="I823" s="217"/>
      <c r="J823" s="217"/>
      <c r="K823" s="217"/>
      <c r="L823" s="217"/>
      <c r="M823" s="217"/>
      <c r="N823" s="217"/>
      <c r="O823" s="217"/>
      <c r="P823" s="217"/>
      <c r="Q823" s="217"/>
      <c r="R823" s="217"/>
      <c r="S823" s="217"/>
      <c r="T823" s="217"/>
      <c r="U823" s="217"/>
      <c r="V823" s="288"/>
      <c r="W823" s="217"/>
      <c r="X823" s="217"/>
      <c r="Y823" s="217"/>
      <c r="Z823" s="241"/>
      <c r="AA823" s="220"/>
      <c r="AB823" s="220"/>
      <c r="AC823" s="217"/>
      <c r="AD823" s="217"/>
      <c r="AE823" s="220"/>
      <c r="AF823" s="220"/>
      <c r="AG823" s="220"/>
      <c r="AH823" s="220"/>
      <c r="AI823" s="220"/>
      <c r="AJ823" s="262">
        <f>IF(AJ$637="kw",SUMPRODUCT($U$640:$U$795,$AF$640:$AF$795,AJ$640:AJ$795),SUMPRODUCT($O$640:$O$795,AJ$640:AJ$795))</f>
        <v>5821396.3220631806</v>
      </c>
      <c r="AK823" s="262">
        <f t="shared" ref="AK823:AU823" si="1371">IF(AK$637="kw",SUMPRODUCT($U$640:$U$795,$AF$640:$AF$795,AK$640:AK$795),SUMPRODUCT($O$640:$O$795,AK$640:AK$795))</f>
        <v>3184781.332873188</v>
      </c>
      <c r="AL823" s="262">
        <f t="shared" si="1371"/>
        <v>10071784.722542029</v>
      </c>
      <c r="AM823" s="262">
        <f t="shared" si="1371"/>
        <v>597248.2974125623</v>
      </c>
      <c r="AN823" s="262">
        <f t="shared" si="1371"/>
        <v>2400036.3633171846</v>
      </c>
      <c r="AO823" s="262">
        <f t="shared" si="1371"/>
        <v>0</v>
      </c>
      <c r="AP823" s="262">
        <f t="shared" si="1371"/>
        <v>0</v>
      </c>
      <c r="AQ823" s="262">
        <f t="shared" si="1371"/>
        <v>0</v>
      </c>
      <c r="AR823" s="262">
        <f t="shared" si="1371"/>
        <v>0</v>
      </c>
      <c r="AS823" s="262">
        <f t="shared" si="1371"/>
        <v>287129.6518811562</v>
      </c>
      <c r="AT823" s="262">
        <f t="shared" si="1371"/>
        <v>3957208.8826386072</v>
      </c>
      <c r="AU823" s="262">
        <f t="shared" si="1371"/>
        <v>1630534.6401480865</v>
      </c>
      <c r="AV823" s="228"/>
      <c r="AW823" s="228"/>
      <c r="AX823" s="237"/>
      <c r="AY823" s="1061">
        <f t="shared" ca="1" si="1360"/>
        <v>27950120.212875992</v>
      </c>
      <c r="AZ823" s="1056">
        <f t="shared" si="1361"/>
        <v>27950120.212875992</v>
      </c>
      <c r="BA823" s="1060">
        <f t="shared" ca="1" si="1362"/>
        <v>0</v>
      </c>
    </row>
    <row r="824" spans="1:53">
      <c r="B824" s="928"/>
      <c r="C824" s="241"/>
      <c r="D824" s="217"/>
      <c r="E824" s="217"/>
      <c r="F824" s="217"/>
      <c r="G824" s="217"/>
      <c r="H824" s="217"/>
      <c r="I824" s="217"/>
      <c r="J824" s="217"/>
      <c r="K824" s="217"/>
      <c r="L824" s="217"/>
      <c r="M824" s="217"/>
      <c r="N824" s="217"/>
      <c r="O824" s="217"/>
      <c r="P824" s="217"/>
      <c r="Q824" s="217"/>
      <c r="R824" s="217"/>
      <c r="S824" s="217"/>
      <c r="T824" s="217"/>
      <c r="U824" s="217"/>
      <c r="V824" s="288"/>
      <c r="W824" s="217"/>
      <c r="X824" s="217"/>
      <c r="Y824" s="217"/>
      <c r="Z824" s="241"/>
      <c r="AA824" s="220"/>
      <c r="AB824" s="220"/>
      <c r="AC824" s="217"/>
      <c r="AD824" s="217"/>
      <c r="AE824" s="220"/>
      <c r="AF824" s="220"/>
      <c r="AG824" s="220"/>
      <c r="AH824" s="220"/>
      <c r="AI824" s="220"/>
      <c r="AJ824" s="262">
        <f>IF(AJ$637="kw",SUMPRODUCT($U$640:$U$795,$AF$640:$AF$795,AJ$640:AJ$795),SUMPRODUCT($P$640:$P$795,AJ$640:AJ$795))</f>
        <v>5785001.3551733783</v>
      </c>
      <c r="AK824" s="262">
        <f t="shared" ref="AK824:AU824" si="1372">IF(AK$637="kw",SUMPRODUCT($U$640:$U$795,$AF$640:$AF$795,AK$640:AK$795),SUMPRODUCT($P$640:$P$795,AK$640:AK$795))</f>
        <v>1670409.7162585503</v>
      </c>
      <c r="AL824" s="262">
        <f t="shared" si="1372"/>
        <v>4767448.3294653306</v>
      </c>
      <c r="AM824" s="262">
        <f t="shared" si="1372"/>
        <v>282646.62716350565</v>
      </c>
      <c r="AN824" s="262">
        <f t="shared" si="1372"/>
        <v>1456149.9754931631</v>
      </c>
      <c r="AO824" s="262">
        <f t="shared" si="1372"/>
        <v>0</v>
      </c>
      <c r="AP824" s="262">
        <f t="shared" si="1372"/>
        <v>0</v>
      </c>
      <c r="AQ824" s="262">
        <f t="shared" si="1372"/>
        <v>0</v>
      </c>
      <c r="AR824" s="262">
        <f t="shared" si="1372"/>
        <v>0</v>
      </c>
      <c r="AS824" s="262">
        <f t="shared" si="1372"/>
        <v>183096.57152747989</v>
      </c>
      <c r="AT824" s="262">
        <f t="shared" si="1372"/>
        <v>2497896.8399038743</v>
      </c>
      <c r="AU824" s="262">
        <f t="shared" si="1372"/>
        <v>0</v>
      </c>
      <c r="AV824" s="228"/>
      <c r="AW824" s="228"/>
      <c r="AX824" s="237"/>
      <c r="AY824" s="1061">
        <f t="shared" ca="1" si="1360"/>
        <v>16642649.41498528</v>
      </c>
      <c r="AZ824" s="1056">
        <f t="shared" si="1361"/>
        <v>16642649.41498528</v>
      </c>
      <c r="BA824" s="1060">
        <f t="shared" ca="1" si="1362"/>
        <v>0</v>
      </c>
    </row>
    <row r="825" spans="1:53">
      <c r="B825" s="928"/>
      <c r="C825" s="241"/>
      <c r="D825" s="217"/>
      <c r="E825" s="217"/>
      <c r="F825" s="217"/>
      <c r="G825" s="217"/>
      <c r="H825" s="217"/>
      <c r="I825" s="217"/>
      <c r="J825" s="217"/>
      <c r="K825" s="217"/>
      <c r="L825" s="217"/>
      <c r="M825" s="217"/>
      <c r="N825" s="217"/>
      <c r="O825" s="217"/>
      <c r="P825" s="217"/>
      <c r="Q825" s="217"/>
      <c r="R825" s="217"/>
      <c r="S825" s="217"/>
      <c r="T825" s="217"/>
      <c r="U825" s="217"/>
      <c r="V825" s="288"/>
      <c r="W825" s="217"/>
      <c r="X825" s="217"/>
      <c r="Y825" s="217"/>
      <c r="Z825" s="241"/>
      <c r="AA825" s="220"/>
      <c r="AB825" s="220"/>
      <c r="AC825" s="217"/>
      <c r="AD825" s="217"/>
      <c r="AE825" s="220"/>
      <c r="AF825" s="220"/>
      <c r="AG825" s="220"/>
      <c r="AH825" s="220"/>
      <c r="AI825" s="220"/>
      <c r="AJ825" s="262">
        <f>IF(AJ$637="kw",SUMPRODUCT($U$640:$U$795,$AF$640:$AF$795,AJ$640:AJ$795),SUMPRODUCT($Q$640:$Q$795,AJ$640:AJ$795))</f>
        <v>5098865.6755875926</v>
      </c>
      <c r="AK825" s="262">
        <f t="shared" ref="AK825:AU825" si="1373">IF(AK$637="kw",SUMPRODUCT($U$640:$U$795,$AF$640:$AF$795,AK$640:AK$795),SUMPRODUCT($Q$640:$Q$795,AK$640:AK$795))</f>
        <v>1439661.507746171</v>
      </c>
      <c r="AL825" s="262">
        <f t="shared" si="1373"/>
        <v>3968977.0375206396</v>
      </c>
      <c r="AM825" s="262">
        <f t="shared" si="1373"/>
        <v>235290.23182064682</v>
      </c>
      <c r="AN825" s="262">
        <f t="shared" si="1373"/>
        <v>1318822.532964464</v>
      </c>
      <c r="AO825" s="262">
        <f t="shared" si="1373"/>
        <v>0</v>
      </c>
      <c r="AP825" s="262">
        <f t="shared" si="1373"/>
        <v>0</v>
      </c>
      <c r="AQ825" s="262">
        <f t="shared" si="1373"/>
        <v>0</v>
      </c>
      <c r="AR825" s="262">
        <f t="shared" si="1373"/>
        <v>0</v>
      </c>
      <c r="AS825" s="262">
        <f t="shared" si="1373"/>
        <v>164401.71730212995</v>
      </c>
      <c r="AT825" s="262">
        <f t="shared" si="1373"/>
        <v>2257666.1521559265</v>
      </c>
      <c r="AU825" s="262">
        <f t="shared" si="1373"/>
        <v>0</v>
      </c>
      <c r="AV825" s="228"/>
      <c r="AW825" s="228"/>
      <c r="AX825" s="237"/>
      <c r="AY825" s="1061">
        <f t="shared" ca="1" si="1360"/>
        <v>14483684.855097571</v>
      </c>
      <c r="AZ825" s="1056">
        <f t="shared" si="1361"/>
        <v>14483684.855097571</v>
      </c>
      <c r="BA825" s="1060">
        <f t="shared" ca="1" si="1362"/>
        <v>0</v>
      </c>
    </row>
    <row r="826" spans="1:53" ht="20.25" customHeight="1">
      <c r="B826" s="292" t="s">
        <v>436</v>
      </c>
      <c r="C826" s="308"/>
      <c r="D826" s="309"/>
      <c r="E826" s="309"/>
      <c r="F826" s="309"/>
      <c r="G826" s="309"/>
      <c r="H826" s="309"/>
      <c r="I826" s="309"/>
      <c r="J826" s="309"/>
      <c r="K826" s="309"/>
      <c r="L826" s="309"/>
      <c r="M826" s="309"/>
      <c r="N826" s="309"/>
      <c r="O826" s="309"/>
      <c r="P826" s="309"/>
      <c r="Q826" s="309"/>
      <c r="R826" s="309"/>
      <c r="S826" s="309"/>
      <c r="T826" s="309"/>
      <c r="U826" s="309"/>
      <c r="V826" s="309"/>
      <c r="W826" s="309"/>
      <c r="X826" s="309"/>
      <c r="Y826" s="309"/>
      <c r="Z826" s="295"/>
      <c r="AA826" s="296"/>
      <c r="AB826" s="309"/>
      <c r="AC826" s="309"/>
      <c r="AD826" s="309"/>
      <c r="AE826" s="309"/>
      <c r="AF826" s="309"/>
      <c r="AG826" s="309"/>
      <c r="AH826" s="309"/>
      <c r="AI826" s="309"/>
      <c r="AJ826" s="310"/>
      <c r="AK826" s="310"/>
      <c r="AL826" s="310"/>
      <c r="AM826" s="310"/>
      <c r="AN826" s="310"/>
      <c r="AO826" s="310"/>
      <c r="AP826" s="310"/>
      <c r="AQ826" s="310"/>
      <c r="AR826" s="310"/>
      <c r="AS826" s="310"/>
      <c r="AT826" s="310"/>
      <c r="AU826" s="310"/>
      <c r="AV826" s="310"/>
      <c r="AW826" s="310"/>
      <c r="AX826" s="310"/>
    </row>
    <row r="829" spans="1:53" ht="15.75">
      <c r="B829" s="218" t="s">
        <v>508</v>
      </c>
      <c r="C829" s="219"/>
      <c r="D829" s="443" t="s">
        <v>279</v>
      </c>
      <c r="E829" s="194"/>
      <c r="F829" s="443"/>
      <c r="G829" s="194"/>
      <c r="H829" s="194"/>
      <c r="I829" s="194"/>
      <c r="J829" s="194"/>
      <c r="K829" s="194"/>
      <c r="L829" s="194"/>
      <c r="M829" s="194"/>
      <c r="N829" s="194"/>
      <c r="O829" s="194"/>
      <c r="P829" s="194"/>
      <c r="Q829" s="194"/>
      <c r="R829" s="194"/>
      <c r="S829" s="194"/>
      <c r="T829" s="194"/>
      <c r="U829" s="194"/>
      <c r="V829" s="219"/>
      <c r="W829" s="194"/>
      <c r="X829" s="194"/>
      <c r="Y829" s="194"/>
      <c r="Z829" s="194"/>
      <c r="AA829" s="194"/>
      <c r="AB829" s="194"/>
      <c r="AC829" s="194"/>
      <c r="AD829" s="194"/>
      <c r="AE829" s="194"/>
      <c r="AF829" s="194"/>
      <c r="AG829" s="194"/>
      <c r="AH829" s="194"/>
      <c r="AI829" s="194"/>
      <c r="AJ829" s="208"/>
      <c r="AK829" s="206"/>
      <c r="AL829" s="206"/>
      <c r="AM829" s="206"/>
      <c r="AN829" s="206"/>
      <c r="AO829" s="206"/>
      <c r="AP829" s="206"/>
      <c r="AQ829" s="206"/>
      <c r="AR829" s="206"/>
      <c r="AS829" s="206"/>
      <c r="AT829" s="206"/>
      <c r="AU829" s="206"/>
      <c r="AV829" s="206"/>
      <c r="AW829" s="206"/>
    </row>
    <row r="830" spans="1:53" ht="33" customHeight="1">
      <c r="B830" s="1228" t="s">
        <v>300</v>
      </c>
      <c r="C830" s="1234" t="s">
        <v>301</v>
      </c>
      <c r="D830" s="221" t="s">
        <v>302</v>
      </c>
      <c r="E830" s="1236" t="s">
        <v>303</v>
      </c>
      <c r="F830" s="1237"/>
      <c r="G830" s="1237"/>
      <c r="H830" s="1237"/>
      <c r="I830" s="1237"/>
      <c r="J830" s="1237"/>
      <c r="K830" s="1237"/>
      <c r="L830" s="1237"/>
      <c r="M830" s="1237"/>
      <c r="N830" s="1237"/>
      <c r="O830" s="1237"/>
      <c r="P830" s="1238"/>
      <c r="Q830" s="897"/>
      <c r="R830" s="897"/>
      <c r="S830" s="897"/>
      <c r="T830" s="897"/>
      <c r="U830" s="1234" t="s">
        <v>304</v>
      </c>
      <c r="V830" s="221" t="s">
        <v>305</v>
      </c>
      <c r="W830" s="1230" t="s">
        <v>306</v>
      </c>
      <c r="X830" s="1231"/>
      <c r="Y830" s="1231"/>
      <c r="Z830" s="1231"/>
      <c r="AA830" s="1231"/>
      <c r="AB830" s="1231"/>
      <c r="AC830" s="1231"/>
      <c r="AD830" s="1231"/>
      <c r="AE830" s="1231"/>
      <c r="AF830" s="1231"/>
      <c r="AG830" s="1231"/>
      <c r="AH830" s="1232"/>
      <c r="AI830" s="642"/>
      <c r="AJ830" s="1230" t="s">
        <v>307</v>
      </c>
      <c r="AK830" s="1231"/>
      <c r="AL830" s="1231"/>
      <c r="AM830" s="1231"/>
      <c r="AN830" s="1231"/>
      <c r="AO830" s="1231"/>
      <c r="AP830" s="1231"/>
      <c r="AQ830" s="1231"/>
      <c r="AR830" s="1231"/>
      <c r="AS830" s="1231"/>
      <c r="AT830" s="1231"/>
      <c r="AU830" s="1231"/>
      <c r="AV830" s="1231"/>
      <c r="AW830" s="1231"/>
      <c r="AX830" s="1233"/>
    </row>
    <row r="831" spans="1:53" ht="65.25" customHeight="1">
      <c r="B831" s="1229"/>
      <c r="C831" s="1239"/>
      <c r="D831" s="222">
        <v>2019</v>
      </c>
      <c r="E831" s="222">
        <v>2020</v>
      </c>
      <c r="F831" s="222">
        <v>2021</v>
      </c>
      <c r="G831" s="222">
        <v>2022</v>
      </c>
      <c r="H831" s="222">
        <v>2023</v>
      </c>
      <c r="I831" s="222">
        <v>2024</v>
      </c>
      <c r="J831" s="222">
        <v>2025</v>
      </c>
      <c r="K831" s="222">
        <v>2026</v>
      </c>
      <c r="L831" s="222">
        <v>2027</v>
      </c>
      <c r="M831" s="222">
        <v>2028</v>
      </c>
      <c r="N831" s="222">
        <v>2029</v>
      </c>
      <c r="O831" s="222">
        <v>2030</v>
      </c>
      <c r="P831" s="222">
        <v>2031</v>
      </c>
      <c r="Q831" s="336"/>
      <c r="R831" s="336"/>
      <c r="S831" s="336"/>
      <c r="T831" s="336"/>
      <c r="U831" s="1235"/>
      <c r="V831" s="222">
        <v>2019</v>
      </c>
      <c r="W831" s="222">
        <v>2020</v>
      </c>
      <c r="X831" s="222">
        <v>2021</v>
      </c>
      <c r="Y831" s="222">
        <v>2022</v>
      </c>
      <c r="Z831" s="222">
        <v>2023</v>
      </c>
      <c r="AA831" s="222">
        <v>2024</v>
      </c>
      <c r="AB831" s="222">
        <v>2025</v>
      </c>
      <c r="AC831" s="222">
        <v>2026</v>
      </c>
      <c r="AD831" s="222">
        <v>2027</v>
      </c>
      <c r="AE831" s="222">
        <v>2028</v>
      </c>
      <c r="AF831" s="222">
        <v>2029</v>
      </c>
      <c r="AG831" s="222">
        <v>2030</v>
      </c>
      <c r="AH831" s="222">
        <v>2031</v>
      </c>
      <c r="AI831" s="222"/>
      <c r="AJ831" s="222" t="str">
        <f>'1.  LRAMVA Summary'!$D$53</f>
        <v>Residential - VRZ</v>
      </c>
      <c r="AK831" s="222" t="str">
        <f>'1.  LRAMVA Summary'!$E$53</f>
        <v>GS&lt;50 kW - VRZ</v>
      </c>
      <c r="AL831" s="222" t="str">
        <f>'1.  LRAMVA Summary'!$F$53</f>
        <v>GS 50 to 2,999 kW - VRZ</v>
      </c>
      <c r="AM831" s="222" t="str">
        <f>'1.  LRAMVA Summary'!$G$53</f>
        <v>GS 3,000 to 4,999 kW - VRZ</v>
      </c>
      <c r="AN831" s="222" t="str">
        <f>'1.  LRAMVA Summary'!$H$53</f>
        <v>Large Use - VRZ</v>
      </c>
      <c r="AO831" s="222" t="str">
        <f>'1.  LRAMVA Summary'!$I$53</f>
        <v>Unmetered Scattered Load - VRZ</v>
      </c>
      <c r="AP831" s="222" t="str">
        <f>'1.  LRAMVA Summary'!$J$53</f>
        <v>Sentinel Lighting - VRZ</v>
      </c>
      <c r="AQ831" s="222" t="str">
        <f>'1.  LRAMVA Summary'!$K$53</f>
        <v>Street Lighting - VRZ</v>
      </c>
      <c r="AR831" s="222" t="str">
        <f>'1.  LRAMVA Summary'!$L$53</f>
        <v>Residential - WRZ</v>
      </c>
      <c r="AS831" s="222" t="str">
        <f>'1.  LRAMVA Summary'!$M$53</f>
        <v>GS&lt;50 kW - WRZ</v>
      </c>
      <c r="AT831" s="222" t="str">
        <f>'1.  LRAMVA Summary'!$N$53</f>
        <v>GS&gt;50 kw - WRZ</v>
      </c>
      <c r="AU831" s="222" t="str">
        <f>'1.  LRAMVA Summary'!$O$53</f>
        <v>Street Lighting - WRZ</v>
      </c>
      <c r="AV831" s="222" t="str">
        <f>'1.  LRAMVA Summary'!$P$53</f>
        <v/>
      </c>
      <c r="AW831" s="222" t="str">
        <f>'1.  LRAMVA Summary'!$Q$53</f>
        <v/>
      </c>
      <c r="AX831" s="224" t="str">
        <f>'1.  LRAMVA Summary'!$R$53</f>
        <v>Total</v>
      </c>
    </row>
    <row r="832" spans="1:53" ht="15.75" customHeight="1">
      <c r="A832" s="402"/>
      <c r="B832" s="909" t="s">
        <v>308</v>
      </c>
      <c r="C832" s="226"/>
      <c r="D832" s="226"/>
      <c r="E832" s="226"/>
      <c r="F832" s="226"/>
      <c r="G832" s="226"/>
      <c r="H832" s="226"/>
      <c r="I832" s="226"/>
      <c r="J832" s="226"/>
      <c r="K832" s="226"/>
      <c r="L832" s="226"/>
      <c r="M832" s="226"/>
      <c r="N832" s="226"/>
      <c r="O832" s="226"/>
      <c r="P832" s="226"/>
      <c r="Q832" s="226"/>
      <c r="R832" s="226"/>
      <c r="S832" s="226"/>
      <c r="T832" s="226"/>
      <c r="U832" s="227"/>
      <c r="V832" s="226"/>
      <c r="W832" s="226"/>
      <c r="X832" s="226"/>
      <c r="Y832" s="226"/>
      <c r="Z832" s="226"/>
      <c r="AA832" s="226"/>
      <c r="AB832" s="226"/>
      <c r="AC832" s="226"/>
      <c r="AD832" s="226"/>
      <c r="AE832" s="226"/>
      <c r="AF832" s="226"/>
      <c r="AG832" s="226"/>
      <c r="AH832" s="226"/>
      <c r="AI832" s="226"/>
      <c r="AJ832" s="228" t="str">
        <f>'1.  LRAMVA Summary'!$D$54</f>
        <v>kWh</v>
      </c>
      <c r="AK832" s="228" t="str">
        <f>'1.  LRAMVA Summary'!$E$54</f>
        <v>kWh</v>
      </c>
      <c r="AL832" s="228" t="str">
        <f>'1.  LRAMVA Summary'!$F$54</f>
        <v>kWh</v>
      </c>
      <c r="AM832" s="228" t="str">
        <f>'1.  LRAMVA Summary'!$G$54</f>
        <v>kWh</v>
      </c>
      <c r="AN832" s="228" t="str">
        <f>'1.  LRAMVA Summary'!$H$54</f>
        <v>kWh</v>
      </c>
      <c r="AO832" s="228" t="str">
        <f>'1.  LRAMVA Summary'!$I$54</f>
        <v>kWh</v>
      </c>
      <c r="AP832" s="228" t="str">
        <f>'1.  LRAMVA Summary'!$J$54</f>
        <v>kWh</v>
      </c>
      <c r="AQ832" s="228" t="str">
        <f>'1.  LRAMVA Summary'!$K$54</f>
        <v>kWh</v>
      </c>
      <c r="AR832" s="228" t="str">
        <f>'1.  LRAMVA Summary'!$L$54</f>
        <v>kWh</v>
      </c>
      <c r="AS832" s="228" t="str">
        <f>'1.  LRAMVA Summary'!$M$54</f>
        <v>kWh</v>
      </c>
      <c r="AT832" s="228" t="str">
        <f>'1.  LRAMVA Summary'!$N$54</f>
        <v>kWh</v>
      </c>
      <c r="AU832" s="228" t="str">
        <f>'1.  LRAMVA Summary'!$O$54</f>
        <v>kWh</v>
      </c>
      <c r="AV832" s="228">
        <f>'1.  LRAMVA Summary'!$P$54</f>
        <v>0</v>
      </c>
      <c r="AW832" s="228">
        <f>'1.  LRAMVA Summary'!$Q$54</f>
        <v>0</v>
      </c>
      <c r="AX832" s="229"/>
    </row>
    <row r="833" spans="1:50" ht="15.75" hidden="1" customHeight="1">
      <c r="A833" s="402"/>
      <c r="B833" s="394" t="s">
        <v>309</v>
      </c>
      <c r="C833" s="226"/>
      <c r="D833" s="226"/>
      <c r="E833" s="226"/>
      <c r="F833" s="226"/>
      <c r="G833" s="226"/>
      <c r="H833" s="226"/>
      <c r="I833" s="226"/>
      <c r="J833" s="226"/>
      <c r="K833" s="226"/>
      <c r="L833" s="226"/>
      <c r="M833" s="226"/>
      <c r="N833" s="226"/>
      <c r="O833" s="226"/>
      <c r="P833" s="226"/>
      <c r="Q833" s="226"/>
      <c r="R833" s="226"/>
      <c r="S833" s="226"/>
      <c r="T833" s="226"/>
      <c r="U833" s="227"/>
      <c r="V833" s="226"/>
      <c r="W833" s="226"/>
      <c r="X833" s="226"/>
      <c r="Y833" s="226"/>
      <c r="Z833" s="226"/>
      <c r="AA833" s="226"/>
      <c r="AB833" s="226"/>
      <c r="AC833" s="226"/>
      <c r="AD833" s="226"/>
      <c r="AE833" s="226"/>
      <c r="AF833" s="226"/>
      <c r="AG833" s="226"/>
      <c r="AH833" s="226"/>
      <c r="AI833" s="226"/>
      <c r="AJ833" s="228"/>
      <c r="AK833" s="228"/>
      <c r="AL833" s="228"/>
      <c r="AM833" s="228"/>
      <c r="AN833" s="228"/>
      <c r="AO833" s="228"/>
      <c r="AP833" s="228"/>
      <c r="AQ833" s="228"/>
      <c r="AR833" s="228"/>
      <c r="AS833" s="228"/>
      <c r="AT833" s="228"/>
      <c r="AU833" s="228"/>
      <c r="AV833" s="228"/>
      <c r="AW833" s="228"/>
      <c r="AX833" s="229"/>
    </row>
    <row r="834" spans="1:50" ht="15.75" hidden="1" outlineLevel="1">
      <c r="A834" s="402"/>
      <c r="B834" s="383" t="s">
        <v>311</v>
      </c>
      <c r="C834" s="226"/>
      <c r="D834" s="226"/>
      <c r="E834" s="226"/>
      <c r="F834" s="226"/>
      <c r="G834" s="226"/>
      <c r="H834" s="226"/>
      <c r="I834" s="226"/>
      <c r="J834" s="226"/>
      <c r="K834" s="226"/>
      <c r="L834" s="226"/>
      <c r="M834" s="226"/>
      <c r="N834" s="226"/>
      <c r="O834" s="226"/>
      <c r="P834" s="226"/>
      <c r="Q834" s="226"/>
      <c r="R834" s="226"/>
      <c r="S834" s="226"/>
      <c r="T834" s="226"/>
      <c r="U834" s="227"/>
      <c r="V834" s="226"/>
      <c r="W834" s="226"/>
      <c r="X834" s="226"/>
      <c r="Y834" s="226"/>
      <c r="Z834" s="226"/>
      <c r="AA834" s="226"/>
      <c r="AB834" s="226"/>
      <c r="AC834" s="226"/>
      <c r="AD834" s="226"/>
      <c r="AE834" s="226"/>
      <c r="AF834" s="226"/>
      <c r="AG834" s="226"/>
      <c r="AH834" s="226"/>
      <c r="AI834" s="226"/>
      <c r="AJ834" s="573"/>
      <c r="AK834" s="573"/>
      <c r="AL834" s="573"/>
      <c r="AM834" s="573"/>
      <c r="AN834" s="573"/>
      <c r="AO834" s="573"/>
      <c r="AP834" s="573"/>
      <c r="AQ834" s="573"/>
      <c r="AR834" s="573"/>
      <c r="AS834" s="573"/>
      <c r="AT834" s="573"/>
      <c r="AU834" s="573"/>
      <c r="AV834" s="573"/>
      <c r="AW834" s="573"/>
      <c r="AX834" s="574"/>
    </row>
    <row r="835" spans="1:50" hidden="1" outlineLevel="1">
      <c r="A835" s="402">
        <v>1</v>
      </c>
      <c r="B835" s="335" t="s">
        <v>312</v>
      </c>
      <c r="C835" s="228" t="s">
        <v>313</v>
      </c>
      <c r="D835" s="232"/>
      <c r="E835" s="232"/>
      <c r="F835" s="232"/>
      <c r="G835" s="232"/>
      <c r="H835" s="232"/>
      <c r="I835" s="232"/>
      <c r="J835" s="232"/>
      <c r="K835" s="232"/>
      <c r="L835" s="232"/>
      <c r="M835" s="232"/>
      <c r="N835" s="232"/>
      <c r="O835" s="232"/>
      <c r="P835" s="232"/>
      <c r="Q835" s="564"/>
      <c r="R835" s="564"/>
      <c r="S835" s="564"/>
      <c r="T835" s="564"/>
      <c r="U835" s="228"/>
      <c r="V835" s="232"/>
      <c r="W835" s="232"/>
      <c r="X835" s="232"/>
      <c r="Y835" s="232"/>
      <c r="Z835" s="232"/>
      <c r="AA835" s="232"/>
      <c r="AB835" s="232"/>
      <c r="AC835" s="232"/>
      <c r="AD835" s="232"/>
      <c r="AE835" s="232"/>
      <c r="AF835" s="232"/>
      <c r="AG835" s="232"/>
      <c r="AH835" s="232"/>
      <c r="AI835" s="232"/>
      <c r="AJ835" s="317"/>
      <c r="AK835" s="317"/>
      <c r="AL835" s="317"/>
      <c r="AM835" s="317"/>
      <c r="AN835" s="317"/>
      <c r="AO835" s="317"/>
      <c r="AP835" s="317"/>
      <c r="AQ835" s="317"/>
      <c r="AR835" s="317"/>
      <c r="AS835" s="317"/>
      <c r="AT835" s="317"/>
      <c r="AU835" s="317"/>
      <c r="AV835" s="317"/>
      <c r="AW835" s="317"/>
      <c r="AX835" s="233">
        <f>SUM(AJ835:AW835)</f>
        <v>0</v>
      </c>
    </row>
    <row r="836" spans="1:50" hidden="1" outlineLevel="1">
      <c r="A836" s="402"/>
      <c r="B836" s="231" t="s">
        <v>509</v>
      </c>
      <c r="C836" s="228" t="s">
        <v>315</v>
      </c>
      <c r="D836" s="232"/>
      <c r="E836" s="232"/>
      <c r="F836" s="232"/>
      <c r="G836" s="232"/>
      <c r="H836" s="232"/>
      <c r="I836" s="232"/>
      <c r="J836" s="232"/>
      <c r="K836" s="232"/>
      <c r="L836" s="232"/>
      <c r="M836" s="232"/>
      <c r="N836" s="232"/>
      <c r="O836" s="232"/>
      <c r="P836" s="232"/>
      <c r="Q836" s="564"/>
      <c r="R836" s="564"/>
      <c r="S836" s="564"/>
      <c r="T836" s="564"/>
      <c r="U836" s="357"/>
      <c r="V836" s="232"/>
      <c r="W836" s="232"/>
      <c r="X836" s="232"/>
      <c r="Y836" s="232"/>
      <c r="Z836" s="232"/>
      <c r="AA836" s="232"/>
      <c r="AB836" s="232"/>
      <c r="AC836" s="232"/>
      <c r="AD836" s="232"/>
      <c r="AE836" s="232"/>
      <c r="AF836" s="232"/>
      <c r="AG836" s="232"/>
      <c r="AH836" s="232"/>
      <c r="AI836" s="232"/>
      <c r="AJ836" s="318">
        <f>AJ835</f>
        <v>0</v>
      </c>
      <c r="AK836" s="318">
        <f t="shared" ref="AK836" si="1374">AK835</f>
        <v>0</v>
      </c>
      <c r="AL836" s="318">
        <f t="shared" ref="AL836" si="1375">AL835</f>
        <v>0</v>
      </c>
      <c r="AM836" s="318">
        <f t="shared" ref="AM836" si="1376">AM835</f>
        <v>0</v>
      </c>
      <c r="AN836" s="318">
        <f t="shared" ref="AN836" si="1377">AN835</f>
        <v>0</v>
      </c>
      <c r="AO836" s="318">
        <f t="shared" ref="AO836" si="1378">AO835</f>
        <v>0</v>
      </c>
      <c r="AP836" s="318">
        <f t="shared" ref="AP836" si="1379">AP835</f>
        <v>0</v>
      </c>
      <c r="AQ836" s="318">
        <f t="shared" ref="AQ836" si="1380">AQ835</f>
        <v>0</v>
      </c>
      <c r="AR836" s="318">
        <f t="shared" ref="AR836" si="1381">AR835</f>
        <v>0</v>
      </c>
      <c r="AS836" s="318">
        <f t="shared" ref="AS836" si="1382">AS835</f>
        <v>0</v>
      </c>
      <c r="AT836" s="318">
        <f t="shared" ref="AT836" si="1383">AT835</f>
        <v>0</v>
      </c>
      <c r="AU836" s="318">
        <f t="shared" ref="AU836" si="1384">AU835</f>
        <v>0</v>
      </c>
      <c r="AV836" s="318">
        <f t="shared" ref="AV836" si="1385">AV835</f>
        <v>0</v>
      </c>
      <c r="AW836" s="318">
        <f t="shared" ref="AW836" si="1386">AW835</f>
        <v>0</v>
      </c>
      <c r="AX836" s="234"/>
    </row>
    <row r="837" spans="1:50" ht="15.75" hidden="1" outlineLevel="1">
      <c r="A837" s="402"/>
      <c r="B837" s="235"/>
      <c r="C837" s="236"/>
      <c r="D837" s="236"/>
      <c r="E837" s="236"/>
      <c r="F837" s="236"/>
      <c r="G837" s="236"/>
      <c r="H837" s="236"/>
      <c r="I837" s="236"/>
      <c r="J837" s="556"/>
      <c r="K837" s="236"/>
      <c r="L837" s="236"/>
      <c r="M837" s="236"/>
      <c r="N837" s="236"/>
      <c r="O837" s="236"/>
      <c r="P837" s="236"/>
      <c r="Q837" s="236"/>
      <c r="R837" s="236"/>
      <c r="S837" s="236"/>
      <c r="T837" s="236"/>
      <c r="U837" s="237"/>
      <c r="V837" s="236"/>
      <c r="W837" s="236"/>
      <c r="X837" s="236"/>
      <c r="Y837" s="236"/>
      <c r="Z837" s="236"/>
      <c r="AA837" s="236"/>
      <c r="AB837" s="236"/>
      <c r="AC837" s="236"/>
      <c r="AD837" s="236"/>
      <c r="AE837" s="236"/>
      <c r="AF837" s="236"/>
      <c r="AG837" s="236"/>
      <c r="AH837" s="236"/>
      <c r="AI837" s="236"/>
      <c r="AJ837" s="319"/>
      <c r="AK837" s="320"/>
      <c r="AL837" s="320"/>
      <c r="AM837" s="320"/>
      <c r="AN837" s="320"/>
      <c r="AO837" s="320"/>
      <c r="AP837" s="320"/>
      <c r="AQ837" s="320"/>
      <c r="AR837" s="320"/>
      <c r="AS837" s="320"/>
      <c r="AT837" s="320"/>
      <c r="AU837" s="320"/>
      <c r="AV837" s="320"/>
      <c r="AW837" s="320"/>
      <c r="AX837" s="239"/>
    </row>
    <row r="838" spans="1:50" hidden="1" outlineLevel="1">
      <c r="A838" s="402">
        <v>2</v>
      </c>
      <c r="B838" s="335" t="s">
        <v>316</v>
      </c>
      <c r="C838" s="228" t="s">
        <v>313</v>
      </c>
      <c r="D838" s="232"/>
      <c r="E838" s="232"/>
      <c r="F838" s="232"/>
      <c r="G838" s="232"/>
      <c r="H838" s="232"/>
      <c r="I838" s="232"/>
      <c r="J838" s="232"/>
      <c r="K838" s="232"/>
      <c r="L838" s="232"/>
      <c r="M838" s="232"/>
      <c r="N838" s="232"/>
      <c r="O838" s="232"/>
      <c r="P838" s="232"/>
      <c r="Q838" s="564"/>
      <c r="R838" s="564"/>
      <c r="S838" s="564"/>
      <c r="T838" s="564"/>
      <c r="U838" s="228"/>
      <c r="V838" s="232"/>
      <c r="W838" s="232"/>
      <c r="X838" s="232"/>
      <c r="Y838" s="232"/>
      <c r="Z838" s="232"/>
      <c r="AA838" s="232"/>
      <c r="AB838" s="232"/>
      <c r="AC838" s="232"/>
      <c r="AD838" s="232"/>
      <c r="AE838" s="232"/>
      <c r="AF838" s="232"/>
      <c r="AG838" s="232"/>
      <c r="AH838" s="232"/>
      <c r="AI838" s="232"/>
      <c r="AJ838" s="317"/>
      <c r="AK838" s="317"/>
      <c r="AL838" s="317"/>
      <c r="AM838" s="317"/>
      <c r="AN838" s="317"/>
      <c r="AO838" s="317"/>
      <c r="AP838" s="317"/>
      <c r="AQ838" s="317"/>
      <c r="AR838" s="317"/>
      <c r="AS838" s="317"/>
      <c r="AT838" s="317"/>
      <c r="AU838" s="317"/>
      <c r="AV838" s="317"/>
      <c r="AW838" s="317"/>
      <c r="AX838" s="233">
        <f>SUM(AJ838:AW838)</f>
        <v>0</v>
      </c>
    </row>
    <row r="839" spans="1:50" hidden="1" outlineLevel="1">
      <c r="A839" s="402"/>
      <c r="B839" s="231" t="s">
        <v>509</v>
      </c>
      <c r="C839" s="228" t="s">
        <v>315</v>
      </c>
      <c r="D839" s="232"/>
      <c r="E839" s="232"/>
      <c r="F839" s="232"/>
      <c r="G839" s="232"/>
      <c r="H839" s="232"/>
      <c r="I839" s="232"/>
      <c r="J839" s="232"/>
      <c r="K839" s="232"/>
      <c r="L839" s="232"/>
      <c r="M839" s="232"/>
      <c r="N839" s="232"/>
      <c r="O839" s="232"/>
      <c r="P839" s="232"/>
      <c r="Q839" s="564"/>
      <c r="R839" s="564"/>
      <c r="S839" s="564"/>
      <c r="T839" s="564"/>
      <c r="U839" s="357"/>
      <c r="V839" s="232"/>
      <c r="W839" s="232"/>
      <c r="X839" s="232"/>
      <c r="Y839" s="232"/>
      <c r="Z839" s="232"/>
      <c r="AA839" s="232"/>
      <c r="AB839" s="232"/>
      <c r="AC839" s="232"/>
      <c r="AD839" s="232"/>
      <c r="AE839" s="232"/>
      <c r="AF839" s="232"/>
      <c r="AG839" s="232"/>
      <c r="AH839" s="232"/>
      <c r="AI839" s="232"/>
      <c r="AJ839" s="318">
        <f>AJ838</f>
        <v>0</v>
      </c>
      <c r="AK839" s="318">
        <f t="shared" ref="AK839" si="1387">AK838</f>
        <v>0</v>
      </c>
      <c r="AL839" s="318">
        <f t="shared" ref="AL839" si="1388">AL838</f>
        <v>0</v>
      </c>
      <c r="AM839" s="318">
        <f t="shared" ref="AM839" si="1389">AM838</f>
        <v>0</v>
      </c>
      <c r="AN839" s="318">
        <f t="shared" ref="AN839" si="1390">AN838</f>
        <v>0</v>
      </c>
      <c r="AO839" s="318">
        <f t="shared" ref="AO839" si="1391">AO838</f>
        <v>0</v>
      </c>
      <c r="AP839" s="318">
        <f t="shared" ref="AP839" si="1392">AP838</f>
        <v>0</v>
      </c>
      <c r="AQ839" s="318">
        <f t="shared" ref="AQ839" si="1393">AQ838</f>
        <v>0</v>
      </c>
      <c r="AR839" s="318">
        <f t="shared" ref="AR839" si="1394">AR838</f>
        <v>0</v>
      </c>
      <c r="AS839" s="318">
        <f t="shared" ref="AS839" si="1395">AS838</f>
        <v>0</v>
      </c>
      <c r="AT839" s="318">
        <f t="shared" ref="AT839" si="1396">AT838</f>
        <v>0</v>
      </c>
      <c r="AU839" s="318">
        <f t="shared" ref="AU839" si="1397">AU838</f>
        <v>0</v>
      </c>
      <c r="AV839" s="318">
        <f t="shared" ref="AV839" si="1398">AV838</f>
        <v>0</v>
      </c>
      <c r="AW839" s="318">
        <f t="shared" ref="AW839" si="1399">AW838</f>
        <v>0</v>
      </c>
      <c r="AX839" s="234"/>
    </row>
    <row r="840" spans="1:50" ht="15.75" hidden="1" outlineLevel="1">
      <c r="A840" s="402"/>
      <c r="B840" s="235"/>
      <c r="C840" s="236"/>
      <c r="D840" s="241"/>
      <c r="E840" s="241"/>
      <c r="F840" s="241"/>
      <c r="G840" s="241"/>
      <c r="H840" s="241"/>
      <c r="I840" s="241"/>
      <c r="J840" s="241"/>
      <c r="K840" s="241"/>
      <c r="L840" s="241"/>
      <c r="M840" s="241"/>
      <c r="N840" s="241"/>
      <c r="O840" s="241"/>
      <c r="P840" s="241"/>
      <c r="Q840" s="241"/>
      <c r="R840" s="241"/>
      <c r="S840" s="241"/>
      <c r="T840" s="241"/>
      <c r="U840" s="237"/>
      <c r="V840" s="241"/>
      <c r="W840" s="241"/>
      <c r="X840" s="241"/>
      <c r="Y840" s="241"/>
      <c r="Z840" s="241"/>
      <c r="AA840" s="241"/>
      <c r="AB840" s="241"/>
      <c r="AC840" s="241"/>
      <c r="AD840" s="241"/>
      <c r="AE840" s="241"/>
      <c r="AF840" s="241"/>
      <c r="AG840" s="241"/>
      <c r="AH840" s="241"/>
      <c r="AI840" s="241"/>
      <c r="AJ840" s="319"/>
      <c r="AK840" s="320"/>
      <c r="AL840" s="320"/>
      <c r="AM840" s="320"/>
      <c r="AN840" s="320"/>
      <c r="AO840" s="320"/>
      <c r="AP840" s="320"/>
      <c r="AQ840" s="320"/>
      <c r="AR840" s="320"/>
      <c r="AS840" s="320"/>
      <c r="AT840" s="320"/>
      <c r="AU840" s="320"/>
      <c r="AV840" s="320"/>
      <c r="AW840" s="320"/>
      <c r="AX840" s="239"/>
    </row>
    <row r="841" spans="1:50" hidden="1" outlineLevel="1">
      <c r="A841" s="402">
        <v>3</v>
      </c>
      <c r="B841" s="335" t="s">
        <v>317</v>
      </c>
      <c r="C841" s="228" t="s">
        <v>313</v>
      </c>
      <c r="D841" s="232"/>
      <c r="E841" s="232"/>
      <c r="F841" s="232"/>
      <c r="G841" s="232"/>
      <c r="H841" s="232"/>
      <c r="I841" s="232"/>
      <c r="J841" s="232"/>
      <c r="K841" s="232"/>
      <c r="L841" s="232"/>
      <c r="M841" s="232"/>
      <c r="N841" s="232"/>
      <c r="O841" s="232"/>
      <c r="P841" s="232"/>
      <c r="Q841" s="564"/>
      <c r="R841" s="564"/>
      <c r="S841" s="564"/>
      <c r="T841" s="564"/>
      <c r="U841" s="228"/>
      <c r="V841" s="232"/>
      <c r="W841" s="232"/>
      <c r="X841" s="232"/>
      <c r="Y841" s="232"/>
      <c r="Z841" s="232"/>
      <c r="AA841" s="232"/>
      <c r="AB841" s="232"/>
      <c r="AC841" s="232"/>
      <c r="AD841" s="232"/>
      <c r="AE841" s="232"/>
      <c r="AF841" s="232"/>
      <c r="AG841" s="232"/>
      <c r="AH841" s="232"/>
      <c r="AI841" s="232"/>
      <c r="AJ841" s="317"/>
      <c r="AK841" s="317"/>
      <c r="AL841" s="317"/>
      <c r="AM841" s="317"/>
      <c r="AN841" s="317"/>
      <c r="AO841" s="317"/>
      <c r="AP841" s="317"/>
      <c r="AQ841" s="317"/>
      <c r="AR841" s="317"/>
      <c r="AS841" s="317"/>
      <c r="AT841" s="317"/>
      <c r="AU841" s="317"/>
      <c r="AV841" s="317"/>
      <c r="AW841" s="317"/>
      <c r="AX841" s="233">
        <f>SUM(AJ841:AW841)</f>
        <v>0</v>
      </c>
    </row>
    <row r="842" spans="1:50" hidden="1" outlineLevel="1">
      <c r="A842" s="402"/>
      <c r="B842" s="231" t="s">
        <v>509</v>
      </c>
      <c r="C842" s="228" t="s">
        <v>315</v>
      </c>
      <c r="D842" s="232"/>
      <c r="E842" s="232"/>
      <c r="F842" s="232"/>
      <c r="G842" s="232"/>
      <c r="H842" s="232"/>
      <c r="I842" s="232"/>
      <c r="J842" s="232"/>
      <c r="K842" s="232"/>
      <c r="L842" s="232"/>
      <c r="M842" s="232"/>
      <c r="N842" s="232"/>
      <c r="O842" s="232"/>
      <c r="P842" s="232"/>
      <c r="Q842" s="564"/>
      <c r="R842" s="564"/>
      <c r="S842" s="564"/>
      <c r="T842" s="564"/>
      <c r="U842" s="357"/>
      <c r="V842" s="232"/>
      <c r="W842" s="232"/>
      <c r="X842" s="232"/>
      <c r="Y842" s="232"/>
      <c r="Z842" s="232"/>
      <c r="AA842" s="232"/>
      <c r="AB842" s="232"/>
      <c r="AC842" s="232"/>
      <c r="AD842" s="232"/>
      <c r="AE842" s="232"/>
      <c r="AF842" s="232"/>
      <c r="AG842" s="232"/>
      <c r="AH842" s="232"/>
      <c r="AI842" s="232"/>
      <c r="AJ842" s="318">
        <f>AJ841</f>
        <v>0</v>
      </c>
      <c r="AK842" s="318">
        <f t="shared" ref="AK842" si="1400">AK841</f>
        <v>0</v>
      </c>
      <c r="AL842" s="318">
        <f t="shared" ref="AL842" si="1401">AL841</f>
        <v>0</v>
      </c>
      <c r="AM842" s="318">
        <f t="shared" ref="AM842" si="1402">AM841</f>
        <v>0</v>
      </c>
      <c r="AN842" s="318">
        <f t="shared" ref="AN842" si="1403">AN841</f>
        <v>0</v>
      </c>
      <c r="AO842" s="318">
        <f t="shared" ref="AO842" si="1404">AO841</f>
        <v>0</v>
      </c>
      <c r="AP842" s="318">
        <f t="shared" ref="AP842" si="1405">AP841</f>
        <v>0</v>
      </c>
      <c r="AQ842" s="318">
        <f t="shared" ref="AQ842" si="1406">AQ841</f>
        <v>0</v>
      </c>
      <c r="AR842" s="318">
        <f t="shared" ref="AR842" si="1407">AR841</f>
        <v>0</v>
      </c>
      <c r="AS842" s="318">
        <f t="shared" ref="AS842" si="1408">AS841</f>
        <v>0</v>
      </c>
      <c r="AT842" s="318">
        <f t="shared" ref="AT842" si="1409">AT841</f>
        <v>0</v>
      </c>
      <c r="AU842" s="318">
        <f t="shared" ref="AU842" si="1410">AU841</f>
        <v>0</v>
      </c>
      <c r="AV842" s="318">
        <f t="shared" ref="AV842" si="1411">AV841</f>
        <v>0</v>
      </c>
      <c r="AW842" s="318">
        <f t="shared" ref="AW842" si="1412">AW841</f>
        <v>0</v>
      </c>
      <c r="AX842" s="234"/>
    </row>
    <row r="843" spans="1:50" hidden="1" outlineLevel="1">
      <c r="A843" s="402"/>
      <c r="B843" s="231"/>
      <c r="C843" s="242"/>
      <c r="D843" s="228"/>
      <c r="E843" s="228"/>
      <c r="F843" s="228"/>
      <c r="G843" s="228"/>
      <c r="H843" s="228"/>
      <c r="I843" s="228"/>
      <c r="J843" s="228"/>
      <c r="K843" s="228"/>
      <c r="L843" s="228"/>
      <c r="M843" s="228"/>
      <c r="N843" s="228"/>
      <c r="O843" s="228"/>
      <c r="P843" s="228"/>
      <c r="Q843" s="228"/>
      <c r="R843" s="228"/>
      <c r="S843" s="228"/>
      <c r="T843" s="228"/>
      <c r="U843" s="228"/>
      <c r="V843" s="228"/>
      <c r="W843" s="228"/>
      <c r="X843" s="228"/>
      <c r="Y843" s="228"/>
      <c r="Z843" s="228"/>
      <c r="AA843" s="228"/>
      <c r="AB843" s="228"/>
      <c r="AC843" s="228"/>
      <c r="AD843" s="228"/>
      <c r="AE843" s="228"/>
      <c r="AF843" s="228"/>
      <c r="AG843" s="228"/>
      <c r="AH843" s="228"/>
      <c r="AI843" s="228"/>
      <c r="AJ843" s="319"/>
      <c r="AK843" s="319"/>
      <c r="AL843" s="319"/>
      <c r="AM843" s="319"/>
      <c r="AN843" s="319"/>
      <c r="AO843" s="319"/>
      <c r="AP843" s="319"/>
      <c r="AQ843" s="319"/>
      <c r="AR843" s="319"/>
      <c r="AS843" s="319"/>
      <c r="AT843" s="319"/>
      <c r="AU843" s="319"/>
      <c r="AV843" s="319"/>
      <c r="AW843" s="319"/>
      <c r="AX843" s="243"/>
    </row>
    <row r="844" spans="1:50" hidden="1" outlineLevel="1">
      <c r="A844" s="402">
        <v>4</v>
      </c>
      <c r="B844" s="250" t="s">
        <v>318</v>
      </c>
      <c r="C844" s="228" t="s">
        <v>313</v>
      </c>
      <c r="D844" s="232"/>
      <c r="E844" s="232"/>
      <c r="F844" s="232"/>
      <c r="G844" s="232"/>
      <c r="H844" s="232"/>
      <c r="I844" s="232"/>
      <c r="J844" s="232"/>
      <c r="K844" s="232"/>
      <c r="L844" s="232"/>
      <c r="M844" s="232"/>
      <c r="N844" s="232"/>
      <c r="O844" s="232"/>
      <c r="P844" s="232"/>
      <c r="Q844" s="564"/>
      <c r="R844" s="564"/>
      <c r="S844" s="564"/>
      <c r="T844" s="564"/>
      <c r="U844" s="228"/>
      <c r="V844" s="232"/>
      <c r="W844" s="232"/>
      <c r="X844" s="232"/>
      <c r="Y844" s="232"/>
      <c r="Z844" s="232"/>
      <c r="AA844" s="232"/>
      <c r="AB844" s="232"/>
      <c r="AC844" s="232"/>
      <c r="AD844" s="232"/>
      <c r="AE844" s="232"/>
      <c r="AF844" s="232"/>
      <c r="AG844" s="232"/>
      <c r="AH844" s="232"/>
      <c r="AI844" s="232"/>
      <c r="AJ844" s="322"/>
      <c r="AK844" s="322"/>
      <c r="AL844" s="322"/>
      <c r="AM844" s="322"/>
      <c r="AN844" s="322"/>
      <c r="AO844" s="322"/>
      <c r="AP844" s="322"/>
      <c r="AQ844" s="317"/>
      <c r="AR844" s="317"/>
      <c r="AS844" s="317"/>
      <c r="AT844" s="317"/>
      <c r="AU844" s="317"/>
      <c r="AV844" s="317"/>
      <c r="AW844" s="317"/>
      <c r="AX844" s="233">
        <f>SUM(AJ844:AW844)</f>
        <v>0</v>
      </c>
    </row>
    <row r="845" spans="1:50" hidden="1" outlineLevel="1">
      <c r="A845" s="402"/>
      <c r="B845" s="231" t="s">
        <v>509</v>
      </c>
      <c r="C845" s="228" t="s">
        <v>315</v>
      </c>
      <c r="D845" s="232"/>
      <c r="E845" s="232"/>
      <c r="F845" s="232"/>
      <c r="G845" s="232"/>
      <c r="H845" s="232"/>
      <c r="I845" s="232"/>
      <c r="J845" s="232"/>
      <c r="K845" s="232"/>
      <c r="L845" s="232"/>
      <c r="M845" s="232"/>
      <c r="N845" s="232"/>
      <c r="O845" s="232"/>
      <c r="P845" s="232"/>
      <c r="Q845" s="564"/>
      <c r="R845" s="564"/>
      <c r="S845" s="564"/>
      <c r="T845" s="564"/>
      <c r="U845" s="357"/>
      <c r="V845" s="232"/>
      <c r="W845" s="232"/>
      <c r="X845" s="232"/>
      <c r="Y845" s="232"/>
      <c r="Z845" s="232"/>
      <c r="AA845" s="232"/>
      <c r="AB845" s="232"/>
      <c r="AC845" s="232"/>
      <c r="AD845" s="232"/>
      <c r="AE845" s="232"/>
      <c r="AF845" s="232"/>
      <c r="AG845" s="232"/>
      <c r="AH845" s="232"/>
      <c r="AI845" s="232"/>
      <c r="AJ845" s="318">
        <f>AJ844</f>
        <v>0</v>
      </c>
      <c r="AK845" s="318">
        <f t="shared" ref="AK845" si="1413">AK844</f>
        <v>0</v>
      </c>
      <c r="AL845" s="318">
        <f t="shared" ref="AL845" si="1414">AL844</f>
        <v>0</v>
      </c>
      <c r="AM845" s="318">
        <f t="shared" ref="AM845" si="1415">AM844</f>
        <v>0</v>
      </c>
      <c r="AN845" s="318">
        <f t="shared" ref="AN845" si="1416">AN844</f>
        <v>0</v>
      </c>
      <c r="AO845" s="318">
        <f t="shared" ref="AO845" si="1417">AO844</f>
        <v>0</v>
      </c>
      <c r="AP845" s="318">
        <f t="shared" ref="AP845" si="1418">AP844</f>
        <v>0</v>
      </c>
      <c r="AQ845" s="318">
        <f t="shared" ref="AQ845" si="1419">AQ844</f>
        <v>0</v>
      </c>
      <c r="AR845" s="318">
        <f t="shared" ref="AR845" si="1420">AR844</f>
        <v>0</v>
      </c>
      <c r="AS845" s="318">
        <f t="shared" ref="AS845" si="1421">AS844</f>
        <v>0</v>
      </c>
      <c r="AT845" s="318">
        <f t="shared" ref="AT845" si="1422">AT844</f>
        <v>0</v>
      </c>
      <c r="AU845" s="318">
        <f t="shared" ref="AU845" si="1423">AU844</f>
        <v>0</v>
      </c>
      <c r="AV845" s="318">
        <f t="shared" ref="AV845" si="1424">AV844</f>
        <v>0</v>
      </c>
      <c r="AW845" s="318">
        <f t="shared" ref="AW845" si="1425">AW844</f>
        <v>0</v>
      </c>
      <c r="AX845" s="234"/>
    </row>
    <row r="846" spans="1:50" hidden="1" outlineLevel="1">
      <c r="A846" s="402"/>
      <c r="B846" s="231"/>
      <c r="C846" s="242"/>
      <c r="D846" s="241"/>
      <c r="E846" s="241"/>
      <c r="F846" s="241"/>
      <c r="G846" s="241"/>
      <c r="H846" s="241"/>
      <c r="I846" s="241"/>
      <c r="J846" s="241"/>
      <c r="K846" s="241"/>
      <c r="L846" s="241"/>
      <c r="M846" s="241"/>
      <c r="N846" s="241"/>
      <c r="O846" s="241"/>
      <c r="P846" s="241"/>
      <c r="Q846" s="241"/>
      <c r="R846" s="241"/>
      <c r="S846" s="241"/>
      <c r="T846" s="241"/>
      <c r="U846" s="228"/>
      <c r="V846" s="241"/>
      <c r="W846" s="241"/>
      <c r="X846" s="241"/>
      <c r="Y846" s="241"/>
      <c r="Z846" s="241"/>
      <c r="AA846" s="241"/>
      <c r="AB846" s="241"/>
      <c r="AC846" s="241"/>
      <c r="AD846" s="241"/>
      <c r="AE846" s="241"/>
      <c r="AF846" s="241"/>
      <c r="AG846" s="241"/>
      <c r="AH846" s="241"/>
      <c r="AI846" s="241"/>
      <c r="AJ846" s="319"/>
      <c r="AK846" s="319"/>
      <c r="AL846" s="319"/>
      <c r="AM846" s="319"/>
      <c r="AN846" s="319"/>
      <c r="AO846" s="319"/>
      <c r="AP846" s="319"/>
      <c r="AQ846" s="319"/>
      <c r="AR846" s="319"/>
      <c r="AS846" s="319"/>
      <c r="AT846" s="319"/>
      <c r="AU846" s="319"/>
      <c r="AV846" s="319"/>
      <c r="AW846" s="319"/>
      <c r="AX846" s="243"/>
    </row>
    <row r="847" spans="1:50" ht="15.75" hidden="1" customHeight="1" outlineLevel="1">
      <c r="A847" s="402">
        <v>5</v>
      </c>
      <c r="B847" s="335" t="s">
        <v>319</v>
      </c>
      <c r="C847" s="228" t="s">
        <v>313</v>
      </c>
      <c r="D847" s="232"/>
      <c r="E847" s="232"/>
      <c r="F847" s="232"/>
      <c r="G847" s="232"/>
      <c r="H847" s="232"/>
      <c r="I847" s="232"/>
      <c r="J847" s="232"/>
      <c r="K847" s="232"/>
      <c r="L847" s="232"/>
      <c r="M847" s="232"/>
      <c r="N847" s="232"/>
      <c r="O847" s="232"/>
      <c r="P847" s="232"/>
      <c r="Q847" s="564"/>
      <c r="R847" s="564"/>
      <c r="S847" s="564"/>
      <c r="T847" s="564"/>
      <c r="U847" s="228"/>
      <c r="V847" s="232"/>
      <c r="W847" s="232"/>
      <c r="X847" s="232"/>
      <c r="Y847" s="232"/>
      <c r="Z847" s="232"/>
      <c r="AA847" s="232"/>
      <c r="AB847" s="232"/>
      <c r="AC847" s="232"/>
      <c r="AD847" s="232"/>
      <c r="AE847" s="232"/>
      <c r="AF847" s="232"/>
      <c r="AG847" s="232"/>
      <c r="AH847" s="232"/>
      <c r="AI847" s="232"/>
      <c r="AJ847" s="322"/>
      <c r="AK847" s="322"/>
      <c r="AL847" s="322"/>
      <c r="AM847" s="322"/>
      <c r="AN847" s="322"/>
      <c r="AO847" s="322"/>
      <c r="AP847" s="322"/>
      <c r="AQ847" s="317"/>
      <c r="AR847" s="317"/>
      <c r="AS847" s="317"/>
      <c r="AT847" s="317"/>
      <c r="AU847" s="317"/>
      <c r="AV847" s="317"/>
      <c r="AW847" s="317"/>
      <c r="AX847" s="233">
        <f>SUM(AJ847:AW847)</f>
        <v>0</v>
      </c>
    </row>
    <row r="848" spans="1:50" ht="20.25" hidden="1" customHeight="1" outlineLevel="1">
      <c r="A848" s="402"/>
      <c r="B848" s="231" t="s">
        <v>509</v>
      </c>
      <c r="C848" s="228" t="s">
        <v>315</v>
      </c>
      <c r="D848" s="232"/>
      <c r="E848" s="232"/>
      <c r="F848" s="232"/>
      <c r="G848" s="232"/>
      <c r="H848" s="232"/>
      <c r="I848" s="232"/>
      <c r="J848" s="232"/>
      <c r="K848" s="232"/>
      <c r="L848" s="232"/>
      <c r="M848" s="232"/>
      <c r="N848" s="232"/>
      <c r="O848" s="232"/>
      <c r="P848" s="232"/>
      <c r="Q848" s="564"/>
      <c r="R848" s="564"/>
      <c r="S848" s="564"/>
      <c r="T848" s="564"/>
      <c r="U848" s="357"/>
      <c r="V848" s="232"/>
      <c r="W848" s="232"/>
      <c r="X848" s="232"/>
      <c r="Y848" s="232"/>
      <c r="Z848" s="232"/>
      <c r="AA848" s="232"/>
      <c r="AB848" s="232"/>
      <c r="AC848" s="232"/>
      <c r="AD848" s="232"/>
      <c r="AE848" s="232"/>
      <c r="AF848" s="232"/>
      <c r="AG848" s="232"/>
      <c r="AH848" s="232"/>
      <c r="AI848" s="232"/>
      <c r="AJ848" s="318">
        <f>AJ847</f>
        <v>0</v>
      </c>
      <c r="AK848" s="318">
        <f t="shared" ref="AK848" si="1426">AK847</f>
        <v>0</v>
      </c>
      <c r="AL848" s="318">
        <f t="shared" ref="AL848" si="1427">AL847</f>
        <v>0</v>
      </c>
      <c r="AM848" s="318">
        <f t="shared" ref="AM848" si="1428">AM847</f>
        <v>0</v>
      </c>
      <c r="AN848" s="318">
        <f t="shared" ref="AN848" si="1429">AN847</f>
        <v>0</v>
      </c>
      <c r="AO848" s="318">
        <f t="shared" ref="AO848" si="1430">AO847</f>
        <v>0</v>
      </c>
      <c r="AP848" s="318">
        <f t="shared" ref="AP848" si="1431">AP847</f>
        <v>0</v>
      </c>
      <c r="AQ848" s="318">
        <f t="shared" ref="AQ848" si="1432">AQ847</f>
        <v>0</v>
      </c>
      <c r="AR848" s="318">
        <f t="shared" ref="AR848" si="1433">AR847</f>
        <v>0</v>
      </c>
      <c r="AS848" s="318">
        <f t="shared" ref="AS848" si="1434">AS847</f>
        <v>0</v>
      </c>
      <c r="AT848" s="318">
        <f t="shared" ref="AT848" si="1435">AT847</f>
        <v>0</v>
      </c>
      <c r="AU848" s="318">
        <f t="shared" ref="AU848" si="1436">AU847</f>
        <v>0</v>
      </c>
      <c r="AV848" s="318">
        <f t="shared" ref="AV848" si="1437">AV847</f>
        <v>0</v>
      </c>
      <c r="AW848" s="318">
        <f t="shared" ref="AW848" si="1438">AW847</f>
        <v>0</v>
      </c>
      <c r="AX848" s="234"/>
    </row>
    <row r="849" spans="1:50" hidden="1" outlineLevel="1">
      <c r="A849" s="402"/>
      <c r="B849" s="231"/>
      <c r="C849" s="228"/>
      <c r="D849" s="228"/>
      <c r="E849" s="228"/>
      <c r="F849" s="228"/>
      <c r="G849" s="228"/>
      <c r="H849" s="228"/>
      <c r="I849" s="228"/>
      <c r="J849" s="228"/>
      <c r="K849" s="228"/>
      <c r="L849" s="228"/>
      <c r="M849" s="228"/>
      <c r="N849" s="228"/>
      <c r="O849" s="228"/>
      <c r="P849" s="228"/>
      <c r="Q849" s="228"/>
      <c r="R849" s="228"/>
      <c r="S849" s="228"/>
      <c r="T849" s="228"/>
      <c r="U849" s="228"/>
      <c r="V849" s="228"/>
      <c r="W849" s="228"/>
      <c r="X849" s="228"/>
      <c r="Y849" s="228"/>
      <c r="Z849" s="228"/>
      <c r="AA849" s="228"/>
      <c r="AB849" s="228"/>
      <c r="AC849" s="228"/>
      <c r="AD849" s="228"/>
      <c r="AE849" s="228"/>
      <c r="AF849" s="228"/>
      <c r="AG849" s="228"/>
      <c r="AH849" s="228"/>
      <c r="AI849" s="228"/>
      <c r="AJ849" s="329"/>
      <c r="AK849" s="330"/>
      <c r="AL849" s="330"/>
      <c r="AM849" s="330"/>
      <c r="AN849" s="330"/>
      <c r="AO849" s="330"/>
      <c r="AP849" s="330"/>
      <c r="AQ849" s="330"/>
      <c r="AR849" s="330"/>
      <c r="AS849" s="330"/>
      <c r="AT849" s="330"/>
      <c r="AU849" s="330"/>
      <c r="AV849" s="330"/>
      <c r="AW849" s="330"/>
      <c r="AX849" s="234"/>
    </row>
    <row r="850" spans="1:50" ht="15.75" hidden="1" outlineLevel="1">
      <c r="A850" s="402"/>
      <c r="B850" s="255" t="s">
        <v>320</v>
      </c>
      <c r="C850" s="226"/>
      <c r="D850" s="226"/>
      <c r="E850" s="226"/>
      <c r="F850" s="226"/>
      <c r="G850" s="226"/>
      <c r="H850" s="226"/>
      <c r="I850" s="226"/>
      <c r="J850" s="226"/>
      <c r="K850" s="226"/>
      <c r="L850" s="226"/>
      <c r="M850" s="226"/>
      <c r="N850" s="226"/>
      <c r="O850" s="226"/>
      <c r="P850" s="226"/>
      <c r="Q850" s="226"/>
      <c r="R850" s="226"/>
      <c r="S850" s="226"/>
      <c r="T850" s="226"/>
      <c r="U850" s="227"/>
      <c r="V850" s="226"/>
      <c r="W850" s="226"/>
      <c r="X850" s="226"/>
      <c r="Y850" s="226"/>
      <c r="Z850" s="226"/>
      <c r="AA850" s="226"/>
      <c r="AB850" s="226"/>
      <c r="AC850" s="226"/>
      <c r="AD850" s="226"/>
      <c r="AE850" s="226"/>
      <c r="AF850" s="226"/>
      <c r="AG850" s="226"/>
      <c r="AH850" s="226"/>
      <c r="AI850" s="226"/>
      <c r="AJ850" s="321"/>
      <c r="AK850" s="321"/>
      <c r="AL850" s="321"/>
      <c r="AM850" s="321"/>
      <c r="AN850" s="321"/>
      <c r="AO850" s="321"/>
      <c r="AP850" s="321"/>
      <c r="AQ850" s="321"/>
      <c r="AR850" s="321"/>
      <c r="AS850" s="321"/>
      <c r="AT850" s="321"/>
      <c r="AU850" s="321"/>
      <c r="AV850" s="321"/>
      <c r="AW850" s="321"/>
      <c r="AX850" s="229"/>
    </row>
    <row r="851" spans="1:50" hidden="1" outlineLevel="1">
      <c r="A851" s="402">
        <v>6</v>
      </c>
      <c r="B851" s="335" t="s">
        <v>321</v>
      </c>
      <c r="C851" s="228" t="s">
        <v>313</v>
      </c>
      <c r="D851" s="232"/>
      <c r="E851" s="232"/>
      <c r="F851" s="232"/>
      <c r="G851" s="232"/>
      <c r="H851" s="232"/>
      <c r="I851" s="232"/>
      <c r="J851" s="232"/>
      <c r="K851" s="232"/>
      <c r="L851" s="232"/>
      <c r="M851" s="232"/>
      <c r="N851" s="232"/>
      <c r="O851" s="232"/>
      <c r="P851" s="232"/>
      <c r="Q851" s="232"/>
      <c r="R851" s="232"/>
      <c r="S851" s="232"/>
      <c r="T851" s="232"/>
      <c r="U851" s="232">
        <v>12</v>
      </c>
      <c r="V851" s="232"/>
      <c r="W851" s="232"/>
      <c r="X851" s="232"/>
      <c r="Y851" s="232"/>
      <c r="Z851" s="232"/>
      <c r="AA851" s="232"/>
      <c r="AB851" s="232"/>
      <c r="AC851" s="232"/>
      <c r="AD851" s="232"/>
      <c r="AE851" s="232"/>
      <c r="AF851" s="232"/>
      <c r="AG851" s="232"/>
      <c r="AH851" s="232"/>
      <c r="AI851" s="232"/>
      <c r="AJ851" s="322"/>
      <c r="AK851" s="322"/>
      <c r="AL851" s="322"/>
      <c r="AM851" s="322"/>
      <c r="AN851" s="322"/>
      <c r="AO851" s="322"/>
      <c r="AP851" s="322"/>
      <c r="AQ851" s="322"/>
      <c r="AR851" s="322"/>
      <c r="AS851" s="322"/>
      <c r="AT851" s="322"/>
      <c r="AU851" s="322"/>
      <c r="AV851" s="322"/>
      <c r="AW851" s="322"/>
      <c r="AX851" s="233">
        <f>SUM(AJ851:AW851)</f>
        <v>0</v>
      </c>
    </row>
    <row r="852" spans="1:50" hidden="1" outlineLevel="1">
      <c r="A852" s="402"/>
      <c r="B852" s="231" t="s">
        <v>509</v>
      </c>
      <c r="C852" s="228" t="s">
        <v>315</v>
      </c>
      <c r="D852" s="232"/>
      <c r="E852" s="232"/>
      <c r="F852" s="232"/>
      <c r="G852" s="232"/>
      <c r="H852" s="232"/>
      <c r="I852" s="232"/>
      <c r="J852" s="232"/>
      <c r="K852" s="232"/>
      <c r="L852" s="232"/>
      <c r="M852" s="232"/>
      <c r="N852" s="232"/>
      <c r="O852" s="232"/>
      <c r="P852" s="232"/>
      <c r="Q852" s="232"/>
      <c r="R852" s="232"/>
      <c r="S852" s="232"/>
      <c r="T852" s="232"/>
      <c r="U852" s="232">
        <f>U851</f>
        <v>12</v>
      </c>
      <c r="V852" s="232"/>
      <c r="W852" s="232"/>
      <c r="X852" s="232"/>
      <c r="Y852" s="232"/>
      <c r="Z852" s="232"/>
      <c r="AA852" s="232"/>
      <c r="AB852" s="232"/>
      <c r="AC852" s="232"/>
      <c r="AD852" s="232"/>
      <c r="AE852" s="232"/>
      <c r="AF852" s="232"/>
      <c r="AG852" s="232"/>
      <c r="AH852" s="232"/>
      <c r="AI852" s="232"/>
      <c r="AJ852" s="318">
        <f>AJ851</f>
        <v>0</v>
      </c>
      <c r="AK852" s="318">
        <f t="shared" ref="AK852" si="1439">AK851</f>
        <v>0</v>
      </c>
      <c r="AL852" s="318">
        <f t="shared" ref="AL852" si="1440">AL851</f>
        <v>0</v>
      </c>
      <c r="AM852" s="318">
        <f t="shared" ref="AM852" si="1441">AM851</f>
        <v>0</v>
      </c>
      <c r="AN852" s="318">
        <f t="shared" ref="AN852" si="1442">AN851</f>
        <v>0</v>
      </c>
      <c r="AO852" s="318">
        <f t="shared" ref="AO852" si="1443">AO851</f>
        <v>0</v>
      </c>
      <c r="AP852" s="318">
        <f t="shared" ref="AP852" si="1444">AP851</f>
        <v>0</v>
      </c>
      <c r="AQ852" s="318">
        <f t="shared" ref="AQ852" si="1445">AQ851</f>
        <v>0</v>
      </c>
      <c r="AR852" s="318">
        <f t="shared" ref="AR852" si="1446">AR851</f>
        <v>0</v>
      </c>
      <c r="AS852" s="318">
        <f t="shared" ref="AS852" si="1447">AS851</f>
        <v>0</v>
      </c>
      <c r="AT852" s="318">
        <f t="shared" ref="AT852" si="1448">AT851</f>
        <v>0</v>
      </c>
      <c r="AU852" s="318">
        <f t="shared" ref="AU852" si="1449">AU851</f>
        <v>0</v>
      </c>
      <c r="AV852" s="318">
        <f t="shared" ref="AV852" si="1450">AV851</f>
        <v>0</v>
      </c>
      <c r="AW852" s="318">
        <f t="shared" ref="AW852" si="1451">AW851</f>
        <v>0</v>
      </c>
      <c r="AX852" s="247"/>
    </row>
    <row r="853" spans="1:50" hidden="1" outlineLevel="1">
      <c r="A853" s="402"/>
      <c r="B853" s="246"/>
      <c r="C853" s="248"/>
      <c r="D853" s="228"/>
      <c r="E853" s="228"/>
      <c r="F853" s="228"/>
      <c r="G853" s="228"/>
      <c r="H853" s="228"/>
      <c r="I853" s="228"/>
      <c r="J853" s="228"/>
      <c r="K853" s="228"/>
      <c r="L853" s="228"/>
      <c r="M853" s="228"/>
      <c r="N853" s="228"/>
      <c r="O853" s="228"/>
      <c r="P853" s="228"/>
      <c r="Q853" s="228"/>
      <c r="R853" s="228"/>
      <c r="S853" s="228"/>
      <c r="T853" s="228"/>
      <c r="U853" s="228"/>
      <c r="V853" s="228"/>
      <c r="W853" s="228"/>
      <c r="X853" s="228"/>
      <c r="Y853" s="228"/>
      <c r="Z853" s="228"/>
      <c r="AA853" s="228"/>
      <c r="AB853" s="228"/>
      <c r="AC853" s="228"/>
      <c r="AD853" s="228"/>
      <c r="AE853" s="228"/>
      <c r="AF853" s="228"/>
      <c r="AG853" s="228"/>
      <c r="AH853" s="228"/>
      <c r="AI853" s="228"/>
      <c r="AJ853" s="323"/>
      <c r="AK853" s="323"/>
      <c r="AL853" s="323"/>
      <c r="AM853" s="323"/>
      <c r="AN853" s="323"/>
      <c r="AO853" s="323"/>
      <c r="AP853" s="323"/>
      <c r="AQ853" s="323"/>
      <c r="AR853" s="323"/>
      <c r="AS853" s="323"/>
      <c r="AT853" s="323"/>
      <c r="AU853" s="323"/>
      <c r="AV853" s="323"/>
      <c r="AW853" s="323"/>
      <c r="AX853" s="249"/>
    </row>
    <row r="854" spans="1:50" ht="30" hidden="1" outlineLevel="1">
      <c r="A854" s="402">
        <v>7</v>
      </c>
      <c r="B854" s="335" t="s">
        <v>394</v>
      </c>
      <c r="C854" s="228" t="s">
        <v>313</v>
      </c>
      <c r="D854" s="232"/>
      <c r="E854" s="232"/>
      <c r="F854" s="232"/>
      <c r="G854" s="232"/>
      <c r="H854" s="232"/>
      <c r="I854" s="232"/>
      <c r="J854" s="232"/>
      <c r="K854" s="232"/>
      <c r="L854" s="232"/>
      <c r="M854" s="232"/>
      <c r="N854" s="232"/>
      <c r="O854" s="232"/>
      <c r="P854" s="232"/>
      <c r="Q854" s="232"/>
      <c r="R854" s="232"/>
      <c r="S854" s="232"/>
      <c r="T854" s="232"/>
      <c r="U854" s="232">
        <v>12</v>
      </c>
      <c r="V854" s="232"/>
      <c r="W854" s="232"/>
      <c r="X854" s="232"/>
      <c r="Y854" s="232"/>
      <c r="Z854" s="232"/>
      <c r="AA854" s="232"/>
      <c r="AB854" s="232"/>
      <c r="AC854" s="232"/>
      <c r="AD854" s="232"/>
      <c r="AE854" s="232"/>
      <c r="AF854" s="232"/>
      <c r="AG854" s="232"/>
      <c r="AH854" s="232"/>
      <c r="AI854" s="232"/>
      <c r="AJ854" s="322"/>
      <c r="AK854" s="322"/>
      <c r="AL854" s="322"/>
      <c r="AM854" s="322"/>
      <c r="AN854" s="322"/>
      <c r="AO854" s="322"/>
      <c r="AP854" s="322"/>
      <c r="AQ854" s="322"/>
      <c r="AR854" s="322"/>
      <c r="AS854" s="322"/>
      <c r="AT854" s="322"/>
      <c r="AU854" s="322"/>
      <c r="AV854" s="322"/>
      <c r="AW854" s="322"/>
      <c r="AX854" s="233">
        <f>SUM(AJ854:AW854)</f>
        <v>0</v>
      </c>
    </row>
    <row r="855" spans="1:50" hidden="1" outlineLevel="1">
      <c r="A855" s="402"/>
      <c r="B855" s="231" t="s">
        <v>509</v>
      </c>
      <c r="C855" s="228" t="s">
        <v>315</v>
      </c>
      <c r="D855" s="232"/>
      <c r="E855" s="232"/>
      <c r="F855" s="232"/>
      <c r="G855" s="232"/>
      <c r="H855" s="232"/>
      <c r="I855" s="232"/>
      <c r="J855" s="232"/>
      <c r="K855" s="232"/>
      <c r="L855" s="232"/>
      <c r="M855" s="232"/>
      <c r="N855" s="232"/>
      <c r="O855" s="232"/>
      <c r="P855" s="232"/>
      <c r="Q855" s="232"/>
      <c r="R855" s="232"/>
      <c r="S855" s="232"/>
      <c r="T855" s="232"/>
      <c r="U855" s="232">
        <f>U854</f>
        <v>12</v>
      </c>
      <c r="V855" s="232"/>
      <c r="W855" s="232"/>
      <c r="X855" s="232"/>
      <c r="Y855" s="232"/>
      <c r="Z855" s="232"/>
      <c r="AA855" s="232"/>
      <c r="AB855" s="232"/>
      <c r="AC855" s="232"/>
      <c r="AD855" s="232"/>
      <c r="AE855" s="232"/>
      <c r="AF855" s="232"/>
      <c r="AG855" s="232"/>
      <c r="AH855" s="232"/>
      <c r="AI855" s="232"/>
      <c r="AJ855" s="318">
        <f>AJ854</f>
        <v>0</v>
      </c>
      <c r="AK855" s="318">
        <f t="shared" ref="AK855" si="1452">AK854</f>
        <v>0</v>
      </c>
      <c r="AL855" s="318">
        <f t="shared" ref="AL855" si="1453">AL854</f>
        <v>0</v>
      </c>
      <c r="AM855" s="318">
        <f t="shared" ref="AM855" si="1454">AM854</f>
        <v>0</v>
      </c>
      <c r="AN855" s="318">
        <f t="shared" ref="AN855" si="1455">AN854</f>
        <v>0</v>
      </c>
      <c r="AO855" s="318">
        <f t="shared" ref="AO855" si="1456">AO854</f>
        <v>0</v>
      </c>
      <c r="AP855" s="318">
        <f t="shared" ref="AP855" si="1457">AP854</f>
        <v>0</v>
      </c>
      <c r="AQ855" s="318">
        <f t="shared" ref="AQ855" si="1458">AQ854</f>
        <v>0</v>
      </c>
      <c r="AR855" s="318">
        <f t="shared" ref="AR855" si="1459">AR854</f>
        <v>0</v>
      </c>
      <c r="AS855" s="318">
        <f t="shared" ref="AS855" si="1460">AS854</f>
        <v>0</v>
      </c>
      <c r="AT855" s="318">
        <f t="shared" ref="AT855" si="1461">AT854</f>
        <v>0</v>
      </c>
      <c r="AU855" s="318">
        <f t="shared" ref="AU855" si="1462">AU854</f>
        <v>0</v>
      </c>
      <c r="AV855" s="318">
        <f t="shared" ref="AV855" si="1463">AV854</f>
        <v>0</v>
      </c>
      <c r="AW855" s="318">
        <f t="shared" ref="AW855" si="1464">AW854</f>
        <v>0</v>
      </c>
      <c r="AX855" s="247"/>
    </row>
    <row r="856" spans="1:50" hidden="1" outlineLevel="1">
      <c r="A856" s="402"/>
      <c r="B856" s="250"/>
      <c r="C856" s="248"/>
      <c r="D856" s="228"/>
      <c r="E856" s="228"/>
      <c r="F856" s="228"/>
      <c r="G856" s="228"/>
      <c r="H856" s="228"/>
      <c r="I856" s="228"/>
      <c r="J856" s="228"/>
      <c r="K856" s="228"/>
      <c r="L856" s="228"/>
      <c r="M856" s="228"/>
      <c r="N856" s="228"/>
      <c r="O856" s="228"/>
      <c r="P856" s="228"/>
      <c r="Q856" s="228"/>
      <c r="R856" s="228"/>
      <c r="S856" s="228"/>
      <c r="T856" s="228"/>
      <c r="U856" s="228"/>
      <c r="V856" s="228"/>
      <c r="W856" s="228"/>
      <c r="X856" s="228"/>
      <c r="Y856" s="228"/>
      <c r="Z856" s="228"/>
      <c r="AA856" s="228"/>
      <c r="AB856" s="228"/>
      <c r="AC856" s="228"/>
      <c r="AD856" s="228"/>
      <c r="AE856" s="228"/>
      <c r="AF856" s="228"/>
      <c r="AG856" s="228"/>
      <c r="AH856" s="228"/>
      <c r="AI856" s="228"/>
      <c r="AJ856" s="323"/>
      <c r="AK856" s="324"/>
      <c r="AL856" s="323"/>
      <c r="AM856" s="323"/>
      <c r="AN856" s="323"/>
      <c r="AO856" s="323"/>
      <c r="AP856" s="323"/>
      <c r="AQ856" s="323"/>
      <c r="AR856" s="323"/>
      <c r="AS856" s="323"/>
      <c r="AT856" s="323"/>
      <c r="AU856" s="323"/>
      <c r="AV856" s="323"/>
      <c r="AW856" s="323"/>
      <c r="AX856" s="249"/>
    </row>
    <row r="857" spans="1:50" hidden="1" outlineLevel="1">
      <c r="A857" s="402">
        <v>8</v>
      </c>
      <c r="B857" s="335" t="s">
        <v>325</v>
      </c>
      <c r="C857" s="228" t="s">
        <v>313</v>
      </c>
      <c r="D857" s="232"/>
      <c r="E857" s="232"/>
      <c r="F857" s="232"/>
      <c r="G857" s="232"/>
      <c r="H857" s="232"/>
      <c r="I857" s="232"/>
      <c r="J857" s="232"/>
      <c r="K857" s="232"/>
      <c r="L857" s="232"/>
      <c r="M857" s="232"/>
      <c r="N857" s="232"/>
      <c r="O857" s="232"/>
      <c r="P857" s="232"/>
      <c r="Q857" s="232"/>
      <c r="R857" s="232"/>
      <c r="S857" s="232"/>
      <c r="T857" s="232"/>
      <c r="U857" s="232">
        <v>12</v>
      </c>
      <c r="V857" s="232"/>
      <c r="W857" s="232"/>
      <c r="X857" s="232"/>
      <c r="Y857" s="232"/>
      <c r="Z857" s="232"/>
      <c r="AA857" s="232"/>
      <c r="AB857" s="232"/>
      <c r="AC857" s="232"/>
      <c r="AD857" s="232"/>
      <c r="AE857" s="232"/>
      <c r="AF857" s="232"/>
      <c r="AG857" s="232"/>
      <c r="AH857" s="232"/>
      <c r="AI857" s="232"/>
      <c r="AJ857" s="322"/>
      <c r="AK857" s="322"/>
      <c r="AL857" s="322"/>
      <c r="AM857" s="322"/>
      <c r="AN857" s="322"/>
      <c r="AO857" s="322"/>
      <c r="AP857" s="322"/>
      <c r="AQ857" s="322"/>
      <c r="AR857" s="322"/>
      <c r="AS857" s="322"/>
      <c r="AT857" s="322"/>
      <c r="AU857" s="322"/>
      <c r="AV857" s="322"/>
      <c r="AW857" s="322"/>
      <c r="AX857" s="233">
        <f>SUM(AJ857:AW857)</f>
        <v>0</v>
      </c>
    </row>
    <row r="858" spans="1:50" hidden="1" outlineLevel="1">
      <c r="A858" s="402"/>
      <c r="B858" s="231" t="s">
        <v>509</v>
      </c>
      <c r="C858" s="228" t="s">
        <v>315</v>
      </c>
      <c r="D858" s="232"/>
      <c r="E858" s="232"/>
      <c r="F858" s="232"/>
      <c r="G858" s="232"/>
      <c r="H858" s="232"/>
      <c r="I858" s="232"/>
      <c r="J858" s="232"/>
      <c r="K858" s="232"/>
      <c r="L858" s="232"/>
      <c r="M858" s="232"/>
      <c r="N858" s="232"/>
      <c r="O858" s="232"/>
      <c r="P858" s="232"/>
      <c r="Q858" s="232"/>
      <c r="R858" s="232"/>
      <c r="S858" s="232"/>
      <c r="T858" s="232"/>
      <c r="U858" s="232">
        <f>U857</f>
        <v>12</v>
      </c>
      <c r="V858" s="232"/>
      <c r="W858" s="232"/>
      <c r="X858" s="232"/>
      <c r="Y858" s="232"/>
      <c r="Z858" s="232"/>
      <c r="AA858" s="232"/>
      <c r="AB858" s="232"/>
      <c r="AC858" s="232"/>
      <c r="AD858" s="232"/>
      <c r="AE858" s="232"/>
      <c r="AF858" s="232"/>
      <c r="AG858" s="232"/>
      <c r="AH858" s="232"/>
      <c r="AI858" s="232"/>
      <c r="AJ858" s="318">
        <f>AJ857</f>
        <v>0</v>
      </c>
      <c r="AK858" s="318">
        <f t="shared" ref="AK858" si="1465">AK857</f>
        <v>0</v>
      </c>
      <c r="AL858" s="318">
        <f t="shared" ref="AL858" si="1466">AL857</f>
        <v>0</v>
      </c>
      <c r="AM858" s="318">
        <f t="shared" ref="AM858" si="1467">AM857</f>
        <v>0</v>
      </c>
      <c r="AN858" s="318">
        <f t="shared" ref="AN858" si="1468">AN857</f>
        <v>0</v>
      </c>
      <c r="AO858" s="318">
        <f t="shared" ref="AO858" si="1469">AO857</f>
        <v>0</v>
      </c>
      <c r="AP858" s="318">
        <f t="shared" ref="AP858" si="1470">AP857</f>
        <v>0</v>
      </c>
      <c r="AQ858" s="318">
        <f t="shared" ref="AQ858" si="1471">AQ857</f>
        <v>0</v>
      </c>
      <c r="AR858" s="318">
        <f t="shared" ref="AR858" si="1472">AR857</f>
        <v>0</v>
      </c>
      <c r="AS858" s="318">
        <f t="shared" ref="AS858" si="1473">AS857</f>
        <v>0</v>
      </c>
      <c r="AT858" s="318">
        <f t="shared" ref="AT858" si="1474">AT857</f>
        <v>0</v>
      </c>
      <c r="AU858" s="318">
        <f t="shared" ref="AU858" si="1475">AU857</f>
        <v>0</v>
      </c>
      <c r="AV858" s="318">
        <f t="shared" ref="AV858" si="1476">AV857</f>
        <v>0</v>
      </c>
      <c r="AW858" s="318">
        <f t="shared" ref="AW858" si="1477">AW857</f>
        <v>0</v>
      </c>
      <c r="AX858" s="247"/>
    </row>
    <row r="859" spans="1:50" hidden="1" outlineLevel="1">
      <c r="A859" s="402"/>
      <c r="B859" s="250"/>
      <c r="C859" s="248"/>
      <c r="D859" s="252"/>
      <c r="E859" s="252"/>
      <c r="F859" s="252"/>
      <c r="G859" s="252"/>
      <c r="H859" s="252"/>
      <c r="I859" s="252"/>
      <c r="J859" s="252"/>
      <c r="K859" s="252"/>
      <c r="L859" s="252"/>
      <c r="M859" s="252"/>
      <c r="N859" s="252"/>
      <c r="O859" s="252"/>
      <c r="P859" s="252"/>
      <c r="Q859" s="252"/>
      <c r="R859" s="252"/>
      <c r="S859" s="252"/>
      <c r="T859" s="252"/>
      <c r="U859" s="228"/>
      <c r="V859" s="252"/>
      <c r="W859" s="252"/>
      <c r="X859" s="252"/>
      <c r="Y859" s="252"/>
      <c r="Z859" s="252"/>
      <c r="AA859" s="252"/>
      <c r="AB859" s="252"/>
      <c r="AC859" s="252"/>
      <c r="AD859" s="252"/>
      <c r="AE859" s="252"/>
      <c r="AF859" s="252"/>
      <c r="AG859" s="252"/>
      <c r="AH859" s="252"/>
      <c r="AI859" s="252"/>
      <c r="AJ859" s="323"/>
      <c r="AK859" s="324"/>
      <c r="AL859" s="323"/>
      <c r="AM859" s="323"/>
      <c r="AN859" s="323"/>
      <c r="AO859" s="323"/>
      <c r="AP859" s="323"/>
      <c r="AQ859" s="323"/>
      <c r="AR859" s="323"/>
      <c r="AS859" s="323"/>
      <c r="AT859" s="323"/>
      <c r="AU859" s="323"/>
      <c r="AV859" s="323"/>
      <c r="AW859" s="323"/>
      <c r="AX859" s="249"/>
    </row>
    <row r="860" spans="1:50" hidden="1" outlineLevel="1">
      <c r="A860" s="402">
        <v>9</v>
      </c>
      <c r="B860" s="335" t="s">
        <v>326</v>
      </c>
      <c r="C860" s="228" t="s">
        <v>313</v>
      </c>
      <c r="D860" s="232"/>
      <c r="E860" s="232"/>
      <c r="F860" s="232"/>
      <c r="G860" s="232"/>
      <c r="H860" s="232"/>
      <c r="I860" s="232"/>
      <c r="J860" s="232"/>
      <c r="K860" s="232"/>
      <c r="L860" s="232"/>
      <c r="M860" s="232"/>
      <c r="N860" s="232"/>
      <c r="O860" s="232"/>
      <c r="P860" s="232"/>
      <c r="Q860" s="232"/>
      <c r="R860" s="232"/>
      <c r="S860" s="232"/>
      <c r="T860" s="232"/>
      <c r="U860" s="232">
        <v>12</v>
      </c>
      <c r="V860" s="232"/>
      <c r="W860" s="232"/>
      <c r="X860" s="232"/>
      <c r="Y860" s="232"/>
      <c r="Z860" s="232"/>
      <c r="AA860" s="232"/>
      <c r="AB860" s="232"/>
      <c r="AC860" s="232"/>
      <c r="AD860" s="232"/>
      <c r="AE860" s="232"/>
      <c r="AF860" s="232"/>
      <c r="AG860" s="232"/>
      <c r="AH860" s="232"/>
      <c r="AI860" s="232"/>
      <c r="AJ860" s="322"/>
      <c r="AK860" s="322"/>
      <c r="AL860" s="322"/>
      <c r="AM860" s="322"/>
      <c r="AN860" s="322"/>
      <c r="AO860" s="322"/>
      <c r="AP860" s="322"/>
      <c r="AQ860" s="322"/>
      <c r="AR860" s="322"/>
      <c r="AS860" s="322"/>
      <c r="AT860" s="322"/>
      <c r="AU860" s="322"/>
      <c r="AV860" s="322"/>
      <c r="AW860" s="322"/>
      <c r="AX860" s="233">
        <f>SUM(AJ860:AW860)</f>
        <v>0</v>
      </c>
    </row>
    <row r="861" spans="1:50" hidden="1" outlineLevel="1">
      <c r="A861" s="402"/>
      <c r="B861" s="231" t="s">
        <v>509</v>
      </c>
      <c r="C861" s="228" t="s">
        <v>315</v>
      </c>
      <c r="D861" s="232"/>
      <c r="E861" s="232"/>
      <c r="F861" s="232"/>
      <c r="G861" s="232"/>
      <c r="H861" s="232"/>
      <c r="I861" s="232"/>
      <c r="J861" s="232"/>
      <c r="K861" s="232"/>
      <c r="L861" s="232"/>
      <c r="M861" s="232"/>
      <c r="N861" s="232"/>
      <c r="O861" s="232"/>
      <c r="P861" s="232"/>
      <c r="Q861" s="232"/>
      <c r="R861" s="232"/>
      <c r="S861" s="232"/>
      <c r="T861" s="232"/>
      <c r="U861" s="232">
        <f>U860</f>
        <v>12</v>
      </c>
      <c r="V861" s="232"/>
      <c r="W861" s="232"/>
      <c r="X861" s="232"/>
      <c r="Y861" s="232"/>
      <c r="Z861" s="232"/>
      <c r="AA861" s="232"/>
      <c r="AB861" s="232"/>
      <c r="AC861" s="232"/>
      <c r="AD861" s="232"/>
      <c r="AE861" s="232"/>
      <c r="AF861" s="232"/>
      <c r="AG861" s="232"/>
      <c r="AH861" s="232"/>
      <c r="AI861" s="232"/>
      <c r="AJ861" s="318">
        <f>AJ860</f>
        <v>0</v>
      </c>
      <c r="AK861" s="318">
        <f t="shared" ref="AK861" si="1478">AK860</f>
        <v>0</v>
      </c>
      <c r="AL861" s="318">
        <f t="shared" ref="AL861" si="1479">AL860</f>
        <v>0</v>
      </c>
      <c r="AM861" s="318">
        <f t="shared" ref="AM861" si="1480">AM860</f>
        <v>0</v>
      </c>
      <c r="AN861" s="318">
        <f t="shared" ref="AN861" si="1481">AN860</f>
        <v>0</v>
      </c>
      <c r="AO861" s="318">
        <f t="shared" ref="AO861" si="1482">AO860</f>
        <v>0</v>
      </c>
      <c r="AP861" s="318">
        <f t="shared" ref="AP861" si="1483">AP860</f>
        <v>0</v>
      </c>
      <c r="AQ861" s="318">
        <f t="shared" ref="AQ861" si="1484">AQ860</f>
        <v>0</v>
      </c>
      <c r="AR861" s="318">
        <f t="shared" ref="AR861" si="1485">AR860</f>
        <v>0</v>
      </c>
      <c r="AS861" s="318">
        <f t="shared" ref="AS861" si="1486">AS860</f>
        <v>0</v>
      </c>
      <c r="AT861" s="318">
        <f t="shared" ref="AT861" si="1487">AT860</f>
        <v>0</v>
      </c>
      <c r="AU861" s="318">
        <f t="shared" ref="AU861" si="1488">AU860</f>
        <v>0</v>
      </c>
      <c r="AV861" s="318">
        <f t="shared" ref="AV861" si="1489">AV860</f>
        <v>0</v>
      </c>
      <c r="AW861" s="318">
        <f t="shared" ref="AW861" si="1490">AW860</f>
        <v>0</v>
      </c>
      <c r="AX861" s="247"/>
    </row>
    <row r="862" spans="1:50" hidden="1" outlineLevel="1">
      <c r="A862" s="402"/>
      <c r="B862" s="250"/>
      <c r="C862" s="248"/>
      <c r="D862" s="252"/>
      <c r="E862" s="252"/>
      <c r="F862" s="252"/>
      <c r="G862" s="252"/>
      <c r="H862" s="252"/>
      <c r="I862" s="252"/>
      <c r="J862" s="252"/>
      <c r="K862" s="252"/>
      <c r="L862" s="252"/>
      <c r="M862" s="252"/>
      <c r="N862" s="252"/>
      <c r="O862" s="252"/>
      <c r="P862" s="252"/>
      <c r="Q862" s="252"/>
      <c r="R862" s="252"/>
      <c r="S862" s="252"/>
      <c r="T862" s="252"/>
      <c r="U862" s="228"/>
      <c r="V862" s="252"/>
      <c r="W862" s="252"/>
      <c r="X862" s="252"/>
      <c r="Y862" s="252"/>
      <c r="Z862" s="252"/>
      <c r="AA862" s="252"/>
      <c r="AB862" s="252"/>
      <c r="AC862" s="252"/>
      <c r="AD862" s="252"/>
      <c r="AE862" s="252"/>
      <c r="AF862" s="252"/>
      <c r="AG862" s="252"/>
      <c r="AH862" s="252"/>
      <c r="AI862" s="252"/>
      <c r="AJ862" s="323"/>
      <c r="AK862" s="323"/>
      <c r="AL862" s="323"/>
      <c r="AM862" s="323"/>
      <c r="AN862" s="323"/>
      <c r="AO862" s="323"/>
      <c r="AP862" s="323"/>
      <c r="AQ862" s="323"/>
      <c r="AR862" s="323"/>
      <c r="AS862" s="323"/>
      <c r="AT862" s="323"/>
      <c r="AU862" s="323"/>
      <c r="AV862" s="323"/>
      <c r="AW862" s="323"/>
      <c r="AX862" s="249"/>
    </row>
    <row r="863" spans="1:50" hidden="1" outlineLevel="1">
      <c r="A863" s="402">
        <v>10</v>
      </c>
      <c r="B863" s="335" t="s">
        <v>327</v>
      </c>
      <c r="C863" s="228" t="s">
        <v>313</v>
      </c>
      <c r="D863" s="232"/>
      <c r="E863" s="232"/>
      <c r="F863" s="232"/>
      <c r="G863" s="232"/>
      <c r="H863" s="232"/>
      <c r="I863" s="232"/>
      <c r="J863" s="232"/>
      <c r="K863" s="232"/>
      <c r="L863" s="232"/>
      <c r="M863" s="232"/>
      <c r="N863" s="232"/>
      <c r="O863" s="232"/>
      <c r="P863" s="232"/>
      <c r="Q863" s="232"/>
      <c r="R863" s="232"/>
      <c r="S863" s="232"/>
      <c r="T863" s="232"/>
      <c r="U863" s="232">
        <v>3</v>
      </c>
      <c r="V863" s="232"/>
      <c r="W863" s="232"/>
      <c r="X863" s="232"/>
      <c r="Y863" s="232"/>
      <c r="Z863" s="232"/>
      <c r="AA863" s="232"/>
      <c r="AB863" s="232"/>
      <c r="AC863" s="232"/>
      <c r="AD863" s="232"/>
      <c r="AE863" s="232"/>
      <c r="AF863" s="232"/>
      <c r="AG863" s="232"/>
      <c r="AH863" s="232"/>
      <c r="AI863" s="232"/>
      <c r="AJ863" s="322"/>
      <c r="AK863" s="322"/>
      <c r="AL863" s="322"/>
      <c r="AM863" s="322"/>
      <c r="AN863" s="322"/>
      <c r="AO863" s="322"/>
      <c r="AP863" s="322"/>
      <c r="AQ863" s="322"/>
      <c r="AR863" s="322"/>
      <c r="AS863" s="322"/>
      <c r="AT863" s="322"/>
      <c r="AU863" s="322"/>
      <c r="AV863" s="322"/>
      <c r="AW863" s="322"/>
      <c r="AX863" s="233">
        <f>SUM(AJ863:AW863)</f>
        <v>0</v>
      </c>
    </row>
    <row r="864" spans="1:50" hidden="1" outlineLevel="1">
      <c r="A864" s="402"/>
      <c r="B864" s="231" t="s">
        <v>509</v>
      </c>
      <c r="C864" s="228" t="s">
        <v>315</v>
      </c>
      <c r="D864" s="232"/>
      <c r="E864" s="232"/>
      <c r="F864" s="232"/>
      <c r="G864" s="232"/>
      <c r="H864" s="232"/>
      <c r="I864" s="232"/>
      <c r="J864" s="232"/>
      <c r="K864" s="232"/>
      <c r="L864" s="232"/>
      <c r="M864" s="232"/>
      <c r="N864" s="232"/>
      <c r="O864" s="232"/>
      <c r="P864" s="232"/>
      <c r="Q864" s="232"/>
      <c r="R864" s="232"/>
      <c r="S864" s="232"/>
      <c r="T864" s="232"/>
      <c r="U864" s="232">
        <f>U863</f>
        <v>3</v>
      </c>
      <c r="V864" s="232"/>
      <c r="W864" s="232"/>
      <c r="X864" s="232"/>
      <c r="Y864" s="232"/>
      <c r="Z864" s="232"/>
      <c r="AA864" s="232"/>
      <c r="AB864" s="232"/>
      <c r="AC864" s="232"/>
      <c r="AD864" s="232"/>
      <c r="AE864" s="232"/>
      <c r="AF864" s="232"/>
      <c r="AG864" s="232"/>
      <c r="AH864" s="232"/>
      <c r="AI864" s="232"/>
      <c r="AJ864" s="318">
        <f>AJ863</f>
        <v>0</v>
      </c>
      <c r="AK864" s="318">
        <f t="shared" ref="AK864" si="1491">AK863</f>
        <v>0</v>
      </c>
      <c r="AL864" s="318">
        <f t="shared" ref="AL864" si="1492">AL863</f>
        <v>0</v>
      </c>
      <c r="AM864" s="318">
        <f t="shared" ref="AM864" si="1493">AM863</f>
        <v>0</v>
      </c>
      <c r="AN864" s="318">
        <f t="shared" ref="AN864" si="1494">AN863</f>
        <v>0</v>
      </c>
      <c r="AO864" s="318">
        <f t="shared" ref="AO864" si="1495">AO863</f>
        <v>0</v>
      </c>
      <c r="AP864" s="318">
        <f t="shared" ref="AP864" si="1496">AP863</f>
        <v>0</v>
      </c>
      <c r="AQ864" s="318">
        <f t="shared" ref="AQ864" si="1497">AQ863</f>
        <v>0</v>
      </c>
      <c r="AR864" s="318">
        <f t="shared" ref="AR864" si="1498">AR863</f>
        <v>0</v>
      </c>
      <c r="AS864" s="318">
        <f t="shared" ref="AS864" si="1499">AS863</f>
        <v>0</v>
      </c>
      <c r="AT864" s="318">
        <f t="shared" ref="AT864" si="1500">AT863</f>
        <v>0</v>
      </c>
      <c r="AU864" s="318">
        <f t="shared" ref="AU864" si="1501">AU863</f>
        <v>0</v>
      </c>
      <c r="AV864" s="318">
        <f t="shared" ref="AV864" si="1502">AV863</f>
        <v>0</v>
      </c>
      <c r="AW864" s="318">
        <f t="shared" ref="AW864" si="1503">AW863</f>
        <v>0</v>
      </c>
      <c r="AX864" s="247"/>
    </row>
    <row r="865" spans="1:50" hidden="1" outlineLevel="1">
      <c r="A865" s="402"/>
      <c r="B865" s="250"/>
      <c r="C865" s="248"/>
      <c r="D865" s="252"/>
      <c r="E865" s="252"/>
      <c r="F865" s="252"/>
      <c r="G865" s="252"/>
      <c r="H865" s="252"/>
      <c r="I865" s="252"/>
      <c r="J865" s="252"/>
      <c r="K865" s="252"/>
      <c r="L865" s="252"/>
      <c r="M865" s="252"/>
      <c r="N865" s="252"/>
      <c r="O865" s="252"/>
      <c r="P865" s="252"/>
      <c r="Q865" s="252"/>
      <c r="R865" s="252"/>
      <c r="S865" s="252"/>
      <c r="T865" s="252"/>
      <c r="U865" s="228"/>
      <c r="V865" s="252"/>
      <c r="W865" s="252"/>
      <c r="X865" s="252"/>
      <c r="Y865" s="252"/>
      <c r="Z865" s="252"/>
      <c r="AA865" s="252"/>
      <c r="AB865" s="252"/>
      <c r="AC865" s="252"/>
      <c r="AD865" s="252"/>
      <c r="AE865" s="252"/>
      <c r="AF865" s="252"/>
      <c r="AG865" s="252"/>
      <c r="AH865" s="252"/>
      <c r="AI865" s="252"/>
      <c r="AJ865" s="323"/>
      <c r="AK865" s="324"/>
      <c r="AL865" s="323"/>
      <c r="AM865" s="323"/>
      <c r="AN865" s="323"/>
      <c r="AO865" s="323"/>
      <c r="AP865" s="323"/>
      <c r="AQ865" s="323"/>
      <c r="AR865" s="323"/>
      <c r="AS865" s="323"/>
      <c r="AT865" s="323"/>
      <c r="AU865" s="323"/>
      <c r="AV865" s="323"/>
      <c r="AW865" s="323"/>
      <c r="AX865" s="249"/>
    </row>
    <row r="866" spans="1:50" ht="15.75" hidden="1" outlineLevel="1">
      <c r="A866" s="402"/>
      <c r="B866" s="225" t="s">
        <v>328</v>
      </c>
      <c r="C866" s="226"/>
      <c r="D866" s="226"/>
      <c r="E866" s="226"/>
      <c r="F866" s="226"/>
      <c r="G866" s="226"/>
      <c r="H866" s="226"/>
      <c r="I866" s="226"/>
      <c r="J866" s="226"/>
      <c r="K866" s="226"/>
      <c r="L866" s="226"/>
      <c r="M866" s="226"/>
      <c r="N866" s="226"/>
      <c r="O866" s="226"/>
      <c r="P866" s="226"/>
      <c r="Q866" s="226"/>
      <c r="R866" s="226"/>
      <c r="S866" s="226"/>
      <c r="T866" s="226"/>
      <c r="U866" s="227"/>
      <c r="V866" s="226"/>
      <c r="W866" s="226"/>
      <c r="X866" s="226"/>
      <c r="Y866" s="226"/>
      <c r="Z866" s="226"/>
      <c r="AA866" s="226"/>
      <c r="AB866" s="226"/>
      <c r="AC866" s="226"/>
      <c r="AD866" s="226"/>
      <c r="AE866" s="226"/>
      <c r="AF866" s="226"/>
      <c r="AG866" s="226"/>
      <c r="AH866" s="226"/>
      <c r="AI866" s="226"/>
      <c r="AJ866" s="321"/>
      <c r="AK866" s="321"/>
      <c r="AL866" s="321"/>
      <c r="AM866" s="321"/>
      <c r="AN866" s="321"/>
      <c r="AO866" s="321"/>
      <c r="AP866" s="321"/>
      <c r="AQ866" s="321"/>
      <c r="AR866" s="321"/>
      <c r="AS866" s="321"/>
      <c r="AT866" s="321"/>
      <c r="AU866" s="321"/>
      <c r="AV866" s="321"/>
      <c r="AW866" s="321"/>
      <c r="AX866" s="229"/>
    </row>
    <row r="867" spans="1:50" ht="30" hidden="1" outlineLevel="1">
      <c r="A867" s="402">
        <v>11</v>
      </c>
      <c r="B867" s="335" t="s">
        <v>329</v>
      </c>
      <c r="C867" s="228" t="s">
        <v>313</v>
      </c>
      <c r="D867" s="232"/>
      <c r="E867" s="232"/>
      <c r="F867" s="232"/>
      <c r="G867" s="232"/>
      <c r="H867" s="232"/>
      <c r="I867" s="232"/>
      <c r="J867" s="232"/>
      <c r="K867" s="232"/>
      <c r="L867" s="232"/>
      <c r="M867" s="232"/>
      <c r="N867" s="232"/>
      <c r="O867" s="232"/>
      <c r="P867" s="232"/>
      <c r="Q867" s="232"/>
      <c r="R867" s="232"/>
      <c r="S867" s="232"/>
      <c r="T867" s="232"/>
      <c r="U867" s="232">
        <v>12</v>
      </c>
      <c r="V867" s="232"/>
      <c r="W867" s="232"/>
      <c r="X867" s="232"/>
      <c r="Y867" s="232"/>
      <c r="Z867" s="232"/>
      <c r="AA867" s="232"/>
      <c r="AB867" s="232"/>
      <c r="AC867" s="232"/>
      <c r="AD867" s="232"/>
      <c r="AE867" s="232"/>
      <c r="AF867" s="232"/>
      <c r="AG867" s="232"/>
      <c r="AH867" s="232"/>
      <c r="AI867" s="232"/>
      <c r="AJ867" s="333"/>
      <c r="AK867" s="322"/>
      <c r="AL867" s="322"/>
      <c r="AM867" s="322"/>
      <c r="AN867" s="322"/>
      <c r="AO867" s="322"/>
      <c r="AP867" s="322"/>
      <c r="AQ867" s="322"/>
      <c r="AR867" s="322"/>
      <c r="AS867" s="322"/>
      <c r="AT867" s="322"/>
      <c r="AU867" s="322"/>
      <c r="AV867" s="322"/>
      <c r="AW867" s="322"/>
      <c r="AX867" s="233">
        <f>SUM(AJ867:AW867)</f>
        <v>0</v>
      </c>
    </row>
    <row r="868" spans="1:50" hidden="1" outlineLevel="1">
      <c r="A868" s="402"/>
      <c r="B868" s="231" t="s">
        <v>509</v>
      </c>
      <c r="C868" s="228" t="s">
        <v>315</v>
      </c>
      <c r="D868" s="232"/>
      <c r="E868" s="232"/>
      <c r="F868" s="232"/>
      <c r="G868" s="232"/>
      <c r="H868" s="232"/>
      <c r="I868" s="232"/>
      <c r="J868" s="232"/>
      <c r="K868" s="232"/>
      <c r="L868" s="232"/>
      <c r="M868" s="232"/>
      <c r="N868" s="232"/>
      <c r="O868" s="232"/>
      <c r="P868" s="232"/>
      <c r="Q868" s="232"/>
      <c r="R868" s="232"/>
      <c r="S868" s="232"/>
      <c r="T868" s="232"/>
      <c r="U868" s="232">
        <f>U867</f>
        <v>12</v>
      </c>
      <c r="V868" s="232"/>
      <c r="W868" s="232"/>
      <c r="X868" s="232"/>
      <c r="Y868" s="232"/>
      <c r="Z868" s="232"/>
      <c r="AA868" s="232"/>
      <c r="AB868" s="232"/>
      <c r="AC868" s="232"/>
      <c r="AD868" s="232"/>
      <c r="AE868" s="232"/>
      <c r="AF868" s="232"/>
      <c r="AG868" s="232"/>
      <c r="AH868" s="232"/>
      <c r="AI868" s="232"/>
      <c r="AJ868" s="318">
        <f>AJ867</f>
        <v>0</v>
      </c>
      <c r="AK868" s="318">
        <f t="shared" ref="AK868" si="1504">AK867</f>
        <v>0</v>
      </c>
      <c r="AL868" s="318">
        <f t="shared" ref="AL868" si="1505">AL867</f>
        <v>0</v>
      </c>
      <c r="AM868" s="318">
        <f t="shared" ref="AM868" si="1506">AM867</f>
        <v>0</v>
      </c>
      <c r="AN868" s="318">
        <f t="shared" ref="AN868" si="1507">AN867</f>
        <v>0</v>
      </c>
      <c r="AO868" s="318">
        <f t="shared" ref="AO868" si="1508">AO867</f>
        <v>0</v>
      </c>
      <c r="AP868" s="318">
        <f t="shared" ref="AP868" si="1509">AP867</f>
        <v>0</v>
      </c>
      <c r="AQ868" s="318">
        <f t="shared" ref="AQ868" si="1510">AQ867</f>
        <v>0</v>
      </c>
      <c r="AR868" s="318">
        <f t="shared" ref="AR868" si="1511">AR867</f>
        <v>0</v>
      </c>
      <c r="AS868" s="318">
        <f t="shared" ref="AS868" si="1512">AS867</f>
        <v>0</v>
      </c>
      <c r="AT868" s="318">
        <f t="shared" ref="AT868" si="1513">AT867</f>
        <v>0</v>
      </c>
      <c r="AU868" s="318">
        <f t="shared" ref="AU868" si="1514">AU867</f>
        <v>0</v>
      </c>
      <c r="AV868" s="318">
        <f t="shared" ref="AV868" si="1515">AV867</f>
        <v>0</v>
      </c>
      <c r="AW868" s="318">
        <f t="shared" ref="AW868" si="1516">AW867</f>
        <v>0</v>
      </c>
      <c r="AX868" s="234"/>
    </row>
    <row r="869" spans="1:50" hidden="1" outlineLevel="1">
      <c r="A869" s="402"/>
      <c r="B869" s="251"/>
      <c r="C869" s="242"/>
      <c r="D869" s="228"/>
      <c r="E869" s="228"/>
      <c r="F869" s="228"/>
      <c r="G869" s="228"/>
      <c r="H869" s="228"/>
      <c r="I869" s="228"/>
      <c r="J869" s="228"/>
      <c r="K869" s="228"/>
      <c r="L869" s="228"/>
      <c r="M869" s="228"/>
      <c r="N869" s="228"/>
      <c r="O869" s="228"/>
      <c r="P869" s="228"/>
      <c r="Q869" s="228"/>
      <c r="R869" s="228"/>
      <c r="S869" s="228"/>
      <c r="T869" s="228"/>
      <c r="U869" s="228"/>
      <c r="V869" s="228"/>
      <c r="W869" s="228"/>
      <c r="X869" s="228"/>
      <c r="Y869" s="228"/>
      <c r="Z869" s="228"/>
      <c r="AA869" s="228"/>
      <c r="AB869" s="228"/>
      <c r="AC869" s="228"/>
      <c r="AD869" s="228"/>
      <c r="AE869" s="228"/>
      <c r="AF869" s="228"/>
      <c r="AG869" s="228"/>
      <c r="AH869" s="228"/>
      <c r="AI869" s="228"/>
      <c r="AJ869" s="319"/>
      <c r="AK869" s="328"/>
      <c r="AL869" s="328"/>
      <c r="AM869" s="328"/>
      <c r="AN869" s="328"/>
      <c r="AO869" s="328"/>
      <c r="AP869" s="328"/>
      <c r="AQ869" s="328"/>
      <c r="AR869" s="328"/>
      <c r="AS869" s="328"/>
      <c r="AT869" s="328"/>
      <c r="AU869" s="328"/>
      <c r="AV869" s="328"/>
      <c r="AW869" s="328"/>
      <c r="AX869" s="243"/>
    </row>
    <row r="870" spans="1:50" ht="30" hidden="1" outlineLevel="1">
      <c r="A870" s="402">
        <v>12</v>
      </c>
      <c r="B870" s="335" t="s">
        <v>330</v>
      </c>
      <c r="C870" s="228" t="s">
        <v>313</v>
      </c>
      <c r="D870" s="232"/>
      <c r="E870" s="232"/>
      <c r="F870" s="232"/>
      <c r="G870" s="232"/>
      <c r="H870" s="232"/>
      <c r="I870" s="232"/>
      <c r="J870" s="232"/>
      <c r="K870" s="232"/>
      <c r="L870" s="232"/>
      <c r="M870" s="232"/>
      <c r="N870" s="232"/>
      <c r="O870" s="232"/>
      <c r="P870" s="232"/>
      <c r="Q870" s="232"/>
      <c r="R870" s="232"/>
      <c r="S870" s="232"/>
      <c r="T870" s="232"/>
      <c r="U870" s="232">
        <v>12</v>
      </c>
      <c r="V870" s="232"/>
      <c r="W870" s="232"/>
      <c r="X870" s="232"/>
      <c r="Y870" s="232"/>
      <c r="Z870" s="232"/>
      <c r="AA870" s="232"/>
      <c r="AB870" s="232"/>
      <c r="AC870" s="232"/>
      <c r="AD870" s="232"/>
      <c r="AE870" s="232"/>
      <c r="AF870" s="232"/>
      <c r="AG870" s="232"/>
      <c r="AH870" s="232"/>
      <c r="AI870" s="232"/>
      <c r="AJ870" s="317"/>
      <c r="AK870" s="322"/>
      <c r="AL870" s="322"/>
      <c r="AM870" s="322"/>
      <c r="AN870" s="322"/>
      <c r="AO870" s="322"/>
      <c r="AP870" s="322"/>
      <c r="AQ870" s="322"/>
      <c r="AR870" s="322"/>
      <c r="AS870" s="322"/>
      <c r="AT870" s="322"/>
      <c r="AU870" s="322"/>
      <c r="AV870" s="322"/>
      <c r="AW870" s="322"/>
      <c r="AX870" s="233">
        <f>SUM(AJ870:AW870)</f>
        <v>0</v>
      </c>
    </row>
    <row r="871" spans="1:50" hidden="1" outlineLevel="1">
      <c r="A871" s="402"/>
      <c r="B871" s="231" t="s">
        <v>509</v>
      </c>
      <c r="C871" s="228" t="s">
        <v>315</v>
      </c>
      <c r="D871" s="232"/>
      <c r="E871" s="232"/>
      <c r="F871" s="232"/>
      <c r="G871" s="232"/>
      <c r="H871" s="232"/>
      <c r="I871" s="232"/>
      <c r="J871" s="232"/>
      <c r="K871" s="232"/>
      <c r="L871" s="232"/>
      <c r="M871" s="232"/>
      <c r="N871" s="232"/>
      <c r="O871" s="232"/>
      <c r="P871" s="232"/>
      <c r="Q871" s="232"/>
      <c r="R871" s="232"/>
      <c r="S871" s="232"/>
      <c r="T871" s="232"/>
      <c r="U871" s="232">
        <f>U870</f>
        <v>12</v>
      </c>
      <c r="V871" s="232"/>
      <c r="W871" s="232"/>
      <c r="X871" s="232"/>
      <c r="Y871" s="232"/>
      <c r="Z871" s="232"/>
      <c r="AA871" s="232"/>
      <c r="AB871" s="232"/>
      <c r="AC871" s="232"/>
      <c r="AD871" s="232"/>
      <c r="AE871" s="232"/>
      <c r="AF871" s="232"/>
      <c r="AG871" s="232"/>
      <c r="AH871" s="232"/>
      <c r="AI871" s="232"/>
      <c r="AJ871" s="318">
        <f>AJ870</f>
        <v>0</v>
      </c>
      <c r="AK871" s="318">
        <f t="shared" ref="AK871" si="1517">AK870</f>
        <v>0</v>
      </c>
      <c r="AL871" s="318">
        <f t="shared" ref="AL871" si="1518">AL870</f>
        <v>0</v>
      </c>
      <c r="AM871" s="318">
        <f t="shared" ref="AM871" si="1519">AM870</f>
        <v>0</v>
      </c>
      <c r="AN871" s="318">
        <f t="shared" ref="AN871" si="1520">AN870</f>
        <v>0</v>
      </c>
      <c r="AO871" s="318">
        <f t="shared" ref="AO871" si="1521">AO870</f>
        <v>0</v>
      </c>
      <c r="AP871" s="318">
        <f t="shared" ref="AP871" si="1522">AP870</f>
        <v>0</v>
      </c>
      <c r="AQ871" s="318">
        <f t="shared" ref="AQ871" si="1523">AQ870</f>
        <v>0</v>
      </c>
      <c r="AR871" s="318">
        <f t="shared" ref="AR871" si="1524">AR870</f>
        <v>0</v>
      </c>
      <c r="AS871" s="318">
        <f t="shared" ref="AS871" si="1525">AS870</f>
        <v>0</v>
      </c>
      <c r="AT871" s="318">
        <f t="shared" ref="AT871" si="1526">AT870</f>
        <v>0</v>
      </c>
      <c r="AU871" s="318">
        <f t="shared" ref="AU871" si="1527">AU870</f>
        <v>0</v>
      </c>
      <c r="AV871" s="318">
        <f t="shared" ref="AV871" si="1528">AV870</f>
        <v>0</v>
      </c>
      <c r="AW871" s="318">
        <f t="shared" ref="AW871" si="1529">AW870</f>
        <v>0</v>
      </c>
      <c r="AX871" s="234"/>
    </row>
    <row r="872" spans="1:50" hidden="1" outlineLevel="1">
      <c r="A872" s="402"/>
      <c r="B872" s="251"/>
      <c r="C872" s="242"/>
      <c r="D872" s="228"/>
      <c r="E872" s="228"/>
      <c r="F872" s="228"/>
      <c r="G872" s="228"/>
      <c r="H872" s="228"/>
      <c r="I872" s="228"/>
      <c r="J872" s="228"/>
      <c r="K872" s="228"/>
      <c r="L872" s="228"/>
      <c r="M872" s="228"/>
      <c r="N872" s="228"/>
      <c r="O872" s="228"/>
      <c r="P872" s="228"/>
      <c r="Q872" s="228"/>
      <c r="R872" s="228"/>
      <c r="S872" s="228"/>
      <c r="T872" s="228"/>
      <c r="U872" s="228"/>
      <c r="V872" s="228"/>
      <c r="W872" s="228"/>
      <c r="X872" s="228"/>
      <c r="Y872" s="228"/>
      <c r="Z872" s="228"/>
      <c r="AA872" s="228"/>
      <c r="AB872" s="228"/>
      <c r="AC872" s="228"/>
      <c r="AD872" s="228"/>
      <c r="AE872" s="228"/>
      <c r="AF872" s="228"/>
      <c r="AG872" s="228"/>
      <c r="AH872" s="228"/>
      <c r="AI872" s="228"/>
      <c r="AJ872" s="329"/>
      <c r="AK872" s="329"/>
      <c r="AL872" s="319"/>
      <c r="AM872" s="319"/>
      <c r="AN872" s="319"/>
      <c r="AO872" s="319"/>
      <c r="AP872" s="319"/>
      <c r="AQ872" s="319"/>
      <c r="AR872" s="319"/>
      <c r="AS872" s="319"/>
      <c r="AT872" s="319"/>
      <c r="AU872" s="319"/>
      <c r="AV872" s="319"/>
      <c r="AW872" s="319"/>
      <c r="AX872" s="243"/>
    </row>
    <row r="873" spans="1:50" ht="30" hidden="1" outlineLevel="1">
      <c r="A873" s="402">
        <v>13</v>
      </c>
      <c r="B873" s="335" t="s">
        <v>331</v>
      </c>
      <c r="C873" s="228" t="s">
        <v>313</v>
      </c>
      <c r="D873" s="232"/>
      <c r="E873" s="232"/>
      <c r="F873" s="232"/>
      <c r="G873" s="232"/>
      <c r="H873" s="232"/>
      <c r="I873" s="232"/>
      <c r="J873" s="232"/>
      <c r="K873" s="232"/>
      <c r="L873" s="232"/>
      <c r="M873" s="232"/>
      <c r="N873" s="232"/>
      <c r="O873" s="232"/>
      <c r="P873" s="232"/>
      <c r="Q873" s="232"/>
      <c r="R873" s="232"/>
      <c r="S873" s="232"/>
      <c r="T873" s="232"/>
      <c r="U873" s="232">
        <v>12</v>
      </c>
      <c r="V873" s="232"/>
      <c r="W873" s="232"/>
      <c r="X873" s="232"/>
      <c r="Y873" s="232"/>
      <c r="Z873" s="232"/>
      <c r="AA873" s="232"/>
      <c r="AB873" s="232"/>
      <c r="AC873" s="232"/>
      <c r="AD873" s="232"/>
      <c r="AE873" s="232"/>
      <c r="AF873" s="232"/>
      <c r="AG873" s="232"/>
      <c r="AH873" s="232"/>
      <c r="AI873" s="232"/>
      <c r="AJ873" s="317"/>
      <c r="AK873" s="322"/>
      <c r="AL873" s="322"/>
      <c r="AM873" s="322"/>
      <c r="AN873" s="322"/>
      <c r="AO873" s="322"/>
      <c r="AP873" s="322"/>
      <c r="AQ873" s="322"/>
      <c r="AR873" s="322"/>
      <c r="AS873" s="322"/>
      <c r="AT873" s="322"/>
      <c r="AU873" s="322"/>
      <c r="AV873" s="322"/>
      <c r="AW873" s="322"/>
      <c r="AX873" s="233">
        <f>SUM(AJ873:AW873)</f>
        <v>0</v>
      </c>
    </row>
    <row r="874" spans="1:50" hidden="1" outlineLevel="1">
      <c r="A874" s="402"/>
      <c r="B874" s="231" t="s">
        <v>509</v>
      </c>
      <c r="C874" s="228" t="s">
        <v>315</v>
      </c>
      <c r="D874" s="232"/>
      <c r="E874" s="232"/>
      <c r="F874" s="232"/>
      <c r="G874" s="232"/>
      <c r="H874" s="232"/>
      <c r="I874" s="232"/>
      <c r="J874" s="232"/>
      <c r="K874" s="232"/>
      <c r="L874" s="232"/>
      <c r="M874" s="232"/>
      <c r="N874" s="232"/>
      <c r="O874" s="232"/>
      <c r="P874" s="232"/>
      <c r="Q874" s="232"/>
      <c r="R874" s="232"/>
      <c r="S874" s="232"/>
      <c r="T874" s="232"/>
      <c r="U874" s="232">
        <f>U873</f>
        <v>12</v>
      </c>
      <c r="V874" s="232"/>
      <c r="W874" s="232"/>
      <c r="X874" s="232"/>
      <c r="Y874" s="232"/>
      <c r="Z874" s="232"/>
      <c r="AA874" s="232"/>
      <c r="AB874" s="232"/>
      <c r="AC874" s="232"/>
      <c r="AD874" s="232"/>
      <c r="AE874" s="232"/>
      <c r="AF874" s="232"/>
      <c r="AG874" s="232"/>
      <c r="AH874" s="232"/>
      <c r="AI874" s="232"/>
      <c r="AJ874" s="318">
        <f>AJ873</f>
        <v>0</v>
      </c>
      <c r="AK874" s="318">
        <f t="shared" ref="AK874" si="1530">AK873</f>
        <v>0</v>
      </c>
      <c r="AL874" s="318">
        <f t="shared" ref="AL874" si="1531">AL873</f>
        <v>0</v>
      </c>
      <c r="AM874" s="318">
        <f t="shared" ref="AM874" si="1532">AM873</f>
        <v>0</v>
      </c>
      <c r="AN874" s="318">
        <f t="shared" ref="AN874" si="1533">AN873</f>
        <v>0</v>
      </c>
      <c r="AO874" s="318">
        <f t="shared" ref="AO874" si="1534">AO873</f>
        <v>0</v>
      </c>
      <c r="AP874" s="318">
        <f t="shared" ref="AP874" si="1535">AP873</f>
        <v>0</v>
      </c>
      <c r="AQ874" s="318">
        <f t="shared" ref="AQ874" si="1536">AQ873</f>
        <v>0</v>
      </c>
      <c r="AR874" s="318">
        <f t="shared" ref="AR874" si="1537">AR873</f>
        <v>0</v>
      </c>
      <c r="AS874" s="318">
        <f t="shared" ref="AS874" si="1538">AS873</f>
        <v>0</v>
      </c>
      <c r="AT874" s="318">
        <f t="shared" ref="AT874" si="1539">AT873</f>
        <v>0</v>
      </c>
      <c r="AU874" s="318">
        <f t="shared" ref="AU874" si="1540">AU873</f>
        <v>0</v>
      </c>
      <c r="AV874" s="318">
        <f t="shared" ref="AV874" si="1541">AV873</f>
        <v>0</v>
      </c>
      <c r="AW874" s="318">
        <f t="shared" ref="AW874" si="1542">AW873</f>
        <v>0</v>
      </c>
      <c r="AX874" s="243"/>
    </row>
    <row r="875" spans="1:50" hidden="1" outlineLevel="1">
      <c r="A875" s="402"/>
      <c r="B875" s="251"/>
      <c r="C875" s="242"/>
      <c r="D875" s="228"/>
      <c r="E875" s="228"/>
      <c r="F875" s="228"/>
      <c r="G875" s="228"/>
      <c r="H875" s="228"/>
      <c r="I875" s="228"/>
      <c r="J875" s="228"/>
      <c r="K875" s="228"/>
      <c r="L875" s="228"/>
      <c r="M875" s="228"/>
      <c r="N875" s="228"/>
      <c r="O875" s="228"/>
      <c r="P875" s="228"/>
      <c r="Q875" s="228"/>
      <c r="R875" s="228"/>
      <c r="S875" s="228"/>
      <c r="T875" s="228"/>
      <c r="U875" s="228"/>
      <c r="V875" s="228"/>
      <c r="W875" s="228"/>
      <c r="X875" s="228"/>
      <c r="Y875" s="228"/>
      <c r="Z875" s="228"/>
      <c r="AA875" s="228"/>
      <c r="AB875" s="228"/>
      <c r="AC875" s="228"/>
      <c r="AD875" s="228"/>
      <c r="AE875" s="228"/>
      <c r="AF875" s="228"/>
      <c r="AG875" s="228"/>
      <c r="AH875" s="228"/>
      <c r="AI875" s="228"/>
      <c r="AJ875" s="319"/>
      <c r="AK875" s="319"/>
      <c r="AL875" s="319"/>
      <c r="AM875" s="319"/>
      <c r="AN875" s="319"/>
      <c r="AO875" s="319"/>
      <c r="AP875" s="319"/>
      <c r="AQ875" s="319"/>
      <c r="AR875" s="319"/>
      <c r="AS875" s="319"/>
      <c r="AT875" s="319"/>
      <c r="AU875" s="319"/>
      <c r="AV875" s="319"/>
      <c r="AW875" s="319"/>
      <c r="AX875" s="243"/>
    </row>
    <row r="876" spans="1:50" ht="15.75" hidden="1" outlineLevel="1">
      <c r="A876" s="402"/>
      <c r="B876" s="225" t="s">
        <v>332</v>
      </c>
      <c r="C876" s="226"/>
      <c r="D876" s="227"/>
      <c r="E876" s="227"/>
      <c r="F876" s="227"/>
      <c r="G876" s="227"/>
      <c r="H876" s="227"/>
      <c r="I876" s="227"/>
      <c r="J876" s="227"/>
      <c r="K876" s="227"/>
      <c r="L876" s="227"/>
      <c r="M876" s="227"/>
      <c r="N876" s="227"/>
      <c r="O876" s="227"/>
      <c r="P876" s="227"/>
      <c r="Q876" s="227"/>
      <c r="R876" s="227"/>
      <c r="S876" s="227"/>
      <c r="T876" s="227"/>
      <c r="U876" s="227"/>
      <c r="V876" s="227"/>
      <c r="W876" s="226"/>
      <c r="X876" s="226"/>
      <c r="Y876" s="226"/>
      <c r="Z876" s="226"/>
      <c r="AA876" s="226"/>
      <c r="AB876" s="226"/>
      <c r="AC876" s="226"/>
      <c r="AD876" s="226"/>
      <c r="AE876" s="226"/>
      <c r="AF876" s="226"/>
      <c r="AG876" s="226"/>
      <c r="AH876" s="226"/>
      <c r="AI876" s="226"/>
      <c r="AJ876" s="321"/>
      <c r="AK876" s="321"/>
      <c r="AL876" s="321"/>
      <c r="AM876" s="321"/>
      <c r="AN876" s="321"/>
      <c r="AO876" s="321"/>
      <c r="AP876" s="321"/>
      <c r="AQ876" s="321"/>
      <c r="AR876" s="321"/>
      <c r="AS876" s="321"/>
      <c r="AT876" s="321"/>
      <c r="AU876" s="321"/>
      <c r="AV876" s="321"/>
      <c r="AW876" s="321"/>
      <c r="AX876" s="229"/>
    </row>
    <row r="877" spans="1:50" hidden="1" outlineLevel="1">
      <c r="A877" s="402">
        <v>14</v>
      </c>
      <c r="B877" s="251" t="s">
        <v>333</v>
      </c>
      <c r="C877" s="228" t="s">
        <v>313</v>
      </c>
      <c r="D877" s="232"/>
      <c r="E877" s="232"/>
      <c r="F877" s="232"/>
      <c r="G877" s="232"/>
      <c r="H877" s="232"/>
      <c r="I877" s="232"/>
      <c r="J877" s="232"/>
      <c r="K877" s="232"/>
      <c r="L877" s="232"/>
      <c r="M877" s="232"/>
      <c r="N877" s="232"/>
      <c r="O877" s="232"/>
      <c r="P877" s="232"/>
      <c r="Q877" s="232"/>
      <c r="R877" s="232"/>
      <c r="S877" s="232"/>
      <c r="T877" s="232"/>
      <c r="U877" s="232">
        <v>12</v>
      </c>
      <c r="V877" s="232"/>
      <c r="W877" s="232"/>
      <c r="X877" s="232"/>
      <c r="Y877" s="232"/>
      <c r="Z877" s="232"/>
      <c r="AA877" s="232"/>
      <c r="AB877" s="232"/>
      <c r="AC877" s="232"/>
      <c r="AD877" s="232"/>
      <c r="AE877" s="232"/>
      <c r="AF877" s="232"/>
      <c r="AG877" s="232"/>
      <c r="AH877" s="232"/>
      <c r="AI877" s="232"/>
      <c r="AJ877" s="322"/>
      <c r="AK877" s="322"/>
      <c r="AL877" s="322"/>
      <c r="AM877" s="322"/>
      <c r="AN877" s="322"/>
      <c r="AO877" s="322"/>
      <c r="AP877" s="322"/>
      <c r="AQ877" s="317"/>
      <c r="AR877" s="317"/>
      <c r="AS877" s="317"/>
      <c r="AT877" s="317"/>
      <c r="AU877" s="317"/>
      <c r="AV877" s="317"/>
      <c r="AW877" s="317"/>
      <c r="AX877" s="233">
        <f>SUM(AJ877:AW877)</f>
        <v>0</v>
      </c>
    </row>
    <row r="878" spans="1:50" hidden="1" outlineLevel="1">
      <c r="A878" s="402"/>
      <c r="B878" s="231" t="s">
        <v>509</v>
      </c>
      <c r="C878" s="228" t="s">
        <v>315</v>
      </c>
      <c r="D878" s="232"/>
      <c r="E878" s="232"/>
      <c r="F878" s="232"/>
      <c r="G878" s="232"/>
      <c r="H878" s="232"/>
      <c r="I878" s="232"/>
      <c r="J878" s="232"/>
      <c r="K878" s="232"/>
      <c r="L878" s="232"/>
      <c r="M878" s="232"/>
      <c r="N878" s="232"/>
      <c r="O878" s="232"/>
      <c r="P878" s="232"/>
      <c r="Q878" s="232"/>
      <c r="R878" s="232"/>
      <c r="S878" s="232"/>
      <c r="T878" s="232"/>
      <c r="U878" s="232">
        <f>U877</f>
        <v>12</v>
      </c>
      <c r="V878" s="232"/>
      <c r="W878" s="232"/>
      <c r="X878" s="232"/>
      <c r="Y878" s="232"/>
      <c r="Z878" s="232"/>
      <c r="AA878" s="232"/>
      <c r="AB878" s="232"/>
      <c r="AC878" s="232"/>
      <c r="AD878" s="232"/>
      <c r="AE878" s="232"/>
      <c r="AF878" s="232"/>
      <c r="AG878" s="232"/>
      <c r="AH878" s="232"/>
      <c r="AI878" s="232"/>
      <c r="AJ878" s="318">
        <f>AJ877</f>
        <v>0</v>
      </c>
      <c r="AK878" s="318">
        <f t="shared" ref="AK878" si="1543">AK877</f>
        <v>0</v>
      </c>
      <c r="AL878" s="318">
        <f t="shared" ref="AL878" si="1544">AL877</f>
        <v>0</v>
      </c>
      <c r="AM878" s="318">
        <f t="shared" ref="AM878" si="1545">AM877</f>
        <v>0</v>
      </c>
      <c r="AN878" s="318">
        <f t="shared" ref="AN878" si="1546">AN877</f>
        <v>0</v>
      </c>
      <c r="AO878" s="318">
        <f t="shared" ref="AO878" si="1547">AO877</f>
        <v>0</v>
      </c>
      <c r="AP878" s="318">
        <f t="shared" ref="AP878" si="1548">AP877</f>
        <v>0</v>
      </c>
      <c r="AQ878" s="318">
        <f t="shared" ref="AQ878" si="1549">AQ877</f>
        <v>0</v>
      </c>
      <c r="AR878" s="318">
        <f t="shared" ref="AR878" si="1550">AR877</f>
        <v>0</v>
      </c>
      <c r="AS878" s="318">
        <f t="shared" ref="AS878" si="1551">AS877</f>
        <v>0</v>
      </c>
      <c r="AT878" s="318">
        <f t="shared" ref="AT878" si="1552">AT877</f>
        <v>0</v>
      </c>
      <c r="AU878" s="318">
        <f t="shared" ref="AU878" si="1553">AU877</f>
        <v>0</v>
      </c>
      <c r="AV878" s="318">
        <f t="shared" ref="AV878" si="1554">AV877</f>
        <v>0</v>
      </c>
      <c r="AW878" s="318">
        <f t="shared" ref="AW878" si="1555">AW877</f>
        <v>0</v>
      </c>
      <c r="AX878" s="234"/>
    </row>
    <row r="879" spans="1:50" hidden="1" outlineLevel="1">
      <c r="A879" s="402"/>
      <c r="B879" s="251"/>
      <c r="C879" s="242"/>
      <c r="D879" s="228"/>
      <c r="E879" s="228"/>
      <c r="F879" s="228"/>
      <c r="G879" s="228"/>
      <c r="H879" s="228"/>
      <c r="I879" s="228"/>
      <c r="J879" s="228"/>
      <c r="K879" s="228"/>
      <c r="L879" s="228"/>
      <c r="M879" s="228"/>
      <c r="N879" s="228"/>
      <c r="O879" s="228"/>
      <c r="P879" s="228"/>
      <c r="Q879" s="228"/>
      <c r="R879" s="228"/>
      <c r="S879" s="228"/>
      <c r="T879" s="228"/>
      <c r="U879" s="357"/>
      <c r="V879" s="228"/>
      <c r="W879" s="228"/>
      <c r="X879" s="228"/>
      <c r="Y879" s="228"/>
      <c r="Z879" s="228"/>
      <c r="AA879" s="228"/>
      <c r="AB879" s="228"/>
      <c r="AC879" s="228"/>
      <c r="AD879" s="228"/>
      <c r="AE879" s="228"/>
      <c r="AF879" s="228"/>
      <c r="AG879" s="228"/>
      <c r="AH879" s="228"/>
      <c r="AI879" s="228"/>
      <c r="AJ879" s="319"/>
      <c r="AK879" s="319"/>
      <c r="AL879" s="319"/>
      <c r="AM879" s="319"/>
      <c r="AN879" s="319"/>
      <c r="AO879" s="319"/>
      <c r="AP879" s="319"/>
      <c r="AQ879" s="319"/>
      <c r="AR879" s="319"/>
      <c r="AS879" s="319"/>
      <c r="AT879" s="319"/>
      <c r="AU879" s="319"/>
      <c r="AV879" s="319"/>
      <c r="AW879" s="319"/>
      <c r="AX879" s="243"/>
    </row>
    <row r="880" spans="1:50" s="220" customFormat="1" ht="15.75" hidden="1" outlineLevel="1">
      <c r="A880" s="402"/>
      <c r="B880" s="225" t="s">
        <v>334</v>
      </c>
      <c r="C880" s="228"/>
      <c r="D880" s="228"/>
      <c r="E880" s="228"/>
      <c r="F880" s="228"/>
      <c r="G880" s="228"/>
      <c r="H880" s="228"/>
      <c r="I880" s="228"/>
      <c r="J880" s="228"/>
      <c r="K880" s="228"/>
      <c r="L880" s="228"/>
      <c r="M880" s="228"/>
      <c r="N880" s="228"/>
      <c r="O880" s="228"/>
      <c r="P880" s="228"/>
      <c r="Q880" s="228"/>
      <c r="R880" s="228"/>
      <c r="S880" s="228"/>
      <c r="T880" s="228"/>
      <c r="U880" s="228"/>
      <c r="V880" s="228"/>
      <c r="W880" s="228"/>
      <c r="X880" s="228"/>
      <c r="Y880" s="228"/>
      <c r="Z880" s="228"/>
      <c r="AA880" s="228"/>
      <c r="AB880" s="228"/>
      <c r="AC880" s="228"/>
      <c r="AD880" s="228"/>
      <c r="AE880" s="228"/>
      <c r="AF880" s="228"/>
      <c r="AG880" s="228"/>
      <c r="AH880" s="228"/>
      <c r="AI880" s="228"/>
      <c r="AJ880" s="319"/>
      <c r="AK880" s="319"/>
      <c r="AL880" s="319"/>
      <c r="AM880" s="319"/>
      <c r="AN880" s="319"/>
      <c r="AO880" s="319"/>
      <c r="AP880" s="323"/>
      <c r="AQ880" s="323"/>
      <c r="AR880" s="323"/>
      <c r="AS880" s="323"/>
      <c r="AT880" s="323"/>
      <c r="AU880" s="323"/>
      <c r="AV880" s="323"/>
      <c r="AW880" s="323"/>
      <c r="AX880" s="393"/>
    </row>
    <row r="881" spans="1:50" hidden="1" outlineLevel="1">
      <c r="A881" s="402">
        <v>15</v>
      </c>
      <c r="B881" s="231" t="s">
        <v>335</v>
      </c>
      <c r="C881" s="228" t="s">
        <v>313</v>
      </c>
      <c r="D881" s="232"/>
      <c r="E881" s="232"/>
      <c r="F881" s="232"/>
      <c r="G881" s="232"/>
      <c r="H881" s="232"/>
      <c r="I881" s="232"/>
      <c r="J881" s="232"/>
      <c r="K881" s="232"/>
      <c r="L881" s="232"/>
      <c r="M881" s="232"/>
      <c r="N881" s="232"/>
      <c r="O881" s="232"/>
      <c r="P881" s="232"/>
      <c r="Q881" s="232"/>
      <c r="R881" s="232"/>
      <c r="S881" s="232"/>
      <c r="T881" s="232"/>
      <c r="U881" s="232">
        <v>0</v>
      </c>
      <c r="V881" s="232"/>
      <c r="W881" s="232"/>
      <c r="X881" s="232"/>
      <c r="Y881" s="232"/>
      <c r="Z881" s="232"/>
      <c r="AA881" s="232"/>
      <c r="AB881" s="232"/>
      <c r="AC881" s="232"/>
      <c r="AD881" s="232"/>
      <c r="AE881" s="232"/>
      <c r="AF881" s="232"/>
      <c r="AG881" s="232"/>
      <c r="AH881" s="232"/>
      <c r="AI881" s="232"/>
      <c r="AJ881" s="322"/>
      <c r="AK881" s="322"/>
      <c r="AL881" s="322"/>
      <c r="AM881" s="322"/>
      <c r="AN881" s="322"/>
      <c r="AO881" s="322"/>
      <c r="AP881" s="322"/>
      <c r="AQ881" s="317"/>
      <c r="AR881" s="317"/>
      <c r="AS881" s="317"/>
      <c r="AT881" s="317"/>
      <c r="AU881" s="317"/>
      <c r="AV881" s="317"/>
      <c r="AW881" s="317"/>
      <c r="AX881" s="233">
        <f>SUM(AJ881:AW881)</f>
        <v>0</v>
      </c>
    </row>
    <row r="882" spans="1:50" hidden="1" outlineLevel="1">
      <c r="A882" s="402"/>
      <c r="B882" s="231" t="s">
        <v>509</v>
      </c>
      <c r="C882" s="228" t="s">
        <v>315</v>
      </c>
      <c r="D882" s="232"/>
      <c r="E882" s="232"/>
      <c r="F882" s="232"/>
      <c r="G882" s="232"/>
      <c r="H882" s="232"/>
      <c r="I882" s="232"/>
      <c r="J882" s="232"/>
      <c r="K882" s="232"/>
      <c r="L882" s="232"/>
      <c r="M882" s="232"/>
      <c r="N882" s="232"/>
      <c r="O882" s="232"/>
      <c r="P882" s="232"/>
      <c r="Q882" s="232"/>
      <c r="R882" s="232"/>
      <c r="S882" s="232"/>
      <c r="T882" s="232"/>
      <c r="U882" s="232">
        <f>U881</f>
        <v>0</v>
      </c>
      <c r="V882" s="232"/>
      <c r="W882" s="232"/>
      <c r="X882" s="232"/>
      <c r="Y882" s="232"/>
      <c r="Z882" s="232"/>
      <c r="AA882" s="232"/>
      <c r="AB882" s="232"/>
      <c r="AC882" s="232"/>
      <c r="AD882" s="232"/>
      <c r="AE882" s="232"/>
      <c r="AF882" s="232"/>
      <c r="AG882" s="232"/>
      <c r="AH882" s="232"/>
      <c r="AI882" s="232"/>
      <c r="AJ882" s="318">
        <f>AJ881</f>
        <v>0</v>
      </c>
      <c r="AK882" s="318">
        <f t="shared" ref="AK882:AW882" si="1556">AK881</f>
        <v>0</v>
      </c>
      <c r="AL882" s="318">
        <f t="shared" si="1556"/>
        <v>0</v>
      </c>
      <c r="AM882" s="318">
        <f t="shared" si="1556"/>
        <v>0</v>
      </c>
      <c r="AN882" s="318">
        <f t="shared" si="1556"/>
        <v>0</v>
      </c>
      <c r="AO882" s="318">
        <f t="shared" si="1556"/>
        <v>0</v>
      </c>
      <c r="AP882" s="318">
        <f t="shared" si="1556"/>
        <v>0</v>
      </c>
      <c r="AQ882" s="318">
        <f t="shared" si="1556"/>
        <v>0</v>
      </c>
      <c r="AR882" s="318">
        <f t="shared" si="1556"/>
        <v>0</v>
      </c>
      <c r="AS882" s="318">
        <f t="shared" si="1556"/>
        <v>0</v>
      </c>
      <c r="AT882" s="318">
        <f t="shared" si="1556"/>
        <v>0</v>
      </c>
      <c r="AU882" s="318">
        <f t="shared" si="1556"/>
        <v>0</v>
      </c>
      <c r="AV882" s="318">
        <f t="shared" si="1556"/>
        <v>0</v>
      </c>
      <c r="AW882" s="318">
        <f t="shared" si="1556"/>
        <v>0</v>
      </c>
      <c r="AX882" s="234"/>
    </row>
    <row r="883" spans="1:50" hidden="1" outlineLevel="1">
      <c r="A883" s="402"/>
      <c r="B883" s="251"/>
      <c r="C883" s="242"/>
      <c r="D883" s="228"/>
      <c r="E883" s="228"/>
      <c r="F883" s="228"/>
      <c r="G883" s="228"/>
      <c r="H883" s="228"/>
      <c r="I883" s="228"/>
      <c r="J883" s="228"/>
      <c r="K883" s="228"/>
      <c r="L883" s="228"/>
      <c r="M883" s="228"/>
      <c r="N883" s="228"/>
      <c r="O883" s="228"/>
      <c r="P883" s="228"/>
      <c r="Q883" s="228"/>
      <c r="R883" s="228"/>
      <c r="S883" s="228"/>
      <c r="T883" s="228"/>
      <c r="U883" s="228"/>
      <c r="V883" s="228"/>
      <c r="W883" s="228"/>
      <c r="X883" s="228"/>
      <c r="Y883" s="228"/>
      <c r="Z883" s="228"/>
      <c r="AA883" s="228"/>
      <c r="AB883" s="228"/>
      <c r="AC883" s="228"/>
      <c r="AD883" s="228"/>
      <c r="AE883" s="228"/>
      <c r="AF883" s="228"/>
      <c r="AG883" s="228"/>
      <c r="AH883" s="228"/>
      <c r="AI883" s="228"/>
      <c r="AJ883" s="319"/>
      <c r="AK883" s="319"/>
      <c r="AL883" s="319"/>
      <c r="AM883" s="319"/>
      <c r="AN883" s="319"/>
      <c r="AO883" s="319"/>
      <c r="AP883" s="319"/>
      <c r="AQ883" s="319"/>
      <c r="AR883" s="319"/>
      <c r="AS883" s="319"/>
      <c r="AT883" s="319"/>
      <c r="AU883" s="319"/>
      <c r="AV883" s="319"/>
      <c r="AW883" s="319"/>
      <c r="AX883" s="243"/>
    </row>
    <row r="884" spans="1:50" s="220" customFormat="1" hidden="1" outlineLevel="1">
      <c r="A884" s="402">
        <v>16</v>
      </c>
      <c r="B884" s="260" t="s">
        <v>336</v>
      </c>
      <c r="C884" s="228" t="s">
        <v>313</v>
      </c>
      <c r="D884" s="232"/>
      <c r="E884" s="232"/>
      <c r="F884" s="232"/>
      <c r="G884" s="232"/>
      <c r="H884" s="232"/>
      <c r="I884" s="232"/>
      <c r="J884" s="232"/>
      <c r="K884" s="232"/>
      <c r="L884" s="232"/>
      <c r="M884" s="232"/>
      <c r="N884" s="232"/>
      <c r="O884" s="232"/>
      <c r="P884" s="232"/>
      <c r="Q884" s="232"/>
      <c r="R884" s="232"/>
      <c r="S884" s="232"/>
      <c r="T884" s="232"/>
      <c r="U884" s="232">
        <v>0</v>
      </c>
      <c r="V884" s="232"/>
      <c r="W884" s="232"/>
      <c r="X884" s="232"/>
      <c r="Y884" s="232"/>
      <c r="Z884" s="232"/>
      <c r="AA884" s="232"/>
      <c r="AB884" s="232"/>
      <c r="AC884" s="232"/>
      <c r="AD884" s="232"/>
      <c r="AE884" s="232"/>
      <c r="AF884" s="232"/>
      <c r="AG884" s="232"/>
      <c r="AH884" s="232"/>
      <c r="AI884" s="232"/>
      <c r="AJ884" s="322"/>
      <c r="AK884" s="322"/>
      <c r="AL884" s="322"/>
      <c r="AM884" s="322"/>
      <c r="AN884" s="322"/>
      <c r="AO884" s="322"/>
      <c r="AP884" s="322"/>
      <c r="AQ884" s="317"/>
      <c r="AR884" s="317"/>
      <c r="AS884" s="317"/>
      <c r="AT884" s="317"/>
      <c r="AU884" s="317"/>
      <c r="AV884" s="317"/>
      <c r="AW884" s="317"/>
      <c r="AX884" s="233">
        <f>SUM(AJ884:AW884)</f>
        <v>0</v>
      </c>
    </row>
    <row r="885" spans="1:50" s="220" customFormat="1" hidden="1" outlineLevel="1">
      <c r="A885" s="402"/>
      <c r="B885" s="231" t="s">
        <v>509</v>
      </c>
      <c r="C885" s="228" t="s">
        <v>315</v>
      </c>
      <c r="D885" s="232"/>
      <c r="E885" s="232"/>
      <c r="F885" s="232"/>
      <c r="G885" s="232"/>
      <c r="H885" s="232"/>
      <c r="I885" s="232"/>
      <c r="J885" s="232"/>
      <c r="K885" s="232"/>
      <c r="L885" s="232"/>
      <c r="M885" s="232"/>
      <c r="N885" s="232"/>
      <c r="O885" s="232"/>
      <c r="P885" s="232"/>
      <c r="Q885" s="232"/>
      <c r="R885" s="232"/>
      <c r="S885" s="232"/>
      <c r="T885" s="232"/>
      <c r="U885" s="232">
        <f>U884</f>
        <v>0</v>
      </c>
      <c r="V885" s="232"/>
      <c r="W885" s="232"/>
      <c r="X885" s="232"/>
      <c r="Y885" s="232"/>
      <c r="Z885" s="232"/>
      <c r="AA885" s="232"/>
      <c r="AB885" s="232"/>
      <c r="AC885" s="232"/>
      <c r="AD885" s="232"/>
      <c r="AE885" s="232"/>
      <c r="AF885" s="232"/>
      <c r="AG885" s="232"/>
      <c r="AH885" s="232"/>
      <c r="AI885" s="232"/>
      <c r="AJ885" s="318">
        <f>AJ884</f>
        <v>0</v>
      </c>
      <c r="AK885" s="318">
        <f t="shared" ref="AK885:AW885" si="1557">AK884</f>
        <v>0</v>
      </c>
      <c r="AL885" s="318">
        <f t="shared" si="1557"/>
        <v>0</v>
      </c>
      <c r="AM885" s="318">
        <f t="shared" si="1557"/>
        <v>0</v>
      </c>
      <c r="AN885" s="318">
        <f t="shared" si="1557"/>
        <v>0</v>
      </c>
      <c r="AO885" s="318">
        <f t="shared" si="1557"/>
        <v>0</v>
      </c>
      <c r="AP885" s="318">
        <f t="shared" si="1557"/>
        <v>0</v>
      </c>
      <c r="AQ885" s="318">
        <f t="shared" si="1557"/>
        <v>0</v>
      </c>
      <c r="AR885" s="318">
        <f t="shared" si="1557"/>
        <v>0</v>
      </c>
      <c r="AS885" s="318">
        <f t="shared" si="1557"/>
        <v>0</v>
      </c>
      <c r="AT885" s="318">
        <f t="shared" si="1557"/>
        <v>0</v>
      </c>
      <c r="AU885" s="318">
        <f t="shared" si="1557"/>
        <v>0</v>
      </c>
      <c r="AV885" s="318">
        <f t="shared" si="1557"/>
        <v>0</v>
      </c>
      <c r="AW885" s="318">
        <f t="shared" si="1557"/>
        <v>0</v>
      </c>
      <c r="AX885" s="234"/>
    </row>
    <row r="886" spans="1:50" s="220" customFormat="1" hidden="1" outlineLevel="1">
      <c r="A886" s="402"/>
      <c r="B886" s="260"/>
      <c r="C886" s="228"/>
      <c r="D886" s="228"/>
      <c r="E886" s="228"/>
      <c r="F886" s="228"/>
      <c r="G886" s="228"/>
      <c r="H886" s="228"/>
      <c r="I886" s="228"/>
      <c r="J886" s="228"/>
      <c r="K886" s="228"/>
      <c r="L886" s="228"/>
      <c r="M886" s="228"/>
      <c r="N886" s="228"/>
      <c r="O886" s="228"/>
      <c r="P886" s="228"/>
      <c r="Q886" s="228"/>
      <c r="R886" s="228"/>
      <c r="S886" s="228"/>
      <c r="T886" s="228"/>
      <c r="U886" s="228"/>
      <c r="V886" s="228"/>
      <c r="W886" s="228"/>
      <c r="X886" s="228"/>
      <c r="Y886" s="228"/>
      <c r="Z886" s="228"/>
      <c r="AA886" s="228"/>
      <c r="AB886" s="228"/>
      <c r="AC886" s="228"/>
      <c r="AD886" s="228"/>
      <c r="AE886" s="228"/>
      <c r="AF886" s="228"/>
      <c r="AG886" s="228"/>
      <c r="AH886" s="228"/>
      <c r="AI886" s="228"/>
      <c r="AJ886" s="319"/>
      <c r="AK886" s="319"/>
      <c r="AL886" s="319"/>
      <c r="AM886" s="319"/>
      <c r="AN886" s="319"/>
      <c r="AO886" s="319"/>
      <c r="AP886" s="323"/>
      <c r="AQ886" s="323"/>
      <c r="AR886" s="323"/>
      <c r="AS886" s="323"/>
      <c r="AT886" s="323"/>
      <c r="AU886" s="323"/>
      <c r="AV886" s="323"/>
      <c r="AW886" s="323"/>
      <c r="AX886" s="249"/>
    </row>
    <row r="887" spans="1:50" ht="15.75" hidden="1" outlineLevel="1">
      <c r="A887" s="402"/>
      <c r="B887" s="395" t="s">
        <v>337</v>
      </c>
      <c r="C887" s="256"/>
      <c r="D887" s="227"/>
      <c r="E887" s="226"/>
      <c r="F887" s="226"/>
      <c r="G887" s="226"/>
      <c r="H887" s="226"/>
      <c r="I887" s="226"/>
      <c r="J887" s="226"/>
      <c r="K887" s="226"/>
      <c r="L887" s="226"/>
      <c r="M887" s="226"/>
      <c r="N887" s="226"/>
      <c r="O887" s="226"/>
      <c r="P887" s="226"/>
      <c r="Q887" s="226"/>
      <c r="R887" s="226"/>
      <c r="S887" s="226"/>
      <c r="T887" s="226"/>
      <c r="U887" s="227"/>
      <c r="V887" s="226"/>
      <c r="W887" s="226"/>
      <c r="X887" s="226"/>
      <c r="Y887" s="226"/>
      <c r="Z887" s="226"/>
      <c r="AA887" s="226"/>
      <c r="AB887" s="226"/>
      <c r="AC887" s="226"/>
      <c r="AD887" s="226"/>
      <c r="AE887" s="226"/>
      <c r="AF887" s="226"/>
      <c r="AG887" s="226"/>
      <c r="AH887" s="226"/>
      <c r="AI887" s="226"/>
      <c r="AJ887" s="321"/>
      <c r="AK887" s="321"/>
      <c r="AL887" s="321"/>
      <c r="AM887" s="321"/>
      <c r="AN887" s="321"/>
      <c r="AO887" s="321"/>
      <c r="AP887" s="321"/>
      <c r="AQ887" s="321"/>
      <c r="AR887" s="321"/>
      <c r="AS887" s="321"/>
      <c r="AT887" s="321"/>
      <c r="AU887" s="321"/>
      <c r="AV887" s="321"/>
      <c r="AW887" s="321"/>
      <c r="AX887" s="229"/>
    </row>
    <row r="888" spans="1:50" hidden="1" outlineLevel="1">
      <c r="A888" s="402">
        <v>17</v>
      </c>
      <c r="B888" s="335" t="s">
        <v>338</v>
      </c>
      <c r="C888" s="228" t="s">
        <v>313</v>
      </c>
      <c r="D888" s="232"/>
      <c r="E888" s="232"/>
      <c r="F888" s="232"/>
      <c r="G888" s="232"/>
      <c r="H888" s="232"/>
      <c r="I888" s="232"/>
      <c r="J888" s="232"/>
      <c r="K888" s="232"/>
      <c r="L888" s="232"/>
      <c r="M888" s="232"/>
      <c r="N888" s="232"/>
      <c r="O888" s="232"/>
      <c r="P888" s="232"/>
      <c r="Q888" s="232"/>
      <c r="R888" s="232"/>
      <c r="S888" s="232"/>
      <c r="T888" s="232"/>
      <c r="U888" s="232">
        <v>12</v>
      </c>
      <c r="V888" s="232"/>
      <c r="W888" s="232"/>
      <c r="X888" s="232"/>
      <c r="Y888" s="232"/>
      <c r="Z888" s="232"/>
      <c r="AA888" s="232"/>
      <c r="AB888" s="232"/>
      <c r="AC888" s="232"/>
      <c r="AD888" s="232"/>
      <c r="AE888" s="232"/>
      <c r="AF888" s="232"/>
      <c r="AG888" s="232"/>
      <c r="AH888" s="232"/>
      <c r="AI888" s="232"/>
      <c r="AJ888" s="333"/>
      <c r="AK888" s="317"/>
      <c r="AL888" s="317"/>
      <c r="AM888" s="317"/>
      <c r="AN888" s="317"/>
      <c r="AO888" s="317"/>
      <c r="AP888" s="317"/>
      <c r="AQ888" s="322"/>
      <c r="AR888" s="322"/>
      <c r="AS888" s="322"/>
      <c r="AT888" s="322"/>
      <c r="AU888" s="322"/>
      <c r="AV888" s="322"/>
      <c r="AW888" s="322"/>
      <c r="AX888" s="233">
        <f>SUM(AJ888:AW888)</f>
        <v>0</v>
      </c>
    </row>
    <row r="889" spans="1:50" hidden="1" outlineLevel="1">
      <c r="A889" s="402"/>
      <c r="B889" s="231" t="s">
        <v>509</v>
      </c>
      <c r="C889" s="228" t="s">
        <v>315</v>
      </c>
      <c r="D889" s="232"/>
      <c r="E889" s="232"/>
      <c r="F889" s="232"/>
      <c r="G889" s="232"/>
      <c r="H889" s="232"/>
      <c r="I889" s="232"/>
      <c r="J889" s="232"/>
      <c r="K889" s="232"/>
      <c r="L889" s="232"/>
      <c r="M889" s="232"/>
      <c r="N889" s="232"/>
      <c r="O889" s="232"/>
      <c r="P889" s="232"/>
      <c r="Q889" s="232"/>
      <c r="R889" s="232"/>
      <c r="S889" s="232"/>
      <c r="T889" s="232"/>
      <c r="U889" s="232">
        <f>U888</f>
        <v>12</v>
      </c>
      <c r="V889" s="232"/>
      <c r="W889" s="232"/>
      <c r="X889" s="232"/>
      <c r="Y889" s="232"/>
      <c r="Z889" s="232"/>
      <c r="AA889" s="232"/>
      <c r="AB889" s="232"/>
      <c r="AC889" s="232"/>
      <c r="AD889" s="232"/>
      <c r="AE889" s="232"/>
      <c r="AF889" s="232"/>
      <c r="AG889" s="232"/>
      <c r="AH889" s="232"/>
      <c r="AI889" s="232"/>
      <c r="AJ889" s="318">
        <f>AJ888</f>
        <v>0</v>
      </c>
      <c r="AK889" s="318">
        <f t="shared" ref="AK889:AW889" si="1558">AK888</f>
        <v>0</v>
      </c>
      <c r="AL889" s="318">
        <f t="shared" si="1558"/>
        <v>0</v>
      </c>
      <c r="AM889" s="318">
        <f t="shared" si="1558"/>
        <v>0</v>
      </c>
      <c r="AN889" s="318">
        <f t="shared" si="1558"/>
        <v>0</v>
      </c>
      <c r="AO889" s="318">
        <f t="shared" si="1558"/>
        <v>0</v>
      </c>
      <c r="AP889" s="318">
        <f t="shared" si="1558"/>
        <v>0</v>
      </c>
      <c r="AQ889" s="318">
        <f t="shared" si="1558"/>
        <v>0</v>
      </c>
      <c r="AR889" s="318">
        <f t="shared" si="1558"/>
        <v>0</v>
      </c>
      <c r="AS889" s="318">
        <f t="shared" si="1558"/>
        <v>0</v>
      </c>
      <c r="AT889" s="318">
        <f t="shared" si="1558"/>
        <v>0</v>
      </c>
      <c r="AU889" s="318">
        <f t="shared" si="1558"/>
        <v>0</v>
      </c>
      <c r="AV889" s="318">
        <f t="shared" si="1558"/>
        <v>0</v>
      </c>
      <c r="AW889" s="318">
        <f t="shared" si="1558"/>
        <v>0</v>
      </c>
      <c r="AX889" s="243"/>
    </row>
    <row r="890" spans="1:50" hidden="1" outlineLevel="1">
      <c r="A890" s="402"/>
      <c r="B890" s="231"/>
      <c r="C890" s="228"/>
      <c r="D890" s="228"/>
      <c r="E890" s="228"/>
      <c r="F890" s="228"/>
      <c r="G890" s="228"/>
      <c r="H890" s="228"/>
      <c r="I890" s="228"/>
      <c r="J890" s="228"/>
      <c r="K890" s="228"/>
      <c r="L890" s="228"/>
      <c r="M890" s="228"/>
      <c r="N890" s="228"/>
      <c r="O890" s="228"/>
      <c r="P890" s="228"/>
      <c r="Q890" s="228"/>
      <c r="R890" s="228"/>
      <c r="S890" s="228"/>
      <c r="T890" s="228"/>
      <c r="U890" s="228"/>
      <c r="V890" s="228"/>
      <c r="W890" s="228"/>
      <c r="X890" s="228"/>
      <c r="Y890" s="228"/>
      <c r="Z890" s="228"/>
      <c r="AA890" s="228"/>
      <c r="AB890" s="228"/>
      <c r="AC890" s="228"/>
      <c r="AD890" s="228"/>
      <c r="AE890" s="228"/>
      <c r="AF890" s="228"/>
      <c r="AG890" s="228"/>
      <c r="AH890" s="228"/>
      <c r="AI890" s="228"/>
      <c r="AJ890" s="329"/>
      <c r="AK890" s="332"/>
      <c r="AL890" s="332"/>
      <c r="AM890" s="332"/>
      <c r="AN890" s="332"/>
      <c r="AO890" s="332"/>
      <c r="AP890" s="332"/>
      <c r="AQ890" s="332"/>
      <c r="AR890" s="332"/>
      <c r="AS890" s="332"/>
      <c r="AT890" s="332"/>
      <c r="AU890" s="332"/>
      <c r="AV890" s="332"/>
      <c r="AW890" s="332"/>
      <c r="AX890" s="243"/>
    </row>
    <row r="891" spans="1:50" hidden="1" outlineLevel="1">
      <c r="A891" s="402">
        <v>18</v>
      </c>
      <c r="B891" s="335" t="s">
        <v>339</v>
      </c>
      <c r="C891" s="228" t="s">
        <v>313</v>
      </c>
      <c r="D891" s="232"/>
      <c r="E891" s="232"/>
      <c r="F891" s="232"/>
      <c r="G891" s="232"/>
      <c r="H891" s="232"/>
      <c r="I891" s="232"/>
      <c r="J891" s="232"/>
      <c r="K891" s="232"/>
      <c r="L891" s="232"/>
      <c r="M891" s="232"/>
      <c r="N891" s="232"/>
      <c r="O891" s="232"/>
      <c r="P891" s="232"/>
      <c r="Q891" s="232"/>
      <c r="R891" s="232"/>
      <c r="S891" s="232"/>
      <c r="T891" s="232"/>
      <c r="U891" s="232">
        <v>12</v>
      </c>
      <c r="V891" s="232"/>
      <c r="W891" s="232"/>
      <c r="X891" s="232"/>
      <c r="Y891" s="232"/>
      <c r="Z891" s="232"/>
      <c r="AA891" s="232"/>
      <c r="AB891" s="232"/>
      <c r="AC891" s="232"/>
      <c r="AD891" s="232"/>
      <c r="AE891" s="232"/>
      <c r="AF891" s="232"/>
      <c r="AG891" s="232"/>
      <c r="AH891" s="232"/>
      <c r="AI891" s="232"/>
      <c r="AJ891" s="333"/>
      <c r="AK891" s="317"/>
      <c r="AL891" s="317"/>
      <c r="AM891" s="317"/>
      <c r="AN891" s="317"/>
      <c r="AO891" s="317"/>
      <c r="AP891" s="317"/>
      <c r="AQ891" s="322"/>
      <c r="AR891" s="322"/>
      <c r="AS891" s="322"/>
      <c r="AT891" s="322"/>
      <c r="AU891" s="322"/>
      <c r="AV891" s="322"/>
      <c r="AW891" s="322"/>
      <c r="AX891" s="233">
        <f>SUM(AJ891:AW891)</f>
        <v>0</v>
      </c>
    </row>
    <row r="892" spans="1:50" hidden="1" outlineLevel="1">
      <c r="A892" s="402"/>
      <c r="B892" s="231" t="s">
        <v>509</v>
      </c>
      <c r="C892" s="228" t="s">
        <v>315</v>
      </c>
      <c r="D892" s="232"/>
      <c r="E892" s="232"/>
      <c r="F892" s="232"/>
      <c r="G892" s="232"/>
      <c r="H892" s="232"/>
      <c r="I892" s="232"/>
      <c r="J892" s="232"/>
      <c r="K892" s="232"/>
      <c r="L892" s="232"/>
      <c r="M892" s="232"/>
      <c r="N892" s="232"/>
      <c r="O892" s="232"/>
      <c r="P892" s="232"/>
      <c r="Q892" s="232"/>
      <c r="R892" s="232"/>
      <c r="S892" s="232"/>
      <c r="T892" s="232"/>
      <c r="U892" s="232">
        <f>U891</f>
        <v>12</v>
      </c>
      <c r="V892" s="232"/>
      <c r="W892" s="232"/>
      <c r="X892" s="232"/>
      <c r="Y892" s="232"/>
      <c r="Z892" s="232"/>
      <c r="AA892" s="232"/>
      <c r="AB892" s="232"/>
      <c r="AC892" s="232"/>
      <c r="AD892" s="232"/>
      <c r="AE892" s="232"/>
      <c r="AF892" s="232"/>
      <c r="AG892" s="232"/>
      <c r="AH892" s="232"/>
      <c r="AI892" s="232"/>
      <c r="AJ892" s="318">
        <f>AJ891</f>
        <v>0</v>
      </c>
      <c r="AK892" s="318">
        <f t="shared" ref="AK892:AW892" si="1559">AK891</f>
        <v>0</v>
      </c>
      <c r="AL892" s="318">
        <f t="shared" si="1559"/>
        <v>0</v>
      </c>
      <c r="AM892" s="318">
        <f t="shared" si="1559"/>
        <v>0</v>
      </c>
      <c r="AN892" s="318">
        <f t="shared" si="1559"/>
        <v>0</v>
      </c>
      <c r="AO892" s="318">
        <f t="shared" si="1559"/>
        <v>0</v>
      </c>
      <c r="AP892" s="318">
        <f t="shared" si="1559"/>
        <v>0</v>
      </c>
      <c r="AQ892" s="318">
        <f t="shared" si="1559"/>
        <v>0</v>
      </c>
      <c r="AR892" s="318">
        <f t="shared" si="1559"/>
        <v>0</v>
      </c>
      <c r="AS892" s="318">
        <f t="shared" si="1559"/>
        <v>0</v>
      </c>
      <c r="AT892" s="318">
        <f t="shared" si="1559"/>
        <v>0</v>
      </c>
      <c r="AU892" s="318">
        <f t="shared" si="1559"/>
        <v>0</v>
      </c>
      <c r="AV892" s="318">
        <f t="shared" si="1559"/>
        <v>0</v>
      </c>
      <c r="AW892" s="318">
        <f t="shared" si="1559"/>
        <v>0</v>
      </c>
      <c r="AX892" s="243"/>
    </row>
    <row r="893" spans="1:50" hidden="1" outlineLevel="1">
      <c r="A893" s="402"/>
      <c r="B893" s="258"/>
      <c r="C893" s="228"/>
      <c r="D893" s="228"/>
      <c r="E893" s="228"/>
      <c r="F893" s="228"/>
      <c r="G893" s="228"/>
      <c r="H893" s="228"/>
      <c r="I893" s="228"/>
      <c r="J893" s="228"/>
      <c r="K893" s="228"/>
      <c r="L893" s="228"/>
      <c r="M893" s="228"/>
      <c r="N893" s="228"/>
      <c r="O893" s="228"/>
      <c r="P893" s="228"/>
      <c r="Q893" s="228"/>
      <c r="R893" s="228"/>
      <c r="S893" s="228"/>
      <c r="T893" s="228"/>
      <c r="U893" s="228"/>
      <c r="V893" s="228"/>
      <c r="W893" s="228"/>
      <c r="X893" s="228"/>
      <c r="Y893" s="228"/>
      <c r="Z893" s="228"/>
      <c r="AA893" s="228"/>
      <c r="AB893" s="228"/>
      <c r="AC893" s="228"/>
      <c r="AD893" s="228"/>
      <c r="AE893" s="228"/>
      <c r="AF893" s="228"/>
      <c r="AG893" s="228"/>
      <c r="AH893" s="228"/>
      <c r="AI893" s="228"/>
      <c r="AJ893" s="330"/>
      <c r="AK893" s="331"/>
      <c r="AL893" s="331"/>
      <c r="AM893" s="331"/>
      <c r="AN893" s="331"/>
      <c r="AO893" s="331"/>
      <c r="AP893" s="331"/>
      <c r="AQ893" s="331"/>
      <c r="AR893" s="331"/>
      <c r="AS893" s="331"/>
      <c r="AT893" s="331"/>
      <c r="AU893" s="331"/>
      <c r="AV893" s="331"/>
      <c r="AW893" s="331"/>
      <c r="AX893" s="234"/>
    </row>
    <row r="894" spans="1:50" hidden="1" outlineLevel="1">
      <c r="A894" s="402">
        <v>19</v>
      </c>
      <c r="B894" s="335" t="s">
        <v>340</v>
      </c>
      <c r="C894" s="228" t="s">
        <v>313</v>
      </c>
      <c r="D894" s="232"/>
      <c r="E894" s="232"/>
      <c r="F894" s="232"/>
      <c r="G894" s="232"/>
      <c r="H894" s="232"/>
      <c r="I894" s="232"/>
      <c r="J894" s="232"/>
      <c r="K894" s="232"/>
      <c r="L894" s="232"/>
      <c r="M894" s="232"/>
      <c r="N894" s="232"/>
      <c r="O894" s="232"/>
      <c r="P894" s="232"/>
      <c r="Q894" s="232"/>
      <c r="R894" s="232"/>
      <c r="S894" s="232"/>
      <c r="T894" s="232"/>
      <c r="U894" s="232">
        <v>12</v>
      </c>
      <c r="V894" s="232"/>
      <c r="W894" s="232"/>
      <c r="X894" s="232"/>
      <c r="Y894" s="232"/>
      <c r="Z894" s="232"/>
      <c r="AA894" s="232"/>
      <c r="AB894" s="232"/>
      <c r="AC894" s="232"/>
      <c r="AD894" s="232"/>
      <c r="AE894" s="232"/>
      <c r="AF894" s="232"/>
      <c r="AG894" s="232"/>
      <c r="AH894" s="232"/>
      <c r="AI894" s="232"/>
      <c r="AJ894" s="333"/>
      <c r="AK894" s="317"/>
      <c r="AL894" s="317"/>
      <c r="AM894" s="317"/>
      <c r="AN894" s="317"/>
      <c r="AO894" s="317"/>
      <c r="AP894" s="317"/>
      <c r="AQ894" s="322"/>
      <c r="AR894" s="322"/>
      <c r="AS894" s="322"/>
      <c r="AT894" s="322"/>
      <c r="AU894" s="322"/>
      <c r="AV894" s="322"/>
      <c r="AW894" s="322"/>
      <c r="AX894" s="233">
        <f>SUM(AJ894:AW894)</f>
        <v>0</v>
      </c>
    </row>
    <row r="895" spans="1:50" hidden="1" outlineLevel="1">
      <c r="A895" s="402"/>
      <c r="B895" s="231" t="s">
        <v>509</v>
      </c>
      <c r="C895" s="228" t="s">
        <v>315</v>
      </c>
      <c r="D895" s="232"/>
      <c r="E895" s="232"/>
      <c r="F895" s="232"/>
      <c r="G895" s="232"/>
      <c r="H895" s="232"/>
      <c r="I895" s="232"/>
      <c r="J895" s="232"/>
      <c r="K895" s="232"/>
      <c r="L895" s="232"/>
      <c r="M895" s="232"/>
      <c r="N895" s="232"/>
      <c r="O895" s="232"/>
      <c r="P895" s="232"/>
      <c r="Q895" s="232"/>
      <c r="R895" s="232"/>
      <c r="S895" s="232"/>
      <c r="T895" s="232"/>
      <c r="U895" s="232">
        <f>U894</f>
        <v>12</v>
      </c>
      <c r="V895" s="232"/>
      <c r="W895" s="232"/>
      <c r="X895" s="232"/>
      <c r="Y895" s="232"/>
      <c r="Z895" s="232"/>
      <c r="AA895" s="232"/>
      <c r="AB895" s="232"/>
      <c r="AC895" s="232"/>
      <c r="AD895" s="232"/>
      <c r="AE895" s="232"/>
      <c r="AF895" s="232"/>
      <c r="AG895" s="232"/>
      <c r="AH895" s="232"/>
      <c r="AI895" s="232"/>
      <c r="AJ895" s="318">
        <f>AJ894</f>
        <v>0</v>
      </c>
      <c r="AK895" s="318">
        <f t="shared" ref="AK895:AW895" si="1560">AK894</f>
        <v>0</v>
      </c>
      <c r="AL895" s="318">
        <f t="shared" si="1560"/>
        <v>0</v>
      </c>
      <c r="AM895" s="318">
        <f t="shared" si="1560"/>
        <v>0</v>
      </c>
      <c r="AN895" s="318">
        <f t="shared" si="1560"/>
        <v>0</v>
      </c>
      <c r="AO895" s="318">
        <f t="shared" si="1560"/>
        <v>0</v>
      </c>
      <c r="AP895" s="318">
        <f t="shared" si="1560"/>
        <v>0</v>
      </c>
      <c r="AQ895" s="318">
        <f t="shared" si="1560"/>
        <v>0</v>
      </c>
      <c r="AR895" s="318">
        <f t="shared" si="1560"/>
        <v>0</v>
      </c>
      <c r="AS895" s="318">
        <f t="shared" si="1560"/>
        <v>0</v>
      </c>
      <c r="AT895" s="318">
        <f t="shared" si="1560"/>
        <v>0</v>
      </c>
      <c r="AU895" s="318">
        <f t="shared" si="1560"/>
        <v>0</v>
      </c>
      <c r="AV895" s="318">
        <f t="shared" si="1560"/>
        <v>0</v>
      </c>
      <c r="AW895" s="318">
        <f t="shared" si="1560"/>
        <v>0</v>
      </c>
      <c r="AX895" s="234"/>
    </row>
    <row r="896" spans="1:50" hidden="1" outlineLevel="1">
      <c r="A896" s="402"/>
      <c r="B896" s="258"/>
      <c r="C896" s="228"/>
      <c r="D896" s="228"/>
      <c r="E896" s="228"/>
      <c r="F896" s="228"/>
      <c r="G896" s="228"/>
      <c r="H896" s="228"/>
      <c r="I896" s="228"/>
      <c r="J896" s="228"/>
      <c r="K896" s="228"/>
      <c r="L896" s="228"/>
      <c r="M896" s="228"/>
      <c r="N896" s="228"/>
      <c r="O896" s="228"/>
      <c r="P896" s="228"/>
      <c r="Q896" s="228"/>
      <c r="R896" s="228"/>
      <c r="S896" s="228"/>
      <c r="T896" s="228"/>
      <c r="U896" s="228"/>
      <c r="V896" s="228"/>
      <c r="W896" s="228"/>
      <c r="X896" s="228"/>
      <c r="Y896" s="228"/>
      <c r="Z896" s="228"/>
      <c r="AA896" s="228"/>
      <c r="AB896" s="228"/>
      <c r="AC896" s="228"/>
      <c r="AD896" s="228"/>
      <c r="AE896" s="228"/>
      <c r="AF896" s="228"/>
      <c r="AG896" s="228"/>
      <c r="AH896" s="228"/>
      <c r="AI896" s="228"/>
      <c r="AJ896" s="319"/>
      <c r="AK896" s="319"/>
      <c r="AL896" s="319"/>
      <c r="AM896" s="319"/>
      <c r="AN896" s="319"/>
      <c r="AO896" s="319"/>
      <c r="AP896" s="319"/>
      <c r="AQ896" s="319"/>
      <c r="AR896" s="319"/>
      <c r="AS896" s="319"/>
      <c r="AT896" s="319"/>
      <c r="AU896" s="319"/>
      <c r="AV896" s="319"/>
      <c r="AW896" s="319"/>
      <c r="AX896" s="243"/>
    </row>
    <row r="897" spans="1:51" hidden="1" outlineLevel="1">
      <c r="A897" s="402">
        <v>20</v>
      </c>
      <c r="B897" s="335" t="s">
        <v>341</v>
      </c>
      <c r="C897" s="228" t="s">
        <v>313</v>
      </c>
      <c r="D897" s="232"/>
      <c r="E897" s="232"/>
      <c r="F897" s="232"/>
      <c r="G897" s="232"/>
      <c r="H897" s="232"/>
      <c r="I897" s="232"/>
      <c r="J897" s="232"/>
      <c r="K897" s="232"/>
      <c r="L897" s="232"/>
      <c r="M897" s="232"/>
      <c r="N897" s="232"/>
      <c r="O897" s="232"/>
      <c r="P897" s="232"/>
      <c r="Q897" s="232"/>
      <c r="R897" s="232"/>
      <c r="S897" s="232"/>
      <c r="T897" s="232"/>
      <c r="U897" s="232">
        <v>12</v>
      </c>
      <c r="V897" s="232"/>
      <c r="W897" s="232"/>
      <c r="X897" s="232"/>
      <c r="Y897" s="232"/>
      <c r="Z897" s="232"/>
      <c r="AA897" s="232"/>
      <c r="AB897" s="232"/>
      <c r="AC897" s="232"/>
      <c r="AD897" s="232"/>
      <c r="AE897" s="232"/>
      <c r="AF897" s="232"/>
      <c r="AG897" s="232"/>
      <c r="AH897" s="232"/>
      <c r="AI897" s="232"/>
      <c r="AJ897" s="333"/>
      <c r="AK897" s="317"/>
      <c r="AL897" s="317"/>
      <c r="AM897" s="317"/>
      <c r="AN897" s="317"/>
      <c r="AO897" s="317"/>
      <c r="AP897" s="317"/>
      <c r="AQ897" s="322"/>
      <c r="AR897" s="322"/>
      <c r="AS897" s="322"/>
      <c r="AT897" s="322"/>
      <c r="AU897" s="322"/>
      <c r="AV897" s="322"/>
      <c r="AW897" s="322"/>
      <c r="AX897" s="233">
        <f>SUM(AJ897:AW897)</f>
        <v>0</v>
      </c>
    </row>
    <row r="898" spans="1:51" hidden="1" outlineLevel="1">
      <c r="A898" s="402"/>
      <c r="B898" s="231" t="s">
        <v>509</v>
      </c>
      <c r="C898" s="228" t="s">
        <v>315</v>
      </c>
      <c r="D898" s="232"/>
      <c r="E898" s="232"/>
      <c r="F898" s="232"/>
      <c r="G898" s="232"/>
      <c r="H898" s="232"/>
      <c r="I898" s="232"/>
      <c r="J898" s="232"/>
      <c r="K898" s="232"/>
      <c r="L898" s="232"/>
      <c r="M898" s="232"/>
      <c r="N898" s="232"/>
      <c r="O898" s="232"/>
      <c r="P898" s="232"/>
      <c r="Q898" s="232"/>
      <c r="R898" s="232"/>
      <c r="S898" s="232"/>
      <c r="T898" s="232"/>
      <c r="U898" s="232">
        <f>U897</f>
        <v>12</v>
      </c>
      <c r="V898" s="232"/>
      <c r="W898" s="232"/>
      <c r="X898" s="232"/>
      <c r="Y898" s="232"/>
      <c r="Z898" s="232"/>
      <c r="AA898" s="232"/>
      <c r="AB898" s="232"/>
      <c r="AC898" s="232"/>
      <c r="AD898" s="232"/>
      <c r="AE898" s="232"/>
      <c r="AF898" s="232"/>
      <c r="AG898" s="232"/>
      <c r="AH898" s="232"/>
      <c r="AI898" s="232"/>
      <c r="AJ898" s="318">
        <f>AJ897</f>
        <v>0</v>
      </c>
      <c r="AK898" s="318">
        <f t="shared" ref="AK898:AW898" si="1561">AK897</f>
        <v>0</v>
      </c>
      <c r="AL898" s="318">
        <f t="shared" si="1561"/>
        <v>0</v>
      </c>
      <c r="AM898" s="318">
        <f t="shared" si="1561"/>
        <v>0</v>
      </c>
      <c r="AN898" s="318">
        <f t="shared" si="1561"/>
        <v>0</v>
      </c>
      <c r="AO898" s="318">
        <f t="shared" si="1561"/>
        <v>0</v>
      </c>
      <c r="AP898" s="318">
        <f t="shared" si="1561"/>
        <v>0</v>
      </c>
      <c r="AQ898" s="318">
        <f t="shared" si="1561"/>
        <v>0</v>
      </c>
      <c r="AR898" s="318">
        <f t="shared" si="1561"/>
        <v>0</v>
      </c>
      <c r="AS898" s="318">
        <f t="shared" si="1561"/>
        <v>0</v>
      </c>
      <c r="AT898" s="318">
        <f t="shared" si="1561"/>
        <v>0</v>
      </c>
      <c r="AU898" s="318">
        <f t="shared" si="1561"/>
        <v>0</v>
      </c>
      <c r="AV898" s="318">
        <f t="shared" si="1561"/>
        <v>0</v>
      </c>
      <c r="AW898" s="318">
        <f t="shared" si="1561"/>
        <v>0</v>
      </c>
      <c r="AX898" s="243"/>
    </row>
    <row r="899" spans="1:51" ht="15.75" hidden="1" outlineLevel="1">
      <c r="A899" s="402"/>
      <c r="B899" s="259"/>
      <c r="C899" s="237"/>
      <c r="D899" s="228"/>
      <c r="E899" s="228"/>
      <c r="F899" s="228"/>
      <c r="G899" s="228"/>
      <c r="H899" s="228"/>
      <c r="I899" s="228"/>
      <c r="J899" s="228"/>
      <c r="K899" s="228"/>
      <c r="L899" s="228"/>
      <c r="M899" s="228"/>
      <c r="N899" s="228"/>
      <c r="O899" s="228"/>
      <c r="P899" s="228"/>
      <c r="Q899" s="228"/>
      <c r="R899" s="228"/>
      <c r="S899" s="228"/>
      <c r="T899" s="228"/>
      <c r="U899" s="237"/>
      <c r="V899" s="228"/>
      <c r="W899" s="228"/>
      <c r="X899" s="228"/>
      <c r="Y899" s="228"/>
      <c r="Z899" s="228"/>
      <c r="AA899" s="228"/>
      <c r="AB899" s="228"/>
      <c r="AC899" s="228"/>
      <c r="AD899" s="228"/>
      <c r="AE899" s="228"/>
      <c r="AF899" s="228"/>
      <c r="AG899" s="228"/>
      <c r="AH899" s="228"/>
      <c r="AI899" s="228"/>
      <c r="AJ899" s="319"/>
      <c r="AK899" s="319"/>
      <c r="AL899" s="319"/>
      <c r="AM899" s="319"/>
      <c r="AN899" s="319"/>
      <c r="AO899" s="319"/>
      <c r="AP899" s="319"/>
      <c r="AQ899" s="319"/>
      <c r="AR899" s="319"/>
      <c r="AS899" s="319"/>
      <c r="AT899" s="319"/>
      <c r="AU899" s="319"/>
      <c r="AV899" s="319"/>
      <c r="AW899" s="319"/>
      <c r="AX899" s="243"/>
    </row>
    <row r="900" spans="1:51" ht="15.75" outlineLevel="1">
      <c r="A900" s="402"/>
      <c r="B900" s="394" t="s">
        <v>342</v>
      </c>
      <c r="C900" s="228"/>
      <c r="D900" s="228"/>
      <c r="E900" s="228"/>
      <c r="F900" s="228"/>
      <c r="G900" s="228"/>
      <c r="H900" s="228"/>
      <c r="I900" s="228"/>
      <c r="J900" s="228"/>
      <c r="K900" s="228"/>
      <c r="L900" s="228"/>
      <c r="M900" s="228"/>
      <c r="N900" s="228"/>
      <c r="O900" s="228"/>
      <c r="P900" s="228"/>
      <c r="Q900" s="228"/>
      <c r="R900" s="228"/>
      <c r="S900" s="228"/>
      <c r="T900" s="228"/>
      <c r="U900" s="228"/>
      <c r="V900" s="228"/>
      <c r="W900" s="228"/>
      <c r="X900" s="228"/>
      <c r="Y900" s="228"/>
      <c r="Z900" s="228"/>
      <c r="AA900" s="228"/>
      <c r="AB900" s="228"/>
      <c r="AC900" s="228"/>
      <c r="AD900" s="228"/>
      <c r="AE900" s="228"/>
      <c r="AF900" s="228"/>
      <c r="AG900" s="228"/>
      <c r="AH900" s="228"/>
      <c r="AI900" s="228"/>
      <c r="AJ900" s="329"/>
      <c r="AK900" s="332"/>
      <c r="AL900" s="332"/>
      <c r="AM900" s="332"/>
      <c r="AN900" s="332"/>
      <c r="AO900" s="332"/>
      <c r="AP900" s="332"/>
      <c r="AQ900" s="332"/>
      <c r="AR900" s="332"/>
      <c r="AS900" s="332"/>
      <c r="AT900" s="332"/>
      <c r="AU900" s="332"/>
      <c r="AV900" s="332"/>
      <c r="AW900" s="332"/>
      <c r="AX900" s="243"/>
    </row>
    <row r="901" spans="1:51" ht="15.75" outlineLevel="1">
      <c r="A901" s="402"/>
      <c r="B901" s="383" t="s">
        <v>343</v>
      </c>
      <c r="C901" s="228"/>
      <c r="D901" s="228"/>
      <c r="E901" s="228"/>
      <c r="F901" s="228"/>
      <c r="G901" s="228"/>
      <c r="H901" s="228"/>
      <c r="I901" s="228"/>
      <c r="J901" s="228"/>
      <c r="K901" s="228"/>
      <c r="L901" s="228"/>
      <c r="M901" s="228"/>
      <c r="N901" s="228"/>
      <c r="O901" s="228"/>
      <c r="P901" s="228"/>
      <c r="Q901" s="228"/>
      <c r="R901" s="228"/>
      <c r="S901" s="228"/>
      <c r="T901" s="228"/>
      <c r="U901" s="228"/>
      <c r="V901" s="228"/>
      <c r="W901" s="228"/>
      <c r="X901" s="228"/>
      <c r="Y901" s="228"/>
      <c r="Z901" s="228"/>
      <c r="AA901" s="228"/>
      <c r="AB901" s="228"/>
      <c r="AC901" s="228"/>
      <c r="AD901" s="228"/>
      <c r="AE901" s="228"/>
      <c r="AF901" s="228"/>
      <c r="AG901" s="228"/>
      <c r="AH901" s="228"/>
      <c r="AI901" s="228"/>
      <c r="AJ901" s="329"/>
      <c r="AK901" s="332"/>
      <c r="AL901" s="332"/>
      <c r="AM901" s="332"/>
      <c r="AN901" s="332"/>
      <c r="AO901" s="332"/>
      <c r="AP901" s="332"/>
      <c r="AQ901" s="332"/>
      <c r="AR901" s="332"/>
      <c r="AS901" s="332"/>
      <c r="AT901" s="332"/>
      <c r="AU901" s="332"/>
      <c r="AV901" s="332"/>
      <c r="AW901" s="332"/>
      <c r="AX901" s="243"/>
    </row>
    <row r="902" spans="1:51" hidden="1" outlineLevel="1">
      <c r="A902" s="402">
        <v>21</v>
      </c>
      <c r="B902" s="335" t="s">
        <v>344</v>
      </c>
      <c r="C902" s="228" t="s">
        <v>313</v>
      </c>
      <c r="D902" s="232"/>
      <c r="E902" s="232"/>
      <c r="F902" s="232"/>
      <c r="G902" s="232"/>
      <c r="H902" s="232"/>
      <c r="I902" s="232"/>
      <c r="J902" s="232"/>
      <c r="K902" s="232"/>
      <c r="L902" s="232"/>
      <c r="M902" s="232"/>
      <c r="N902" s="232"/>
      <c r="O902" s="232"/>
      <c r="P902" s="232"/>
      <c r="Q902" s="564"/>
      <c r="R902" s="564"/>
      <c r="S902" s="564"/>
      <c r="T902" s="564"/>
      <c r="U902" s="228"/>
      <c r="V902" s="232"/>
      <c r="W902" s="232"/>
      <c r="X902" s="232"/>
      <c r="Y902" s="232"/>
      <c r="Z902" s="232"/>
      <c r="AA902" s="232"/>
      <c r="AB902" s="232"/>
      <c r="AC902" s="232"/>
      <c r="AD902" s="232"/>
      <c r="AE902" s="232"/>
      <c r="AF902" s="232"/>
      <c r="AG902" s="232"/>
      <c r="AH902" s="232"/>
      <c r="AI902" s="564"/>
      <c r="AJ902" s="322"/>
      <c r="AK902" s="322"/>
      <c r="AL902" s="322"/>
      <c r="AM902" s="322"/>
      <c r="AN902" s="322"/>
      <c r="AO902" s="322"/>
      <c r="AP902" s="322"/>
      <c r="AQ902" s="317"/>
      <c r="AR902" s="317"/>
      <c r="AS902" s="317"/>
      <c r="AT902" s="317"/>
      <c r="AU902" s="317"/>
      <c r="AV902" s="317"/>
      <c r="AW902" s="317"/>
      <c r="AX902" s="233">
        <f>SUM(AJ902:AW902)</f>
        <v>0</v>
      </c>
    </row>
    <row r="903" spans="1:51" hidden="1" outlineLevel="1">
      <c r="A903" s="402"/>
      <c r="B903" s="231" t="s">
        <v>509</v>
      </c>
      <c r="C903" s="228" t="s">
        <v>315</v>
      </c>
      <c r="D903" s="232"/>
      <c r="E903" s="232"/>
      <c r="F903" s="232"/>
      <c r="G903" s="232"/>
      <c r="H903" s="232"/>
      <c r="I903" s="232"/>
      <c r="J903" s="232"/>
      <c r="K903" s="232"/>
      <c r="L903" s="232"/>
      <c r="M903" s="232"/>
      <c r="N903" s="232"/>
      <c r="O903" s="232"/>
      <c r="P903" s="232"/>
      <c r="Q903" s="564"/>
      <c r="R903" s="564"/>
      <c r="S903" s="564"/>
      <c r="T903" s="564"/>
      <c r="U903" s="228"/>
      <c r="V903" s="232"/>
      <c r="W903" s="232"/>
      <c r="X903" s="232"/>
      <c r="Y903" s="232"/>
      <c r="Z903" s="232"/>
      <c r="AA903" s="232"/>
      <c r="AB903" s="232"/>
      <c r="AC903" s="232"/>
      <c r="AD903" s="232"/>
      <c r="AE903" s="232"/>
      <c r="AF903" s="232"/>
      <c r="AG903" s="232"/>
      <c r="AH903" s="232"/>
      <c r="AI903" s="564"/>
      <c r="AJ903" s="318">
        <f>AJ902</f>
        <v>0</v>
      </c>
      <c r="AK903" s="318">
        <f t="shared" ref="AK903" si="1562">AK902</f>
        <v>0</v>
      </c>
      <c r="AL903" s="318">
        <f t="shared" ref="AL903" si="1563">AL902</f>
        <v>0</v>
      </c>
      <c r="AM903" s="318">
        <f t="shared" ref="AM903" si="1564">AM902</f>
        <v>0</v>
      </c>
      <c r="AN903" s="318">
        <f t="shared" ref="AN903" si="1565">AN902</f>
        <v>0</v>
      </c>
      <c r="AO903" s="318">
        <f t="shared" ref="AO903" si="1566">AO902</f>
        <v>0</v>
      </c>
      <c r="AP903" s="318">
        <f t="shared" ref="AP903" si="1567">AP902</f>
        <v>0</v>
      </c>
      <c r="AQ903" s="318">
        <f t="shared" ref="AQ903" si="1568">AQ902</f>
        <v>0</v>
      </c>
      <c r="AR903" s="318">
        <f t="shared" ref="AR903" si="1569">AR902</f>
        <v>0</v>
      </c>
      <c r="AS903" s="318">
        <f t="shared" ref="AS903" si="1570">AS902</f>
        <v>0</v>
      </c>
      <c r="AT903" s="318">
        <f t="shared" ref="AT903" si="1571">AT902</f>
        <v>0</v>
      </c>
      <c r="AU903" s="318">
        <f t="shared" ref="AU903" si="1572">AU902</f>
        <v>0</v>
      </c>
      <c r="AV903" s="318">
        <f t="shared" ref="AV903" si="1573">AV902</f>
        <v>0</v>
      </c>
      <c r="AW903" s="318">
        <f t="shared" ref="AW903" si="1574">AW902</f>
        <v>0</v>
      </c>
      <c r="AX903" s="243"/>
    </row>
    <row r="904" spans="1:51" hidden="1" outlineLevel="1">
      <c r="A904" s="402"/>
      <c r="B904" s="231"/>
      <c r="C904" s="228"/>
      <c r="D904" s="228"/>
      <c r="E904" s="228"/>
      <c r="F904" s="228"/>
      <c r="G904" s="228"/>
      <c r="H904" s="228"/>
      <c r="I904" s="228"/>
      <c r="J904" s="228"/>
      <c r="K904" s="228"/>
      <c r="L904" s="228"/>
      <c r="M904" s="228"/>
      <c r="N904" s="228"/>
      <c r="O904" s="228"/>
      <c r="P904" s="228"/>
      <c r="Q904" s="228"/>
      <c r="R904" s="228"/>
      <c r="S904" s="228"/>
      <c r="T904" s="228"/>
      <c r="U904" s="228"/>
      <c r="V904" s="228"/>
      <c r="W904" s="228"/>
      <c r="X904" s="228"/>
      <c r="Y904" s="228"/>
      <c r="Z904" s="228"/>
      <c r="AA904" s="228"/>
      <c r="AB904" s="228"/>
      <c r="AC904" s="228"/>
      <c r="AD904" s="228"/>
      <c r="AE904" s="228"/>
      <c r="AF904" s="228"/>
      <c r="AG904" s="228"/>
      <c r="AH904" s="228"/>
      <c r="AI904" s="228"/>
      <c r="AJ904" s="329"/>
      <c r="AK904" s="332"/>
      <c r="AL904" s="332"/>
      <c r="AM904" s="332"/>
      <c r="AN904" s="332"/>
      <c r="AO904" s="332"/>
      <c r="AP904" s="332"/>
      <c r="AQ904" s="332"/>
      <c r="AR904" s="332"/>
      <c r="AS904" s="332"/>
      <c r="AT904" s="332"/>
      <c r="AU904" s="332"/>
      <c r="AV904" s="332"/>
      <c r="AW904" s="332"/>
      <c r="AX904" s="243"/>
    </row>
    <row r="905" spans="1:51" outlineLevel="1">
      <c r="A905" s="402">
        <v>22</v>
      </c>
      <c r="B905" s="335" t="s">
        <v>345</v>
      </c>
      <c r="C905" s="228" t="s">
        <v>313</v>
      </c>
      <c r="D905" s="232">
        <v>15829.779011250001</v>
      </c>
      <c r="E905" s="232">
        <v>15829.779011250001</v>
      </c>
      <c r="F905" s="232">
        <f t="shared" ref="F905:Q905" si="1575">F495/E495*E905</f>
        <v>15829.779011250001</v>
      </c>
      <c r="G905" s="232">
        <f t="shared" si="1575"/>
        <v>15829.779011250001</v>
      </c>
      <c r="H905" s="232">
        <f t="shared" si="1575"/>
        <v>15829.779011250001</v>
      </c>
      <c r="I905" s="232">
        <f t="shared" si="1575"/>
        <v>15829.779011250001</v>
      </c>
      <c r="J905" s="232">
        <f t="shared" si="1575"/>
        <v>15829.779011250001</v>
      </c>
      <c r="K905" s="232">
        <f t="shared" si="1575"/>
        <v>15829.779011250001</v>
      </c>
      <c r="L905" s="232">
        <f t="shared" si="1575"/>
        <v>15829.779011250001</v>
      </c>
      <c r="M905" s="232">
        <f t="shared" si="1575"/>
        <v>15829.779011250001</v>
      </c>
      <c r="N905" s="232">
        <f t="shared" si="1575"/>
        <v>15829.779011250001</v>
      </c>
      <c r="O905" s="232">
        <f t="shared" si="1575"/>
        <v>15829.779011250001</v>
      </c>
      <c r="P905" s="232">
        <f t="shared" si="1575"/>
        <v>15829.779011250001</v>
      </c>
      <c r="Q905" s="232">
        <f t="shared" si="1575"/>
        <v>15829.779011250001</v>
      </c>
      <c r="R905" s="564"/>
      <c r="S905" s="564"/>
      <c r="T905" s="564"/>
      <c r="U905" s="228"/>
      <c r="V905" s="232"/>
      <c r="W905" s="232"/>
      <c r="X905" s="232"/>
      <c r="Y905" s="232"/>
      <c r="Z905" s="232"/>
      <c r="AA905" s="232"/>
      <c r="AB905" s="232"/>
      <c r="AC905" s="232"/>
      <c r="AD905" s="232"/>
      <c r="AE905" s="232"/>
      <c r="AF905" s="232"/>
      <c r="AG905" s="232"/>
      <c r="AH905" s="232"/>
      <c r="AI905" s="232"/>
      <c r="AJ905" s="322">
        <v>1</v>
      </c>
      <c r="AK905" s="322"/>
      <c r="AL905" s="322"/>
      <c r="AM905" s="322"/>
      <c r="AN905" s="322"/>
      <c r="AO905" s="322"/>
      <c r="AP905" s="322"/>
      <c r="AQ905" s="317"/>
      <c r="AR905" s="317"/>
      <c r="AS905" s="317"/>
      <c r="AT905" s="317"/>
      <c r="AU905" s="317"/>
      <c r="AV905" s="317"/>
      <c r="AW905" s="317"/>
      <c r="AX905" s="233">
        <f>SUM(AJ905:AW905)</f>
        <v>1</v>
      </c>
      <c r="AY905" s="1055">
        <f t="shared" ref="AY905:AY968" si="1576">SUM(AJ905:AW905)</f>
        <v>1</v>
      </c>
    </row>
    <row r="906" spans="1:51" outlineLevel="1">
      <c r="A906" s="402"/>
      <c r="B906" s="231" t="s">
        <v>510</v>
      </c>
      <c r="C906" s="228" t="s">
        <v>315</v>
      </c>
      <c r="D906" s="232"/>
      <c r="E906" s="232"/>
      <c r="F906" s="232"/>
      <c r="G906" s="232"/>
      <c r="H906" s="232"/>
      <c r="I906" s="232"/>
      <c r="J906" s="232"/>
      <c r="K906" s="232"/>
      <c r="L906" s="232"/>
      <c r="M906" s="232"/>
      <c r="N906" s="232"/>
      <c r="O906" s="232"/>
      <c r="P906" s="232"/>
      <c r="Q906" s="232"/>
      <c r="R906" s="564"/>
      <c r="S906" s="564"/>
      <c r="T906" s="564"/>
      <c r="U906" s="228"/>
      <c r="V906" s="232"/>
      <c r="W906" s="232"/>
      <c r="X906" s="232"/>
      <c r="Y906" s="232"/>
      <c r="Z906" s="232"/>
      <c r="AA906" s="232"/>
      <c r="AB906" s="232"/>
      <c r="AC906" s="232"/>
      <c r="AD906" s="232"/>
      <c r="AE906" s="232"/>
      <c r="AF906" s="232"/>
      <c r="AG906" s="232"/>
      <c r="AH906" s="232"/>
      <c r="AI906" s="232"/>
      <c r="AJ906" s="318">
        <f>AJ905</f>
        <v>1</v>
      </c>
      <c r="AK906" s="318">
        <f t="shared" ref="AK906:AW906" si="1577">AK905</f>
        <v>0</v>
      </c>
      <c r="AL906" s="318">
        <f t="shared" si="1577"/>
        <v>0</v>
      </c>
      <c r="AM906" s="318">
        <f t="shared" si="1577"/>
        <v>0</v>
      </c>
      <c r="AN906" s="318">
        <f t="shared" si="1577"/>
        <v>0</v>
      </c>
      <c r="AO906" s="318">
        <f t="shared" si="1577"/>
        <v>0</v>
      </c>
      <c r="AP906" s="318">
        <f t="shared" si="1577"/>
        <v>0</v>
      </c>
      <c r="AQ906" s="318">
        <f t="shared" si="1577"/>
        <v>0</v>
      </c>
      <c r="AR906" s="318">
        <f t="shared" si="1577"/>
        <v>0</v>
      </c>
      <c r="AS906" s="318">
        <f t="shared" si="1577"/>
        <v>0</v>
      </c>
      <c r="AT906" s="318">
        <f t="shared" si="1577"/>
        <v>0</v>
      </c>
      <c r="AU906" s="318">
        <f t="shared" si="1577"/>
        <v>0</v>
      </c>
      <c r="AV906" s="318">
        <f t="shared" si="1577"/>
        <v>0</v>
      </c>
      <c r="AW906" s="318">
        <f t="shared" si="1577"/>
        <v>0</v>
      </c>
      <c r="AX906" s="243"/>
      <c r="AY906" s="1055">
        <f t="shared" si="1576"/>
        <v>1</v>
      </c>
    </row>
    <row r="907" spans="1:51" outlineLevel="1">
      <c r="A907" s="402"/>
      <c r="B907" s="231"/>
      <c r="C907" s="228"/>
      <c r="D907" s="228"/>
      <c r="E907" s="228"/>
      <c r="F907" s="228"/>
      <c r="G907" s="228"/>
      <c r="H907" s="228"/>
      <c r="I907" s="228"/>
      <c r="J907" s="228"/>
      <c r="K907" s="228"/>
      <c r="L907" s="228"/>
      <c r="M907" s="228"/>
      <c r="N907" s="228"/>
      <c r="O907" s="228"/>
      <c r="P907" s="228"/>
      <c r="Q907" s="228"/>
      <c r="R907" s="228"/>
      <c r="S907" s="228"/>
      <c r="T907" s="228"/>
      <c r="U907" s="228"/>
      <c r="V907" s="228"/>
      <c r="W907" s="228"/>
      <c r="X907" s="228"/>
      <c r="Y907" s="228"/>
      <c r="Z907" s="228"/>
      <c r="AA907" s="228"/>
      <c r="AB907" s="228"/>
      <c r="AC907" s="228"/>
      <c r="AD907" s="228"/>
      <c r="AE907" s="228"/>
      <c r="AF907" s="228"/>
      <c r="AG907" s="228"/>
      <c r="AH907" s="228"/>
      <c r="AI907" s="228"/>
      <c r="AJ907" s="329"/>
      <c r="AK907" s="332"/>
      <c r="AL907" s="332"/>
      <c r="AM907" s="332"/>
      <c r="AN907" s="332"/>
      <c r="AO907" s="332"/>
      <c r="AP907" s="332"/>
      <c r="AQ907" s="332"/>
      <c r="AR907" s="332"/>
      <c r="AS907" s="332"/>
      <c r="AT907" s="332"/>
      <c r="AU907" s="332"/>
      <c r="AV907" s="332"/>
      <c r="AW907" s="332"/>
      <c r="AX907" s="243"/>
      <c r="AY907" s="1055">
        <f t="shared" si="1576"/>
        <v>0</v>
      </c>
    </row>
    <row r="908" spans="1:51" outlineLevel="1">
      <c r="A908" s="402">
        <v>23</v>
      </c>
      <c r="B908" s="335" t="s">
        <v>346</v>
      </c>
      <c r="C908" s="228" t="s">
        <v>313</v>
      </c>
      <c r="D908" s="232"/>
      <c r="E908" s="232"/>
      <c r="F908" s="232"/>
      <c r="G908" s="232"/>
      <c r="H908" s="232"/>
      <c r="I908" s="232"/>
      <c r="J908" s="232"/>
      <c r="K908" s="232"/>
      <c r="L908" s="232"/>
      <c r="M908" s="232"/>
      <c r="N908" s="232"/>
      <c r="O908" s="232"/>
      <c r="P908" s="232"/>
      <c r="Q908" s="232"/>
      <c r="R908" s="564"/>
      <c r="S908" s="564"/>
      <c r="T908" s="564"/>
      <c r="U908" s="228"/>
      <c r="V908" s="232"/>
      <c r="W908" s="232"/>
      <c r="X908" s="232"/>
      <c r="Y908" s="232"/>
      <c r="Z908" s="232"/>
      <c r="AA908" s="232"/>
      <c r="AB908" s="232"/>
      <c r="AC908" s="232"/>
      <c r="AD908" s="232"/>
      <c r="AE908" s="232"/>
      <c r="AF908" s="232"/>
      <c r="AG908" s="232"/>
      <c r="AH908" s="232"/>
      <c r="AI908" s="232"/>
      <c r="AJ908" s="322">
        <v>1</v>
      </c>
      <c r="AK908" s="322"/>
      <c r="AL908" s="322"/>
      <c r="AM908" s="322"/>
      <c r="AN908" s="322"/>
      <c r="AO908" s="322"/>
      <c r="AP908" s="322"/>
      <c r="AQ908" s="317"/>
      <c r="AR908" s="317"/>
      <c r="AS908" s="317"/>
      <c r="AT908" s="317"/>
      <c r="AU908" s="317"/>
      <c r="AV908" s="317"/>
      <c r="AW908" s="317"/>
      <c r="AX908" s="233">
        <f>SUM(AJ908:AW908)</f>
        <v>1</v>
      </c>
      <c r="AY908" s="1055">
        <f t="shared" si="1576"/>
        <v>1</v>
      </c>
    </row>
    <row r="909" spans="1:51" outlineLevel="1">
      <c r="A909" s="402"/>
      <c r="B909" s="231" t="s">
        <v>509</v>
      </c>
      <c r="C909" s="228" t="s">
        <v>315</v>
      </c>
      <c r="D909" s="232">
        <v>259865.71183259872</v>
      </c>
      <c r="E909" s="232">
        <v>259865.71183259872</v>
      </c>
      <c r="F909" s="232">
        <v>259865.71183259872</v>
      </c>
      <c r="G909" s="232">
        <v>259865.71183259872</v>
      </c>
      <c r="H909" s="232">
        <v>259865.71183259872</v>
      </c>
      <c r="I909" s="232">
        <v>259865.71183259872</v>
      </c>
      <c r="J909" s="232">
        <v>259865.71183259872</v>
      </c>
      <c r="K909" s="232">
        <v>259865.71183259872</v>
      </c>
      <c r="L909" s="232">
        <v>259865.71183259872</v>
      </c>
      <c r="M909" s="232">
        <v>259865.71183259872</v>
      </c>
      <c r="N909" s="232">
        <v>255894.54472765941</v>
      </c>
      <c r="O909" s="232">
        <v>255894.54472765941</v>
      </c>
      <c r="P909" s="232">
        <v>255894.54472765941</v>
      </c>
      <c r="Q909" s="232">
        <v>255894.54472765941</v>
      </c>
      <c r="R909" s="564"/>
      <c r="S909" s="564"/>
      <c r="T909" s="564"/>
      <c r="U909" s="228"/>
      <c r="V909" s="232">
        <v>69.2357817679558</v>
      </c>
      <c r="W909" s="232">
        <v>69.2357817679558</v>
      </c>
      <c r="X909" s="232">
        <v>69.2357817679558</v>
      </c>
      <c r="Y909" s="232">
        <v>69.2357817679558</v>
      </c>
      <c r="Z909" s="232">
        <v>69.2357817679558</v>
      </c>
      <c r="AA909" s="232">
        <v>69.2357817679558</v>
      </c>
      <c r="AB909" s="232">
        <v>69.2357817679558</v>
      </c>
      <c r="AC909" s="232">
        <v>69.2357817679558</v>
      </c>
      <c r="AD909" s="232">
        <v>69.2357817679558</v>
      </c>
      <c r="AE909" s="232">
        <v>69.2357817679558</v>
      </c>
      <c r="AF909" s="232">
        <v>68.949091160221002</v>
      </c>
      <c r="AG909" s="232">
        <v>68.949091160221002</v>
      </c>
      <c r="AH909" s="232">
        <v>68.949091160221002</v>
      </c>
      <c r="AI909" s="232">
        <v>68.949091160221002</v>
      </c>
      <c r="AJ909" s="318">
        <f>AJ908</f>
        <v>1</v>
      </c>
      <c r="AK909" s="318">
        <f t="shared" ref="AK909:AW909" si="1578">AK908</f>
        <v>0</v>
      </c>
      <c r="AL909" s="318">
        <f t="shared" si="1578"/>
        <v>0</v>
      </c>
      <c r="AM909" s="318">
        <f t="shared" si="1578"/>
        <v>0</v>
      </c>
      <c r="AN909" s="318">
        <f t="shared" si="1578"/>
        <v>0</v>
      </c>
      <c r="AO909" s="318">
        <f t="shared" si="1578"/>
        <v>0</v>
      </c>
      <c r="AP909" s="318">
        <f t="shared" si="1578"/>
        <v>0</v>
      </c>
      <c r="AQ909" s="318">
        <f t="shared" si="1578"/>
        <v>0</v>
      </c>
      <c r="AR909" s="318">
        <f t="shared" si="1578"/>
        <v>0</v>
      </c>
      <c r="AS909" s="318">
        <f t="shared" si="1578"/>
        <v>0</v>
      </c>
      <c r="AT909" s="318">
        <f t="shared" si="1578"/>
        <v>0</v>
      </c>
      <c r="AU909" s="318">
        <f t="shared" si="1578"/>
        <v>0</v>
      </c>
      <c r="AV909" s="318">
        <f t="shared" si="1578"/>
        <v>0</v>
      </c>
      <c r="AW909" s="318">
        <f t="shared" si="1578"/>
        <v>0</v>
      </c>
      <c r="AX909" s="243"/>
      <c r="AY909" s="1055">
        <f t="shared" si="1576"/>
        <v>1</v>
      </c>
    </row>
    <row r="910" spans="1:51" outlineLevel="1">
      <c r="A910" s="402"/>
      <c r="B910" s="337"/>
      <c r="C910" s="228"/>
      <c r="D910" s="228"/>
      <c r="E910" s="228"/>
      <c r="F910" s="228"/>
      <c r="G910" s="228"/>
      <c r="H910" s="228"/>
      <c r="I910" s="228"/>
      <c r="J910" s="228"/>
      <c r="K910" s="228"/>
      <c r="L910" s="228"/>
      <c r="M910" s="228"/>
      <c r="N910" s="228"/>
      <c r="O910" s="228"/>
      <c r="P910" s="228"/>
      <c r="Q910" s="228"/>
      <c r="R910" s="228"/>
      <c r="S910" s="228"/>
      <c r="T910" s="228"/>
      <c r="U910" s="228"/>
      <c r="V910" s="228"/>
      <c r="W910" s="228"/>
      <c r="X910" s="228"/>
      <c r="Y910" s="228"/>
      <c r="Z910" s="228"/>
      <c r="AA910" s="228"/>
      <c r="AB910" s="228"/>
      <c r="AC910" s="228"/>
      <c r="AD910" s="228"/>
      <c r="AE910" s="228"/>
      <c r="AF910" s="228"/>
      <c r="AG910" s="228"/>
      <c r="AH910" s="228"/>
      <c r="AI910" s="228"/>
      <c r="AJ910" s="329"/>
      <c r="AK910" s="332"/>
      <c r="AL910" s="332"/>
      <c r="AM910" s="332"/>
      <c r="AN910" s="332"/>
      <c r="AO910" s="332"/>
      <c r="AP910" s="332"/>
      <c r="AQ910" s="332"/>
      <c r="AR910" s="332"/>
      <c r="AS910" s="332"/>
      <c r="AT910" s="332"/>
      <c r="AU910" s="332"/>
      <c r="AV910" s="332"/>
      <c r="AW910" s="332"/>
      <c r="AX910" s="243"/>
      <c r="AY910" s="1055">
        <f t="shared" si="1576"/>
        <v>0</v>
      </c>
    </row>
    <row r="911" spans="1:51" hidden="1" outlineLevel="1">
      <c r="A911" s="402">
        <v>24</v>
      </c>
      <c r="B911" s="335" t="s">
        <v>347</v>
      </c>
      <c r="C911" s="228" t="s">
        <v>313</v>
      </c>
      <c r="D911" s="232"/>
      <c r="E911" s="232"/>
      <c r="F911" s="232"/>
      <c r="G911" s="232"/>
      <c r="H911" s="232"/>
      <c r="I911" s="232"/>
      <c r="J911" s="232"/>
      <c r="K911" s="232"/>
      <c r="L911" s="232"/>
      <c r="M911" s="232"/>
      <c r="N911" s="564"/>
      <c r="O911" s="564"/>
      <c r="P911" s="564"/>
      <c r="Q911" s="564"/>
      <c r="R911" s="564"/>
      <c r="S911" s="564"/>
      <c r="T911" s="564"/>
      <c r="U911" s="228"/>
      <c r="V911" s="232"/>
      <c r="W911" s="232"/>
      <c r="X911" s="232"/>
      <c r="Y911" s="232"/>
      <c r="Z911" s="232"/>
      <c r="AA911" s="232"/>
      <c r="AB911" s="232"/>
      <c r="AC911" s="232"/>
      <c r="AD911" s="232"/>
      <c r="AE911" s="232"/>
      <c r="AF911" s="564"/>
      <c r="AG911" s="564"/>
      <c r="AH911" s="564"/>
      <c r="AI911" s="564"/>
      <c r="AJ911" s="322"/>
      <c r="AK911" s="322"/>
      <c r="AL911" s="322"/>
      <c r="AM911" s="322"/>
      <c r="AN911" s="322"/>
      <c r="AO911" s="322"/>
      <c r="AP911" s="322"/>
      <c r="AQ911" s="317"/>
      <c r="AR911" s="317"/>
      <c r="AS911" s="317"/>
      <c r="AT911" s="317"/>
      <c r="AU911" s="317"/>
      <c r="AV911" s="317"/>
      <c r="AW911" s="317"/>
      <c r="AX911" s="233">
        <f>SUM(AJ911:AW911)</f>
        <v>0</v>
      </c>
      <c r="AY911" s="1055">
        <f t="shared" si="1576"/>
        <v>0</v>
      </c>
    </row>
    <row r="912" spans="1:51" hidden="1" outlineLevel="1">
      <c r="A912" s="402"/>
      <c r="B912" s="231" t="s">
        <v>509</v>
      </c>
      <c r="C912" s="228" t="s">
        <v>315</v>
      </c>
      <c r="D912" s="232"/>
      <c r="E912" s="232"/>
      <c r="F912" s="232"/>
      <c r="G912" s="232"/>
      <c r="H912" s="232"/>
      <c r="I912" s="232"/>
      <c r="J912" s="232"/>
      <c r="K912" s="232"/>
      <c r="L912" s="232"/>
      <c r="M912" s="232"/>
      <c r="N912" s="564"/>
      <c r="O912" s="564"/>
      <c r="P912" s="564"/>
      <c r="Q912" s="564"/>
      <c r="R912" s="564"/>
      <c r="S912" s="564"/>
      <c r="T912" s="564"/>
      <c r="U912" s="228"/>
      <c r="V912" s="232"/>
      <c r="W912" s="232"/>
      <c r="X912" s="232"/>
      <c r="Y912" s="232"/>
      <c r="Z912" s="232"/>
      <c r="AA912" s="232"/>
      <c r="AB912" s="232"/>
      <c r="AC912" s="232"/>
      <c r="AD912" s="232"/>
      <c r="AE912" s="232"/>
      <c r="AF912" s="564"/>
      <c r="AG912" s="564"/>
      <c r="AH912" s="564"/>
      <c r="AI912" s="564"/>
      <c r="AJ912" s="318">
        <f>AJ911</f>
        <v>0</v>
      </c>
      <c r="AK912" s="318">
        <f t="shared" ref="AK912:AW912" si="1579">AK911</f>
        <v>0</v>
      </c>
      <c r="AL912" s="318">
        <f t="shared" si="1579"/>
        <v>0</v>
      </c>
      <c r="AM912" s="318">
        <f t="shared" si="1579"/>
        <v>0</v>
      </c>
      <c r="AN912" s="318">
        <f t="shared" si="1579"/>
        <v>0</v>
      </c>
      <c r="AO912" s="318">
        <f t="shared" si="1579"/>
        <v>0</v>
      </c>
      <c r="AP912" s="318">
        <f t="shared" si="1579"/>
        <v>0</v>
      </c>
      <c r="AQ912" s="318">
        <f t="shared" si="1579"/>
        <v>0</v>
      </c>
      <c r="AR912" s="318">
        <f t="shared" si="1579"/>
        <v>0</v>
      </c>
      <c r="AS912" s="318">
        <f t="shared" si="1579"/>
        <v>0</v>
      </c>
      <c r="AT912" s="318">
        <f t="shared" si="1579"/>
        <v>0</v>
      </c>
      <c r="AU912" s="318">
        <f t="shared" si="1579"/>
        <v>0</v>
      </c>
      <c r="AV912" s="318">
        <f t="shared" si="1579"/>
        <v>0</v>
      </c>
      <c r="AW912" s="318">
        <f t="shared" si="1579"/>
        <v>0</v>
      </c>
      <c r="AX912" s="243"/>
      <c r="AY912" s="1055">
        <f t="shared" si="1576"/>
        <v>0</v>
      </c>
    </row>
    <row r="913" spans="1:51" hidden="1" outlineLevel="1">
      <c r="A913" s="402"/>
      <c r="B913" s="231"/>
      <c r="C913" s="228"/>
      <c r="D913" s="228"/>
      <c r="E913" s="228"/>
      <c r="F913" s="228"/>
      <c r="G913" s="228"/>
      <c r="H913" s="228"/>
      <c r="I913" s="228"/>
      <c r="J913" s="228"/>
      <c r="K913" s="228"/>
      <c r="L913" s="228"/>
      <c r="M913" s="228"/>
      <c r="N913" s="228"/>
      <c r="O913" s="228"/>
      <c r="P913" s="228"/>
      <c r="Q913" s="228"/>
      <c r="R913" s="228"/>
      <c r="S913" s="228"/>
      <c r="T913" s="228"/>
      <c r="U913" s="228"/>
      <c r="V913" s="228"/>
      <c r="W913" s="228"/>
      <c r="X913" s="228"/>
      <c r="Y913" s="228"/>
      <c r="Z913" s="228"/>
      <c r="AA913" s="228"/>
      <c r="AB913" s="228"/>
      <c r="AC913" s="228"/>
      <c r="AD913" s="228"/>
      <c r="AE913" s="228"/>
      <c r="AF913" s="228"/>
      <c r="AG913" s="228"/>
      <c r="AH913" s="228"/>
      <c r="AI913" s="228"/>
      <c r="AJ913" s="319"/>
      <c r="AK913" s="332"/>
      <c r="AL913" s="332"/>
      <c r="AM913" s="332"/>
      <c r="AN913" s="332"/>
      <c r="AO913" s="332"/>
      <c r="AP913" s="332"/>
      <c r="AQ913" s="332"/>
      <c r="AR913" s="332"/>
      <c r="AS913" s="332"/>
      <c r="AT913" s="332"/>
      <c r="AU913" s="332"/>
      <c r="AV913" s="332"/>
      <c r="AW913" s="332"/>
      <c r="AX913" s="243"/>
      <c r="AY913" s="1055">
        <f t="shared" si="1576"/>
        <v>0</v>
      </c>
    </row>
    <row r="914" spans="1:51" ht="15.75" outlineLevel="1">
      <c r="A914" s="402"/>
      <c r="B914" s="225" t="s">
        <v>348</v>
      </c>
      <c r="C914" s="228"/>
      <c r="D914" s="228"/>
      <c r="E914" s="228"/>
      <c r="F914" s="228"/>
      <c r="G914" s="228"/>
      <c r="H914" s="228"/>
      <c r="I914" s="228"/>
      <c r="J914" s="228"/>
      <c r="K914" s="228"/>
      <c r="L914" s="228"/>
      <c r="M914" s="228"/>
      <c r="N914" s="228"/>
      <c r="O914" s="228"/>
      <c r="P914" s="228"/>
      <c r="Q914" s="228"/>
      <c r="R914" s="228"/>
      <c r="S914" s="228"/>
      <c r="T914" s="228"/>
      <c r="U914" s="228"/>
      <c r="V914" s="228"/>
      <c r="W914" s="228"/>
      <c r="X914" s="228"/>
      <c r="Y914" s="228"/>
      <c r="Z914" s="228"/>
      <c r="AA914" s="228"/>
      <c r="AB914" s="228"/>
      <c r="AC914" s="228"/>
      <c r="AD914" s="228"/>
      <c r="AE914" s="228"/>
      <c r="AF914" s="228"/>
      <c r="AG914" s="228"/>
      <c r="AH914" s="228"/>
      <c r="AI914" s="228"/>
      <c r="AJ914" s="319"/>
      <c r="AK914" s="332"/>
      <c r="AL914" s="332"/>
      <c r="AM914" s="332"/>
      <c r="AN914" s="332"/>
      <c r="AO914" s="332"/>
      <c r="AP914" s="332"/>
      <c r="AQ914" s="332"/>
      <c r="AR914" s="332"/>
      <c r="AS914" s="332"/>
      <c r="AT914" s="332"/>
      <c r="AU914" s="332"/>
      <c r="AV914" s="332"/>
      <c r="AW914" s="332"/>
      <c r="AX914" s="243"/>
      <c r="AY914" s="1055">
        <f t="shared" si="1576"/>
        <v>0</v>
      </c>
    </row>
    <row r="915" spans="1:51" hidden="1" outlineLevel="1">
      <c r="A915" s="402">
        <v>25</v>
      </c>
      <c r="B915" s="335" t="s">
        <v>349</v>
      </c>
      <c r="C915" s="228" t="s">
        <v>313</v>
      </c>
      <c r="D915" s="232"/>
      <c r="E915" s="232"/>
      <c r="F915" s="232"/>
      <c r="G915" s="232"/>
      <c r="H915" s="232"/>
      <c r="I915" s="232"/>
      <c r="J915" s="232"/>
      <c r="K915" s="232"/>
      <c r="L915" s="232"/>
      <c r="M915" s="232"/>
      <c r="N915" s="232"/>
      <c r="O915" s="232"/>
      <c r="P915" s="232"/>
      <c r="Q915" s="232"/>
      <c r="R915" s="232"/>
      <c r="S915" s="232"/>
      <c r="T915" s="232"/>
      <c r="U915" s="232">
        <v>12</v>
      </c>
      <c r="V915" s="232"/>
      <c r="W915" s="232"/>
      <c r="X915" s="232"/>
      <c r="Y915" s="232"/>
      <c r="Z915" s="232"/>
      <c r="AA915" s="232"/>
      <c r="AB915" s="232"/>
      <c r="AC915" s="232"/>
      <c r="AD915" s="232"/>
      <c r="AE915" s="232"/>
      <c r="AF915" s="232"/>
      <c r="AG915" s="232"/>
      <c r="AH915" s="232"/>
      <c r="AI915" s="232"/>
      <c r="AJ915" s="333"/>
      <c r="AK915" s="322"/>
      <c r="AL915" s="322"/>
      <c r="AM915" s="322"/>
      <c r="AN915" s="322"/>
      <c r="AO915" s="322"/>
      <c r="AP915" s="322"/>
      <c r="AQ915" s="322"/>
      <c r="AR915" s="322"/>
      <c r="AS915" s="322"/>
      <c r="AT915" s="322"/>
      <c r="AU915" s="322"/>
      <c r="AV915" s="322"/>
      <c r="AW915" s="322"/>
      <c r="AX915" s="233">
        <f>SUM(AJ915:AW915)</f>
        <v>0</v>
      </c>
      <c r="AY915" s="1055">
        <f t="shared" si="1576"/>
        <v>0</v>
      </c>
    </row>
    <row r="916" spans="1:51" hidden="1" outlineLevel="1">
      <c r="A916" s="402"/>
      <c r="B916" s="231" t="s">
        <v>509</v>
      </c>
      <c r="C916" s="228" t="s">
        <v>315</v>
      </c>
      <c r="D916" s="232"/>
      <c r="E916" s="232"/>
      <c r="F916" s="232"/>
      <c r="G916" s="232"/>
      <c r="H916" s="232"/>
      <c r="I916" s="232"/>
      <c r="J916" s="232"/>
      <c r="K916" s="232"/>
      <c r="L916" s="232"/>
      <c r="M916" s="232"/>
      <c r="N916" s="232"/>
      <c r="O916" s="232"/>
      <c r="P916" s="232"/>
      <c r="Q916" s="232"/>
      <c r="R916" s="232"/>
      <c r="S916" s="232"/>
      <c r="T916" s="232"/>
      <c r="U916" s="232">
        <f>U915</f>
        <v>12</v>
      </c>
      <c r="V916" s="232"/>
      <c r="W916" s="232"/>
      <c r="X916" s="232"/>
      <c r="Y916" s="232"/>
      <c r="Z916" s="232"/>
      <c r="AA916" s="232"/>
      <c r="AB916" s="232"/>
      <c r="AC916" s="232"/>
      <c r="AD916" s="232"/>
      <c r="AE916" s="232"/>
      <c r="AF916" s="232"/>
      <c r="AG916" s="232"/>
      <c r="AH916" s="232"/>
      <c r="AI916" s="232"/>
      <c r="AJ916" s="318">
        <f>AJ915</f>
        <v>0</v>
      </c>
      <c r="AK916" s="318">
        <f t="shared" ref="AK916:AW916" si="1580">AK915</f>
        <v>0</v>
      </c>
      <c r="AL916" s="318">
        <f t="shared" si="1580"/>
        <v>0</v>
      </c>
      <c r="AM916" s="318">
        <f t="shared" si="1580"/>
        <v>0</v>
      </c>
      <c r="AN916" s="318">
        <f t="shared" si="1580"/>
        <v>0</v>
      </c>
      <c r="AO916" s="318">
        <f t="shared" si="1580"/>
        <v>0</v>
      </c>
      <c r="AP916" s="318">
        <f t="shared" si="1580"/>
        <v>0</v>
      </c>
      <c r="AQ916" s="318">
        <f t="shared" si="1580"/>
        <v>0</v>
      </c>
      <c r="AR916" s="318">
        <f t="shared" si="1580"/>
        <v>0</v>
      </c>
      <c r="AS916" s="318">
        <f t="shared" si="1580"/>
        <v>0</v>
      </c>
      <c r="AT916" s="318">
        <f t="shared" si="1580"/>
        <v>0</v>
      </c>
      <c r="AU916" s="318">
        <f t="shared" si="1580"/>
        <v>0</v>
      </c>
      <c r="AV916" s="318">
        <f t="shared" si="1580"/>
        <v>0</v>
      </c>
      <c r="AW916" s="318">
        <f t="shared" si="1580"/>
        <v>0</v>
      </c>
      <c r="AX916" s="243"/>
      <c r="AY916" s="1055">
        <f t="shared" si="1576"/>
        <v>0</v>
      </c>
    </row>
    <row r="917" spans="1:51" hidden="1" outlineLevel="1">
      <c r="A917" s="402"/>
      <c r="B917" s="231"/>
      <c r="C917" s="228"/>
      <c r="D917" s="228"/>
      <c r="E917" s="228"/>
      <c r="F917" s="228"/>
      <c r="G917" s="228"/>
      <c r="H917" s="228"/>
      <c r="I917" s="228"/>
      <c r="J917" s="228"/>
      <c r="K917" s="228"/>
      <c r="L917" s="228"/>
      <c r="M917" s="228"/>
      <c r="N917" s="228"/>
      <c r="O917" s="228"/>
      <c r="P917" s="228"/>
      <c r="Q917" s="228"/>
      <c r="R917" s="228"/>
      <c r="S917" s="228"/>
      <c r="T917" s="228"/>
      <c r="U917" s="228"/>
      <c r="V917" s="228"/>
      <c r="W917" s="228"/>
      <c r="X917" s="228"/>
      <c r="Y917" s="228"/>
      <c r="Z917" s="228"/>
      <c r="AA917" s="228"/>
      <c r="AB917" s="228"/>
      <c r="AC917" s="228"/>
      <c r="AD917" s="228"/>
      <c r="AE917" s="228"/>
      <c r="AF917" s="228"/>
      <c r="AG917" s="228"/>
      <c r="AH917" s="228"/>
      <c r="AI917" s="228"/>
      <c r="AJ917" s="319"/>
      <c r="AK917" s="332"/>
      <c r="AL917" s="332"/>
      <c r="AM917" s="332"/>
      <c r="AN917" s="332"/>
      <c r="AO917" s="332"/>
      <c r="AP917" s="332"/>
      <c r="AQ917" s="332"/>
      <c r="AR917" s="332"/>
      <c r="AS917" s="332"/>
      <c r="AT917" s="332"/>
      <c r="AU917" s="332"/>
      <c r="AV917" s="332"/>
      <c r="AW917" s="332"/>
      <c r="AX917" s="243"/>
      <c r="AY917" s="1055">
        <f t="shared" si="1576"/>
        <v>0</v>
      </c>
    </row>
    <row r="918" spans="1:51" outlineLevel="1">
      <c r="A918" s="402">
        <v>26</v>
      </c>
      <c r="B918" s="335" t="s">
        <v>481</v>
      </c>
      <c r="C918" s="228" t="s">
        <v>313</v>
      </c>
      <c r="D918" s="232">
        <v>131844.06013885821</v>
      </c>
      <c r="E918" s="232">
        <v>131844.06013885821</v>
      </c>
      <c r="F918" s="232">
        <f t="shared" ref="F918:Q918" si="1581">F511/E511*E918</f>
        <v>131844.06013885821</v>
      </c>
      <c r="G918" s="232">
        <f t="shared" si="1581"/>
        <v>131844.06013885821</v>
      </c>
      <c r="H918" s="232">
        <f t="shared" si="1581"/>
        <v>131844.06013885821</v>
      </c>
      <c r="I918" s="232">
        <f t="shared" si="1581"/>
        <v>122598.11056965879</v>
      </c>
      <c r="J918" s="232">
        <f t="shared" si="1581"/>
        <v>122598.11056965879</v>
      </c>
      <c r="K918" s="232">
        <f t="shared" si="1581"/>
        <v>122598.11056965879</v>
      </c>
      <c r="L918" s="232">
        <f t="shared" si="1581"/>
        <v>121652.58080776317</v>
      </c>
      <c r="M918" s="232">
        <f t="shared" si="1581"/>
        <v>121652.58080776317</v>
      </c>
      <c r="N918" s="232">
        <f t="shared" si="1581"/>
        <v>118422.58730463219</v>
      </c>
      <c r="O918" s="232">
        <f t="shared" si="1581"/>
        <v>113394.93703709716</v>
      </c>
      <c r="P918" s="232">
        <f t="shared" si="1581"/>
        <v>53663.939486819298</v>
      </c>
      <c r="Q918" s="232">
        <f t="shared" si="1581"/>
        <v>44672.745218921824</v>
      </c>
      <c r="R918" s="232"/>
      <c r="S918" s="232"/>
      <c r="T918" s="232"/>
      <c r="U918" s="232">
        <v>12</v>
      </c>
      <c r="V918" s="232">
        <f t="shared" ref="V918:AI918" si="1582">V511/D511*D918</f>
        <v>26.057541317874307</v>
      </c>
      <c r="W918" s="232">
        <f t="shared" si="1582"/>
        <v>26.226231852762833</v>
      </c>
      <c r="X918" s="232">
        <f t="shared" si="1582"/>
        <v>26.226231852762833</v>
      </c>
      <c r="Y918" s="232">
        <f t="shared" si="1582"/>
        <v>26.226231852762833</v>
      </c>
      <c r="Z918" s="232">
        <f t="shared" si="1582"/>
        <v>26.226231852762833</v>
      </c>
      <c r="AA918" s="232">
        <f t="shared" si="1582"/>
        <v>24.69046151904249</v>
      </c>
      <c r="AB918" s="232">
        <f t="shared" si="1582"/>
        <v>24.69046151904249</v>
      </c>
      <c r="AC918" s="232">
        <f t="shared" si="1582"/>
        <v>24.69046151904249</v>
      </c>
      <c r="AD918" s="232">
        <f t="shared" si="1582"/>
        <v>24.593804644892256</v>
      </c>
      <c r="AE918" s="232">
        <f t="shared" si="1582"/>
        <v>24.593804644892256</v>
      </c>
      <c r="AF918" s="232">
        <f t="shared" si="1582"/>
        <v>23.927946178523992</v>
      </c>
      <c r="AG918" s="232">
        <f t="shared" si="1582"/>
        <v>22.155903485769748</v>
      </c>
      <c r="AH918" s="232">
        <f t="shared" si="1582"/>
        <v>10.847049210192655</v>
      </c>
      <c r="AI918" s="232">
        <f t="shared" si="1582"/>
        <v>8.9246513798713814</v>
      </c>
      <c r="AJ918" s="333">
        <f>'3-a. VRZ Rate Class Alloc.'!P32</f>
        <v>0</v>
      </c>
      <c r="AK918" s="333">
        <f>'3-a. VRZ Rate Class Alloc.'!Q32</f>
        <v>0.10737896447784083</v>
      </c>
      <c r="AL918" s="333">
        <f>1-AJ918-AK918-AM918-AN918</f>
        <v>0.75824306401384722</v>
      </c>
      <c r="AM918" s="333">
        <f>'3-a. VRZ Rate Class Alloc.'!S32</f>
        <v>1.4897980026694299E-2</v>
      </c>
      <c r="AN918" s="333">
        <f>'3-a. VRZ Rate Class Alloc.'!T32</f>
        <v>0.11947999148161771</v>
      </c>
      <c r="AO918" s="322"/>
      <c r="AP918" s="322"/>
      <c r="AQ918" s="322"/>
      <c r="AR918" s="322"/>
      <c r="AS918" s="322"/>
      <c r="AT918" s="322"/>
      <c r="AU918" s="322"/>
      <c r="AV918" s="322"/>
      <c r="AW918" s="322"/>
      <c r="AX918" s="233">
        <f>SUM(AJ918:AW918)</f>
        <v>1</v>
      </c>
      <c r="AY918" s="1055">
        <f t="shared" si="1576"/>
        <v>1</v>
      </c>
    </row>
    <row r="919" spans="1:51" outlineLevel="1">
      <c r="A919" s="402"/>
      <c r="B919" s="231" t="s">
        <v>510</v>
      </c>
      <c r="C919" s="228" t="s">
        <v>315</v>
      </c>
      <c r="D919" s="232">
        <f>'3-a. VRZ Rate Class Alloc.'!W32</f>
        <v>12480748.31306906</v>
      </c>
      <c r="E919" s="232">
        <f t="shared" ref="E919:Q919" si="1583">E511/D511*D919</f>
        <v>12580784.794759663</v>
      </c>
      <c r="F919" s="232">
        <f t="shared" si="1583"/>
        <v>12580784.794759663</v>
      </c>
      <c r="G919" s="232">
        <f t="shared" si="1583"/>
        <v>12580784.794759663</v>
      </c>
      <c r="H919" s="232">
        <f t="shared" si="1583"/>
        <v>12580784.794759663</v>
      </c>
      <c r="I919" s="232">
        <f t="shared" si="1583"/>
        <v>11698520.537797391</v>
      </c>
      <c r="J919" s="232">
        <f t="shared" si="1583"/>
        <v>11698520.537797391</v>
      </c>
      <c r="K919" s="232">
        <f t="shared" si="1583"/>
        <v>11698520.537797391</v>
      </c>
      <c r="L919" s="232">
        <f t="shared" si="1583"/>
        <v>11608296.477351127</v>
      </c>
      <c r="M919" s="232">
        <f t="shared" si="1583"/>
        <v>11608296.477351127</v>
      </c>
      <c r="N919" s="232">
        <f t="shared" si="1583"/>
        <v>11300084.99547955</v>
      </c>
      <c r="O919" s="232">
        <f t="shared" si="1583"/>
        <v>10820338.043113573</v>
      </c>
      <c r="P919" s="232">
        <f t="shared" si="1583"/>
        <v>5120704.5141937146</v>
      </c>
      <c r="Q919" s="232">
        <f t="shared" si="1583"/>
        <v>4262749.4420185955</v>
      </c>
      <c r="R919" s="232"/>
      <c r="S919" s="232"/>
      <c r="T919" s="232"/>
      <c r="U919" s="232">
        <f>U918</f>
        <v>12</v>
      </c>
      <c r="V919" s="232">
        <f>'3-a. VRZ Rate Class Alloc.'!X32</f>
        <v>1938.2439751286452</v>
      </c>
      <c r="W919" s="232">
        <f t="shared" ref="W919:AI919" si="1584">W511/V511*V919</f>
        <v>1966.4278301886793</v>
      </c>
      <c r="X919" s="232">
        <f t="shared" si="1584"/>
        <v>1966.4278301886793</v>
      </c>
      <c r="Y919" s="232">
        <f t="shared" si="1584"/>
        <v>1966.4278301886793</v>
      </c>
      <c r="Z919" s="232">
        <f t="shared" si="1584"/>
        <v>1966.4278301886793</v>
      </c>
      <c r="AA919" s="232">
        <f t="shared" si="1584"/>
        <v>1851.2766509433964</v>
      </c>
      <c r="AB919" s="232">
        <f t="shared" si="1584"/>
        <v>1851.2766509433964</v>
      </c>
      <c r="AC919" s="232">
        <f t="shared" si="1584"/>
        <v>1851.2766509433964</v>
      </c>
      <c r="AD919" s="232">
        <f t="shared" si="1584"/>
        <v>1844.0293739279589</v>
      </c>
      <c r="AE919" s="232">
        <f t="shared" si="1584"/>
        <v>1844.0293739279589</v>
      </c>
      <c r="AF919" s="232">
        <f t="shared" si="1584"/>
        <v>1794.1036878216123</v>
      </c>
      <c r="AG919" s="232">
        <f t="shared" si="1584"/>
        <v>1661.2369425385934</v>
      </c>
      <c r="AH919" s="232">
        <f t="shared" si="1584"/>
        <v>813.30553173241844</v>
      </c>
      <c r="AI919" s="232">
        <f t="shared" si="1584"/>
        <v>669.16524442538582</v>
      </c>
      <c r="AJ919" s="318">
        <f>AJ918</f>
        <v>0</v>
      </c>
      <c r="AK919" s="318">
        <f>AK918</f>
        <v>0.10737896447784083</v>
      </c>
      <c r="AL919" s="318">
        <f>AL918</f>
        <v>0.75824306401384722</v>
      </c>
      <c r="AM919" s="318">
        <f t="shared" ref="AM919:AW919" si="1585">AM918</f>
        <v>1.4897980026694299E-2</v>
      </c>
      <c r="AN919" s="318">
        <f t="shared" si="1585"/>
        <v>0.11947999148161771</v>
      </c>
      <c r="AO919" s="318">
        <f t="shared" si="1585"/>
        <v>0</v>
      </c>
      <c r="AP919" s="318">
        <f t="shared" si="1585"/>
        <v>0</v>
      </c>
      <c r="AQ919" s="318">
        <f t="shared" si="1585"/>
        <v>0</v>
      </c>
      <c r="AR919" s="318">
        <f t="shared" si="1585"/>
        <v>0</v>
      </c>
      <c r="AS919" s="318">
        <f t="shared" si="1585"/>
        <v>0</v>
      </c>
      <c r="AT919" s="318">
        <f t="shared" si="1585"/>
        <v>0</v>
      </c>
      <c r="AU919" s="318">
        <f t="shared" si="1585"/>
        <v>0</v>
      </c>
      <c r="AV919" s="318">
        <f t="shared" si="1585"/>
        <v>0</v>
      </c>
      <c r="AW919" s="318">
        <f t="shared" si="1585"/>
        <v>0</v>
      </c>
      <c r="AX919" s="243"/>
      <c r="AY919" s="1055">
        <f t="shared" si="1576"/>
        <v>1</v>
      </c>
    </row>
    <row r="920" spans="1:51" outlineLevel="1">
      <c r="A920" s="402"/>
      <c r="B920" s="231"/>
      <c r="C920" s="228"/>
      <c r="D920" s="228"/>
      <c r="E920" s="228"/>
      <c r="F920" s="228"/>
      <c r="G920" s="228"/>
      <c r="H920" s="228"/>
      <c r="I920" s="228"/>
      <c r="J920" s="228"/>
      <c r="K920" s="228"/>
      <c r="L920" s="228"/>
      <c r="M920" s="228"/>
      <c r="N920" s="228"/>
      <c r="O920" s="228"/>
      <c r="P920" s="228"/>
      <c r="Q920" s="228"/>
      <c r="R920" s="228"/>
      <c r="S920" s="228"/>
      <c r="T920" s="228"/>
      <c r="U920" s="228"/>
      <c r="V920" s="228"/>
      <c r="W920" s="228"/>
      <c r="X920" s="228"/>
      <c r="Y920" s="228"/>
      <c r="Z920" s="228"/>
      <c r="AA920" s="228"/>
      <c r="AB920" s="228"/>
      <c r="AC920" s="228"/>
      <c r="AD920" s="228"/>
      <c r="AE920" s="228"/>
      <c r="AF920" s="228"/>
      <c r="AG920" s="228"/>
      <c r="AH920" s="228"/>
      <c r="AI920" s="228"/>
      <c r="AJ920" s="319"/>
      <c r="AK920" s="332"/>
      <c r="AL920" s="332"/>
      <c r="AM920" s="332"/>
      <c r="AN920" s="332"/>
      <c r="AO920" s="332"/>
      <c r="AP920" s="332"/>
      <c r="AQ920" s="332"/>
      <c r="AR920" s="332"/>
      <c r="AS920" s="332"/>
      <c r="AT920" s="332"/>
      <c r="AU920" s="332"/>
      <c r="AV920" s="332"/>
      <c r="AW920" s="332"/>
      <c r="AX920" s="243"/>
      <c r="AY920" s="1055">
        <f t="shared" si="1576"/>
        <v>0</v>
      </c>
    </row>
    <row r="921" spans="1:51" outlineLevel="1">
      <c r="A921" s="402"/>
      <c r="B921" s="789" t="s">
        <v>511</v>
      </c>
      <c r="C921" s="228" t="s">
        <v>313</v>
      </c>
      <c r="D921" s="232"/>
      <c r="E921" s="232"/>
      <c r="F921" s="232"/>
      <c r="G921" s="232"/>
      <c r="H921" s="232"/>
      <c r="I921" s="232"/>
      <c r="J921" s="232"/>
      <c r="K921" s="232"/>
      <c r="L921" s="232"/>
      <c r="M921" s="232"/>
      <c r="N921" s="232"/>
      <c r="O921" s="232"/>
      <c r="P921" s="232"/>
      <c r="Q921" s="232"/>
      <c r="R921" s="232"/>
      <c r="S921" s="232"/>
      <c r="T921" s="232"/>
      <c r="U921" s="232">
        <v>12</v>
      </c>
      <c r="V921" s="232"/>
      <c r="W921" s="232"/>
      <c r="X921" s="232"/>
      <c r="Y921" s="232"/>
      <c r="Z921" s="232"/>
      <c r="AA921" s="232"/>
      <c r="AB921" s="232"/>
      <c r="AC921" s="232"/>
      <c r="AD921" s="232"/>
      <c r="AE921" s="232"/>
      <c r="AF921" s="232"/>
      <c r="AG921" s="232"/>
      <c r="AH921" s="232"/>
      <c r="AI921" s="232"/>
      <c r="AJ921" s="333"/>
      <c r="AK921" s="322"/>
      <c r="AL921" s="322"/>
      <c r="AM921" s="322"/>
      <c r="AN921" s="322"/>
      <c r="AO921" s="322"/>
      <c r="AP921" s="322"/>
      <c r="AQ921" s="322">
        <v>1</v>
      </c>
      <c r="AR921" s="322"/>
      <c r="AS921" s="322"/>
      <c r="AT921" s="322"/>
      <c r="AU921" s="322"/>
      <c r="AV921" s="322"/>
      <c r="AW921" s="322"/>
      <c r="AX921" s="233">
        <f>SUM(AJ921:AW921)</f>
        <v>1</v>
      </c>
      <c r="AY921" s="1055">
        <f t="shared" si="1576"/>
        <v>1</v>
      </c>
    </row>
    <row r="922" spans="1:51" outlineLevel="1">
      <c r="A922" s="402"/>
      <c r="B922" s="662" t="s">
        <v>510</v>
      </c>
      <c r="C922" s="228" t="s">
        <v>315</v>
      </c>
      <c r="D922" s="713">
        <v>3933123</v>
      </c>
      <c r="E922" s="713">
        <v>3933123</v>
      </c>
      <c r="F922" s="713">
        <v>3933123</v>
      </c>
      <c r="G922" s="713">
        <v>3933123</v>
      </c>
      <c r="H922" s="713">
        <v>3933123</v>
      </c>
      <c r="I922" s="713">
        <v>3933123</v>
      </c>
      <c r="J922" s="713">
        <v>3933123</v>
      </c>
      <c r="K922" s="713">
        <v>3933123</v>
      </c>
      <c r="L922" s="713">
        <v>3933123</v>
      </c>
      <c r="M922" s="713">
        <v>3933123</v>
      </c>
      <c r="N922" s="713">
        <v>3933123</v>
      </c>
      <c r="O922" s="713">
        <v>3933123</v>
      </c>
      <c r="P922" s="232">
        <v>0</v>
      </c>
      <c r="Q922" s="232">
        <v>0</v>
      </c>
      <c r="R922" s="232"/>
      <c r="S922" s="232"/>
      <c r="T922" s="232"/>
      <c r="U922" s="232">
        <f>U921</f>
        <v>12</v>
      </c>
      <c r="V922" s="232">
        <f>'8-a.  Streetlighting - VRZ'!U36</f>
        <v>337.91840658947967</v>
      </c>
      <c r="W922" s="232">
        <f>'8-a.  Streetlighting - VRZ'!V36</f>
        <v>668.16871533733558</v>
      </c>
      <c r="X922" s="232">
        <f>'8-a.  Streetlighting - VRZ'!W36</f>
        <v>668.64436963979415</v>
      </c>
      <c r="Y922" s="232">
        <f>'8-a.  Streetlighting - VRZ'!X36</f>
        <v>668.64436963979415</v>
      </c>
      <c r="Z922" s="232">
        <f>'8-a.  Streetlighting - VRZ'!Y36</f>
        <v>668.64436963979415</v>
      </c>
      <c r="AA922" s="232">
        <f>'8-a.  Streetlighting - VRZ'!Z36</f>
        <v>668.64436963979415</v>
      </c>
      <c r="AB922" s="232">
        <f>'8-a.  Streetlighting - VRZ'!AA36</f>
        <v>668.64436963979415</v>
      </c>
      <c r="AC922" s="232">
        <f>'8-a.  Streetlighting - VRZ'!AB36</f>
        <v>668.64436963979415</v>
      </c>
      <c r="AD922" s="232">
        <f>'8-a.  Streetlighting - VRZ'!AC36</f>
        <v>668.64436963979415</v>
      </c>
      <c r="AE922" s="232">
        <f>'8-a.  Streetlighting - VRZ'!AD36</f>
        <v>668.64436963979415</v>
      </c>
      <c r="AF922" s="232">
        <f>'8-a.  Streetlighting - VRZ'!AE36</f>
        <v>0</v>
      </c>
      <c r="AG922" s="232">
        <f>'8-a.  Streetlighting - VRZ'!AF36</f>
        <v>0</v>
      </c>
      <c r="AH922" s="232">
        <f>'8-a.  Streetlighting - VRZ'!AG36</f>
        <v>0</v>
      </c>
      <c r="AI922" s="232">
        <f>'8-a.  Streetlighting - VRZ'!AH36</f>
        <v>0</v>
      </c>
      <c r="AJ922" s="318">
        <f>AJ921</f>
        <v>0</v>
      </c>
      <c r="AK922" s="318">
        <f>AK921</f>
        <v>0</v>
      </c>
      <c r="AL922" s="318">
        <f>AL921</f>
        <v>0</v>
      </c>
      <c r="AM922" s="318">
        <f t="shared" ref="AM922:AW922" si="1586">AM921</f>
        <v>0</v>
      </c>
      <c r="AN922" s="318">
        <f t="shared" si="1586"/>
        <v>0</v>
      </c>
      <c r="AO922" s="318">
        <f t="shared" si="1586"/>
        <v>0</v>
      </c>
      <c r="AP922" s="318">
        <f t="shared" si="1586"/>
        <v>0</v>
      </c>
      <c r="AQ922" s="318">
        <f t="shared" si="1586"/>
        <v>1</v>
      </c>
      <c r="AR922" s="318">
        <f t="shared" si="1586"/>
        <v>0</v>
      </c>
      <c r="AS922" s="318">
        <f t="shared" si="1586"/>
        <v>0</v>
      </c>
      <c r="AT922" s="318">
        <f t="shared" si="1586"/>
        <v>0</v>
      </c>
      <c r="AU922" s="318">
        <f t="shared" si="1586"/>
        <v>0</v>
      </c>
      <c r="AV922" s="318">
        <f t="shared" si="1586"/>
        <v>0</v>
      </c>
      <c r="AW922" s="318">
        <f t="shared" si="1586"/>
        <v>0</v>
      </c>
      <c r="AX922" s="243"/>
      <c r="AY922" s="1055">
        <f t="shared" si="1576"/>
        <v>1</v>
      </c>
    </row>
    <row r="923" spans="1:51" outlineLevel="1">
      <c r="A923" s="402"/>
      <c r="B923" s="338"/>
      <c r="C923" s="228"/>
      <c r="D923" s="228"/>
      <c r="E923" s="228"/>
      <c r="F923" s="228"/>
      <c r="G923" s="228"/>
      <c r="H923" s="228"/>
      <c r="I923" s="228"/>
      <c r="J923" s="228"/>
      <c r="K923" s="228"/>
      <c r="L923" s="228"/>
      <c r="M923" s="228"/>
      <c r="N923" s="228"/>
      <c r="O923" s="228"/>
      <c r="P923" s="228"/>
      <c r="Q923" s="228"/>
      <c r="R923" s="228"/>
      <c r="S923" s="228"/>
      <c r="T923" s="228"/>
      <c r="U923" s="228"/>
      <c r="V923" s="228"/>
      <c r="W923" s="228"/>
      <c r="X923" s="228"/>
      <c r="Y923" s="228"/>
      <c r="Z923" s="228"/>
      <c r="AA923" s="228"/>
      <c r="AB923" s="228"/>
      <c r="AC923" s="228"/>
      <c r="AD923" s="228"/>
      <c r="AE923" s="228"/>
      <c r="AF923" s="228"/>
      <c r="AG923" s="228"/>
      <c r="AH923" s="228"/>
      <c r="AI923" s="228"/>
      <c r="AJ923" s="319"/>
      <c r="AK923" s="332"/>
      <c r="AL923" s="332"/>
      <c r="AM923" s="332"/>
      <c r="AN923" s="332"/>
      <c r="AO923" s="332"/>
      <c r="AP923" s="332"/>
      <c r="AQ923" s="332"/>
      <c r="AR923" s="332"/>
      <c r="AS923" s="332"/>
      <c r="AT923" s="332"/>
      <c r="AU923" s="332"/>
      <c r="AV923" s="332"/>
      <c r="AW923" s="332"/>
      <c r="AX923" s="243"/>
      <c r="AY923" s="1055">
        <f t="shared" si="1576"/>
        <v>0</v>
      </c>
    </row>
    <row r="924" spans="1:51" outlineLevel="1">
      <c r="A924" s="402">
        <v>27</v>
      </c>
      <c r="B924" s="335" t="s">
        <v>355</v>
      </c>
      <c r="C924" s="228" t="s">
        <v>313</v>
      </c>
      <c r="D924" s="232">
        <v>111240.5094839879</v>
      </c>
      <c r="E924" s="232">
        <v>97947.416199524625</v>
      </c>
      <c r="F924" s="232">
        <f t="shared" ref="F924:Q924" si="1587">F518/E518*E924</f>
        <v>97947.416199524625</v>
      </c>
      <c r="G924" s="232">
        <f t="shared" si="1587"/>
        <v>97947.416199524625</v>
      </c>
      <c r="H924" s="232">
        <f t="shared" si="1587"/>
        <v>80853.201654006683</v>
      </c>
      <c r="I924" s="232">
        <f t="shared" si="1587"/>
        <v>62255.293620371558</v>
      </c>
      <c r="J924" s="232">
        <f t="shared" si="1587"/>
        <v>45511.751744912632</v>
      </c>
      <c r="K924" s="232">
        <f t="shared" si="1587"/>
        <v>36455.8853848156</v>
      </c>
      <c r="L924" s="232">
        <f t="shared" si="1587"/>
        <v>26610.83528763428</v>
      </c>
      <c r="M924" s="232">
        <f t="shared" si="1587"/>
        <v>16109.153452924967</v>
      </c>
      <c r="N924" s="232">
        <f t="shared" si="1587"/>
        <v>6979.8614560874212</v>
      </c>
      <c r="O924" s="232">
        <f t="shared" si="1587"/>
        <v>3163.9980716005025</v>
      </c>
      <c r="P924" s="232">
        <f t="shared" si="1587"/>
        <v>909.36572983266956</v>
      </c>
      <c r="Q924" s="232">
        <f t="shared" si="1587"/>
        <v>909.36572983266956</v>
      </c>
      <c r="R924" s="232"/>
      <c r="S924" s="232"/>
      <c r="T924" s="232"/>
      <c r="U924" s="232">
        <v>12</v>
      </c>
      <c r="V924" s="232">
        <f t="shared" ref="V924:AI924" si="1588">V518/D518*D924</f>
        <v>26.035432430438483</v>
      </c>
      <c r="W924" s="232">
        <f t="shared" si="1588"/>
        <v>22.924232799974941</v>
      </c>
      <c r="X924" s="232">
        <f t="shared" si="1588"/>
        <v>22.924232799974941</v>
      </c>
      <c r="Y924" s="232">
        <f t="shared" si="1588"/>
        <v>22.924232799974941</v>
      </c>
      <c r="Z924" s="232">
        <f t="shared" si="1588"/>
        <v>20.314047877205521</v>
      </c>
      <c r="AA924" s="232">
        <f t="shared" si="1588"/>
        <v>17.022945148496245</v>
      </c>
      <c r="AB924" s="232">
        <f t="shared" si="1588"/>
        <v>13.50486981780702</v>
      </c>
      <c r="AC924" s="232">
        <f t="shared" si="1588"/>
        <v>11.348630098997498</v>
      </c>
      <c r="AD924" s="232">
        <f t="shared" si="1588"/>
        <v>8.6249588752380983</v>
      </c>
      <c r="AE924" s="232">
        <f t="shared" si="1588"/>
        <v>5.4473424475187988</v>
      </c>
      <c r="AF924" s="232">
        <f t="shared" si="1588"/>
        <v>2.3832123207894749</v>
      </c>
      <c r="AG924" s="232">
        <f t="shared" si="1588"/>
        <v>1.1348630098997499</v>
      </c>
      <c r="AH924" s="232">
        <f t="shared" si="1588"/>
        <v>0.22697260197994998</v>
      </c>
      <c r="AI924" s="232">
        <f t="shared" si="1588"/>
        <v>0.22697260197994998</v>
      </c>
      <c r="AJ924" s="333">
        <f>'3-a. VRZ Rate Class Alloc.'!P33</f>
        <v>0</v>
      </c>
      <c r="AK924" s="333">
        <f>'3-a. VRZ Rate Class Alloc.'!Q33</f>
        <v>0.97366694690876254</v>
      </c>
      <c r="AL924" s="333">
        <f>'3-a. VRZ Rate Class Alloc.'!R33</f>
        <v>2.6333053091237624E-2</v>
      </c>
      <c r="AM924" s="333">
        <f>'3-a. VRZ Rate Class Alloc.'!S33</f>
        <v>0</v>
      </c>
      <c r="AN924" s="333">
        <f>'3-a. VRZ Rate Class Alloc.'!T33</f>
        <v>0</v>
      </c>
      <c r="AO924" s="322"/>
      <c r="AP924" s="322"/>
      <c r="AQ924" s="322"/>
      <c r="AR924" s="322"/>
      <c r="AS924" s="322"/>
      <c r="AT924" s="322"/>
      <c r="AU924" s="322"/>
      <c r="AV924" s="322"/>
      <c r="AW924" s="322"/>
      <c r="AX924" s="233">
        <f>SUM(AJ924:AW924)</f>
        <v>1.0000000000000002</v>
      </c>
      <c r="AY924" s="1055">
        <f t="shared" si="1576"/>
        <v>1.0000000000000002</v>
      </c>
    </row>
    <row r="925" spans="1:51" outlineLevel="1">
      <c r="A925" s="402"/>
      <c r="B925" s="231" t="s">
        <v>509</v>
      </c>
      <c r="C925" s="228" t="s">
        <v>315</v>
      </c>
      <c r="D925" s="232">
        <f>'3-a. VRZ Rate Class Alloc.'!W33</f>
        <v>180110.16872498774</v>
      </c>
      <c r="E925" s="232">
        <f t="shared" ref="E925:Q925" si="1589">E518/D518*D925</f>
        <v>180110.16872498774</v>
      </c>
      <c r="F925" s="232">
        <f t="shared" si="1589"/>
        <v>180110.16872498774</v>
      </c>
      <c r="G925" s="232">
        <f t="shared" si="1589"/>
        <v>180110.16872498774</v>
      </c>
      <c r="H925" s="232">
        <f t="shared" si="1589"/>
        <v>148676.54867172777</v>
      </c>
      <c r="I925" s="232">
        <f t="shared" si="1589"/>
        <v>114477.86856518623</v>
      </c>
      <c r="J925" s="232">
        <f t="shared" si="1589"/>
        <v>83689.081384729288</v>
      </c>
      <c r="K925" s="232">
        <f t="shared" si="1589"/>
        <v>67036.74198309092</v>
      </c>
      <c r="L925" s="232">
        <f t="shared" si="1589"/>
        <v>48933.215591979337</v>
      </c>
      <c r="M925" s="232">
        <f t="shared" si="1589"/>
        <v>29622.244863638542</v>
      </c>
      <c r="N925" s="232">
        <f t="shared" si="1589"/>
        <v>12834.88705788898</v>
      </c>
      <c r="O925" s="232">
        <f t="shared" si="1589"/>
        <v>5818.1037196596117</v>
      </c>
      <c r="P925" s="232">
        <f t="shared" si="1589"/>
        <v>1672.1831099581229</v>
      </c>
      <c r="Q925" s="232">
        <f t="shared" si="1589"/>
        <v>1672.1831099581229</v>
      </c>
      <c r="R925" s="232"/>
      <c r="S925" s="232"/>
      <c r="T925" s="232"/>
      <c r="U925" s="232">
        <f>U924</f>
        <v>12</v>
      </c>
      <c r="V925" s="232">
        <f>'3-a. VRZ Rate Class Alloc.'!X33</f>
        <v>33.087099173553717</v>
      </c>
      <c r="W925" s="232">
        <f t="shared" ref="W925:AI925" si="1590">W518/V518*V925</f>
        <v>33.087099173553717</v>
      </c>
      <c r="X925" s="232">
        <f t="shared" si="1590"/>
        <v>33.087099173553717</v>
      </c>
      <c r="Y925" s="232">
        <f t="shared" si="1590"/>
        <v>33.087099173553717</v>
      </c>
      <c r="Z925" s="232">
        <f t="shared" si="1590"/>
        <v>29.319756198347108</v>
      </c>
      <c r="AA925" s="232">
        <f t="shared" si="1590"/>
        <v>24.569628099173553</v>
      </c>
      <c r="AB925" s="232">
        <f t="shared" si="1590"/>
        <v>19.491904958677686</v>
      </c>
      <c r="AC925" s="232">
        <f t="shared" si="1590"/>
        <v>16.379752066115703</v>
      </c>
      <c r="AD925" s="232">
        <f t="shared" si="1590"/>
        <v>12.448611570247934</v>
      </c>
      <c r="AE925" s="232">
        <f t="shared" si="1590"/>
        <v>7.8622809917355365</v>
      </c>
      <c r="AF925" s="232">
        <f t="shared" si="1590"/>
        <v>3.4397479338842971</v>
      </c>
      <c r="AG925" s="232">
        <f t="shared" si="1590"/>
        <v>1.63797520661157</v>
      </c>
      <c r="AH925" s="232">
        <f t="shared" si="1590"/>
        <v>0.32759504132231404</v>
      </c>
      <c r="AI925" s="232">
        <f t="shared" si="1590"/>
        <v>0.32759504132231404</v>
      </c>
      <c r="AJ925" s="318">
        <f>AJ924</f>
        <v>0</v>
      </c>
      <c r="AK925" s="318">
        <f t="shared" ref="AK925:AW925" si="1591">AK924</f>
        <v>0.97366694690876254</v>
      </c>
      <c r="AL925" s="318">
        <f t="shared" si="1591"/>
        <v>2.6333053091237624E-2</v>
      </c>
      <c r="AM925" s="318">
        <f t="shared" si="1591"/>
        <v>0</v>
      </c>
      <c r="AN925" s="318">
        <f t="shared" si="1591"/>
        <v>0</v>
      </c>
      <c r="AO925" s="318">
        <f t="shared" si="1591"/>
        <v>0</v>
      </c>
      <c r="AP925" s="318">
        <f t="shared" si="1591"/>
        <v>0</v>
      </c>
      <c r="AQ925" s="318">
        <f t="shared" si="1591"/>
        <v>0</v>
      </c>
      <c r="AR925" s="318">
        <f t="shared" si="1591"/>
        <v>0</v>
      </c>
      <c r="AS925" s="318">
        <f t="shared" si="1591"/>
        <v>0</v>
      </c>
      <c r="AT925" s="318">
        <f t="shared" si="1591"/>
        <v>0</v>
      </c>
      <c r="AU925" s="318">
        <f t="shared" si="1591"/>
        <v>0</v>
      </c>
      <c r="AV925" s="318">
        <f t="shared" si="1591"/>
        <v>0</v>
      </c>
      <c r="AW925" s="318">
        <f t="shared" si="1591"/>
        <v>0</v>
      </c>
      <c r="AX925" s="243"/>
      <c r="AY925" s="1055">
        <f t="shared" si="1576"/>
        <v>1.0000000000000002</v>
      </c>
    </row>
    <row r="926" spans="1:51" outlineLevel="1">
      <c r="A926" s="402"/>
      <c r="B926" s="231"/>
      <c r="C926" s="228"/>
      <c r="D926" s="228"/>
      <c r="E926" s="228"/>
      <c r="F926" s="228"/>
      <c r="G926" s="228"/>
      <c r="H926" s="228"/>
      <c r="I926" s="228"/>
      <c r="J926" s="228"/>
      <c r="K926" s="228"/>
      <c r="L926" s="228"/>
      <c r="M926" s="228"/>
      <c r="N926" s="228"/>
      <c r="O926" s="228"/>
      <c r="P926" s="228"/>
      <c r="Q926" s="228"/>
      <c r="R926" s="228"/>
      <c r="S926" s="228"/>
      <c r="T926" s="228"/>
      <c r="U926" s="228"/>
      <c r="V926" s="228"/>
      <c r="W926" s="228"/>
      <c r="X926" s="228"/>
      <c r="Y926" s="228"/>
      <c r="Z926" s="228"/>
      <c r="AA926" s="228"/>
      <c r="AB926" s="228"/>
      <c r="AC926" s="228"/>
      <c r="AD926" s="228"/>
      <c r="AE926" s="228"/>
      <c r="AF926" s="228"/>
      <c r="AG926" s="228"/>
      <c r="AH926" s="228"/>
      <c r="AI926" s="228"/>
      <c r="AJ926" s="319"/>
      <c r="AK926" s="332"/>
      <c r="AL926" s="332"/>
      <c r="AM926" s="332"/>
      <c r="AN926" s="332"/>
      <c r="AO926" s="332"/>
      <c r="AP926" s="332"/>
      <c r="AQ926" s="332"/>
      <c r="AR926" s="332"/>
      <c r="AS926" s="332"/>
      <c r="AT926" s="332"/>
      <c r="AU926" s="332"/>
      <c r="AV926" s="332"/>
      <c r="AW926" s="332"/>
      <c r="AX926" s="243"/>
      <c r="AY926" s="1055">
        <f t="shared" si="1576"/>
        <v>0</v>
      </c>
    </row>
    <row r="927" spans="1:51" ht="30" hidden="1" outlineLevel="1">
      <c r="A927" s="402">
        <v>28</v>
      </c>
      <c r="B927" s="335" t="s">
        <v>356</v>
      </c>
      <c r="C927" s="228" t="s">
        <v>313</v>
      </c>
      <c r="D927" s="232"/>
      <c r="E927" s="232"/>
      <c r="F927" s="232"/>
      <c r="G927" s="232"/>
      <c r="H927" s="232"/>
      <c r="I927" s="232"/>
      <c r="J927" s="232"/>
      <c r="K927" s="232"/>
      <c r="L927" s="232"/>
      <c r="M927" s="232"/>
      <c r="N927" s="232"/>
      <c r="O927" s="232"/>
      <c r="P927" s="232"/>
      <c r="Q927" s="232"/>
      <c r="R927" s="232"/>
      <c r="S927" s="232"/>
      <c r="T927" s="232"/>
      <c r="U927" s="232">
        <v>12</v>
      </c>
      <c r="V927" s="232"/>
      <c r="W927" s="232"/>
      <c r="X927" s="232"/>
      <c r="Y927" s="232"/>
      <c r="Z927" s="232"/>
      <c r="AA927" s="232"/>
      <c r="AB927" s="232"/>
      <c r="AC927" s="232"/>
      <c r="AD927" s="232"/>
      <c r="AE927" s="232"/>
      <c r="AF927" s="232"/>
      <c r="AG927" s="232"/>
      <c r="AH927" s="232"/>
      <c r="AI927" s="232"/>
      <c r="AJ927" s="333"/>
      <c r="AK927" s="322">
        <v>1</v>
      </c>
      <c r="AL927" s="322"/>
      <c r="AM927" s="322"/>
      <c r="AN927" s="322"/>
      <c r="AO927" s="322"/>
      <c r="AP927" s="322"/>
      <c r="AQ927" s="322"/>
      <c r="AR927" s="322"/>
      <c r="AS927" s="322"/>
      <c r="AT927" s="322"/>
      <c r="AU927" s="322"/>
      <c r="AV927" s="322"/>
      <c r="AW927" s="322"/>
      <c r="AX927" s="233">
        <f>SUM(AJ927:AW927)</f>
        <v>1</v>
      </c>
      <c r="AY927" s="1055">
        <f t="shared" si="1576"/>
        <v>1</v>
      </c>
    </row>
    <row r="928" spans="1:51" hidden="1" outlineLevel="1">
      <c r="A928" s="402"/>
      <c r="B928" s="231" t="s">
        <v>509</v>
      </c>
      <c r="C928" s="228" t="s">
        <v>315</v>
      </c>
      <c r="D928" s="232"/>
      <c r="E928" s="232"/>
      <c r="F928" s="232"/>
      <c r="G928" s="232"/>
      <c r="H928" s="232"/>
      <c r="I928" s="232"/>
      <c r="J928" s="232"/>
      <c r="K928" s="232"/>
      <c r="L928" s="232"/>
      <c r="M928" s="232"/>
      <c r="N928" s="232"/>
      <c r="O928" s="232"/>
      <c r="P928" s="232"/>
      <c r="Q928" s="232"/>
      <c r="R928" s="232"/>
      <c r="S928" s="232"/>
      <c r="T928" s="232"/>
      <c r="U928" s="232">
        <f>U927</f>
        <v>12</v>
      </c>
      <c r="V928" s="232"/>
      <c r="W928" s="232"/>
      <c r="X928" s="232"/>
      <c r="Y928" s="232"/>
      <c r="Z928" s="232"/>
      <c r="AA928" s="232"/>
      <c r="AB928" s="232"/>
      <c r="AC928" s="232"/>
      <c r="AD928" s="232"/>
      <c r="AE928" s="232"/>
      <c r="AF928" s="232"/>
      <c r="AG928" s="232"/>
      <c r="AH928" s="232"/>
      <c r="AI928" s="232"/>
      <c r="AJ928" s="318">
        <f>AJ927</f>
        <v>0</v>
      </c>
      <c r="AK928" s="318">
        <f t="shared" ref="AK928:AW928" si="1592">AK927</f>
        <v>1</v>
      </c>
      <c r="AL928" s="318">
        <f t="shared" si="1592"/>
        <v>0</v>
      </c>
      <c r="AM928" s="318">
        <f t="shared" si="1592"/>
        <v>0</v>
      </c>
      <c r="AN928" s="318">
        <f t="shared" si="1592"/>
        <v>0</v>
      </c>
      <c r="AO928" s="318">
        <f t="shared" si="1592"/>
        <v>0</v>
      </c>
      <c r="AP928" s="318">
        <f t="shared" si="1592"/>
        <v>0</v>
      </c>
      <c r="AQ928" s="318">
        <f t="shared" si="1592"/>
        <v>0</v>
      </c>
      <c r="AR928" s="318">
        <f t="shared" si="1592"/>
        <v>0</v>
      </c>
      <c r="AS928" s="318">
        <f t="shared" si="1592"/>
        <v>0</v>
      </c>
      <c r="AT928" s="318">
        <f t="shared" si="1592"/>
        <v>0</v>
      </c>
      <c r="AU928" s="318">
        <f t="shared" si="1592"/>
        <v>0</v>
      </c>
      <c r="AV928" s="318">
        <f t="shared" si="1592"/>
        <v>0</v>
      </c>
      <c r="AW928" s="318">
        <f t="shared" si="1592"/>
        <v>0</v>
      </c>
      <c r="AX928" s="243"/>
      <c r="AY928" s="1055">
        <f t="shared" si="1576"/>
        <v>1</v>
      </c>
    </row>
    <row r="929" spans="1:51" hidden="1" outlineLevel="1">
      <c r="A929" s="402"/>
      <c r="B929" s="231"/>
      <c r="C929" s="228"/>
      <c r="D929" s="228"/>
      <c r="E929" s="228"/>
      <c r="F929" s="228"/>
      <c r="G929" s="228"/>
      <c r="H929" s="228"/>
      <c r="I929" s="228"/>
      <c r="J929" s="228"/>
      <c r="K929" s="228"/>
      <c r="L929" s="228"/>
      <c r="M929" s="228"/>
      <c r="N929" s="228"/>
      <c r="O929" s="228"/>
      <c r="P929" s="228"/>
      <c r="Q929" s="228"/>
      <c r="R929" s="228"/>
      <c r="S929" s="228"/>
      <c r="T929" s="228"/>
      <c r="U929" s="228"/>
      <c r="V929" s="228"/>
      <c r="W929" s="228"/>
      <c r="X929" s="228"/>
      <c r="Y929" s="228"/>
      <c r="Z929" s="228"/>
      <c r="AA929" s="228"/>
      <c r="AB929" s="228"/>
      <c r="AC929" s="228"/>
      <c r="AD929" s="228"/>
      <c r="AE929" s="228"/>
      <c r="AF929" s="228"/>
      <c r="AG929" s="228"/>
      <c r="AH929" s="228"/>
      <c r="AI929" s="228"/>
      <c r="AJ929" s="319"/>
      <c r="AK929" s="332"/>
      <c r="AL929" s="332"/>
      <c r="AM929" s="332"/>
      <c r="AN929" s="332"/>
      <c r="AO929" s="332"/>
      <c r="AP929" s="332"/>
      <c r="AQ929" s="332"/>
      <c r="AR929" s="332"/>
      <c r="AS929" s="332"/>
      <c r="AT929" s="332"/>
      <c r="AU929" s="332"/>
      <c r="AV929" s="332"/>
      <c r="AW929" s="332"/>
      <c r="AX929" s="243"/>
      <c r="AY929" s="1055">
        <f t="shared" si="1576"/>
        <v>0</v>
      </c>
    </row>
    <row r="930" spans="1:51" ht="30" hidden="1" outlineLevel="1">
      <c r="A930" s="402">
        <v>29</v>
      </c>
      <c r="B930" s="335" t="s">
        <v>358</v>
      </c>
      <c r="C930" s="228" t="s">
        <v>313</v>
      </c>
      <c r="D930" s="232"/>
      <c r="E930" s="232"/>
      <c r="F930" s="232"/>
      <c r="G930" s="232"/>
      <c r="H930" s="232"/>
      <c r="I930" s="232"/>
      <c r="J930" s="232"/>
      <c r="K930" s="232"/>
      <c r="L930" s="232"/>
      <c r="M930" s="232"/>
      <c r="N930" s="232"/>
      <c r="O930" s="232"/>
      <c r="P930" s="232"/>
      <c r="Q930" s="232"/>
      <c r="R930" s="232"/>
      <c r="S930" s="232"/>
      <c r="T930" s="232"/>
      <c r="U930" s="232">
        <v>3</v>
      </c>
      <c r="V930" s="232"/>
      <c r="W930" s="232"/>
      <c r="X930" s="232"/>
      <c r="Y930" s="232"/>
      <c r="Z930" s="232"/>
      <c r="AA930" s="232"/>
      <c r="AB930" s="232"/>
      <c r="AC930" s="232"/>
      <c r="AD930" s="232"/>
      <c r="AE930" s="232"/>
      <c r="AF930" s="232"/>
      <c r="AG930" s="232"/>
      <c r="AH930" s="232"/>
      <c r="AI930" s="232"/>
      <c r="AJ930" s="333"/>
      <c r="AK930" s="322"/>
      <c r="AL930" s="322"/>
      <c r="AM930" s="322"/>
      <c r="AN930" s="322"/>
      <c r="AO930" s="322"/>
      <c r="AP930" s="322"/>
      <c r="AQ930" s="322"/>
      <c r="AR930" s="322"/>
      <c r="AS930" s="322"/>
      <c r="AT930" s="322"/>
      <c r="AU930" s="322"/>
      <c r="AV930" s="322"/>
      <c r="AW930" s="322"/>
      <c r="AX930" s="233">
        <f>SUM(AJ930:AW930)</f>
        <v>0</v>
      </c>
      <c r="AY930" s="1055">
        <f t="shared" si="1576"/>
        <v>0</v>
      </c>
    </row>
    <row r="931" spans="1:51" hidden="1" outlineLevel="1">
      <c r="A931" s="402"/>
      <c r="B931" s="231" t="s">
        <v>509</v>
      </c>
      <c r="C931" s="228" t="s">
        <v>315</v>
      </c>
      <c r="D931" s="232"/>
      <c r="E931" s="232"/>
      <c r="F931" s="232"/>
      <c r="G931" s="232"/>
      <c r="H931" s="232"/>
      <c r="I931" s="232"/>
      <c r="J931" s="232"/>
      <c r="K931" s="232"/>
      <c r="L931" s="232"/>
      <c r="M931" s="232"/>
      <c r="N931" s="232"/>
      <c r="O931" s="232"/>
      <c r="P931" s="232"/>
      <c r="Q931" s="232"/>
      <c r="R931" s="232"/>
      <c r="S931" s="232"/>
      <c r="T931" s="232"/>
      <c r="U931" s="232">
        <f>U930</f>
        <v>3</v>
      </c>
      <c r="V931" s="232"/>
      <c r="W931" s="232"/>
      <c r="X931" s="232"/>
      <c r="Y931" s="232"/>
      <c r="Z931" s="232"/>
      <c r="AA931" s="232"/>
      <c r="AB931" s="232"/>
      <c r="AC931" s="232"/>
      <c r="AD931" s="232"/>
      <c r="AE931" s="232"/>
      <c r="AF931" s="232"/>
      <c r="AG931" s="232"/>
      <c r="AH931" s="232"/>
      <c r="AI931" s="232"/>
      <c r="AJ931" s="318">
        <f>AJ930</f>
        <v>0</v>
      </c>
      <c r="AK931" s="318">
        <f t="shared" ref="AK931:AW931" si="1593">AK930</f>
        <v>0</v>
      </c>
      <c r="AL931" s="318">
        <f t="shared" si="1593"/>
        <v>0</v>
      </c>
      <c r="AM931" s="318">
        <f t="shared" si="1593"/>
        <v>0</v>
      </c>
      <c r="AN931" s="318">
        <f t="shared" si="1593"/>
        <v>0</v>
      </c>
      <c r="AO931" s="318">
        <f t="shared" si="1593"/>
        <v>0</v>
      </c>
      <c r="AP931" s="318">
        <f t="shared" si="1593"/>
        <v>0</v>
      </c>
      <c r="AQ931" s="318">
        <f t="shared" si="1593"/>
        <v>0</v>
      </c>
      <c r="AR931" s="318">
        <f t="shared" si="1593"/>
        <v>0</v>
      </c>
      <c r="AS931" s="318">
        <f t="shared" si="1593"/>
        <v>0</v>
      </c>
      <c r="AT931" s="318">
        <f t="shared" si="1593"/>
        <v>0</v>
      </c>
      <c r="AU931" s="318">
        <f t="shared" si="1593"/>
        <v>0</v>
      </c>
      <c r="AV931" s="318">
        <f t="shared" si="1593"/>
        <v>0</v>
      </c>
      <c r="AW931" s="318">
        <f t="shared" si="1593"/>
        <v>0</v>
      </c>
      <c r="AX931" s="243"/>
      <c r="AY931" s="1055">
        <f t="shared" si="1576"/>
        <v>0</v>
      </c>
    </row>
    <row r="932" spans="1:51" hidden="1" outlineLevel="1">
      <c r="A932" s="402"/>
      <c r="B932" s="231"/>
      <c r="C932" s="228"/>
      <c r="D932" s="228"/>
      <c r="E932" s="228"/>
      <c r="F932" s="228"/>
      <c r="G932" s="228"/>
      <c r="H932" s="228"/>
      <c r="I932" s="228"/>
      <c r="J932" s="228"/>
      <c r="K932" s="228"/>
      <c r="L932" s="228"/>
      <c r="M932" s="228"/>
      <c r="N932" s="228"/>
      <c r="O932" s="228"/>
      <c r="P932" s="228"/>
      <c r="Q932" s="228"/>
      <c r="R932" s="228"/>
      <c r="S932" s="228"/>
      <c r="T932" s="228"/>
      <c r="U932" s="228"/>
      <c r="V932" s="228"/>
      <c r="W932" s="228"/>
      <c r="X932" s="228"/>
      <c r="Y932" s="228"/>
      <c r="Z932" s="228"/>
      <c r="AA932" s="228"/>
      <c r="AB932" s="228"/>
      <c r="AC932" s="228"/>
      <c r="AD932" s="228"/>
      <c r="AE932" s="228"/>
      <c r="AF932" s="228"/>
      <c r="AG932" s="228"/>
      <c r="AH932" s="228"/>
      <c r="AI932" s="228"/>
      <c r="AJ932" s="319"/>
      <c r="AK932" s="332"/>
      <c r="AL932" s="332"/>
      <c r="AM932" s="332"/>
      <c r="AN932" s="332"/>
      <c r="AO932" s="332"/>
      <c r="AP932" s="332"/>
      <c r="AQ932" s="332"/>
      <c r="AR932" s="332"/>
      <c r="AS932" s="332"/>
      <c r="AT932" s="332"/>
      <c r="AU932" s="332"/>
      <c r="AV932" s="332"/>
      <c r="AW932" s="332"/>
      <c r="AX932" s="243"/>
      <c r="AY932" s="1055">
        <f t="shared" si="1576"/>
        <v>0</v>
      </c>
    </row>
    <row r="933" spans="1:51" ht="30" hidden="1" outlineLevel="1">
      <c r="A933" s="402">
        <v>30</v>
      </c>
      <c r="B933" s="335" t="s">
        <v>359</v>
      </c>
      <c r="C933" s="228" t="s">
        <v>313</v>
      </c>
      <c r="D933" s="232"/>
      <c r="E933" s="232"/>
      <c r="F933" s="232"/>
      <c r="G933" s="232"/>
      <c r="H933" s="232"/>
      <c r="I933" s="232"/>
      <c r="J933" s="232"/>
      <c r="K933" s="232"/>
      <c r="L933" s="232"/>
      <c r="M933" s="232"/>
      <c r="N933" s="232"/>
      <c r="O933" s="232"/>
      <c r="P933" s="232"/>
      <c r="Q933" s="232"/>
      <c r="R933" s="232"/>
      <c r="S933" s="232"/>
      <c r="T933" s="232"/>
      <c r="U933" s="232">
        <v>12</v>
      </c>
      <c r="V933" s="232"/>
      <c r="W933" s="232"/>
      <c r="X933" s="232"/>
      <c r="Y933" s="232"/>
      <c r="Z933" s="232"/>
      <c r="AA933" s="232"/>
      <c r="AB933" s="232"/>
      <c r="AC933" s="232"/>
      <c r="AD933" s="232"/>
      <c r="AE933" s="232"/>
      <c r="AF933" s="232"/>
      <c r="AG933" s="232"/>
      <c r="AH933" s="232"/>
      <c r="AI933" s="232"/>
      <c r="AJ933" s="333"/>
      <c r="AK933" s="322"/>
      <c r="AL933" s="322">
        <v>1</v>
      </c>
      <c r="AM933" s="322"/>
      <c r="AN933" s="322"/>
      <c r="AO933" s="322"/>
      <c r="AP933" s="322"/>
      <c r="AQ933" s="322"/>
      <c r="AR933" s="322"/>
      <c r="AS933" s="322"/>
      <c r="AT933" s="322"/>
      <c r="AU933" s="322"/>
      <c r="AV933" s="322"/>
      <c r="AW933" s="322"/>
      <c r="AX933" s="233">
        <f>SUM(AJ933:AW933)</f>
        <v>1</v>
      </c>
      <c r="AY933" s="1055">
        <f t="shared" si="1576"/>
        <v>1</v>
      </c>
    </row>
    <row r="934" spans="1:51" hidden="1" outlineLevel="1">
      <c r="A934" s="402"/>
      <c r="B934" s="231" t="s">
        <v>510</v>
      </c>
      <c r="C934" s="228" t="s">
        <v>315</v>
      </c>
      <c r="D934" s="232"/>
      <c r="E934" s="232"/>
      <c r="F934" s="232"/>
      <c r="G934" s="232"/>
      <c r="H934" s="232"/>
      <c r="I934" s="232"/>
      <c r="J934" s="232"/>
      <c r="K934" s="232"/>
      <c r="L934" s="232"/>
      <c r="M934" s="232"/>
      <c r="N934" s="232"/>
      <c r="O934" s="232"/>
      <c r="P934" s="232"/>
      <c r="Q934" s="232"/>
      <c r="R934" s="232"/>
      <c r="S934" s="232"/>
      <c r="T934" s="232"/>
      <c r="U934" s="232">
        <f>U933</f>
        <v>12</v>
      </c>
      <c r="V934" s="232"/>
      <c r="W934" s="232"/>
      <c r="X934" s="232"/>
      <c r="Y934" s="232"/>
      <c r="Z934" s="232"/>
      <c r="AA934" s="232"/>
      <c r="AB934" s="232"/>
      <c r="AC934" s="232"/>
      <c r="AD934" s="232"/>
      <c r="AE934" s="232"/>
      <c r="AF934" s="232"/>
      <c r="AG934" s="232"/>
      <c r="AH934" s="232"/>
      <c r="AI934" s="232"/>
      <c r="AJ934" s="318">
        <f>AJ933</f>
        <v>0</v>
      </c>
      <c r="AK934" s="318">
        <f t="shared" ref="AK934:AW934" si="1594">AK933</f>
        <v>0</v>
      </c>
      <c r="AL934" s="318">
        <f t="shared" si="1594"/>
        <v>1</v>
      </c>
      <c r="AM934" s="318">
        <f t="shared" si="1594"/>
        <v>0</v>
      </c>
      <c r="AN934" s="318">
        <f t="shared" si="1594"/>
        <v>0</v>
      </c>
      <c r="AO934" s="318">
        <f t="shared" si="1594"/>
        <v>0</v>
      </c>
      <c r="AP934" s="318">
        <f t="shared" si="1594"/>
        <v>0</v>
      </c>
      <c r="AQ934" s="318">
        <f t="shared" si="1594"/>
        <v>0</v>
      </c>
      <c r="AR934" s="318">
        <f t="shared" si="1594"/>
        <v>0</v>
      </c>
      <c r="AS934" s="318">
        <f t="shared" si="1594"/>
        <v>0</v>
      </c>
      <c r="AT934" s="318">
        <f t="shared" si="1594"/>
        <v>0</v>
      </c>
      <c r="AU934" s="318">
        <f t="shared" si="1594"/>
        <v>0</v>
      </c>
      <c r="AV934" s="318">
        <f t="shared" si="1594"/>
        <v>0</v>
      </c>
      <c r="AW934" s="318">
        <f t="shared" si="1594"/>
        <v>0</v>
      </c>
      <c r="AX934" s="243"/>
      <c r="AY934" s="1055">
        <f t="shared" si="1576"/>
        <v>1</v>
      </c>
    </row>
    <row r="935" spans="1:51" hidden="1" outlineLevel="1">
      <c r="A935" s="402"/>
      <c r="B935" s="231"/>
      <c r="C935" s="228"/>
      <c r="D935" s="228"/>
      <c r="E935" s="228"/>
      <c r="F935" s="228"/>
      <c r="G935" s="228"/>
      <c r="H935" s="228"/>
      <c r="I935" s="228"/>
      <c r="J935" s="228"/>
      <c r="K935" s="228"/>
      <c r="L935" s="228"/>
      <c r="M935" s="228"/>
      <c r="N935" s="228"/>
      <c r="O935" s="228"/>
      <c r="P935" s="228"/>
      <c r="Q935" s="228"/>
      <c r="R935" s="228"/>
      <c r="S935" s="228"/>
      <c r="T935" s="228"/>
      <c r="U935" s="228"/>
      <c r="V935" s="228"/>
      <c r="W935" s="228"/>
      <c r="X935" s="228"/>
      <c r="Y935" s="228"/>
      <c r="Z935" s="228"/>
      <c r="AA935" s="228"/>
      <c r="AB935" s="228"/>
      <c r="AC935" s="228"/>
      <c r="AD935" s="228"/>
      <c r="AE935" s="228"/>
      <c r="AF935" s="228"/>
      <c r="AG935" s="228"/>
      <c r="AH935" s="228"/>
      <c r="AI935" s="228"/>
      <c r="AJ935" s="319"/>
      <c r="AK935" s="332"/>
      <c r="AL935" s="332"/>
      <c r="AM935" s="332"/>
      <c r="AN935" s="332"/>
      <c r="AO935" s="332"/>
      <c r="AP935" s="332"/>
      <c r="AQ935" s="332"/>
      <c r="AR935" s="332"/>
      <c r="AS935" s="332"/>
      <c r="AT935" s="332"/>
      <c r="AU935" s="332"/>
      <c r="AV935" s="332"/>
      <c r="AW935" s="332"/>
      <c r="AX935" s="243"/>
      <c r="AY935" s="1055">
        <f t="shared" si="1576"/>
        <v>0</v>
      </c>
    </row>
    <row r="936" spans="1:51" hidden="1" outlineLevel="1">
      <c r="A936" s="402">
        <v>31</v>
      </c>
      <c r="B936" s="335" t="s">
        <v>360</v>
      </c>
      <c r="C936" s="228" t="s">
        <v>313</v>
      </c>
      <c r="D936" s="232"/>
      <c r="E936" s="232"/>
      <c r="F936" s="232"/>
      <c r="G936" s="232"/>
      <c r="H936" s="232"/>
      <c r="I936" s="232"/>
      <c r="J936" s="232"/>
      <c r="K936" s="232"/>
      <c r="L936" s="232"/>
      <c r="M936" s="232"/>
      <c r="N936" s="232"/>
      <c r="O936" s="232"/>
      <c r="P936" s="232"/>
      <c r="Q936" s="232"/>
      <c r="R936" s="232"/>
      <c r="S936" s="232"/>
      <c r="T936" s="232"/>
      <c r="U936" s="232">
        <v>12</v>
      </c>
      <c r="V936" s="232"/>
      <c r="W936" s="232"/>
      <c r="X936" s="232"/>
      <c r="Y936" s="232"/>
      <c r="Z936" s="232"/>
      <c r="AA936" s="232"/>
      <c r="AB936" s="232"/>
      <c r="AC936" s="232"/>
      <c r="AD936" s="232"/>
      <c r="AE936" s="232"/>
      <c r="AF936" s="232"/>
      <c r="AG936" s="232"/>
      <c r="AH936" s="232"/>
      <c r="AI936" s="232"/>
      <c r="AJ936" s="333"/>
      <c r="AK936" s="322"/>
      <c r="AL936" s="322"/>
      <c r="AM936" s="322"/>
      <c r="AN936" s="322"/>
      <c r="AO936" s="322"/>
      <c r="AP936" s="322"/>
      <c r="AQ936" s="322"/>
      <c r="AR936" s="322"/>
      <c r="AS936" s="322"/>
      <c r="AT936" s="322"/>
      <c r="AU936" s="322"/>
      <c r="AV936" s="322"/>
      <c r="AW936" s="322"/>
      <c r="AX936" s="233">
        <f>SUM(AJ936:AW936)</f>
        <v>0</v>
      </c>
      <c r="AY936" s="1055">
        <f t="shared" si="1576"/>
        <v>0</v>
      </c>
    </row>
    <row r="937" spans="1:51" hidden="1" outlineLevel="1">
      <c r="A937" s="402"/>
      <c r="B937" s="231" t="s">
        <v>509</v>
      </c>
      <c r="C937" s="228" t="s">
        <v>315</v>
      </c>
      <c r="D937" s="232"/>
      <c r="E937" s="232"/>
      <c r="F937" s="232"/>
      <c r="G937" s="232"/>
      <c r="H937" s="232"/>
      <c r="I937" s="232"/>
      <c r="J937" s="232"/>
      <c r="K937" s="232"/>
      <c r="L937" s="232"/>
      <c r="M937" s="232"/>
      <c r="N937" s="232"/>
      <c r="O937" s="232"/>
      <c r="P937" s="232"/>
      <c r="Q937" s="232"/>
      <c r="R937" s="232"/>
      <c r="S937" s="232"/>
      <c r="T937" s="232"/>
      <c r="U937" s="232">
        <f>U936</f>
        <v>12</v>
      </c>
      <c r="V937" s="232"/>
      <c r="W937" s="232"/>
      <c r="X937" s="232"/>
      <c r="Y937" s="232"/>
      <c r="Z937" s="232"/>
      <c r="AA937" s="232"/>
      <c r="AB937" s="232"/>
      <c r="AC937" s="232"/>
      <c r="AD937" s="232"/>
      <c r="AE937" s="232"/>
      <c r="AF937" s="232"/>
      <c r="AG937" s="232"/>
      <c r="AH937" s="232"/>
      <c r="AI937" s="232"/>
      <c r="AJ937" s="318">
        <f>AJ936</f>
        <v>0</v>
      </c>
      <c r="AK937" s="318">
        <f t="shared" ref="AK937:AW937" si="1595">AK936</f>
        <v>0</v>
      </c>
      <c r="AL937" s="318">
        <f t="shared" si="1595"/>
        <v>0</v>
      </c>
      <c r="AM937" s="318">
        <f t="shared" si="1595"/>
        <v>0</v>
      </c>
      <c r="AN937" s="318">
        <f t="shared" si="1595"/>
        <v>0</v>
      </c>
      <c r="AO937" s="318">
        <f t="shared" si="1595"/>
        <v>0</v>
      </c>
      <c r="AP937" s="318">
        <f t="shared" si="1595"/>
        <v>0</v>
      </c>
      <c r="AQ937" s="318">
        <f t="shared" si="1595"/>
        <v>0</v>
      </c>
      <c r="AR937" s="318">
        <f t="shared" si="1595"/>
        <v>0</v>
      </c>
      <c r="AS937" s="318">
        <f t="shared" si="1595"/>
        <v>0</v>
      </c>
      <c r="AT937" s="318">
        <f t="shared" si="1595"/>
        <v>0</v>
      </c>
      <c r="AU937" s="318">
        <f t="shared" si="1595"/>
        <v>0</v>
      </c>
      <c r="AV937" s="318">
        <f t="shared" si="1595"/>
        <v>0</v>
      </c>
      <c r="AW937" s="318">
        <f t="shared" si="1595"/>
        <v>0</v>
      </c>
      <c r="AX937" s="243"/>
      <c r="AY937" s="1055">
        <f t="shared" si="1576"/>
        <v>0</v>
      </c>
    </row>
    <row r="938" spans="1:51" hidden="1" outlineLevel="1">
      <c r="A938" s="402"/>
      <c r="B938" s="335"/>
      <c r="C938" s="228"/>
      <c r="D938" s="228"/>
      <c r="E938" s="228"/>
      <c r="F938" s="228"/>
      <c r="G938" s="228"/>
      <c r="H938" s="228"/>
      <c r="I938" s="228"/>
      <c r="J938" s="228"/>
      <c r="K938" s="228"/>
      <c r="L938" s="228"/>
      <c r="M938" s="228"/>
      <c r="N938" s="228"/>
      <c r="O938" s="228"/>
      <c r="P938" s="228"/>
      <c r="Q938" s="228"/>
      <c r="R938" s="228"/>
      <c r="S938" s="228"/>
      <c r="T938" s="228"/>
      <c r="U938" s="228"/>
      <c r="V938" s="228"/>
      <c r="W938" s="228"/>
      <c r="X938" s="228"/>
      <c r="Y938" s="228"/>
      <c r="Z938" s="228"/>
      <c r="AA938" s="228"/>
      <c r="AB938" s="228"/>
      <c r="AC938" s="228"/>
      <c r="AD938" s="228"/>
      <c r="AE938" s="228"/>
      <c r="AF938" s="228"/>
      <c r="AG938" s="228"/>
      <c r="AH938" s="228"/>
      <c r="AI938" s="228"/>
      <c r="AJ938" s="319"/>
      <c r="AK938" s="332"/>
      <c r="AL938" s="332"/>
      <c r="AM938" s="332"/>
      <c r="AN938" s="332"/>
      <c r="AO938" s="332"/>
      <c r="AP938" s="332"/>
      <c r="AQ938" s="332"/>
      <c r="AR938" s="332"/>
      <c r="AS938" s="332"/>
      <c r="AT938" s="332"/>
      <c r="AU938" s="332"/>
      <c r="AV938" s="332"/>
      <c r="AW938" s="332"/>
      <c r="AX938" s="243"/>
      <c r="AY938" s="1055">
        <f t="shared" si="1576"/>
        <v>0</v>
      </c>
    </row>
    <row r="939" spans="1:51" hidden="1" outlineLevel="1">
      <c r="A939" s="402">
        <v>32</v>
      </c>
      <c r="B939" s="335" t="s">
        <v>361</v>
      </c>
      <c r="C939" s="228" t="s">
        <v>313</v>
      </c>
      <c r="D939" s="232"/>
      <c r="E939" s="232"/>
      <c r="F939" s="232"/>
      <c r="G939" s="232"/>
      <c r="H939" s="232"/>
      <c r="I939" s="232"/>
      <c r="J939" s="232"/>
      <c r="K939" s="232"/>
      <c r="L939" s="232"/>
      <c r="M939" s="232"/>
      <c r="N939" s="232"/>
      <c r="O939" s="232"/>
      <c r="P939" s="232"/>
      <c r="Q939" s="232"/>
      <c r="R939" s="232"/>
      <c r="S939" s="232"/>
      <c r="T939" s="232"/>
      <c r="U939" s="232">
        <v>12</v>
      </c>
      <c r="V939" s="232"/>
      <c r="W939" s="232"/>
      <c r="X939" s="232"/>
      <c r="Y939" s="232"/>
      <c r="Z939" s="232"/>
      <c r="AA939" s="232"/>
      <c r="AB939" s="232"/>
      <c r="AC939" s="232"/>
      <c r="AD939" s="232"/>
      <c r="AE939" s="232"/>
      <c r="AF939" s="232"/>
      <c r="AG939" s="232"/>
      <c r="AH939" s="232"/>
      <c r="AI939" s="232"/>
      <c r="AJ939" s="333"/>
      <c r="AK939" s="322"/>
      <c r="AL939" s="322"/>
      <c r="AM939" s="322"/>
      <c r="AN939" s="322"/>
      <c r="AO939" s="322"/>
      <c r="AP939" s="322"/>
      <c r="AQ939" s="322"/>
      <c r="AR939" s="322"/>
      <c r="AS939" s="322"/>
      <c r="AT939" s="322"/>
      <c r="AU939" s="322"/>
      <c r="AV939" s="322"/>
      <c r="AW939" s="322"/>
      <c r="AX939" s="233">
        <f>SUM(AJ939:AW939)</f>
        <v>0</v>
      </c>
      <c r="AY939" s="1055">
        <f t="shared" si="1576"/>
        <v>0</v>
      </c>
    </row>
    <row r="940" spans="1:51" hidden="1" outlineLevel="1">
      <c r="A940" s="402"/>
      <c r="B940" s="231" t="s">
        <v>509</v>
      </c>
      <c r="C940" s="228" t="s">
        <v>315</v>
      </c>
      <c r="D940" s="232"/>
      <c r="E940" s="232"/>
      <c r="F940" s="232"/>
      <c r="G940" s="232"/>
      <c r="H940" s="232"/>
      <c r="I940" s="232"/>
      <c r="J940" s="232"/>
      <c r="K940" s="232"/>
      <c r="L940" s="232"/>
      <c r="M940" s="232"/>
      <c r="N940" s="232"/>
      <c r="O940" s="232"/>
      <c r="P940" s="232"/>
      <c r="Q940" s="232"/>
      <c r="R940" s="232"/>
      <c r="S940" s="232"/>
      <c r="T940" s="232"/>
      <c r="U940" s="232">
        <f>U939</f>
        <v>12</v>
      </c>
      <c r="V940" s="232"/>
      <c r="W940" s="232"/>
      <c r="X940" s="232"/>
      <c r="Y940" s="232"/>
      <c r="Z940" s="232"/>
      <c r="AA940" s="232"/>
      <c r="AB940" s="232"/>
      <c r="AC940" s="232"/>
      <c r="AD940" s="232"/>
      <c r="AE940" s="232"/>
      <c r="AF940" s="232"/>
      <c r="AG940" s="232"/>
      <c r="AH940" s="232"/>
      <c r="AI940" s="232"/>
      <c r="AJ940" s="318">
        <f>AJ939</f>
        <v>0</v>
      </c>
      <c r="AK940" s="318">
        <f t="shared" ref="AK940:AV940" si="1596">AK939</f>
        <v>0</v>
      </c>
      <c r="AL940" s="318">
        <f t="shared" si="1596"/>
        <v>0</v>
      </c>
      <c r="AM940" s="318">
        <f t="shared" si="1596"/>
        <v>0</v>
      </c>
      <c r="AN940" s="318">
        <f t="shared" si="1596"/>
        <v>0</v>
      </c>
      <c r="AO940" s="318">
        <f t="shared" si="1596"/>
        <v>0</v>
      </c>
      <c r="AP940" s="318">
        <f t="shared" si="1596"/>
        <v>0</v>
      </c>
      <c r="AQ940" s="318">
        <f t="shared" si="1596"/>
        <v>0</v>
      </c>
      <c r="AR940" s="318">
        <f t="shared" si="1596"/>
        <v>0</v>
      </c>
      <c r="AS940" s="318">
        <f t="shared" si="1596"/>
        <v>0</v>
      </c>
      <c r="AT940" s="318">
        <f t="shared" si="1596"/>
        <v>0</v>
      </c>
      <c r="AU940" s="318">
        <f t="shared" si="1596"/>
        <v>0</v>
      </c>
      <c r="AV940" s="318">
        <f t="shared" si="1596"/>
        <v>0</v>
      </c>
      <c r="AW940" s="318">
        <f>AW939</f>
        <v>0</v>
      </c>
      <c r="AX940" s="243"/>
      <c r="AY940" s="1055">
        <f t="shared" si="1576"/>
        <v>0</v>
      </c>
    </row>
    <row r="941" spans="1:51" hidden="1" outlineLevel="1">
      <c r="A941" s="402"/>
      <c r="B941" s="335"/>
      <c r="C941" s="228"/>
      <c r="D941" s="228"/>
      <c r="E941" s="228"/>
      <c r="F941" s="228"/>
      <c r="G941" s="228"/>
      <c r="H941" s="228"/>
      <c r="I941" s="228"/>
      <c r="J941" s="228"/>
      <c r="K941" s="228"/>
      <c r="L941" s="228"/>
      <c r="M941" s="228"/>
      <c r="N941" s="228"/>
      <c r="O941" s="228"/>
      <c r="P941" s="228"/>
      <c r="Q941" s="228"/>
      <c r="R941" s="228"/>
      <c r="S941" s="228"/>
      <c r="T941" s="228"/>
      <c r="U941" s="228"/>
      <c r="V941" s="228"/>
      <c r="W941" s="228"/>
      <c r="X941" s="228"/>
      <c r="Y941" s="228"/>
      <c r="Z941" s="228"/>
      <c r="AA941" s="228"/>
      <c r="AB941" s="228"/>
      <c r="AC941" s="228"/>
      <c r="AD941" s="228"/>
      <c r="AE941" s="228"/>
      <c r="AF941" s="228"/>
      <c r="AG941" s="228"/>
      <c r="AH941" s="228"/>
      <c r="AI941" s="228"/>
      <c r="AJ941" s="319"/>
      <c r="AK941" s="332"/>
      <c r="AL941" s="332"/>
      <c r="AM941" s="332"/>
      <c r="AN941" s="332"/>
      <c r="AO941" s="332"/>
      <c r="AP941" s="332"/>
      <c r="AQ941" s="332"/>
      <c r="AR941" s="332"/>
      <c r="AS941" s="332"/>
      <c r="AT941" s="332"/>
      <c r="AU941" s="332"/>
      <c r="AV941" s="332"/>
      <c r="AW941" s="332"/>
      <c r="AX941" s="243"/>
      <c r="AY941" s="1055">
        <f t="shared" si="1576"/>
        <v>0</v>
      </c>
    </row>
    <row r="942" spans="1:51" ht="15.75" outlineLevel="1">
      <c r="A942" s="402"/>
      <c r="B942" s="225" t="s">
        <v>401</v>
      </c>
      <c r="C942" s="228"/>
      <c r="D942" s="228"/>
      <c r="E942" s="228"/>
      <c r="F942" s="228"/>
      <c r="G942" s="228"/>
      <c r="H942" s="228"/>
      <c r="I942" s="228"/>
      <c r="J942" s="228"/>
      <c r="K942" s="228"/>
      <c r="L942" s="228"/>
      <c r="M942" s="228"/>
      <c r="N942" s="228"/>
      <c r="O942" s="228"/>
      <c r="P942" s="228"/>
      <c r="Q942" s="228"/>
      <c r="R942" s="228"/>
      <c r="S942" s="228"/>
      <c r="T942" s="228"/>
      <c r="U942" s="228"/>
      <c r="V942" s="228"/>
      <c r="W942" s="228"/>
      <c r="X942" s="228"/>
      <c r="Y942" s="228"/>
      <c r="Z942" s="228"/>
      <c r="AA942" s="228"/>
      <c r="AB942" s="228"/>
      <c r="AC942" s="228"/>
      <c r="AD942" s="228"/>
      <c r="AE942" s="228"/>
      <c r="AF942" s="228"/>
      <c r="AG942" s="228"/>
      <c r="AH942" s="228"/>
      <c r="AI942" s="228"/>
      <c r="AJ942" s="319"/>
      <c r="AK942" s="332"/>
      <c r="AL942" s="332"/>
      <c r="AM942" s="332"/>
      <c r="AN942" s="332"/>
      <c r="AO942" s="332"/>
      <c r="AP942" s="332"/>
      <c r="AQ942" s="332"/>
      <c r="AR942" s="332"/>
      <c r="AS942" s="332"/>
      <c r="AT942" s="332"/>
      <c r="AU942" s="332"/>
      <c r="AV942" s="332"/>
      <c r="AW942" s="332"/>
      <c r="AX942" s="243"/>
      <c r="AY942" s="1055">
        <f t="shared" si="1576"/>
        <v>0</v>
      </c>
    </row>
    <row r="943" spans="1:51" outlineLevel="1">
      <c r="A943" s="402">
        <v>33</v>
      </c>
      <c r="B943" s="335" t="s">
        <v>402</v>
      </c>
      <c r="C943" s="228" t="s">
        <v>354</v>
      </c>
      <c r="D943" s="232">
        <v>440644.37249999971</v>
      </c>
      <c r="E943" s="232">
        <v>440644.37249999971</v>
      </c>
      <c r="F943" s="232">
        <v>440644.37249999971</v>
      </c>
      <c r="G943" s="232">
        <v>395513.57182162668</v>
      </c>
      <c r="H943" s="232">
        <v>363552.70782339358</v>
      </c>
      <c r="I943" s="232">
        <v>357521.95235749014</v>
      </c>
      <c r="J943" s="232">
        <v>357521.95235749014</v>
      </c>
      <c r="K943" s="232">
        <v>357398.54735998175</v>
      </c>
      <c r="L943" s="232">
        <v>355737.85056306922</v>
      </c>
      <c r="M943" s="232">
        <v>352940.35358679731</v>
      </c>
      <c r="N943" s="232">
        <v>323438.95039632404</v>
      </c>
      <c r="O943" s="232">
        <v>302714.20256814302</v>
      </c>
      <c r="P943" s="232">
        <v>283843.77928826376</v>
      </c>
      <c r="Q943" s="232">
        <v>271594.90200185846</v>
      </c>
      <c r="R943" s="232"/>
      <c r="S943" s="232"/>
      <c r="T943" s="232"/>
      <c r="U943" s="232">
        <v>12</v>
      </c>
      <c r="V943" s="232">
        <v>57.858687472212686</v>
      </c>
      <c r="W943" s="232">
        <f t="shared" ref="W943:AI943" si="1597">V943/D943*E943</f>
        <v>57.858687472212686</v>
      </c>
      <c r="X943" s="232">
        <f t="shared" si="1597"/>
        <v>57.858687472212686</v>
      </c>
      <c r="Y943" s="232">
        <f t="shared" si="1597"/>
        <v>51.932800169928555</v>
      </c>
      <c r="Z943" s="232">
        <f t="shared" si="1597"/>
        <v>47.736187761323094</v>
      </c>
      <c r="AA943" s="232">
        <f t="shared" si="1597"/>
        <v>46.944321082660259</v>
      </c>
      <c r="AB943" s="232">
        <f t="shared" si="1597"/>
        <v>46.944321082660259</v>
      </c>
      <c r="AC943" s="232">
        <f t="shared" si="1597"/>
        <v>46.928117423589704</v>
      </c>
      <c r="AD943" s="232">
        <f t="shared" si="1597"/>
        <v>46.710060089931901</v>
      </c>
      <c r="AE943" s="232">
        <f t="shared" si="1597"/>
        <v>46.342735523102043</v>
      </c>
      <c r="AF943" s="232">
        <f t="shared" si="1597"/>
        <v>42.469061935702875</v>
      </c>
      <c r="AG943" s="232">
        <f t="shared" si="1597"/>
        <v>39.747804653491364</v>
      </c>
      <c r="AH943" s="232">
        <f t="shared" si="1597"/>
        <v>37.27002894328664</v>
      </c>
      <c r="AI943" s="232">
        <f t="shared" si="1597"/>
        <v>35.661693498586033</v>
      </c>
      <c r="AJ943" s="333"/>
      <c r="AK943" s="322">
        <v>1</v>
      </c>
      <c r="AL943" s="322"/>
      <c r="AM943" s="322"/>
      <c r="AN943" s="322"/>
      <c r="AO943" s="322"/>
      <c r="AP943" s="322"/>
      <c r="AQ943" s="322"/>
      <c r="AR943" s="322"/>
      <c r="AS943" s="322"/>
      <c r="AT943" s="322"/>
      <c r="AU943" s="322"/>
      <c r="AV943" s="322"/>
      <c r="AW943" s="322"/>
      <c r="AX943" s="233">
        <f>SUM(AJ943:AW943)</f>
        <v>1</v>
      </c>
      <c r="AY943" s="1055">
        <f t="shared" si="1576"/>
        <v>1</v>
      </c>
    </row>
    <row r="944" spans="1:51" outlineLevel="1">
      <c r="A944" s="402"/>
      <c r="B944" s="231" t="s">
        <v>509</v>
      </c>
      <c r="C944" s="228" t="s">
        <v>315</v>
      </c>
      <c r="D944" s="232"/>
      <c r="E944" s="232"/>
      <c r="F944" s="232"/>
      <c r="G944" s="232"/>
      <c r="H944" s="232"/>
      <c r="I944" s="232"/>
      <c r="J944" s="232"/>
      <c r="K944" s="232"/>
      <c r="L944" s="232"/>
      <c r="M944" s="232"/>
      <c r="N944" s="232"/>
      <c r="O944" s="232"/>
      <c r="P944" s="232"/>
      <c r="Q944" s="232"/>
      <c r="R944" s="232"/>
      <c r="S944" s="232"/>
      <c r="T944" s="232"/>
      <c r="U944" s="232">
        <f>U943</f>
        <v>12</v>
      </c>
      <c r="V944" s="232"/>
      <c r="W944" s="232"/>
      <c r="X944" s="232"/>
      <c r="Y944" s="232"/>
      <c r="Z944" s="232"/>
      <c r="AA944" s="232"/>
      <c r="AB944" s="232"/>
      <c r="AC944" s="232"/>
      <c r="AD944" s="232"/>
      <c r="AE944" s="232"/>
      <c r="AF944" s="232"/>
      <c r="AG944" s="232"/>
      <c r="AH944" s="232"/>
      <c r="AI944" s="232"/>
      <c r="AJ944" s="318">
        <f>AJ943</f>
        <v>0</v>
      </c>
      <c r="AK944" s="318">
        <f t="shared" ref="AK944:AW944" si="1598">AK943</f>
        <v>1</v>
      </c>
      <c r="AL944" s="318">
        <f t="shared" si="1598"/>
        <v>0</v>
      </c>
      <c r="AM944" s="318">
        <f t="shared" si="1598"/>
        <v>0</v>
      </c>
      <c r="AN944" s="318">
        <f t="shared" si="1598"/>
        <v>0</v>
      </c>
      <c r="AO944" s="318">
        <f t="shared" si="1598"/>
        <v>0</v>
      </c>
      <c r="AP944" s="318">
        <f t="shared" si="1598"/>
        <v>0</v>
      </c>
      <c r="AQ944" s="318">
        <f t="shared" si="1598"/>
        <v>0</v>
      </c>
      <c r="AR944" s="318">
        <f t="shared" si="1598"/>
        <v>0</v>
      </c>
      <c r="AS944" s="318">
        <f t="shared" si="1598"/>
        <v>0</v>
      </c>
      <c r="AT944" s="318">
        <f t="shared" si="1598"/>
        <v>0</v>
      </c>
      <c r="AU944" s="318">
        <f t="shared" si="1598"/>
        <v>0</v>
      </c>
      <c r="AV944" s="318">
        <f t="shared" si="1598"/>
        <v>0</v>
      </c>
      <c r="AW944" s="318">
        <f t="shared" si="1598"/>
        <v>0</v>
      </c>
      <c r="AX944" s="243"/>
      <c r="AY944" s="1055">
        <f t="shared" si="1576"/>
        <v>1</v>
      </c>
    </row>
    <row r="945" spans="1:51" outlineLevel="1">
      <c r="A945" s="402"/>
      <c r="B945" s="335"/>
      <c r="C945" s="228"/>
      <c r="D945" s="228"/>
      <c r="E945" s="228"/>
      <c r="F945" s="228"/>
      <c r="G945" s="228"/>
      <c r="H945" s="228"/>
      <c r="I945" s="228"/>
      <c r="J945" s="228"/>
      <c r="K945" s="228"/>
      <c r="L945" s="228"/>
      <c r="M945" s="228"/>
      <c r="N945" s="228"/>
      <c r="O945" s="228"/>
      <c r="P945" s="228"/>
      <c r="Q945" s="228"/>
      <c r="R945" s="228"/>
      <c r="S945" s="228"/>
      <c r="T945" s="228"/>
      <c r="U945" s="228"/>
      <c r="V945" s="228"/>
      <c r="W945" s="228"/>
      <c r="X945" s="228"/>
      <c r="Y945" s="228"/>
      <c r="Z945" s="228"/>
      <c r="AA945" s="228"/>
      <c r="AB945" s="228"/>
      <c r="AC945" s="228"/>
      <c r="AD945" s="228"/>
      <c r="AE945" s="228"/>
      <c r="AF945" s="228"/>
      <c r="AG945" s="228"/>
      <c r="AH945" s="228"/>
      <c r="AI945" s="228"/>
      <c r="AJ945" s="319"/>
      <c r="AK945" s="332"/>
      <c r="AL945" s="332"/>
      <c r="AM945" s="332"/>
      <c r="AN945" s="332"/>
      <c r="AO945" s="332"/>
      <c r="AP945" s="332"/>
      <c r="AQ945" s="332"/>
      <c r="AR945" s="332"/>
      <c r="AS945" s="332"/>
      <c r="AT945" s="332"/>
      <c r="AU945" s="332"/>
      <c r="AV945" s="332"/>
      <c r="AW945" s="332"/>
      <c r="AX945" s="243"/>
      <c r="AY945" s="1055">
        <f t="shared" si="1576"/>
        <v>0</v>
      </c>
    </row>
    <row r="946" spans="1:51" outlineLevel="1">
      <c r="A946" s="402">
        <v>34</v>
      </c>
      <c r="B946" s="335" t="s">
        <v>512</v>
      </c>
      <c r="C946" s="228" t="s">
        <v>354</v>
      </c>
      <c r="D946" s="232">
        <v>1613.586007573874</v>
      </c>
      <c r="E946" s="232">
        <v>1613.586007573874</v>
      </c>
      <c r="F946" s="232"/>
      <c r="G946" s="232"/>
      <c r="H946" s="232"/>
      <c r="I946" s="232"/>
      <c r="J946" s="232"/>
      <c r="K946" s="232"/>
      <c r="L946" s="232"/>
      <c r="M946" s="232"/>
      <c r="N946" s="232"/>
      <c r="O946" s="232"/>
      <c r="P946" s="232"/>
      <c r="Q946" s="232"/>
      <c r="R946" s="564"/>
      <c r="S946" s="564"/>
      <c r="T946" s="564"/>
      <c r="U946" s="228"/>
      <c r="V946" s="232"/>
      <c r="W946" s="232"/>
      <c r="X946" s="232"/>
      <c r="Y946" s="232"/>
      <c r="Z946" s="232"/>
      <c r="AA946" s="232"/>
      <c r="AB946" s="232"/>
      <c r="AC946" s="232"/>
      <c r="AD946" s="232"/>
      <c r="AE946" s="232"/>
      <c r="AF946" s="232"/>
      <c r="AG946" s="232"/>
      <c r="AH946" s="232"/>
      <c r="AI946" s="232"/>
      <c r="AJ946" s="333">
        <v>1</v>
      </c>
      <c r="AK946" s="322"/>
      <c r="AL946" s="322"/>
      <c r="AM946" s="322"/>
      <c r="AN946" s="322"/>
      <c r="AO946" s="322"/>
      <c r="AP946" s="322"/>
      <c r="AQ946" s="322"/>
      <c r="AR946" s="322"/>
      <c r="AS946" s="322"/>
      <c r="AT946" s="322"/>
      <c r="AU946" s="322"/>
      <c r="AV946" s="322"/>
      <c r="AW946" s="322"/>
      <c r="AX946" s="233">
        <f>SUM(AJ946:AW946)</f>
        <v>1</v>
      </c>
      <c r="AY946" s="1055">
        <f t="shared" si="1576"/>
        <v>1</v>
      </c>
    </row>
    <row r="947" spans="1:51" outlineLevel="1">
      <c r="A947" s="402"/>
      <c r="B947" s="231" t="s">
        <v>509</v>
      </c>
      <c r="C947" s="228" t="s">
        <v>315</v>
      </c>
      <c r="D947" s="232"/>
      <c r="E947" s="232"/>
      <c r="F947" s="232"/>
      <c r="G947" s="232"/>
      <c r="H947" s="232"/>
      <c r="I947" s="232"/>
      <c r="J947" s="232"/>
      <c r="K947" s="232"/>
      <c r="L947" s="232"/>
      <c r="M947" s="232"/>
      <c r="N947" s="232"/>
      <c r="O947" s="232"/>
      <c r="P947" s="232"/>
      <c r="Q947" s="232"/>
      <c r="R947" s="564"/>
      <c r="S947" s="564"/>
      <c r="T947" s="564"/>
      <c r="U947" s="228"/>
      <c r="V947" s="232"/>
      <c r="W947" s="232"/>
      <c r="X947" s="232"/>
      <c r="Y947" s="232"/>
      <c r="Z947" s="232"/>
      <c r="AA947" s="232"/>
      <c r="AB947" s="232"/>
      <c r="AC947" s="232"/>
      <c r="AD947" s="232"/>
      <c r="AE947" s="232"/>
      <c r="AF947" s="232"/>
      <c r="AG947" s="232"/>
      <c r="AH947" s="232"/>
      <c r="AI947" s="232"/>
      <c r="AJ947" s="318">
        <f>AJ946</f>
        <v>1</v>
      </c>
      <c r="AK947" s="318">
        <f t="shared" ref="AK947:AW947" si="1599">AK946</f>
        <v>0</v>
      </c>
      <c r="AL947" s="318">
        <f t="shared" si="1599"/>
        <v>0</v>
      </c>
      <c r="AM947" s="318">
        <f t="shared" si="1599"/>
        <v>0</v>
      </c>
      <c r="AN947" s="318">
        <f t="shared" si="1599"/>
        <v>0</v>
      </c>
      <c r="AO947" s="318">
        <f t="shared" si="1599"/>
        <v>0</v>
      </c>
      <c r="AP947" s="318">
        <f t="shared" si="1599"/>
        <v>0</v>
      </c>
      <c r="AQ947" s="318">
        <f t="shared" si="1599"/>
        <v>0</v>
      </c>
      <c r="AR947" s="318">
        <f t="shared" si="1599"/>
        <v>0</v>
      </c>
      <c r="AS947" s="318">
        <f t="shared" si="1599"/>
        <v>0</v>
      </c>
      <c r="AT947" s="318">
        <f t="shared" si="1599"/>
        <v>0</v>
      </c>
      <c r="AU947" s="318">
        <f t="shared" si="1599"/>
        <v>0</v>
      </c>
      <c r="AV947" s="318">
        <f t="shared" si="1599"/>
        <v>0</v>
      </c>
      <c r="AW947" s="318">
        <f t="shared" si="1599"/>
        <v>0</v>
      </c>
      <c r="AX947" s="243"/>
      <c r="AY947" s="1055">
        <f t="shared" si="1576"/>
        <v>1</v>
      </c>
    </row>
    <row r="948" spans="1:51" outlineLevel="1">
      <c r="A948" s="402"/>
      <c r="B948" s="335"/>
      <c r="C948" s="228"/>
      <c r="D948" s="228"/>
      <c r="E948" s="228"/>
      <c r="F948" s="228"/>
      <c r="G948" s="228"/>
      <c r="H948" s="228"/>
      <c r="I948" s="228"/>
      <c r="J948" s="228"/>
      <c r="K948" s="228"/>
      <c r="L948" s="228"/>
      <c r="M948" s="228"/>
      <c r="N948" s="228"/>
      <c r="O948" s="228"/>
      <c r="P948" s="228"/>
      <c r="Q948" s="228"/>
      <c r="R948" s="228"/>
      <c r="S948" s="228"/>
      <c r="T948" s="228"/>
      <c r="U948" s="228"/>
      <c r="V948" s="228"/>
      <c r="W948" s="228"/>
      <c r="X948" s="228"/>
      <c r="Y948" s="228"/>
      <c r="Z948" s="228"/>
      <c r="AA948" s="228"/>
      <c r="AB948" s="228"/>
      <c r="AC948" s="228"/>
      <c r="AD948" s="228"/>
      <c r="AE948" s="228"/>
      <c r="AF948" s="228"/>
      <c r="AG948" s="228"/>
      <c r="AH948" s="228"/>
      <c r="AI948" s="228"/>
      <c r="AJ948" s="319"/>
      <c r="AK948" s="332"/>
      <c r="AL948" s="332"/>
      <c r="AM948" s="332"/>
      <c r="AN948" s="332"/>
      <c r="AO948" s="332"/>
      <c r="AP948" s="332"/>
      <c r="AQ948" s="332"/>
      <c r="AR948" s="332"/>
      <c r="AS948" s="332"/>
      <c r="AT948" s="332"/>
      <c r="AU948" s="332"/>
      <c r="AV948" s="332"/>
      <c r="AW948" s="332"/>
      <c r="AX948" s="243"/>
      <c r="AY948" s="1055">
        <f t="shared" si="1576"/>
        <v>0</v>
      </c>
    </row>
    <row r="949" spans="1:51" hidden="1" outlineLevel="1">
      <c r="A949" s="402">
        <v>35</v>
      </c>
      <c r="B949" s="335" t="s">
        <v>404</v>
      </c>
      <c r="C949" s="228" t="s">
        <v>313</v>
      </c>
      <c r="D949" s="232"/>
      <c r="E949" s="232"/>
      <c r="F949" s="232"/>
      <c r="G949" s="232"/>
      <c r="H949" s="232"/>
      <c r="I949" s="232"/>
      <c r="J949" s="232"/>
      <c r="K949" s="232"/>
      <c r="L949" s="232"/>
      <c r="M949" s="232"/>
      <c r="N949" s="232"/>
      <c r="O949" s="232"/>
      <c r="P949" s="232"/>
      <c r="Q949" s="232"/>
      <c r="R949" s="232"/>
      <c r="S949" s="232"/>
      <c r="T949" s="232"/>
      <c r="U949" s="232">
        <v>0</v>
      </c>
      <c r="V949" s="232"/>
      <c r="W949" s="232"/>
      <c r="X949" s="232"/>
      <c r="Y949" s="232"/>
      <c r="Z949" s="232"/>
      <c r="AA949" s="232"/>
      <c r="AB949" s="232"/>
      <c r="AC949" s="232"/>
      <c r="AD949" s="232"/>
      <c r="AE949" s="232"/>
      <c r="AF949" s="232"/>
      <c r="AG949" s="232"/>
      <c r="AH949" s="232"/>
      <c r="AI949" s="564"/>
      <c r="AJ949" s="333"/>
      <c r="AK949" s="322"/>
      <c r="AL949" s="322"/>
      <c r="AM949" s="322"/>
      <c r="AN949" s="322"/>
      <c r="AO949" s="322"/>
      <c r="AP949" s="322"/>
      <c r="AQ949" s="322"/>
      <c r="AR949" s="322"/>
      <c r="AS949" s="322"/>
      <c r="AT949" s="322"/>
      <c r="AU949" s="322"/>
      <c r="AV949" s="322"/>
      <c r="AW949" s="322"/>
      <c r="AX949" s="233">
        <f>SUM(AJ949:AW949)</f>
        <v>0</v>
      </c>
      <c r="AY949" s="1055">
        <f t="shared" si="1576"/>
        <v>0</v>
      </c>
    </row>
    <row r="950" spans="1:51" hidden="1" outlineLevel="1">
      <c r="A950" s="402"/>
      <c r="B950" s="231" t="s">
        <v>509</v>
      </c>
      <c r="C950" s="228" t="s">
        <v>315</v>
      </c>
      <c r="D950" s="232"/>
      <c r="E950" s="232"/>
      <c r="F950" s="232"/>
      <c r="G950" s="232"/>
      <c r="H950" s="232"/>
      <c r="I950" s="232"/>
      <c r="J950" s="232"/>
      <c r="K950" s="232"/>
      <c r="L950" s="232"/>
      <c r="M950" s="232"/>
      <c r="N950" s="232"/>
      <c r="O950" s="232"/>
      <c r="P950" s="232"/>
      <c r="Q950" s="232"/>
      <c r="R950" s="232"/>
      <c r="S950" s="232"/>
      <c r="T950" s="232"/>
      <c r="U950" s="232">
        <f>U949</f>
        <v>0</v>
      </c>
      <c r="V950" s="232"/>
      <c r="W950" s="232"/>
      <c r="X950" s="232"/>
      <c r="Y950" s="232"/>
      <c r="Z950" s="232"/>
      <c r="AA950" s="232"/>
      <c r="AB950" s="232"/>
      <c r="AC950" s="232"/>
      <c r="AD950" s="232"/>
      <c r="AE950" s="232"/>
      <c r="AF950" s="232"/>
      <c r="AG950" s="232"/>
      <c r="AH950" s="232"/>
      <c r="AI950" s="564"/>
      <c r="AJ950" s="318">
        <f>AJ949</f>
        <v>0</v>
      </c>
      <c r="AK950" s="318">
        <f t="shared" ref="AK950" si="1600">AK949</f>
        <v>0</v>
      </c>
      <c r="AL950" s="318">
        <f t="shared" ref="AL950" si="1601">AL949</f>
        <v>0</v>
      </c>
      <c r="AM950" s="318">
        <f t="shared" ref="AM950" si="1602">AM949</f>
        <v>0</v>
      </c>
      <c r="AN950" s="318">
        <f t="shared" ref="AN950" si="1603">AN949</f>
        <v>0</v>
      </c>
      <c r="AO950" s="318">
        <f t="shared" ref="AO950" si="1604">AO949</f>
        <v>0</v>
      </c>
      <c r="AP950" s="318">
        <f t="shared" ref="AP950" si="1605">AP949</f>
        <v>0</v>
      </c>
      <c r="AQ950" s="318">
        <f t="shared" ref="AQ950" si="1606">AQ949</f>
        <v>0</v>
      </c>
      <c r="AR950" s="318">
        <f t="shared" ref="AR950" si="1607">AR949</f>
        <v>0</v>
      </c>
      <c r="AS950" s="318">
        <f t="shared" ref="AS950" si="1608">AS949</f>
        <v>0</v>
      </c>
      <c r="AT950" s="318">
        <f t="shared" ref="AT950" si="1609">AT949</f>
        <v>0</v>
      </c>
      <c r="AU950" s="318">
        <f t="shared" ref="AU950" si="1610">AU949</f>
        <v>0</v>
      </c>
      <c r="AV950" s="318">
        <f t="shared" ref="AV950" si="1611">AV949</f>
        <v>0</v>
      </c>
      <c r="AW950" s="318">
        <f t="shared" ref="AW950" si="1612">AW949</f>
        <v>0</v>
      </c>
      <c r="AX950" s="243"/>
      <c r="AY950" s="1055">
        <f t="shared" si="1576"/>
        <v>0</v>
      </c>
    </row>
    <row r="951" spans="1:51" hidden="1" outlineLevel="1">
      <c r="A951" s="402"/>
      <c r="B951" s="338"/>
      <c r="C951" s="228"/>
      <c r="D951" s="228"/>
      <c r="E951" s="228"/>
      <c r="F951" s="228"/>
      <c r="G951" s="228"/>
      <c r="H951" s="228"/>
      <c r="I951" s="228"/>
      <c r="J951" s="228"/>
      <c r="K951" s="228"/>
      <c r="L951" s="228"/>
      <c r="M951" s="228"/>
      <c r="N951" s="228"/>
      <c r="O951" s="228"/>
      <c r="P951" s="228"/>
      <c r="Q951" s="228"/>
      <c r="R951" s="228"/>
      <c r="S951" s="228"/>
      <c r="T951" s="228"/>
      <c r="U951" s="228"/>
      <c r="V951" s="228"/>
      <c r="W951" s="228"/>
      <c r="X951" s="228"/>
      <c r="Y951" s="228"/>
      <c r="Z951" s="228"/>
      <c r="AA951" s="228"/>
      <c r="AB951" s="228"/>
      <c r="AC951" s="228"/>
      <c r="AD951" s="228"/>
      <c r="AE951" s="228"/>
      <c r="AF951" s="228"/>
      <c r="AG951" s="228"/>
      <c r="AH951" s="228"/>
      <c r="AI951" s="228"/>
      <c r="AJ951" s="319"/>
      <c r="AK951" s="332"/>
      <c r="AL951" s="332"/>
      <c r="AM951" s="332"/>
      <c r="AN951" s="332"/>
      <c r="AO951" s="332"/>
      <c r="AP951" s="332"/>
      <c r="AQ951" s="332"/>
      <c r="AR951" s="332"/>
      <c r="AS951" s="332"/>
      <c r="AT951" s="332"/>
      <c r="AU951" s="332"/>
      <c r="AV951" s="332"/>
      <c r="AW951" s="332"/>
      <c r="AX951" s="243"/>
      <c r="AY951" s="1055">
        <f t="shared" si="1576"/>
        <v>0</v>
      </c>
    </row>
    <row r="952" spans="1:51" ht="18" outlineLevel="1">
      <c r="A952" s="402"/>
      <c r="B952" s="1" t="s">
        <v>362</v>
      </c>
      <c r="C952" s="228"/>
      <c r="D952" s="228"/>
      <c r="E952" s="228"/>
      <c r="F952" s="228"/>
      <c r="G952" s="228"/>
      <c r="H952" s="228"/>
      <c r="I952" s="228"/>
      <c r="J952" s="228"/>
      <c r="K952" s="228"/>
      <c r="L952" s="228"/>
      <c r="M952" s="228"/>
      <c r="N952" s="228"/>
      <c r="O952" s="228"/>
      <c r="P952" s="228"/>
      <c r="Q952" s="228"/>
      <c r="R952" s="228"/>
      <c r="S952" s="228"/>
      <c r="T952" s="228"/>
      <c r="U952" s="228"/>
      <c r="V952" s="228"/>
      <c r="W952" s="228"/>
      <c r="X952" s="228"/>
      <c r="Y952" s="228"/>
      <c r="Z952" s="228"/>
      <c r="AA952" s="228"/>
      <c r="AB952" s="228"/>
      <c r="AC952" s="228"/>
      <c r="AD952" s="228"/>
      <c r="AE952" s="228"/>
      <c r="AF952" s="228"/>
      <c r="AG952" s="228"/>
      <c r="AH952" s="228"/>
      <c r="AI952" s="228"/>
      <c r="AJ952" s="319"/>
      <c r="AK952" s="332"/>
      <c r="AL952" s="332"/>
      <c r="AM952" s="332"/>
      <c r="AN952" s="332"/>
      <c r="AO952" s="332"/>
      <c r="AP952" s="332"/>
      <c r="AQ952" s="332"/>
      <c r="AR952" s="332"/>
      <c r="AS952" s="332"/>
      <c r="AT952" s="332"/>
      <c r="AU952" s="332"/>
      <c r="AV952" s="332"/>
      <c r="AW952" s="332"/>
      <c r="AX952" s="243"/>
      <c r="AY952" s="1055">
        <f t="shared" si="1576"/>
        <v>0</v>
      </c>
    </row>
    <row r="953" spans="1:51" ht="15.75" outlineLevel="1">
      <c r="A953" s="402"/>
      <c r="B953" s="394" t="s">
        <v>342</v>
      </c>
      <c r="C953" s="228"/>
      <c r="D953" s="228"/>
      <c r="E953" s="228"/>
      <c r="F953" s="228"/>
      <c r="G953" s="228"/>
      <c r="H953" s="228"/>
      <c r="I953" s="228"/>
      <c r="J953" s="228"/>
      <c r="K953" s="228"/>
      <c r="L953" s="228"/>
      <c r="M953" s="228"/>
      <c r="N953" s="228"/>
      <c r="O953" s="228"/>
      <c r="P953" s="228"/>
      <c r="Q953" s="228"/>
      <c r="R953" s="228"/>
      <c r="S953" s="228"/>
      <c r="T953" s="228"/>
      <c r="U953" s="228"/>
      <c r="V953" s="228"/>
      <c r="W953" s="228"/>
      <c r="X953" s="228"/>
      <c r="Y953" s="228"/>
      <c r="Z953" s="228"/>
      <c r="AA953" s="228"/>
      <c r="AB953" s="228"/>
      <c r="AC953" s="228"/>
      <c r="AD953" s="228"/>
      <c r="AE953" s="228"/>
      <c r="AF953" s="228"/>
      <c r="AG953" s="228"/>
      <c r="AH953" s="228"/>
      <c r="AI953" s="228"/>
      <c r="AJ953" s="329"/>
      <c r="AK953" s="332"/>
      <c r="AL953" s="332"/>
      <c r="AM953" s="332"/>
      <c r="AN953" s="332"/>
      <c r="AO953" s="332"/>
      <c r="AP953" s="332"/>
      <c r="AQ953" s="332"/>
      <c r="AR953" s="332"/>
      <c r="AS953" s="332"/>
      <c r="AT953" s="332"/>
      <c r="AU953" s="332"/>
      <c r="AV953" s="332"/>
      <c r="AW953" s="332"/>
      <c r="AX953" s="243"/>
      <c r="AY953" s="1055">
        <f t="shared" si="1576"/>
        <v>0</v>
      </c>
    </row>
    <row r="954" spans="1:51" ht="15.75" outlineLevel="1">
      <c r="A954" s="402"/>
      <c r="B954" s="383" t="s">
        <v>343</v>
      </c>
      <c r="C954" s="228"/>
      <c r="D954" s="228"/>
      <c r="E954" s="228"/>
      <c r="F954" s="228"/>
      <c r="G954" s="228"/>
      <c r="H954" s="228"/>
      <c r="I954" s="228"/>
      <c r="J954" s="228"/>
      <c r="K954" s="228"/>
      <c r="L954" s="228"/>
      <c r="M954" s="228"/>
      <c r="N954" s="228"/>
      <c r="O954" s="228"/>
      <c r="P954" s="228"/>
      <c r="Q954" s="228"/>
      <c r="R954" s="228"/>
      <c r="S954" s="228"/>
      <c r="T954" s="228"/>
      <c r="U954" s="228"/>
      <c r="V954" s="228"/>
      <c r="W954" s="228"/>
      <c r="X954" s="228"/>
      <c r="Y954" s="228"/>
      <c r="Z954" s="228"/>
      <c r="AA954" s="228"/>
      <c r="AB954" s="228"/>
      <c r="AC954" s="228"/>
      <c r="AD954" s="228"/>
      <c r="AE954" s="228"/>
      <c r="AF954" s="228"/>
      <c r="AG954" s="228"/>
      <c r="AH954" s="228"/>
      <c r="AI954" s="228"/>
      <c r="AJ954" s="329"/>
      <c r="AK954" s="332"/>
      <c r="AL954" s="332"/>
      <c r="AM954" s="332"/>
      <c r="AN954" s="332"/>
      <c r="AO954" s="332"/>
      <c r="AP954" s="332"/>
      <c r="AQ954" s="332"/>
      <c r="AR954" s="332"/>
      <c r="AS954" s="332"/>
      <c r="AT954" s="332"/>
      <c r="AU954" s="332"/>
      <c r="AV954" s="332"/>
      <c r="AW954" s="332"/>
      <c r="AX954" s="243"/>
      <c r="AY954" s="1055">
        <f t="shared" si="1576"/>
        <v>0</v>
      </c>
    </row>
    <row r="955" spans="1:51" hidden="1" outlineLevel="1">
      <c r="A955" s="402">
        <v>21</v>
      </c>
      <c r="B955" s="335" t="s">
        <v>344</v>
      </c>
      <c r="C955" s="228" t="s">
        <v>313</v>
      </c>
      <c r="D955" s="232"/>
      <c r="E955" s="232"/>
      <c r="F955" s="232"/>
      <c r="G955" s="232"/>
      <c r="H955" s="232"/>
      <c r="I955" s="232"/>
      <c r="J955" s="232"/>
      <c r="K955" s="232"/>
      <c r="L955" s="232"/>
      <c r="M955" s="232"/>
      <c r="N955" s="232"/>
      <c r="O955" s="232"/>
      <c r="P955" s="232"/>
      <c r="Q955" s="232"/>
      <c r="R955" s="564"/>
      <c r="S955" s="564"/>
      <c r="T955" s="564"/>
      <c r="U955" s="228"/>
      <c r="V955" s="232"/>
      <c r="W955" s="232"/>
      <c r="X955" s="232"/>
      <c r="Y955" s="232"/>
      <c r="Z955" s="232"/>
      <c r="AA955" s="232"/>
      <c r="AB955" s="232"/>
      <c r="AC955" s="232"/>
      <c r="AD955" s="232"/>
      <c r="AE955" s="232"/>
      <c r="AF955" s="232"/>
      <c r="AG955" s="232"/>
      <c r="AH955" s="232"/>
      <c r="AI955" s="232"/>
      <c r="AJ955" s="322"/>
      <c r="AK955" s="322"/>
      <c r="AL955" s="322"/>
      <c r="AM955" s="322"/>
      <c r="AN955" s="322"/>
      <c r="AO955" s="322"/>
      <c r="AP955" s="322"/>
      <c r="AQ955" s="317"/>
      <c r="AR955" s="322">
        <v>1</v>
      </c>
      <c r="AS955" s="322"/>
      <c r="AT955" s="322"/>
      <c r="AU955" s="322"/>
      <c r="AV955" s="317"/>
      <c r="AW955" s="317"/>
      <c r="AX955" s="233">
        <f>SUM(AJ955:AW955)</f>
        <v>1</v>
      </c>
      <c r="AY955" s="1055">
        <f t="shared" si="1576"/>
        <v>1</v>
      </c>
    </row>
    <row r="956" spans="1:51" hidden="1" outlineLevel="1">
      <c r="A956" s="402"/>
      <c r="B956" s="231" t="s">
        <v>509</v>
      </c>
      <c r="C956" s="228" t="s">
        <v>315</v>
      </c>
      <c r="D956" s="232"/>
      <c r="E956" s="232"/>
      <c r="F956" s="232"/>
      <c r="G956" s="232"/>
      <c r="H956" s="232"/>
      <c r="I956" s="232"/>
      <c r="J956" s="232"/>
      <c r="K956" s="232"/>
      <c r="L956" s="232"/>
      <c r="M956" s="232"/>
      <c r="N956" s="232"/>
      <c r="O956" s="232"/>
      <c r="P956" s="232"/>
      <c r="Q956" s="232"/>
      <c r="R956" s="564"/>
      <c r="S956" s="564"/>
      <c r="T956" s="564"/>
      <c r="U956" s="228"/>
      <c r="V956" s="232"/>
      <c r="W956" s="232"/>
      <c r="X956" s="232"/>
      <c r="Y956" s="232"/>
      <c r="Z956" s="232"/>
      <c r="AA956" s="232"/>
      <c r="AB956" s="232"/>
      <c r="AC956" s="232"/>
      <c r="AD956" s="232"/>
      <c r="AE956" s="232"/>
      <c r="AF956" s="232"/>
      <c r="AG956" s="232"/>
      <c r="AH956" s="232"/>
      <c r="AI956" s="232"/>
      <c r="AJ956" s="318">
        <f>AJ955</f>
        <v>0</v>
      </c>
      <c r="AK956" s="318">
        <f t="shared" ref="AK956:AW956" si="1613">AK955</f>
        <v>0</v>
      </c>
      <c r="AL956" s="318">
        <f t="shared" si="1613"/>
        <v>0</v>
      </c>
      <c r="AM956" s="318">
        <f t="shared" si="1613"/>
        <v>0</v>
      </c>
      <c r="AN956" s="318">
        <f t="shared" si="1613"/>
        <v>0</v>
      </c>
      <c r="AO956" s="318">
        <f t="shared" si="1613"/>
        <v>0</v>
      </c>
      <c r="AP956" s="318">
        <f t="shared" si="1613"/>
        <v>0</v>
      </c>
      <c r="AQ956" s="318">
        <f t="shared" si="1613"/>
        <v>0</v>
      </c>
      <c r="AR956" s="318">
        <f>AR955</f>
        <v>1</v>
      </c>
      <c r="AS956" s="318">
        <f t="shared" ref="AS956:AU956" si="1614">AS955</f>
        <v>0</v>
      </c>
      <c r="AT956" s="318">
        <f t="shared" si="1614"/>
        <v>0</v>
      </c>
      <c r="AU956" s="318">
        <f t="shared" si="1614"/>
        <v>0</v>
      </c>
      <c r="AV956" s="318">
        <f t="shared" si="1613"/>
        <v>0</v>
      </c>
      <c r="AW956" s="318">
        <f t="shared" si="1613"/>
        <v>0</v>
      </c>
      <c r="AX956" s="243"/>
      <c r="AY956" s="1055">
        <f t="shared" si="1576"/>
        <v>1</v>
      </c>
    </row>
    <row r="957" spans="1:51" hidden="1" outlineLevel="1">
      <c r="A957" s="402"/>
      <c r="B957" s="231"/>
      <c r="C957" s="228"/>
      <c r="D957" s="228"/>
      <c r="E957" s="228"/>
      <c r="F957" s="228"/>
      <c r="G957" s="228"/>
      <c r="H957" s="228"/>
      <c r="I957" s="228"/>
      <c r="J957" s="228"/>
      <c r="K957" s="228"/>
      <c r="L957" s="228"/>
      <c r="M957" s="228"/>
      <c r="N957" s="228"/>
      <c r="O957" s="228"/>
      <c r="P957" s="228"/>
      <c r="Q957" s="228"/>
      <c r="R957" s="228"/>
      <c r="S957" s="228"/>
      <c r="T957" s="228"/>
      <c r="U957" s="228"/>
      <c r="V957" s="228"/>
      <c r="W957" s="228"/>
      <c r="X957" s="228"/>
      <c r="Y957" s="228"/>
      <c r="Z957" s="228"/>
      <c r="AA957" s="228"/>
      <c r="AB957" s="228"/>
      <c r="AC957" s="228"/>
      <c r="AD957" s="228"/>
      <c r="AE957" s="228"/>
      <c r="AF957" s="228"/>
      <c r="AG957" s="228"/>
      <c r="AH957" s="228"/>
      <c r="AI957" s="228"/>
      <c r="AJ957" s="329"/>
      <c r="AK957" s="332"/>
      <c r="AL957" s="332"/>
      <c r="AM957" s="332"/>
      <c r="AN957" s="332"/>
      <c r="AO957" s="332"/>
      <c r="AP957" s="332"/>
      <c r="AQ957" s="332"/>
      <c r="AR957" s="329"/>
      <c r="AS957" s="332"/>
      <c r="AT957" s="332"/>
      <c r="AU957" s="332"/>
      <c r="AV957" s="332"/>
      <c r="AW957" s="332"/>
      <c r="AX957" s="243"/>
      <c r="AY957" s="1055">
        <f t="shared" si="1576"/>
        <v>0</v>
      </c>
    </row>
    <row r="958" spans="1:51" outlineLevel="1">
      <c r="A958" s="402">
        <v>22</v>
      </c>
      <c r="B958" s="335" t="s">
        <v>345</v>
      </c>
      <c r="C958" s="228" t="s">
        <v>313</v>
      </c>
      <c r="D958" s="232">
        <v>6930</v>
      </c>
      <c r="E958" s="232">
        <v>6930</v>
      </c>
      <c r="F958" s="232">
        <v>5577.7417749902452</v>
      </c>
      <c r="G958" s="232">
        <v>5577.7417749902452</v>
      </c>
      <c r="H958" s="232">
        <v>5577.7417749902452</v>
      </c>
      <c r="I958" s="232">
        <v>5577.7417749902452</v>
      </c>
      <c r="J958" s="232">
        <v>5577.7417749902452</v>
      </c>
      <c r="K958" s="232">
        <v>5577.7417749902452</v>
      </c>
      <c r="L958" s="232">
        <v>5577.6840478515041</v>
      </c>
      <c r="M958" s="232">
        <v>5577.6840478515041</v>
      </c>
      <c r="N958" s="232">
        <v>5563.859710103442</v>
      </c>
      <c r="O958" s="232">
        <v>5446.4702614930338</v>
      </c>
      <c r="P958" s="232">
        <v>5445.5715549012693</v>
      </c>
      <c r="Q958" s="232">
        <v>5445.5715549012693</v>
      </c>
      <c r="R958" s="564"/>
      <c r="S958" s="564"/>
      <c r="T958" s="564"/>
      <c r="U958" s="228"/>
      <c r="V958" s="232"/>
      <c r="W958" s="232"/>
      <c r="X958" s="232"/>
      <c r="Y958" s="232"/>
      <c r="Z958" s="232"/>
      <c r="AA958" s="232"/>
      <c r="AB958" s="232"/>
      <c r="AC958" s="232"/>
      <c r="AD958" s="232"/>
      <c r="AE958" s="232"/>
      <c r="AF958" s="232"/>
      <c r="AG958" s="232"/>
      <c r="AH958" s="232"/>
      <c r="AI958" s="232"/>
      <c r="AJ958" s="322"/>
      <c r="AK958" s="322"/>
      <c r="AL958" s="322"/>
      <c r="AM958" s="322"/>
      <c r="AN958" s="322"/>
      <c r="AO958" s="322"/>
      <c r="AP958" s="322"/>
      <c r="AQ958" s="317"/>
      <c r="AR958" s="322">
        <v>1</v>
      </c>
      <c r="AS958" s="322"/>
      <c r="AT958" s="322"/>
      <c r="AU958" s="322"/>
      <c r="AV958" s="317"/>
      <c r="AW958" s="317"/>
      <c r="AX958" s="233">
        <f>SUM(AJ958:AW958)</f>
        <v>1</v>
      </c>
      <c r="AY958" s="1055">
        <f t="shared" si="1576"/>
        <v>1</v>
      </c>
    </row>
    <row r="959" spans="1:51" outlineLevel="1">
      <c r="A959" s="402"/>
      <c r="B959" s="231" t="s">
        <v>510</v>
      </c>
      <c r="C959" s="228" t="s">
        <v>315</v>
      </c>
      <c r="D959" s="232">
        <v>47725.443980739983</v>
      </c>
      <c r="E959" s="232">
        <f>E958/D958*D959</f>
        <v>47725.443980739983</v>
      </c>
      <c r="F959" s="232">
        <v>38412.727650985595</v>
      </c>
      <c r="G959" s="232">
        <v>38412.727650985595</v>
      </c>
      <c r="H959" s="232">
        <v>38412.727650985595</v>
      </c>
      <c r="I959" s="232">
        <v>38412.727650985595</v>
      </c>
      <c r="J959" s="232">
        <v>38412.727650985595</v>
      </c>
      <c r="K959" s="232">
        <v>38412.727650985595</v>
      </c>
      <c r="L959" s="232">
        <v>38412.330096393074</v>
      </c>
      <c r="M959" s="232">
        <v>38412.330096393074</v>
      </c>
      <c r="N959" s="232">
        <v>38317.124806816457</v>
      </c>
      <c r="O959" s="232">
        <v>37508.688507597697</v>
      </c>
      <c r="P959" s="232">
        <v>37502.499305418714</v>
      </c>
      <c r="Q959" s="232">
        <v>37502.499305418714</v>
      </c>
      <c r="R959" s="564"/>
      <c r="S959" s="564"/>
      <c r="T959" s="564"/>
      <c r="U959" s="228"/>
      <c r="V959" s="232"/>
      <c r="W959" s="232"/>
      <c r="X959" s="232"/>
      <c r="Y959" s="232"/>
      <c r="Z959" s="232"/>
      <c r="AA959" s="232"/>
      <c r="AB959" s="232"/>
      <c r="AC959" s="232"/>
      <c r="AD959" s="232"/>
      <c r="AE959" s="232"/>
      <c r="AF959" s="232"/>
      <c r="AG959" s="232"/>
      <c r="AH959" s="232"/>
      <c r="AI959" s="232"/>
      <c r="AJ959" s="318">
        <f>AJ958</f>
        <v>0</v>
      </c>
      <c r="AK959" s="318">
        <f t="shared" ref="AK959:AW959" si="1615">AK958</f>
        <v>0</v>
      </c>
      <c r="AL959" s="318">
        <f t="shared" si="1615"/>
        <v>0</v>
      </c>
      <c r="AM959" s="318">
        <f t="shared" si="1615"/>
        <v>0</v>
      </c>
      <c r="AN959" s="318">
        <f t="shared" si="1615"/>
        <v>0</v>
      </c>
      <c r="AO959" s="318">
        <f t="shared" si="1615"/>
        <v>0</v>
      </c>
      <c r="AP959" s="318">
        <f t="shared" si="1615"/>
        <v>0</v>
      </c>
      <c r="AQ959" s="318">
        <f t="shared" si="1615"/>
        <v>0</v>
      </c>
      <c r="AR959" s="318">
        <f>AR958</f>
        <v>1</v>
      </c>
      <c r="AS959" s="318">
        <f t="shared" ref="AS959:AU959" si="1616">AS958</f>
        <v>0</v>
      </c>
      <c r="AT959" s="318">
        <f t="shared" si="1616"/>
        <v>0</v>
      </c>
      <c r="AU959" s="318">
        <f t="shared" si="1616"/>
        <v>0</v>
      </c>
      <c r="AV959" s="318">
        <f t="shared" si="1615"/>
        <v>0</v>
      </c>
      <c r="AW959" s="318">
        <f t="shared" si="1615"/>
        <v>0</v>
      </c>
      <c r="AX959" s="243"/>
      <c r="AY959" s="1055">
        <f t="shared" si="1576"/>
        <v>1</v>
      </c>
    </row>
    <row r="960" spans="1:51" outlineLevel="1">
      <c r="A960" s="402"/>
      <c r="B960" s="231"/>
      <c r="C960" s="228"/>
      <c r="D960" s="228"/>
      <c r="E960" s="228"/>
      <c r="F960" s="228"/>
      <c r="G960" s="228"/>
      <c r="H960" s="228"/>
      <c r="I960" s="228"/>
      <c r="J960" s="228"/>
      <c r="K960" s="228"/>
      <c r="L960" s="228"/>
      <c r="M960" s="228"/>
      <c r="N960" s="228"/>
      <c r="O960" s="228"/>
      <c r="P960" s="228"/>
      <c r="Q960" s="228"/>
      <c r="R960" s="228"/>
      <c r="S960" s="228"/>
      <c r="T960" s="228"/>
      <c r="U960" s="228"/>
      <c r="V960" s="228"/>
      <c r="W960" s="228"/>
      <c r="X960" s="228"/>
      <c r="Y960" s="228"/>
      <c r="Z960" s="228"/>
      <c r="AA960" s="228"/>
      <c r="AB960" s="228"/>
      <c r="AC960" s="228"/>
      <c r="AD960" s="228"/>
      <c r="AE960" s="228"/>
      <c r="AF960" s="228"/>
      <c r="AG960" s="228"/>
      <c r="AH960" s="228"/>
      <c r="AI960" s="228"/>
      <c r="AJ960" s="329"/>
      <c r="AK960" s="332"/>
      <c r="AL960" s="332"/>
      <c r="AM960" s="332"/>
      <c r="AN960" s="332"/>
      <c r="AO960" s="332"/>
      <c r="AP960" s="332"/>
      <c r="AQ960" s="332"/>
      <c r="AR960" s="329"/>
      <c r="AS960" s="332"/>
      <c r="AT960" s="332"/>
      <c r="AU960" s="332"/>
      <c r="AV960" s="332"/>
      <c r="AW960" s="332"/>
      <c r="AX960" s="243"/>
      <c r="AY960" s="1055">
        <f t="shared" si="1576"/>
        <v>0</v>
      </c>
    </row>
    <row r="961" spans="1:51" outlineLevel="1">
      <c r="A961" s="402">
        <v>23</v>
      </c>
      <c r="B961" s="335" t="s">
        <v>346</v>
      </c>
      <c r="C961" s="228" t="s">
        <v>313</v>
      </c>
      <c r="D961" s="232"/>
      <c r="E961" s="232"/>
      <c r="F961" s="232"/>
      <c r="G961" s="232"/>
      <c r="H961" s="232"/>
      <c r="I961" s="232"/>
      <c r="J961" s="232"/>
      <c r="K961" s="232"/>
      <c r="L961" s="232"/>
      <c r="M961" s="232"/>
      <c r="N961" s="232"/>
      <c r="O961" s="232"/>
      <c r="P961" s="232"/>
      <c r="Q961" s="232"/>
      <c r="R961" s="564"/>
      <c r="S961" s="564"/>
      <c r="T961" s="564"/>
      <c r="U961" s="228"/>
      <c r="V961" s="232"/>
      <c r="W961" s="232"/>
      <c r="X961" s="232"/>
      <c r="Y961" s="232"/>
      <c r="Z961" s="232"/>
      <c r="AA961" s="232"/>
      <c r="AB961" s="232"/>
      <c r="AC961" s="232"/>
      <c r="AD961" s="232"/>
      <c r="AE961" s="232"/>
      <c r="AF961" s="232"/>
      <c r="AG961" s="232"/>
      <c r="AH961" s="232"/>
      <c r="AI961" s="232"/>
      <c r="AJ961" s="322"/>
      <c r="AK961" s="322"/>
      <c r="AL961" s="322"/>
      <c r="AM961" s="322"/>
      <c r="AN961" s="322"/>
      <c r="AO961" s="322"/>
      <c r="AP961" s="322"/>
      <c r="AQ961" s="317"/>
      <c r="AR961" s="322">
        <v>1</v>
      </c>
      <c r="AS961" s="322"/>
      <c r="AT961" s="322"/>
      <c r="AU961" s="322"/>
      <c r="AV961" s="317"/>
      <c r="AW961" s="317"/>
      <c r="AX961" s="233">
        <f>SUM(AJ961:AW961)</f>
        <v>1</v>
      </c>
      <c r="AY961" s="1055">
        <f t="shared" si="1576"/>
        <v>1</v>
      </c>
    </row>
    <row r="962" spans="1:51" outlineLevel="1">
      <c r="A962" s="402"/>
      <c r="B962" s="231" t="s">
        <v>513</v>
      </c>
      <c r="C962" s="228" t="s">
        <v>514</v>
      </c>
      <c r="D962" s="232">
        <v>1102.7056151684103</v>
      </c>
      <c r="E962" s="232">
        <v>1102.7056151684103</v>
      </c>
      <c r="F962" s="232">
        <v>1102.7056151684103</v>
      </c>
      <c r="G962" s="232">
        <v>1102.7056151684103</v>
      </c>
      <c r="H962" s="232">
        <v>1102.7056151684103</v>
      </c>
      <c r="I962" s="232">
        <v>1102.7056151684103</v>
      </c>
      <c r="J962" s="232">
        <v>1102.7056151684103</v>
      </c>
      <c r="K962" s="232">
        <v>1102.7056151684103</v>
      </c>
      <c r="L962" s="232">
        <v>1102.7056151684103</v>
      </c>
      <c r="M962" s="232">
        <v>1102.7056151684103</v>
      </c>
      <c r="N962" s="232">
        <v>1086.2401534896505</v>
      </c>
      <c r="O962" s="232">
        <v>1086.2401534896505</v>
      </c>
      <c r="P962" s="232">
        <v>1086.2401534896505</v>
      </c>
      <c r="Q962" s="232">
        <v>1086.2401534896505</v>
      </c>
      <c r="R962" s="564"/>
      <c r="S962" s="564"/>
      <c r="T962" s="564"/>
      <c r="U962" s="228"/>
      <c r="V962" s="232">
        <v>8.0455524861878462</v>
      </c>
      <c r="W962" s="232">
        <v>8.0455524861878462</v>
      </c>
      <c r="X962" s="232">
        <v>8.0455524861878462</v>
      </c>
      <c r="Y962" s="232">
        <v>8.0455524861878462</v>
      </c>
      <c r="Z962" s="232">
        <v>8.0455524861878462</v>
      </c>
      <c r="AA962" s="232">
        <v>8.0455524861878462</v>
      </c>
      <c r="AB962" s="232">
        <v>8.0455524861878462</v>
      </c>
      <c r="AC962" s="232">
        <v>8.0455524861878462</v>
      </c>
      <c r="AD962" s="232">
        <v>8.0455524861878462</v>
      </c>
      <c r="AE962" s="232">
        <v>8.0455524861878462</v>
      </c>
      <c r="AF962" s="232">
        <v>8.0122375690607743</v>
      </c>
      <c r="AG962" s="232">
        <v>8.0122375690607743</v>
      </c>
      <c r="AH962" s="232">
        <v>8.0122375690607743</v>
      </c>
      <c r="AI962" s="232">
        <v>8.0122375690607743</v>
      </c>
      <c r="AJ962" s="318">
        <f>AJ961</f>
        <v>0</v>
      </c>
      <c r="AK962" s="318">
        <f t="shared" ref="AK962:AW962" si="1617">AK961</f>
        <v>0</v>
      </c>
      <c r="AL962" s="318">
        <f t="shared" si="1617"/>
        <v>0</v>
      </c>
      <c r="AM962" s="318">
        <f t="shared" si="1617"/>
        <v>0</v>
      </c>
      <c r="AN962" s="318">
        <f t="shared" si="1617"/>
        <v>0</v>
      </c>
      <c r="AO962" s="318">
        <f t="shared" si="1617"/>
        <v>0</v>
      </c>
      <c r="AP962" s="318">
        <f t="shared" si="1617"/>
        <v>0</v>
      </c>
      <c r="AQ962" s="318">
        <f t="shared" si="1617"/>
        <v>0</v>
      </c>
      <c r="AR962" s="318">
        <f>AR961</f>
        <v>1</v>
      </c>
      <c r="AS962" s="318">
        <f t="shared" ref="AS962:AU962" si="1618">AS961</f>
        <v>0</v>
      </c>
      <c r="AT962" s="318">
        <f t="shared" si="1618"/>
        <v>0</v>
      </c>
      <c r="AU962" s="318">
        <f t="shared" si="1618"/>
        <v>0</v>
      </c>
      <c r="AV962" s="318">
        <f t="shared" si="1617"/>
        <v>0</v>
      </c>
      <c r="AW962" s="318">
        <f t="shared" si="1617"/>
        <v>0</v>
      </c>
      <c r="AX962" s="243"/>
      <c r="AY962" s="1055">
        <f t="shared" si="1576"/>
        <v>1</v>
      </c>
    </row>
    <row r="963" spans="1:51" outlineLevel="1">
      <c r="A963" s="402"/>
      <c r="B963" s="337"/>
      <c r="C963" s="228"/>
      <c r="D963" s="228"/>
      <c r="E963" s="228"/>
      <c r="F963" s="228"/>
      <c r="G963" s="228"/>
      <c r="H963" s="228"/>
      <c r="I963" s="228"/>
      <c r="J963" s="228"/>
      <c r="K963" s="228"/>
      <c r="L963" s="228"/>
      <c r="M963" s="228"/>
      <c r="N963" s="228"/>
      <c r="O963" s="228"/>
      <c r="P963" s="228"/>
      <c r="Q963" s="228"/>
      <c r="R963" s="228"/>
      <c r="S963" s="228"/>
      <c r="T963" s="228"/>
      <c r="U963" s="228"/>
      <c r="V963" s="228"/>
      <c r="W963" s="228"/>
      <c r="X963" s="228"/>
      <c r="Y963" s="228"/>
      <c r="Z963" s="228"/>
      <c r="AA963" s="228"/>
      <c r="AB963" s="228"/>
      <c r="AC963" s="228"/>
      <c r="AD963" s="228"/>
      <c r="AE963" s="228"/>
      <c r="AF963" s="228"/>
      <c r="AG963" s="228"/>
      <c r="AH963" s="228"/>
      <c r="AI963" s="228"/>
      <c r="AJ963" s="329"/>
      <c r="AK963" s="332"/>
      <c r="AL963" s="332"/>
      <c r="AM963" s="332"/>
      <c r="AN963" s="332"/>
      <c r="AO963" s="332"/>
      <c r="AP963" s="332"/>
      <c r="AQ963" s="332"/>
      <c r="AR963" s="329"/>
      <c r="AS963" s="332"/>
      <c r="AT963" s="332"/>
      <c r="AU963" s="332"/>
      <c r="AV963" s="332"/>
      <c r="AW963" s="332"/>
      <c r="AX963" s="243"/>
      <c r="AY963" s="1055">
        <f t="shared" si="1576"/>
        <v>0</v>
      </c>
    </row>
    <row r="964" spans="1:51" hidden="1" outlineLevel="1">
      <c r="A964" s="402">
        <v>24</v>
      </c>
      <c r="B964" s="335" t="s">
        <v>347</v>
      </c>
      <c r="C964" s="228" t="s">
        <v>313</v>
      </c>
      <c r="D964" s="232"/>
      <c r="E964" s="232"/>
      <c r="F964" s="232"/>
      <c r="G964" s="232"/>
      <c r="H964" s="232"/>
      <c r="I964" s="232"/>
      <c r="J964" s="232"/>
      <c r="K964" s="232"/>
      <c r="L964" s="232"/>
      <c r="M964" s="232"/>
      <c r="N964" s="564"/>
      <c r="O964" s="564"/>
      <c r="P964" s="564"/>
      <c r="Q964" s="564"/>
      <c r="R964" s="564"/>
      <c r="S964" s="564"/>
      <c r="T964" s="564"/>
      <c r="U964" s="228"/>
      <c r="V964" s="232"/>
      <c r="W964" s="232"/>
      <c r="X964" s="232"/>
      <c r="Y964" s="232"/>
      <c r="Z964" s="232"/>
      <c r="AA964" s="232"/>
      <c r="AB964" s="232"/>
      <c r="AC964" s="232"/>
      <c r="AD964" s="232"/>
      <c r="AE964" s="232"/>
      <c r="AF964" s="564"/>
      <c r="AG964" s="564"/>
      <c r="AH964" s="564"/>
      <c r="AI964" s="564"/>
      <c r="AJ964" s="322"/>
      <c r="AK964" s="322"/>
      <c r="AL964" s="322"/>
      <c r="AM964" s="322"/>
      <c r="AN964" s="322"/>
      <c r="AO964" s="322"/>
      <c r="AP964" s="322"/>
      <c r="AQ964" s="317"/>
      <c r="AR964" s="322"/>
      <c r="AS964" s="322"/>
      <c r="AT964" s="322"/>
      <c r="AU964" s="322"/>
      <c r="AV964" s="317"/>
      <c r="AW964" s="317"/>
      <c r="AX964" s="233">
        <f>SUM(AJ964:AW964)</f>
        <v>0</v>
      </c>
      <c r="AY964" s="1055">
        <f t="shared" si="1576"/>
        <v>0</v>
      </c>
    </row>
    <row r="965" spans="1:51" hidden="1" outlineLevel="1">
      <c r="A965" s="402"/>
      <c r="B965" s="231" t="s">
        <v>509</v>
      </c>
      <c r="C965" s="228" t="s">
        <v>315</v>
      </c>
      <c r="D965" s="232"/>
      <c r="E965" s="232"/>
      <c r="F965" s="232"/>
      <c r="G965" s="232"/>
      <c r="H965" s="232"/>
      <c r="I965" s="232"/>
      <c r="J965" s="232"/>
      <c r="K965" s="232"/>
      <c r="L965" s="232"/>
      <c r="M965" s="232"/>
      <c r="N965" s="564"/>
      <c r="O965" s="564"/>
      <c r="P965" s="564"/>
      <c r="Q965" s="564"/>
      <c r="R965" s="564"/>
      <c r="S965" s="564"/>
      <c r="T965" s="564"/>
      <c r="U965" s="228"/>
      <c r="V965" s="232"/>
      <c r="W965" s="232"/>
      <c r="X965" s="232"/>
      <c r="Y965" s="232"/>
      <c r="Z965" s="232"/>
      <c r="AA965" s="232"/>
      <c r="AB965" s="232"/>
      <c r="AC965" s="232"/>
      <c r="AD965" s="232"/>
      <c r="AE965" s="232"/>
      <c r="AF965" s="564"/>
      <c r="AG965" s="564"/>
      <c r="AH965" s="564"/>
      <c r="AI965" s="564"/>
      <c r="AJ965" s="318">
        <f>AJ964</f>
        <v>0</v>
      </c>
      <c r="AK965" s="318">
        <f t="shared" ref="AK965:AW965" si="1619">AK964</f>
        <v>0</v>
      </c>
      <c r="AL965" s="318">
        <f t="shared" si="1619"/>
        <v>0</v>
      </c>
      <c r="AM965" s="318">
        <f t="shared" si="1619"/>
        <v>0</v>
      </c>
      <c r="AN965" s="318">
        <f t="shared" si="1619"/>
        <v>0</v>
      </c>
      <c r="AO965" s="318">
        <f t="shared" si="1619"/>
        <v>0</v>
      </c>
      <c r="AP965" s="318">
        <f t="shared" si="1619"/>
        <v>0</v>
      </c>
      <c r="AQ965" s="318">
        <f t="shared" si="1619"/>
        <v>0</v>
      </c>
      <c r="AR965" s="318">
        <f>AR964</f>
        <v>0</v>
      </c>
      <c r="AS965" s="318">
        <f t="shared" ref="AS965:AU965" si="1620">AS964</f>
        <v>0</v>
      </c>
      <c r="AT965" s="318">
        <f t="shared" si="1620"/>
        <v>0</v>
      </c>
      <c r="AU965" s="318">
        <f t="shared" si="1620"/>
        <v>0</v>
      </c>
      <c r="AV965" s="318">
        <f t="shared" si="1619"/>
        <v>0</v>
      </c>
      <c r="AW965" s="318">
        <f t="shared" si="1619"/>
        <v>0</v>
      </c>
      <c r="AX965" s="243"/>
      <c r="AY965" s="1055">
        <f t="shared" si="1576"/>
        <v>0</v>
      </c>
    </row>
    <row r="966" spans="1:51" hidden="1" outlineLevel="1">
      <c r="A966" s="402"/>
      <c r="B966" s="231"/>
      <c r="C966" s="228"/>
      <c r="D966" s="228"/>
      <c r="E966" s="228"/>
      <c r="F966" s="228"/>
      <c r="G966" s="228"/>
      <c r="H966" s="228"/>
      <c r="I966" s="228"/>
      <c r="J966" s="228"/>
      <c r="K966" s="228"/>
      <c r="L966" s="228"/>
      <c r="M966" s="228"/>
      <c r="N966" s="228"/>
      <c r="O966" s="228"/>
      <c r="P966" s="228"/>
      <c r="Q966" s="228"/>
      <c r="R966" s="228"/>
      <c r="S966" s="228"/>
      <c r="T966" s="228"/>
      <c r="U966" s="228"/>
      <c r="V966" s="228"/>
      <c r="W966" s="228"/>
      <c r="X966" s="228"/>
      <c r="Y966" s="228"/>
      <c r="Z966" s="228"/>
      <c r="AA966" s="228"/>
      <c r="AB966" s="228"/>
      <c r="AC966" s="228"/>
      <c r="AD966" s="228"/>
      <c r="AE966" s="228"/>
      <c r="AF966" s="228"/>
      <c r="AG966" s="228"/>
      <c r="AH966" s="228"/>
      <c r="AI966" s="228"/>
      <c r="AJ966" s="319"/>
      <c r="AK966" s="332"/>
      <c r="AL966" s="332"/>
      <c r="AM966" s="332"/>
      <c r="AN966" s="332"/>
      <c r="AO966" s="332"/>
      <c r="AP966" s="332"/>
      <c r="AQ966" s="332"/>
      <c r="AR966" s="319"/>
      <c r="AS966" s="332"/>
      <c r="AT966" s="332"/>
      <c r="AU966" s="332"/>
      <c r="AV966" s="332"/>
      <c r="AW966" s="332"/>
      <c r="AX966" s="243"/>
      <c r="AY966" s="1055">
        <f t="shared" si="1576"/>
        <v>0</v>
      </c>
    </row>
    <row r="967" spans="1:51" ht="15.75" outlineLevel="1">
      <c r="A967" s="402"/>
      <c r="B967" s="225" t="s">
        <v>348</v>
      </c>
      <c r="C967" s="228"/>
      <c r="D967" s="228"/>
      <c r="E967" s="228"/>
      <c r="F967" s="228"/>
      <c r="G967" s="228"/>
      <c r="H967" s="228"/>
      <c r="I967" s="228"/>
      <c r="J967" s="228"/>
      <c r="K967" s="228"/>
      <c r="L967" s="228"/>
      <c r="M967" s="228"/>
      <c r="N967" s="228"/>
      <c r="O967" s="228"/>
      <c r="P967" s="228"/>
      <c r="Q967" s="228"/>
      <c r="R967" s="228"/>
      <c r="S967" s="228"/>
      <c r="T967" s="228"/>
      <c r="U967" s="228"/>
      <c r="V967" s="228"/>
      <c r="W967" s="228"/>
      <c r="X967" s="228"/>
      <c r="Y967" s="228"/>
      <c r="Z967" s="228"/>
      <c r="AA967" s="228"/>
      <c r="AB967" s="228"/>
      <c r="AC967" s="228"/>
      <c r="AD967" s="228"/>
      <c r="AE967" s="228"/>
      <c r="AF967" s="228"/>
      <c r="AG967" s="228"/>
      <c r="AH967" s="228"/>
      <c r="AI967" s="228"/>
      <c r="AJ967" s="319"/>
      <c r="AK967" s="332"/>
      <c r="AL967" s="332"/>
      <c r="AM967" s="332"/>
      <c r="AN967" s="332"/>
      <c r="AO967" s="332"/>
      <c r="AP967" s="332"/>
      <c r="AQ967" s="332"/>
      <c r="AR967" s="319"/>
      <c r="AS967" s="332"/>
      <c r="AT967" s="332"/>
      <c r="AU967" s="332"/>
      <c r="AV967" s="332"/>
      <c r="AW967" s="332"/>
      <c r="AX967" s="243"/>
      <c r="AY967" s="1055">
        <f t="shared" si="1576"/>
        <v>0</v>
      </c>
    </row>
    <row r="968" spans="1:51" hidden="1" outlineLevel="1">
      <c r="A968" s="402">
        <v>25</v>
      </c>
      <c r="B968" s="335" t="s">
        <v>349</v>
      </c>
      <c r="C968" s="228" t="s">
        <v>313</v>
      </c>
      <c r="D968" s="232"/>
      <c r="E968" s="232"/>
      <c r="F968" s="232"/>
      <c r="G968" s="232"/>
      <c r="H968" s="232"/>
      <c r="I968" s="232"/>
      <c r="J968" s="232"/>
      <c r="K968" s="232"/>
      <c r="L968" s="232"/>
      <c r="M968" s="232"/>
      <c r="N968" s="232"/>
      <c r="O968" s="232"/>
      <c r="P968" s="232"/>
      <c r="Q968" s="232"/>
      <c r="R968" s="232"/>
      <c r="S968" s="232"/>
      <c r="T968" s="232"/>
      <c r="U968" s="232">
        <v>12</v>
      </c>
      <c r="V968" s="232"/>
      <c r="W968" s="232"/>
      <c r="X968" s="232"/>
      <c r="Y968" s="232"/>
      <c r="Z968" s="232"/>
      <c r="AA968" s="232"/>
      <c r="AB968" s="232"/>
      <c r="AC968" s="232"/>
      <c r="AD968" s="232"/>
      <c r="AE968" s="232"/>
      <c r="AF968" s="232"/>
      <c r="AG968" s="232"/>
      <c r="AH968" s="232"/>
      <c r="AI968" s="232"/>
      <c r="AJ968" s="333"/>
      <c r="AK968" s="322"/>
      <c r="AL968" s="322"/>
      <c r="AM968" s="322"/>
      <c r="AN968" s="322"/>
      <c r="AO968" s="322"/>
      <c r="AP968" s="322"/>
      <c r="AQ968" s="322"/>
      <c r="AR968" s="333"/>
      <c r="AS968" s="322"/>
      <c r="AT968" s="322"/>
      <c r="AU968" s="322"/>
      <c r="AV968" s="322"/>
      <c r="AW968" s="322"/>
      <c r="AX968" s="233">
        <f>SUM(AJ968:AW968)</f>
        <v>0</v>
      </c>
      <c r="AY968" s="1055">
        <f t="shared" si="1576"/>
        <v>0</v>
      </c>
    </row>
    <row r="969" spans="1:51" hidden="1" outlineLevel="1">
      <c r="A969" s="402"/>
      <c r="B969" s="231" t="s">
        <v>509</v>
      </c>
      <c r="C969" s="228" t="s">
        <v>315</v>
      </c>
      <c r="D969" s="232"/>
      <c r="E969" s="232"/>
      <c r="F969" s="232"/>
      <c r="G969" s="232"/>
      <c r="H969" s="232"/>
      <c r="I969" s="232"/>
      <c r="J969" s="232"/>
      <c r="K969" s="232"/>
      <c r="L969" s="232"/>
      <c r="M969" s="232"/>
      <c r="N969" s="232"/>
      <c r="O969" s="232"/>
      <c r="P969" s="232"/>
      <c r="Q969" s="232"/>
      <c r="R969" s="232"/>
      <c r="S969" s="232"/>
      <c r="T969" s="232"/>
      <c r="U969" s="232">
        <f>U968</f>
        <v>12</v>
      </c>
      <c r="V969" s="232"/>
      <c r="W969" s="232"/>
      <c r="X969" s="232"/>
      <c r="Y969" s="232"/>
      <c r="Z969" s="232"/>
      <c r="AA969" s="232"/>
      <c r="AB969" s="232"/>
      <c r="AC969" s="232"/>
      <c r="AD969" s="232"/>
      <c r="AE969" s="232"/>
      <c r="AF969" s="232"/>
      <c r="AG969" s="232"/>
      <c r="AH969" s="232"/>
      <c r="AI969" s="232"/>
      <c r="AJ969" s="318">
        <f>AJ968</f>
        <v>0</v>
      </c>
      <c r="AK969" s="318">
        <f t="shared" ref="AK969:AW969" si="1621">AK968</f>
        <v>0</v>
      </c>
      <c r="AL969" s="318">
        <f t="shared" si="1621"/>
        <v>0</v>
      </c>
      <c r="AM969" s="318">
        <f t="shared" si="1621"/>
        <v>0</v>
      </c>
      <c r="AN969" s="318">
        <f t="shared" si="1621"/>
        <v>0</v>
      </c>
      <c r="AO969" s="318">
        <f t="shared" si="1621"/>
        <v>0</v>
      </c>
      <c r="AP969" s="318">
        <f t="shared" si="1621"/>
        <v>0</v>
      </c>
      <c r="AQ969" s="318">
        <f t="shared" si="1621"/>
        <v>0</v>
      </c>
      <c r="AR969" s="318">
        <f>AR968</f>
        <v>0</v>
      </c>
      <c r="AS969" s="318">
        <f t="shared" ref="AS969:AU969" si="1622">AS968</f>
        <v>0</v>
      </c>
      <c r="AT969" s="318">
        <f t="shared" si="1622"/>
        <v>0</v>
      </c>
      <c r="AU969" s="318">
        <f t="shared" si="1622"/>
        <v>0</v>
      </c>
      <c r="AV969" s="318">
        <f t="shared" si="1621"/>
        <v>0</v>
      </c>
      <c r="AW969" s="318">
        <f t="shared" si="1621"/>
        <v>0</v>
      </c>
      <c r="AX969" s="243"/>
      <c r="AY969" s="1055">
        <f t="shared" ref="AY969:AY987" si="1623">SUM(AJ969:AW969)</f>
        <v>0</v>
      </c>
    </row>
    <row r="970" spans="1:51" hidden="1" outlineLevel="1">
      <c r="A970" s="402"/>
      <c r="B970" s="231"/>
      <c r="C970" s="228"/>
      <c r="D970" s="228"/>
      <c r="E970" s="228"/>
      <c r="F970" s="228"/>
      <c r="G970" s="228"/>
      <c r="H970" s="228"/>
      <c r="I970" s="228"/>
      <c r="J970" s="228"/>
      <c r="K970" s="228"/>
      <c r="L970" s="228"/>
      <c r="M970" s="228"/>
      <c r="N970" s="228"/>
      <c r="O970" s="228"/>
      <c r="P970" s="228"/>
      <c r="Q970" s="228"/>
      <c r="R970" s="228"/>
      <c r="S970" s="228"/>
      <c r="T970" s="228"/>
      <c r="U970" s="228"/>
      <c r="V970" s="228"/>
      <c r="W970" s="228"/>
      <c r="X970" s="228"/>
      <c r="Y970" s="228"/>
      <c r="Z970" s="228"/>
      <c r="AA970" s="228"/>
      <c r="AB970" s="228"/>
      <c r="AC970" s="228"/>
      <c r="AD970" s="228"/>
      <c r="AE970" s="228"/>
      <c r="AF970" s="228"/>
      <c r="AG970" s="228"/>
      <c r="AH970" s="228"/>
      <c r="AI970" s="228"/>
      <c r="AJ970" s="319"/>
      <c r="AK970" s="332"/>
      <c r="AL970" s="332"/>
      <c r="AM970" s="332"/>
      <c r="AN970" s="332"/>
      <c r="AO970" s="332"/>
      <c r="AP970" s="332"/>
      <c r="AQ970" s="332"/>
      <c r="AR970" s="319"/>
      <c r="AS970" s="332"/>
      <c r="AT970" s="332"/>
      <c r="AU970" s="332"/>
      <c r="AV970" s="332"/>
      <c r="AW970" s="332"/>
      <c r="AX970" s="243"/>
      <c r="AY970" s="1055">
        <f t="shared" si="1623"/>
        <v>0</v>
      </c>
    </row>
    <row r="971" spans="1:51" outlineLevel="1">
      <c r="A971" s="402">
        <v>26</v>
      </c>
      <c r="B971" s="335" t="s">
        <v>481</v>
      </c>
      <c r="C971" s="228" t="s">
        <v>313</v>
      </c>
      <c r="D971" s="232">
        <v>194505.16731650324</v>
      </c>
      <c r="E971" s="232">
        <v>194505.16731650324</v>
      </c>
      <c r="F971" s="232">
        <f t="shared" ref="F971:Q971" si="1624">F572/E572*E971</f>
        <v>194505.16731650324</v>
      </c>
      <c r="G971" s="232">
        <f t="shared" si="1624"/>
        <v>194505.16731650324</v>
      </c>
      <c r="H971" s="232">
        <f t="shared" si="1624"/>
        <v>194505.16731650324</v>
      </c>
      <c r="I971" s="232">
        <f t="shared" si="1624"/>
        <v>180704.44503424954</v>
      </c>
      <c r="J971" s="232">
        <f t="shared" si="1624"/>
        <v>180704.44503424954</v>
      </c>
      <c r="K971" s="232">
        <f t="shared" si="1624"/>
        <v>180704.44503424954</v>
      </c>
      <c r="L971" s="232">
        <f t="shared" si="1624"/>
        <v>180573.27383169014</v>
      </c>
      <c r="M971" s="232">
        <f t="shared" si="1624"/>
        <v>180573.27383169014</v>
      </c>
      <c r="N971" s="232">
        <f t="shared" si="1624"/>
        <v>179644.16711156006</v>
      </c>
      <c r="O971" s="232">
        <f t="shared" si="1624"/>
        <v>179644.16711156006</v>
      </c>
      <c r="P971" s="232">
        <f t="shared" si="1624"/>
        <v>113396.23725799414</v>
      </c>
      <c r="Q971" s="232">
        <f t="shared" si="1624"/>
        <v>102490.56027832924</v>
      </c>
      <c r="R971" s="232"/>
      <c r="S971" s="232"/>
      <c r="T971" s="232"/>
      <c r="U971" s="232">
        <v>12</v>
      </c>
      <c r="V971" s="232">
        <f>D971/D572*V572</f>
        <v>39.423781031485298</v>
      </c>
      <c r="W971" s="232">
        <f t="shared" ref="W971:AI972" si="1625">E971/D971*V971</f>
        <v>39.423781031485298</v>
      </c>
      <c r="X971" s="232">
        <f t="shared" si="1625"/>
        <v>39.423781031485298</v>
      </c>
      <c r="Y971" s="232">
        <f t="shared" si="1625"/>
        <v>39.423781031485298</v>
      </c>
      <c r="Z971" s="232">
        <f t="shared" si="1625"/>
        <v>39.423781031485298</v>
      </c>
      <c r="AA971" s="232">
        <f t="shared" si="1625"/>
        <v>36.626546074500453</v>
      </c>
      <c r="AB971" s="232">
        <f t="shared" si="1625"/>
        <v>36.626546074500453</v>
      </c>
      <c r="AC971" s="232">
        <f t="shared" si="1625"/>
        <v>36.626546074500453</v>
      </c>
      <c r="AD971" s="232">
        <f t="shared" si="1625"/>
        <v>36.599959301312452</v>
      </c>
      <c r="AE971" s="232">
        <f t="shared" si="1625"/>
        <v>36.599959301312452</v>
      </c>
      <c r="AF971" s="232">
        <f t="shared" si="1625"/>
        <v>36.411640911654011</v>
      </c>
      <c r="AG971" s="232">
        <f t="shared" si="1625"/>
        <v>36.411640911654011</v>
      </c>
      <c r="AH971" s="232">
        <f t="shared" si="1625"/>
        <v>22.984008543994122</v>
      </c>
      <c r="AI971" s="232">
        <f t="shared" si="1625"/>
        <v>20.773563304013397</v>
      </c>
      <c r="AJ971" s="333"/>
      <c r="AK971" s="322"/>
      <c r="AL971" s="322"/>
      <c r="AM971" s="322"/>
      <c r="AN971" s="322"/>
      <c r="AO971" s="322"/>
      <c r="AP971" s="322"/>
      <c r="AQ971" s="322"/>
      <c r="AR971" s="333"/>
      <c r="AS971" s="322">
        <v>0.10906494661195382</v>
      </c>
      <c r="AT971" s="322">
        <f>1-AS971</f>
        <v>0.89093505338804624</v>
      </c>
      <c r="AU971" s="322"/>
      <c r="AV971" s="322"/>
      <c r="AW971" s="322"/>
      <c r="AX971" s="233">
        <f>SUM(AJ971:AW971)</f>
        <v>1</v>
      </c>
      <c r="AY971" s="1055">
        <f t="shared" si="1623"/>
        <v>1</v>
      </c>
    </row>
    <row r="972" spans="1:51" outlineLevel="1">
      <c r="A972" s="402"/>
      <c r="B972" s="231" t="s">
        <v>510</v>
      </c>
      <c r="C972" s="228" t="s">
        <v>315</v>
      </c>
      <c r="D972" s="232">
        <f>'3-b. WRZ Rate Class Alloc.'!K74</f>
        <v>3204152.4725355925</v>
      </c>
      <c r="E972" s="232">
        <f>D972</f>
        <v>3204152.4725355925</v>
      </c>
      <c r="F972" s="232">
        <f t="shared" ref="F972:Q972" si="1626">F572/E572*E972</f>
        <v>3204152.4725355925</v>
      </c>
      <c r="G972" s="232">
        <f t="shared" si="1626"/>
        <v>3204152.4725355925</v>
      </c>
      <c r="H972" s="232">
        <f t="shared" si="1626"/>
        <v>3204152.4725355925</v>
      </c>
      <c r="I972" s="232">
        <f t="shared" si="1626"/>
        <v>2976808.2891725614</v>
      </c>
      <c r="J972" s="232">
        <f t="shared" si="1626"/>
        <v>2976808.2891725614</v>
      </c>
      <c r="K972" s="232">
        <f t="shared" si="1626"/>
        <v>2976808.2891725614</v>
      </c>
      <c r="L972" s="232">
        <f t="shared" si="1626"/>
        <v>2974647.4595205542</v>
      </c>
      <c r="M972" s="232">
        <f t="shared" si="1626"/>
        <v>2974647.4595205542</v>
      </c>
      <c r="N972" s="232">
        <f t="shared" si="1626"/>
        <v>2959341.9556327835</v>
      </c>
      <c r="O972" s="232">
        <f t="shared" si="1626"/>
        <v>2959341.9556327835</v>
      </c>
      <c r="P972" s="232">
        <f t="shared" si="1626"/>
        <v>1868016.3565793678</v>
      </c>
      <c r="Q972" s="232">
        <f t="shared" si="1626"/>
        <v>1688363.2792798479</v>
      </c>
      <c r="R972" s="232"/>
      <c r="S972" s="232"/>
      <c r="T972" s="232"/>
      <c r="U972" s="232">
        <f>U971</f>
        <v>12</v>
      </c>
      <c r="V972" s="232">
        <f>'3-b. WRZ Rate Class Alloc.'!L74</f>
        <v>539.52489923548274</v>
      </c>
      <c r="W972" s="232">
        <f t="shared" si="1625"/>
        <v>539.52489923548274</v>
      </c>
      <c r="X972" s="232">
        <f t="shared" si="1625"/>
        <v>539.52489923548274</v>
      </c>
      <c r="Y972" s="232">
        <f t="shared" si="1625"/>
        <v>539.52489923548274</v>
      </c>
      <c r="Z972" s="232">
        <f t="shared" si="1625"/>
        <v>539.52489923548274</v>
      </c>
      <c r="AA972" s="232">
        <f t="shared" si="1625"/>
        <v>501.24399697753006</v>
      </c>
      <c r="AB972" s="232">
        <f t="shared" si="1625"/>
        <v>501.24399697753006</v>
      </c>
      <c r="AC972" s="232">
        <f t="shared" si="1625"/>
        <v>501.24399697753006</v>
      </c>
      <c r="AD972" s="232">
        <f t="shared" si="1625"/>
        <v>500.88014993521324</v>
      </c>
      <c r="AE972" s="232">
        <f t="shared" si="1625"/>
        <v>500.88014993521324</v>
      </c>
      <c r="AF972" s="232">
        <f t="shared" si="1625"/>
        <v>498.30296282767739</v>
      </c>
      <c r="AG972" s="232">
        <f t="shared" si="1625"/>
        <v>498.30296282767739</v>
      </c>
      <c r="AH972" s="232">
        <f t="shared" si="1625"/>
        <v>314.5422526525918</v>
      </c>
      <c r="AI972" s="232">
        <f t="shared" si="1625"/>
        <v>284.29172329789327</v>
      </c>
      <c r="AJ972" s="318">
        <f>AJ971</f>
        <v>0</v>
      </c>
      <c r="AK972" s="318">
        <f>AK971</f>
        <v>0</v>
      </c>
      <c r="AL972" s="318">
        <f>AL971</f>
        <v>0</v>
      </c>
      <c r="AM972" s="318">
        <f t="shared" ref="AM972:AW972" si="1627">AM971</f>
        <v>0</v>
      </c>
      <c r="AN972" s="318">
        <f t="shared" si="1627"/>
        <v>0</v>
      </c>
      <c r="AO972" s="318">
        <f t="shared" si="1627"/>
        <v>0</v>
      </c>
      <c r="AP972" s="318">
        <f t="shared" si="1627"/>
        <v>0</v>
      </c>
      <c r="AQ972" s="318">
        <f t="shared" si="1627"/>
        <v>0</v>
      </c>
      <c r="AR972" s="318">
        <f>AR971</f>
        <v>0</v>
      </c>
      <c r="AS972" s="318">
        <f>'3-b. WRZ Rate Class Alloc.'!K64</f>
        <v>8.7974872266602125E-2</v>
      </c>
      <c r="AT972" s="318">
        <f>'3-b. WRZ Rate Class Alloc.'!L64</f>
        <v>0.91202512773339794</v>
      </c>
      <c r="AU972" s="318">
        <f t="shared" ref="AU972" si="1628">AU971</f>
        <v>0</v>
      </c>
      <c r="AV972" s="318">
        <f t="shared" si="1627"/>
        <v>0</v>
      </c>
      <c r="AW972" s="318">
        <f t="shared" si="1627"/>
        <v>0</v>
      </c>
      <c r="AX972" s="243"/>
      <c r="AY972" s="1055">
        <f t="shared" si="1623"/>
        <v>1</v>
      </c>
    </row>
    <row r="973" spans="1:51" outlineLevel="1">
      <c r="A973" s="402"/>
      <c r="B973" s="231"/>
      <c r="C973" s="228"/>
      <c r="D973" s="228"/>
      <c r="E973" s="228"/>
      <c r="F973" s="228"/>
      <c r="G973" s="228"/>
      <c r="H973" s="228"/>
      <c r="I973" s="228"/>
      <c r="J973" s="228"/>
      <c r="K973" s="228"/>
      <c r="L973" s="228"/>
      <c r="M973" s="228"/>
      <c r="N973" s="228"/>
      <c r="O973" s="228"/>
      <c r="P973" s="228"/>
      <c r="Q973" s="228"/>
      <c r="R973" s="228"/>
      <c r="S973" s="228"/>
      <c r="T973" s="228"/>
      <c r="U973" s="228"/>
      <c r="V973" s="228"/>
      <c r="W973" s="228"/>
      <c r="X973" s="228"/>
      <c r="Y973" s="228"/>
      <c r="Z973" s="228"/>
      <c r="AA973" s="228"/>
      <c r="AB973" s="228"/>
      <c r="AC973" s="228"/>
      <c r="AD973" s="228"/>
      <c r="AE973" s="228"/>
      <c r="AF973" s="228"/>
      <c r="AG973" s="228"/>
      <c r="AH973" s="228"/>
      <c r="AI973" s="228"/>
      <c r="AJ973" s="319"/>
      <c r="AK973" s="332"/>
      <c r="AL973" s="332"/>
      <c r="AM973" s="332"/>
      <c r="AN973" s="332"/>
      <c r="AO973" s="332"/>
      <c r="AP973" s="332"/>
      <c r="AQ973" s="332"/>
      <c r="AR973" s="319"/>
      <c r="AS973" s="332"/>
      <c r="AT973" s="332"/>
      <c r="AU973" s="332"/>
      <c r="AV973" s="332"/>
      <c r="AW973" s="332"/>
      <c r="AX973" s="243"/>
      <c r="AY973" s="1055">
        <f t="shared" si="1623"/>
        <v>0</v>
      </c>
    </row>
    <row r="974" spans="1:51" outlineLevel="1">
      <c r="A974" s="402" t="s">
        <v>515</v>
      </c>
      <c r="B974" s="335" t="s">
        <v>482</v>
      </c>
      <c r="C974" s="228"/>
      <c r="D974" s="232"/>
      <c r="E974" s="232"/>
      <c r="F974" s="232"/>
      <c r="G974" s="232"/>
      <c r="H974" s="232"/>
      <c r="I974" s="232"/>
      <c r="J974" s="232"/>
      <c r="K974" s="232"/>
      <c r="L974" s="232"/>
      <c r="M974" s="232"/>
      <c r="N974" s="232"/>
      <c r="O974" s="232"/>
      <c r="P974" s="232"/>
      <c r="Q974" s="232"/>
      <c r="R974" s="232"/>
      <c r="S974" s="232"/>
      <c r="T974" s="232"/>
      <c r="U974" s="232">
        <v>12</v>
      </c>
      <c r="V974" s="232"/>
      <c r="W974" s="232"/>
      <c r="X974" s="232"/>
      <c r="Y974" s="232"/>
      <c r="Z974" s="232"/>
      <c r="AA974" s="232"/>
      <c r="AB974" s="232"/>
      <c r="AC974" s="232"/>
      <c r="AD974" s="232"/>
      <c r="AE974" s="232"/>
      <c r="AF974" s="232"/>
      <c r="AG974" s="232"/>
      <c r="AH974" s="232"/>
      <c r="AI974" s="232"/>
      <c r="AJ974" s="333"/>
      <c r="AK974" s="322"/>
      <c r="AL974" s="322"/>
      <c r="AM974" s="322"/>
      <c r="AN974" s="322"/>
      <c r="AO974" s="322"/>
      <c r="AP974" s="322"/>
      <c r="AQ974" s="322"/>
      <c r="AR974" s="333"/>
      <c r="AS974" s="322"/>
      <c r="AT974" s="322"/>
      <c r="AU974" s="322"/>
      <c r="AV974" s="322"/>
      <c r="AW974" s="322"/>
      <c r="AX974" s="233"/>
      <c r="AY974" s="1055">
        <f t="shared" si="1623"/>
        <v>0</v>
      </c>
    </row>
    <row r="975" spans="1:51" outlineLevel="1">
      <c r="A975" s="402"/>
      <c r="B975" s="231" t="s">
        <v>510</v>
      </c>
      <c r="C975" s="228"/>
      <c r="D975" s="232">
        <v>321651.90258580621</v>
      </c>
      <c r="E975" s="232">
        <v>321651.90258580621</v>
      </c>
      <c r="F975" s="232">
        <v>321651.90258580621</v>
      </c>
      <c r="G975" s="232">
        <v>321651.90258580621</v>
      </c>
      <c r="H975" s="232">
        <v>321651.90258580621</v>
      </c>
      <c r="I975" s="232">
        <v>321651.90258580621</v>
      </c>
      <c r="J975" s="232">
        <v>321651.90258580621</v>
      </c>
      <c r="K975" s="232">
        <v>321651.90258580621</v>
      </c>
      <c r="L975" s="232">
        <v>321651.90258580621</v>
      </c>
      <c r="M975" s="232">
        <v>321651.90258580621</v>
      </c>
      <c r="N975" s="232">
        <v>321651.90258580621</v>
      </c>
      <c r="O975" s="232">
        <v>321651.90258580621</v>
      </c>
      <c r="P975" s="232">
        <v>0</v>
      </c>
      <c r="Q975" s="232">
        <v>0</v>
      </c>
      <c r="R975" s="232"/>
      <c r="S975" s="232"/>
      <c r="T975" s="232"/>
      <c r="U975" s="232">
        <f>U974</f>
        <v>12</v>
      </c>
      <c r="V975" s="232">
        <f>'8-b.  Streetlighting - WRZ'!G28</f>
        <v>25.824585824613859</v>
      </c>
      <c r="W975" s="232">
        <f>'8-b.  Streetlighting - WRZ'!H28</f>
        <v>28.783360239162931</v>
      </c>
      <c r="X975" s="232">
        <f>'8-b.  Streetlighting - WRZ'!I28</f>
        <v>28.783360239162931</v>
      </c>
      <c r="Y975" s="232">
        <f>'8-b.  Streetlighting - WRZ'!J28</f>
        <v>28.783360239162931</v>
      </c>
      <c r="Z975" s="232">
        <f>'8-b.  Streetlighting - WRZ'!K28</f>
        <v>28.783360239162931</v>
      </c>
      <c r="AA975" s="232">
        <f>'8-b.  Streetlighting - WRZ'!L28</f>
        <v>28.783360239162931</v>
      </c>
      <c r="AB975" s="232">
        <f>'8-b.  Streetlighting - WRZ'!M28</f>
        <v>28.783360239162931</v>
      </c>
      <c r="AC975" s="232">
        <f>'8-b.  Streetlighting - WRZ'!N28</f>
        <v>28.783360239162931</v>
      </c>
      <c r="AD975" s="232">
        <f>'8-b.  Streetlighting - WRZ'!O28</f>
        <v>28.783360239162931</v>
      </c>
      <c r="AE975" s="232">
        <f>'8-b.  Streetlighting - WRZ'!P28</f>
        <v>28.783360239162931</v>
      </c>
      <c r="AF975" s="232"/>
      <c r="AG975" s="232"/>
      <c r="AH975" s="232"/>
      <c r="AI975" s="232"/>
      <c r="AJ975" s="318"/>
      <c r="AK975" s="318"/>
      <c r="AL975" s="318"/>
      <c r="AM975" s="318"/>
      <c r="AN975" s="318"/>
      <c r="AO975" s="318"/>
      <c r="AP975" s="318"/>
      <c r="AQ975" s="318"/>
      <c r="AR975" s="318"/>
      <c r="AS975" s="318"/>
      <c r="AT975" s="318"/>
      <c r="AU975" s="318">
        <v>1</v>
      </c>
      <c r="AV975" s="318"/>
      <c r="AW975" s="318"/>
      <c r="AX975" s="243"/>
      <c r="AY975" s="1055">
        <f t="shared" si="1623"/>
        <v>1</v>
      </c>
    </row>
    <row r="976" spans="1:51" outlineLevel="1">
      <c r="A976" s="402"/>
      <c r="B976" s="231"/>
      <c r="C976" s="228"/>
      <c r="D976" s="228"/>
      <c r="E976" s="228"/>
      <c r="F976" s="228"/>
      <c r="G976" s="228"/>
      <c r="H976" s="228"/>
      <c r="I976" s="228"/>
      <c r="J976" s="228"/>
      <c r="K976" s="228"/>
      <c r="L976" s="228"/>
      <c r="M976" s="228"/>
      <c r="N976" s="228"/>
      <c r="O976" s="228"/>
      <c r="P976" s="228"/>
      <c r="Q976" s="228"/>
      <c r="R976" s="228"/>
      <c r="S976" s="228"/>
      <c r="T976" s="228"/>
      <c r="U976" s="228"/>
      <c r="V976" s="228"/>
      <c r="W976" s="228"/>
      <c r="X976" s="228"/>
      <c r="Y976" s="228"/>
      <c r="Z976" s="228"/>
      <c r="AA976" s="228"/>
      <c r="AB976" s="228"/>
      <c r="AC976" s="228"/>
      <c r="AD976" s="228"/>
      <c r="AE976" s="228"/>
      <c r="AF976" s="228"/>
      <c r="AG976" s="228"/>
      <c r="AH976" s="228"/>
      <c r="AI976" s="228"/>
      <c r="AJ976" s="319"/>
      <c r="AK976" s="332"/>
      <c r="AL976" s="332"/>
      <c r="AM976" s="332"/>
      <c r="AN976" s="332"/>
      <c r="AO976" s="332"/>
      <c r="AP976" s="332"/>
      <c r="AQ976" s="332"/>
      <c r="AR976" s="319"/>
      <c r="AS976" s="332"/>
      <c r="AT976" s="332"/>
      <c r="AU976" s="332"/>
      <c r="AV976" s="332"/>
      <c r="AW976" s="332"/>
      <c r="AX976" s="243"/>
      <c r="AY976" s="1055">
        <f t="shared" si="1623"/>
        <v>0</v>
      </c>
    </row>
    <row r="977" spans="1:51" outlineLevel="1">
      <c r="A977" s="402">
        <v>27</v>
      </c>
      <c r="B977" s="335" t="s">
        <v>355</v>
      </c>
      <c r="C977" s="228" t="s">
        <v>313</v>
      </c>
      <c r="D977" s="232">
        <v>21816.478630932117</v>
      </c>
      <c r="E977" s="232">
        <v>19209.438381613363</v>
      </c>
      <c r="F977" s="232">
        <f t="shared" ref="F977:Q977" si="1629">F579/E579*E977</f>
        <v>16170.180185673153</v>
      </c>
      <c r="G977" s="232">
        <f t="shared" si="1629"/>
        <v>16170.180185673153</v>
      </c>
      <c r="H977" s="232">
        <f t="shared" si="1629"/>
        <v>14938.741206433368</v>
      </c>
      <c r="I977" s="232">
        <f t="shared" si="1629"/>
        <v>12167.440404272866</v>
      </c>
      <c r="J977" s="232">
        <f t="shared" si="1629"/>
        <v>9328.8784128331663</v>
      </c>
      <c r="K977" s="232">
        <f t="shared" si="1629"/>
        <v>8097.1287583542162</v>
      </c>
      <c r="L977" s="232">
        <f t="shared" si="1629"/>
        <v>5252.120255701846</v>
      </c>
      <c r="M977" s="232">
        <f t="shared" si="1629"/>
        <v>3780.0633037288626</v>
      </c>
      <c r="N977" s="232">
        <f t="shared" si="1629"/>
        <v>2816.7370558883667</v>
      </c>
      <c r="O977" s="232">
        <f t="shared" si="1629"/>
        <v>1674.6948767182751</v>
      </c>
      <c r="P977" s="232">
        <f t="shared" si="1629"/>
        <v>1593.608639296242</v>
      </c>
      <c r="Q977" s="232">
        <f t="shared" si="1629"/>
        <v>1125.8870667335182</v>
      </c>
      <c r="R977" s="232"/>
      <c r="S977" s="232"/>
      <c r="T977" s="232"/>
      <c r="U977" s="232">
        <v>12</v>
      </c>
      <c r="V977" s="232"/>
      <c r="W977" s="232"/>
      <c r="X977" s="232"/>
      <c r="Y977" s="232"/>
      <c r="Z977" s="232"/>
      <c r="AA977" s="232"/>
      <c r="AB977" s="232"/>
      <c r="AC977" s="232"/>
      <c r="AD977" s="232"/>
      <c r="AE977" s="232"/>
      <c r="AF977" s="232"/>
      <c r="AG977" s="232"/>
      <c r="AH977" s="232"/>
      <c r="AI977" s="232"/>
      <c r="AJ977" s="333"/>
      <c r="AK977" s="322"/>
      <c r="AL977" s="322"/>
      <c r="AM977" s="322"/>
      <c r="AN977" s="322"/>
      <c r="AO977" s="322"/>
      <c r="AP977" s="322"/>
      <c r="AQ977" s="322"/>
      <c r="AR977" s="333"/>
      <c r="AS977" s="322">
        <v>1</v>
      </c>
      <c r="AT977" s="322"/>
      <c r="AU977" s="322"/>
      <c r="AV977" s="322"/>
      <c r="AW977" s="322"/>
      <c r="AX977" s="233">
        <f>SUM(AJ977:AW977)</f>
        <v>1</v>
      </c>
      <c r="AY977" s="1055">
        <f t="shared" si="1623"/>
        <v>1</v>
      </c>
    </row>
    <row r="978" spans="1:51" outlineLevel="1">
      <c r="A978" s="402"/>
      <c r="B978" s="231" t="s">
        <v>509</v>
      </c>
      <c r="C978" s="228" t="s">
        <v>315</v>
      </c>
      <c r="D978" s="232"/>
      <c r="E978" s="232"/>
      <c r="F978" s="232"/>
      <c r="G978" s="232"/>
      <c r="H978" s="232"/>
      <c r="I978" s="232"/>
      <c r="J978" s="232"/>
      <c r="K978" s="232"/>
      <c r="L978" s="232"/>
      <c r="M978" s="232"/>
      <c r="N978" s="232"/>
      <c r="O978" s="232"/>
      <c r="P978" s="232"/>
      <c r="Q978" s="232"/>
      <c r="R978" s="232"/>
      <c r="S978" s="232"/>
      <c r="T978" s="232"/>
      <c r="U978" s="232">
        <f>U977</f>
        <v>12</v>
      </c>
      <c r="V978" s="232"/>
      <c r="W978" s="232"/>
      <c r="X978" s="232"/>
      <c r="Y978" s="232"/>
      <c r="Z978" s="232"/>
      <c r="AA978" s="232"/>
      <c r="AB978" s="232"/>
      <c r="AC978" s="232"/>
      <c r="AD978" s="232"/>
      <c r="AE978" s="232"/>
      <c r="AF978" s="232"/>
      <c r="AG978" s="232"/>
      <c r="AH978" s="232"/>
      <c r="AI978" s="232"/>
      <c r="AJ978" s="318">
        <f>AJ977</f>
        <v>0</v>
      </c>
      <c r="AK978" s="318">
        <f t="shared" ref="AK978:AW978" si="1630">AK977</f>
        <v>0</v>
      </c>
      <c r="AL978" s="318">
        <f t="shared" si="1630"/>
        <v>0</v>
      </c>
      <c r="AM978" s="318">
        <f t="shared" si="1630"/>
        <v>0</v>
      </c>
      <c r="AN978" s="318">
        <f t="shared" si="1630"/>
        <v>0</v>
      </c>
      <c r="AO978" s="318">
        <f t="shared" si="1630"/>
        <v>0</v>
      </c>
      <c r="AP978" s="318">
        <f t="shared" si="1630"/>
        <v>0</v>
      </c>
      <c r="AQ978" s="318">
        <f t="shared" si="1630"/>
        <v>0</v>
      </c>
      <c r="AR978" s="318">
        <f>AR977</f>
        <v>0</v>
      </c>
      <c r="AS978" s="318">
        <f t="shared" ref="AS978:AU978" si="1631">AS977</f>
        <v>1</v>
      </c>
      <c r="AT978" s="318">
        <f t="shared" si="1631"/>
        <v>0</v>
      </c>
      <c r="AU978" s="318">
        <f t="shared" si="1631"/>
        <v>0</v>
      </c>
      <c r="AV978" s="318">
        <f t="shared" si="1630"/>
        <v>0</v>
      </c>
      <c r="AW978" s="318">
        <f t="shared" si="1630"/>
        <v>0</v>
      </c>
      <c r="AX978" s="243"/>
      <c r="AY978" s="1055">
        <f t="shared" si="1623"/>
        <v>1</v>
      </c>
    </row>
    <row r="979" spans="1:51" outlineLevel="1">
      <c r="A979" s="402"/>
      <c r="B979" s="231"/>
      <c r="C979" s="228"/>
      <c r="D979" s="228"/>
      <c r="E979" s="228"/>
      <c r="F979" s="228"/>
      <c r="G979" s="228"/>
      <c r="H979" s="228"/>
      <c r="I979" s="228"/>
      <c r="J979" s="228"/>
      <c r="K979" s="228"/>
      <c r="L979" s="228"/>
      <c r="M979" s="228"/>
      <c r="N979" s="228"/>
      <c r="O979" s="228"/>
      <c r="P979" s="228"/>
      <c r="Q979" s="228"/>
      <c r="R979" s="228"/>
      <c r="S979" s="228"/>
      <c r="T979" s="228"/>
      <c r="U979" s="228"/>
      <c r="V979" s="228"/>
      <c r="W979" s="228"/>
      <c r="X979" s="228"/>
      <c r="Y979" s="228"/>
      <c r="Z979" s="228"/>
      <c r="AA979" s="228"/>
      <c r="AB979" s="228"/>
      <c r="AC979" s="228"/>
      <c r="AD979" s="228"/>
      <c r="AE979" s="228"/>
      <c r="AF979" s="228"/>
      <c r="AG979" s="228"/>
      <c r="AH979" s="228"/>
      <c r="AI979" s="228"/>
      <c r="AJ979" s="319"/>
      <c r="AK979" s="332"/>
      <c r="AL979" s="332"/>
      <c r="AM979" s="332"/>
      <c r="AN979" s="332"/>
      <c r="AO979" s="332"/>
      <c r="AP979" s="332"/>
      <c r="AQ979" s="332"/>
      <c r="AR979" s="319"/>
      <c r="AS979" s="332"/>
      <c r="AT979" s="332"/>
      <c r="AU979" s="332"/>
      <c r="AV979" s="332"/>
      <c r="AW979" s="332"/>
      <c r="AX979" s="243"/>
      <c r="AY979" s="1055">
        <f t="shared" si="1623"/>
        <v>0</v>
      </c>
    </row>
    <row r="980" spans="1:51" ht="30" outlineLevel="1">
      <c r="A980" s="402">
        <v>28</v>
      </c>
      <c r="B980" s="335" t="s">
        <v>356</v>
      </c>
      <c r="C980" s="228" t="s">
        <v>313</v>
      </c>
      <c r="D980" s="232"/>
      <c r="E980" s="232"/>
      <c r="F980" s="232"/>
      <c r="G980" s="232"/>
      <c r="H980" s="232"/>
      <c r="I980" s="232"/>
      <c r="J980" s="232"/>
      <c r="K980" s="232"/>
      <c r="L980" s="232"/>
      <c r="M980" s="232"/>
      <c r="N980" s="232"/>
      <c r="O980" s="232"/>
      <c r="P980" s="232"/>
      <c r="Q980" s="232"/>
      <c r="R980" s="232"/>
      <c r="S980" s="232"/>
      <c r="T980" s="232"/>
      <c r="U980" s="232">
        <v>12</v>
      </c>
      <c r="V980" s="232"/>
      <c r="W980" s="232"/>
      <c r="X980" s="232"/>
      <c r="Y980" s="232"/>
      <c r="Z980" s="232"/>
      <c r="AA980" s="232"/>
      <c r="AB980" s="232"/>
      <c r="AC980" s="232"/>
      <c r="AD980" s="232"/>
      <c r="AE980" s="232"/>
      <c r="AF980" s="232"/>
      <c r="AG980" s="232"/>
      <c r="AH980" s="232"/>
      <c r="AI980" s="232"/>
      <c r="AJ980" s="333"/>
      <c r="AK980" s="322"/>
      <c r="AL980" s="322"/>
      <c r="AM980" s="322"/>
      <c r="AN980" s="322"/>
      <c r="AO980" s="322"/>
      <c r="AP980" s="322"/>
      <c r="AQ980" s="322"/>
      <c r="AR980" s="333"/>
      <c r="AS980" s="322">
        <v>1</v>
      </c>
      <c r="AT980" s="322"/>
      <c r="AU980" s="322"/>
      <c r="AV980" s="322"/>
      <c r="AW980" s="322"/>
      <c r="AX980" s="233">
        <f>SUM(AJ980:AW980)</f>
        <v>1</v>
      </c>
      <c r="AY980" s="1055">
        <f t="shared" si="1623"/>
        <v>1</v>
      </c>
    </row>
    <row r="981" spans="1:51" outlineLevel="1">
      <c r="A981" s="402"/>
      <c r="B981" s="231" t="s">
        <v>509</v>
      </c>
      <c r="C981" s="228" t="s">
        <v>315</v>
      </c>
      <c r="D981" s="232">
        <v>3633.0580208096367</v>
      </c>
      <c r="E981" s="232">
        <v>3633.0580208096367</v>
      </c>
      <c r="F981" s="232">
        <v>3633.0580208096367</v>
      </c>
      <c r="G981" s="232">
        <v>3633.0580208096367</v>
      </c>
      <c r="H981" s="232">
        <v>3633.0580208096367</v>
      </c>
      <c r="I981" s="232">
        <v>3633.0580208096367</v>
      </c>
      <c r="J981" s="232">
        <v>3633.0580208096367</v>
      </c>
      <c r="K981" s="232">
        <v>3633.0580208096367</v>
      </c>
      <c r="L981" s="232">
        <v>3633.0580208096367</v>
      </c>
      <c r="M981" s="232">
        <v>3633.0580208096367</v>
      </c>
      <c r="N981" s="232">
        <v>3633.0580208096367</v>
      </c>
      <c r="O981" s="232">
        <v>3633.0580208096367</v>
      </c>
      <c r="P981" s="232">
        <v>3591.4279036035286</v>
      </c>
      <c r="Q981" s="232">
        <v>3563.6544245901505</v>
      </c>
      <c r="R981" s="232"/>
      <c r="S981" s="232"/>
      <c r="T981" s="232"/>
      <c r="U981" s="232">
        <f>U980</f>
        <v>12</v>
      </c>
      <c r="V981" s="232">
        <v>5.2885742559183981</v>
      </c>
      <c r="W981" s="232">
        <v>5.2885742559183981</v>
      </c>
      <c r="X981" s="232">
        <v>5.2885742559183981</v>
      </c>
      <c r="Y981" s="232">
        <v>5.2885742559183981</v>
      </c>
      <c r="Z981" s="232">
        <v>5.2885742559183981</v>
      </c>
      <c r="AA981" s="232">
        <v>5.2885742559183981</v>
      </c>
      <c r="AB981" s="232">
        <v>5.2885742559183981</v>
      </c>
      <c r="AC981" s="232">
        <v>5.2885742559183981</v>
      </c>
      <c r="AD981" s="232">
        <v>5.2885742559183981</v>
      </c>
      <c r="AE981" s="232">
        <v>5.2885742559183981</v>
      </c>
      <c r="AF981" s="232">
        <v>5.2885742559183981</v>
      </c>
      <c r="AG981" s="232">
        <v>5.2885742559183981</v>
      </c>
      <c r="AH981" s="232">
        <v>5.2885742559183981</v>
      </c>
      <c r="AI981" s="232">
        <v>5.2490522950445309</v>
      </c>
      <c r="AJ981" s="318">
        <f>AJ980</f>
        <v>0</v>
      </c>
      <c r="AK981" s="318">
        <f t="shared" ref="AK981:AW981" si="1632">AK980</f>
        <v>0</v>
      </c>
      <c r="AL981" s="318">
        <f t="shared" si="1632"/>
        <v>0</v>
      </c>
      <c r="AM981" s="318">
        <f t="shared" si="1632"/>
        <v>0</v>
      </c>
      <c r="AN981" s="318">
        <f t="shared" si="1632"/>
        <v>0</v>
      </c>
      <c r="AO981" s="318">
        <f t="shared" si="1632"/>
        <v>0</v>
      </c>
      <c r="AP981" s="318">
        <f t="shared" si="1632"/>
        <v>0</v>
      </c>
      <c r="AQ981" s="318">
        <f t="shared" si="1632"/>
        <v>0</v>
      </c>
      <c r="AR981" s="318">
        <f>AR980</f>
        <v>0</v>
      </c>
      <c r="AS981" s="318">
        <f t="shared" ref="AS981:AU981" si="1633">AS980</f>
        <v>1</v>
      </c>
      <c r="AT981" s="318">
        <f t="shared" si="1633"/>
        <v>0</v>
      </c>
      <c r="AU981" s="318">
        <f t="shared" si="1633"/>
        <v>0</v>
      </c>
      <c r="AV981" s="318">
        <f t="shared" si="1632"/>
        <v>0</v>
      </c>
      <c r="AW981" s="318">
        <f t="shared" si="1632"/>
        <v>0</v>
      </c>
      <c r="AX981" s="243"/>
      <c r="AY981" s="1055">
        <f t="shared" si="1623"/>
        <v>1</v>
      </c>
    </row>
    <row r="982" spans="1:51" outlineLevel="1">
      <c r="A982" s="402"/>
      <c r="B982" s="231"/>
      <c r="C982" s="228"/>
      <c r="D982" s="228"/>
      <c r="E982" s="228"/>
      <c r="F982" s="228"/>
      <c r="G982" s="228"/>
      <c r="H982" s="228"/>
      <c r="I982" s="228"/>
      <c r="J982" s="228"/>
      <c r="K982" s="228"/>
      <c r="L982" s="228"/>
      <c r="M982" s="228"/>
      <c r="N982" s="228"/>
      <c r="O982" s="228"/>
      <c r="P982" s="228"/>
      <c r="Q982" s="228"/>
      <c r="R982" s="228"/>
      <c r="S982" s="228"/>
      <c r="T982" s="228"/>
      <c r="U982" s="228"/>
      <c r="V982" s="228"/>
      <c r="W982" s="228"/>
      <c r="X982" s="228"/>
      <c r="Y982" s="228"/>
      <c r="Z982" s="228"/>
      <c r="AA982" s="228"/>
      <c r="AB982" s="228"/>
      <c r="AC982" s="228"/>
      <c r="AD982" s="228"/>
      <c r="AE982" s="228"/>
      <c r="AF982" s="228"/>
      <c r="AG982" s="228"/>
      <c r="AH982" s="228"/>
      <c r="AI982" s="228"/>
      <c r="AJ982" s="319"/>
      <c r="AK982" s="332"/>
      <c r="AL982" s="332"/>
      <c r="AM982" s="332"/>
      <c r="AN982" s="332"/>
      <c r="AO982" s="332"/>
      <c r="AP982" s="332"/>
      <c r="AQ982" s="332"/>
      <c r="AR982" s="319"/>
      <c r="AS982" s="332"/>
      <c r="AT982" s="332"/>
      <c r="AU982" s="332"/>
      <c r="AV982" s="332"/>
      <c r="AW982" s="332"/>
      <c r="AX982" s="243"/>
      <c r="AY982" s="1055">
        <f t="shared" si="1623"/>
        <v>0</v>
      </c>
    </row>
    <row r="983" spans="1:51" ht="30" hidden="1" outlineLevel="1">
      <c r="A983" s="402">
        <v>29</v>
      </c>
      <c r="B983" s="335" t="s">
        <v>358</v>
      </c>
      <c r="C983" s="228" t="s">
        <v>313</v>
      </c>
      <c r="D983" s="232"/>
      <c r="E983" s="232"/>
      <c r="F983" s="232"/>
      <c r="G983" s="232"/>
      <c r="H983" s="232"/>
      <c r="I983" s="232"/>
      <c r="J983" s="232"/>
      <c r="K983" s="232"/>
      <c r="L983" s="232"/>
      <c r="M983" s="232"/>
      <c r="N983" s="232"/>
      <c r="O983" s="232"/>
      <c r="P983" s="232"/>
      <c r="Q983" s="232"/>
      <c r="R983" s="232"/>
      <c r="S983" s="232"/>
      <c r="T983" s="232"/>
      <c r="U983" s="232">
        <v>3</v>
      </c>
      <c r="V983" s="232"/>
      <c r="W983" s="232"/>
      <c r="X983" s="232"/>
      <c r="Y983" s="232"/>
      <c r="Z983" s="232"/>
      <c r="AA983" s="232"/>
      <c r="AB983" s="232"/>
      <c r="AC983" s="232"/>
      <c r="AD983" s="232"/>
      <c r="AE983" s="232"/>
      <c r="AF983" s="232"/>
      <c r="AG983" s="232"/>
      <c r="AH983" s="232"/>
      <c r="AI983" s="232"/>
      <c r="AJ983" s="333"/>
      <c r="AK983" s="322"/>
      <c r="AL983" s="322"/>
      <c r="AM983" s="322"/>
      <c r="AN983" s="322"/>
      <c r="AO983" s="322"/>
      <c r="AP983" s="322"/>
      <c r="AQ983" s="322"/>
      <c r="AR983" s="333"/>
      <c r="AS983" s="322"/>
      <c r="AT983" s="322"/>
      <c r="AU983" s="322"/>
      <c r="AV983" s="322"/>
      <c r="AW983" s="322"/>
      <c r="AX983" s="233">
        <f>SUM(AJ983:AW983)</f>
        <v>0</v>
      </c>
      <c r="AY983" s="1055">
        <f t="shared" si="1623"/>
        <v>0</v>
      </c>
    </row>
    <row r="984" spans="1:51" hidden="1" outlineLevel="1">
      <c r="A984" s="402"/>
      <c r="B984" s="231" t="s">
        <v>509</v>
      </c>
      <c r="C984" s="228" t="s">
        <v>315</v>
      </c>
      <c r="D984" s="232"/>
      <c r="E984" s="232"/>
      <c r="F984" s="232"/>
      <c r="G984" s="232"/>
      <c r="H984" s="232"/>
      <c r="I984" s="232"/>
      <c r="J984" s="232"/>
      <c r="K984" s="232"/>
      <c r="L984" s="232"/>
      <c r="M984" s="232"/>
      <c r="N984" s="232"/>
      <c r="O984" s="232"/>
      <c r="P984" s="232"/>
      <c r="Q984" s="232"/>
      <c r="R984" s="232"/>
      <c r="S984" s="232"/>
      <c r="T984" s="232"/>
      <c r="U984" s="232">
        <f>U983</f>
        <v>3</v>
      </c>
      <c r="V984" s="232"/>
      <c r="W984" s="232"/>
      <c r="X984" s="232"/>
      <c r="Y984" s="232"/>
      <c r="Z984" s="232"/>
      <c r="AA984" s="232"/>
      <c r="AB984" s="232"/>
      <c r="AC984" s="232"/>
      <c r="AD984" s="232"/>
      <c r="AE984" s="232"/>
      <c r="AF984" s="232"/>
      <c r="AG984" s="232"/>
      <c r="AH984" s="232"/>
      <c r="AI984" s="232"/>
      <c r="AJ984" s="318">
        <f>AJ983</f>
        <v>0</v>
      </c>
      <c r="AK984" s="318">
        <f t="shared" ref="AK984:AW984" si="1634">AK983</f>
        <v>0</v>
      </c>
      <c r="AL984" s="318">
        <f t="shared" si="1634"/>
        <v>0</v>
      </c>
      <c r="AM984" s="318">
        <f t="shared" si="1634"/>
        <v>0</v>
      </c>
      <c r="AN984" s="318">
        <f t="shared" si="1634"/>
        <v>0</v>
      </c>
      <c r="AO984" s="318">
        <f t="shared" si="1634"/>
        <v>0</v>
      </c>
      <c r="AP984" s="318">
        <f t="shared" si="1634"/>
        <v>0</v>
      </c>
      <c r="AQ984" s="318">
        <f t="shared" si="1634"/>
        <v>0</v>
      </c>
      <c r="AR984" s="318">
        <f>AR983</f>
        <v>0</v>
      </c>
      <c r="AS984" s="318">
        <f t="shared" ref="AS984:AU984" si="1635">AS983</f>
        <v>0</v>
      </c>
      <c r="AT984" s="318">
        <f t="shared" si="1635"/>
        <v>0</v>
      </c>
      <c r="AU984" s="318">
        <f t="shared" si="1635"/>
        <v>0</v>
      </c>
      <c r="AV984" s="318">
        <f t="shared" si="1634"/>
        <v>0</v>
      </c>
      <c r="AW984" s="318">
        <f t="shared" si="1634"/>
        <v>0</v>
      </c>
      <c r="AX984" s="243"/>
      <c r="AY984" s="1055">
        <f t="shared" si="1623"/>
        <v>0</v>
      </c>
    </row>
    <row r="985" spans="1:51" hidden="1" outlineLevel="1">
      <c r="A985" s="402"/>
      <c r="B985" s="231"/>
      <c r="C985" s="228"/>
      <c r="D985" s="228"/>
      <c r="E985" s="228"/>
      <c r="F985" s="228"/>
      <c r="G985" s="228"/>
      <c r="H985" s="228"/>
      <c r="I985" s="228"/>
      <c r="J985" s="228"/>
      <c r="K985" s="228"/>
      <c r="L985" s="228"/>
      <c r="M985" s="228"/>
      <c r="N985" s="228"/>
      <c r="O985" s="228"/>
      <c r="P985" s="228"/>
      <c r="Q985" s="228"/>
      <c r="R985" s="228"/>
      <c r="S985" s="228"/>
      <c r="T985" s="228"/>
      <c r="U985" s="228"/>
      <c r="V985" s="228"/>
      <c r="W985" s="228"/>
      <c r="X985" s="228"/>
      <c r="Y985" s="228"/>
      <c r="Z985" s="228"/>
      <c r="AA985" s="228"/>
      <c r="AB985" s="228"/>
      <c r="AC985" s="228"/>
      <c r="AD985" s="228"/>
      <c r="AE985" s="228"/>
      <c r="AF985" s="228"/>
      <c r="AG985" s="228"/>
      <c r="AH985" s="228"/>
      <c r="AI985" s="228"/>
      <c r="AJ985" s="319"/>
      <c r="AK985" s="332"/>
      <c r="AL985" s="332"/>
      <c r="AM985" s="332"/>
      <c r="AN985" s="332"/>
      <c r="AO985" s="332"/>
      <c r="AP985" s="332"/>
      <c r="AQ985" s="332"/>
      <c r="AR985" s="319"/>
      <c r="AS985" s="332"/>
      <c r="AT985" s="332"/>
      <c r="AU985" s="332"/>
      <c r="AV985" s="332"/>
      <c r="AW985" s="332"/>
      <c r="AX985" s="243"/>
      <c r="AY985" s="1055">
        <f t="shared" si="1623"/>
        <v>0</v>
      </c>
    </row>
    <row r="986" spans="1:51" ht="30" outlineLevel="1">
      <c r="A986" s="402">
        <v>30</v>
      </c>
      <c r="B986" s="335" t="s">
        <v>359</v>
      </c>
      <c r="C986" s="228" t="s">
        <v>313</v>
      </c>
      <c r="D986" s="232"/>
      <c r="E986" s="232"/>
      <c r="F986" s="232"/>
      <c r="G986" s="232"/>
      <c r="H986" s="232"/>
      <c r="I986" s="232"/>
      <c r="J986" s="232"/>
      <c r="K986" s="232"/>
      <c r="L986" s="232"/>
      <c r="M986" s="232"/>
      <c r="N986" s="232"/>
      <c r="O986" s="232"/>
      <c r="P986" s="232"/>
      <c r="Q986" s="232"/>
      <c r="R986" s="232"/>
      <c r="S986" s="232"/>
      <c r="T986" s="232"/>
      <c r="U986" s="232">
        <v>12</v>
      </c>
      <c r="V986" s="232"/>
      <c r="W986" s="232"/>
      <c r="X986" s="232"/>
      <c r="Y986" s="232"/>
      <c r="Z986" s="232"/>
      <c r="AA986" s="232"/>
      <c r="AB986" s="232"/>
      <c r="AC986" s="232"/>
      <c r="AD986" s="232"/>
      <c r="AE986" s="232"/>
      <c r="AF986" s="232"/>
      <c r="AG986" s="232"/>
      <c r="AH986" s="232"/>
      <c r="AI986" s="232"/>
      <c r="AJ986" s="333"/>
      <c r="AK986" s="322"/>
      <c r="AL986" s="322"/>
      <c r="AM986" s="322"/>
      <c r="AN986" s="322"/>
      <c r="AO986" s="322"/>
      <c r="AP986" s="322"/>
      <c r="AQ986" s="322"/>
      <c r="AR986" s="333"/>
      <c r="AS986" s="322"/>
      <c r="AT986" s="322">
        <v>1</v>
      </c>
      <c r="AU986" s="322"/>
      <c r="AV986" s="322"/>
      <c r="AW986" s="322"/>
      <c r="AX986" s="233">
        <f>SUM(AJ986:AW986)</f>
        <v>1</v>
      </c>
      <c r="AY986" s="1055">
        <f t="shared" si="1623"/>
        <v>1</v>
      </c>
    </row>
    <row r="987" spans="1:51" outlineLevel="1">
      <c r="A987" s="402"/>
      <c r="B987" s="231" t="s">
        <v>510</v>
      </c>
      <c r="C987" s="228" t="s">
        <v>315</v>
      </c>
      <c r="D987" s="232">
        <v>6437649.7203812115</v>
      </c>
      <c r="E987" s="232">
        <f>D987</f>
        <v>6437649.7203812115</v>
      </c>
      <c r="F987" s="232">
        <v>6437649.7203812115</v>
      </c>
      <c r="G987" s="232">
        <v>6437649.7203812115</v>
      </c>
      <c r="H987" s="232">
        <v>6437649.7203812115</v>
      </c>
      <c r="I987" s="232">
        <v>6437649.7203812115</v>
      </c>
      <c r="J987" s="232">
        <v>6437649.7203812115</v>
      </c>
      <c r="K987" s="232">
        <v>6437649.7203812115</v>
      </c>
      <c r="L987" s="232">
        <v>5808146.4371676007</v>
      </c>
      <c r="M987" s="232">
        <v>5808146.4371676007</v>
      </c>
      <c r="N987" s="232">
        <v>4838690.1225997712</v>
      </c>
      <c r="O987" s="232">
        <v>4838690.1225997712</v>
      </c>
      <c r="P987" s="232">
        <v>4838690.1225997712</v>
      </c>
      <c r="Q987" s="232">
        <v>2717864.290897096</v>
      </c>
      <c r="R987" s="232"/>
      <c r="S987" s="232"/>
      <c r="T987" s="232"/>
      <c r="U987" s="232">
        <f>U986</f>
        <v>12</v>
      </c>
      <c r="V987" s="232">
        <v>168.12619018892053</v>
      </c>
      <c r="W987" s="232">
        <f>V987</f>
        <v>168.12619018892053</v>
      </c>
      <c r="X987" s="232">
        <v>168.12619018892053</v>
      </c>
      <c r="Y987" s="232">
        <v>168.12619018892053</v>
      </c>
      <c r="Z987" s="232">
        <v>168.12619018892053</v>
      </c>
      <c r="AA987" s="232">
        <v>168.12619018892053</v>
      </c>
      <c r="AB987" s="232">
        <v>168.12619018892053</v>
      </c>
      <c r="AC987" s="232">
        <v>168.12619018892053</v>
      </c>
      <c r="AD987" s="232">
        <v>157.25267334992455</v>
      </c>
      <c r="AE987" s="232">
        <v>157.25267334992455</v>
      </c>
      <c r="AF987" s="232">
        <v>138.8757940138436</v>
      </c>
      <c r="AG987" s="232">
        <v>138.8757940138436</v>
      </c>
      <c r="AH987" s="232">
        <v>138.8757940138436</v>
      </c>
      <c r="AI987" s="232">
        <v>69.374309189149898</v>
      </c>
      <c r="AJ987" s="318">
        <f>AJ986</f>
        <v>0</v>
      </c>
      <c r="AK987" s="318">
        <f t="shared" ref="AK987:AW987" si="1636">AK986</f>
        <v>0</v>
      </c>
      <c r="AL987" s="318">
        <f t="shared" si="1636"/>
        <v>0</v>
      </c>
      <c r="AM987" s="318">
        <f t="shared" si="1636"/>
        <v>0</v>
      </c>
      <c r="AN987" s="318">
        <f t="shared" si="1636"/>
        <v>0</v>
      </c>
      <c r="AO987" s="318">
        <f t="shared" si="1636"/>
        <v>0</v>
      </c>
      <c r="AP987" s="318">
        <f t="shared" si="1636"/>
        <v>0</v>
      </c>
      <c r="AQ987" s="318">
        <f t="shared" si="1636"/>
        <v>0</v>
      </c>
      <c r="AR987" s="318">
        <f>AR986</f>
        <v>0</v>
      </c>
      <c r="AS987" s="318">
        <f t="shared" ref="AS987:AU987" si="1637">AS986</f>
        <v>0</v>
      </c>
      <c r="AT987" s="318">
        <f t="shared" si="1637"/>
        <v>1</v>
      </c>
      <c r="AU987" s="318">
        <f t="shared" si="1637"/>
        <v>0</v>
      </c>
      <c r="AV987" s="318">
        <f t="shared" si="1636"/>
        <v>0</v>
      </c>
      <c r="AW987" s="318">
        <f t="shared" si="1636"/>
        <v>0</v>
      </c>
      <c r="AX987" s="243"/>
      <c r="AY987" s="1055">
        <f t="shared" si="1623"/>
        <v>1</v>
      </c>
    </row>
    <row r="988" spans="1:51" outlineLevel="1">
      <c r="A988" s="402"/>
      <c r="B988" s="231"/>
      <c r="C988" s="228"/>
      <c r="D988" s="228"/>
      <c r="E988" s="228"/>
      <c r="F988" s="228"/>
      <c r="G988" s="228"/>
      <c r="H988" s="228"/>
      <c r="I988" s="228"/>
      <c r="J988" s="228"/>
      <c r="K988" s="228"/>
      <c r="L988" s="228"/>
      <c r="M988" s="228"/>
      <c r="N988" s="228"/>
      <c r="O988" s="228"/>
      <c r="P988" s="228"/>
      <c r="Q988" s="228"/>
      <c r="R988" s="228"/>
      <c r="S988" s="228"/>
      <c r="T988" s="228"/>
      <c r="U988" s="228"/>
      <c r="V988" s="228"/>
      <c r="W988" s="228"/>
      <c r="X988" s="228"/>
      <c r="Y988" s="228"/>
      <c r="Z988" s="228"/>
      <c r="AA988" s="228"/>
      <c r="AB988" s="228"/>
      <c r="AC988" s="228"/>
      <c r="AD988" s="228"/>
      <c r="AE988" s="228"/>
      <c r="AF988" s="228"/>
      <c r="AG988" s="228"/>
      <c r="AH988" s="228"/>
      <c r="AI988" s="228"/>
      <c r="AJ988" s="319"/>
      <c r="AK988" s="332"/>
      <c r="AL988" s="332"/>
      <c r="AM988" s="332"/>
      <c r="AN988" s="332"/>
      <c r="AO988" s="332"/>
      <c r="AP988" s="332"/>
      <c r="AQ988" s="332"/>
      <c r="AR988" s="319"/>
      <c r="AS988" s="332"/>
      <c r="AT988" s="332"/>
      <c r="AU988" s="332"/>
      <c r="AV988" s="332"/>
      <c r="AW988" s="332"/>
      <c r="AX988" s="243"/>
    </row>
    <row r="989" spans="1:51" ht="30" hidden="1" outlineLevel="1">
      <c r="A989" s="402">
        <v>48</v>
      </c>
      <c r="B989" s="335" t="s">
        <v>407</v>
      </c>
      <c r="C989" s="228" t="s">
        <v>313</v>
      </c>
      <c r="D989" s="232"/>
      <c r="E989" s="232"/>
      <c r="F989" s="232"/>
      <c r="G989" s="232"/>
      <c r="H989" s="232"/>
      <c r="I989" s="232"/>
      <c r="J989" s="232"/>
      <c r="K989" s="232"/>
      <c r="L989" s="232"/>
      <c r="M989" s="232"/>
      <c r="N989" s="232"/>
      <c r="O989" s="232"/>
      <c r="P989" s="232"/>
      <c r="Q989" s="232"/>
      <c r="R989" s="232"/>
      <c r="S989" s="232"/>
      <c r="T989" s="232"/>
      <c r="U989" s="232">
        <v>12</v>
      </c>
      <c r="V989" s="232"/>
      <c r="W989" s="232"/>
      <c r="X989" s="232"/>
      <c r="Y989" s="232"/>
      <c r="Z989" s="232"/>
      <c r="AA989" s="232"/>
      <c r="AB989" s="232"/>
      <c r="AC989" s="232"/>
      <c r="AD989" s="232"/>
      <c r="AE989" s="232"/>
      <c r="AF989" s="232"/>
      <c r="AG989" s="232"/>
      <c r="AH989" s="232"/>
      <c r="AI989" s="564"/>
      <c r="AJ989" s="333"/>
      <c r="AK989" s="322"/>
      <c r="AL989" s="322"/>
      <c r="AM989" s="322"/>
      <c r="AN989" s="322"/>
      <c r="AO989" s="322"/>
      <c r="AP989" s="322"/>
      <c r="AQ989" s="322"/>
      <c r="AR989" s="333"/>
      <c r="AS989" s="322"/>
      <c r="AT989" s="322"/>
      <c r="AU989" s="322"/>
      <c r="AV989" s="322"/>
      <c r="AW989" s="322"/>
      <c r="AX989" s="233">
        <f>SUM(AJ989:AW989)</f>
        <v>0</v>
      </c>
    </row>
    <row r="990" spans="1:51" hidden="1" outlineLevel="1">
      <c r="A990" s="402"/>
      <c r="B990" s="231" t="s">
        <v>509</v>
      </c>
      <c r="C990" s="228" t="s">
        <v>315</v>
      </c>
      <c r="D990" s="232"/>
      <c r="E990" s="232"/>
      <c r="F990" s="232"/>
      <c r="G990" s="232"/>
      <c r="H990" s="232"/>
      <c r="I990" s="232"/>
      <c r="J990" s="232"/>
      <c r="K990" s="232"/>
      <c r="L990" s="232"/>
      <c r="M990" s="232"/>
      <c r="N990" s="232"/>
      <c r="O990" s="232"/>
      <c r="P990" s="232"/>
      <c r="Q990" s="232"/>
      <c r="R990" s="232"/>
      <c r="S990" s="232"/>
      <c r="T990" s="232"/>
      <c r="U990" s="232">
        <f>U989</f>
        <v>12</v>
      </c>
      <c r="V990" s="232"/>
      <c r="W990" s="232"/>
      <c r="X990" s="232"/>
      <c r="Y990" s="232"/>
      <c r="Z990" s="232"/>
      <c r="AA990" s="232"/>
      <c r="AB990" s="232"/>
      <c r="AC990" s="232"/>
      <c r="AD990" s="232"/>
      <c r="AE990" s="232"/>
      <c r="AF990" s="232"/>
      <c r="AG990" s="232"/>
      <c r="AH990" s="232"/>
      <c r="AI990" s="564"/>
      <c r="AJ990" s="318">
        <f>AJ989</f>
        <v>0</v>
      </c>
      <c r="AK990" s="318">
        <f t="shared" ref="AK990" si="1638">AK989</f>
        <v>0</v>
      </c>
      <c r="AL990" s="318">
        <f t="shared" ref="AL990" si="1639">AL989</f>
        <v>0</v>
      </c>
      <c r="AM990" s="318">
        <f t="shared" ref="AM990" si="1640">AM989</f>
        <v>0</v>
      </c>
      <c r="AN990" s="318">
        <f t="shared" ref="AN990" si="1641">AN989</f>
        <v>0</v>
      </c>
      <c r="AO990" s="318">
        <f t="shared" ref="AO990" si="1642">AO989</f>
        <v>0</v>
      </c>
      <c r="AP990" s="318">
        <f t="shared" ref="AP990" si="1643">AP989</f>
        <v>0</v>
      </c>
      <c r="AQ990" s="318">
        <f t="shared" ref="AQ990" si="1644">AQ989</f>
        <v>0</v>
      </c>
      <c r="AR990" s="318">
        <f>AR989</f>
        <v>0</v>
      </c>
      <c r="AS990" s="318">
        <f t="shared" ref="AS990:AU990" si="1645">AS989</f>
        <v>0</v>
      </c>
      <c r="AT990" s="318">
        <f t="shared" si="1645"/>
        <v>0</v>
      </c>
      <c r="AU990" s="318">
        <f t="shared" si="1645"/>
        <v>0</v>
      </c>
      <c r="AV990" s="318">
        <f t="shared" ref="AV990" si="1646">AV989</f>
        <v>0</v>
      </c>
      <c r="AW990" s="318">
        <f t="shared" ref="AW990" si="1647">AW989</f>
        <v>0</v>
      </c>
      <c r="AX990" s="243"/>
    </row>
    <row r="991" spans="1:51" hidden="1" outlineLevel="1">
      <c r="A991" s="402"/>
      <c r="B991" s="335"/>
      <c r="C991" s="228"/>
      <c r="D991" s="228"/>
      <c r="E991" s="228"/>
      <c r="F991" s="228"/>
      <c r="G991" s="228"/>
      <c r="H991" s="228"/>
      <c r="I991" s="228"/>
      <c r="J991" s="228"/>
      <c r="K991" s="228"/>
      <c r="L991" s="228"/>
      <c r="M991" s="228"/>
      <c r="N991" s="228"/>
      <c r="O991" s="228"/>
      <c r="P991" s="228"/>
      <c r="Q991" s="228"/>
      <c r="R991" s="228"/>
      <c r="S991" s="228"/>
      <c r="T991" s="228"/>
      <c r="U991" s="228"/>
      <c r="V991" s="228"/>
      <c r="W991" s="228"/>
      <c r="X991" s="228"/>
      <c r="Y991" s="228"/>
      <c r="Z991" s="228"/>
      <c r="AA991" s="228"/>
      <c r="AB991" s="228"/>
      <c r="AC991" s="228"/>
      <c r="AD991" s="228"/>
      <c r="AE991" s="228"/>
      <c r="AF991" s="228"/>
      <c r="AG991" s="228"/>
      <c r="AH991" s="228"/>
      <c r="AI991" s="228"/>
      <c r="AJ991" s="319"/>
      <c r="AK991" s="332"/>
      <c r="AL991" s="332"/>
      <c r="AM991" s="332"/>
      <c r="AN991" s="332"/>
      <c r="AO991" s="332"/>
      <c r="AP991" s="332"/>
      <c r="AQ991" s="332"/>
      <c r="AR991" s="319"/>
      <c r="AS991" s="332"/>
      <c r="AT991" s="332"/>
      <c r="AU991" s="332"/>
      <c r="AV991" s="332"/>
      <c r="AW991" s="332"/>
      <c r="AX991" s="243"/>
    </row>
    <row r="992" spans="1:51" ht="30" hidden="1" outlineLevel="1">
      <c r="A992" s="402">
        <v>49</v>
      </c>
      <c r="B992" s="335" t="s">
        <v>408</v>
      </c>
      <c r="C992" s="228" t="s">
        <v>313</v>
      </c>
      <c r="D992" s="232"/>
      <c r="E992" s="232"/>
      <c r="F992" s="232"/>
      <c r="G992" s="232"/>
      <c r="H992" s="232"/>
      <c r="I992" s="232"/>
      <c r="J992" s="232"/>
      <c r="K992" s="232"/>
      <c r="L992" s="232"/>
      <c r="M992" s="232"/>
      <c r="N992" s="232"/>
      <c r="O992" s="232"/>
      <c r="P992" s="232"/>
      <c r="Q992" s="232"/>
      <c r="R992" s="232"/>
      <c r="S992" s="232"/>
      <c r="T992" s="232"/>
      <c r="U992" s="232">
        <v>12</v>
      </c>
      <c r="V992" s="232"/>
      <c r="W992" s="232"/>
      <c r="X992" s="232"/>
      <c r="Y992" s="232"/>
      <c r="Z992" s="232"/>
      <c r="AA992" s="232"/>
      <c r="AB992" s="232"/>
      <c r="AC992" s="232"/>
      <c r="AD992" s="232"/>
      <c r="AE992" s="232"/>
      <c r="AF992" s="232"/>
      <c r="AG992" s="232"/>
      <c r="AH992" s="232"/>
      <c r="AI992" s="564"/>
      <c r="AJ992" s="333"/>
      <c r="AK992" s="322"/>
      <c r="AL992" s="322"/>
      <c r="AM992" s="322"/>
      <c r="AN992" s="322"/>
      <c r="AO992" s="322"/>
      <c r="AP992" s="322"/>
      <c r="AQ992" s="322"/>
      <c r="AR992" s="333"/>
      <c r="AS992" s="322"/>
      <c r="AT992" s="322"/>
      <c r="AU992" s="322"/>
      <c r="AV992" s="322"/>
      <c r="AW992" s="322"/>
      <c r="AX992" s="233">
        <f>SUM(AJ992:AW992)</f>
        <v>0</v>
      </c>
    </row>
    <row r="993" spans="1:51" hidden="1" outlineLevel="1">
      <c r="A993" s="402"/>
      <c r="B993" s="231" t="s">
        <v>509</v>
      </c>
      <c r="C993" s="228" t="s">
        <v>315</v>
      </c>
      <c r="D993" s="232"/>
      <c r="E993" s="232"/>
      <c r="F993" s="232"/>
      <c r="G993" s="232"/>
      <c r="H993" s="232"/>
      <c r="I993" s="232"/>
      <c r="J993" s="232"/>
      <c r="K993" s="232"/>
      <c r="L993" s="232"/>
      <c r="M993" s="232"/>
      <c r="N993" s="232"/>
      <c r="O993" s="232"/>
      <c r="P993" s="232"/>
      <c r="Q993" s="232"/>
      <c r="R993" s="232"/>
      <c r="S993" s="232"/>
      <c r="T993" s="232"/>
      <c r="U993" s="232">
        <f>U992</f>
        <v>12</v>
      </c>
      <c r="V993" s="232"/>
      <c r="W993" s="232"/>
      <c r="X993" s="232"/>
      <c r="Y993" s="232"/>
      <c r="Z993" s="232"/>
      <c r="AA993" s="232"/>
      <c r="AB993" s="232"/>
      <c r="AC993" s="232"/>
      <c r="AD993" s="232"/>
      <c r="AE993" s="232"/>
      <c r="AF993" s="232"/>
      <c r="AG993" s="232"/>
      <c r="AH993" s="232"/>
      <c r="AI993" s="564"/>
      <c r="AJ993" s="318">
        <f>AJ992</f>
        <v>0</v>
      </c>
      <c r="AK993" s="318">
        <f t="shared" ref="AK993" si="1648">AK992</f>
        <v>0</v>
      </c>
      <c r="AL993" s="318">
        <f t="shared" ref="AL993" si="1649">AL992</f>
        <v>0</v>
      </c>
      <c r="AM993" s="318">
        <f t="shared" ref="AM993" si="1650">AM992</f>
        <v>0</v>
      </c>
      <c r="AN993" s="318">
        <f t="shared" ref="AN993" si="1651">AN992</f>
        <v>0</v>
      </c>
      <c r="AO993" s="318">
        <f t="shared" ref="AO993" si="1652">AO992</f>
        <v>0</v>
      </c>
      <c r="AP993" s="318">
        <f t="shared" ref="AP993" si="1653">AP992</f>
        <v>0</v>
      </c>
      <c r="AQ993" s="318">
        <f t="shared" ref="AQ993" si="1654">AQ992</f>
        <v>0</v>
      </c>
      <c r="AR993" s="318">
        <f>AR992</f>
        <v>0</v>
      </c>
      <c r="AS993" s="318">
        <f t="shared" ref="AS993:AU993" si="1655">AS992</f>
        <v>0</v>
      </c>
      <c r="AT993" s="318">
        <f t="shared" si="1655"/>
        <v>0</v>
      </c>
      <c r="AU993" s="318">
        <f t="shared" si="1655"/>
        <v>0</v>
      </c>
      <c r="AV993" s="318">
        <f t="shared" ref="AV993" si="1656">AV992</f>
        <v>0</v>
      </c>
      <c r="AW993" s="318">
        <f t="shared" ref="AW993" si="1657">AW992</f>
        <v>0</v>
      </c>
      <c r="AX993" s="243"/>
    </row>
    <row r="994" spans="1:51" ht="15.75" hidden="1" outlineLevel="1">
      <c r="A994" s="402"/>
      <c r="B994" s="259"/>
      <c r="C994" s="237"/>
      <c r="D994" s="228"/>
      <c r="E994" s="228"/>
      <c r="F994" s="228"/>
      <c r="G994" s="228"/>
      <c r="H994" s="228"/>
      <c r="I994" s="228"/>
      <c r="J994" s="228"/>
      <c r="K994" s="228"/>
      <c r="L994" s="228"/>
      <c r="M994" s="228"/>
      <c r="N994" s="228"/>
      <c r="O994" s="228"/>
      <c r="P994" s="228"/>
      <c r="Q994" s="228"/>
      <c r="R994" s="228"/>
      <c r="S994" s="228"/>
      <c r="T994" s="228"/>
      <c r="U994" s="237"/>
      <c r="V994" s="228"/>
      <c r="W994" s="228"/>
      <c r="X994" s="228"/>
      <c r="Y994" s="228"/>
      <c r="Z994" s="228"/>
      <c r="AA994" s="228"/>
      <c r="AB994" s="228"/>
      <c r="AC994" s="228"/>
      <c r="AD994" s="228"/>
      <c r="AE994" s="228"/>
      <c r="AF994" s="228"/>
      <c r="AG994" s="228"/>
      <c r="AH994" s="228"/>
      <c r="AI994" s="228"/>
      <c r="AJ994" s="319"/>
      <c r="AK994" s="319"/>
      <c r="AL994" s="319"/>
      <c r="AM994" s="319"/>
      <c r="AN994" s="319"/>
      <c r="AO994" s="319"/>
      <c r="AP994" s="319"/>
      <c r="AQ994" s="319"/>
      <c r="AR994" s="319"/>
      <c r="AS994" s="319"/>
      <c r="AT994" s="319"/>
      <c r="AU994" s="319"/>
      <c r="AV994" s="319"/>
      <c r="AW994" s="319"/>
      <c r="AX994" s="243"/>
    </row>
    <row r="995" spans="1:51" ht="15.75" hidden="1" outlineLevel="1">
      <c r="A995" s="402"/>
      <c r="B995" s="569" t="s">
        <v>516</v>
      </c>
      <c r="AX995" s="565"/>
    </row>
    <row r="996" spans="1:51" ht="15.75" hidden="1" outlineLevel="1">
      <c r="A996" s="402"/>
      <c r="B996" s="335" t="s">
        <v>517</v>
      </c>
      <c r="C996" s="228" t="s">
        <v>313</v>
      </c>
      <c r="D996" s="232"/>
      <c r="E996" s="232"/>
      <c r="F996" s="232"/>
      <c r="G996" s="232"/>
      <c r="H996" s="232"/>
      <c r="I996" s="232"/>
      <c r="J996" s="232"/>
      <c r="K996" s="232"/>
      <c r="L996" s="232"/>
      <c r="M996" s="232"/>
      <c r="N996" s="232"/>
      <c r="O996" s="232"/>
      <c r="P996" s="232"/>
      <c r="Q996" s="232"/>
      <c r="R996" s="232"/>
      <c r="S996" s="232"/>
      <c r="T996" s="232"/>
      <c r="U996" s="232">
        <v>12</v>
      </c>
      <c r="V996" s="232"/>
      <c r="W996" s="232"/>
      <c r="X996" s="232"/>
      <c r="Y996" s="232"/>
      <c r="Z996" s="232"/>
      <c r="AA996" s="232"/>
      <c r="AB996" s="232"/>
      <c r="AC996" s="232"/>
      <c r="AD996" s="232"/>
      <c r="AE996" s="232"/>
      <c r="AF996" s="232"/>
      <c r="AG996" s="232"/>
      <c r="AH996" s="232"/>
      <c r="AI996" s="564"/>
      <c r="AJ996" s="333"/>
      <c r="AK996" s="322"/>
      <c r="AL996" s="322"/>
      <c r="AM996" s="322"/>
      <c r="AN996" s="322"/>
      <c r="AO996" s="322"/>
      <c r="AP996" s="322"/>
      <c r="AQ996" s="322"/>
      <c r="AR996" s="322"/>
      <c r="AS996" s="322"/>
      <c r="AT996" s="322"/>
      <c r="AU996" s="322"/>
      <c r="AV996" s="322"/>
      <c r="AW996" s="322"/>
      <c r="AX996" s="233">
        <f>SUM(AJ996:AW996)</f>
        <v>0</v>
      </c>
    </row>
    <row r="997" spans="1:51" hidden="1" outlineLevel="1">
      <c r="A997" s="402"/>
      <c r="B997" s="231" t="s">
        <v>509</v>
      </c>
      <c r="C997" s="228" t="s">
        <v>315</v>
      </c>
      <c r="D997" s="232"/>
      <c r="E997" s="232"/>
      <c r="F997" s="232"/>
      <c r="G997" s="232"/>
      <c r="H997" s="232"/>
      <c r="I997" s="232"/>
      <c r="J997" s="232"/>
      <c r="K997" s="232"/>
      <c r="L997" s="232"/>
      <c r="M997" s="232"/>
      <c r="N997" s="232"/>
      <c r="O997" s="232"/>
      <c r="P997" s="232"/>
      <c r="Q997" s="232"/>
      <c r="R997" s="232"/>
      <c r="S997" s="232"/>
      <c r="T997" s="232"/>
      <c r="U997" s="232">
        <f>U996</f>
        <v>12</v>
      </c>
      <c r="V997" s="232"/>
      <c r="W997" s="232"/>
      <c r="X997" s="232"/>
      <c r="Y997" s="232"/>
      <c r="Z997" s="232"/>
      <c r="AA997" s="232"/>
      <c r="AB997" s="232"/>
      <c r="AC997" s="232"/>
      <c r="AD997" s="232"/>
      <c r="AE997" s="232"/>
      <c r="AF997" s="232"/>
      <c r="AG997" s="232"/>
      <c r="AH997" s="232"/>
      <c r="AI997" s="564"/>
      <c r="AJ997" s="318">
        <f>AJ996</f>
        <v>0</v>
      </c>
      <c r="AK997" s="318">
        <f t="shared" ref="AK997:AW997" si="1658">AK996</f>
        <v>0</v>
      </c>
      <c r="AL997" s="318">
        <f t="shared" si="1658"/>
        <v>0</v>
      </c>
      <c r="AM997" s="318">
        <f t="shared" si="1658"/>
        <v>0</v>
      </c>
      <c r="AN997" s="318">
        <f t="shared" si="1658"/>
        <v>0</v>
      </c>
      <c r="AO997" s="318">
        <f t="shared" si="1658"/>
        <v>0</v>
      </c>
      <c r="AP997" s="318">
        <f t="shared" si="1658"/>
        <v>0</v>
      </c>
      <c r="AQ997" s="318">
        <f t="shared" si="1658"/>
        <v>0</v>
      </c>
      <c r="AR997" s="318">
        <f t="shared" si="1658"/>
        <v>0</v>
      </c>
      <c r="AS997" s="318">
        <f t="shared" si="1658"/>
        <v>0</v>
      </c>
      <c r="AT997" s="318">
        <f t="shared" si="1658"/>
        <v>0</v>
      </c>
      <c r="AU997" s="318">
        <f t="shared" si="1658"/>
        <v>0</v>
      </c>
      <c r="AV997" s="318">
        <f t="shared" si="1658"/>
        <v>0</v>
      </c>
      <c r="AW997" s="318">
        <f t="shared" si="1658"/>
        <v>0</v>
      </c>
      <c r="AX997" s="243"/>
    </row>
    <row r="998" spans="1:51" hidden="1" outlineLevel="1">
      <c r="A998" s="402"/>
      <c r="B998" s="231"/>
      <c r="C998" s="242"/>
      <c r="D998" s="228"/>
      <c r="E998" s="228"/>
      <c r="F998" s="228"/>
      <c r="G998" s="228"/>
      <c r="H998" s="228"/>
      <c r="I998" s="228"/>
      <c r="J998" s="228"/>
      <c r="K998" s="228"/>
      <c r="L998" s="228"/>
      <c r="M998" s="228"/>
      <c r="N998" s="228"/>
      <c r="O998" s="228"/>
      <c r="P998" s="228"/>
      <c r="Q998" s="228"/>
      <c r="R998" s="228"/>
      <c r="S998" s="228"/>
      <c r="T998" s="228"/>
      <c r="U998" s="228"/>
      <c r="V998" s="228"/>
      <c r="W998" s="228"/>
      <c r="X998" s="228"/>
      <c r="Y998" s="228"/>
      <c r="Z998" s="228"/>
      <c r="AA998" s="228"/>
      <c r="AB998" s="228"/>
      <c r="AC998" s="228"/>
      <c r="AD998" s="228"/>
      <c r="AE998" s="228"/>
      <c r="AF998" s="228"/>
      <c r="AG998" s="228"/>
      <c r="AH998" s="228"/>
      <c r="AI998" s="228"/>
      <c r="AJ998" s="238"/>
      <c r="AK998" s="238"/>
      <c r="AL998" s="238"/>
      <c r="AM998" s="238"/>
      <c r="AN998" s="238"/>
      <c r="AO998" s="238"/>
      <c r="AP998" s="238"/>
      <c r="AQ998" s="238"/>
      <c r="AR998" s="238"/>
      <c r="AS998" s="238"/>
      <c r="AT998" s="238"/>
      <c r="AU998" s="238"/>
      <c r="AV998" s="238"/>
      <c r="AW998" s="238"/>
      <c r="AX998" s="243"/>
    </row>
    <row r="999" spans="1:51" ht="15.75">
      <c r="B999" s="263" t="s">
        <v>518</v>
      </c>
      <c r="C999" s="898"/>
      <c r="D999" s="898">
        <f>SUM(D835:D993)</f>
        <v>27794186.449835073</v>
      </c>
      <c r="E999" s="898">
        <f t="shared" ref="E999:Q999" si="1659">SUM(E835:E993)</f>
        <v>27878322.797991887</v>
      </c>
      <c r="F999" s="898">
        <f t="shared" si="1659"/>
        <v>27863004.979233611</v>
      </c>
      <c r="G999" s="898">
        <f t="shared" si="1659"/>
        <v>27817874.178555239</v>
      </c>
      <c r="H999" s="898">
        <f t="shared" si="1659"/>
        <v>27736154.040978987</v>
      </c>
      <c r="I999" s="898">
        <f t="shared" si="1659"/>
        <v>26541900.284394</v>
      </c>
      <c r="J999" s="898">
        <f t="shared" si="1659"/>
        <v>26491529.393346641</v>
      </c>
      <c r="K999" s="898">
        <f t="shared" si="1659"/>
        <v>26464466.032932922</v>
      </c>
      <c r="L999" s="898">
        <f t="shared" si="1659"/>
        <v>25709046.421586994</v>
      </c>
      <c r="M999" s="898">
        <f t="shared" si="1659"/>
        <v>25674964.215095695</v>
      </c>
      <c r="N999" s="898">
        <f t="shared" si="1659"/>
        <v>24317353.773110412</v>
      </c>
      <c r="O999" s="898">
        <f t="shared" si="1659"/>
        <v>23798953.907999009</v>
      </c>
      <c r="P999" s="898">
        <f t="shared" si="1659"/>
        <v>12601840.16954134</v>
      </c>
      <c r="Q999" s="898">
        <f t="shared" si="1659"/>
        <v>9410764.9447784815</v>
      </c>
      <c r="R999" s="898"/>
      <c r="S999" s="898"/>
      <c r="T999" s="898"/>
      <c r="U999" s="898"/>
      <c r="V999" s="898">
        <f>SUM(V835:V993)</f>
        <v>3274.6705069027685</v>
      </c>
      <c r="W999" s="898"/>
      <c r="X999" s="898"/>
      <c r="Y999" s="898"/>
      <c r="Z999" s="898"/>
      <c r="AA999" s="898"/>
      <c r="AB999" s="898"/>
      <c r="AC999" s="898"/>
      <c r="AD999" s="898"/>
      <c r="AE999" s="898"/>
      <c r="AF999" s="898"/>
      <c r="AG999" s="898"/>
      <c r="AH999" s="898"/>
      <c r="AI999" s="898"/>
      <c r="AJ999" s="898">
        <f>IF(AJ832="kWh",SUMPRODUCT($D$835:$D$997,AJ835:AJ997))</f>
        <v>277309.07685142261</v>
      </c>
      <c r="AK999" s="898">
        <f>IF(AK832="kWh",SUMPRODUCT($D$835:$D$997,AK835:AK997))</f>
        <v>2078650.0062477095</v>
      </c>
      <c r="AL999" s="898">
        <f t="shared" ref="AL999:AW999" si="1660">IF(AL832="kw",SUMPRODUCT($U$835:$U$997,$V$835:$V$997,AL835:AL997),SUMPRODUCT($D$835:$D$997,AL835:AL997))</f>
        <v>9571082.8390962966</v>
      </c>
      <c r="AM999" s="898">
        <f t="shared" si="1660"/>
        <v>187902.14926088843</v>
      </c>
      <c r="AN999" s="898">
        <f t="shared" si="1660"/>
        <v>1506952.4293119987</v>
      </c>
      <c r="AO999" s="898">
        <f t="shared" si="1660"/>
        <v>0</v>
      </c>
      <c r="AP999" s="898">
        <f t="shared" si="1660"/>
        <v>0</v>
      </c>
      <c r="AQ999" s="898">
        <f t="shared" si="1660"/>
        <v>3933123</v>
      </c>
      <c r="AR999" s="898">
        <f t="shared" si="1660"/>
        <v>55758.149595908391</v>
      </c>
      <c r="AS999" s="898">
        <f t="shared" si="1660"/>
        <v>328548.13683490147</v>
      </c>
      <c r="AT999" s="898">
        <f t="shared" si="1660"/>
        <v>9533208.7600501478</v>
      </c>
      <c r="AU999" s="898">
        <f t="shared" si="1660"/>
        <v>321651.90258580621</v>
      </c>
      <c r="AV999" s="898">
        <f t="shared" si="1660"/>
        <v>0</v>
      </c>
      <c r="AW999" s="898">
        <f t="shared" si="1660"/>
        <v>0</v>
      </c>
      <c r="AX999" s="265"/>
      <c r="AY999" s="1056">
        <f>SUM(AJ999:AX999)-D999</f>
        <v>0</v>
      </c>
    </row>
    <row r="1000" spans="1:51" ht="15.75">
      <c r="B1000" s="311" t="s">
        <v>519</v>
      </c>
      <c r="C1000" s="312"/>
      <c r="D1000" s="312"/>
      <c r="E1000" s="312"/>
      <c r="F1000" s="312"/>
      <c r="G1000" s="312"/>
      <c r="H1000" s="312"/>
      <c r="I1000" s="312"/>
      <c r="J1000" s="312"/>
      <c r="K1000" s="312"/>
      <c r="L1000" s="312"/>
      <c r="M1000" s="312"/>
      <c r="N1000" s="312"/>
      <c r="O1000" s="312"/>
      <c r="P1000" s="312"/>
      <c r="Q1000" s="312"/>
      <c r="R1000" s="312"/>
      <c r="S1000" s="312"/>
      <c r="T1000" s="312"/>
      <c r="U1000" s="312"/>
      <c r="V1000" s="312"/>
      <c r="W1000" s="312"/>
      <c r="X1000" s="312"/>
      <c r="Y1000" s="312"/>
      <c r="Z1000" s="312"/>
      <c r="AA1000" s="312"/>
      <c r="AB1000" s="312"/>
      <c r="AC1000" s="312"/>
      <c r="AD1000" s="312"/>
      <c r="AE1000" s="312"/>
      <c r="AF1000" s="312"/>
      <c r="AG1000" s="312"/>
      <c r="AH1000" s="312"/>
      <c r="AI1000" s="312"/>
      <c r="AJ1000" s="312">
        <f>HLOOKUP(AJ831,'2. LRAMVA Threshold'!$B$42:$Q$60,11,FALSE)</f>
        <v>8884182</v>
      </c>
      <c r="AK1000" s="312">
        <f>HLOOKUP(AK831,'2. LRAMVA Threshold'!$B$42:$Q$53,11,FALSE)</f>
        <v>7652150</v>
      </c>
      <c r="AL1000" s="312">
        <f>HLOOKUP(AL636,'2. LRAMVA Threshold'!$B$42:$Q$53,11,FALSE)</f>
        <v>27955828</v>
      </c>
      <c r="AM1000" s="312">
        <f>HLOOKUP(AM636,'2. LRAMVA Threshold'!$B$42:$Q$53,11,FALSE)</f>
        <v>90093</v>
      </c>
      <c r="AN1000" s="312">
        <f>HLOOKUP(AN636,'2. LRAMVA Threshold'!$B$42:$Q$53,11,FALSE)</f>
        <v>659732</v>
      </c>
      <c r="AO1000" s="312">
        <f>HLOOKUP(AO636,'2. LRAMVA Threshold'!$B$42:$Q$53,11,FALSE)</f>
        <v>0</v>
      </c>
      <c r="AP1000" s="312">
        <f>HLOOKUP(AP636,'2. LRAMVA Threshold'!$B$42:$Q$53,11,FALSE)</f>
        <v>0</v>
      </c>
      <c r="AQ1000" s="312">
        <f>HLOOKUP(AQ636,'2. LRAMVA Threshold'!$B$42:$Q$53,11,FALSE)</f>
        <v>0</v>
      </c>
      <c r="AR1000" s="312">
        <f>HLOOKUP(AR636,'2. LRAMVA Threshold'!$B$42:$Q$53,11,FALSE)</f>
        <v>0</v>
      </c>
      <c r="AS1000" s="312">
        <f>HLOOKUP(AS636,'2. LRAMVA Threshold'!$B$42:$Q$53,11,FALSE)</f>
        <v>0</v>
      </c>
      <c r="AT1000" s="312">
        <f>HLOOKUP(AT636,'2. LRAMVA Threshold'!$B$42:$Q$53,11,FALSE)</f>
        <v>0</v>
      </c>
      <c r="AU1000" s="312">
        <f>HLOOKUP(AU636,'2. LRAMVA Threshold'!$B$42:$Q$53,11,FALSE)</f>
        <v>0</v>
      </c>
      <c r="AV1000" s="312">
        <f>HLOOKUP(AV636,'2. LRAMVA Threshold'!$B$42:$Q$53,11,FALSE)</f>
        <v>0</v>
      </c>
      <c r="AW1000" s="312">
        <f>HLOOKUP(AW636,'2. LRAMVA Threshold'!$B$42:$Q$53,11,FALSE)</f>
        <v>0</v>
      </c>
      <c r="AX1000" s="342"/>
    </row>
    <row r="1001" spans="1:51">
      <c r="B1001" s="1175"/>
      <c r="C1001" s="1100"/>
      <c r="D1001" s="899"/>
      <c r="E1001" s="899"/>
      <c r="F1001" s="899"/>
      <c r="G1001" s="899"/>
      <c r="H1001" s="899"/>
      <c r="I1001" s="899"/>
      <c r="J1001" s="899"/>
      <c r="K1001" s="899"/>
      <c r="L1001" s="899"/>
      <c r="M1001" s="899"/>
      <c r="N1001" s="899"/>
      <c r="O1001" s="899"/>
      <c r="P1001" s="899"/>
      <c r="Q1001" s="899"/>
      <c r="R1001" s="899"/>
      <c r="S1001" s="899"/>
      <c r="T1001" s="899"/>
      <c r="U1001" s="899"/>
      <c r="V1001" s="1101"/>
      <c r="W1001" s="899"/>
      <c r="X1001" s="899"/>
      <c r="Y1001" s="899"/>
      <c r="Z1001" s="1102"/>
      <c r="AA1001" s="1102"/>
      <c r="AB1001" s="1102"/>
      <c r="AC1001" s="1102"/>
      <c r="AD1001" s="899"/>
      <c r="AE1001" s="899"/>
      <c r="AF1001" s="899"/>
      <c r="AG1001" s="899"/>
      <c r="AH1001" s="899"/>
      <c r="AI1001" s="899"/>
      <c r="AJ1001" s="1103"/>
      <c r="AK1001" s="1103"/>
      <c r="AL1001" s="1103"/>
      <c r="AM1001" s="1103"/>
      <c r="AN1001" s="1103"/>
      <c r="AO1001" s="1103"/>
      <c r="AP1001" s="1103"/>
      <c r="AQ1001" s="1103"/>
      <c r="AR1001" s="1103"/>
      <c r="AS1001" s="1103"/>
      <c r="AT1001" s="1103"/>
      <c r="AU1001" s="1103"/>
      <c r="AV1001" s="1103"/>
      <c r="AW1001" s="1103"/>
      <c r="AX1001" s="1176"/>
    </row>
    <row r="1002" spans="1:51">
      <c r="B1002" s="260" t="s">
        <v>520</v>
      </c>
      <c r="C1002" s="272"/>
      <c r="D1002" s="272"/>
      <c r="E1002" s="299"/>
      <c r="F1002" s="299"/>
      <c r="G1002" s="299"/>
      <c r="H1002" s="299"/>
      <c r="I1002" s="299"/>
      <c r="J1002" s="299"/>
      <c r="K1002" s="299"/>
      <c r="L1002" s="299"/>
      <c r="M1002" s="299"/>
      <c r="N1002" s="299"/>
      <c r="O1002" s="299"/>
      <c r="P1002" s="299"/>
      <c r="Q1002" s="299"/>
      <c r="R1002" s="299"/>
      <c r="S1002" s="299"/>
      <c r="T1002" s="299"/>
      <c r="U1002" s="299"/>
      <c r="V1002" s="228"/>
      <c r="W1002" s="274"/>
      <c r="X1002" s="274"/>
      <c r="Y1002" s="274"/>
      <c r="Z1002" s="273"/>
      <c r="AA1002" s="273"/>
      <c r="AB1002" s="273"/>
      <c r="AC1002" s="273"/>
      <c r="AD1002" s="274"/>
      <c r="AE1002" s="274"/>
      <c r="AF1002" s="274"/>
      <c r="AG1002" s="274"/>
      <c r="AH1002" s="274"/>
      <c r="AI1002" s="274"/>
      <c r="AJ1002" s="621">
        <f>HLOOKUP(AJ$35,'3.  Distribution Rates'!$C$122:$P$135,11,FALSE)</f>
        <v>0</v>
      </c>
      <c r="AK1002" s="621">
        <f>HLOOKUP(AK$35,'3.  Distribution Rates'!$C$122:$P$135,11,FALSE)</f>
        <v>0</v>
      </c>
      <c r="AL1002" s="275">
        <f>HLOOKUP(AL$35,'3.  Distribution Rates'!$C$122:$P$135,11,FALSE)</f>
        <v>0</v>
      </c>
      <c r="AM1002" s="275">
        <f>HLOOKUP(AM$35,'3.  Distribution Rates'!$C$122:$P$135,11,FALSE)</f>
        <v>0</v>
      </c>
      <c r="AN1002" s="275">
        <f>HLOOKUP(AN$35,'3.  Distribution Rates'!$C$122:$P$135,11,FALSE)</f>
        <v>0</v>
      </c>
      <c r="AO1002" s="275">
        <f>HLOOKUP(AO$35,'3.  Distribution Rates'!$C$122:$P$135,11,FALSE)</f>
        <v>0</v>
      </c>
      <c r="AP1002" s="275">
        <f>HLOOKUP(AP$35,'3.  Distribution Rates'!$C$122:$P$135,11,FALSE)</f>
        <v>0</v>
      </c>
      <c r="AQ1002" s="275">
        <f>HLOOKUP(AQ$35,'3.  Distribution Rates'!$C$122:$P$135,11,FALSE)</f>
        <v>0</v>
      </c>
      <c r="AR1002" s="275">
        <f>HLOOKUP(AR$35,'3.  Distribution Rates'!$C$122:$P$135,11,FALSE)</f>
        <v>0</v>
      </c>
      <c r="AS1002" s="275">
        <f>HLOOKUP(AS$35,'3.  Distribution Rates'!$C$122:$P$135,11,FALSE)</f>
        <v>0</v>
      </c>
      <c r="AT1002" s="275">
        <f>HLOOKUP(AT$35,'3.  Distribution Rates'!$C$122:$P$135,11,FALSE)</f>
        <v>0</v>
      </c>
      <c r="AU1002" s="275">
        <f>HLOOKUP(AU$35,'3.  Distribution Rates'!$C$122:$P$135,11,FALSE)</f>
        <v>0</v>
      </c>
      <c r="AV1002" s="275">
        <f>HLOOKUP(AV$35,'3.  Distribution Rates'!$C$122:$P$135,11,FALSE)</f>
        <v>0</v>
      </c>
      <c r="AW1002" s="275">
        <f>HLOOKUP(AW$35,'3.  Distribution Rates'!$C$122:$P$135,11,FALSE)</f>
        <v>0</v>
      </c>
      <c r="AX1002" s="300"/>
    </row>
    <row r="1003" spans="1:51">
      <c r="B1003" s="260" t="s">
        <v>521</v>
      </c>
      <c r="C1003" s="277"/>
      <c r="D1003" s="220"/>
      <c r="E1003" s="217"/>
      <c r="F1003" s="217"/>
      <c r="G1003" s="217"/>
      <c r="H1003" s="217"/>
      <c r="I1003" s="217"/>
      <c r="J1003" s="217"/>
      <c r="K1003" s="217"/>
      <c r="L1003" s="217"/>
      <c r="M1003" s="217"/>
      <c r="N1003" s="217"/>
      <c r="O1003" s="217"/>
      <c r="P1003" s="217"/>
      <c r="Q1003" s="217"/>
      <c r="R1003" s="217"/>
      <c r="S1003" s="217"/>
      <c r="T1003" s="217"/>
      <c r="U1003" s="217"/>
      <c r="V1003" s="228"/>
      <c r="W1003" s="217"/>
      <c r="X1003" s="217"/>
      <c r="Y1003" s="217"/>
      <c r="Z1003" s="220"/>
      <c r="AA1003" s="220"/>
      <c r="AB1003" s="220"/>
      <c r="AC1003" s="220"/>
      <c r="AD1003" s="217"/>
      <c r="AE1003" s="217"/>
      <c r="AF1003" s="217"/>
      <c r="AG1003" s="217"/>
      <c r="AH1003" s="217"/>
      <c r="AI1003" s="217"/>
      <c r="AJ1003" s="301">
        <f>'4.  2011-2014 LRAM'!AO142*AJ1002</f>
        <v>0</v>
      </c>
      <c r="AK1003" s="301">
        <f>'4.  2011-2014 LRAM'!AP142*AK1002</f>
        <v>0</v>
      </c>
      <c r="AL1003" s="301">
        <f>'4.  2011-2014 LRAM'!AQ142*AL1002</f>
        <v>0</v>
      </c>
      <c r="AM1003" s="301">
        <f>'4.  2011-2014 LRAM'!AR142*AM1002</f>
        <v>0</v>
      </c>
      <c r="AN1003" s="301">
        <f>'4.  2011-2014 LRAM'!AS142*AN1002</f>
        <v>0</v>
      </c>
      <c r="AO1003" s="301">
        <f>'4.  2011-2014 LRAM'!AT142*AO1002</f>
        <v>0</v>
      </c>
      <c r="AP1003" s="301">
        <f>'4.  2011-2014 LRAM'!AU142*AP1002</f>
        <v>0</v>
      </c>
      <c r="AQ1003" s="301">
        <f>'4.  2011-2014 LRAM'!AV142*AQ1002</f>
        <v>0</v>
      </c>
      <c r="AR1003" s="301">
        <f>'4.  2011-2014 LRAM'!AW142*AR1002</f>
        <v>0</v>
      </c>
      <c r="AS1003" s="301">
        <f>'4.  2011-2014 LRAM'!AX142*AS1002</f>
        <v>0</v>
      </c>
      <c r="AT1003" s="301">
        <f>'4.  2011-2014 LRAM'!AY142*AT1002</f>
        <v>0</v>
      </c>
      <c r="AU1003" s="301">
        <f>'4.  2011-2014 LRAM'!AZ142*AU1002</f>
        <v>0</v>
      </c>
      <c r="AV1003" s="301">
        <f>'4.  2011-2014 LRAM'!BA142*AV1002</f>
        <v>0</v>
      </c>
      <c r="AW1003" s="301">
        <f>'4.  2011-2014 LRAM'!BB142*AW1002</f>
        <v>0</v>
      </c>
      <c r="AX1003" s="472">
        <f t="shared" ref="AX1003:AX1010" si="1661">SUM(AJ1003:AW1003)</f>
        <v>0</v>
      </c>
    </row>
    <row r="1004" spans="1:51">
      <c r="B1004" s="260" t="s">
        <v>522</v>
      </c>
      <c r="C1004" s="277"/>
      <c r="D1004" s="220"/>
      <c r="E1004" s="217"/>
      <c r="F1004" s="217"/>
      <c r="G1004" s="217"/>
      <c r="H1004" s="217"/>
      <c r="I1004" s="217"/>
      <c r="J1004" s="217"/>
      <c r="K1004" s="217"/>
      <c r="L1004" s="217"/>
      <c r="M1004" s="217"/>
      <c r="N1004" s="217"/>
      <c r="O1004" s="217"/>
      <c r="P1004" s="217"/>
      <c r="Q1004" s="217"/>
      <c r="R1004" s="217"/>
      <c r="S1004" s="217"/>
      <c r="T1004" s="217"/>
      <c r="U1004" s="217"/>
      <c r="V1004" s="228"/>
      <c r="W1004" s="217"/>
      <c r="X1004" s="217"/>
      <c r="Y1004" s="217"/>
      <c r="Z1004" s="220"/>
      <c r="AA1004" s="220"/>
      <c r="AB1004" s="220"/>
      <c r="AC1004" s="220"/>
      <c r="AD1004" s="217"/>
      <c r="AE1004" s="217"/>
      <c r="AF1004" s="217"/>
      <c r="AG1004" s="217"/>
      <c r="AH1004" s="217"/>
      <c r="AI1004" s="217"/>
      <c r="AJ1004" s="301">
        <f>'4.  2011-2014 LRAM'!AO281*AJ1002</f>
        <v>0</v>
      </c>
      <c r="AK1004" s="301">
        <f>'4.  2011-2014 LRAM'!AP281*AK1002</f>
        <v>0</v>
      </c>
      <c r="AL1004" s="301">
        <f>'4.  2011-2014 LRAM'!AQ281*AL1002</f>
        <v>0</v>
      </c>
      <c r="AM1004" s="301">
        <f>'4.  2011-2014 LRAM'!AR281*AM1002</f>
        <v>0</v>
      </c>
      <c r="AN1004" s="301">
        <f>'4.  2011-2014 LRAM'!AS281*AN1002</f>
        <v>0</v>
      </c>
      <c r="AO1004" s="301">
        <f>'4.  2011-2014 LRAM'!AT281*AO1002</f>
        <v>0</v>
      </c>
      <c r="AP1004" s="301">
        <f>'4.  2011-2014 LRAM'!AU281*AP1002</f>
        <v>0</v>
      </c>
      <c r="AQ1004" s="301">
        <f>'4.  2011-2014 LRAM'!AV281*AQ1002</f>
        <v>0</v>
      </c>
      <c r="AR1004" s="301">
        <f>'4.  2011-2014 LRAM'!AW281*AR1002</f>
        <v>0</v>
      </c>
      <c r="AS1004" s="301">
        <f>'4.  2011-2014 LRAM'!AX281*AS1002</f>
        <v>0</v>
      </c>
      <c r="AT1004" s="301">
        <f>'4.  2011-2014 LRAM'!AY281*AT1002</f>
        <v>0</v>
      </c>
      <c r="AU1004" s="301">
        <f>'4.  2011-2014 LRAM'!AZ281*AU1002</f>
        <v>0</v>
      </c>
      <c r="AV1004" s="301">
        <f>'4.  2011-2014 LRAM'!BA281*AV1002</f>
        <v>0</v>
      </c>
      <c r="AW1004" s="301">
        <f>'4.  2011-2014 LRAM'!BB281*AW1002</f>
        <v>0</v>
      </c>
      <c r="AX1004" s="472">
        <f t="shared" si="1661"/>
        <v>0</v>
      </c>
    </row>
    <row r="1005" spans="1:51">
      <c r="B1005" s="260" t="s">
        <v>523</v>
      </c>
      <c r="C1005" s="277"/>
      <c r="D1005" s="220"/>
      <c r="E1005" s="217"/>
      <c r="F1005" s="217"/>
      <c r="G1005" s="217"/>
      <c r="H1005" s="217"/>
      <c r="I1005" s="217"/>
      <c r="J1005" s="217"/>
      <c r="K1005" s="217"/>
      <c r="L1005" s="217"/>
      <c r="M1005" s="217"/>
      <c r="N1005" s="217"/>
      <c r="O1005" s="217"/>
      <c r="P1005" s="217"/>
      <c r="Q1005" s="217"/>
      <c r="R1005" s="217"/>
      <c r="S1005" s="217"/>
      <c r="T1005" s="217"/>
      <c r="U1005" s="217"/>
      <c r="V1005" s="228"/>
      <c r="W1005" s="217"/>
      <c r="X1005" s="217"/>
      <c r="Y1005" s="217"/>
      <c r="Z1005" s="220"/>
      <c r="AA1005" s="220"/>
      <c r="AB1005" s="220"/>
      <c r="AC1005" s="220"/>
      <c r="AD1005" s="217"/>
      <c r="AE1005" s="217"/>
      <c r="AF1005" s="217"/>
      <c r="AG1005" s="217"/>
      <c r="AH1005" s="217"/>
      <c r="AI1005" s="217"/>
      <c r="AJ1005" s="301">
        <f>'4.  2011-2014 LRAM'!AO426*AJ1002</f>
        <v>0</v>
      </c>
      <c r="AK1005" s="301">
        <f>'4.  2011-2014 LRAM'!AP426*AK1002</f>
        <v>0</v>
      </c>
      <c r="AL1005" s="301">
        <f>'4.  2011-2014 LRAM'!AQ426*AL1002</f>
        <v>0</v>
      </c>
      <c r="AM1005" s="301">
        <f>'4.  2011-2014 LRAM'!AR426*AM1002</f>
        <v>0</v>
      </c>
      <c r="AN1005" s="301">
        <f>'4.  2011-2014 LRAM'!AS426*AN1002</f>
        <v>0</v>
      </c>
      <c r="AO1005" s="301">
        <f>'4.  2011-2014 LRAM'!AT426*AO1002</f>
        <v>0</v>
      </c>
      <c r="AP1005" s="301">
        <f>'4.  2011-2014 LRAM'!AU426*AP1002</f>
        <v>0</v>
      </c>
      <c r="AQ1005" s="301">
        <f>'4.  2011-2014 LRAM'!AV426*AQ1002</f>
        <v>0</v>
      </c>
      <c r="AR1005" s="301">
        <f>'4.  2011-2014 LRAM'!AW426*AR1002</f>
        <v>0</v>
      </c>
      <c r="AS1005" s="301">
        <f>'4.  2011-2014 LRAM'!AX426*AS1002</f>
        <v>0</v>
      </c>
      <c r="AT1005" s="301">
        <f>'4.  2011-2014 LRAM'!AY426*AT1002</f>
        <v>0</v>
      </c>
      <c r="AU1005" s="301">
        <f>'4.  2011-2014 LRAM'!AZ426*AU1002</f>
        <v>0</v>
      </c>
      <c r="AV1005" s="301">
        <f>'4.  2011-2014 LRAM'!BA426*AV1002</f>
        <v>0</v>
      </c>
      <c r="AW1005" s="301">
        <f>'4.  2011-2014 LRAM'!BB426*AW1002</f>
        <v>0</v>
      </c>
      <c r="AX1005" s="472">
        <f t="shared" si="1661"/>
        <v>0</v>
      </c>
    </row>
    <row r="1006" spans="1:51">
      <c r="B1006" s="260" t="s">
        <v>524</v>
      </c>
      <c r="C1006" s="277"/>
      <c r="D1006" s="220"/>
      <c r="E1006" s="217"/>
      <c r="F1006" s="217"/>
      <c r="G1006" s="217"/>
      <c r="H1006" s="217"/>
      <c r="I1006" s="217"/>
      <c r="J1006" s="217"/>
      <c r="K1006" s="217"/>
      <c r="L1006" s="217"/>
      <c r="M1006" s="217"/>
      <c r="N1006" s="217"/>
      <c r="O1006" s="217"/>
      <c r="P1006" s="217"/>
      <c r="Q1006" s="217"/>
      <c r="R1006" s="217"/>
      <c r="S1006" s="217"/>
      <c r="T1006" s="217"/>
      <c r="U1006" s="217"/>
      <c r="V1006" s="228"/>
      <c r="W1006" s="217"/>
      <c r="X1006" s="217"/>
      <c r="Y1006" s="217"/>
      <c r="Z1006" s="220"/>
      <c r="AA1006" s="220"/>
      <c r="AB1006" s="220"/>
      <c r="AC1006" s="220"/>
      <c r="AD1006" s="217"/>
      <c r="AE1006" s="217"/>
      <c r="AF1006" s="217"/>
      <c r="AG1006" s="217"/>
      <c r="AH1006" s="217"/>
      <c r="AI1006" s="217"/>
      <c r="AJ1006" s="301">
        <f>'4.  2011-2014 LRAM'!AO567*AJ1002</f>
        <v>0</v>
      </c>
      <c r="AK1006" s="301">
        <f>'4.  2011-2014 LRAM'!AP567*AK1002</f>
        <v>0</v>
      </c>
      <c r="AL1006" s="301">
        <f>'4.  2011-2014 LRAM'!AQ567*AL1002</f>
        <v>0</v>
      </c>
      <c r="AM1006" s="301">
        <f>'4.  2011-2014 LRAM'!AR567*AM1002</f>
        <v>0</v>
      </c>
      <c r="AN1006" s="301">
        <f>'4.  2011-2014 LRAM'!AS567*AN1002</f>
        <v>0</v>
      </c>
      <c r="AO1006" s="301">
        <f>'4.  2011-2014 LRAM'!AT567*AO1002</f>
        <v>0</v>
      </c>
      <c r="AP1006" s="301">
        <f>'4.  2011-2014 LRAM'!AU567*AP1002</f>
        <v>0</v>
      </c>
      <c r="AQ1006" s="301">
        <f>'4.  2011-2014 LRAM'!AV567*AQ1002</f>
        <v>0</v>
      </c>
      <c r="AR1006" s="301">
        <f>'4.  2011-2014 LRAM'!AW567*AR1002</f>
        <v>0</v>
      </c>
      <c r="AS1006" s="301">
        <f>'4.  2011-2014 LRAM'!AX567*AS1002</f>
        <v>0</v>
      </c>
      <c r="AT1006" s="301">
        <f>'4.  2011-2014 LRAM'!AY567*AT1002</f>
        <v>0</v>
      </c>
      <c r="AU1006" s="301">
        <f>'4.  2011-2014 LRAM'!AZ567*AU1002</f>
        <v>0</v>
      </c>
      <c r="AV1006" s="301">
        <f>'4.  2011-2014 LRAM'!BA567*AV1002</f>
        <v>0</v>
      </c>
      <c r="AW1006" s="301">
        <f>'4.  2011-2014 LRAM'!BB567*AW1002</f>
        <v>0</v>
      </c>
      <c r="AX1006" s="472">
        <f t="shared" si="1661"/>
        <v>0</v>
      </c>
    </row>
    <row r="1007" spans="1:51">
      <c r="B1007" s="260" t="s">
        <v>525</v>
      </c>
      <c r="C1007" s="277"/>
      <c r="D1007" s="220"/>
      <c r="E1007" s="217"/>
      <c r="F1007" s="217"/>
      <c r="G1007" s="217"/>
      <c r="H1007" s="217"/>
      <c r="I1007" s="217"/>
      <c r="J1007" s="217"/>
      <c r="K1007" s="217"/>
      <c r="L1007" s="217"/>
      <c r="M1007" s="217"/>
      <c r="N1007" s="217"/>
      <c r="O1007" s="217"/>
      <c r="P1007" s="217"/>
      <c r="Q1007" s="217"/>
      <c r="R1007" s="217"/>
      <c r="S1007" s="217"/>
      <c r="T1007" s="217"/>
      <c r="U1007" s="217"/>
      <c r="V1007" s="228"/>
      <c r="W1007" s="217"/>
      <c r="X1007" s="217"/>
      <c r="Y1007" s="217"/>
      <c r="Z1007" s="220"/>
      <c r="AA1007" s="220"/>
      <c r="AB1007" s="220"/>
      <c r="AC1007" s="220"/>
      <c r="AD1007" s="217"/>
      <c r="AE1007" s="217"/>
      <c r="AF1007" s="217"/>
      <c r="AG1007" s="217"/>
      <c r="AH1007" s="217"/>
      <c r="AI1007" s="217"/>
      <c r="AJ1007" s="301">
        <f t="shared" ref="AJ1007:AW1007" si="1662">AJ215*AJ1002</f>
        <v>0</v>
      </c>
      <c r="AK1007" s="301">
        <f t="shared" si="1662"/>
        <v>0</v>
      </c>
      <c r="AL1007" s="301">
        <f t="shared" si="1662"/>
        <v>0</v>
      </c>
      <c r="AM1007" s="301">
        <f t="shared" si="1662"/>
        <v>0</v>
      </c>
      <c r="AN1007" s="301">
        <f t="shared" si="1662"/>
        <v>0</v>
      </c>
      <c r="AO1007" s="301">
        <f t="shared" si="1662"/>
        <v>0</v>
      </c>
      <c r="AP1007" s="301">
        <f t="shared" si="1662"/>
        <v>0</v>
      </c>
      <c r="AQ1007" s="301">
        <f t="shared" si="1662"/>
        <v>0</v>
      </c>
      <c r="AR1007" s="301">
        <f t="shared" si="1662"/>
        <v>0</v>
      </c>
      <c r="AS1007" s="301">
        <f t="shared" si="1662"/>
        <v>0</v>
      </c>
      <c r="AT1007" s="301">
        <f t="shared" si="1662"/>
        <v>0</v>
      </c>
      <c r="AU1007" s="301">
        <f t="shared" si="1662"/>
        <v>0</v>
      </c>
      <c r="AV1007" s="301">
        <f t="shared" si="1662"/>
        <v>0</v>
      </c>
      <c r="AW1007" s="301">
        <f t="shared" si="1662"/>
        <v>0</v>
      </c>
      <c r="AX1007" s="472">
        <f t="shared" si="1661"/>
        <v>0</v>
      </c>
    </row>
    <row r="1008" spans="1:51">
      <c r="B1008" s="260" t="s">
        <v>526</v>
      </c>
      <c r="C1008" s="277"/>
      <c r="D1008" s="220"/>
      <c r="E1008" s="217"/>
      <c r="F1008" s="217"/>
      <c r="G1008" s="217"/>
      <c r="H1008" s="217"/>
      <c r="I1008" s="217"/>
      <c r="J1008" s="217"/>
      <c r="K1008" s="217"/>
      <c r="L1008" s="217"/>
      <c r="M1008" s="217"/>
      <c r="N1008" s="217"/>
      <c r="O1008" s="217"/>
      <c r="P1008" s="217"/>
      <c r="Q1008" s="217"/>
      <c r="R1008" s="217"/>
      <c r="S1008" s="217"/>
      <c r="T1008" s="217"/>
      <c r="U1008" s="217"/>
      <c r="V1008" s="228"/>
      <c r="W1008" s="217"/>
      <c r="X1008" s="217"/>
      <c r="Y1008" s="217"/>
      <c r="Z1008" s="220"/>
      <c r="AA1008" s="220"/>
      <c r="AB1008" s="220"/>
      <c r="AC1008" s="220"/>
      <c r="AD1008" s="217"/>
      <c r="AE1008" s="217"/>
      <c r="AF1008" s="217"/>
      <c r="AG1008" s="217"/>
      <c r="AH1008" s="217"/>
      <c r="AI1008" s="217"/>
      <c r="AJ1008" s="301">
        <f t="shared" ref="AJ1008:AW1008" si="1663">AJ415*AJ1002</f>
        <v>0</v>
      </c>
      <c r="AK1008" s="301">
        <f t="shared" si="1663"/>
        <v>0</v>
      </c>
      <c r="AL1008" s="301">
        <f t="shared" si="1663"/>
        <v>0</v>
      </c>
      <c r="AM1008" s="301">
        <f t="shared" si="1663"/>
        <v>0</v>
      </c>
      <c r="AN1008" s="301">
        <f t="shared" si="1663"/>
        <v>0</v>
      </c>
      <c r="AO1008" s="301">
        <f t="shared" si="1663"/>
        <v>0</v>
      </c>
      <c r="AP1008" s="301">
        <f t="shared" si="1663"/>
        <v>0</v>
      </c>
      <c r="AQ1008" s="301">
        <f t="shared" si="1663"/>
        <v>0</v>
      </c>
      <c r="AR1008" s="301">
        <f t="shared" si="1663"/>
        <v>0</v>
      </c>
      <c r="AS1008" s="301">
        <f t="shared" si="1663"/>
        <v>0</v>
      </c>
      <c r="AT1008" s="301">
        <f t="shared" si="1663"/>
        <v>0</v>
      </c>
      <c r="AU1008" s="301">
        <f t="shared" si="1663"/>
        <v>0</v>
      </c>
      <c r="AV1008" s="301">
        <f t="shared" si="1663"/>
        <v>0</v>
      </c>
      <c r="AW1008" s="301">
        <f t="shared" si="1663"/>
        <v>0</v>
      </c>
      <c r="AX1008" s="472">
        <f t="shared" si="1661"/>
        <v>0</v>
      </c>
    </row>
    <row r="1009" spans="2:53">
      <c r="B1009" s="260" t="s">
        <v>527</v>
      </c>
      <c r="C1009" s="277"/>
      <c r="D1009" s="220"/>
      <c r="E1009" s="217"/>
      <c r="F1009" s="217"/>
      <c r="G1009" s="217"/>
      <c r="H1009" s="217"/>
      <c r="I1009" s="217"/>
      <c r="J1009" s="217"/>
      <c r="K1009" s="217"/>
      <c r="L1009" s="217"/>
      <c r="M1009" s="217"/>
      <c r="N1009" s="217"/>
      <c r="O1009" s="217"/>
      <c r="P1009" s="217"/>
      <c r="Q1009" s="217"/>
      <c r="R1009" s="217"/>
      <c r="S1009" s="217"/>
      <c r="T1009" s="217"/>
      <c r="U1009" s="217"/>
      <c r="V1009" s="228"/>
      <c r="W1009" s="217"/>
      <c r="X1009" s="217"/>
      <c r="Y1009" s="217"/>
      <c r="Z1009" s="220"/>
      <c r="AA1009" s="220"/>
      <c r="AB1009" s="220"/>
      <c r="AC1009" s="220"/>
      <c r="AD1009" s="217"/>
      <c r="AE1009" s="217"/>
      <c r="AF1009" s="217"/>
      <c r="AG1009" s="217"/>
      <c r="AH1009" s="217"/>
      <c r="AI1009" s="217"/>
      <c r="AJ1009" s="301">
        <f t="shared" ref="AJ1009:AW1009" si="1664">AJ618*AJ1002</f>
        <v>0</v>
      </c>
      <c r="AK1009" s="301">
        <f t="shared" si="1664"/>
        <v>0</v>
      </c>
      <c r="AL1009" s="301">
        <f t="shared" si="1664"/>
        <v>0</v>
      </c>
      <c r="AM1009" s="301">
        <f t="shared" si="1664"/>
        <v>0</v>
      </c>
      <c r="AN1009" s="301">
        <f t="shared" si="1664"/>
        <v>0</v>
      </c>
      <c r="AO1009" s="301">
        <f t="shared" si="1664"/>
        <v>0</v>
      </c>
      <c r="AP1009" s="301">
        <f t="shared" si="1664"/>
        <v>0</v>
      </c>
      <c r="AQ1009" s="301">
        <f t="shared" si="1664"/>
        <v>0</v>
      </c>
      <c r="AR1009" s="301">
        <f t="shared" si="1664"/>
        <v>0</v>
      </c>
      <c r="AS1009" s="301">
        <f t="shared" si="1664"/>
        <v>0</v>
      </c>
      <c r="AT1009" s="301">
        <f t="shared" si="1664"/>
        <v>0</v>
      </c>
      <c r="AU1009" s="301">
        <f t="shared" si="1664"/>
        <v>0</v>
      </c>
      <c r="AV1009" s="301">
        <f t="shared" si="1664"/>
        <v>0</v>
      </c>
      <c r="AW1009" s="301">
        <f t="shared" si="1664"/>
        <v>0</v>
      </c>
      <c r="AX1009" s="472">
        <f t="shared" si="1661"/>
        <v>0</v>
      </c>
    </row>
    <row r="1010" spans="2:53">
      <c r="B1010" s="260" t="s">
        <v>528</v>
      </c>
      <c r="C1010" s="277"/>
      <c r="D1010" s="220"/>
      <c r="E1010" s="217"/>
      <c r="F1010" s="217"/>
      <c r="G1010" s="217"/>
      <c r="H1010" s="217"/>
      <c r="I1010" s="217"/>
      <c r="J1010" s="217"/>
      <c r="K1010" s="217"/>
      <c r="L1010" s="217"/>
      <c r="M1010" s="217"/>
      <c r="N1010" s="217"/>
      <c r="O1010" s="217"/>
      <c r="P1010" s="217"/>
      <c r="Q1010" s="217"/>
      <c r="R1010" s="217"/>
      <c r="S1010" s="217"/>
      <c r="T1010" s="217"/>
      <c r="U1010" s="217"/>
      <c r="V1010" s="228"/>
      <c r="W1010" s="217"/>
      <c r="X1010" s="217"/>
      <c r="Y1010" s="217"/>
      <c r="Z1010" s="220"/>
      <c r="AA1010" s="220"/>
      <c r="AB1010" s="220"/>
      <c r="AC1010" s="220"/>
      <c r="AD1010" s="217"/>
      <c r="AE1010" s="217"/>
      <c r="AF1010" s="217"/>
      <c r="AG1010" s="217"/>
      <c r="AH1010" s="217"/>
      <c r="AI1010" s="217"/>
      <c r="AJ1010" s="301">
        <f t="shared" ref="AJ1010:AW1010" si="1665">AJ813*AJ1002</f>
        <v>0</v>
      </c>
      <c r="AK1010" s="301">
        <f t="shared" si="1665"/>
        <v>0</v>
      </c>
      <c r="AL1010" s="301">
        <f t="shared" si="1665"/>
        <v>0</v>
      </c>
      <c r="AM1010" s="301">
        <f t="shared" si="1665"/>
        <v>0</v>
      </c>
      <c r="AN1010" s="301">
        <f t="shared" si="1665"/>
        <v>0</v>
      </c>
      <c r="AO1010" s="301">
        <f t="shared" si="1665"/>
        <v>0</v>
      </c>
      <c r="AP1010" s="301">
        <f t="shared" si="1665"/>
        <v>0</v>
      </c>
      <c r="AQ1010" s="301">
        <f t="shared" si="1665"/>
        <v>0</v>
      </c>
      <c r="AR1010" s="301">
        <f t="shared" si="1665"/>
        <v>0</v>
      </c>
      <c r="AS1010" s="301">
        <f t="shared" si="1665"/>
        <v>0</v>
      </c>
      <c r="AT1010" s="301">
        <f t="shared" si="1665"/>
        <v>0</v>
      </c>
      <c r="AU1010" s="301">
        <f t="shared" si="1665"/>
        <v>0</v>
      </c>
      <c r="AV1010" s="301">
        <f t="shared" si="1665"/>
        <v>0</v>
      </c>
      <c r="AW1010" s="301">
        <f t="shared" si="1665"/>
        <v>0</v>
      </c>
      <c r="AX1010" s="472">
        <f t="shared" si="1661"/>
        <v>0</v>
      </c>
    </row>
    <row r="1011" spans="2:53">
      <c r="B1011" s="260" t="s">
        <v>529</v>
      </c>
      <c r="C1011" s="277"/>
      <c r="D1011" s="220"/>
      <c r="E1011" s="217"/>
      <c r="F1011" s="217"/>
      <c r="G1011" s="217"/>
      <c r="H1011" s="217"/>
      <c r="I1011" s="217"/>
      <c r="J1011" s="217"/>
      <c r="K1011" s="217"/>
      <c r="L1011" s="217"/>
      <c r="M1011" s="217"/>
      <c r="N1011" s="217"/>
      <c r="O1011" s="217"/>
      <c r="P1011" s="217"/>
      <c r="Q1011" s="217"/>
      <c r="R1011" s="217"/>
      <c r="S1011" s="217"/>
      <c r="T1011" s="217"/>
      <c r="U1011" s="217"/>
      <c r="V1011" s="228"/>
      <c r="W1011" s="217"/>
      <c r="X1011" s="217"/>
      <c r="Y1011" s="217"/>
      <c r="Z1011" s="220"/>
      <c r="AA1011" s="220"/>
      <c r="AB1011" s="220"/>
      <c r="AC1011" s="220"/>
      <c r="AD1011" s="217"/>
      <c r="AE1011" s="217"/>
      <c r="AF1011" s="217"/>
      <c r="AG1011" s="217"/>
      <c r="AH1011" s="217"/>
      <c r="AI1011" s="217"/>
      <c r="AJ1011" s="301">
        <f>AJ999*AJ1002</f>
        <v>0</v>
      </c>
      <c r="AK1011" s="301">
        <f t="shared" ref="AK1011:AW1011" si="1666">AK999*AK1002</f>
        <v>0</v>
      </c>
      <c r="AL1011" s="301">
        <f t="shared" si="1666"/>
        <v>0</v>
      </c>
      <c r="AM1011" s="301">
        <f t="shared" si="1666"/>
        <v>0</v>
      </c>
      <c r="AN1011" s="301">
        <f t="shared" si="1666"/>
        <v>0</v>
      </c>
      <c r="AO1011" s="301">
        <f t="shared" si="1666"/>
        <v>0</v>
      </c>
      <c r="AP1011" s="301">
        <f t="shared" si="1666"/>
        <v>0</v>
      </c>
      <c r="AQ1011" s="301">
        <f t="shared" si="1666"/>
        <v>0</v>
      </c>
      <c r="AR1011" s="301">
        <f t="shared" si="1666"/>
        <v>0</v>
      </c>
      <c r="AS1011" s="301">
        <f t="shared" si="1666"/>
        <v>0</v>
      </c>
      <c r="AT1011" s="301">
        <f t="shared" si="1666"/>
        <v>0</v>
      </c>
      <c r="AU1011" s="301">
        <f t="shared" si="1666"/>
        <v>0</v>
      </c>
      <c r="AV1011" s="301">
        <f t="shared" si="1666"/>
        <v>0</v>
      </c>
      <c r="AW1011" s="301">
        <f t="shared" si="1666"/>
        <v>0</v>
      </c>
      <c r="AX1011" s="472">
        <f>SUM(AJ1011:AW1011)</f>
        <v>0</v>
      </c>
    </row>
    <row r="1012" spans="2:53" ht="15.75">
      <c r="B1012" s="281" t="s">
        <v>530</v>
      </c>
      <c r="C1012" s="277"/>
      <c r="D1012" s="240"/>
      <c r="E1012" s="269"/>
      <c r="F1012" s="269"/>
      <c r="G1012" s="269"/>
      <c r="H1012" s="269"/>
      <c r="I1012" s="269"/>
      <c r="J1012" s="269"/>
      <c r="K1012" s="269"/>
      <c r="L1012" s="269"/>
      <c r="M1012" s="269"/>
      <c r="N1012" s="269"/>
      <c r="O1012" s="269"/>
      <c r="P1012" s="269"/>
      <c r="Q1012" s="269"/>
      <c r="R1012" s="269"/>
      <c r="S1012" s="269"/>
      <c r="T1012" s="269"/>
      <c r="U1012" s="269"/>
      <c r="V1012" s="237"/>
      <c r="W1012" s="269"/>
      <c r="X1012" s="269"/>
      <c r="Y1012" s="269"/>
      <c r="Z1012" s="240"/>
      <c r="AA1012" s="240"/>
      <c r="AB1012" s="240"/>
      <c r="AC1012" s="240"/>
      <c r="AD1012" s="269"/>
      <c r="AE1012" s="269"/>
      <c r="AF1012" s="269"/>
      <c r="AG1012" s="269"/>
      <c r="AH1012" s="269"/>
      <c r="AI1012" s="269"/>
      <c r="AJ1012" s="278">
        <f>SUM(AJ1003:AJ1011)</f>
        <v>0</v>
      </c>
      <c r="AK1012" s="278">
        <f t="shared" ref="AK1012:AP1012" si="1667">SUM(AK1003:AK1011)</f>
        <v>0</v>
      </c>
      <c r="AL1012" s="278">
        <f t="shared" si="1667"/>
        <v>0</v>
      </c>
      <c r="AM1012" s="278">
        <f t="shared" si="1667"/>
        <v>0</v>
      </c>
      <c r="AN1012" s="278">
        <f t="shared" si="1667"/>
        <v>0</v>
      </c>
      <c r="AO1012" s="278">
        <f t="shared" si="1667"/>
        <v>0</v>
      </c>
      <c r="AP1012" s="278">
        <f t="shared" si="1667"/>
        <v>0</v>
      </c>
      <c r="AQ1012" s="278">
        <f>SUM(AQ1003:AQ1011)</f>
        <v>0</v>
      </c>
      <c r="AR1012" s="278">
        <f t="shared" ref="AR1012:AW1012" si="1668">SUM(AR1003:AR1011)</f>
        <v>0</v>
      </c>
      <c r="AS1012" s="278">
        <f t="shared" si="1668"/>
        <v>0</v>
      </c>
      <c r="AT1012" s="278">
        <f t="shared" si="1668"/>
        <v>0</v>
      </c>
      <c r="AU1012" s="278">
        <f t="shared" si="1668"/>
        <v>0</v>
      </c>
      <c r="AV1012" s="278">
        <f t="shared" si="1668"/>
        <v>0</v>
      </c>
      <c r="AW1012" s="278">
        <f t="shared" si="1668"/>
        <v>0</v>
      </c>
      <c r="AX1012" s="315">
        <f>SUM(AX1003:AX1011)</f>
        <v>0</v>
      </c>
    </row>
    <row r="1013" spans="2:53" ht="15.75">
      <c r="B1013" s="281" t="s">
        <v>531</v>
      </c>
      <c r="C1013" s="277"/>
      <c r="D1013" s="282"/>
      <c r="E1013" s="269"/>
      <c r="F1013" s="269"/>
      <c r="G1013" s="269"/>
      <c r="H1013" s="269"/>
      <c r="I1013" s="269"/>
      <c r="J1013" s="269"/>
      <c r="K1013" s="269"/>
      <c r="L1013" s="269"/>
      <c r="M1013" s="269"/>
      <c r="N1013" s="269"/>
      <c r="O1013" s="269"/>
      <c r="P1013" s="269"/>
      <c r="Q1013" s="269"/>
      <c r="R1013" s="269"/>
      <c r="S1013" s="269"/>
      <c r="T1013" s="269"/>
      <c r="U1013" s="269"/>
      <c r="V1013" s="237"/>
      <c r="W1013" s="269"/>
      <c r="X1013" s="269"/>
      <c r="Y1013" s="269"/>
      <c r="Z1013" s="240"/>
      <c r="AA1013" s="240"/>
      <c r="AB1013" s="240"/>
      <c r="AC1013" s="240"/>
      <c r="AD1013" s="269"/>
      <c r="AE1013" s="269"/>
      <c r="AF1013" s="269"/>
      <c r="AG1013" s="269"/>
      <c r="AH1013" s="269"/>
      <c r="AI1013" s="269"/>
      <c r="AJ1013" s="279">
        <f>AJ1000*AJ1002</f>
        <v>0</v>
      </c>
      <c r="AK1013" s="279">
        <f t="shared" ref="AK1013:AP1013" si="1669">AK1000*AK1002</f>
        <v>0</v>
      </c>
      <c r="AL1013" s="279">
        <f t="shared" si="1669"/>
        <v>0</v>
      </c>
      <c r="AM1013" s="279">
        <f t="shared" si="1669"/>
        <v>0</v>
      </c>
      <c r="AN1013" s="279">
        <f t="shared" si="1669"/>
        <v>0</v>
      </c>
      <c r="AO1013" s="279">
        <f t="shared" si="1669"/>
        <v>0</v>
      </c>
      <c r="AP1013" s="279">
        <f t="shared" si="1669"/>
        <v>0</v>
      </c>
      <c r="AQ1013" s="279">
        <f>AQ1000*AQ1002</f>
        <v>0</v>
      </c>
      <c r="AR1013" s="279">
        <f t="shared" ref="AR1013:AW1013" si="1670">AR1000*AR1002</f>
        <v>0</v>
      </c>
      <c r="AS1013" s="279">
        <f t="shared" si="1670"/>
        <v>0</v>
      </c>
      <c r="AT1013" s="279">
        <f t="shared" si="1670"/>
        <v>0</v>
      </c>
      <c r="AU1013" s="279">
        <f t="shared" si="1670"/>
        <v>0</v>
      </c>
      <c r="AV1013" s="279">
        <f t="shared" si="1670"/>
        <v>0</v>
      </c>
      <c r="AW1013" s="279">
        <f t="shared" si="1670"/>
        <v>0</v>
      </c>
      <c r="AX1013" s="315">
        <f>SUM(AJ1013:AW1013)</f>
        <v>0</v>
      </c>
    </row>
    <row r="1014" spans="2:53" ht="15.75">
      <c r="B1014" s="281" t="s">
        <v>532</v>
      </c>
      <c r="C1014" s="277"/>
      <c r="D1014" s="282"/>
      <c r="E1014" s="269"/>
      <c r="F1014" s="269"/>
      <c r="G1014" s="269"/>
      <c r="H1014" s="269"/>
      <c r="I1014" s="269"/>
      <c r="J1014" s="269"/>
      <c r="K1014" s="269"/>
      <c r="L1014" s="269"/>
      <c r="M1014" s="269"/>
      <c r="N1014" s="269"/>
      <c r="O1014" s="269"/>
      <c r="P1014" s="269"/>
      <c r="Q1014" s="269"/>
      <c r="R1014" s="269"/>
      <c r="S1014" s="269"/>
      <c r="T1014" s="269"/>
      <c r="U1014" s="269"/>
      <c r="V1014" s="237"/>
      <c r="W1014" s="269"/>
      <c r="X1014" s="269"/>
      <c r="Y1014" s="269"/>
      <c r="Z1014" s="282"/>
      <c r="AA1014" s="282"/>
      <c r="AB1014" s="282"/>
      <c r="AC1014" s="282"/>
      <c r="AD1014" s="269"/>
      <c r="AE1014" s="269"/>
      <c r="AF1014" s="269"/>
      <c r="AG1014" s="269"/>
      <c r="AH1014" s="269"/>
      <c r="AI1014" s="269"/>
      <c r="AJ1014" s="283"/>
      <c r="AK1014" s="283"/>
      <c r="AL1014" s="283"/>
      <c r="AM1014" s="283"/>
      <c r="AN1014" s="283"/>
      <c r="AO1014" s="283"/>
      <c r="AP1014" s="283"/>
      <c r="AQ1014" s="283"/>
      <c r="AR1014" s="283"/>
      <c r="AS1014" s="283"/>
      <c r="AT1014" s="283"/>
      <c r="AU1014" s="283"/>
      <c r="AV1014" s="283"/>
      <c r="AW1014" s="283"/>
      <c r="AX1014" s="315">
        <f>AX1012-AX1013</f>
        <v>0</v>
      </c>
    </row>
    <row r="1015" spans="2:53">
      <c r="B1015" s="260"/>
      <c r="C1015" s="282"/>
      <c r="D1015" s="282"/>
      <c r="E1015" s="269"/>
      <c r="F1015" s="269"/>
      <c r="G1015" s="269"/>
      <c r="H1015" s="269"/>
      <c r="I1015" s="269"/>
      <c r="J1015" s="269"/>
      <c r="K1015" s="269"/>
      <c r="L1015" s="269"/>
      <c r="M1015" s="269"/>
      <c r="N1015" s="269"/>
      <c r="O1015" s="269"/>
      <c r="P1015" s="269"/>
      <c r="Q1015" s="269"/>
      <c r="R1015" s="269"/>
      <c r="S1015" s="269"/>
      <c r="T1015" s="269"/>
      <c r="U1015" s="269"/>
      <c r="V1015" s="237"/>
      <c r="W1015" s="269"/>
      <c r="X1015" s="269"/>
      <c r="Y1015" s="269"/>
      <c r="Z1015" s="282"/>
      <c r="AA1015" s="277"/>
      <c r="AB1015" s="282"/>
      <c r="AC1015" s="282"/>
      <c r="AD1015" s="269"/>
      <c r="AE1015" s="269"/>
      <c r="AF1015" s="269"/>
      <c r="AG1015" s="269"/>
      <c r="AH1015" s="269"/>
      <c r="AI1015" s="269"/>
      <c r="AJ1015" s="284"/>
      <c r="AK1015" s="284"/>
      <c r="AL1015" s="284"/>
      <c r="AM1015" s="284"/>
      <c r="AN1015" s="284"/>
      <c r="AO1015" s="284"/>
      <c r="AP1015" s="284"/>
      <c r="AQ1015" s="284"/>
      <c r="AR1015" s="284"/>
      <c r="AS1015" s="284"/>
      <c r="AT1015" s="284"/>
      <c r="AU1015" s="284"/>
      <c r="AV1015" s="284"/>
      <c r="AW1015" s="284"/>
      <c r="AX1015" s="271"/>
    </row>
    <row r="1016" spans="2:53">
      <c r="B1016" s="260" t="s">
        <v>533</v>
      </c>
      <c r="C1016" s="282"/>
      <c r="D1016" s="282"/>
      <c r="E1016" s="269"/>
      <c r="F1016" s="269"/>
      <c r="G1016" s="269"/>
      <c r="H1016" s="269"/>
      <c r="I1016" s="269"/>
      <c r="J1016" s="269"/>
      <c r="K1016" s="269"/>
      <c r="L1016" s="269"/>
      <c r="M1016" s="269"/>
      <c r="N1016" s="269"/>
      <c r="O1016" s="269"/>
      <c r="P1016" s="269"/>
      <c r="Q1016" s="269"/>
      <c r="R1016" s="269"/>
      <c r="S1016" s="269"/>
      <c r="T1016" s="269"/>
      <c r="U1016" s="269"/>
      <c r="V1016" s="237"/>
      <c r="W1016" s="269"/>
      <c r="X1016" s="269"/>
      <c r="Y1016" s="269"/>
      <c r="Z1016" s="282"/>
      <c r="AA1016" s="277"/>
      <c r="AB1016" s="282"/>
      <c r="AC1016" s="282"/>
      <c r="AD1016" s="269"/>
      <c r="AE1016" s="269"/>
      <c r="AF1016" s="269"/>
      <c r="AG1016" s="269"/>
      <c r="AH1016" s="269"/>
      <c r="AI1016" s="269"/>
      <c r="AJ1016" s="792">
        <f>SUMPRODUCT($E$835:$E$997,AJ835:AJ997)</f>
        <v>277309.07685142261</v>
      </c>
      <c r="AK1016" s="792">
        <f>SUMPRODUCT($E$835:$E$997,AK835:AK997)</f>
        <v>2076448.7745083962</v>
      </c>
      <c r="AL1016" s="792">
        <f t="shared" ref="AL1016:AU1016" si="1671">IF(AL$832="kw",SUMPRODUCT($U$835:$U$997,$W$835:$W$997,AL835:AL997),SUMPRODUCT($E$835:$E$997,AL835:AL997))</f>
        <v>9646584.7597553395</v>
      </c>
      <c r="AM1016" s="792">
        <f t="shared" si="1671"/>
        <v>189392.4907670558</v>
      </c>
      <c r="AN1016" s="792">
        <f t="shared" si="1671"/>
        <v>1518904.7872922427</v>
      </c>
      <c r="AO1016" s="792">
        <f t="shared" si="1671"/>
        <v>0</v>
      </c>
      <c r="AP1016" s="792">
        <f t="shared" si="1671"/>
        <v>0</v>
      </c>
      <c r="AQ1016" s="792">
        <f t="shared" si="1671"/>
        <v>3933123</v>
      </c>
      <c r="AR1016" s="792">
        <f t="shared" si="1671"/>
        <v>55758.149595908391</v>
      </c>
      <c r="AS1016" s="792">
        <f t="shared" si="1671"/>
        <v>325941.09658558271</v>
      </c>
      <c r="AT1016" s="792">
        <f t="shared" si="1671"/>
        <v>9533208.7600501478</v>
      </c>
      <c r="AU1016" s="228">
        <f t="shared" si="1671"/>
        <v>321651.90258580621</v>
      </c>
      <c r="AV1016" s="228">
        <f>IF($AL$821="kw",SUMPRODUCT($U$835:$U$997,$W$835:$W$997,AV835:AV997),SUMPRODUCT($E$835:$E$997,AV835:AV997))</f>
        <v>0</v>
      </c>
      <c r="AW1016" s="228">
        <f>IF($AL$821="kw",SUMPRODUCT($U$835:$U$997,$W$835:$W$997,AW835:AW997),SUMPRODUCT($E$835:$E$997,AW835:AW997))</f>
        <v>0</v>
      </c>
      <c r="AX1016" s="271"/>
      <c r="AY1016" s="1061">
        <f ca="1">OFFSET($E$999,0,ROW()-ROW($AY$1016))</f>
        <v>27878322.797991887</v>
      </c>
      <c r="AZ1016" s="1056">
        <f t="shared" ref="AZ1016" si="1672">SUM(AJ1016:AU1016)</f>
        <v>27878322.797991898</v>
      </c>
      <c r="BA1016" s="1060">
        <f t="shared" ref="BA1016" ca="1" si="1673">AY1016-AZ1016</f>
        <v>0</v>
      </c>
    </row>
    <row r="1017" spans="2:53">
      <c r="B1017" s="260" t="s">
        <v>534</v>
      </c>
      <c r="C1017" s="282"/>
      <c r="D1017" s="282"/>
      <c r="E1017" s="269"/>
      <c r="F1017" s="269"/>
      <c r="G1017" s="269"/>
      <c r="H1017" s="269"/>
      <c r="I1017" s="269"/>
      <c r="J1017" s="269"/>
      <c r="K1017" s="269"/>
      <c r="L1017" s="269"/>
      <c r="M1017" s="269"/>
      <c r="N1017" s="269"/>
      <c r="O1017" s="269"/>
      <c r="P1017" s="269"/>
      <c r="Q1017" s="269"/>
      <c r="R1017" s="269"/>
      <c r="S1017" s="269"/>
      <c r="T1017" s="269"/>
      <c r="U1017" s="269"/>
      <c r="V1017" s="237"/>
      <c r="W1017" s="269"/>
      <c r="X1017" s="269"/>
      <c r="Y1017" s="269"/>
      <c r="Z1017" s="282"/>
      <c r="AA1017" s="277"/>
      <c r="AB1017" s="282"/>
      <c r="AC1017" s="282"/>
      <c r="AD1017" s="269"/>
      <c r="AE1017" s="269"/>
      <c r="AF1017" s="269"/>
      <c r="AG1017" s="269"/>
      <c r="AH1017" s="269"/>
      <c r="AI1017" s="269"/>
      <c r="AJ1017" s="792">
        <f>SUMPRODUCT($F$835:$F$997,AJ835:AJ997)</f>
        <v>275695.49084384873</v>
      </c>
      <c r="AK1017" s="792">
        <f>SUMPRODUCT($F$835:$F$997,AK835:AK997)</f>
        <v>2076448.7745083962</v>
      </c>
      <c r="AL1017" s="792">
        <f t="shared" ref="AL1017:AW1017" si="1674">IF(AL832="kw",SUMPRODUCT($U$835:$U$997,$X$835:$X$997,AL835:AL997),SUMPRODUCT($F$835:$F$997,AL835:AL997))</f>
        <v>9646584.7597553395</v>
      </c>
      <c r="AM1017" s="792">
        <f t="shared" si="1674"/>
        <v>189392.4907670558</v>
      </c>
      <c r="AN1017" s="792">
        <f t="shared" si="1674"/>
        <v>1518904.7872922427</v>
      </c>
      <c r="AO1017" s="792">
        <f t="shared" si="1674"/>
        <v>0</v>
      </c>
      <c r="AP1017" s="792">
        <f t="shared" si="1674"/>
        <v>0</v>
      </c>
      <c r="AQ1017" s="792">
        <f t="shared" si="1674"/>
        <v>3933123</v>
      </c>
      <c r="AR1017" s="792">
        <f t="shared" si="1674"/>
        <v>45093.175041144248</v>
      </c>
      <c r="AS1017" s="792">
        <f t="shared" si="1674"/>
        <v>322901.83838964254</v>
      </c>
      <c r="AT1017" s="792">
        <f t="shared" si="1674"/>
        <v>9533208.7600501478</v>
      </c>
      <c r="AU1017" s="228">
        <f t="shared" si="1674"/>
        <v>321651.90258580621</v>
      </c>
      <c r="AV1017" s="228">
        <f t="shared" si="1674"/>
        <v>0</v>
      </c>
      <c r="AW1017" s="228">
        <f t="shared" si="1674"/>
        <v>0</v>
      </c>
      <c r="AX1017" s="271"/>
      <c r="AY1017" s="1061">
        <f t="shared" ref="AY1017:AY1027" ca="1" si="1675">OFFSET($E$999,0,ROW()-ROW($AY$1016))</f>
        <v>27863004.979233611</v>
      </c>
      <c r="AZ1017" s="1056">
        <f t="shared" ref="AZ1017:AZ1026" si="1676">SUM(AJ1017:AU1017)</f>
        <v>27863004.979233619</v>
      </c>
      <c r="BA1017" s="1060">
        <f t="shared" ref="BA1017:BA1026" ca="1" si="1677">AY1017-AZ1017</f>
        <v>0</v>
      </c>
    </row>
    <row r="1018" spans="2:53">
      <c r="B1018" s="260" t="s">
        <v>535</v>
      </c>
      <c r="C1018" s="282"/>
      <c r="D1018" s="282"/>
      <c r="E1018" s="269"/>
      <c r="F1018" s="269"/>
      <c r="G1018" s="269"/>
      <c r="H1018" s="269"/>
      <c r="I1018" s="269"/>
      <c r="J1018" s="269"/>
      <c r="K1018" s="269"/>
      <c r="L1018" s="269"/>
      <c r="M1018" s="269"/>
      <c r="N1018" s="269"/>
      <c r="O1018" s="269"/>
      <c r="P1018" s="269"/>
      <c r="Q1018" s="269"/>
      <c r="R1018" s="269"/>
      <c r="S1018" s="269"/>
      <c r="T1018" s="269"/>
      <c r="U1018" s="269"/>
      <c r="V1018" s="237"/>
      <c r="W1018" s="269"/>
      <c r="X1018" s="269"/>
      <c r="Y1018" s="269"/>
      <c r="Z1018" s="282"/>
      <c r="AA1018" s="277"/>
      <c r="AB1018" s="282"/>
      <c r="AC1018" s="282"/>
      <c r="AD1018" s="269"/>
      <c r="AE1018" s="269"/>
      <c r="AF1018" s="269"/>
      <c r="AG1018" s="269"/>
      <c r="AH1018" s="269"/>
      <c r="AI1018" s="269"/>
      <c r="AJ1018" s="792">
        <f>SUMPRODUCT($G$835:$G$997,AJ835:AJ997)</f>
        <v>275695.49084384873</v>
      </c>
      <c r="AK1018" s="792">
        <f>SUMPRODUCT($G$835:$G$997,AK835:AK997)</f>
        <v>2031317.9738300233</v>
      </c>
      <c r="AL1018" s="792">
        <f t="shared" ref="AL1018:AW1018" si="1678">IF(AL832="kw",SUMPRODUCT($U$835:$U$997,$Y$835:$Y$997,AL835:AL997),SUMPRODUCT($G$835:$G$997,AL835:AL997))</f>
        <v>9646584.7597553395</v>
      </c>
      <c r="AM1018" s="792">
        <f t="shared" si="1678"/>
        <v>189392.4907670558</v>
      </c>
      <c r="AN1018" s="792">
        <f t="shared" si="1678"/>
        <v>1518904.7872922427</v>
      </c>
      <c r="AO1018" s="792">
        <f t="shared" si="1678"/>
        <v>0</v>
      </c>
      <c r="AP1018" s="792">
        <f t="shared" si="1678"/>
        <v>0</v>
      </c>
      <c r="AQ1018" s="792">
        <f t="shared" si="1678"/>
        <v>3933123</v>
      </c>
      <c r="AR1018" s="792">
        <f t="shared" si="1678"/>
        <v>45093.175041144248</v>
      </c>
      <c r="AS1018" s="792">
        <f t="shared" si="1678"/>
        <v>322901.83838964254</v>
      </c>
      <c r="AT1018" s="792">
        <f t="shared" si="1678"/>
        <v>9533208.7600501478</v>
      </c>
      <c r="AU1018" s="228">
        <f t="shared" si="1678"/>
        <v>321651.90258580621</v>
      </c>
      <c r="AV1018" s="228">
        <f t="shared" si="1678"/>
        <v>0</v>
      </c>
      <c r="AW1018" s="228">
        <f t="shared" si="1678"/>
        <v>0</v>
      </c>
      <c r="AX1018" s="271"/>
      <c r="AY1018" s="1061">
        <f t="shared" ca="1" si="1675"/>
        <v>27817874.178555239</v>
      </c>
      <c r="AZ1018" s="1056">
        <f t="shared" si="1676"/>
        <v>27817874.178555246</v>
      </c>
      <c r="BA1018" s="1060">
        <f t="shared" ca="1" si="1677"/>
        <v>0</v>
      </c>
    </row>
    <row r="1019" spans="2:53">
      <c r="B1019" s="260" t="s">
        <v>536</v>
      </c>
      <c r="C1019" s="282"/>
      <c r="D1019" s="282"/>
      <c r="E1019" s="269"/>
      <c r="F1019" s="269"/>
      <c r="G1019" s="269"/>
      <c r="H1019" s="269"/>
      <c r="I1019" s="269"/>
      <c r="J1019" s="269"/>
      <c r="K1019" s="269"/>
      <c r="L1019" s="269"/>
      <c r="M1019" s="269"/>
      <c r="N1019" s="269"/>
      <c r="O1019" s="269"/>
      <c r="P1019" s="269"/>
      <c r="Q1019" s="269"/>
      <c r="R1019" s="269"/>
      <c r="S1019" s="269"/>
      <c r="T1019" s="269"/>
      <c r="U1019" s="269"/>
      <c r="V1019" s="237"/>
      <c r="W1019" s="269"/>
      <c r="X1019" s="269"/>
      <c r="Y1019" s="269"/>
      <c r="Z1019" s="282"/>
      <c r="AA1019" s="277"/>
      <c r="AB1019" s="282"/>
      <c r="AC1019" s="282"/>
      <c r="AD1019" s="269"/>
      <c r="AE1019" s="269"/>
      <c r="AF1019" s="269"/>
      <c r="AG1019" s="269"/>
      <c r="AH1019" s="269"/>
      <c r="AI1019" s="269"/>
      <c r="AJ1019" s="792">
        <f>SUMPRODUCT($H$835:$H$997,AJ835:AJ997)</f>
        <v>275695.49084384873</v>
      </c>
      <c r="AK1019" s="792">
        <f>SUMPRODUCT($H$835:$H$997,AK835:AK997)</f>
        <v>1952107.1612779046</v>
      </c>
      <c r="AL1019" s="792">
        <f t="shared" ref="AL1019:AW1019" si="1679">IF(AL832="kw",SUMPRODUCT($U$835:$U$997,$Z$835:$Z$997,AL835:AL997),SUMPRODUCT($H$835:$H$997,AL835:AL997))</f>
        <v>9645306.8737104479</v>
      </c>
      <c r="AM1019" s="792">
        <f t="shared" si="1679"/>
        <v>189392.4907670558</v>
      </c>
      <c r="AN1019" s="792">
        <f t="shared" si="1679"/>
        <v>1518904.7872922427</v>
      </c>
      <c r="AO1019" s="792">
        <f t="shared" si="1679"/>
        <v>0</v>
      </c>
      <c r="AP1019" s="792">
        <f t="shared" si="1679"/>
        <v>0</v>
      </c>
      <c r="AQ1019" s="792">
        <f t="shared" si="1679"/>
        <v>3933123</v>
      </c>
      <c r="AR1019" s="792">
        <f t="shared" si="1679"/>
        <v>45093.175041144248</v>
      </c>
      <c r="AS1019" s="792">
        <f t="shared" si="1679"/>
        <v>321670.39941040275</v>
      </c>
      <c r="AT1019" s="792">
        <f t="shared" si="1679"/>
        <v>9533208.7600501478</v>
      </c>
      <c r="AU1019" s="228">
        <f t="shared" si="1679"/>
        <v>321651.90258580621</v>
      </c>
      <c r="AV1019" s="228">
        <f t="shared" si="1679"/>
        <v>0</v>
      </c>
      <c r="AW1019" s="228">
        <f t="shared" si="1679"/>
        <v>0</v>
      </c>
      <c r="AX1019" s="271"/>
      <c r="AY1019" s="1061">
        <f t="shared" ca="1" si="1675"/>
        <v>27736154.040978987</v>
      </c>
      <c r="AZ1019" s="1056">
        <f t="shared" si="1676"/>
        <v>27736154.040979002</v>
      </c>
      <c r="BA1019" s="1060">
        <f t="shared" ca="1" si="1677"/>
        <v>0</v>
      </c>
    </row>
    <row r="1020" spans="2:53">
      <c r="B1020" s="260" t="s">
        <v>537</v>
      </c>
      <c r="C1020" s="282"/>
      <c r="D1020" s="282"/>
      <c r="E1020" s="269"/>
      <c r="F1020" s="269"/>
      <c r="G1020" s="269"/>
      <c r="H1020" s="269"/>
      <c r="I1020" s="269"/>
      <c r="J1020" s="269"/>
      <c r="K1020" s="269"/>
      <c r="L1020" s="269"/>
      <c r="M1020" s="269"/>
      <c r="N1020" s="269"/>
      <c r="O1020" s="269"/>
      <c r="P1020" s="269"/>
      <c r="Q1020" s="269"/>
      <c r="R1020" s="269"/>
      <c r="S1020" s="269"/>
      <c r="T1020" s="269"/>
      <c r="U1020" s="269"/>
      <c r="V1020" s="237"/>
      <c r="W1020" s="269"/>
      <c r="X1020" s="269"/>
      <c r="Y1020" s="269"/>
      <c r="Z1020" s="282"/>
      <c r="AA1020" s="277"/>
      <c r="AB1020" s="282"/>
      <c r="AC1020" s="282"/>
      <c r="AD1020" s="269"/>
      <c r="AE1020" s="269"/>
      <c r="AF1020" s="269"/>
      <c r="AG1020" s="269"/>
      <c r="AH1020" s="269"/>
      <c r="AI1020" s="269"/>
      <c r="AJ1020" s="792">
        <f>SUMPRODUCT($I$835:$I$997,AJ835:AJ997)</f>
        <v>275695.49084384873</v>
      </c>
      <c r="AK1020" s="792">
        <f>SUMPRODUCT($I$835:$I$997,AK835:AK997)</f>
        <v>1798940.6702315805</v>
      </c>
      <c r="AL1020" s="792">
        <f t="shared" ref="AL1020:AW1020" si="1680">IF(AL832="kw",SUMPRODUCT($U$835:$U$997,$AA$835:$AA$997,AL835:AL997),SUMPRODUCT($I$835:$I$997,AL835:AL997))</f>
        <v>8967935.1477518752</v>
      </c>
      <c r="AM1020" s="792">
        <f t="shared" si="1680"/>
        <v>176110.78951655584</v>
      </c>
      <c r="AN1020" s="792">
        <f t="shared" si="1680"/>
        <v>1412387.1554100874</v>
      </c>
      <c r="AO1020" s="792">
        <f t="shared" si="1680"/>
        <v>0</v>
      </c>
      <c r="AP1020" s="792">
        <f t="shared" si="1680"/>
        <v>0</v>
      </c>
      <c r="AQ1020" s="792">
        <f t="shared" si="1680"/>
        <v>3933123</v>
      </c>
      <c r="AR1020" s="792">
        <f t="shared" si="1680"/>
        <v>45093.175041144248</v>
      </c>
      <c r="AS1020" s="792">
        <f t="shared" si="1680"/>
        <v>297393.3480774042</v>
      </c>
      <c r="AT1020" s="792">
        <f t="shared" si="1680"/>
        <v>9313569.6049357019</v>
      </c>
      <c r="AU1020" s="228">
        <f t="shared" si="1680"/>
        <v>321651.90258580621</v>
      </c>
      <c r="AV1020" s="228">
        <f t="shared" si="1680"/>
        <v>0</v>
      </c>
      <c r="AW1020" s="228">
        <f t="shared" si="1680"/>
        <v>0</v>
      </c>
      <c r="AX1020" s="271"/>
      <c r="AY1020" s="1061">
        <f t="shared" ca="1" si="1675"/>
        <v>26541900.284394</v>
      </c>
      <c r="AZ1020" s="1056">
        <f t="shared" si="1676"/>
        <v>26541900.284394003</v>
      </c>
      <c r="BA1020" s="1060">
        <f t="shared" ca="1" si="1677"/>
        <v>0</v>
      </c>
    </row>
    <row r="1021" spans="2:53">
      <c r="B1021" s="260" t="s">
        <v>538</v>
      </c>
      <c r="C1021" s="282"/>
      <c r="D1021" s="282"/>
      <c r="E1021" s="269"/>
      <c r="F1021" s="269"/>
      <c r="G1021" s="269"/>
      <c r="H1021" s="269"/>
      <c r="I1021" s="269"/>
      <c r="J1021" s="269"/>
      <c r="K1021" s="269"/>
      <c r="L1021" s="269"/>
      <c r="M1021" s="269"/>
      <c r="N1021" s="269"/>
      <c r="O1021" s="269"/>
      <c r="P1021" s="269"/>
      <c r="Q1021" s="269"/>
      <c r="R1021" s="269"/>
      <c r="S1021" s="269"/>
      <c r="T1021" s="269"/>
      <c r="U1021" s="269"/>
      <c r="V1021" s="237"/>
      <c r="W1021" s="269"/>
      <c r="X1021" s="269"/>
      <c r="Y1021" s="269"/>
      <c r="Z1021" s="282"/>
      <c r="AA1021" s="277"/>
      <c r="AB1021" s="282"/>
      <c r="AC1021" s="282"/>
      <c r="AD1021" s="269"/>
      <c r="AE1021" s="269"/>
      <c r="AF1021" s="269"/>
      <c r="AG1021" s="269"/>
      <c r="AH1021" s="269"/>
      <c r="AI1021" s="269"/>
      <c r="AJ1021" s="792">
        <f>SUMPRODUCT($J$835:$J$997,AJ835:AJ997)</f>
        <v>275695.49084384873</v>
      </c>
      <c r="AK1021" s="792">
        <f>SUMPRODUCT($J$835:$J$997,AK835:AK997)</f>
        <v>1752660.0125202443</v>
      </c>
      <c r="AL1021" s="792">
        <f t="shared" ref="AL1021:AW1021" si="1681">IF(AL832="kw",SUMPRODUCT($U$835:$U$997,$AB$835:$AB$997,AL835:AL997),SUMPRODUCT($J$835:$J$997,AL835:AL997))</f>
        <v>8966683.4764072951</v>
      </c>
      <c r="AM1021" s="792">
        <f t="shared" si="1681"/>
        <v>176110.78951655584</v>
      </c>
      <c r="AN1021" s="792">
        <f t="shared" si="1681"/>
        <v>1412387.1554100874</v>
      </c>
      <c r="AO1021" s="792">
        <f t="shared" si="1681"/>
        <v>0</v>
      </c>
      <c r="AP1021" s="792">
        <f t="shared" si="1681"/>
        <v>0</v>
      </c>
      <c r="AQ1021" s="792">
        <f t="shared" si="1681"/>
        <v>3933123</v>
      </c>
      <c r="AR1021" s="792">
        <f t="shared" si="1681"/>
        <v>45093.175041144248</v>
      </c>
      <c r="AS1021" s="792">
        <f t="shared" si="1681"/>
        <v>294554.78608596447</v>
      </c>
      <c r="AT1021" s="792">
        <f t="shared" si="1681"/>
        <v>9313569.6049357019</v>
      </c>
      <c r="AU1021" s="228">
        <f t="shared" si="1681"/>
        <v>321651.90258580621</v>
      </c>
      <c r="AV1021" s="228">
        <f t="shared" si="1681"/>
        <v>0</v>
      </c>
      <c r="AW1021" s="228">
        <f t="shared" si="1681"/>
        <v>0</v>
      </c>
      <c r="AX1021" s="271"/>
      <c r="AY1021" s="1061">
        <f t="shared" ca="1" si="1675"/>
        <v>26491529.393346641</v>
      </c>
      <c r="AZ1021" s="1056">
        <f t="shared" si="1676"/>
        <v>26491529.393346645</v>
      </c>
      <c r="BA1021" s="1060">
        <f t="shared" ca="1" si="1677"/>
        <v>0</v>
      </c>
    </row>
    <row r="1022" spans="2:53">
      <c r="B1022" s="260" t="s">
        <v>539</v>
      </c>
      <c r="C1022" s="282"/>
      <c r="D1022" s="282"/>
      <c r="E1022" s="269"/>
      <c r="F1022" s="269"/>
      <c r="G1022" s="269"/>
      <c r="H1022" s="269"/>
      <c r="I1022" s="269"/>
      <c r="J1022" s="269"/>
      <c r="K1022" s="269"/>
      <c r="L1022" s="269"/>
      <c r="M1022" s="269"/>
      <c r="N1022" s="269"/>
      <c r="O1022" s="269"/>
      <c r="P1022" s="269"/>
      <c r="Q1022" s="269"/>
      <c r="R1022" s="269"/>
      <c r="S1022" s="269"/>
      <c r="T1022" s="269"/>
      <c r="U1022" s="269"/>
      <c r="V1022" s="237"/>
      <c r="W1022" s="269"/>
      <c r="X1022" s="269"/>
      <c r="Y1022" s="269"/>
      <c r="Z1022" s="282"/>
      <c r="AA1022" s="277"/>
      <c r="AB1022" s="282"/>
      <c r="AC1022" s="282"/>
      <c r="AD1022" s="269"/>
      <c r="AE1022" s="269"/>
      <c r="AF1022" s="269"/>
      <c r="AG1022" s="269"/>
      <c r="AH1022" s="269"/>
      <c r="AI1022" s="269"/>
      <c r="AJ1022" s="792">
        <f>SUMPRODUCT($K$835:$K$997,AJ835:AJ997)</f>
        <v>275695.49084384873</v>
      </c>
      <c r="AK1022" s="792">
        <f>SUMPRODUCT($K$835:$K$997,AK835:AK997)</f>
        <v>1727505.3773082048</v>
      </c>
      <c r="AL1022" s="792">
        <f t="shared" ref="AL1022:AW1022" si="1682">IF(AL832="kw",SUMPRODUCT($U$835:$U$997,$AC$835:$AC$997,AL835:AL997),SUMPRODUCT($K$835:$K$997,AL835:AL997))</f>
        <v>8966006.5008600894</v>
      </c>
      <c r="AM1022" s="792">
        <f t="shared" si="1682"/>
        <v>176110.78951655584</v>
      </c>
      <c r="AN1022" s="792">
        <f t="shared" si="1682"/>
        <v>1412387.1554100874</v>
      </c>
      <c r="AO1022" s="792">
        <f t="shared" si="1682"/>
        <v>0</v>
      </c>
      <c r="AP1022" s="792">
        <f t="shared" si="1682"/>
        <v>0</v>
      </c>
      <c r="AQ1022" s="792">
        <f t="shared" si="1682"/>
        <v>3933123</v>
      </c>
      <c r="AR1022" s="792">
        <f t="shared" si="1682"/>
        <v>45093.175041144248</v>
      </c>
      <c r="AS1022" s="792">
        <f t="shared" si="1682"/>
        <v>293323.03643148555</v>
      </c>
      <c r="AT1022" s="792">
        <f t="shared" si="1682"/>
        <v>9313569.6049357019</v>
      </c>
      <c r="AU1022" s="228">
        <f t="shared" si="1682"/>
        <v>321651.90258580621</v>
      </c>
      <c r="AV1022" s="228">
        <f t="shared" si="1682"/>
        <v>0</v>
      </c>
      <c r="AW1022" s="228">
        <f t="shared" si="1682"/>
        <v>0</v>
      </c>
      <c r="AX1022" s="271"/>
      <c r="AY1022" s="1061">
        <f t="shared" ca="1" si="1675"/>
        <v>26464466.032932922</v>
      </c>
      <c r="AZ1022" s="1056">
        <f t="shared" si="1676"/>
        <v>26464466.032932922</v>
      </c>
      <c r="BA1022" s="1060">
        <f t="shared" ca="1" si="1677"/>
        <v>0</v>
      </c>
    </row>
    <row r="1023" spans="2:53">
      <c r="B1023" s="340" t="s">
        <v>540</v>
      </c>
      <c r="C1023" s="241"/>
      <c r="D1023" s="217"/>
      <c r="E1023" s="217"/>
      <c r="F1023" s="217"/>
      <c r="G1023" s="217"/>
      <c r="H1023" s="217"/>
      <c r="I1023" s="217"/>
      <c r="J1023" s="217"/>
      <c r="K1023" s="217"/>
      <c r="L1023" s="217"/>
      <c r="M1023" s="217"/>
      <c r="N1023" s="217"/>
      <c r="O1023" s="217"/>
      <c r="P1023" s="217"/>
      <c r="Q1023" s="217"/>
      <c r="R1023" s="217"/>
      <c r="S1023" s="217"/>
      <c r="T1023" s="217"/>
      <c r="U1023" s="217"/>
      <c r="V1023" s="288"/>
      <c r="W1023" s="217"/>
      <c r="X1023" s="217"/>
      <c r="Y1023" s="217"/>
      <c r="Z1023" s="241"/>
      <c r="AA1023" s="220"/>
      <c r="AB1023" s="220"/>
      <c r="AC1023" s="217"/>
      <c r="AD1023" s="217"/>
      <c r="AE1023" s="220"/>
      <c r="AF1023" s="220"/>
      <c r="AG1023" s="220"/>
      <c r="AH1023" s="220"/>
      <c r="AI1023" s="220"/>
      <c r="AJ1023" s="792">
        <f>SUMPRODUCT($L$835:$L$997,AJ835:AJ997)</f>
        <v>275695.49084384873</v>
      </c>
      <c r="AK1023" s="792">
        <f>SUMPRODUCT($L$835:$L$997,AK835:AK997)</f>
        <v>1688842.3791830689</v>
      </c>
      <c r="AL1023" s="792">
        <f>IF(AL$832="kw",SUMPRODUCT($U$835:$U$997,$AD$835:$AD$997,AL$835:AL$997),SUMPRODUCT($L$835:$L$997,AL$835:AL$997))</f>
        <v>8896141.8200872801</v>
      </c>
      <c r="AM1023" s="792">
        <f t="shared" ref="AM1023:AW1023" si="1683">IF(AM832="kw",SUMPRODUCT($U$835:$U$997,$AD$835:$AD$997,AM835:AM997),SUMPRODUCT($L$835:$L$997,AM835:AM997))</f>
        <v>174752.54678259275</v>
      </c>
      <c r="AN1023" s="792">
        <f t="shared" si="1683"/>
        <v>1401494.213548634</v>
      </c>
      <c r="AO1023" s="792">
        <f t="shared" si="1683"/>
        <v>0</v>
      </c>
      <c r="AP1023" s="792">
        <f t="shared" si="1683"/>
        <v>0</v>
      </c>
      <c r="AQ1023" s="792">
        <f t="shared" si="1683"/>
        <v>3933123</v>
      </c>
      <c r="AR1023" s="792">
        <f t="shared" si="1683"/>
        <v>45092.719759412983</v>
      </c>
      <c r="AS1023" s="792">
        <f t="shared" si="1683"/>
        <v>290273.62303600379</v>
      </c>
      <c r="AT1023" s="792">
        <f t="shared" si="1683"/>
        <v>8681978.7257603519</v>
      </c>
      <c r="AU1023" s="228">
        <f t="shared" si="1683"/>
        <v>321651.90258580621</v>
      </c>
      <c r="AV1023" s="228">
        <f t="shared" si="1683"/>
        <v>0</v>
      </c>
      <c r="AW1023" s="228">
        <f t="shared" si="1683"/>
        <v>0</v>
      </c>
      <c r="AX1023" s="271"/>
      <c r="AY1023" s="1061">
        <f t="shared" ca="1" si="1675"/>
        <v>25709046.421586994</v>
      </c>
      <c r="AZ1023" s="1056">
        <f t="shared" si="1676"/>
        <v>25709046.421586998</v>
      </c>
      <c r="BA1023" s="1060">
        <f t="shared" ca="1" si="1677"/>
        <v>0</v>
      </c>
    </row>
    <row r="1024" spans="2:53">
      <c r="B1024" s="1107" t="s">
        <v>541</v>
      </c>
      <c r="C1024" s="290"/>
      <c r="D1024" s="306"/>
      <c r="E1024" s="306"/>
      <c r="F1024" s="306"/>
      <c r="G1024" s="306"/>
      <c r="H1024" s="306"/>
      <c r="I1024" s="306"/>
      <c r="J1024" s="306"/>
      <c r="K1024" s="306"/>
      <c r="L1024" s="306"/>
      <c r="M1024" s="306"/>
      <c r="N1024" s="306"/>
      <c r="O1024" s="306"/>
      <c r="P1024" s="306"/>
      <c r="Q1024" s="306"/>
      <c r="R1024" s="306"/>
      <c r="S1024" s="306"/>
      <c r="T1024" s="306"/>
      <c r="U1024" s="306"/>
      <c r="V1024" s="305"/>
      <c r="W1024" s="306"/>
      <c r="X1024" s="306"/>
      <c r="Y1024" s="306"/>
      <c r="Z1024" s="290"/>
      <c r="AA1024" s="307"/>
      <c r="AB1024" s="307"/>
      <c r="AC1024" s="306"/>
      <c r="AD1024" s="306"/>
      <c r="AE1024" s="307"/>
      <c r="AF1024" s="307"/>
      <c r="AG1024" s="307"/>
      <c r="AH1024" s="307"/>
      <c r="AI1024" s="307"/>
      <c r="AJ1024" s="1111">
        <f t="shared" ref="AJ1024:AW1024" si="1684">IF(AJ$832="kw",SUMPRODUCT($U$835:$U$997,$AE$835:$AE$997,AJ$835:AJ$997),SUMPRODUCT($M$835:$M$997,AJ$835:AJ$997))</f>
        <v>275695.49084384873</v>
      </c>
      <c r="AK1024" s="1111">
        <f t="shared" si="1684"/>
        <v>1657017.2878064804</v>
      </c>
      <c r="AL1024" s="1111">
        <f t="shared" si="1684"/>
        <v>8895356.7619245443</v>
      </c>
      <c r="AM1024" s="1111">
        <f t="shared" si="1684"/>
        <v>174752.54678259275</v>
      </c>
      <c r="AN1024" s="1111">
        <f t="shared" si="1684"/>
        <v>1401494.213548634</v>
      </c>
      <c r="AO1024" s="1111">
        <f t="shared" si="1684"/>
        <v>0</v>
      </c>
      <c r="AP1024" s="1111">
        <f t="shared" si="1684"/>
        <v>0</v>
      </c>
      <c r="AQ1024" s="1111">
        <f t="shared" si="1684"/>
        <v>3933123</v>
      </c>
      <c r="AR1024" s="1111">
        <f t="shared" si="1684"/>
        <v>45092.719759412983</v>
      </c>
      <c r="AS1024" s="1111">
        <f t="shared" si="1684"/>
        <v>288801.56608403084</v>
      </c>
      <c r="AT1024" s="1111">
        <f t="shared" si="1684"/>
        <v>8681978.7257603519</v>
      </c>
      <c r="AU1024" s="262">
        <f t="shared" si="1684"/>
        <v>321651.90258580621</v>
      </c>
      <c r="AV1024" s="262">
        <f t="shared" si="1684"/>
        <v>0</v>
      </c>
      <c r="AW1024" s="262">
        <f t="shared" si="1684"/>
        <v>0</v>
      </c>
      <c r="AX1024" s="1105"/>
      <c r="AY1024" s="1061">
        <f t="shared" ca="1" si="1675"/>
        <v>25674964.215095695</v>
      </c>
      <c r="AZ1024" s="1056">
        <f t="shared" si="1676"/>
        <v>25674964.215095699</v>
      </c>
      <c r="BA1024" s="1060">
        <f t="shared" ca="1" si="1677"/>
        <v>0</v>
      </c>
    </row>
    <row r="1025" spans="1:53">
      <c r="B1025" s="928"/>
      <c r="C1025" s="241"/>
      <c r="D1025" s="217"/>
      <c r="E1025" s="217"/>
      <c r="F1025" s="217"/>
      <c r="G1025" s="217"/>
      <c r="H1025" s="217"/>
      <c r="I1025" s="217"/>
      <c r="J1025" s="217"/>
      <c r="K1025" s="217"/>
      <c r="L1025" s="217"/>
      <c r="M1025" s="217"/>
      <c r="N1025" s="217"/>
      <c r="O1025" s="217"/>
      <c r="P1025" s="217"/>
      <c r="Q1025" s="217"/>
      <c r="R1025" s="217"/>
      <c r="S1025" s="217"/>
      <c r="T1025" s="217"/>
      <c r="U1025" s="217"/>
      <c r="V1025" s="288"/>
      <c r="W1025" s="217"/>
      <c r="X1025" s="217"/>
      <c r="Y1025" s="217"/>
      <c r="Z1025" s="241"/>
      <c r="AA1025" s="220"/>
      <c r="AB1025" s="220"/>
      <c r="AC1025" s="217"/>
      <c r="AD1025" s="217"/>
      <c r="AE1025" s="220"/>
      <c r="AF1025" s="220"/>
      <c r="AG1025" s="220"/>
      <c r="AH1025" s="220"/>
      <c r="AI1025" s="220"/>
      <c r="AJ1025" s="1111">
        <f>IF(AJ$832="kw",SUMPRODUCT($U$835:$U$997,$AE$835:$AE$997,AJ$835:AJ$997),SUMPRODUCT($N$835:$N$997,AJ$835:AJ$997))</f>
        <v>271724.32373890938</v>
      </c>
      <c r="AK1025" s="1111">
        <f t="shared" ref="AK1025:AU1025" si="1685">IF(AK$832="kw",SUMPRODUCT($U$835:$U$997,$AE$835:$AE$997,AK$835:AK$997),SUMPRODUCT($N$835:$N$997,AK$835:AK$997))</f>
        <v>1568839.4362074314</v>
      </c>
      <c r="AL1025" s="1111">
        <f t="shared" si="1685"/>
        <v>8658525.9588602372</v>
      </c>
      <c r="AM1025" s="1111">
        <f t="shared" si="1685"/>
        <v>170112.69790297616</v>
      </c>
      <c r="AN1025" s="1111">
        <f t="shared" si="1685"/>
        <v>1364283.1887238414</v>
      </c>
      <c r="AO1025" s="1111">
        <f t="shared" si="1685"/>
        <v>0</v>
      </c>
      <c r="AP1025" s="1111">
        <f t="shared" si="1685"/>
        <v>0</v>
      </c>
      <c r="AQ1025" s="1111">
        <f t="shared" si="1685"/>
        <v>3933123</v>
      </c>
      <c r="AR1025" s="1111">
        <f t="shared" si="1685"/>
        <v>44967.224670409545</v>
      </c>
      <c r="AS1025" s="1111">
        <f t="shared" si="1685"/>
        <v>286390.40711185988</v>
      </c>
      <c r="AT1025" s="1111">
        <f t="shared" si="1685"/>
        <v>7697735.6333089527</v>
      </c>
      <c r="AU1025" s="1111">
        <f t="shared" si="1685"/>
        <v>321651.90258580621</v>
      </c>
      <c r="AV1025" s="228"/>
      <c r="AW1025" s="228"/>
      <c r="AX1025" s="237"/>
      <c r="AY1025" s="1061">
        <f t="shared" ca="1" si="1675"/>
        <v>24317353.773110412</v>
      </c>
      <c r="AZ1025" s="1056">
        <f t="shared" si="1676"/>
        <v>24317353.77311042</v>
      </c>
      <c r="BA1025" s="1060">
        <f t="shared" ca="1" si="1677"/>
        <v>0</v>
      </c>
    </row>
    <row r="1026" spans="1:53">
      <c r="B1026" s="928"/>
      <c r="C1026" s="241"/>
      <c r="D1026" s="217"/>
      <c r="E1026" s="217"/>
      <c r="F1026" s="217"/>
      <c r="G1026" s="217"/>
      <c r="H1026" s="217"/>
      <c r="I1026" s="217"/>
      <c r="J1026" s="217"/>
      <c r="K1026" s="217"/>
      <c r="L1026" s="217"/>
      <c r="M1026" s="217"/>
      <c r="N1026" s="217"/>
      <c r="O1026" s="217"/>
      <c r="P1026" s="217"/>
      <c r="Q1026" s="217"/>
      <c r="R1026" s="217"/>
      <c r="S1026" s="217"/>
      <c r="T1026" s="217"/>
      <c r="U1026" s="217"/>
      <c r="V1026" s="288"/>
      <c r="W1026" s="217"/>
      <c r="X1026" s="217"/>
      <c r="Y1026" s="217"/>
      <c r="Z1026" s="241"/>
      <c r="AA1026" s="220"/>
      <c r="AB1026" s="220"/>
      <c r="AC1026" s="217"/>
      <c r="AD1026" s="217"/>
      <c r="AE1026" s="220"/>
      <c r="AF1026" s="220"/>
      <c r="AG1026" s="220"/>
      <c r="AH1026" s="220"/>
      <c r="AI1026" s="220"/>
      <c r="AJ1026" s="1111">
        <f>IF(AJ$832="kw",SUMPRODUCT($U$835:$U$997,$AE$835:$AE$997,AJ$835:AJ$997),SUMPRODUCT($O$835:$O$997,AJ$835:AJ$997))</f>
        <v>271724.32373890938</v>
      </c>
      <c r="AK1026" s="1111">
        <f t="shared" ref="AK1026:AU1026" si="1686">IF(AK$832="kw",SUMPRODUCT($U$835:$U$997,$AE$835:$AE$997,AK$835:AK$997),SUMPRODUCT($O$835:$O$997,AK$835:AK$997))</f>
        <v>1485512.7034818586</v>
      </c>
      <c r="AL1026" s="1111">
        <f t="shared" si="1686"/>
        <v>8290663.7221420379</v>
      </c>
      <c r="AM1026" s="1111">
        <f t="shared" si="1686"/>
        <v>162890.53555549341</v>
      </c>
      <c r="AN1026" s="1111">
        <f t="shared" si="1686"/>
        <v>1306362.3233306846</v>
      </c>
      <c r="AO1026" s="1111">
        <f t="shared" si="1686"/>
        <v>0</v>
      </c>
      <c r="AP1026" s="1111">
        <f t="shared" si="1686"/>
        <v>0</v>
      </c>
      <c r="AQ1026" s="1111">
        <f t="shared" si="1686"/>
        <v>3933123</v>
      </c>
      <c r="AR1026" s="1111">
        <f t="shared" si="1686"/>
        <v>44041.398922580382</v>
      </c>
      <c r="AS1026" s="1111">
        <f t="shared" si="1686"/>
        <v>285248.36493268982</v>
      </c>
      <c r="AT1026" s="1111">
        <f t="shared" si="1686"/>
        <v>7697735.6333089527</v>
      </c>
      <c r="AU1026" s="1111">
        <f t="shared" si="1686"/>
        <v>321651.90258580621</v>
      </c>
      <c r="AV1026" s="228"/>
      <c r="AW1026" s="228"/>
      <c r="AX1026" s="237"/>
      <c r="AY1026" s="1061">
        <f t="shared" ca="1" si="1675"/>
        <v>23798953.907999009</v>
      </c>
      <c r="AZ1026" s="1056">
        <f t="shared" si="1676"/>
        <v>23798953.907999009</v>
      </c>
      <c r="BA1026" s="1060">
        <f t="shared" ca="1" si="1677"/>
        <v>0</v>
      </c>
    </row>
    <row r="1027" spans="1:53">
      <c r="B1027" s="928"/>
      <c r="C1027" s="241"/>
      <c r="D1027" s="217"/>
      <c r="E1027" s="217"/>
      <c r="F1027" s="217"/>
      <c r="G1027" s="217"/>
      <c r="H1027" s="217"/>
      <c r="I1027" s="217"/>
      <c r="J1027" s="217"/>
      <c r="K1027" s="217"/>
      <c r="L1027" s="217"/>
      <c r="M1027" s="217"/>
      <c r="N1027" s="217"/>
      <c r="O1027" s="217"/>
      <c r="P1027" s="217"/>
      <c r="Q1027" s="217"/>
      <c r="R1027" s="217"/>
      <c r="S1027" s="217"/>
      <c r="T1027" s="217"/>
      <c r="U1027" s="217"/>
      <c r="V1027" s="288"/>
      <c r="W1027" s="217"/>
      <c r="X1027" s="217"/>
      <c r="Y1027" s="217"/>
      <c r="Z1027" s="241"/>
      <c r="AA1027" s="220"/>
      <c r="AB1027" s="220"/>
      <c r="AC1027" s="217"/>
      <c r="AD1027" s="217"/>
      <c r="AE1027" s="220"/>
      <c r="AF1027" s="220"/>
      <c r="AG1027" s="220"/>
      <c r="AH1027" s="220"/>
      <c r="AI1027" s="220"/>
      <c r="AJ1027" s="1111">
        <f>IF(AJ$832="kw",SUMPRODUCT($U$835:$U$997,$AE$835:$AE$997,AJ$835:AJ$997),SUMPRODUCT($P$835:$P$997,AJ$835:AJ$997))</f>
        <v>271724.32373890938</v>
      </c>
      <c r="AK1027" s="1111">
        <f t="shared" ref="AK1027:AU1027" si="1687">IF(AK$832="kw",SUMPRODUCT($U$835:$U$997,$AE$835:$AE$997,AK$835:AK$997),SUMPRODUCT($P$835:$P$997,AK$835:AK$997))</f>
        <v>841975.67444842099</v>
      </c>
      <c r="AL1027" s="1111">
        <f t="shared" si="1687"/>
        <v>3923496.9707179763</v>
      </c>
      <c r="AM1027" s="1111">
        <f t="shared" si="1687"/>
        <v>77087.637873689659</v>
      </c>
      <c r="AN1027" s="1111">
        <f t="shared" si="1687"/>
        <v>618233.49876850157</v>
      </c>
      <c r="AO1027" s="1111">
        <f t="shared" si="1687"/>
        <v>0</v>
      </c>
      <c r="AP1027" s="1111">
        <f t="shared" si="1687"/>
        <v>0</v>
      </c>
      <c r="AQ1027" s="1111">
        <f t="shared" si="1687"/>
        <v>0</v>
      </c>
      <c r="AR1027" s="1111">
        <f t="shared" si="1687"/>
        <v>44034.311013809631</v>
      </c>
      <c r="AS1027" s="1111">
        <f t="shared" si="1687"/>
        <v>181891.09146743271</v>
      </c>
      <c r="AT1027" s="1111">
        <f t="shared" si="1687"/>
        <v>6643396.6615126003</v>
      </c>
      <c r="AU1027" s="1111">
        <f t="shared" si="1687"/>
        <v>0</v>
      </c>
      <c r="AV1027" s="228"/>
      <c r="AW1027" s="228"/>
      <c r="AX1027" s="237"/>
      <c r="AY1027" s="1061">
        <f t="shared" ca="1" si="1675"/>
        <v>12601840.16954134</v>
      </c>
      <c r="AZ1027" s="1056">
        <f t="shared" ref="AZ1027" si="1688">SUM(AJ1027:AU1027)</f>
        <v>12601840.16954134</v>
      </c>
      <c r="BA1027" s="1060">
        <f t="shared" ref="BA1027" ca="1" si="1689">AY1027-AZ1027</f>
        <v>0</v>
      </c>
    </row>
    <row r="1028" spans="1:53" ht="18.75" customHeight="1">
      <c r="B1028" s="292" t="s">
        <v>436</v>
      </c>
      <c r="C1028" s="308"/>
      <c r="D1028" s="309"/>
      <c r="E1028" s="309"/>
      <c r="F1028" s="309"/>
      <c r="G1028" s="309"/>
      <c r="H1028" s="309"/>
      <c r="I1028" s="309"/>
      <c r="J1028" s="309"/>
      <c r="K1028" s="309"/>
      <c r="L1028" s="309"/>
      <c r="M1028" s="309"/>
      <c r="N1028" s="309"/>
      <c r="O1028" s="309"/>
      <c r="P1028" s="309"/>
      <c r="Q1028" s="309"/>
      <c r="R1028" s="309"/>
      <c r="S1028" s="309"/>
      <c r="T1028" s="309"/>
      <c r="U1028" s="309"/>
      <c r="V1028" s="309"/>
      <c r="W1028" s="309"/>
      <c r="X1028" s="309"/>
      <c r="Y1028" s="309"/>
      <c r="Z1028" s="295"/>
      <c r="AA1028" s="296"/>
      <c r="AB1028" s="309"/>
      <c r="AC1028" s="309"/>
      <c r="AD1028" s="309"/>
      <c r="AE1028" s="309"/>
      <c r="AF1028" s="309"/>
      <c r="AG1028" s="309"/>
      <c r="AH1028" s="309"/>
      <c r="AI1028" s="309"/>
      <c r="AJ1028" s="310"/>
      <c r="AK1028" s="310"/>
      <c r="AL1028" s="310"/>
      <c r="AM1028" s="310"/>
      <c r="AN1028" s="310"/>
      <c r="AO1028" s="310"/>
      <c r="AP1028" s="310"/>
      <c r="AQ1028" s="310"/>
      <c r="AR1028" s="310"/>
      <c r="AS1028" s="310"/>
      <c r="AT1028" s="310"/>
      <c r="AU1028" s="310"/>
      <c r="AV1028" s="310"/>
      <c r="AW1028" s="310"/>
      <c r="AX1028" s="310"/>
    </row>
    <row r="1029" spans="1:53" collapsed="1"/>
    <row r="1031" spans="1:53" ht="15.75">
      <c r="B1031" s="218" t="s">
        <v>542</v>
      </c>
      <c r="C1031" s="219"/>
      <c r="D1031" s="443" t="s">
        <v>279</v>
      </c>
      <c r="E1031" s="194"/>
      <c r="F1031" s="443"/>
      <c r="G1031" s="194"/>
      <c r="H1031" s="194"/>
      <c r="I1031" s="194"/>
      <c r="J1031" s="194"/>
      <c r="K1031" s="194"/>
      <c r="L1031" s="194"/>
      <c r="M1031" s="194"/>
      <c r="N1031" s="194"/>
      <c r="O1031" s="194"/>
      <c r="P1031" s="194"/>
      <c r="Q1031" s="194"/>
      <c r="R1031" s="194"/>
      <c r="S1031" s="194"/>
      <c r="T1031" s="194"/>
      <c r="U1031" s="194"/>
      <c r="V1031" s="219"/>
      <c r="W1031" s="194"/>
      <c r="X1031" s="194"/>
      <c r="Y1031" s="194"/>
      <c r="Z1031" s="194"/>
      <c r="AA1031" s="194"/>
      <c r="AB1031" s="194"/>
      <c r="AC1031" s="194"/>
      <c r="AD1031" s="194"/>
      <c r="AE1031" s="194"/>
      <c r="AF1031" s="194"/>
      <c r="AG1031" s="194"/>
      <c r="AH1031" s="194"/>
      <c r="AI1031" s="194"/>
      <c r="AJ1031" s="208"/>
      <c r="AK1031" s="206"/>
      <c r="AL1031" s="206"/>
      <c r="AM1031" s="206"/>
      <c r="AN1031" s="206"/>
      <c r="AO1031" s="206"/>
      <c r="AP1031" s="206"/>
      <c r="AQ1031" s="206"/>
      <c r="AR1031" s="206"/>
      <c r="AS1031" s="206"/>
      <c r="AT1031" s="206"/>
      <c r="AU1031" s="206"/>
      <c r="AV1031" s="206"/>
      <c r="AW1031" s="206"/>
    </row>
    <row r="1032" spans="1:53" ht="39.75" customHeight="1">
      <c r="B1032" s="1228" t="s">
        <v>300</v>
      </c>
      <c r="C1032" s="1234" t="s">
        <v>301</v>
      </c>
      <c r="D1032" s="221" t="s">
        <v>302</v>
      </c>
      <c r="E1032" s="1236" t="s">
        <v>303</v>
      </c>
      <c r="F1032" s="1237"/>
      <c r="G1032" s="1237"/>
      <c r="H1032" s="1237"/>
      <c r="I1032" s="1237"/>
      <c r="J1032" s="1237"/>
      <c r="K1032" s="1237"/>
      <c r="L1032" s="1237"/>
      <c r="M1032" s="1237"/>
      <c r="N1032" s="1237"/>
      <c r="O1032" s="1237"/>
      <c r="P1032" s="1238"/>
      <c r="Q1032" s="897"/>
      <c r="R1032" s="897"/>
      <c r="S1032" s="897"/>
      <c r="T1032" s="897"/>
      <c r="U1032" s="1234" t="s">
        <v>304</v>
      </c>
      <c r="V1032" s="221" t="s">
        <v>305</v>
      </c>
      <c r="W1032" s="1230" t="s">
        <v>306</v>
      </c>
      <c r="X1032" s="1231"/>
      <c r="Y1032" s="1231"/>
      <c r="Z1032" s="1231"/>
      <c r="AA1032" s="1231"/>
      <c r="AB1032" s="1231"/>
      <c r="AC1032" s="1231"/>
      <c r="AD1032" s="1231"/>
      <c r="AE1032" s="1231"/>
      <c r="AF1032" s="1231"/>
      <c r="AG1032" s="1231"/>
      <c r="AH1032" s="1232"/>
      <c r="AI1032" s="642"/>
      <c r="AJ1032" s="1230" t="s">
        <v>307</v>
      </c>
      <c r="AK1032" s="1231"/>
      <c r="AL1032" s="1231"/>
      <c r="AM1032" s="1231"/>
      <c r="AN1032" s="1231"/>
      <c r="AO1032" s="1231"/>
      <c r="AP1032" s="1231"/>
      <c r="AQ1032" s="1231"/>
      <c r="AR1032" s="1231"/>
      <c r="AS1032" s="1231"/>
      <c r="AT1032" s="1231"/>
      <c r="AU1032" s="1231"/>
      <c r="AV1032" s="1231"/>
      <c r="AW1032" s="1231"/>
      <c r="AX1032" s="1233"/>
    </row>
    <row r="1033" spans="1:53" ht="65.25" customHeight="1">
      <c r="B1033" s="1229"/>
      <c r="C1033" s="1239"/>
      <c r="D1033" s="222">
        <v>2020</v>
      </c>
      <c r="E1033" s="222">
        <v>2021</v>
      </c>
      <c r="F1033" s="222">
        <v>2022</v>
      </c>
      <c r="G1033" s="222">
        <v>2023</v>
      </c>
      <c r="H1033" s="222">
        <v>2024</v>
      </c>
      <c r="I1033" s="222">
        <v>2025</v>
      </c>
      <c r="J1033" s="222">
        <v>2026</v>
      </c>
      <c r="K1033" s="222">
        <v>2027</v>
      </c>
      <c r="L1033" s="222">
        <v>2028</v>
      </c>
      <c r="M1033" s="222">
        <v>2029</v>
      </c>
      <c r="N1033" s="222">
        <v>2030</v>
      </c>
      <c r="O1033" s="222">
        <v>2031</v>
      </c>
      <c r="P1033" s="222">
        <v>2032</v>
      </c>
      <c r="Q1033" s="336"/>
      <c r="R1033" s="336"/>
      <c r="S1033" s="336"/>
      <c r="T1033" s="336"/>
      <c r="U1033" s="1235"/>
      <c r="V1033" s="222">
        <v>2020</v>
      </c>
      <c r="W1033" s="222">
        <v>2021</v>
      </c>
      <c r="X1033" s="222">
        <v>2022</v>
      </c>
      <c r="Y1033" s="222">
        <v>2023</v>
      </c>
      <c r="Z1033" s="222">
        <v>2024</v>
      </c>
      <c r="AA1033" s="222">
        <v>2025</v>
      </c>
      <c r="AB1033" s="222">
        <v>2026</v>
      </c>
      <c r="AC1033" s="222">
        <v>2027</v>
      </c>
      <c r="AD1033" s="222">
        <v>2028</v>
      </c>
      <c r="AE1033" s="222">
        <v>2029</v>
      </c>
      <c r="AF1033" s="222">
        <v>2030</v>
      </c>
      <c r="AG1033" s="222">
        <v>2031</v>
      </c>
      <c r="AH1033" s="222">
        <v>2032</v>
      </c>
      <c r="AI1033" s="222"/>
      <c r="AJ1033" s="222" t="str">
        <f>'1.  LRAMVA Summary'!$D$53</f>
        <v>Residential - VRZ</v>
      </c>
      <c r="AK1033" s="222" t="str">
        <f>'1.  LRAMVA Summary'!$E$53</f>
        <v>GS&lt;50 kW - VRZ</v>
      </c>
      <c r="AL1033" s="222" t="str">
        <f>'1.  LRAMVA Summary'!$F$53</f>
        <v>GS 50 to 2,999 kW - VRZ</v>
      </c>
      <c r="AM1033" s="222" t="str">
        <f>'1.  LRAMVA Summary'!$G$53</f>
        <v>GS 3,000 to 4,999 kW - VRZ</v>
      </c>
      <c r="AN1033" s="222" t="str">
        <f>'1.  LRAMVA Summary'!$H$53</f>
        <v>Large Use - VRZ</v>
      </c>
      <c r="AO1033" s="222" t="str">
        <f>'1.  LRAMVA Summary'!$I$53</f>
        <v>Unmetered Scattered Load - VRZ</v>
      </c>
      <c r="AP1033" s="222" t="str">
        <f>'1.  LRAMVA Summary'!$J$53</f>
        <v>Sentinel Lighting - VRZ</v>
      </c>
      <c r="AQ1033" s="222" t="str">
        <f>'1.  LRAMVA Summary'!$K$53</f>
        <v>Street Lighting - VRZ</v>
      </c>
      <c r="AR1033" s="222" t="str">
        <f>'1.  LRAMVA Summary'!$L$53</f>
        <v>Residential - WRZ</v>
      </c>
      <c r="AS1033" s="222" t="str">
        <f>'1.  LRAMVA Summary'!$M$53</f>
        <v>GS&lt;50 kW - WRZ</v>
      </c>
      <c r="AT1033" s="222" t="str">
        <f>'1.  LRAMVA Summary'!$N$53</f>
        <v>GS&gt;50 kw - WRZ</v>
      </c>
      <c r="AU1033" s="222" t="str">
        <f>'1.  LRAMVA Summary'!$O$53</f>
        <v>Street Lighting - WRZ</v>
      </c>
      <c r="AV1033" s="222" t="str">
        <f>'1.  LRAMVA Summary'!$P$53</f>
        <v/>
      </c>
      <c r="AW1033" s="222" t="str">
        <f>'1.  LRAMVA Summary'!$Q$53</f>
        <v/>
      </c>
      <c r="AX1033" s="224" t="str">
        <f>'1.  LRAMVA Summary'!$R$53</f>
        <v>Total</v>
      </c>
    </row>
    <row r="1034" spans="1:53" ht="15" customHeight="1">
      <c r="A1034" s="402"/>
      <c r="B1034" s="909" t="s">
        <v>308</v>
      </c>
      <c r="C1034" s="226"/>
      <c r="D1034" s="226"/>
      <c r="E1034" s="226"/>
      <c r="F1034" s="226"/>
      <c r="G1034" s="226"/>
      <c r="H1034" s="226"/>
      <c r="I1034" s="226"/>
      <c r="J1034" s="226"/>
      <c r="K1034" s="226"/>
      <c r="L1034" s="226"/>
      <c r="M1034" s="226"/>
      <c r="N1034" s="226"/>
      <c r="O1034" s="226"/>
      <c r="P1034" s="226"/>
      <c r="Q1034" s="226"/>
      <c r="R1034" s="226"/>
      <c r="S1034" s="226"/>
      <c r="T1034" s="226"/>
      <c r="U1034" s="227"/>
      <c r="V1034" s="226"/>
      <c r="W1034" s="226"/>
      <c r="X1034" s="226"/>
      <c r="Y1034" s="226"/>
      <c r="Z1034" s="226"/>
      <c r="AA1034" s="226"/>
      <c r="AB1034" s="226"/>
      <c r="AC1034" s="226"/>
      <c r="AD1034" s="226"/>
      <c r="AE1034" s="226"/>
      <c r="AF1034" s="226"/>
      <c r="AG1034" s="226"/>
      <c r="AH1034" s="226"/>
      <c r="AI1034" s="226"/>
      <c r="AJ1034" s="228" t="str">
        <f>'1.  LRAMVA Summary'!$D$54</f>
        <v>kWh</v>
      </c>
      <c r="AK1034" s="228" t="str">
        <f>'1.  LRAMVA Summary'!$E$54</f>
        <v>kWh</v>
      </c>
      <c r="AL1034" s="228" t="str">
        <f>'1.  LRAMVA Summary'!$F$54</f>
        <v>kWh</v>
      </c>
      <c r="AM1034" s="228" t="str">
        <f>'1.  LRAMVA Summary'!$G$54</f>
        <v>kWh</v>
      </c>
      <c r="AN1034" s="228" t="str">
        <f>'1.  LRAMVA Summary'!$H$54</f>
        <v>kWh</v>
      </c>
      <c r="AO1034" s="228" t="str">
        <f>'1.  LRAMVA Summary'!$I$54</f>
        <v>kWh</v>
      </c>
      <c r="AP1034" s="228" t="str">
        <f>'1.  LRAMVA Summary'!$J$54</f>
        <v>kWh</v>
      </c>
      <c r="AQ1034" s="228" t="str">
        <f>'1.  LRAMVA Summary'!$K$54</f>
        <v>kWh</v>
      </c>
      <c r="AR1034" s="228" t="str">
        <f>'1.  LRAMVA Summary'!$L$54</f>
        <v>kWh</v>
      </c>
      <c r="AS1034" s="228" t="str">
        <f>'1.  LRAMVA Summary'!$M$54</f>
        <v>kWh</v>
      </c>
      <c r="AT1034" s="228" t="str">
        <f>'1.  LRAMVA Summary'!$N$54</f>
        <v>kWh</v>
      </c>
      <c r="AU1034" s="228" t="str">
        <f>'1.  LRAMVA Summary'!$O$54</f>
        <v>kWh</v>
      </c>
      <c r="AV1034" s="228">
        <f>'1.  LRAMVA Summary'!$P$54</f>
        <v>0</v>
      </c>
      <c r="AW1034" s="228">
        <f>'1.  LRAMVA Summary'!$Q$54</f>
        <v>0</v>
      </c>
      <c r="AX1034" s="229"/>
    </row>
    <row r="1035" spans="1:53" ht="15" hidden="1" customHeight="1">
      <c r="A1035" s="402"/>
      <c r="B1035" s="394" t="s">
        <v>309</v>
      </c>
      <c r="C1035" s="226"/>
      <c r="D1035" s="226"/>
      <c r="E1035" s="226"/>
      <c r="F1035" s="226"/>
      <c r="G1035" s="226"/>
      <c r="H1035" s="226"/>
      <c r="I1035" s="226"/>
      <c r="J1035" s="226"/>
      <c r="K1035" s="226"/>
      <c r="L1035" s="226"/>
      <c r="M1035" s="226"/>
      <c r="N1035" s="226"/>
      <c r="O1035" s="226"/>
      <c r="P1035" s="226"/>
      <c r="Q1035" s="226"/>
      <c r="R1035" s="226"/>
      <c r="S1035" s="226"/>
      <c r="T1035" s="226"/>
      <c r="U1035" s="227"/>
      <c r="V1035" s="226"/>
      <c r="W1035" s="226"/>
      <c r="X1035" s="226"/>
      <c r="Y1035" s="226"/>
      <c r="Z1035" s="226"/>
      <c r="AA1035" s="226"/>
      <c r="AB1035" s="226"/>
      <c r="AC1035" s="226"/>
      <c r="AD1035" s="226"/>
      <c r="AE1035" s="226"/>
      <c r="AF1035" s="226"/>
      <c r="AG1035" s="226"/>
      <c r="AH1035" s="226"/>
      <c r="AI1035" s="226"/>
      <c r="AJ1035" s="228"/>
      <c r="AK1035" s="228"/>
      <c r="AL1035" s="228"/>
      <c r="AM1035" s="228"/>
      <c r="AN1035" s="228"/>
      <c r="AO1035" s="228"/>
      <c r="AP1035" s="228"/>
      <c r="AQ1035" s="228"/>
      <c r="AR1035" s="228"/>
      <c r="AS1035" s="228"/>
      <c r="AT1035" s="228"/>
      <c r="AU1035" s="228"/>
      <c r="AV1035" s="228"/>
      <c r="AW1035" s="228"/>
      <c r="AX1035" s="229"/>
    </row>
    <row r="1036" spans="1:53" ht="15" hidden="1" customHeight="1" outlineLevel="1">
      <c r="A1036" s="402"/>
      <c r="B1036" s="383" t="s">
        <v>311</v>
      </c>
      <c r="C1036" s="226"/>
      <c r="D1036" s="226"/>
      <c r="E1036" s="226"/>
      <c r="F1036" s="226"/>
      <c r="G1036" s="226"/>
      <c r="H1036" s="226"/>
      <c r="I1036" s="226"/>
      <c r="J1036" s="226"/>
      <c r="K1036" s="226"/>
      <c r="L1036" s="226"/>
      <c r="M1036" s="226"/>
      <c r="N1036" s="226"/>
      <c r="O1036" s="226"/>
      <c r="P1036" s="226"/>
      <c r="Q1036" s="226"/>
      <c r="R1036" s="226"/>
      <c r="S1036" s="226"/>
      <c r="T1036" s="226"/>
      <c r="U1036" s="227"/>
      <c r="V1036" s="226"/>
      <c r="W1036" s="226"/>
      <c r="X1036" s="226"/>
      <c r="Y1036" s="226"/>
      <c r="Z1036" s="226"/>
      <c r="AA1036" s="226"/>
      <c r="AB1036" s="226"/>
      <c r="AC1036" s="226"/>
      <c r="AD1036" s="226"/>
      <c r="AE1036" s="226"/>
      <c r="AF1036" s="226"/>
      <c r="AG1036" s="226"/>
      <c r="AH1036" s="226"/>
      <c r="AI1036" s="226"/>
      <c r="AJ1036" s="228"/>
      <c r="AK1036" s="228"/>
      <c r="AL1036" s="228"/>
      <c r="AM1036" s="228"/>
      <c r="AN1036" s="228"/>
      <c r="AO1036" s="228"/>
      <c r="AP1036" s="228"/>
      <c r="AQ1036" s="228"/>
      <c r="AR1036" s="228"/>
      <c r="AS1036" s="228"/>
      <c r="AT1036" s="228"/>
      <c r="AU1036" s="228"/>
      <c r="AV1036" s="228"/>
      <c r="AW1036" s="228"/>
      <c r="AX1036" s="229"/>
    </row>
    <row r="1037" spans="1:53" ht="15" hidden="1" customHeight="1" outlineLevel="1">
      <c r="A1037" s="402">
        <v>1</v>
      </c>
      <c r="B1037" s="335" t="s">
        <v>312</v>
      </c>
      <c r="C1037" s="228" t="s">
        <v>313</v>
      </c>
      <c r="D1037" s="232"/>
      <c r="E1037" s="232"/>
      <c r="F1037" s="232"/>
      <c r="G1037" s="232"/>
      <c r="H1037" s="232"/>
      <c r="I1037" s="232"/>
      <c r="J1037" s="232"/>
      <c r="K1037" s="232"/>
      <c r="L1037" s="232"/>
      <c r="M1037" s="232"/>
      <c r="N1037" s="232"/>
      <c r="O1037" s="232"/>
      <c r="P1037" s="232"/>
      <c r="Q1037" s="564"/>
      <c r="R1037" s="564"/>
      <c r="S1037" s="564"/>
      <c r="T1037" s="564"/>
      <c r="U1037" s="228"/>
      <c r="V1037" s="232"/>
      <c r="W1037" s="232"/>
      <c r="X1037" s="232"/>
      <c r="Y1037" s="232"/>
      <c r="Z1037" s="232"/>
      <c r="AA1037" s="232"/>
      <c r="AB1037" s="232"/>
      <c r="AC1037" s="232"/>
      <c r="AD1037" s="232"/>
      <c r="AE1037" s="232"/>
      <c r="AF1037" s="232"/>
      <c r="AG1037" s="232"/>
      <c r="AH1037" s="232"/>
      <c r="AI1037" s="564"/>
      <c r="AJ1037" s="322"/>
      <c r="AK1037" s="322"/>
      <c r="AL1037" s="322"/>
      <c r="AM1037" s="322"/>
      <c r="AN1037" s="322"/>
      <c r="AO1037" s="322"/>
      <c r="AP1037" s="322"/>
      <c r="AQ1037" s="317"/>
      <c r="AR1037" s="317"/>
      <c r="AS1037" s="317"/>
      <c r="AT1037" s="317"/>
      <c r="AU1037" s="317"/>
      <c r="AV1037" s="317"/>
      <c r="AW1037" s="317"/>
      <c r="AX1037" s="233">
        <f>SUM(AJ1037:AW1037)</f>
        <v>0</v>
      </c>
    </row>
    <row r="1038" spans="1:53" ht="15" hidden="1" customHeight="1" outlineLevel="1">
      <c r="A1038" s="402"/>
      <c r="B1038" s="231" t="s">
        <v>543</v>
      </c>
      <c r="C1038" s="228" t="s">
        <v>315</v>
      </c>
      <c r="D1038" s="232"/>
      <c r="E1038" s="232"/>
      <c r="F1038" s="232"/>
      <c r="G1038" s="232"/>
      <c r="H1038" s="232"/>
      <c r="I1038" s="232"/>
      <c r="J1038" s="232"/>
      <c r="K1038" s="232"/>
      <c r="L1038" s="232"/>
      <c r="M1038" s="232"/>
      <c r="N1038" s="232"/>
      <c r="O1038" s="232"/>
      <c r="P1038" s="232"/>
      <c r="Q1038" s="564"/>
      <c r="R1038" s="564"/>
      <c r="S1038" s="564"/>
      <c r="T1038" s="564"/>
      <c r="U1038" s="357"/>
      <c r="V1038" s="232"/>
      <c r="W1038" s="232"/>
      <c r="X1038" s="232"/>
      <c r="Y1038" s="232"/>
      <c r="Z1038" s="232"/>
      <c r="AA1038" s="232"/>
      <c r="AB1038" s="232"/>
      <c r="AC1038" s="232"/>
      <c r="AD1038" s="232"/>
      <c r="AE1038" s="232"/>
      <c r="AF1038" s="232"/>
      <c r="AG1038" s="232"/>
      <c r="AH1038" s="232"/>
      <c r="AI1038" s="564"/>
      <c r="AJ1038" s="318">
        <f>AJ1037</f>
        <v>0</v>
      </c>
      <c r="AK1038" s="318">
        <f t="shared" ref="AK1038" si="1690">AK1037</f>
        <v>0</v>
      </c>
      <c r="AL1038" s="318">
        <f t="shared" ref="AL1038" si="1691">AL1037</f>
        <v>0</v>
      </c>
      <c r="AM1038" s="318">
        <f t="shared" ref="AM1038" si="1692">AM1037</f>
        <v>0</v>
      </c>
      <c r="AN1038" s="318">
        <f t="shared" ref="AN1038" si="1693">AN1037</f>
        <v>0</v>
      </c>
      <c r="AO1038" s="318">
        <f t="shared" ref="AO1038" si="1694">AO1037</f>
        <v>0</v>
      </c>
      <c r="AP1038" s="318">
        <f t="shared" ref="AP1038" si="1695">AP1037</f>
        <v>0</v>
      </c>
      <c r="AQ1038" s="318">
        <f t="shared" ref="AQ1038" si="1696">AQ1037</f>
        <v>0</v>
      </c>
      <c r="AR1038" s="318">
        <f t="shared" ref="AR1038" si="1697">AR1037</f>
        <v>0</v>
      </c>
      <c r="AS1038" s="318">
        <f t="shared" ref="AS1038" si="1698">AS1037</f>
        <v>0</v>
      </c>
      <c r="AT1038" s="318">
        <f t="shared" ref="AT1038" si="1699">AT1037</f>
        <v>0</v>
      </c>
      <c r="AU1038" s="318">
        <f t="shared" ref="AU1038" si="1700">AU1037</f>
        <v>0</v>
      </c>
      <c r="AV1038" s="318">
        <f t="shared" ref="AV1038" si="1701">AV1037</f>
        <v>0</v>
      </c>
      <c r="AW1038" s="318">
        <f t="shared" ref="AW1038" si="1702">AW1037</f>
        <v>0</v>
      </c>
      <c r="AX1038" s="234"/>
    </row>
    <row r="1039" spans="1:53" ht="15" hidden="1" customHeight="1" outlineLevel="1">
      <c r="A1039" s="402"/>
      <c r="B1039" s="235"/>
      <c r="C1039" s="236"/>
      <c r="D1039" s="236"/>
      <c r="E1039" s="236"/>
      <c r="F1039" s="236"/>
      <c r="G1039" s="236"/>
      <c r="H1039" s="236"/>
      <c r="I1039" s="236"/>
      <c r="J1039" s="556"/>
      <c r="K1039" s="236"/>
      <c r="L1039" s="236"/>
      <c r="M1039" s="236"/>
      <c r="N1039" s="236"/>
      <c r="O1039" s="236"/>
      <c r="P1039" s="236"/>
      <c r="Q1039" s="236"/>
      <c r="R1039" s="236"/>
      <c r="S1039" s="236"/>
      <c r="T1039" s="236"/>
      <c r="U1039" s="237"/>
      <c r="V1039" s="236"/>
      <c r="W1039" s="236"/>
      <c r="X1039" s="236"/>
      <c r="Y1039" s="236"/>
      <c r="Z1039" s="236"/>
      <c r="AA1039" s="236"/>
      <c r="AB1039" s="236"/>
      <c r="AC1039" s="236"/>
      <c r="AD1039" s="236"/>
      <c r="AE1039" s="236"/>
      <c r="AF1039" s="236"/>
      <c r="AG1039" s="236"/>
      <c r="AH1039" s="236"/>
      <c r="AI1039" s="236"/>
      <c r="AJ1039" s="319"/>
      <c r="AK1039" s="320"/>
      <c r="AL1039" s="320"/>
      <c r="AM1039" s="320"/>
      <c r="AN1039" s="320"/>
      <c r="AO1039" s="320"/>
      <c r="AP1039" s="320"/>
      <c r="AQ1039" s="320"/>
      <c r="AR1039" s="320"/>
      <c r="AS1039" s="320"/>
      <c r="AT1039" s="320"/>
      <c r="AU1039" s="320"/>
      <c r="AV1039" s="320"/>
      <c r="AW1039" s="320"/>
      <c r="AX1039" s="239"/>
    </row>
    <row r="1040" spans="1:53" ht="15" hidden="1" customHeight="1" outlineLevel="1">
      <c r="A1040" s="402">
        <v>2</v>
      </c>
      <c r="B1040" s="335" t="s">
        <v>316</v>
      </c>
      <c r="C1040" s="228" t="s">
        <v>313</v>
      </c>
      <c r="D1040" s="232"/>
      <c r="E1040" s="232"/>
      <c r="F1040" s="232"/>
      <c r="G1040" s="232"/>
      <c r="H1040" s="232"/>
      <c r="I1040" s="232"/>
      <c r="J1040" s="232"/>
      <c r="K1040" s="232"/>
      <c r="L1040" s="232"/>
      <c r="M1040" s="232"/>
      <c r="N1040" s="232"/>
      <c r="O1040" s="232"/>
      <c r="P1040" s="232"/>
      <c r="Q1040" s="564"/>
      <c r="R1040" s="564"/>
      <c r="S1040" s="564"/>
      <c r="T1040" s="564"/>
      <c r="U1040" s="228"/>
      <c r="V1040" s="232"/>
      <c r="W1040" s="232"/>
      <c r="X1040" s="232"/>
      <c r="Y1040" s="232"/>
      <c r="Z1040" s="232"/>
      <c r="AA1040" s="232"/>
      <c r="AB1040" s="232"/>
      <c r="AC1040" s="232"/>
      <c r="AD1040" s="232"/>
      <c r="AE1040" s="232"/>
      <c r="AF1040" s="232"/>
      <c r="AG1040" s="232"/>
      <c r="AH1040" s="232"/>
      <c r="AI1040" s="564"/>
      <c r="AJ1040" s="322"/>
      <c r="AK1040" s="322"/>
      <c r="AL1040" s="322"/>
      <c r="AM1040" s="322"/>
      <c r="AN1040" s="322"/>
      <c r="AO1040" s="322"/>
      <c r="AP1040" s="322"/>
      <c r="AQ1040" s="317"/>
      <c r="AR1040" s="317"/>
      <c r="AS1040" s="317"/>
      <c r="AT1040" s="317"/>
      <c r="AU1040" s="317"/>
      <c r="AV1040" s="317"/>
      <c r="AW1040" s="317"/>
      <c r="AX1040" s="233">
        <f>SUM(AJ1040:AW1040)</f>
        <v>0</v>
      </c>
    </row>
    <row r="1041" spans="1:50" ht="15" hidden="1" customHeight="1" outlineLevel="1">
      <c r="A1041" s="402"/>
      <c r="B1041" s="231" t="s">
        <v>543</v>
      </c>
      <c r="C1041" s="228" t="s">
        <v>315</v>
      </c>
      <c r="D1041" s="232"/>
      <c r="E1041" s="232"/>
      <c r="F1041" s="232"/>
      <c r="G1041" s="232"/>
      <c r="H1041" s="232"/>
      <c r="I1041" s="232"/>
      <c r="J1041" s="232"/>
      <c r="K1041" s="232"/>
      <c r="L1041" s="232"/>
      <c r="M1041" s="232"/>
      <c r="N1041" s="232"/>
      <c r="O1041" s="232"/>
      <c r="P1041" s="232"/>
      <c r="Q1041" s="564"/>
      <c r="R1041" s="564"/>
      <c r="S1041" s="564"/>
      <c r="T1041" s="564"/>
      <c r="U1041" s="357"/>
      <c r="V1041" s="232"/>
      <c r="W1041" s="232"/>
      <c r="X1041" s="232"/>
      <c r="Y1041" s="232"/>
      <c r="Z1041" s="232"/>
      <c r="AA1041" s="232"/>
      <c r="AB1041" s="232"/>
      <c r="AC1041" s="232"/>
      <c r="AD1041" s="232"/>
      <c r="AE1041" s="232"/>
      <c r="AF1041" s="232"/>
      <c r="AG1041" s="232"/>
      <c r="AH1041" s="232"/>
      <c r="AI1041" s="564"/>
      <c r="AJ1041" s="318">
        <f>AJ1040</f>
        <v>0</v>
      </c>
      <c r="AK1041" s="318">
        <f t="shared" ref="AK1041" si="1703">AK1040</f>
        <v>0</v>
      </c>
      <c r="AL1041" s="318">
        <f t="shared" ref="AL1041" si="1704">AL1040</f>
        <v>0</v>
      </c>
      <c r="AM1041" s="318">
        <f t="shared" ref="AM1041" si="1705">AM1040</f>
        <v>0</v>
      </c>
      <c r="AN1041" s="318">
        <f t="shared" ref="AN1041" si="1706">AN1040</f>
        <v>0</v>
      </c>
      <c r="AO1041" s="318">
        <f t="shared" ref="AO1041" si="1707">AO1040</f>
        <v>0</v>
      </c>
      <c r="AP1041" s="318">
        <f t="shared" ref="AP1041" si="1708">AP1040</f>
        <v>0</v>
      </c>
      <c r="AQ1041" s="318">
        <f t="shared" ref="AQ1041" si="1709">AQ1040</f>
        <v>0</v>
      </c>
      <c r="AR1041" s="318">
        <f t="shared" ref="AR1041" si="1710">AR1040</f>
        <v>0</v>
      </c>
      <c r="AS1041" s="318">
        <f t="shared" ref="AS1041" si="1711">AS1040</f>
        <v>0</v>
      </c>
      <c r="AT1041" s="318">
        <f t="shared" ref="AT1041" si="1712">AT1040</f>
        <v>0</v>
      </c>
      <c r="AU1041" s="318">
        <f t="shared" ref="AU1041" si="1713">AU1040</f>
        <v>0</v>
      </c>
      <c r="AV1041" s="318">
        <f t="shared" ref="AV1041" si="1714">AV1040</f>
        <v>0</v>
      </c>
      <c r="AW1041" s="318">
        <f t="shared" ref="AW1041" si="1715">AW1040</f>
        <v>0</v>
      </c>
      <c r="AX1041" s="234"/>
    </row>
    <row r="1042" spans="1:50" ht="15" hidden="1" customHeight="1" outlineLevel="1">
      <c r="A1042" s="402"/>
      <c r="B1042" s="235"/>
      <c r="C1042" s="236"/>
      <c r="D1042" s="241"/>
      <c r="E1042" s="241"/>
      <c r="F1042" s="241"/>
      <c r="G1042" s="241"/>
      <c r="H1042" s="241"/>
      <c r="I1042" s="241"/>
      <c r="J1042" s="241"/>
      <c r="K1042" s="241"/>
      <c r="L1042" s="241"/>
      <c r="M1042" s="241"/>
      <c r="N1042" s="241"/>
      <c r="O1042" s="241"/>
      <c r="P1042" s="241"/>
      <c r="Q1042" s="241"/>
      <c r="R1042" s="241"/>
      <c r="S1042" s="241"/>
      <c r="T1042" s="241"/>
      <c r="U1042" s="237"/>
      <c r="V1042" s="241"/>
      <c r="W1042" s="241"/>
      <c r="X1042" s="241"/>
      <c r="Y1042" s="241"/>
      <c r="Z1042" s="241"/>
      <c r="AA1042" s="241"/>
      <c r="AB1042" s="241"/>
      <c r="AC1042" s="241"/>
      <c r="AD1042" s="241"/>
      <c r="AE1042" s="241"/>
      <c r="AF1042" s="241"/>
      <c r="AG1042" s="241"/>
      <c r="AH1042" s="241"/>
      <c r="AI1042" s="241"/>
      <c r="AJ1042" s="319"/>
      <c r="AK1042" s="320"/>
      <c r="AL1042" s="320"/>
      <c r="AM1042" s="320"/>
      <c r="AN1042" s="320"/>
      <c r="AO1042" s="320"/>
      <c r="AP1042" s="320"/>
      <c r="AQ1042" s="320"/>
      <c r="AR1042" s="320"/>
      <c r="AS1042" s="320"/>
      <c r="AT1042" s="320"/>
      <c r="AU1042" s="320"/>
      <c r="AV1042" s="320"/>
      <c r="AW1042" s="320"/>
      <c r="AX1042" s="239"/>
    </row>
    <row r="1043" spans="1:50" ht="15" hidden="1" customHeight="1" outlineLevel="1">
      <c r="A1043" s="402">
        <v>3</v>
      </c>
      <c r="B1043" s="335" t="s">
        <v>317</v>
      </c>
      <c r="C1043" s="228" t="s">
        <v>313</v>
      </c>
      <c r="D1043" s="232"/>
      <c r="E1043" s="232"/>
      <c r="F1043" s="232"/>
      <c r="G1043" s="232"/>
      <c r="H1043" s="232"/>
      <c r="I1043" s="232"/>
      <c r="J1043" s="232"/>
      <c r="K1043" s="232"/>
      <c r="L1043" s="232"/>
      <c r="M1043" s="232"/>
      <c r="N1043" s="232"/>
      <c r="O1043" s="232"/>
      <c r="P1043" s="232"/>
      <c r="Q1043" s="564"/>
      <c r="R1043" s="564"/>
      <c r="S1043" s="564"/>
      <c r="T1043" s="564"/>
      <c r="U1043" s="228"/>
      <c r="V1043" s="232"/>
      <c r="W1043" s="232"/>
      <c r="X1043" s="232"/>
      <c r="Y1043" s="232"/>
      <c r="Z1043" s="232"/>
      <c r="AA1043" s="232"/>
      <c r="AB1043" s="232"/>
      <c r="AC1043" s="232"/>
      <c r="AD1043" s="232"/>
      <c r="AE1043" s="232"/>
      <c r="AF1043" s="232"/>
      <c r="AG1043" s="232"/>
      <c r="AH1043" s="232"/>
      <c r="AI1043" s="564"/>
      <c r="AJ1043" s="322"/>
      <c r="AK1043" s="322"/>
      <c r="AL1043" s="322"/>
      <c r="AM1043" s="322"/>
      <c r="AN1043" s="322"/>
      <c r="AO1043" s="322"/>
      <c r="AP1043" s="322"/>
      <c r="AQ1043" s="317"/>
      <c r="AR1043" s="317"/>
      <c r="AS1043" s="317"/>
      <c r="AT1043" s="317"/>
      <c r="AU1043" s="317"/>
      <c r="AV1043" s="317"/>
      <c r="AW1043" s="317"/>
      <c r="AX1043" s="233">
        <f>SUM(AJ1043:AW1043)</f>
        <v>0</v>
      </c>
    </row>
    <row r="1044" spans="1:50" ht="15" hidden="1" customHeight="1" outlineLevel="1">
      <c r="A1044" s="402"/>
      <c r="B1044" s="231" t="s">
        <v>543</v>
      </c>
      <c r="C1044" s="228" t="s">
        <v>315</v>
      </c>
      <c r="D1044" s="232"/>
      <c r="E1044" s="232"/>
      <c r="F1044" s="232"/>
      <c r="G1044" s="232"/>
      <c r="H1044" s="232"/>
      <c r="I1044" s="232"/>
      <c r="J1044" s="232"/>
      <c r="K1044" s="232"/>
      <c r="L1044" s="232"/>
      <c r="M1044" s="232"/>
      <c r="N1044" s="232"/>
      <c r="O1044" s="232"/>
      <c r="P1044" s="232"/>
      <c r="Q1044" s="564"/>
      <c r="R1044" s="564"/>
      <c r="S1044" s="564"/>
      <c r="T1044" s="564"/>
      <c r="U1044" s="357"/>
      <c r="V1044" s="232"/>
      <c r="W1044" s="232"/>
      <c r="X1044" s="232"/>
      <c r="Y1044" s="232"/>
      <c r="Z1044" s="232"/>
      <c r="AA1044" s="232"/>
      <c r="AB1044" s="232"/>
      <c r="AC1044" s="232"/>
      <c r="AD1044" s="232"/>
      <c r="AE1044" s="232"/>
      <c r="AF1044" s="232"/>
      <c r="AG1044" s="232"/>
      <c r="AH1044" s="232"/>
      <c r="AI1044" s="564"/>
      <c r="AJ1044" s="318">
        <f>AJ1043</f>
        <v>0</v>
      </c>
      <c r="AK1044" s="318">
        <f t="shared" ref="AK1044" si="1716">AK1043</f>
        <v>0</v>
      </c>
      <c r="AL1044" s="318">
        <f t="shared" ref="AL1044" si="1717">AL1043</f>
        <v>0</v>
      </c>
      <c r="AM1044" s="318">
        <f t="shared" ref="AM1044" si="1718">AM1043</f>
        <v>0</v>
      </c>
      <c r="AN1044" s="318">
        <f t="shared" ref="AN1044" si="1719">AN1043</f>
        <v>0</v>
      </c>
      <c r="AO1044" s="318">
        <f t="shared" ref="AO1044" si="1720">AO1043</f>
        <v>0</v>
      </c>
      <c r="AP1044" s="318">
        <f t="shared" ref="AP1044" si="1721">AP1043</f>
        <v>0</v>
      </c>
      <c r="AQ1044" s="318">
        <f t="shared" ref="AQ1044" si="1722">AQ1043</f>
        <v>0</v>
      </c>
      <c r="AR1044" s="318">
        <f t="shared" ref="AR1044" si="1723">AR1043</f>
        <v>0</v>
      </c>
      <c r="AS1044" s="318">
        <f t="shared" ref="AS1044" si="1724">AS1043</f>
        <v>0</v>
      </c>
      <c r="AT1044" s="318">
        <f t="shared" ref="AT1044" si="1725">AT1043</f>
        <v>0</v>
      </c>
      <c r="AU1044" s="318">
        <f t="shared" ref="AU1044" si="1726">AU1043</f>
        <v>0</v>
      </c>
      <c r="AV1044" s="318">
        <f t="shared" ref="AV1044" si="1727">AV1043</f>
        <v>0</v>
      </c>
      <c r="AW1044" s="318">
        <f t="shared" ref="AW1044" si="1728">AW1043</f>
        <v>0</v>
      </c>
      <c r="AX1044" s="234"/>
    </row>
    <row r="1045" spans="1:50" ht="15" hidden="1" customHeight="1" outlineLevel="1">
      <c r="A1045" s="402"/>
      <c r="B1045" s="231"/>
      <c r="C1045" s="242"/>
      <c r="D1045" s="228"/>
      <c r="E1045" s="228"/>
      <c r="F1045" s="228"/>
      <c r="G1045" s="228"/>
      <c r="H1045" s="228"/>
      <c r="I1045" s="228"/>
      <c r="J1045" s="228"/>
      <c r="K1045" s="228"/>
      <c r="L1045" s="228"/>
      <c r="M1045" s="228"/>
      <c r="N1045" s="228"/>
      <c r="O1045" s="228"/>
      <c r="P1045" s="228"/>
      <c r="Q1045" s="228"/>
      <c r="R1045" s="228"/>
      <c r="S1045" s="228"/>
      <c r="T1045" s="228"/>
      <c r="U1045" s="228"/>
      <c r="V1045" s="228"/>
      <c r="W1045" s="228"/>
      <c r="X1045" s="228"/>
      <c r="Y1045" s="228"/>
      <c r="Z1045" s="228"/>
      <c r="AA1045" s="228"/>
      <c r="AB1045" s="228"/>
      <c r="AC1045" s="228"/>
      <c r="AD1045" s="228"/>
      <c r="AE1045" s="228"/>
      <c r="AF1045" s="228"/>
      <c r="AG1045" s="228"/>
      <c r="AH1045" s="228"/>
      <c r="AI1045" s="228"/>
      <c r="AJ1045" s="319"/>
      <c r="AK1045" s="319"/>
      <c r="AL1045" s="319"/>
      <c r="AM1045" s="319"/>
      <c r="AN1045" s="319"/>
      <c r="AO1045" s="319"/>
      <c r="AP1045" s="319"/>
      <c r="AQ1045" s="319"/>
      <c r="AR1045" s="319"/>
      <c r="AS1045" s="319"/>
      <c r="AT1045" s="319"/>
      <c r="AU1045" s="319"/>
      <c r="AV1045" s="319"/>
      <c r="AW1045" s="319"/>
      <c r="AX1045" s="243"/>
    </row>
    <row r="1046" spans="1:50" ht="15" hidden="1" customHeight="1" outlineLevel="1">
      <c r="A1046" s="402">
        <v>4</v>
      </c>
      <c r="B1046" s="250" t="s">
        <v>318</v>
      </c>
      <c r="C1046" s="228" t="s">
        <v>313</v>
      </c>
      <c r="D1046" s="232"/>
      <c r="E1046" s="232"/>
      <c r="F1046" s="232"/>
      <c r="G1046" s="232"/>
      <c r="H1046" s="232"/>
      <c r="I1046" s="232"/>
      <c r="J1046" s="232"/>
      <c r="K1046" s="232"/>
      <c r="L1046" s="232"/>
      <c r="M1046" s="232"/>
      <c r="N1046" s="232"/>
      <c r="O1046" s="232"/>
      <c r="P1046" s="232"/>
      <c r="Q1046" s="564"/>
      <c r="R1046" s="564"/>
      <c r="S1046" s="564"/>
      <c r="T1046" s="564"/>
      <c r="U1046" s="228"/>
      <c r="V1046" s="232"/>
      <c r="W1046" s="232"/>
      <c r="X1046" s="232"/>
      <c r="Y1046" s="232"/>
      <c r="Z1046" s="232"/>
      <c r="AA1046" s="232"/>
      <c r="AB1046" s="232"/>
      <c r="AC1046" s="232"/>
      <c r="AD1046" s="232"/>
      <c r="AE1046" s="232"/>
      <c r="AF1046" s="232"/>
      <c r="AG1046" s="232"/>
      <c r="AH1046" s="232"/>
      <c r="AI1046" s="564"/>
      <c r="AJ1046" s="322"/>
      <c r="AK1046" s="322"/>
      <c r="AL1046" s="322"/>
      <c r="AM1046" s="322"/>
      <c r="AN1046" s="322"/>
      <c r="AO1046" s="322"/>
      <c r="AP1046" s="322"/>
      <c r="AQ1046" s="317"/>
      <c r="AR1046" s="317"/>
      <c r="AS1046" s="317"/>
      <c r="AT1046" s="317"/>
      <c r="AU1046" s="317"/>
      <c r="AV1046" s="317"/>
      <c r="AW1046" s="317"/>
      <c r="AX1046" s="233">
        <f>SUM(AJ1046:AW1046)</f>
        <v>0</v>
      </c>
    </row>
    <row r="1047" spans="1:50" ht="15" hidden="1" customHeight="1" outlineLevel="1">
      <c r="A1047" s="402"/>
      <c r="B1047" s="231" t="s">
        <v>543</v>
      </c>
      <c r="C1047" s="228" t="s">
        <v>315</v>
      </c>
      <c r="D1047" s="232"/>
      <c r="E1047" s="232"/>
      <c r="F1047" s="232"/>
      <c r="G1047" s="232"/>
      <c r="H1047" s="232"/>
      <c r="I1047" s="232"/>
      <c r="J1047" s="232"/>
      <c r="K1047" s="232"/>
      <c r="L1047" s="232"/>
      <c r="M1047" s="232"/>
      <c r="N1047" s="232"/>
      <c r="O1047" s="232"/>
      <c r="P1047" s="232"/>
      <c r="Q1047" s="564"/>
      <c r="R1047" s="564"/>
      <c r="S1047" s="564"/>
      <c r="T1047" s="564"/>
      <c r="U1047" s="357"/>
      <c r="V1047" s="232"/>
      <c r="W1047" s="232"/>
      <c r="X1047" s="232"/>
      <c r="Y1047" s="232"/>
      <c r="Z1047" s="232"/>
      <c r="AA1047" s="232"/>
      <c r="AB1047" s="232"/>
      <c r="AC1047" s="232"/>
      <c r="AD1047" s="232"/>
      <c r="AE1047" s="232"/>
      <c r="AF1047" s="232"/>
      <c r="AG1047" s="232"/>
      <c r="AH1047" s="232"/>
      <c r="AI1047" s="564"/>
      <c r="AJ1047" s="318">
        <f>AJ1046</f>
        <v>0</v>
      </c>
      <c r="AK1047" s="318">
        <f t="shared" ref="AK1047" si="1729">AK1046</f>
        <v>0</v>
      </c>
      <c r="AL1047" s="318">
        <f t="shared" ref="AL1047" si="1730">AL1046</f>
        <v>0</v>
      </c>
      <c r="AM1047" s="318">
        <f t="shared" ref="AM1047" si="1731">AM1046</f>
        <v>0</v>
      </c>
      <c r="AN1047" s="318">
        <f t="shared" ref="AN1047" si="1732">AN1046</f>
        <v>0</v>
      </c>
      <c r="AO1047" s="318">
        <f t="shared" ref="AO1047" si="1733">AO1046</f>
        <v>0</v>
      </c>
      <c r="AP1047" s="318">
        <f t="shared" ref="AP1047" si="1734">AP1046</f>
        <v>0</v>
      </c>
      <c r="AQ1047" s="318">
        <f t="shared" ref="AQ1047" si="1735">AQ1046</f>
        <v>0</v>
      </c>
      <c r="AR1047" s="318">
        <f t="shared" ref="AR1047" si="1736">AR1046</f>
        <v>0</v>
      </c>
      <c r="AS1047" s="318">
        <f t="shared" ref="AS1047" si="1737">AS1046</f>
        <v>0</v>
      </c>
      <c r="AT1047" s="318">
        <f t="shared" ref="AT1047" si="1738">AT1046</f>
        <v>0</v>
      </c>
      <c r="AU1047" s="318">
        <f t="shared" ref="AU1047" si="1739">AU1046</f>
        <v>0</v>
      </c>
      <c r="AV1047" s="318">
        <f t="shared" ref="AV1047" si="1740">AV1046</f>
        <v>0</v>
      </c>
      <c r="AW1047" s="318">
        <f t="shared" ref="AW1047" si="1741">AW1046</f>
        <v>0</v>
      </c>
      <c r="AX1047" s="234"/>
    </row>
    <row r="1048" spans="1:50" ht="15" hidden="1" customHeight="1" outlineLevel="1">
      <c r="A1048" s="402"/>
      <c r="B1048" s="231"/>
      <c r="C1048" s="242"/>
      <c r="D1048" s="241"/>
      <c r="E1048" s="241"/>
      <c r="F1048" s="241"/>
      <c r="G1048" s="241"/>
      <c r="H1048" s="241"/>
      <c r="I1048" s="241"/>
      <c r="J1048" s="241"/>
      <c r="K1048" s="241"/>
      <c r="L1048" s="241"/>
      <c r="M1048" s="241"/>
      <c r="N1048" s="241"/>
      <c r="O1048" s="241"/>
      <c r="P1048" s="241"/>
      <c r="Q1048" s="241"/>
      <c r="R1048" s="241"/>
      <c r="S1048" s="241"/>
      <c r="T1048" s="241"/>
      <c r="U1048" s="228"/>
      <c r="V1048" s="241"/>
      <c r="W1048" s="241"/>
      <c r="X1048" s="241"/>
      <c r="Y1048" s="241"/>
      <c r="Z1048" s="241"/>
      <c r="AA1048" s="241"/>
      <c r="AB1048" s="241"/>
      <c r="AC1048" s="241"/>
      <c r="AD1048" s="241"/>
      <c r="AE1048" s="241"/>
      <c r="AF1048" s="241"/>
      <c r="AG1048" s="241"/>
      <c r="AH1048" s="241"/>
      <c r="AI1048" s="241"/>
      <c r="AJ1048" s="319"/>
      <c r="AK1048" s="319"/>
      <c r="AL1048" s="319"/>
      <c r="AM1048" s="319"/>
      <c r="AN1048" s="319"/>
      <c r="AO1048" s="319"/>
      <c r="AP1048" s="319"/>
      <c r="AQ1048" s="319"/>
      <c r="AR1048" s="319"/>
      <c r="AS1048" s="319"/>
      <c r="AT1048" s="319"/>
      <c r="AU1048" s="319"/>
      <c r="AV1048" s="319"/>
      <c r="AW1048" s="319"/>
      <c r="AX1048" s="243"/>
    </row>
    <row r="1049" spans="1:50" ht="15" hidden="1" customHeight="1" outlineLevel="1">
      <c r="A1049" s="402">
        <v>5</v>
      </c>
      <c r="B1049" s="335" t="s">
        <v>319</v>
      </c>
      <c r="C1049" s="228" t="s">
        <v>313</v>
      </c>
      <c r="D1049" s="232"/>
      <c r="E1049" s="232"/>
      <c r="F1049" s="232"/>
      <c r="G1049" s="232"/>
      <c r="H1049" s="232"/>
      <c r="I1049" s="232"/>
      <c r="J1049" s="232"/>
      <c r="K1049" s="232"/>
      <c r="L1049" s="232"/>
      <c r="M1049" s="232"/>
      <c r="N1049" s="232"/>
      <c r="O1049" s="232"/>
      <c r="P1049" s="232"/>
      <c r="Q1049" s="564"/>
      <c r="R1049" s="564"/>
      <c r="S1049" s="564"/>
      <c r="T1049" s="564"/>
      <c r="U1049" s="228"/>
      <c r="V1049" s="232"/>
      <c r="W1049" s="232"/>
      <c r="X1049" s="232"/>
      <c r="Y1049" s="232"/>
      <c r="Z1049" s="232"/>
      <c r="AA1049" s="232"/>
      <c r="AB1049" s="232"/>
      <c r="AC1049" s="232"/>
      <c r="AD1049" s="232"/>
      <c r="AE1049" s="232"/>
      <c r="AF1049" s="232"/>
      <c r="AG1049" s="232"/>
      <c r="AH1049" s="232"/>
      <c r="AI1049" s="564"/>
      <c r="AJ1049" s="322"/>
      <c r="AK1049" s="322"/>
      <c r="AL1049" s="322"/>
      <c r="AM1049" s="322"/>
      <c r="AN1049" s="322"/>
      <c r="AO1049" s="322"/>
      <c r="AP1049" s="322"/>
      <c r="AQ1049" s="317"/>
      <c r="AR1049" s="317"/>
      <c r="AS1049" s="317"/>
      <c r="AT1049" s="317"/>
      <c r="AU1049" s="317"/>
      <c r="AV1049" s="317"/>
      <c r="AW1049" s="317"/>
      <c r="AX1049" s="233">
        <f>SUM(AJ1049:AW1049)</f>
        <v>0</v>
      </c>
    </row>
    <row r="1050" spans="1:50" ht="15" hidden="1" customHeight="1" outlineLevel="1">
      <c r="A1050" s="402"/>
      <c r="B1050" s="231" t="s">
        <v>543</v>
      </c>
      <c r="C1050" s="228" t="s">
        <v>315</v>
      </c>
      <c r="D1050" s="232"/>
      <c r="E1050" s="232"/>
      <c r="F1050" s="232"/>
      <c r="G1050" s="232"/>
      <c r="H1050" s="232"/>
      <c r="I1050" s="232"/>
      <c r="J1050" s="232"/>
      <c r="K1050" s="232"/>
      <c r="L1050" s="232"/>
      <c r="M1050" s="232"/>
      <c r="N1050" s="232"/>
      <c r="O1050" s="232"/>
      <c r="P1050" s="232"/>
      <c r="Q1050" s="564"/>
      <c r="R1050" s="564"/>
      <c r="S1050" s="564"/>
      <c r="T1050" s="564"/>
      <c r="U1050" s="357"/>
      <c r="V1050" s="232"/>
      <c r="W1050" s="232"/>
      <c r="X1050" s="232"/>
      <c r="Y1050" s="232"/>
      <c r="Z1050" s="232"/>
      <c r="AA1050" s="232"/>
      <c r="AB1050" s="232"/>
      <c r="AC1050" s="232"/>
      <c r="AD1050" s="232"/>
      <c r="AE1050" s="232"/>
      <c r="AF1050" s="232"/>
      <c r="AG1050" s="232"/>
      <c r="AH1050" s="232"/>
      <c r="AI1050" s="564"/>
      <c r="AJ1050" s="318">
        <f>AJ1049</f>
        <v>0</v>
      </c>
      <c r="AK1050" s="318">
        <f t="shared" ref="AK1050" si="1742">AK1049</f>
        <v>0</v>
      </c>
      <c r="AL1050" s="318">
        <f t="shared" ref="AL1050" si="1743">AL1049</f>
        <v>0</v>
      </c>
      <c r="AM1050" s="318">
        <f t="shared" ref="AM1050" si="1744">AM1049</f>
        <v>0</v>
      </c>
      <c r="AN1050" s="318">
        <f t="shared" ref="AN1050" si="1745">AN1049</f>
        <v>0</v>
      </c>
      <c r="AO1050" s="318">
        <f t="shared" ref="AO1050" si="1746">AO1049</f>
        <v>0</v>
      </c>
      <c r="AP1050" s="318">
        <f t="shared" ref="AP1050" si="1747">AP1049</f>
        <v>0</v>
      </c>
      <c r="AQ1050" s="318">
        <f t="shared" ref="AQ1050" si="1748">AQ1049</f>
        <v>0</v>
      </c>
      <c r="AR1050" s="318">
        <f t="shared" ref="AR1050" si="1749">AR1049</f>
        <v>0</v>
      </c>
      <c r="AS1050" s="318">
        <f t="shared" ref="AS1050" si="1750">AS1049</f>
        <v>0</v>
      </c>
      <c r="AT1050" s="318">
        <f t="shared" ref="AT1050" si="1751">AT1049</f>
        <v>0</v>
      </c>
      <c r="AU1050" s="318">
        <f t="shared" ref="AU1050" si="1752">AU1049</f>
        <v>0</v>
      </c>
      <c r="AV1050" s="318">
        <f t="shared" ref="AV1050" si="1753">AV1049</f>
        <v>0</v>
      </c>
      <c r="AW1050" s="318">
        <f t="shared" ref="AW1050" si="1754">AW1049</f>
        <v>0</v>
      </c>
      <c r="AX1050" s="234"/>
    </row>
    <row r="1051" spans="1:50" ht="15" hidden="1" customHeight="1" outlineLevel="1">
      <c r="A1051" s="402"/>
      <c r="B1051" s="231"/>
      <c r="C1051" s="228"/>
      <c r="D1051" s="228"/>
      <c r="E1051" s="228"/>
      <c r="F1051" s="228"/>
      <c r="G1051" s="228"/>
      <c r="H1051" s="228"/>
      <c r="I1051" s="228"/>
      <c r="J1051" s="228"/>
      <c r="K1051" s="228"/>
      <c r="L1051" s="228"/>
      <c r="M1051" s="228"/>
      <c r="N1051" s="228"/>
      <c r="O1051" s="228"/>
      <c r="P1051" s="228"/>
      <c r="Q1051" s="228"/>
      <c r="R1051" s="228"/>
      <c r="S1051" s="228"/>
      <c r="T1051" s="228"/>
      <c r="U1051" s="228"/>
      <c r="V1051" s="228"/>
      <c r="W1051" s="228"/>
      <c r="X1051" s="228"/>
      <c r="Y1051" s="228"/>
      <c r="Z1051" s="228"/>
      <c r="AA1051" s="228"/>
      <c r="AB1051" s="228"/>
      <c r="AC1051" s="228"/>
      <c r="AD1051" s="228"/>
      <c r="AE1051" s="228"/>
      <c r="AF1051" s="228"/>
      <c r="AG1051" s="228"/>
      <c r="AH1051" s="228"/>
      <c r="AI1051" s="228"/>
      <c r="AJ1051" s="329"/>
      <c r="AK1051" s="330"/>
      <c r="AL1051" s="330"/>
      <c r="AM1051" s="330"/>
      <c r="AN1051" s="330"/>
      <c r="AO1051" s="330"/>
      <c r="AP1051" s="330"/>
      <c r="AQ1051" s="330"/>
      <c r="AR1051" s="330"/>
      <c r="AS1051" s="330"/>
      <c r="AT1051" s="330"/>
      <c r="AU1051" s="330"/>
      <c r="AV1051" s="330"/>
      <c r="AW1051" s="330"/>
      <c r="AX1051" s="234"/>
    </row>
    <row r="1052" spans="1:50" ht="15.75" hidden="1" outlineLevel="1">
      <c r="A1052" s="402"/>
      <c r="B1052" s="255" t="s">
        <v>320</v>
      </c>
      <c r="C1052" s="226"/>
      <c r="D1052" s="226"/>
      <c r="E1052" s="226"/>
      <c r="F1052" s="226"/>
      <c r="G1052" s="226"/>
      <c r="H1052" s="226"/>
      <c r="I1052" s="226"/>
      <c r="J1052" s="226"/>
      <c r="K1052" s="226"/>
      <c r="L1052" s="226"/>
      <c r="M1052" s="226"/>
      <c r="N1052" s="226"/>
      <c r="O1052" s="226"/>
      <c r="P1052" s="226"/>
      <c r="Q1052" s="226"/>
      <c r="R1052" s="226"/>
      <c r="S1052" s="226"/>
      <c r="T1052" s="226"/>
      <c r="U1052" s="227"/>
      <c r="V1052" s="226"/>
      <c r="W1052" s="226"/>
      <c r="X1052" s="226"/>
      <c r="Y1052" s="226"/>
      <c r="Z1052" s="226"/>
      <c r="AA1052" s="226"/>
      <c r="AB1052" s="226"/>
      <c r="AC1052" s="226"/>
      <c r="AD1052" s="226"/>
      <c r="AE1052" s="226"/>
      <c r="AF1052" s="226"/>
      <c r="AG1052" s="226"/>
      <c r="AH1052" s="226"/>
      <c r="AI1052" s="226"/>
      <c r="AJ1052" s="321"/>
      <c r="AK1052" s="321"/>
      <c r="AL1052" s="321"/>
      <c r="AM1052" s="321"/>
      <c r="AN1052" s="321"/>
      <c r="AO1052" s="321"/>
      <c r="AP1052" s="321"/>
      <c r="AQ1052" s="321"/>
      <c r="AR1052" s="321"/>
      <c r="AS1052" s="321"/>
      <c r="AT1052" s="321"/>
      <c r="AU1052" s="321"/>
      <c r="AV1052" s="321"/>
      <c r="AW1052" s="321"/>
      <c r="AX1052" s="229"/>
    </row>
    <row r="1053" spans="1:50" ht="15" hidden="1" customHeight="1" outlineLevel="1">
      <c r="A1053" s="402">
        <v>6</v>
      </c>
      <c r="B1053" s="335" t="s">
        <v>321</v>
      </c>
      <c r="C1053" s="228" t="s">
        <v>313</v>
      </c>
      <c r="D1053" s="232"/>
      <c r="E1053" s="232"/>
      <c r="F1053" s="232"/>
      <c r="G1053" s="232"/>
      <c r="H1053" s="232"/>
      <c r="I1053" s="232"/>
      <c r="J1053" s="232"/>
      <c r="K1053" s="232"/>
      <c r="L1053" s="232"/>
      <c r="M1053" s="232"/>
      <c r="N1053" s="232"/>
      <c r="O1053" s="232"/>
      <c r="P1053" s="232"/>
      <c r="Q1053" s="232"/>
      <c r="R1053" s="232"/>
      <c r="S1053" s="232"/>
      <c r="T1053" s="232"/>
      <c r="U1053" s="232">
        <v>12</v>
      </c>
      <c r="V1053" s="232"/>
      <c r="W1053" s="232"/>
      <c r="X1053" s="232"/>
      <c r="Y1053" s="232"/>
      <c r="Z1053" s="232"/>
      <c r="AA1053" s="232"/>
      <c r="AB1053" s="232"/>
      <c r="AC1053" s="232"/>
      <c r="AD1053" s="232"/>
      <c r="AE1053" s="232"/>
      <c r="AF1053" s="232"/>
      <c r="AG1053" s="232"/>
      <c r="AH1053" s="232"/>
      <c r="AI1053" s="564"/>
      <c r="AJ1053" s="322"/>
      <c r="AK1053" s="322"/>
      <c r="AL1053" s="322"/>
      <c r="AM1053" s="322"/>
      <c r="AN1053" s="322"/>
      <c r="AO1053" s="322"/>
      <c r="AP1053" s="322"/>
      <c r="AQ1053" s="322"/>
      <c r="AR1053" s="322"/>
      <c r="AS1053" s="322"/>
      <c r="AT1053" s="322"/>
      <c r="AU1053" s="322"/>
      <c r="AV1053" s="322"/>
      <c r="AW1053" s="322"/>
      <c r="AX1053" s="233">
        <f>SUM(AJ1053:AW1053)</f>
        <v>0</v>
      </c>
    </row>
    <row r="1054" spans="1:50" ht="15" hidden="1" customHeight="1" outlineLevel="1">
      <c r="A1054" s="402"/>
      <c r="B1054" s="231" t="s">
        <v>543</v>
      </c>
      <c r="C1054" s="228" t="s">
        <v>315</v>
      </c>
      <c r="D1054" s="232"/>
      <c r="E1054" s="232"/>
      <c r="F1054" s="232"/>
      <c r="G1054" s="232"/>
      <c r="H1054" s="232"/>
      <c r="I1054" s="232"/>
      <c r="J1054" s="232"/>
      <c r="K1054" s="232"/>
      <c r="L1054" s="232"/>
      <c r="M1054" s="232"/>
      <c r="N1054" s="232"/>
      <c r="O1054" s="232"/>
      <c r="P1054" s="232"/>
      <c r="Q1054" s="232"/>
      <c r="R1054" s="232"/>
      <c r="S1054" s="232"/>
      <c r="T1054" s="232"/>
      <c r="U1054" s="232">
        <f>U1053</f>
        <v>12</v>
      </c>
      <c r="V1054" s="232"/>
      <c r="W1054" s="232"/>
      <c r="X1054" s="232"/>
      <c r="Y1054" s="232"/>
      <c r="Z1054" s="232"/>
      <c r="AA1054" s="232"/>
      <c r="AB1054" s="232"/>
      <c r="AC1054" s="232"/>
      <c r="AD1054" s="232"/>
      <c r="AE1054" s="232"/>
      <c r="AF1054" s="232"/>
      <c r="AG1054" s="232"/>
      <c r="AH1054" s="232"/>
      <c r="AI1054" s="564"/>
      <c r="AJ1054" s="318">
        <f>AJ1053</f>
        <v>0</v>
      </c>
      <c r="AK1054" s="318">
        <f t="shared" ref="AK1054" si="1755">AK1053</f>
        <v>0</v>
      </c>
      <c r="AL1054" s="318">
        <f t="shared" ref="AL1054" si="1756">AL1053</f>
        <v>0</v>
      </c>
      <c r="AM1054" s="318">
        <f t="shared" ref="AM1054" si="1757">AM1053</f>
        <v>0</v>
      </c>
      <c r="AN1054" s="318">
        <f t="shared" ref="AN1054" si="1758">AN1053</f>
        <v>0</v>
      </c>
      <c r="AO1054" s="318">
        <f t="shared" ref="AO1054" si="1759">AO1053</f>
        <v>0</v>
      </c>
      <c r="AP1054" s="318">
        <f t="shared" ref="AP1054" si="1760">AP1053</f>
        <v>0</v>
      </c>
      <c r="AQ1054" s="318">
        <f t="shared" ref="AQ1054" si="1761">AQ1053</f>
        <v>0</v>
      </c>
      <c r="AR1054" s="318">
        <f t="shared" ref="AR1054" si="1762">AR1053</f>
        <v>0</v>
      </c>
      <c r="AS1054" s="318">
        <f t="shared" ref="AS1054" si="1763">AS1053</f>
        <v>0</v>
      </c>
      <c r="AT1054" s="318">
        <f t="shared" ref="AT1054" si="1764">AT1053</f>
        <v>0</v>
      </c>
      <c r="AU1054" s="318">
        <f t="shared" ref="AU1054" si="1765">AU1053</f>
        <v>0</v>
      </c>
      <c r="AV1054" s="318">
        <f t="shared" ref="AV1054" si="1766">AV1053</f>
        <v>0</v>
      </c>
      <c r="AW1054" s="318">
        <f t="shared" ref="AW1054" si="1767">AW1053</f>
        <v>0</v>
      </c>
      <c r="AX1054" s="247"/>
    </row>
    <row r="1055" spans="1:50" ht="15" hidden="1" customHeight="1" outlineLevel="1">
      <c r="A1055" s="402"/>
      <c r="B1055" s="246"/>
      <c r="C1055" s="248"/>
      <c r="D1055" s="228"/>
      <c r="E1055" s="228"/>
      <c r="F1055" s="228"/>
      <c r="G1055" s="228"/>
      <c r="H1055" s="228"/>
      <c r="I1055" s="228"/>
      <c r="J1055" s="228"/>
      <c r="K1055" s="228"/>
      <c r="L1055" s="228"/>
      <c r="M1055" s="228"/>
      <c r="N1055" s="228"/>
      <c r="O1055" s="228"/>
      <c r="P1055" s="228"/>
      <c r="Q1055" s="228"/>
      <c r="R1055" s="228"/>
      <c r="S1055" s="228"/>
      <c r="T1055" s="228"/>
      <c r="U1055" s="228"/>
      <c r="V1055" s="228"/>
      <c r="W1055" s="228"/>
      <c r="X1055" s="228"/>
      <c r="Y1055" s="228"/>
      <c r="Z1055" s="228"/>
      <c r="AA1055" s="228"/>
      <c r="AB1055" s="228"/>
      <c r="AC1055" s="228"/>
      <c r="AD1055" s="228"/>
      <c r="AE1055" s="228"/>
      <c r="AF1055" s="228"/>
      <c r="AG1055" s="228"/>
      <c r="AH1055" s="228"/>
      <c r="AI1055" s="228"/>
      <c r="AJ1055" s="323"/>
      <c r="AK1055" s="323"/>
      <c r="AL1055" s="323"/>
      <c r="AM1055" s="323"/>
      <c r="AN1055" s="323"/>
      <c r="AO1055" s="323"/>
      <c r="AP1055" s="323"/>
      <c r="AQ1055" s="323"/>
      <c r="AR1055" s="323"/>
      <c r="AS1055" s="323"/>
      <c r="AT1055" s="323"/>
      <c r="AU1055" s="323"/>
      <c r="AV1055" s="323"/>
      <c r="AW1055" s="323"/>
      <c r="AX1055" s="249"/>
    </row>
    <row r="1056" spans="1:50" ht="15" hidden="1" customHeight="1" outlineLevel="1">
      <c r="A1056" s="402">
        <v>7</v>
      </c>
      <c r="B1056" s="335" t="s">
        <v>394</v>
      </c>
      <c r="C1056" s="228" t="s">
        <v>313</v>
      </c>
      <c r="D1056" s="232"/>
      <c r="E1056" s="232"/>
      <c r="F1056" s="232"/>
      <c r="G1056" s="232"/>
      <c r="H1056" s="232"/>
      <c r="I1056" s="232"/>
      <c r="J1056" s="232"/>
      <c r="K1056" s="232"/>
      <c r="L1056" s="232"/>
      <c r="M1056" s="232"/>
      <c r="N1056" s="232"/>
      <c r="O1056" s="232"/>
      <c r="P1056" s="232"/>
      <c r="Q1056" s="232"/>
      <c r="R1056" s="232"/>
      <c r="S1056" s="232"/>
      <c r="T1056" s="232"/>
      <c r="U1056" s="232">
        <v>12</v>
      </c>
      <c r="V1056" s="232"/>
      <c r="W1056" s="232"/>
      <c r="X1056" s="232"/>
      <c r="Y1056" s="232"/>
      <c r="Z1056" s="232"/>
      <c r="AA1056" s="232"/>
      <c r="AB1056" s="232"/>
      <c r="AC1056" s="232"/>
      <c r="AD1056" s="232"/>
      <c r="AE1056" s="232"/>
      <c r="AF1056" s="232"/>
      <c r="AG1056" s="232"/>
      <c r="AH1056" s="232"/>
      <c r="AI1056" s="564"/>
      <c r="AJ1056" s="322"/>
      <c r="AK1056" s="322"/>
      <c r="AL1056" s="322"/>
      <c r="AM1056" s="322"/>
      <c r="AN1056" s="322"/>
      <c r="AO1056" s="322"/>
      <c r="AP1056" s="322"/>
      <c r="AQ1056" s="322"/>
      <c r="AR1056" s="322"/>
      <c r="AS1056" s="322"/>
      <c r="AT1056" s="322"/>
      <c r="AU1056" s="322"/>
      <c r="AV1056" s="322"/>
      <c r="AW1056" s="322"/>
      <c r="AX1056" s="233">
        <f>SUM(AJ1056:AW1056)</f>
        <v>0</v>
      </c>
    </row>
    <row r="1057" spans="1:50" ht="15" hidden="1" customHeight="1" outlineLevel="1">
      <c r="A1057" s="402"/>
      <c r="B1057" s="231" t="s">
        <v>543</v>
      </c>
      <c r="C1057" s="228" t="s">
        <v>315</v>
      </c>
      <c r="D1057" s="232"/>
      <c r="E1057" s="232"/>
      <c r="F1057" s="232"/>
      <c r="G1057" s="232"/>
      <c r="H1057" s="232"/>
      <c r="I1057" s="232"/>
      <c r="J1057" s="232"/>
      <c r="K1057" s="232"/>
      <c r="L1057" s="232"/>
      <c r="M1057" s="232"/>
      <c r="N1057" s="232"/>
      <c r="O1057" s="232"/>
      <c r="P1057" s="232"/>
      <c r="Q1057" s="232"/>
      <c r="R1057" s="232"/>
      <c r="S1057" s="232"/>
      <c r="T1057" s="232"/>
      <c r="U1057" s="232">
        <f>U1056</f>
        <v>12</v>
      </c>
      <c r="V1057" s="232"/>
      <c r="W1057" s="232"/>
      <c r="X1057" s="232"/>
      <c r="Y1057" s="232"/>
      <c r="Z1057" s="232"/>
      <c r="AA1057" s="232"/>
      <c r="AB1057" s="232"/>
      <c r="AC1057" s="232"/>
      <c r="AD1057" s="232"/>
      <c r="AE1057" s="232"/>
      <c r="AF1057" s="232"/>
      <c r="AG1057" s="232"/>
      <c r="AH1057" s="232"/>
      <c r="AI1057" s="564"/>
      <c r="AJ1057" s="318">
        <f>AJ1056</f>
        <v>0</v>
      </c>
      <c r="AK1057" s="318">
        <f t="shared" ref="AK1057" si="1768">AK1056</f>
        <v>0</v>
      </c>
      <c r="AL1057" s="318">
        <f t="shared" ref="AL1057" si="1769">AL1056</f>
        <v>0</v>
      </c>
      <c r="AM1057" s="318">
        <f t="shared" ref="AM1057" si="1770">AM1056</f>
        <v>0</v>
      </c>
      <c r="AN1057" s="318">
        <f t="shared" ref="AN1057" si="1771">AN1056</f>
        <v>0</v>
      </c>
      <c r="AO1057" s="318">
        <f t="shared" ref="AO1057" si="1772">AO1056</f>
        <v>0</v>
      </c>
      <c r="AP1057" s="318">
        <f t="shared" ref="AP1057" si="1773">AP1056</f>
        <v>0</v>
      </c>
      <c r="AQ1057" s="318">
        <f t="shared" ref="AQ1057" si="1774">AQ1056</f>
        <v>0</v>
      </c>
      <c r="AR1057" s="318">
        <f t="shared" ref="AR1057" si="1775">AR1056</f>
        <v>0</v>
      </c>
      <c r="AS1057" s="318">
        <f t="shared" ref="AS1057" si="1776">AS1056</f>
        <v>0</v>
      </c>
      <c r="AT1057" s="318">
        <f t="shared" ref="AT1057" si="1777">AT1056</f>
        <v>0</v>
      </c>
      <c r="AU1057" s="318">
        <f t="shared" ref="AU1057" si="1778">AU1056</f>
        <v>0</v>
      </c>
      <c r="AV1057" s="318">
        <f t="shared" ref="AV1057" si="1779">AV1056</f>
        <v>0</v>
      </c>
      <c r="AW1057" s="318">
        <f t="shared" ref="AW1057" si="1780">AW1056</f>
        <v>0</v>
      </c>
      <c r="AX1057" s="247"/>
    </row>
    <row r="1058" spans="1:50" ht="15" hidden="1" customHeight="1" outlineLevel="1">
      <c r="A1058" s="402"/>
      <c r="B1058" s="250"/>
      <c r="C1058" s="248"/>
      <c r="D1058" s="228"/>
      <c r="E1058" s="228"/>
      <c r="F1058" s="228"/>
      <c r="G1058" s="228"/>
      <c r="H1058" s="228"/>
      <c r="I1058" s="228"/>
      <c r="J1058" s="228"/>
      <c r="K1058" s="228"/>
      <c r="L1058" s="228"/>
      <c r="M1058" s="228"/>
      <c r="N1058" s="228"/>
      <c r="O1058" s="228"/>
      <c r="P1058" s="228"/>
      <c r="Q1058" s="228"/>
      <c r="R1058" s="228"/>
      <c r="S1058" s="228"/>
      <c r="T1058" s="228"/>
      <c r="U1058" s="228"/>
      <c r="V1058" s="228"/>
      <c r="W1058" s="228"/>
      <c r="X1058" s="228"/>
      <c r="Y1058" s="228"/>
      <c r="Z1058" s="228"/>
      <c r="AA1058" s="228"/>
      <c r="AB1058" s="228"/>
      <c r="AC1058" s="228"/>
      <c r="AD1058" s="228"/>
      <c r="AE1058" s="228"/>
      <c r="AF1058" s="228"/>
      <c r="AG1058" s="228"/>
      <c r="AH1058" s="228"/>
      <c r="AI1058" s="228"/>
      <c r="AJ1058" s="323"/>
      <c r="AK1058" s="324"/>
      <c r="AL1058" s="323"/>
      <c r="AM1058" s="323"/>
      <c r="AN1058" s="323"/>
      <c r="AO1058" s="323"/>
      <c r="AP1058" s="323"/>
      <c r="AQ1058" s="323"/>
      <c r="AR1058" s="323"/>
      <c r="AS1058" s="323"/>
      <c r="AT1058" s="323"/>
      <c r="AU1058" s="323"/>
      <c r="AV1058" s="323"/>
      <c r="AW1058" s="323"/>
      <c r="AX1058" s="249"/>
    </row>
    <row r="1059" spans="1:50" ht="15" hidden="1" customHeight="1" outlineLevel="1">
      <c r="A1059" s="402">
        <v>8</v>
      </c>
      <c r="B1059" s="335" t="s">
        <v>325</v>
      </c>
      <c r="C1059" s="228" t="s">
        <v>313</v>
      </c>
      <c r="D1059" s="232"/>
      <c r="E1059" s="232"/>
      <c r="F1059" s="232"/>
      <c r="G1059" s="232"/>
      <c r="H1059" s="232"/>
      <c r="I1059" s="232"/>
      <c r="J1059" s="232"/>
      <c r="K1059" s="232"/>
      <c r="L1059" s="232"/>
      <c r="M1059" s="232"/>
      <c r="N1059" s="232"/>
      <c r="O1059" s="232"/>
      <c r="P1059" s="232"/>
      <c r="Q1059" s="232"/>
      <c r="R1059" s="232"/>
      <c r="S1059" s="232"/>
      <c r="T1059" s="232"/>
      <c r="U1059" s="232">
        <v>12</v>
      </c>
      <c r="V1059" s="232"/>
      <c r="W1059" s="232"/>
      <c r="X1059" s="232"/>
      <c r="Y1059" s="232"/>
      <c r="Z1059" s="232"/>
      <c r="AA1059" s="232"/>
      <c r="AB1059" s="232"/>
      <c r="AC1059" s="232"/>
      <c r="AD1059" s="232"/>
      <c r="AE1059" s="232"/>
      <c r="AF1059" s="232"/>
      <c r="AG1059" s="232"/>
      <c r="AH1059" s="232"/>
      <c r="AI1059" s="564"/>
      <c r="AJ1059" s="322"/>
      <c r="AK1059" s="322"/>
      <c r="AL1059" s="322"/>
      <c r="AM1059" s="322"/>
      <c r="AN1059" s="322"/>
      <c r="AO1059" s="322"/>
      <c r="AP1059" s="322"/>
      <c r="AQ1059" s="322"/>
      <c r="AR1059" s="322"/>
      <c r="AS1059" s="322"/>
      <c r="AT1059" s="322"/>
      <c r="AU1059" s="322"/>
      <c r="AV1059" s="322"/>
      <c r="AW1059" s="322"/>
      <c r="AX1059" s="233">
        <f>SUM(AJ1059:AW1059)</f>
        <v>0</v>
      </c>
    </row>
    <row r="1060" spans="1:50" ht="15" hidden="1" customHeight="1" outlineLevel="1">
      <c r="A1060" s="402"/>
      <c r="B1060" s="231" t="s">
        <v>543</v>
      </c>
      <c r="C1060" s="228" t="s">
        <v>315</v>
      </c>
      <c r="D1060" s="232"/>
      <c r="E1060" s="232"/>
      <c r="F1060" s="232"/>
      <c r="G1060" s="232"/>
      <c r="H1060" s="232"/>
      <c r="I1060" s="232"/>
      <c r="J1060" s="232"/>
      <c r="K1060" s="232"/>
      <c r="L1060" s="232"/>
      <c r="M1060" s="232"/>
      <c r="N1060" s="232"/>
      <c r="O1060" s="232"/>
      <c r="P1060" s="232"/>
      <c r="Q1060" s="232"/>
      <c r="R1060" s="232"/>
      <c r="S1060" s="232"/>
      <c r="T1060" s="232"/>
      <c r="U1060" s="232">
        <f>U1059</f>
        <v>12</v>
      </c>
      <c r="V1060" s="232"/>
      <c r="W1060" s="232"/>
      <c r="X1060" s="232"/>
      <c r="Y1060" s="232"/>
      <c r="Z1060" s="232"/>
      <c r="AA1060" s="232"/>
      <c r="AB1060" s="232"/>
      <c r="AC1060" s="232"/>
      <c r="AD1060" s="232"/>
      <c r="AE1060" s="232"/>
      <c r="AF1060" s="232"/>
      <c r="AG1060" s="232"/>
      <c r="AH1060" s="232"/>
      <c r="AI1060" s="564"/>
      <c r="AJ1060" s="318">
        <f>AJ1059</f>
        <v>0</v>
      </c>
      <c r="AK1060" s="318">
        <f t="shared" ref="AK1060" si="1781">AK1059</f>
        <v>0</v>
      </c>
      <c r="AL1060" s="318">
        <f t="shared" ref="AL1060" si="1782">AL1059</f>
        <v>0</v>
      </c>
      <c r="AM1060" s="318">
        <f t="shared" ref="AM1060" si="1783">AM1059</f>
        <v>0</v>
      </c>
      <c r="AN1060" s="318">
        <f t="shared" ref="AN1060" si="1784">AN1059</f>
        <v>0</v>
      </c>
      <c r="AO1060" s="318">
        <f t="shared" ref="AO1060" si="1785">AO1059</f>
        <v>0</v>
      </c>
      <c r="AP1060" s="318">
        <f t="shared" ref="AP1060" si="1786">AP1059</f>
        <v>0</v>
      </c>
      <c r="AQ1060" s="318">
        <f t="shared" ref="AQ1060" si="1787">AQ1059</f>
        <v>0</v>
      </c>
      <c r="AR1060" s="318">
        <f t="shared" ref="AR1060" si="1788">AR1059</f>
        <v>0</v>
      </c>
      <c r="AS1060" s="318">
        <f t="shared" ref="AS1060" si="1789">AS1059</f>
        <v>0</v>
      </c>
      <c r="AT1060" s="318">
        <f t="shared" ref="AT1060" si="1790">AT1059</f>
        <v>0</v>
      </c>
      <c r="AU1060" s="318">
        <f t="shared" ref="AU1060" si="1791">AU1059</f>
        <v>0</v>
      </c>
      <c r="AV1060" s="318">
        <f t="shared" ref="AV1060" si="1792">AV1059</f>
        <v>0</v>
      </c>
      <c r="AW1060" s="318">
        <f t="shared" ref="AW1060" si="1793">AW1059</f>
        <v>0</v>
      </c>
      <c r="AX1060" s="247"/>
    </row>
    <row r="1061" spans="1:50" ht="15" hidden="1" customHeight="1" outlineLevel="1">
      <c r="A1061" s="402"/>
      <c r="B1061" s="250"/>
      <c r="C1061" s="248"/>
      <c r="D1061" s="252"/>
      <c r="E1061" s="252"/>
      <c r="F1061" s="252"/>
      <c r="G1061" s="252"/>
      <c r="H1061" s="252"/>
      <c r="I1061" s="252"/>
      <c r="J1061" s="252"/>
      <c r="K1061" s="252"/>
      <c r="L1061" s="252"/>
      <c r="M1061" s="252"/>
      <c r="N1061" s="252"/>
      <c r="O1061" s="252"/>
      <c r="P1061" s="252"/>
      <c r="Q1061" s="252"/>
      <c r="R1061" s="252"/>
      <c r="S1061" s="252"/>
      <c r="T1061" s="252"/>
      <c r="U1061" s="228"/>
      <c r="V1061" s="252"/>
      <c r="W1061" s="252"/>
      <c r="X1061" s="252"/>
      <c r="Y1061" s="252"/>
      <c r="Z1061" s="252"/>
      <c r="AA1061" s="252"/>
      <c r="AB1061" s="252"/>
      <c r="AC1061" s="252"/>
      <c r="AD1061" s="252"/>
      <c r="AE1061" s="252"/>
      <c r="AF1061" s="252"/>
      <c r="AG1061" s="252"/>
      <c r="AH1061" s="252"/>
      <c r="AI1061" s="252"/>
      <c r="AJ1061" s="323"/>
      <c r="AK1061" s="324"/>
      <c r="AL1061" s="323"/>
      <c r="AM1061" s="323"/>
      <c r="AN1061" s="323"/>
      <c r="AO1061" s="323"/>
      <c r="AP1061" s="323"/>
      <c r="AQ1061" s="323"/>
      <c r="AR1061" s="323"/>
      <c r="AS1061" s="323"/>
      <c r="AT1061" s="323"/>
      <c r="AU1061" s="323"/>
      <c r="AV1061" s="323"/>
      <c r="AW1061" s="323"/>
      <c r="AX1061" s="249"/>
    </row>
    <row r="1062" spans="1:50" ht="15" hidden="1" customHeight="1" outlineLevel="1">
      <c r="A1062" s="402">
        <v>9</v>
      </c>
      <c r="B1062" s="335" t="s">
        <v>326</v>
      </c>
      <c r="C1062" s="228" t="s">
        <v>313</v>
      </c>
      <c r="D1062" s="232"/>
      <c r="E1062" s="232"/>
      <c r="F1062" s="232"/>
      <c r="G1062" s="232"/>
      <c r="H1062" s="232"/>
      <c r="I1062" s="232"/>
      <c r="J1062" s="232"/>
      <c r="K1062" s="232"/>
      <c r="L1062" s="232"/>
      <c r="M1062" s="232"/>
      <c r="N1062" s="232"/>
      <c r="O1062" s="232"/>
      <c r="P1062" s="232"/>
      <c r="Q1062" s="232"/>
      <c r="R1062" s="232"/>
      <c r="S1062" s="232"/>
      <c r="T1062" s="232"/>
      <c r="U1062" s="232">
        <v>12</v>
      </c>
      <c r="V1062" s="232"/>
      <c r="W1062" s="232"/>
      <c r="X1062" s="232"/>
      <c r="Y1062" s="232"/>
      <c r="Z1062" s="232"/>
      <c r="AA1062" s="232"/>
      <c r="AB1062" s="232"/>
      <c r="AC1062" s="232"/>
      <c r="AD1062" s="232"/>
      <c r="AE1062" s="232"/>
      <c r="AF1062" s="232"/>
      <c r="AG1062" s="232"/>
      <c r="AH1062" s="232"/>
      <c r="AI1062" s="564"/>
      <c r="AJ1062" s="322"/>
      <c r="AK1062" s="322"/>
      <c r="AL1062" s="322"/>
      <c r="AM1062" s="322"/>
      <c r="AN1062" s="322"/>
      <c r="AO1062" s="322"/>
      <c r="AP1062" s="322"/>
      <c r="AQ1062" s="322"/>
      <c r="AR1062" s="322"/>
      <c r="AS1062" s="322"/>
      <c r="AT1062" s="322"/>
      <c r="AU1062" s="322"/>
      <c r="AV1062" s="322"/>
      <c r="AW1062" s="322"/>
      <c r="AX1062" s="233">
        <f>SUM(AJ1062:AW1062)</f>
        <v>0</v>
      </c>
    </row>
    <row r="1063" spans="1:50" ht="15" hidden="1" customHeight="1" outlineLevel="1">
      <c r="A1063" s="402"/>
      <c r="B1063" s="231" t="s">
        <v>543</v>
      </c>
      <c r="C1063" s="228" t="s">
        <v>315</v>
      </c>
      <c r="D1063" s="232"/>
      <c r="E1063" s="232"/>
      <c r="F1063" s="232"/>
      <c r="G1063" s="232"/>
      <c r="H1063" s="232"/>
      <c r="I1063" s="232"/>
      <c r="J1063" s="232"/>
      <c r="K1063" s="232"/>
      <c r="L1063" s="232"/>
      <c r="M1063" s="232"/>
      <c r="N1063" s="232"/>
      <c r="O1063" s="232"/>
      <c r="P1063" s="232"/>
      <c r="Q1063" s="232"/>
      <c r="R1063" s="232"/>
      <c r="S1063" s="232"/>
      <c r="T1063" s="232"/>
      <c r="U1063" s="232">
        <f>U1062</f>
        <v>12</v>
      </c>
      <c r="V1063" s="232"/>
      <c r="W1063" s="232"/>
      <c r="X1063" s="232"/>
      <c r="Y1063" s="232"/>
      <c r="Z1063" s="232"/>
      <c r="AA1063" s="232"/>
      <c r="AB1063" s="232"/>
      <c r="AC1063" s="232"/>
      <c r="AD1063" s="232"/>
      <c r="AE1063" s="232"/>
      <c r="AF1063" s="232"/>
      <c r="AG1063" s="232"/>
      <c r="AH1063" s="232"/>
      <c r="AI1063" s="564"/>
      <c r="AJ1063" s="318">
        <f>AJ1062</f>
        <v>0</v>
      </c>
      <c r="AK1063" s="318">
        <f t="shared" ref="AK1063" si="1794">AK1062</f>
        <v>0</v>
      </c>
      <c r="AL1063" s="318">
        <f t="shared" ref="AL1063" si="1795">AL1062</f>
        <v>0</v>
      </c>
      <c r="AM1063" s="318">
        <f t="shared" ref="AM1063" si="1796">AM1062</f>
        <v>0</v>
      </c>
      <c r="AN1063" s="318">
        <f t="shared" ref="AN1063" si="1797">AN1062</f>
        <v>0</v>
      </c>
      <c r="AO1063" s="318">
        <f t="shared" ref="AO1063" si="1798">AO1062</f>
        <v>0</v>
      </c>
      <c r="AP1063" s="318">
        <f t="shared" ref="AP1063" si="1799">AP1062</f>
        <v>0</v>
      </c>
      <c r="AQ1063" s="318">
        <f t="shared" ref="AQ1063" si="1800">AQ1062</f>
        <v>0</v>
      </c>
      <c r="AR1063" s="318">
        <f t="shared" ref="AR1063" si="1801">AR1062</f>
        <v>0</v>
      </c>
      <c r="AS1063" s="318">
        <f t="shared" ref="AS1063" si="1802">AS1062</f>
        <v>0</v>
      </c>
      <c r="AT1063" s="318">
        <f t="shared" ref="AT1063" si="1803">AT1062</f>
        <v>0</v>
      </c>
      <c r="AU1063" s="318">
        <f t="shared" ref="AU1063" si="1804">AU1062</f>
        <v>0</v>
      </c>
      <c r="AV1063" s="318">
        <f t="shared" ref="AV1063" si="1805">AV1062</f>
        <v>0</v>
      </c>
      <c r="AW1063" s="318">
        <f t="shared" ref="AW1063" si="1806">AW1062</f>
        <v>0</v>
      </c>
      <c r="AX1063" s="247"/>
    </row>
    <row r="1064" spans="1:50" ht="15" hidden="1" customHeight="1" outlineLevel="1">
      <c r="A1064" s="402"/>
      <c r="B1064" s="250"/>
      <c r="C1064" s="248"/>
      <c r="D1064" s="252"/>
      <c r="E1064" s="252"/>
      <c r="F1064" s="252"/>
      <c r="G1064" s="252"/>
      <c r="H1064" s="252"/>
      <c r="I1064" s="252"/>
      <c r="J1064" s="252"/>
      <c r="K1064" s="252"/>
      <c r="L1064" s="252"/>
      <c r="M1064" s="252"/>
      <c r="N1064" s="252"/>
      <c r="O1064" s="252"/>
      <c r="P1064" s="252"/>
      <c r="Q1064" s="252"/>
      <c r="R1064" s="252"/>
      <c r="S1064" s="252"/>
      <c r="T1064" s="252"/>
      <c r="U1064" s="228"/>
      <c r="V1064" s="252"/>
      <c r="W1064" s="252"/>
      <c r="X1064" s="252"/>
      <c r="Y1064" s="252"/>
      <c r="Z1064" s="252"/>
      <c r="AA1064" s="252"/>
      <c r="AB1064" s="252"/>
      <c r="AC1064" s="252"/>
      <c r="AD1064" s="252"/>
      <c r="AE1064" s="252"/>
      <c r="AF1064" s="252"/>
      <c r="AG1064" s="252"/>
      <c r="AH1064" s="252"/>
      <c r="AI1064" s="252"/>
      <c r="AJ1064" s="323"/>
      <c r="AK1064" s="323"/>
      <c r="AL1064" s="323"/>
      <c r="AM1064" s="323"/>
      <c r="AN1064" s="323"/>
      <c r="AO1064" s="323"/>
      <c r="AP1064" s="323"/>
      <c r="AQ1064" s="323"/>
      <c r="AR1064" s="323"/>
      <c r="AS1064" s="323"/>
      <c r="AT1064" s="323"/>
      <c r="AU1064" s="323"/>
      <c r="AV1064" s="323"/>
      <c r="AW1064" s="323"/>
      <c r="AX1064" s="249"/>
    </row>
    <row r="1065" spans="1:50" ht="15" hidden="1" customHeight="1" outlineLevel="1">
      <c r="A1065" s="402">
        <v>10</v>
      </c>
      <c r="B1065" s="335" t="s">
        <v>327</v>
      </c>
      <c r="C1065" s="228" t="s">
        <v>313</v>
      </c>
      <c r="D1065" s="232"/>
      <c r="E1065" s="232"/>
      <c r="F1065" s="232"/>
      <c r="G1065" s="232"/>
      <c r="H1065" s="232"/>
      <c r="I1065" s="232"/>
      <c r="J1065" s="232"/>
      <c r="K1065" s="232"/>
      <c r="L1065" s="232"/>
      <c r="M1065" s="232"/>
      <c r="N1065" s="232"/>
      <c r="O1065" s="232"/>
      <c r="P1065" s="232"/>
      <c r="Q1065" s="232"/>
      <c r="R1065" s="232"/>
      <c r="S1065" s="232"/>
      <c r="T1065" s="232"/>
      <c r="U1065" s="232">
        <v>3</v>
      </c>
      <c r="V1065" s="232"/>
      <c r="W1065" s="232"/>
      <c r="X1065" s="232"/>
      <c r="Y1065" s="232"/>
      <c r="Z1065" s="232"/>
      <c r="AA1065" s="232"/>
      <c r="AB1065" s="232"/>
      <c r="AC1065" s="232"/>
      <c r="AD1065" s="232"/>
      <c r="AE1065" s="232"/>
      <c r="AF1065" s="232"/>
      <c r="AG1065" s="232"/>
      <c r="AH1065" s="232"/>
      <c r="AI1065" s="564"/>
      <c r="AJ1065" s="322"/>
      <c r="AK1065" s="322"/>
      <c r="AL1065" s="322"/>
      <c r="AM1065" s="322"/>
      <c r="AN1065" s="322"/>
      <c r="AO1065" s="322"/>
      <c r="AP1065" s="322"/>
      <c r="AQ1065" s="322"/>
      <c r="AR1065" s="322"/>
      <c r="AS1065" s="322"/>
      <c r="AT1065" s="322"/>
      <c r="AU1065" s="322"/>
      <c r="AV1065" s="322"/>
      <c r="AW1065" s="322"/>
      <c r="AX1065" s="233">
        <f>SUM(AJ1065:AW1065)</f>
        <v>0</v>
      </c>
    </row>
    <row r="1066" spans="1:50" ht="15" hidden="1" customHeight="1" outlineLevel="1">
      <c r="A1066" s="402"/>
      <c r="B1066" s="231" t="s">
        <v>543</v>
      </c>
      <c r="C1066" s="228" t="s">
        <v>315</v>
      </c>
      <c r="D1066" s="232"/>
      <c r="E1066" s="232"/>
      <c r="F1066" s="232"/>
      <c r="G1066" s="232"/>
      <c r="H1066" s="232"/>
      <c r="I1066" s="232"/>
      <c r="J1066" s="232"/>
      <c r="K1066" s="232"/>
      <c r="L1066" s="232"/>
      <c r="M1066" s="232"/>
      <c r="N1066" s="232"/>
      <c r="O1066" s="232"/>
      <c r="P1066" s="232"/>
      <c r="Q1066" s="232"/>
      <c r="R1066" s="232"/>
      <c r="S1066" s="232"/>
      <c r="T1066" s="232"/>
      <c r="U1066" s="232">
        <f>U1065</f>
        <v>3</v>
      </c>
      <c r="V1066" s="232"/>
      <c r="W1066" s="232"/>
      <c r="X1066" s="232"/>
      <c r="Y1066" s="232"/>
      <c r="Z1066" s="232"/>
      <c r="AA1066" s="232"/>
      <c r="AB1066" s="232"/>
      <c r="AC1066" s="232"/>
      <c r="AD1066" s="232"/>
      <c r="AE1066" s="232"/>
      <c r="AF1066" s="232"/>
      <c r="AG1066" s="232"/>
      <c r="AH1066" s="232"/>
      <c r="AI1066" s="564"/>
      <c r="AJ1066" s="318">
        <f>AJ1065</f>
        <v>0</v>
      </c>
      <c r="AK1066" s="318">
        <f t="shared" ref="AK1066" si="1807">AK1065</f>
        <v>0</v>
      </c>
      <c r="AL1066" s="318">
        <f t="shared" ref="AL1066" si="1808">AL1065</f>
        <v>0</v>
      </c>
      <c r="AM1066" s="318">
        <f t="shared" ref="AM1066" si="1809">AM1065</f>
        <v>0</v>
      </c>
      <c r="AN1066" s="318">
        <f t="shared" ref="AN1066" si="1810">AN1065</f>
        <v>0</v>
      </c>
      <c r="AO1066" s="318">
        <f t="shared" ref="AO1066" si="1811">AO1065</f>
        <v>0</v>
      </c>
      <c r="AP1066" s="318">
        <f t="shared" ref="AP1066" si="1812">AP1065</f>
        <v>0</v>
      </c>
      <c r="AQ1066" s="318">
        <f t="shared" ref="AQ1066" si="1813">AQ1065</f>
        <v>0</v>
      </c>
      <c r="AR1066" s="318">
        <f t="shared" ref="AR1066" si="1814">AR1065</f>
        <v>0</v>
      </c>
      <c r="AS1066" s="318">
        <f t="shared" ref="AS1066" si="1815">AS1065</f>
        <v>0</v>
      </c>
      <c r="AT1066" s="318">
        <f t="shared" ref="AT1066" si="1816">AT1065</f>
        <v>0</v>
      </c>
      <c r="AU1066" s="318">
        <f t="shared" ref="AU1066" si="1817">AU1065</f>
        <v>0</v>
      </c>
      <c r="AV1066" s="318">
        <f t="shared" ref="AV1066" si="1818">AV1065</f>
        <v>0</v>
      </c>
      <c r="AW1066" s="318">
        <f t="shared" ref="AW1066" si="1819">AW1065</f>
        <v>0</v>
      </c>
      <c r="AX1066" s="247"/>
    </row>
    <row r="1067" spans="1:50" ht="15" hidden="1" customHeight="1" outlineLevel="1">
      <c r="A1067" s="402"/>
      <c r="B1067" s="250"/>
      <c r="C1067" s="248"/>
      <c r="D1067" s="252"/>
      <c r="E1067" s="252"/>
      <c r="F1067" s="252"/>
      <c r="G1067" s="252"/>
      <c r="H1067" s="252"/>
      <c r="I1067" s="252"/>
      <c r="J1067" s="252"/>
      <c r="K1067" s="252"/>
      <c r="L1067" s="252"/>
      <c r="M1067" s="252"/>
      <c r="N1067" s="252"/>
      <c r="O1067" s="252"/>
      <c r="P1067" s="252"/>
      <c r="Q1067" s="252"/>
      <c r="R1067" s="252"/>
      <c r="S1067" s="252"/>
      <c r="T1067" s="252"/>
      <c r="U1067" s="228"/>
      <c r="V1067" s="252"/>
      <c r="W1067" s="252"/>
      <c r="X1067" s="252"/>
      <c r="Y1067" s="252"/>
      <c r="Z1067" s="252"/>
      <c r="AA1067" s="252"/>
      <c r="AB1067" s="252"/>
      <c r="AC1067" s="252"/>
      <c r="AD1067" s="252"/>
      <c r="AE1067" s="252"/>
      <c r="AF1067" s="252"/>
      <c r="AG1067" s="252"/>
      <c r="AH1067" s="252"/>
      <c r="AI1067" s="252"/>
      <c r="AJ1067" s="323"/>
      <c r="AK1067" s="324"/>
      <c r="AL1067" s="323"/>
      <c r="AM1067" s="323"/>
      <c r="AN1067" s="323"/>
      <c r="AO1067" s="323"/>
      <c r="AP1067" s="323"/>
      <c r="AQ1067" s="323"/>
      <c r="AR1067" s="323"/>
      <c r="AS1067" s="323"/>
      <c r="AT1067" s="323"/>
      <c r="AU1067" s="323"/>
      <c r="AV1067" s="323"/>
      <c r="AW1067" s="323"/>
      <c r="AX1067" s="249"/>
    </row>
    <row r="1068" spans="1:50" ht="15" hidden="1" customHeight="1" outlineLevel="1">
      <c r="A1068" s="402"/>
      <c r="B1068" s="225" t="s">
        <v>328</v>
      </c>
      <c r="C1068" s="226"/>
      <c r="D1068" s="226"/>
      <c r="E1068" s="226"/>
      <c r="F1068" s="226"/>
      <c r="G1068" s="226"/>
      <c r="H1068" s="226"/>
      <c r="I1068" s="226"/>
      <c r="J1068" s="226"/>
      <c r="K1068" s="226"/>
      <c r="L1068" s="226"/>
      <c r="M1068" s="226"/>
      <c r="N1068" s="226"/>
      <c r="O1068" s="226"/>
      <c r="P1068" s="226"/>
      <c r="Q1068" s="226"/>
      <c r="R1068" s="226"/>
      <c r="S1068" s="226"/>
      <c r="T1068" s="226"/>
      <c r="U1068" s="227"/>
      <c r="V1068" s="226"/>
      <c r="W1068" s="226"/>
      <c r="X1068" s="226"/>
      <c r="Y1068" s="226"/>
      <c r="Z1068" s="226"/>
      <c r="AA1068" s="226"/>
      <c r="AB1068" s="226"/>
      <c r="AC1068" s="226"/>
      <c r="AD1068" s="226"/>
      <c r="AE1068" s="226"/>
      <c r="AF1068" s="226"/>
      <c r="AG1068" s="226"/>
      <c r="AH1068" s="226"/>
      <c r="AI1068" s="226"/>
      <c r="AJ1068" s="321"/>
      <c r="AK1068" s="321"/>
      <c r="AL1068" s="321"/>
      <c r="AM1068" s="321"/>
      <c r="AN1068" s="321"/>
      <c r="AO1068" s="321"/>
      <c r="AP1068" s="321"/>
      <c r="AQ1068" s="321"/>
      <c r="AR1068" s="321"/>
      <c r="AS1068" s="321"/>
      <c r="AT1068" s="321"/>
      <c r="AU1068" s="321"/>
      <c r="AV1068" s="321"/>
      <c r="AW1068" s="321"/>
      <c r="AX1068" s="229"/>
    </row>
    <row r="1069" spans="1:50" ht="15" hidden="1" customHeight="1" outlineLevel="1">
      <c r="A1069" s="402">
        <v>11</v>
      </c>
      <c r="B1069" s="335" t="s">
        <v>329</v>
      </c>
      <c r="C1069" s="228" t="s">
        <v>313</v>
      </c>
      <c r="D1069" s="232"/>
      <c r="E1069" s="232"/>
      <c r="F1069" s="232"/>
      <c r="G1069" s="232"/>
      <c r="H1069" s="232"/>
      <c r="I1069" s="232"/>
      <c r="J1069" s="232"/>
      <c r="K1069" s="232"/>
      <c r="L1069" s="232"/>
      <c r="M1069" s="232"/>
      <c r="N1069" s="232"/>
      <c r="O1069" s="232"/>
      <c r="P1069" s="232"/>
      <c r="Q1069" s="232"/>
      <c r="R1069" s="232"/>
      <c r="S1069" s="232"/>
      <c r="T1069" s="232"/>
      <c r="U1069" s="232">
        <v>12</v>
      </c>
      <c r="V1069" s="232"/>
      <c r="W1069" s="232"/>
      <c r="X1069" s="232"/>
      <c r="Y1069" s="232"/>
      <c r="Z1069" s="232"/>
      <c r="AA1069" s="232"/>
      <c r="AB1069" s="232"/>
      <c r="AC1069" s="232"/>
      <c r="AD1069" s="232"/>
      <c r="AE1069" s="232"/>
      <c r="AF1069" s="232"/>
      <c r="AG1069" s="232"/>
      <c r="AH1069" s="232"/>
      <c r="AI1069" s="564"/>
      <c r="AJ1069" s="333"/>
      <c r="AK1069" s="322"/>
      <c r="AL1069" s="322"/>
      <c r="AM1069" s="322"/>
      <c r="AN1069" s="322"/>
      <c r="AO1069" s="322"/>
      <c r="AP1069" s="322"/>
      <c r="AQ1069" s="322"/>
      <c r="AR1069" s="322"/>
      <c r="AS1069" s="322"/>
      <c r="AT1069" s="322"/>
      <c r="AU1069" s="322"/>
      <c r="AV1069" s="322"/>
      <c r="AW1069" s="322"/>
      <c r="AX1069" s="233">
        <f>SUM(AJ1069:AW1069)</f>
        <v>0</v>
      </c>
    </row>
    <row r="1070" spans="1:50" ht="15" hidden="1" customHeight="1" outlineLevel="1">
      <c r="A1070" s="402"/>
      <c r="B1070" s="231" t="s">
        <v>543</v>
      </c>
      <c r="C1070" s="228" t="s">
        <v>315</v>
      </c>
      <c r="D1070" s="232"/>
      <c r="E1070" s="232"/>
      <c r="F1070" s="232"/>
      <c r="G1070" s="232"/>
      <c r="H1070" s="232"/>
      <c r="I1070" s="232"/>
      <c r="J1070" s="232"/>
      <c r="K1070" s="232"/>
      <c r="L1070" s="232"/>
      <c r="M1070" s="232"/>
      <c r="N1070" s="232"/>
      <c r="O1070" s="232"/>
      <c r="P1070" s="232"/>
      <c r="Q1070" s="232"/>
      <c r="R1070" s="232"/>
      <c r="S1070" s="232"/>
      <c r="T1070" s="232"/>
      <c r="U1070" s="232">
        <f>U1069</f>
        <v>12</v>
      </c>
      <c r="V1070" s="232"/>
      <c r="W1070" s="232"/>
      <c r="X1070" s="232"/>
      <c r="Y1070" s="232"/>
      <c r="Z1070" s="232"/>
      <c r="AA1070" s="232"/>
      <c r="AB1070" s="232"/>
      <c r="AC1070" s="232"/>
      <c r="AD1070" s="232"/>
      <c r="AE1070" s="232"/>
      <c r="AF1070" s="232"/>
      <c r="AG1070" s="232"/>
      <c r="AH1070" s="232"/>
      <c r="AI1070" s="564"/>
      <c r="AJ1070" s="318">
        <f>AJ1069</f>
        <v>0</v>
      </c>
      <c r="AK1070" s="318">
        <f t="shared" ref="AK1070" si="1820">AK1069</f>
        <v>0</v>
      </c>
      <c r="AL1070" s="318">
        <f t="shared" ref="AL1070" si="1821">AL1069</f>
        <v>0</v>
      </c>
      <c r="AM1070" s="318">
        <f t="shared" ref="AM1070" si="1822">AM1069</f>
        <v>0</v>
      </c>
      <c r="AN1070" s="318">
        <f t="shared" ref="AN1070" si="1823">AN1069</f>
        <v>0</v>
      </c>
      <c r="AO1070" s="318">
        <f t="shared" ref="AO1070" si="1824">AO1069</f>
        <v>0</v>
      </c>
      <c r="AP1070" s="318">
        <f t="shared" ref="AP1070" si="1825">AP1069</f>
        <v>0</v>
      </c>
      <c r="AQ1070" s="318">
        <f t="shared" ref="AQ1070" si="1826">AQ1069</f>
        <v>0</v>
      </c>
      <c r="AR1070" s="318">
        <f t="shared" ref="AR1070" si="1827">AR1069</f>
        <v>0</v>
      </c>
      <c r="AS1070" s="318">
        <f t="shared" ref="AS1070" si="1828">AS1069</f>
        <v>0</v>
      </c>
      <c r="AT1070" s="318">
        <f t="shared" ref="AT1070" si="1829">AT1069</f>
        <v>0</v>
      </c>
      <c r="AU1070" s="318">
        <f t="shared" ref="AU1070" si="1830">AU1069</f>
        <v>0</v>
      </c>
      <c r="AV1070" s="318">
        <f t="shared" ref="AV1070" si="1831">AV1069</f>
        <v>0</v>
      </c>
      <c r="AW1070" s="318">
        <f t="shared" ref="AW1070" si="1832">AW1069</f>
        <v>0</v>
      </c>
      <c r="AX1070" s="234"/>
    </row>
    <row r="1071" spans="1:50" ht="15" hidden="1" customHeight="1" outlineLevel="1">
      <c r="A1071" s="402"/>
      <c r="B1071" s="251"/>
      <c r="C1071" s="242"/>
      <c r="D1071" s="228"/>
      <c r="E1071" s="228"/>
      <c r="F1071" s="228"/>
      <c r="G1071" s="228"/>
      <c r="H1071" s="228"/>
      <c r="I1071" s="228"/>
      <c r="J1071" s="228"/>
      <c r="K1071" s="228"/>
      <c r="L1071" s="228"/>
      <c r="M1071" s="228"/>
      <c r="N1071" s="228"/>
      <c r="O1071" s="228"/>
      <c r="P1071" s="228"/>
      <c r="Q1071" s="228"/>
      <c r="R1071" s="228"/>
      <c r="S1071" s="228"/>
      <c r="T1071" s="228"/>
      <c r="U1071" s="228"/>
      <c r="V1071" s="228"/>
      <c r="W1071" s="228"/>
      <c r="X1071" s="228"/>
      <c r="Y1071" s="228"/>
      <c r="Z1071" s="228"/>
      <c r="AA1071" s="228"/>
      <c r="AB1071" s="228"/>
      <c r="AC1071" s="228"/>
      <c r="AD1071" s="228"/>
      <c r="AE1071" s="228"/>
      <c r="AF1071" s="228"/>
      <c r="AG1071" s="228"/>
      <c r="AH1071" s="228"/>
      <c r="AI1071" s="228"/>
      <c r="AJ1071" s="319"/>
      <c r="AK1071" s="328"/>
      <c r="AL1071" s="328"/>
      <c r="AM1071" s="328"/>
      <c r="AN1071" s="328"/>
      <c r="AO1071" s="328"/>
      <c r="AP1071" s="328"/>
      <c r="AQ1071" s="328"/>
      <c r="AR1071" s="328"/>
      <c r="AS1071" s="328"/>
      <c r="AT1071" s="328"/>
      <c r="AU1071" s="328"/>
      <c r="AV1071" s="328"/>
      <c r="AW1071" s="328"/>
      <c r="AX1071" s="243"/>
    </row>
    <row r="1072" spans="1:50" ht="28.5" hidden="1" customHeight="1" outlineLevel="1">
      <c r="A1072" s="402">
        <v>12</v>
      </c>
      <c r="B1072" s="335" t="s">
        <v>330</v>
      </c>
      <c r="C1072" s="228" t="s">
        <v>313</v>
      </c>
      <c r="D1072" s="232"/>
      <c r="E1072" s="232"/>
      <c r="F1072" s="232"/>
      <c r="G1072" s="232"/>
      <c r="H1072" s="232"/>
      <c r="I1072" s="232"/>
      <c r="J1072" s="232"/>
      <c r="K1072" s="232"/>
      <c r="L1072" s="232"/>
      <c r="M1072" s="232"/>
      <c r="N1072" s="232"/>
      <c r="O1072" s="232"/>
      <c r="P1072" s="232"/>
      <c r="Q1072" s="232"/>
      <c r="R1072" s="232"/>
      <c r="S1072" s="232"/>
      <c r="T1072" s="232"/>
      <c r="U1072" s="232">
        <v>12</v>
      </c>
      <c r="V1072" s="232"/>
      <c r="W1072" s="232"/>
      <c r="X1072" s="232"/>
      <c r="Y1072" s="232"/>
      <c r="Z1072" s="232"/>
      <c r="AA1072" s="232"/>
      <c r="AB1072" s="232"/>
      <c r="AC1072" s="232"/>
      <c r="AD1072" s="232"/>
      <c r="AE1072" s="232"/>
      <c r="AF1072" s="232"/>
      <c r="AG1072" s="232"/>
      <c r="AH1072" s="232"/>
      <c r="AI1072" s="564"/>
      <c r="AJ1072" s="317"/>
      <c r="AK1072" s="322"/>
      <c r="AL1072" s="322"/>
      <c r="AM1072" s="322"/>
      <c r="AN1072" s="322"/>
      <c r="AO1072" s="322"/>
      <c r="AP1072" s="322"/>
      <c r="AQ1072" s="322"/>
      <c r="AR1072" s="322"/>
      <c r="AS1072" s="322"/>
      <c r="AT1072" s="322"/>
      <c r="AU1072" s="322"/>
      <c r="AV1072" s="322"/>
      <c r="AW1072" s="322"/>
      <c r="AX1072" s="233">
        <f>SUM(AJ1072:AW1072)</f>
        <v>0</v>
      </c>
    </row>
    <row r="1073" spans="1:51" ht="15" hidden="1" customHeight="1" outlineLevel="1">
      <c r="A1073" s="402"/>
      <c r="B1073" s="231" t="s">
        <v>543</v>
      </c>
      <c r="C1073" s="228" t="s">
        <v>315</v>
      </c>
      <c r="D1073" s="232"/>
      <c r="E1073" s="232"/>
      <c r="F1073" s="232"/>
      <c r="G1073" s="232"/>
      <c r="H1073" s="232"/>
      <c r="I1073" s="232"/>
      <c r="J1073" s="232"/>
      <c r="K1073" s="232"/>
      <c r="L1073" s="232"/>
      <c r="M1073" s="232"/>
      <c r="N1073" s="232"/>
      <c r="O1073" s="232"/>
      <c r="P1073" s="232"/>
      <c r="Q1073" s="232"/>
      <c r="R1073" s="232"/>
      <c r="S1073" s="232"/>
      <c r="T1073" s="232"/>
      <c r="U1073" s="232">
        <f>U1072</f>
        <v>12</v>
      </c>
      <c r="V1073" s="232"/>
      <c r="W1073" s="232"/>
      <c r="X1073" s="232"/>
      <c r="Y1073" s="232"/>
      <c r="Z1073" s="232"/>
      <c r="AA1073" s="232"/>
      <c r="AB1073" s="232"/>
      <c r="AC1073" s="232"/>
      <c r="AD1073" s="232"/>
      <c r="AE1073" s="232"/>
      <c r="AF1073" s="232"/>
      <c r="AG1073" s="232"/>
      <c r="AH1073" s="232"/>
      <c r="AI1073" s="564"/>
      <c r="AJ1073" s="318">
        <f>AJ1072</f>
        <v>0</v>
      </c>
      <c r="AK1073" s="318">
        <f t="shared" ref="AK1073" si="1833">AK1072</f>
        <v>0</v>
      </c>
      <c r="AL1073" s="318">
        <f t="shared" ref="AL1073" si="1834">AL1072</f>
        <v>0</v>
      </c>
      <c r="AM1073" s="318">
        <f t="shared" ref="AM1073" si="1835">AM1072</f>
        <v>0</v>
      </c>
      <c r="AN1073" s="318">
        <f t="shared" ref="AN1073" si="1836">AN1072</f>
        <v>0</v>
      </c>
      <c r="AO1073" s="318">
        <f t="shared" ref="AO1073" si="1837">AO1072</f>
        <v>0</v>
      </c>
      <c r="AP1073" s="318">
        <f t="shared" ref="AP1073" si="1838">AP1072</f>
        <v>0</v>
      </c>
      <c r="AQ1073" s="318">
        <f t="shared" ref="AQ1073" si="1839">AQ1072</f>
        <v>0</v>
      </c>
      <c r="AR1073" s="318">
        <f t="shared" ref="AR1073" si="1840">AR1072</f>
        <v>0</v>
      </c>
      <c r="AS1073" s="318">
        <f t="shared" ref="AS1073" si="1841">AS1072</f>
        <v>0</v>
      </c>
      <c r="AT1073" s="318">
        <f t="shared" ref="AT1073" si="1842">AT1072</f>
        <v>0</v>
      </c>
      <c r="AU1073" s="318">
        <f t="shared" ref="AU1073" si="1843">AU1072</f>
        <v>0</v>
      </c>
      <c r="AV1073" s="318">
        <f t="shared" ref="AV1073" si="1844">AV1072</f>
        <v>0</v>
      </c>
      <c r="AW1073" s="318">
        <f t="shared" ref="AW1073" si="1845">AW1072</f>
        <v>0</v>
      </c>
      <c r="AX1073" s="234"/>
    </row>
    <row r="1074" spans="1:51" ht="15" hidden="1" customHeight="1" outlineLevel="1">
      <c r="A1074" s="402"/>
      <c r="B1074" s="251"/>
      <c r="C1074" s="242"/>
      <c r="D1074" s="228"/>
      <c r="E1074" s="228"/>
      <c r="F1074" s="228"/>
      <c r="G1074" s="228"/>
      <c r="H1074" s="228"/>
      <c r="I1074" s="228"/>
      <c r="J1074" s="228"/>
      <c r="K1074" s="228"/>
      <c r="L1074" s="228"/>
      <c r="M1074" s="228"/>
      <c r="N1074" s="228"/>
      <c r="O1074" s="228"/>
      <c r="P1074" s="228"/>
      <c r="Q1074" s="228"/>
      <c r="R1074" s="228"/>
      <c r="S1074" s="228"/>
      <c r="T1074" s="228"/>
      <c r="U1074" s="228"/>
      <c r="V1074" s="228"/>
      <c r="W1074" s="228"/>
      <c r="X1074" s="228"/>
      <c r="Y1074" s="228"/>
      <c r="Z1074" s="228"/>
      <c r="AA1074" s="228"/>
      <c r="AB1074" s="228"/>
      <c r="AC1074" s="228"/>
      <c r="AD1074" s="228"/>
      <c r="AE1074" s="228"/>
      <c r="AF1074" s="228"/>
      <c r="AG1074" s="228"/>
      <c r="AH1074" s="228"/>
      <c r="AI1074" s="228"/>
      <c r="AJ1074" s="329"/>
      <c r="AK1074" s="329"/>
      <c r="AL1074" s="319"/>
      <c r="AM1074" s="319"/>
      <c r="AN1074" s="319"/>
      <c r="AO1074" s="319"/>
      <c r="AP1074" s="319"/>
      <c r="AQ1074" s="319"/>
      <c r="AR1074" s="319"/>
      <c r="AS1074" s="319"/>
      <c r="AT1074" s="319"/>
      <c r="AU1074" s="319"/>
      <c r="AV1074" s="319"/>
      <c r="AW1074" s="319"/>
      <c r="AX1074" s="243"/>
    </row>
    <row r="1075" spans="1:51" ht="15" hidden="1" customHeight="1" outlineLevel="1">
      <c r="A1075" s="402">
        <v>13</v>
      </c>
      <c r="B1075" s="335" t="s">
        <v>331</v>
      </c>
      <c r="C1075" s="228" t="s">
        <v>313</v>
      </c>
      <c r="D1075" s="232"/>
      <c r="E1075" s="232"/>
      <c r="F1075" s="232"/>
      <c r="G1075" s="232"/>
      <c r="H1075" s="232"/>
      <c r="I1075" s="232"/>
      <c r="J1075" s="232"/>
      <c r="K1075" s="232"/>
      <c r="L1075" s="232"/>
      <c r="M1075" s="232"/>
      <c r="N1075" s="232"/>
      <c r="O1075" s="232"/>
      <c r="P1075" s="232"/>
      <c r="Q1075" s="232"/>
      <c r="R1075" s="232"/>
      <c r="S1075" s="232"/>
      <c r="T1075" s="232"/>
      <c r="U1075" s="232">
        <v>12</v>
      </c>
      <c r="V1075" s="232"/>
      <c r="W1075" s="232"/>
      <c r="X1075" s="232"/>
      <c r="Y1075" s="232"/>
      <c r="Z1075" s="232"/>
      <c r="AA1075" s="232"/>
      <c r="AB1075" s="232"/>
      <c r="AC1075" s="232"/>
      <c r="AD1075" s="232"/>
      <c r="AE1075" s="232"/>
      <c r="AF1075" s="232"/>
      <c r="AG1075" s="232"/>
      <c r="AH1075" s="232"/>
      <c r="AI1075" s="564"/>
      <c r="AJ1075" s="317"/>
      <c r="AK1075" s="322"/>
      <c r="AL1075" s="322"/>
      <c r="AM1075" s="322"/>
      <c r="AN1075" s="322"/>
      <c r="AO1075" s="322"/>
      <c r="AP1075" s="322"/>
      <c r="AQ1075" s="322"/>
      <c r="AR1075" s="322"/>
      <c r="AS1075" s="322"/>
      <c r="AT1075" s="322"/>
      <c r="AU1075" s="322"/>
      <c r="AV1075" s="322"/>
      <c r="AW1075" s="322"/>
      <c r="AX1075" s="233">
        <f>SUM(AJ1075:AW1075)</f>
        <v>0</v>
      </c>
    </row>
    <row r="1076" spans="1:51" ht="15" hidden="1" customHeight="1" outlineLevel="1">
      <c r="A1076" s="402"/>
      <c r="B1076" s="231" t="s">
        <v>543</v>
      </c>
      <c r="C1076" s="228" t="s">
        <v>315</v>
      </c>
      <c r="D1076" s="232"/>
      <c r="E1076" s="232"/>
      <c r="F1076" s="232"/>
      <c r="G1076" s="232"/>
      <c r="H1076" s="232"/>
      <c r="I1076" s="232"/>
      <c r="J1076" s="232"/>
      <c r="K1076" s="232"/>
      <c r="L1076" s="232"/>
      <c r="M1076" s="232"/>
      <c r="N1076" s="232"/>
      <c r="O1076" s="232"/>
      <c r="P1076" s="232"/>
      <c r="Q1076" s="232"/>
      <c r="R1076" s="232"/>
      <c r="S1076" s="232"/>
      <c r="T1076" s="232"/>
      <c r="U1076" s="232">
        <f>U1075</f>
        <v>12</v>
      </c>
      <c r="V1076" s="232"/>
      <c r="W1076" s="232"/>
      <c r="X1076" s="232"/>
      <c r="Y1076" s="232"/>
      <c r="Z1076" s="232"/>
      <c r="AA1076" s="232"/>
      <c r="AB1076" s="232"/>
      <c r="AC1076" s="232"/>
      <c r="AD1076" s="232"/>
      <c r="AE1076" s="232"/>
      <c r="AF1076" s="232"/>
      <c r="AG1076" s="232"/>
      <c r="AH1076" s="232"/>
      <c r="AI1076" s="564"/>
      <c r="AJ1076" s="318">
        <f>AJ1075</f>
        <v>0</v>
      </c>
      <c r="AK1076" s="318">
        <f t="shared" ref="AK1076" si="1846">AK1075</f>
        <v>0</v>
      </c>
      <c r="AL1076" s="318">
        <f t="shared" ref="AL1076" si="1847">AL1075</f>
        <v>0</v>
      </c>
      <c r="AM1076" s="318">
        <f t="shared" ref="AM1076" si="1848">AM1075</f>
        <v>0</v>
      </c>
      <c r="AN1076" s="318">
        <f t="shared" ref="AN1076" si="1849">AN1075</f>
        <v>0</v>
      </c>
      <c r="AO1076" s="318">
        <f t="shared" ref="AO1076" si="1850">AO1075</f>
        <v>0</v>
      </c>
      <c r="AP1076" s="318">
        <f t="shared" ref="AP1076" si="1851">AP1075</f>
        <v>0</v>
      </c>
      <c r="AQ1076" s="318">
        <f t="shared" ref="AQ1076" si="1852">AQ1075</f>
        <v>0</v>
      </c>
      <c r="AR1076" s="318">
        <f t="shared" ref="AR1076" si="1853">AR1075</f>
        <v>0</v>
      </c>
      <c r="AS1076" s="318">
        <f t="shared" ref="AS1076" si="1854">AS1075</f>
        <v>0</v>
      </c>
      <c r="AT1076" s="318">
        <f t="shared" ref="AT1076" si="1855">AT1075</f>
        <v>0</v>
      </c>
      <c r="AU1076" s="318">
        <f t="shared" ref="AU1076" si="1856">AU1075</f>
        <v>0</v>
      </c>
      <c r="AV1076" s="318">
        <f t="shared" ref="AV1076" si="1857">AV1075</f>
        <v>0</v>
      </c>
      <c r="AW1076" s="318">
        <f t="shared" ref="AW1076" si="1858">AW1075</f>
        <v>0</v>
      </c>
      <c r="AX1076" s="243"/>
    </row>
    <row r="1077" spans="1:51" ht="15" hidden="1" customHeight="1" outlineLevel="1">
      <c r="A1077" s="402"/>
      <c r="B1077" s="251"/>
      <c r="C1077" s="242"/>
      <c r="D1077" s="228"/>
      <c r="E1077" s="228"/>
      <c r="F1077" s="228"/>
      <c r="G1077" s="228"/>
      <c r="H1077" s="228"/>
      <c r="I1077" s="228"/>
      <c r="J1077" s="228"/>
      <c r="K1077" s="228"/>
      <c r="L1077" s="228"/>
      <c r="M1077" s="228"/>
      <c r="N1077" s="228"/>
      <c r="O1077" s="228"/>
      <c r="P1077" s="228"/>
      <c r="Q1077" s="228"/>
      <c r="R1077" s="228"/>
      <c r="S1077" s="228"/>
      <c r="T1077" s="228"/>
      <c r="U1077" s="228"/>
      <c r="V1077" s="228"/>
      <c r="W1077" s="228"/>
      <c r="X1077" s="228"/>
      <c r="Y1077" s="228"/>
      <c r="Z1077" s="228"/>
      <c r="AA1077" s="228"/>
      <c r="AB1077" s="228"/>
      <c r="AC1077" s="228"/>
      <c r="AD1077" s="228"/>
      <c r="AE1077" s="228"/>
      <c r="AF1077" s="228"/>
      <c r="AG1077" s="228"/>
      <c r="AH1077" s="228"/>
      <c r="AI1077" s="228"/>
      <c r="AJ1077" s="319"/>
      <c r="AK1077" s="319"/>
      <c r="AL1077" s="319"/>
      <c r="AM1077" s="319"/>
      <c r="AN1077" s="319"/>
      <c r="AO1077" s="319"/>
      <c r="AP1077" s="319"/>
      <c r="AQ1077" s="319"/>
      <c r="AR1077" s="319"/>
      <c r="AS1077" s="319"/>
      <c r="AT1077" s="319"/>
      <c r="AU1077" s="319"/>
      <c r="AV1077" s="319"/>
      <c r="AW1077" s="319"/>
      <c r="AX1077" s="243"/>
    </row>
    <row r="1078" spans="1:51" ht="15" hidden="1" customHeight="1" outlineLevel="1">
      <c r="A1078" s="402"/>
      <c r="B1078" s="225" t="s">
        <v>332</v>
      </c>
      <c r="C1078" s="226"/>
      <c r="D1078" s="227"/>
      <c r="E1078" s="227"/>
      <c r="F1078" s="227"/>
      <c r="G1078" s="227"/>
      <c r="H1078" s="227"/>
      <c r="I1078" s="227"/>
      <c r="J1078" s="227"/>
      <c r="K1078" s="227"/>
      <c r="L1078" s="227"/>
      <c r="M1078" s="227"/>
      <c r="N1078" s="227"/>
      <c r="O1078" s="227"/>
      <c r="P1078" s="227"/>
      <c r="Q1078" s="227"/>
      <c r="R1078" s="227"/>
      <c r="S1078" s="227"/>
      <c r="T1078" s="227"/>
      <c r="U1078" s="227"/>
      <c r="V1078" s="227"/>
      <c r="W1078" s="226"/>
      <c r="X1078" s="226"/>
      <c r="Y1078" s="226"/>
      <c r="Z1078" s="226"/>
      <c r="AA1078" s="226"/>
      <c r="AB1078" s="226"/>
      <c r="AC1078" s="226"/>
      <c r="AD1078" s="226"/>
      <c r="AE1078" s="226"/>
      <c r="AF1078" s="226"/>
      <c r="AG1078" s="226"/>
      <c r="AH1078" s="226"/>
      <c r="AI1078" s="226"/>
      <c r="AJ1078" s="321"/>
      <c r="AK1078" s="321"/>
      <c r="AL1078" s="321"/>
      <c r="AM1078" s="321"/>
      <c r="AN1078" s="321"/>
      <c r="AO1078" s="321"/>
      <c r="AP1078" s="321"/>
      <c r="AQ1078" s="321"/>
      <c r="AR1078" s="321"/>
      <c r="AS1078" s="321"/>
      <c r="AT1078" s="321"/>
      <c r="AU1078" s="321"/>
      <c r="AV1078" s="321"/>
      <c r="AW1078" s="321"/>
      <c r="AX1078" s="229"/>
    </row>
    <row r="1079" spans="1:51" ht="15" hidden="1" customHeight="1" outlineLevel="1">
      <c r="A1079" s="402">
        <v>14</v>
      </c>
      <c r="B1079" s="251" t="s">
        <v>333</v>
      </c>
      <c r="C1079" s="228" t="s">
        <v>313</v>
      </c>
      <c r="D1079" s="232"/>
      <c r="E1079" s="232"/>
      <c r="F1079" s="232"/>
      <c r="G1079" s="232"/>
      <c r="H1079" s="232"/>
      <c r="I1079" s="232"/>
      <c r="J1079" s="232"/>
      <c r="K1079" s="232"/>
      <c r="L1079" s="232"/>
      <c r="M1079" s="232"/>
      <c r="N1079" s="232"/>
      <c r="O1079" s="232"/>
      <c r="P1079" s="232"/>
      <c r="Q1079" s="232"/>
      <c r="R1079" s="232"/>
      <c r="S1079" s="232"/>
      <c r="T1079" s="232"/>
      <c r="U1079" s="232">
        <v>12</v>
      </c>
      <c r="V1079" s="232"/>
      <c r="W1079" s="232"/>
      <c r="X1079" s="232"/>
      <c r="Y1079" s="232"/>
      <c r="Z1079" s="232"/>
      <c r="AA1079" s="232"/>
      <c r="AB1079" s="232"/>
      <c r="AC1079" s="232"/>
      <c r="AD1079" s="232"/>
      <c r="AE1079" s="232"/>
      <c r="AF1079" s="232"/>
      <c r="AG1079" s="232"/>
      <c r="AH1079" s="232"/>
      <c r="AI1079" s="564"/>
      <c r="AJ1079" s="317"/>
      <c r="AK1079" s="317"/>
      <c r="AL1079" s="317"/>
      <c r="AM1079" s="317"/>
      <c r="AN1079" s="317"/>
      <c r="AO1079" s="317"/>
      <c r="AP1079" s="317"/>
      <c r="AQ1079" s="317"/>
      <c r="AR1079" s="317"/>
      <c r="AS1079" s="317"/>
      <c r="AT1079" s="317"/>
      <c r="AU1079" s="317"/>
      <c r="AV1079" s="317"/>
      <c r="AW1079" s="317"/>
      <c r="AX1079" s="233">
        <f>SUM(AJ1079:AW1079)</f>
        <v>0</v>
      </c>
    </row>
    <row r="1080" spans="1:51" ht="15" hidden="1" customHeight="1" outlineLevel="1">
      <c r="A1080" s="402"/>
      <c r="B1080" s="231" t="s">
        <v>543</v>
      </c>
      <c r="C1080" s="228" t="s">
        <v>315</v>
      </c>
      <c r="D1080" s="232"/>
      <c r="E1080" s="232"/>
      <c r="F1080" s="232"/>
      <c r="G1080" s="232"/>
      <c r="H1080" s="232"/>
      <c r="I1080" s="232"/>
      <c r="J1080" s="232"/>
      <c r="K1080" s="232"/>
      <c r="L1080" s="232"/>
      <c r="M1080" s="232"/>
      <c r="N1080" s="232"/>
      <c r="O1080" s="232"/>
      <c r="P1080" s="232"/>
      <c r="Q1080" s="232"/>
      <c r="R1080" s="232"/>
      <c r="S1080" s="232"/>
      <c r="T1080" s="232"/>
      <c r="U1080" s="232">
        <f>U1079</f>
        <v>12</v>
      </c>
      <c r="V1080" s="232"/>
      <c r="W1080" s="232"/>
      <c r="X1080" s="232"/>
      <c r="Y1080" s="232"/>
      <c r="Z1080" s="232"/>
      <c r="AA1080" s="232"/>
      <c r="AB1080" s="232"/>
      <c r="AC1080" s="232"/>
      <c r="AD1080" s="232"/>
      <c r="AE1080" s="232"/>
      <c r="AF1080" s="232"/>
      <c r="AG1080" s="232"/>
      <c r="AH1080" s="232"/>
      <c r="AI1080" s="564"/>
      <c r="AJ1080" s="318">
        <f>AJ1079</f>
        <v>0</v>
      </c>
      <c r="AK1080" s="318">
        <f t="shared" ref="AK1080" si="1859">AK1079</f>
        <v>0</v>
      </c>
      <c r="AL1080" s="318">
        <f t="shared" ref="AL1080" si="1860">AL1079</f>
        <v>0</v>
      </c>
      <c r="AM1080" s="318">
        <f t="shared" ref="AM1080" si="1861">AM1079</f>
        <v>0</v>
      </c>
      <c r="AN1080" s="318">
        <f t="shared" ref="AN1080" si="1862">AN1079</f>
        <v>0</v>
      </c>
      <c r="AO1080" s="318">
        <f t="shared" ref="AO1080" si="1863">AO1079</f>
        <v>0</v>
      </c>
      <c r="AP1080" s="318">
        <f t="shared" ref="AP1080" si="1864">AP1079</f>
        <v>0</v>
      </c>
      <c r="AQ1080" s="318">
        <f t="shared" ref="AQ1080" si="1865">AQ1079</f>
        <v>0</v>
      </c>
      <c r="AR1080" s="318">
        <f t="shared" ref="AR1080" si="1866">AR1079</f>
        <v>0</v>
      </c>
      <c r="AS1080" s="318">
        <f t="shared" ref="AS1080" si="1867">AS1079</f>
        <v>0</v>
      </c>
      <c r="AT1080" s="318">
        <f t="shared" ref="AT1080" si="1868">AT1079</f>
        <v>0</v>
      </c>
      <c r="AU1080" s="318">
        <f t="shared" ref="AU1080" si="1869">AU1079</f>
        <v>0</v>
      </c>
      <c r="AV1080" s="318">
        <f t="shared" ref="AV1080" si="1870">AV1079</f>
        <v>0</v>
      </c>
      <c r="AW1080" s="318">
        <f t="shared" ref="AW1080" si="1871">AW1079</f>
        <v>0</v>
      </c>
      <c r="AX1080" s="234"/>
    </row>
    <row r="1081" spans="1:51" ht="15" hidden="1" customHeight="1" outlineLevel="1">
      <c r="A1081" s="402"/>
      <c r="B1081" s="251"/>
      <c r="C1081" s="242"/>
      <c r="D1081" s="228"/>
      <c r="E1081" s="228"/>
      <c r="F1081" s="228"/>
      <c r="G1081" s="228"/>
      <c r="H1081" s="228"/>
      <c r="I1081" s="228"/>
      <c r="J1081" s="228"/>
      <c r="K1081" s="228"/>
      <c r="L1081" s="228"/>
      <c r="M1081" s="228"/>
      <c r="N1081" s="228"/>
      <c r="O1081" s="228"/>
      <c r="P1081" s="228"/>
      <c r="Q1081" s="228"/>
      <c r="R1081" s="228"/>
      <c r="S1081" s="228"/>
      <c r="T1081" s="228"/>
      <c r="U1081" s="357"/>
      <c r="V1081" s="228"/>
      <c r="W1081" s="228"/>
      <c r="X1081" s="228"/>
      <c r="Y1081" s="228"/>
      <c r="Z1081" s="228"/>
      <c r="AA1081" s="228"/>
      <c r="AB1081" s="228"/>
      <c r="AC1081" s="228"/>
      <c r="AD1081" s="228"/>
      <c r="AE1081" s="228"/>
      <c r="AF1081" s="228"/>
      <c r="AG1081" s="228"/>
      <c r="AH1081" s="228"/>
      <c r="AI1081" s="228"/>
      <c r="AJ1081" s="319"/>
      <c r="AK1081" s="319"/>
      <c r="AL1081" s="319"/>
      <c r="AM1081" s="319"/>
      <c r="AN1081" s="319"/>
      <c r="AO1081" s="319"/>
      <c r="AP1081" s="319"/>
      <c r="AQ1081" s="319"/>
      <c r="AR1081" s="319"/>
      <c r="AS1081" s="319"/>
      <c r="AT1081" s="319"/>
      <c r="AU1081" s="319"/>
      <c r="AV1081" s="319"/>
      <c r="AW1081" s="319"/>
      <c r="AX1081" s="238"/>
      <c r="AY1081" s="473"/>
    </row>
    <row r="1082" spans="1:51" s="220" customFormat="1" ht="15.75" hidden="1" outlineLevel="1">
      <c r="A1082" s="402"/>
      <c r="B1082" s="225" t="s">
        <v>334</v>
      </c>
      <c r="C1082" s="228"/>
      <c r="D1082" s="228"/>
      <c r="E1082" s="228"/>
      <c r="F1082" s="228"/>
      <c r="G1082" s="228"/>
      <c r="H1082" s="228"/>
      <c r="I1082" s="228"/>
      <c r="J1082" s="228"/>
      <c r="K1082" s="228"/>
      <c r="L1082" s="228"/>
      <c r="M1082" s="228"/>
      <c r="N1082" s="228"/>
      <c r="O1082" s="228"/>
      <c r="P1082" s="228"/>
      <c r="Q1082" s="228"/>
      <c r="R1082" s="228"/>
      <c r="S1082" s="228"/>
      <c r="T1082" s="228"/>
      <c r="U1082" s="228"/>
      <c r="V1082" s="228"/>
      <c r="W1082" s="228"/>
      <c r="X1082" s="228"/>
      <c r="Y1082" s="228"/>
      <c r="Z1082" s="228"/>
      <c r="AA1082" s="228"/>
      <c r="AB1082" s="228"/>
      <c r="AC1082" s="228"/>
      <c r="AD1082" s="228"/>
      <c r="AE1082" s="228"/>
      <c r="AF1082" s="228"/>
      <c r="AG1082" s="228"/>
      <c r="AH1082" s="228"/>
      <c r="AI1082" s="228"/>
      <c r="AJ1082" s="319"/>
      <c r="AK1082" s="319"/>
      <c r="AL1082" s="319"/>
      <c r="AM1082" s="319"/>
      <c r="AN1082" s="319"/>
      <c r="AO1082" s="319"/>
      <c r="AP1082" s="323"/>
      <c r="AQ1082" s="323"/>
      <c r="AR1082" s="323"/>
      <c r="AS1082" s="323"/>
      <c r="AT1082" s="323"/>
      <c r="AU1082" s="323"/>
      <c r="AV1082" s="323"/>
      <c r="AW1082" s="323"/>
      <c r="AX1082" s="393"/>
      <c r="AY1082" s="474"/>
    </row>
    <row r="1083" spans="1:51" hidden="1" outlineLevel="1">
      <c r="A1083" s="402">
        <v>15</v>
      </c>
      <c r="B1083" s="231" t="s">
        <v>335</v>
      </c>
      <c r="C1083" s="228" t="s">
        <v>313</v>
      </c>
      <c r="D1083" s="232"/>
      <c r="E1083" s="232"/>
      <c r="F1083" s="232"/>
      <c r="G1083" s="232"/>
      <c r="H1083" s="232"/>
      <c r="I1083" s="232"/>
      <c r="J1083" s="232"/>
      <c r="K1083" s="232"/>
      <c r="L1083" s="232"/>
      <c r="M1083" s="232"/>
      <c r="N1083" s="232"/>
      <c r="O1083" s="232"/>
      <c r="P1083" s="232"/>
      <c r="Q1083" s="232"/>
      <c r="R1083" s="232"/>
      <c r="S1083" s="232"/>
      <c r="T1083" s="232"/>
      <c r="U1083" s="232">
        <v>0</v>
      </c>
      <c r="V1083" s="232"/>
      <c r="W1083" s="232"/>
      <c r="X1083" s="232"/>
      <c r="Y1083" s="232"/>
      <c r="Z1083" s="232"/>
      <c r="AA1083" s="232"/>
      <c r="AB1083" s="232"/>
      <c r="AC1083" s="232"/>
      <c r="AD1083" s="232"/>
      <c r="AE1083" s="232"/>
      <c r="AF1083" s="232"/>
      <c r="AG1083" s="232"/>
      <c r="AH1083" s="232"/>
      <c r="AI1083" s="564"/>
      <c r="AJ1083" s="317"/>
      <c r="AK1083" s="317"/>
      <c r="AL1083" s="317"/>
      <c r="AM1083" s="317"/>
      <c r="AN1083" s="317"/>
      <c r="AO1083" s="317"/>
      <c r="AP1083" s="317"/>
      <c r="AQ1083" s="317"/>
      <c r="AR1083" s="317"/>
      <c r="AS1083" s="317"/>
      <c r="AT1083" s="317"/>
      <c r="AU1083" s="317"/>
      <c r="AV1083" s="317"/>
      <c r="AW1083" s="317"/>
      <c r="AX1083" s="475">
        <f>SUM(AJ1083:AW1083)</f>
        <v>0</v>
      </c>
      <c r="AY1083" s="473"/>
    </row>
    <row r="1084" spans="1:51" hidden="1" outlineLevel="1">
      <c r="A1084" s="402"/>
      <c r="B1084" s="231" t="s">
        <v>543</v>
      </c>
      <c r="C1084" s="228" t="s">
        <v>315</v>
      </c>
      <c r="D1084" s="232"/>
      <c r="E1084" s="232"/>
      <c r="F1084" s="232"/>
      <c r="G1084" s="232"/>
      <c r="H1084" s="232"/>
      <c r="I1084" s="232"/>
      <c r="J1084" s="232"/>
      <c r="K1084" s="232"/>
      <c r="L1084" s="232"/>
      <c r="M1084" s="232"/>
      <c r="N1084" s="232"/>
      <c r="O1084" s="232"/>
      <c r="P1084" s="232"/>
      <c r="Q1084" s="232"/>
      <c r="R1084" s="232"/>
      <c r="S1084" s="232"/>
      <c r="T1084" s="232"/>
      <c r="U1084" s="232">
        <f>U1083</f>
        <v>0</v>
      </c>
      <c r="V1084" s="232"/>
      <c r="W1084" s="232"/>
      <c r="X1084" s="232"/>
      <c r="Y1084" s="232"/>
      <c r="Z1084" s="232"/>
      <c r="AA1084" s="232"/>
      <c r="AB1084" s="232"/>
      <c r="AC1084" s="232"/>
      <c r="AD1084" s="232"/>
      <c r="AE1084" s="232"/>
      <c r="AF1084" s="232"/>
      <c r="AG1084" s="232"/>
      <c r="AH1084" s="232"/>
      <c r="AI1084" s="564"/>
      <c r="AJ1084" s="318">
        <f>AJ1083</f>
        <v>0</v>
      </c>
      <c r="AK1084" s="318">
        <f>AK1083</f>
        <v>0</v>
      </c>
      <c r="AL1084" s="318">
        <f t="shared" ref="AL1084:AW1084" si="1872">AL1083</f>
        <v>0</v>
      </c>
      <c r="AM1084" s="318">
        <f t="shared" si="1872"/>
        <v>0</v>
      </c>
      <c r="AN1084" s="318">
        <f t="shared" si="1872"/>
        <v>0</v>
      </c>
      <c r="AO1084" s="318">
        <f>AO1083</f>
        <v>0</v>
      </c>
      <c r="AP1084" s="318">
        <f t="shared" si="1872"/>
        <v>0</v>
      </c>
      <c r="AQ1084" s="318">
        <f t="shared" si="1872"/>
        <v>0</v>
      </c>
      <c r="AR1084" s="318">
        <f t="shared" si="1872"/>
        <v>0</v>
      </c>
      <c r="AS1084" s="318">
        <f t="shared" si="1872"/>
        <v>0</v>
      </c>
      <c r="AT1084" s="318">
        <f t="shared" si="1872"/>
        <v>0</v>
      </c>
      <c r="AU1084" s="318">
        <f t="shared" si="1872"/>
        <v>0</v>
      </c>
      <c r="AV1084" s="318">
        <f t="shared" si="1872"/>
        <v>0</v>
      </c>
      <c r="AW1084" s="318">
        <f t="shared" si="1872"/>
        <v>0</v>
      </c>
      <c r="AX1084" s="234"/>
    </row>
    <row r="1085" spans="1:51" hidden="1" outlineLevel="1">
      <c r="A1085" s="402"/>
      <c r="B1085" s="251"/>
      <c r="C1085" s="242"/>
      <c r="D1085" s="228"/>
      <c r="E1085" s="228"/>
      <c r="F1085" s="228"/>
      <c r="G1085" s="228"/>
      <c r="H1085" s="228"/>
      <c r="I1085" s="228"/>
      <c r="J1085" s="228"/>
      <c r="K1085" s="228"/>
      <c r="L1085" s="228"/>
      <c r="M1085" s="228"/>
      <c r="N1085" s="228"/>
      <c r="O1085" s="228"/>
      <c r="P1085" s="228"/>
      <c r="Q1085" s="228"/>
      <c r="R1085" s="228"/>
      <c r="S1085" s="228"/>
      <c r="T1085" s="228"/>
      <c r="U1085" s="228"/>
      <c r="V1085" s="228"/>
      <c r="W1085" s="228"/>
      <c r="X1085" s="228"/>
      <c r="Y1085" s="228"/>
      <c r="Z1085" s="228"/>
      <c r="AA1085" s="228"/>
      <c r="AB1085" s="228"/>
      <c r="AC1085" s="228"/>
      <c r="AD1085" s="228"/>
      <c r="AE1085" s="228"/>
      <c r="AF1085" s="228"/>
      <c r="AG1085" s="228"/>
      <c r="AH1085" s="228"/>
      <c r="AI1085" s="228"/>
      <c r="AJ1085" s="319"/>
      <c r="AK1085" s="319"/>
      <c r="AL1085" s="319"/>
      <c r="AM1085" s="319"/>
      <c r="AN1085" s="319"/>
      <c r="AO1085" s="319"/>
      <c r="AP1085" s="319"/>
      <c r="AQ1085" s="319"/>
      <c r="AR1085" s="319"/>
      <c r="AS1085" s="319"/>
      <c r="AT1085" s="319"/>
      <c r="AU1085" s="319"/>
      <c r="AV1085" s="319"/>
      <c r="AW1085" s="319"/>
      <c r="AX1085" s="243"/>
    </row>
    <row r="1086" spans="1:51" s="220" customFormat="1" hidden="1" outlineLevel="1">
      <c r="A1086" s="402">
        <v>16</v>
      </c>
      <c r="B1086" s="260" t="s">
        <v>336</v>
      </c>
      <c r="C1086" s="228" t="s">
        <v>313</v>
      </c>
      <c r="D1086" s="232"/>
      <c r="E1086" s="232"/>
      <c r="F1086" s="232"/>
      <c r="G1086" s="232"/>
      <c r="H1086" s="232"/>
      <c r="I1086" s="232"/>
      <c r="J1086" s="232"/>
      <c r="K1086" s="232"/>
      <c r="L1086" s="232"/>
      <c r="M1086" s="232"/>
      <c r="N1086" s="232"/>
      <c r="O1086" s="232"/>
      <c r="P1086" s="232"/>
      <c r="Q1086" s="232"/>
      <c r="R1086" s="232"/>
      <c r="S1086" s="232"/>
      <c r="T1086" s="232"/>
      <c r="U1086" s="232">
        <v>0</v>
      </c>
      <c r="V1086" s="232"/>
      <c r="W1086" s="232"/>
      <c r="X1086" s="232"/>
      <c r="Y1086" s="232"/>
      <c r="Z1086" s="232"/>
      <c r="AA1086" s="232"/>
      <c r="AB1086" s="232"/>
      <c r="AC1086" s="232"/>
      <c r="AD1086" s="232"/>
      <c r="AE1086" s="232"/>
      <c r="AF1086" s="232"/>
      <c r="AG1086" s="232"/>
      <c r="AH1086" s="232"/>
      <c r="AI1086" s="564"/>
      <c r="AJ1086" s="317"/>
      <c r="AK1086" s="317"/>
      <c r="AL1086" s="317"/>
      <c r="AM1086" s="317"/>
      <c r="AN1086" s="317"/>
      <c r="AO1086" s="317"/>
      <c r="AP1086" s="317"/>
      <c r="AQ1086" s="317"/>
      <c r="AR1086" s="317"/>
      <c r="AS1086" s="317"/>
      <c r="AT1086" s="317"/>
      <c r="AU1086" s="317"/>
      <c r="AV1086" s="317"/>
      <c r="AW1086" s="317"/>
      <c r="AX1086" s="233">
        <f>SUM(AJ1086:AW1086)</f>
        <v>0</v>
      </c>
    </row>
    <row r="1087" spans="1:51" s="220" customFormat="1" hidden="1" outlineLevel="1">
      <c r="A1087" s="402"/>
      <c r="B1087" s="231" t="s">
        <v>543</v>
      </c>
      <c r="C1087" s="228" t="s">
        <v>315</v>
      </c>
      <c r="D1087" s="232"/>
      <c r="E1087" s="232"/>
      <c r="F1087" s="232"/>
      <c r="G1087" s="232"/>
      <c r="H1087" s="232"/>
      <c r="I1087" s="232"/>
      <c r="J1087" s="232"/>
      <c r="K1087" s="232"/>
      <c r="L1087" s="232"/>
      <c r="M1087" s="232"/>
      <c r="N1087" s="232"/>
      <c r="O1087" s="232"/>
      <c r="P1087" s="232"/>
      <c r="Q1087" s="232"/>
      <c r="R1087" s="232"/>
      <c r="S1087" s="232"/>
      <c r="T1087" s="232"/>
      <c r="U1087" s="232">
        <f>U1086</f>
        <v>0</v>
      </c>
      <c r="V1087" s="232"/>
      <c r="W1087" s="232"/>
      <c r="X1087" s="232"/>
      <c r="Y1087" s="232"/>
      <c r="Z1087" s="232"/>
      <c r="AA1087" s="232"/>
      <c r="AB1087" s="232"/>
      <c r="AC1087" s="232"/>
      <c r="AD1087" s="232"/>
      <c r="AE1087" s="232"/>
      <c r="AF1087" s="232"/>
      <c r="AG1087" s="232"/>
      <c r="AH1087" s="232"/>
      <c r="AI1087" s="564"/>
      <c r="AJ1087" s="318">
        <f>AJ1086</f>
        <v>0</v>
      </c>
      <c r="AK1087" s="318">
        <f t="shared" ref="AK1087:AV1087" si="1873">AK1086</f>
        <v>0</v>
      </c>
      <c r="AL1087" s="318">
        <f t="shared" si="1873"/>
        <v>0</v>
      </c>
      <c r="AM1087" s="318">
        <f t="shared" si="1873"/>
        <v>0</v>
      </c>
      <c r="AN1087" s="318">
        <f t="shared" si="1873"/>
        <v>0</v>
      </c>
      <c r="AO1087" s="318">
        <f t="shared" si="1873"/>
        <v>0</v>
      </c>
      <c r="AP1087" s="318">
        <f t="shared" si="1873"/>
        <v>0</v>
      </c>
      <c r="AQ1087" s="318">
        <f t="shared" si="1873"/>
        <v>0</v>
      </c>
      <c r="AR1087" s="318">
        <f t="shared" si="1873"/>
        <v>0</v>
      </c>
      <c r="AS1087" s="318">
        <f t="shared" si="1873"/>
        <v>0</v>
      </c>
      <c r="AT1087" s="318">
        <f t="shared" si="1873"/>
        <v>0</v>
      </c>
      <c r="AU1087" s="318">
        <f t="shared" si="1873"/>
        <v>0</v>
      </c>
      <c r="AV1087" s="318">
        <f t="shared" si="1873"/>
        <v>0</v>
      </c>
      <c r="AW1087" s="318">
        <f>AW1086</f>
        <v>0</v>
      </c>
      <c r="AX1087" s="234"/>
    </row>
    <row r="1088" spans="1:51" s="220" customFormat="1" hidden="1" outlineLevel="1">
      <c r="A1088" s="402"/>
      <c r="B1088" s="260"/>
      <c r="C1088" s="228"/>
      <c r="D1088" s="228"/>
      <c r="E1088" s="228"/>
      <c r="F1088" s="228"/>
      <c r="G1088" s="228"/>
      <c r="H1088" s="228"/>
      <c r="I1088" s="228"/>
      <c r="J1088" s="228"/>
      <c r="K1088" s="228"/>
      <c r="L1088" s="228"/>
      <c r="M1088" s="228"/>
      <c r="N1088" s="228"/>
      <c r="O1088" s="228"/>
      <c r="P1088" s="228"/>
      <c r="Q1088" s="228"/>
      <c r="R1088" s="228"/>
      <c r="S1088" s="228"/>
      <c r="T1088" s="228"/>
      <c r="U1088" s="228"/>
      <c r="V1088" s="228"/>
      <c r="W1088" s="228"/>
      <c r="X1088" s="228"/>
      <c r="Y1088" s="228"/>
      <c r="Z1088" s="228"/>
      <c r="AA1088" s="228"/>
      <c r="AB1088" s="228"/>
      <c r="AC1088" s="228"/>
      <c r="AD1088" s="228"/>
      <c r="AE1088" s="228"/>
      <c r="AF1088" s="228"/>
      <c r="AG1088" s="228"/>
      <c r="AH1088" s="228"/>
      <c r="AI1088" s="228"/>
      <c r="AJ1088" s="319"/>
      <c r="AK1088" s="319"/>
      <c r="AL1088" s="319"/>
      <c r="AM1088" s="319"/>
      <c r="AN1088" s="319"/>
      <c r="AO1088" s="319"/>
      <c r="AP1088" s="323"/>
      <c r="AQ1088" s="323"/>
      <c r="AR1088" s="323"/>
      <c r="AS1088" s="323"/>
      <c r="AT1088" s="323"/>
      <c r="AU1088" s="323"/>
      <c r="AV1088" s="323"/>
      <c r="AW1088" s="323"/>
      <c r="AX1088" s="249"/>
    </row>
    <row r="1089" spans="1:50" ht="15.75" hidden="1" outlineLevel="1">
      <c r="A1089" s="402"/>
      <c r="B1089" s="395" t="s">
        <v>337</v>
      </c>
      <c r="C1089" s="256"/>
      <c r="D1089" s="227"/>
      <c r="E1089" s="226"/>
      <c r="F1089" s="226"/>
      <c r="G1089" s="226"/>
      <c r="H1089" s="226"/>
      <c r="I1089" s="226"/>
      <c r="J1089" s="226"/>
      <c r="K1089" s="226"/>
      <c r="L1089" s="226"/>
      <c r="M1089" s="226"/>
      <c r="N1089" s="226"/>
      <c r="O1089" s="226"/>
      <c r="P1089" s="226"/>
      <c r="Q1089" s="226"/>
      <c r="R1089" s="226"/>
      <c r="S1089" s="226"/>
      <c r="T1089" s="226"/>
      <c r="U1089" s="227"/>
      <c r="V1089" s="226"/>
      <c r="W1089" s="226"/>
      <c r="X1089" s="226"/>
      <c r="Y1089" s="226"/>
      <c r="Z1089" s="226"/>
      <c r="AA1089" s="226"/>
      <c r="AB1089" s="226"/>
      <c r="AC1089" s="226"/>
      <c r="AD1089" s="226"/>
      <c r="AE1089" s="226"/>
      <c r="AF1089" s="226"/>
      <c r="AG1089" s="226"/>
      <c r="AH1089" s="226"/>
      <c r="AI1089" s="226"/>
      <c r="AJ1089" s="321"/>
      <c r="AK1089" s="321"/>
      <c r="AL1089" s="321"/>
      <c r="AM1089" s="321"/>
      <c r="AN1089" s="321"/>
      <c r="AO1089" s="321"/>
      <c r="AP1089" s="321"/>
      <c r="AQ1089" s="321"/>
      <c r="AR1089" s="321"/>
      <c r="AS1089" s="321"/>
      <c r="AT1089" s="321"/>
      <c r="AU1089" s="321"/>
      <c r="AV1089" s="321"/>
      <c r="AW1089" s="321"/>
      <c r="AX1089" s="229"/>
    </row>
    <row r="1090" spans="1:50" hidden="1" outlineLevel="1">
      <c r="A1090" s="402">
        <v>17</v>
      </c>
      <c r="B1090" s="335" t="s">
        <v>338</v>
      </c>
      <c r="C1090" s="228" t="s">
        <v>313</v>
      </c>
      <c r="D1090" s="232"/>
      <c r="E1090" s="232"/>
      <c r="F1090" s="232"/>
      <c r="G1090" s="232"/>
      <c r="H1090" s="232"/>
      <c r="I1090" s="232"/>
      <c r="J1090" s="232"/>
      <c r="K1090" s="232"/>
      <c r="L1090" s="232"/>
      <c r="M1090" s="232"/>
      <c r="N1090" s="232"/>
      <c r="O1090" s="232"/>
      <c r="P1090" s="232"/>
      <c r="Q1090" s="232"/>
      <c r="R1090" s="232"/>
      <c r="S1090" s="232"/>
      <c r="T1090" s="232"/>
      <c r="U1090" s="232">
        <v>12</v>
      </c>
      <c r="V1090" s="232"/>
      <c r="W1090" s="232"/>
      <c r="X1090" s="232"/>
      <c r="Y1090" s="232"/>
      <c r="Z1090" s="232"/>
      <c r="AA1090" s="232"/>
      <c r="AB1090" s="232"/>
      <c r="AC1090" s="232"/>
      <c r="AD1090" s="232"/>
      <c r="AE1090" s="232"/>
      <c r="AF1090" s="232"/>
      <c r="AG1090" s="232"/>
      <c r="AH1090" s="232"/>
      <c r="AI1090" s="564"/>
      <c r="AJ1090" s="333"/>
      <c r="AK1090" s="317"/>
      <c r="AL1090" s="317"/>
      <c r="AM1090" s="317"/>
      <c r="AN1090" s="317"/>
      <c r="AO1090" s="317"/>
      <c r="AP1090" s="317"/>
      <c r="AQ1090" s="322"/>
      <c r="AR1090" s="322"/>
      <c r="AS1090" s="322"/>
      <c r="AT1090" s="322"/>
      <c r="AU1090" s="322"/>
      <c r="AV1090" s="322"/>
      <c r="AW1090" s="322"/>
      <c r="AX1090" s="233">
        <f>SUM(AJ1090:AW1090)</f>
        <v>0</v>
      </c>
    </row>
    <row r="1091" spans="1:50" hidden="1" outlineLevel="1">
      <c r="A1091" s="402"/>
      <c r="B1091" s="231" t="s">
        <v>543</v>
      </c>
      <c r="C1091" s="228" t="s">
        <v>315</v>
      </c>
      <c r="D1091" s="232"/>
      <c r="E1091" s="232"/>
      <c r="F1091" s="232"/>
      <c r="G1091" s="232"/>
      <c r="H1091" s="232"/>
      <c r="I1091" s="232"/>
      <c r="J1091" s="232"/>
      <c r="K1091" s="232"/>
      <c r="L1091" s="232"/>
      <c r="M1091" s="232"/>
      <c r="N1091" s="232"/>
      <c r="O1091" s="232"/>
      <c r="P1091" s="232"/>
      <c r="Q1091" s="232"/>
      <c r="R1091" s="232"/>
      <c r="S1091" s="232"/>
      <c r="T1091" s="232"/>
      <c r="U1091" s="232">
        <f>U1090</f>
        <v>12</v>
      </c>
      <c r="V1091" s="232"/>
      <c r="W1091" s="232"/>
      <c r="X1091" s="232"/>
      <c r="Y1091" s="232"/>
      <c r="Z1091" s="232"/>
      <c r="AA1091" s="232"/>
      <c r="AB1091" s="232"/>
      <c r="AC1091" s="232"/>
      <c r="AD1091" s="232"/>
      <c r="AE1091" s="232"/>
      <c r="AF1091" s="232"/>
      <c r="AG1091" s="232"/>
      <c r="AH1091" s="232"/>
      <c r="AI1091" s="564"/>
      <c r="AJ1091" s="318">
        <f>AJ1090</f>
        <v>0</v>
      </c>
      <c r="AK1091" s="318">
        <f t="shared" ref="AK1091:AW1091" si="1874">AK1090</f>
        <v>0</v>
      </c>
      <c r="AL1091" s="318">
        <f t="shared" si="1874"/>
        <v>0</v>
      </c>
      <c r="AM1091" s="318">
        <f t="shared" si="1874"/>
        <v>0</v>
      </c>
      <c r="AN1091" s="318">
        <f t="shared" si="1874"/>
        <v>0</v>
      </c>
      <c r="AO1091" s="318">
        <f t="shared" si="1874"/>
        <v>0</v>
      </c>
      <c r="AP1091" s="318">
        <f t="shared" si="1874"/>
        <v>0</v>
      </c>
      <c r="AQ1091" s="318">
        <f t="shared" si="1874"/>
        <v>0</v>
      </c>
      <c r="AR1091" s="318">
        <f t="shared" si="1874"/>
        <v>0</v>
      </c>
      <c r="AS1091" s="318">
        <f t="shared" si="1874"/>
        <v>0</v>
      </c>
      <c r="AT1091" s="318">
        <f t="shared" si="1874"/>
        <v>0</v>
      </c>
      <c r="AU1091" s="318">
        <f t="shared" si="1874"/>
        <v>0</v>
      </c>
      <c r="AV1091" s="318">
        <f t="shared" si="1874"/>
        <v>0</v>
      </c>
      <c r="AW1091" s="318">
        <f t="shared" si="1874"/>
        <v>0</v>
      </c>
      <c r="AX1091" s="243"/>
    </row>
    <row r="1092" spans="1:50" hidden="1" outlineLevel="1">
      <c r="A1092" s="402"/>
      <c r="B1092" s="231"/>
      <c r="C1092" s="228"/>
      <c r="D1092" s="228"/>
      <c r="E1092" s="228"/>
      <c r="F1092" s="228"/>
      <c r="G1092" s="228"/>
      <c r="H1092" s="228"/>
      <c r="I1092" s="228"/>
      <c r="J1092" s="228"/>
      <c r="K1092" s="228"/>
      <c r="L1092" s="228"/>
      <c r="M1092" s="228"/>
      <c r="N1092" s="228"/>
      <c r="O1092" s="228"/>
      <c r="P1092" s="228"/>
      <c r="Q1092" s="228"/>
      <c r="R1092" s="228"/>
      <c r="S1092" s="228"/>
      <c r="T1092" s="228"/>
      <c r="U1092" s="228"/>
      <c r="V1092" s="228"/>
      <c r="W1092" s="228"/>
      <c r="X1092" s="228"/>
      <c r="Y1092" s="228"/>
      <c r="Z1092" s="228"/>
      <c r="AA1092" s="228"/>
      <c r="AB1092" s="228"/>
      <c r="AC1092" s="228"/>
      <c r="AD1092" s="228"/>
      <c r="AE1092" s="228"/>
      <c r="AF1092" s="228"/>
      <c r="AG1092" s="228"/>
      <c r="AH1092" s="228"/>
      <c r="AI1092" s="228"/>
      <c r="AJ1092" s="329"/>
      <c r="AK1092" s="332"/>
      <c r="AL1092" s="332"/>
      <c r="AM1092" s="332"/>
      <c r="AN1092" s="332"/>
      <c r="AO1092" s="332"/>
      <c r="AP1092" s="332"/>
      <c r="AQ1092" s="332"/>
      <c r="AR1092" s="332"/>
      <c r="AS1092" s="332"/>
      <c r="AT1092" s="332"/>
      <c r="AU1092" s="332"/>
      <c r="AV1092" s="332"/>
      <c r="AW1092" s="332"/>
      <c r="AX1092" s="243"/>
    </row>
    <row r="1093" spans="1:50" hidden="1" outlineLevel="1">
      <c r="A1093" s="402">
        <v>18</v>
      </c>
      <c r="B1093" s="335" t="s">
        <v>339</v>
      </c>
      <c r="C1093" s="228" t="s">
        <v>313</v>
      </c>
      <c r="D1093" s="232"/>
      <c r="E1093" s="232"/>
      <c r="F1093" s="232"/>
      <c r="G1093" s="232"/>
      <c r="H1093" s="232"/>
      <c r="I1093" s="232"/>
      <c r="J1093" s="232"/>
      <c r="K1093" s="232"/>
      <c r="L1093" s="232"/>
      <c r="M1093" s="232"/>
      <c r="N1093" s="232"/>
      <c r="O1093" s="232"/>
      <c r="P1093" s="232"/>
      <c r="Q1093" s="232"/>
      <c r="R1093" s="232"/>
      <c r="S1093" s="232"/>
      <c r="T1093" s="232"/>
      <c r="U1093" s="232">
        <v>12</v>
      </c>
      <c r="V1093" s="232"/>
      <c r="W1093" s="232"/>
      <c r="X1093" s="232"/>
      <c r="Y1093" s="232"/>
      <c r="Z1093" s="232"/>
      <c r="AA1093" s="232"/>
      <c r="AB1093" s="232"/>
      <c r="AC1093" s="232"/>
      <c r="AD1093" s="232"/>
      <c r="AE1093" s="232"/>
      <c r="AF1093" s="232"/>
      <c r="AG1093" s="232"/>
      <c r="AH1093" s="232"/>
      <c r="AI1093" s="564"/>
      <c r="AJ1093" s="333"/>
      <c r="AK1093" s="317"/>
      <c r="AL1093" s="317"/>
      <c r="AM1093" s="317"/>
      <c r="AN1093" s="317"/>
      <c r="AO1093" s="317"/>
      <c r="AP1093" s="317"/>
      <c r="AQ1093" s="322"/>
      <c r="AR1093" s="322"/>
      <c r="AS1093" s="322"/>
      <c r="AT1093" s="322"/>
      <c r="AU1093" s="322"/>
      <c r="AV1093" s="322"/>
      <c r="AW1093" s="322"/>
      <c r="AX1093" s="233">
        <f>SUM(AJ1093:AW1093)</f>
        <v>0</v>
      </c>
    </row>
    <row r="1094" spans="1:50" hidden="1" outlineLevel="1">
      <c r="A1094" s="402"/>
      <c r="B1094" s="231" t="s">
        <v>543</v>
      </c>
      <c r="C1094" s="228" t="s">
        <v>315</v>
      </c>
      <c r="D1094" s="232"/>
      <c r="E1094" s="232"/>
      <c r="F1094" s="232"/>
      <c r="G1094" s="232"/>
      <c r="H1094" s="232"/>
      <c r="I1094" s="232"/>
      <c r="J1094" s="232"/>
      <c r="K1094" s="232"/>
      <c r="L1094" s="232"/>
      <c r="M1094" s="232"/>
      <c r="N1094" s="232"/>
      <c r="O1094" s="232"/>
      <c r="P1094" s="232"/>
      <c r="Q1094" s="232"/>
      <c r="R1094" s="232"/>
      <c r="S1094" s="232"/>
      <c r="T1094" s="232"/>
      <c r="U1094" s="232">
        <f>U1093</f>
        <v>12</v>
      </c>
      <c r="V1094" s="232"/>
      <c r="W1094" s="232"/>
      <c r="X1094" s="232"/>
      <c r="Y1094" s="232"/>
      <c r="Z1094" s="232"/>
      <c r="AA1094" s="232"/>
      <c r="AB1094" s="232"/>
      <c r="AC1094" s="232"/>
      <c r="AD1094" s="232"/>
      <c r="AE1094" s="232"/>
      <c r="AF1094" s="232"/>
      <c r="AG1094" s="232"/>
      <c r="AH1094" s="232"/>
      <c r="AI1094" s="564"/>
      <c r="AJ1094" s="318">
        <f>AJ1093</f>
        <v>0</v>
      </c>
      <c r="AK1094" s="318">
        <f t="shared" ref="AK1094:AW1094" si="1875">AK1093</f>
        <v>0</v>
      </c>
      <c r="AL1094" s="318">
        <f t="shared" si="1875"/>
        <v>0</v>
      </c>
      <c r="AM1094" s="318">
        <f t="shared" si="1875"/>
        <v>0</v>
      </c>
      <c r="AN1094" s="318">
        <f t="shared" si="1875"/>
        <v>0</v>
      </c>
      <c r="AO1094" s="318">
        <f t="shared" si="1875"/>
        <v>0</v>
      </c>
      <c r="AP1094" s="318">
        <f t="shared" si="1875"/>
        <v>0</v>
      </c>
      <c r="AQ1094" s="318">
        <f t="shared" si="1875"/>
        <v>0</v>
      </c>
      <c r="AR1094" s="318">
        <f t="shared" si="1875"/>
        <v>0</v>
      </c>
      <c r="AS1094" s="318">
        <f t="shared" si="1875"/>
        <v>0</v>
      </c>
      <c r="AT1094" s="318">
        <f t="shared" si="1875"/>
        <v>0</v>
      </c>
      <c r="AU1094" s="318">
        <f t="shared" si="1875"/>
        <v>0</v>
      </c>
      <c r="AV1094" s="318">
        <f t="shared" si="1875"/>
        <v>0</v>
      </c>
      <c r="AW1094" s="318">
        <f t="shared" si="1875"/>
        <v>0</v>
      </c>
      <c r="AX1094" s="243"/>
    </row>
    <row r="1095" spans="1:50" hidden="1" outlineLevel="1">
      <c r="A1095" s="402"/>
      <c r="B1095" s="258"/>
      <c r="C1095" s="228"/>
      <c r="D1095" s="228"/>
      <c r="E1095" s="228"/>
      <c r="F1095" s="228"/>
      <c r="G1095" s="228"/>
      <c r="H1095" s="228"/>
      <c r="I1095" s="228"/>
      <c r="J1095" s="228"/>
      <c r="K1095" s="228"/>
      <c r="L1095" s="228"/>
      <c r="M1095" s="228"/>
      <c r="N1095" s="228"/>
      <c r="O1095" s="228"/>
      <c r="P1095" s="228"/>
      <c r="Q1095" s="228"/>
      <c r="R1095" s="228"/>
      <c r="S1095" s="228"/>
      <c r="T1095" s="228"/>
      <c r="U1095" s="228"/>
      <c r="V1095" s="228"/>
      <c r="W1095" s="228"/>
      <c r="X1095" s="228"/>
      <c r="Y1095" s="228"/>
      <c r="Z1095" s="228"/>
      <c r="AA1095" s="228"/>
      <c r="AB1095" s="228"/>
      <c r="AC1095" s="228"/>
      <c r="AD1095" s="228"/>
      <c r="AE1095" s="228"/>
      <c r="AF1095" s="228"/>
      <c r="AG1095" s="228"/>
      <c r="AH1095" s="228"/>
      <c r="AI1095" s="228"/>
      <c r="AJ1095" s="330"/>
      <c r="AK1095" s="331"/>
      <c r="AL1095" s="331"/>
      <c r="AM1095" s="331"/>
      <c r="AN1095" s="331"/>
      <c r="AO1095" s="331"/>
      <c r="AP1095" s="331"/>
      <c r="AQ1095" s="331"/>
      <c r="AR1095" s="331"/>
      <c r="AS1095" s="331"/>
      <c r="AT1095" s="331"/>
      <c r="AU1095" s="331"/>
      <c r="AV1095" s="331"/>
      <c r="AW1095" s="331"/>
      <c r="AX1095" s="234"/>
    </row>
    <row r="1096" spans="1:50" hidden="1" outlineLevel="1">
      <c r="A1096" s="402">
        <v>19</v>
      </c>
      <c r="B1096" s="335" t="s">
        <v>340</v>
      </c>
      <c r="C1096" s="228" t="s">
        <v>313</v>
      </c>
      <c r="D1096" s="232"/>
      <c r="E1096" s="232"/>
      <c r="F1096" s="232"/>
      <c r="G1096" s="232"/>
      <c r="H1096" s="232"/>
      <c r="I1096" s="232"/>
      <c r="J1096" s="232"/>
      <c r="K1096" s="232"/>
      <c r="L1096" s="232"/>
      <c r="M1096" s="232"/>
      <c r="N1096" s="232"/>
      <c r="O1096" s="232"/>
      <c r="P1096" s="232"/>
      <c r="Q1096" s="232"/>
      <c r="R1096" s="232"/>
      <c r="S1096" s="232"/>
      <c r="T1096" s="232"/>
      <c r="U1096" s="232">
        <v>12</v>
      </c>
      <c r="V1096" s="232"/>
      <c r="W1096" s="232"/>
      <c r="X1096" s="232"/>
      <c r="Y1096" s="232"/>
      <c r="Z1096" s="232"/>
      <c r="AA1096" s="232"/>
      <c r="AB1096" s="232"/>
      <c r="AC1096" s="232"/>
      <c r="AD1096" s="232"/>
      <c r="AE1096" s="232"/>
      <c r="AF1096" s="232"/>
      <c r="AG1096" s="232"/>
      <c r="AH1096" s="232"/>
      <c r="AI1096" s="564"/>
      <c r="AJ1096" s="333"/>
      <c r="AK1096" s="317"/>
      <c r="AL1096" s="317"/>
      <c r="AM1096" s="317"/>
      <c r="AN1096" s="317"/>
      <c r="AO1096" s="317"/>
      <c r="AP1096" s="317"/>
      <c r="AQ1096" s="322"/>
      <c r="AR1096" s="322"/>
      <c r="AS1096" s="322"/>
      <c r="AT1096" s="322"/>
      <c r="AU1096" s="322"/>
      <c r="AV1096" s="322"/>
      <c r="AW1096" s="322"/>
      <c r="AX1096" s="233">
        <f>SUM(AJ1096:AW1096)</f>
        <v>0</v>
      </c>
    </row>
    <row r="1097" spans="1:50" hidden="1" outlineLevel="1">
      <c r="A1097" s="402"/>
      <c r="B1097" s="231" t="s">
        <v>543</v>
      </c>
      <c r="C1097" s="228" t="s">
        <v>315</v>
      </c>
      <c r="D1097" s="232"/>
      <c r="E1097" s="232"/>
      <c r="F1097" s="232"/>
      <c r="G1097" s="232"/>
      <c r="H1097" s="232"/>
      <c r="I1097" s="232"/>
      <c r="J1097" s="232"/>
      <c r="K1097" s="232"/>
      <c r="L1097" s="232"/>
      <c r="M1097" s="232"/>
      <c r="N1097" s="232"/>
      <c r="O1097" s="232"/>
      <c r="P1097" s="232"/>
      <c r="Q1097" s="232"/>
      <c r="R1097" s="232"/>
      <c r="S1097" s="232"/>
      <c r="T1097" s="232"/>
      <c r="U1097" s="232">
        <f>U1096</f>
        <v>12</v>
      </c>
      <c r="V1097" s="232"/>
      <c r="W1097" s="232"/>
      <c r="X1097" s="232"/>
      <c r="Y1097" s="232"/>
      <c r="Z1097" s="232"/>
      <c r="AA1097" s="232"/>
      <c r="AB1097" s="232"/>
      <c r="AC1097" s="232"/>
      <c r="AD1097" s="232"/>
      <c r="AE1097" s="232"/>
      <c r="AF1097" s="232"/>
      <c r="AG1097" s="232"/>
      <c r="AH1097" s="232"/>
      <c r="AI1097" s="564"/>
      <c r="AJ1097" s="318">
        <f>AJ1096</f>
        <v>0</v>
      </c>
      <c r="AK1097" s="318">
        <f t="shared" ref="AK1097:AW1097" si="1876">AK1096</f>
        <v>0</v>
      </c>
      <c r="AL1097" s="318">
        <f t="shared" si="1876"/>
        <v>0</v>
      </c>
      <c r="AM1097" s="318">
        <f t="shared" si="1876"/>
        <v>0</v>
      </c>
      <c r="AN1097" s="318">
        <f t="shared" si="1876"/>
        <v>0</v>
      </c>
      <c r="AO1097" s="318">
        <f t="shared" si="1876"/>
        <v>0</v>
      </c>
      <c r="AP1097" s="318">
        <f t="shared" si="1876"/>
        <v>0</v>
      </c>
      <c r="AQ1097" s="318">
        <f t="shared" si="1876"/>
        <v>0</v>
      </c>
      <c r="AR1097" s="318">
        <f t="shared" si="1876"/>
        <v>0</v>
      </c>
      <c r="AS1097" s="318">
        <f t="shared" si="1876"/>
        <v>0</v>
      </c>
      <c r="AT1097" s="318">
        <f t="shared" si="1876"/>
        <v>0</v>
      </c>
      <c r="AU1097" s="318">
        <f t="shared" si="1876"/>
        <v>0</v>
      </c>
      <c r="AV1097" s="318">
        <f t="shared" si="1876"/>
        <v>0</v>
      </c>
      <c r="AW1097" s="318">
        <f t="shared" si="1876"/>
        <v>0</v>
      </c>
      <c r="AX1097" s="234"/>
    </row>
    <row r="1098" spans="1:50" hidden="1" outlineLevel="1">
      <c r="A1098" s="402"/>
      <c r="B1098" s="258"/>
      <c r="C1098" s="228"/>
      <c r="D1098" s="228"/>
      <c r="E1098" s="228"/>
      <c r="F1098" s="228"/>
      <c r="G1098" s="228"/>
      <c r="H1098" s="228"/>
      <c r="I1098" s="228"/>
      <c r="J1098" s="228"/>
      <c r="K1098" s="228"/>
      <c r="L1098" s="228"/>
      <c r="M1098" s="228"/>
      <c r="N1098" s="228"/>
      <c r="O1098" s="228"/>
      <c r="P1098" s="228"/>
      <c r="Q1098" s="228"/>
      <c r="R1098" s="228"/>
      <c r="S1098" s="228"/>
      <c r="T1098" s="228"/>
      <c r="U1098" s="228"/>
      <c r="V1098" s="228"/>
      <c r="W1098" s="228"/>
      <c r="X1098" s="228"/>
      <c r="Y1098" s="228"/>
      <c r="Z1098" s="228"/>
      <c r="AA1098" s="228"/>
      <c r="AB1098" s="228"/>
      <c r="AC1098" s="228"/>
      <c r="AD1098" s="228"/>
      <c r="AE1098" s="228"/>
      <c r="AF1098" s="228"/>
      <c r="AG1098" s="228"/>
      <c r="AH1098" s="228"/>
      <c r="AI1098" s="228"/>
      <c r="AJ1098" s="319"/>
      <c r="AK1098" s="319"/>
      <c r="AL1098" s="319"/>
      <c r="AM1098" s="319"/>
      <c r="AN1098" s="319"/>
      <c r="AO1098" s="319"/>
      <c r="AP1098" s="319"/>
      <c r="AQ1098" s="319"/>
      <c r="AR1098" s="319"/>
      <c r="AS1098" s="319"/>
      <c r="AT1098" s="319"/>
      <c r="AU1098" s="319"/>
      <c r="AV1098" s="319"/>
      <c r="AW1098" s="319"/>
      <c r="AX1098" s="243"/>
    </row>
    <row r="1099" spans="1:50" hidden="1" outlineLevel="1">
      <c r="A1099" s="402">
        <v>20</v>
      </c>
      <c r="B1099" s="335" t="s">
        <v>341</v>
      </c>
      <c r="C1099" s="228" t="s">
        <v>313</v>
      </c>
      <c r="D1099" s="232"/>
      <c r="E1099" s="232"/>
      <c r="F1099" s="232"/>
      <c r="G1099" s="232"/>
      <c r="H1099" s="232"/>
      <c r="I1099" s="232"/>
      <c r="J1099" s="232"/>
      <c r="K1099" s="232"/>
      <c r="L1099" s="232"/>
      <c r="M1099" s="232"/>
      <c r="N1099" s="232"/>
      <c r="O1099" s="232"/>
      <c r="P1099" s="232"/>
      <c r="Q1099" s="232"/>
      <c r="R1099" s="232"/>
      <c r="S1099" s="232"/>
      <c r="T1099" s="232"/>
      <c r="U1099" s="232">
        <v>12</v>
      </c>
      <c r="V1099" s="232"/>
      <c r="W1099" s="232"/>
      <c r="X1099" s="232"/>
      <c r="Y1099" s="232"/>
      <c r="Z1099" s="232"/>
      <c r="AA1099" s="232"/>
      <c r="AB1099" s="232"/>
      <c r="AC1099" s="232"/>
      <c r="AD1099" s="232"/>
      <c r="AE1099" s="232"/>
      <c r="AF1099" s="232"/>
      <c r="AG1099" s="232"/>
      <c r="AH1099" s="232"/>
      <c r="AI1099" s="564"/>
      <c r="AJ1099" s="333"/>
      <c r="AK1099" s="317"/>
      <c r="AL1099" s="317"/>
      <c r="AM1099" s="317"/>
      <c r="AN1099" s="317"/>
      <c r="AO1099" s="317"/>
      <c r="AP1099" s="317"/>
      <c r="AQ1099" s="322"/>
      <c r="AR1099" s="322"/>
      <c r="AS1099" s="322"/>
      <c r="AT1099" s="322"/>
      <c r="AU1099" s="322"/>
      <c r="AV1099" s="322"/>
      <c r="AW1099" s="322"/>
      <c r="AX1099" s="233">
        <f>SUM(AJ1099:AW1099)</f>
        <v>0</v>
      </c>
    </row>
    <row r="1100" spans="1:50" hidden="1" outlineLevel="1">
      <c r="A1100" s="402"/>
      <c r="B1100" s="231" t="s">
        <v>543</v>
      </c>
      <c r="C1100" s="228" t="s">
        <v>315</v>
      </c>
      <c r="D1100" s="232"/>
      <c r="E1100" s="232"/>
      <c r="F1100" s="232"/>
      <c r="G1100" s="232"/>
      <c r="H1100" s="232"/>
      <c r="I1100" s="232"/>
      <c r="J1100" s="232"/>
      <c r="K1100" s="232"/>
      <c r="L1100" s="232"/>
      <c r="M1100" s="232"/>
      <c r="N1100" s="232"/>
      <c r="O1100" s="232"/>
      <c r="P1100" s="232"/>
      <c r="Q1100" s="232"/>
      <c r="R1100" s="232"/>
      <c r="S1100" s="232"/>
      <c r="T1100" s="232"/>
      <c r="U1100" s="232">
        <f>U1099</f>
        <v>12</v>
      </c>
      <c r="V1100" s="232"/>
      <c r="W1100" s="232"/>
      <c r="X1100" s="232"/>
      <c r="Y1100" s="232"/>
      <c r="Z1100" s="232"/>
      <c r="AA1100" s="232"/>
      <c r="AB1100" s="232"/>
      <c r="AC1100" s="232"/>
      <c r="AD1100" s="232"/>
      <c r="AE1100" s="232"/>
      <c r="AF1100" s="232"/>
      <c r="AG1100" s="232"/>
      <c r="AH1100" s="232"/>
      <c r="AI1100" s="564"/>
      <c r="AJ1100" s="318">
        <f t="shared" ref="AJ1100:AW1100" si="1877">AJ1099</f>
        <v>0</v>
      </c>
      <c r="AK1100" s="318">
        <f t="shared" si="1877"/>
        <v>0</v>
      </c>
      <c r="AL1100" s="318">
        <f t="shared" si="1877"/>
        <v>0</v>
      </c>
      <c r="AM1100" s="318">
        <f t="shared" si="1877"/>
        <v>0</v>
      </c>
      <c r="AN1100" s="318">
        <f t="shared" si="1877"/>
        <v>0</v>
      </c>
      <c r="AO1100" s="318">
        <f t="shared" si="1877"/>
        <v>0</v>
      </c>
      <c r="AP1100" s="318">
        <f t="shared" si="1877"/>
        <v>0</v>
      </c>
      <c r="AQ1100" s="318">
        <f t="shared" si="1877"/>
        <v>0</v>
      </c>
      <c r="AR1100" s="318">
        <f t="shared" si="1877"/>
        <v>0</v>
      </c>
      <c r="AS1100" s="318">
        <f t="shared" si="1877"/>
        <v>0</v>
      </c>
      <c r="AT1100" s="318">
        <f t="shared" si="1877"/>
        <v>0</v>
      </c>
      <c r="AU1100" s="318">
        <f t="shared" si="1877"/>
        <v>0</v>
      </c>
      <c r="AV1100" s="318">
        <f t="shared" si="1877"/>
        <v>0</v>
      </c>
      <c r="AW1100" s="318">
        <f t="shared" si="1877"/>
        <v>0</v>
      </c>
      <c r="AX1100" s="243"/>
    </row>
    <row r="1101" spans="1:50" ht="15.75" hidden="1" outlineLevel="1">
      <c r="A1101" s="402"/>
      <c r="B1101" s="259"/>
      <c r="C1101" s="237"/>
      <c r="D1101" s="228"/>
      <c r="E1101" s="228"/>
      <c r="F1101" s="228"/>
      <c r="G1101" s="228"/>
      <c r="H1101" s="228"/>
      <c r="I1101" s="228"/>
      <c r="J1101" s="228"/>
      <c r="K1101" s="228"/>
      <c r="L1101" s="228"/>
      <c r="M1101" s="228"/>
      <c r="N1101" s="228"/>
      <c r="O1101" s="228"/>
      <c r="P1101" s="228"/>
      <c r="Q1101" s="228"/>
      <c r="R1101" s="228"/>
      <c r="S1101" s="228"/>
      <c r="T1101" s="228"/>
      <c r="U1101" s="237"/>
      <c r="V1101" s="228"/>
      <c r="W1101" s="228"/>
      <c r="X1101" s="228"/>
      <c r="Y1101" s="228"/>
      <c r="Z1101" s="228"/>
      <c r="AA1101" s="228"/>
      <c r="AB1101" s="228"/>
      <c r="AC1101" s="228"/>
      <c r="AD1101" s="228"/>
      <c r="AE1101" s="228"/>
      <c r="AF1101" s="228"/>
      <c r="AG1101" s="228"/>
      <c r="AH1101" s="228"/>
      <c r="AI1101" s="228"/>
      <c r="AJ1101" s="319"/>
      <c r="AK1101" s="319"/>
      <c r="AL1101" s="319"/>
      <c r="AM1101" s="319"/>
      <c r="AN1101" s="319"/>
      <c r="AO1101" s="319"/>
      <c r="AP1101" s="319"/>
      <c r="AQ1101" s="319"/>
      <c r="AR1101" s="319"/>
      <c r="AS1101" s="319"/>
      <c r="AT1101" s="319"/>
      <c r="AU1101" s="319"/>
      <c r="AV1101" s="319"/>
      <c r="AW1101" s="319"/>
      <c r="AX1101" s="243"/>
    </row>
    <row r="1102" spans="1:50" ht="15.75" outlineLevel="1">
      <c r="A1102" s="402"/>
      <c r="B1102" s="394" t="s">
        <v>342</v>
      </c>
      <c r="C1102" s="228"/>
      <c r="D1102" s="228"/>
      <c r="E1102" s="228"/>
      <c r="F1102" s="228"/>
      <c r="G1102" s="228"/>
      <c r="H1102" s="228"/>
      <c r="I1102" s="228"/>
      <c r="J1102" s="228"/>
      <c r="K1102" s="228"/>
      <c r="L1102" s="228"/>
      <c r="M1102" s="228"/>
      <c r="N1102" s="228"/>
      <c r="O1102" s="228"/>
      <c r="P1102" s="228"/>
      <c r="Q1102" s="228"/>
      <c r="R1102" s="228"/>
      <c r="S1102" s="228"/>
      <c r="T1102" s="228"/>
      <c r="U1102" s="228"/>
      <c r="V1102" s="228"/>
      <c r="W1102" s="228"/>
      <c r="X1102" s="228"/>
      <c r="Y1102" s="228"/>
      <c r="Z1102" s="228"/>
      <c r="AA1102" s="228"/>
      <c r="AB1102" s="228"/>
      <c r="AC1102" s="228"/>
      <c r="AD1102" s="228"/>
      <c r="AE1102" s="228"/>
      <c r="AF1102" s="228"/>
      <c r="AG1102" s="228"/>
      <c r="AH1102" s="228"/>
      <c r="AI1102" s="228"/>
      <c r="AJ1102" s="329"/>
      <c r="AK1102" s="332"/>
      <c r="AL1102" s="332"/>
      <c r="AM1102" s="332"/>
      <c r="AN1102" s="332"/>
      <c r="AO1102" s="332"/>
      <c r="AP1102" s="332"/>
      <c r="AQ1102" s="332"/>
      <c r="AR1102" s="332"/>
      <c r="AS1102" s="332"/>
      <c r="AT1102" s="332"/>
      <c r="AU1102" s="332"/>
      <c r="AV1102" s="332"/>
      <c r="AW1102" s="332"/>
      <c r="AX1102" s="243"/>
    </row>
    <row r="1103" spans="1:50" ht="15.75" outlineLevel="1">
      <c r="A1103" s="402"/>
      <c r="B1103" s="383" t="s">
        <v>343</v>
      </c>
      <c r="C1103" s="228"/>
      <c r="D1103" s="228"/>
      <c r="E1103" s="228"/>
      <c r="F1103" s="228"/>
      <c r="G1103" s="228"/>
      <c r="H1103" s="228"/>
      <c r="I1103" s="228"/>
      <c r="J1103" s="228"/>
      <c r="K1103" s="228"/>
      <c r="L1103" s="228"/>
      <c r="M1103" s="228"/>
      <c r="N1103" s="228"/>
      <c r="O1103" s="228"/>
      <c r="P1103" s="228"/>
      <c r="Q1103" s="228"/>
      <c r="R1103" s="228"/>
      <c r="S1103" s="228"/>
      <c r="T1103" s="228"/>
      <c r="U1103" s="228"/>
      <c r="V1103" s="228"/>
      <c r="W1103" s="228"/>
      <c r="X1103" s="228"/>
      <c r="Y1103" s="228"/>
      <c r="Z1103" s="228"/>
      <c r="AA1103" s="228"/>
      <c r="AB1103" s="228"/>
      <c r="AC1103" s="228"/>
      <c r="AD1103" s="228"/>
      <c r="AE1103" s="228"/>
      <c r="AF1103" s="228"/>
      <c r="AG1103" s="228"/>
      <c r="AH1103" s="228"/>
      <c r="AI1103" s="228"/>
      <c r="AJ1103" s="329"/>
      <c r="AK1103" s="332"/>
      <c r="AL1103" s="332"/>
      <c r="AM1103" s="332"/>
      <c r="AN1103" s="332"/>
      <c r="AO1103" s="332"/>
      <c r="AP1103" s="332"/>
      <c r="AQ1103" s="332"/>
      <c r="AR1103" s="332"/>
      <c r="AS1103" s="332"/>
      <c r="AT1103" s="332"/>
      <c r="AU1103" s="332"/>
      <c r="AV1103" s="332"/>
      <c r="AW1103" s="332"/>
      <c r="AX1103" s="243"/>
    </row>
    <row r="1104" spans="1:50" ht="15" hidden="1" customHeight="1" outlineLevel="1">
      <c r="A1104" s="402">
        <v>21</v>
      </c>
      <c r="B1104" s="335" t="s">
        <v>344</v>
      </c>
      <c r="C1104" s="228" t="s">
        <v>313</v>
      </c>
      <c r="D1104" s="232"/>
      <c r="E1104" s="232"/>
      <c r="F1104" s="232"/>
      <c r="G1104" s="232"/>
      <c r="H1104" s="232"/>
      <c r="I1104" s="232"/>
      <c r="J1104" s="232"/>
      <c r="K1104" s="232"/>
      <c r="L1104" s="232"/>
      <c r="M1104" s="232"/>
      <c r="N1104" s="232"/>
      <c r="O1104" s="232"/>
      <c r="P1104" s="232"/>
      <c r="Q1104" s="564"/>
      <c r="R1104" s="564"/>
      <c r="S1104" s="564"/>
      <c r="T1104" s="564"/>
      <c r="U1104" s="228"/>
      <c r="V1104" s="232"/>
      <c r="W1104" s="232"/>
      <c r="X1104" s="232"/>
      <c r="Y1104" s="232"/>
      <c r="Z1104" s="232"/>
      <c r="AA1104" s="232"/>
      <c r="AB1104" s="232"/>
      <c r="AC1104" s="232"/>
      <c r="AD1104" s="232"/>
      <c r="AE1104" s="232"/>
      <c r="AF1104" s="232"/>
      <c r="AG1104" s="232"/>
      <c r="AH1104" s="232"/>
      <c r="AI1104" s="564"/>
      <c r="AJ1104" s="317"/>
      <c r="AK1104" s="317"/>
      <c r="AL1104" s="317"/>
      <c r="AM1104" s="317"/>
      <c r="AN1104" s="317"/>
      <c r="AO1104" s="317"/>
      <c r="AP1104" s="317"/>
      <c r="AQ1104" s="317"/>
      <c r="AR1104" s="317"/>
      <c r="AS1104" s="317"/>
      <c r="AT1104" s="317"/>
      <c r="AU1104" s="317"/>
      <c r="AV1104" s="317"/>
      <c r="AW1104" s="317"/>
      <c r="AX1104" s="233">
        <f>SUM(AJ1104:AW1104)</f>
        <v>0</v>
      </c>
    </row>
    <row r="1105" spans="1:52" ht="15" hidden="1" customHeight="1" outlineLevel="1">
      <c r="A1105" s="402"/>
      <c r="B1105" s="231" t="s">
        <v>543</v>
      </c>
      <c r="C1105" s="228" t="s">
        <v>315</v>
      </c>
      <c r="D1105" s="232"/>
      <c r="E1105" s="232"/>
      <c r="F1105" s="232"/>
      <c r="G1105" s="232"/>
      <c r="H1105" s="232"/>
      <c r="I1105" s="232"/>
      <c r="J1105" s="232"/>
      <c r="K1105" s="232"/>
      <c r="L1105" s="232"/>
      <c r="M1105" s="232"/>
      <c r="N1105" s="232"/>
      <c r="O1105" s="232"/>
      <c r="P1105" s="232"/>
      <c r="Q1105" s="564"/>
      <c r="R1105" s="564"/>
      <c r="S1105" s="564"/>
      <c r="T1105" s="564"/>
      <c r="U1105" s="228"/>
      <c r="V1105" s="232"/>
      <c r="W1105" s="232"/>
      <c r="X1105" s="232"/>
      <c r="Y1105" s="232"/>
      <c r="Z1105" s="232"/>
      <c r="AA1105" s="232"/>
      <c r="AB1105" s="232"/>
      <c r="AC1105" s="232"/>
      <c r="AD1105" s="232"/>
      <c r="AE1105" s="232"/>
      <c r="AF1105" s="232"/>
      <c r="AG1105" s="232"/>
      <c r="AH1105" s="232"/>
      <c r="AI1105" s="564"/>
      <c r="AJ1105" s="318">
        <f>AJ1104</f>
        <v>0</v>
      </c>
      <c r="AK1105" s="318">
        <f t="shared" ref="AK1105" si="1878">AK1104</f>
        <v>0</v>
      </c>
      <c r="AL1105" s="318">
        <f t="shared" ref="AL1105" si="1879">AL1104</f>
        <v>0</v>
      </c>
      <c r="AM1105" s="318">
        <f t="shared" ref="AM1105" si="1880">AM1104</f>
        <v>0</v>
      </c>
      <c r="AN1105" s="318">
        <f t="shared" ref="AN1105" si="1881">AN1104</f>
        <v>0</v>
      </c>
      <c r="AO1105" s="318">
        <f t="shared" ref="AO1105" si="1882">AO1104</f>
        <v>0</v>
      </c>
      <c r="AP1105" s="318">
        <f t="shared" ref="AP1105" si="1883">AP1104</f>
        <v>0</v>
      </c>
      <c r="AQ1105" s="318">
        <f t="shared" ref="AQ1105" si="1884">AQ1104</f>
        <v>0</v>
      </c>
      <c r="AR1105" s="318">
        <f t="shared" ref="AR1105" si="1885">AR1104</f>
        <v>0</v>
      </c>
      <c r="AS1105" s="318">
        <f t="shared" ref="AS1105" si="1886">AS1104</f>
        <v>0</v>
      </c>
      <c r="AT1105" s="318">
        <f t="shared" ref="AT1105" si="1887">AT1104</f>
        <v>0</v>
      </c>
      <c r="AU1105" s="318">
        <f t="shared" ref="AU1105" si="1888">AU1104</f>
        <v>0</v>
      </c>
      <c r="AV1105" s="318">
        <f t="shared" ref="AV1105" si="1889">AV1104</f>
        <v>0</v>
      </c>
      <c r="AW1105" s="318">
        <f t="shared" ref="AW1105" si="1890">AW1104</f>
        <v>0</v>
      </c>
      <c r="AX1105" s="243"/>
    </row>
    <row r="1106" spans="1:52" ht="15" hidden="1" customHeight="1" outlineLevel="1">
      <c r="A1106" s="402"/>
      <c r="B1106" s="231"/>
      <c r="C1106" s="228"/>
      <c r="D1106" s="228"/>
      <c r="E1106" s="228"/>
      <c r="F1106" s="228"/>
      <c r="G1106" s="228"/>
      <c r="H1106" s="228"/>
      <c r="I1106" s="228"/>
      <c r="J1106" s="228"/>
      <c r="K1106" s="228"/>
      <c r="L1106" s="228"/>
      <c r="M1106" s="228"/>
      <c r="N1106" s="228"/>
      <c r="O1106" s="228"/>
      <c r="P1106" s="228"/>
      <c r="Q1106" s="228"/>
      <c r="R1106" s="228"/>
      <c r="S1106" s="228"/>
      <c r="T1106" s="228"/>
      <c r="U1106" s="228"/>
      <c r="V1106" s="228"/>
      <c r="W1106" s="228"/>
      <c r="X1106" s="228"/>
      <c r="Y1106" s="228"/>
      <c r="Z1106" s="228"/>
      <c r="AA1106" s="228"/>
      <c r="AB1106" s="228"/>
      <c r="AC1106" s="228"/>
      <c r="AD1106" s="228"/>
      <c r="AE1106" s="228"/>
      <c r="AF1106" s="228"/>
      <c r="AG1106" s="228"/>
      <c r="AH1106" s="228"/>
      <c r="AI1106" s="228"/>
      <c r="AJ1106" s="329"/>
      <c r="AK1106" s="332"/>
      <c r="AL1106" s="332"/>
      <c r="AM1106" s="332"/>
      <c r="AN1106" s="332"/>
      <c r="AO1106" s="332"/>
      <c r="AP1106" s="332"/>
      <c r="AQ1106" s="332"/>
      <c r="AR1106" s="332"/>
      <c r="AS1106" s="332"/>
      <c r="AT1106" s="332"/>
      <c r="AU1106" s="332"/>
      <c r="AV1106" s="332"/>
      <c r="AW1106" s="332"/>
      <c r="AX1106" s="243"/>
    </row>
    <row r="1107" spans="1:52" ht="15" hidden="1" customHeight="1" outlineLevel="1">
      <c r="A1107" s="402">
        <v>22</v>
      </c>
      <c r="B1107" s="335" t="s">
        <v>345</v>
      </c>
      <c r="C1107" s="228" t="s">
        <v>313</v>
      </c>
      <c r="D1107" s="232"/>
      <c r="E1107" s="232"/>
      <c r="F1107" s="232"/>
      <c r="G1107" s="232"/>
      <c r="H1107" s="232"/>
      <c r="I1107" s="232"/>
      <c r="J1107" s="232"/>
      <c r="K1107" s="232"/>
      <c r="L1107" s="232"/>
      <c r="M1107" s="232"/>
      <c r="N1107" s="232"/>
      <c r="O1107" s="232"/>
      <c r="P1107" s="232"/>
      <c r="Q1107" s="564"/>
      <c r="R1107" s="564"/>
      <c r="S1107" s="564"/>
      <c r="T1107" s="564"/>
      <c r="U1107" s="228"/>
      <c r="V1107" s="232"/>
      <c r="W1107" s="232"/>
      <c r="X1107" s="232"/>
      <c r="Y1107" s="232"/>
      <c r="Z1107" s="232"/>
      <c r="AA1107" s="232"/>
      <c r="AB1107" s="232"/>
      <c r="AC1107" s="232"/>
      <c r="AD1107" s="232"/>
      <c r="AE1107" s="232"/>
      <c r="AF1107" s="232"/>
      <c r="AG1107" s="232"/>
      <c r="AH1107" s="232"/>
      <c r="AI1107" s="564"/>
      <c r="AJ1107" s="317"/>
      <c r="AK1107" s="317"/>
      <c r="AL1107" s="317"/>
      <c r="AM1107" s="317"/>
      <c r="AN1107" s="317"/>
      <c r="AO1107" s="317"/>
      <c r="AP1107" s="317"/>
      <c r="AQ1107" s="317"/>
      <c r="AR1107" s="317"/>
      <c r="AS1107" s="317"/>
      <c r="AT1107" s="317"/>
      <c r="AU1107" s="317"/>
      <c r="AV1107" s="317"/>
      <c r="AW1107" s="317"/>
      <c r="AX1107" s="233">
        <f>SUM(AJ1107:AW1107)</f>
        <v>0</v>
      </c>
    </row>
    <row r="1108" spans="1:52" ht="15" hidden="1" customHeight="1" outlineLevel="1">
      <c r="A1108" s="402"/>
      <c r="B1108" s="231" t="s">
        <v>543</v>
      </c>
      <c r="C1108" s="228" t="s">
        <v>315</v>
      </c>
      <c r="D1108" s="232"/>
      <c r="E1108" s="232"/>
      <c r="F1108" s="232"/>
      <c r="G1108" s="232"/>
      <c r="H1108" s="232"/>
      <c r="I1108" s="232"/>
      <c r="J1108" s="232"/>
      <c r="K1108" s="232"/>
      <c r="L1108" s="232"/>
      <c r="M1108" s="232"/>
      <c r="N1108" s="232"/>
      <c r="O1108" s="232"/>
      <c r="P1108" s="232"/>
      <c r="Q1108" s="564"/>
      <c r="R1108" s="564"/>
      <c r="S1108" s="564"/>
      <c r="T1108" s="564"/>
      <c r="U1108" s="228"/>
      <c r="V1108" s="232"/>
      <c r="W1108" s="232"/>
      <c r="X1108" s="232"/>
      <c r="Y1108" s="232"/>
      <c r="Z1108" s="232"/>
      <c r="AA1108" s="232"/>
      <c r="AB1108" s="232"/>
      <c r="AC1108" s="232"/>
      <c r="AD1108" s="232"/>
      <c r="AE1108" s="232"/>
      <c r="AF1108" s="232"/>
      <c r="AG1108" s="232"/>
      <c r="AH1108" s="232"/>
      <c r="AI1108" s="564"/>
      <c r="AJ1108" s="318">
        <f>AJ1107</f>
        <v>0</v>
      </c>
      <c r="AK1108" s="318">
        <f t="shared" ref="AK1108" si="1891">AK1107</f>
        <v>0</v>
      </c>
      <c r="AL1108" s="318">
        <f t="shared" ref="AL1108" si="1892">AL1107</f>
        <v>0</v>
      </c>
      <c r="AM1108" s="318">
        <f t="shared" ref="AM1108" si="1893">AM1107</f>
        <v>0</v>
      </c>
      <c r="AN1108" s="318">
        <f t="shared" ref="AN1108" si="1894">AN1107</f>
        <v>0</v>
      </c>
      <c r="AO1108" s="318">
        <f t="shared" ref="AO1108" si="1895">AO1107</f>
        <v>0</v>
      </c>
      <c r="AP1108" s="318">
        <f t="shared" ref="AP1108" si="1896">AP1107</f>
        <v>0</v>
      </c>
      <c r="AQ1108" s="318">
        <f t="shared" ref="AQ1108" si="1897">AQ1107</f>
        <v>0</v>
      </c>
      <c r="AR1108" s="318">
        <f t="shared" ref="AR1108" si="1898">AR1107</f>
        <v>0</v>
      </c>
      <c r="AS1108" s="318">
        <f t="shared" ref="AS1108" si="1899">AS1107</f>
        <v>0</v>
      </c>
      <c r="AT1108" s="318">
        <f t="shared" ref="AT1108" si="1900">AT1107</f>
        <v>0</v>
      </c>
      <c r="AU1108" s="318">
        <f t="shared" ref="AU1108" si="1901">AU1107</f>
        <v>0</v>
      </c>
      <c r="AV1108" s="318">
        <f t="shared" ref="AV1108" si="1902">AV1107</f>
        <v>0</v>
      </c>
      <c r="AW1108" s="318">
        <f t="shared" ref="AW1108" si="1903">AW1107</f>
        <v>0</v>
      </c>
      <c r="AX1108" s="243"/>
    </row>
    <row r="1109" spans="1:52" ht="15" hidden="1" customHeight="1" outlineLevel="1">
      <c r="A1109" s="402"/>
      <c r="B1109" s="231"/>
      <c r="C1109" s="228"/>
      <c r="D1109" s="228"/>
      <c r="E1109" s="228"/>
      <c r="F1109" s="228"/>
      <c r="G1109" s="228"/>
      <c r="H1109" s="228"/>
      <c r="I1109" s="228"/>
      <c r="J1109" s="228"/>
      <c r="K1109" s="228"/>
      <c r="L1109" s="228"/>
      <c r="M1109" s="228"/>
      <c r="N1109" s="228"/>
      <c r="O1109" s="228"/>
      <c r="P1109" s="228"/>
      <c r="Q1109" s="228"/>
      <c r="R1109" s="228"/>
      <c r="S1109" s="228"/>
      <c r="T1109" s="228"/>
      <c r="U1109" s="228"/>
      <c r="V1109" s="228"/>
      <c r="W1109" s="228"/>
      <c r="X1109" s="228"/>
      <c r="Y1109" s="228"/>
      <c r="Z1109" s="228"/>
      <c r="AA1109" s="228"/>
      <c r="AB1109" s="228"/>
      <c r="AC1109" s="228"/>
      <c r="AD1109" s="228"/>
      <c r="AE1109" s="228"/>
      <c r="AF1109" s="228"/>
      <c r="AG1109" s="228"/>
      <c r="AH1109" s="228"/>
      <c r="AI1109" s="228"/>
      <c r="AJ1109" s="329"/>
      <c r="AK1109" s="332"/>
      <c r="AL1109" s="332"/>
      <c r="AM1109" s="332"/>
      <c r="AN1109" s="332"/>
      <c r="AO1109" s="332"/>
      <c r="AP1109" s="332"/>
      <c r="AQ1109" s="332"/>
      <c r="AR1109" s="332"/>
      <c r="AS1109" s="332"/>
      <c r="AT1109" s="332"/>
      <c r="AU1109" s="332"/>
      <c r="AV1109" s="332"/>
      <c r="AW1109" s="332"/>
      <c r="AX1109" s="243"/>
    </row>
    <row r="1110" spans="1:52" ht="15" customHeight="1" outlineLevel="1">
      <c r="A1110" s="402">
        <v>23</v>
      </c>
      <c r="B1110" s="335" t="s">
        <v>346</v>
      </c>
      <c r="C1110" s="228" t="s">
        <v>313</v>
      </c>
      <c r="D1110" s="232">
        <f>'3-a. VRZ Rate Class Alloc.'!W37</f>
        <v>114651.58112305065</v>
      </c>
      <c r="E1110" s="232">
        <v>114651.58112305065</v>
      </c>
      <c r="F1110" s="232">
        <v>114651.58112305065</v>
      </c>
      <c r="G1110" s="232">
        <v>114651.58112305065</v>
      </c>
      <c r="H1110" s="232">
        <v>114651.58112305065</v>
      </c>
      <c r="I1110" s="232">
        <v>114651.58112305065</v>
      </c>
      <c r="J1110" s="232">
        <v>114651.58112305065</v>
      </c>
      <c r="K1110" s="232">
        <v>114651.58112305065</v>
      </c>
      <c r="L1110" s="232">
        <v>114651.58112305065</v>
      </c>
      <c r="M1110" s="232">
        <v>114651.58112305065</v>
      </c>
      <c r="N1110" s="232">
        <v>114651.21435161782</v>
      </c>
      <c r="O1110" s="232">
        <v>114651.21435161782</v>
      </c>
      <c r="P1110" s="232">
        <v>114530.30937135823</v>
      </c>
      <c r="Q1110" s="232">
        <v>113967.80914083349</v>
      </c>
      <c r="R1110" s="564"/>
      <c r="S1110" s="564"/>
      <c r="T1110" s="564"/>
      <c r="U1110" s="228"/>
      <c r="V1110" s="232">
        <f>'3-a. VRZ Rate Class Alloc.'!X37</f>
        <v>100.34925414364641</v>
      </c>
      <c r="W1110" s="232">
        <v>100.34925414364641</v>
      </c>
      <c r="X1110" s="232">
        <v>100.34925414364641</v>
      </c>
      <c r="Y1110" s="232">
        <v>100.34925414364641</v>
      </c>
      <c r="Z1110" s="232">
        <v>100.34925414364641</v>
      </c>
      <c r="AA1110" s="232">
        <v>100.34925414364641</v>
      </c>
      <c r="AB1110" s="232">
        <v>100.34925414364641</v>
      </c>
      <c r="AC1110" s="232">
        <v>100.34925414364641</v>
      </c>
      <c r="AD1110" s="232">
        <v>100.34925414364641</v>
      </c>
      <c r="AE1110" s="232">
        <v>100.34925414364641</v>
      </c>
      <c r="AF1110" s="232">
        <v>99.933729281767953</v>
      </c>
      <c r="AG1110" s="232">
        <v>99.933729281767953</v>
      </c>
      <c r="AH1110" s="232">
        <v>99.933729281767953</v>
      </c>
      <c r="AI1110" s="232">
        <v>99.933729281767953</v>
      </c>
      <c r="AJ1110" s="317">
        <f>'3-a. VRZ Rate Class Alloc.'!P37</f>
        <v>1</v>
      </c>
      <c r="AK1110" s="317"/>
      <c r="AL1110" s="317"/>
      <c r="AM1110" s="317"/>
      <c r="AN1110" s="317"/>
      <c r="AO1110" s="317"/>
      <c r="AP1110" s="317"/>
      <c r="AQ1110" s="317"/>
      <c r="AR1110" s="317"/>
      <c r="AS1110" s="317"/>
      <c r="AT1110" s="317"/>
      <c r="AU1110" s="317"/>
      <c r="AV1110" s="317"/>
      <c r="AW1110" s="317"/>
      <c r="AX1110" s="233">
        <f>SUM(AJ1110:AW1110)</f>
        <v>1</v>
      </c>
      <c r="AY1110" s="1055">
        <f t="shared" ref="AY1110:AY1172" si="1904">SUM(AJ1110:AW1110)</f>
        <v>1</v>
      </c>
      <c r="AZ1110" s="1059"/>
    </row>
    <row r="1111" spans="1:52" ht="15" customHeight="1" outlineLevel="1">
      <c r="A1111" s="402"/>
      <c r="B1111" s="231" t="s">
        <v>543</v>
      </c>
      <c r="C1111" s="228" t="s">
        <v>315</v>
      </c>
      <c r="D1111" s="232"/>
      <c r="E1111" s="232"/>
      <c r="F1111" s="232"/>
      <c r="G1111" s="232"/>
      <c r="H1111" s="232"/>
      <c r="I1111" s="232"/>
      <c r="J1111" s="232"/>
      <c r="K1111" s="232"/>
      <c r="L1111" s="232"/>
      <c r="M1111" s="232"/>
      <c r="N1111" s="232"/>
      <c r="O1111" s="232"/>
      <c r="P1111" s="232"/>
      <c r="Q1111" s="232"/>
      <c r="R1111" s="564"/>
      <c r="S1111" s="564"/>
      <c r="T1111" s="564"/>
      <c r="U1111" s="228"/>
      <c r="V1111" s="232"/>
      <c r="W1111" s="232"/>
      <c r="X1111" s="232"/>
      <c r="Y1111" s="232"/>
      <c r="Z1111" s="232"/>
      <c r="AA1111" s="232"/>
      <c r="AB1111" s="232"/>
      <c r="AC1111" s="232"/>
      <c r="AD1111" s="232"/>
      <c r="AE1111" s="232"/>
      <c r="AF1111" s="232"/>
      <c r="AG1111" s="232"/>
      <c r="AH1111" s="232"/>
      <c r="AI1111" s="232"/>
      <c r="AJ1111" s="318">
        <f>AJ1110</f>
        <v>1</v>
      </c>
      <c r="AK1111" s="318">
        <f t="shared" ref="AK1111:AW1111" si="1905">AK1110</f>
        <v>0</v>
      </c>
      <c r="AL1111" s="318">
        <f t="shared" si="1905"/>
        <v>0</v>
      </c>
      <c r="AM1111" s="318">
        <f t="shared" si="1905"/>
        <v>0</v>
      </c>
      <c r="AN1111" s="318">
        <f t="shared" si="1905"/>
        <v>0</v>
      </c>
      <c r="AO1111" s="318">
        <f t="shared" si="1905"/>
        <v>0</v>
      </c>
      <c r="AP1111" s="318">
        <f t="shared" si="1905"/>
        <v>0</v>
      </c>
      <c r="AQ1111" s="318">
        <f t="shared" si="1905"/>
        <v>0</v>
      </c>
      <c r="AR1111" s="318">
        <f t="shared" si="1905"/>
        <v>0</v>
      </c>
      <c r="AS1111" s="318">
        <f t="shared" si="1905"/>
        <v>0</v>
      </c>
      <c r="AT1111" s="318">
        <f t="shared" si="1905"/>
        <v>0</v>
      </c>
      <c r="AU1111" s="318">
        <f t="shared" si="1905"/>
        <v>0</v>
      </c>
      <c r="AV1111" s="318">
        <f t="shared" si="1905"/>
        <v>0</v>
      </c>
      <c r="AW1111" s="318">
        <f t="shared" si="1905"/>
        <v>0</v>
      </c>
      <c r="AX1111" s="243"/>
      <c r="AY1111" s="1055">
        <f t="shared" si="1904"/>
        <v>1</v>
      </c>
      <c r="AZ1111" s="1059"/>
    </row>
    <row r="1112" spans="1:52" ht="15" customHeight="1" outlineLevel="1">
      <c r="A1112" s="402"/>
      <c r="B1112" s="337"/>
      <c r="C1112" s="228"/>
      <c r="D1112" s="228"/>
      <c r="E1112" s="228"/>
      <c r="F1112" s="228"/>
      <c r="G1112" s="228"/>
      <c r="H1112" s="228"/>
      <c r="I1112" s="228"/>
      <c r="J1112" s="228"/>
      <c r="K1112" s="228"/>
      <c r="L1112" s="228"/>
      <c r="M1112" s="228"/>
      <c r="N1112" s="228"/>
      <c r="O1112" s="228"/>
      <c r="P1112" s="228"/>
      <c r="Q1112" s="228"/>
      <c r="R1112" s="228"/>
      <c r="S1112" s="228"/>
      <c r="T1112" s="228"/>
      <c r="U1112" s="228"/>
      <c r="V1112" s="228"/>
      <c r="W1112" s="228"/>
      <c r="X1112" s="228"/>
      <c r="Y1112" s="228"/>
      <c r="Z1112" s="228"/>
      <c r="AA1112" s="228"/>
      <c r="AB1112" s="228"/>
      <c r="AC1112" s="228"/>
      <c r="AD1112" s="228"/>
      <c r="AE1112" s="228"/>
      <c r="AF1112" s="228"/>
      <c r="AG1112" s="228"/>
      <c r="AH1112" s="228"/>
      <c r="AI1112" s="228"/>
      <c r="AJ1112" s="329"/>
      <c r="AK1112" s="332"/>
      <c r="AL1112" s="332"/>
      <c r="AM1112" s="332"/>
      <c r="AN1112" s="332"/>
      <c r="AO1112" s="332"/>
      <c r="AP1112" s="332"/>
      <c r="AQ1112" s="332"/>
      <c r="AR1112" s="332"/>
      <c r="AS1112" s="332"/>
      <c r="AT1112" s="332"/>
      <c r="AU1112" s="332"/>
      <c r="AV1112" s="332"/>
      <c r="AW1112" s="332"/>
      <c r="AX1112" s="243"/>
      <c r="AY1112" s="1055">
        <f t="shared" si="1904"/>
        <v>0</v>
      </c>
      <c r="AZ1112" s="1059"/>
    </row>
    <row r="1113" spans="1:52" ht="15" hidden="1" customHeight="1" outlineLevel="1">
      <c r="A1113" s="402">
        <v>24</v>
      </c>
      <c r="B1113" s="335" t="s">
        <v>347</v>
      </c>
      <c r="C1113" s="228" t="s">
        <v>313</v>
      </c>
      <c r="D1113" s="232"/>
      <c r="E1113" s="232"/>
      <c r="F1113" s="232"/>
      <c r="G1113" s="232"/>
      <c r="H1113" s="232"/>
      <c r="I1113" s="232"/>
      <c r="J1113" s="232"/>
      <c r="K1113" s="232"/>
      <c r="L1113" s="232"/>
      <c r="M1113" s="232"/>
      <c r="N1113" s="232"/>
      <c r="O1113" s="232"/>
      <c r="P1113" s="232"/>
      <c r="Q1113" s="232"/>
      <c r="R1113" s="564"/>
      <c r="S1113" s="564"/>
      <c r="T1113" s="564"/>
      <c r="U1113" s="228"/>
      <c r="V1113" s="232"/>
      <c r="W1113" s="232"/>
      <c r="X1113" s="232"/>
      <c r="Y1113" s="232"/>
      <c r="Z1113" s="232"/>
      <c r="AA1113" s="232"/>
      <c r="AB1113" s="232"/>
      <c r="AC1113" s="232"/>
      <c r="AD1113" s="232"/>
      <c r="AE1113" s="232"/>
      <c r="AF1113" s="232"/>
      <c r="AG1113" s="232"/>
      <c r="AH1113" s="232"/>
      <c r="AI1113" s="232"/>
      <c r="AJ1113" s="317"/>
      <c r="AK1113" s="317"/>
      <c r="AL1113" s="317"/>
      <c r="AM1113" s="317"/>
      <c r="AN1113" s="317"/>
      <c r="AO1113" s="317"/>
      <c r="AP1113" s="317"/>
      <c r="AQ1113" s="317"/>
      <c r="AR1113" s="317"/>
      <c r="AS1113" s="317"/>
      <c r="AT1113" s="317"/>
      <c r="AU1113" s="317"/>
      <c r="AV1113" s="317"/>
      <c r="AW1113" s="317"/>
      <c r="AX1113" s="233">
        <f>SUM(AJ1113:AW1113)</f>
        <v>0</v>
      </c>
      <c r="AY1113" s="1055">
        <f t="shared" si="1904"/>
        <v>0</v>
      </c>
      <c r="AZ1113" s="1059"/>
    </row>
    <row r="1114" spans="1:52" ht="15" hidden="1" customHeight="1" outlineLevel="1">
      <c r="A1114" s="402"/>
      <c r="B1114" s="231" t="s">
        <v>543</v>
      </c>
      <c r="C1114" s="228" t="s">
        <v>315</v>
      </c>
      <c r="D1114" s="232"/>
      <c r="E1114" s="232"/>
      <c r="F1114" s="232"/>
      <c r="G1114" s="232"/>
      <c r="H1114" s="232"/>
      <c r="I1114" s="232"/>
      <c r="J1114" s="232"/>
      <c r="K1114" s="232"/>
      <c r="L1114" s="232"/>
      <c r="M1114" s="232"/>
      <c r="N1114" s="232"/>
      <c r="O1114" s="232"/>
      <c r="P1114" s="232"/>
      <c r="Q1114" s="232"/>
      <c r="R1114" s="564"/>
      <c r="S1114" s="564"/>
      <c r="T1114" s="564"/>
      <c r="U1114" s="228"/>
      <c r="V1114" s="232"/>
      <c r="W1114" s="232"/>
      <c r="X1114" s="232"/>
      <c r="Y1114" s="232"/>
      <c r="Z1114" s="232"/>
      <c r="AA1114" s="232"/>
      <c r="AB1114" s="232"/>
      <c r="AC1114" s="232"/>
      <c r="AD1114" s="232"/>
      <c r="AE1114" s="232"/>
      <c r="AF1114" s="232"/>
      <c r="AG1114" s="232"/>
      <c r="AH1114" s="232"/>
      <c r="AI1114" s="232"/>
      <c r="AJ1114" s="318">
        <f>AJ1113</f>
        <v>0</v>
      </c>
      <c r="AK1114" s="318">
        <f t="shared" ref="AK1114:AW1114" si="1906">AK1113</f>
        <v>0</v>
      </c>
      <c r="AL1114" s="318">
        <f t="shared" si="1906"/>
        <v>0</v>
      </c>
      <c r="AM1114" s="318">
        <f t="shared" si="1906"/>
        <v>0</v>
      </c>
      <c r="AN1114" s="318">
        <f t="shared" si="1906"/>
        <v>0</v>
      </c>
      <c r="AO1114" s="318">
        <f t="shared" si="1906"/>
        <v>0</v>
      </c>
      <c r="AP1114" s="318">
        <f t="shared" si="1906"/>
        <v>0</v>
      </c>
      <c r="AQ1114" s="318">
        <f t="shared" si="1906"/>
        <v>0</v>
      </c>
      <c r="AR1114" s="318">
        <f t="shared" si="1906"/>
        <v>0</v>
      </c>
      <c r="AS1114" s="318">
        <f t="shared" si="1906"/>
        <v>0</v>
      </c>
      <c r="AT1114" s="318">
        <f t="shared" si="1906"/>
        <v>0</v>
      </c>
      <c r="AU1114" s="318">
        <f t="shared" si="1906"/>
        <v>0</v>
      </c>
      <c r="AV1114" s="318">
        <f t="shared" si="1906"/>
        <v>0</v>
      </c>
      <c r="AW1114" s="318">
        <f t="shared" si="1906"/>
        <v>0</v>
      </c>
      <c r="AX1114" s="243"/>
      <c r="AY1114" s="1055">
        <f t="shared" si="1904"/>
        <v>0</v>
      </c>
      <c r="AZ1114" s="1059"/>
    </row>
    <row r="1115" spans="1:52" ht="15" hidden="1" customHeight="1" outlineLevel="1">
      <c r="A1115" s="402"/>
      <c r="B1115" s="231"/>
      <c r="C1115" s="228"/>
      <c r="D1115" s="228"/>
      <c r="E1115" s="228"/>
      <c r="F1115" s="228"/>
      <c r="G1115" s="228"/>
      <c r="H1115" s="228"/>
      <c r="I1115" s="228"/>
      <c r="J1115" s="228"/>
      <c r="K1115" s="228"/>
      <c r="L1115" s="228"/>
      <c r="M1115" s="228"/>
      <c r="N1115" s="228"/>
      <c r="O1115" s="228"/>
      <c r="P1115" s="228"/>
      <c r="Q1115" s="228"/>
      <c r="R1115" s="228"/>
      <c r="S1115" s="228"/>
      <c r="T1115" s="228"/>
      <c r="U1115" s="228"/>
      <c r="V1115" s="228"/>
      <c r="W1115" s="228"/>
      <c r="X1115" s="228"/>
      <c r="Y1115" s="228"/>
      <c r="Z1115" s="228"/>
      <c r="AA1115" s="228"/>
      <c r="AB1115" s="228"/>
      <c r="AC1115" s="228"/>
      <c r="AD1115" s="228"/>
      <c r="AE1115" s="228"/>
      <c r="AF1115" s="228"/>
      <c r="AG1115" s="228"/>
      <c r="AH1115" s="228"/>
      <c r="AI1115" s="228"/>
      <c r="AJ1115" s="319"/>
      <c r="AK1115" s="332"/>
      <c r="AL1115" s="332"/>
      <c r="AM1115" s="332"/>
      <c r="AN1115" s="332"/>
      <c r="AO1115" s="332"/>
      <c r="AP1115" s="332"/>
      <c r="AQ1115" s="332"/>
      <c r="AR1115" s="332"/>
      <c r="AS1115" s="332"/>
      <c r="AT1115" s="332"/>
      <c r="AU1115" s="332"/>
      <c r="AV1115" s="332"/>
      <c r="AW1115" s="332"/>
      <c r="AX1115" s="243"/>
      <c r="AY1115" s="1055">
        <f t="shared" si="1904"/>
        <v>0</v>
      </c>
      <c r="AZ1115" s="1059"/>
    </row>
    <row r="1116" spans="1:52" ht="15" customHeight="1" outlineLevel="1">
      <c r="A1116" s="402"/>
      <c r="B1116" s="225" t="s">
        <v>348</v>
      </c>
      <c r="C1116" s="228"/>
      <c r="D1116" s="228"/>
      <c r="E1116" s="228"/>
      <c r="F1116" s="228"/>
      <c r="G1116" s="228"/>
      <c r="H1116" s="228"/>
      <c r="I1116" s="228"/>
      <c r="J1116" s="228"/>
      <c r="K1116" s="228"/>
      <c r="L1116" s="228"/>
      <c r="M1116" s="228"/>
      <c r="N1116" s="228"/>
      <c r="O1116" s="228"/>
      <c r="P1116" s="228"/>
      <c r="Q1116" s="228"/>
      <c r="R1116" s="228"/>
      <c r="S1116" s="228"/>
      <c r="T1116" s="228"/>
      <c r="U1116" s="228"/>
      <c r="V1116" s="228"/>
      <c r="W1116" s="228"/>
      <c r="X1116" s="228"/>
      <c r="Y1116" s="228"/>
      <c r="Z1116" s="228"/>
      <c r="AA1116" s="228"/>
      <c r="AB1116" s="228"/>
      <c r="AC1116" s="228"/>
      <c r="AD1116" s="228"/>
      <c r="AE1116" s="228"/>
      <c r="AF1116" s="228"/>
      <c r="AG1116" s="228"/>
      <c r="AH1116" s="228"/>
      <c r="AI1116" s="228"/>
      <c r="AJ1116" s="319"/>
      <c r="AK1116" s="332"/>
      <c r="AL1116" s="332"/>
      <c r="AM1116" s="332"/>
      <c r="AN1116" s="332"/>
      <c r="AO1116" s="332"/>
      <c r="AP1116" s="332"/>
      <c r="AQ1116" s="332"/>
      <c r="AR1116" s="332"/>
      <c r="AS1116" s="332"/>
      <c r="AT1116" s="332"/>
      <c r="AU1116" s="332"/>
      <c r="AV1116" s="332"/>
      <c r="AW1116" s="332"/>
      <c r="AX1116" s="243"/>
      <c r="AY1116" s="1055">
        <f t="shared" si="1904"/>
        <v>0</v>
      </c>
      <c r="AZ1116" s="1059"/>
    </row>
    <row r="1117" spans="1:52" ht="15" hidden="1" customHeight="1" outlineLevel="1">
      <c r="A1117" s="402">
        <v>25</v>
      </c>
      <c r="B1117" s="335" t="s">
        <v>349</v>
      </c>
      <c r="C1117" s="228" t="s">
        <v>313</v>
      </c>
      <c r="D1117" s="232"/>
      <c r="E1117" s="232"/>
      <c r="F1117" s="232"/>
      <c r="G1117" s="232"/>
      <c r="H1117" s="232"/>
      <c r="I1117" s="232"/>
      <c r="J1117" s="232"/>
      <c r="K1117" s="232"/>
      <c r="L1117" s="232"/>
      <c r="M1117" s="232"/>
      <c r="N1117" s="232"/>
      <c r="O1117" s="232"/>
      <c r="P1117" s="232"/>
      <c r="Q1117" s="232"/>
      <c r="R1117" s="232"/>
      <c r="S1117" s="232"/>
      <c r="T1117" s="232"/>
      <c r="U1117" s="232">
        <v>12</v>
      </c>
      <c r="V1117" s="232"/>
      <c r="W1117" s="232"/>
      <c r="X1117" s="232"/>
      <c r="Y1117" s="232"/>
      <c r="Z1117" s="232"/>
      <c r="AA1117" s="232"/>
      <c r="AB1117" s="232"/>
      <c r="AC1117" s="232"/>
      <c r="AD1117" s="232"/>
      <c r="AE1117" s="232"/>
      <c r="AF1117" s="232"/>
      <c r="AG1117" s="232"/>
      <c r="AH1117" s="232"/>
      <c r="AI1117" s="232"/>
      <c r="AJ1117" s="333"/>
      <c r="AK1117" s="322"/>
      <c r="AL1117" s="322"/>
      <c r="AM1117" s="322"/>
      <c r="AN1117" s="322"/>
      <c r="AO1117" s="322"/>
      <c r="AP1117" s="322"/>
      <c r="AQ1117" s="322"/>
      <c r="AR1117" s="322"/>
      <c r="AS1117" s="322"/>
      <c r="AT1117" s="322"/>
      <c r="AU1117" s="322"/>
      <c r="AV1117" s="322"/>
      <c r="AW1117" s="322"/>
      <c r="AX1117" s="233">
        <f>SUM(AJ1117:AW1117)</f>
        <v>0</v>
      </c>
      <c r="AY1117" s="1055">
        <f t="shared" si="1904"/>
        <v>0</v>
      </c>
      <c r="AZ1117" s="1059"/>
    </row>
    <row r="1118" spans="1:52" ht="15" hidden="1" customHeight="1" outlineLevel="1">
      <c r="A1118" s="402"/>
      <c r="B1118" s="231" t="s">
        <v>543</v>
      </c>
      <c r="C1118" s="228" t="s">
        <v>315</v>
      </c>
      <c r="D1118" s="232"/>
      <c r="E1118" s="232"/>
      <c r="F1118" s="232"/>
      <c r="G1118" s="232"/>
      <c r="H1118" s="232"/>
      <c r="I1118" s="232"/>
      <c r="J1118" s="232"/>
      <c r="K1118" s="232"/>
      <c r="L1118" s="232"/>
      <c r="M1118" s="232"/>
      <c r="N1118" s="232"/>
      <c r="O1118" s="232"/>
      <c r="P1118" s="232"/>
      <c r="Q1118" s="232"/>
      <c r="R1118" s="232"/>
      <c r="S1118" s="232"/>
      <c r="T1118" s="232"/>
      <c r="U1118" s="232">
        <f>U1117</f>
        <v>12</v>
      </c>
      <c r="V1118" s="232"/>
      <c r="W1118" s="232"/>
      <c r="X1118" s="232"/>
      <c r="Y1118" s="232"/>
      <c r="Z1118" s="232"/>
      <c r="AA1118" s="232"/>
      <c r="AB1118" s="232"/>
      <c r="AC1118" s="232"/>
      <c r="AD1118" s="232"/>
      <c r="AE1118" s="232"/>
      <c r="AF1118" s="232"/>
      <c r="AG1118" s="232"/>
      <c r="AH1118" s="232"/>
      <c r="AI1118" s="232"/>
      <c r="AJ1118" s="318">
        <f>AJ1117</f>
        <v>0</v>
      </c>
      <c r="AK1118" s="318">
        <f t="shared" ref="AK1118:AW1118" si="1907">AK1117</f>
        <v>0</v>
      </c>
      <c r="AL1118" s="318">
        <f t="shared" si="1907"/>
        <v>0</v>
      </c>
      <c r="AM1118" s="318">
        <f t="shared" si="1907"/>
        <v>0</v>
      </c>
      <c r="AN1118" s="318">
        <f t="shared" si="1907"/>
        <v>0</v>
      </c>
      <c r="AO1118" s="318">
        <f t="shared" si="1907"/>
        <v>0</v>
      </c>
      <c r="AP1118" s="318">
        <f t="shared" si="1907"/>
        <v>0</v>
      </c>
      <c r="AQ1118" s="318">
        <f t="shared" si="1907"/>
        <v>0</v>
      </c>
      <c r="AR1118" s="318">
        <f t="shared" si="1907"/>
        <v>0</v>
      </c>
      <c r="AS1118" s="318">
        <f t="shared" si="1907"/>
        <v>0</v>
      </c>
      <c r="AT1118" s="318">
        <f t="shared" si="1907"/>
        <v>0</v>
      </c>
      <c r="AU1118" s="318">
        <f t="shared" si="1907"/>
        <v>0</v>
      </c>
      <c r="AV1118" s="318">
        <f t="shared" si="1907"/>
        <v>0</v>
      </c>
      <c r="AW1118" s="318">
        <f t="shared" si="1907"/>
        <v>0</v>
      </c>
      <c r="AX1118" s="243"/>
      <c r="AY1118" s="1055">
        <f t="shared" si="1904"/>
        <v>0</v>
      </c>
      <c r="AZ1118" s="1059"/>
    </row>
    <row r="1119" spans="1:52" ht="15" hidden="1" customHeight="1" outlineLevel="1">
      <c r="A1119" s="402"/>
      <c r="B1119" s="231"/>
      <c r="C1119" s="228"/>
      <c r="D1119" s="228"/>
      <c r="E1119" s="228"/>
      <c r="F1119" s="228"/>
      <c r="G1119" s="228"/>
      <c r="H1119" s="228"/>
      <c r="I1119" s="228"/>
      <c r="J1119" s="228"/>
      <c r="K1119" s="228"/>
      <c r="L1119" s="228"/>
      <c r="M1119" s="228"/>
      <c r="N1119" s="228"/>
      <c r="O1119" s="228"/>
      <c r="P1119" s="228"/>
      <c r="Q1119" s="228"/>
      <c r="R1119" s="228"/>
      <c r="S1119" s="228"/>
      <c r="T1119" s="228"/>
      <c r="U1119" s="228"/>
      <c r="V1119" s="228"/>
      <c r="W1119" s="228"/>
      <c r="X1119" s="228"/>
      <c r="Y1119" s="228"/>
      <c r="Z1119" s="228"/>
      <c r="AA1119" s="228"/>
      <c r="AB1119" s="228"/>
      <c r="AC1119" s="228"/>
      <c r="AD1119" s="228"/>
      <c r="AE1119" s="228"/>
      <c r="AF1119" s="228"/>
      <c r="AG1119" s="228"/>
      <c r="AH1119" s="228"/>
      <c r="AI1119" s="228"/>
      <c r="AJ1119" s="319"/>
      <c r="AK1119" s="332"/>
      <c r="AL1119" s="332"/>
      <c r="AM1119" s="332"/>
      <c r="AN1119" s="332"/>
      <c r="AO1119" s="332"/>
      <c r="AP1119" s="332"/>
      <c r="AQ1119" s="332"/>
      <c r="AR1119" s="332"/>
      <c r="AS1119" s="332"/>
      <c r="AT1119" s="332"/>
      <c r="AU1119" s="332"/>
      <c r="AV1119" s="332"/>
      <c r="AW1119" s="332"/>
      <c r="AX1119" s="243"/>
      <c r="AY1119" s="1055">
        <f t="shared" si="1904"/>
        <v>0</v>
      </c>
      <c r="AZ1119" s="1059"/>
    </row>
    <row r="1120" spans="1:52" ht="15" customHeight="1" outlineLevel="1">
      <c r="A1120" s="402">
        <v>26</v>
      </c>
      <c r="B1120" s="335" t="s">
        <v>350</v>
      </c>
      <c r="C1120" s="228" t="s">
        <v>313</v>
      </c>
      <c r="D1120" s="232">
        <v>2180956</v>
      </c>
      <c r="E1120" s="232">
        <v>2193264</v>
      </c>
      <c r="F1120" s="232">
        <v>2193264</v>
      </c>
      <c r="G1120" s="232">
        <v>2193264</v>
      </c>
      <c r="H1120" s="232">
        <v>2193264</v>
      </c>
      <c r="I1120" s="232">
        <v>2084715</v>
      </c>
      <c r="J1120" s="232">
        <v>2084715</v>
      </c>
      <c r="K1120" s="232">
        <v>2084715</v>
      </c>
      <c r="L1120" s="232">
        <v>2073614</v>
      </c>
      <c r="M1120" s="232">
        <v>2073614</v>
      </c>
      <c r="N1120" s="232">
        <v>2035693</v>
      </c>
      <c r="O1120" s="232">
        <v>1976668</v>
      </c>
      <c r="P1120" s="232">
        <v>630025</v>
      </c>
      <c r="Q1120" s="232">
        <v>524466</v>
      </c>
      <c r="R1120" s="232"/>
      <c r="S1120" s="232"/>
      <c r="T1120" s="232"/>
      <c r="U1120" s="232">
        <v>12</v>
      </c>
      <c r="V1120" s="232">
        <f>'3-a. VRZ Rate Class Alloc.'!X35</f>
        <v>305.45779588336194</v>
      </c>
      <c r="W1120" s="232">
        <v>309.89943396226414</v>
      </c>
      <c r="X1120" s="232">
        <v>309.89943396226414</v>
      </c>
      <c r="Y1120" s="232">
        <v>309.89943396226414</v>
      </c>
      <c r="Z1120" s="232">
        <v>309.89943396226414</v>
      </c>
      <c r="AA1120" s="232">
        <v>291.75216981132075</v>
      </c>
      <c r="AB1120" s="232">
        <v>291.75216981132075</v>
      </c>
      <c r="AC1120" s="232">
        <v>291.75216981132075</v>
      </c>
      <c r="AD1120" s="232">
        <v>290.6100343053173</v>
      </c>
      <c r="AE1120" s="232">
        <v>290.6100343053173</v>
      </c>
      <c r="AF1120" s="232">
        <v>282.74198970840479</v>
      </c>
      <c r="AG1120" s="232">
        <v>261.80283876500857</v>
      </c>
      <c r="AH1120" s="232">
        <v>128.17298456260721</v>
      </c>
      <c r="AI1120" s="232">
        <v>105.45717838765009</v>
      </c>
      <c r="AJ1120" s="317">
        <f>'3-a. VRZ Rate Class Alloc.'!P35*$AX$1150</f>
        <v>0</v>
      </c>
      <c r="AK1120" s="317">
        <f>'3-a. VRZ Rate Class Alloc.'!Q35</f>
        <v>0.19300801875976728</v>
      </c>
      <c r="AL1120" s="317">
        <f>'3-a. VRZ Rate Class Alloc.'!R35</f>
        <v>0.31767078689873524</v>
      </c>
      <c r="AM1120" s="317">
        <f>'3-a. VRZ Rate Class Alloc.'!S35</f>
        <v>1.4209271579180168E-2</v>
      </c>
      <c r="AN1120" s="317">
        <f>'3-a. VRZ Rate Class Alloc.'!T35</f>
        <v>0.47511192276231712</v>
      </c>
      <c r="AO1120" s="317"/>
      <c r="AP1120" s="317"/>
      <c r="AQ1120" s="317"/>
      <c r="AR1120" s="322"/>
      <c r="AS1120" s="322"/>
      <c r="AT1120" s="322"/>
      <c r="AU1120" s="322"/>
      <c r="AV1120" s="322"/>
      <c r="AW1120" s="322"/>
      <c r="AX1120" s="233">
        <f>SUM(AJ1120:AW1120)</f>
        <v>0.99999999999999978</v>
      </c>
      <c r="AY1120" s="1055">
        <f t="shared" si="1904"/>
        <v>0.99999999999999978</v>
      </c>
      <c r="AZ1120" s="1059"/>
    </row>
    <row r="1121" spans="1:52" ht="15" customHeight="1" outlineLevel="1">
      <c r="A1121" s="402"/>
      <c r="B1121" s="231" t="s">
        <v>543</v>
      </c>
      <c r="C1121" s="228" t="s">
        <v>315</v>
      </c>
      <c r="D1121" s="232"/>
      <c r="E1121" s="232"/>
      <c r="F1121" s="232"/>
      <c r="G1121" s="232"/>
      <c r="H1121" s="232"/>
      <c r="I1121" s="232"/>
      <c r="J1121" s="232"/>
      <c r="K1121" s="232"/>
      <c r="L1121" s="232"/>
      <c r="M1121" s="232"/>
      <c r="N1121" s="232"/>
      <c r="O1121" s="232"/>
      <c r="P1121" s="232"/>
      <c r="Q1121" s="232"/>
      <c r="R1121" s="232"/>
      <c r="S1121" s="232"/>
      <c r="T1121" s="232"/>
      <c r="U1121" s="232">
        <f>U1120</f>
        <v>12</v>
      </c>
      <c r="V1121" s="232"/>
      <c r="W1121" s="232"/>
      <c r="X1121" s="232"/>
      <c r="Y1121" s="232"/>
      <c r="Z1121" s="232"/>
      <c r="AA1121" s="232"/>
      <c r="AB1121" s="232"/>
      <c r="AC1121" s="232"/>
      <c r="AD1121" s="232"/>
      <c r="AE1121" s="232"/>
      <c r="AF1121" s="232"/>
      <c r="AG1121" s="232"/>
      <c r="AH1121" s="232"/>
      <c r="AI1121" s="232"/>
      <c r="AJ1121" s="318">
        <f>AJ1120</f>
        <v>0</v>
      </c>
      <c r="AK1121" s="318">
        <f t="shared" ref="AK1121:AW1121" si="1908">AK1120</f>
        <v>0.19300801875976728</v>
      </c>
      <c r="AL1121" s="318">
        <f t="shared" si="1908"/>
        <v>0.31767078689873524</v>
      </c>
      <c r="AM1121" s="318">
        <f t="shared" si="1908"/>
        <v>1.4209271579180168E-2</v>
      </c>
      <c r="AN1121" s="318">
        <f t="shared" si="1908"/>
        <v>0.47511192276231712</v>
      </c>
      <c r="AO1121" s="318">
        <f t="shared" si="1908"/>
        <v>0</v>
      </c>
      <c r="AP1121" s="318">
        <f t="shared" si="1908"/>
        <v>0</v>
      </c>
      <c r="AQ1121" s="318">
        <f t="shared" si="1908"/>
        <v>0</v>
      </c>
      <c r="AR1121" s="318">
        <f t="shared" si="1908"/>
        <v>0</v>
      </c>
      <c r="AS1121" s="318">
        <f t="shared" si="1908"/>
        <v>0</v>
      </c>
      <c r="AT1121" s="318">
        <f t="shared" si="1908"/>
        <v>0</v>
      </c>
      <c r="AU1121" s="318">
        <f t="shared" si="1908"/>
        <v>0</v>
      </c>
      <c r="AV1121" s="318">
        <f t="shared" si="1908"/>
        <v>0</v>
      </c>
      <c r="AW1121" s="318">
        <f t="shared" si="1908"/>
        <v>0</v>
      </c>
      <c r="AX1121" s="243"/>
      <c r="AY1121" s="1055">
        <f t="shared" si="1904"/>
        <v>0.99999999999999978</v>
      </c>
      <c r="AZ1121" s="1059"/>
    </row>
    <row r="1122" spans="1:52" ht="15" customHeight="1" outlineLevel="1">
      <c r="A1122" s="402"/>
      <c r="B1122" s="231"/>
      <c r="C1122" s="228"/>
      <c r="D1122" s="228"/>
      <c r="E1122" s="228"/>
      <c r="F1122" s="228"/>
      <c r="G1122" s="228"/>
      <c r="H1122" s="228"/>
      <c r="I1122" s="228"/>
      <c r="J1122" s="228"/>
      <c r="K1122" s="228"/>
      <c r="L1122" s="228"/>
      <c r="M1122" s="228"/>
      <c r="N1122" s="228"/>
      <c r="O1122" s="228"/>
      <c r="P1122" s="228"/>
      <c r="Q1122" s="228"/>
      <c r="R1122" s="228"/>
      <c r="S1122" s="228"/>
      <c r="T1122" s="228"/>
      <c r="U1122" s="228"/>
      <c r="V1122" s="228"/>
      <c r="W1122" s="228"/>
      <c r="X1122" s="228"/>
      <c r="Y1122" s="228"/>
      <c r="Z1122" s="228"/>
      <c r="AA1122" s="228"/>
      <c r="AB1122" s="228"/>
      <c r="AC1122" s="228"/>
      <c r="AD1122" s="228"/>
      <c r="AE1122" s="228"/>
      <c r="AF1122" s="228"/>
      <c r="AG1122" s="228"/>
      <c r="AH1122" s="228"/>
      <c r="AI1122" s="228"/>
      <c r="AJ1122" s="319"/>
      <c r="AK1122" s="332"/>
      <c r="AL1122" s="332"/>
      <c r="AM1122" s="332"/>
      <c r="AN1122" s="332"/>
      <c r="AO1122" s="332"/>
      <c r="AP1122" s="332"/>
      <c r="AQ1122" s="332"/>
      <c r="AR1122" s="332"/>
      <c r="AS1122" s="332"/>
      <c r="AT1122" s="332"/>
      <c r="AU1122" s="332"/>
      <c r="AV1122" s="332"/>
      <c r="AW1122" s="332"/>
      <c r="AX1122" s="243"/>
      <c r="AY1122" s="1055">
        <f t="shared" si="1904"/>
        <v>0</v>
      </c>
      <c r="AZ1122" s="1059"/>
    </row>
    <row r="1123" spans="1:52" ht="15" hidden="1" customHeight="1" outlineLevel="1">
      <c r="A1123" s="402">
        <v>27</v>
      </c>
      <c r="B1123" s="335" t="s">
        <v>355</v>
      </c>
      <c r="C1123" s="228" t="s">
        <v>313</v>
      </c>
      <c r="D1123" s="232"/>
      <c r="E1123" s="232"/>
      <c r="F1123" s="232"/>
      <c r="G1123" s="232"/>
      <c r="H1123" s="232"/>
      <c r="I1123" s="232"/>
      <c r="J1123" s="232"/>
      <c r="K1123" s="232"/>
      <c r="L1123" s="232"/>
      <c r="M1123" s="232"/>
      <c r="N1123" s="232"/>
      <c r="O1123" s="232"/>
      <c r="P1123" s="232"/>
      <c r="Q1123" s="232"/>
      <c r="R1123" s="232"/>
      <c r="S1123" s="232"/>
      <c r="T1123" s="232"/>
      <c r="U1123" s="232">
        <v>12</v>
      </c>
      <c r="V1123" s="232"/>
      <c r="W1123" s="232"/>
      <c r="X1123" s="232"/>
      <c r="Y1123" s="232"/>
      <c r="Z1123" s="232"/>
      <c r="AA1123" s="232"/>
      <c r="AB1123" s="232"/>
      <c r="AC1123" s="232"/>
      <c r="AD1123" s="232"/>
      <c r="AE1123" s="232"/>
      <c r="AF1123" s="232"/>
      <c r="AG1123" s="232"/>
      <c r="AH1123" s="232"/>
      <c r="AI1123" s="232"/>
      <c r="AJ1123" s="333"/>
      <c r="AK1123" s="322"/>
      <c r="AL1123" s="322"/>
      <c r="AM1123" s="322"/>
      <c r="AN1123" s="322"/>
      <c r="AO1123" s="322"/>
      <c r="AP1123" s="322"/>
      <c r="AQ1123" s="322"/>
      <c r="AR1123" s="322"/>
      <c r="AS1123" s="322"/>
      <c r="AT1123" s="322"/>
      <c r="AU1123" s="322"/>
      <c r="AV1123" s="322"/>
      <c r="AW1123" s="322"/>
      <c r="AX1123" s="233">
        <f>SUM(AJ1123:AW1123)</f>
        <v>0</v>
      </c>
      <c r="AY1123" s="1055">
        <f t="shared" si="1904"/>
        <v>0</v>
      </c>
      <c r="AZ1123" s="1059"/>
    </row>
    <row r="1124" spans="1:52" ht="15" hidden="1" customHeight="1" outlineLevel="1">
      <c r="A1124" s="402"/>
      <c r="B1124" s="231" t="s">
        <v>543</v>
      </c>
      <c r="C1124" s="228" t="s">
        <v>315</v>
      </c>
      <c r="D1124" s="232"/>
      <c r="E1124" s="232"/>
      <c r="F1124" s="232"/>
      <c r="G1124" s="232"/>
      <c r="H1124" s="232"/>
      <c r="I1124" s="232"/>
      <c r="J1124" s="232"/>
      <c r="K1124" s="232"/>
      <c r="L1124" s="232"/>
      <c r="M1124" s="232"/>
      <c r="N1124" s="232"/>
      <c r="O1124" s="232"/>
      <c r="P1124" s="232"/>
      <c r="Q1124" s="232"/>
      <c r="R1124" s="232"/>
      <c r="S1124" s="232"/>
      <c r="T1124" s="232"/>
      <c r="U1124" s="232">
        <f>U1123</f>
        <v>12</v>
      </c>
      <c r="V1124" s="232"/>
      <c r="W1124" s="232"/>
      <c r="X1124" s="232"/>
      <c r="Y1124" s="232"/>
      <c r="Z1124" s="232"/>
      <c r="AA1124" s="232"/>
      <c r="AB1124" s="232"/>
      <c r="AC1124" s="232"/>
      <c r="AD1124" s="232"/>
      <c r="AE1124" s="232"/>
      <c r="AF1124" s="232"/>
      <c r="AG1124" s="232"/>
      <c r="AH1124" s="232"/>
      <c r="AI1124" s="232"/>
      <c r="AJ1124" s="318">
        <f>AJ1123</f>
        <v>0</v>
      </c>
      <c r="AK1124" s="318">
        <f t="shared" ref="AK1124" si="1909">AK1123</f>
        <v>0</v>
      </c>
      <c r="AL1124" s="318">
        <f t="shared" ref="AL1124" si="1910">AL1123</f>
        <v>0</v>
      </c>
      <c r="AM1124" s="318">
        <f t="shared" ref="AM1124" si="1911">AM1123</f>
        <v>0</v>
      </c>
      <c r="AN1124" s="318">
        <f t="shared" ref="AN1124" si="1912">AN1123</f>
        <v>0</v>
      </c>
      <c r="AO1124" s="318">
        <f t="shared" ref="AO1124" si="1913">AO1123</f>
        <v>0</v>
      </c>
      <c r="AP1124" s="318">
        <f t="shared" ref="AP1124" si="1914">AP1123</f>
        <v>0</v>
      </c>
      <c r="AQ1124" s="318">
        <f t="shared" ref="AQ1124" si="1915">AQ1123</f>
        <v>0</v>
      </c>
      <c r="AR1124" s="318">
        <f t="shared" ref="AR1124" si="1916">AR1123</f>
        <v>0</v>
      </c>
      <c r="AS1124" s="318">
        <f t="shared" ref="AS1124" si="1917">AS1123</f>
        <v>0</v>
      </c>
      <c r="AT1124" s="318">
        <f t="shared" ref="AT1124" si="1918">AT1123</f>
        <v>0</v>
      </c>
      <c r="AU1124" s="318">
        <f t="shared" ref="AU1124" si="1919">AU1123</f>
        <v>0</v>
      </c>
      <c r="AV1124" s="318">
        <f t="shared" ref="AV1124" si="1920">AV1123</f>
        <v>0</v>
      </c>
      <c r="AW1124" s="318">
        <f t="shared" ref="AW1124" si="1921">AW1123</f>
        <v>0</v>
      </c>
      <c r="AX1124" s="243"/>
      <c r="AY1124" s="1055">
        <f t="shared" si="1904"/>
        <v>0</v>
      </c>
      <c r="AZ1124" s="1059"/>
    </row>
    <row r="1125" spans="1:52" ht="15" hidden="1" customHeight="1" outlineLevel="1">
      <c r="A1125" s="402"/>
      <c r="B1125" s="231"/>
      <c r="C1125" s="228"/>
      <c r="D1125" s="228"/>
      <c r="E1125" s="228"/>
      <c r="F1125" s="228"/>
      <c r="G1125" s="228"/>
      <c r="H1125" s="228"/>
      <c r="I1125" s="228"/>
      <c r="J1125" s="228"/>
      <c r="K1125" s="228"/>
      <c r="L1125" s="228"/>
      <c r="M1125" s="228"/>
      <c r="N1125" s="228"/>
      <c r="O1125" s="228"/>
      <c r="P1125" s="228"/>
      <c r="Q1125" s="228"/>
      <c r="R1125" s="228"/>
      <c r="S1125" s="228"/>
      <c r="T1125" s="228"/>
      <c r="U1125" s="228"/>
      <c r="V1125" s="228"/>
      <c r="W1125" s="228"/>
      <c r="X1125" s="228"/>
      <c r="Y1125" s="228"/>
      <c r="Z1125" s="228"/>
      <c r="AA1125" s="228"/>
      <c r="AB1125" s="228"/>
      <c r="AC1125" s="228"/>
      <c r="AD1125" s="228"/>
      <c r="AE1125" s="228"/>
      <c r="AF1125" s="228"/>
      <c r="AG1125" s="228"/>
      <c r="AH1125" s="228"/>
      <c r="AI1125" s="228"/>
      <c r="AJ1125" s="319"/>
      <c r="AK1125" s="332"/>
      <c r="AL1125" s="332"/>
      <c r="AM1125" s="332"/>
      <c r="AN1125" s="332"/>
      <c r="AO1125" s="332"/>
      <c r="AP1125" s="332"/>
      <c r="AQ1125" s="332"/>
      <c r="AR1125" s="332"/>
      <c r="AS1125" s="332"/>
      <c r="AT1125" s="332"/>
      <c r="AU1125" s="332"/>
      <c r="AV1125" s="332"/>
      <c r="AW1125" s="332"/>
      <c r="AX1125" s="243"/>
      <c r="AY1125" s="1055">
        <f t="shared" si="1904"/>
        <v>0</v>
      </c>
      <c r="AZ1125" s="1059"/>
    </row>
    <row r="1126" spans="1:52" ht="15" hidden="1" customHeight="1" outlineLevel="1">
      <c r="A1126" s="402">
        <v>28</v>
      </c>
      <c r="B1126" s="335" t="s">
        <v>356</v>
      </c>
      <c r="C1126" s="228" t="s">
        <v>313</v>
      </c>
      <c r="D1126" s="232"/>
      <c r="E1126" s="232"/>
      <c r="F1126" s="232"/>
      <c r="G1126" s="232"/>
      <c r="H1126" s="232"/>
      <c r="I1126" s="232"/>
      <c r="J1126" s="232"/>
      <c r="K1126" s="232"/>
      <c r="L1126" s="232"/>
      <c r="M1126" s="232"/>
      <c r="N1126" s="232"/>
      <c r="O1126" s="232"/>
      <c r="P1126" s="232"/>
      <c r="Q1126" s="232"/>
      <c r="R1126" s="232"/>
      <c r="S1126" s="232"/>
      <c r="T1126" s="232"/>
      <c r="U1126" s="232">
        <v>12</v>
      </c>
      <c r="V1126" s="232"/>
      <c r="W1126" s="232"/>
      <c r="X1126" s="232"/>
      <c r="Y1126" s="232"/>
      <c r="Z1126" s="232"/>
      <c r="AA1126" s="232"/>
      <c r="AB1126" s="232"/>
      <c r="AC1126" s="232"/>
      <c r="AD1126" s="232"/>
      <c r="AE1126" s="232"/>
      <c r="AF1126" s="232"/>
      <c r="AG1126" s="232"/>
      <c r="AH1126" s="232"/>
      <c r="AI1126" s="232"/>
      <c r="AJ1126" s="333"/>
      <c r="AK1126" s="322"/>
      <c r="AL1126" s="322"/>
      <c r="AM1126" s="322"/>
      <c r="AN1126" s="322"/>
      <c r="AO1126" s="322"/>
      <c r="AP1126" s="322"/>
      <c r="AQ1126" s="322"/>
      <c r="AR1126" s="322"/>
      <c r="AS1126" s="322"/>
      <c r="AT1126" s="322"/>
      <c r="AU1126" s="322"/>
      <c r="AV1126" s="322"/>
      <c r="AW1126" s="322"/>
      <c r="AX1126" s="233">
        <f>SUM(AJ1126:AW1126)</f>
        <v>0</v>
      </c>
      <c r="AY1126" s="1055">
        <f t="shared" si="1904"/>
        <v>0</v>
      </c>
      <c r="AZ1126" s="1059"/>
    </row>
    <row r="1127" spans="1:52" ht="15" hidden="1" customHeight="1" outlineLevel="1">
      <c r="A1127" s="402"/>
      <c r="B1127" s="231" t="s">
        <v>543</v>
      </c>
      <c r="C1127" s="228" t="s">
        <v>315</v>
      </c>
      <c r="D1127" s="232"/>
      <c r="E1127" s="232"/>
      <c r="F1127" s="232"/>
      <c r="G1127" s="232"/>
      <c r="H1127" s="232"/>
      <c r="I1127" s="232"/>
      <c r="J1127" s="232"/>
      <c r="K1127" s="232"/>
      <c r="L1127" s="232"/>
      <c r="M1127" s="232"/>
      <c r="N1127" s="232"/>
      <c r="O1127" s="232"/>
      <c r="P1127" s="232"/>
      <c r="Q1127" s="232"/>
      <c r="R1127" s="232"/>
      <c r="S1127" s="232"/>
      <c r="T1127" s="232"/>
      <c r="U1127" s="232">
        <f>U1126</f>
        <v>12</v>
      </c>
      <c r="V1127" s="232"/>
      <c r="W1127" s="232"/>
      <c r="X1127" s="232"/>
      <c r="Y1127" s="232"/>
      <c r="Z1127" s="232"/>
      <c r="AA1127" s="232"/>
      <c r="AB1127" s="232"/>
      <c r="AC1127" s="232"/>
      <c r="AD1127" s="232"/>
      <c r="AE1127" s="232"/>
      <c r="AF1127" s="232"/>
      <c r="AG1127" s="232"/>
      <c r="AH1127" s="232"/>
      <c r="AI1127" s="232"/>
      <c r="AJ1127" s="318">
        <f>AJ1126</f>
        <v>0</v>
      </c>
      <c r="AK1127" s="318">
        <f>AK1126</f>
        <v>0</v>
      </c>
      <c r="AL1127" s="318">
        <f t="shared" ref="AL1127" si="1922">AL1126</f>
        <v>0</v>
      </c>
      <c r="AM1127" s="318">
        <f t="shared" ref="AM1127" si="1923">AM1126</f>
        <v>0</v>
      </c>
      <c r="AN1127" s="318">
        <f t="shared" ref="AN1127" si="1924">AN1126</f>
        <v>0</v>
      </c>
      <c r="AO1127" s="318">
        <f t="shared" ref="AO1127" si="1925">AO1126</f>
        <v>0</v>
      </c>
      <c r="AP1127" s="318">
        <f>AP1126</f>
        <v>0</v>
      </c>
      <c r="AQ1127" s="318">
        <f t="shared" ref="AQ1127" si="1926">AQ1126</f>
        <v>0</v>
      </c>
      <c r="AR1127" s="318">
        <f t="shared" ref="AR1127" si="1927">AR1126</f>
        <v>0</v>
      </c>
      <c r="AS1127" s="318">
        <f t="shared" ref="AS1127" si="1928">AS1126</f>
        <v>0</v>
      </c>
      <c r="AT1127" s="318">
        <f t="shared" ref="AT1127" si="1929">AT1126</f>
        <v>0</v>
      </c>
      <c r="AU1127" s="318">
        <f t="shared" ref="AU1127" si="1930">AU1126</f>
        <v>0</v>
      </c>
      <c r="AV1127" s="318">
        <f t="shared" ref="AV1127" si="1931">AV1126</f>
        <v>0</v>
      </c>
      <c r="AW1127" s="318">
        <f t="shared" ref="AW1127" si="1932">AW1126</f>
        <v>0</v>
      </c>
      <c r="AX1127" s="243"/>
      <c r="AY1127" s="1055">
        <f t="shared" si="1904"/>
        <v>0</v>
      </c>
      <c r="AZ1127" s="1059"/>
    </row>
    <row r="1128" spans="1:52" ht="15" hidden="1" customHeight="1" outlineLevel="1">
      <c r="A1128" s="402"/>
      <c r="B1128" s="231"/>
      <c r="C1128" s="228"/>
      <c r="D1128" s="228"/>
      <c r="E1128" s="228"/>
      <c r="F1128" s="228"/>
      <c r="G1128" s="228"/>
      <c r="H1128" s="228"/>
      <c r="I1128" s="228"/>
      <c r="J1128" s="228"/>
      <c r="K1128" s="228"/>
      <c r="L1128" s="228"/>
      <c r="M1128" s="228"/>
      <c r="N1128" s="228"/>
      <c r="O1128" s="228"/>
      <c r="P1128" s="228"/>
      <c r="Q1128" s="228"/>
      <c r="R1128" s="228"/>
      <c r="S1128" s="228"/>
      <c r="T1128" s="228"/>
      <c r="U1128" s="228"/>
      <c r="V1128" s="228"/>
      <c r="W1128" s="228"/>
      <c r="X1128" s="228"/>
      <c r="Y1128" s="228"/>
      <c r="Z1128" s="228"/>
      <c r="AA1128" s="228"/>
      <c r="AB1128" s="228"/>
      <c r="AC1128" s="228"/>
      <c r="AD1128" s="228"/>
      <c r="AE1128" s="228"/>
      <c r="AF1128" s="228"/>
      <c r="AG1128" s="228"/>
      <c r="AH1128" s="228"/>
      <c r="AI1128" s="228"/>
      <c r="AJ1128" s="319"/>
      <c r="AK1128" s="332"/>
      <c r="AL1128" s="332"/>
      <c r="AM1128" s="332"/>
      <c r="AN1128" s="332"/>
      <c r="AO1128" s="332"/>
      <c r="AP1128" s="332"/>
      <c r="AQ1128" s="332"/>
      <c r="AR1128" s="332"/>
      <c r="AS1128" s="332"/>
      <c r="AT1128" s="332"/>
      <c r="AU1128" s="332"/>
      <c r="AV1128" s="332"/>
      <c r="AW1128" s="332"/>
      <c r="AX1128" s="243"/>
      <c r="AY1128" s="1055">
        <f t="shared" si="1904"/>
        <v>0</v>
      </c>
      <c r="AZ1128" s="1059"/>
    </row>
    <row r="1129" spans="1:52" ht="15" hidden="1" customHeight="1" outlineLevel="1">
      <c r="A1129" s="402">
        <v>29</v>
      </c>
      <c r="B1129" s="335" t="s">
        <v>358</v>
      </c>
      <c r="C1129" s="228" t="s">
        <v>313</v>
      </c>
      <c r="D1129" s="232"/>
      <c r="E1129" s="232"/>
      <c r="F1129" s="232"/>
      <c r="G1129" s="232"/>
      <c r="H1129" s="232"/>
      <c r="I1129" s="232"/>
      <c r="J1129" s="232"/>
      <c r="K1129" s="232"/>
      <c r="L1129" s="232"/>
      <c r="M1129" s="232"/>
      <c r="N1129" s="232"/>
      <c r="O1129" s="232"/>
      <c r="P1129" s="232"/>
      <c r="Q1129" s="232"/>
      <c r="R1129" s="232"/>
      <c r="S1129" s="232"/>
      <c r="T1129" s="232"/>
      <c r="U1129" s="232">
        <v>3</v>
      </c>
      <c r="V1129" s="232"/>
      <c r="W1129" s="232"/>
      <c r="X1129" s="232"/>
      <c r="Y1129" s="232"/>
      <c r="Z1129" s="232"/>
      <c r="AA1129" s="232"/>
      <c r="AB1129" s="232"/>
      <c r="AC1129" s="232"/>
      <c r="AD1129" s="232"/>
      <c r="AE1129" s="232"/>
      <c r="AF1129" s="232"/>
      <c r="AG1129" s="232"/>
      <c r="AH1129" s="232"/>
      <c r="AI1129" s="232"/>
      <c r="AJ1129" s="333"/>
      <c r="AK1129" s="322"/>
      <c r="AL1129" s="322"/>
      <c r="AM1129" s="322"/>
      <c r="AN1129" s="322"/>
      <c r="AO1129" s="322"/>
      <c r="AP1129" s="322"/>
      <c r="AQ1129" s="322"/>
      <c r="AR1129" s="322"/>
      <c r="AS1129" s="322"/>
      <c r="AT1129" s="322"/>
      <c r="AU1129" s="322"/>
      <c r="AV1129" s="322"/>
      <c r="AW1129" s="322"/>
      <c r="AX1129" s="233">
        <f>SUM(AJ1129:AW1129)</f>
        <v>0</v>
      </c>
      <c r="AY1129" s="1055">
        <f t="shared" si="1904"/>
        <v>0</v>
      </c>
      <c r="AZ1129" s="1059"/>
    </row>
    <row r="1130" spans="1:52" ht="15" hidden="1" customHeight="1" outlineLevel="1">
      <c r="A1130" s="402"/>
      <c r="B1130" s="231" t="s">
        <v>543</v>
      </c>
      <c r="C1130" s="228" t="s">
        <v>315</v>
      </c>
      <c r="D1130" s="232"/>
      <c r="E1130" s="232"/>
      <c r="F1130" s="232"/>
      <c r="G1130" s="232"/>
      <c r="H1130" s="232"/>
      <c r="I1130" s="232"/>
      <c r="J1130" s="232"/>
      <c r="K1130" s="232"/>
      <c r="L1130" s="232"/>
      <c r="M1130" s="232"/>
      <c r="N1130" s="232"/>
      <c r="O1130" s="232"/>
      <c r="P1130" s="232"/>
      <c r="Q1130" s="232"/>
      <c r="R1130" s="232"/>
      <c r="S1130" s="232"/>
      <c r="T1130" s="232"/>
      <c r="U1130" s="232">
        <f>U1129</f>
        <v>3</v>
      </c>
      <c r="V1130" s="232"/>
      <c r="W1130" s="232"/>
      <c r="X1130" s="232"/>
      <c r="Y1130" s="232"/>
      <c r="Z1130" s="232"/>
      <c r="AA1130" s="232"/>
      <c r="AB1130" s="232"/>
      <c r="AC1130" s="232"/>
      <c r="AD1130" s="232"/>
      <c r="AE1130" s="232"/>
      <c r="AF1130" s="232"/>
      <c r="AG1130" s="232"/>
      <c r="AH1130" s="232"/>
      <c r="AI1130" s="232"/>
      <c r="AJ1130" s="318">
        <f>AJ1129</f>
        <v>0</v>
      </c>
      <c r="AK1130" s="318">
        <f t="shared" ref="AK1130" si="1933">AK1129</f>
        <v>0</v>
      </c>
      <c r="AL1130" s="318">
        <f t="shared" ref="AL1130" si="1934">AL1129</f>
        <v>0</v>
      </c>
      <c r="AM1130" s="318">
        <f t="shared" ref="AM1130" si="1935">AM1129</f>
        <v>0</v>
      </c>
      <c r="AN1130" s="318">
        <f t="shared" ref="AN1130" si="1936">AN1129</f>
        <v>0</v>
      </c>
      <c r="AO1130" s="318">
        <f t="shared" ref="AO1130" si="1937">AO1129</f>
        <v>0</v>
      </c>
      <c r="AP1130" s="318">
        <f t="shared" ref="AP1130" si="1938">AP1129</f>
        <v>0</v>
      </c>
      <c r="AQ1130" s="318">
        <f t="shared" ref="AQ1130" si="1939">AQ1129</f>
        <v>0</v>
      </c>
      <c r="AR1130" s="318">
        <f t="shared" ref="AR1130" si="1940">AR1129</f>
        <v>0</v>
      </c>
      <c r="AS1130" s="318">
        <f t="shared" ref="AS1130" si="1941">AS1129</f>
        <v>0</v>
      </c>
      <c r="AT1130" s="318">
        <f t="shared" ref="AT1130" si="1942">AT1129</f>
        <v>0</v>
      </c>
      <c r="AU1130" s="318">
        <f t="shared" ref="AU1130" si="1943">AU1129</f>
        <v>0</v>
      </c>
      <c r="AV1130" s="318">
        <f t="shared" ref="AV1130" si="1944">AV1129</f>
        <v>0</v>
      </c>
      <c r="AW1130" s="318">
        <f t="shared" ref="AW1130" si="1945">AW1129</f>
        <v>0</v>
      </c>
      <c r="AX1130" s="243"/>
      <c r="AY1130" s="1055">
        <f t="shared" si="1904"/>
        <v>0</v>
      </c>
      <c r="AZ1130" s="1059"/>
    </row>
    <row r="1131" spans="1:52" ht="15" hidden="1" customHeight="1" outlineLevel="1">
      <c r="A1131" s="402"/>
      <c r="B1131" s="231"/>
      <c r="C1131" s="228"/>
      <c r="D1131" s="228"/>
      <c r="E1131" s="228"/>
      <c r="F1131" s="228"/>
      <c r="G1131" s="228"/>
      <c r="H1131" s="228"/>
      <c r="I1131" s="228"/>
      <c r="J1131" s="228"/>
      <c r="K1131" s="228"/>
      <c r="L1131" s="228"/>
      <c r="M1131" s="228"/>
      <c r="N1131" s="228"/>
      <c r="O1131" s="228"/>
      <c r="P1131" s="228"/>
      <c r="Q1131" s="228"/>
      <c r="R1131" s="228"/>
      <c r="S1131" s="228"/>
      <c r="T1131" s="228"/>
      <c r="U1131" s="228"/>
      <c r="V1131" s="228"/>
      <c r="W1131" s="228"/>
      <c r="X1131" s="228"/>
      <c r="Y1131" s="228"/>
      <c r="Z1131" s="228"/>
      <c r="AA1131" s="228"/>
      <c r="AB1131" s="228"/>
      <c r="AC1131" s="228"/>
      <c r="AD1131" s="228"/>
      <c r="AE1131" s="228"/>
      <c r="AF1131" s="228"/>
      <c r="AG1131" s="228"/>
      <c r="AH1131" s="228"/>
      <c r="AI1131" s="228"/>
      <c r="AJ1131" s="319"/>
      <c r="AK1131" s="332"/>
      <c r="AL1131" s="332"/>
      <c r="AM1131" s="332"/>
      <c r="AN1131" s="332"/>
      <c r="AO1131" s="332"/>
      <c r="AP1131" s="332"/>
      <c r="AQ1131" s="332"/>
      <c r="AR1131" s="332"/>
      <c r="AS1131" s="332"/>
      <c r="AT1131" s="332"/>
      <c r="AU1131" s="332"/>
      <c r="AV1131" s="332"/>
      <c r="AW1131" s="332"/>
      <c r="AX1131" s="243"/>
      <c r="AY1131" s="1055">
        <f t="shared" si="1904"/>
        <v>0</v>
      </c>
      <c r="AZ1131" s="1059"/>
    </row>
    <row r="1132" spans="1:52" ht="15" hidden="1" customHeight="1" outlineLevel="1">
      <c r="A1132" s="402">
        <v>30</v>
      </c>
      <c r="B1132" s="335" t="s">
        <v>359</v>
      </c>
      <c r="C1132" s="228" t="s">
        <v>313</v>
      </c>
      <c r="D1132" s="232"/>
      <c r="E1132" s="232"/>
      <c r="F1132" s="232"/>
      <c r="G1132" s="232"/>
      <c r="H1132" s="232"/>
      <c r="I1132" s="232"/>
      <c r="J1132" s="232"/>
      <c r="K1132" s="232"/>
      <c r="L1132" s="232"/>
      <c r="M1132" s="232"/>
      <c r="N1132" s="232"/>
      <c r="O1132" s="232"/>
      <c r="P1132" s="232"/>
      <c r="Q1132" s="232"/>
      <c r="R1132" s="232"/>
      <c r="S1132" s="232"/>
      <c r="T1132" s="232"/>
      <c r="U1132" s="232">
        <v>12</v>
      </c>
      <c r="V1132" s="232"/>
      <c r="W1132" s="232"/>
      <c r="X1132" s="232"/>
      <c r="Y1132" s="232"/>
      <c r="Z1132" s="232"/>
      <c r="AA1132" s="232"/>
      <c r="AB1132" s="232"/>
      <c r="AC1132" s="232"/>
      <c r="AD1132" s="232"/>
      <c r="AE1132" s="232"/>
      <c r="AF1132" s="232"/>
      <c r="AG1132" s="232"/>
      <c r="AH1132" s="232"/>
      <c r="AI1132" s="232"/>
      <c r="AJ1132" s="333"/>
      <c r="AK1132" s="322"/>
      <c r="AL1132" s="322"/>
      <c r="AM1132" s="322"/>
      <c r="AN1132" s="322"/>
      <c r="AO1132" s="322"/>
      <c r="AP1132" s="322"/>
      <c r="AQ1132" s="322"/>
      <c r="AR1132" s="322"/>
      <c r="AS1132" s="322"/>
      <c r="AT1132" s="322"/>
      <c r="AU1132" s="322"/>
      <c r="AV1132" s="322"/>
      <c r="AW1132" s="322"/>
      <c r="AX1132" s="233">
        <f>SUM(AJ1132:AW1132)</f>
        <v>0</v>
      </c>
      <c r="AY1132" s="1055">
        <f t="shared" si="1904"/>
        <v>0</v>
      </c>
      <c r="AZ1132" s="1059"/>
    </row>
    <row r="1133" spans="1:52" ht="15" hidden="1" customHeight="1" outlineLevel="1">
      <c r="A1133" s="402"/>
      <c r="B1133" s="231" t="s">
        <v>543</v>
      </c>
      <c r="C1133" s="228" t="s">
        <v>315</v>
      </c>
      <c r="D1133" s="232"/>
      <c r="E1133" s="232"/>
      <c r="F1133" s="232"/>
      <c r="G1133" s="232"/>
      <c r="H1133" s="232"/>
      <c r="I1133" s="232"/>
      <c r="J1133" s="232"/>
      <c r="K1133" s="232"/>
      <c r="L1133" s="232"/>
      <c r="M1133" s="232"/>
      <c r="N1133" s="232"/>
      <c r="O1133" s="232"/>
      <c r="P1133" s="232"/>
      <c r="Q1133" s="232"/>
      <c r="R1133" s="232"/>
      <c r="S1133" s="232"/>
      <c r="T1133" s="232"/>
      <c r="U1133" s="232">
        <f>U1132</f>
        <v>12</v>
      </c>
      <c r="V1133" s="232"/>
      <c r="W1133" s="232"/>
      <c r="X1133" s="232"/>
      <c r="Y1133" s="232"/>
      <c r="Z1133" s="232"/>
      <c r="AA1133" s="232"/>
      <c r="AB1133" s="232"/>
      <c r="AC1133" s="232"/>
      <c r="AD1133" s="232"/>
      <c r="AE1133" s="232"/>
      <c r="AF1133" s="232"/>
      <c r="AG1133" s="232"/>
      <c r="AH1133" s="232"/>
      <c r="AI1133" s="232"/>
      <c r="AJ1133" s="318">
        <f>AJ1132</f>
        <v>0</v>
      </c>
      <c r="AK1133" s="318">
        <f t="shared" ref="AK1133" si="1946">AK1132</f>
        <v>0</v>
      </c>
      <c r="AL1133" s="318">
        <f t="shared" ref="AL1133" si="1947">AL1132</f>
        <v>0</v>
      </c>
      <c r="AM1133" s="318">
        <f t="shared" ref="AM1133" si="1948">AM1132</f>
        <v>0</v>
      </c>
      <c r="AN1133" s="318">
        <f t="shared" ref="AN1133" si="1949">AN1132</f>
        <v>0</v>
      </c>
      <c r="AO1133" s="318">
        <f t="shared" ref="AO1133" si="1950">AO1132</f>
        <v>0</v>
      </c>
      <c r="AP1133" s="318">
        <f t="shared" ref="AP1133" si="1951">AP1132</f>
        <v>0</v>
      </c>
      <c r="AQ1133" s="318">
        <f t="shared" ref="AQ1133" si="1952">AQ1132</f>
        <v>0</v>
      </c>
      <c r="AR1133" s="318">
        <f t="shared" ref="AR1133" si="1953">AR1132</f>
        <v>0</v>
      </c>
      <c r="AS1133" s="318">
        <f t="shared" ref="AS1133" si="1954">AS1132</f>
        <v>0</v>
      </c>
      <c r="AT1133" s="318">
        <f t="shared" ref="AT1133" si="1955">AT1132</f>
        <v>0</v>
      </c>
      <c r="AU1133" s="318">
        <f t="shared" ref="AU1133" si="1956">AU1132</f>
        <v>0</v>
      </c>
      <c r="AV1133" s="318">
        <f t="shared" ref="AV1133" si="1957">AV1132</f>
        <v>0</v>
      </c>
      <c r="AW1133" s="318">
        <f t="shared" ref="AW1133" si="1958">AW1132</f>
        <v>0</v>
      </c>
      <c r="AX1133" s="243"/>
      <c r="AY1133" s="1055">
        <f t="shared" si="1904"/>
        <v>0</v>
      </c>
      <c r="AZ1133" s="1059"/>
    </row>
    <row r="1134" spans="1:52" ht="15" hidden="1" customHeight="1" outlineLevel="1">
      <c r="A1134" s="402"/>
      <c r="B1134" s="231"/>
      <c r="C1134" s="228"/>
      <c r="D1134" s="228"/>
      <c r="E1134" s="228"/>
      <c r="F1134" s="228"/>
      <c r="G1134" s="228"/>
      <c r="H1134" s="228"/>
      <c r="I1134" s="228"/>
      <c r="J1134" s="228"/>
      <c r="K1134" s="228"/>
      <c r="L1134" s="228"/>
      <c r="M1134" s="228"/>
      <c r="N1134" s="228"/>
      <c r="O1134" s="228"/>
      <c r="P1134" s="228"/>
      <c r="Q1134" s="228"/>
      <c r="R1134" s="228"/>
      <c r="S1134" s="228"/>
      <c r="T1134" s="228"/>
      <c r="U1134" s="228"/>
      <c r="V1134" s="228"/>
      <c r="W1134" s="228"/>
      <c r="X1134" s="228"/>
      <c r="Y1134" s="228"/>
      <c r="Z1134" s="228"/>
      <c r="AA1134" s="228"/>
      <c r="AB1134" s="228"/>
      <c r="AC1134" s="228"/>
      <c r="AD1134" s="228"/>
      <c r="AE1134" s="228"/>
      <c r="AF1134" s="228"/>
      <c r="AG1134" s="228"/>
      <c r="AH1134" s="228"/>
      <c r="AI1134" s="228"/>
      <c r="AJ1134" s="319"/>
      <c r="AK1134" s="332"/>
      <c r="AL1134" s="332"/>
      <c r="AM1134" s="332"/>
      <c r="AN1134" s="332"/>
      <c r="AO1134" s="332"/>
      <c r="AP1134" s="332"/>
      <c r="AQ1134" s="332"/>
      <c r="AR1134" s="332"/>
      <c r="AS1134" s="332"/>
      <c r="AT1134" s="332"/>
      <c r="AU1134" s="332"/>
      <c r="AV1134" s="332"/>
      <c r="AW1134" s="332"/>
      <c r="AX1134" s="243"/>
      <c r="AY1134" s="1055">
        <f t="shared" si="1904"/>
        <v>0</v>
      </c>
      <c r="AZ1134" s="1059"/>
    </row>
    <row r="1135" spans="1:52" ht="15" hidden="1" customHeight="1" outlineLevel="1">
      <c r="A1135" s="402">
        <v>31</v>
      </c>
      <c r="B1135" s="335" t="s">
        <v>360</v>
      </c>
      <c r="C1135" s="228" t="s">
        <v>313</v>
      </c>
      <c r="D1135" s="232"/>
      <c r="E1135" s="232"/>
      <c r="F1135" s="232"/>
      <c r="G1135" s="232"/>
      <c r="H1135" s="232"/>
      <c r="I1135" s="232"/>
      <c r="J1135" s="232"/>
      <c r="K1135" s="232"/>
      <c r="L1135" s="232"/>
      <c r="M1135" s="232"/>
      <c r="N1135" s="232"/>
      <c r="O1135" s="232"/>
      <c r="P1135" s="232"/>
      <c r="Q1135" s="232"/>
      <c r="R1135" s="232"/>
      <c r="S1135" s="232"/>
      <c r="T1135" s="232"/>
      <c r="U1135" s="232">
        <v>12</v>
      </c>
      <c r="V1135" s="232"/>
      <c r="W1135" s="232"/>
      <c r="X1135" s="232"/>
      <c r="Y1135" s="232"/>
      <c r="Z1135" s="232"/>
      <c r="AA1135" s="232"/>
      <c r="AB1135" s="232"/>
      <c r="AC1135" s="232"/>
      <c r="AD1135" s="232"/>
      <c r="AE1135" s="232"/>
      <c r="AF1135" s="232"/>
      <c r="AG1135" s="232"/>
      <c r="AH1135" s="232"/>
      <c r="AI1135" s="232"/>
      <c r="AJ1135" s="333"/>
      <c r="AK1135" s="322"/>
      <c r="AL1135" s="322"/>
      <c r="AM1135" s="322"/>
      <c r="AN1135" s="322"/>
      <c r="AO1135" s="322"/>
      <c r="AP1135" s="322"/>
      <c r="AQ1135" s="322"/>
      <c r="AR1135" s="322"/>
      <c r="AS1135" s="322"/>
      <c r="AT1135" s="322"/>
      <c r="AU1135" s="322"/>
      <c r="AV1135" s="322"/>
      <c r="AW1135" s="322"/>
      <c r="AX1135" s="233">
        <f>SUM(AJ1135:AW1135)</f>
        <v>0</v>
      </c>
      <c r="AY1135" s="1055">
        <f t="shared" si="1904"/>
        <v>0</v>
      </c>
      <c r="AZ1135" s="1059"/>
    </row>
    <row r="1136" spans="1:52" ht="15" hidden="1" customHeight="1" outlineLevel="1">
      <c r="A1136" s="402"/>
      <c r="B1136" s="231" t="s">
        <v>543</v>
      </c>
      <c r="C1136" s="228" t="s">
        <v>315</v>
      </c>
      <c r="D1136" s="232"/>
      <c r="E1136" s="232"/>
      <c r="F1136" s="232"/>
      <c r="G1136" s="232"/>
      <c r="H1136" s="232"/>
      <c r="I1136" s="232"/>
      <c r="J1136" s="232"/>
      <c r="K1136" s="232"/>
      <c r="L1136" s="232"/>
      <c r="M1136" s="232"/>
      <c r="N1136" s="232"/>
      <c r="O1136" s="232"/>
      <c r="P1136" s="232"/>
      <c r="Q1136" s="232"/>
      <c r="R1136" s="232"/>
      <c r="S1136" s="232"/>
      <c r="T1136" s="232"/>
      <c r="U1136" s="232">
        <f>U1135</f>
        <v>12</v>
      </c>
      <c r="V1136" s="232"/>
      <c r="W1136" s="232"/>
      <c r="X1136" s="232"/>
      <c r="Y1136" s="232"/>
      <c r="Z1136" s="232"/>
      <c r="AA1136" s="232"/>
      <c r="AB1136" s="232"/>
      <c r="AC1136" s="232"/>
      <c r="AD1136" s="232"/>
      <c r="AE1136" s="232"/>
      <c r="AF1136" s="232"/>
      <c r="AG1136" s="232"/>
      <c r="AH1136" s="232"/>
      <c r="AI1136" s="232"/>
      <c r="AJ1136" s="318">
        <f>AJ1135</f>
        <v>0</v>
      </c>
      <c r="AK1136" s="318">
        <f t="shared" ref="AK1136" si="1959">AK1135</f>
        <v>0</v>
      </c>
      <c r="AL1136" s="318">
        <f t="shared" ref="AL1136" si="1960">AL1135</f>
        <v>0</v>
      </c>
      <c r="AM1136" s="318">
        <f t="shared" ref="AM1136" si="1961">AM1135</f>
        <v>0</v>
      </c>
      <c r="AN1136" s="318">
        <f t="shared" ref="AN1136" si="1962">AN1135</f>
        <v>0</v>
      </c>
      <c r="AO1136" s="318">
        <f t="shared" ref="AO1136" si="1963">AO1135</f>
        <v>0</v>
      </c>
      <c r="AP1136" s="318">
        <f t="shared" ref="AP1136" si="1964">AP1135</f>
        <v>0</v>
      </c>
      <c r="AQ1136" s="318">
        <f t="shared" ref="AQ1136" si="1965">AQ1135</f>
        <v>0</v>
      </c>
      <c r="AR1136" s="318">
        <f t="shared" ref="AR1136" si="1966">AR1135</f>
        <v>0</v>
      </c>
      <c r="AS1136" s="318">
        <f t="shared" ref="AS1136" si="1967">AS1135</f>
        <v>0</v>
      </c>
      <c r="AT1136" s="318">
        <f t="shared" ref="AT1136" si="1968">AT1135</f>
        <v>0</v>
      </c>
      <c r="AU1136" s="318">
        <f t="shared" ref="AU1136" si="1969">AU1135</f>
        <v>0</v>
      </c>
      <c r="AV1136" s="318">
        <f t="shared" ref="AV1136" si="1970">AV1135</f>
        <v>0</v>
      </c>
      <c r="AW1136" s="318">
        <f t="shared" ref="AW1136" si="1971">AW1135</f>
        <v>0</v>
      </c>
      <c r="AX1136" s="243"/>
      <c r="AY1136" s="1055">
        <f t="shared" si="1904"/>
        <v>0</v>
      </c>
      <c r="AZ1136" s="1059"/>
    </row>
    <row r="1137" spans="1:52" ht="15" hidden="1" customHeight="1" outlineLevel="1">
      <c r="A1137" s="402"/>
      <c r="B1137" s="335"/>
      <c r="C1137" s="228"/>
      <c r="D1137" s="228"/>
      <c r="E1137" s="228"/>
      <c r="F1137" s="228"/>
      <c r="G1137" s="228"/>
      <c r="H1137" s="228"/>
      <c r="I1137" s="228"/>
      <c r="J1137" s="228"/>
      <c r="K1137" s="228"/>
      <c r="L1137" s="228"/>
      <c r="M1137" s="228"/>
      <c r="N1137" s="228"/>
      <c r="O1137" s="228"/>
      <c r="P1137" s="228"/>
      <c r="Q1137" s="228"/>
      <c r="R1137" s="228"/>
      <c r="S1137" s="228"/>
      <c r="T1137" s="228"/>
      <c r="U1137" s="228"/>
      <c r="V1137" s="228"/>
      <c r="W1137" s="228"/>
      <c r="X1137" s="228"/>
      <c r="Y1137" s="228"/>
      <c r="Z1137" s="228"/>
      <c r="AA1137" s="228"/>
      <c r="AB1137" s="228"/>
      <c r="AC1137" s="228"/>
      <c r="AD1137" s="228"/>
      <c r="AE1137" s="228"/>
      <c r="AF1137" s="228"/>
      <c r="AG1137" s="228"/>
      <c r="AH1137" s="228"/>
      <c r="AI1137" s="228"/>
      <c r="AJ1137" s="319"/>
      <c r="AK1137" s="332"/>
      <c r="AL1137" s="332"/>
      <c r="AM1137" s="332"/>
      <c r="AN1137" s="332"/>
      <c r="AO1137" s="332"/>
      <c r="AP1137" s="332"/>
      <c r="AQ1137" s="332"/>
      <c r="AR1137" s="332"/>
      <c r="AS1137" s="332"/>
      <c r="AT1137" s="332"/>
      <c r="AU1137" s="332"/>
      <c r="AV1137" s="332"/>
      <c r="AW1137" s="332"/>
      <c r="AX1137" s="243"/>
      <c r="AY1137" s="1055">
        <f t="shared" si="1904"/>
        <v>0</v>
      </c>
      <c r="AZ1137" s="1059"/>
    </row>
    <row r="1138" spans="1:52" ht="15" hidden="1" customHeight="1" outlineLevel="1">
      <c r="A1138" s="402">
        <v>32</v>
      </c>
      <c r="B1138" s="335" t="s">
        <v>361</v>
      </c>
      <c r="C1138" s="228" t="s">
        <v>313</v>
      </c>
      <c r="D1138" s="232"/>
      <c r="E1138" s="232"/>
      <c r="F1138" s="232"/>
      <c r="G1138" s="232"/>
      <c r="H1138" s="232"/>
      <c r="I1138" s="232"/>
      <c r="J1138" s="232"/>
      <c r="K1138" s="232"/>
      <c r="L1138" s="232"/>
      <c r="M1138" s="232"/>
      <c r="N1138" s="232"/>
      <c r="O1138" s="232"/>
      <c r="P1138" s="232"/>
      <c r="Q1138" s="232"/>
      <c r="R1138" s="232"/>
      <c r="S1138" s="232"/>
      <c r="T1138" s="232"/>
      <c r="U1138" s="232">
        <v>12</v>
      </c>
      <c r="V1138" s="232"/>
      <c r="W1138" s="232"/>
      <c r="X1138" s="232"/>
      <c r="Y1138" s="232"/>
      <c r="Z1138" s="232"/>
      <c r="AA1138" s="232"/>
      <c r="AB1138" s="232"/>
      <c r="AC1138" s="232"/>
      <c r="AD1138" s="232"/>
      <c r="AE1138" s="232"/>
      <c r="AF1138" s="232"/>
      <c r="AG1138" s="232"/>
      <c r="AH1138" s="232"/>
      <c r="AI1138" s="232"/>
      <c r="AJ1138" s="333"/>
      <c r="AK1138" s="322"/>
      <c r="AL1138" s="322"/>
      <c r="AM1138" s="322"/>
      <c r="AN1138" s="322"/>
      <c r="AO1138" s="322"/>
      <c r="AP1138" s="322"/>
      <c r="AQ1138" s="322"/>
      <c r="AR1138" s="322"/>
      <c r="AS1138" s="322"/>
      <c r="AT1138" s="322"/>
      <c r="AU1138" s="322"/>
      <c r="AV1138" s="322"/>
      <c r="AW1138" s="322"/>
      <c r="AX1138" s="233">
        <f>SUM(AJ1138:AW1138)</f>
        <v>0</v>
      </c>
      <c r="AY1138" s="1055">
        <f t="shared" si="1904"/>
        <v>0</v>
      </c>
      <c r="AZ1138" s="1059"/>
    </row>
    <row r="1139" spans="1:52" ht="15" hidden="1" customHeight="1" outlineLevel="1">
      <c r="A1139" s="402"/>
      <c r="B1139" s="231" t="s">
        <v>543</v>
      </c>
      <c r="C1139" s="228" t="s">
        <v>315</v>
      </c>
      <c r="D1139" s="232"/>
      <c r="E1139" s="232"/>
      <c r="F1139" s="232"/>
      <c r="G1139" s="232"/>
      <c r="H1139" s="232"/>
      <c r="I1139" s="232"/>
      <c r="J1139" s="232"/>
      <c r="K1139" s="232"/>
      <c r="L1139" s="232"/>
      <c r="M1139" s="232"/>
      <c r="N1139" s="232"/>
      <c r="O1139" s="232"/>
      <c r="P1139" s="232"/>
      <c r="Q1139" s="232"/>
      <c r="R1139" s="232"/>
      <c r="S1139" s="232"/>
      <c r="T1139" s="232"/>
      <c r="U1139" s="232">
        <f>U1138</f>
        <v>12</v>
      </c>
      <c r="V1139" s="232"/>
      <c r="W1139" s="232"/>
      <c r="X1139" s="232"/>
      <c r="Y1139" s="232"/>
      <c r="Z1139" s="232"/>
      <c r="AA1139" s="232"/>
      <c r="AB1139" s="232"/>
      <c r="AC1139" s="232"/>
      <c r="AD1139" s="232"/>
      <c r="AE1139" s="232"/>
      <c r="AF1139" s="232"/>
      <c r="AG1139" s="232"/>
      <c r="AH1139" s="232"/>
      <c r="AI1139" s="232"/>
      <c r="AJ1139" s="318">
        <f>AJ1138</f>
        <v>0</v>
      </c>
      <c r="AK1139" s="318">
        <f t="shared" ref="AK1139" si="1972">AK1138</f>
        <v>0</v>
      </c>
      <c r="AL1139" s="318">
        <f t="shared" ref="AL1139" si="1973">AL1138</f>
        <v>0</v>
      </c>
      <c r="AM1139" s="318">
        <f t="shared" ref="AM1139" si="1974">AM1138</f>
        <v>0</v>
      </c>
      <c r="AN1139" s="318">
        <f t="shared" ref="AN1139" si="1975">AN1138</f>
        <v>0</v>
      </c>
      <c r="AO1139" s="318">
        <f t="shared" ref="AO1139" si="1976">AO1138</f>
        <v>0</v>
      </c>
      <c r="AP1139" s="318">
        <f t="shared" ref="AP1139" si="1977">AP1138</f>
        <v>0</v>
      </c>
      <c r="AQ1139" s="318">
        <f t="shared" ref="AQ1139" si="1978">AQ1138</f>
        <v>0</v>
      </c>
      <c r="AR1139" s="318">
        <f t="shared" ref="AR1139" si="1979">AR1138</f>
        <v>0</v>
      </c>
      <c r="AS1139" s="318">
        <f t="shared" ref="AS1139" si="1980">AS1138</f>
        <v>0</v>
      </c>
      <c r="AT1139" s="318">
        <f t="shared" ref="AT1139" si="1981">AT1138</f>
        <v>0</v>
      </c>
      <c r="AU1139" s="318">
        <f t="shared" ref="AU1139" si="1982">AU1138</f>
        <v>0</v>
      </c>
      <c r="AV1139" s="318">
        <f t="shared" ref="AV1139" si="1983">AV1138</f>
        <v>0</v>
      </c>
      <c r="AW1139" s="318">
        <f t="shared" ref="AW1139" si="1984">AW1138</f>
        <v>0</v>
      </c>
      <c r="AX1139" s="243"/>
      <c r="AY1139" s="1055">
        <f t="shared" si="1904"/>
        <v>0</v>
      </c>
      <c r="AZ1139" s="1059"/>
    </row>
    <row r="1140" spans="1:52" ht="15" hidden="1" customHeight="1" outlineLevel="1">
      <c r="A1140" s="402"/>
      <c r="B1140" s="335"/>
      <c r="C1140" s="228"/>
      <c r="D1140" s="228"/>
      <c r="E1140" s="228"/>
      <c r="F1140" s="228"/>
      <c r="G1140" s="228"/>
      <c r="H1140" s="228"/>
      <c r="I1140" s="228"/>
      <c r="J1140" s="228"/>
      <c r="K1140" s="228"/>
      <c r="L1140" s="228"/>
      <c r="M1140" s="228"/>
      <c r="N1140" s="228"/>
      <c r="O1140" s="228"/>
      <c r="P1140" s="228"/>
      <c r="Q1140" s="228"/>
      <c r="R1140" s="228"/>
      <c r="S1140" s="228"/>
      <c r="T1140" s="228"/>
      <c r="U1140" s="228"/>
      <c r="V1140" s="228"/>
      <c r="W1140" s="228"/>
      <c r="X1140" s="228"/>
      <c r="Y1140" s="228"/>
      <c r="Z1140" s="228"/>
      <c r="AA1140" s="228"/>
      <c r="AB1140" s="228"/>
      <c r="AC1140" s="228"/>
      <c r="AD1140" s="228"/>
      <c r="AE1140" s="228"/>
      <c r="AF1140" s="228"/>
      <c r="AG1140" s="228"/>
      <c r="AH1140" s="228"/>
      <c r="AI1140" s="228"/>
      <c r="AJ1140" s="319"/>
      <c r="AK1140" s="332"/>
      <c r="AL1140" s="332"/>
      <c r="AM1140" s="332"/>
      <c r="AN1140" s="332"/>
      <c r="AO1140" s="332"/>
      <c r="AP1140" s="332"/>
      <c r="AQ1140" s="332"/>
      <c r="AR1140" s="332"/>
      <c r="AS1140" s="332"/>
      <c r="AT1140" s="332"/>
      <c r="AU1140" s="332"/>
      <c r="AV1140" s="332"/>
      <c r="AW1140" s="332"/>
      <c r="AX1140" s="243"/>
      <c r="AY1140" s="1055">
        <f t="shared" si="1904"/>
        <v>0</v>
      </c>
      <c r="AZ1140" s="1059"/>
    </row>
    <row r="1141" spans="1:52" ht="15" hidden="1" customHeight="1" outlineLevel="1">
      <c r="A1141" s="402"/>
      <c r="B1141" s="225" t="s">
        <v>401</v>
      </c>
      <c r="C1141" s="228"/>
      <c r="D1141" s="228"/>
      <c r="E1141" s="228"/>
      <c r="F1141" s="228"/>
      <c r="G1141" s="228"/>
      <c r="H1141" s="228"/>
      <c r="I1141" s="228"/>
      <c r="J1141" s="228"/>
      <c r="K1141" s="228"/>
      <c r="L1141" s="228"/>
      <c r="M1141" s="228"/>
      <c r="N1141" s="228"/>
      <c r="O1141" s="228"/>
      <c r="P1141" s="228"/>
      <c r="Q1141" s="228"/>
      <c r="R1141" s="228"/>
      <c r="S1141" s="228"/>
      <c r="T1141" s="228"/>
      <c r="U1141" s="228"/>
      <c r="V1141" s="228"/>
      <c r="W1141" s="228"/>
      <c r="X1141" s="228"/>
      <c r="Y1141" s="228"/>
      <c r="Z1141" s="228"/>
      <c r="AA1141" s="228"/>
      <c r="AB1141" s="228"/>
      <c r="AC1141" s="228"/>
      <c r="AD1141" s="228"/>
      <c r="AE1141" s="228"/>
      <c r="AF1141" s="228"/>
      <c r="AG1141" s="228"/>
      <c r="AH1141" s="228"/>
      <c r="AI1141" s="228"/>
      <c r="AJ1141" s="319"/>
      <c r="AK1141" s="332"/>
      <c r="AL1141" s="332"/>
      <c r="AM1141" s="332"/>
      <c r="AN1141" s="332"/>
      <c r="AO1141" s="332"/>
      <c r="AP1141" s="332"/>
      <c r="AQ1141" s="332"/>
      <c r="AR1141" s="332"/>
      <c r="AS1141" s="332"/>
      <c r="AT1141" s="332"/>
      <c r="AU1141" s="332"/>
      <c r="AV1141" s="332"/>
      <c r="AW1141" s="332"/>
      <c r="AX1141" s="243"/>
      <c r="AY1141" s="1055">
        <f t="shared" si="1904"/>
        <v>0</v>
      </c>
      <c r="AZ1141" s="1059"/>
    </row>
    <row r="1142" spans="1:52" ht="15" hidden="1" customHeight="1" outlineLevel="1">
      <c r="A1142" s="402">
        <v>33</v>
      </c>
      <c r="B1142" s="335" t="s">
        <v>402</v>
      </c>
      <c r="C1142" s="228" t="s">
        <v>313</v>
      </c>
      <c r="D1142" s="232"/>
      <c r="E1142" s="232"/>
      <c r="F1142" s="232"/>
      <c r="G1142" s="232"/>
      <c r="H1142" s="232"/>
      <c r="I1142" s="232"/>
      <c r="J1142" s="232"/>
      <c r="K1142" s="232"/>
      <c r="L1142" s="232"/>
      <c r="M1142" s="232"/>
      <c r="N1142" s="232"/>
      <c r="O1142" s="232"/>
      <c r="P1142" s="232"/>
      <c r="Q1142" s="232"/>
      <c r="R1142" s="232"/>
      <c r="S1142" s="232"/>
      <c r="T1142" s="232"/>
      <c r="U1142" s="232">
        <v>0</v>
      </c>
      <c r="V1142" s="232"/>
      <c r="W1142" s="232"/>
      <c r="X1142" s="232"/>
      <c r="Y1142" s="232"/>
      <c r="Z1142" s="232"/>
      <c r="AA1142" s="232"/>
      <c r="AB1142" s="232"/>
      <c r="AC1142" s="232"/>
      <c r="AD1142" s="232"/>
      <c r="AE1142" s="232"/>
      <c r="AF1142" s="232"/>
      <c r="AG1142" s="232"/>
      <c r="AH1142" s="232"/>
      <c r="AI1142" s="232"/>
      <c r="AJ1142" s="333"/>
      <c r="AK1142" s="322"/>
      <c r="AL1142" s="322"/>
      <c r="AM1142" s="322"/>
      <c r="AN1142" s="322"/>
      <c r="AO1142" s="322"/>
      <c r="AP1142" s="322"/>
      <c r="AQ1142" s="322"/>
      <c r="AR1142" s="322"/>
      <c r="AS1142" s="322"/>
      <c r="AT1142" s="322"/>
      <c r="AU1142" s="322"/>
      <c r="AV1142" s="322"/>
      <c r="AW1142" s="322"/>
      <c r="AX1142" s="233">
        <f>SUM(AJ1142:AW1142)</f>
        <v>0</v>
      </c>
      <c r="AY1142" s="1055">
        <f t="shared" si="1904"/>
        <v>0</v>
      </c>
      <c r="AZ1142" s="1059"/>
    </row>
    <row r="1143" spans="1:52" ht="15" hidden="1" customHeight="1" outlineLevel="1">
      <c r="A1143" s="402"/>
      <c r="B1143" s="231" t="s">
        <v>543</v>
      </c>
      <c r="C1143" s="228" t="s">
        <v>315</v>
      </c>
      <c r="D1143" s="232"/>
      <c r="E1143" s="232"/>
      <c r="F1143" s="232"/>
      <c r="G1143" s="232"/>
      <c r="H1143" s="232"/>
      <c r="I1143" s="232"/>
      <c r="J1143" s="232"/>
      <c r="K1143" s="232"/>
      <c r="L1143" s="232"/>
      <c r="M1143" s="232"/>
      <c r="N1143" s="232"/>
      <c r="O1143" s="232"/>
      <c r="P1143" s="232"/>
      <c r="Q1143" s="232"/>
      <c r="R1143" s="232"/>
      <c r="S1143" s="232"/>
      <c r="T1143" s="232"/>
      <c r="U1143" s="232">
        <f>U1142</f>
        <v>0</v>
      </c>
      <c r="V1143" s="232"/>
      <c r="W1143" s="232"/>
      <c r="X1143" s="232"/>
      <c r="Y1143" s="232"/>
      <c r="Z1143" s="232"/>
      <c r="AA1143" s="232"/>
      <c r="AB1143" s="232"/>
      <c r="AC1143" s="232"/>
      <c r="AD1143" s="232"/>
      <c r="AE1143" s="232"/>
      <c r="AF1143" s="232"/>
      <c r="AG1143" s="232"/>
      <c r="AH1143" s="232"/>
      <c r="AI1143" s="232"/>
      <c r="AJ1143" s="318">
        <f>AJ1142</f>
        <v>0</v>
      </c>
      <c r="AK1143" s="318">
        <f t="shared" ref="AK1143" si="1985">AK1142</f>
        <v>0</v>
      </c>
      <c r="AL1143" s="318">
        <f t="shared" ref="AL1143" si="1986">AL1142</f>
        <v>0</v>
      </c>
      <c r="AM1143" s="318">
        <f t="shared" ref="AM1143" si="1987">AM1142</f>
        <v>0</v>
      </c>
      <c r="AN1143" s="318">
        <f t="shared" ref="AN1143" si="1988">AN1142</f>
        <v>0</v>
      </c>
      <c r="AO1143" s="318">
        <f t="shared" ref="AO1143" si="1989">AO1142</f>
        <v>0</v>
      </c>
      <c r="AP1143" s="318">
        <f t="shared" ref="AP1143" si="1990">AP1142</f>
        <v>0</v>
      </c>
      <c r="AQ1143" s="318">
        <f t="shared" ref="AQ1143" si="1991">AQ1142</f>
        <v>0</v>
      </c>
      <c r="AR1143" s="318">
        <f t="shared" ref="AR1143" si="1992">AR1142</f>
        <v>0</v>
      </c>
      <c r="AS1143" s="318">
        <f t="shared" ref="AS1143" si="1993">AS1142</f>
        <v>0</v>
      </c>
      <c r="AT1143" s="318">
        <f t="shared" ref="AT1143" si="1994">AT1142</f>
        <v>0</v>
      </c>
      <c r="AU1143" s="318">
        <f t="shared" ref="AU1143" si="1995">AU1142</f>
        <v>0</v>
      </c>
      <c r="AV1143" s="318">
        <f t="shared" ref="AV1143" si="1996">AV1142</f>
        <v>0</v>
      </c>
      <c r="AW1143" s="318">
        <f t="shared" ref="AW1143" si="1997">AW1142</f>
        <v>0</v>
      </c>
      <c r="AX1143" s="243"/>
      <c r="AY1143" s="1055">
        <f t="shared" si="1904"/>
        <v>0</v>
      </c>
      <c r="AZ1143" s="1059"/>
    </row>
    <row r="1144" spans="1:52" ht="15" hidden="1" customHeight="1" outlineLevel="1">
      <c r="A1144" s="402"/>
      <c r="B1144" s="335"/>
      <c r="C1144" s="228"/>
      <c r="D1144" s="228"/>
      <c r="E1144" s="228"/>
      <c r="F1144" s="228"/>
      <c r="G1144" s="228"/>
      <c r="H1144" s="228"/>
      <c r="I1144" s="228"/>
      <c r="J1144" s="228"/>
      <c r="K1144" s="228"/>
      <c r="L1144" s="228"/>
      <c r="M1144" s="228"/>
      <c r="N1144" s="228"/>
      <c r="O1144" s="228"/>
      <c r="P1144" s="228"/>
      <c r="Q1144" s="228"/>
      <c r="R1144" s="228"/>
      <c r="S1144" s="228"/>
      <c r="T1144" s="228"/>
      <c r="U1144" s="228"/>
      <c r="V1144" s="228"/>
      <c r="W1144" s="228"/>
      <c r="X1144" s="228"/>
      <c r="Y1144" s="228"/>
      <c r="Z1144" s="228"/>
      <c r="AA1144" s="228"/>
      <c r="AB1144" s="228"/>
      <c r="AC1144" s="228"/>
      <c r="AD1144" s="228"/>
      <c r="AE1144" s="228"/>
      <c r="AF1144" s="228"/>
      <c r="AG1144" s="228"/>
      <c r="AH1144" s="228"/>
      <c r="AI1144" s="228"/>
      <c r="AJ1144" s="319"/>
      <c r="AK1144" s="332"/>
      <c r="AL1144" s="332"/>
      <c r="AM1144" s="332"/>
      <c r="AN1144" s="332"/>
      <c r="AO1144" s="332"/>
      <c r="AP1144" s="332"/>
      <c r="AQ1144" s="332"/>
      <c r="AR1144" s="332"/>
      <c r="AS1144" s="332"/>
      <c r="AT1144" s="332"/>
      <c r="AU1144" s="332"/>
      <c r="AV1144" s="332"/>
      <c r="AW1144" s="332"/>
      <c r="AX1144" s="243"/>
      <c r="AY1144" s="1055">
        <f t="shared" si="1904"/>
        <v>0</v>
      </c>
      <c r="AZ1144" s="1059"/>
    </row>
    <row r="1145" spans="1:52" ht="15" hidden="1" customHeight="1" outlineLevel="1">
      <c r="A1145" s="402">
        <v>34</v>
      </c>
      <c r="B1145" s="335" t="s">
        <v>403</v>
      </c>
      <c r="C1145" s="228" t="s">
        <v>313</v>
      </c>
      <c r="D1145" s="232"/>
      <c r="E1145" s="232"/>
      <c r="F1145" s="232"/>
      <c r="G1145" s="232"/>
      <c r="H1145" s="232"/>
      <c r="I1145" s="232"/>
      <c r="J1145" s="232"/>
      <c r="K1145" s="232"/>
      <c r="L1145" s="232"/>
      <c r="M1145" s="232"/>
      <c r="N1145" s="232"/>
      <c r="O1145" s="232"/>
      <c r="P1145" s="232"/>
      <c r="Q1145" s="232"/>
      <c r="R1145" s="232"/>
      <c r="S1145" s="232"/>
      <c r="T1145" s="232"/>
      <c r="U1145" s="232">
        <v>0</v>
      </c>
      <c r="V1145" s="232"/>
      <c r="W1145" s="232"/>
      <c r="X1145" s="232"/>
      <c r="Y1145" s="232"/>
      <c r="Z1145" s="232"/>
      <c r="AA1145" s="232"/>
      <c r="AB1145" s="232"/>
      <c r="AC1145" s="232"/>
      <c r="AD1145" s="232"/>
      <c r="AE1145" s="232"/>
      <c r="AF1145" s="232"/>
      <c r="AG1145" s="232"/>
      <c r="AH1145" s="232"/>
      <c r="AI1145" s="232"/>
      <c r="AJ1145" s="333"/>
      <c r="AK1145" s="322"/>
      <c r="AL1145" s="322"/>
      <c r="AM1145" s="322"/>
      <c r="AN1145" s="322"/>
      <c r="AO1145" s="322"/>
      <c r="AP1145" s="322"/>
      <c r="AQ1145" s="322"/>
      <c r="AR1145" s="322"/>
      <c r="AS1145" s="322"/>
      <c r="AT1145" s="322"/>
      <c r="AU1145" s="322"/>
      <c r="AV1145" s="322"/>
      <c r="AW1145" s="322"/>
      <c r="AX1145" s="233">
        <f>SUM(AJ1145:AW1145)</f>
        <v>0</v>
      </c>
      <c r="AY1145" s="1055">
        <f t="shared" si="1904"/>
        <v>0</v>
      </c>
      <c r="AZ1145" s="1059"/>
    </row>
    <row r="1146" spans="1:52" ht="15" hidden="1" customHeight="1" outlineLevel="1">
      <c r="A1146" s="402"/>
      <c r="B1146" s="231" t="s">
        <v>543</v>
      </c>
      <c r="C1146" s="228" t="s">
        <v>315</v>
      </c>
      <c r="D1146" s="232"/>
      <c r="E1146" s="232"/>
      <c r="F1146" s="232"/>
      <c r="G1146" s="232"/>
      <c r="H1146" s="232"/>
      <c r="I1146" s="232"/>
      <c r="J1146" s="232"/>
      <c r="K1146" s="232"/>
      <c r="L1146" s="232"/>
      <c r="M1146" s="232"/>
      <c r="N1146" s="232"/>
      <c r="O1146" s="232"/>
      <c r="P1146" s="232"/>
      <c r="Q1146" s="232"/>
      <c r="R1146" s="232"/>
      <c r="S1146" s="232"/>
      <c r="T1146" s="232"/>
      <c r="U1146" s="232">
        <f>U1145</f>
        <v>0</v>
      </c>
      <c r="V1146" s="232"/>
      <c r="W1146" s="232"/>
      <c r="X1146" s="232"/>
      <c r="Y1146" s="232"/>
      <c r="Z1146" s="232"/>
      <c r="AA1146" s="232"/>
      <c r="AB1146" s="232"/>
      <c r="AC1146" s="232"/>
      <c r="AD1146" s="232"/>
      <c r="AE1146" s="232"/>
      <c r="AF1146" s="232"/>
      <c r="AG1146" s="232"/>
      <c r="AH1146" s="232"/>
      <c r="AI1146" s="232"/>
      <c r="AJ1146" s="318">
        <f>AJ1145</f>
        <v>0</v>
      </c>
      <c r="AK1146" s="318">
        <f t="shared" ref="AK1146" si="1998">AK1145</f>
        <v>0</v>
      </c>
      <c r="AL1146" s="318">
        <f t="shared" ref="AL1146" si="1999">AL1145</f>
        <v>0</v>
      </c>
      <c r="AM1146" s="318">
        <f t="shared" ref="AM1146" si="2000">AM1145</f>
        <v>0</v>
      </c>
      <c r="AN1146" s="318">
        <f t="shared" ref="AN1146" si="2001">AN1145</f>
        <v>0</v>
      </c>
      <c r="AO1146" s="318">
        <f t="shared" ref="AO1146" si="2002">AO1145</f>
        <v>0</v>
      </c>
      <c r="AP1146" s="318">
        <f t="shared" ref="AP1146" si="2003">AP1145</f>
        <v>0</v>
      </c>
      <c r="AQ1146" s="318">
        <f t="shared" ref="AQ1146" si="2004">AQ1145</f>
        <v>0</v>
      </c>
      <c r="AR1146" s="318">
        <f t="shared" ref="AR1146" si="2005">AR1145</f>
        <v>0</v>
      </c>
      <c r="AS1146" s="318">
        <f t="shared" ref="AS1146" si="2006">AS1145</f>
        <v>0</v>
      </c>
      <c r="AT1146" s="318">
        <f t="shared" ref="AT1146" si="2007">AT1145</f>
        <v>0</v>
      </c>
      <c r="AU1146" s="318">
        <f t="shared" ref="AU1146" si="2008">AU1145</f>
        <v>0</v>
      </c>
      <c r="AV1146" s="318">
        <f t="shared" ref="AV1146" si="2009">AV1145</f>
        <v>0</v>
      </c>
      <c r="AW1146" s="318">
        <f t="shared" ref="AW1146" si="2010">AW1145</f>
        <v>0</v>
      </c>
      <c r="AX1146" s="243"/>
      <c r="AY1146" s="1055">
        <f t="shared" si="1904"/>
        <v>0</v>
      </c>
      <c r="AZ1146" s="1059"/>
    </row>
    <row r="1147" spans="1:52" ht="15" hidden="1" customHeight="1" outlineLevel="1">
      <c r="A1147" s="402"/>
      <c r="B1147" s="335"/>
      <c r="C1147" s="228"/>
      <c r="D1147" s="228"/>
      <c r="E1147" s="228"/>
      <c r="F1147" s="228"/>
      <c r="G1147" s="228"/>
      <c r="H1147" s="228"/>
      <c r="I1147" s="228"/>
      <c r="J1147" s="228"/>
      <c r="K1147" s="228"/>
      <c r="L1147" s="228"/>
      <c r="M1147" s="228"/>
      <c r="N1147" s="228"/>
      <c r="O1147" s="228"/>
      <c r="P1147" s="228"/>
      <c r="Q1147" s="228"/>
      <c r="R1147" s="228"/>
      <c r="S1147" s="228"/>
      <c r="T1147" s="228"/>
      <c r="U1147" s="228"/>
      <c r="V1147" s="228"/>
      <c r="W1147" s="228"/>
      <c r="X1147" s="228"/>
      <c r="Y1147" s="228"/>
      <c r="Z1147" s="228"/>
      <c r="AA1147" s="228"/>
      <c r="AB1147" s="228"/>
      <c r="AC1147" s="228"/>
      <c r="AD1147" s="228"/>
      <c r="AE1147" s="228"/>
      <c r="AF1147" s="228"/>
      <c r="AG1147" s="228"/>
      <c r="AH1147" s="228"/>
      <c r="AI1147" s="228"/>
      <c r="AJ1147" s="319"/>
      <c r="AK1147" s="332"/>
      <c r="AL1147" s="332"/>
      <c r="AM1147" s="332"/>
      <c r="AN1147" s="332"/>
      <c r="AO1147" s="332"/>
      <c r="AP1147" s="332"/>
      <c r="AQ1147" s="332"/>
      <c r="AR1147" s="332"/>
      <c r="AS1147" s="332"/>
      <c r="AT1147" s="332"/>
      <c r="AU1147" s="332"/>
      <c r="AV1147" s="332"/>
      <c r="AW1147" s="332"/>
      <c r="AX1147" s="243"/>
      <c r="AY1147" s="1055">
        <f t="shared" si="1904"/>
        <v>0</v>
      </c>
      <c r="AZ1147" s="1059"/>
    </row>
    <row r="1148" spans="1:52" ht="15" hidden="1" customHeight="1" outlineLevel="1">
      <c r="A1148" s="402">
        <v>35</v>
      </c>
      <c r="B1148" s="335" t="s">
        <v>404</v>
      </c>
      <c r="C1148" s="228" t="s">
        <v>313</v>
      </c>
      <c r="D1148" s="232"/>
      <c r="E1148" s="232"/>
      <c r="F1148" s="232"/>
      <c r="G1148" s="232"/>
      <c r="H1148" s="232"/>
      <c r="I1148" s="232"/>
      <c r="J1148" s="232"/>
      <c r="K1148" s="232"/>
      <c r="L1148" s="232"/>
      <c r="M1148" s="232"/>
      <c r="N1148" s="232"/>
      <c r="O1148" s="232"/>
      <c r="P1148" s="232"/>
      <c r="Q1148" s="232"/>
      <c r="R1148" s="232"/>
      <c r="S1148" s="232"/>
      <c r="T1148" s="232"/>
      <c r="U1148" s="232">
        <v>0</v>
      </c>
      <c r="V1148" s="232"/>
      <c r="W1148" s="232"/>
      <c r="X1148" s="232"/>
      <c r="Y1148" s="232"/>
      <c r="Z1148" s="232"/>
      <c r="AA1148" s="232"/>
      <c r="AB1148" s="232"/>
      <c r="AC1148" s="232"/>
      <c r="AD1148" s="232"/>
      <c r="AE1148" s="232"/>
      <c r="AF1148" s="232"/>
      <c r="AG1148" s="232"/>
      <c r="AH1148" s="232"/>
      <c r="AI1148" s="232"/>
      <c r="AJ1148" s="333"/>
      <c r="AK1148" s="322"/>
      <c r="AL1148" s="322"/>
      <c r="AM1148" s="322"/>
      <c r="AN1148" s="322"/>
      <c r="AO1148" s="322"/>
      <c r="AP1148" s="322"/>
      <c r="AQ1148" s="322"/>
      <c r="AR1148" s="322"/>
      <c r="AS1148" s="322"/>
      <c r="AT1148" s="322"/>
      <c r="AU1148" s="322"/>
      <c r="AV1148" s="322"/>
      <c r="AW1148" s="322"/>
      <c r="AX1148" s="233">
        <f>SUM(AJ1148:AW1148)</f>
        <v>0</v>
      </c>
      <c r="AY1148" s="1055">
        <f t="shared" si="1904"/>
        <v>0</v>
      </c>
      <c r="AZ1148" s="1059"/>
    </row>
    <row r="1149" spans="1:52" ht="15" hidden="1" customHeight="1" outlineLevel="1">
      <c r="A1149" s="402"/>
      <c r="B1149" s="231" t="s">
        <v>543</v>
      </c>
      <c r="C1149" s="228" t="s">
        <v>315</v>
      </c>
      <c r="D1149" s="232"/>
      <c r="E1149" s="232"/>
      <c r="F1149" s="232"/>
      <c r="G1149" s="232"/>
      <c r="H1149" s="232"/>
      <c r="I1149" s="232"/>
      <c r="J1149" s="232"/>
      <c r="K1149" s="232"/>
      <c r="L1149" s="232"/>
      <c r="M1149" s="232"/>
      <c r="N1149" s="232"/>
      <c r="O1149" s="232"/>
      <c r="P1149" s="232"/>
      <c r="Q1149" s="232"/>
      <c r="R1149" s="232"/>
      <c r="S1149" s="232"/>
      <c r="T1149" s="232"/>
      <c r="U1149" s="232">
        <f>U1148</f>
        <v>0</v>
      </c>
      <c r="V1149" s="232"/>
      <c r="W1149" s="232"/>
      <c r="X1149" s="232"/>
      <c r="Y1149" s="232"/>
      <c r="Z1149" s="232"/>
      <c r="AA1149" s="232"/>
      <c r="AB1149" s="232"/>
      <c r="AC1149" s="232"/>
      <c r="AD1149" s="232"/>
      <c r="AE1149" s="232"/>
      <c r="AF1149" s="232"/>
      <c r="AG1149" s="232"/>
      <c r="AH1149" s="232"/>
      <c r="AI1149" s="232"/>
      <c r="AJ1149" s="318">
        <f>AJ1148</f>
        <v>0</v>
      </c>
      <c r="AK1149" s="318">
        <f t="shared" ref="AK1149" si="2011">AK1148</f>
        <v>0</v>
      </c>
      <c r="AL1149" s="318">
        <f t="shared" ref="AL1149" si="2012">AL1148</f>
        <v>0</v>
      </c>
      <c r="AM1149" s="318">
        <f t="shared" ref="AM1149" si="2013">AM1148</f>
        <v>0</v>
      </c>
      <c r="AN1149" s="318">
        <f t="shared" ref="AN1149" si="2014">AN1148</f>
        <v>0</v>
      </c>
      <c r="AO1149" s="318">
        <f t="shared" ref="AO1149" si="2015">AO1148</f>
        <v>0</v>
      </c>
      <c r="AP1149" s="318">
        <f t="shared" ref="AP1149" si="2016">AP1148</f>
        <v>0</v>
      </c>
      <c r="AQ1149" s="318">
        <f t="shared" ref="AQ1149" si="2017">AQ1148</f>
        <v>0</v>
      </c>
      <c r="AR1149" s="318">
        <f t="shared" ref="AR1149" si="2018">AR1148</f>
        <v>0</v>
      </c>
      <c r="AS1149" s="318">
        <f t="shared" ref="AS1149" si="2019">AS1148</f>
        <v>0</v>
      </c>
      <c r="AT1149" s="318">
        <f t="shared" ref="AT1149" si="2020">AT1148</f>
        <v>0</v>
      </c>
      <c r="AU1149" s="318">
        <f t="shared" ref="AU1149" si="2021">AU1148</f>
        <v>0</v>
      </c>
      <c r="AV1149" s="318">
        <f t="shared" ref="AV1149" si="2022">AV1148</f>
        <v>0</v>
      </c>
      <c r="AW1149" s="318">
        <f t="shared" ref="AW1149" si="2023">AW1148</f>
        <v>0</v>
      </c>
      <c r="AX1149" s="243"/>
      <c r="AY1149" s="1055">
        <f t="shared" si="1904"/>
        <v>0</v>
      </c>
      <c r="AZ1149" s="1059"/>
    </row>
    <row r="1150" spans="1:52" ht="15" customHeight="1" outlineLevel="1">
      <c r="A1150" s="402"/>
      <c r="B1150" s="338"/>
      <c r="C1150" s="228"/>
      <c r="D1150" s="228"/>
      <c r="E1150" s="228"/>
      <c r="F1150" s="228"/>
      <c r="G1150" s="228"/>
      <c r="H1150" s="228"/>
      <c r="I1150" s="228"/>
      <c r="J1150" s="228"/>
      <c r="K1150" s="228"/>
      <c r="L1150" s="228"/>
      <c r="M1150" s="228"/>
      <c r="N1150" s="228"/>
      <c r="O1150" s="228"/>
      <c r="P1150" s="228"/>
      <c r="Q1150" s="228"/>
      <c r="R1150" s="228"/>
      <c r="S1150" s="228"/>
      <c r="T1150" s="228"/>
      <c r="U1150" s="228"/>
      <c r="V1150" s="228"/>
      <c r="W1150" s="228"/>
      <c r="X1150" s="228"/>
      <c r="Y1150" s="228"/>
      <c r="Z1150" s="228"/>
      <c r="AA1150" s="228"/>
      <c r="AB1150" s="228"/>
      <c r="AC1150" s="228"/>
      <c r="AD1150" s="228"/>
      <c r="AE1150" s="228"/>
      <c r="AF1150" s="228"/>
      <c r="AG1150" s="228"/>
      <c r="AH1150" s="228"/>
      <c r="AI1150" s="228"/>
      <c r="AJ1150" s="319"/>
      <c r="AK1150" s="332"/>
      <c r="AL1150" s="332"/>
      <c r="AM1150" s="332"/>
      <c r="AN1150" s="332"/>
      <c r="AO1150" s="332"/>
      <c r="AP1150" s="332"/>
      <c r="AQ1150" s="332"/>
      <c r="AR1150" s="332"/>
      <c r="AS1150" s="332"/>
      <c r="AT1150" s="332"/>
      <c r="AU1150" s="332"/>
      <c r="AV1150" s="332"/>
      <c r="AW1150" s="332"/>
      <c r="AX1150" s="243"/>
      <c r="AY1150" s="1055">
        <f t="shared" si="1904"/>
        <v>0</v>
      </c>
      <c r="AZ1150" s="1059"/>
    </row>
    <row r="1151" spans="1:52" ht="15" customHeight="1" outlineLevel="1">
      <c r="A1151" s="402"/>
      <c r="B1151" s="1" t="s">
        <v>362</v>
      </c>
      <c r="C1151" s="228"/>
      <c r="D1151" s="228"/>
      <c r="E1151" s="228"/>
      <c r="F1151" s="228"/>
      <c r="G1151" s="228"/>
      <c r="H1151" s="228"/>
      <c r="I1151" s="228"/>
      <c r="J1151" s="228"/>
      <c r="K1151" s="228"/>
      <c r="L1151" s="228"/>
      <c r="M1151" s="228"/>
      <c r="N1151" s="228"/>
      <c r="O1151" s="228"/>
      <c r="P1151" s="228"/>
      <c r="Q1151" s="228"/>
      <c r="R1151" s="228"/>
      <c r="S1151" s="228"/>
      <c r="T1151" s="228"/>
      <c r="U1151" s="228"/>
      <c r="V1151" s="228"/>
      <c r="W1151" s="228"/>
      <c r="X1151" s="228"/>
      <c r="Y1151" s="228"/>
      <c r="Z1151" s="228"/>
      <c r="AA1151" s="228"/>
      <c r="AB1151" s="228"/>
      <c r="AC1151" s="228"/>
      <c r="AD1151" s="228"/>
      <c r="AE1151" s="228"/>
      <c r="AF1151" s="228"/>
      <c r="AG1151" s="228"/>
      <c r="AH1151" s="228"/>
      <c r="AI1151" s="228"/>
      <c r="AJ1151" s="319"/>
      <c r="AK1151" s="332"/>
      <c r="AL1151" s="332"/>
      <c r="AM1151" s="332"/>
      <c r="AN1151" s="332"/>
      <c r="AO1151" s="332"/>
      <c r="AP1151" s="332"/>
      <c r="AQ1151" s="332"/>
      <c r="AR1151" s="332"/>
      <c r="AS1151" s="332"/>
      <c r="AT1151" s="332"/>
      <c r="AU1151" s="332"/>
      <c r="AV1151" s="332"/>
      <c r="AW1151" s="332"/>
      <c r="AX1151" s="243"/>
      <c r="AY1151" s="1055">
        <f t="shared" si="1904"/>
        <v>0</v>
      </c>
      <c r="AZ1151" s="1059"/>
    </row>
    <row r="1152" spans="1:52" ht="15.75" outlineLevel="1">
      <c r="A1152" s="402"/>
      <c r="B1152" s="394" t="s">
        <v>342</v>
      </c>
      <c r="C1152" s="228"/>
      <c r="D1152" s="228"/>
      <c r="E1152" s="228"/>
      <c r="F1152" s="228"/>
      <c r="G1152" s="228"/>
      <c r="H1152" s="228"/>
      <c r="I1152" s="228"/>
      <c r="J1152" s="228"/>
      <c r="K1152" s="228"/>
      <c r="L1152" s="228"/>
      <c r="M1152" s="228"/>
      <c r="N1152" s="228"/>
      <c r="O1152" s="228"/>
      <c r="P1152" s="228"/>
      <c r="Q1152" s="228"/>
      <c r="R1152" s="228"/>
      <c r="S1152" s="228"/>
      <c r="T1152" s="228"/>
      <c r="U1152" s="228"/>
      <c r="V1152" s="228"/>
      <c r="W1152" s="228"/>
      <c r="X1152" s="228"/>
      <c r="Y1152" s="228"/>
      <c r="Z1152" s="228"/>
      <c r="AA1152" s="228"/>
      <c r="AB1152" s="228"/>
      <c r="AC1152" s="228"/>
      <c r="AD1152" s="228"/>
      <c r="AE1152" s="228"/>
      <c r="AF1152" s="228"/>
      <c r="AG1152" s="228"/>
      <c r="AH1152" s="228"/>
      <c r="AI1152" s="228"/>
      <c r="AJ1152" s="329"/>
      <c r="AK1152" s="332"/>
      <c r="AL1152" s="332"/>
      <c r="AM1152" s="332"/>
      <c r="AN1152" s="332"/>
      <c r="AO1152" s="332"/>
      <c r="AP1152" s="332"/>
      <c r="AQ1152" s="332"/>
      <c r="AR1152" s="332"/>
      <c r="AS1152" s="332"/>
      <c r="AT1152" s="332"/>
      <c r="AU1152" s="332"/>
      <c r="AV1152" s="332"/>
      <c r="AW1152" s="332"/>
      <c r="AX1152" s="243"/>
      <c r="AY1152" s="1055">
        <f t="shared" si="1904"/>
        <v>0</v>
      </c>
      <c r="AZ1152" s="1059"/>
    </row>
    <row r="1153" spans="1:52" ht="15.75" hidden="1" outlineLevel="1">
      <c r="A1153" s="402"/>
      <c r="B1153" s="383" t="s">
        <v>343</v>
      </c>
      <c r="C1153" s="228"/>
      <c r="D1153" s="228"/>
      <c r="E1153" s="228"/>
      <c r="F1153" s="228"/>
      <c r="G1153" s="228"/>
      <c r="H1153" s="228"/>
      <c r="I1153" s="228"/>
      <c r="J1153" s="228"/>
      <c r="K1153" s="228"/>
      <c r="L1153" s="228"/>
      <c r="M1153" s="228"/>
      <c r="N1153" s="228"/>
      <c r="O1153" s="228"/>
      <c r="P1153" s="228"/>
      <c r="Q1153" s="228"/>
      <c r="R1153" s="228"/>
      <c r="S1153" s="228"/>
      <c r="T1153" s="228"/>
      <c r="U1153" s="228"/>
      <c r="V1153" s="228"/>
      <c r="W1153" s="228"/>
      <c r="X1153" s="228"/>
      <c r="Y1153" s="228"/>
      <c r="Z1153" s="228"/>
      <c r="AA1153" s="228"/>
      <c r="AB1153" s="228"/>
      <c r="AC1153" s="228"/>
      <c r="AD1153" s="228"/>
      <c r="AE1153" s="228"/>
      <c r="AF1153" s="228"/>
      <c r="AG1153" s="228"/>
      <c r="AH1153" s="228"/>
      <c r="AI1153" s="228"/>
      <c r="AJ1153" s="329"/>
      <c r="AK1153" s="332"/>
      <c r="AL1153" s="332"/>
      <c r="AM1153" s="332"/>
      <c r="AN1153" s="332"/>
      <c r="AO1153" s="332"/>
      <c r="AP1153" s="332"/>
      <c r="AQ1153" s="332"/>
      <c r="AR1153" s="332"/>
      <c r="AS1153" s="332"/>
      <c r="AT1153" s="332"/>
      <c r="AU1153" s="332"/>
      <c r="AV1153" s="332"/>
      <c r="AW1153" s="332"/>
      <c r="AX1153" s="243"/>
      <c r="AY1153" s="1055">
        <f t="shared" si="1904"/>
        <v>0</v>
      </c>
      <c r="AZ1153" s="1059"/>
    </row>
    <row r="1154" spans="1:52" ht="15" hidden="1" customHeight="1" outlineLevel="1">
      <c r="A1154" s="402">
        <v>21</v>
      </c>
      <c r="B1154" s="335" t="s">
        <v>344</v>
      </c>
      <c r="C1154" s="228" t="s">
        <v>313</v>
      </c>
      <c r="D1154" s="232"/>
      <c r="E1154" s="232"/>
      <c r="F1154" s="232"/>
      <c r="G1154" s="232"/>
      <c r="H1154" s="232"/>
      <c r="I1154" s="232"/>
      <c r="J1154" s="232"/>
      <c r="K1154" s="232"/>
      <c r="L1154" s="232"/>
      <c r="M1154" s="232"/>
      <c r="N1154" s="232"/>
      <c r="O1154" s="232"/>
      <c r="P1154" s="232"/>
      <c r="Q1154" s="232"/>
      <c r="R1154" s="564"/>
      <c r="S1154" s="564"/>
      <c r="T1154" s="564"/>
      <c r="U1154" s="228"/>
      <c r="V1154" s="232"/>
      <c r="W1154" s="232"/>
      <c r="X1154" s="232"/>
      <c r="Y1154" s="232"/>
      <c r="Z1154" s="232"/>
      <c r="AA1154" s="232"/>
      <c r="AB1154" s="232"/>
      <c r="AC1154" s="232"/>
      <c r="AD1154" s="232"/>
      <c r="AE1154" s="232"/>
      <c r="AF1154" s="232"/>
      <c r="AG1154" s="232"/>
      <c r="AH1154" s="232"/>
      <c r="AI1154" s="232"/>
      <c r="AJ1154" s="317"/>
      <c r="AK1154" s="317"/>
      <c r="AL1154" s="317"/>
      <c r="AM1154" s="317"/>
      <c r="AN1154" s="317"/>
      <c r="AO1154" s="317"/>
      <c r="AP1154" s="317"/>
      <c r="AQ1154" s="317"/>
      <c r="AR1154" s="317"/>
      <c r="AS1154" s="317"/>
      <c r="AT1154" s="317"/>
      <c r="AU1154" s="317"/>
      <c r="AV1154" s="317"/>
      <c r="AW1154" s="317"/>
      <c r="AX1154" s="233">
        <f>SUM(AJ1154:AW1154)</f>
        <v>0</v>
      </c>
      <c r="AY1154" s="1055">
        <f t="shared" si="1904"/>
        <v>0</v>
      </c>
      <c r="AZ1154" s="1059"/>
    </row>
    <row r="1155" spans="1:52" ht="15" hidden="1" customHeight="1" outlineLevel="1">
      <c r="A1155" s="402"/>
      <c r="B1155" s="231" t="s">
        <v>543</v>
      </c>
      <c r="C1155" s="228" t="s">
        <v>315</v>
      </c>
      <c r="D1155" s="232"/>
      <c r="E1155" s="232"/>
      <c r="F1155" s="232"/>
      <c r="G1155" s="232"/>
      <c r="H1155" s="232"/>
      <c r="I1155" s="232"/>
      <c r="J1155" s="232"/>
      <c r="K1155" s="232"/>
      <c r="L1155" s="232"/>
      <c r="M1155" s="232"/>
      <c r="N1155" s="232"/>
      <c r="O1155" s="232"/>
      <c r="P1155" s="232"/>
      <c r="Q1155" s="232"/>
      <c r="R1155" s="564"/>
      <c r="S1155" s="564"/>
      <c r="T1155" s="564"/>
      <c r="U1155" s="228"/>
      <c r="V1155" s="232"/>
      <c r="W1155" s="232"/>
      <c r="X1155" s="232"/>
      <c r="Y1155" s="232"/>
      <c r="Z1155" s="232"/>
      <c r="AA1155" s="232"/>
      <c r="AB1155" s="232"/>
      <c r="AC1155" s="232"/>
      <c r="AD1155" s="232"/>
      <c r="AE1155" s="232"/>
      <c r="AF1155" s="232"/>
      <c r="AG1155" s="232"/>
      <c r="AH1155" s="232"/>
      <c r="AI1155" s="232"/>
      <c r="AJ1155" s="318">
        <f>AJ1154</f>
        <v>0</v>
      </c>
      <c r="AK1155" s="318">
        <f t="shared" ref="AK1155:AW1155" si="2024">AK1154</f>
        <v>0</v>
      </c>
      <c r="AL1155" s="318">
        <f t="shared" si="2024"/>
        <v>0</v>
      </c>
      <c r="AM1155" s="318">
        <f t="shared" si="2024"/>
        <v>0</v>
      </c>
      <c r="AN1155" s="318">
        <f t="shared" si="2024"/>
        <v>0</v>
      </c>
      <c r="AO1155" s="318">
        <f t="shared" si="2024"/>
        <v>0</v>
      </c>
      <c r="AP1155" s="318">
        <f t="shared" si="2024"/>
        <v>0</v>
      </c>
      <c r="AQ1155" s="318">
        <f t="shared" si="2024"/>
        <v>0</v>
      </c>
      <c r="AR1155" s="318">
        <f t="shared" si="2024"/>
        <v>0</v>
      </c>
      <c r="AS1155" s="318">
        <f t="shared" si="2024"/>
        <v>0</v>
      </c>
      <c r="AT1155" s="318">
        <f t="shared" si="2024"/>
        <v>0</v>
      </c>
      <c r="AU1155" s="318">
        <f t="shared" si="2024"/>
        <v>0</v>
      </c>
      <c r="AV1155" s="318">
        <f t="shared" si="2024"/>
        <v>0</v>
      </c>
      <c r="AW1155" s="318">
        <f t="shared" si="2024"/>
        <v>0</v>
      </c>
      <c r="AX1155" s="243"/>
      <c r="AY1155" s="1055">
        <f t="shared" si="1904"/>
        <v>0</v>
      </c>
      <c r="AZ1155" s="1059"/>
    </row>
    <row r="1156" spans="1:52" ht="15" hidden="1" customHeight="1" outlineLevel="1">
      <c r="A1156" s="402"/>
      <c r="B1156" s="231"/>
      <c r="C1156" s="228"/>
      <c r="D1156" s="228"/>
      <c r="E1156" s="228"/>
      <c r="F1156" s="228"/>
      <c r="G1156" s="228"/>
      <c r="H1156" s="228"/>
      <c r="I1156" s="228"/>
      <c r="J1156" s="228"/>
      <c r="K1156" s="228"/>
      <c r="L1156" s="228"/>
      <c r="M1156" s="228"/>
      <c r="N1156" s="228"/>
      <c r="O1156" s="228"/>
      <c r="P1156" s="228"/>
      <c r="Q1156" s="228"/>
      <c r="R1156" s="228"/>
      <c r="S1156" s="228"/>
      <c r="T1156" s="228"/>
      <c r="U1156" s="228"/>
      <c r="V1156" s="228"/>
      <c r="W1156" s="228"/>
      <c r="X1156" s="228"/>
      <c r="Y1156" s="228"/>
      <c r="Z1156" s="228"/>
      <c r="AA1156" s="228"/>
      <c r="AB1156" s="228"/>
      <c r="AC1156" s="228"/>
      <c r="AD1156" s="228"/>
      <c r="AE1156" s="228"/>
      <c r="AF1156" s="228"/>
      <c r="AG1156" s="228"/>
      <c r="AH1156" s="228"/>
      <c r="AI1156" s="228"/>
      <c r="AJ1156" s="329"/>
      <c r="AK1156" s="332"/>
      <c r="AL1156" s="332"/>
      <c r="AM1156" s="332"/>
      <c r="AN1156" s="332"/>
      <c r="AO1156" s="332"/>
      <c r="AP1156" s="332"/>
      <c r="AQ1156" s="332"/>
      <c r="AR1156" s="332"/>
      <c r="AS1156" s="332"/>
      <c r="AT1156" s="332"/>
      <c r="AU1156" s="332"/>
      <c r="AV1156" s="332"/>
      <c r="AW1156" s="332"/>
      <c r="AX1156" s="243"/>
      <c r="AY1156" s="1055">
        <f t="shared" si="1904"/>
        <v>0</v>
      </c>
      <c r="AZ1156" s="1059"/>
    </row>
    <row r="1157" spans="1:52" ht="15" hidden="1" customHeight="1" outlineLevel="1">
      <c r="A1157" s="402">
        <v>22</v>
      </c>
      <c r="B1157" s="335" t="s">
        <v>345</v>
      </c>
      <c r="C1157" s="228" t="s">
        <v>313</v>
      </c>
      <c r="D1157" s="232"/>
      <c r="E1157" s="232"/>
      <c r="F1157" s="232"/>
      <c r="G1157" s="232"/>
      <c r="H1157" s="232"/>
      <c r="I1157" s="232"/>
      <c r="J1157" s="232"/>
      <c r="K1157" s="232"/>
      <c r="L1157" s="232"/>
      <c r="M1157" s="232"/>
      <c r="N1157" s="232"/>
      <c r="O1157" s="232"/>
      <c r="P1157" s="232"/>
      <c r="Q1157" s="232"/>
      <c r="R1157" s="564"/>
      <c r="S1157" s="564"/>
      <c r="T1157" s="564"/>
      <c r="U1157" s="228"/>
      <c r="V1157" s="232"/>
      <c r="W1157" s="232"/>
      <c r="X1157" s="232"/>
      <c r="Y1157" s="232"/>
      <c r="Z1157" s="232"/>
      <c r="AA1157" s="232"/>
      <c r="AB1157" s="232"/>
      <c r="AC1157" s="232"/>
      <c r="AD1157" s="232"/>
      <c r="AE1157" s="232"/>
      <c r="AF1157" s="232"/>
      <c r="AG1157" s="232"/>
      <c r="AH1157" s="232"/>
      <c r="AI1157" s="232"/>
      <c r="AJ1157" s="317"/>
      <c r="AK1157" s="317"/>
      <c r="AL1157" s="317"/>
      <c r="AM1157" s="317"/>
      <c r="AN1157" s="317"/>
      <c r="AO1157" s="317"/>
      <c r="AP1157" s="317"/>
      <c r="AQ1157" s="317"/>
      <c r="AR1157" s="317"/>
      <c r="AS1157" s="317"/>
      <c r="AT1157" s="317"/>
      <c r="AU1157" s="317"/>
      <c r="AV1157" s="317"/>
      <c r="AW1157" s="317"/>
      <c r="AX1157" s="233">
        <f>SUM(AJ1157:AW1157)</f>
        <v>0</v>
      </c>
      <c r="AY1157" s="1055">
        <f t="shared" si="1904"/>
        <v>0</v>
      </c>
      <c r="AZ1157" s="1059"/>
    </row>
    <row r="1158" spans="1:52" ht="15" hidden="1" customHeight="1" outlineLevel="1">
      <c r="A1158" s="402"/>
      <c r="B1158" s="231" t="s">
        <v>543</v>
      </c>
      <c r="C1158" s="228" t="s">
        <v>315</v>
      </c>
      <c r="D1158" s="232"/>
      <c r="E1158" s="232"/>
      <c r="F1158" s="232"/>
      <c r="G1158" s="232"/>
      <c r="H1158" s="232"/>
      <c r="I1158" s="232"/>
      <c r="J1158" s="232"/>
      <c r="K1158" s="232"/>
      <c r="L1158" s="232"/>
      <c r="M1158" s="232"/>
      <c r="N1158" s="232"/>
      <c r="O1158" s="232"/>
      <c r="P1158" s="232"/>
      <c r="Q1158" s="232"/>
      <c r="R1158" s="564"/>
      <c r="S1158" s="564"/>
      <c r="T1158" s="564"/>
      <c r="U1158" s="228"/>
      <c r="V1158" s="232"/>
      <c r="W1158" s="232"/>
      <c r="X1158" s="232"/>
      <c r="Y1158" s="232"/>
      <c r="Z1158" s="232"/>
      <c r="AA1158" s="232"/>
      <c r="AB1158" s="232"/>
      <c r="AC1158" s="232"/>
      <c r="AD1158" s="232"/>
      <c r="AE1158" s="232"/>
      <c r="AF1158" s="232"/>
      <c r="AG1158" s="232"/>
      <c r="AH1158" s="232"/>
      <c r="AI1158" s="232"/>
      <c r="AJ1158" s="318">
        <f>AJ1157</f>
        <v>0</v>
      </c>
      <c r="AK1158" s="318">
        <f t="shared" ref="AK1158:AW1158" si="2025">AK1157</f>
        <v>0</v>
      </c>
      <c r="AL1158" s="318">
        <f t="shared" si="2025"/>
        <v>0</v>
      </c>
      <c r="AM1158" s="318">
        <f t="shared" si="2025"/>
        <v>0</v>
      </c>
      <c r="AN1158" s="318">
        <f t="shared" si="2025"/>
        <v>0</v>
      </c>
      <c r="AO1158" s="318">
        <f t="shared" si="2025"/>
        <v>0</v>
      </c>
      <c r="AP1158" s="318">
        <f t="shared" si="2025"/>
        <v>0</v>
      </c>
      <c r="AQ1158" s="318">
        <f t="shared" si="2025"/>
        <v>0</v>
      </c>
      <c r="AR1158" s="318">
        <f t="shared" si="2025"/>
        <v>0</v>
      </c>
      <c r="AS1158" s="318">
        <f t="shared" si="2025"/>
        <v>0</v>
      </c>
      <c r="AT1158" s="318">
        <f t="shared" si="2025"/>
        <v>0</v>
      </c>
      <c r="AU1158" s="318">
        <f t="shared" si="2025"/>
        <v>0</v>
      </c>
      <c r="AV1158" s="318">
        <f t="shared" si="2025"/>
        <v>0</v>
      </c>
      <c r="AW1158" s="318">
        <f t="shared" si="2025"/>
        <v>0</v>
      </c>
      <c r="AX1158" s="243"/>
      <c r="AY1158" s="1055">
        <f t="shared" si="1904"/>
        <v>0</v>
      </c>
      <c r="AZ1158" s="1059"/>
    </row>
    <row r="1159" spans="1:52" ht="15" hidden="1" customHeight="1" outlineLevel="1">
      <c r="A1159" s="402"/>
      <c r="B1159" s="231"/>
      <c r="C1159" s="228"/>
      <c r="D1159" s="228"/>
      <c r="E1159" s="228"/>
      <c r="F1159" s="228"/>
      <c r="G1159" s="228"/>
      <c r="H1159" s="228"/>
      <c r="I1159" s="228"/>
      <c r="J1159" s="228"/>
      <c r="K1159" s="228"/>
      <c r="L1159" s="228"/>
      <c r="M1159" s="228"/>
      <c r="N1159" s="228"/>
      <c r="O1159" s="228"/>
      <c r="P1159" s="228"/>
      <c r="Q1159" s="228"/>
      <c r="R1159" s="228"/>
      <c r="S1159" s="228"/>
      <c r="T1159" s="228"/>
      <c r="U1159" s="228"/>
      <c r="V1159" s="228"/>
      <c r="W1159" s="228"/>
      <c r="X1159" s="228"/>
      <c r="Y1159" s="228"/>
      <c r="Z1159" s="228"/>
      <c r="AA1159" s="228"/>
      <c r="AB1159" s="228"/>
      <c r="AC1159" s="228"/>
      <c r="AD1159" s="228"/>
      <c r="AE1159" s="228"/>
      <c r="AF1159" s="228"/>
      <c r="AG1159" s="228"/>
      <c r="AH1159" s="228"/>
      <c r="AI1159" s="228"/>
      <c r="AJ1159" s="329"/>
      <c r="AK1159" s="332"/>
      <c r="AL1159" s="332"/>
      <c r="AM1159" s="332"/>
      <c r="AN1159" s="332"/>
      <c r="AO1159" s="332"/>
      <c r="AP1159" s="332"/>
      <c r="AQ1159" s="332"/>
      <c r="AR1159" s="332"/>
      <c r="AS1159" s="332"/>
      <c r="AT1159" s="332"/>
      <c r="AU1159" s="332"/>
      <c r="AV1159" s="332"/>
      <c r="AW1159" s="332"/>
      <c r="AX1159" s="243"/>
      <c r="AY1159" s="1055">
        <f t="shared" si="1904"/>
        <v>0</v>
      </c>
      <c r="AZ1159" s="1059"/>
    </row>
    <row r="1160" spans="1:52" ht="15" hidden="1" customHeight="1" outlineLevel="1">
      <c r="A1160" s="402">
        <v>23</v>
      </c>
      <c r="B1160" s="335" t="s">
        <v>346</v>
      </c>
      <c r="C1160" s="228" t="s">
        <v>313</v>
      </c>
      <c r="D1160" s="232"/>
      <c r="E1160" s="232"/>
      <c r="F1160" s="232"/>
      <c r="G1160" s="232"/>
      <c r="H1160" s="232"/>
      <c r="I1160" s="232"/>
      <c r="J1160" s="232"/>
      <c r="K1160" s="232"/>
      <c r="L1160" s="232"/>
      <c r="M1160" s="232"/>
      <c r="N1160" s="232"/>
      <c r="O1160" s="232"/>
      <c r="P1160" s="232"/>
      <c r="Q1160" s="232"/>
      <c r="R1160" s="564"/>
      <c r="S1160" s="564"/>
      <c r="T1160" s="564"/>
      <c r="U1160" s="228"/>
      <c r="V1160" s="232"/>
      <c r="W1160" s="232"/>
      <c r="X1160" s="232"/>
      <c r="Y1160" s="232"/>
      <c r="Z1160" s="232"/>
      <c r="AA1160" s="232"/>
      <c r="AB1160" s="232"/>
      <c r="AC1160" s="232"/>
      <c r="AD1160" s="232"/>
      <c r="AE1160" s="232"/>
      <c r="AF1160" s="232"/>
      <c r="AG1160" s="232"/>
      <c r="AH1160" s="232"/>
      <c r="AI1160" s="232"/>
      <c r="AJ1160" s="317"/>
      <c r="AK1160" s="317"/>
      <c r="AL1160" s="317"/>
      <c r="AM1160" s="317"/>
      <c r="AN1160" s="317"/>
      <c r="AO1160" s="317"/>
      <c r="AP1160" s="317"/>
      <c r="AQ1160" s="317"/>
      <c r="AR1160" s="317"/>
      <c r="AS1160" s="317"/>
      <c r="AT1160" s="317"/>
      <c r="AU1160" s="317"/>
      <c r="AV1160" s="317"/>
      <c r="AW1160" s="317"/>
      <c r="AX1160" s="233">
        <f>SUM(AJ1160:AW1160)</f>
        <v>0</v>
      </c>
      <c r="AY1160" s="1055">
        <f t="shared" si="1904"/>
        <v>0</v>
      </c>
      <c r="AZ1160" s="1059"/>
    </row>
    <row r="1161" spans="1:52" ht="15" hidden="1" customHeight="1" outlineLevel="1">
      <c r="A1161" s="402"/>
      <c r="B1161" s="231" t="s">
        <v>543</v>
      </c>
      <c r="C1161" s="228" t="s">
        <v>315</v>
      </c>
      <c r="D1161" s="232"/>
      <c r="E1161" s="232"/>
      <c r="F1161" s="232"/>
      <c r="G1161" s="232"/>
      <c r="H1161" s="232"/>
      <c r="I1161" s="232"/>
      <c r="J1161" s="232"/>
      <c r="K1161" s="232"/>
      <c r="L1161" s="232"/>
      <c r="M1161" s="232"/>
      <c r="N1161" s="232"/>
      <c r="O1161" s="232"/>
      <c r="P1161" s="232"/>
      <c r="Q1161" s="232"/>
      <c r="R1161" s="564"/>
      <c r="S1161" s="564"/>
      <c r="T1161" s="564"/>
      <c r="U1161" s="228"/>
      <c r="V1161" s="232"/>
      <c r="W1161" s="232"/>
      <c r="X1161" s="232"/>
      <c r="Y1161" s="232"/>
      <c r="Z1161" s="232"/>
      <c r="AA1161" s="232"/>
      <c r="AB1161" s="232"/>
      <c r="AC1161" s="232"/>
      <c r="AD1161" s="232"/>
      <c r="AE1161" s="232"/>
      <c r="AF1161" s="232"/>
      <c r="AG1161" s="232"/>
      <c r="AH1161" s="232"/>
      <c r="AI1161" s="232"/>
      <c r="AJ1161" s="318">
        <f>AJ1160</f>
        <v>0</v>
      </c>
      <c r="AK1161" s="318">
        <f t="shared" ref="AK1161:AW1161" si="2026">AK1160</f>
        <v>0</v>
      </c>
      <c r="AL1161" s="318">
        <f t="shared" si="2026"/>
        <v>0</v>
      </c>
      <c r="AM1161" s="318">
        <f t="shared" si="2026"/>
        <v>0</v>
      </c>
      <c r="AN1161" s="318">
        <f t="shared" si="2026"/>
        <v>0</v>
      </c>
      <c r="AO1161" s="318">
        <f t="shared" si="2026"/>
        <v>0</v>
      </c>
      <c r="AP1161" s="318">
        <f t="shared" si="2026"/>
        <v>0</v>
      </c>
      <c r="AQ1161" s="318">
        <f t="shared" si="2026"/>
        <v>0</v>
      </c>
      <c r="AR1161" s="318">
        <f t="shared" si="2026"/>
        <v>0</v>
      </c>
      <c r="AS1161" s="318">
        <f t="shared" si="2026"/>
        <v>0</v>
      </c>
      <c r="AT1161" s="318">
        <f t="shared" si="2026"/>
        <v>0</v>
      </c>
      <c r="AU1161" s="318">
        <f t="shared" si="2026"/>
        <v>0</v>
      </c>
      <c r="AV1161" s="318">
        <f t="shared" si="2026"/>
        <v>0</v>
      </c>
      <c r="AW1161" s="318">
        <f t="shared" si="2026"/>
        <v>0</v>
      </c>
      <c r="AX1161" s="243"/>
      <c r="AY1161" s="1055">
        <f t="shared" si="1904"/>
        <v>0</v>
      </c>
      <c r="AZ1161" s="1059"/>
    </row>
    <row r="1162" spans="1:52" ht="15" hidden="1" customHeight="1" outlineLevel="1">
      <c r="A1162" s="402"/>
      <c r="B1162" s="337"/>
      <c r="C1162" s="228"/>
      <c r="D1162" s="228"/>
      <c r="E1162" s="228"/>
      <c r="F1162" s="228"/>
      <c r="G1162" s="228"/>
      <c r="H1162" s="228"/>
      <c r="I1162" s="228"/>
      <c r="J1162" s="228"/>
      <c r="K1162" s="228"/>
      <c r="L1162" s="228"/>
      <c r="M1162" s="228"/>
      <c r="N1162" s="228"/>
      <c r="O1162" s="228"/>
      <c r="P1162" s="228"/>
      <c r="Q1162" s="228"/>
      <c r="R1162" s="228"/>
      <c r="S1162" s="228"/>
      <c r="T1162" s="228"/>
      <c r="U1162" s="228"/>
      <c r="V1162" s="228"/>
      <c r="W1162" s="228"/>
      <c r="X1162" s="228"/>
      <c r="Y1162" s="228"/>
      <c r="Z1162" s="228"/>
      <c r="AA1162" s="228"/>
      <c r="AB1162" s="228"/>
      <c r="AC1162" s="228"/>
      <c r="AD1162" s="228"/>
      <c r="AE1162" s="228"/>
      <c r="AF1162" s="228"/>
      <c r="AG1162" s="228"/>
      <c r="AH1162" s="228"/>
      <c r="AI1162" s="228"/>
      <c r="AJ1162" s="329"/>
      <c r="AK1162" s="332"/>
      <c r="AL1162" s="332"/>
      <c r="AM1162" s="332"/>
      <c r="AN1162" s="332"/>
      <c r="AO1162" s="332"/>
      <c r="AP1162" s="332"/>
      <c r="AQ1162" s="332"/>
      <c r="AR1162" s="332"/>
      <c r="AS1162" s="332"/>
      <c r="AT1162" s="332"/>
      <c r="AU1162" s="332"/>
      <c r="AV1162" s="332"/>
      <c r="AW1162" s="332"/>
      <c r="AX1162" s="243"/>
      <c r="AY1162" s="1055">
        <f t="shared" si="1904"/>
        <v>0</v>
      </c>
      <c r="AZ1162" s="1059"/>
    </row>
    <row r="1163" spans="1:52" ht="15" hidden="1" customHeight="1" outlineLevel="1">
      <c r="A1163" s="402">
        <v>24</v>
      </c>
      <c r="B1163" s="335" t="s">
        <v>347</v>
      </c>
      <c r="C1163" s="228" t="s">
        <v>313</v>
      </c>
      <c r="D1163" s="232"/>
      <c r="E1163" s="232"/>
      <c r="F1163" s="232"/>
      <c r="G1163" s="232"/>
      <c r="H1163" s="232"/>
      <c r="I1163" s="232"/>
      <c r="J1163" s="232"/>
      <c r="K1163" s="232"/>
      <c r="L1163" s="232"/>
      <c r="M1163" s="232"/>
      <c r="N1163" s="232"/>
      <c r="O1163" s="232"/>
      <c r="P1163" s="232"/>
      <c r="Q1163" s="232"/>
      <c r="R1163" s="564"/>
      <c r="S1163" s="564"/>
      <c r="T1163" s="564"/>
      <c r="U1163" s="228"/>
      <c r="V1163" s="232"/>
      <c r="W1163" s="232"/>
      <c r="X1163" s="232"/>
      <c r="Y1163" s="232"/>
      <c r="Z1163" s="232"/>
      <c r="AA1163" s="232"/>
      <c r="AB1163" s="232"/>
      <c r="AC1163" s="232"/>
      <c r="AD1163" s="232"/>
      <c r="AE1163" s="232"/>
      <c r="AF1163" s="232"/>
      <c r="AG1163" s="232"/>
      <c r="AH1163" s="232"/>
      <c r="AI1163" s="232"/>
      <c r="AJ1163" s="317"/>
      <c r="AK1163" s="317"/>
      <c r="AL1163" s="317"/>
      <c r="AM1163" s="317"/>
      <c r="AN1163" s="317"/>
      <c r="AO1163" s="317"/>
      <c r="AP1163" s="317"/>
      <c r="AQ1163" s="317"/>
      <c r="AR1163" s="317"/>
      <c r="AS1163" s="317"/>
      <c r="AT1163" s="317"/>
      <c r="AU1163" s="317"/>
      <c r="AV1163" s="317"/>
      <c r="AW1163" s="317"/>
      <c r="AX1163" s="233">
        <f>SUM(AJ1163:AW1163)</f>
        <v>0</v>
      </c>
      <c r="AY1163" s="1055">
        <f t="shared" si="1904"/>
        <v>0</v>
      </c>
      <c r="AZ1163" s="1059"/>
    </row>
    <row r="1164" spans="1:52" ht="15" hidden="1" customHeight="1" outlineLevel="1">
      <c r="A1164" s="402"/>
      <c r="B1164" s="231" t="s">
        <v>543</v>
      </c>
      <c r="C1164" s="228" t="s">
        <v>315</v>
      </c>
      <c r="D1164" s="232"/>
      <c r="E1164" s="232"/>
      <c r="F1164" s="232"/>
      <c r="G1164" s="232"/>
      <c r="H1164" s="232"/>
      <c r="I1164" s="232"/>
      <c r="J1164" s="232"/>
      <c r="K1164" s="232"/>
      <c r="L1164" s="232"/>
      <c r="M1164" s="232"/>
      <c r="N1164" s="232"/>
      <c r="O1164" s="232"/>
      <c r="P1164" s="232"/>
      <c r="Q1164" s="232"/>
      <c r="R1164" s="564"/>
      <c r="S1164" s="564"/>
      <c r="T1164" s="564"/>
      <c r="U1164" s="228"/>
      <c r="V1164" s="232"/>
      <c r="W1164" s="232"/>
      <c r="X1164" s="232"/>
      <c r="Y1164" s="232"/>
      <c r="Z1164" s="232"/>
      <c r="AA1164" s="232"/>
      <c r="AB1164" s="232"/>
      <c r="AC1164" s="232"/>
      <c r="AD1164" s="232"/>
      <c r="AE1164" s="232"/>
      <c r="AF1164" s="232"/>
      <c r="AG1164" s="232"/>
      <c r="AH1164" s="232"/>
      <c r="AI1164" s="232"/>
      <c r="AJ1164" s="318">
        <f>AJ1163</f>
        <v>0</v>
      </c>
      <c r="AK1164" s="318">
        <f t="shared" ref="AK1164:AW1164" si="2027">AK1163</f>
        <v>0</v>
      </c>
      <c r="AL1164" s="318">
        <f t="shared" si="2027"/>
        <v>0</v>
      </c>
      <c r="AM1164" s="318">
        <f t="shared" si="2027"/>
        <v>0</v>
      </c>
      <c r="AN1164" s="318">
        <f t="shared" si="2027"/>
        <v>0</v>
      </c>
      <c r="AO1164" s="318">
        <f t="shared" si="2027"/>
        <v>0</v>
      </c>
      <c r="AP1164" s="318">
        <f t="shared" si="2027"/>
        <v>0</v>
      </c>
      <c r="AQ1164" s="318">
        <f t="shared" si="2027"/>
        <v>0</v>
      </c>
      <c r="AR1164" s="318">
        <f t="shared" si="2027"/>
        <v>0</v>
      </c>
      <c r="AS1164" s="318">
        <f t="shared" si="2027"/>
        <v>0</v>
      </c>
      <c r="AT1164" s="318">
        <f t="shared" si="2027"/>
        <v>0</v>
      </c>
      <c r="AU1164" s="318">
        <f t="shared" si="2027"/>
        <v>0</v>
      </c>
      <c r="AV1164" s="318">
        <f t="shared" si="2027"/>
        <v>0</v>
      </c>
      <c r="AW1164" s="318">
        <f t="shared" si="2027"/>
        <v>0</v>
      </c>
      <c r="AX1164" s="243"/>
      <c r="AY1164" s="1055">
        <f t="shared" si="1904"/>
        <v>0</v>
      </c>
      <c r="AZ1164" s="1059"/>
    </row>
    <row r="1165" spans="1:52" ht="15" hidden="1" customHeight="1" outlineLevel="1">
      <c r="A1165" s="402"/>
      <c r="B1165" s="231"/>
      <c r="C1165" s="228"/>
      <c r="D1165" s="228"/>
      <c r="E1165" s="228"/>
      <c r="F1165" s="228"/>
      <c r="G1165" s="228"/>
      <c r="H1165" s="228"/>
      <c r="I1165" s="228"/>
      <c r="J1165" s="228"/>
      <c r="K1165" s="228"/>
      <c r="L1165" s="228"/>
      <c r="M1165" s="228"/>
      <c r="N1165" s="228"/>
      <c r="O1165" s="228"/>
      <c r="P1165" s="228"/>
      <c r="Q1165" s="228"/>
      <c r="R1165" s="228"/>
      <c r="S1165" s="228"/>
      <c r="T1165" s="228"/>
      <c r="U1165" s="228"/>
      <c r="V1165" s="228"/>
      <c r="W1165" s="228"/>
      <c r="X1165" s="228"/>
      <c r="Y1165" s="228"/>
      <c r="Z1165" s="228"/>
      <c r="AA1165" s="228"/>
      <c r="AB1165" s="228"/>
      <c r="AC1165" s="228"/>
      <c r="AD1165" s="228"/>
      <c r="AE1165" s="228"/>
      <c r="AF1165" s="228"/>
      <c r="AG1165" s="228"/>
      <c r="AH1165" s="228"/>
      <c r="AI1165" s="228"/>
      <c r="AJ1165" s="319"/>
      <c r="AK1165" s="332"/>
      <c r="AL1165" s="332"/>
      <c r="AM1165" s="332"/>
      <c r="AN1165" s="332"/>
      <c r="AO1165" s="332"/>
      <c r="AP1165" s="332"/>
      <c r="AQ1165" s="332"/>
      <c r="AR1165" s="332"/>
      <c r="AS1165" s="332"/>
      <c r="AT1165" s="332"/>
      <c r="AU1165" s="332"/>
      <c r="AV1165" s="332"/>
      <c r="AW1165" s="332"/>
      <c r="AX1165" s="243"/>
      <c r="AY1165" s="1055">
        <f t="shared" si="1904"/>
        <v>0</v>
      </c>
      <c r="AZ1165" s="1059"/>
    </row>
    <row r="1166" spans="1:52" ht="15" customHeight="1" outlineLevel="1">
      <c r="A1166" s="402"/>
      <c r="B1166" s="225" t="s">
        <v>348</v>
      </c>
      <c r="C1166" s="228"/>
      <c r="D1166" s="228"/>
      <c r="E1166" s="228"/>
      <c r="F1166" s="228"/>
      <c r="G1166" s="228"/>
      <c r="H1166" s="228"/>
      <c r="I1166" s="228"/>
      <c r="J1166" s="228"/>
      <c r="K1166" s="228"/>
      <c r="L1166" s="228"/>
      <c r="M1166" s="228"/>
      <c r="N1166" s="228"/>
      <c r="O1166" s="228"/>
      <c r="P1166" s="228"/>
      <c r="Q1166" s="228"/>
      <c r="R1166" s="228"/>
      <c r="S1166" s="228"/>
      <c r="T1166" s="228"/>
      <c r="U1166" s="228"/>
      <c r="V1166" s="228"/>
      <c r="W1166" s="228"/>
      <c r="X1166" s="228"/>
      <c r="Y1166" s="228"/>
      <c r="Z1166" s="228"/>
      <c r="AA1166" s="228"/>
      <c r="AB1166" s="228"/>
      <c r="AC1166" s="228"/>
      <c r="AD1166" s="228"/>
      <c r="AE1166" s="228"/>
      <c r="AF1166" s="228"/>
      <c r="AG1166" s="228"/>
      <c r="AH1166" s="228"/>
      <c r="AI1166" s="228"/>
      <c r="AJ1166" s="319"/>
      <c r="AK1166" s="332"/>
      <c r="AL1166" s="332"/>
      <c r="AM1166" s="332"/>
      <c r="AN1166" s="332"/>
      <c r="AO1166" s="332"/>
      <c r="AP1166" s="332"/>
      <c r="AQ1166" s="332"/>
      <c r="AR1166" s="332"/>
      <c r="AS1166" s="332"/>
      <c r="AT1166" s="332"/>
      <c r="AU1166" s="332"/>
      <c r="AV1166" s="332"/>
      <c r="AW1166" s="332"/>
      <c r="AX1166" s="243"/>
      <c r="AY1166" s="1055">
        <f t="shared" si="1904"/>
        <v>0</v>
      </c>
      <c r="AZ1166" s="1059"/>
    </row>
    <row r="1167" spans="1:52" ht="15" hidden="1" customHeight="1" outlineLevel="1">
      <c r="A1167" s="402">
        <v>25</v>
      </c>
      <c r="B1167" s="335" t="s">
        <v>349</v>
      </c>
      <c r="C1167" s="228" t="s">
        <v>313</v>
      </c>
      <c r="D1167" s="232"/>
      <c r="E1167" s="232"/>
      <c r="F1167" s="232"/>
      <c r="G1167" s="232"/>
      <c r="H1167" s="232"/>
      <c r="I1167" s="232"/>
      <c r="J1167" s="232"/>
      <c r="K1167" s="232"/>
      <c r="L1167" s="232"/>
      <c r="M1167" s="232"/>
      <c r="N1167" s="232"/>
      <c r="O1167" s="232"/>
      <c r="P1167" s="232"/>
      <c r="Q1167" s="232"/>
      <c r="R1167" s="232"/>
      <c r="S1167" s="232"/>
      <c r="T1167" s="232"/>
      <c r="U1167" s="232">
        <v>12</v>
      </c>
      <c r="V1167" s="232"/>
      <c r="W1167" s="232"/>
      <c r="X1167" s="232"/>
      <c r="Y1167" s="232"/>
      <c r="Z1167" s="232"/>
      <c r="AA1167" s="232"/>
      <c r="AB1167" s="232"/>
      <c r="AC1167" s="232"/>
      <c r="AD1167" s="232"/>
      <c r="AE1167" s="232"/>
      <c r="AF1167" s="564"/>
      <c r="AG1167" s="564"/>
      <c r="AH1167" s="564"/>
      <c r="AI1167" s="564"/>
      <c r="AJ1167" s="333"/>
      <c r="AK1167" s="322"/>
      <c r="AL1167" s="322"/>
      <c r="AM1167" s="322"/>
      <c r="AN1167" s="322"/>
      <c r="AO1167" s="322"/>
      <c r="AP1167" s="322"/>
      <c r="AQ1167" s="322"/>
      <c r="AR1167" s="322"/>
      <c r="AS1167" s="322"/>
      <c r="AT1167" s="322"/>
      <c r="AU1167" s="322"/>
      <c r="AV1167" s="322"/>
      <c r="AW1167" s="322"/>
      <c r="AX1167" s="233">
        <f>SUM(AJ1167:AW1167)</f>
        <v>0</v>
      </c>
      <c r="AY1167" s="1055">
        <f t="shared" si="1904"/>
        <v>0</v>
      </c>
      <c r="AZ1167" s="1059"/>
    </row>
    <row r="1168" spans="1:52" ht="15" hidden="1" customHeight="1" outlineLevel="1">
      <c r="A1168" s="402"/>
      <c r="B1168" s="231" t="s">
        <v>543</v>
      </c>
      <c r="C1168" s="228" t="s">
        <v>315</v>
      </c>
      <c r="D1168" s="232"/>
      <c r="E1168" s="232"/>
      <c r="F1168" s="232"/>
      <c r="G1168" s="232"/>
      <c r="H1168" s="232"/>
      <c r="I1168" s="232"/>
      <c r="J1168" s="232"/>
      <c r="K1168" s="232"/>
      <c r="L1168" s="232"/>
      <c r="M1168" s="232"/>
      <c r="N1168" s="232"/>
      <c r="O1168" s="232"/>
      <c r="P1168" s="232"/>
      <c r="Q1168" s="232"/>
      <c r="R1168" s="232"/>
      <c r="S1168" s="232"/>
      <c r="T1168" s="232"/>
      <c r="U1168" s="232">
        <f>U1167</f>
        <v>12</v>
      </c>
      <c r="V1168" s="232"/>
      <c r="W1168" s="232"/>
      <c r="X1168" s="232"/>
      <c r="Y1168" s="232"/>
      <c r="Z1168" s="232"/>
      <c r="AA1168" s="232"/>
      <c r="AB1168" s="232"/>
      <c r="AC1168" s="232"/>
      <c r="AD1168" s="232"/>
      <c r="AE1168" s="232"/>
      <c r="AF1168" s="564"/>
      <c r="AG1168" s="564"/>
      <c r="AH1168" s="564"/>
      <c r="AI1168" s="564"/>
      <c r="AJ1168" s="318">
        <f>AJ1167</f>
        <v>0</v>
      </c>
      <c r="AK1168" s="318">
        <f t="shared" ref="AK1168:AW1168" si="2028">AK1167</f>
        <v>0</v>
      </c>
      <c r="AL1168" s="318">
        <f t="shared" si="2028"/>
        <v>0</v>
      </c>
      <c r="AM1168" s="318">
        <f t="shared" si="2028"/>
        <v>0</v>
      </c>
      <c r="AN1168" s="318">
        <f t="shared" si="2028"/>
        <v>0</v>
      </c>
      <c r="AO1168" s="318">
        <f t="shared" si="2028"/>
        <v>0</v>
      </c>
      <c r="AP1168" s="318">
        <f t="shared" si="2028"/>
        <v>0</v>
      </c>
      <c r="AQ1168" s="318">
        <f t="shared" si="2028"/>
        <v>0</v>
      </c>
      <c r="AR1168" s="318">
        <f t="shared" si="2028"/>
        <v>0</v>
      </c>
      <c r="AS1168" s="318">
        <f t="shared" si="2028"/>
        <v>0</v>
      </c>
      <c r="AT1168" s="318">
        <f t="shared" si="2028"/>
        <v>0</v>
      </c>
      <c r="AU1168" s="318">
        <f t="shared" si="2028"/>
        <v>0</v>
      </c>
      <c r="AV1168" s="318">
        <f t="shared" si="2028"/>
        <v>0</v>
      </c>
      <c r="AW1168" s="318">
        <f t="shared" si="2028"/>
        <v>0</v>
      </c>
      <c r="AX1168" s="243"/>
      <c r="AY1168" s="1055">
        <f t="shared" si="1904"/>
        <v>0</v>
      </c>
      <c r="AZ1168" s="1059"/>
    </row>
    <row r="1169" spans="1:52" ht="15" hidden="1" customHeight="1" outlineLevel="1">
      <c r="A1169" s="402"/>
      <c r="B1169" s="231"/>
      <c r="C1169" s="228"/>
      <c r="D1169" s="228"/>
      <c r="E1169" s="228"/>
      <c r="F1169" s="228"/>
      <c r="G1169" s="228"/>
      <c r="H1169" s="228"/>
      <c r="I1169" s="228"/>
      <c r="J1169" s="228"/>
      <c r="K1169" s="228"/>
      <c r="L1169" s="228"/>
      <c r="M1169" s="228"/>
      <c r="N1169" s="228"/>
      <c r="O1169" s="228"/>
      <c r="P1169" s="228"/>
      <c r="Q1169" s="228"/>
      <c r="R1169" s="228"/>
      <c r="S1169" s="228"/>
      <c r="T1169" s="228"/>
      <c r="U1169" s="228"/>
      <c r="V1169" s="228"/>
      <c r="W1169" s="228"/>
      <c r="X1169" s="228"/>
      <c r="Y1169" s="228"/>
      <c r="Z1169" s="228"/>
      <c r="AA1169" s="228"/>
      <c r="AB1169" s="228"/>
      <c r="AC1169" s="228"/>
      <c r="AD1169" s="228"/>
      <c r="AE1169" s="228"/>
      <c r="AF1169" s="228"/>
      <c r="AG1169" s="228"/>
      <c r="AH1169" s="228"/>
      <c r="AI1169" s="228"/>
      <c r="AJ1169" s="319"/>
      <c r="AK1169" s="332"/>
      <c r="AL1169" s="332"/>
      <c r="AM1169" s="332"/>
      <c r="AN1169" s="332"/>
      <c r="AO1169" s="332"/>
      <c r="AP1169" s="332"/>
      <c r="AQ1169" s="332"/>
      <c r="AR1169" s="332"/>
      <c r="AS1169" s="332"/>
      <c r="AT1169" s="332"/>
      <c r="AU1169" s="332"/>
      <c r="AV1169" s="332"/>
      <c r="AW1169" s="332"/>
      <c r="AX1169" s="243"/>
      <c r="AY1169" s="1055">
        <f t="shared" si="1904"/>
        <v>0</v>
      </c>
      <c r="AZ1169" s="1059"/>
    </row>
    <row r="1170" spans="1:52" ht="15" customHeight="1" outlineLevel="1">
      <c r="A1170" s="402">
        <v>26</v>
      </c>
      <c r="B1170" s="335" t="s">
        <v>350</v>
      </c>
      <c r="C1170" s="228" t="s">
        <v>514</v>
      </c>
      <c r="D1170" s="232">
        <v>202110.54682747429</v>
      </c>
      <c r="E1170" s="232">
        <f t="shared" ref="E1170:Q1170" si="2029">E572/D572*D1170</f>
        <v>202110.54682747429</v>
      </c>
      <c r="F1170" s="232">
        <f t="shared" si="2029"/>
        <v>202110.54682747429</v>
      </c>
      <c r="G1170" s="232">
        <f t="shared" si="2029"/>
        <v>202110.54682747429</v>
      </c>
      <c r="H1170" s="232">
        <f t="shared" si="2029"/>
        <v>202110.54682747429</v>
      </c>
      <c r="I1170" s="232">
        <f t="shared" si="2029"/>
        <v>187770.20016438726</v>
      </c>
      <c r="J1170" s="232">
        <f t="shared" si="2029"/>
        <v>187770.20016438726</v>
      </c>
      <c r="K1170" s="232">
        <f t="shared" si="2029"/>
        <v>187770.20016438726</v>
      </c>
      <c r="L1170" s="232">
        <f t="shared" si="2029"/>
        <v>187633.90001440636</v>
      </c>
      <c r="M1170" s="232">
        <f t="shared" si="2029"/>
        <v>187633.90001440636</v>
      </c>
      <c r="N1170" s="232">
        <f t="shared" si="2029"/>
        <v>186668.46413495229</v>
      </c>
      <c r="O1170" s="232">
        <f t="shared" si="2029"/>
        <v>186668.46413495229</v>
      </c>
      <c r="P1170" s="232">
        <f t="shared" si="2029"/>
        <v>117830.16274882601</v>
      </c>
      <c r="Q1170" s="232">
        <f t="shared" si="2029"/>
        <v>106498.06104534157</v>
      </c>
      <c r="R1170" s="232"/>
      <c r="S1170" s="232"/>
      <c r="T1170" s="232"/>
      <c r="U1170" s="232">
        <v>12</v>
      </c>
      <c r="V1170" s="232">
        <v>77.739028400597917</v>
      </c>
      <c r="W1170" s="232">
        <f t="shared" ref="W1170:AI1170" si="2030">W572/V572*V1170</f>
        <v>77.739028400597917</v>
      </c>
      <c r="X1170" s="232">
        <f t="shared" si="2030"/>
        <v>77.739028400597917</v>
      </c>
      <c r="Y1170" s="232">
        <f t="shared" si="2030"/>
        <v>77.739028400597917</v>
      </c>
      <c r="Z1170" s="232">
        <f t="shared" si="2030"/>
        <v>77.739028400597917</v>
      </c>
      <c r="AA1170" s="232">
        <f t="shared" si="2030"/>
        <v>73.187144992526171</v>
      </c>
      <c r="AB1170" s="232">
        <f t="shared" si="2030"/>
        <v>73.187144992526171</v>
      </c>
      <c r="AC1170" s="232">
        <f t="shared" si="2030"/>
        <v>73.187144992526171</v>
      </c>
      <c r="AD1170" s="232">
        <f t="shared" si="2030"/>
        <v>73.187144992526171</v>
      </c>
      <c r="AE1170" s="232">
        <f t="shared" si="2030"/>
        <v>73.187144992526171</v>
      </c>
      <c r="AF1170" s="232">
        <f t="shared" si="2030"/>
        <v>72.919387144992541</v>
      </c>
      <c r="AG1170" s="232">
        <f t="shared" si="2030"/>
        <v>72.919387144992541</v>
      </c>
      <c r="AH1170" s="232">
        <f t="shared" si="2030"/>
        <v>47.393139013452924</v>
      </c>
      <c r="AI1170" s="232">
        <f t="shared" si="2030"/>
        <v>42.752002989536628</v>
      </c>
      <c r="AJ1170" s="333"/>
      <c r="AK1170" s="322"/>
      <c r="AL1170" s="322"/>
      <c r="AM1170" s="322"/>
      <c r="AN1170" s="322"/>
      <c r="AO1170" s="322"/>
      <c r="AP1170" s="322"/>
      <c r="AQ1170" s="322"/>
      <c r="AR1170" s="322"/>
      <c r="AS1170" s="322">
        <f>'3-b. WRZ Rate Class Alloc.'!K65</f>
        <v>0</v>
      </c>
      <c r="AT1170" s="322">
        <f>'3-b. WRZ Rate Class Alloc.'!L65</f>
        <v>1</v>
      </c>
      <c r="AU1170" s="322"/>
      <c r="AV1170" s="322"/>
      <c r="AW1170" s="322"/>
      <c r="AX1170" s="233">
        <f>SUM(AJ1170:AW1170)</f>
        <v>1</v>
      </c>
      <c r="AY1170" s="1055">
        <f t="shared" si="1904"/>
        <v>1</v>
      </c>
      <c r="AZ1170" s="1059"/>
    </row>
    <row r="1171" spans="1:52" ht="15" customHeight="1" outlineLevel="1">
      <c r="A1171" s="402"/>
      <c r="B1171" s="231" t="s">
        <v>543</v>
      </c>
      <c r="C1171" s="228" t="s">
        <v>315</v>
      </c>
      <c r="D1171" s="232"/>
      <c r="E1171" s="232"/>
      <c r="F1171" s="232"/>
      <c r="G1171" s="232"/>
      <c r="H1171" s="232"/>
      <c r="I1171" s="232"/>
      <c r="J1171" s="232"/>
      <c r="K1171" s="232"/>
      <c r="L1171" s="232"/>
      <c r="M1171" s="232"/>
      <c r="N1171" s="232"/>
      <c r="O1171" s="232"/>
      <c r="P1171" s="232"/>
      <c r="Q1171" s="232"/>
      <c r="R1171" s="232"/>
      <c r="S1171" s="232"/>
      <c r="T1171" s="232"/>
      <c r="U1171" s="232">
        <f>U1170</f>
        <v>12</v>
      </c>
      <c r="V1171" s="232"/>
      <c r="W1171" s="232"/>
      <c r="X1171" s="232"/>
      <c r="Y1171" s="232"/>
      <c r="Z1171" s="232"/>
      <c r="AA1171" s="232"/>
      <c r="AB1171" s="232"/>
      <c r="AC1171" s="232"/>
      <c r="AD1171" s="232"/>
      <c r="AE1171" s="232"/>
      <c r="AF1171" s="232"/>
      <c r="AG1171" s="232"/>
      <c r="AH1171" s="232"/>
      <c r="AI1171" s="232"/>
      <c r="AJ1171" s="318">
        <f>AJ1170</f>
        <v>0</v>
      </c>
      <c r="AK1171" s="318">
        <f t="shared" ref="AK1171:AW1171" si="2031">AK1170</f>
        <v>0</v>
      </c>
      <c r="AL1171" s="318">
        <f t="shared" si="2031"/>
        <v>0</v>
      </c>
      <c r="AM1171" s="318">
        <f t="shared" si="2031"/>
        <v>0</v>
      </c>
      <c r="AN1171" s="318">
        <f t="shared" si="2031"/>
        <v>0</v>
      </c>
      <c r="AO1171" s="318">
        <f t="shared" si="2031"/>
        <v>0</v>
      </c>
      <c r="AP1171" s="318">
        <f t="shared" si="2031"/>
        <v>0</v>
      </c>
      <c r="AQ1171" s="318">
        <f t="shared" si="2031"/>
        <v>0</v>
      </c>
      <c r="AR1171" s="318">
        <f t="shared" si="2031"/>
        <v>0</v>
      </c>
      <c r="AS1171" s="318">
        <f t="shared" si="2031"/>
        <v>0</v>
      </c>
      <c r="AT1171" s="318">
        <f t="shared" si="2031"/>
        <v>1</v>
      </c>
      <c r="AU1171" s="318">
        <f t="shared" si="2031"/>
        <v>0</v>
      </c>
      <c r="AV1171" s="318">
        <f t="shared" si="2031"/>
        <v>0</v>
      </c>
      <c r="AW1171" s="318">
        <f t="shared" si="2031"/>
        <v>0</v>
      </c>
      <c r="AX1171" s="243"/>
      <c r="AY1171" s="1055">
        <f t="shared" si="1904"/>
        <v>1</v>
      </c>
      <c r="AZ1171" s="1059"/>
    </row>
    <row r="1172" spans="1:52" ht="15" customHeight="1" outlineLevel="1">
      <c r="A1172" s="402"/>
      <c r="B1172" s="335"/>
      <c r="C1172" s="228"/>
      <c r="D1172" s="228"/>
      <c r="E1172" s="228"/>
      <c r="F1172" s="228"/>
      <c r="G1172" s="228"/>
      <c r="H1172" s="228"/>
      <c r="I1172" s="228"/>
      <c r="J1172" s="228"/>
      <c r="K1172" s="228"/>
      <c r="L1172" s="228"/>
      <c r="M1172" s="228"/>
      <c r="N1172" s="228"/>
      <c r="O1172" s="228"/>
      <c r="P1172" s="228"/>
      <c r="Q1172" s="228"/>
      <c r="R1172" s="228"/>
      <c r="S1172" s="228"/>
      <c r="T1172" s="228"/>
      <c r="U1172" s="228"/>
      <c r="V1172" s="228"/>
      <c r="W1172" s="228"/>
      <c r="X1172" s="228"/>
      <c r="Y1172" s="228"/>
      <c r="Z1172" s="228"/>
      <c r="AA1172" s="228"/>
      <c r="AB1172" s="228"/>
      <c r="AC1172" s="228"/>
      <c r="AD1172" s="228"/>
      <c r="AE1172" s="228"/>
      <c r="AF1172" s="228"/>
      <c r="AG1172" s="228"/>
      <c r="AH1172" s="228"/>
      <c r="AI1172" s="228"/>
      <c r="AJ1172" s="319"/>
      <c r="AK1172" s="332"/>
      <c r="AL1172" s="332"/>
      <c r="AM1172" s="332"/>
      <c r="AN1172" s="332"/>
      <c r="AO1172" s="332"/>
      <c r="AP1172" s="332"/>
      <c r="AQ1172" s="332"/>
      <c r="AR1172" s="332"/>
      <c r="AS1172" s="332"/>
      <c r="AT1172" s="332"/>
      <c r="AU1172" s="332"/>
      <c r="AV1172" s="332"/>
      <c r="AW1172" s="332"/>
      <c r="AX1172" s="243"/>
      <c r="AY1172" s="1055">
        <f t="shared" si="1904"/>
        <v>0</v>
      </c>
      <c r="AZ1172" s="1059"/>
    </row>
    <row r="1173" spans="1:52" ht="15" hidden="1" customHeight="1" outlineLevel="1">
      <c r="A1173" s="402">
        <v>43</v>
      </c>
      <c r="B1173" s="335" t="s">
        <v>544</v>
      </c>
      <c r="C1173" s="228" t="s">
        <v>313</v>
      </c>
      <c r="D1173" s="232"/>
      <c r="E1173" s="232"/>
      <c r="F1173" s="232"/>
      <c r="G1173" s="232"/>
      <c r="H1173" s="232"/>
      <c r="I1173" s="232"/>
      <c r="J1173" s="232"/>
      <c r="K1173" s="232"/>
      <c r="L1173" s="232"/>
      <c r="M1173" s="232"/>
      <c r="N1173" s="232"/>
      <c r="O1173" s="232"/>
      <c r="P1173" s="232"/>
      <c r="Q1173" s="232"/>
      <c r="R1173" s="232"/>
      <c r="S1173" s="232"/>
      <c r="T1173" s="232"/>
      <c r="U1173" s="232">
        <v>12</v>
      </c>
      <c r="V1173" s="232"/>
      <c r="W1173" s="232"/>
      <c r="X1173" s="232"/>
      <c r="Y1173" s="232"/>
      <c r="Z1173" s="232"/>
      <c r="AA1173" s="232"/>
      <c r="AB1173" s="232"/>
      <c r="AC1173" s="232"/>
      <c r="AD1173" s="232"/>
      <c r="AE1173" s="232"/>
      <c r="AF1173" s="232"/>
      <c r="AG1173" s="232"/>
      <c r="AH1173" s="232"/>
      <c r="AI1173" s="232"/>
      <c r="AJ1173" s="333"/>
      <c r="AK1173" s="322"/>
      <c r="AL1173" s="322"/>
      <c r="AM1173" s="322"/>
      <c r="AN1173" s="322"/>
      <c r="AO1173" s="322"/>
      <c r="AP1173" s="322"/>
      <c r="AQ1173" s="322"/>
      <c r="AR1173" s="322"/>
      <c r="AS1173" s="322"/>
      <c r="AT1173" s="322"/>
      <c r="AU1173" s="322"/>
      <c r="AV1173" s="322"/>
      <c r="AW1173" s="322"/>
      <c r="AX1173" s="233">
        <f>SUM(AJ1173:AW1173)</f>
        <v>0</v>
      </c>
      <c r="AZ1173" s="1059"/>
    </row>
    <row r="1174" spans="1:52" ht="15" hidden="1" customHeight="1" outlineLevel="1">
      <c r="A1174" s="402"/>
      <c r="B1174" s="231" t="s">
        <v>543</v>
      </c>
      <c r="C1174" s="228" t="s">
        <v>315</v>
      </c>
      <c r="D1174" s="232"/>
      <c r="E1174" s="232"/>
      <c r="F1174" s="232"/>
      <c r="G1174" s="232"/>
      <c r="H1174" s="232"/>
      <c r="I1174" s="232"/>
      <c r="J1174" s="232"/>
      <c r="K1174" s="232"/>
      <c r="L1174" s="232"/>
      <c r="M1174" s="232"/>
      <c r="N1174" s="232"/>
      <c r="O1174" s="232"/>
      <c r="P1174" s="232"/>
      <c r="Q1174" s="232"/>
      <c r="R1174" s="232"/>
      <c r="S1174" s="232"/>
      <c r="T1174" s="232"/>
      <c r="U1174" s="232">
        <f>U1173</f>
        <v>12</v>
      </c>
      <c r="V1174" s="232"/>
      <c r="W1174" s="232"/>
      <c r="X1174" s="232"/>
      <c r="Y1174" s="232"/>
      <c r="Z1174" s="232"/>
      <c r="AA1174" s="232"/>
      <c r="AB1174" s="232"/>
      <c r="AC1174" s="232"/>
      <c r="AD1174" s="232"/>
      <c r="AE1174" s="232"/>
      <c r="AF1174" s="232"/>
      <c r="AG1174" s="232"/>
      <c r="AH1174" s="232"/>
      <c r="AI1174" s="232"/>
      <c r="AJ1174" s="318">
        <f>AJ1173</f>
        <v>0</v>
      </c>
      <c r="AK1174" s="318">
        <f t="shared" ref="AK1174" si="2032">AK1173</f>
        <v>0</v>
      </c>
      <c r="AL1174" s="318">
        <f t="shared" ref="AL1174" si="2033">AL1173</f>
        <v>0</v>
      </c>
      <c r="AM1174" s="318">
        <f t="shared" ref="AM1174" si="2034">AM1173</f>
        <v>0</v>
      </c>
      <c r="AN1174" s="318">
        <f t="shared" ref="AN1174" si="2035">AN1173</f>
        <v>0</v>
      </c>
      <c r="AO1174" s="318">
        <f t="shared" ref="AO1174" si="2036">AO1173</f>
        <v>0</v>
      </c>
      <c r="AP1174" s="318">
        <f t="shared" ref="AP1174" si="2037">AP1173</f>
        <v>0</v>
      </c>
      <c r="AQ1174" s="318">
        <f t="shared" ref="AQ1174" si="2038">AQ1173</f>
        <v>0</v>
      </c>
      <c r="AR1174" s="318">
        <f t="shared" ref="AR1174" si="2039">AR1173</f>
        <v>0</v>
      </c>
      <c r="AS1174" s="318">
        <f t="shared" ref="AS1174" si="2040">AS1173</f>
        <v>0</v>
      </c>
      <c r="AT1174" s="318">
        <f t="shared" ref="AT1174" si="2041">AT1173</f>
        <v>0</v>
      </c>
      <c r="AU1174" s="318">
        <f t="shared" ref="AU1174" si="2042">AU1173</f>
        <v>0</v>
      </c>
      <c r="AV1174" s="318">
        <f t="shared" ref="AV1174" si="2043">AV1173</f>
        <v>0</v>
      </c>
      <c r="AW1174" s="318">
        <f t="shared" ref="AW1174" si="2044">AW1173</f>
        <v>0</v>
      </c>
      <c r="AX1174" s="243"/>
      <c r="AZ1174" s="1059"/>
    </row>
    <row r="1175" spans="1:52" ht="15" hidden="1" customHeight="1" outlineLevel="1">
      <c r="A1175" s="402"/>
      <c r="B1175" s="335"/>
      <c r="C1175" s="228"/>
      <c r="D1175" s="228"/>
      <c r="E1175" s="228"/>
      <c r="F1175" s="228"/>
      <c r="G1175" s="228"/>
      <c r="H1175" s="228"/>
      <c r="I1175" s="228"/>
      <c r="J1175" s="228"/>
      <c r="K1175" s="228"/>
      <c r="L1175" s="228"/>
      <c r="M1175" s="228"/>
      <c r="N1175" s="228"/>
      <c r="O1175" s="228"/>
      <c r="P1175" s="228"/>
      <c r="Q1175" s="228"/>
      <c r="R1175" s="228"/>
      <c r="S1175" s="228"/>
      <c r="T1175" s="228"/>
      <c r="U1175" s="228"/>
      <c r="V1175" s="228"/>
      <c r="W1175" s="228"/>
      <c r="X1175" s="228"/>
      <c r="Y1175" s="228"/>
      <c r="Z1175" s="228"/>
      <c r="AA1175" s="228"/>
      <c r="AB1175" s="228"/>
      <c r="AC1175" s="228"/>
      <c r="AD1175" s="228"/>
      <c r="AE1175" s="228"/>
      <c r="AF1175" s="228"/>
      <c r="AG1175" s="228"/>
      <c r="AH1175" s="228"/>
      <c r="AI1175" s="228"/>
      <c r="AJ1175" s="319"/>
      <c r="AK1175" s="332"/>
      <c r="AL1175" s="332"/>
      <c r="AM1175" s="332"/>
      <c r="AN1175" s="332"/>
      <c r="AO1175" s="332"/>
      <c r="AP1175" s="332"/>
      <c r="AQ1175" s="332"/>
      <c r="AR1175" s="332"/>
      <c r="AS1175" s="332"/>
      <c r="AT1175" s="332"/>
      <c r="AU1175" s="332"/>
      <c r="AV1175" s="332"/>
      <c r="AW1175" s="332"/>
      <c r="AX1175" s="243"/>
    </row>
    <row r="1176" spans="1:52" ht="28.5" hidden="1" customHeight="1" outlineLevel="1">
      <c r="A1176" s="402">
        <v>44</v>
      </c>
      <c r="B1176" s="335" t="s">
        <v>545</v>
      </c>
      <c r="C1176" s="228" t="s">
        <v>313</v>
      </c>
      <c r="D1176" s="232"/>
      <c r="E1176" s="232"/>
      <c r="F1176" s="232"/>
      <c r="G1176" s="232"/>
      <c r="H1176" s="232"/>
      <c r="I1176" s="232"/>
      <c r="J1176" s="232"/>
      <c r="K1176" s="232"/>
      <c r="L1176" s="232"/>
      <c r="M1176" s="232"/>
      <c r="N1176" s="232"/>
      <c r="O1176" s="232"/>
      <c r="P1176" s="232"/>
      <c r="Q1176" s="232"/>
      <c r="R1176" s="232"/>
      <c r="S1176" s="232"/>
      <c r="T1176" s="232"/>
      <c r="U1176" s="232">
        <v>12</v>
      </c>
      <c r="V1176" s="232"/>
      <c r="W1176" s="232"/>
      <c r="X1176" s="232"/>
      <c r="Y1176" s="232"/>
      <c r="Z1176" s="232"/>
      <c r="AA1176" s="232"/>
      <c r="AB1176" s="232"/>
      <c r="AC1176" s="232"/>
      <c r="AD1176" s="232"/>
      <c r="AE1176" s="232"/>
      <c r="AF1176" s="232"/>
      <c r="AG1176" s="232"/>
      <c r="AH1176" s="232"/>
      <c r="AI1176" s="232"/>
      <c r="AJ1176" s="333"/>
      <c r="AK1176" s="322"/>
      <c r="AL1176" s="322"/>
      <c r="AM1176" s="322"/>
      <c r="AN1176" s="322"/>
      <c r="AO1176" s="322"/>
      <c r="AP1176" s="322"/>
      <c r="AQ1176" s="322"/>
      <c r="AR1176" s="322"/>
      <c r="AS1176" s="322"/>
      <c r="AT1176" s="322"/>
      <c r="AU1176" s="322"/>
      <c r="AV1176" s="322"/>
      <c r="AW1176" s="322"/>
      <c r="AX1176" s="233">
        <f>SUM(AJ1176:AW1176)</f>
        <v>0</v>
      </c>
    </row>
    <row r="1177" spans="1:52" ht="15" hidden="1" customHeight="1" outlineLevel="1">
      <c r="A1177" s="402"/>
      <c r="B1177" s="231" t="s">
        <v>543</v>
      </c>
      <c r="C1177" s="228" t="s">
        <v>315</v>
      </c>
      <c r="D1177" s="232"/>
      <c r="E1177" s="232"/>
      <c r="F1177" s="232"/>
      <c r="G1177" s="232"/>
      <c r="H1177" s="232"/>
      <c r="I1177" s="232"/>
      <c r="J1177" s="232"/>
      <c r="K1177" s="232"/>
      <c r="L1177" s="232"/>
      <c r="M1177" s="232"/>
      <c r="N1177" s="232"/>
      <c r="O1177" s="232"/>
      <c r="P1177" s="232"/>
      <c r="Q1177" s="232"/>
      <c r="R1177" s="232"/>
      <c r="S1177" s="232"/>
      <c r="T1177" s="232"/>
      <c r="U1177" s="232">
        <f>U1176</f>
        <v>12</v>
      </c>
      <c r="V1177" s="232"/>
      <c r="W1177" s="232"/>
      <c r="X1177" s="232"/>
      <c r="Y1177" s="232"/>
      <c r="Z1177" s="232"/>
      <c r="AA1177" s="232"/>
      <c r="AB1177" s="232"/>
      <c r="AC1177" s="232"/>
      <c r="AD1177" s="232"/>
      <c r="AE1177" s="232"/>
      <c r="AF1177" s="232"/>
      <c r="AG1177" s="232"/>
      <c r="AH1177" s="232"/>
      <c r="AI1177" s="232"/>
      <c r="AJ1177" s="318">
        <f>AJ1176</f>
        <v>0</v>
      </c>
      <c r="AK1177" s="318">
        <f t="shared" ref="AK1177" si="2045">AK1176</f>
        <v>0</v>
      </c>
      <c r="AL1177" s="318">
        <f t="shared" ref="AL1177" si="2046">AL1176</f>
        <v>0</v>
      </c>
      <c r="AM1177" s="318">
        <f t="shared" ref="AM1177" si="2047">AM1176</f>
        <v>0</v>
      </c>
      <c r="AN1177" s="318">
        <f t="shared" ref="AN1177" si="2048">AN1176</f>
        <v>0</v>
      </c>
      <c r="AO1177" s="318">
        <f t="shared" ref="AO1177" si="2049">AO1176</f>
        <v>0</v>
      </c>
      <c r="AP1177" s="318">
        <f t="shared" ref="AP1177" si="2050">AP1176</f>
        <v>0</v>
      </c>
      <c r="AQ1177" s="318">
        <f t="shared" ref="AQ1177" si="2051">AQ1176</f>
        <v>0</v>
      </c>
      <c r="AR1177" s="318">
        <f t="shared" ref="AR1177" si="2052">AR1176</f>
        <v>0</v>
      </c>
      <c r="AS1177" s="318">
        <f t="shared" ref="AS1177" si="2053">AS1176</f>
        <v>0</v>
      </c>
      <c r="AT1177" s="318">
        <f t="shared" ref="AT1177" si="2054">AT1176</f>
        <v>0</v>
      </c>
      <c r="AU1177" s="318">
        <f t="shared" ref="AU1177" si="2055">AU1176</f>
        <v>0</v>
      </c>
      <c r="AV1177" s="318">
        <f t="shared" ref="AV1177" si="2056">AV1176</f>
        <v>0</v>
      </c>
      <c r="AW1177" s="318">
        <f t="shared" ref="AW1177" si="2057">AW1176</f>
        <v>0</v>
      </c>
      <c r="AX1177" s="243"/>
    </row>
    <row r="1178" spans="1:52" ht="15" hidden="1" customHeight="1" outlineLevel="1">
      <c r="A1178" s="402"/>
      <c r="B1178" s="335"/>
      <c r="C1178" s="228"/>
      <c r="D1178" s="228"/>
      <c r="E1178" s="228"/>
      <c r="F1178" s="228"/>
      <c r="G1178" s="228"/>
      <c r="H1178" s="228"/>
      <c r="I1178" s="228"/>
      <c r="J1178" s="228"/>
      <c r="K1178" s="228"/>
      <c r="L1178" s="228"/>
      <c r="M1178" s="228"/>
      <c r="N1178" s="228"/>
      <c r="O1178" s="228"/>
      <c r="P1178" s="228"/>
      <c r="Q1178" s="228"/>
      <c r="R1178" s="228"/>
      <c r="S1178" s="228"/>
      <c r="T1178" s="228"/>
      <c r="U1178" s="228"/>
      <c r="V1178" s="228"/>
      <c r="W1178" s="228"/>
      <c r="X1178" s="228"/>
      <c r="Y1178" s="228"/>
      <c r="Z1178" s="228"/>
      <c r="AA1178" s="228"/>
      <c r="AB1178" s="228"/>
      <c r="AC1178" s="228"/>
      <c r="AD1178" s="228"/>
      <c r="AE1178" s="228"/>
      <c r="AF1178" s="228"/>
      <c r="AG1178" s="228"/>
      <c r="AH1178" s="228"/>
      <c r="AI1178" s="228"/>
      <c r="AJ1178" s="319"/>
      <c r="AK1178" s="332"/>
      <c r="AL1178" s="332"/>
      <c r="AM1178" s="332"/>
      <c r="AN1178" s="332"/>
      <c r="AO1178" s="332"/>
      <c r="AP1178" s="332"/>
      <c r="AQ1178" s="332"/>
      <c r="AR1178" s="332"/>
      <c r="AS1178" s="332"/>
      <c r="AT1178" s="332"/>
      <c r="AU1178" s="332"/>
      <c r="AV1178" s="332"/>
      <c r="AW1178" s="332"/>
      <c r="AX1178" s="243"/>
    </row>
    <row r="1179" spans="1:52" ht="32.450000000000003" hidden="1" customHeight="1" outlineLevel="1">
      <c r="A1179" s="402">
        <v>45</v>
      </c>
      <c r="B1179" s="335" t="s">
        <v>483</v>
      </c>
      <c r="C1179" s="228" t="s">
        <v>313</v>
      </c>
      <c r="D1179" s="232"/>
      <c r="E1179" s="232"/>
      <c r="F1179" s="232"/>
      <c r="G1179" s="232"/>
      <c r="H1179" s="232"/>
      <c r="I1179" s="232"/>
      <c r="J1179" s="232"/>
      <c r="K1179" s="232"/>
      <c r="L1179" s="232"/>
      <c r="M1179" s="232"/>
      <c r="N1179" s="232"/>
      <c r="O1179" s="232"/>
      <c r="P1179" s="232"/>
      <c r="Q1179" s="232"/>
      <c r="R1179" s="232"/>
      <c r="S1179" s="232"/>
      <c r="T1179" s="232"/>
      <c r="U1179" s="232">
        <v>12</v>
      </c>
      <c r="V1179" s="232"/>
      <c r="W1179" s="232"/>
      <c r="X1179" s="232"/>
      <c r="Y1179" s="232"/>
      <c r="Z1179" s="232"/>
      <c r="AA1179" s="232"/>
      <c r="AB1179" s="232"/>
      <c r="AC1179" s="232"/>
      <c r="AD1179" s="232"/>
      <c r="AE1179" s="232"/>
      <c r="AF1179" s="232"/>
      <c r="AG1179" s="232"/>
      <c r="AH1179" s="232"/>
      <c r="AI1179" s="232"/>
      <c r="AJ1179" s="333"/>
      <c r="AK1179" s="322"/>
      <c r="AL1179" s="322"/>
      <c r="AM1179" s="322"/>
      <c r="AN1179" s="322"/>
      <c r="AO1179" s="322"/>
      <c r="AP1179" s="322"/>
      <c r="AQ1179" s="322"/>
      <c r="AR1179" s="322"/>
      <c r="AS1179" s="322"/>
      <c r="AT1179" s="322"/>
      <c r="AU1179" s="322"/>
      <c r="AV1179" s="322"/>
      <c r="AW1179" s="322"/>
      <c r="AX1179" s="233">
        <f>SUM(AJ1179:AW1179)</f>
        <v>0</v>
      </c>
    </row>
    <row r="1180" spans="1:52" ht="15" hidden="1" customHeight="1" outlineLevel="1">
      <c r="A1180" s="402"/>
      <c r="B1180" s="231" t="s">
        <v>543</v>
      </c>
      <c r="C1180" s="228" t="s">
        <v>315</v>
      </c>
      <c r="D1180" s="232"/>
      <c r="E1180" s="232"/>
      <c r="F1180" s="232"/>
      <c r="G1180" s="232"/>
      <c r="H1180" s="232"/>
      <c r="I1180" s="232"/>
      <c r="J1180" s="232"/>
      <c r="K1180" s="232"/>
      <c r="L1180" s="232"/>
      <c r="M1180" s="232"/>
      <c r="N1180" s="232"/>
      <c r="O1180" s="232"/>
      <c r="P1180" s="232"/>
      <c r="Q1180" s="232"/>
      <c r="R1180" s="232"/>
      <c r="S1180" s="232"/>
      <c r="T1180" s="232"/>
      <c r="U1180" s="232">
        <f>U1179</f>
        <v>12</v>
      </c>
      <c r="V1180" s="232"/>
      <c r="W1180" s="232"/>
      <c r="X1180" s="232"/>
      <c r="Y1180" s="232"/>
      <c r="Z1180" s="232"/>
      <c r="AA1180" s="232"/>
      <c r="AB1180" s="232"/>
      <c r="AC1180" s="232"/>
      <c r="AD1180" s="232"/>
      <c r="AE1180" s="232"/>
      <c r="AF1180" s="232"/>
      <c r="AG1180" s="232"/>
      <c r="AH1180" s="232"/>
      <c r="AI1180" s="232"/>
      <c r="AJ1180" s="318">
        <f>AJ1179</f>
        <v>0</v>
      </c>
      <c r="AK1180" s="318">
        <f t="shared" ref="AK1180" si="2058">AK1179</f>
        <v>0</v>
      </c>
      <c r="AL1180" s="318">
        <f t="shared" ref="AL1180" si="2059">AL1179</f>
        <v>0</v>
      </c>
      <c r="AM1180" s="318">
        <f t="shared" ref="AM1180" si="2060">AM1179</f>
        <v>0</v>
      </c>
      <c r="AN1180" s="318">
        <f t="shared" ref="AN1180" si="2061">AN1179</f>
        <v>0</v>
      </c>
      <c r="AO1180" s="318">
        <f t="shared" ref="AO1180" si="2062">AO1179</f>
        <v>0</v>
      </c>
      <c r="AP1180" s="318">
        <f t="shared" ref="AP1180" si="2063">AP1179</f>
        <v>0</v>
      </c>
      <c r="AQ1180" s="318">
        <f t="shared" ref="AQ1180" si="2064">AQ1179</f>
        <v>0</v>
      </c>
      <c r="AR1180" s="318">
        <f t="shared" ref="AR1180" si="2065">AR1179</f>
        <v>0</v>
      </c>
      <c r="AS1180" s="318">
        <f t="shared" ref="AS1180" si="2066">AS1179</f>
        <v>0</v>
      </c>
      <c r="AT1180" s="318">
        <f t="shared" ref="AT1180" si="2067">AT1179</f>
        <v>0</v>
      </c>
      <c r="AU1180" s="318">
        <f t="shared" ref="AU1180" si="2068">AU1179</f>
        <v>0</v>
      </c>
      <c r="AV1180" s="318">
        <f t="shared" ref="AV1180" si="2069">AV1179</f>
        <v>0</v>
      </c>
      <c r="AW1180" s="318">
        <f t="shared" ref="AW1180" si="2070">AW1179</f>
        <v>0</v>
      </c>
      <c r="AX1180" s="243"/>
    </row>
    <row r="1181" spans="1:52" ht="15" hidden="1" customHeight="1" outlineLevel="1">
      <c r="A1181" s="402"/>
      <c r="B1181" s="335"/>
      <c r="C1181" s="228"/>
      <c r="D1181" s="228"/>
      <c r="E1181" s="228"/>
      <c r="F1181" s="228"/>
      <c r="G1181" s="228"/>
      <c r="H1181" s="228"/>
      <c r="I1181" s="228"/>
      <c r="J1181" s="228"/>
      <c r="K1181" s="228"/>
      <c r="L1181" s="228"/>
      <c r="M1181" s="228"/>
      <c r="N1181" s="228"/>
      <c r="O1181" s="228"/>
      <c r="P1181" s="228"/>
      <c r="Q1181" s="228"/>
      <c r="R1181" s="228"/>
      <c r="S1181" s="228"/>
      <c r="T1181" s="228"/>
      <c r="U1181" s="228"/>
      <c r="V1181" s="228"/>
      <c r="W1181" s="228"/>
      <c r="X1181" s="228"/>
      <c r="Y1181" s="228"/>
      <c r="Z1181" s="228"/>
      <c r="AA1181" s="228"/>
      <c r="AB1181" s="228"/>
      <c r="AC1181" s="228"/>
      <c r="AD1181" s="228"/>
      <c r="AE1181" s="228"/>
      <c r="AF1181" s="228"/>
      <c r="AG1181" s="228"/>
      <c r="AH1181" s="228"/>
      <c r="AI1181" s="228"/>
      <c r="AJ1181" s="319"/>
      <c r="AK1181" s="332"/>
      <c r="AL1181" s="332"/>
      <c r="AM1181" s="332"/>
      <c r="AN1181" s="332"/>
      <c r="AO1181" s="332"/>
      <c r="AP1181" s="332"/>
      <c r="AQ1181" s="332"/>
      <c r="AR1181" s="332"/>
      <c r="AS1181" s="332"/>
      <c r="AT1181" s="332"/>
      <c r="AU1181" s="332"/>
      <c r="AV1181" s="332"/>
      <c r="AW1181" s="332"/>
      <c r="AX1181" s="243"/>
    </row>
    <row r="1182" spans="1:52" ht="32.25" hidden="1" customHeight="1" outlineLevel="1">
      <c r="A1182" s="402">
        <v>46</v>
      </c>
      <c r="B1182" s="335" t="s">
        <v>405</v>
      </c>
      <c r="C1182" s="228" t="s">
        <v>313</v>
      </c>
      <c r="D1182" s="232"/>
      <c r="E1182" s="232"/>
      <c r="F1182" s="232"/>
      <c r="G1182" s="232"/>
      <c r="H1182" s="232"/>
      <c r="I1182" s="232"/>
      <c r="J1182" s="232"/>
      <c r="K1182" s="232"/>
      <c r="L1182" s="232"/>
      <c r="M1182" s="232"/>
      <c r="N1182" s="232"/>
      <c r="O1182" s="232"/>
      <c r="P1182" s="232"/>
      <c r="Q1182" s="232"/>
      <c r="R1182" s="232"/>
      <c r="S1182" s="232"/>
      <c r="T1182" s="232"/>
      <c r="U1182" s="232">
        <v>12</v>
      </c>
      <c r="V1182" s="232"/>
      <c r="W1182" s="232"/>
      <c r="X1182" s="232"/>
      <c r="Y1182" s="232"/>
      <c r="Z1182" s="232"/>
      <c r="AA1182" s="232"/>
      <c r="AB1182" s="232"/>
      <c r="AC1182" s="232"/>
      <c r="AD1182" s="232"/>
      <c r="AE1182" s="232"/>
      <c r="AF1182" s="232"/>
      <c r="AG1182" s="232"/>
      <c r="AH1182" s="232"/>
      <c r="AI1182" s="232"/>
      <c r="AJ1182" s="333"/>
      <c r="AK1182" s="322"/>
      <c r="AL1182" s="322"/>
      <c r="AM1182" s="322"/>
      <c r="AN1182" s="322"/>
      <c r="AO1182" s="322"/>
      <c r="AP1182" s="322"/>
      <c r="AQ1182" s="322"/>
      <c r="AR1182" s="322"/>
      <c r="AS1182" s="322"/>
      <c r="AT1182" s="322"/>
      <c r="AU1182" s="322"/>
      <c r="AV1182" s="322"/>
      <c r="AW1182" s="322"/>
      <c r="AX1182" s="233">
        <f>SUM(AJ1182:AW1182)</f>
        <v>0</v>
      </c>
    </row>
    <row r="1183" spans="1:52" ht="15" hidden="1" customHeight="1" outlineLevel="1">
      <c r="A1183" s="402"/>
      <c r="B1183" s="231" t="s">
        <v>543</v>
      </c>
      <c r="C1183" s="228" t="s">
        <v>315</v>
      </c>
      <c r="D1183" s="232"/>
      <c r="E1183" s="232"/>
      <c r="F1183" s="232"/>
      <c r="G1183" s="232"/>
      <c r="H1183" s="232"/>
      <c r="I1183" s="232"/>
      <c r="J1183" s="232"/>
      <c r="K1183" s="232"/>
      <c r="L1183" s="232"/>
      <c r="M1183" s="232"/>
      <c r="N1183" s="232"/>
      <c r="O1183" s="232"/>
      <c r="P1183" s="232"/>
      <c r="Q1183" s="232"/>
      <c r="R1183" s="232"/>
      <c r="S1183" s="232"/>
      <c r="T1183" s="232"/>
      <c r="U1183" s="232">
        <f>U1182</f>
        <v>12</v>
      </c>
      <c r="V1183" s="232"/>
      <c r="W1183" s="232"/>
      <c r="X1183" s="232"/>
      <c r="Y1183" s="232"/>
      <c r="Z1183" s="232"/>
      <c r="AA1183" s="232"/>
      <c r="AB1183" s="232"/>
      <c r="AC1183" s="232"/>
      <c r="AD1183" s="232"/>
      <c r="AE1183" s="232"/>
      <c r="AF1183" s="232"/>
      <c r="AG1183" s="232"/>
      <c r="AH1183" s="232"/>
      <c r="AI1183" s="232"/>
      <c r="AJ1183" s="318">
        <f>AJ1182</f>
        <v>0</v>
      </c>
      <c r="AK1183" s="318">
        <f t="shared" ref="AK1183" si="2071">AK1182</f>
        <v>0</v>
      </c>
      <c r="AL1183" s="318">
        <f t="shared" ref="AL1183" si="2072">AL1182</f>
        <v>0</v>
      </c>
      <c r="AM1183" s="318">
        <f t="shared" ref="AM1183" si="2073">AM1182</f>
        <v>0</v>
      </c>
      <c r="AN1183" s="318">
        <f t="shared" ref="AN1183" si="2074">AN1182</f>
        <v>0</v>
      </c>
      <c r="AO1183" s="318">
        <f t="shared" ref="AO1183" si="2075">AO1182</f>
        <v>0</v>
      </c>
      <c r="AP1183" s="318">
        <f t="shared" ref="AP1183" si="2076">AP1182</f>
        <v>0</v>
      </c>
      <c r="AQ1183" s="318">
        <f t="shared" ref="AQ1183" si="2077">AQ1182</f>
        <v>0</v>
      </c>
      <c r="AR1183" s="318">
        <f t="shared" ref="AR1183" si="2078">AR1182</f>
        <v>0</v>
      </c>
      <c r="AS1183" s="318">
        <f t="shared" ref="AS1183" si="2079">AS1182</f>
        <v>0</v>
      </c>
      <c r="AT1183" s="318">
        <f t="shared" ref="AT1183" si="2080">AT1182</f>
        <v>0</v>
      </c>
      <c r="AU1183" s="318">
        <f t="shared" ref="AU1183" si="2081">AU1182</f>
        <v>0</v>
      </c>
      <c r="AV1183" s="318">
        <f t="shared" ref="AV1183" si="2082">AV1182</f>
        <v>0</v>
      </c>
      <c r="AW1183" s="318">
        <f t="shared" ref="AW1183" si="2083">AW1182</f>
        <v>0</v>
      </c>
      <c r="AX1183" s="243"/>
    </row>
    <row r="1184" spans="1:52" ht="15" hidden="1" customHeight="1" outlineLevel="1">
      <c r="A1184" s="402"/>
      <c r="B1184" s="335"/>
      <c r="C1184" s="228"/>
      <c r="D1184" s="228"/>
      <c r="E1184" s="228"/>
      <c r="F1184" s="228"/>
      <c r="G1184" s="228"/>
      <c r="H1184" s="228"/>
      <c r="I1184" s="228"/>
      <c r="J1184" s="228"/>
      <c r="K1184" s="228"/>
      <c r="L1184" s="228"/>
      <c r="M1184" s="228"/>
      <c r="N1184" s="228"/>
      <c r="O1184" s="228"/>
      <c r="P1184" s="228"/>
      <c r="Q1184" s="228"/>
      <c r="R1184" s="228"/>
      <c r="S1184" s="228"/>
      <c r="T1184" s="228"/>
      <c r="U1184" s="228"/>
      <c r="V1184" s="228"/>
      <c r="W1184" s="228"/>
      <c r="X1184" s="228"/>
      <c r="Y1184" s="228"/>
      <c r="Z1184" s="228"/>
      <c r="AA1184" s="228"/>
      <c r="AB1184" s="228"/>
      <c r="AC1184" s="228"/>
      <c r="AD1184" s="228"/>
      <c r="AE1184" s="228"/>
      <c r="AF1184" s="228"/>
      <c r="AG1184" s="228"/>
      <c r="AH1184" s="228"/>
      <c r="AI1184" s="228"/>
      <c r="AJ1184" s="319"/>
      <c r="AK1184" s="332"/>
      <c r="AL1184" s="332"/>
      <c r="AM1184" s="332"/>
      <c r="AN1184" s="332"/>
      <c r="AO1184" s="332"/>
      <c r="AP1184" s="332"/>
      <c r="AQ1184" s="332"/>
      <c r="AR1184" s="332"/>
      <c r="AS1184" s="332"/>
      <c r="AT1184" s="332"/>
      <c r="AU1184" s="332"/>
      <c r="AV1184" s="332"/>
      <c r="AW1184" s="332"/>
      <c r="AX1184" s="243"/>
    </row>
    <row r="1185" spans="1:51" ht="35.450000000000003" hidden="1" customHeight="1" outlineLevel="1">
      <c r="A1185" s="402">
        <v>47</v>
      </c>
      <c r="B1185" s="335" t="s">
        <v>406</v>
      </c>
      <c r="C1185" s="228" t="s">
        <v>313</v>
      </c>
      <c r="D1185" s="232"/>
      <c r="E1185" s="232"/>
      <c r="F1185" s="232"/>
      <c r="G1185" s="232"/>
      <c r="H1185" s="232"/>
      <c r="I1185" s="232"/>
      <c r="J1185" s="232"/>
      <c r="K1185" s="232"/>
      <c r="L1185" s="232"/>
      <c r="M1185" s="232"/>
      <c r="N1185" s="232"/>
      <c r="O1185" s="232"/>
      <c r="P1185" s="232"/>
      <c r="Q1185" s="232"/>
      <c r="R1185" s="232"/>
      <c r="S1185" s="232"/>
      <c r="T1185" s="232"/>
      <c r="U1185" s="232">
        <v>12</v>
      </c>
      <c r="V1185" s="232"/>
      <c r="W1185" s="232"/>
      <c r="X1185" s="232"/>
      <c r="Y1185" s="232"/>
      <c r="Z1185" s="232"/>
      <c r="AA1185" s="232"/>
      <c r="AB1185" s="232"/>
      <c r="AC1185" s="232"/>
      <c r="AD1185" s="232"/>
      <c r="AE1185" s="232"/>
      <c r="AF1185" s="232"/>
      <c r="AG1185" s="232"/>
      <c r="AH1185" s="232"/>
      <c r="AI1185" s="232"/>
      <c r="AJ1185" s="333"/>
      <c r="AK1185" s="322"/>
      <c r="AL1185" s="322"/>
      <c r="AM1185" s="322"/>
      <c r="AN1185" s="322"/>
      <c r="AO1185" s="322"/>
      <c r="AP1185" s="322"/>
      <c r="AQ1185" s="322"/>
      <c r="AR1185" s="322"/>
      <c r="AS1185" s="322"/>
      <c r="AT1185" s="322"/>
      <c r="AU1185" s="322"/>
      <c r="AV1185" s="322"/>
      <c r="AW1185" s="322"/>
      <c r="AX1185" s="233">
        <f>SUM(AJ1185:AW1185)</f>
        <v>0</v>
      </c>
    </row>
    <row r="1186" spans="1:51" ht="15" hidden="1" customHeight="1" outlineLevel="1">
      <c r="A1186" s="402"/>
      <c r="B1186" s="231" t="s">
        <v>543</v>
      </c>
      <c r="C1186" s="228" t="s">
        <v>315</v>
      </c>
      <c r="D1186" s="232"/>
      <c r="E1186" s="232"/>
      <c r="F1186" s="232"/>
      <c r="G1186" s="232"/>
      <c r="H1186" s="232"/>
      <c r="I1186" s="232"/>
      <c r="J1186" s="232"/>
      <c r="K1186" s="232"/>
      <c r="L1186" s="232"/>
      <c r="M1186" s="232"/>
      <c r="N1186" s="232"/>
      <c r="O1186" s="232"/>
      <c r="P1186" s="232"/>
      <c r="Q1186" s="232"/>
      <c r="R1186" s="232"/>
      <c r="S1186" s="232"/>
      <c r="T1186" s="232"/>
      <c r="U1186" s="232">
        <f>U1185</f>
        <v>12</v>
      </c>
      <c r="V1186" s="232"/>
      <c r="W1186" s="232"/>
      <c r="X1186" s="232"/>
      <c r="Y1186" s="232"/>
      <c r="Z1186" s="232"/>
      <c r="AA1186" s="232"/>
      <c r="AB1186" s="232"/>
      <c r="AC1186" s="232"/>
      <c r="AD1186" s="232"/>
      <c r="AE1186" s="232"/>
      <c r="AF1186" s="232"/>
      <c r="AG1186" s="232"/>
      <c r="AH1186" s="232"/>
      <c r="AI1186" s="232"/>
      <c r="AJ1186" s="318">
        <f>AJ1185</f>
        <v>0</v>
      </c>
      <c r="AK1186" s="318">
        <f t="shared" ref="AK1186" si="2084">AK1185</f>
        <v>0</v>
      </c>
      <c r="AL1186" s="318">
        <f t="shared" ref="AL1186" si="2085">AL1185</f>
        <v>0</v>
      </c>
      <c r="AM1186" s="318">
        <f t="shared" ref="AM1186" si="2086">AM1185</f>
        <v>0</v>
      </c>
      <c r="AN1186" s="318">
        <f t="shared" ref="AN1186" si="2087">AN1185</f>
        <v>0</v>
      </c>
      <c r="AO1186" s="318">
        <f t="shared" ref="AO1186" si="2088">AO1185</f>
        <v>0</v>
      </c>
      <c r="AP1186" s="318">
        <f t="shared" ref="AP1186" si="2089">AP1185</f>
        <v>0</v>
      </c>
      <c r="AQ1186" s="318">
        <f t="shared" ref="AQ1186" si="2090">AQ1185</f>
        <v>0</v>
      </c>
      <c r="AR1186" s="318">
        <f t="shared" ref="AR1186" si="2091">AR1185</f>
        <v>0</v>
      </c>
      <c r="AS1186" s="318">
        <f t="shared" ref="AS1186" si="2092">AS1185</f>
        <v>0</v>
      </c>
      <c r="AT1186" s="318">
        <f t="shared" ref="AT1186" si="2093">AT1185</f>
        <v>0</v>
      </c>
      <c r="AU1186" s="318">
        <f t="shared" ref="AU1186" si="2094">AU1185</f>
        <v>0</v>
      </c>
      <c r="AV1186" s="318">
        <f t="shared" ref="AV1186" si="2095">AV1185</f>
        <v>0</v>
      </c>
      <c r="AW1186" s="318">
        <f t="shared" ref="AW1186" si="2096">AW1185</f>
        <v>0</v>
      </c>
      <c r="AX1186" s="243"/>
    </row>
    <row r="1187" spans="1:51" ht="15" hidden="1" customHeight="1" outlineLevel="1">
      <c r="A1187" s="402"/>
      <c r="B1187" s="335"/>
      <c r="C1187" s="228"/>
      <c r="D1187" s="228"/>
      <c r="E1187" s="228"/>
      <c r="F1187" s="228"/>
      <c r="G1187" s="228"/>
      <c r="H1187" s="228"/>
      <c r="I1187" s="228"/>
      <c r="J1187" s="228"/>
      <c r="K1187" s="228"/>
      <c r="L1187" s="228"/>
      <c r="M1187" s="228"/>
      <c r="N1187" s="228"/>
      <c r="O1187" s="228"/>
      <c r="P1187" s="228"/>
      <c r="Q1187" s="228"/>
      <c r="R1187" s="228"/>
      <c r="S1187" s="228"/>
      <c r="T1187" s="228"/>
      <c r="U1187" s="228"/>
      <c r="V1187" s="228"/>
      <c r="W1187" s="228"/>
      <c r="X1187" s="228"/>
      <c r="Y1187" s="228"/>
      <c r="Z1187" s="228"/>
      <c r="AA1187" s="228"/>
      <c r="AB1187" s="228"/>
      <c r="AC1187" s="228"/>
      <c r="AD1187" s="228"/>
      <c r="AE1187" s="228"/>
      <c r="AF1187" s="228"/>
      <c r="AG1187" s="228"/>
      <c r="AH1187" s="228"/>
      <c r="AI1187" s="228"/>
      <c r="AJ1187" s="319"/>
      <c r="AK1187" s="332"/>
      <c r="AL1187" s="332"/>
      <c r="AM1187" s="332"/>
      <c r="AN1187" s="332"/>
      <c r="AO1187" s="332"/>
      <c r="AP1187" s="332"/>
      <c r="AQ1187" s="332"/>
      <c r="AR1187" s="332"/>
      <c r="AS1187" s="332"/>
      <c r="AT1187" s="332"/>
      <c r="AU1187" s="332"/>
      <c r="AV1187" s="332"/>
      <c r="AW1187" s="332"/>
      <c r="AX1187" s="243"/>
    </row>
    <row r="1188" spans="1:51" ht="39.75" hidden="1" customHeight="1" outlineLevel="1">
      <c r="A1188" s="402">
        <v>48</v>
      </c>
      <c r="B1188" s="335" t="s">
        <v>407</v>
      </c>
      <c r="C1188" s="228" t="s">
        <v>313</v>
      </c>
      <c r="D1188" s="232"/>
      <c r="E1188" s="232"/>
      <c r="F1188" s="232"/>
      <c r="G1188" s="232"/>
      <c r="H1188" s="232"/>
      <c r="I1188" s="232"/>
      <c r="J1188" s="232"/>
      <c r="K1188" s="232"/>
      <c r="L1188" s="232"/>
      <c r="M1188" s="232"/>
      <c r="N1188" s="232"/>
      <c r="O1188" s="232"/>
      <c r="P1188" s="232"/>
      <c r="Q1188" s="232"/>
      <c r="R1188" s="232"/>
      <c r="S1188" s="232"/>
      <c r="T1188" s="232"/>
      <c r="U1188" s="232">
        <v>12</v>
      </c>
      <c r="V1188" s="232"/>
      <c r="W1188" s="232"/>
      <c r="X1188" s="232"/>
      <c r="Y1188" s="232"/>
      <c r="Z1188" s="232"/>
      <c r="AA1188" s="232"/>
      <c r="AB1188" s="232"/>
      <c r="AC1188" s="232"/>
      <c r="AD1188" s="232"/>
      <c r="AE1188" s="232"/>
      <c r="AF1188" s="232"/>
      <c r="AG1188" s="232"/>
      <c r="AH1188" s="232"/>
      <c r="AI1188" s="232"/>
      <c r="AJ1188" s="333"/>
      <c r="AK1188" s="322"/>
      <c r="AL1188" s="322"/>
      <c r="AM1188" s="322"/>
      <c r="AN1188" s="322"/>
      <c r="AO1188" s="322"/>
      <c r="AP1188" s="322"/>
      <c r="AQ1188" s="322"/>
      <c r="AR1188" s="322"/>
      <c r="AS1188" s="322"/>
      <c r="AT1188" s="322"/>
      <c r="AU1188" s="322"/>
      <c r="AV1188" s="322"/>
      <c r="AW1188" s="322"/>
      <c r="AX1188" s="233">
        <f>SUM(AJ1188:AW1188)</f>
        <v>0</v>
      </c>
    </row>
    <row r="1189" spans="1:51" ht="15" hidden="1" customHeight="1" outlineLevel="1">
      <c r="A1189" s="402"/>
      <c r="B1189" s="231" t="s">
        <v>543</v>
      </c>
      <c r="C1189" s="228" t="s">
        <v>315</v>
      </c>
      <c r="D1189" s="232"/>
      <c r="E1189" s="232"/>
      <c r="F1189" s="232"/>
      <c r="G1189" s="232"/>
      <c r="H1189" s="232"/>
      <c r="I1189" s="232"/>
      <c r="J1189" s="232"/>
      <c r="K1189" s="232"/>
      <c r="L1189" s="232"/>
      <c r="M1189" s="232"/>
      <c r="N1189" s="232"/>
      <c r="O1189" s="232"/>
      <c r="P1189" s="232"/>
      <c r="Q1189" s="232"/>
      <c r="R1189" s="232"/>
      <c r="S1189" s="232"/>
      <c r="T1189" s="232"/>
      <c r="U1189" s="232">
        <f>U1188</f>
        <v>12</v>
      </c>
      <c r="V1189" s="232"/>
      <c r="W1189" s="232"/>
      <c r="X1189" s="232"/>
      <c r="Y1189" s="232"/>
      <c r="Z1189" s="232"/>
      <c r="AA1189" s="232"/>
      <c r="AB1189" s="232"/>
      <c r="AC1189" s="232"/>
      <c r="AD1189" s="232"/>
      <c r="AE1189" s="232"/>
      <c r="AF1189" s="232"/>
      <c r="AG1189" s="232"/>
      <c r="AH1189" s="232"/>
      <c r="AI1189" s="232"/>
      <c r="AJ1189" s="318">
        <f>AJ1188</f>
        <v>0</v>
      </c>
      <c r="AK1189" s="318">
        <f t="shared" ref="AK1189" si="2097">AK1188</f>
        <v>0</v>
      </c>
      <c r="AL1189" s="318">
        <f t="shared" ref="AL1189" si="2098">AL1188</f>
        <v>0</v>
      </c>
      <c r="AM1189" s="318">
        <f t="shared" ref="AM1189" si="2099">AM1188</f>
        <v>0</v>
      </c>
      <c r="AN1189" s="318">
        <f t="shared" ref="AN1189" si="2100">AN1188</f>
        <v>0</v>
      </c>
      <c r="AO1189" s="318">
        <f t="shared" ref="AO1189" si="2101">AO1188</f>
        <v>0</v>
      </c>
      <c r="AP1189" s="318">
        <f t="shared" ref="AP1189" si="2102">AP1188</f>
        <v>0</v>
      </c>
      <c r="AQ1189" s="318">
        <f t="shared" ref="AQ1189" si="2103">AQ1188</f>
        <v>0</v>
      </c>
      <c r="AR1189" s="318">
        <f t="shared" ref="AR1189" si="2104">AR1188</f>
        <v>0</v>
      </c>
      <c r="AS1189" s="318">
        <f t="shared" ref="AS1189" si="2105">AS1188</f>
        <v>0</v>
      </c>
      <c r="AT1189" s="318">
        <f t="shared" ref="AT1189" si="2106">AT1188</f>
        <v>0</v>
      </c>
      <c r="AU1189" s="318">
        <f t="shared" ref="AU1189" si="2107">AU1188</f>
        <v>0</v>
      </c>
      <c r="AV1189" s="318">
        <f t="shared" ref="AV1189" si="2108">AV1188</f>
        <v>0</v>
      </c>
      <c r="AW1189" s="318">
        <f t="shared" ref="AW1189" si="2109">AW1188</f>
        <v>0</v>
      </c>
      <c r="AX1189" s="243"/>
    </row>
    <row r="1190" spans="1:51" ht="15" hidden="1" customHeight="1" outlineLevel="1">
      <c r="A1190" s="402"/>
      <c r="B1190" s="335"/>
      <c r="C1190" s="228"/>
      <c r="D1190" s="228"/>
      <c r="E1190" s="228"/>
      <c r="F1190" s="228"/>
      <c r="G1190" s="228"/>
      <c r="H1190" s="228"/>
      <c r="I1190" s="228"/>
      <c r="J1190" s="228"/>
      <c r="K1190" s="228"/>
      <c r="L1190" s="228"/>
      <c r="M1190" s="228"/>
      <c r="N1190" s="228"/>
      <c r="O1190" s="228"/>
      <c r="P1190" s="228"/>
      <c r="Q1190" s="228"/>
      <c r="R1190" s="228"/>
      <c r="S1190" s="228"/>
      <c r="T1190" s="228"/>
      <c r="U1190" s="228"/>
      <c r="V1190" s="228"/>
      <c r="W1190" s="228"/>
      <c r="X1190" s="228"/>
      <c r="Y1190" s="228"/>
      <c r="Z1190" s="228"/>
      <c r="AA1190" s="228"/>
      <c r="AB1190" s="228"/>
      <c r="AC1190" s="228"/>
      <c r="AD1190" s="228"/>
      <c r="AE1190" s="228"/>
      <c r="AF1190" s="228"/>
      <c r="AG1190" s="228"/>
      <c r="AH1190" s="228"/>
      <c r="AI1190" s="228"/>
      <c r="AJ1190" s="319"/>
      <c r="AK1190" s="332"/>
      <c r="AL1190" s="332"/>
      <c r="AM1190" s="332"/>
      <c r="AN1190" s="332"/>
      <c r="AO1190" s="332"/>
      <c r="AP1190" s="332"/>
      <c r="AQ1190" s="332"/>
      <c r="AR1190" s="332"/>
      <c r="AS1190" s="332"/>
      <c r="AT1190" s="332"/>
      <c r="AU1190" s="332"/>
      <c r="AV1190" s="332"/>
      <c r="AW1190" s="332"/>
      <c r="AX1190" s="243"/>
    </row>
    <row r="1191" spans="1:51" ht="33" hidden="1" customHeight="1" outlineLevel="1">
      <c r="A1191" s="402">
        <v>49</v>
      </c>
      <c r="B1191" s="335" t="s">
        <v>408</v>
      </c>
      <c r="C1191" s="228" t="s">
        <v>313</v>
      </c>
      <c r="D1191" s="232"/>
      <c r="E1191" s="232"/>
      <c r="F1191" s="232"/>
      <c r="G1191" s="232"/>
      <c r="H1191" s="232"/>
      <c r="I1191" s="232"/>
      <c r="J1191" s="232"/>
      <c r="K1191" s="232"/>
      <c r="L1191" s="232"/>
      <c r="M1191" s="232"/>
      <c r="N1191" s="232"/>
      <c r="O1191" s="232"/>
      <c r="P1191" s="232"/>
      <c r="Q1191" s="232"/>
      <c r="R1191" s="232"/>
      <c r="S1191" s="232"/>
      <c r="T1191" s="232"/>
      <c r="U1191" s="232">
        <v>12</v>
      </c>
      <c r="V1191" s="232"/>
      <c r="W1191" s="232"/>
      <c r="X1191" s="232"/>
      <c r="Y1191" s="232"/>
      <c r="Z1191" s="232"/>
      <c r="AA1191" s="232"/>
      <c r="AB1191" s="232"/>
      <c r="AC1191" s="232"/>
      <c r="AD1191" s="232"/>
      <c r="AE1191" s="232"/>
      <c r="AF1191" s="232"/>
      <c r="AG1191" s="232"/>
      <c r="AH1191" s="232"/>
      <c r="AI1191" s="232"/>
      <c r="AJ1191" s="333"/>
      <c r="AK1191" s="322"/>
      <c r="AL1191" s="322"/>
      <c r="AM1191" s="322"/>
      <c r="AN1191" s="322"/>
      <c r="AO1191" s="322"/>
      <c r="AP1191" s="322"/>
      <c r="AQ1191" s="322"/>
      <c r="AR1191" s="322"/>
      <c r="AS1191" s="322"/>
      <c r="AT1191" s="322"/>
      <c r="AU1191" s="322"/>
      <c r="AV1191" s="322"/>
      <c r="AW1191" s="322"/>
      <c r="AX1191" s="233">
        <f>SUM(AJ1191:AW1191)</f>
        <v>0</v>
      </c>
    </row>
    <row r="1192" spans="1:51" ht="15" hidden="1" customHeight="1" outlineLevel="1">
      <c r="A1192" s="402"/>
      <c r="B1192" s="231" t="s">
        <v>543</v>
      </c>
      <c r="C1192" s="228" t="s">
        <v>315</v>
      </c>
      <c r="D1192" s="232"/>
      <c r="E1192" s="232"/>
      <c r="F1192" s="232"/>
      <c r="G1192" s="232"/>
      <c r="H1192" s="232"/>
      <c r="I1192" s="232"/>
      <c r="J1192" s="232"/>
      <c r="K1192" s="232"/>
      <c r="L1192" s="232"/>
      <c r="M1192" s="232"/>
      <c r="N1192" s="232"/>
      <c r="O1192" s="232"/>
      <c r="P1192" s="232"/>
      <c r="Q1192" s="232"/>
      <c r="R1192" s="232"/>
      <c r="S1192" s="232"/>
      <c r="T1192" s="232"/>
      <c r="U1192" s="232">
        <f>U1191</f>
        <v>12</v>
      </c>
      <c r="V1192" s="232"/>
      <c r="W1192" s="232"/>
      <c r="X1192" s="232"/>
      <c r="Y1192" s="232"/>
      <c r="Z1192" s="232"/>
      <c r="AA1192" s="232"/>
      <c r="AB1192" s="232"/>
      <c r="AC1192" s="232"/>
      <c r="AD1192" s="232"/>
      <c r="AE1192" s="232"/>
      <c r="AF1192" s="232"/>
      <c r="AG1192" s="232"/>
      <c r="AH1192" s="232"/>
      <c r="AI1192" s="232"/>
      <c r="AJ1192" s="318">
        <f>AJ1191</f>
        <v>0</v>
      </c>
      <c r="AK1192" s="318">
        <f t="shared" ref="AK1192" si="2110">AK1191</f>
        <v>0</v>
      </c>
      <c r="AL1192" s="318">
        <f t="shared" ref="AL1192" si="2111">AL1191</f>
        <v>0</v>
      </c>
      <c r="AM1192" s="318">
        <f t="shared" ref="AM1192" si="2112">AM1191</f>
        <v>0</v>
      </c>
      <c r="AN1192" s="318">
        <f t="shared" ref="AN1192" si="2113">AN1191</f>
        <v>0</v>
      </c>
      <c r="AO1192" s="318">
        <f t="shared" ref="AO1192" si="2114">AO1191</f>
        <v>0</v>
      </c>
      <c r="AP1192" s="318">
        <f t="shared" ref="AP1192" si="2115">AP1191</f>
        <v>0</v>
      </c>
      <c r="AQ1192" s="318">
        <f t="shared" ref="AQ1192" si="2116">AQ1191</f>
        <v>0</v>
      </c>
      <c r="AR1192" s="318">
        <f t="shared" ref="AR1192" si="2117">AR1191</f>
        <v>0</v>
      </c>
      <c r="AS1192" s="318">
        <f t="shared" ref="AS1192" si="2118">AS1191</f>
        <v>0</v>
      </c>
      <c r="AT1192" s="318">
        <f t="shared" ref="AT1192" si="2119">AT1191</f>
        <v>0</v>
      </c>
      <c r="AU1192" s="318">
        <f t="shared" ref="AU1192" si="2120">AU1191</f>
        <v>0</v>
      </c>
      <c r="AV1192" s="318">
        <f t="shared" ref="AV1192" si="2121">AV1191</f>
        <v>0</v>
      </c>
      <c r="AW1192" s="318">
        <f t="shared" ref="AW1192" si="2122">AW1191</f>
        <v>0</v>
      </c>
      <c r="AX1192" s="243"/>
    </row>
    <row r="1193" spans="1:51" ht="15" hidden="1" customHeight="1" outlineLevel="1">
      <c r="A1193" s="402"/>
      <c r="B1193" s="231"/>
      <c r="C1193" s="228"/>
      <c r="D1193" s="564"/>
      <c r="E1193" s="564"/>
      <c r="F1193" s="564"/>
      <c r="G1193" s="564"/>
      <c r="H1193" s="564"/>
      <c r="I1193" s="564"/>
      <c r="J1193" s="564"/>
      <c r="K1193" s="564"/>
      <c r="L1193" s="564"/>
      <c r="M1193" s="564"/>
      <c r="N1193" s="564"/>
      <c r="O1193" s="564"/>
      <c r="P1193" s="564"/>
      <c r="Q1193" s="564"/>
      <c r="R1193" s="564"/>
      <c r="S1193" s="564"/>
      <c r="T1193" s="564"/>
      <c r="U1193" s="564"/>
      <c r="V1193" s="564"/>
      <c r="W1193" s="564"/>
      <c r="X1193" s="564"/>
      <c r="Y1193" s="564"/>
      <c r="Z1193" s="564"/>
      <c r="AA1193" s="564"/>
      <c r="AB1193" s="564"/>
      <c r="AC1193" s="564"/>
      <c r="AD1193" s="564"/>
      <c r="AE1193" s="564"/>
      <c r="AF1193" s="564"/>
      <c r="AG1193" s="564"/>
      <c r="AH1193" s="564"/>
      <c r="AI1193" s="564"/>
      <c r="AJ1193" s="318"/>
      <c r="AK1193" s="318"/>
      <c r="AL1193" s="318"/>
      <c r="AM1193" s="318"/>
      <c r="AN1193" s="318"/>
      <c r="AO1193" s="318"/>
      <c r="AP1193" s="318"/>
      <c r="AQ1193" s="318"/>
      <c r="AR1193" s="318"/>
      <c r="AS1193" s="318"/>
      <c r="AT1193" s="318"/>
      <c r="AU1193" s="318"/>
      <c r="AV1193" s="318"/>
      <c r="AW1193" s="318"/>
      <c r="AX1193" s="243"/>
    </row>
    <row r="1194" spans="1:51" ht="15.75" hidden="1" outlineLevel="1">
      <c r="A1194" s="402"/>
      <c r="B1194" s="569" t="s">
        <v>516</v>
      </c>
      <c r="AX1194" s="565"/>
    </row>
    <row r="1195" spans="1:51" hidden="1" outlineLevel="1">
      <c r="A1195" s="402">
        <v>50</v>
      </c>
      <c r="B1195" s="231"/>
      <c r="AX1195" s="565"/>
    </row>
    <row r="1196" spans="1:51" ht="15.75" hidden="1" outlineLevel="1">
      <c r="A1196" s="402"/>
      <c r="B1196" s="335" t="s">
        <v>517</v>
      </c>
      <c r="C1196" s="228" t="s">
        <v>313</v>
      </c>
      <c r="D1196" s="232"/>
      <c r="E1196" s="232"/>
      <c r="F1196" s="232"/>
      <c r="G1196" s="232"/>
      <c r="H1196" s="232"/>
      <c r="I1196" s="232"/>
      <c r="J1196" s="232"/>
      <c r="K1196" s="232"/>
      <c r="L1196" s="232"/>
      <c r="M1196" s="232"/>
      <c r="N1196" s="232"/>
      <c r="O1196" s="232"/>
      <c r="P1196" s="232"/>
      <c r="Q1196" s="232"/>
      <c r="R1196" s="232"/>
      <c r="S1196" s="232"/>
      <c r="T1196" s="232"/>
      <c r="U1196" s="232">
        <v>12</v>
      </c>
      <c r="V1196" s="232"/>
      <c r="W1196" s="232"/>
      <c r="X1196" s="232"/>
      <c r="Y1196" s="232"/>
      <c r="Z1196" s="232"/>
      <c r="AA1196" s="232"/>
      <c r="AB1196" s="232"/>
      <c r="AC1196" s="232"/>
      <c r="AD1196" s="232"/>
      <c r="AE1196" s="232"/>
      <c r="AF1196" s="232"/>
      <c r="AG1196" s="232"/>
      <c r="AH1196" s="232"/>
      <c r="AI1196" s="232"/>
      <c r="AJ1196" s="333"/>
      <c r="AK1196" s="322"/>
      <c r="AL1196" s="322"/>
      <c r="AM1196" s="322"/>
      <c r="AN1196" s="322"/>
      <c r="AO1196" s="322"/>
      <c r="AP1196" s="322"/>
      <c r="AQ1196" s="322"/>
      <c r="AR1196" s="322"/>
      <c r="AS1196" s="322"/>
      <c r="AT1196" s="322"/>
      <c r="AU1196" s="322"/>
      <c r="AV1196" s="322"/>
      <c r="AW1196" s="322"/>
      <c r="AX1196" s="233">
        <f>SUM(AJ1196:AW1196)</f>
        <v>0</v>
      </c>
    </row>
    <row r="1197" spans="1:51" hidden="1" outlineLevel="1">
      <c r="A1197" s="402"/>
      <c r="B1197" s="231" t="s">
        <v>543</v>
      </c>
      <c r="C1197" s="228" t="s">
        <v>315</v>
      </c>
      <c r="D1197" s="232"/>
      <c r="E1197" s="232"/>
      <c r="F1197" s="232"/>
      <c r="G1197" s="232"/>
      <c r="H1197" s="232"/>
      <c r="I1197" s="232"/>
      <c r="J1197" s="232"/>
      <c r="K1197" s="232"/>
      <c r="L1197" s="232"/>
      <c r="M1197" s="232"/>
      <c r="N1197" s="232"/>
      <c r="O1197" s="232"/>
      <c r="P1197" s="232"/>
      <c r="Q1197" s="232"/>
      <c r="R1197" s="232"/>
      <c r="S1197" s="232"/>
      <c r="T1197" s="232"/>
      <c r="U1197" s="232">
        <f>U1196</f>
        <v>12</v>
      </c>
      <c r="V1197" s="232"/>
      <c r="W1197" s="232"/>
      <c r="X1197" s="232"/>
      <c r="Y1197" s="232"/>
      <c r="Z1197" s="232"/>
      <c r="AA1197" s="232"/>
      <c r="AB1197" s="232"/>
      <c r="AC1197" s="232"/>
      <c r="AD1197" s="232"/>
      <c r="AE1197" s="232"/>
      <c r="AF1197" s="232"/>
      <c r="AG1197" s="232"/>
      <c r="AH1197" s="232"/>
      <c r="AI1197" s="232"/>
      <c r="AJ1197" s="318">
        <f>AJ1196</f>
        <v>0</v>
      </c>
      <c r="AK1197" s="318">
        <f t="shared" ref="AK1197:AW1197" si="2123">AK1196</f>
        <v>0</v>
      </c>
      <c r="AL1197" s="318">
        <f t="shared" si="2123"/>
        <v>0</v>
      </c>
      <c r="AM1197" s="318">
        <f t="shared" si="2123"/>
        <v>0</v>
      </c>
      <c r="AN1197" s="318">
        <f t="shared" si="2123"/>
        <v>0</v>
      </c>
      <c r="AO1197" s="318">
        <f t="shared" si="2123"/>
        <v>0</v>
      </c>
      <c r="AP1197" s="318">
        <f t="shared" si="2123"/>
        <v>0</v>
      </c>
      <c r="AQ1197" s="318">
        <f t="shared" si="2123"/>
        <v>0</v>
      </c>
      <c r="AR1197" s="318">
        <f t="shared" si="2123"/>
        <v>0</v>
      </c>
      <c r="AS1197" s="318">
        <f t="shared" si="2123"/>
        <v>0</v>
      </c>
      <c r="AT1197" s="318">
        <f t="shared" si="2123"/>
        <v>0</v>
      </c>
      <c r="AU1197" s="318">
        <f t="shared" si="2123"/>
        <v>0</v>
      </c>
      <c r="AV1197" s="318">
        <f t="shared" si="2123"/>
        <v>0</v>
      </c>
      <c r="AW1197" s="318">
        <f t="shared" si="2123"/>
        <v>0</v>
      </c>
      <c r="AX1197" s="243"/>
    </row>
    <row r="1198" spans="1:51" hidden="1" outlineLevel="1">
      <c r="A1198" s="402"/>
      <c r="B1198" s="231"/>
      <c r="C1198" s="242"/>
      <c r="D1198" s="228"/>
      <c r="E1198" s="228"/>
      <c r="F1198" s="228"/>
      <c r="G1198" s="228"/>
      <c r="H1198" s="228"/>
      <c r="I1198" s="228"/>
      <c r="J1198" s="228"/>
      <c r="K1198" s="228"/>
      <c r="L1198" s="228"/>
      <c r="M1198" s="228"/>
      <c r="N1198" s="228"/>
      <c r="O1198" s="228"/>
      <c r="P1198" s="228"/>
      <c r="Q1198" s="228"/>
      <c r="R1198" s="228"/>
      <c r="S1198" s="228"/>
      <c r="T1198" s="228"/>
      <c r="U1198" s="228"/>
      <c r="V1198" s="228"/>
      <c r="W1198" s="228"/>
      <c r="X1198" s="228"/>
      <c r="Y1198" s="228"/>
      <c r="Z1198" s="228"/>
      <c r="AA1198" s="228"/>
      <c r="AB1198" s="228"/>
      <c r="AC1198" s="228"/>
      <c r="AD1198" s="228"/>
      <c r="AE1198" s="228"/>
      <c r="AF1198" s="228"/>
      <c r="AG1198" s="228"/>
      <c r="AH1198" s="228"/>
      <c r="AI1198" s="228"/>
      <c r="AJ1198" s="238"/>
      <c r="AK1198" s="238"/>
      <c r="AL1198" s="238"/>
      <c r="AM1198" s="238"/>
      <c r="AN1198" s="238"/>
      <c r="AO1198" s="238"/>
      <c r="AP1198" s="238"/>
      <c r="AQ1198" s="238"/>
      <c r="AR1198" s="238"/>
      <c r="AS1198" s="238"/>
      <c r="AT1198" s="238"/>
      <c r="AU1198" s="238"/>
      <c r="AV1198" s="238"/>
      <c r="AW1198" s="238"/>
      <c r="AX1198" s="243"/>
    </row>
    <row r="1199" spans="1:51" ht="15.75">
      <c r="B1199" s="263" t="s">
        <v>546</v>
      </c>
      <c r="C1199" s="898"/>
      <c r="D1199" s="898">
        <f>SUM(D1037:D1192)</f>
        <v>2497718.1279505249</v>
      </c>
      <c r="E1199" s="898">
        <f t="shared" ref="E1199:Q1199" si="2124">SUM(E1037:E1192)</f>
        <v>2510026.1279505249</v>
      </c>
      <c r="F1199" s="898">
        <f t="shared" si="2124"/>
        <v>2510026.1279505249</v>
      </c>
      <c r="G1199" s="898">
        <f t="shared" si="2124"/>
        <v>2510026.1279505249</v>
      </c>
      <c r="H1199" s="898">
        <f t="shared" si="2124"/>
        <v>2510026.1279505249</v>
      </c>
      <c r="I1199" s="898">
        <f t="shared" si="2124"/>
        <v>2387136.7812874382</v>
      </c>
      <c r="J1199" s="898">
        <f t="shared" si="2124"/>
        <v>2387136.7812874382</v>
      </c>
      <c r="K1199" s="898">
        <f t="shared" si="2124"/>
        <v>2387136.7812874382</v>
      </c>
      <c r="L1199" s="898">
        <f t="shared" si="2124"/>
        <v>2375899.4811374573</v>
      </c>
      <c r="M1199" s="898">
        <f t="shared" si="2124"/>
        <v>2375899.4811374573</v>
      </c>
      <c r="N1199" s="898">
        <f t="shared" si="2124"/>
        <v>2337012.6784865698</v>
      </c>
      <c r="O1199" s="898">
        <f t="shared" si="2124"/>
        <v>2277987.6784865698</v>
      </c>
      <c r="P1199" s="898">
        <f t="shared" si="2124"/>
        <v>862385.47212018422</v>
      </c>
      <c r="Q1199" s="898">
        <f t="shared" si="2124"/>
        <v>744931.87018617499</v>
      </c>
      <c r="R1199" s="898"/>
      <c r="S1199" s="898"/>
      <c r="T1199" s="898"/>
      <c r="U1199" s="898"/>
      <c r="V1199" s="898">
        <f>SUM(V1037:V1192)</f>
        <v>483.54607842760629</v>
      </c>
      <c r="W1199" s="898"/>
      <c r="X1199" s="898"/>
      <c r="Y1199" s="898"/>
      <c r="Z1199" s="898"/>
      <c r="AA1199" s="898"/>
      <c r="AB1199" s="898"/>
      <c r="AC1199" s="898"/>
      <c r="AD1199" s="898"/>
      <c r="AE1199" s="898"/>
      <c r="AF1199" s="898"/>
      <c r="AG1199" s="898"/>
      <c r="AH1199" s="898"/>
      <c r="AI1199" s="898"/>
      <c r="AJ1199" s="898">
        <f>IF(AJ1034="kWh",SUMPRODUCT($D$1037:$D$1197,AJ1037:AJ1197))</f>
        <v>114651.58112305065</v>
      </c>
      <c r="AK1199" s="898">
        <f>IF(AK1034="kWh",SUMPRODUCT(D1037:D1197,AK1037:AK1197))</f>
        <v>420941.99656222702</v>
      </c>
      <c r="AL1199" s="898">
        <f t="shared" ref="AL1199:AW1199" si="2125">IF(AL1034="kw",SUMPRODUCT($U$1037:$U$1197,$V$1037:$V$1197,AL1037:AL1197),SUMPRODUCT($D$1037:$D$1197,AL1037:AL1197))</f>
        <v>692826.00871151802</v>
      </c>
      <c r="AM1199" s="898">
        <f t="shared" si="2125"/>
        <v>30989.796106242462</v>
      </c>
      <c r="AN1199" s="898">
        <f t="shared" si="2125"/>
        <v>1036198.1986200121</v>
      </c>
      <c r="AO1199" s="898">
        <f t="shared" si="2125"/>
        <v>0</v>
      </c>
      <c r="AP1199" s="898">
        <f t="shared" si="2125"/>
        <v>0</v>
      </c>
      <c r="AQ1199" s="898">
        <f t="shared" si="2125"/>
        <v>0</v>
      </c>
      <c r="AR1199" s="898">
        <f t="shared" si="2125"/>
        <v>0</v>
      </c>
      <c r="AS1199" s="898">
        <f t="shared" si="2125"/>
        <v>0</v>
      </c>
      <c r="AT1199" s="898">
        <f t="shared" si="2125"/>
        <v>202110.54682747429</v>
      </c>
      <c r="AU1199" s="898">
        <f t="shared" si="2125"/>
        <v>0</v>
      </c>
      <c r="AV1199" s="898">
        <f t="shared" si="2125"/>
        <v>0</v>
      </c>
      <c r="AW1199" s="898">
        <f t="shared" si="2125"/>
        <v>0</v>
      </c>
      <c r="AX1199" s="265"/>
      <c r="AY1199" s="1056">
        <f>SUM(AJ1199:AX1199)-D1199</f>
        <v>0</v>
      </c>
    </row>
    <row r="1200" spans="1:51" ht="15.75">
      <c r="B1200" s="311" t="s">
        <v>547</v>
      </c>
      <c r="C1200" s="312"/>
      <c r="D1200" s="312"/>
      <c r="E1200" s="312"/>
      <c r="F1200" s="312"/>
      <c r="G1200" s="312"/>
      <c r="H1200" s="312"/>
      <c r="I1200" s="312"/>
      <c r="J1200" s="312"/>
      <c r="K1200" s="312"/>
      <c r="L1200" s="312"/>
      <c r="M1200" s="312"/>
      <c r="N1200" s="312"/>
      <c r="O1200" s="312"/>
      <c r="P1200" s="312"/>
      <c r="Q1200" s="312"/>
      <c r="R1200" s="312"/>
      <c r="S1200" s="312"/>
      <c r="T1200" s="312"/>
      <c r="U1200" s="312"/>
      <c r="V1200" s="312"/>
      <c r="W1200" s="312"/>
      <c r="X1200" s="312"/>
      <c r="Y1200" s="312"/>
      <c r="Z1200" s="312"/>
      <c r="AA1200" s="312"/>
      <c r="AB1200" s="312"/>
      <c r="AC1200" s="312"/>
      <c r="AD1200" s="312"/>
      <c r="AE1200" s="312"/>
      <c r="AF1200" s="312"/>
      <c r="AG1200" s="312"/>
      <c r="AH1200" s="312"/>
      <c r="AI1200" s="312"/>
      <c r="AJ1200" s="312">
        <f>HLOOKUP(AJ1033,'2. LRAMVA Threshold'!$B$42:$Q$60,12,FALSE)</f>
        <v>8884182</v>
      </c>
      <c r="AK1200" s="312">
        <f>HLOOKUP(AK1033,'2. LRAMVA Threshold'!$B$42:$Q$53,12,FALSE)</f>
        <v>7652150</v>
      </c>
      <c r="AL1200" s="312">
        <f>HLOOKUP(AL831,'2. LRAMVA Threshold'!$B$42:$Q$53,12,FALSE)</f>
        <v>27955828</v>
      </c>
      <c r="AM1200" s="312">
        <f>HLOOKUP(AM831,'2. LRAMVA Threshold'!$B$42:$Q$53,12,FALSE)</f>
        <v>90093</v>
      </c>
      <c r="AN1200" s="312">
        <f>HLOOKUP(AN831,'2. LRAMVA Threshold'!$B$42:$Q$53,12,FALSE)</f>
        <v>659732</v>
      </c>
      <c r="AO1200" s="312">
        <f>HLOOKUP(AO831,'2. LRAMVA Threshold'!$B$42:$Q$53,12,FALSE)</f>
        <v>0</v>
      </c>
      <c r="AP1200" s="312">
        <f>HLOOKUP(AP831,'2. LRAMVA Threshold'!$B$42:$Q$53,12,FALSE)</f>
        <v>0</v>
      </c>
      <c r="AQ1200" s="312">
        <f>HLOOKUP(AQ831,'2. LRAMVA Threshold'!$B$42:$Q$53,12,FALSE)</f>
        <v>0</v>
      </c>
      <c r="AR1200" s="312">
        <f>HLOOKUP(AR831,'2. LRAMVA Threshold'!$B$42:$Q$53,12,FALSE)</f>
        <v>0</v>
      </c>
      <c r="AS1200" s="312">
        <f>HLOOKUP(AS831,'2. LRAMVA Threshold'!$B$42:$Q$53,12,FALSE)</f>
        <v>0</v>
      </c>
      <c r="AT1200" s="312">
        <f>HLOOKUP(AT831,'2. LRAMVA Threshold'!$B$42:$Q$53,12,FALSE)</f>
        <v>0</v>
      </c>
      <c r="AU1200" s="312">
        <f>HLOOKUP(AU831,'2. LRAMVA Threshold'!$B$42:$Q$53,12,FALSE)</f>
        <v>0</v>
      </c>
      <c r="AV1200" s="312">
        <f>HLOOKUP(AV831,'2. LRAMVA Threshold'!$B$42:$Q$53,12,FALSE)</f>
        <v>0</v>
      </c>
      <c r="AW1200" s="312">
        <f>HLOOKUP(AW831,'2. LRAMVA Threshold'!$B$42:$Q$53,12,FALSE)</f>
        <v>0</v>
      </c>
      <c r="AX1200" s="342"/>
    </row>
    <row r="1201" spans="2:50">
      <c r="B1201" s="1175"/>
      <c r="C1201" s="1100"/>
      <c r="D1201" s="899"/>
      <c r="E1201" s="899"/>
      <c r="F1201" s="899"/>
      <c r="G1201" s="899"/>
      <c r="H1201" s="899"/>
      <c r="I1201" s="899"/>
      <c r="J1201" s="899"/>
      <c r="K1201" s="899"/>
      <c r="L1201" s="899"/>
      <c r="M1201" s="899"/>
      <c r="N1201" s="899"/>
      <c r="O1201" s="899"/>
      <c r="P1201" s="899"/>
      <c r="Q1201" s="899"/>
      <c r="R1201" s="899"/>
      <c r="S1201" s="899"/>
      <c r="T1201" s="899"/>
      <c r="U1201" s="899"/>
      <c r="V1201" s="1101"/>
      <c r="W1201" s="899"/>
      <c r="X1201" s="899"/>
      <c r="Y1201" s="899"/>
      <c r="Z1201" s="1102"/>
      <c r="AA1201" s="1102"/>
      <c r="AB1201" s="1102"/>
      <c r="AC1201" s="1102"/>
      <c r="AD1201" s="899"/>
      <c r="AE1201" s="899"/>
      <c r="AF1201" s="899"/>
      <c r="AG1201" s="899"/>
      <c r="AH1201" s="899"/>
      <c r="AI1201" s="899"/>
      <c r="AJ1201" s="1103"/>
      <c r="AK1201" s="1103"/>
      <c r="AL1201" s="1103"/>
      <c r="AM1201" s="1103"/>
      <c r="AN1201" s="1103"/>
      <c r="AO1201" s="1103"/>
      <c r="AP1201" s="1103"/>
      <c r="AQ1201" s="1103"/>
      <c r="AR1201" s="1103"/>
      <c r="AS1201" s="1103"/>
      <c r="AT1201" s="1103"/>
      <c r="AU1201" s="1103"/>
      <c r="AV1201" s="1103"/>
      <c r="AW1201" s="1103"/>
      <c r="AX1201" s="1177"/>
    </row>
    <row r="1202" spans="2:50">
      <c r="B1202" s="260" t="s">
        <v>548</v>
      </c>
      <c r="C1202" s="272"/>
      <c r="D1202" s="272"/>
      <c r="E1202" s="299"/>
      <c r="F1202" s="299"/>
      <c r="G1202" s="299"/>
      <c r="H1202" s="299"/>
      <c r="I1202" s="299"/>
      <c r="J1202" s="299"/>
      <c r="K1202" s="299"/>
      <c r="L1202" s="299"/>
      <c r="M1202" s="299"/>
      <c r="N1202" s="299"/>
      <c r="O1202" s="299"/>
      <c r="P1202" s="299"/>
      <c r="Q1202" s="299"/>
      <c r="R1202" s="299"/>
      <c r="S1202" s="299"/>
      <c r="T1202" s="299"/>
      <c r="U1202" s="299"/>
      <c r="V1202" s="228"/>
      <c r="W1202" s="274"/>
      <c r="X1202" s="274"/>
      <c r="Y1202" s="274"/>
      <c r="Z1202" s="273"/>
      <c r="AA1202" s="273"/>
      <c r="AB1202" s="273"/>
      <c r="AC1202" s="273"/>
      <c r="AD1202" s="274"/>
      <c r="AE1202" s="274"/>
      <c r="AF1202" s="274"/>
      <c r="AG1202" s="274"/>
      <c r="AH1202" s="274"/>
      <c r="AI1202" s="274"/>
      <c r="AJ1202" s="621">
        <f>HLOOKUP(AJ$35,'3.  Distribution Rates'!$C$122:$P$135,12,FALSE)</f>
        <v>0</v>
      </c>
      <c r="AK1202" s="621">
        <f>HLOOKUP(AK$35,'3.  Distribution Rates'!$C$122:$P$135,12,FALSE)</f>
        <v>1.7399999999999999E-2</v>
      </c>
      <c r="AL1202" s="275">
        <f>HLOOKUP(AL$35,'3.  Distribution Rates'!$C$122:$P$135,12,FALSE)</f>
        <v>3.4016999999999999</v>
      </c>
      <c r="AM1202" s="275">
        <f>HLOOKUP(AM$35,'3.  Distribution Rates'!$C$122:$P$135,12,FALSE)</f>
        <v>2.1551999999999998</v>
      </c>
      <c r="AN1202" s="275">
        <f>HLOOKUP(AN$35,'3.  Distribution Rates'!$C$122:$P$135,12,FALSE)</f>
        <v>3.0352000000000001</v>
      </c>
      <c r="AO1202" s="275">
        <f>HLOOKUP(AO$35,'3.  Distribution Rates'!$C$122:$P$135,12,FALSE)</f>
        <v>1.7299999999999999E-2</v>
      </c>
      <c r="AP1202" s="275">
        <f>HLOOKUP(AP$35,'3.  Distribution Rates'!$C$122:$P$135,12,FALSE)</f>
        <v>14.012600000000001</v>
      </c>
      <c r="AQ1202" s="275">
        <f>HLOOKUP(AQ$35,'3.  Distribution Rates'!$C$122:$P$135,12,FALSE)</f>
        <v>3.8315999999999999</v>
      </c>
      <c r="AR1202" s="275">
        <f>HLOOKUP(AR$35,'3.  Distribution Rates'!$C$122:$P$135,12,FALSE)</f>
        <v>0</v>
      </c>
      <c r="AS1202" s="275">
        <f>HLOOKUP(AS$35,'3.  Distribution Rates'!$C$122:$P$135,12,FALSE)</f>
        <v>0.02</v>
      </c>
      <c r="AT1202" s="275">
        <f>HLOOKUP(AT$35,'3.  Distribution Rates'!$C$122:$P$135,12,FALSE)</f>
        <v>4.0938999999999997</v>
      </c>
      <c r="AU1202" s="275">
        <f>HLOOKUP(AU$35,'3.  Distribution Rates'!$C$122:$P$135,12,FALSE)</f>
        <v>6.8960999999999997</v>
      </c>
      <c r="AV1202" s="275">
        <f>HLOOKUP(AV$35,'3.  Distribution Rates'!$C$122:$P$135,12,FALSE)</f>
        <v>0</v>
      </c>
      <c r="AW1202" s="275">
        <f>HLOOKUP(AW$35,'3.  Distribution Rates'!$C$122:$P$135,12,FALSE)</f>
        <v>0</v>
      </c>
      <c r="AX1202" s="584"/>
    </row>
    <row r="1203" spans="2:50">
      <c r="B1203" s="260" t="s">
        <v>549</v>
      </c>
      <c r="C1203" s="277"/>
      <c r="D1203" s="220"/>
      <c r="E1203" s="217"/>
      <c r="F1203" s="217"/>
      <c r="G1203" s="217"/>
      <c r="H1203" s="217"/>
      <c r="I1203" s="217"/>
      <c r="J1203" s="217"/>
      <c r="K1203" s="217"/>
      <c r="L1203" s="217"/>
      <c r="M1203" s="217"/>
      <c r="N1203" s="217"/>
      <c r="O1203" s="217"/>
      <c r="P1203" s="217"/>
      <c r="Q1203" s="217"/>
      <c r="R1203" s="217"/>
      <c r="S1203" s="217"/>
      <c r="T1203" s="217"/>
      <c r="U1203" s="217"/>
      <c r="V1203" s="228"/>
      <c r="W1203" s="217"/>
      <c r="X1203" s="217"/>
      <c r="Y1203" s="217"/>
      <c r="Z1203" s="220"/>
      <c r="AA1203" s="220"/>
      <c r="AB1203" s="220"/>
      <c r="AC1203" s="220"/>
      <c r="AD1203" s="217"/>
      <c r="AE1203" s="217"/>
      <c r="AF1203" s="217"/>
      <c r="AG1203" s="217"/>
      <c r="AH1203" s="217"/>
      <c r="AI1203" s="217"/>
      <c r="AJ1203" s="301">
        <f>'4.  2011-2014 LRAM'!AO143*AJ1202</f>
        <v>0</v>
      </c>
      <c r="AK1203" s="301">
        <f>'4.  2011-2014 LRAM'!AP143*AK1202</f>
        <v>0</v>
      </c>
      <c r="AL1203" s="301">
        <f>'4.  2011-2014 LRAM'!AQ143*AL1202</f>
        <v>0</v>
      </c>
      <c r="AM1203" s="301">
        <f>'4.  2011-2014 LRAM'!AR143*AM1202</f>
        <v>0</v>
      </c>
      <c r="AN1203" s="301">
        <f>'4.  2011-2014 LRAM'!AS143*AN1202</f>
        <v>0</v>
      </c>
      <c r="AO1203" s="301">
        <f>'4.  2011-2014 LRAM'!AT143*AO1202</f>
        <v>0</v>
      </c>
      <c r="AP1203" s="301">
        <f>'4.  2011-2014 LRAM'!AU143*AP1202</f>
        <v>0</v>
      </c>
      <c r="AQ1203" s="301">
        <f>'4.  2011-2014 LRAM'!AV143*AQ1202</f>
        <v>0</v>
      </c>
      <c r="AR1203" s="301">
        <f>'4.  2011-2014 LRAM'!AW143*AR1202</f>
        <v>0</v>
      </c>
      <c r="AS1203" s="301">
        <f>'4.  2011-2014 LRAM'!AX143*AS1202</f>
        <v>168.31572768106801</v>
      </c>
      <c r="AT1203" s="301">
        <f>'4.  2011-2014 LRAM'!AY143*AT1202</f>
        <v>6289372.3260145662</v>
      </c>
      <c r="AU1203" s="301">
        <f>'4.  2011-2014 LRAM'!AZ143*AU1202</f>
        <v>0</v>
      </c>
      <c r="AV1203" s="301">
        <f>'4.  2011-2014 LRAM'!BA143*AV1202</f>
        <v>0</v>
      </c>
      <c r="AW1203" s="301">
        <f>'4.  2011-2014 LRAM'!BB143*AW1202</f>
        <v>0</v>
      </c>
      <c r="AX1203" s="585">
        <f t="shared" ref="AX1203:AX1212" si="2126">SUM(AJ1203:AW1203)</f>
        <v>6289540.6417422472</v>
      </c>
    </row>
    <row r="1204" spans="2:50">
      <c r="B1204" s="260" t="s">
        <v>550</v>
      </c>
      <c r="C1204" s="277"/>
      <c r="D1204" s="220"/>
      <c r="E1204" s="217"/>
      <c r="F1204" s="217"/>
      <c r="G1204" s="217"/>
      <c r="H1204" s="217"/>
      <c r="I1204" s="217"/>
      <c r="J1204" s="217"/>
      <c r="K1204" s="217"/>
      <c r="L1204" s="217"/>
      <c r="M1204" s="217"/>
      <c r="N1204" s="217"/>
      <c r="O1204" s="217"/>
      <c r="P1204" s="217"/>
      <c r="Q1204" s="217"/>
      <c r="R1204" s="217"/>
      <c r="S1204" s="217"/>
      <c r="T1204" s="217"/>
      <c r="U1204" s="217"/>
      <c r="V1204" s="228"/>
      <c r="W1204" s="217"/>
      <c r="X1204" s="217"/>
      <c r="Y1204" s="217"/>
      <c r="Z1204" s="220"/>
      <c r="AA1204" s="220"/>
      <c r="AB1204" s="220"/>
      <c r="AC1204" s="220"/>
      <c r="AD1204" s="217"/>
      <c r="AE1204" s="217"/>
      <c r="AF1204" s="217"/>
      <c r="AG1204" s="217"/>
      <c r="AH1204" s="217"/>
      <c r="AI1204" s="217"/>
      <c r="AJ1204" s="301">
        <f>'4.  2011-2014 LRAM'!AO282*AJ1202</f>
        <v>0</v>
      </c>
      <c r="AK1204" s="301">
        <f>'4.  2011-2014 LRAM'!AP282*AK1202</f>
        <v>12208.674321135275</v>
      </c>
      <c r="AL1204" s="301">
        <f>'4.  2011-2014 LRAM'!AQ282*AL1202</f>
        <v>19881001.719396669</v>
      </c>
      <c r="AM1204" s="301">
        <f>'4.  2011-2014 LRAM'!AR282*AM1202</f>
        <v>25038.848528317532</v>
      </c>
      <c r="AN1204" s="301">
        <f>'4.  2011-2014 LRAM'!AS282*AN1202</f>
        <v>872701.95853648218</v>
      </c>
      <c r="AO1204" s="301">
        <f>'4.  2011-2014 LRAM'!AT282*AO1202</f>
        <v>0</v>
      </c>
      <c r="AP1204" s="301">
        <f>'4.  2011-2014 LRAM'!AU282*AP1202</f>
        <v>0</v>
      </c>
      <c r="AQ1204" s="301">
        <f>'4.  2011-2014 LRAM'!AV282*AQ1202</f>
        <v>0</v>
      </c>
      <c r="AR1204" s="301">
        <f>'4.  2011-2014 LRAM'!AW282*AR1202</f>
        <v>0</v>
      </c>
      <c r="AS1204" s="301">
        <f>'4.  2011-2014 LRAM'!AX282*AS1202</f>
        <v>443.81409932426959</v>
      </c>
      <c r="AT1204" s="301">
        <f>'4.  2011-2014 LRAM'!AY282*AT1202</f>
        <v>8417345.8687040787</v>
      </c>
      <c r="AU1204" s="301">
        <f>'4.  2011-2014 LRAM'!AZ282*AU1202</f>
        <v>0</v>
      </c>
      <c r="AV1204" s="301">
        <f>'4.  2011-2014 LRAM'!BA282*AV1202</f>
        <v>0</v>
      </c>
      <c r="AW1204" s="301">
        <f>'4.  2011-2014 LRAM'!BB282*AW1202</f>
        <v>0</v>
      </c>
      <c r="AX1204" s="585">
        <f t="shared" si="2126"/>
        <v>29208740.883586004</v>
      </c>
    </row>
    <row r="1205" spans="2:50">
      <c r="B1205" s="260" t="s">
        <v>551</v>
      </c>
      <c r="C1205" s="277"/>
      <c r="D1205" s="220"/>
      <c r="E1205" s="217"/>
      <c r="F1205" s="217"/>
      <c r="G1205" s="217"/>
      <c r="H1205" s="217"/>
      <c r="I1205" s="217"/>
      <c r="J1205" s="217"/>
      <c r="K1205" s="217"/>
      <c r="L1205" s="217"/>
      <c r="M1205" s="217"/>
      <c r="N1205" s="217"/>
      <c r="O1205" s="217"/>
      <c r="P1205" s="217"/>
      <c r="Q1205" s="217"/>
      <c r="R1205" s="217"/>
      <c r="S1205" s="217"/>
      <c r="T1205" s="217"/>
      <c r="U1205" s="217"/>
      <c r="V1205" s="228"/>
      <c r="W1205" s="217"/>
      <c r="X1205" s="217"/>
      <c r="Y1205" s="217"/>
      <c r="Z1205" s="220"/>
      <c r="AA1205" s="220"/>
      <c r="AB1205" s="220"/>
      <c r="AC1205" s="220"/>
      <c r="AD1205" s="217"/>
      <c r="AE1205" s="217"/>
      <c r="AF1205" s="217"/>
      <c r="AG1205" s="217"/>
      <c r="AH1205" s="217"/>
      <c r="AI1205" s="217"/>
      <c r="AJ1205" s="301">
        <f>'4.  2011-2014 LRAM'!AO427*AJ1202</f>
        <v>0</v>
      </c>
      <c r="AK1205" s="301">
        <f>'4.  2011-2014 LRAM'!AP427*AK1202</f>
        <v>28268.046935861701</v>
      </c>
      <c r="AL1205" s="301">
        <f>'4.  2011-2014 LRAM'!AQ427*AL1202</f>
        <v>14292491.999893421</v>
      </c>
      <c r="AM1205" s="301">
        <f>'4.  2011-2014 LRAM'!AR427*AM1202</f>
        <v>254042.61918624977</v>
      </c>
      <c r="AN1205" s="301">
        <f>'4.  2011-2014 LRAM'!AS427*AN1202</f>
        <v>2125250.4511869177</v>
      </c>
      <c r="AO1205" s="301">
        <f>'4.  2011-2014 LRAM'!AT427*AO1202</f>
        <v>0</v>
      </c>
      <c r="AP1205" s="301">
        <f>'4.  2011-2014 LRAM'!AU427*AP1202</f>
        <v>0</v>
      </c>
      <c r="AQ1205" s="301">
        <f>'4.  2011-2014 LRAM'!AV427*AQ1202</f>
        <v>0</v>
      </c>
      <c r="AR1205" s="301">
        <f>'4.  2011-2014 LRAM'!AW427*AR1202</f>
        <v>0</v>
      </c>
      <c r="AS1205" s="301">
        <f>'4.  2011-2014 LRAM'!AX427*AS1202</f>
        <v>723.62479724594004</v>
      </c>
      <c r="AT1205" s="301">
        <f>'4.  2011-2014 LRAM'!AY427*AT1202</f>
        <v>7521028.0277939476</v>
      </c>
      <c r="AU1205" s="301">
        <f>'4.  2011-2014 LRAM'!AZ427*AU1202</f>
        <v>0</v>
      </c>
      <c r="AV1205" s="301">
        <f>'4.  2011-2014 LRAM'!BA427*AV1202</f>
        <v>0</v>
      </c>
      <c r="AW1205" s="301">
        <f>'4.  2011-2014 LRAM'!BB427*AW1202</f>
        <v>0</v>
      </c>
      <c r="AX1205" s="585">
        <f t="shared" si="2126"/>
        <v>24221804.769793645</v>
      </c>
    </row>
    <row r="1206" spans="2:50">
      <c r="B1206" s="260" t="s">
        <v>552</v>
      </c>
      <c r="C1206" s="277"/>
      <c r="D1206" s="220"/>
      <c r="E1206" s="217"/>
      <c r="F1206" s="217"/>
      <c r="G1206" s="217"/>
      <c r="H1206" s="217"/>
      <c r="I1206" s="217"/>
      <c r="J1206" s="217"/>
      <c r="K1206" s="217"/>
      <c r="L1206" s="217"/>
      <c r="M1206" s="217"/>
      <c r="N1206" s="217"/>
      <c r="O1206" s="217"/>
      <c r="P1206" s="217"/>
      <c r="Q1206" s="217"/>
      <c r="R1206" s="217"/>
      <c r="S1206" s="217"/>
      <c r="T1206" s="217"/>
      <c r="U1206" s="217"/>
      <c r="V1206" s="228"/>
      <c r="W1206" s="217"/>
      <c r="X1206" s="217"/>
      <c r="Y1206" s="217"/>
      <c r="Z1206" s="220"/>
      <c r="AA1206" s="220"/>
      <c r="AB1206" s="220"/>
      <c r="AC1206" s="220"/>
      <c r="AD1206" s="217"/>
      <c r="AE1206" s="217"/>
      <c r="AF1206" s="217"/>
      <c r="AG1206" s="217"/>
      <c r="AH1206" s="217"/>
      <c r="AI1206" s="217"/>
      <c r="AJ1206" s="301">
        <f>'4.  2011-2014 LRAM'!AO568*AJ1202</f>
        <v>0</v>
      </c>
      <c r="AK1206" s="301">
        <f>'4.  2011-2014 LRAM'!AP568*AK1202</f>
        <v>30309.851553240002</v>
      </c>
      <c r="AL1206" s="301">
        <f>'4.  2011-2014 LRAM'!AQ568*AL1202</f>
        <v>29529784.083203159</v>
      </c>
      <c r="AM1206" s="301">
        <f>'4.  2011-2014 LRAM'!AR568*AM1202</f>
        <v>16842.532894997083</v>
      </c>
      <c r="AN1206" s="301">
        <f>'4.  2011-2014 LRAM'!AS568*AN1202</f>
        <v>1498116.507634978</v>
      </c>
      <c r="AO1206" s="301">
        <f>'4.  2011-2014 LRAM'!AT568*AO1202</f>
        <v>0</v>
      </c>
      <c r="AP1206" s="301">
        <f>'4.  2011-2014 LRAM'!AU568*AP1202</f>
        <v>0</v>
      </c>
      <c r="AQ1206" s="301">
        <f>'4.  2011-2014 LRAM'!AV568*AQ1202</f>
        <v>2080237.9014479048</v>
      </c>
      <c r="AR1206" s="301">
        <f>'4.  2011-2014 LRAM'!AW568*AR1202</f>
        <v>0</v>
      </c>
      <c r="AS1206" s="301">
        <f>'4.  2011-2014 LRAM'!AX568*AS1202</f>
        <v>11304.574794</v>
      </c>
      <c r="AT1206" s="301">
        <f>'4.  2011-2014 LRAM'!AY568*AT1202</f>
        <v>10035511.158325478</v>
      </c>
      <c r="AU1206" s="301">
        <f>'4.  2011-2014 LRAM'!AZ568*AU1202</f>
        <v>0</v>
      </c>
      <c r="AV1206" s="301">
        <f>'4.  2011-2014 LRAM'!BA568*AV1202</f>
        <v>0</v>
      </c>
      <c r="AW1206" s="301">
        <f>'4.  2011-2014 LRAM'!BB568*AW1202</f>
        <v>0</v>
      </c>
      <c r="AX1206" s="585">
        <f>SUM(AJ1206:AW1206)</f>
        <v>43202106.609853759</v>
      </c>
    </row>
    <row r="1207" spans="2:50">
      <c r="B1207" s="260" t="s">
        <v>553</v>
      </c>
      <c r="C1207" s="277"/>
      <c r="D1207" s="220"/>
      <c r="E1207" s="217"/>
      <c r="F1207" s="217"/>
      <c r="G1207" s="217"/>
      <c r="H1207" s="217"/>
      <c r="I1207" s="217"/>
      <c r="J1207" s="217"/>
      <c r="K1207" s="217"/>
      <c r="L1207" s="217"/>
      <c r="M1207" s="217"/>
      <c r="N1207" s="217"/>
      <c r="O1207" s="217"/>
      <c r="P1207" s="217"/>
      <c r="Q1207" s="217"/>
      <c r="R1207" s="217"/>
      <c r="S1207" s="217"/>
      <c r="T1207" s="217"/>
      <c r="U1207" s="217"/>
      <c r="V1207" s="228"/>
      <c r="W1207" s="217"/>
      <c r="X1207" s="217"/>
      <c r="Y1207" s="217"/>
      <c r="Z1207" s="220"/>
      <c r="AA1207" s="220"/>
      <c r="AB1207" s="220"/>
      <c r="AC1207" s="220"/>
      <c r="AD1207" s="217"/>
      <c r="AE1207" s="217"/>
      <c r="AF1207" s="217"/>
      <c r="AG1207" s="217"/>
      <c r="AH1207" s="217"/>
      <c r="AI1207" s="217"/>
      <c r="AJ1207" s="301">
        <f t="shared" ref="AJ1207:AW1207" si="2127">AJ216*AJ1202</f>
        <v>0</v>
      </c>
      <c r="AK1207" s="301">
        <f t="shared" si="2127"/>
        <v>49645.032666905405</v>
      </c>
      <c r="AL1207" s="301">
        <f t="shared" si="2127"/>
        <v>30321418.619566794</v>
      </c>
      <c r="AM1207" s="301">
        <f t="shared" si="2127"/>
        <v>598682.71644827886</v>
      </c>
      <c r="AN1207" s="301">
        <f t="shared" si="2127"/>
        <v>7461382.4749403764</v>
      </c>
      <c r="AO1207" s="301">
        <f t="shared" si="2127"/>
        <v>22.608165399255057</v>
      </c>
      <c r="AP1207" s="301">
        <f t="shared" si="2127"/>
        <v>0</v>
      </c>
      <c r="AQ1207" s="301">
        <f t="shared" si="2127"/>
        <v>0</v>
      </c>
      <c r="AR1207" s="301">
        <f t="shared" si="2127"/>
        <v>0</v>
      </c>
      <c r="AS1207" s="301">
        <f t="shared" si="2127"/>
        <v>13157.435893440001</v>
      </c>
      <c r="AT1207" s="301">
        <f t="shared" si="2127"/>
        <v>8564636.1477923002</v>
      </c>
      <c r="AU1207" s="301">
        <f t="shared" si="2127"/>
        <v>10361941.937999999</v>
      </c>
      <c r="AV1207" s="301">
        <f t="shared" si="2127"/>
        <v>0</v>
      </c>
      <c r="AW1207" s="301">
        <f t="shared" si="2127"/>
        <v>0</v>
      </c>
      <c r="AX1207" s="585">
        <f t="shared" si="2126"/>
        <v>57370886.973473497</v>
      </c>
    </row>
    <row r="1208" spans="2:50">
      <c r="B1208" s="260" t="s">
        <v>554</v>
      </c>
      <c r="C1208" s="277"/>
      <c r="D1208" s="220"/>
      <c r="E1208" s="217"/>
      <c r="F1208" s="217"/>
      <c r="G1208" s="217"/>
      <c r="H1208" s="217"/>
      <c r="I1208" s="217"/>
      <c r="J1208" s="217"/>
      <c r="K1208" s="217"/>
      <c r="L1208" s="217"/>
      <c r="M1208" s="217"/>
      <c r="N1208" s="217"/>
      <c r="O1208" s="217"/>
      <c r="P1208" s="217"/>
      <c r="Q1208" s="217"/>
      <c r="R1208" s="217"/>
      <c r="S1208" s="217"/>
      <c r="T1208" s="217"/>
      <c r="U1208" s="217"/>
      <c r="V1208" s="228"/>
      <c r="W1208" s="217"/>
      <c r="X1208" s="217"/>
      <c r="Y1208" s="217"/>
      <c r="Z1208" s="220"/>
      <c r="AA1208" s="220"/>
      <c r="AB1208" s="220"/>
      <c r="AC1208" s="220"/>
      <c r="AD1208" s="217"/>
      <c r="AE1208" s="217"/>
      <c r="AF1208" s="217"/>
      <c r="AG1208" s="217"/>
      <c r="AH1208" s="217"/>
      <c r="AI1208" s="217"/>
      <c r="AJ1208" s="301">
        <f t="shared" ref="AJ1208:AW1208" si="2128">AJ416*AJ1202</f>
        <v>0</v>
      </c>
      <c r="AK1208" s="301">
        <f t="shared" si="2128"/>
        <v>38209.785813586976</v>
      </c>
      <c r="AL1208" s="301">
        <f t="shared" si="2128"/>
        <v>23672168.609939095</v>
      </c>
      <c r="AM1208" s="301">
        <f t="shared" si="2128"/>
        <v>892023.73054419714</v>
      </c>
      <c r="AN1208" s="301">
        <f t="shared" si="2128"/>
        <v>6096448.8035973497</v>
      </c>
      <c r="AO1208" s="301">
        <f t="shared" si="2128"/>
        <v>46.600140046705505</v>
      </c>
      <c r="AP1208" s="301">
        <f t="shared" si="2128"/>
        <v>0</v>
      </c>
      <c r="AQ1208" s="301">
        <f t="shared" si="2128"/>
        <v>34725.63879636614</v>
      </c>
      <c r="AR1208" s="301">
        <f t="shared" si="2128"/>
        <v>0</v>
      </c>
      <c r="AS1208" s="301">
        <f t="shared" si="2128"/>
        <v>2304.8301482908741</v>
      </c>
      <c r="AT1208" s="301">
        <f t="shared" si="2128"/>
        <v>9811380.7077735681</v>
      </c>
      <c r="AU1208" s="301">
        <f t="shared" si="2128"/>
        <v>16118926.718369734</v>
      </c>
      <c r="AV1208" s="301">
        <f t="shared" si="2128"/>
        <v>0</v>
      </c>
      <c r="AW1208" s="301">
        <f t="shared" si="2128"/>
        <v>0</v>
      </c>
      <c r="AX1208" s="585">
        <f t="shared" si="2126"/>
        <v>56666235.425122231</v>
      </c>
    </row>
    <row r="1209" spans="2:50">
      <c r="B1209" s="260" t="s">
        <v>555</v>
      </c>
      <c r="C1209" s="277"/>
      <c r="D1209" s="220"/>
      <c r="E1209" s="217"/>
      <c r="F1209" s="217"/>
      <c r="G1209" s="217"/>
      <c r="H1209" s="217"/>
      <c r="I1209" s="217"/>
      <c r="J1209" s="217"/>
      <c r="K1209" s="217"/>
      <c r="L1209" s="217"/>
      <c r="M1209" s="217"/>
      <c r="N1209" s="217"/>
      <c r="O1209" s="217"/>
      <c r="P1209" s="217"/>
      <c r="Q1209" s="217"/>
      <c r="R1209" s="217"/>
      <c r="S1209" s="217"/>
      <c r="T1209" s="217"/>
      <c r="U1209" s="217"/>
      <c r="V1209" s="228"/>
      <c r="W1209" s="217"/>
      <c r="X1209" s="217"/>
      <c r="Y1209" s="217"/>
      <c r="Z1209" s="220"/>
      <c r="AA1209" s="220"/>
      <c r="AB1209" s="220"/>
      <c r="AC1209" s="220"/>
      <c r="AD1209" s="217"/>
      <c r="AE1209" s="217"/>
      <c r="AF1209" s="217"/>
      <c r="AG1209" s="217"/>
      <c r="AH1209" s="217"/>
      <c r="AI1209" s="217"/>
      <c r="AJ1209" s="301">
        <f t="shared" ref="AJ1209:AW1209" si="2129">AJ619*AJ1202</f>
        <v>0</v>
      </c>
      <c r="AK1209" s="301">
        <f t="shared" si="2129"/>
        <v>55879.159097158503</v>
      </c>
      <c r="AL1209" s="301">
        <f t="shared" si="2129"/>
        <v>41080521.24857603</v>
      </c>
      <c r="AM1209" s="301">
        <f t="shared" si="2129"/>
        <v>2050866.5908455614</v>
      </c>
      <c r="AN1209" s="301">
        <f t="shared" si="2129"/>
        <v>27551502.029251415</v>
      </c>
      <c r="AO1209" s="301">
        <f t="shared" si="2129"/>
        <v>0</v>
      </c>
      <c r="AP1209" s="301">
        <f t="shared" si="2129"/>
        <v>0</v>
      </c>
      <c r="AQ1209" s="301">
        <f t="shared" si="2129"/>
        <v>19612691.166441899</v>
      </c>
      <c r="AR1209" s="301">
        <f t="shared" si="2129"/>
        <v>0</v>
      </c>
      <c r="AS1209" s="301">
        <f t="shared" si="2129"/>
        <v>12088.561634326876</v>
      </c>
      <c r="AT1209" s="301">
        <f t="shared" si="2129"/>
        <v>25784841.632141925</v>
      </c>
      <c r="AU1209" s="301">
        <f t="shared" si="2129"/>
        <v>25151455.919999998</v>
      </c>
      <c r="AV1209" s="301">
        <f t="shared" si="2129"/>
        <v>0</v>
      </c>
      <c r="AW1209" s="301">
        <f t="shared" si="2129"/>
        <v>0</v>
      </c>
      <c r="AX1209" s="585">
        <f t="shared" si="2126"/>
        <v>141299846.30798832</v>
      </c>
    </row>
    <row r="1210" spans="2:50">
      <c r="B1210" s="260" t="s">
        <v>556</v>
      </c>
      <c r="C1210" s="277"/>
      <c r="D1210" s="220"/>
      <c r="E1210" s="217"/>
      <c r="F1210" s="217"/>
      <c r="G1210" s="217"/>
      <c r="H1210" s="217"/>
      <c r="I1210" s="217"/>
      <c r="J1210" s="217"/>
      <c r="K1210" s="217"/>
      <c r="L1210" s="217"/>
      <c r="M1210" s="217"/>
      <c r="N1210" s="217"/>
      <c r="O1210" s="217"/>
      <c r="P1210" s="217"/>
      <c r="Q1210" s="217"/>
      <c r="R1210" s="217"/>
      <c r="S1210" s="217"/>
      <c r="T1210" s="217"/>
      <c r="U1210" s="217"/>
      <c r="V1210" s="228"/>
      <c r="W1210" s="217"/>
      <c r="X1210" s="217"/>
      <c r="Y1210" s="217"/>
      <c r="Z1210" s="220"/>
      <c r="AA1210" s="220"/>
      <c r="AB1210" s="220"/>
      <c r="AC1210" s="220"/>
      <c r="AD1210" s="217"/>
      <c r="AE1210" s="217"/>
      <c r="AF1210" s="217"/>
      <c r="AG1210" s="217"/>
      <c r="AH1210" s="217"/>
      <c r="AI1210" s="217"/>
      <c r="AJ1210" s="301">
        <f t="shared" ref="AJ1210:AW1210" si="2130">AJ814*AJ1202</f>
        <v>0</v>
      </c>
      <c r="AK1210" s="301">
        <f t="shared" si="2130"/>
        <v>69956.777903051727</v>
      </c>
      <c r="AL1210" s="301">
        <f t="shared" si="2130"/>
        <v>39866968.339679904</v>
      </c>
      <c r="AM1210" s="301">
        <f t="shared" si="2130"/>
        <v>1496612.6205868144</v>
      </c>
      <c r="AN1210" s="301">
        <f t="shared" si="2130"/>
        <v>11418890.907013733</v>
      </c>
      <c r="AO1210" s="301">
        <f t="shared" si="2130"/>
        <v>0</v>
      </c>
      <c r="AP1210" s="301">
        <f t="shared" si="2130"/>
        <v>0</v>
      </c>
      <c r="AQ1210" s="301">
        <f t="shared" si="2130"/>
        <v>0</v>
      </c>
      <c r="AR1210" s="301">
        <f t="shared" si="2130"/>
        <v>0</v>
      </c>
      <c r="AS1210" s="301">
        <f t="shared" si="2130"/>
        <v>7209.180519579043</v>
      </c>
      <c r="AT1210" s="301">
        <f t="shared" si="2130"/>
        <v>17540591.249527968</v>
      </c>
      <c r="AU1210" s="301">
        <f t="shared" si="2130"/>
        <v>11244329.931925219</v>
      </c>
      <c r="AV1210" s="301">
        <f t="shared" si="2130"/>
        <v>0</v>
      </c>
      <c r="AW1210" s="301">
        <f t="shared" si="2130"/>
        <v>0</v>
      </c>
      <c r="AX1210" s="585">
        <f t="shared" si="2126"/>
        <v>81644559.007156268</v>
      </c>
    </row>
    <row r="1211" spans="2:50">
      <c r="B1211" s="260" t="s">
        <v>557</v>
      </c>
      <c r="C1211" s="277"/>
      <c r="D1211" s="220"/>
      <c r="E1211" s="217"/>
      <c r="F1211" s="217"/>
      <c r="G1211" s="217"/>
      <c r="H1211" s="217"/>
      <c r="I1211" s="217"/>
      <c r="J1211" s="217"/>
      <c r="K1211" s="217"/>
      <c r="L1211" s="217"/>
      <c r="M1211" s="217"/>
      <c r="N1211" s="217"/>
      <c r="O1211" s="217"/>
      <c r="P1211" s="217"/>
      <c r="Q1211" s="217"/>
      <c r="R1211" s="217"/>
      <c r="S1211" s="217"/>
      <c r="T1211" s="217"/>
      <c r="U1211" s="217"/>
      <c r="V1211" s="228"/>
      <c r="W1211" s="217"/>
      <c r="X1211" s="217"/>
      <c r="Y1211" s="217"/>
      <c r="Z1211" s="220"/>
      <c r="AA1211" s="220"/>
      <c r="AB1211" s="220"/>
      <c r="AC1211" s="220"/>
      <c r="AD1211" s="217"/>
      <c r="AE1211" s="217"/>
      <c r="AF1211" s="217"/>
      <c r="AG1211" s="217"/>
      <c r="AH1211" s="217"/>
      <c r="AI1211" s="217"/>
      <c r="AJ1211" s="301">
        <f>AJ1016*AJ1202</f>
        <v>0</v>
      </c>
      <c r="AK1211" s="301">
        <f t="shared" ref="AK1211:AW1211" si="2131">AK1016*AK1202</f>
        <v>36130.208676446091</v>
      </c>
      <c r="AL1211" s="301">
        <f t="shared" si="2131"/>
        <v>32814787.377259739</v>
      </c>
      <c r="AM1211" s="301">
        <f t="shared" si="2131"/>
        <v>408178.69610115862</v>
      </c>
      <c r="AN1211" s="301">
        <f t="shared" si="2131"/>
        <v>4610179.8103894154</v>
      </c>
      <c r="AO1211" s="301">
        <f t="shared" si="2131"/>
        <v>0</v>
      </c>
      <c r="AP1211" s="301">
        <f t="shared" si="2131"/>
        <v>0</v>
      </c>
      <c r="AQ1211" s="301">
        <f t="shared" si="2131"/>
        <v>15070154.0868</v>
      </c>
      <c r="AR1211" s="301">
        <f t="shared" si="2131"/>
        <v>0</v>
      </c>
      <c r="AS1211" s="301">
        <f t="shared" si="2131"/>
        <v>6518.8219317116545</v>
      </c>
      <c r="AT1211" s="301">
        <f t="shared" si="2131"/>
        <v>39028003.342769295</v>
      </c>
      <c r="AU1211" s="301">
        <f t="shared" si="2131"/>
        <v>2218143.6854219781</v>
      </c>
      <c r="AV1211" s="301">
        <f t="shared" si="2131"/>
        <v>0</v>
      </c>
      <c r="AW1211" s="301">
        <f t="shared" si="2131"/>
        <v>0</v>
      </c>
      <c r="AX1211" s="585">
        <f t="shared" si="2126"/>
        <v>94192096.029349744</v>
      </c>
    </row>
    <row r="1212" spans="2:50">
      <c r="B1212" s="260" t="s">
        <v>558</v>
      </c>
      <c r="C1212" s="277"/>
      <c r="D1212" s="220"/>
      <c r="E1212" s="217"/>
      <c r="F1212" s="217"/>
      <c r="G1212" s="217"/>
      <c r="H1212" s="217"/>
      <c r="I1212" s="217"/>
      <c r="J1212" s="217"/>
      <c r="K1212" s="217"/>
      <c r="L1212" s="217"/>
      <c r="M1212" s="217"/>
      <c r="N1212" s="217"/>
      <c r="O1212" s="217"/>
      <c r="P1212" s="217"/>
      <c r="Q1212" s="217"/>
      <c r="R1212" s="217"/>
      <c r="S1212" s="217"/>
      <c r="T1212" s="217"/>
      <c r="U1212" s="217"/>
      <c r="V1212" s="228"/>
      <c r="W1212" s="217"/>
      <c r="X1212" s="217"/>
      <c r="Y1212" s="217"/>
      <c r="Z1212" s="220"/>
      <c r="AA1212" s="220"/>
      <c r="AB1212" s="220"/>
      <c r="AC1212" s="220"/>
      <c r="AD1212" s="217"/>
      <c r="AE1212" s="217"/>
      <c r="AF1212" s="217"/>
      <c r="AG1212" s="217"/>
      <c r="AH1212" s="217"/>
      <c r="AI1212" s="217"/>
      <c r="AJ1212" s="301">
        <f>AJ1199*AJ1202</f>
        <v>0</v>
      </c>
      <c r="AK1212" s="301">
        <f t="shared" ref="AK1212:AW1212" si="2132">AK1199*AK1202</f>
        <v>7324.3907401827501</v>
      </c>
      <c r="AL1212" s="301">
        <f t="shared" si="2132"/>
        <v>2356786.233833971</v>
      </c>
      <c r="AM1212" s="301">
        <f t="shared" si="2132"/>
        <v>66789.208568173752</v>
      </c>
      <c r="AN1212" s="301">
        <f t="shared" si="2132"/>
        <v>3145068.7724514608</v>
      </c>
      <c r="AO1212" s="301">
        <f t="shared" si="2132"/>
        <v>0</v>
      </c>
      <c r="AP1212" s="301">
        <f t="shared" si="2132"/>
        <v>0</v>
      </c>
      <c r="AQ1212" s="301">
        <f t="shared" si="2132"/>
        <v>0</v>
      </c>
      <c r="AR1212" s="301">
        <f t="shared" si="2132"/>
        <v>0</v>
      </c>
      <c r="AS1212" s="301">
        <f t="shared" si="2132"/>
        <v>0</v>
      </c>
      <c r="AT1212" s="301">
        <f t="shared" si="2132"/>
        <v>827420.36765699694</v>
      </c>
      <c r="AU1212" s="301">
        <f t="shared" si="2132"/>
        <v>0</v>
      </c>
      <c r="AV1212" s="301">
        <f t="shared" si="2132"/>
        <v>0</v>
      </c>
      <c r="AW1212" s="301">
        <f t="shared" si="2132"/>
        <v>0</v>
      </c>
      <c r="AX1212" s="585">
        <f t="shared" si="2126"/>
        <v>6403388.9732507858</v>
      </c>
    </row>
    <row r="1213" spans="2:50" ht="15.75">
      <c r="B1213" s="281" t="s">
        <v>559</v>
      </c>
      <c r="C1213" s="277"/>
      <c r="D1213" s="240"/>
      <c r="E1213" s="269"/>
      <c r="F1213" s="269"/>
      <c r="G1213" s="269"/>
      <c r="H1213" s="269"/>
      <c r="I1213" s="269"/>
      <c r="J1213" s="269"/>
      <c r="K1213" s="269"/>
      <c r="L1213" s="269"/>
      <c r="M1213" s="269"/>
      <c r="N1213" s="269"/>
      <c r="O1213" s="269"/>
      <c r="P1213" s="269"/>
      <c r="Q1213" s="269"/>
      <c r="R1213" s="269"/>
      <c r="S1213" s="269"/>
      <c r="T1213" s="269"/>
      <c r="U1213" s="269"/>
      <c r="V1213" s="237"/>
      <c r="W1213" s="269"/>
      <c r="X1213" s="269"/>
      <c r="Y1213" s="269"/>
      <c r="Z1213" s="240"/>
      <c r="AA1213" s="240"/>
      <c r="AB1213" s="240"/>
      <c r="AC1213" s="240"/>
      <c r="AD1213" s="269"/>
      <c r="AE1213" s="269"/>
      <c r="AF1213" s="269"/>
      <c r="AG1213" s="269"/>
      <c r="AH1213" s="269"/>
      <c r="AI1213" s="269"/>
      <c r="AJ1213" s="278">
        <f>SUM(AJ1203:AJ1212)</f>
        <v>0</v>
      </c>
      <c r="AK1213" s="278">
        <f>SUM(AK1203:AK1212)</f>
        <v>327931.92770756845</v>
      </c>
      <c r="AL1213" s="278">
        <f t="shared" ref="AL1213:AP1213" si="2133">SUM(AL1203:AL1212)</f>
        <v>233815928.23134875</v>
      </c>
      <c r="AM1213" s="278">
        <f t="shared" si="2133"/>
        <v>5809077.5637037484</v>
      </c>
      <c r="AN1213" s="278">
        <f t="shared" si="2133"/>
        <v>64779541.71500212</v>
      </c>
      <c r="AO1213" s="278">
        <f t="shared" si="2133"/>
        <v>69.208305445960562</v>
      </c>
      <c r="AP1213" s="278">
        <f t="shared" si="2133"/>
        <v>0</v>
      </c>
      <c r="AQ1213" s="278">
        <f>SUM(AQ1203:AQ1212)</f>
        <v>36797808.79348617</v>
      </c>
      <c r="AR1213" s="278">
        <f t="shared" ref="AR1213:AW1213" si="2134">SUM(AR1203:AR1212)</f>
        <v>0</v>
      </c>
      <c r="AS1213" s="278">
        <f t="shared" si="2134"/>
        <v>53919.159545599723</v>
      </c>
      <c r="AT1213" s="278">
        <f t="shared" si="2134"/>
        <v>133820130.82850011</v>
      </c>
      <c r="AU1213" s="278">
        <f t="shared" si="2134"/>
        <v>65094798.193716936</v>
      </c>
      <c r="AV1213" s="278">
        <f t="shared" si="2134"/>
        <v>0</v>
      </c>
      <c r="AW1213" s="278">
        <f t="shared" si="2134"/>
        <v>0</v>
      </c>
      <c r="AX1213" s="586">
        <f>SUM(AX1203:AX1212)</f>
        <v>540499205.62131643</v>
      </c>
    </row>
    <row r="1214" spans="2:50" ht="15.75">
      <c r="B1214" s="281" t="s">
        <v>560</v>
      </c>
      <c r="C1214" s="277"/>
      <c r="D1214" s="282"/>
      <c r="E1214" s="269"/>
      <c r="F1214" s="269"/>
      <c r="G1214" s="269"/>
      <c r="H1214" s="269"/>
      <c r="I1214" s="269"/>
      <c r="J1214" s="269"/>
      <c r="K1214" s="269"/>
      <c r="L1214" s="269"/>
      <c r="M1214" s="269"/>
      <c r="N1214" s="269"/>
      <c r="O1214" s="269"/>
      <c r="P1214" s="269"/>
      <c r="Q1214" s="269"/>
      <c r="R1214" s="269"/>
      <c r="S1214" s="269"/>
      <c r="T1214" s="269"/>
      <c r="U1214" s="269"/>
      <c r="V1214" s="237"/>
      <c r="W1214" s="269"/>
      <c r="X1214" s="269"/>
      <c r="Y1214" s="269"/>
      <c r="Z1214" s="240"/>
      <c r="AA1214" s="240"/>
      <c r="AB1214" s="240"/>
      <c r="AC1214" s="240"/>
      <c r="AD1214" s="269"/>
      <c r="AE1214" s="269"/>
      <c r="AF1214" s="269"/>
      <c r="AG1214" s="269"/>
      <c r="AH1214" s="269"/>
      <c r="AI1214" s="269"/>
      <c r="AJ1214" s="279">
        <f>AJ1200*AJ1202</f>
        <v>0</v>
      </c>
      <c r="AK1214" s="279">
        <f t="shared" ref="AK1214:AP1214" si="2135">AK1200*AK1202</f>
        <v>133147.41</v>
      </c>
      <c r="AL1214" s="279">
        <f>AL1200*AL1202</f>
        <v>95097340.107600003</v>
      </c>
      <c r="AM1214" s="279">
        <f t="shared" si="2135"/>
        <v>194168.43359999999</v>
      </c>
      <c r="AN1214" s="279">
        <f t="shared" si="2135"/>
        <v>2002418.5664000001</v>
      </c>
      <c r="AO1214" s="279">
        <f t="shared" si="2135"/>
        <v>0</v>
      </c>
      <c r="AP1214" s="279">
        <f t="shared" si="2135"/>
        <v>0</v>
      </c>
      <c r="AQ1214" s="279">
        <f t="shared" ref="AQ1214:AW1214" si="2136">AQ1200*AQ1202</f>
        <v>0</v>
      </c>
      <c r="AR1214" s="279">
        <f t="shared" si="2136"/>
        <v>0</v>
      </c>
      <c r="AS1214" s="279">
        <f t="shared" si="2136"/>
        <v>0</v>
      </c>
      <c r="AT1214" s="279">
        <f t="shared" si="2136"/>
        <v>0</v>
      </c>
      <c r="AU1214" s="279">
        <f t="shared" si="2136"/>
        <v>0</v>
      </c>
      <c r="AV1214" s="279">
        <f t="shared" si="2136"/>
        <v>0</v>
      </c>
      <c r="AW1214" s="279">
        <f t="shared" si="2136"/>
        <v>0</v>
      </c>
      <c r="AX1214" s="315">
        <f>SUM(AJ1214:AW1214)</f>
        <v>97427074.5176</v>
      </c>
    </row>
    <row r="1215" spans="2:50" ht="15.75">
      <c r="B1215" s="281" t="s">
        <v>561</v>
      </c>
      <c r="C1215" s="277"/>
      <c r="D1215" s="282"/>
      <c r="E1215" s="269"/>
      <c r="F1215" s="269"/>
      <c r="G1215" s="269"/>
      <c r="H1215" s="269"/>
      <c r="I1215" s="269"/>
      <c r="J1215" s="269"/>
      <c r="K1215" s="269"/>
      <c r="L1215" s="269"/>
      <c r="M1215" s="269"/>
      <c r="N1215" s="269"/>
      <c r="O1215" s="269"/>
      <c r="P1215" s="269"/>
      <c r="Q1215" s="269"/>
      <c r="R1215" s="269"/>
      <c r="S1215" s="269"/>
      <c r="T1215" s="269"/>
      <c r="U1215" s="269"/>
      <c r="V1215" s="237"/>
      <c r="W1215" s="269"/>
      <c r="X1215" s="269"/>
      <c r="Y1215" s="269"/>
      <c r="Z1215" s="282"/>
      <c r="AA1215" s="282"/>
      <c r="AB1215" s="282"/>
      <c r="AC1215" s="282"/>
      <c r="AD1215" s="269"/>
      <c r="AE1215" s="269"/>
      <c r="AF1215" s="269"/>
      <c r="AG1215" s="269"/>
      <c r="AH1215" s="269"/>
      <c r="AI1215" s="269"/>
      <c r="AJ1215" s="283"/>
      <c r="AK1215" s="283"/>
      <c r="AL1215" s="283"/>
      <c r="AM1215" s="283"/>
      <c r="AN1215" s="283"/>
      <c r="AO1215" s="283"/>
      <c r="AP1215" s="283"/>
      <c r="AQ1215" s="283"/>
      <c r="AR1215" s="283"/>
      <c r="AS1215" s="283"/>
      <c r="AT1215" s="283"/>
      <c r="AU1215" s="283"/>
      <c r="AV1215" s="283"/>
      <c r="AW1215" s="283"/>
      <c r="AX1215" s="315">
        <f>AX1213-AX1214</f>
        <v>443072131.10371643</v>
      </c>
    </row>
    <row r="1216" spans="2:50" ht="15.75">
      <c r="B1216" s="281"/>
      <c r="C1216" s="277"/>
      <c r="D1216" s="282"/>
      <c r="E1216" s="269"/>
      <c r="F1216" s="269"/>
      <c r="G1216" s="269"/>
      <c r="H1216" s="269"/>
      <c r="I1216" s="269"/>
      <c r="J1216" s="269"/>
      <c r="K1216" s="269"/>
      <c r="L1216" s="269"/>
      <c r="M1216" s="269"/>
      <c r="N1216" s="269"/>
      <c r="O1216" s="269"/>
      <c r="P1216" s="269"/>
      <c r="Q1216" s="269"/>
      <c r="R1216" s="269"/>
      <c r="S1216" s="269"/>
      <c r="T1216" s="269"/>
      <c r="U1216" s="269"/>
      <c r="V1216" s="237"/>
      <c r="W1216" s="269"/>
      <c r="X1216" s="269"/>
      <c r="Y1216" s="269"/>
      <c r="Z1216" s="282"/>
      <c r="AA1216" s="282"/>
      <c r="AB1216" s="282"/>
      <c r="AC1216" s="282"/>
      <c r="AD1216" s="269"/>
      <c r="AE1216" s="269"/>
      <c r="AF1216" s="269"/>
      <c r="AG1216" s="269"/>
      <c r="AH1216" s="269"/>
      <c r="AI1216" s="269"/>
      <c r="AJ1216" s="283"/>
      <c r="AK1216" s="283"/>
      <c r="AL1216" s="283"/>
      <c r="AM1216" s="283"/>
      <c r="AN1216" s="283"/>
      <c r="AO1216" s="283"/>
      <c r="AP1216" s="283"/>
      <c r="AQ1216" s="283"/>
      <c r="AR1216" s="283"/>
      <c r="AS1216" s="283"/>
      <c r="AT1216" s="283"/>
      <c r="AU1216" s="283"/>
      <c r="AV1216" s="283"/>
      <c r="AW1216" s="283"/>
      <c r="AX1216" s="315"/>
    </row>
    <row r="1217" spans="2:53">
      <c r="B1217" s="260" t="s">
        <v>562</v>
      </c>
      <c r="C1217" s="282"/>
      <c r="D1217" s="282"/>
      <c r="E1217" s="269"/>
      <c r="F1217" s="269"/>
      <c r="G1217" s="269"/>
      <c r="H1217" s="269"/>
      <c r="I1217" s="269"/>
      <c r="J1217" s="269"/>
      <c r="K1217" s="269"/>
      <c r="L1217" s="269"/>
      <c r="M1217" s="269"/>
      <c r="N1217" s="269"/>
      <c r="O1217" s="269"/>
      <c r="P1217" s="269"/>
      <c r="Q1217" s="269"/>
      <c r="R1217" s="269"/>
      <c r="S1217" s="269"/>
      <c r="T1217" s="269"/>
      <c r="U1217" s="269"/>
      <c r="V1217" s="237"/>
      <c r="W1217" s="269"/>
      <c r="X1217" s="269"/>
      <c r="Y1217" s="269"/>
      <c r="Z1217" s="282"/>
      <c r="AA1217" s="277"/>
      <c r="AB1217" s="282"/>
      <c r="AC1217" s="282"/>
      <c r="AD1217" s="269"/>
      <c r="AE1217" s="269"/>
      <c r="AF1217" s="269"/>
      <c r="AG1217" s="269"/>
      <c r="AH1217" s="269"/>
      <c r="AI1217" s="269"/>
      <c r="AJ1217" s="792">
        <f>SUMPRODUCT($E$1037:$E$1197,AJ1037:AJ1197)</f>
        <v>114651.58112305065</v>
      </c>
      <c r="AK1217" s="792">
        <f>SUMPRODUCT($E$1037:$E$1197,AK1037:AK1197)</f>
        <v>423317.5392571222</v>
      </c>
      <c r="AL1217" s="792">
        <f t="shared" ref="AL1217:AW1217" si="2137">IF(AL1034="kw",SUMPRODUCT($U$1037:$U$1197,$W$1037:$W$1197,AL1037:AL1197),SUMPRODUCT($E$1037:$E$1197,AL1037:AL1197))</f>
        <v>696735.9007566676</v>
      </c>
      <c r="AM1217" s="792">
        <f t="shared" si="2137"/>
        <v>31164.683820839011</v>
      </c>
      <c r="AN1217" s="792">
        <f t="shared" si="2137"/>
        <v>1042045.8761653707</v>
      </c>
      <c r="AO1217" s="792">
        <f t="shared" si="2137"/>
        <v>0</v>
      </c>
      <c r="AP1217" s="575">
        <f t="shared" si="2137"/>
        <v>0</v>
      </c>
      <c r="AQ1217" s="575">
        <f t="shared" si="2137"/>
        <v>0</v>
      </c>
      <c r="AR1217" s="575">
        <f t="shared" si="2137"/>
        <v>0</v>
      </c>
      <c r="AS1217" s="575">
        <f t="shared" si="2137"/>
        <v>0</v>
      </c>
      <c r="AT1217" s="575">
        <f t="shared" si="2137"/>
        <v>202110.54682747429</v>
      </c>
      <c r="AU1217" s="575">
        <f t="shared" si="2137"/>
        <v>0</v>
      </c>
      <c r="AV1217" s="575">
        <f t="shared" si="2137"/>
        <v>0</v>
      </c>
      <c r="AW1217" s="575">
        <f t="shared" si="2137"/>
        <v>0</v>
      </c>
      <c r="AX1217" s="271"/>
      <c r="AY1217" s="1061">
        <f ca="1">OFFSET($E$1199,0,ROW()-ROW($AY$1217))</f>
        <v>2510026.1279505249</v>
      </c>
      <c r="AZ1217" s="1056">
        <f t="shared" ref="AZ1217" si="2138">SUM(AJ1217:AU1217)</f>
        <v>2510026.1279505244</v>
      </c>
      <c r="BA1217" s="1060">
        <f t="shared" ref="BA1217" ca="1" si="2139">AY1217-AZ1217</f>
        <v>0</v>
      </c>
    </row>
    <row r="1218" spans="2:53">
      <c r="B1218" s="260" t="s">
        <v>563</v>
      </c>
      <c r="C1218" s="282"/>
      <c r="D1218" s="282"/>
      <c r="E1218" s="269"/>
      <c r="F1218" s="269"/>
      <c r="G1218" s="269"/>
      <c r="H1218" s="269"/>
      <c r="I1218" s="269"/>
      <c r="J1218" s="269"/>
      <c r="K1218" s="269"/>
      <c r="L1218" s="269"/>
      <c r="M1218" s="269"/>
      <c r="N1218" s="269"/>
      <c r="O1218" s="269"/>
      <c r="P1218" s="269"/>
      <c r="Q1218" s="269"/>
      <c r="R1218" s="269"/>
      <c r="S1218" s="269"/>
      <c r="T1218" s="269"/>
      <c r="U1218" s="269"/>
      <c r="V1218" s="237"/>
      <c r="W1218" s="269"/>
      <c r="X1218" s="269"/>
      <c r="Y1218" s="269"/>
      <c r="Z1218" s="282"/>
      <c r="AA1218" s="277"/>
      <c r="AB1218" s="282"/>
      <c r="AC1218" s="282"/>
      <c r="AD1218" s="269"/>
      <c r="AE1218" s="269"/>
      <c r="AF1218" s="269"/>
      <c r="AG1218" s="269"/>
      <c r="AH1218" s="269"/>
      <c r="AI1218" s="269"/>
      <c r="AJ1218" s="792">
        <f>SUMPRODUCT($F$1037:$F$1197,AJ1037:AJ1197)</f>
        <v>114651.58112305065</v>
      </c>
      <c r="AK1218" s="792">
        <f>SUMPRODUCT($F$1037:$F$1197,AK1037:AK1197)</f>
        <v>423317.5392571222</v>
      </c>
      <c r="AL1218" s="792">
        <f t="shared" ref="AL1218:AW1218" si="2140">IF(AL1034="kw",SUMPRODUCT($U$1037:$U$1197,$X$1037:$X$1197,AL1037:AL1197),SUMPRODUCT($F$1037:$F$1197,AL1037:AL1197))</f>
        <v>696735.9007566676</v>
      </c>
      <c r="AM1218" s="792">
        <f t="shared" si="2140"/>
        <v>31164.683820839011</v>
      </c>
      <c r="AN1218" s="792">
        <f t="shared" si="2140"/>
        <v>1042045.8761653707</v>
      </c>
      <c r="AO1218" s="792">
        <f t="shared" si="2140"/>
        <v>0</v>
      </c>
      <c r="AP1218" s="575">
        <f t="shared" si="2140"/>
        <v>0</v>
      </c>
      <c r="AQ1218" s="575">
        <f t="shared" si="2140"/>
        <v>0</v>
      </c>
      <c r="AR1218" s="575">
        <f t="shared" si="2140"/>
        <v>0</v>
      </c>
      <c r="AS1218" s="575">
        <f t="shared" si="2140"/>
        <v>0</v>
      </c>
      <c r="AT1218" s="575">
        <f t="shared" si="2140"/>
        <v>202110.54682747429</v>
      </c>
      <c r="AU1218" s="575">
        <f t="shared" si="2140"/>
        <v>0</v>
      </c>
      <c r="AV1218" s="575">
        <f t="shared" si="2140"/>
        <v>0</v>
      </c>
      <c r="AW1218" s="575">
        <f t="shared" si="2140"/>
        <v>0</v>
      </c>
      <c r="AX1218" s="271"/>
      <c r="AY1218" s="1061">
        <f t="shared" ref="AY1218:AY1227" ca="1" si="2141">OFFSET($E$1199,0,ROW()-ROW($AY$1217))</f>
        <v>2510026.1279505249</v>
      </c>
      <c r="AZ1218" s="1056">
        <f t="shared" ref="AZ1218:AZ1227" si="2142">SUM(AJ1218:AU1218)</f>
        <v>2510026.1279505244</v>
      </c>
      <c r="BA1218" s="1060">
        <f t="shared" ref="BA1218:BA1227" ca="1" si="2143">AY1218-AZ1218</f>
        <v>0</v>
      </c>
    </row>
    <row r="1219" spans="2:53">
      <c r="B1219" s="260" t="s">
        <v>564</v>
      </c>
      <c r="C1219" s="282"/>
      <c r="D1219" s="282"/>
      <c r="E1219" s="269"/>
      <c r="F1219" s="269"/>
      <c r="G1219" s="269"/>
      <c r="H1219" s="269"/>
      <c r="I1219" s="269"/>
      <c r="J1219" s="269"/>
      <c r="K1219" s="269"/>
      <c r="L1219" s="269"/>
      <c r="M1219" s="269"/>
      <c r="N1219" s="269"/>
      <c r="O1219" s="269"/>
      <c r="P1219" s="269"/>
      <c r="Q1219" s="269"/>
      <c r="R1219" s="269"/>
      <c r="S1219" s="269"/>
      <c r="T1219" s="269"/>
      <c r="U1219" s="269"/>
      <c r="V1219" s="237"/>
      <c r="W1219" s="269"/>
      <c r="X1219" s="269"/>
      <c r="Y1219" s="269"/>
      <c r="Z1219" s="282"/>
      <c r="AA1219" s="277"/>
      <c r="AB1219" s="282"/>
      <c r="AC1219" s="282"/>
      <c r="AD1219" s="269"/>
      <c r="AE1219" s="269"/>
      <c r="AF1219" s="269"/>
      <c r="AG1219" s="269"/>
      <c r="AH1219" s="269"/>
      <c r="AI1219" s="269"/>
      <c r="AJ1219" s="792">
        <f>SUMPRODUCT($G$1037:$G$1197,AJ1037:AJ1197)</f>
        <v>114651.58112305065</v>
      </c>
      <c r="AK1219" s="792">
        <f>SUMPRODUCT($G$1037:$G$1197,AK1037:AK1197)</f>
        <v>423317.5392571222</v>
      </c>
      <c r="AL1219" s="792">
        <f t="shared" ref="AL1219:AW1219" si="2144">IF(AL1034="kw",SUMPRODUCT($U$1037:$U$1197,$Y$1037:$Y$1197,AL1037:AL1197),SUMPRODUCT($G$1037:$G$1197,AL1037:AL1197))</f>
        <v>696735.9007566676</v>
      </c>
      <c r="AM1219" s="792">
        <f t="shared" si="2144"/>
        <v>31164.683820839011</v>
      </c>
      <c r="AN1219" s="792">
        <f t="shared" si="2144"/>
        <v>1042045.8761653707</v>
      </c>
      <c r="AO1219" s="792">
        <f t="shared" si="2144"/>
        <v>0</v>
      </c>
      <c r="AP1219" s="575">
        <f t="shared" si="2144"/>
        <v>0</v>
      </c>
      <c r="AQ1219" s="575">
        <f t="shared" si="2144"/>
        <v>0</v>
      </c>
      <c r="AR1219" s="575">
        <f t="shared" si="2144"/>
        <v>0</v>
      </c>
      <c r="AS1219" s="575">
        <f t="shared" si="2144"/>
        <v>0</v>
      </c>
      <c r="AT1219" s="575">
        <f t="shared" si="2144"/>
        <v>202110.54682747429</v>
      </c>
      <c r="AU1219" s="575">
        <f t="shared" si="2144"/>
        <v>0</v>
      </c>
      <c r="AV1219" s="575">
        <f t="shared" si="2144"/>
        <v>0</v>
      </c>
      <c r="AW1219" s="575">
        <f t="shared" si="2144"/>
        <v>0</v>
      </c>
      <c r="AX1219" s="271"/>
      <c r="AY1219" s="1061">
        <f t="shared" ca="1" si="2141"/>
        <v>2510026.1279505249</v>
      </c>
      <c r="AZ1219" s="1056">
        <f t="shared" si="2142"/>
        <v>2510026.1279505244</v>
      </c>
      <c r="BA1219" s="1060">
        <f t="shared" ca="1" si="2143"/>
        <v>0</v>
      </c>
    </row>
    <row r="1220" spans="2:53">
      <c r="B1220" s="260" t="s">
        <v>565</v>
      </c>
      <c r="C1220" s="282"/>
      <c r="D1220" s="282"/>
      <c r="E1220" s="269"/>
      <c r="F1220" s="269"/>
      <c r="G1220" s="269"/>
      <c r="H1220" s="269"/>
      <c r="I1220" s="269"/>
      <c r="J1220" s="269"/>
      <c r="K1220" s="269"/>
      <c r="L1220" s="269"/>
      <c r="M1220" s="269"/>
      <c r="N1220" s="269"/>
      <c r="O1220" s="269"/>
      <c r="P1220" s="269"/>
      <c r="Q1220" s="269"/>
      <c r="R1220" s="269"/>
      <c r="S1220" s="269"/>
      <c r="T1220" s="269"/>
      <c r="U1220" s="269"/>
      <c r="V1220" s="237"/>
      <c r="W1220" s="269"/>
      <c r="X1220" s="269"/>
      <c r="Y1220" s="269"/>
      <c r="Z1220" s="282"/>
      <c r="AA1220" s="277"/>
      <c r="AB1220" s="282"/>
      <c r="AC1220" s="282"/>
      <c r="AD1220" s="269"/>
      <c r="AE1220" s="269"/>
      <c r="AF1220" s="269"/>
      <c r="AG1220" s="269"/>
      <c r="AH1220" s="269"/>
      <c r="AI1220" s="269"/>
      <c r="AJ1220" s="792">
        <f>SUMPRODUCT($H$1037:$H$1197,AJ1037:AJ1197)</f>
        <v>114651.58112305065</v>
      </c>
      <c r="AK1220" s="792">
        <f>SUMPRODUCT($H$1037:$H$1197,AK1037:AK1197)</f>
        <v>423317.5392571222</v>
      </c>
      <c r="AL1220" s="792">
        <f t="shared" ref="AL1220:AW1220" si="2145">IF(AL1034="kw",SUMPRODUCT($U$1037:$U$1197,$Z$1037:$Z$1197,AL1037:AL1197),SUMPRODUCT($H$1037:$H$1197,AL1037:AL1197))</f>
        <v>696735.9007566676</v>
      </c>
      <c r="AM1220" s="792">
        <f t="shared" si="2145"/>
        <v>31164.683820839011</v>
      </c>
      <c r="AN1220" s="792">
        <f t="shared" si="2145"/>
        <v>1042045.8761653707</v>
      </c>
      <c r="AO1220" s="792">
        <f t="shared" si="2145"/>
        <v>0</v>
      </c>
      <c r="AP1220" s="575">
        <f t="shared" si="2145"/>
        <v>0</v>
      </c>
      <c r="AQ1220" s="575">
        <f t="shared" si="2145"/>
        <v>0</v>
      </c>
      <c r="AR1220" s="575">
        <f t="shared" si="2145"/>
        <v>0</v>
      </c>
      <c r="AS1220" s="575">
        <f t="shared" si="2145"/>
        <v>0</v>
      </c>
      <c r="AT1220" s="575">
        <f t="shared" si="2145"/>
        <v>202110.54682747429</v>
      </c>
      <c r="AU1220" s="575">
        <f t="shared" si="2145"/>
        <v>0</v>
      </c>
      <c r="AV1220" s="575">
        <f t="shared" si="2145"/>
        <v>0</v>
      </c>
      <c r="AW1220" s="575">
        <f t="shared" si="2145"/>
        <v>0</v>
      </c>
      <c r="AX1220" s="271"/>
      <c r="AY1220" s="1061">
        <f t="shared" ca="1" si="2141"/>
        <v>2510026.1279505249</v>
      </c>
      <c r="AZ1220" s="1056">
        <f t="shared" si="2142"/>
        <v>2510026.1279505244</v>
      </c>
      <c r="BA1220" s="1060">
        <f t="shared" ca="1" si="2143"/>
        <v>0</v>
      </c>
    </row>
    <row r="1221" spans="2:53">
      <c r="B1221" s="260" t="s">
        <v>566</v>
      </c>
      <c r="C1221" s="282"/>
      <c r="D1221" s="282"/>
      <c r="E1221" s="269"/>
      <c r="F1221" s="269"/>
      <c r="G1221" s="269"/>
      <c r="H1221" s="269"/>
      <c r="I1221" s="269"/>
      <c r="J1221" s="269"/>
      <c r="K1221" s="269"/>
      <c r="L1221" s="269"/>
      <c r="M1221" s="269"/>
      <c r="N1221" s="269"/>
      <c r="O1221" s="269"/>
      <c r="P1221" s="269"/>
      <c r="Q1221" s="269"/>
      <c r="R1221" s="269"/>
      <c r="S1221" s="269"/>
      <c r="T1221" s="269"/>
      <c r="U1221" s="269"/>
      <c r="V1221" s="237"/>
      <c r="W1221" s="269"/>
      <c r="X1221" s="269"/>
      <c r="Y1221" s="269"/>
      <c r="Z1221" s="282"/>
      <c r="AA1221" s="277"/>
      <c r="AB1221" s="282"/>
      <c r="AC1221" s="282"/>
      <c r="AD1221" s="269"/>
      <c r="AE1221" s="269"/>
      <c r="AF1221" s="269"/>
      <c r="AG1221" s="269"/>
      <c r="AH1221" s="269"/>
      <c r="AI1221" s="269"/>
      <c r="AJ1221" s="792">
        <f>SUMPRODUCT($I$1037:$I$1197,AJ1037:AJ1197)</f>
        <v>114651.58112305065</v>
      </c>
      <c r="AK1221" s="792">
        <f>SUMPRODUCT($I$1037:$I$1197,AK1037:AK1197)</f>
        <v>402366.71182876825</v>
      </c>
      <c r="AL1221" s="792">
        <f t="shared" ref="AL1221:AW1221" si="2146">IF(AL1034="kw",SUMPRODUCT($U$1037:$U$1197,$AA$1037:$AA$1197,AL1037:AL1197),SUMPRODUCT($I$1037:$I$1197,AL1037:AL1197))</f>
        <v>662253.05450959678</v>
      </c>
      <c r="AM1221" s="792">
        <f t="shared" si="2146"/>
        <v>29622.281600190585</v>
      </c>
      <c r="AN1221" s="792">
        <f t="shared" si="2146"/>
        <v>990472.95206144394</v>
      </c>
      <c r="AO1221" s="792">
        <f t="shared" si="2146"/>
        <v>0</v>
      </c>
      <c r="AP1221" s="575">
        <f t="shared" si="2146"/>
        <v>0</v>
      </c>
      <c r="AQ1221" s="575">
        <f t="shared" si="2146"/>
        <v>0</v>
      </c>
      <c r="AR1221" s="575">
        <f t="shared" si="2146"/>
        <v>0</v>
      </c>
      <c r="AS1221" s="575">
        <f t="shared" si="2146"/>
        <v>0</v>
      </c>
      <c r="AT1221" s="575">
        <f t="shared" si="2146"/>
        <v>187770.20016438726</v>
      </c>
      <c r="AU1221" s="575">
        <f t="shared" si="2146"/>
        <v>0</v>
      </c>
      <c r="AV1221" s="575">
        <f t="shared" si="2146"/>
        <v>0</v>
      </c>
      <c r="AW1221" s="575">
        <f t="shared" si="2146"/>
        <v>0</v>
      </c>
      <c r="AX1221" s="271"/>
      <c r="AY1221" s="1061">
        <f t="shared" ca="1" si="2141"/>
        <v>2387136.7812874382</v>
      </c>
      <c r="AZ1221" s="1056">
        <f t="shared" si="2142"/>
        <v>2387136.7812874378</v>
      </c>
      <c r="BA1221" s="1060">
        <f t="shared" ca="1" si="2143"/>
        <v>0</v>
      </c>
    </row>
    <row r="1222" spans="2:53">
      <c r="B1222" s="260" t="s">
        <v>567</v>
      </c>
      <c r="C1222" s="282"/>
      <c r="D1222" s="282"/>
      <c r="E1222" s="269"/>
      <c r="F1222" s="269"/>
      <c r="G1222" s="269"/>
      <c r="H1222" s="269"/>
      <c r="I1222" s="269"/>
      <c r="J1222" s="269"/>
      <c r="K1222" s="269"/>
      <c r="L1222" s="269"/>
      <c r="M1222" s="269"/>
      <c r="N1222" s="269"/>
      <c r="O1222" s="269"/>
      <c r="P1222" s="269"/>
      <c r="Q1222" s="269"/>
      <c r="R1222" s="269"/>
      <c r="S1222" s="269"/>
      <c r="T1222" s="269"/>
      <c r="U1222" s="269"/>
      <c r="V1222" s="237"/>
      <c r="W1222" s="269"/>
      <c r="X1222" s="269"/>
      <c r="Y1222" s="269"/>
      <c r="Z1222" s="282"/>
      <c r="AA1222" s="277"/>
      <c r="AB1222" s="282"/>
      <c r="AC1222" s="282"/>
      <c r="AD1222" s="269"/>
      <c r="AE1222" s="269"/>
      <c r="AF1222" s="269"/>
      <c r="AG1222" s="269"/>
      <c r="AH1222" s="269"/>
      <c r="AI1222" s="269"/>
      <c r="AJ1222" s="792">
        <f>SUMPRODUCT($J$1037:$J$1197,AJ1037:AJ1197)</f>
        <v>114651.58112305065</v>
      </c>
      <c r="AK1222" s="792">
        <f>SUMPRODUCT($J$1037:$J$1197,AK1037:AK1197)</f>
        <v>402366.71182876825</v>
      </c>
      <c r="AL1222" s="792">
        <f t="shared" ref="AL1222:AW1222" si="2147">IF(AL1034="kw",SUMPRODUCT($U$1037:$U$1197,$AB$1037:$AB$1197,AL1037:AL1197),SUMPRODUCT($J$1037:$J$1197,AL1037:AL1197))</f>
        <v>662253.05450959678</v>
      </c>
      <c r="AM1222" s="792">
        <f t="shared" si="2147"/>
        <v>29622.281600190585</v>
      </c>
      <c r="AN1222" s="792">
        <f t="shared" si="2147"/>
        <v>990472.95206144394</v>
      </c>
      <c r="AO1222" s="792">
        <f t="shared" si="2147"/>
        <v>0</v>
      </c>
      <c r="AP1222" s="575">
        <f t="shared" si="2147"/>
        <v>0</v>
      </c>
      <c r="AQ1222" s="575">
        <f t="shared" si="2147"/>
        <v>0</v>
      </c>
      <c r="AR1222" s="575">
        <f t="shared" si="2147"/>
        <v>0</v>
      </c>
      <c r="AS1222" s="575">
        <f t="shared" si="2147"/>
        <v>0</v>
      </c>
      <c r="AT1222" s="575">
        <f t="shared" si="2147"/>
        <v>187770.20016438726</v>
      </c>
      <c r="AU1222" s="575">
        <f t="shared" si="2147"/>
        <v>0</v>
      </c>
      <c r="AV1222" s="575">
        <f t="shared" si="2147"/>
        <v>0</v>
      </c>
      <c r="AW1222" s="575">
        <f t="shared" si="2147"/>
        <v>0</v>
      </c>
      <c r="AX1222" s="271"/>
      <c r="AY1222" s="1061">
        <f t="shared" ca="1" si="2141"/>
        <v>2387136.7812874382</v>
      </c>
      <c r="AZ1222" s="1056">
        <f t="shared" si="2142"/>
        <v>2387136.7812874378</v>
      </c>
      <c r="BA1222" s="1060">
        <f t="shared" ca="1" si="2143"/>
        <v>0</v>
      </c>
    </row>
    <row r="1223" spans="2:53">
      <c r="B1223" s="340" t="s">
        <v>568</v>
      </c>
      <c r="C1223" s="241"/>
      <c r="D1223" s="217"/>
      <c r="E1223" s="217"/>
      <c r="F1223" s="217"/>
      <c r="G1223" s="217"/>
      <c r="H1223" s="217"/>
      <c r="I1223" s="217"/>
      <c r="J1223" s="217"/>
      <c r="K1223" s="217"/>
      <c r="L1223" s="217"/>
      <c r="M1223" s="217"/>
      <c r="N1223" s="217"/>
      <c r="O1223" s="217"/>
      <c r="P1223" s="217"/>
      <c r="Q1223" s="217"/>
      <c r="R1223" s="217"/>
      <c r="S1223" s="217"/>
      <c r="T1223" s="217"/>
      <c r="U1223" s="217"/>
      <c r="V1223" s="288"/>
      <c r="W1223" s="217"/>
      <c r="X1223" s="217"/>
      <c r="Y1223" s="217"/>
      <c r="Z1223" s="241"/>
      <c r="AA1223" s="220"/>
      <c r="AB1223" s="220"/>
      <c r="AC1223" s="217"/>
      <c r="AD1223" s="217"/>
      <c r="AE1223" s="220"/>
      <c r="AF1223" s="220"/>
      <c r="AG1223" s="220"/>
      <c r="AH1223" s="220"/>
      <c r="AI1223" s="220"/>
      <c r="AJ1223" s="792">
        <f>SUMPRODUCT($K$1037:$K$1197,AJ1037:AJ1197)</f>
        <v>114651.58112305065</v>
      </c>
      <c r="AK1223" s="792">
        <f>SUMPRODUCT($K$1037:$K$1197,AK1037:AK1197)</f>
        <v>402366.71182876825</v>
      </c>
      <c r="AL1223" s="792">
        <f>IF(AL$1034="kw",SUMPRODUCT($U$1037:$U$1197,$AC$1037:$AC$1197,AL$1037:AL$1197),SUMPRODUCT($K$1037:$K$1197,AL$1037:AL$1197))</f>
        <v>662253.05450959678</v>
      </c>
      <c r="AM1223" s="792">
        <f t="shared" ref="AM1223:AW1223" si="2148">IF(AM1034="kw",SUMPRODUCT($U$1037:$U$1197,$AC$1037:$AC$1197,AM1037:AM1197),SUMPRODUCT($K$1037:$K$1197,AM1037:AM1197))</f>
        <v>29622.281600190585</v>
      </c>
      <c r="AN1223" s="792">
        <f t="shared" si="2148"/>
        <v>990472.95206144394</v>
      </c>
      <c r="AO1223" s="792">
        <f t="shared" si="2148"/>
        <v>0</v>
      </c>
      <c r="AP1223" s="575">
        <f t="shared" si="2148"/>
        <v>0</v>
      </c>
      <c r="AQ1223" s="575">
        <f t="shared" si="2148"/>
        <v>0</v>
      </c>
      <c r="AR1223" s="575">
        <f t="shared" si="2148"/>
        <v>0</v>
      </c>
      <c r="AS1223" s="575">
        <f t="shared" si="2148"/>
        <v>0</v>
      </c>
      <c r="AT1223" s="575">
        <f t="shared" si="2148"/>
        <v>187770.20016438726</v>
      </c>
      <c r="AU1223" s="575">
        <f t="shared" si="2148"/>
        <v>0</v>
      </c>
      <c r="AV1223" s="575">
        <f t="shared" si="2148"/>
        <v>0</v>
      </c>
      <c r="AW1223" s="575">
        <f t="shared" si="2148"/>
        <v>0</v>
      </c>
      <c r="AX1223" s="271"/>
      <c r="AY1223" s="1061">
        <f t="shared" ca="1" si="2141"/>
        <v>2387136.7812874382</v>
      </c>
      <c r="AZ1223" s="1056">
        <f t="shared" si="2142"/>
        <v>2387136.7812874378</v>
      </c>
      <c r="BA1223" s="1060">
        <f t="shared" ca="1" si="2143"/>
        <v>0</v>
      </c>
    </row>
    <row r="1224" spans="2:53">
      <c r="B1224" s="1107" t="s">
        <v>569</v>
      </c>
      <c r="C1224" s="290"/>
      <c r="D1224" s="306"/>
      <c r="E1224" s="306"/>
      <c r="F1224" s="306"/>
      <c r="G1224" s="306"/>
      <c r="H1224" s="306"/>
      <c r="I1224" s="306"/>
      <c r="J1224" s="306"/>
      <c r="K1224" s="306"/>
      <c r="L1224" s="306"/>
      <c r="M1224" s="306"/>
      <c r="N1224" s="306"/>
      <c r="O1224" s="306"/>
      <c r="P1224" s="306"/>
      <c r="Q1224" s="306"/>
      <c r="R1224" s="306"/>
      <c r="S1224" s="306"/>
      <c r="T1224" s="306"/>
      <c r="U1224" s="306"/>
      <c r="V1224" s="305"/>
      <c r="W1224" s="306"/>
      <c r="X1224" s="306"/>
      <c r="Y1224" s="306"/>
      <c r="Z1224" s="290"/>
      <c r="AA1224" s="307"/>
      <c r="AB1224" s="307"/>
      <c r="AC1224" s="306"/>
      <c r="AD1224" s="306"/>
      <c r="AE1224" s="307"/>
      <c r="AF1224" s="307"/>
      <c r="AG1224" s="307"/>
      <c r="AH1224" s="307"/>
      <c r="AI1224" s="307"/>
      <c r="AJ1224" s="1111">
        <f t="shared" ref="AJ1224:AW1224" si="2149">IF(AJ$1034="kw",SUMPRODUCT($U$1037:$U$1197,$AD$1037:$AD$1197,AJ$1037:AJ$1197),SUMPRODUCT($L$1037:$L$1197,AJ$1037:AJ$1197))</f>
        <v>114651.58112305065</v>
      </c>
      <c r="AK1224" s="1111">
        <f t="shared" si="2149"/>
        <v>400224.1298125161</v>
      </c>
      <c r="AL1224" s="1111">
        <f t="shared" si="2149"/>
        <v>658726.59110423399</v>
      </c>
      <c r="AM1224" s="1111">
        <f t="shared" si="2149"/>
        <v>29464.544476390107</v>
      </c>
      <c r="AN1224" s="1111">
        <f t="shared" si="2149"/>
        <v>985198.73460685939</v>
      </c>
      <c r="AO1224" s="1111">
        <f t="shared" si="2149"/>
        <v>0</v>
      </c>
      <c r="AP1224" s="576">
        <f t="shared" si="2149"/>
        <v>0</v>
      </c>
      <c r="AQ1224" s="576">
        <f t="shared" si="2149"/>
        <v>0</v>
      </c>
      <c r="AR1224" s="576">
        <f t="shared" si="2149"/>
        <v>0</v>
      </c>
      <c r="AS1224" s="576">
        <f t="shared" si="2149"/>
        <v>0</v>
      </c>
      <c r="AT1224" s="576">
        <f t="shared" si="2149"/>
        <v>187633.90001440636</v>
      </c>
      <c r="AU1224" s="576">
        <f t="shared" si="2149"/>
        <v>0</v>
      </c>
      <c r="AV1224" s="576">
        <f t="shared" si="2149"/>
        <v>0</v>
      </c>
      <c r="AW1224" s="576">
        <f t="shared" si="2149"/>
        <v>0</v>
      </c>
      <c r="AX1224" s="1105"/>
      <c r="AY1224" s="1061">
        <f t="shared" ca="1" si="2141"/>
        <v>2375899.4811374573</v>
      </c>
      <c r="AZ1224" s="1056">
        <f t="shared" si="2142"/>
        <v>2375899.4811374568</v>
      </c>
      <c r="BA1224" s="1060">
        <f t="shared" ca="1" si="2143"/>
        <v>0</v>
      </c>
    </row>
    <row r="1225" spans="2:53">
      <c r="B1225" s="928"/>
      <c r="C1225" s="241"/>
      <c r="D1225" s="217"/>
      <c r="E1225" s="217"/>
      <c r="F1225" s="217"/>
      <c r="G1225" s="217"/>
      <c r="H1225" s="217"/>
      <c r="I1225" s="217"/>
      <c r="J1225" s="217"/>
      <c r="K1225" s="217"/>
      <c r="L1225" s="217"/>
      <c r="M1225" s="217"/>
      <c r="N1225" s="217"/>
      <c r="O1225" s="217"/>
      <c r="P1225" s="217"/>
      <c r="Q1225" s="217"/>
      <c r="R1225" s="217"/>
      <c r="S1225" s="217"/>
      <c r="T1225" s="217"/>
      <c r="U1225" s="217"/>
      <c r="V1225" s="288"/>
      <c r="W1225" s="217"/>
      <c r="X1225" s="217"/>
      <c r="Y1225" s="217"/>
      <c r="Z1225" s="241"/>
      <c r="AA1225" s="220"/>
      <c r="AB1225" s="220"/>
      <c r="AC1225" s="217"/>
      <c r="AD1225" s="217"/>
      <c r="AE1225" s="220"/>
      <c r="AF1225" s="220"/>
      <c r="AG1225" s="220"/>
      <c r="AH1225" s="220"/>
      <c r="AI1225" s="220"/>
      <c r="AJ1225" s="1111">
        <f>IF(AJ$1034="kw",SUMPRODUCT($U$1037:$U$1197,$AD$1037:$AD$1197,AJ$1037:AJ$1197),SUMPRODUCT($M$1037:$M$1197,AJ$1037:AJ$1197))</f>
        <v>114651.58112305065</v>
      </c>
      <c r="AK1225" s="1111">
        <f t="shared" ref="AK1225:AU1225" si="2150">IF(AK$1034="kw",SUMPRODUCT($U$1037:$U$1197,$AD$1037:$AD$1197,AK$1037:AK$1197),SUMPRODUCT($M$1037:$M$1197,AK$1037:AK$1197))</f>
        <v>400224.1298125161</v>
      </c>
      <c r="AL1225" s="1111">
        <f t="shared" si="2150"/>
        <v>658726.59110423399</v>
      </c>
      <c r="AM1225" s="1111">
        <f t="shared" si="2150"/>
        <v>29464.544476390107</v>
      </c>
      <c r="AN1225" s="1111">
        <f t="shared" si="2150"/>
        <v>985198.73460685939</v>
      </c>
      <c r="AO1225" s="1111">
        <f t="shared" si="2150"/>
        <v>0</v>
      </c>
      <c r="AP1225" s="1111">
        <f t="shared" si="2150"/>
        <v>0</v>
      </c>
      <c r="AQ1225" s="1111">
        <f t="shared" si="2150"/>
        <v>0</v>
      </c>
      <c r="AR1225" s="1111">
        <f t="shared" si="2150"/>
        <v>0</v>
      </c>
      <c r="AS1225" s="1111">
        <f t="shared" si="2150"/>
        <v>0</v>
      </c>
      <c r="AT1225" s="1111">
        <f t="shared" si="2150"/>
        <v>187633.90001440636</v>
      </c>
      <c r="AU1225" s="1111">
        <f t="shared" si="2150"/>
        <v>0</v>
      </c>
      <c r="AV1225" s="575"/>
      <c r="AW1225" s="575"/>
      <c r="AX1225" s="237"/>
      <c r="AY1225" s="1061">
        <f t="shared" ca="1" si="2141"/>
        <v>2375899.4811374573</v>
      </c>
      <c r="AZ1225" s="1056">
        <f t="shared" si="2142"/>
        <v>2375899.4811374568</v>
      </c>
      <c r="BA1225" s="1060">
        <f t="shared" ca="1" si="2143"/>
        <v>0</v>
      </c>
    </row>
    <row r="1226" spans="2:53">
      <c r="B1226" s="928"/>
      <c r="C1226" s="241"/>
      <c r="D1226" s="217"/>
      <c r="E1226" s="217"/>
      <c r="F1226" s="217"/>
      <c r="G1226" s="217"/>
      <c r="H1226" s="217"/>
      <c r="I1226" s="217"/>
      <c r="J1226" s="217"/>
      <c r="K1226" s="217"/>
      <c r="L1226" s="217"/>
      <c r="M1226" s="217"/>
      <c r="N1226" s="217"/>
      <c r="O1226" s="217"/>
      <c r="P1226" s="217"/>
      <c r="Q1226" s="217"/>
      <c r="R1226" s="217"/>
      <c r="S1226" s="217"/>
      <c r="T1226" s="217"/>
      <c r="U1226" s="217"/>
      <c r="V1226" s="288"/>
      <c r="W1226" s="217"/>
      <c r="X1226" s="217"/>
      <c r="Y1226" s="217"/>
      <c r="Z1226" s="241"/>
      <c r="AA1226" s="220"/>
      <c r="AB1226" s="220"/>
      <c r="AC1226" s="217"/>
      <c r="AD1226" s="217"/>
      <c r="AE1226" s="220"/>
      <c r="AF1226" s="220"/>
      <c r="AG1226" s="220"/>
      <c r="AH1226" s="220"/>
      <c r="AI1226" s="220"/>
      <c r="AJ1226" s="1111">
        <f>IF(AJ$1034="kw",SUMPRODUCT($U$1037:$U$1197,$AD$1037:$AD$1197,AJ$1037:AJ$1197),SUMPRODUCT($N$1037:$N$1197,AJ$1037:AJ$1197))</f>
        <v>114651.21435161782</v>
      </c>
      <c r="AK1226" s="1111">
        <f t="shared" ref="AK1226:AU1226" si="2151">IF(AK$1034="kw",SUMPRODUCT($U$1037:$U$1197,$AD$1037:$AD$1197,AK$1037:AK$1197),SUMPRODUCT($N$1037:$N$1197,AK$1037:AK$1197))</f>
        <v>392905.07273312693</v>
      </c>
      <c r="AL1226" s="1111">
        <f t="shared" si="2151"/>
        <v>646680.19719424704</v>
      </c>
      <c r="AM1226" s="1111">
        <f t="shared" si="2151"/>
        <v>28925.714688836015</v>
      </c>
      <c r="AN1226" s="1111">
        <f t="shared" si="2151"/>
        <v>967182.01538378967</v>
      </c>
      <c r="AO1226" s="1111">
        <f t="shared" si="2151"/>
        <v>0</v>
      </c>
      <c r="AP1226" s="1111">
        <f t="shared" si="2151"/>
        <v>0</v>
      </c>
      <c r="AQ1226" s="1111">
        <f t="shared" si="2151"/>
        <v>0</v>
      </c>
      <c r="AR1226" s="1111">
        <f t="shared" si="2151"/>
        <v>0</v>
      </c>
      <c r="AS1226" s="1111">
        <f t="shared" si="2151"/>
        <v>0</v>
      </c>
      <c r="AT1226" s="1111">
        <f t="shared" si="2151"/>
        <v>186668.46413495229</v>
      </c>
      <c r="AU1226" s="1111">
        <f t="shared" si="2151"/>
        <v>0</v>
      </c>
      <c r="AV1226" s="575"/>
      <c r="AW1226" s="575"/>
      <c r="AX1226" s="237"/>
      <c r="AY1226" s="1061">
        <f t="shared" ca="1" si="2141"/>
        <v>2337012.6784865698</v>
      </c>
      <c r="AZ1226" s="1056">
        <f t="shared" si="2142"/>
        <v>2337012.6784865698</v>
      </c>
      <c r="BA1226" s="1060">
        <f t="shared" ca="1" si="2143"/>
        <v>0</v>
      </c>
    </row>
    <row r="1227" spans="2:53">
      <c r="B1227" s="928"/>
      <c r="C1227" s="241"/>
      <c r="D1227" s="217"/>
      <c r="E1227" s="217"/>
      <c r="F1227" s="217"/>
      <c r="G1227" s="217"/>
      <c r="H1227" s="217"/>
      <c r="I1227" s="217"/>
      <c r="J1227" s="217"/>
      <c r="K1227" s="217"/>
      <c r="L1227" s="217"/>
      <c r="M1227" s="217"/>
      <c r="N1227" s="217"/>
      <c r="O1227" s="217"/>
      <c r="P1227" s="217"/>
      <c r="Q1227" s="217"/>
      <c r="R1227" s="217"/>
      <c r="S1227" s="217"/>
      <c r="T1227" s="217"/>
      <c r="U1227" s="217"/>
      <c r="V1227" s="288"/>
      <c r="W1227" s="217"/>
      <c r="X1227" s="217"/>
      <c r="Y1227" s="217"/>
      <c r="Z1227" s="241"/>
      <c r="AA1227" s="220"/>
      <c r="AB1227" s="220"/>
      <c r="AC1227" s="217"/>
      <c r="AD1227" s="217"/>
      <c r="AE1227" s="220"/>
      <c r="AF1227" s="220"/>
      <c r="AG1227" s="220"/>
      <c r="AH1227" s="220"/>
      <c r="AI1227" s="220"/>
      <c r="AJ1227" s="1111">
        <f>IF(AJ$1034="kw",SUMPRODUCT($U$1037:$U$1197,$AD$1037:$AD$1197,AJ$1037:AJ$1197),SUMPRODUCT($O$1037:$O$1197,AJ$1037:AJ$1197))</f>
        <v>114651.21435161782</v>
      </c>
      <c r="AK1227" s="1111">
        <f t="shared" ref="AK1227:AU1227" si="2152">IF(AK$1034="kw",SUMPRODUCT($U$1037:$U$1197,$AD$1037:$AD$1197,AK$1037:AK$1197),SUMPRODUCT($O$1037:$O$1197,AK$1037:AK$1197))</f>
        <v>381512.77442583168</v>
      </c>
      <c r="AL1227" s="1111">
        <f t="shared" si="2152"/>
        <v>627929.67899754923</v>
      </c>
      <c r="AM1227" s="1111">
        <f t="shared" si="2152"/>
        <v>28087.012433874905</v>
      </c>
      <c r="AN1227" s="1111">
        <f t="shared" si="2152"/>
        <v>939138.5341427438</v>
      </c>
      <c r="AO1227" s="1111">
        <f t="shared" si="2152"/>
        <v>0</v>
      </c>
      <c r="AP1227" s="1111">
        <f t="shared" si="2152"/>
        <v>0</v>
      </c>
      <c r="AQ1227" s="1111">
        <f t="shared" si="2152"/>
        <v>0</v>
      </c>
      <c r="AR1227" s="1111">
        <f t="shared" si="2152"/>
        <v>0</v>
      </c>
      <c r="AS1227" s="1111">
        <f t="shared" si="2152"/>
        <v>0</v>
      </c>
      <c r="AT1227" s="1111">
        <f t="shared" si="2152"/>
        <v>186668.46413495229</v>
      </c>
      <c r="AU1227" s="1111">
        <f t="shared" si="2152"/>
        <v>0</v>
      </c>
      <c r="AV1227" s="575"/>
      <c r="AW1227" s="575"/>
      <c r="AX1227" s="237"/>
      <c r="AY1227" s="1061">
        <f t="shared" ca="1" si="2141"/>
        <v>2277987.6784865698</v>
      </c>
      <c r="AZ1227" s="1056">
        <f t="shared" si="2142"/>
        <v>2277987.6784865698</v>
      </c>
      <c r="BA1227" s="1060">
        <f t="shared" ca="1" si="2143"/>
        <v>0</v>
      </c>
    </row>
    <row r="1228" spans="2:53" ht="19.5" customHeight="1">
      <c r="B1228" s="292" t="s">
        <v>436</v>
      </c>
      <c r="C1228" s="308"/>
      <c r="D1228" s="309"/>
      <c r="E1228" s="309"/>
      <c r="F1228" s="309"/>
      <c r="G1228" s="309"/>
      <c r="H1228" s="309"/>
      <c r="I1228" s="309"/>
      <c r="J1228" s="309"/>
      <c r="K1228" s="309"/>
      <c r="L1228" s="309"/>
      <c r="M1228" s="309"/>
      <c r="N1228" s="309"/>
      <c r="O1228" s="309"/>
      <c r="P1228" s="309"/>
      <c r="Q1228" s="309"/>
      <c r="R1228" s="309"/>
      <c r="S1228" s="309"/>
      <c r="T1228" s="309"/>
      <c r="U1228" s="309"/>
      <c r="V1228" s="309"/>
      <c r="W1228" s="309"/>
      <c r="X1228" s="309"/>
      <c r="Y1228" s="309"/>
      <c r="Z1228" s="295"/>
      <c r="AA1228" s="296"/>
      <c r="AB1228" s="309"/>
      <c r="AC1228" s="309"/>
      <c r="AD1228" s="309"/>
      <c r="AE1228" s="309"/>
      <c r="AF1228" s="309"/>
      <c r="AG1228" s="309"/>
      <c r="AH1228" s="309"/>
      <c r="AI1228" s="309"/>
      <c r="AJ1228" s="310"/>
      <c r="AK1228" s="310"/>
      <c r="AL1228" s="310"/>
      <c r="AM1228" s="310"/>
      <c r="AN1228" s="310"/>
      <c r="AO1228" s="310"/>
      <c r="AP1228" s="310"/>
      <c r="AQ1228" s="310"/>
      <c r="AR1228" s="310"/>
      <c r="AS1228" s="310"/>
      <c r="AT1228" s="310"/>
      <c r="AU1228" s="310"/>
      <c r="AV1228" s="310"/>
      <c r="AW1228" s="310"/>
      <c r="AX1228" s="310"/>
    </row>
    <row r="1230" spans="2:53">
      <c r="B1230" s="443" t="s">
        <v>279</v>
      </c>
    </row>
    <row r="1231" spans="2:53" ht="15.75">
      <c r="B1231" s="218" t="s">
        <v>570</v>
      </c>
      <c r="C1231" s="219"/>
      <c r="D1231" s="443" t="s">
        <v>279</v>
      </c>
      <c r="E1231" s="194"/>
      <c r="F1231" s="443"/>
      <c r="G1231" s="194"/>
      <c r="H1231" s="194"/>
      <c r="I1231" s="194"/>
      <c r="J1231" s="194"/>
      <c r="K1231" s="194"/>
      <c r="L1231" s="194"/>
      <c r="M1231" s="194"/>
      <c r="N1231" s="194"/>
      <c r="O1231" s="194"/>
      <c r="P1231" s="194"/>
      <c r="Q1231" s="194"/>
      <c r="R1231" s="194"/>
      <c r="S1231" s="194"/>
      <c r="T1231" s="194"/>
      <c r="U1231" s="194"/>
      <c r="V1231" s="219"/>
      <c r="W1231" s="194"/>
      <c r="X1231" s="194"/>
      <c r="Y1231" s="194"/>
      <c r="Z1231" s="194"/>
      <c r="AA1231" s="194"/>
      <c r="AB1231" s="194"/>
      <c r="AC1231" s="194"/>
      <c r="AD1231" s="194"/>
      <c r="AE1231" s="194"/>
      <c r="AF1231" s="194"/>
      <c r="AG1231" s="194"/>
      <c r="AH1231" s="194"/>
      <c r="AI1231" s="194"/>
      <c r="AJ1231" s="208"/>
      <c r="AK1231" s="206"/>
      <c r="AL1231" s="206"/>
      <c r="AM1231" s="206"/>
      <c r="AN1231" s="206"/>
      <c r="AO1231" s="206"/>
      <c r="AP1231" s="206"/>
      <c r="AQ1231" s="206"/>
      <c r="AR1231" s="206"/>
      <c r="AS1231" s="206"/>
      <c r="AT1231" s="206"/>
      <c r="AU1231" s="206"/>
      <c r="AV1231" s="206"/>
      <c r="AW1231" s="206"/>
    </row>
    <row r="1232" spans="2:53" ht="39.75" customHeight="1">
      <c r="B1232" s="1228" t="s">
        <v>300</v>
      </c>
      <c r="C1232" s="1234" t="s">
        <v>301</v>
      </c>
      <c r="D1232" s="221" t="s">
        <v>302</v>
      </c>
      <c r="E1232" s="1236" t="s">
        <v>303</v>
      </c>
      <c r="F1232" s="1237"/>
      <c r="G1232" s="1237"/>
      <c r="H1232" s="1237"/>
      <c r="I1232" s="1237"/>
      <c r="J1232" s="1237"/>
      <c r="K1232" s="1237"/>
      <c r="L1232" s="1237"/>
      <c r="M1232" s="1237"/>
      <c r="N1232" s="1237"/>
      <c r="O1232" s="1237"/>
      <c r="P1232" s="1238"/>
      <c r="Q1232" s="897"/>
      <c r="R1232" s="897"/>
      <c r="S1232" s="897"/>
      <c r="T1232" s="897"/>
      <c r="U1232" s="1234" t="s">
        <v>304</v>
      </c>
      <c r="V1232" s="221" t="s">
        <v>305</v>
      </c>
      <c r="W1232" s="1230" t="s">
        <v>306</v>
      </c>
      <c r="X1232" s="1231"/>
      <c r="Y1232" s="1231"/>
      <c r="Z1232" s="1231"/>
      <c r="AA1232" s="1231"/>
      <c r="AB1232" s="1231"/>
      <c r="AC1232" s="1231"/>
      <c r="AD1232" s="1231"/>
      <c r="AE1232" s="1231"/>
      <c r="AF1232" s="1231"/>
      <c r="AG1232" s="1231"/>
      <c r="AH1232" s="1232"/>
      <c r="AI1232" s="642"/>
      <c r="AJ1232" s="1230" t="s">
        <v>307</v>
      </c>
      <c r="AK1232" s="1231"/>
      <c r="AL1232" s="1231"/>
      <c r="AM1232" s="1231"/>
      <c r="AN1232" s="1231"/>
      <c r="AO1232" s="1231"/>
      <c r="AP1232" s="1231"/>
      <c r="AQ1232" s="1231"/>
      <c r="AR1232" s="1231"/>
      <c r="AS1232" s="1231"/>
      <c r="AT1232" s="1231"/>
      <c r="AU1232" s="1231"/>
      <c r="AV1232" s="1231"/>
      <c r="AW1232" s="1231"/>
      <c r="AX1232" s="1233"/>
    </row>
    <row r="1233" spans="1:50" ht="65.25" customHeight="1">
      <c r="B1233" s="1229"/>
      <c r="C1233" s="1239"/>
      <c r="D1233" s="222">
        <v>2021</v>
      </c>
      <c r="E1233" s="222">
        <v>2022</v>
      </c>
      <c r="F1233" s="222">
        <v>2023</v>
      </c>
      <c r="G1233" s="222">
        <v>2024</v>
      </c>
      <c r="H1233" s="222">
        <v>2025</v>
      </c>
      <c r="I1233" s="222">
        <v>2026</v>
      </c>
      <c r="J1233" s="222">
        <v>2027</v>
      </c>
      <c r="K1233" s="222">
        <v>2028</v>
      </c>
      <c r="L1233" s="222">
        <v>2029</v>
      </c>
      <c r="M1233" s="222">
        <v>2030</v>
      </c>
      <c r="N1233" s="222">
        <v>2031</v>
      </c>
      <c r="O1233" s="222">
        <v>2032</v>
      </c>
      <c r="P1233" s="222">
        <v>2033</v>
      </c>
      <c r="Q1233" s="336"/>
      <c r="R1233" s="336"/>
      <c r="S1233" s="336"/>
      <c r="T1233" s="336"/>
      <c r="U1233" s="1235"/>
      <c r="V1233" s="222">
        <v>2021</v>
      </c>
      <c r="W1233" s="222">
        <v>2022</v>
      </c>
      <c r="X1233" s="222">
        <v>2023</v>
      </c>
      <c r="Y1233" s="222">
        <v>2024</v>
      </c>
      <c r="Z1233" s="222">
        <v>2025</v>
      </c>
      <c r="AA1233" s="222">
        <v>2026</v>
      </c>
      <c r="AB1233" s="222">
        <v>2027</v>
      </c>
      <c r="AC1233" s="222">
        <v>2028</v>
      </c>
      <c r="AD1233" s="222">
        <v>2029</v>
      </c>
      <c r="AE1233" s="222">
        <v>2030</v>
      </c>
      <c r="AF1233" s="222">
        <v>2031</v>
      </c>
      <c r="AG1233" s="222">
        <v>2032</v>
      </c>
      <c r="AH1233" s="222">
        <v>2033</v>
      </c>
      <c r="AI1233" s="222"/>
      <c r="AJ1233" s="222" t="str">
        <f>'1.  LRAMVA Summary'!$D$53</f>
        <v>Residential - VRZ</v>
      </c>
      <c r="AK1233" s="222" t="str">
        <f>'1.  LRAMVA Summary'!$E$53</f>
        <v>GS&lt;50 kW - VRZ</v>
      </c>
      <c r="AL1233" s="222" t="str">
        <f>'1.  LRAMVA Summary'!$F$53</f>
        <v>GS 50 to 2,999 kW - VRZ</v>
      </c>
      <c r="AM1233" s="222" t="str">
        <f>'1.  LRAMVA Summary'!$G$53</f>
        <v>GS 3,000 to 4,999 kW - VRZ</v>
      </c>
      <c r="AN1233" s="222" t="str">
        <f>'1.  LRAMVA Summary'!$H$53</f>
        <v>Large Use - VRZ</v>
      </c>
      <c r="AO1233" s="222" t="str">
        <f>'1.  LRAMVA Summary'!$I$53</f>
        <v>Unmetered Scattered Load - VRZ</v>
      </c>
      <c r="AP1233" s="222" t="str">
        <f>'1.  LRAMVA Summary'!$J$53</f>
        <v>Sentinel Lighting - VRZ</v>
      </c>
      <c r="AQ1233" s="222" t="str">
        <f>'1.  LRAMVA Summary'!$K$53</f>
        <v>Street Lighting - VRZ</v>
      </c>
      <c r="AR1233" s="222" t="str">
        <f>'1.  LRAMVA Summary'!$L$53</f>
        <v>Residential - WRZ</v>
      </c>
      <c r="AS1233" s="222" t="str">
        <f>'1.  LRAMVA Summary'!$M$53</f>
        <v>GS&lt;50 kW - WRZ</v>
      </c>
      <c r="AT1233" s="222" t="str">
        <f>'1.  LRAMVA Summary'!$N$53</f>
        <v>GS&gt;50 kw - WRZ</v>
      </c>
      <c r="AU1233" s="222" t="str">
        <f>'1.  LRAMVA Summary'!$O$53</f>
        <v>Street Lighting - WRZ</v>
      </c>
      <c r="AV1233" s="222" t="str">
        <f>'1.  LRAMVA Summary'!$P$53</f>
        <v/>
      </c>
      <c r="AW1233" s="222" t="str">
        <f>'1.  LRAMVA Summary'!$Q$53</f>
        <v/>
      </c>
      <c r="AX1233" s="224" t="str">
        <f>'1.  LRAMVA Summary'!$R$53</f>
        <v>Total</v>
      </c>
    </row>
    <row r="1234" spans="1:50" ht="15" customHeight="1">
      <c r="A1234" s="402"/>
      <c r="B1234" s="909" t="s">
        <v>308</v>
      </c>
      <c r="C1234" s="226"/>
      <c r="D1234" s="226"/>
      <c r="E1234" s="226"/>
      <c r="F1234" s="226"/>
      <c r="G1234" s="226"/>
      <c r="H1234" s="226"/>
      <c r="I1234" s="226"/>
      <c r="J1234" s="226"/>
      <c r="K1234" s="226"/>
      <c r="L1234" s="226"/>
      <c r="M1234" s="226"/>
      <c r="N1234" s="226"/>
      <c r="O1234" s="226"/>
      <c r="P1234" s="226"/>
      <c r="Q1234" s="226"/>
      <c r="R1234" s="226"/>
      <c r="S1234" s="226"/>
      <c r="T1234" s="226"/>
      <c r="U1234" s="227"/>
      <c r="V1234" s="226"/>
      <c r="W1234" s="226"/>
      <c r="X1234" s="226"/>
      <c r="Y1234" s="226"/>
      <c r="Z1234" s="226"/>
      <c r="AA1234" s="226"/>
      <c r="AB1234" s="226"/>
      <c r="AC1234" s="226"/>
      <c r="AD1234" s="226"/>
      <c r="AE1234" s="226"/>
      <c r="AF1234" s="226"/>
      <c r="AG1234" s="226"/>
      <c r="AH1234" s="226"/>
      <c r="AI1234" s="226"/>
      <c r="AJ1234" s="228" t="str">
        <f>'1.  LRAMVA Summary'!$D$54</f>
        <v>kWh</v>
      </c>
      <c r="AK1234" s="228" t="str">
        <f>'1.  LRAMVA Summary'!$E$54</f>
        <v>kWh</v>
      </c>
      <c r="AL1234" s="228" t="str">
        <f>'1.  LRAMVA Summary'!$F$54</f>
        <v>kWh</v>
      </c>
      <c r="AM1234" s="228" t="str">
        <f>'1.  LRAMVA Summary'!$G$54</f>
        <v>kWh</v>
      </c>
      <c r="AN1234" s="228" t="str">
        <f>'1.  LRAMVA Summary'!$H$54</f>
        <v>kWh</v>
      </c>
      <c r="AO1234" s="228" t="str">
        <f>'1.  LRAMVA Summary'!$I$54</f>
        <v>kWh</v>
      </c>
      <c r="AP1234" s="228" t="str">
        <f>'1.  LRAMVA Summary'!$J$54</f>
        <v>kWh</v>
      </c>
      <c r="AQ1234" s="228" t="str">
        <f>'1.  LRAMVA Summary'!$K$54</f>
        <v>kWh</v>
      </c>
      <c r="AR1234" s="228" t="str">
        <f>'1.  LRAMVA Summary'!$L$54</f>
        <v>kWh</v>
      </c>
      <c r="AS1234" s="228" t="str">
        <f>'1.  LRAMVA Summary'!$M$54</f>
        <v>kWh</v>
      </c>
      <c r="AT1234" s="228" t="str">
        <f>'1.  LRAMVA Summary'!$N$54</f>
        <v>kWh</v>
      </c>
      <c r="AU1234" s="228" t="str">
        <f>'1.  LRAMVA Summary'!$O$54</f>
        <v>kWh</v>
      </c>
      <c r="AV1234" s="228">
        <f>'1.  LRAMVA Summary'!$P$54</f>
        <v>0</v>
      </c>
      <c r="AW1234" s="228">
        <f>'1.  LRAMVA Summary'!$Q$54</f>
        <v>0</v>
      </c>
      <c r="AX1234" s="229"/>
    </row>
    <row r="1235" spans="1:50" ht="15" hidden="1" customHeight="1">
      <c r="A1235" s="402"/>
      <c r="B1235" s="394" t="s">
        <v>309</v>
      </c>
      <c r="C1235" s="226"/>
      <c r="D1235" s="226"/>
      <c r="E1235" s="226"/>
      <c r="F1235" s="226"/>
      <c r="G1235" s="226"/>
      <c r="H1235" s="226"/>
      <c r="I1235" s="226"/>
      <c r="J1235" s="226"/>
      <c r="K1235" s="226"/>
      <c r="L1235" s="226"/>
      <c r="M1235" s="226"/>
      <c r="N1235" s="226"/>
      <c r="O1235" s="226"/>
      <c r="P1235" s="226"/>
      <c r="Q1235" s="226"/>
      <c r="R1235" s="226"/>
      <c r="S1235" s="226"/>
      <c r="T1235" s="226"/>
      <c r="U1235" s="227"/>
      <c r="V1235" s="226"/>
      <c r="W1235" s="226"/>
      <c r="X1235" s="226"/>
      <c r="Y1235" s="226"/>
      <c r="Z1235" s="226"/>
      <c r="AA1235" s="226"/>
      <c r="AB1235" s="226"/>
      <c r="AC1235" s="226"/>
      <c r="AD1235" s="226"/>
      <c r="AE1235" s="226"/>
      <c r="AF1235" s="226"/>
      <c r="AG1235" s="226"/>
      <c r="AH1235" s="226"/>
      <c r="AI1235" s="226"/>
      <c r="AJ1235" s="228"/>
      <c r="AK1235" s="228"/>
      <c r="AL1235" s="228"/>
      <c r="AM1235" s="228"/>
      <c r="AN1235" s="228"/>
      <c r="AO1235" s="228"/>
      <c r="AP1235" s="228"/>
      <c r="AQ1235" s="228"/>
      <c r="AR1235" s="228"/>
      <c r="AS1235" s="228"/>
      <c r="AT1235" s="228"/>
      <c r="AU1235" s="228"/>
      <c r="AV1235" s="228"/>
      <c r="AW1235" s="228"/>
      <c r="AX1235" s="229"/>
    </row>
    <row r="1236" spans="1:50" ht="15" hidden="1" customHeight="1" outlineLevel="1">
      <c r="A1236" s="402"/>
      <c r="B1236" s="383" t="s">
        <v>311</v>
      </c>
      <c r="C1236" s="226"/>
      <c r="D1236" s="226"/>
      <c r="E1236" s="226"/>
      <c r="F1236" s="226"/>
      <c r="G1236" s="226"/>
      <c r="H1236" s="226"/>
      <c r="I1236" s="226"/>
      <c r="J1236" s="226"/>
      <c r="K1236" s="226"/>
      <c r="L1236" s="226"/>
      <c r="M1236" s="226"/>
      <c r="N1236" s="226"/>
      <c r="O1236" s="226"/>
      <c r="P1236" s="226"/>
      <c r="Q1236" s="226"/>
      <c r="R1236" s="226"/>
      <c r="S1236" s="226"/>
      <c r="T1236" s="226"/>
      <c r="U1236" s="227"/>
      <c r="V1236" s="226"/>
      <c r="W1236" s="226"/>
      <c r="X1236" s="226"/>
      <c r="Y1236" s="226"/>
      <c r="Z1236" s="226"/>
      <c r="AA1236" s="226"/>
      <c r="AB1236" s="226"/>
      <c r="AC1236" s="226"/>
      <c r="AD1236" s="226"/>
      <c r="AE1236" s="226"/>
      <c r="AF1236" s="226"/>
      <c r="AG1236" s="226"/>
      <c r="AH1236" s="226"/>
      <c r="AI1236" s="226"/>
      <c r="AJ1236" s="228"/>
      <c r="AK1236" s="228"/>
      <c r="AL1236" s="228"/>
      <c r="AM1236" s="228"/>
      <c r="AN1236" s="228"/>
      <c r="AO1236" s="228"/>
      <c r="AP1236" s="228"/>
      <c r="AQ1236" s="228"/>
      <c r="AR1236" s="228"/>
      <c r="AS1236" s="228"/>
      <c r="AT1236" s="228"/>
      <c r="AU1236" s="228"/>
      <c r="AV1236" s="228"/>
      <c r="AW1236" s="228"/>
      <c r="AX1236" s="229"/>
    </row>
    <row r="1237" spans="1:50" ht="15" hidden="1" customHeight="1" outlineLevel="1">
      <c r="A1237" s="402">
        <v>1</v>
      </c>
      <c r="B1237" s="335" t="s">
        <v>312</v>
      </c>
      <c r="C1237" s="228" t="s">
        <v>313</v>
      </c>
      <c r="D1237" s="232"/>
      <c r="E1237" s="232"/>
      <c r="F1237" s="232"/>
      <c r="G1237" s="232"/>
      <c r="H1237" s="232"/>
      <c r="I1237" s="232"/>
      <c r="J1237" s="232"/>
      <c r="K1237" s="232"/>
      <c r="L1237" s="232"/>
      <c r="M1237" s="232"/>
      <c r="N1237" s="232"/>
      <c r="O1237" s="232"/>
      <c r="P1237" s="232"/>
      <c r="Q1237" s="564"/>
      <c r="R1237" s="564"/>
      <c r="S1237" s="564"/>
      <c r="T1237" s="564"/>
      <c r="U1237" s="228"/>
      <c r="V1237" s="232"/>
      <c r="W1237" s="232"/>
      <c r="X1237" s="232"/>
      <c r="Y1237" s="232"/>
      <c r="Z1237" s="232"/>
      <c r="AA1237" s="232"/>
      <c r="AB1237" s="232"/>
      <c r="AC1237" s="232"/>
      <c r="AD1237" s="232"/>
      <c r="AE1237" s="232"/>
      <c r="AF1237" s="232"/>
      <c r="AG1237" s="232"/>
      <c r="AH1237" s="232"/>
      <c r="AI1237" s="564"/>
      <c r="AJ1237" s="322"/>
      <c r="AK1237" s="322"/>
      <c r="AL1237" s="322"/>
      <c r="AM1237" s="322"/>
      <c r="AN1237" s="322"/>
      <c r="AO1237" s="322"/>
      <c r="AP1237" s="322"/>
      <c r="AQ1237" s="317"/>
      <c r="AR1237" s="317"/>
      <c r="AS1237" s="317"/>
      <c r="AT1237" s="317"/>
      <c r="AU1237" s="317"/>
      <c r="AV1237" s="317"/>
      <c r="AW1237" s="317"/>
      <c r="AX1237" s="233">
        <f>SUM(AJ1237:AW1237)</f>
        <v>0</v>
      </c>
    </row>
    <row r="1238" spans="1:50" ht="15" hidden="1" customHeight="1" outlineLevel="1">
      <c r="A1238" s="402"/>
      <c r="B1238" s="231" t="s">
        <v>571</v>
      </c>
      <c r="C1238" s="228" t="s">
        <v>315</v>
      </c>
      <c r="D1238" s="232"/>
      <c r="E1238" s="232"/>
      <c r="F1238" s="232"/>
      <c r="G1238" s="232"/>
      <c r="H1238" s="232"/>
      <c r="I1238" s="232"/>
      <c r="J1238" s="232"/>
      <c r="K1238" s="232"/>
      <c r="L1238" s="232"/>
      <c r="M1238" s="232"/>
      <c r="N1238" s="232"/>
      <c r="O1238" s="232"/>
      <c r="P1238" s="232"/>
      <c r="Q1238" s="564"/>
      <c r="R1238" s="564"/>
      <c r="S1238" s="564"/>
      <c r="T1238" s="564"/>
      <c r="U1238" s="357"/>
      <c r="V1238" s="232"/>
      <c r="W1238" s="232"/>
      <c r="X1238" s="232"/>
      <c r="Y1238" s="232"/>
      <c r="Z1238" s="232"/>
      <c r="AA1238" s="232"/>
      <c r="AB1238" s="232"/>
      <c r="AC1238" s="232"/>
      <c r="AD1238" s="232"/>
      <c r="AE1238" s="232"/>
      <c r="AF1238" s="232"/>
      <c r="AG1238" s="232"/>
      <c r="AH1238" s="232"/>
      <c r="AI1238" s="564"/>
      <c r="AJ1238" s="318">
        <f>AJ1237</f>
        <v>0</v>
      </c>
      <c r="AK1238" s="318">
        <f t="shared" ref="AK1238:AW1238" si="2153">AK1237</f>
        <v>0</v>
      </c>
      <c r="AL1238" s="318">
        <f t="shared" si="2153"/>
        <v>0</v>
      </c>
      <c r="AM1238" s="318">
        <f t="shared" si="2153"/>
        <v>0</v>
      </c>
      <c r="AN1238" s="318">
        <f t="shared" si="2153"/>
        <v>0</v>
      </c>
      <c r="AO1238" s="318">
        <f t="shared" si="2153"/>
        <v>0</v>
      </c>
      <c r="AP1238" s="318">
        <f t="shared" si="2153"/>
        <v>0</v>
      </c>
      <c r="AQ1238" s="318">
        <f t="shared" si="2153"/>
        <v>0</v>
      </c>
      <c r="AR1238" s="318">
        <f t="shared" si="2153"/>
        <v>0</v>
      </c>
      <c r="AS1238" s="318">
        <f t="shared" si="2153"/>
        <v>0</v>
      </c>
      <c r="AT1238" s="318">
        <f t="shared" si="2153"/>
        <v>0</v>
      </c>
      <c r="AU1238" s="318">
        <f t="shared" si="2153"/>
        <v>0</v>
      </c>
      <c r="AV1238" s="318">
        <f t="shared" si="2153"/>
        <v>0</v>
      </c>
      <c r="AW1238" s="318">
        <f t="shared" si="2153"/>
        <v>0</v>
      </c>
      <c r="AX1238" s="234"/>
    </row>
    <row r="1239" spans="1:50" ht="15" hidden="1" customHeight="1" outlineLevel="1">
      <c r="A1239" s="402"/>
      <c r="B1239" s="235"/>
      <c r="C1239" s="236"/>
      <c r="D1239" s="236"/>
      <c r="E1239" s="236"/>
      <c r="F1239" s="236"/>
      <c r="G1239" s="236"/>
      <c r="H1239" s="236"/>
      <c r="I1239" s="236"/>
      <c r="J1239" s="556"/>
      <c r="K1239" s="236"/>
      <c r="L1239" s="236"/>
      <c r="M1239" s="236"/>
      <c r="N1239" s="236"/>
      <c r="O1239" s="236"/>
      <c r="P1239" s="236"/>
      <c r="Q1239" s="236"/>
      <c r="R1239" s="236"/>
      <c r="S1239" s="236"/>
      <c r="T1239" s="236"/>
      <c r="U1239" s="237"/>
      <c r="V1239" s="236"/>
      <c r="W1239" s="236"/>
      <c r="X1239" s="236"/>
      <c r="Y1239" s="236"/>
      <c r="Z1239" s="236"/>
      <c r="AA1239" s="236"/>
      <c r="AB1239" s="236"/>
      <c r="AC1239" s="236"/>
      <c r="AD1239" s="236"/>
      <c r="AE1239" s="236"/>
      <c r="AF1239" s="236"/>
      <c r="AG1239" s="236"/>
      <c r="AH1239" s="236"/>
      <c r="AI1239" s="236"/>
      <c r="AJ1239" s="319"/>
      <c r="AK1239" s="320"/>
      <c r="AL1239" s="320"/>
      <c r="AM1239" s="320"/>
      <c r="AN1239" s="320"/>
      <c r="AO1239" s="320"/>
      <c r="AP1239" s="320"/>
      <c r="AQ1239" s="320"/>
      <c r="AR1239" s="320"/>
      <c r="AS1239" s="320"/>
      <c r="AT1239" s="320"/>
      <c r="AU1239" s="320"/>
      <c r="AV1239" s="320"/>
      <c r="AW1239" s="320"/>
      <c r="AX1239" s="239"/>
    </row>
    <row r="1240" spans="1:50" ht="15" hidden="1" customHeight="1" outlineLevel="1">
      <c r="A1240" s="402">
        <v>2</v>
      </c>
      <c r="B1240" s="335" t="s">
        <v>316</v>
      </c>
      <c r="C1240" s="228" t="s">
        <v>313</v>
      </c>
      <c r="D1240" s="232"/>
      <c r="E1240" s="232"/>
      <c r="F1240" s="232"/>
      <c r="G1240" s="232"/>
      <c r="H1240" s="232"/>
      <c r="I1240" s="232"/>
      <c r="J1240" s="232"/>
      <c r="K1240" s="232"/>
      <c r="L1240" s="232"/>
      <c r="M1240" s="232"/>
      <c r="N1240" s="232"/>
      <c r="O1240" s="232"/>
      <c r="P1240" s="232"/>
      <c r="Q1240" s="564"/>
      <c r="R1240" s="564"/>
      <c r="S1240" s="564"/>
      <c r="T1240" s="564"/>
      <c r="U1240" s="228"/>
      <c r="V1240" s="232"/>
      <c r="W1240" s="232"/>
      <c r="X1240" s="232"/>
      <c r="Y1240" s="232"/>
      <c r="Z1240" s="232"/>
      <c r="AA1240" s="232"/>
      <c r="AB1240" s="232"/>
      <c r="AC1240" s="232"/>
      <c r="AD1240" s="232"/>
      <c r="AE1240" s="232"/>
      <c r="AF1240" s="232"/>
      <c r="AG1240" s="232"/>
      <c r="AH1240" s="232"/>
      <c r="AI1240" s="564"/>
      <c r="AJ1240" s="322"/>
      <c r="AK1240" s="322"/>
      <c r="AL1240" s="322"/>
      <c r="AM1240" s="322"/>
      <c r="AN1240" s="322"/>
      <c r="AO1240" s="322"/>
      <c r="AP1240" s="322"/>
      <c r="AQ1240" s="317"/>
      <c r="AR1240" s="317"/>
      <c r="AS1240" s="317"/>
      <c r="AT1240" s="317"/>
      <c r="AU1240" s="317"/>
      <c r="AV1240" s="317"/>
      <c r="AW1240" s="317"/>
      <c r="AX1240" s="233">
        <f>SUM(AJ1240:AW1240)</f>
        <v>0</v>
      </c>
    </row>
    <row r="1241" spans="1:50" ht="15" hidden="1" customHeight="1" outlineLevel="1">
      <c r="A1241" s="402"/>
      <c r="B1241" s="231" t="s">
        <v>571</v>
      </c>
      <c r="C1241" s="228" t="s">
        <v>315</v>
      </c>
      <c r="D1241" s="232"/>
      <c r="E1241" s="232"/>
      <c r="F1241" s="232"/>
      <c r="G1241" s="232"/>
      <c r="H1241" s="232"/>
      <c r="I1241" s="232"/>
      <c r="J1241" s="232"/>
      <c r="K1241" s="232"/>
      <c r="L1241" s="232"/>
      <c r="M1241" s="232"/>
      <c r="N1241" s="232"/>
      <c r="O1241" s="232"/>
      <c r="P1241" s="232"/>
      <c r="Q1241" s="564"/>
      <c r="R1241" s="564"/>
      <c r="S1241" s="564"/>
      <c r="T1241" s="564"/>
      <c r="U1241" s="357"/>
      <c r="V1241" s="232"/>
      <c r="W1241" s="232"/>
      <c r="X1241" s="232"/>
      <c r="Y1241" s="232"/>
      <c r="Z1241" s="232"/>
      <c r="AA1241" s="232"/>
      <c r="AB1241" s="232"/>
      <c r="AC1241" s="232"/>
      <c r="AD1241" s="232"/>
      <c r="AE1241" s="232"/>
      <c r="AF1241" s="232"/>
      <c r="AG1241" s="232"/>
      <c r="AH1241" s="232"/>
      <c r="AI1241" s="564"/>
      <c r="AJ1241" s="318">
        <f>AJ1240</f>
        <v>0</v>
      </c>
      <c r="AK1241" s="318">
        <f t="shared" ref="AK1241:AW1241" si="2154">AK1240</f>
        <v>0</v>
      </c>
      <c r="AL1241" s="318">
        <f t="shared" si="2154"/>
        <v>0</v>
      </c>
      <c r="AM1241" s="318">
        <f t="shared" si="2154"/>
        <v>0</v>
      </c>
      <c r="AN1241" s="318">
        <f t="shared" si="2154"/>
        <v>0</v>
      </c>
      <c r="AO1241" s="318">
        <f t="shared" si="2154"/>
        <v>0</v>
      </c>
      <c r="AP1241" s="318">
        <f t="shared" si="2154"/>
        <v>0</v>
      </c>
      <c r="AQ1241" s="318">
        <f t="shared" si="2154"/>
        <v>0</v>
      </c>
      <c r="AR1241" s="318">
        <f t="shared" si="2154"/>
        <v>0</v>
      </c>
      <c r="AS1241" s="318">
        <f t="shared" si="2154"/>
        <v>0</v>
      </c>
      <c r="AT1241" s="318">
        <f t="shared" si="2154"/>
        <v>0</v>
      </c>
      <c r="AU1241" s="318">
        <f t="shared" si="2154"/>
        <v>0</v>
      </c>
      <c r="AV1241" s="318">
        <f t="shared" si="2154"/>
        <v>0</v>
      </c>
      <c r="AW1241" s="318">
        <f t="shared" si="2154"/>
        <v>0</v>
      </c>
      <c r="AX1241" s="234"/>
    </row>
    <row r="1242" spans="1:50" ht="15" hidden="1" customHeight="1" outlineLevel="1">
      <c r="A1242" s="402"/>
      <c r="B1242" s="235"/>
      <c r="C1242" s="236"/>
      <c r="D1242" s="241"/>
      <c r="E1242" s="241"/>
      <c r="F1242" s="241"/>
      <c r="G1242" s="241"/>
      <c r="H1242" s="241"/>
      <c r="I1242" s="241"/>
      <c r="J1242" s="241"/>
      <c r="K1242" s="241"/>
      <c r="L1242" s="241"/>
      <c r="M1242" s="241"/>
      <c r="N1242" s="241"/>
      <c r="O1242" s="241"/>
      <c r="P1242" s="241"/>
      <c r="Q1242" s="241"/>
      <c r="R1242" s="241"/>
      <c r="S1242" s="241"/>
      <c r="T1242" s="241"/>
      <c r="U1242" s="237"/>
      <c r="V1242" s="241"/>
      <c r="W1242" s="241"/>
      <c r="X1242" s="241"/>
      <c r="Y1242" s="241"/>
      <c r="Z1242" s="241"/>
      <c r="AA1242" s="241"/>
      <c r="AB1242" s="241"/>
      <c r="AC1242" s="241"/>
      <c r="AD1242" s="241"/>
      <c r="AE1242" s="241"/>
      <c r="AF1242" s="241"/>
      <c r="AG1242" s="241"/>
      <c r="AH1242" s="241"/>
      <c r="AI1242" s="241"/>
      <c r="AJ1242" s="319"/>
      <c r="AK1242" s="320"/>
      <c r="AL1242" s="320"/>
      <c r="AM1242" s="320"/>
      <c r="AN1242" s="320"/>
      <c r="AO1242" s="320"/>
      <c r="AP1242" s="320"/>
      <c r="AQ1242" s="320"/>
      <c r="AR1242" s="320"/>
      <c r="AS1242" s="320"/>
      <c r="AT1242" s="320"/>
      <c r="AU1242" s="320"/>
      <c r="AV1242" s="320"/>
      <c r="AW1242" s="320"/>
      <c r="AX1242" s="239"/>
    </row>
    <row r="1243" spans="1:50" ht="15" hidden="1" customHeight="1" outlineLevel="1">
      <c r="A1243" s="402">
        <v>3</v>
      </c>
      <c r="B1243" s="335" t="s">
        <v>317</v>
      </c>
      <c r="C1243" s="228" t="s">
        <v>313</v>
      </c>
      <c r="D1243" s="232"/>
      <c r="E1243" s="232"/>
      <c r="F1243" s="232"/>
      <c r="G1243" s="232"/>
      <c r="H1243" s="232"/>
      <c r="I1243" s="232"/>
      <c r="J1243" s="232"/>
      <c r="K1243" s="232"/>
      <c r="L1243" s="232"/>
      <c r="M1243" s="232"/>
      <c r="N1243" s="232"/>
      <c r="O1243" s="232"/>
      <c r="P1243" s="232"/>
      <c r="Q1243" s="564"/>
      <c r="R1243" s="564"/>
      <c r="S1243" s="564"/>
      <c r="T1243" s="564"/>
      <c r="U1243" s="228"/>
      <c r="V1243" s="232"/>
      <c r="W1243" s="232"/>
      <c r="X1243" s="232"/>
      <c r="Y1243" s="232"/>
      <c r="Z1243" s="232"/>
      <c r="AA1243" s="232"/>
      <c r="AB1243" s="232"/>
      <c r="AC1243" s="232"/>
      <c r="AD1243" s="232"/>
      <c r="AE1243" s="232"/>
      <c r="AF1243" s="232"/>
      <c r="AG1243" s="232"/>
      <c r="AH1243" s="232"/>
      <c r="AI1243" s="564"/>
      <c r="AJ1243" s="322"/>
      <c r="AK1243" s="322"/>
      <c r="AL1243" s="322"/>
      <c r="AM1243" s="322"/>
      <c r="AN1243" s="322"/>
      <c r="AO1243" s="322"/>
      <c r="AP1243" s="322"/>
      <c r="AQ1243" s="317"/>
      <c r="AR1243" s="317"/>
      <c r="AS1243" s="317"/>
      <c r="AT1243" s="317"/>
      <c r="AU1243" s="317"/>
      <c r="AV1243" s="317"/>
      <c r="AW1243" s="317"/>
      <c r="AX1243" s="233">
        <f>SUM(AJ1243:AW1243)</f>
        <v>0</v>
      </c>
    </row>
    <row r="1244" spans="1:50" ht="15" hidden="1" customHeight="1" outlineLevel="1">
      <c r="A1244" s="402"/>
      <c r="B1244" s="231" t="s">
        <v>571</v>
      </c>
      <c r="C1244" s="228" t="s">
        <v>315</v>
      </c>
      <c r="D1244" s="232"/>
      <c r="E1244" s="232"/>
      <c r="F1244" s="232"/>
      <c r="G1244" s="232"/>
      <c r="H1244" s="232"/>
      <c r="I1244" s="232"/>
      <c r="J1244" s="232"/>
      <c r="K1244" s="232"/>
      <c r="L1244" s="232"/>
      <c r="M1244" s="232"/>
      <c r="N1244" s="232"/>
      <c r="O1244" s="232"/>
      <c r="P1244" s="232"/>
      <c r="Q1244" s="564"/>
      <c r="R1244" s="564"/>
      <c r="S1244" s="564"/>
      <c r="T1244" s="564"/>
      <c r="U1244" s="357"/>
      <c r="V1244" s="232"/>
      <c r="W1244" s="232"/>
      <c r="X1244" s="232"/>
      <c r="Y1244" s="232"/>
      <c r="Z1244" s="232"/>
      <c r="AA1244" s="232"/>
      <c r="AB1244" s="232"/>
      <c r="AC1244" s="232"/>
      <c r="AD1244" s="232"/>
      <c r="AE1244" s="232"/>
      <c r="AF1244" s="232"/>
      <c r="AG1244" s="232"/>
      <c r="AH1244" s="232"/>
      <c r="AI1244" s="564"/>
      <c r="AJ1244" s="318">
        <f>AJ1243</f>
        <v>0</v>
      </c>
      <c r="AK1244" s="318">
        <f t="shared" ref="AK1244:AW1244" si="2155">AK1243</f>
        <v>0</v>
      </c>
      <c r="AL1244" s="318">
        <f t="shared" si="2155"/>
        <v>0</v>
      </c>
      <c r="AM1244" s="318">
        <f t="shared" si="2155"/>
        <v>0</v>
      </c>
      <c r="AN1244" s="318">
        <f t="shared" si="2155"/>
        <v>0</v>
      </c>
      <c r="AO1244" s="318">
        <f t="shared" si="2155"/>
        <v>0</v>
      </c>
      <c r="AP1244" s="318">
        <f t="shared" si="2155"/>
        <v>0</v>
      </c>
      <c r="AQ1244" s="318">
        <f t="shared" si="2155"/>
        <v>0</v>
      </c>
      <c r="AR1244" s="318">
        <f t="shared" si="2155"/>
        <v>0</v>
      </c>
      <c r="AS1244" s="318">
        <f t="shared" si="2155"/>
        <v>0</v>
      </c>
      <c r="AT1244" s="318">
        <f t="shared" si="2155"/>
        <v>0</v>
      </c>
      <c r="AU1244" s="318">
        <f t="shared" si="2155"/>
        <v>0</v>
      </c>
      <c r="AV1244" s="318">
        <f t="shared" si="2155"/>
        <v>0</v>
      </c>
      <c r="AW1244" s="318">
        <f t="shared" si="2155"/>
        <v>0</v>
      </c>
      <c r="AX1244" s="234"/>
    </row>
    <row r="1245" spans="1:50" ht="15" hidden="1" customHeight="1" outlineLevel="1">
      <c r="A1245" s="402"/>
      <c r="B1245" s="231"/>
      <c r="C1245" s="242"/>
      <c r="D1245" s="228"/>
      <c r="E1245" s="228"/>
      <c r="F1245" s="228"/>
      <c r="G1245" s="228"/>
      <c r="H1245" s="228"/>
      <c r="I1245" s="228"/>
      <c r="J1245" s="228"/>
      <c r="K1245" s="228"/>
      <c r="L1245" s="228"/>
      <c r="M1245" s="228"/>
      <c r="N1245" s="228"/>
      <c r="O1245" s="228"/>
      <c r="P1245" s="228"/>
      <c r="Q1245" s="228"/>
      <c r="R1245" s="228"/>
      <c r="S1245" s="228"/>
      <c r="T1245" s="228"/>
      <c r="U1245" s="228"/>
      <c r="V1245" s="228"/>
      <c r="W1245" s="228"/>
      <c r="X1245" s="228"/>
      <c r="Y1245" s="228"/>
      <c r="Z1245" s="228"/>
      <c r="AA1245" s="228"/>
      <c r="AB1245" s="228"/>
      <c r="AC1245" s="228"/>
      <c r="AD1245" s="228"/>
      <c r="AE1245" s="228"/>
      <c r="AF1245" s="228"/>
      <c r="AG1245" s="228"/>
      <c r="AH1245" s="228"/>
      <c r="AI1245" s="228"/>
      <c r="AJ1245" s="319"/>
      <c r="AK1245" s="319"/>
      <c r="AL1245" s="319"/>
      <c r="AM1245" s="319"/>
      <c r="AN1245" s="319"/>
      <c r="AO1245" s="319"/>
      <c r="AP1245" s="319"/>
      <c r="AQ1245" s="319"/>
      <c r="AR1245" s="319"/>
      <c r="AS1245" s="319"/>
      <c r="AT1245" s="319"/>
      <c r="AU1245" s="319"/>
      <c r="AV1245" s="319"/>
      <c r="AW1245" s="319"/>
      <c r="AX1245" s="243"/>
    </row>
    <row r="1246" spans="1:50" ht="15" hidden="1" customHeight="1" outlineLevel="1">
      <c r="A1246" s="402">
        <v>4</v>
      </c>
      <c r="B1246" s="250" t="s">
        <v>318</v>
      </c>
      <c r="C1246" s="228" t="s">
        <v>313</v>
      </c>
      <c r="D1246" s="232"/>
      <c r="E1246" s="232"/>
      <c r="F1246" s="232"/>
      <c r="G1246" s="232"/>
      <c r="H1246" s="232"/>
      <c r="I1246" s="232"/>
      <c r="J1246" s="232"/>
      <c r="K1246" s="232"/>
      <c r="L1246" s="232"/>
      <c r="M1246" s="232"/>
      <c r="N1246" s="232"/>
      <c r="O1246" s="232"/>
      <c r="P1246" s="232"/>
      <c r="Q1246" s="564"/>
      <c r="R1246" s="564"/>
      <c r="S1246" s="564"/>
      <c r="T1246" s="564"/>
      <c r="U1246" s="228"/>
      <c r="V1246" s="232"/>
      <c r="W1246" s="232"/>
      <c r="X1246" s="232"/>
      <c r="Y1246" s="232"/>
      <c r="Z1246" s="232"/>
      <c r="AA1246" s="232"/>
      <c r="AB1246" s="232"/>
      <c r="AC1246" s="232"/>
      <c r="AD1246" s="232"/>
      <c r="AE1246" s="232"/>
      <c r="AF1246" s="232"/>
      <c r="AG1246" s="232"/>
      <c r="AH1246" s="232"/>
      <c r="AI1246" s="564"/>
      <c r="AJ1246" s="322"/>
      <c r="AK1246" s="322"/>
      <c r="AL1246" s="322"/>
      <c r="AM1246" s="322"/>
      <c r="AN1246" s="322"/>
      <c r="AO1246" s="322"/>
      <c r="AP1246" s="322"/>
      <c r="AQ1246" s="317"/>
      <c r="AR1246" s="317"/>
      <c r="AS1246" s="317"/>
      <c r="AT1246" s="317"/>
      <c r="AU1246" s="317"/>
      <c r="AV1246" s="317"/>
      <c r="AW1246" s="317"/>
      <c r="AX1246" s="233">
        <f>SUM(AJ1246:AW1246)</f>
        <v>0</v>
      </c>
    </row>
    <row r="1247" spans="1:50" ht="15" hidden="1" customHeight="1" outlineLevel="1">
      <c r="A1247" s="402"/>
      <c r="B1247" s="231" t="s">
        <v>571</v>
      </c>
      <c r="C1247" s="228" t="s">
        <v>315</v>
      </c>
      <c r="D1247" s="232"/>
      <c r="E1247" s="232"/>
      <c r="F1247" s="232"/>
      <c r="G1247" s="232"/>
      <c r="H1247" s="232"/>
      <c r="I1247" s="232"/>
      <c r="J1247" s="232"/>
      <c r="K1247" s="232"/>
      <c r="L1247" s="232"/>
      <c r="M1247" s="232"/>
      <c r="N1247" s="232"/>
      <c r="O1247" s="232"/>
      <c r="P1247" s="232"/>
      <c r="Q1247" s="564"/>
      <c r="R1247" s="564"/>
      <c r="S1247" s="564"/>
      <c r="T1247" s="564"/>
      <c r="U1247" s="357"/>
      <c r="V1247" s="232"/>
      <c r="W1247" s="232"/>
      <c r="X1247" s="232"/>
      <c r="Y1247" s="232"/>
      <c r="Z1247" s="232"/>
      <c r="AA1247" s="232"/>
      <c r="AB1247" s="232"/>
      <c r="AC1247" s="232"/>
      <c r="AD1247" s="232"/>
      <c r="AE1247" s="232"/>
      <c r="AF1247" s="232"/>
      <c r="AG1247" s="232"/>
      <c r="AH1247" s="232"/>
      <c r="AI1247" s="564"/>
      <c r="AJ1247" s="318">
        <f>AJ1246</f>
        <v>0</v>
      </c>
      <c r="AK1247" s="318">
        <f t="shared" ref="AK1247:AW1247" si="2156">AK1246</f>
        <v>0</v>
      </c>
      <c r="AL1247" s="318">
        <f t="shared" si="2156"/>
        <v>0</v>
      </c>
      <c r="AM1247" s="318">
        <f t="shared" si="2156"/>
        <v>0</v>
      </c>
      <c r="AN1247" s="318">
        <f t="shared" si="2156"/>
        <v>0</v>
      </c>
      <c r="AO1247" s="318">
        <f t="shared" si="2156"/>
        <v>0</v>
      </c>
      <c r="AP1247" s="318">
        <f t="shared" si="2156"/>
        <v>0</v>
      </c>
      <c r="AQ1247" s="318">
        <f t="shared" si="2156"/>
        <v>0</v>
      </c>
      <c r="AR1247" s="318">
        <f t="shared" si="2156"/>
        <v>0</v>
      </c>
      <c r="AS1247" s="318">
        <f t="shared" si="2156"/>
        <v>0</v>
      </c>
      <c r="AT1247" s="318">
        <f t="shared" si="2156"/>
        <v>0</v>
      </c>
      <c r="AU1247" s="318">
        <f t="shared" si="2156"/>
        <v>0</v>
      </c>
      <c r="AV1247" s="318">
        <f t="shared" si="2156"/>
        <v>0</v>
      </c>
      <c r="AW1247" s="318">
        <f t="shared" si="2156"/>
        <v>0</v>
      </c>
      <c r="AX1247" s="234"/>
    </row>
    <row r="1248" spans="1:50" ht="15" hidden="1" customHeight="1" outlineLevel="1">
      <c r="A1248" s="402"/>
      <c r="B1248" s="231"/>
      <c r="C1248" s="242"/>
      <c r="D1248" s="241"/>
      <c r="E1248" s="241"/>
      <c r="F1248" s="241"/>
      <c r="G1248" s="241"/>
      <c r="H1248" s="241"/>
      <c r="I1248" s="241"/>
      <c r="J1248" s="241"/>
      <c r="K1248" s="241"/>
      <c r="L1248" s="241"/>
      <c r="M1248" s="241"/>
      <c r="N1248" s="241"/>
      <c r="O1248" s="241"/>
      <c r="P1248" s="241"/>
      <c r="Q1248" s="241"/>
      <c r="R1248" s="241"/>
      <c r="S1248" s="241"/>
      <c r="T1248" s="241"/>
      <c r="U1248" s="228"/>
      <c r="V1248" s="241"/>
      <c r="W1248" s="241"/>
      <c r="X1248" s="241"/>
      <c r="Y1248" s="241"/>
      <c r="Z1248" s="241"/>
      <c r="AA1248" s="241"/>
      <c r="AB1248" s="241"/>
      <c r="AC1248" s="241"/>
      <c r="AD1248" s="241"/>
      <c r="AE1248" s="241"/>
      <c r="AF1248" s="241"/>
      <c r="AG1248" s="241"/>
      <c r="AH1248" s="241"/>
      <c r="AI1248" s="241"/>
      <c r="AJ1248" s="319"/>
      <c r="AK1248" s="319"/>
      <c r="AL1248" s="319"/>
      <c r="AM1248" s="319"/>
      <c r="AN1248" s="319"/>
      <c r="AO1248" s="319"/>
      <c r="AP1248" s="319"/>
      <c r="AQ1248" s="319"/>
      <c r="AR1248" s="319"/>
      <c r="AS1248" s="319"/>
      <c r="AT1248" s="319"/>
      <c r="AU1248" s="319"/>
      <c r="AV1248" s="319"/>
      <c r="AW1248" s="319"/>
      <c r="AX1248" s="243"/>
    </row>
    <row r="1249" spans="1:50" ht="15" hidden="1" customHeight="1" outlineLevel="1">
      <c r="A1249" s="402">
        <v>5</v>
      </c>
      <c r="B1249" s="335" t="s">
        <v>319</v>
      </c>
      <c r="C1249" s="228" t="s">
        <v>313</v>
      </c>
      <c r="D1249" s="232"/>
      <c r="E1249" s="232"/>
      <c r="F1249" s="232"/>
      <c r="G1249" s="232"/>
      <c r="H1249" s="232"/>
      <c r="I1249" s="232"/>
      <c r="J1249" s="232"/>
      <c r="K1249" s="232"/>
      <c r="L1249" s="232"/>
      <c r="M1249" s="232"/>
      <c r="N1249" s="232"/>
      <c r="O1249" s="232"/>
      <c r="P1249" s="232"/>
      <c r="Q1249" s="564"/>
      <c r="R1249" s="564"/>
      <c r="S1249" s="564"/>
      <c r="T1249" s="564"/>
      <c r="U1249" s="228"/>
      <c r="V1249" s="232"/>
      <c r="W1249" s="232"/>
      <c r="X1249" s="232"/>
      <c r="Y1249" s="232"/>
      <c r="Z1249" s="232"/>
      <c r="AA1249" s="232"/>
      <c r="AB1249" s="232"/>
      <c r="AC1249" s="232"/>
      <c r="AD1249" s="232"/>
      <c r="AE1249" s="232"/>
      <c r="AF1249" s="232"/>
      <c r="AG1249" s="232"/>
      <c r="AH1249" s="232"/>
      <c r="AI1249" s="564"/>
      <c r="AJ1249" s="322"/>
      <c r="AK1249" s="322"/>
      <c r="AL1249" s="322"/>
      <c r="AM1249" s="322"/>
      <c r="AN1249" s="322"/>
      <c r="AO1249" s="322"/>
      <c r="AP1249" s="322"/>
      <c r="AQ1249" s="317"/>
      <c r="AR1249" s="317"/>
      <c r="AS1249" s="317"/>
      <c r="AT1249" s="317"/>
      <c r="AU1249" s="317"/>
      <c r="AV1249" s="317"/>
      <c r="AW1249" s="317"/>
      <c r="AX1249" s="233">
        <f>SUM(AJ1249:AW1249)</f>
        <v>0</v>
      </c>
    </row>
    <row r="1250" spans="1:50" ht="15" hidden="1" customHeight="1" outlineLevel="1">
      <c r="A1250" s="402"/>
      <c r="B1250" s="231" t="s">
        <v>571</v>
      </c>
      <c r="C1250" s="228" t="s">
        <v>315</v>
      </c>
      <c r="D1250" s="232"/>
      <c r="E1250" s="232"/>
      <c r="F1250" s="232"/>
      <c r="G1250" s="232"/>
      <c r="H1250" s="232"/>
      <c r="I1250" s="232"/>
      <c r="J1250" s="232"/>
      <c r="K1250" s="232"/>
      <c r="L1250" s="232"/>
      <c r="M1250" s="232"/>
      <c r="N1250" s="232"/>
      <c r="O1250" s="232"/>
      <c r="P1250" s="232"/>
      <c r="Q1250" s="564"/>
      <c r="R1250" s="564"/>
      <c r="S1250" s="564"/>
      <c r="T1250" s="564"/>
      <c r="U1250" s="357"/>
      <c r="V1250" s="232"/>
      <c r="W1250" s="232"/>
      <c r="X1250" s="232"/>
      <c r="Y1250" s="232"/>
      <c r="Z1250" s="232"/>
      <c r="AA1250" s="232"/>
      <c r="AB1250" s="232"/>
      <c r="AC1250" s="232"/>
      <c r="AD1250" s="232"/>
      <c r="AE1250" s="232"/>
      <c r="AF1250" s="232"/>
      <c r="AG1250" s="232"/>
      <c r="AH1250" s="232"/>
      <c r="AI1250" s="564"/>
      <c r="AJ1250" s="318">
        <f>AJ1249</f>
        <v>0</v>
      </c>
      <c r="AK1250" s="318">
        <f t="shared" ref="AK1250:AW1250" si="2157">AK1249</f>
        <v>0</v>
      </c>
      <c r="AL1250" s="318">
        <f t="shared" si="2157"/>
        <v>0</v>
      </c>
      <c r="AM1250" s="318">
        <f t="shared" si="2157"/>
        <v>0</v>
      </c>
      <c r="AN1250" s="318">
        <f t="shared" si="2157"/>
        <v>0</v>
      </c>
      <c r="AO1250" s="318">
        <f t="shared" si="2157"/>
        <v>0</v>
      </c>
      <c r="AP1250" s="318">
        <f t="shared" si="2157"/>
        <v>0</v>
      </c>
      <c r="AQ1250" s="318">
        <f t="shared" si="2157"/>
        <v>0</v>
      </c>
      <c r="AR1250" s="318">
        <f t="shared" si="2157"/>
        <v>0</v>
      </c>
      <c r="AS1250" s="318">
        <f t="shared" si="2157"/>
        <v>0</v>
      </c>
      <c r="AT1250" s="318">
        <f t="shared" si="2157"/>
        <v>0</v>
      </c>
      <c r="AU1250" s="318">
        <f t="shared" si="2157"/>
        <v>0</v>
      </c>
      <c r="AV1250" s="318">
        <f t="shared" si="2157"/>
        <v>0</v>
      </c>
      <c r="AW1250" s="318">
        <f t="shared" si="2157"/>
        <v>0</v>
      </c>
      <c r="AX1250" s="234"/>
    </row>
    <row r="1251" spans="1:50" ht="15" hidden="1" customHeight="1" outlineLevel="1">
      <c r="A1251" s="402"/>
      <c r="B1251" s="231"/>
      <c r="C1251" s="228"/>
      <c r="D1251" s="228"/>
      <c r="E1251" s="228"/>
      <c r="F1251" s="228"/>
      <c r="G1251" s="228"/>
      <c r="H1251" s="228"/>
      <c r="I1251" s="228"/>
      <c r="J1251" s="228"/>
      <c r="K1251" s="228"/>
      <c r="L1251" s="228"/>
      <c r="M1251" s="228"/>
      <c r="N1251" s="228"/>
      <c r="O1251" s="228"/>
      <c r="P1251" s="228"/>
      <c r="Q1251" s="228"/>
      <c r="R1251" s="228"/>
      <c r="S1251" s="228"/>
      <c r="T1251" s="228"/>
      <c r="U1251" s="228"/>
      <c r="V1251" s="228"/>
      <c r="W1251" s="228"/>
      <c r="X1251" s="228"/>
      <c r="Y1251" s="228"/>
      <c r="Z1251" s="228"/>
      <c r="AA1251" s="228"/>
      <c r="AB1251" s="228"/>
      <c r="AC1251" s="228"/>
      <c r="AD1251" s="228"/>
      <c r="AE1251" s="228"/>
      <c r="AF1251" s="228"/>
      <c r="AG1251" s="228"/>
      <c r="AH1251" s="228"/>
      <c r="AI1251" s="228"/>
      <c r="AJ1251" s="329"/>
      <c r="AK1251" s="330"/>
      <c r="AL1251" s="330"/>
      <c r="AM1251" s="330"/>
      <c r="AN1251" s="330"/>
      <c r="AO1251" s="330"/>
      <c r="AP1251" s="330"/>
      <c r="AQ1251" s="330"/>
      <c r="AR1251" s="330"/>
      <c r="AS1251" s="330"/>
      <c r="AT1251" s="330"/>
      <c r="AU1251" s="330"/>
      <c r="AV1251" s="330"/>
      <c r="AW1251" s="330"/>
      <c r="AX1251" s="234"/>
    </row>
    <row r="1252" spans="1:50" ht="15.75" hidden="1" outlineLevel="1">
      <c r="A1252" s="402"/>
      <c r="B1252" s="255" t="s">
        <v>320</v>
      </c>
      <c r="C1252" s="226"/>
      <c r="D1252" s="226"/>
      <c r="E1252" s="226"/>
      <c r="F1252" s="226"/>
      <c r="G1252" s="226"/>
      <c r="H1252" s="226"/>
      <c r="I1252" s="226"/>
      <c r="J1252" s="226"/>
      <c r="K1252" s="226"/>
      <c r="L1252" s="226"/>
      <c r="M1252" s="226"/>
      <c r="N1252" s="226"/>
      <c r="O1252" s="226"/>
      <c r="P1252" s="226"/>
      <c r="Q1252" s="226"/>
      <c r="R1252" s="226"/>
      <c r="S1252" s="226"/>
      <c r="T1252" s="226"/>
      <c r="U1252" s="227"/>
      <c r="V1252" s="226"/>
      <c r="W1252" s="226"/>
      <c r="X1252" s="226"/>
      <c r="Y1252" s="226"/>
      <c r="Z1252" s="226"/>
      <c r="AA1252" s="226"/>
      <c r="AB1252" s="226"/>
      <c r="AC1252" s="226"/>
      <c r="AD1252" s="226"/>
      <c r="AE1252" s="226"/>
      <c r="AF1252" s="226"/>
      <c r="AG1252" s="226"/>
      <c r="AH1252" s="226"/>
      <c r="AI1252" s="226"/>
      <c r="AJ1252" s="321"/>
      <c r="AK1252" s="321"/>
      <c r="AL1252" s="321"/>
      <c r="AM1252" s="321"/>
      <c r="AN1252" s="321"/>
      <c r="AO1252" s="321"/>
      <c r="AP1252" s="321"/>
      <c r="AQ1252" s="321"/>
      <c r="AR1252" s="321"/>
      <c r="AS1252" s="321"/>
      <c r="AT1252" s="321"/>
      <c r="AU1252" s="321"/>
      <c r="AV1252" s="321"/>
      <c r="AW1252" s="321"/>
      <c r="AX1252" s="229"/>
    </row>
    <row r="1253" spans="1:50" ht="15" hidden="1" customHeight="1" outlineLevel="1">
      <c r="A1253" s="402">
        <v>6</v>
      </c>
      <c r="B1253" s="335" t="s">
        <v>321</v>
      </c>
      <c r="C1253" s="228" t="s">
        <v>313</v>
      </c>
      <c r="D1253" s="232"/>
      <c r="E1253" s="232"/>
      <c r="F1253" s="232"/>
      <c r="G1253" s="232"/>
      <c r="H1253" s="232"/>
      <c r="I1253" s="232"/>
      <c r="J1253" s="232"/>
      <c r="K1253" s="232"/>
      <c r="L1253" s="232"/>
      <c r="M1253" s="232"/>
      <c r="N1253" s="232"/>
      <c r="O1253" s="232"/>
      <c r="P1253" s="232"/>
      <c r="Q1253" s="232"/>
      <c r="R1253" s="232"/>
      <c r="S1253" s="232"/>
      <c r="T1253" s="232"/>
      <c r="U1253" s="232">
        <v>12</v>
      </c>
      <c r="V1253" s="232"/>
      <c r="W1253" s="232"/>
      <c r="X1253" s="232"/>
      <c r="Y1253" s="232"/>
      <c r="Z1253" s="232"/>
      <c r="AA1253" s="232"/>
      <c r="AB1253" s="232"/>
      <c r="AC1253" s="232"/>
      <c r="AD1253" s="232"/>
      <c r="AE1253" s="232"/>
      <c r="AF1253" s="232"/>
      <c r="AG1253" s="232"/>
      <c r="AH1253" s="232"/>
      <c r="AI1253" s="564"/>
      <c r="AJ1253" s="322"/>
      <c r="AK1253" s="322"/>
      <c r="AL1253" s="322"/>
      <c r="AM1253" s="322"/>
      <c r="AN1253" s="322"/>
      <c r="AO1253" s="322"/>
      <c r="AP1253" s="322"/>
      <c r="AQ1253" s="322"/>
      <c r="AR1253" s="322"/>
      <c r="AS1253" s="322"/>
      <c r="AT1253" s="322"/>
      <c r="AU1253" s="322"/>
      <c r="AV1253" s="322"/>
      <c r="AW1253" s="322"/>
      <c r="AX1253" s="233">
        <f>SUM(AJ1253:AW1253)</f>
        <v>0</v>
      </c>
    </row>
    <row r="1254" spans="1:50" ht="15" hidden="1" customHeight="1" outlineLevel="1">
      <c r="A1254" s="402"/>
      <c r="B1254" s="231" t="s">
        <v>571</v>
      </c>
      <c r="C1254" s="228" t="s">
        <v>315</v>
      </c>
      <c r="D1254" s="232"/>
      <c r="E1254" s="232"/>
      <c r="F1254" s="232"/>
      <c r="G1254" s="232"/>
      <c r="H1254" s="232"/>
      <c r="I1254" s="232"/>
      <c r="J1254" s="232"/>
      <c r="K1254" s="232"/>
      <c r="L1254" s="232"/>
      <c r="M1254" s="232"/>
      <c r="N1254" s="232"/>
      <c r="O1254" s="232"/>
      <c r="P1254" s="232"/>
      <c r="Q1254" s="232"/>
      <c r="R1254" s="232"/>
      <c r="S1254" s="232"/>
      <c r="T1254" s="232"/>
      <c r="U1254" s="232">
        <f>U1253</f>
        <v>12</v>
      </c>
      <c r="V1254" s="232"/>
      <c r="W1254" s="232"/>
      <c r="X1254" s="232"/>
      <c r="Y1254" s="232"/>
      <c r="Z1254" s="232"/>
      <c r="AA1254" s="232"/>
      <c r="AB1254" s="232"/>
      <c r="AC1254" s="232"/>
      <c r="AD1254" s="232"/>
      <c r="AE1254" s="232"/>
      <c r="AF1254" s="232"/>
      <c r="AG1254" s="232"/>
      <c r="AH1254" s="232"/>
      <c r="AI1254" s="564"/>
      <c r="AJ1254" s="318">
        <f>AJ1253</f>
        <v>0</v>
      </c>
      <c r="AK1254" s="318">
        <f t="shared" ref="AK1254:AW1254" si="2158">AK1253</f>
        <v>0</v>
      </c>
      <c r="AL1254" s="318">
        <f t="shared" si="2158"/>
        <v>0</v>
      </c>
      <c r="AM1254" s="318">
        <f t="shared" si="2158"/>
        <v>0</v>
      </c>
      <c r="AN1254" s="318">
        <f t="shared" si="2158"/>
        <v>0</v>
      </c>
      <c r="AO1254" s="318">
        <f t="shared" si="2158"/>
        <v>0</v>
      </c>
      <c r="AP1254" s="318">
        <f t="shared" si="2158"/>
        <v>0</v>
      </c>
      <c r="AQ1254" s="318">
        <f t="shared" si="2158"/>
        <v>0</v>
      </c>
      <c r="AR1254" s="318">
        <f t="shared" si="2158"/>
        <v>0</v>
      </c>
      <c r="AS1254" s="318">
        <f t="shared" si="2158"/>
        <v>0</v>
      </c>
      <c r="AT1254" s="318">
        <f t="shared" si="2158"/>
        <v>0</v>
      </c>
      <c r="AU1254" s="318">
        <f t="shared" si="2158"/>
        <v>0</v>
      </c>
      <c r="AV1254" s="318">
        <f t="shared" si="2158"/>
        <v>0</v>
      </c>
      <c r="AW1254" s="318">
        <f t="shared" si="2158"/>
        <v>0</v>
      </c>
      <c r="AX1254" s="247"/>
    </row>
    <row r="1255" spans="1:50" ht="15" hidden="1" customHeight="1" outlineLevel="1">
      <c r="A1255" s="402"/>
      <c r="B1255" s="246"/>
      <c r="C1255" s="248"/>
      <c r="D1255" s="228"/>
      <c r="E1255" s="228"/>
      <c r="F1255" s="228"/>
      <c r="G1255" s="228"/>
      <c r="H1255" s="228"/>
      <c r="I1255" s="228"/>
      <c r="J1255" s="228"/>
      <c r="K1255" s="228"/>
      <c r="L1255" s="228"/>
      <c r="M1255" s="228"/>
      <c r="N1255" s="228"/>
      <c r="O1255" s="228"/>
      <c r="P1255" s="228"/>
      <c r="Q1255" s="228"/>
      <c r="R1255" s="228"/>
      <c r="S1255" s="228"/>
      <c r="T1255" s="228"/>
      <c r="U1255" s="228"/>
      <c r="V1255" s="228"/>
      <c r="W1255" s="228"/>
      <c r="X1255" s="228"/>
      <c r="Y1255" s="228"/>
      <c r="Z1255" s="228"/>
      <c r="AA1255" s="228"/>
      <c r="AB1255" s="228"/>
      <c r="AC1255" s="228"/>
      <c r="AD1255" s="228"/>
      <c r="AE1255" s="228"/>
      <c r="AF1255" s="228"/>
      <c r="AG1255" s="228"/>
      <c r="AH1255" s="228"/>
      <c r="AI1255" s="228"/>
      <c r="AJ1255" s="323"/>
      <c r="AK1255" s="323"/>
      <c r="AL1255" s="323"/>
      <c r="AM1255" s="323"/>
      <c r="AN1255" s="323"/>
      <c r="AO1255" s="323"/>
      <c r="AP1255" s="323"/>
      <c r="AQ1255" s="323"/>
      <c r="AR1255" s="323"/>
      <c r="AS1255" s="323"/>
      <c r="AT1255" s="323"/>
      <c r="AU1255" s="323"/>
      <c r="AV1255" s="323"/>
      <c r="AW1255" s="323"/>
      <c r="AX1255" s="249"/>
    </row>
    <row r="1256" spans="1:50" ht="15" hidden="1" customHeight="1" outlineLevel="1">
      <c r="A1256" s="402">
        <v>7</v>
      </c>
      <c r="B1256" s="335" t="s">
        <v>394</v>
      </c>
      <c r="C1256" s="228" t="s">
        <v>313</v>
      </c>
      <c r="D1256" s="232"/>
      <c r="E1256" s="232"/>
      <c r="F1256" s="232"/>
      <c r="G1256" s="232"/>
      <c r="H1256" s="232"/>
      <c r="I1256" s="232"/>
      <c r="J1256" s="232"/>
      <c r="K1256" s="232"/>
      <c r="L1256" s="232"/>
      <c r="M1256" s="232"/>
      <c r="N1256" s="232"/>
      <c r="O1256" s="232"/>
      <c r="P1256" s="232"/>
      <c r="Q1256" s="232"/>
      <c r="R1256" s="232"/>
      <c r="S1256" s="232"/>
      <c r="T1256" s="232"/>
      <c r="U1256" s="232">
        <v>12</v>
      </c>
      <c r="V1256" s="232"/>
      <c r="W1256" s="232"/>
      <c r="X1256" s="232"/>
      <c r="Y1256" s="232"/>
      <c r="Z1256" s="232"/>
      <c r="AA1256" s="232"/>
      <c r="AB1256" s="232"/>
      <c r="AC1256" s="232"/>
      <c r="AD1256" s="232"/>
      <c r="AE1256" s="232"/>
      <c r="AF1256" s="232"/>
      <c r="AG1256" s="232"/>
      <c r="AH1256" s="232"/>
      <c r="AI1256" s="564"/>
      <c r="AJ1256" s="322"/>
      <c r="AK1256" s="322"/>
      <c r="AL1256" s="322"/>
      <c r="AM1256" s="322"/>
      <c r="AN1256" s="322"/>
      <c r="AO1256" s="322"/>
      <c r="AP1256" s="322"/>
      <c r="AQ1256" s="322"/>
      <c r="AR1256" s="322"/>
      <c r="AS1256" s="322"/>
      <c r="AT1256" s="322"/>
      <c r="AU1256" s="322"/>
      <c r="AV1256" s="322"/>
      <c r="AW1256" s="322"/>
      <c r="AX1256" s="233">
        <f>SUM(AJ1256:AW1256)</f>
        <v>0</v>
      </c>
    </row>
    <row r="1257" spans="1:50" ht="15" hidden="1" customHeight="1" outlineLevel="1">
      <c r="A1257" s="402"/>
      <c r="B1257" s="231" t="s">
        <v>571</v>
      </c>
      <c r="C1257" s="228" t="s">
        <v>315</v>
      </c>
      <c r="D1257" s="232"/>
      <c r="E1257" s="232"/>
      <c r="F1257" s="232"/>
      <c r="G1257" s="232"/>
      <c r="H1257" s="232"/>
      <c r="I1257" s="232"/>
      <c r="J1257" s="232"/>
      <c r="K1257" s="232"/>
      <c r="L1257" s="232"/>
      <c r="M1257" s="232"/>
      <c r="N1257" s="232"/>
      <c r="O1257" s="232"/>
      <c r="P1257" s="232"/>
      <c r="Q1257" s="232"/>
      <c r="R1257" s="232"/>
      <c r="S1257" s="232"/>
      <c r="T1257" s="232"/>
      <c r="U1257" s="232">
        <f>U1256</f>
        <v>12</v>
      </c>
      <c r="V1257" s="232"/>
      <c r="W1257" s="232"/>
      <c r="X1257" s="232"/>
      <c r="Y1257" s="232"/>
      <c r="Z1257" s="232"/>
      <c r="AA1257" s="232"/>
      <c r="AB1257" s="232"/>
      <c r="AC1257" s="232"/>
      <c r="AD1257" s="232"/>
      <c r="AE1257" s="232"/>
      <c r="AF1257" s="232"/>
      <c r="AG1257" s="232"/>
      <c r="AH1257" s="232"/>
      <c r="AI1257" s="564"/>
      <c r="AJ1257" s="318">
        <f>AJ1256</f>
        <v>0</v>
      </c>
      <c r="AK1257" s="318">
        <f t="shared" ref="AK1257:AW1257" si="2159">AK1256</f>
        <v>0</v>
      </c>
      <c r="AL1257" s="318">
        <f t="shared" si="2159"/>
        <v>0</v>
      </c>
      <c r="AM1257" s="318">
        <f t="shared" si="2159"/>
        <v>0</v>
      </c>
      <c r="AN1257" s="318">
        <f t="shared" si="2159"/>
        <v>0</v>
      </c>
      <c r="AO1257" s="318">
        <f t="shared" si="2159"/>
        <v>0</v>
      </c>
      <c r="AP1257" s="318">
        <f t="shared" si="2159"/>
        <v>0</v>
      </c>
      <c r="AQ1257" s="318">
        <f t="shared" si="2159"/>
        <v>0</v>
      </c>
      <c r="AR1257" s="318">
        <f t="shared" si="2159"/>
        <v>0</v>
      </c>
      <c r="AS1257" s="318">
        <f t="shared" si="2159"/>
        <v>0</v>
      </c>
      <c r="AT1257" s="318">
        <f t="shared" si="2159"/>
        <v>0</v>
      </c>
      <c r="AU1257" s="318">
        <f t="shared" si="2159"/>
        <v>0</v>
      </c>
      <c r="AV1257" s="318">
        <f t="shared" si="2159"/>
        <v>0</v>
      </c>
      <c r="AW1257" s="318">
        <f t="shared" si="2159"/>
        <v>0</v>
      </c>
      <c r="AX1257" s="247"/>
    </row>
    <row r="1258" spans="1:50" ht="15" hidden="1" customHeight="1" outlineLevel="1">
      <c r="A1258" s="402"/>
      <c r="B1258" s="250"/>
      <c r="C1258" s="248"/>
      <c r="D1258" s="228"/>
      <c r="E1258" s="228"/>
      <c r="F1258" s="228"/>
      <c r="G1258" s="228"/>
      <c r="H1258" s="228"/>
      <c r="I1258" s="228"/>
      <c r="J1258" s="228"/>
      <c r="K1258" s="228"/>
      <c r="L1258" s="228"/>
      <c r="M1258" s="228"/>
      <c r="N1258" s="228"/>
      <c r="O1258" s="228"/>
      <c r="P1258" s="228"/>
      <c r="Q1258" s="228"/>
      <c r="R1258" s="228"/>
      <c r="S1258" s="228"/>
      <c r="T1258" s="228"/>
      <c r="U1258" s="228"/>
      <c r="V1258" s="228"/>
      <c r="W1258" s="228"/>
      <c r="X1258" s="228"/>
      <c r="Y1258" s="228"/>
      <c r="Z1258" s="228"/>
      <c r="AA1258" s="228"/>
      <c r="AB1258" s="228"/>
      <c r="AC1258" s="228"/>
      <c r="AD1258" s="228"/>
      <c r="AE1258" s="228"/>
      <c r="AF1258" s="228"/>
      <c r="AG1258" s="228"/>
      <c r="AH1258" s="228"/>
      <c r="AI1258" s="228"/>
      <c r="AJ1258" s="323"/>
      <c r="AK1258" s="324"/>
      <c r="AL1258" s="323"/>
      <c r="AM1258" s="323"/>
      <c r="AN1258" s="323"/>
      <c r="AO1258" s="323"/>
      <c r="AP1258" s="323"/>
      <c r="AQ1258" s="323"/>
      <c r="AR1258" s="323"/>
      <c r="AS1258" s="323"/>
      <c r="AT1258" s="323"/>
      <c r="AU1258" s="323"/>
      <c r="AV1258" s="323"/>
      <c r="AW1258" s="323"/>
      <c r="AX1258" s="249"/>
    </row>
    <row r="1259" spans="1:50" ht="15" hidden="1" customHeight="1" outlineLevel="1">
      <c r="A1259" s="402">
        <v>8</v>
      </c>
      <c r="B1259" s="335" t="s">
        <v>325</v>
      </c>
      <c r="C1259" s="228" t="s">
        <v>313</v>
      </c>
      <c r="D1259" s="232"/>
      <c r="E1259" s="232"/>
      <c r="F1259" s="232"/>
      <c r="G1259" s="232"/>
      <c r="H1259" s="232"/>
      <c r="I1259" s="232"/>
      <c r="J1259" s="232"/>
      <c r="K1259" s="232"/>
      <c r="L1259" s="232"/>
      <c r="M1259" s="232"/>
      <c r="N1259" s="232"/>
      <c r="O1259" s="232"/>
      <c r="P1259" s="232"/>
      <c r="Q1259" s="232"/>
      <c r="R1259" s="232"/>
      <c r="S1259" s="232"/>
      <c r="T1259" s="232"/>
      <c r="U1259" s="232">
        <v>12</v>
      </c>
      <c r="V1259" s="232"/>
      <c r="W1259" s="232"/>
      <c r="X1259" s="232"/>
      <c r="Y1259" s="232"/>
      <c r="Z1259" s="232"/>
      <c r="AA1259" s="232"/>
      <c r="AB1259" s="232"/>
      <c r="AC1259" s="232"/>
      <c r="AD1259" s="232"/>
      <c r="AE1259" s="232"/>
      <c r="AF1259" s="232"/>
      <c r="AG1259" s="232"/>
      <c r="AH1259" s="232"/>
      <c r="AI1259" s="564"/>
      <c r="AJ1259" s="322"/>
      <c r="AK1259" s="322"/>
      <c r="AL1259" s="322"/>
      <c r="AM1259" s="322"/>
      <c r="AN1259" s="322"/>
      <c r="AO1259" s="322"/>
      <c r="AP1259" s="322"/>
      <c r="AQ1259" s="322"/>
      <c r="AR1259" s="322"/>
      <c r="AS1259" s="322"/>
      <c r="AT1259" s="322"/>
      <c r="AU1259" s="322"/>
      <c r="AV1259" s="322"/>
      <c r="AW1259" s="322"/>
      <c r="AX1259" s="233">
        <f>SUM(AJ1259:AW1259)</f>
        <v>0</v>
      </c>
    </row>
    <row r="1260" spans="1:50" ht="15" hidden="1" customHeight="1" outlineLevel="1">
      <c r="A1260" s="402"/>
      <c r="B1260" s="231" t="s">
        <v>571</v>
      </c>
      <c r="C1260" s="228" t="s">
        <v>315</v>
      </c>
      <c r="D1260" s="232"/>
      <c r="E1260" s="232"/>
      <c r="F1260" s="232"/>
      <c r="G1260" s="232"/>
      <c r="H1260" s="232"/>
      <c r="I1260" s="232"/>
      <c r="J1260" s="232"/>
      <c r="K1260" s="232"/>
      <c r="L1260" s="232"/>
      <c r="M1260" s="232"/>
      <c r="N1260" s="232"/>
      <c r="O1260" s="232"/>
      <c r="P1260" s="232"/>
      <c r="Q1260" s="232"/>
      <c r="R1260" s="232"/>
      <c r="S1260" s="232"/>
      <c r="T1260" s="232"/>
      <c r="U1260" s="232">
        <f>U1259</f>
        <v>12</v>
      </c>
      <c r="V1260" s="232"/>
      <c r="W1260" s="232"/>
      <c r="X1260" s="232"/>
      <c r="Y1260" s="232"/>
      <c r="Z1260" s="232"/>
      <c r="AA1260" s="232"/>
      <c r="AB1260" s="232"/>
      <c r="AC1260" s="232"/>
      <c r="AD1260" s="232"/>
      <c r="AE1260" s="232"/>
      <c r="AF1260" s="232"/>
      <c r="AG1260" s="232"/>
      <c r="AH1260" s="232"/>
      <c r="AI1260" s="564"/>
      <c r="AJ1260" s="318">
        <f>AJ1259</f>
        <v>0</v>
      </c>
      <c r="AK1260" s="318">
        <f t="shared" ref="AK1260:AW1260" si="2160">AK1259</f>
        <v>0</v>
      </c>
      <c r="AL1260" s="318">
        <f t="shared" si="2160"/>
        <v>0</v>
      </c>
      <c r="AM1260" s="318">
        <f t="shared" si="2160"/>
        <v>0</v>
      </c>
      <c r="AN1260" s="318">
        <f t="shared" si="2160"/>
        <v>0</v>
      </c>
      <c r="AO1260" s="318">
        <f t="shared" si="2160"/>
        <v>0</v>
      </c>
      <c r="AP1260" s="318">
        <f t="shared" si="2160"/>
        <v>0</v>
      </c>
      <c r="AQ1260" s="318">
        <f t="shared" si="2160"/>
        <v>0</v>
      </c>
      <c r="AR1260" s="318">
        <f t="shared" si="2160"/>
        <v>0</v>
      </c>
      <c r="AS1260" s="318">
        <f t="shared" si="2160"/>
        <v>0</v>
      </c>
      <c r="AT1260" s="318">
        <f t="shared" si="2160"/>
        <v>0</v>
      </c>
      <c r="AU1260" s="318">
        <f t="shared" si="2160"/>
        <v>0</v>
      </c>
      <c r="AV1260" s="318">
        <f t="shared" si="2160"/>
        <v>0</v>
      </c>
      <c r="AW1260" s="318">
        <f t="shared" si="2160"/>
        <v>0</v>
      </c>
      <c r="AX1260" s="247"/>
    </row>
    <row r="1261" spans="1:50" ht="15" hidden="1" customHeight="1" outlineLevel="1">
      <c r="A1261" s="402"/>
      <c r="B1261" s="250"/>
      <c r="C1261" s="248"/>
      <c r="D1261" s="252"/>
      <c r="E1261" s="252"/>
      <c r="F1261" s="252"/>
      <c r="G1261" s="252"/>
      <c r="H1261" s="252"/>
      <c r="I1261" s="252"/>
      <c r="J1261" s="252"/>
      <c r="K1261" s="252"/>
      <c r="L1261" s="252"/>
      <c r="M1261" s="252"/>
      <c r="N1261" s="252"/>
      <c r="O1261" s="252"/>
      <c r="P1261" s="252"/>
      <c r="Q1261" s="252"/>
      <c r="R1261" s="252"/>
      <c r="S1261" s="252"/>
      <c r="T1261" s="252"/>
      <c r="U1261" s="228"/>
      <c r="V1261" s="252"/>
      <c r="W1261" s="252"/>
      <c r="X1261" s="252"/>
      <c r="Y1261" s="252"/>
      <c r="Z1261" s="252"/>
      <c r="AA1261" s="252"/>
      <c r="AB1261" s="252"/>
      <c r="AC1261" s="252"/>
      <c r="AD1261" s="252"/>
      <c r="AE1261" s="252"/>
      <c r="AF1261" s="252"/>
      <c r="AG1261" s="252"/>
      <c r="AH1261" s="252"/>
      <c r="AI1261" s="252"/>
      <c r="AJ1261" s="323"/>
      <c r="AK1261" s="324"/>
      <c r="AL1261" s="323"/>
      <c r="AM1261" s="323"/>
      <c r="AN1261" s="323"/>
      <c r="AO1261" s="323"/>
      <c r="AP1261" s="323"/>
      <c r="AQ1261" s="323"/>
      <c r="AR1261" s="323"/>
      <c r="AS1261" s="323"/>
      <c r="AT1261" s="323"/>
      <c r="AU1261" s="323"/>
      <c r="AV1261" s="323"/>
      <c r="AW1261" s="323"/>
      <c r="AX1261" s="249"/>
    </row>
    <row r="1262" spans="1:50" ht="15" hidden="1" customHeight="1" outlineLevel="1">
      <c r="A1262" s="402">
        <v>9</v>
      </c>
      <c r="B1262" s="335" t="s">
        <v>326</v>
      </c>
      <c r="C1262" s="228" t="s">
        <v>313</v>
      </c>
      <c r="D1262" s="232"/>
      <c r="E1262" s="232"/>
      <c r="F1262" s="232"/>
      <c r="G1262" s="232"/>
      <c r="H1262" s="232"/>
      <c r="I1262" s="232"/>
      <c r="J1262" s="232"/>
      <c r="K1262" s="232"/>
      <c r="L1262" s="232"/>
      <c r="M1262" s="232"/>
      <c r="N1262" s="232"/>
      <c r="O1262" s="232"/>
      <c r="P1262" s="232"/>
      <c r="Q1262" s="232"/>
      <c r="R1262" s="232"/>
      <c r="S1262" s="232"/>
      <c r="T1262" s="232"/>
      <c r="U1262" s="232">
        <v>12</v>
      </c>
      <c r="V1262" s="232"/>
      <c r="W1262" s="232"/>
      <c r="X1262" s="232"/>
      <c r="Y1262" s="232"/>
      <c r="Z1262" s="232"/>
      <c r="AA1262" s="232"/>
      <c r="AB1262" s="232"/>
      <c r="AC1262" s="232"/>
      <c r="AD1262" s="232"/>
      <c r="AE1262" s="232"/>
      <c r="AF1262" s="232"/>
      <c r="AG1262" s="232"/>
      <c r="AH1262" s="232"/>
      <c r="AI1262" s="564"/>
      <c r="AJ1262" s="322"/>
      <c r="AK1262" s="322"/>
      <c r="AL1262" s="322"/>
      <c r="AM1262" s="322"/>
      <c r="AN1262" s="322"/>
      <c r="AO1262" s="322"/>
      <c r="AP1262" s="322"/>
      <c r="AQ1262" s="322"/>
      <c r="AR1262" s="322"/>
      <c r="AS1262" s="322"/>
      <c r="AT1262" s="322"/>
      <c r="AU1262" s="322"/>
      <c r="AV1262" s="322"/>
      <c r="AW1262" s="322"/>
      <c r="AX1262" s="233">
        <f>SUM(AJ1262:AW1262)</f>
        <v>0</v>
      </c>
    </row>
    <row r="1263" spans="1:50" ht="15" hidden="1" customHeight="1" outlineLevel="1">
      <c r="A1263" s="402"/>
      <c r="B1263" s="231" t="s">
        <v>571</v>
      </c>
      <c r="C1263" s="228" t="s">
        <v>315</v>
      </c>
      <c r="D1263" s="232"/>
      <c r="E1263" s="232"/>
      <c r="F1263" s="232"/>
      <c r="G1263" s="232"/>
      <c r="H1263" s="232"/>
      <c r="I1263" s="232"/>
      <c r="J1263" s="232"/>
      <c r="K1263" s="232"/>
      <c r="L1263" s="232"/>
      <c r="M1263" s="232"/>
      <c r="N1263" s="232"/>
      <c r="O1263" s="232"/>
      <c r="P1263" s="232"/>
      <c r="Q1263" s="232"/>
      <c r="R1263" s="232"/>
      <c r="S1263" s="232"/>
      <c r="T1263" s="232"/>
      <c r="U1263" s="232">
        <f>U1262</f>
        <v>12</v>
      </c>
      <c r="V1263" s="232"/>
      <c r="W1263" s="232"/>
      <c r="X1263" s="232"/>
      <c r="Y1263" s="232"/>
      <c r="Z1263" s="232"/>
      <c r="AA1263" s="232"/>
      <c r="AB1263" s="232"/>
      <c r="AC1263" s="232"/>
      <c r="AD1263" s="232"/>
      <c r="AE1263" s="232"/>
      <c r="AF1263" s="232"/>
      <c r="AG1263" s="232"/>
      <c r="AH1263" s="232"/>
      <c r="AI1263" s="564"/>
      <c r="AJ1263" s="318">
        <f>AJ1262</f>
        <v>0</v>
      </c>
      <c r="AK1263" s="318">
        <f t="shared" ref="AK1263:AW1263" si="2161">AK1262</f>
        <v>0</v>
      </c>
      <c r="AL1263" s="318">
        <f t="shared" si="2161"/>
        <v>0</v>
      </c>
      <c r="AM1263" s="318">
        <f t="shared" si="2161"/>
        <v>0</v>
      </c>
      <c r="AN1263" s="318">
        <f t="shared" si="2161"/>
        <v>0</v>
      </c>
      <c r="AO1263" s="318">
        <f t="shared" si="2161"/>
        <v>0</v>
      </c>
      <c r="AP1263" s="318">
        <f t="shared" si="2161"/>
        <v>0</v>
      </c>
      <c r="AQ1263" s="318">
        <f t="shared" si="2161"/>
        <v>0</v>
      </c>
      <c r="AR1263" s="318">
        <f t="shared" si="2161"/>
        <v>0</v>
      </c>
      <c r="AS1263" s="318">
        <f t="shared" si="2161"/>
        <v>0</v>
      </c>
      <c r="AT1263" s="318">
        <f t="shared" si="2161"/>
        <v>0</v>
      </c>
      <c r="AU1263" s="318">
        <f t="shared" si="2161"/>
        <v>0</v>
      </c>
      <c r="AV1263" s="318">
        <f t="shared" si="2161"/>
        <v>0</v>
      </c>
      <c r="AW1263" s="318">
        <f t="shared" si="2161"/>
        <v>0</v>
      </c>
      <c r="AX1263" s="247"/>
    </row>
    <row r="1264" spans="1:50" ht="15" hidden="1" customHeight="1" outlineLevel="1">
      <c r="A1264" s="402"/>
      <c r="B1264" s="250"/>
      <c r="C1264" s="248"/>
      <c r="D1264" s="252"/>
      <c r="E1264" s="252"/>
      <c r="F1264" s="252"/>
      <c r="G1264" s="252"/>
      <c r="H1264" s="252"/>
      <c r="I1264" s="252"/>
      <c r="J1264" s="252"/>
      <c r="K1264" s="252"/>
      <c r="L1264" s="252"/>
      <c r="M1264" s="252"/>
      <c r="N1264" s="252"/>
      <c r="O1264" s="252"/>
      <c r="P1264" s="252"/>
      <c r="Q1264" s="252"/>
      <c r="R1264" s="252"/>
      <c r="S1264" s="252"/>
      <c r="T1264" s="252"/>
      <c r="U1264" s="228"/>
      <c r="V1264" s="252"/>
      <c r="W1264" s="252"/>
      <c r="X1264" s="252"/>
      <c r="Y1264" s="252"/>
      <c r="Z1264" s="252"/>
      <c r="AA1264" s="252"/>
      <c r="AB1264" s="252"/>
      <c r="AC1264" s="252"/>
      <c r="AD1264" s="252"/>
      <c r="AE1264" s="252"/>
      <c r="AF1264" s="252"/>
      <c r="AG1264" s="252"/>
      <c r="AH1264" s="252"/>
      <c r="AI1264" s="252"/>
      <c r="AJ1264" s="323"/>
      <c r="AK1264" s="323"/>
      <c r="AL1264" s="323"/>
      <c r="AM1264" s="323"/>
      <c r="AN1264" s="323"/>
      <c r="AO1264" s="323"/>
      <c r="AP1264" s="323"/>
      <c r="AQ1264" s="323"/>
      <c r="AR1264" s="323"/>
      <c r="AS1264" s="323"/>
      <c r="AT1264" s="323"/>
      <c r="AU1264" s="323"/>
      <c r="AV1264" s="323"/>
      <c r="AW1264" s="323"/>
      <c r="AX1264" s="249"/>
    </row>
    <row r="1265" spans="1:50" ht="15" hidden="1" customHeight="1" outlineLevel="1">
      <c r="A1265" s="402">
        <v>10</v>
      </c>
      <c r="B1265" s="335" t="s">
        <v>327</v>
      </c>
      <c r="C1265" s="228" t="s">
        <v>313</v>
      </c>
      <c r="D1265" s="232"/>
      <c r="E1265" s="232"/>
      <c r="F1265" s="232"/>
      <c r="G1265" s="232"/>
      <c r="H1265" s="232"/>
      <c r="I1265" s="232"/>
      <c r="J1265" s="232"/>
      <c r="K1265" s="232"/>
      <c r="L1265" s="232"/>
      <c r="M1265" s="232"/>
      <c r="N1265" s="232"/>
      <c r="O1265" s="232"/>
      <c r="P1265" s="232"/>
      <c r="Q1265" s="232"/>
      <c r="R1265" s="232"/>
      <c r="S1265" s="232"/>
      <c r="T1265" s="232"/>
      <c r="U1265" s="232">
        <v>3</v>
      </c>
      <c r="V1265" s="232"/>
      <c r="W1265" s="232"/>
      <c r="X1265" s="232"/>
      <c r="Y1265" s="232"/>
      <c r="Z1265" s="232"/>
      <c r="AA1265" s="232"/>
      <c r="AB1265" s="232"/>
      <c r="AC1265" s="232"/>
      <c r="AD1265" s="232"/>
      <c r="AE1265" s="232"/>
      <c r="AF1265" s="232"/>
      <c r="AG1265" s="232"/>
      <c r="AH1265" s="232"/>
      <c r="AI1265" s="564"/>
      <c r="AJ1265" s="322"/>
      <c r="AK1265" s="322"/>
      <c r="AL1265" s="322"/>
      <c r="AM1265" s="322"/>
      <c r="AN1265" s="322"/>
      <c r="AO1265" s="322"/>
      <c r="AP1265" s="322"/>
      <c r="AQ1265" s="322"/>
      <c r="AR1265" s="322"/>
      <c r="AS1265" s="322"/>
      <c r="AT1265" s="322"/>
      <c r="AU1265" s="322"/>
      <c r="AV1265" s="322"/>
      <c r="AW1265" s="322"/>
      <c r="AX1265" s="233">
        <f>SUM(AJ1265:AW1265)</f>
        <v>0</v>
      </c>
    </row>
    <row r="1266" spans="1:50" ht="15" hidden="1" customHeight="1" outlineLevel="1">
      <c r="A1266" s="402"/>
      <c r="B1266" s="231" t="s">
        <v>571</v>
      </c>
      <c r="C1266" s="228" t="s">
        <v>315</v>
      </c>
      <c r="D1266" s="232"/>
      <c r="E1266" s="232"/>
      <c r="F1266" s="232"/>
      <c r="G1266" s="232"/>
      <c r="H1266" s="232"/>
      <c r="I1266" s="232"/>
      <c r="J1266" s="232"/>
      <c r="K1266" s="232"/>
      <c r="L1266" s="232"/>
      <c r="M1266" s="232"/>
      <c r="N1266" s="232"/>
      <c r="O1266" s="232"/>
      <c r="P1266" s="232"/>
      <c r="Q1266" s="232"/>
      <c r="R1266" s="232"/>
      <c r="S1266" s="232"/>
      <c r="T1266" s="232"/>
      <c r="U1266" s="232">
        <f>U1265</f>
        <v>3</v>
      </c>
      <c r="V1266" s="232"/>
      <c r="W1266" s="232"/>
      <c r="X1266" s="232"/>
      <c r="Y1266" s="232"/>
      <c r="Z1266" s="232"/>
      <c r="AA1266" s="232"/>
      <c r="AB1266" s="232"/>
      <c r="AC1266" s="232"/>
      <c r="AD1266" s="232"/>
      <c r="AE1266" s="232"/>
      <c r="AF1266" s="232"/>
      <c r="AG1266" s="232"/>
      <c r="AH1266" s="232"/>
      <c r="AI1266" s="564"/>
      <c r="AJ1266" s="318">
        <f>AJ1265</f>
        <v>0</v>
      </c>
      <c r="AK1266" s="318">
        <f t="shared" ref="AK1266:AW1266" si="2162">AK1265</f>
        <v>0</v>
      </c>
      <c r="AL1266" s="318">
        <f t="shared" si="2162"/>
        <v>0</v>
      </c>
      <c r="AM1266" s="318">
        <f t="shared" si="2162"/>
        <v>0</v>
      </c>
      <c r="AN1266" s="318">
        <f t="shared" si="2162"/>
        <v>0</v>
      </c>
      <c r="AO1266" s="318">
        <f t="shared" si="2162"/>
        <v>0</v>
      </c>
      <c r="AP1266" s="318">
        <f t="shared" si="2162"/>
        <v>0</v>
      </c>
      <c r="AQ1266" s="318">
        <f t="shared" si="2162"/>
        <v>0</v>
      </c>
      <c r="AR1266" s="318">
        <f t="shared" si="2162"/>
        <v>0</v>
      </c>
      <c r="AS1266" s="318">
        <f t="shared" si="2162"/>
        <v>0</v>
      </c>
      <c r="AT1266" s="318">
        <f t="shared" si="2162"/>
        <v>0</v>
      </c>
      <c r="AU1266" s="318">
        <f t="shared" si="2162"/>
        <v>0</v>
      </c>
      <c r="AV1266" s="318">
        <f t="shared" si="2162"/>
        <v>0</v>
      </c>
      <c r="AW1266" s="318">
        <f t="shared" si="2162"/>
        <v>0</v>
      </c>
      <c r="AX1266" s="247"/>
    </row>
    <row r="1267" spans="1:50" ht="15" hidden="1" customHeight="1" outlineLevel="1">
      <c r="A1267" s="402"/>
      <c r="B1267" s="250"/>
      <c r="C1267" s="248"/>
      <c r="D1267" s="252"/>
      <c r="E1267" s="252"/>
      <c r="F1267" s="252"/>
      <c r="G1267" s="252"/>
      <c r="H1267" s="252"/>
      <c r="I1267" s="252"/>
      <c r="J1267" s="252"/>
      <c r="K1267" s="252"/>
      <c r="L1267" s="252"/>
      <c r="M1267" s="252"/>
      <c r="N1267" s="252"/>
      <c r="O1267" s="252"/>
      <c r="P1267" s="252"/>
      <c r="Q1267" s="252"/>
      <c r="R1267" s="252"/>
      <c r="S1267" s="252"/>
      <c r="T1267" s="252"/>
      <c r="U1267" s="228"/>
      <c r="V1267" s="252"/>
      <c r="W1267" s="252"/>
      <c r="X1267" s="252"/>
      <c r="Y1267" s="252"/>
      <c r="Z1267" s="252"/>
      <c r="AA1267" s="252"/>
      <c r="AB1267" s="252"/>
      <c r="AC1267" s="252"/>
      <c r="AD1267" s="252"/>
      <c r="AE1267" s="252"/>
      <c r="AF1267" s="252"/>
      <c r="AG1267" s="252"/>
      <c r="AH1267" s="252"/>
      <c r="AI1267" s="252"/>
      <c r="AJ1267" s="323"/>
      <c r="AK1267" s="324"/>
      <c r="AL1267" s="323"/>
      <c r="AM1267" s="323"/>
      <c r="AN1267" s="323"/>
      <c r="AO1267" s="323"/>
      <c r="AP1267" s="323"/>
      <c r="AQ1267" s="323"/>
      <c r="AR1267" s="323"/>
      <c r="AS1267" s="323"/>
      <c r="AT1267" s="323"/>
      <c r="AU1267" s="323"/>
      <c r="AV1267" s="323"/>
      <c r="AW1267" s="323"/>
      <c r="AX1267" s="249"/>
    </row>
    <row r="1268" spans="1:50" ht="15" hidden="1" customHeight="1" outlineLevel="1">
      <c r="A1268" s="402"/>
      <c r="B1268" s="225" t="s">
        <v>328</v>
      </c>
      <c r="C1268" s="226"/>
      <c r="D1268" s="226"/>
      <c r="E1268" s="226"/>
      <c r="F1268" s="226"/>
      <c r="G1268" s="226"/>
      <c r="H1268" s="226"/>
      <c r="I1268" s="226"/>
      <c r="J1268" s="226"/>
      <c r="K1268" s="226"/>
      <c r="L1268" s="226"/>
      <c r="M1268" s="226"/>
      <c r="N1268" s="226"/>
      <c r="O1268" s="226"/>
      <c r="P1268" s="226"/>
      <c r="Q1268" s="226"/>
      <c r="R1268" s="226"/>
      <c r="S1268" s="226"/>
      <c r="T1268" s="226"/>
      <c r="U1268" s="227"/>
      <c r="V1268" s="226"/>
      <c r="W1268" s="226"/>
      <c r="X1268" s="226"/>
      <c r="Y1268" s="226"/>
      <c r="Z1268" s="226"/>
      <c r="AA1268" s="226"/>
      <c r="AB1268" s="226"/>
      <c r="AC1268" s="226"/>
      <c r="AD1268" s="226"/>
      <c r="AE1268" s="226"/>
      <c r="AF1268" s="226"/>
      <c r="AG1268" s="226"/>
      <c r="AH1268" s="226"/>
      <c r="AI1268" s="226"/>
      <c r="AJ1268" s="321"/>
      <c r="AK1268" s="321"/>
      <c r="AL1268" s="321"/>
      <c r="AM1268" s="321"/>
      <c r="AN1268" s="321"/>
      <c r="AO1268" s="321"/>
      <c r="AP1268" s="321"/>
      <c r="AQ1268" s="321"/>
      <c r="AR1268" s="321"/>
      <c r="AS1268" s="321"/>
      <c r="AT1268" s="321"/>
      <c r="AU1268" s="321"/>
      <c r="AV1268" s="321"/>
      <c r="AW1268" s="321"/>
      <c r="AX1268" s="229"/>
    </row>
    <row r="1269" spans="1:50" ht="15" hidden="1" customHeight="1" outlineLevel="1">
      <c r="A1269" s="402">
        <v>11</v>
      </c>
      <c r="B1269" s="335" t="s">
        <v>329</v>
      </c>
      <c r="C1269" s="228" t="s">
        <v>313</v>
      </c>
      <c r="D1269" s="232"/>
      <c r="E1269" s="232"/>
      <c r="F1269" s="232"/>
      <c r="G1269" s="232"/>
      <c r="H1269" s="232"/>
      <c r="I1269" s="232"/>
      <c r="J1269" s="232"/>
      <c r="K1269" s="232"/>
      <c r="L1269" s="232"/>
      <c r="M1269" s="232"/>
      <c r="N1269" s="232"/>
      <c r="O1269" s="232"/>
      <c r="P1269" s="232"/>
      <c r="Q1269" s="232"/>
      <c r="R1269" s="232"/>
      <c r="S1269" s="232"/>
      <c r="T1269" s="232"/>
      <c r="U1269" s="232">
        <v>12</v>
      </c>
      <c r="V1269" s="232"/>
      <c r="W1269" s="232"/>
      <c r="X1269" s="232"/>
      <c r="Y1269" s="232"/>
      <c r="Z1269" s="232"/>
      <c r="AA1269" s="232"/>
      <c r="AB1269" s="232"/>
      <c r="AC1269" s="232"/>
      <c r="AD1269" s="232"/>
      <c r="AE1269" s="232"/>
      <c r="AF1269" s="232"/>
      <c r="AG1269" s="232"/>
      <c r="AH1269" s="232"/>
      <c r="AI1269" s="564"/>
      <c r="AJ1269" s="333"/>
      <c r="AK1269" s="322"/>
      <c r="AL1269" s="322"/>
      <c r="AM1269" s="322"/>
      <c r="AN1269" s="322"/>
      <c r="AO1269" s="322"/>
      <c r="AP1269" s="322"/>
      <c r="AQ1269" s="322"/>
      <c r="AR1269" s="322"/>
      <c r="AS1269" s="322"/>
      <c r="AT1269" s="322"/>
      <c r="AU1269" s="322"/>
      <c r="AV1269" s="322"/>
      <c r="AW1269" s="322"/>
      <c r="AX1269" s="233">
        <f>SUM(AJ1269:AW1269)</f>
        <v>0</v>
      </c>
    </row>
    <row r="1270" spans="1:50" ht="15" hidden="1" customHeight="1" outlineLevel="1">
      <c r="A1270" s="402"/>
      <c r="B1270" s="231" t="s">
        <v>571</v>
      </c>
      <c r="C1270" s="228" t="s">
        <v>315</v>
      </c>
      <c r="D1270" s="232"/>
      <c r="E1270" s="232"/>
      <c r="F1270" s="232"/>
      <c r="G1270" s="232"/>
      <c r="H1270" s="232"/>
      <c r="I1270" s="232"/>
      <c r="J1270" s="232"/>
      <c r="K1270" s="232"/>
      <c r="L1270" s="232"/>
      <c r="M1270" s="232"/>
      <c r="N1270" s="232"/>
      <c r="O1270" s="232"/>
      <c r="P1270" s="232"/>
      <c r="Q1270" s="232"/>
      <c r="R1270" s="232"/>
      <c r="S1270" s="232"/>
      <c r="T1270" s="232"/>
      <c r="U1270" s="232">
        <f>U1269</f>
        <v>12</v>
      </c>
      <c r="V1270" s="232"/>
      <c r="W1270" s="232"/>
      <c r="X1270" s="232"/>
      <c r="Y1270" s="232"/>
      <c r="Z1270" s="232"/>
      <c r="AA1270" s="232"/>
      <c r="AB1270" s="232"/>
      <c r="AC1270" s="232"/>
      <c r="AD1270" s="232"/>
      <c r="AE1270" s="232"/>
      <c r="AF1270" s="232"/>
      <c r="AG1270" s="232"/>
      <c r="AH1270" s="232"/>
      <c r="AI1270" s="564"/>
      <c r="AJ1270" s="318">
        <f>AJ1269</f>
        <v>0</v>
      </c>
      <c r="AK1270" s="318">
        <f t="shared" ref="AK1270:AW1270" si="2163">AK1269</f>
        <v>0</v>
      </c>
      <c r="AL1270" s="318">
        <f t="shared" si="2163"/>
        <v>0</v>
      </c>
      <c r="AM1270" s="318">
        <f t="shared" si="2163"/>
        <v>0</v>
      </c>
      <c r="AN1270" s="318">
        <f t="shared" si="2163"/>
        <v>0</v>
      </c>
      <c r="AO1270" s="318">
        <f t="shared" si="2163"/>
        <v>0</v>
      </c>
      <c r="AP1270" s="318">
        <f t="shared" si="2163"/>
        <v>0</v>
      </c>
      <c r="AQ1270" s="318">
        <f t="shared" si="2163"/>
        <v>0</v>
      </c>
      <c r="AR1270" s="318">
        <f t="shared" si="2163"/>
        <v>0</v>
      </c>
      <c r="AS1270" s="318">
        <f t="shared" si="2163"/>
        <v>0</v>
      </c>
      <c r="AT1270" s="318">
        <f t="shared" si="2163"/>
        <v>0</v>
      </c>
      <c r="AU1270" s="318">
        <f t="shared" si="2163"/>
        <v>0</v>
      </c>
      <c r="AV1270" s="318">
        <f t="shared" si="2163"/>
        <v>0</v>
      </c>
      <c r="AW1270" s="318">
        <f t="shared" si="2163"/>
        <v>0</v>
      </c>
      <c r="AX1270" s="234"/>
    </row>
    <row r="1271" spans="1:50" ht="15" hidden="1" customHeight="1" outlineLevel="1">
      <c r="A1271" s="402"/>
      <c r="B1271" s="251"/>
      <c r="C1271" s="242"/>
      <c r="D1271" s="228"/>
      <c r="E1271" s="228"/>
      <c r="F1271" s="228"/>
      <c r="G1271" s="228"/>
      <c r="H1271" s="228"/>
      <c r="I1271" s="228"/>
      <c r="J1271" s="228"/>
      <c r="K1271" s="228"/>
      <c r="L1271" s="228"/>
      <c r="M1271" s="228"/>
      <c r="N1271" s="228"/>
      <c r="O1271" s="228"/>
      <c r="P1271" s="228"/>
      <c r="Q1271" s="228"/>
      <c r="R1271" s="228"/>
      <c r="S1271" s="228"/>
      <c r="T1271" s="228"/>
      <c r="U1271" s="228"/>
      <c r="V1271" s="228"/>
      <c r="W1271" s="228"/>
      <c r="X1271" s="228"/>
      <c r="Y1271" s="228"/>
      <c r="Z1271" s="228"/>
      <c r="AA1271" s="228"/>
      <c r="AB1271" s="228"/>
      <c r="AC1271" s="228"/>
      <c r="AD1271" s="228"/>
      <c r="AE1271" s="228"/>
      <c r="AF1271" s="228"/>
      <c r="AG1271" s="228"/>
      <c r="AH1271" s="228"/>
      <c r="AI1271" s="228"/>
      <c r="AJ1271" s="319"/>
      <c r="AK1271" s="328"/>
      <c r="AL1271" s="328"/>
      <c r="AM1271" s="328"/>
      <c r="AN1271" s="328"/>
      <c r="AO1271" s="328"/>
      <c r="AP1271" s="328"/>
      <c r="AQ1271" s="328"/>
      <c r="AR1271" s="328"/>
      <c r="AS1271" s="328"/>
      <c r="AT1271" s="328"/>
      <c r="AU1271" s="328"/>
      <c r="AV1271" s="328"/>
      <c r="AW1271" s="328"/>
      <c r="AX1271" s="243"/>
    </row>
    <row r="1272" spans="1:50" ht="28.5" hidden="1" customHeight="1" outlineLevel="1">
      <c r="A1272" s="402">
        <v>12</v>
      </c>
      <c r="B1272" s="335" t="s">
        <v>330</v>
      </c>
      <c r="C1272" s="228" t="s">
        <v>313</v>
      </c>
      <c r="D1272" s="232"/>
      <c r="E1272" s="232"/>
      <c r="F1272" s="232"/>
      <c r="G1272" s="232"/>
      <c r="H1272" s="232"/>
      <c r="I1272" s="232"/>
      <c r="J1272" s="232"/>
      <c r="K1272" s="232"/>
      <c r="L1272" s="232"/>
      <c r="M1272" s="232"/>
      <c r="N1272" s="232"/>
      <c r="O1272" s="232"/>
      <c r="P1272" s="232"/>
      <c r="Q1272" s="232"/>
      <c r="R1272" s="232"/>
      <c r="S1272" s="232"/>
      <c r="T1272" s="232"/>
      <c r="U1272" s="232">
        <v>12</v>
      </c>
      <c r="V1272" s="232"/>
      <c r="W1272" s="232"/>
      <c r="X1272" s="232"/>
      <c r="Y1272" s="232"/>
      <c r="Z1272" s="232"/>
      <c r="AA1272" s="232"/>
      <c r="AB1272" s="232"/>
      <c r="AC1272" s="232"/>
      <c r="AD1272" s="232"/>
      <c r="AE1272" s="232"/>
      <c r="AF1272" s="232"/>
      <c r="AG1272" s="232"/>
      <c r="AH1272" s="232"/>
      <c r="AI1272" s="564"/>
      <c r="AJ1272" s="317"/>
      <c r="AK1272" s="322"/>
      <c r="AL1272" s="322"/>
      <c r="AM1272" s="322"/>
      <c r="AN1272" s="322"/>
      <c r="AO1272" s="322"/>
      <c r="AP1272" s="322"/>
      <c r="AQ1272" s="322"/>
      <c r="AR1272" s="322"/>
      <c r="AS1272" s="322"/>
      <c r="AT1272" s="322"/>
      <c r="AU1272" s="322"/>
      <c r="AV1272" s="322"/>
      <c r="AW1272" s="322"/>
      <c r="AX1272" s="233">
        <f>SUM(AJ1272:AW1272)</f>
        <v>0</v>
      </c>
    </row>
    <row r="1273" spans="1:50" ht="15" hidden="1" customHeight="1" outlineLevel="1">
      <c r="A1273" s="402"/>
      <c r="B1273" s="231" t="s">
        <v>571</v>
      </c>
      <c r="C1273" s="228" t="s">
        <v>315</v>
      </c>
      <c r="D1273" s="232"/>
      <c r="E1273" s="232"/>
      <c r="F1273" s="232"/>
      <c r="G1273" s="232"/>
      <c r="H1273" s="232"/>
      <c r="I1273" s="232"/>
      <c r="J1273" s="232"/>
      <c r="K1273" s="232"/>
      <c r="L1273" s="232"/>
      <c r="M1273" s="232"/>
      <c r="N1273" s="232"/>
      <c r="O1273" s="232"/>
      <c r="P1273" s="232"/>
      <c r="Q1273" s="232"/>
      <c r="R1273" s="232"/>
      <c r="S1273" s="232"/>
      <c r="T1273" s="232"/>
      <c r="U1273" s="232">
        <f>U1272</f>
        <v>12</v>
      </c>
      <c r="V1273" s="232"/>
      <c r="W1273" s="232"/>
      <c r="X1273" s="232"/>
      <c r="Y1273" s="232"/>
      <c r="Z1273" s="232"/>
      <c r="AA1273" s="232"/>
      <c r="AB1273" s="232"/>
      <c r="AC1273" s="232"/>
      <c r="AD1273" s="232"/>
      <c r="AE1273" s="232"/>
      <c r="AF1273" s="232"/>
      <c r="AG1273" s="232"/>
      <c r="AH1273" s="232"/>
      <c r="AI1273" s="564"/>
      <c r="AJ1273" s="318">
        <f>AJ1272</f>
        <v>0</v>
      </c>
      <c r="AK1273" s="318">
        <f t="shared" ref="AK1273:AW1273" si="2164">AK1272</f>
        <v>0</v>
      </c>
      <c r="AL1273" s="318">
        <f t="shared" si="2164"/>
        <v>0</v>
      </c>
      <c r="AM1273" s="318">
        <f t="shared" si="2164"/>
        <v>0</v>
      </c>
      <c r="AN1273" s="318">
        <f t="shared" si="2164"/>
        <v>0</v>
      </c>
      <c r="AO1273" s="318">
        <f t="shared" si="2164"/>
        <v>0</v>
      </c>
      <c r="AP1273" s="318">
        <f t="shared" si="2164"/>
        <v>0</v>
      </c>
      <c r="AQ1273" s="318">
        <f t="shared" si="2164"/>
        <v>0</v>
      </c>
      <c r="AR1273" s="318">
        <f t="shared" si="2164"/>
        <v>0</v>
      </c>
      <c r="AS1273" s="318">
        <f t="shared" si="2164"/>
        <v>0</v>
      </c>
      <c r="AT1273" s="318">
        <f t="shared" si="2164"/>
        <v>0</v>
      </c>
      <c r="AU1273" s="318">
        <f t="shared" si="2164"/>
        <v>0</v>
      </c>
      <c r="AV1273" s="318">
        <f t="shared" si="2164"/>
        <v>0</v>
      </c>
      <c r="AW1273" s="318">
        <f t="shared" si="2164"/>
        <v>0</v>
      </c>
      <c r="AX1273" s="234"/>
    </row>
    <row r="1274" spans="1:50" ht="15" hidden="1" customHeight="1" outlineLevel="1">
      <c r="A1274" s="402"/>
      <c r="B1274" s="251"/>
      <c r="C1274" s="242"/>
      <c r="D1274" s="228"/>
      <c r="E1274" s="228"/>
      <c r="F1274" s="228"/>
      <c r="G1274" s="228"/>
      <c r="H1274" s="228"/>
      <c r="I1274" s="228"/>
      <c r="J1274" s="228"/>
      <c r="K1274" s="228"/>
      <c r="L1274" s="228"/>
      <c r="M1274" s="228"/>
      <c r="N1274" s="228"/>
      <c r="O1274" s="228"/>
      <c r="P1274" s="228"/>
      <c r="Q1274" s="228"/>
      <c r="R1274" s="228"/>
      <c r="S1274" s="228"/>
      <c r="T1274" s="228"/>
      <c r="U1274" s="228"/>
      <c r="V1274" s="228"/>
      <c r="W1274" s="228"/>
      <c r="X1274" s="228"/>
      <c r="Y1274" s="228"/>
      <c r="Z1274" s="228"/>
      <c r="AA1274" s="228"/>
      <c r="AB1274" s="228"/>
      <c r="AC1274" s="228"/>
      <c r="AD1274" s="228"/>
      <c r="AE1274" s="228"/>
      <c r="AF1274" s="228"/>
      <c r="AG1274" s="228"/>
      <c r="AH1274" s="228"/>
      <c r="AI1274" s="228"/>
      <c r="AJ1274" s="329"/>
      <c r="AK1274" s="329"/>
      <c r="AL1274" s="319"/>
      <c r="AM1274" s="319"/>
      <c r="AN1274" s="319"/>
      <c r="AO1274" s="319"/>
      <c r="AP1274" s="319"/>
      <c r="AQ1274" s="319"/>
      <c r="AR1274" s="319"/>
      <c r="AS1274" s="319"/>
      <c r="AT1274" s="319"/>
      <c r="AU1274" s="319"/>
      <c r="AV1274" s="319"/>
      <c r="AW1274" s="319"/>
      <c r="AX1274" s="243"/>
    </row>
    <row r="1275" spans="1:50" ht="15" hidden="1" customHeight="1" outlineLevel="1">
      <c r="A1275" s="402">
        <v>13</v>
      </c>
      <c r="B1275" s="335" t="s">
        <v>331</v>
      </c>
      <c r="C1275" s="228" t="s">
        <v>313</v>
      </c>
      <c r="D1275" s="232"/>
      <c r="E1275" s="232"/>
      <c r="F1275" s="232"/>
      <c r="G1275" s="232"/>
      <c r="H1275" s="232"/>
      <c r="I1275" s="232"/>
      <c r="J1275" s="232"/>
      <c r="K1275" s="232"/>
      <c r="L1275" s="232"/>
      <c r="M1275" s="232"/>
      <c r="N1275" s="232"/>
      <c r="O1275" s="232"/>
      <c r="P1275" s="232"/>
      <c r="Q1275" s="232"/>
      <c r="R1275" s="232"/>
      <c r="S1275" s="232"/>
      <c r="T1275" s="232"/>
      <c r="U1275" s="232">
        <v>12</v>
      </c>
      <c r="V1275" s="232"/>
      <c r="W1275" s="232"/>
      <c r="X1275" s="232"/>
      <c r="Y1275" s="232"/>
      <c r="Z1275" s="232"/>
      <c r="AA1275" s="232"/>
      <c r="AB1275" s="232"/>
      <c r="AC1275" s="232"/>
      <c r="AD1275" s="232"/>
      <c r="AE1275" s="232"/>
      <c r="AF1275" s="232"/>
      <c r="AG1275" s="232"/>
      <c r="AH1275" s="232"/>
      <c r="AI1275" s="564"/>
      <c r="AJ1275" s="317"/>
      <c r="AK1275" s="322"/>
      <c r="AL1275" s="322"/>
      <c r="AM1275" s="322"/>
      <c r="AN1275" s="322"/>
      <c r="AO1275" s="322"/>
      <c r="AP1275" s="322"/>
      <c r="AQ1275" s="322"/>
      <c r="AR1275" s="322"/>
      <c r="AS1275" s="322"/>
      <c r="AT1275" s="322"/>
      <c r="AU1275" s="322"/>
      <c r="AV1275" s="322"/>
      <c r="AW1275" s="322"/>
      <c r="AX1275" s="233">
        <f>SUM(AJ1275:AW1275)</f>
        <v>0</v>
      </c>
    </row>
    <row r="1276" spans="1:50" ht="15" hidden="1" customHeight="1" outlineLevel="1">
      <c r="A1276" s="402"/>
      <c r="B1276" s="231" t="s">
        <v>571</v>
      </c>
      <c r="C1276" s="228" t="s">
        <v>315</v>
      </c>
      <c r="D1276" s="232"/>
      <c r="E1276" s="232"/>
      <c r="F1276" s="232"/>
      <c r="G1276" s="232"/>
      <c r="H1276" s="232"/>
      <c r="I1276" s="232"/>
      <c r="J1276" s="232"/>
      <c r="K1276" s="232"/>
      <c r="L1276" s="232"/>
      <c r="M1276" s="232"/>
      <c r="N1276" s="232"/>
      <c r="O1276" s="232"/>
      <c r="P1276" s="232"/>
      <c r="Q1276" s="232"/>
      <c r="R1276" s="232"/>
      <c r="S1276" s="232"/>
      <c r="T1276" s="232"/>
      <c r="U1276" s="232">
        <f>U1275</f>
        <v>12</v>
      </c>
      <c r="V1276" s="232"/>
      <c r="W1276" s="232"/>
      <c r="X1276" s="232"/>
      <c r="Y1276" s="232"/>
      <c r="Z1276" s="232"/>
      <c r="AA1276" s="232"/>
      <c r="AB1276" s="232"/>
      <c r="AC1276" s="232"/>
      <c r="AD1276" s="232"/>
      <c r="AE1276" s="232"/>
      <c r="AF1276" s="232"/>
      <c r="AG1276" s="232"/>
      <c r="AH1276" s="232"/>
      <c r="AI1276" s="564"/>
      <c r="AJ1276" s="318">
        <f>AJ1275</f>
        <v>0</v>
      </c>
      <c r="AK1276" s="318">
        <f t="shared" ref="AK1276:AW1276" si="2165">AK1275</f>
        <v>0</v>
      </c>
      <c r="AL1276" s="318">
        <f t="shared" si="2165"/>
        <v>0</v>
      </c>
      <c r="AM1276" s="318">
        <f t="shared" si="2165"/>
        <v>0</v>
      </c>
      <c r="AN1276" s="318">
        <f t="shared" si="2165"/>
        <v>0</v>
      </c>
      <c r="AO1276" s="318">
        <f t="shared" si="2165"/>
        <v>0</v>
      </c>
      <c r="AP1276" s="318">
        <f t="shared" si="2165"/>
        <v>0</v>
      </c>
      <c r="AQ1276" s="318">
        <f t="shared" si="2165"/>
        <v>0</v>
      </c>
      <c r="AR1276" s="318">
        <f t="shared" si="2165"/>
        <v>0</v>
      </c>
      <c r="AS1276" s="318">
        <f t="shared" si="2165"/>
        <v>0</v>
      </c>
      <c r="AT1276" s="318">
        <f t="shared" si="2165"/>
        <v>0</v>
      </c>
      <c r="AU1276" s="318">
        <f t="shared" si="2165"/>
        <v>0</v>
      </c>
      <c r="AV1276" s="318">
        <f t="shared" si="2165"/>
        <v>0</v>
      </c>
      <c r="AW1276" s="318">
        <f t="shared" si="2165"/>
        <v>0</v>
      </c>
      <c r="AX1276" s="243"/>
    </row>
    <row r="1277" spans="1:50" ht="15" hidden="1" customHeight="1" outlineLevel="1">
      <c r="A1277" s="402"/>
      <c r="B1277" s="251"/>
      <c r="C1277" s="242"/>
      <c r="D1277" s="228"/>
      <c r="E1277" s="228"/>
      <c r="F1277" s="228"/>
      <c r="G1277" s="228"/>
      <c r="H1277" s="228"/>
      <c r="I1277" s="228"/>
      <c r="J1277" s="228"/>
      <c r="K1277" s="228"/>
      <c r="L1277" s="228"/>
      <c r="M1277" s="228"/>
      <c r="N1277" s="228"/>
      <c r="O1277" s="228"/>
      <c r="P1277" s="228"/>
      <c r="Q1277" s="228"/>
      <c r="R1277" s="228"/>
      <c r="S1277" s="228"/>
      <c r="T1277" s="228"/>
      <c r="U1277" s="228"/>
      <c r="V1277" s="228"/>
      <c r="W1277" s="228"/>
      <c r="X1277" s="228"/>
      <c r="Y1277" s="228"/>
      <c r="Z1277" s="228"/>
      <c r="AA1277" s="228"/>
      <c r="AB1277" s="228"/>
      <c r="AC1277" s="228"/>
      <c r="AD1277" s="228"/>
      <c r="AE1277" s="228"/>
      <c r="AF1277" s="228"/>
      <c r="AG1277" s="228"/>
      <c r="AH1277" s="228"/>
      <c r="AI1277" s="228"/>
      <c r="AJ1277" s="319"/>
      <c r="AK1277" s="319"/>
      <c r="AL1277" s="319"/>
      <c r="AM1277" s="319"/>
      <c r="AN1277" s="319"/>
      <c r="AO1277" s="319"/>
      <c r="AP1277" s="319"/>
      <c r="AQ1277" s="319"/>
      <c r="AR1277" s="319"/>
      <c r="AS1277" s="319"/>
      <c r="AT1277" s="319"/>
      <c r="AU1277" s="319"/>
      <c r="AV1277" s="319"/>
      <c r="AW1277" s="319"/>
      <c r="AX1277" s="243"/>
    </row>
    <row r="1278" spans="1:50" ht="15" hidden="1" customHeight="1" outlineLevel="1">
      <c r="A1278" s="402"/>
      <c r="B1278" s="225" t="s">
        <v>332</v>
      </c>
      <c r="C1278" s="226"/>
      <c r="D1278" s="227"/>
      <c r="E1278" s="227"/>
      <c r="F1278" s="227"/>
      <c r="G1278" s="227"/>
      <c r="H1278" s="227"/>
      <c r="I1278" s="227"/>
      <c r="J1278" s="227"/>
      <c r="K1278" s="227"/>
      <c r="L1278" s="227"/>
      <c r="M1278" s="227"/>
      <c r="N1278" s="227"/>
      <c r="O1278" s="227"/>
      <c r="P1278" s="227"/>
      <c r="Q1278" s="227"/>
      <c r="R1278" s="227"/>
      <c r="S1278" s="227"/>
      <c r="T1278" s="227"/>
      <c r="U1278" s="227"/>
      <c r="V1278" s="227"/>
      <c r="W1278" s="226"/>
      <c r="X1278" s="226"/>
      <c r="Y1278" s="226"/>
      <c r="Z1278" s="226"/>
      <c r="AA1278" s="226"/>
      <c r="AB1278" s="226"/>
      <c r="AC1278" s="226"/>
      <c r="AD1278" s="226"/>
      <c r="AE1278" s="226"/>
      <c r="AF1278" s="226"/>
      <c r="AG1278" s="226"/>
      <c r="AH1278" s="226"/>
      <c r="AI1278" s="226"/>
      <c r="AJ1278" s="321"/>
      <c r="AK1278" s="321"/>
      <c r="AL1278" s="321"/>
      <c r="AM1278" s="321"/>
      <c r="AN1278" s="321"/>
      <c r="AO1278" s="321"/>
      <c r="AP1278" s="321"/>
      <c r="AQ1278" s="321"/>
      <c r="AR1278" s="321"/>
      <c r="AS1278" s="321"/>
      <c r="AT1278" s="321"/>
      <c r="AU1278" s="321"/>
      <c r="AV1278" s="321"/>
      <c r="AW1278" s="321"/>
      <c r="AX1278" s="229"/>
    </row>
    <row r="1279" spans="1:50" ht="15" hidden="1" customHeight="1" outlineLevel="1">
      <c r="A1279" s="402">
        <v>14</v>
      </c>
      <c r="B1279" s="251" t="s">
        <v>333</v>
      </c>
      <c r="C1279" s="228" t="s">
        <v>313</v>
      </c>
      <c r="D1279" s="232"/>
      <c r="E1279" s="232"/>
      <c r="F1279" s="232"/>
      <c r="G1279" s="232"/>
      <c r="H1279" s="232"/>
      <c r="I1279" s="232"/>
      <c r="J1279" s="232"/>
      <c r="K1279" s="232"/>
      <c r="L1279" s="232"/>
      <c r="M1279" s="232"/>
      <c r="N1279" s="232"/>
      <c r="O1279" s="232"/>
      <c r="P1279" s="232"/>
      <c r="Q1279" s="232"/>
      <c r="R1279" s="232"/>
      <c r="S1279" s="232"/>
      <c r="T1279" s="232"/>
      <c r="U1279" s="232">
        <v>12</v>
      </c>
      <c r="V1279" s="232"/>
      <c r="W1279" s="232"/>
      <c r="X1279" s="232"/>
      <c r="Y1279" s="232"/>
      <c r="Z1279" s="232"/>
      <c r="AA1279" s="232"/>
      <c r="AB1279" s="232"/>
      <c r="AC1279" s="232"/>
      <c r="AD1279" s="232"/>
      <c r="AE1279" s="232"/>
      <c r="AF1279" s="232"/>
      <c r="AG1279" s="232"/>
      <c r="AH1279" s="232"/>
      <c r="AI1279" s="564"/>
      <c r="AJ1279" s="317"/>
      <c r="AK1279" s="317"/>
      <c r="AL1279" s="317"/>
      <c r="AM1279" s="317"/>
      <c r="AN1279" s="317"/>
      <c r="AO1279" s="317"/>
      <c r="AP1279" s="317"/>
      <c r="AQ1279" s="317"/>
      <c r="AR1279" s="317"/>
      <c r="AS1279" s="317"/>
      <c r="AT1279" s="317"/>
      <c r="AU1279" s="317"/>
      <c r="AV1279" s="317"/>
      <c r="AW1279" s="317"/>
      <c r="AX1279" s="233">
        <f>SUM(AJ1279:AW1279)</f>
        <v>0</v>
      </c>
    </row>
    <row r="1280" spans="1:50" ht="15" hidden="1" customHeight="1" outlineLevel="1">
      <c r="A1280" s="402"/>
      <c r="B1280" s="231" t="s">
        <v>571</v>
      </c>
      <c r="C1280" s="228" t="s">
        <v>315</v>
      </c>
      <c r="D1280" s="232"/>
      <c r="E1280" s="232"/>
      <c r="F1280" s="232"/>
      <c r="G1280" s="232"/>
      <c r="H1280" s="232"/>
      <c r="I1280" s="232"/>
      <c r="J1280" s="232"/>
      <c r="K1280" s="232"/>
      <c r="L1280" s="232"/>
      <c r="M1280" s="232"/>
      <c r="N1280" s="232"/>
      <c r="O1280" s="232"/>
      <c r="P1280" s="232"/>
      <c r="Q1280" s="232"/>
      <c r="R1280" s="232"/>
      <c r="S1280" s="232"/>
      <c r="T1280" s="232"/>
      <c r="U1280" s="232">
        <f>U1279</f>
        <v>12</v>
      </c>
      <c r="V1280" s="232"/>
      <c r="W1280" s="232"/>
      <c r="X1280" s="232"/>
      <c r="Y1280" s="232"/>
      <c r="Z1280" s="232"/>
      <c r="AA1280" s="232"/>
      <c r="AB1280" s="232"/>
      <c r="AC1280" s="232"/>
      <c r="AD1280" s="232"/>
      <c r="AE1280" s="232"/>
      <c r="AF1280" s="232"/>
      <c r="AG1280" s="232"/>
      <c r="AH1280" s="232"/>
      <c r="AI1280" s="564"/>
      <c r="AJ1280" s="318">
        <f>AJ1279</f>
        <v>0</v>
      </c>
      <c r="AK1280" s="318">
        <f t="shared" ref="AK1280:AW1280" si="2166">AK1279</f>
        <v>0</v>
      </c>
      <c r="AL1280" s="318">
        <f t="shared" si="2166"/>
        <v>0</v>
      </c>
      <c r="AM1280" s="318">
        <f t="shared" si="2166"/>
        <v>0</v>
      </c>
      <c r="AN1280" s="318">
        <f t="shared" si="2166"/>
        <v>0</v>
      </c>
      <c r="AO1280" s="318">
        <f t="shared" si="2166"/>
        <v>0</v>
      </c>
      <c r="AP1280" s="318">
        <f t="shared" si="2166"/>
        <v>0</v>
      </c>
      <c r="AQ1280" s="318">
        <f t="shared" si="2166"/>
        <v>0</v>
      </c>
      <c r="AR1280" s="318">
        <f t="shared" si="2166"/>
        <v>0</v>
      </c>
      <c r="AS1280" s="318">
        <f t="shared" si="2166"/>
        <v>0</v>
      </c>
      <c r="AT1280" s="318">
        <f t="shared" si="2166"/>
        <v>0</v>
      </c>
      <c r="AU1280" s="318">
        <f t="shared" si="2166"/>
        <v>0</v>
      </c>
      <c r="AV1280" s="318">
        <f t="shared" si="2166"/>
        <v>0</v>
      </c>
      <c r="AW1280" s="318">
        <f t="shared" si="2166"/>
        <v>0</v>
      </c>
      <c r="AX1280" s="234"/>
    </row>
    <row r="1281" spans="1:51" ht="15" hidden="1" customHeight="1" outlineLevel="1">
      <c r="A1281" s="402"/>
      <c r="B1281" s="251"/>
      <c r="C1281" s="242"/>
      <c r="D1281" s="228"/>
      <c r="E1281" s="228"/>
      <c r="F1281" s="228"/>
      <c r="G1281" s="228"/>
      <c r="H1281" s="228"/>
      <c r="I1281" s="228"/>
      <c r="J1281" s="228"/>
      <c r="K1281" s="228"/>
      <c r="L1281" s="228"/>
      <c r="M1281" s="228"/>
      <c r="N1281" s="228"/>
      <c r="O1281" s="228"/>
      <c r="P1281" s="228"/>
      <c r="Q1281" s="228"/>
      <c r="R1281" s="228"/>
      <c r="S1281" s="228"/>
      <c r="T1281" s="228"/>
      <c r="U1281" s="357"/>
      <c r="V1281" s="228"/>
      <c r="W1281" s="228"/>
      <c r="X1281" s="228"/>
      <c r="Y1281" s="228"/>
      <c r="Z1281" s="228"/>
      <c r="AA1281" s="228"/>
      <c r="AB1281" s="228"/>
      <c r="AC1281" s="228"/>
      <c r="AD1281" s="228"/>
      <c r="AE1281" s="228"/>
      <c r="AF1281" s="228"/>
      <c r="AG1281" s="228"/>
      <c r="AH1281" s="228"/>
      <c r="AI1281" s="228"/>
      <c r="AJ1281" s="319"/>
      <c r="AK1281" s="319"/>
      <c r="AL1281" s="319"/>
      <c r="AM1281" s="319"/>
      <c r="AN1281" s="319"/>
      <c r="AO1281" s="319"/>
      <c r="AP1281" s="319"/>
      <c r="AQ1281" s="319"/>
      <c r="AR1281" s="319"/>
      <c r="AS1281" s="319"/>
      <c r="AT1281" s="319"/>
      <c r="AU1281" s="319"/>
      <c r="AV1281" s="319"/>
      <c r="AW1281" s="319"/>
      <c r="AX1281" s="238"/>
      <c r="AY1281" s="473"/>
    </row>
    <row r="1282" spans="1:51" s="220" customFormat="1" ht="15.75" hidden="1" outlineLevel="1">
      <c r="A1282" s="402"/>
      <c r="B1282" s="225" t="s">
        <v>334</v>
      </c>
      <c r="C1282" s="228"/>
      <c r="D1282" s="228"/>
      <c r="E1282" s="228"/>
      <c r="F1282" s="228"/>
      <c r="G1282" s="228"/>
      <c r="H1282" s="228"/>
      <c r="I1282" s="228"/>
      <c r="J1282" s="228"/>
      <c r="K1282" s="228"/>
      <c r="L1282" s="228"/>
      <c r="M1282" s="228"/>
      <c r="N1282" s="228"/>
      <c r="O1282" s="228"/>
      <c r="P1282" s="228"/>
      <c r="Q1282" s="228"/>
      <c r="R1282" s="228"/>
      <c r="S1282" s="228"/>
      <c r="T1282" s="228"/>
      <c r="U1282" s="228"/>
      <c r="V1282" s="228"/>
      <c r="W1282" s="228"/>
      <c r="X1282" s="228"/>
      <c r="Y1282" s="228"/>
      <c r="Z1282" s="228"/>
      <c r="AA1282" s="228"/>
      <c r="AB1282" s="228"/>
      <c r="AC1282" s="228"/>
      <c r="AD1282" s="228"/>
      <c r="AE1282" s="228"/>
      <c r="AF1282" s="228"/>
      <c r="AG1282" s="228"/>
      <c r="AH1282" s="228"/>
      <c r="AI1282" s="228"/>
      <c r="AJ1282" s="319"/>
      <c r="AK1282" s="319"/>
      <c r="AL1282" s="319"/>
      <c r="AM1282" s="319"/>
      <c r="AN1282" s="319"/>
      <c r="AO1282" s="319"/>
      <c r="AP1282" s="323"/>
      <c r="AQ1282" s="323"/>
      <c r="AR1282" s="323"/>
      <c r="AS1282" s="323"/>
      <c r="AT1282" s="323"/>
      <c r="AU1282" s="323"/>
      <c r="AV1282" s="323"/>
      <c r="AW1282" s="323"/>
      <c r="AX1282" s="393"/>
      <c r="AY1282" s="474"/>
    </row>
    <row r="1283" spans="1:51" hidden="1" outlineLevel="1">
      <c r="A1283" s="402">
        <v>15</v>
      </c>
      <c r="B1283" s="231" t="s">
        <v>335</v>
      </c>
      <c r="C1283" s="228" t="s">
        <v>313</v>
      </c>
      <c r="D1283" s="232"/>
      <c r="E1283" s="232"/>
      <c r="F1283" s="232"/>
      <c r="G1283" s="232"/>
      <c r="H1283" s="232"/>
      <c r="I1283" s="232"/>
      <c r="J1283" s="232"/>
      <c r="K1283" s="232"/>
      <c r="L1283" s="232"/>
      <c r="M1283" s="232"/>
      <c r="N1283" s="232"/>
      <c r="O1283" s="232"/>
      <c r="P1283" s="232"/>
      <c r="Q1283" s="232"/>
      <c r="R1283" s="232"/>
      <c r="S1283" s="232"/>
      <c r="T1283" s="232"/>
      <c r="U1283" s="232">
        <v>0</v>
      </c>
      <c r="V1283" s="232"/>
      <c r="W1283" s="232"/>
      <c r="X1283" s="232"/>
      <c r="Y1283" s="232"/>
      <c r="Z1283" s="232"/>
      <c r="AA1283" s="232"/>
      <c r="AB1283" s="232"/>
      <c r="AC1283" s="232"/>
      <c r="AD1283" s="232"/>
      <c r="AE1283" s="232"/>
      <c r="AF1283" s="232"/>
      <c r="AG1283" s="232"/>
      <c r="AH1283" s="232"/>
      <c r="AI1283" s="564"/>
      <c r="AJ1283" s="317"/>
      <c r="AK1283" s="317"/>
      <c r="AL1283" s="317"/>
      <c r="AM1283" s="317"/>
      <c r="AN1283" s="317"/>
      <c r="AO1283" s="317"/>
      <c r="AP1283" s="317"/>
      <c r="AQ1283" s="317"/>
      <c r="AR1283" s="317"/>
      <c r="AS1283" s="317"/>
      <c r="AT1283" s="317"/>
      <c r="AU1283" s="317"/>
      <c r="AV1283" s="317"/>
      <c r="AW1283" s="317"/>
      <c r="AX1283" s="475">
        <f>SUM(AJ1283:AW1283)</f>
        <v>0</v>
      </c>
      <c r="AY1283" s="473"/>
    </row>
    <row r="1284" spans="1:51" hidden="1" outlineLevel="1">
      <c r="A1284" s="402"/>
      <c r="B1284" s="231" t="s">
        <v>571</v>
      </c>
      <c r="C1284" s="228" t="s">
        <v>315</v>
      </c>
      <c r="D1284" s="232"/>
      <c r="E1284" s="232"/>
      <c r="F1284" s="232"/>
      <c r="G1284" s="232"/>
      <c r="H1284" s="232"/>
      <c r="I1284" s="232"/>
      <c r="J1284" s="232"/>
      <c r="K1284" s="232"/>
      <c r="L1284" s="232"/>
      <c r="M1284" s="232"/>
      <c r="N1284" s="232"/>
      <c r="O1284" s="232"/>
      <c r="P1284" s="232"/>
      <c r="Q1284" s="232"/>
      <c r="R1284" s="232"/>
      <c r="S1284" s="232"/>
      <c r="T1284" s="232"/>
      <c r="U1284" s="232">
        <f>U1283</f>
        <v>0</v>
      </c>
      <c r="V1284" s="232"/>
      <c r="W1284" s="232"/>
      <c r="X1284" s="232"/>
      <c r="Y1284" s="232"/>
      <c r="Z1284" s="232"/>
      <c r="AA1284" s="232"/>
      <c r="AB1284" s="232"/>
      <c r="AC1284" s="232"/>
      <c r="AD1284" s="232"/>
      <c r="AE1284" s="232"/>
      <c r="AF1284" s="232"/>
      <c r="AG1284" s="232"/>
      <c r="AH1284" s="232"/>
      <c r="AI1284" s="564"/>
      <c r="AJ1284" s="318">
        <f>AJ1283</f>
        <v>0</v>
      </c>
      <c r="AK1284" s="318">
        <f>AK1283</f>
        <v>0</v>
      </c>
      <c r="AL1284" s="318">
        <f t="shared" ref="AL1284:AN1284" si="2167">AL1283</f>
        <v>0</v>
      </c>
      <c r="AM1284" s="318">
        <f t="shared" si="2167"/>
        <v>0</v>
      </c>
      <c r="AN1284" s="318">
        <f t="shared" si="2167"/>
        <v>0</v>
      </c>
      <c r="AO1284" s="318">
        <f>AO1283</f>
        <v>0</v>
      </c>
      <c r="AP1284" s="318">
        <f t="shared" ref="AP1284:AW1284" si="2168">AP1283</f>
        <v>0</v>
      </c>
      <c r="AQ1284" s="318">
        <f t="shared" si="2168"/>
        <v>0</v>
      </c>
      <c r="AR1284" s="318">
        <f t="shared" si="2168"/>
        <v>0</v>
      </c>
      <c r="AS1284" s="318">
        <f t="shared" si="2168"/>
        <v>0</v>
      </c>
      <c r="AT1284" s="318">
        <f t="shared" si="2168"/>
        <v>0</v>
      </c>
      <c r="AU1284" s="318">
        <f t="shared" si="2168"/>
        <v>0</v>
      </c>
      <c r="AV1284" s="318">
        <f t="shared" si="2168"/>
        <v>0</v>
      </c>
      <c r="AW1284" s="318">
        <f t="shared" si="2168"/>
        <v>0</v>
      </c>
      <c r="AX1284" s="234"/>
    </row>
    <row r="1285" spans="1:51" hidden="1" outlineLevel="1">
      <c r="A1285" s="402"/>
      <c r="B1285" s="251"/>
      <c r="C1285" s="242"/>
      <c r="D1285" s="228"/>
      <c r="E1285" s="228"/>
      <c r="F1285" s="228"/>
      <c r="G1285" s="228"/>
      <c r="H1285" s="228"/>
      <c r="I1285" s="228"/>
      <c r="J1285" s="228"/>
      <c r="K1285" s="228"/>
      <c r="L1285" s="228"/>
      <c r="M1285" s="228"/>
      <c r="N1285" s="228"/>
      <c r="O1285" s="228"/>
      <c r="P1285" s="228"/>
      <c r="Q1285" s="228"/>
      <c r="R1285" s="228"/>
      <c r="S1285" s="228"/>
      <c r="T1285" s="228"/>
      <c r="U1285" s="228"/>
      <c r="V1285" s="228"/>
      <c r="W1285" s="228"/>
      <c r="X1285" s="228"/>
      <c r="Y1285" s="228"/>
      <c r="Z1285" s="228"/>
      <c r="AA1285" s="228"/>
      <c r="AB1285" s="228"/>
      <c r="AC1285" s="228"/>
      <c r="AD1285" s="228"/>
      <c r="AE1285" s="228"/>
      <c r="AF1285" s="228"/>
      <c r="AG1285" s="228"/>
      <c r="AH1285" s="228"/>
      <c r="AI1285" s="228"/>
      <c r="AJ1285" s="319"/>
      <c r="AK1285" s="319"/>
      <c r="AL1285" s="319"/>
      <c r="AM1285" s="319"/>
      <c r="AN1285" s="319"/>
      <c r="AO1285" s="319"/>
      <c r="AP1285" s="319"/>
      <c r="AQ1285" s="319"/>
      <c r="AR1285" s="319"/>
      <c r="AS1285" s="319"/>
      <c r="AT1285" s="319"/>
      <c r="AU1285" s="319"/>
      <c r="AV1285" s="319"/>
      <c r="AW1285" s="319"/>
      <c r="AX1285" s="243"/>
    </row>
    <row r="1286" spans="1:51" s="220" customFormat="1" hidden="1" outlineLevel="1">
      <c r="A1286" s="402">
        <v>16</v>
      </c>
      <c r="B1286" s="260" t="s">
        <v>336</v>
      </c>
      <c r="C1286" s="228" t="s">
        <v>313</v>
      </c>
      <c r="D1286" s="232"/>
      <c r="E1286" s="232"/>
      <c r="F1286" s="232"/>
      <c r="G1286" s="232"/>
      <c r="H1286" s="232"/>
      <c r="I1286" s="232"/>
      <c r="J1286" s="232"/>
      <c r="K1286" s="232"/>
      <c r="L1286" s="232"/>
      <c r="M1286" s="232"/>
      <c r="N1286" s="232"/>
      <c r="O1286" s="232"/>
      <c r="P1286" s="232"/>
      <c r="Q1286" s="232"/>
      <c r="R1286" s="232"/>
      <c r="S1286" s="232"/>
      <c r="T1286" s="232"/>
      <c r="U1286" s="232">
        <v>0</v>
      </c>
      <c r="V1286" s="232"/>
      <c r="W1286" s="232"/>
      <c r="X1286" s="232"/>
      <c r="Y1286" s="232"/>
      <c r="Z1286" s="232"/>
      <c r="AA1286" s="232"/>
      <c r="AB1286" s="232"/>
      <c r="AC1286" s="232"/>
      <c r="AD1286" s="232"/>
      <c r="AE1286" s="232"/>
      <c r="AF1286" s="232"/>
      <c r="AG1286" s="232"/>
      <c r="AH1286" s="232"/>
      <c r="AI1286" s="564"/>
      <c r="AJ1286" s="317"/>
      <c r="AK1286" s="317"/>
      <c r="AL1286" s="317"/>
      <c r="AM1286" s="317"/>
      <c r="AN1286" s="317"/>
      <c r="AO1286" s="317"/>
      <c r="AP1286" s="317"/>
      <c r="AQ1286" s="317"/>
      <c r="AR1286" s="317"/>
      <c r="AS1286" s="317"/>
      <c r="AT1286" s="317"/>
      <c r="AU1286" s="317"/>
      <c r="AV1286" s="317"/>
      <c r="AW1286" s="317"/>
      <c r="AX1286" s="233">
        <f>SUM(AJ1286:AW1286)</f>
        <v>0</v>
      </c>
    </row>
    <row r="1287" spans="1:51" s="220" customFormat="1" hidden="1" outlineLevel="1">
      <c r="A1287" s="402"/>
      <c r="B1287" s="231" t="s">
        <v>571</v>
      </c>
      <c r="C1287" s="228" t="s">
        <v>315</v>
      </c>
      <c r="D1287" s="232"/>
      <c r="E1287" s="232"/>
      <c r="F1287" s="232"/>
      <c r="G1287" s="232"/>
      <c r="H1287" s="232"/>
      <c r="I1287" s="232"/>
      <c r="J1287" s="232"/>
      <c r="K1287" s="232"/>
      <c r="L1287" s="232"/>
      <c r="M1287" s="232"/>
      <c r="N1287" s="232"/>
      <c r="O1287" s="232"/>
      <c r="P1287" s="232"/>
      <c r="Q1287" s="232"/>
      <c r="R1287" s="232"/>
      <c r="S1287" s="232"/>
      <c r="T1287" s="232"/>
      <c r="U1287" s="232">
        <f>U1286</f>
        <v>0</v>
      </c>
      <c r="V1287" s="232"/>
      <c r="W1287" s="232"/>
      <c r="X1287" s="232"/>
      <c r="Y1287" s="232"/>
      <c r="Z1287" s="232"/>
      <c r="AA1287" s="232"/>
      <c r="AB1287" s="232"/>
      <c r="AC1287" s="232"/>
      <c r="AD1287" s="232"/>
      <c r="AE1287" s="232"/>
      <c r="AF1287" s="232"/>
      <c r="AG1287" s="232"/>
      <c r="AH1287" s="232"/>
      <c r="AI1287" s="564"/>
      <c r="AJ1287" s="318">
        <f>AJ1286</f>
        <v>0</v>
      </c>
      <c r="AK1287" s="318">
        <f t="shared" ref="AK1287:AV1287" si="2169">AK1286</f>
        <v>0</v>
      </c>
      <c r="AL1287" s="318">
        <f t="shared" si="2169"/>
        <v>0</v>
      </c>
      <c r="AM1287" s="318">
        <f t="shared" si="2169"/>
        <v>0</v>
      </c>
      <c r="AN1287" s="318">
        <f t="shared" si="2169"/>
        <v>0</v>
      </c>
      <c r="AO1287" s="318">
        <f t="shared" si="2169"/>
        <v>0</v>
      </c>
      <c r="AP1287" s="318">
        <f t="shared" si="2169"/>
        <v>0</v>
      </c>
      <c r="AQ1287" s="318">
        <f t="shared" si="2169"/>
        <v>0</v>
      </c>
      <c r="AR1287" s="318">
        <f t="shared" si="2169"/>
        <v>0</v>
      </c>
      <c r="AS1287" s="318">
        <f t="shared" si="2169"/>
        <v>0</v>
      </c>
      <c r="AT1287" s="318">
        <f t="shared" si="2169"/>
        <v>0</v>
      </c>
      <c r="AU1287" s="318">
        <f t="shared" si="2169"/>
        <v>0</v>
      </c>
      <c r="AV1287" s="318">
        <f t="shared" si="2169"/>
        <v>0</v>
      </c>
      <c r="AW1287" s="318">
        <f>AW1286</f>
        <v>0</v>
      </c>
      <c r="AX1287" s="234"/>
    </row>
    <row r="1288" spans="1:51" s="220" customFormat="1" hidden="1" outlineLevel="1">
      <c r="A1288" s="402"/>
      <c r="B1288" s="260"/>
      <c r="C1288" s="228"/>
      <c r="D1288" s="228"/>
      <c r="E1288" s="228"/>
      <c r="F1288" s="228"/>
      <c r="G1288" s="228"/>
      <c r="H1288" s="228"/>
      <c r="I1288" s="228"/>
      <c r="J1288" s="228"/>
      <c r="K1288" s="228"/>
      <c r="L1288" s="228"/>
      <c r="M1288" s="228"/>
      <c r="N1288" s="228"/>
      <c r="O1288" s="228"/>
      <c r="P1288" s="228"/>
      <c r="Q1288" s="228"/>
      <c r="R1288" s="228"/>
      <c r="S1288" s="228"/>
      <c r="T1288" s="228"/>
      <c r="U1288" s="228"/>
      <c r="V1288" s="228"/>
      <c r="W1288" s="228"/>
      <c r="X1288" s="228"/>
      <c r="Y1288" s="228"/>
      <c r="Z1288" s="228"/>
      <c r="AA1288" s="228"/>
      <c r="AB1288" s="228"/>
      <c r="AC1288" s="228"/>
      <c r="AD1288" s="228"/>
      <c r="AE1288" s="228"/>
      <c r="AF1288" s="228"/>
      <c r="AG1288" s="228"/>
      <c r="AH1288" s="228"/>
      <c r="AI1288" s="228"/>
      <c r="AJ1288" s="319"/>
      <c r="AK1288" s="319"/>
      <c r="AL1288" s="319"/>
      <c r="AM1288" s="319"/>
      <c r="AN1288" s="319"/>
      <c r="AO1288" s="319"/>
      <c r="AP1288" s="323"/>
      <c r="AQ1288" s="323"/>
      <c r="AR1288" s="323"/>
      <c r="AS1288" s="323"/>
      <c r="AT1288" s="323"/>
      <c r="AU1288" s="323"/>
      <c r="AV1288" s="323"/>
      <c r="AW1288" s="323"/>
      <c r="AX1288" s="249"/>
    </row>
    <row r="1289" spans="1:51" ht="15.75" hidden="1" outlineLevel="1">
      <c r="A1289" s="402"/>
      <c r="B1289" s="395" t="s">
        <v>337</v>
      </c>
      <c r="C1289" s="256"/>
      <c r="D1289" s="227"/>
      <c r="E1289" s="226"/>
      <c r="F1289" s="226"/>
      <c r="G1289" s="226"/>
      <c r="H1289" s="226"/>
      <c r="I1289" s="226"/>
      <c r="J1289" s="226"/>
      <c r="K1289" s="226"/>
      <c r="L1289" s="226"/>
      <c r="M1289" s="226"/>
      <c r="N1289" s="226"/>
      <c r="O1289" s="226"/>
      <c r="P1289" s="226"/>
      <c r="Q1289" s="226"/>
      <c r="R1289" s="226"/>
      <c r="S1289" s="226"/>
      <c r="T1289" s="226"/>
      <c r="U1289" s="227"/>
      <c r="V1289" s="226"/>
      <c r="W1289" s="226"/>
      <c r="X1289" s="226"/>
      <c r="Y1289" s="226"/>
      <c r="Z1289" s="226"/>
      <c r="AA1289" s="226"/>
      <c r="AB1289" s="226"/>
      <c r="AC1289" s="226"/>
      <c r="AD1289" s="226"/>
      <c r="AE1289" s="226"/>
      <c r="AF1289" s="226"/>
      <c r="AG1289" s="226"/>
      <c r="AH1289" s="226"/>
      <c r="AI1289" s="226"/>
      <c r="AJ1289" s="321"/>
      <c r="AK1289" s="321"/>
      <c r="AL1289" s="321"/>
      <c r="AM1289" s="321"/>
      <c r="AN1289" s="321"/>
      <c r="AO1289" s="321"/>
      <c r="AP1289" s="321"/>
      <c r="AQ1289" s="321"/>
      <c r="AR1289" s="321"/>
      <c r="AS1289" s="321"/>
      <c r="AT1289" s="321"/>
      <c r="AU1289" s="321"/>
      <c r="AV1289" s="321"/>
      <c r="AW1289" s="321"/>
      <c r="AX1289" s="229"/>
    </row>
    <row r="1290" spans="1:51" hidden="1" outlineLevel="1">
      <c r="A1290" s="402">
        <v>17</v>
      </c>
      <c r="B1290" s="335" t="s">
        <v>338</v>
      </c>
      <c r="C1290" s="228" t="s">
        <v>313</v>
      </c>
      <c r="D1290" s="232"/>
      <c r="E1290" s="232"/>
      <c r="F1290" s="232"/>
      <c r="G1290" s="232"/>
      <c r="H1290" s="232"/>
      <c r="I1290" s="232"/>
      <c r="J1290" s="232"/>
      <c r="K1290" s="232"/>
      <c r="L1290" s="232"/>
      <c r="M1290" s="232"/>
      <c r="N1290" s="232"/>
      <c r="O1290" s="232"/>
      <c r="P1290" s="232"/>
      <c r="Q1290" s="232"/>
      <c r="R1290" s="232"/>
      <c r="S1290" s="232"/>
      <c r="T1290" s="232"/>
      <c r="U1290" s="232">
        <v>12</v>
      </c>
      <c r="V1290" s="232"/>
      <c r="W1290" s="232"/>
      <c r="X1290" s="232"/>
      <c r="Y1290" s="232"/>
      <c r="Z1290" s="232"/>
      <c r="AA1290" s="232"/>
      <c r="AB1290" s="232"/>
      <c r="AC1290" s="232"/>
      <c r="AD1290" s="232"/>
      <c r="AE1290" s="232"/>
      <c r="AF1290" s="232"/>
      <c r="AG1290" s="232"/>
      <c r="AH1290" s="232"/>
      <c r="AI1290" s="564"/>
      <c r="AJ1290" s="333"/>
      <c r="AK1290" s="317"/>
      <c r="AL1290" s="317"/>
      <c r="AM1290" s="317"/>
      <c r="AN1290" s="317"/>
      <c r="AO1290" s="317"/>
      <c r="AP1290" s="317"/>
      <c r="AQ1290" s="322"/>
      <c r="AR1290" s="322"/>
      <c r="AS1290" s="322"/>
      <c r="AT1290" s="322"/>
      <c r="AU1290" s="322"/>
      <c r="AV1290" s="322"/>
      <c r="AW1290" s="322"/>
      <c r="AX1290" s="233">
        <f>SUM(AJ1290:AW1290)</f>
        <v>0</v>
      </c>
    </row>
    <row r="1291" spans="1:51" hidden="1" outlineLevel="1">
      <c r="A1291" s="402"/>
      <c r="B1291" s="231" t="s">
        <v>571</v>
      </c>
      <c r="C1291" s="228" t="s">
        <v>315</v>
      </c>
      <c r="D1291" s="232"/>
      <c r="E1291" s="232"/>
      <c r="F1291" s="232"/>
      <c r="G1291" s="232"/>
      <c r="H1291" s="232"/>
      <c r="I1291" s="232"/>
      <c r="J1291" s="232"/>
      <c r="K1291" s="232"/>
      <c r="L1291" s="232"/>
      <c r="M1291" s="232"/>
      <c r="N1291" s="232"/>
      <c r="O1291" s="232"/>
      <c r="P1291" s="232"/>
      <c r="Q1291" s="232"/>
      <c r="R1291" s="232"/>
      <c r="S1291" s="232"/>
      <c r="T1291" s="232"/>
      <c r="U1291" s="232">
        <f>U1290</f>
        <v>12</v>
      </c>
      <c r="V1291" s="232"/>
      <c r="W1291" s="232"/>
      <c r="X1291" s="232"/>
      <c r="Y1291" s="232"/>
      <c r="Z1291" s="232"/>
      <c r="AA1291" s="232"/>
      <c r="AB1291" s="232"/>
      <c r="AC1291" s="232"/>
      <c r="AD1291" s="232"/>
      <c r="AE1291" s="232"/>
      <c r="AF1291" s="232"/>
      <c r="AG1291" s="232"/>
      <c r="AH1291" s="232"/>
      <c r="AI1291" s="564"/>
      <c r="AJ1291" s="318">
        <f>AJ1290</f>
        <v>0</v>
      </c>
      <c r="AK1291" s="318">
        <f t="shared" ref="AK1291:AW1291" si="2170">AK1290</f>
        <v>0</v>
      </c>
      <c r="AL1291" s="318">
        <f t="shared" si="2170"/>
        <v>0</v>
      </c>
      <c r="AM1291" s="318">
        <f t="shared" si="2170"/>
        <v>0</v>
      </c>
      <c r="AN1291" s="318">
        <f t="shared" si="2170"/>
        <v>0</v>
      </c>
      <c r="AO1291" s="318">
        <f t="shared" si="2170"/>
        <v>0</v>
      </c>
      <c r="AP1291" s="318">
        <f t="shared" si="2170"/>
        <v>0</v>
      </c>
      <c r="AQ1291" s="318">
        <f t="shared" si="2170"/>
        <v>0</v>
      </c>
      <c r="AR1291" s="318">
        <f t="shared" si="2170"/>
        <v>0</v>
      </c>
      <c r="AS1291" s="318">
        <f t="shared" si="2170"/>
        <v>0</v>
      </c>
      <c r="AT1291" s="318">
        <f t="shared" si="2170"/>
        <v>0</v>
      </c>
      <c r="AU1291" s="318">
        <f t="shared" si="2170"/>
        <v>0</v>
      </c>
      <c r="AV1291" s="318">
        <f t="shared" si="2170"/>
        <v>0</v>
      </c>
      <c r="AW1291" s="318">
        <f t="shared" si="2170"/>
        <v>0</v>
      </c>
      <c r="AX1291" s="243"/>
    </row>
    <row r="1292" spans="1:51" hidden="1" outlineLevel="1">
      <c r="A1292" s="402"/>
      <c r="B1292" s="231"/>
      <c r="C1292" s="228"/>
      <c r="D1292" s="228"/>
      <c r="E1292" s="228"/>
      <c r="F1292" s="228"/>
      <c r="G1292" s="228"/>
      <c r="H1292" s="228"/>
      <c r="I1292" s="228"/>
      <c r="J1292" s="228"/>
      <c r="K1292" s="228"/>
      <c r="L1292" s="228"/>
      <c r="M1292" s="228"/>
      <c r="N1292" s="228"/>
      <c r="O1292" s="228"/>
      <c r="P1292" s="228"/>
      <c r="Q1292" s="228"/>
      <c r="R1292" s="228"/>
      <c r="S1292" s="228"/>
      <c r="T1292" s="228"/>
      <c r="U1292" s="228"/>
      <c r="V1292" s="228"/>
      <c r="W1292" s="228"/>
      <c r="X1292" s="228"/>
      <c r="Y1292" s="228"/>
      <c r="Z1292" s="228"/>
      <c r="AA1292" s="228"/>
      <c r="AB1292" s="228"/>
      <c r="AC1292" s="228"/>
      <c r="AD1292" s="228"/>
      <c r="AE1292" s="228"/>
      <c r="AF1292" s="228"/>
      <c r="AG1292" s="228"/>
      <c r="AH1292" s="228"/>
      <c r="AI1292" s="228"/>
      <c r="AJ1292" s="329"/>
      <c r="AK1292" s="332"/>
      <c r="AL1292" s="332"/>
      <c r="AM1292" s="332"/>
      <c r="AN1292" s="332"/>
      <c r="AO1292" s="332"/>
      <c r="AP1292" s="332"/>
      <c r="AQ1292" s="332"/>
      <c r="AR1292" s="332"/>
      <c r="AS1292" s="332"/>
      <c r="AT1292" s="332"/>
      <c r="AU1292" s="332"/>
      <c r="AV1292" s="332"/>
      <c r="AW1292" s="332"/>
      <c r="AX1292" s="243"/>
    </row>
    <row r="1293" spans="1:51" hidden="1" outlineLevel="1">
      <c r="A1293" s="402">
        <v>18</v>
      </c>
      <c r="B1293" s="335" t="s">
        <v>339</v>
      </c>
      <c r="C1293" s="228" t="s">
        <v>313</v>
      </c>
      <c r="D1293" s="232"/>
      <c r="E1293" s="232"/>
      <c r="F1293" s="232"/>
      <c r="G1293" s="232"/>
      <c r="H1293" s="232"/>
      <c r="I1293" s="232"/>
      <c r="J1293" s="232"/>
      <c r="K1293" s="232"/>
      <c r="L1293" s="232"/>
      <c r="M1293" s="232"/>
      <c r="N1293" s="232"/>
      <c r="O1293" s="232"/>
      <c r="P1293" s="232"/>
      <c r="Q1293" s="232"/>
      <c r="R1293" s="232"/>
      <c r="S1293" s="232"/>
      <c r="T1293" s="232"/>
      <c r="U1293" s="232">
        <v>12</v>
      </c>
      <c r="V1293" s="232"/>
      <c r="W1293" s="232"/>
      <c r="X1293" s="232"/>
      <c r="Y1293" s="232"/>
      <c r="Z1293" s="232"/>
      <c r="AA1293" s="232"/>
      <c r="AB1293" s="232"/>
      <c r="AC1293" s="232"/>
      <c r="AD1293" s="232"/>
      <c r="AE1293" s="232"/>
      <c r="AF1293" s="232"/>
      <c r="AG1293" s="232"/>
      <c r="AH1293" s="232"/>
      <c r="AI1293" s="564"/>
      <c r="AJ1293" s="333"/>
      <c r="AK1293" s="317"/>
      <c r="AL1293" s="317"/>
      <c r="AM1293" s="317"/>
      <c r="AN1293" s="317"/>
      <c r="AO1293" s="317"/>
      <c r="AP1293" s="317"/>
      <c r="AQ1293" s="322"/>
      <c r="AR1293" s="322"/>
      <c r="AS1293" s="322"/>
      <c r="AT1293" s="322"/>
      <c r="AU1293" s="322"/>
      <c r="AV1293" s="322"/>
      <c r="AW1293" s="322"/>
      <c r="AX1293" s="233">
        <f>SUM(AJ1293:AW1293)</f>
        <v>0</v>
      </c>
    </row>
    <row r="1294" spans="1:51" hidden="1" outlineLevel="1">
      <c r="A1294" s="402"/>
      <c r="B1294" s="231" t="s">
        <v>571</v>
      </c>
      <c r="C1294" s="228" t="s">
        <v>315</v>
      </c>
      <c r="D1294" s="232"/>
      <c r="E1294" s="232"/>
      <c r="F1294" s="232"/>
      <c r="G1294" s="232"/>
      <c r="H1294" s="232"/>
      <c r="I1294" s="232"/>
      <c r="J1294" s="232"/>
      <c r="K1294" s="232"/>
      <c r="L1294" s="232"/>
      <c r="M1294" s="232"/>
      <c r="N1294" s="232"/>
      <c r="O1294" s="232"/>
      <c r="P1294" s="232"/>
      <c r="Q1294" s="232"/>
      <c r="R1294" s="232"/>
      <c r="S1294" s="232"/>
      <c r="T1294" s="232"/>
      <c r="U1294" s="232">
        <f>U1293</f>
        <v>12</v>
      </c>
      <c r="V1294" s="232"/>
      <c r="W1294" s="232"/>
      <c r="X1294" s="232"/>
      <c r="Y1294" s="232"/>
      <c r="Z1294" s="232"/>
      <c r="AA1294" s="232"/>
      <c r="AB1294" s="232"/>
      <c r="AC1294" s="232"/>
      <c r="AD1294" s="232"/>
      <c r="AE1294" s="232"/>
      <c r="AF1294" s="232"/>
      <c r="AG1294" s="232"/>
      <c r="AH1294" s="232"/>
      <c r="AI1294" s="564"/>
      <c r="AJ1294" s="318">
        <f>AJ1293</f>
        <v>0</v>
      </c>
      <c r="AK1294" s="318">
        <f t="shared" ref="AK1294:AW1294" si="2171">AK1293</f>
        <v>0</v>
      </c>
      <c r="AL1294" s="318">
        <f t="shared" si="2171"/>
        <v>0</v>
      </c>
      <c r="AM1294" s="318">
        <f t="shared" si="2171"/>
        <v>0</v>
      </c>
      <c r="AN1294" s="318">
        <f t="shared" si="2171"/>
        <v>0</v>
      </c>
      <c r="AO1294" s="318">
        <f t="shared" si="2171"/>
        <v>0</v>
      </c>
      <c r="AP1294" s="318">
        <f t="shared" si="2171"/>
        <v>0</v>
      </c>
      <c r="AQ1294" s="318">
        <f t="shared" si="2171"/>
        <v>0</v>
      </c>
      <c r="AR1294" s="318">
        <f t="shared" si="2171"/>
        <v>0</v>
      </c>
      <c r="AS1294" s="318">
        <f t="shared" si="2171"/>
        <v>0</v>
      </c>
      <c r="AT1294" s="318">
        <f t="shared" si="2171"/>
        <v>0</v>
      </c>
      <c r="AU1294" s="318">
        <f t="shared" si="2171"/>
        <v>0</v>
      </c>
      <c r="AV1294" s="318">
        <f t="shared" si="2171"/>
        <v>0</v>
      </c>
      <c r="AW1294" s="318">
        <f t="shared" si="2171"/>
        <v>0</v>
      </c>
      <c r="AX1294" s="243"/>
    </row>
    <row r="1295" spans="1:51" hidden="1" outlineLevel="1">
      <c r="A1295" s="402"/>
      <c r="B1295" s="258"/>
      <c r="C1295" s="228"/>
      <c r="D1295" s="228"/>
      <c r="E1295" s="228"/>
      <c r="F1295" s="228"/>
      <c r="G1295" s="228"/>
      <c r="H1295" s="228"/>
      <c r="I1295" s="228"/>
      <c r="J1295" s="228"/>
      <c r="K1295" s="228"/>
      <c r="L1295" s="228"/>
      <c r="M1295" s="228"/>
      <c r="N1295" s="228"/>
      <c r="O1295" s="228"/>
      <c r="P1295" s="228"/>
      <c r="Q1295" s="228"/>
      <c r="R1295" s="228"/>
      <c r="S1295" s="228"/>
      <c r="T1295" s="228"/>
      <c r="U1295" s="228"/>
      <c r="V1295" s="228"/>
      <c r="W1295" s="228"/>
      <c r="X1295" s="228"/>
      <c r="Y1295" s="228"/>
      <c r="Z1295" s="228"/>
      <c r="AA1295" s="228"/>
      <c r="AB1295" s="228"/>
      <c r="AC1295" s="228"/>
      <c r="AD1295" s="228"/>
      <c r="AE1295" s="228"/>
      <c r="AF1295" s="228"/>
      <c r="AG1295" s="228"/>
      <c r="AH1295" s="228"/>
      <c r="AI1295" s="228"/>
      <c r="AJ1295" s="330"/>
      <c r="AK1295" s="331"/>
      <c r="AL1295" s="331"/>
      <c r="AM1295" s="331"/>
      <c r="AN1295" s="331"/>
      <c r="AO1295" s="331"/>
      <c r="AP1295" s="331"/>
      <c r="AQ1295" s="331"/>
      <c r="AR1295" s="331"/>
      <c r="AS1295" s="331"/>
      <c r="AT1295" s="331"/>
      <c r="AU1295" s="331"/>
      <c r="AV1295" s="331"/>
      <c r="AW1295" s="331"/>
      <c r="AX1295" s="234"/>
    </row>
    <row r="1296" spans="1:51" hidden="1" outlineLevel="1">
      <c r="A1296" s="402">
        <v>19</v>
      </c>
      <c r="B1296" s="335" t="s">
        <v>340</v>
      </c>
      <c r="C1296" s="228" t="s">
        <v>313</v>
      </c>
      <c r="D1296" s="232"/>
      <c r="E1296" s="232"/>
      <c r="F1296" s="232"/>
      <c r="G1296" s="232"/>
      <c r="H1296" s="232"/>
      <c r="I1296" s="232"/>
      <c r="J1296" s="232"/>
      <c r="K1296" s="232"/>
      <c r="L1296" s="232"/>
      <c r="M1296" s="232"/>
      <c r="N1296" s="232"/>
      <c r="O1296" s="232"/>
      <c r="P1296" s="232"/>
      <c r="Q1296" s="232"/>
      <c r="R1296" s="232"/>
      <c r="S1296" s="232"/>
      <c r="T1296" s="232"/>
      <c r="U1296" s="232">
        <v>12</v>
      </c>
      <c r="V1296" s="232"/>
      <c r="W1296" s="232"/>
      <c r="X1296" s="232"/>
      <c r="Y1296" s="232"/>
      <c r="Z1296" s="232"/>
      <c r="AA1296" s="232"/>
      <c r="AB1296" s="232"/>
      <c r="AC1296" s="232"/>
      <c r="AD1296" s="232"/>
      <c r="AE1296" s="232"/>
      <c r="AF1296" s="232"/>
      <c r="AG1296" s="232"/>
      <c r="AH1296" s="232"/>
      <c r="AI1296" s="564"/>
      <c r="AJ1296" s="333"/>
      <c r="AK1296" s="317"/>
      <c r="AL1296" s="317"/>
      <c r="AM1296" s="317"/>
      <c r="AN1296" s="317"/>
      <c r="AO1296" s="317"/>
      <c r="AP1296" s="317"/>
      <c r="AQ1296" s="322"/>
      <c r="AR1296" s="322"/>
      <c r="AS1296" s="322"/>
      <c r="AT1296" s="322"/>
      <c r="AU1296" s="322"/>
      <c r="AV1296" s="322"/>
      <c r="AW1296" s="322"/>
      <c r="AX1296" s="233">
        <f>SUM(AJ1296:AW1296)</f>
        <v>0</v>
      </c>
    </row>
    <row r="1297" spans="1:50" hidden="1" outlineLevel="1">
      <c r="A1297" s="402"/>
      <c r="B1297" s="231" t="s">
        <v>571</v>
      </c>
      <c r="C1297" s="228" t="s">
        <v>315</v>
      </c>
      <c r="D1297" s="232"/>
      <c r="E1297" s="232"/>
      <c r="F1297" s="232"/>
      <c r="G1297" s="232"/>
      <c r="H1297" s="232"/>
      <c r="I1297" s="232"/>
      <c r="J1297" s="232"/>
      <c r="K1297" s="232"/>
      <c r="L1297" s="232"/>
      <c r="M1297" s="232"/>
      <c r="N1297" s="232"/>
      <c r="O1297" s="232"/>
      <c r="P1297" s="232"/>
      <c r="Q1297" s="232"/>
      <c r="R1297" s="232"/>
      <c r="S1297" s="232"/>
      <c r="T1297" s="232"/>
      <c r="U1297" s="232">
        <f>U1296</f>
        <v>12</v>
      </c>
      <c r="V1297" s="232"/>
      <c r="W1297" s="232"/>
      <c r="X1297" s="232"/>
      <c r="Y1297" s="232"/>
      <c r="Z1297" s="232"/>
      <c r="AA1297" s="232"/>
      <c r="AB1297" s="232"/>
      <c r="AC1297" s="232"/>
      <c r="AD1297" s="232"/>
      <c r="AE1297" s="232"/>
      <c r="AF1297" s="232"/>
      <c r="AG1297" s="232"/>
      <c r="AH1297" s="232"/>
      <c r="AI1297" s="564"/>
      <c r="AJ1297" s="318">
        <f>AJ1296</f>
        <v>0</v>
      </c>
      <c r="AK1297" s="318">
        <f t="shared" ref="AK1297:AW1297" si="2172">AK1296</f>
        <v>0</v>
      </c>
      <c r="AL1297" s="318">
        <f t="shared" si="2172"/>
        <v>0</v>
      </c>
      <c r="AM1297" s="318">
        <f t="shared" si="2172"/>
        <v>0</v>
      </c>
      <c r="AN1297" s="318">
        <f t="shared" si="2172"/>
        <v>0</v>
      </c>
      <c r="AO1297" s="318">
        <f t="shared" si="2172"/>
        <v>0</v>
      </c>
      <c r="AP1297" s="318">
        <f t="shared" si="2172"/>
        <v>0</v>
      </c>
      <c r="AQ1297" s="318">
        <f t="shared" si="2172"/>
        <v>0</v>
      </c>
      <c r="AR1297" s="318">
        <f t="shared" si="2172"/>
        <v>0</v>
      </c>
      <c r="AS1297" s="318">
        <f t="shared" si="2172"/>
        <v>0</v>
      </c>
      <c r="AT1297" s="318">
        <f t="shared" si="2172"/>
        <v>0</v>
      </c>
      <c r="AU1297" s="318">
        <f t="shared" si="2172"/>
        <v>0</v>
      </c>
      <c r="AV1297" s="318">
        <f t="shared" si="2172"/>
        <v>0</v>
      </c>
      <c r="AW1297" s="318">
        <f t="shared" si="2172"/>
        <v>0</v>
      </c>
      <c r="AX1297" s="234"/>
    </row>
    <row r="1298" spans="1:50" hidden="1" outlineLevel="1">
      <c r="A1298" s="402"/>
      <c r="B1298" s="258"/>
      <c r="C1298" s="228"/>
      <c r="D1298" s="228"/>
      <c r="E1298" s="228"/>
      <c r="F1298" s="228"/>
      <c r="G1298" s="228"/>
      <c r="H1298" s="228"/>
      <c r="I1298" s="228"/>
      <c r="J1298" s="228"/>
      <c r="K1298" s="228"/>
      <c r="L1298" s="228"/>
      <c r="M1298" s="228"/>
      <c r="N1298" s="228"/>
      <c r="O1298" s="228"/>
      <c r="P1298" s="228"/>
      <c r="Q1298" s="228"/>
      <c r="R1298" s="228"/>
      <c r="S1298" s="228"/>
      <c r="T1298" s="228"/>
      <c r="U1298" s="228"/>
      <c r="V1298" s="228"/>
      <c r="W1298" s="228"/>
      <c r="X1298" s="228"/>
      <c r="Y1298" s="228"/>
      <c r="Z1298" s="228"/>
      <c r="AA1298" s="228"/>
      <c r="AB1298" s="228"/>
      <c r="AC1298" s="228"/>
      <c r="AD1298" s="228"/>
      <c r="AE1298" s="228"/>
      <c r="AF1298" s="228"/>
      <c r="AG1298" s="228"/>
      <c r="AH1298" s="228"/>
      <c r="AI1298" s="228"/>
      <c r="AJ1298" s="319"/>
      <c r="AK1298" s="319"/>
      <c r="AL1298" s="319"/>
      <c r="AM1298" s="319"/>
      <c r="AN1298" s="319"/>
      <c r="AO1298" s="319"/>
      <c r="AP1298" s="319"/>
      <c r="AQ1298" s="319"/>
      <c r="AR1298" s="319"/>
      <c r="AS1298" s="319"/>
      <c r="AT1298" s="319"/>
      <c r="AU1298" s="319"/>
      <c r="AV1298" s="319"/>
      <c r="AW1298" s="319"/>
      <c r="AX1298" s="243"/>
    </row>
    <row r="1299" spans="1:50" hidden="1" outlineLevel="1">
      <c r="A1299" s="402">
        <v>20</v>
      </c>
      <c r="B1299" s="335" t="s">
        <v>341</v>
      </c>
      <c r="C1299" s="228" t="s">
        <v>313</v>
      </c>
      <c r="D1299" s="232"/>
      <c r="E1299" s="232"/>
      <c r="F1299" s="232"/>
      <c r="G1299" s="232"/>
      <c r="H1299" s="232"/>
      <c r="I1299" s="232"/>
      <c r="J1299" s="232"/>
      <c r="K1299" s="232"/>
      <c r="L1299" s="232"/>
      <c r="M1299" s="232"/>
      <c r="N1299" s="232"/>
      <c r="O1299" s="232"/>
      <c r="P1299" s="232"/>
      <c r="Q1299" s="232"/>
      <c r="R1299" s="232"/>
      <c r="S1299" s="232"/>
      <c r="T1299" s="232"/>
      <c r="U1299" s="232">
        <v>12</v>
      </c>
      <c r="V1299" s="232"/>
      <c r="W1299" s="232"/>
      <c r="X1299" s="232"/>
      <c r="Y1299" s="232"/>
      <c r="Z1299" s="232"/>
      <c r="AA1299" s="232"/>
      <c r="AB1299" s="232"/>
      <c r="AC1299" s="232"/>
      <c r="AD1299" s="232"/>
      <c r="AE1299" s="232"/>
      <c r="AF1299" s="232"/>
      <c r="AG1299" s="232"/>
      <c r="AH1299" s="232"/>
      <c r="AI1299" s="564"/>
      <c r="AJ1299" s="333"/>
      <c r="AK1299" s="317"/>
      <c r="AL1299" s="317"/>
      <c r="AM1299" s="317"/>
      <c r="AN1299" s="317"/>
      <c r="AO1299" s="317"/>
      <c r="AP1299" s="317"/>
      <c r="AQ1299" s="322"/>
      <c r="AR1299" s="322"/>
      <c r="AS1299" s="322"/>
      <c r="AT1299" s="322"/>
      <c r="AU1299" s="322"/>
      <c r="AV1299" s="322"/>
      <c r="AW1299" s="322"/>
      <c r="AX1299" s="233">
        <f>SUM(AJ1299:AW1299)</f>
        <v>0</v>
      </c>
    </row>
    <row r="1300" spans="1:50" hidden="1" outlineLevel="1">
      <c r="A1300" s="402"/>
      <c r="B1300" s="231" t="s">
        <v>571</v>
      </c>
      <c r="C1300" s="228" t="s">
        <v>315</v>
      </c>
      <c r="D1300" s="232"/>
      <c r="E1300" s="232"/>
      <c r="F1300" s="232"/>
      <c r="G1300" s="232"/>
      <c r="H1300" s="232"/>
      <c r="I1300" s="232"/>
      <c r="J1300" s="232"/>
      <c r="K1300" s="232"/>
      <c r="L1300" s="232"/>
      <c r="M1300" s="232"/>
      <c r="N1300" s="232"/>
      <c r="O1300" s="232"/>
      <c r="P1300" s="232"/>
      <c r="Q1300" s="232"/>
      <c r="R1300" s="232"/>
      <c r="S1300" s="232"/>
      <c r="T1300" s="232"/>
      <c r="U1300" s="232">
        <f>U1299</f>
        <v>12</v>
      </c>
      <c r="V1300" s="232"/>
      <c r="W1300" s="232"/>
      <c r="X1300" s="232"/>
      <c r="Y1300" s="232"/>
      <c r="Z1300" s="232"/>
      <c r="AA1300" s="232"/>
      <c r="AB1300" s="232"/>
      <c r="AC1300" s="232"/>
      <c r="AD1300" s="232"/>
      <c r="AE1300" s="232"/>
      <c r="AF1300" s="232"/>
      <c r="AG1300" s="232"/>
      <c r="AH1300" s="232"/>
      <c r="AI1300" s="564"/>
      <c r="AJ1300" s="318">
        <f t="shared" ref="AJ1300:AW1300" si="2173">AJ1299</f>
        <v>0</v>
      </c>
      <c r="AK1300" s="318">
        <f t="shared" si="2173"/>
        <v>0</v>
      </c>
      <c r="AL1300" s="318">
        <f t="shared" si="2173"/>
        <v>0</v>
      </c>
      <c r="AM1300" s="318">
        <f t="shared" si="2173"/>
        <v>0</v>
      </c>
      <c r="AN1300" s="318">
        <f t="shared" si="2173"/>
        <v>0</v>
      </c>
      <c r="AO1300" s="318">
        <f t="shared" si="2173"/>
        <v>0</v>
      </c>
      <c r="AP1300" s="318">
        <f t="shared" si="2173"/>
        <v>0</v>
      </c>
      <c r="AQ1300" s="318">
        <f t="shared" si="2173"/>
        <v>0</v>
      </c>
      <c r="AR1300" s="318">
        <f t="shared" si="2173"/>
        <v>0</v>
      </c>
      <c r="AS1300" s="318">
        <f t="shared" si="2173"/>
        <v>0</v>
      </c>
      <c r="AT1300" s="318">
        <f t="shared" si="2173"/>
        <v>0</v>
      </c>
      <c r="AU1300" s="318">
        <f t="shared" si="2173"/>
        <v>0</v>
      </c>
      <c r="AV1300" s="318">
        <f t="shared" si="2173"/>
        <v>0</v>
      </c>
      <c r="AW1300" s="318">
        <f t="shared" si="2173"/>
        <v>0</v>
      </c>
      <c r="AX1300" s="243"/>
    </row>
    <row r="1301" spans="1:50" ht="15.75" hidden="1" outlineLevel="1">
      <c r="A1301" s="402"/>
      <c r="B1301" s="259"/>
      <c r="C1301" s="237"/>
      <c r="D1301" s="228"/>
      <c r="E1301" s="228"/>
      <c r="F1301" s="228"/>
      <c r="G1301" s="228"/>
      <c r="H1301" s="228"/>
      <c r="I1301" s="228"/>
      <c r="J1301" s="228"/>
      <c r="K1301" s="228"/>
      <c r="L1301" s="228"/>
      <c r="M1301" s="228"/>
      <c r="N1301" s="228"/>
      <c r="O1301" s="228"/>
      <c r="P1301" s="228"/>
      <c r="Q1301" s="228"/>
      <c r="R1301" s="228"/>
      <c r="S1301" s="228"/>
      <c r="T1301" s="228"/>
      <c r="U1301" s="237"/>
      <c r="V1301" s="228"/>
      <c r="W1301" s="228"/>
      <c r="X1301" s="228"/>
      <c r="Y1301" s="228"/>
      <c r="Z1301" s="228"/>
      <c r="AA1301" s="228"/>
      <c r="AB1301" s="228"/>
      <c r="AC1301" s="228"/>
      <c r="AD1301" s="228"/>
      <c r="AE1301" s="228"/>
      <c r="AF1301" s="228"/>
      <c r="AG1301" s="228"/>
      <c r="AH1301" s="228"/>
      <c r="AI1301" s="228"/>
      <c r="AJ1301" s="319"/>
      <c r="AK1301" s="319"/>
      <c r="AL1301" s="319"/>
      <c r="AM1301" s="319"/>
      <c r="AN1301" s="319"/>
      <c r="AO1301" s="319"/>
      <c r="AP1301" s="319"/>
      <c r="AQ1301" s="319"/>
      <c r="AR1301" s="319"/>
      <c r="AS1301" s="319"/>
      <c r="AT1301" s="319"/>
      <c r="AU1301" s="319"/>
      <c r="AV1301" s="319"/>
      <c r="AW1301" s="319"/>
      <c r="AX1301" s="243"/>
    </row>
    <row r="1302" spans="1:50" ht="15.75" outlineLevel="1">
      <c r="A1302" s="402"/>
      <c r="B1302" s="394" t="s">
        <v>342</v>
      </c>
      <c r="C1302" s="228"/>
      <c r="D1302" s="228"/>
      <c r="E1302" s="228"/>
      <c r="F1302" s="228"/>
      <c r="G1302" s="228"/>
      <c r="H1302" s="228"/>
      <c r="I1302" s="228"/>
      <c r="J1302" s="228"/>
      <c r="K1302" s="228"/>
      <c r="L1302" s="228"/>
      <c r="M1302" s="228"/>
      <c r="N1302" s="228"/>
      <c r="O1302" s="228"/>
      <c r="P1302" s="228"/>
      <c r="Q1302" s="228"/>
      <c r="R1302" s="228"/>
      <c r="S1302" s="228"/>
      <c r="T1302" s="228"/>
      <c r="U1302" s="228"/>
      <c r="V1302" s="228"/>
      <c r="W1302" s="228"/>
      <c r="X1302" s="228"/>
      <c r="Y1302" s="228"/>
      <c r="Z1302" s="228"/>
      <c r="AA1302" s="228"/>
      <c r="AB1302" s="228"/>
      <c r="AC1302" s="228"/>
      <c r="AD1302" s="228"/>
      <c r="AE1302" s="228"/>
      <c r="AF1302" s="228"/>
      <c r="AG1302" s="228"/>
      <c r="AH1302" s="228"/>
      <c r="AI1302" s="228"/>
      <c r="AJ1302" s="329"/>
      <c r="AK1302" s="332"/>
      <c r="AL1302" s="332"/>
      <c r="AM1302" s="332"/>
      <c r="AN1302" s="332"/>
      <c r="AO1302" s="332"/>
      <c r="AP1302" s="332"/>
      <c r="AQ1302" s="332"/>
      <c r="AR1302" s="332"/>
      <c r="AS1302" s="332"/>
      <c r="AT1302" s="332"/>
      <c r="AU1302" s="332"/>
      <c r="AV1302" s="332"/>
      <c r="AW1302" s="332"/>
      <c r="AX1302" s="243"/>
    </row>
    <row r="1303" spans="1:50" ht="15.75" hidden="1" outlineLevel="1">
      <c r="A1303" s="402"/>
      <c r="B1303" s="383" t="s">
        <v>343</v>
      </c>
      <c r="C1303" s="228"/>
      <c r="D1303" s="228"/>
      <c r="E1303" s="228"/>
      <c r="F1303" s="228"/>
      <c r="G1303" s="228"/>
      <c r="H1303" s="228"/>
      <c r="I1303" s="228"/>
      <c r="J1303" s="228"/>
      <c r="K1303" s="228"/>
      <c r="L1303" s="228"/>
      <c r="M1303" s="228"/>
      <c r="N1303" s="228"/>
      <c r="O1303" s="228"/>
      <c r="P1303" s="228"/>
      <c r="Q1303" s="228"/>
      <c r="R1303" s="228"/>
      <c r="S1303" s="228"/>
      <c r="T1303" s="228"/>
      <c r="U1303" s="228"/>
      <c r="V1303" s="228"/>
      <c r="W1303" s="228"/>
      <c r="X1303" s="228"/>
      <c r="Y1303" s="228"/>
      <c r="Z1303" s="228"/>
      <c r="AA1303" s="228"/>
      <c r="AB1303" s="228"/>
      <c r="AC1303" s="228"/>
      <c r="AD1303" s="228"/>
      <c r="AE1303" s="228"/>
      <c r="AF1303" s="228"/>
      <c r="AG1303" s="228"/>
      <c r="AH1303" s="228"/>
      <c r="AI1303" s="228"/>
      <c r="AJ1303" s="329"/>
      <c r="AK1303" s="332"/>
      <c r="AL1303" s="332"/>
      <c r="AM1303" s="332"/>
      <c r="AN1303" s="332"/>
      <c r="AO1303" s="332"/>
      <c r="AP1303" s="332"/>
      <c r="AQ1303" s="332"/>
      <c r="AR1303" s="332"/>
      <c r="AS1303" s="332"/>
      <c r="AT1303" s="332"/>
      <c r="AU1303" s="332"/>
      <c r="AV1303" s="332"/>
      <c r="AW1303" s="332"/>
      <c r="AX1303" s="243"/>
    </row>
    <row r="1304" spans="1:50" ht="15" hidden="1" customHeight="1" outlineLevel="1">
      <c r="A1304" s="402">
        <v>21</v>
      </c>
      <c r="B1304" s="335" t="s">
        <v>344</v>
      </c>
      <c r="C1304" s="228" t="s">
        <v>313</v>
      </c>
      <c r="D1304" s="232"/>
      <c r="E1304" s="232"/>
      <c r="F1304" s="232"/>
      <c r="G1304" s="232"/>
      <c r="H1304" s="232"/>
      <c r="I1304" s="232"/>
      <c r="J1304" s="232"/>
      <c r="K1304" s="232"/>
      <c r="L1304" s="232"/>
      <c r="M1304" s="232"/>
      <c r="N1304" s="232"/>
      <c r="O1304" s="232"/>
      <c r="P1304" s="232"/>
      <c r="Q1304" s="564"/>
      <c r="R1304" s="564"/>
      <c r="S1304" s="564"/>
      <c r="T1304" s="564"/>
      <c r="U1304" s="228"/>
      <c r="V1304" s="232"/>
      <c r="W1304" s="232"/>
      <c r="X1304" s="232"/>
      <c r="Y1304" s="232"/>
      <c r="Z1304" s="232"/>
      <c r="AA1304" s="232"/>
      <c r="AB1304" s="232"/>
      <c r="AC1304" s="232"/>
      <c r="AD1304" s="232"/>
      <c r="AE1304" s="232"/>
      <c r="AF1304" s="232"/>
      <c r="AG1304" s="232"/>
      <c r="AH1304" s="232"/>
      <c r="AI1304" s="564"/>
      <c r="AJ1304" s="317"/>
      <c r="AK1304" s="317"/>
      <c r="AL1304" s="317"/>
      <c r="AM1304" s="317"/>
      <c r="AN1304" s="317"/>
      <c r="AO1304" s="317"/>
      <c r="AP1304" s="317"/>
      <c r="AQ1304" s="317"/>
      <c r="AR1304" s="317"/>
      <c r="AS1304" s="317"/>
      <c r="AT1304" s="317"/>
      <c r="AU1304" s="317"/>
      <c r="AV1304" s="317"/>
      <c r="AW1304" s="317"/>
      <c r="AX1304" s="233">
        <f>SUM(AJ1304:AW1304)</f>
        <v>0</v>
      </c>
    </row>
    <row r="1305" spans="1:50" ht="15" hidden="1" customHeight="1" outlineLevel="1">
      <c r="A1305" s="402"/>
      <c r="B1305" s="231" t="s">
        <v>571</v>
      </c>
      <c r="C1305" s="228" t="s">
        <v>315</v>
      </c>
      <c r="D1305" s="232"/>
      <c r="E1305" s="232"/>
      <c r="F1305" s="232"/>
      <c r="G1305" s="232"/>
      <c r="H1305" s="232"/>
      <c r="I1305" s="232"/>
      <c r="J1305" s="232"/>
      <c r="K1305" s="232"/>
      <c r="L1305" s="232"/>
      <c r="M1305" s="232"/>
      <c r="N1305" s="232"/>
      <c r="O1305" s="232"/>
      <c r="P1305" s="232"/>
      <c r="Q1305" s="564"/>
      <c r="R1305" s="564"/>
      <c r="S1305" s="564"/>
      <c r="T1305" s="564"/>
      <c r="U1305" s="228"/>
      <c r="V1305" s="232"/>
      <c r="W1305" s="232"/>
      <c r="X1305" s="232"/>
      <c r="Y1305" s="232"/>
      <c r="Z1305" s="232"/>
      <c r="AA1305" s="232"/>
      <c r="AB1305" s="232"/>
      <c r="AC1305" s="232"/>
      <c r="AD1305" s="232"/>
      <c r="AE1305" s="232"/>
      <c r="AF1305" s="232"/>
      <c r="AG1305" s="232"/>
      <c r="AH1305" s="232"/>
      <c r="AI1305" s="564"/>
      <c r="AJ1305" s="318">
        <f>AJ1304</f>
        <v>0</v>
      </c>
      <c r="AK1305" s="318">
        <f t="shared" ref="AK1305:AW1305" si="2174">AK1304</f>
        <v>0</v>
      </c>
      <c r="AL1305" s="318">
        <f t="shared" si="2174"/>
        <v>0</v>
      </c>
      <c r="AM1305" s="318">
        <f t="shared" si="2174"/>
        <v>0</v>
      </c>
      <c r="AN1305" s="318">
        <f t="shared" si="2174"/>
        <v>0</v>
      </c>
      <c r="AO1305" s="318">
        <f t="shared" si="2174"/>
        <v>0</v>
      </c>
      <c r="AP1305" s="318">
        <f t="shared" si="2174"/>
        <v>0</v>
      </c>
      <c r="AQ1305" s="318">
        <f t="shared" si="2174"/>
        <v>0</v>
      </c>
      <c r="AR1305" s="318">
        <f t="shared" si="2174"/>
        <v>0</v>
      </c>
      <c r="AS1305" s="318">
        <f t="shared" si="2174"/>
        <v>0</v>
      </c>
      <c r="AT1305" s="318">
        <f t="shared" si="2174"/>
        <v>0</v>
      </c>
      <c r="AU1305" s="318">
        <f t="shared" si="2174"/>
        <v>0</v>
      </c>
      <c r="AV1305" s="318">
        <f t="shared" si="2174"/>
        <v>0</v>
      </c>
      <c r="AW1305" s="318">
        <f t="shared" si="2174"/>
        <v>0</v>
      </c>
      <c r="AX1305" s="243"/>
    </row>
    <row r="1306" spans="1:50" ht="15" hidden="1" customHeight="1" outlineLevel="1">
      <c r="A1306" s="402"/>
      <c r="B1306" s="231"/>
      <c r="C1306" s="228"/>
      <c r="D1306" s="228"/>
      <c r="E1306" s="228"/>
      <c r="F1306" s="228"/>
      <c r="G1306" s="228"/>
      <c r="H1306" s="228"/>
      <c r="I1306" s="228"/>
      <c r="J1306" s="228"/>
      <c r="K1306" s="228"/>
      <c r="L1306" s="228"/>
      <c r="M1306" s="228"/>
      <c r="N1306" s="228"/>
      <c r="O1306" s="228"/>
      <c r="P1306" s="228"/>
      <c r="Q1306" s="228"/>
      <c r="R1306" s="228"/>
      <c r="S1306" s="228"/>
      <c r="T1306" s="228"/>
      <c r="U1306" s="228"/>
      <c r="V1306" s="228"/>
      <c r="W1306" s="228"/>
      <c r="X1306" s="228"/>
      <c r="Y1306" s="228"/>
      <c r="Z1306" s="228"/>
      <c r="AA1306" s="228"/>
      <c r="AB1306" s="228"/>
      <c r="AC1306" s="228"/>
      <c r="AD1306" s="228"/>
      <c r="AE1306" s="228"/>
      <c r="AF1306" s="228"/>
      <c r="AG1306" s="228"/>
      <c r="AH1306" s="228"/>
      <c r="AI1306" s="228"/>
      <c r="AJ1306" s="329"/>
      <c r="AK1306" s="332"/>
      <c r="AL1306" s="332"/>
      <c r="AM1306" s="332"/>
      <c r="AN1306" s="332"/>
      <c r="AO1306" s="332"/>
      <c r="AP1306" s="332"/>
      <c r="AQ1306" s="332"/>
      <c r="AR1306" s="332"/>
      <c r="AS1306" s="332"/>
      <c r="AT1306" s="332"/>
      <c r="AU1306" s="332"/>
      <c r="AV1306" s="332"/>
      <c r="AW1306" s="332"/>
      <c r="AX1306" s="243"/>
    </row>
    <row r="1307" spans="1:50" ht="15" hidden="1" customHeight="1" outlineLevel="1">
      <c r="A1307" s="402">
        <v>22</v>
      </c>
      <c r="B1307" s="335" t="s">
        <v>345</v>
      </c>
      <c r="C1307" s="228" t="s">
        <v>313</v>
      </c>
      <c r="D1307" s="232"/>
      <c r="E1307" s="232"/>
      <c r="F1307" s="232"/>
      <c r="G1307" s="232"/>
      <c r="H1307" s="232"/>
      <c r="I1307" s="232"/>
      <c r="J1307" s="232"/>
      <c r="K1307" s="232"/>
      <c r="L1307" s="232"/>
      <c r="M1307" s="232"/>
      <c r="N1307" s="232"/>
      <c r="O1307" s="232"/>
      <c r="P1307" s="232"/>
      <c r="Q1307" s="564"/>
      <c r="R1307" s="564"/>
      <c r="S1307" s="564"/>
      <c r="T1307" s="564"/>
      <c r="U1307" s="228"/>
      <c r="V1307" s="232"/>
      <c r="W1307" s="232"/>
      <c r="X1307" s="232"/>
      <c r="Y1307" s="232"/>
      <c r="Z1307" s="232"/>
      <c r="AA1307" s="232"/>
      <c r="AB1307" s="232"/>
      <c r="AC1307" s="232"/>
      <c r="AD1307" s="232"/>
      <c r="AE1307" s="232"/>
      <c r="AF1307" s="232"/>
      <c r="AG1307" s="232"/>
      <c r="AH1307" s="232"/>
      <c r="AI1307" s="564"/>
      <c r="AJ1307" s="317"/>
      <c r="AK1307" s="317"/>
      <c r="AL1307" s="317"/>
      <c r="AM1307" s="317"/>
      <c r="AN1307" s="317"/>
      <c r="AO1307" s="317"/>
      <c r="AP1307" s="317"/>
      <c r="AQ1307" s="317"/>
      <c r="AR1307" s="317"/>
      <c r="AS1307" s="317"/>
      <c r="AT1307" s="317"/>
      <c r="AU1307" s="317"/>
      <c r="AV1307" s="317"/>
      <c r="AW1307" s="317"/>
      <c r="AX1307" s="233">
        <f>SUM(AJ1307:AW1307)</f>
        <v>0</v>
      </c>
    </row>
    <row r="1308" spans="1:50" ht="15" hidden="1" customHeight="1" outlineLevel="1">
      <c r="A1308" s="402"/>
      <c r="B1308" s="231" t="s">
        <v>571</v>
      </c>
      <c r="C1308" s="228" t="s">
        <v>315</v>
      </c>
      <c r="D1308" s="232"/>
      <c r="E1308" s="232"/>
      <c r="F1308" s="232"/>
      <c r="G1308" s="232"/>
      <c r="H1308" s="232"/>
      <c r="I1308" s="232"/>
      <c r="J1308" s="232"/>
      <c r="K1308" s="232"/>
      <c r="L1308" s="232"/>
      <c r="M1308" s="232"/>
      <c r="N1308" s="232"/>
      <c r="O1308" s="232"/>
      <c r="P1308" s="232"/>
      <c r="Q1308" s="564"/>
      <c r="R1308" s="564"/>
      <c r="S1308" s="564"/>
      <c r="T1308" s="564"/>
      <c r="U1308" s="228"/>
      <c r="V1308" s="232"/>
      <c r="W1308" s="232"/>
      <c r="X1308" s="232"/>
      <c r="Y1308" s="232"/>
      <c r="Z1308" s="232"/>
      <c r="AA1308" s="232"/>
      <c r="AB1308" s="232"/>
      <c r="AC1308" s="232"/>
      <c r="AD1308" s="232"/>
      <c r="AE1308" s="232"/>
      <c r="AF1308" s="232"/>
      <c r="AG1308" s="232"/>
      <c r="AH1308" s="232"/>
      <c r="AI1308" s="564"/>
      <c r="AJ1308" s="318">
        <f>AJ1307</f>
        <v>0</v>
      </c>
      <c r="AK1308" s="318">
        <f t="shared" ref="AK1308:AW1308" si="2175">AK1307</f>
        <v>0</v>
      </c>
      <c r="AL1308" s="318">
        <f t="shared" si="2175"/>
        <v>0</v>
      </c>
      <c r="AM1308" s="318">
        <f t="shared" si="2175"/>
        <v>0</v>
      </c>
      <c r="AN1308" s="318">
        <f t="shared" si="2175"/>
        <v>0</v>
      </c>
      <c r="AO1308" s="318">
        <f t="shared" si="2175"/>
        <v>0</v>
      </c>
      <c r="AP1308" s="318">
        <f t="shared" si="2175"/>
        <v>0</v>
      </c>
      <c r="AQ1308" s="318">
        <f t="shared" si="2175"/>
        <v>0</v>
      </c>
      <c r="AR1308" s="318">
        <f t="shared" si="2175"/>
        <v>0</v>
      </c>
      <c r="AS1308" s="318">
        <f t="shared" si="2175"/>
        <v>0</v>
      </c>
      <c r="AT1308" s="318">
        <f t="shared" si="2175"/>
        <v>0</v>
      </c>
      <c r="AU1308" s="318">
        <f t="shared" si="2175"/>
        <v>0</v>
      </c>
      <c r="AV1308" s="318">
        <f t="shared" si="2175"/>
        <v>0</v>
      </c>
      <c r="AW1308" s="318">
        <f t="shared" si="2175"/>
        <v>0</v>
      </c>
      <c r="AX1308" s="243"/>
    </row>
    <row r="1309" spans="1:50" ht="15" hidden="1" customHeight="1" outlineLevel="1">
      <c r="A1309" s="402"/>
      <c r="B1309" s="231"/>
      <c r="C1309" s="228"/>
      <c r="D1309" s="228"/>
      <c r="E1309" s="228"/>
      <c r="F1309" s="228"/>
      <c r="G1309" s="228"/>
      <c r="H1309" s="228"/>
      <c r="I1309" s="228"/>
      <c r="J1309" s="228"/>
      <c r="K1309" s="228"/>
      <c r="L1309" s="228"/>
      <c r="M1309" s="228"/>
      <c r="N1309" s="228"/>
      <c r="O1309" s="228"/>
      <c r="P1309" s="228"/>
      <c r="Q1309" s="228"/>
      <c r="R1309" s="228"/>
      <c r="S1309" s="228"/>
      <c r="T1309" s="228"/>
      <c r="U1309" s="228"/>
      <c r="V1309" s="228"/>
      <c r="W1309" s="228"/>
      <c r="X1309" s="228"/>
      <c r="Y1309" s="228"/>
      <c r="Z1309" s="228"/>
      <c r="AA1309" s="228"/>
      <c r="AB1309" s="228"/>
      <c r="AC1309" s="228"/>
      <c r="AD1309" s="228"/>
      <c r="AE1309" s="228"/>
      <c r="AF1309" s="228"/>
      <c r="AG1309" s="228"/>
      <c r="AH1309" s="228"/>
      <c r="AI1309" s="228"/>
      <c r="AJ1309" s="329"/>
      <c r="AK1309" s="332"/>
      <c r="AL1309" s="332"/>
      <c r="AM1309" s="332"/>
      <c r="AN1309" s="332"/>
      <c r="AO1309" s="332"/>
      <c r="AP1309" s="332"/>
      <c r="AQ1309" s="332"/>
      <c r="AR1309" s="332"/>
      <c r="AS1309" s="332"/>
      <c r="AT1309" s="332"/>
      <c r="AU1309" s="332"/>
      <c r="AV1309" s="332"/>
      <c r="AW1309" s="332"/>
      <c r="AX1309" s="243"/>
    </row>
    <row r="1310" spans="1:50" ht="15" hidden="1" customHeight="1" outlineLevel="1">
      <c r="A1310" s="402">
        <v>23</v>
      </c>
      <c r="B1310" s="335" t="s">
        <v>346</v>
      </c>
      <c r="C1310" s="228" t="s">
        <v>313</v>
      </c>
      <c r="D1310" s="232"/>
      <c r="E1310" s="232"/>
      <c r="F1310" s="232"/>
      <c r="G1310" s="232"/>
      <c r="H1310" s="232"/>
      <c r="I1310" s="232"/>
      <c r="J1310" s="232"/>
      <c r="K1310" s="232"/>
      <c r="L1310" s="232"/>
      <c r="M1310" s="232"/>
      <c r="N1310" s="232"/>
      <c r="O1310" s="232"/>
      <c r="P1310" s="232"/>
      <c r="Q1310" s="564"/>
      <c r="R1310" s="564"/>
      <c r="S1310" s="564"/>
      <c r="T1310" s="564"/>
      <c r="U1310" s="228"/>
      <c r="V1310" s="232"/>
      <c r="W1310" s="232"/>
      <c r="X1310" s="232"/>
      <c r="Y1310" s="232"/>
      <c r="Z1310" s="232"/>
      <c r="AA1310" s="232"/>
      <c r="AB1310" s="232"/>
      <c r="AC1310" s="232"/>
      <c r="AD1310" s="232"/>
      <c r="AE1310" s="232"/>
      <c r="AF1310" s="232"/>
      <c r="AG1310" s="232"/>
      <c r="AH1310" s="232"/>
      <c r="AI1310" s="564"/>
      <c r="AJ1310" s="317"/>
      <c r="AK1310" s="317"/>
      <c r="AL1310" s="317"/>
      <c r="AM1310" s="317"/>
      <c r="AN1310" s="317"/>
      <c r="AO1310" s="317"/>
      <c r="AP1310" s="317"/>
      <c r="AQ1310" s="317"/>
      <c r="AR1310" s="317"/>
      <c r="AS1310" s="317"/>
      <c r="AT1310" s="317"/>
      <c r="AU1310" s="317"/>
      <c r="AV1310" s="317"/>
      <c r="AW1310" s="317"/>
      <c r="AX1310" s="233">
        <f>SUM(AJ1310:AW1310)</f>
        <v>0</v>
      </c>
    </row>
    <row r="1311" spans="1:50" ht="15" hidden="1" customHeight="1" outlineLevel="1">
      <c r="A1311" s="402"/>
      <c r="B1311" s="231" t="s">
        <v>571</v>
      </c>
      <c r="C1311" s="228" t="s">
        <v>315</v>
      </c>
      <c r="D1311" s="232"/>
      <c r="E1311" s="232"/>
      <c r="F1311" s="232"/>
      <c r="G1311" s="232"/>
      <c r="H1311" s="232"/>
      <c r="I1311" s="232"/>
      <c r="J1311" s="232"/>
      <c r="K1311" s="232"/>
      <c r="L1311" s="232"/>
      <c r="M1311" s="232"/>
      <c r="N1311" s="232"/>
      <c r="O1311" s="232"/>
      <c r="P1311" s="232"/>
      <c r="Q1311" s="564"/>
      <c r="R1311" s="564"/>
      <c r="S1311" s="564"/>
      <c r="T1311" s="564"/>
      <c r="U1311" s="228"/>
      <c r="V1311" s="232"/>
      <c r="W1311" s="232"/>
      <c r="X1311" s="232"/>
      <c r="Y1311" s="232"/>
      <c r="Z1311" s="232"/>
      <c r="AA1311" s="232"/>
      <c r="AB1311" s="232"/>
      <c r="AC1311" s="232"/>
      <c r="AD1311" s="232"/>
      <c r="AE1311" s="232"/>
      <c r="AF1311" s="232"/>
      <c r="AG1311" s="232"/>
      <c r="AH1311" s="232"/>
      <c r="AI1311" s="564"/>
      <c r="AJ1311" s="318">
        <f>AJ1310</f>
        <v>0</v>
      </c>
      <c r="AK1311" s="318">
        <f t="shared" ref="AK1311:AW1311" si="2176">AK1310</f>
        <v>0</v>
      </c>
      <c r="AL1311" s="318">
        <f t="shared" si="2176"/>
        <v>0</v>
      </c>
      <c r="AM1311" s="318">
        <f t="shared" si="2176"/>
        <v>0</v>
      </c>
      <c r="AN1311" s="318">
        <f t="shared" si="2176"/>
        <v>0</v>
      </c>
      <c r="AO1311" s="318">
        <f t="shared" si="2176"/>
        <v>0</v>
      </c>
      <c r="AP1311" s="318">
        <f t="shared" si="2176"/>
        <v>0</v>
      </c>
      <c r="AQ1311" s="318">
        <f t="shared" si="2176"/>
        <v>0</v>
      </c>
      <c r="AR1311" s="318">
        <f t="shared" si="2176"/>
        <v>0</v>
      </c>
      <c r="AS1311" s="318">
        <f t="shared" si="2176"/>
        <v>0</v>
      </c>
      <c r="AT1311" s="318">
        <f t="shared" si="2176"/>
        <v>0</v>
      </c>
      <c r="AU1311" s="318">
        <f t="shared" si="2176"/>
        <v>0</v>
      </c>
      <c r="AV1311" s="318">
        <f t="shared" si="2176"/>
        <v>0</v>
      </c>
      <c r="AW1311" s="318">
        <f t="shared" si="2176"/>
        <v>0</v>
      </c>
      <c r="AX1311" s="243"/>
    </row>
    <row r="1312" spans="1:50" ht="15" hidden="1" customHeight="1" outlineLevel="1">
      <c r="A1312" s="402"/>
      <c r="B1312" s="337"/>
      <c r="C1312" s="228"/>
      <c r="D1312" s="228"/>
      <c r="E1312" s="228"/>
      <c r="F1312" s="228"/>
      <c r="G1312" s="228"/>
      <c r="H1312" s="228"/>
      <c r="I1312" s="228"/>
      <c r="J1312" s="228"/>
      <c r="K1312" s="228"/>
      <c r="L1312" s="228"/>
      <c r="M1312" s="228"/>
      <c r="N1312" s="228"/>
      <c r="O1312" s="228"/>
      <c r="P1312" s="228"/>
      <c r="Q1312" s="228"/>
      <c r="R1312" s="228"/>
      <c r="S1312" s="228"/>
      <c r="T1312" s="228"/>
      <c r="U1312" s="228"/>
      <c r="V1312" s="228"/>
      <c r="W1312" s="228"/>
      <c r="X1312" s="228"/>
      <c r="Y1312" s="228"/>
      <c r="Z1312" s="228"/>
      <c r="AA1312" s="228"/>
      <c r="AB1312" s="228"/>
      <c r="AC1312" s="228"/>
      <c r="AD1312" s="228"/>
      <c r="AE1312" s="228"/>
      <c r="AF1312" s="228"/>
      <c r="AG1312" s="228"/>
      <c r="AH1312" s="228"/>
      <c r="AI1312" s="228"/>
      <c r="AJ1312" s="329"/>
      <c r="AK1312" s="332"/>
      <c r="AL1312" s="332"/>
      <c r="AM1312" s="332"/>
      <c r="AN1312" s="332"/>
      <c r="AO1312" s="332"/>
      <c r="AP1312" s="332"/>
      <c r="AQ1312" s="332"/>
      <c r="AR1312" s="332"/>
      <c r="AS1312" s="332"/>
      <c r="AT1312" s="332"/>
      <c r="AU1312" s="332"/>
      <c r="AV1312" s="332"/>
      <c r="AW1312" s="332"/>
      <c r="AX1312" s="243"/>
    </row>
    <row r="1313" spans="1:51" ht="15" hidden="1" customHeight="1" outlineLevel="1">
      <c r="A1313" s="402">
        <v>24</v>
      </c>
      <c r="B1313" s="335" t="s">
        <v>347</v>
      </c>
      <c r="C1313" s="228" t="s">
        <v>313</v>
      </c>
      <c r="D1313" s="232"/>
      <c r="E1313" s="232"/>
      <c r="F1313" s="232"/>
      <c r="G1313" s="232"/>
      <c r="H1313" s="232"/>
      <c r="I1313" s="232"/>
      <c r="J1313" s="232"/>
      <c r="K1313" s="232"/>
      <c r="L1313" s="232"/>
      <c r="M1313" s="232"/>
      <c r="N1313" s="232"/>
      <c r="O1313" s="232"/>
      <c r="P1313" s="232"/>
      <c r="Q1313" s="564"/>
      <c r="R1313" s="564"/>
      <c r="S1313" s="564"/>
      <c r="T1313" s="564"/>
      <c r="U1313" s="228"/>
      <c r="V1313" s="232"/>
      <c r="W1313" s="232"/>
      <c r="X1313" s="232"/>
      <c r="Y1313" s="232"/>
      <c r="Z1313" s="232"/>
      <c r="AA1313" s="232"/>
      <c r="AB1313" s="232"/>
      <c r="AC1313" s="232"/>
      <c r="AD1313" s="232"/>
      <c r="AE1313" s="232"/>
      <c r="AF1313" s="232"/>
      <c r="AG1313" s="232"/>
      <c r="AH1313" s="232"/>
      <c r="AI1313" s="564"/>
      <c r="AJ1313" s="317"/>
      <c r="AK1313" s="317"/>
      <c r="AL1313" s="317"/>
      <c r="AM1313" s="317"/>
      <c r="AN1313" s="317"/>
      <c r="AO1313" s="317"/>
      <c r="AP1313" s="317"/>
      <c r="AQ1313" s="317"/>
      <c r="AR1313" s="317"/>
      <c r="AS1313" s="317"/>
      <c r="AT1313" s="317"/>
      <c r="AU1313" s="317"/>
      <c r="AV1313" s="317"/>
      <c r="AW1313" s="317"/>
      <c r="AX1313" s="233">
        <f>SUM(AJ1313:AW1313)</f>
        <v>0</v>
      </c>
    </row>
    <row r="1314" spans="1:51" ht="15" hidden="1" customHeight="1" outlineLevel="1">
      <c r="A1314" s="402"/>
      <c r="B1314" s="231" t="s">
        <v>571</v>
      </c>
      <c r="C1314" s="228" t="s">
        <v>315</v>
      </c>
      <c r="D1314" s="232"/>
      <c r="E1314" s="232"/>
      <c r="F1314" s="232"/>
      <c r="G1314" s="232"/>
      <c r="H1314" s="232"/>
      <c r="I1314" s="232"/>
      <c r="J1314" s="232"/>
      <c r="K1314" s="232"/>
      <c r="L1314" s="232"/>
      <c r="M1314" s="232"/>
      <c r="N1314" s="232"/>
      <c r="O1314" s="232"/>
      <c r="P1314" s="232"/>
      <c r="Q1314" s="564"/>
      <c r="R1314" s="564"/>
      <c r="S1314" s="564"/>
      <c r="T1314" s="564"/>
      <c r="U1314" s="228"/>
      <c r="V1314" s="232"/>
      <c r="W1314" s="232"/>
      <c r="X1314" s="232"/>
      <c r="Y1314" s="232"/>
      <c r="Z1314" s="232"/>
      <c r="AA1314" s="232"/>
      <c r="AB1314" s="232"/>
      <c r="AC1314" s="232"/>
      <c r="AD1314" s="232"/>
      <c r="AE1314" s="232"/>
      <c r="AF1314" s="232"/>
      <c r="AG1314" s="232"/>
      <c r="AH1314" s="232"/>
      <c r="AI1314" s="564"/>
      <c r="AJ1314" s="318">
        <f>AJ1313</f>
        <v>0</v>
      </c>
      <c r="AK1314" s="318">
        <f t="shared" ref="AK1314:AW1314" si="2177">AK1313</f>
        <v>0</v>
      </c>
      <c r="AL1314" s="318">
        <f t="shared" si="2177"/>
        <v>0</v>
      </c>
      <c r="AM1314" s="318">
        <f t="shared" si="2177"/>
        <v>0</v>
      </c>
      <c r="AN1314" s="318">
        <f t="shared" si="2177"/>
        <v>0</v>
      </c>
      <c r="AO1314" s="318">
        <f t="shared" si="2177"/>
        <v>0</v>
      </c>
      <c r="AP1314" s="318">
        <f t="shared" si="2177"/>
        <v>0</v>
      </c>
      <c r="AQ1314" s="318">
        <f t="shared" si="2177"/>
        <v>0</v>
      </c>
      <c r="AR1314" s="318">
        <f t="shared" si="2177"/>
        <v>0</v>
      </c>
      <c r="AS1314" s="318">
        <f t="shared" si="2177"/>
        <v>0</v>
      </c>
      <c r="AT1314" s="318">
        <f t="shared" si="2177"/>
        <v>0</v>
      </c>
      <c r="AU1314" s="318">
        <f t="shared" si="2177"/>
        <v>0</v>
      </c>
      <c r="AV1314" s="318">
        <f t="shared" si="2177"/>
        <v>0</v>
      </c>
      <c r="AW1314" s="318">
        <f t="shared" si="2177"/>
        <v>0</v>
      </c>
      <c r="AX1314" s="243"/>
    </row>
    <row r="1315" spans="1:51" ht="15" hidden="1" customHeight="1" outlineLevel="1">
      <c r="A1315" s="402"/>
      <c r="B1315" s="231"/>
      <c r="C1315" s="228"/>
      <c r="D1315" s="228"/>
      <c r="E1315" s="228"/>
      <c r="F1315" s="228"/>
      <c r="G1315" s="228"/>
      <c r="H1315" s="228"/>
      <c r="I1315" s="228"/>
      <c r="J1315" s="228"/>
      <c r="K1315" s="228"/>
      <c r="L1315" s="228"/>
      <c r="M1315" s="228"/>
      <c r="N1315" s="228"/>
      <c r="O1315" s="228"/>
      <c r="P1315" s="228"/>
      <c r="Q1315" s="228"/>
      <c r="R1315" s="228"/>
      <c r="S1315" s="228"/>
      <c r="T1315" s="228"/>
      <c r="U1315" s="228"/>
      <c r="V1315" s="228"/>
      <c r="W1315" s="228"/>
      <c r="X1315" s="228"/>
      <c r="Y1315" s="228"/>
      <c r="Z1315" s="228"/>
      <c r="AA1315" s="228"/>
      <c r="AB1315" s="228"/>
      <c r="AC1315" s="228"/>
      <c r="AD1315" s="228"/>
      <c r="AE1315" s="228"/>
      <c r="AF1315" s="228"/>
      <c r="AG1315" s="228"/>
      <c r="AH1315" s="228"/>
      <c r="AI1315" s="228"/>
      <c r="AJ1315" s="319"/>
      <c r="AK1315" s="332"/>
      <c r="AL1315" s="332"/>
      <c r="AM1315" s="332"/>
      <c r="AN1315" s="332"/>
      <c r="AO1315" s="332"/>
      <c r="AP1315" s="332"/>
      <c r="AQ1315" s="332"/>
      <c r="AR1315" s="332"/>
      <c r="AS1315" s="332"/>
      <c r="AT1315" s="332"/>
      <c r="AU1315" s="332"/>
      <c r="AV1315" s="332"/>
      <c r="AW1315" s="332"/>
      <c r="AX1315" s="243"/>
    </row>
    <row r="1316" spans="1:51" ht="15" customHeight="1" outlineLevel="1">
      <c r="A1316" s="402"/>
      <c r="B1316" s="225" t="s">
        <v>348</v>
      </c>
      <c r="C1316" s="228"/>
      <c r="D1316" s="228"/>
      <c r="E1316" s="228"/>
      <c r="F1316" s="228"/>
      <c r="G1316" s="228"/>
      <c r="H1316" s="228"/>
      <c r="I1316" s="228"/>
      <c r="J1316" s="228"/>
      <c r="K1316" s="228"/>
      <c r="L1316" s="228"/>
      <c r="M1316" s="228"/>
      <c r="N1316" s="228"/>
      <c r="O1316" s="228"/>
      <c r="P1316" s="228"/>
      <c r="Q1316" s="228"/>
      <c r="R1316" s="228"/>
      <c r="S1316" s="228"/>
      <c r="T1316" s="228"/>
      <c r="U1316" s="228"/>
      <c r="V1316" s="228"/>
      <c r="W1316" s="228"/>
      <c r="X1316" s="228"/>
      <c r="Y1316" s="228"/>
      <c r="Z1316" s="228"/>
      <c r="AA1316" s="228"/>
      <c r="AB1316" s="228"/>
      <c r="AC1316" s="228"/>
      <c r="AD1316" s="228"/>
      <c r="AE1316" s="228"/>
      <c r="AF1316" s="228"/>
      <c r="AG1316" s="228"/>
      <c r="AH1316" s="228"/>
      <c r="AI1316" s="228"/>
      <c r="AJ1316" s="319"/>
      <c r="AK1316" s="332"/>
      <c r="AL1316" s="332"/>
      <c r="AM1316" s="332"/>
      <c r="AN1316" s="332"/>
      <c r="AO1316" s="332"/>
      <c r="AP1316" s="332"/>
      <c r="AQ1316" s="332"/>
      <c r="AR1316" s="332"/>
      <c r="AS1316" s="332"/>
      <c r="AT1316" s="332"/>
      <c r="AU1316" s="332"/>
      <c r="AV1316" s="332"/>
      <c r="AW1316" s="332"/>
      <c r="AX1316" s="243"/>
    </row>
    <row r="1317" spans="1:51" ht="15" hidden="1" customHeight="1" outlineLevel="1">
      <c r="A1317" s="402">
        <v>25</v>
      </c>
      <c r="B1317" s="335" t="s">
        <v>349</v>
      </c>
      <c r="C1317" s="228" t="s">
        <v>313</v>
      </c>
      <c r="D1317" s="232"/>
      <c r="E1317" s="232"/>
      <c r="F1317" s="232"/>
      <c r="G1317" s="232"/>
      <c r="H1317" s="232"/>
      <c r="I1317" s="232"/>
      <c r="J1317" s="232"/>
      <c r="K1317" s="232"/>
      <c r="L1317" s="232"/>
      <c r="M1317" s="232"/>
      <c r="N1317" s="232"/>
      <c r="O1317" s="232"/>
      <c r="P1317" s="232"/>
      <c r="Q1317" s="232"/>
      <c r="R1317" s="232"/>
      <c r="S1317" s="232"/>
      <c r="T1317" s="232"/>
      <c r="U1317" s="232">
        <v>12</v>
      </c>
      <c r="V1317" s="232"/>
      <c r="W1317" s="232"/>
      <c r="X1317" s="232"/>
      <c r="Y1317" s="232"/>
      <c r="Z1317" s="232"/>
      <c r="AA1317" s="232"/>
      <c r="AB1317" s="232"/>
      <c r="AC1317" s="232"/>
      <c r="AD1317" s="232"/>
      <c r="AE1317" s="232"/>
      <c r="AF1317" s="232"/>
      <c r="AG1317" s="232"/>
      <c r="AH1317" s="232"/>
      <c r="AI1317" s="564"/>
      <c r="AJ1317" s="333"/>
      <c r="AK1317" s="322"/>
      <c r="AL1317" s="322"/>
      <c r="AM1317" s="322"/>
      <c r="AN1317" s="322"/>
      <c r="AO1317" s="322"/>
      <c r="AP1317" s="322"/>
      <c r="AQ1317" s="322"/>
      <c r="AR1317" s="322"/>
      <c r="AS1317" s="322"/>
      <c r="AT1317" s="322"/>
      <c r="AU1317" s="322"/>
      <c r="AV1317" s="322"/>
      <c r="AW1317" s="322"/>
      <c r="AX1317" s="233">
        <f>SUM(AJ1317:AW1317)</f>
        <v>0</v>
      </c>
    </row>
    <row r="1318" spans="1:51" ht="15" hidden="1" customHeight="1" outlineLevel="1">
      <c r="A1318" s="402"/>
      <c r="B1318" s="231" t="s">
        <v>571</v>
      </c>
      <c r="C1318" s="228" t="s">
        <v>315</v>
      </c>
      <c r="D1318" s="232"/>
      <c r="E1318" s="232"/>
      <c r="F1318" s="232"/>
      <c r="G1318" s="232"/>
      <c r="H1318" s="232"/>
      <c r="I1318" s="232"/>
      <c r="J1318" s="232"/>
      <c r="K1318" s="232"/>
      <c r="L1318" s="232"/>
      <c r="M1318" s="232"/>
      <c r="N1318" s="232"/>
      <c r="O1318" s="232"/>
      <c r="P1318" s="232"/>
      <c r="Q1318" s="232"/>
      <c r="R1318" s="232"/>
      <c r="S1318" s="232"/>
      <c r="T1318" s="232"/>
      <c r="U1318" s="232">
        <f>U1317</f>
        <v>12</v>
      </c>
      <c r="V1318" s="232"/>
      <c r="W1318" s="232"/>
      <c r="X1318" s="232"/>
      <c r="Y1318" s="232"/>
      <c r="Z1318" s="232"/>
      <c r="AA1318" s="232"/>
      <c r="AB1318" s="232"/>
      <c r="AC1318" s="232"/>
      <c r="AD1318" s="232"/>
      <c r="AE1318" s="232"/>
      <c r="AF1318" s="232"/>
      <c r="AG1318" s="232"/>
      <c r="AH1318" s="232"/>
      <c r="AI1318" s="564"/>
      <c r="AJ1318" s="318">
        <f>AJ1317</f>
        <v>0</v>
      </c>
      <c r="AK1318" s="318">
        <f t="shared" ref="AK1318:AW1318" si="2178">AK1317</f>
        <v>0</v>
      </c>
      <c r="AL1318" s="318">
        <f t="shared" si="2178"/>
        <v>0</v>
      </c>
      <c r="AM1318" s="318">
        <f t="shared" si="2178"/>
        <v>0</v>
      </c>
      <c r="AN1318" s="318">
        <f t="shared" si="2178"/>
        <v>0</v>
      </c>
      <c r="AO1318" s="318">
        <f t="shared" si="2178"/>
        <v>0</v>
      </c>
      <c r="AP1318" s="318">
        <f t="shared" si="2178"/>
        <v>0</v>
      </c>
      <c r="AQ1318" s="318">
        <f t="shared" si="2178"/>
        <v>0</v>
      </c>
      <c r="AR1318" s="318">
        <f t="shared" si="2178"/>
        <v>0</v>
      </c>
      <c r="AS1318" s="318">
        <f t="shared" si="2178"/>
        <v>0</v>
      </c>
      <c r="AT1318" s="318">
        <f t="shared" si="2178"/>
        <v>0</v>
      </c>
      <c r="AU1318" s="318">
        <f t="shared" si="2178"/>
        <v>0</v>
      </c>
      <c r="AV1318" s="318">
        <f t="shared" si="2178"/>
        <v>0</v>
      </c>
      <c r="AW1318" s="318">
        <f t="shared" si="2178"/>
        <v>0</v>
      </c>
      <c r="AX1318" s="243"/>
    </row>
    <row r="1319" spans="1:51" ht="15" hidden="1" customHeight="1" outlineLevel="1">
      <c r="A1319" s="402"/>
      <c r="B1319" s="231"/>
      <c r="C1319" s="228"/>
      <c r="D1319" s="228"/>
      <c r="E1319" s="228"/>
      <c r="F1319" s="228"/>
      <c r="G1319" s="228"/>
      <c r="H1319" s="228"/>
      <c r="I1319" s="228"/>
      <c r="J1319" s="228"/>
      <c r="K1319" s="228"/>
      <c r="L1319" s="228"/>
      <c r="M1319" s="228"/>
      <c r="N1319" s="228"/>
      <c r="O1319" s="228"/>
      <c r="P1319" s="228"/>
      <c r="Q1319" s="228"/>
      <c r="R1319" s="228"/>
      <c r="S1319" s="228"/>
      <c r="T1319" s="228"/>
      <c r="U1319" s="228"/>
      <c r="V1319" s="228"/>
      <c r="W1319" s="228"/>
      <c r="X1319" s="228"/>
      <c r="Y1319" s="228"/>
      <c r="Z1319" s="228"/>
      <c r="AA1319" s="228"/>
      <c r="AB1319" s="228"/>
      <c r="AC1319" s="228"/>
      <c r="AD1319" s="228"/>
      <c r="AE1319" s="228"/>
      <c r="AF1319" s="228"/>
      <c r="AG1319" s="228"/>
      <c r="AH1319" s="228"/>
      <c r="AI1319" s="228"/>
      <c r="AJ1319" s="319"/>
      <c r="AK1319" s="332"/>
      <c r="AL1319" s="332"/>
      <c r="AM1319" s="332"/>
      <c r="AN1319" s="332"/>
      <c r="AO1319" s="332"/>
      <c r="AP1319" s="332"/>
      <c r="AQ1319" s="332"/>
      <c r="AR1319" s="332"/>
      <c r="AS1319" s="332"/>
      <c r="AT1319" s="332"/>
      <c r="AU1319" s="332"/>
      <c r="AV1319" s="332"/>
      <c r="AW1319" s="332"/>
      <c r="AX1319" s="243"/>
    </row>
    <row r="1320" spans="1:51" ht="15" customHeight="1" outlineLevel="1">
      <c r="A1320" s="402">
        <v>26</v>
      </c>
      <c r="B1320" s="335" t="s">
        <v>350</v>
      </c>
      <c r="C1320" s="228" t="s">
        <v>313</v>
      </c>
      <c r="D1320" s="232">
        <f>'3-a. VRZ Rate Class Alloc.'!W38</f>
        <v>169538.15202532854</v>
      </c>
      <c r="E1320" s="232">
        <v>170494.92036477546</v>
      </c>
      <c r="F1320" s="232">
        <v>170494.92036477546</v>
      </c>
      <c r="G1320" s="232">
        <v>170494.92036477546</v>
      </c>
      <c r="H1320" s="232">
        <v>170494.92036477546</v>
      </c>
      <c r="I1320" s="232">
        <v>162056.77366247636</v>
      </c>
      <c r="J1320" s="232">
        <v>162056.77366247636</v>
      </c>
      <c r="K1320" s="232">
        <v>162056.77366247636</v>
      </c>
      <c r="L1320" s="232">
        <v>161193.85322552701</v>
      </c>
      <c r="M1320" s="232">
        <v>161193.85322552701</v>
      </c>
      <c r="N1320" s="232">
        <v>158246.05875369839</v>
      </c>
      <c r="O1320" s="232">
        <v>153657.66572734673</v>
      </c>
      <c r="P1320" s="232">
        <v>48975.412489978698</v>
      </c>
      <c r="Q1320" s="232">
        <v>40769.763552185621</v>
      </c>
      <c r="R1320" s="232"/>
      <c r="S1320" s="232"/>
      <c r="T1320" s="232"/>
      <c r="U1320" s="232">
        <v>12</v>
      </c>
      <c r="V1320" s="232">
        <f>'3-a. VRZ Rate Class Alloc.'!X38</f>
        <v>47.324592624356782</v>
      </c>
      <c r="W1320" s="232">
        <v>48.012735849056611</v>
      </c>
      <c r="X1320" s="232">
        <v>48.012735849056611</v>
      </c>
      <c r="Y1320" s="232">
        <v>48.012735849056611</v>
      </c>
      <c r="Z1320" s="232">
        <v>48.012735849056611</v>
      </c>
      <c r="AA1320" s="232">
        <v>45.201179245283029</v>
      </c>
      <c r="AB1320" s="232">
        <v>45.201179245283029</v>
      </c>
      <c r="AC1320" s="232">
        <v>45.201179245283029</v>
      </c>
      <c r="AD1320" s="232">
        <v>45.024228130360214</v>
      </c>
      <c r="AE1320" s="232">
        <v>45.024228130360214</v>
      </c>
      <c r="AF1320" s="232">
        <v>43.805231560891947</v>
      </c>
      <c r="AG1320" s="232">
        <v>40.561127787307043</v>
      </c>
      <c r="AH1320" s="232">
        <v>19.857847341337912</v>
      </c>
      <c r="AI1320" s="232">
        <v>16.338486277873074</v>
      </c>
      <c r="AJ1320" s="333">
        <f>'3-a. VRZ Rate Class Alloc.'!P38</f>
        <v>0</v>
      </c>
      <c r="AK1320" s="333">
        <f>'3-a. VRZ Rate Class Alloc.'!Q38</f>
        <v>0</v>
      </c>
      <c r="AL1320" s="333">
        <f>'3-a. VRZ Rate Class Alloc.'!R38</f>
        <v>0</v>
      </c>
      <c r="AM1320" s="333">
        <f>'3-a. VRZ Rate Class Alloc.'!S38</f>
        <v>0</v>
      </c>
      <c r="AN1320" s="333">
        <f>'3-a. VRZ Rate Class Alloc.'!T38</f>
        <v>1</v>
      </c>
      <c r="AO1320" s="322"/>
      <c r="AP1320" s="322"/>
      <c r="AQ1320" s="322"/>
      <c r="AR1320" s="322"/>
      <c r="AS1320" s="322"/>
      <c r="AT1320" s="322"/>
      <c r="AU1320" s="322"/>
      <c r="AV1320" s="322"/>
      <c r="AW1320" s="322"/>
      <c r="AX1320" s="233">
        <f>SUM(AJ1320:AW1320)</f>
        <v>1</v>
      </c>
      <c r="AY1320" s="1055">
        <f t="shared" ref="AY1320:AY1383" si="2179">SUM(AJ1320:AW1320)</f>
        <v>1</v>
      </c>
    </row>
    <row r="1321" spans="1:51" ht="15" customHeight="1" outlineLevel="1">
      <c r="A1321" s="402"/>
      <c r="B1321" s="231" t="s">
        <v>571</v>
      </c>
      <c r="C1321" s="228" t="s">
        <v>315</v>
      </c>
      <c r="D1321" s="232"/>
      <c r="E1321" s="232"/>
      <c r="F1321" s="232"/>
      <c r="G1321" s="232"/>
      <c r="H1321" s="232"/>
      <c r="I1321" s="232"/>
      <c r="J1321" s="232"/>
      <c r="K1321" s="232"/>
      <c r="L1321" s="232"/>
      <c r="M1321" s="232"/>
      <c r="N1321" s="232"/>
      <c r="O1321" s="232"/>
      <c r="P1321" s="232"/>
      <c r="Q1321" s="232"/>
      <c r="R1321" s="232"/>
      <c r="S1321" s="232"/>
      <c r="T1321" s="232"/>
      <c r="U1321" s="232">
        <f>U1320</f>
        <v>12</v>
      </c>
      <c r="V1321" s="232"/>
      <c r="W1321" s="232"/>
      <c r="X1321" s="232"/>
      <c r="Y1321" s="232"/>
      <c r="Z1321" s="232"/>
      <c r="AA1321" s="232"/>
      <c r="AB1321" s="232"/>
      <c r="AC1321" s="232"/>
      <c r="AD1321" s="232"/>
      <c r="AE1321" s="232"/>
      <c r="AF1321" s="232"/>
      <c r="AG1321" s="232"/>
      <c r="AH1321" s="232"/>
      <c r="AI1321" s="232"/>
      <c r="AJ1321" s="318">
        <f>AJ1320</f>
        <v>0</v>
      </c>
      <c r="AK1321" s="318">
        <f t="shared" ref="AK1321:AW1321" si="2180">AK1320</f>
        <v>0</v>
      </c>
      <c r="AL1321" s="318">
        <f t="shared" si="2180"/>
        <v>0</v>
      </c>
      <c r="AM1321" s="318">
        <f t="shared" si="2180"/>
        <v>0</v>
      </c>
      <c r="AN1321" s="318">
        <f t="shared" si="2180"/>
        <v>1</v>
      </c>
      <c r="AO1321" s="318">
        <f t="shared" si="2180"/>
        <v>0</v>
      </c>
      <c r="AP1321" s="318">
        <f t="shared" si="2180"/>
        <v>0</v>
      </c>
      <c r="AQ1321" s="318">
        <f t="shared" si="2180"/>
        <v>0</v>
      </c>
      <c r="AR1321" s="318">
        <f t="shared" si="2180"/>
        <v>0</v>
      </c>
      <c r="AS1321" s="318">
        <f t="shared" si="2180"/>
        <v>0</v>
      </c>
      <c r="AT1321" s="318">
        <f t="shared" si="2180"/>
        <v>0</v>
      </c>
      <c r="AU1321" s="318">
        <f t="shared" si="2180"/>
        <v>0</v>
      </c>
      <c r="AV1321" s="318">
        <f t="shared" si="2180"/>
        <v>0</v>
      </c>
      <c r="AW1321" s="318">
        <f t="shared" si="2180"/>
        <v>0</v>
      </c>
      <c r="AX1321" s="243"/>
      <c r="AY1321" s="1055">
        <f t="shared" si="2179"/>
        <v>1</v>
      </c>
    </row>
    <row r="1322" spans="1:51" ht="15" customHeight="1" outlineLevel="1">
      <c r="A1322" s="402"/>
      <c r="B1322" s="231"/>
      <c r="C1322" s="228"/>
      <c r="D1322" s="228"/>
      <c r="E1322" s="228"/>
      <c r="F1322" s="228"/>
      <c r="G1322" s="228"/>
      <c r="H1322" s="228"/>
      <c r="I1322" s="228"/>
      <c r="J1322" s="228"/>
      <c r="K1322" s="228"/>
      <c r="L1322" s="228"/>
      <c r="M1322" s="228"/>
      <c r="N1322" s="228"/>
      <c r="O1322" s="228"/>
      <c r="P1322" s="228"/>
      <c r="Q1322" s="228"/>
      <c r="R1322" s="228"/>
      <c r="S1322" s="228"/>
      <c r="T1322" s="228"/>
      <c r="U1322" s="228"/>
      <c r="V1322" s="228"/>
      <c r="W1322" s="228"/>
      <c r="X1322" s="228"/>
      <c r="Y1322" s="228"/>
      <c r="Z1322" s="228"/>
      <c r="AA1322" s="228"/>
      <c r="AB1322" s="228"/>
      <c r="AC1322" s="228"/>
      <c r="AD1322" s="228"/>
      <c r="AE1322" s="228"/>
      <c r="AF1322" s="228"/>
      <c r="AG1322" s="228"/>
      <c r="AH1322" s="228"/>
      <c r="AI1322" s="228"/>
      <c r="AJ1322" s="319"/>
      <c r="AK1322" s="332"/>
      <c r="AL1322" s="332"/>
      <c r="AM1322" s="332"/>
      <c r="AN1322" s="332"/>
      <c r="AO1322" s="332"/>
      <c r="AP1322" s="332"/>
      <c r="AQ1322" s="332"/>
      <c r="AR1322" s="332"/>
      <c r="AS1322" s="332"/>
      <c r="AT1322" s="332"/>
      <c r="AU1322" s="332"/>
      <c r="AV1322" s="332"/>
      <c r="AW1322" s="332"/>
      <c r="AX1322" s="243"/>
      <c r="AY1322" s="1055">
        <f t="shared" si="2179"/>
        <v>0</v>
      </c>
    </row>
    <row r="1323" spans="1:51" ht="15" hidden="1" customHeight="1" outlineLevel="1">
      <c r="A1323" s="402">
        <v>27</v>
      </c>
      <c r="B1323" s="335" t="s">
        <v>355</v>
      </c>
      <c r="C1323" s="228" t="s">
        <v>313</v>
      </c>
      <c r="D1323" s="232"/>
      <c r="E1323" s="232"/>
      <c r="F1323" s="232"/>
      <c r="G1323" s="232"/>
      <c r="H1323" s="232"/>
      <c r="I1323" s="232"/>
      <c r="J1323" s="232"/>
      <c r="K1323" s="232"/>
      <c r="L1323" s="232"/>
      <c r="M1323" s="232"/>
      <c r="N1323" s="232"/>
      <c r="O1323" s="232"/>
      <c r="P1323" s="232"/>
      <c r="Q1323" s="232"/>
      <c r="R1323" s="232"/>
      <c r="S1323" s="232"/>
      <c r="T1323" s="232"/>
      <c r="U1323" s="232">
        <v>12</v>
      </c>
      <c r="V1323" s="232"/>
      <c r="W1323" s="232"/>
      <c r="X1323" s="232"/>
      <c r="Y1323" s="232"/>
      <c r="Z1323" s="232"/>
      <c r="AA1323" s="232"/>
      <c r="AB1323" s="232"/>
      <c r="AC1323" s="232"/>
      <c r="AD1323" s="232"/>
      <c r="AE1323" s="232"/>
      <c r="AF1323" s="232"/>
      <c r="AG1323" s="232"/>
      <c r="AH1323" s="232"/>
      <c r="AI1323" s="232"/>
      <c r="AJ1323" s="333"/>
      <c r="AK1323" s="322"/>
      <c r="AL1323" s="322"/>
      <c r="AM1323" s="322"/>
      <c r="AN1323" s="322"/>
      <c r="AO1323" s="322"/>
      <c r="AP1323" s="322"/>
      <c r="AQ1323" s="322"/>
      <c r="AR1323" s="322"/>
      <c r="AS1323" s="322"/>
      <c r="AT1323" s="322"/>
      <c r="AU1323" s="322"/>
      <c r="AV1323" s="322"/>
      <c r="AW1323" s="322"/>
      <c r="AX1323" s="233">
        <f>SUM(AJ1323:AW1323)</f>
        <v>0</v>
      </c>
      <c r="AY1323" s="1055">
        <f t="shared" si="2179"/>
        <v>0</v>
      </c>
    </row>
    <row r="1324" spans="1:51" ht="15" hidden="1" customHeight="1" outlineLevel="1">
      <c r="A1324" s="402"/>
      <c r="B1324" s="231" t="s">
        <v>571</v>
      </c>
      <c r="C1324" s="228" t="s">
        <v>315</v>
      </c>
      <c r="D1324" s="232"/>
      <c r="E1324" s="232"/>
      <c r="F1324" s="232"/>
      <c r="G1324" s="232"/>
      <c r="H1324" s="232"/>
      <c r="I1324" s="232"/>
      <c r="J1324" s="232"/>
      <c r="K1324" s="232"/>
      <c r="L1324" s="232"/>
      <c r="M1324" s="232"/>
      <c r="N1324" s="232"/>
      <c r="O1324" s="232"/>
      <c r="P1324" s="232"/>
      <c r="Q1324" s="232"/>
      <c r="R1324" s="232"/>
      <c r="S1324" s="232"/>
      <c r="T1324" s="232"/>
      <c r="U1324" s="232">
        <f>U1323</f>
        <v>12</v>
      </c>
      <c r="V1324" s="232"/>
      <c r="W1324" s="232"/>
      <c r="X1324" s="232"/>
      <c r="Y1324" s="232"/>
      <c r="Z1324" s="232"/>
      <c r="AA1324" s="232"/>
      <c r="AB1324" s="232"/>
      <c r="AC1324" s="232"/>
      <c r="AD1324" s="232"/>
      <c r="AE1324" s="232"/>
      <c r="AF1324" s="232"/>
      <c r="AG1324" s="232"/>
      <c r="AH1324" s="232"/>
      <c r="AI1324" s="232"/>
      <c r="AJ1324" s="318">
        <f>AJ1323</f>
        <v>0</v>
      </c>
      <c r="AK1324" s="318">
        <f t="shared" ref="AK1324:AW1324" si="2181">AK1323</f>
        <v>0</v>
      </c>
      <c r="AL1324" s="318">
        <f t="shared" si="2181"/>
        <v>0</v>
      </c>
      <c r="AM1324" s="318">
        <f t="shared" si="2181"/>
        <v>0</v>
      </c>
      <c r="AN1324" s="318">
        <f t="shared" si="2181"/>
        <v>0</v>
      </c>
      <c r="AO1324" s="318">
        <f t="shared" si="2181"/>
        <v>0</v>
      </c>
      <c r="AP1324" s="318">
        <f t="shared" si="2181"/>
        <v>0</v>
      </c>
      <c r="AQ1324" s="318">
        <f t="shared" si="2181"/>
        <v>0</v>
      </c>
      <c r="AR1324" s="318">
        <f t="shared" si="2181"/>
        <v>0</v>
      </c>
      <c r="AS1324" s="318">
        <f t="shared" si="2181"/>
        <v>0</v>
      </c>
      <c r="AT1324" s="318">
        <f t="shared" si="2181"/>
        <v>0</v>
      </c>
      <c r="AU1324" s="318">
        <f t="shared" si="2181"/>
        <v>0</v>
      </c>
      <c r="AV1324" s="318">
        <f t="shared" si="2181"/>
        <v>0</v>
      </c>
      <c r="AW1324" s="318">
        <f t="shared" si="2181"/>
        <v>0</v>
      </c>
      <c r="AX1324" s="243"/>
      <c r="AY1324" s="1055">
        <f t="shared" si="2179"/>
        <v>0</v>
      </c>
    </row>
    <row r="1325" spans="1:51" ht="15" hidden="1" customHeight="1" outlineLevel="1">
      <c r="A1325" s="402"/>
      <c r="B1325" s="231"/>
      <c r="C1325" s="228"/>
      <c r="D1325" s="228"/>
      <c r="E1325" s="228"/>
      <c r="F1325" s="228"/>
      <c r="G1325" s="228"/>
      <c r="H1325" s="228"/>
      <c r="I1325" s="228"/>
      <c r="J1325" s="228"/>
      <c r="K1325" s="228"/>
      <c r="L1325" s="228"/>
      <c r="M1325" s="228"/>
      <c r="N1325" s="228"/>
      <c r="O1325" s="228"/>
      <c r="P1325" s="228"/>
      <c r="Q1325" s="228"/>
      <c r="R1325" s="228"/>
      <c r="S1325" s="228"/>
      <c r="T1325" s="228"/>
      <c r="U1325" s="228"/>
      <c r="V1325" s="228"/>
      <c r="W1325" s="228"/>
      <c r="X1325" s="228"/>
      <c r="Y1325" s="228"/>
      <c r="Z1325" s="228"/>
      <c r="AA1325" s="228"/>
      <c r="AB1325" s="228"/>
      <c r="AC1325" s="228"/>
      <c r="AD1325" s="228"/>
      <c r="AE1325" s="228"/>
      <c r="AF1325" s="228"/>
      <c r="AG1325" s="228"/>
      <c r="AH1325" s="228"/>
      <c r="AI1325" s="228"/>
      <c r="AJ1325" s="319"/>
      <c r="AK1325" s="332"/>
      <c r="AL1325" s="332"/>
      <c r="AM1325" s="332"/>
      <c r="AN1325" s="332"/>
      <c r="AO1325" s="332"/>
      <c r="AP1325" s="332"/>
      <c r="AQ1325" s="332"/>
      <c r="AR1325" s="332"/>
      <c r="AS1325" s="332"/>
      <c r="AT1325" s="332"/>
      <c r="AU1325" s="332"/>
      <c r="AV1325" s="332"/>
      <c r="AW1325" s="332"/>
      <c r="AX1325" s="243"/>
      <c r="AY1325" s="1055">
        <f t="shared" si="2179"/>
        <v>0</v>
      </c>
    </row>
    <row r="1326" spans="1:51" ht="15" hidden="1" customHeight="1" outlineLevel="1">
      <c r="A1326" s="402">
        <v>28</v>
      </c>
      <c r="B1326" s="335" t="s">
        <v>356</v>
      </c>
      <c r="C1326" s="228" t="s">
        <v>313</v>
      </c>
      <c r="D1326" s="232"/>
      <c r="E1326" s="232"/>
      <c r="F1326" s="232"/>
      <c r="G1326" s="232"/>
      <c r="H1326" s="232"/>
      <c r="I1326" s="232"/>
      <c r="J1326" s="232"/>
      <c r="K1326" s="232"/>
      <c r="L1326" s="232"/>
      <c r="M1326" s="232"/>
      <c r="N1326" s="232"/>
      <c r="O1326" s="232"/>
      <c r="P1326" s="232"/>
      <c r="Q1326" s="232"/>
      <c r="R1326" s="232"/>
      <c r="S1326" s="232"/>
      <c r="T1326" s="232"/>
      <c r="U1326" s="232">
        <v>12</v>
      </c>
      <c r="V1326" s="232"/>
      <c r="W1326" s="232"/>
      <c r="X1326" s="232"/>
      <c r="Y1326" s="232"/>
      <c r="Z1326" s="232"/>
      <c r="AA1326" s="232"/>
      <c r="AB1326" s="232"/>
      <c r="AC1326" s="232"/>
      <c r="AD1326" s="232"/>
      <c r="AE1326" s="232"/>
      <c r="AF1326" s="232"/>
      <c r="AG1326" s="232"/>
      <c r="AH1326" s="232"/>
      <c r="AI1326" s="232"/>
      <c r="AJ1326" s="333"/>
      <c r="AK1326" s="322"/>
      <c r="AL1326" s="322"/>
      <c r="AM1326" s="322"/>
      <c r="AN1326" s="322"/>
      <c r="AO1326" s="322"/>
      <c r="AP1326" s="322"/>
      <c r="AQ1326" s="322"/>
      <c r="AR1326" s="322"/>
      <c r="AS1326" s="322"/>
      <c r="AT1326" s="322"/>
      <c r="AU1326" s="322"/>
      <c r="AV1326" s="322"/>
      <c r="AW1326" s="322"/>
      <c r="AX1326" s="233">
        <f>SUM(AJ1326:AW1326)</f>
        <v>0</v>
      </c>
      <c r="AY1326" s="1055">
        <f t="shared" si="2179"/>
        <v>0</v>
      </c>
    </row>
    <row r="1327" spans="1:51" ht="15" hidden="1" customHeight="1" outlineLevel="1">
      <c r="A1327" s="402"/>
      <c r="B1327" s="231" t="s">
        <v>571</v>
      </c>
      <c r="C1327" s="228" t="s">
        <v>315</v>
      </c>
      <c r="D1327" s="232"/>
      <c r="E1327" s="232"/>
      <c r="F1327" s="232"/>
      <c r="G1327" s="232"/>
      <c r="H1327" s="232"/>
      <c r="I1327" s="232"/>
      <c r="J1327" s="232"/>
      <c r="K1327" s="232"/>
      <c r="L1327" s="232"/>
      <c r="M1327" s="232"/>
      <c r="N1327" s="232"/>
      <c r="O1327" s="232"/>
      <c r="P1327" s="232"/>
      <c r="Q1327" s="232"/>
      <c r="R1327" s="232"/>
      <c r="S1327" s="232"/>
      <c r="T1327" s="232"/>
      <c r="U1327" s="232">
        <f>U1326</f>
        <v>12</v>
      </c>
      <c r="V1327" s="232"/>
      <c r="W1327" s="232"/>
      <c r="X1327" s="232"/>
      <c r="Y1327" s="232"/>
      <c r="Z1327" s="232"/>
      <c r="AA1327" s="232"/>
      <c r="AB1327" s="232"/>
      <c r="AC1327" s="232"/>
      <c r="AD1327" s="232"/>
      <c r="AE1327" s="232"/>
      <c r="AF1327" s="232"/>
      <c r="AG1327" s="232"/>
      <c r="AH1327" s="232"/>
      <c r="AI1327" s="232"/>
      <c r="AJ1327" s="318">
        <f>AJ1326</f>
        <v>0</v>
      </c>
      <c r="AK1327" s="318">
        <f>AK1326</f>
        <v>0</v>
      </c>
      <c r="AL1327" s="318">
        <f t="shared" ref="AL1327:AO1327" si="2182">AL1326</f>
        <v>0</v>
      </c>
      <c r="AM1327" s="318">
        <f t="shared" si="2182"/>
        <v>0</v>
      </c>
      <c r="AN1327" s="318">
        <f t="shared" si="2182"/>
        <v>0</v>
      </c>
      <c r="AO1327" s="318">
        <f t="shared" si="2182"/>
        <v>0</v>
      </c>
      <c r="AP1327" s="318">
        <f>AP1326</f>
        <v>0</v>
      </c>
      <c r="AQ1327" s="318">
        <f t="shared" ref="AQ1327:AW1327" si="2183">AQ1326</f>
        <v>0</v>
      </c>
      <c r="AR1327" s="318">
        <f t="shared" si="2183"/>
        <v>0</v>
      </c>
      <c r="AS1327" s="318">
        <f t="shared" si="2183"/>
        <v>0</v>
      </c>
      <c r="AT1327" s="318">
        <f t="shared" si="2183"/>
        <v>0</v>
      </c>
      <c r="AU1327" s="318">
        <f t="shared" si="2183"/>
        <v>0</v>
      </c>
      <c r="AV1327" s="318">
        <f t="shared" si="2183"/>
        <v>0</v>
      </c>
      <c r="AW1327" s="318">
        <f t="shared" si="2183"/>
        <v>0</v>
      </c>
      <c r="AX1327" s="243"/>
      <c r="AY1327" s="1055">
        <f t="shared" si="2179"/>
        <v>0</v>
      </c>
    </row>
    <row r="1328" spans="1:51" ht="15" hidden="1" customHeight="1" outlineLevel="1">
      <c r="A1328" s="402"/>
      <c r="B1328" s="231"/>
      <c r="C1328" s="228"/>
      <c r="D1328" s="228"/>
      <c r="E1328" s="228"/>
      <c r="F1328" s="228"/>
      <c r="G1328" s="228"/>
      <c r="H1328" s="228"/>
      <c r="I1328" s="228"/>
      <c r="J1328" s="228"/>
      <c r="K1328" s="228"/>
      <c r="L1328" s="228"/>
      <c r="M1328" s="228"/>
      <c r="N1328" s="228"/>
      <c r="O1328" s="228"/>
      <c r="P1328" s="228"/>
      <c r="Q1328" s="228"/>
      <c r="R1328" s="228"/>
      <c r="S1328" s="228"/>
      <c r="T1328" s="228"/>
      <c r="U1328" s="228"/>
      <c r="V1328" s="228"/>
      <c r="W1328" s="228"/>
      <c r="X1328" s="228"/>
      <c r="Y1328" s="228"/>
      <c r="Z1328" s="228"/>
      <c r="AA1328" s="228"/>
      <c r="AB1328" s="228"/>
      <c r="AC1328" s="228"/>
      <c r="AD1328" s="228"/>
      <c r="AE1328" s="228"/>
      <c r="AF1328" s="228"/>
      <c r="AG1328" s="228"/>
      <c r="AH1328" s="228"/>
      <c r="AI1328" s="228"/>
      <c r="AJ1328" s="319"/>
      <c r="AK1328" s="332"/>
      <c r="AL1328" s="332"/>
      <c r="AM1328" s="332"/>
      <c r="AN1328" s="332"/>
      <c r="AO1328" s="332"/>
      <c r="AP1328" s="332"/>
      <c r="AQ1328" s="332"/>
      <c r="AR1328" s="332"/>
      <c r="AS1328" s="332"/>
      <c r="AT1328" s="332"/>
      <c r="AU1328" s="332"/>
      <c r="AV1328" s="332"/>
      <c r="AW1328" s="332"/>
      <c r="AX1328" s="243"/>
      <c r="AY1328" s="1055">
        <f t="shared" si="2179"/>
        <v>0</v>
      </c>
    </row>
    <row r="1329" spans="1:51" ht="15" hidden="1" customHeight="1" outlineLevel="1">
      <c r="A1329" s="402">
        <v>29</v>
      </c>
      <c r="B1329" s="335" t="s">
        <v>358</v>
      </c>
      <c r="C1329" s="228" t="s">
        <v>313</v>
      </c>
      <c r="D1329" s="232"/>
      <c r="E1329" s="232"/>
      <c r="F1329" s="232"/>
      <c r="G1329" s="232"/>
      <c r="H1329" s="232"/>
      <c r="I1329" s="232"/>
      <c r="J1329" s="232"/>
      <c r="K1329" s="232"/>
      <c r="L1329" s="232"/>
      <c r="M1329" s="232"/>
      <c r="N1329" s="232"/>
      <c r="O1329" s="232"/>
      <c r="P1329" s="232"/>
      <c r="Q1329" s="232"/>
      <c r="R1329" s="232"/>
      <c r="S1329" s="232"/>
      <c r="T1329" s="232"/>
      <c r="U1329" s="232">
        <v>3</v>
      </c>
      <c r="V1329" s="232"/>
      <c r="W1329" s="232"/>
      <c r="X1329" s="232"/>
      <c r="Y1329" s="232"/>
      <c r="Z1329" s="232"/>
      <c r="AA1329" s="232"/>
      <c r="AB1329" s="232"/>
      <c r="AC1329" s="232"/>
      <c r="AD1329" s="232"/>
      <c r="AE1329" s="232"/>
      <c r="AF1329" s="564"/>
      <c r="AG1329" s="564"/>
      <c r="AH1329" s="564"/>
      <c r="AI1329" s="564"/>
      <c r="AJ1329" s="333"/>
      <c r="AK1329" s="322"/>
      <c r="AL1329" s="322"/>
      <c r="AM1329" s="322"/>
      <c r="AN1329" s="322"/>
      <c r="AO1329" s="322"/>
      <c r="AP1329" s="322"/>
      <c r="AQ1329" s="322"/>
      <c r="AR1329" s="322"/>
      <c r="AS1329" s="322"/>
      <c r="AT1329" s="322"/>
      <c r="AU1329" s="322"/>
      <c r="AV1329" s="322"/>
      <c r="AW1329" s="322"/>
      <c r="AX1329" s="233">
        <f>SUM(AJ1329:AW1329)</f>
        <v>0</v>
      </c>
      <c r="AY1329" s="1055">
        <f t="shared" si="2179"/>
        <v>0</v>
      </c>
    </row>
    <row r="1330" spans="1:51" ht="15" hidden="1" customHeight="1" outlineLevel="1">
      <c r="A1330" s="402"/>
      <c r="B1330" s="231" t="s">
        <v>571</v>
      </c>
      <c r="C1330" s="228" t="s">
        <v>315</v>
      </c>
      <c r="D1330" s="232"/>
      <c r="E1330" s="232"/>
      <c r="F1330" s="232"/>
      <c r="G1330" s="232"/>
      <c r="H1330" s="232"/>
      <c r="I1330" s="232"/>
      <c r="J1330" s="232"/>
      <c r="K1330" s="232"/>
      <c r="L1330" s="232"/>
      <c r="M1330" s="232"/>
      <c r="N1330" s="232"/>
      <c r="O1330" s="232"/>
      <c r="P1330" s="232"/>
      <c r="Q1330" s="232"/>
      <c r="R1330" s="232"/>
      <c r="S1330" s="232"/>
      <c r="T1330" s="232"/>
      <c r="U1330" s="232">
        <f>U1329</f>
        <v>3</v>
      </c>
      <c r="V1330" s="232"/>
      <c r="W1330" s="232"/>
      <c r="X1330" s="232"/>
      <c r="Y1330" s="232"/>
      <c r="Z1330" s="232"/>
      <c r="AA1330" s="232"/>
      <c r="AB1330" s="232"/>
      <c r="AC1330" s="232"/>
      <c r="AD1330" s="232"/>
      <c r="AE1330" s="232"/>
      <c r="AF1330" s="564"/>
      <c r="AG1330" s="564"/>
      <c r="AH1330" s="564"/>
      <c r="AI1330" s="564"/>
      <c r="AJ1330" s="318">
        <f>AJ1329</f>
        <v>0</v>
      </c>
      <c r="AK1330" s="318">
        <f t="shared" ref="AK1330:AW1330" si="2184">AK1329</f>
        <v>0</v>
      </c>
      <c r="AL1330" s="318">
        <f t="shared" si="2184"/>
        <v>0</v>
      </c>
      <c r="AM1330" s="318">
        <f t="shared" si="2184"/>
        <v>0</v>
      </c>
      <c r="AN1330" s="318">
        <f t="shared" si="2184"/>
        <v>0</v>
      </c>
      <c r="AO1330" s="318">
        <f t="shared" si="2184"/>
        <v>0</v>
      </c>
      <c r="AP1330" s="318">
        <f t="shared" si="2184"/>
        <v>0</v>
      </c>
      <c r="AQ1330" s="318">
        <f t="shared" si="2184"/>
        <v>0</v>
      </c>
      <c r="AR1330" s="318">
        <f t="shared" si="2184"/>
        <v>0</v>
      </c>
      <c r="AS1330" s="318">
        <f t="shared" si="2184"/>
        <v>0</v>
      </c>
      <c r="AT1330" s="318">
        <f t="shared" si="2184"/>
        <v>0</v>
      </c>
      <c r="AU1330" s="318">
        <f t="shared" si="2184"/>
        <v>0</v>
      </c>
      <c r="AV1330" s="318">
        <f t="shared" si="2184"/>
        <v>0</v>
      </c>
      <c r="AW1330" s="318">
        <f t="shared" si="2184"/>
        <v>0</v>
      </c>
      <c r="AX1330" s="243"/>
      <c r="AY1330" s="1055">
        <f t="shared" si="2179"/>
        <v>0</v>
      </c>
    </row>
    <row r="1331" spans="1:51" ht="15" hidden="1" customHeight="1" outlineLevel="1">
      <c r="A1331" s="402"/>
      <c r="B1331" s="231"/>
      <c r="C1331" s="228"/>
      <c r="D1331" s="228"/>
      <c r="E1331" s="228"/>
      <c r="F1331" s="228"/>
      <c r="G1331" s="228"/>
      <c r="H1331" s="228"/>
      <c r="I1331" s="228"/>
      <c r="J1331" s="228"/>
      <c r="K1331" s="228"/>
      <c r="L1331" s="228"/>
      <c r="M1331" s="228"/>
      <c r="N1331" s="228"/>
      <c r="O1331" s="228"/>
      <c r="P1331" s="228"/>
      <c r="Q1331" s="228"/>
      <c r="R1331" s="228"/>
      <c r="S1331" s="228"/>
      <c r="T1331" s="228"/>
      <c r="U1331" s="228"/>
      <c r="V1331" s="228"/>
      <c r="W1331" s="228"/>
      <c r="X1331" s="228"/>
      <c r="Y1331" s="228"/>
      <c r="Z1331" s="228"/>
      <c r="AA1331" s="228"/>
      <c r="AB1331" s="228"/>
      <c r="AC1331" s="228"/>
      <c r="AD1331" s="228"/>
      <c r="AE1331" s="228"/>
      <c r="AF1331" s="228"/>
      <c r="AG1331" s="228"/>
      <c r="AH1331" s="228"/>
      <c r="AI1331" s="228"/>
      <c r="AJ1331" s="319"/>
      <c r="AK1331" s="332"/>
      <c r="AL1331" s="332"/>
      <c r="AM1331" s="332"/>
      <c r="AN1331" s="332"/>
      <c r="AO1331" s="332"/>
      <c r="AP1331" s="332"/>
      <c r="AQ1331" s="332"/>
      <c r="AR1331" s="332"/>
      <c r="AS1331" s="332"/>
      <c r="AT1331" s="332"/>
      <c r="AU1331" s="332"/>
      <c r="AV1331" s="332"/>
      <c r="AW1331" s="332"/>
      <c r="AX1331" s="243"/>
      <c r="AY1331" s="1055">
        <f t="shared" si="2179"/>
        <v>0</v>
      </c>
    </row>
    <row r="1332" spans="1:51" ht="15" customHeight="1" outlineLevel="1">
      <c r="A1332" s="402">
        <v>30</v>
      </c>
      <c r="B1332" s="335" t="s">
        <v>359</v>
      </c>
      <c r="C1332" s="228" t="s">
        <v>313</v>
      </c>
      <c r="D1332" s="232">
        <f>'3-a. VRZ Rate Class Alloc.'!W39</f>
        <v>3973117.8880244461</v>
      </c>
      <c r="E1332" s="232">
        <v>3973117.8880244461</v>
      </c>
      <c r="F1332" s="232">
        <v>3973117.8880244461</v>
      </c>
      <c r="G1332" s="232">
        <v>3973117.8880244461</v>
      </c>
      <c r="H1332" s="232">
        <v>3973117.8880244461</v>
      </c>
      <c r="I1332" s="232">
        <v>3973117.8880244461</v>
      </c>
      <c r="J1332" s="232">
        <v>3584607.971557911</v>
      </c>
      <c r="K1332" s="232">
        <v>3584607.971557911</v>
      </c>
      <c r="L1332" s="232">
        <v>2986289.580162175</v>
      </c>
      <c r="M1332" s="232">
        <v>2986289.580162175</v>
      </c>
      <c r="N1332" s="232">
        <v>2986289.580162175</v>
      </c>
      <c r="O1332" s="232">
        <v>1677381.6067064134</v>
      </c>
      <c r="P1332" s="232">
        <v>1677381.6067064134</v>
      </c>
      <c r="Q1332" s="232">
        <v>1454396.3803991657</v>
      </c>
      <c r="R1332" s="232"/>
      <c r="S1332" s="232"/>
      <c r="T1332" s="232"/>
      <c r="U1332" s="232">
        <v>12</v>
      </c>
      <c r="V1332" s="232">
        <f>'3-a. VRZ Rate Class Alloc.'!X39</f>
        <v>419.05614783226724</v>
      </c>
      <c r="W1332" s="232">
        <v>419.05614783226724</v>
      </c>
      <c r="X1332" s="232">
        <v>419.05614783226724</v>
      </c>
      <c r="Y1332" s="232">
        <v>419.05614783226724</v>
      </c>
      <c r="Z1332" s="232">
        <v>419.05614783226724</v>
      </c>
      <c r="AA1332" s="232">
        <v>419.05614783226724</v>
      </c>
      <c r="AB1332" s="232">
        <v>419.05614783226724</v>
      </c>
      <c r="AC1332" s="232">
        <v>419.05614783226724</v>
      </c>
      <c r="AD1332" s="232">
        <v>391.953802416489</v>
      </c>
      <c r="AE1332" s="232">
        <v>391.953802416489</v>
      </c>
      <c r="AF1332" s="232">
        <v>346.14925373134326</v>
      </c>
      <c r="AG1332" s="232">
        <v>346.14925373134326</v>
      </c>
      <c r="AH1332" s="232">
        <v>346.14925373134326</v>
      </c>
      <c r="AI1332" s="232">
        <v>172.91613361762614</v>
      </c>
      <c r="AJ1332" s="333">
        <f>'3-a. VRZ Rate Class Alloc.'!P39</f>
        <v>0</v>
      </c>
      <c r="AK1332" s="333">
        <f>'3-a. VRZ Rate Class Alloc.'!Q39</f>
        <v>0</v>
      </c>
      <c r="AL1332" s="333">
        <f>'3-a. VRZ Rate Class Alloc.'!R39</f>
        <v>1</v>
      </c>
      <c r="AM1332" s="333">
        <f>'3-a. VRZ Rate Class Alloc.'!S39</f>
        <v>0</v>
      </c>
      <c r="AN1332" s="333">
        <f>'3-a. VRZ Rate Class Alloc.'!T39</f>
        <v>0</v>
      </c>
      <c r="AO1332" s="322"/>
      <c r="AP1332" s="322"/>
      <c r="AQ1332" s="322"/>
      <c r="AR1332" s="322"/>
      <c r="AS1332" s="322"/>
      <c r="AT1332" s="322"/>
      <c r="AU1332" s="322"/>
      <c r="AV1332" s="322"/>
      <c r="AW1332" s="322"/>
      <c r="AX1332" s="233">
        <f>SUM(AJ1332:AW1332)</f>
        <v>1</v>
      </c>
      <c r="AY1332" s="1055">
        <f t="shared" si="2179"/>
        <v>1</v>
      </c>
    </row>
    <row r="1333" spans="1:51" ht="15" customHeight="1" outlineLevel="1">
      <c r="A1333" s="402"/>
      <c r="B1333" s="231" t="s">
        <v>571</v>
      </c>
      <c r="C1333" s="228" t="s">
        <v>315</v>
      </c>
      <c r="D1333" s="232"/>
      <c r="E1333" s="232"/>
      <c r="F1333" s="232"/>
      <c r="G1333" s="232"/>
      <c r="H1333" s="232"/>
      <c r="I1333" s="232"/>
      <c r="J1333" s="232"/>
      <c r="K1333" s="232"/>
      <c r="L1333" s="232"/>
      <c r="M1333" s="232"/>
      <c r="N1333" s="232"/>
      <c r="O1333" s="232"/>
      <c r="P1333" s="232"/>
      <c r="Q1333" s="232"/>
      <c r="R1333" s="232"/>
      <c r="S1333" s="232"/>
      <c r="T1333" s="232"/>
      <c r="U1333" s="232">
        <f>U1332</f>
        <v>12</v>
      </c>
      <c r="V1333" s="232"/>
      <c r="W1333" s="232"/>
      <c r="X1333" s="232"/>
      <c r="Y1333" s="232"/>
      <c r="Z1333" s="232"/>
      <c r="AA1333" s="232"/>
      <c r="AB1333" s="232"/>
      <c r="AC1333" s="232"/>
      <c r="AD1333" s="232"/>
      <c r="AE1333" s="232"/>
      <c r="AF1333" s="564"/>
      <c r="AG1333" s="564"/>
      <c r="AH1333" s="564"/>
      <c r="AI1333" s="564"/>
      <c r="AJ1333" s="318">
        <f>AJ1332</f>
        <v>0</v>
      </c>
      <c r="AK1333" s="318">
        <f t="shared" ref="AK1333:AW1333" si="2185">AK1332</f>
        <v>0</v>
      </c>
      <c r="AL1333" s="318">
        <f t="shared" si="2185"/>
        <v>1</v>
      </c>
      <c r="AM1333" s="318">
        <f t="shared" si="2185"/>
        <v>0</v>
      </c>
      <c r="AN1333" s="318">
        <f t="shared" si="2185"/>
        <v>0</v>
      </c>
      <c r="AO1333" s="318">
        <f t="shared" si="2185"/>
        <v>0</v>
      </c>
      <c r="AP1333" s="318">
        <f t="shared" si="2185"/>
        <v>0</v>
      </c>
      <c r="AQ1333" s="318">
        <f t="shared" si="2185"/>
        <v>0</v>
      </c>
      <c r="AR1333" s="318">
        <f t="shared" si="2185"/>
        <v>0</v>
      </c>
      <c r="AS1333" s="318">
        <f t="shared" si="2185"/>
        <v>0</v>
      </c>
      <c r="AT1333" s="318">
        <f t="shared" si="2185"/>
        <v>0</v>
      </c>
      <c r="AU1333" s="318">
        <f t="shared" si="2185"/>
        <v>0</v>
      </c>
      <c r="AV1333" s="318">
        <f t="shared" si="2185"/>
        <v>0</v>
      </c>
      <c r="AW1333" s="318">
        <f t="shared" si="2185"/>
        <v>0</v>
      </c>
      <c r="AX1333" s="243"/>
      <c r="AY1333" s="1055">
        <f t="shared" si="2179"/>
        <v>1</v>
      </c>
    </row>
    <row r="1334" spans="1:51" ht="15" customHeight="1" outlineLevel="1">
      <c r="A1334" s="402"/>
      <c r="B1334" s="231"/>
      <c r="C1334" s="228"/>
      <c r="D1334" s="228"/>
      <c r="E1334" s="228"/>
      <c r="F1334" s="228"/>
      <c r="G1334" s="228"/>
      <c r="H1334" s="228"/>
      <c r="I1334" s="228"/>
      <c r="J1334" s="228"/>
      <c r="K1334" s="228"/>
      <c r="L1334" s="228"/>
      <c r="M1334" s="228"/>
      <c r="N1334" s="228"/>
      <c r="O1334" s="228"/>
      <c r="P1334" s="228"/>
      <c r="Q1334" s="228"/>
      <c r="R1334" s="228"/>
      <c r="S1334" s="228"/>
      <c r="T1334" s="228"/>
      <c r="U1334" s="228"/>
      <c r="V1334" s="228"/>
      <c r="W1334" s="228"/>
      <c r="X1334" s="228"/>
      <c r="Y1334" s="228"/>
      <c r="Z1334" s="228"/>
      <c r="AA1334" s="228"/>
      <c r="AB1334" s="228"/>
      <c r="AC1334" s="228"/>
      <c r="AD1334" s="228"/>
      <c r="AE1334" s="228"/>
      <c r="AF1334" s="228"/>
      <c r="AG1334" s="228"/>
      <c r="AH1334" s="228"/>
      <c r="AI1334" s="228"/>
      <c r="AJ1334" s="319"/>
      <c r="AK1334" s="332"/>
      <c r="AL1334" s="332"/>
      <c r="AM1334" s="332"/>
      <c r="AN1334" s="332"/>
      <c r="AO1334" s="332"/>
      <c r="AP1334" s="332"/>
      <c r="AQ1334" s="332"/>
      <c r="AR1334" s="332"/>
      <c r="AS1334" s="332"/>
      <c r="AT1334" s="332"/>
      <c r="AU1334" s="332"/>
      <c r="AV1334" s="332"/>
      <c r="AW1334" s="332"/>
      <c r="AX1334" s="243"/>
      <c r="AY1334" s="1055">
        <f t="shared" si="2179"/>
        <v>0</v>
      </c>
    </row>
    <row r="1335" spans="1:51" ht="15" hidden="1" customHeight="1" outlineLevel="1">
      <c r="A1335" s="402">
        <v>31</v>
      </c>
      <c r="B1335" s="335" t="s">
        <v>360</v>
      </c>
      <c r="C1335" s="228" t="s">
        <v>313</v>
      </c>
      <c r="D1335" s="232"/>
      <c r="E1335" s="232"/>
      <c r="F1335" s="232"/>
      <c r="G1335" s="232"/>
      <c r="H1335" s="232"/>
      <c r="I1335" s="232"/>
      <c r="J1335" s="232"/>
      <c r="K1335" s="232"/>
      <c r="L1335" s="232"/>
      <c r="M1335" s="232"/>
      <c r="N1335" s="232"/>
      <c r="O1335" s="232"/>
      <c r="P1335" s="232"/>
      <c r="Q1335" s="232"/>
      <c r="R1335" s="232"/>
      <c r="S1335" s="232"/>
      <c r="T1335" s="232"/>
      <c r="U1335" s="232">
        <v>12</v>
      </c>
      <c r="V1335" s="232"/>
      <c r="W1335" s="232"/>
      <c r="X1335" s="232"/>
      <c r="Y1335" s="232"/>
      <c r="Z1335" s="232"/>
      <c r="AA1335" s="232"/>
      <c r="AB1335" s="232"/>
      <c r="AC1335" s="232"/>
      <c r="AD1335" s="232"/>
      <c r="AE1335" s="232"/>
      <c r="AF1335" s="232"/>
      <c r="AG1335" s="232"/>
      <c r="AH1335" s="232"/>
      <c r="AI1335" s="564"/>
      <c r="AJ1335" s="333"/>
      <c r="AK1335" s="322"/>
      <c r="AL1335" s="322"/>
      <c r="AM1335" s="322"/>
      <c r="AN1335" s="322"/>
      <c r="AO1335" s="322"/>
      <c r="AP1335" s="322"/>
      <c r="AQ1335" s="322"/>
      <c r="AR1335" s="322"/>
      <c r="AS1335" s="322"/>
      <c r="AT1335" s="322"/>
      <c r="AU1335" s="322"/>
      <c r="AV1335" s="322"/>
      <c r="AW1335" s="322"/>
      <c r="AX1335" s="233">
        <f>SUM(AJ1335:AW1335)</f>
        <v>0</v>
      </c>
      <c r="AY1335" s="1055">
        <f t="shared" si="2179"/>
        <v>0</v>
      </c>
    </row>
    <row r="1336" spans="1:51" ht="15" hidden="1" customHeight="1" outlineLevel="1">
      <c r="A1336" s="402"/>
      <c r="B1336" s="231" t="s">
        <v>571</v>
      </c>
      <c r="C1336" s="228" t="s">
        <v>315</v>
      </c>
      <c r="D1336" s="232"/>
      <c r="E1336" s="232"/>
      <c r="F1336" s="232"/>
      <c r="G1336" s="232"/>
      <c r="H1336" s="232"/>
      <c r="I1336" s="232"/>
      <c r="J1336" s="232"/>
      <c r="K1336" s="232"/>
      <c r="L1336" s="232"/>
      <c r="M1336" s="232"/>
      <c r="N1336" s="232"/>
      <c r="O1336" s="232"/>
      <c r="P1336" s="232"/>
      <c r="Q1336" s="232"/>
      <c r="R1336" s="232"/>
      <c r="S1336" s="232"/>
      <c r="T1336" s="232"/>
      <c r="U1336" s="232">
        <f>U1335</f>
        <v>12</v>
      </c>
      <c r="V1336" s="232"/>
      <c r="W1336" s="232"/>
      <c r="X1336" s="232"/>
      <c r="Y1336" s="232"/>
      <c r="Z1336" s="232"/>
      <c r="AA1336" s="232"/>
      <c r="AB1336" s="232"/>
      <c r="AC1336" s="232"/>
      <c r="AD1336" s="232"/>
      <c r="AE1336" s="232"/>
      <c r="AF1336" s="232"/>
      <c r="AG1336" s="232"/>
      <c r="AH1336" s="232"/>
      <c r="AI1336" s="564"/>
      <c r="AJ1336" s="318">
        <f>AJ1335</f>
        <v>0</v>
      </c>
      <c r="AK1336" s="318">
        <f t="shared" ref="AK1336:AW1336" si="2186">AK1335</f>
        <v>0</v>
      </c>
      <c r="AL1336" s="318">
        <f t="shared" si="2186"/>
        <v>0</v>
      </c>
      <c r="AM1336" s="318">
        <f t="shared" si="2186"/>
        <v>0</v>
      </c>
      <c r="AN1336" s="318">
        <f t="shared" si="2186"/>
        <v>0</v>
      </c>
      <c r="AO1336" s="318">
        <f t="shared" si="2186"/>
        <v>0</v>
      </c>
      <c r="AP1336" s="318">
        <f t="shared" si="2186"/>
        <v>0</v>
      </c>
      <c r="AQ1336" s="318">
        <f t="shared" si="2186"/>
        <v>0</v>
      </c>
      <c r="AR1336" s="318">
        <f t="shared" si="2186"/>
        <v>0</v>
      </c>
      <c r="AS1336" s="318">
        <f t="shared" si="2186"/>
        <v>0</v>
      </c>
      <c r="AT1336" s="318">
        <f t="shared" si="2186"/>
        <v>0</v>
      </c>
      <c r="AU1336" s="318">
        <f t="shared" si="2186"/>
        <v>0</v>
      </c>
      <c r="AV1336" s="318">
        <f t="shared" si="2186"/>
        <v>0</v>
      </c>
      <c r="AW1336" s="318">
        <f t="shared" si="2186"/>
        <v>0</v>
      </c>
      <c r="AX1336" s="243"/>
      <c r="AY1336" s="1055">
        <f t="shared" si="2179"/>
        <v>0</v>
      </c>
    </row>
    <row r="1337" spans="1:51" ht="15" hidden="1" customHeight="1" outlineLevel="1">
      <c r="A1337" s="402"/>
      <c r="B1337" s="335"/>
      <c r="C1337" s="228"/>
      <c r="D1337" s="228"/>
      <c r="E1337" s="228"/>
      <c r="F1337" s="228"/>
      <c r="G1337" s="228"/>
      <c r="H1337" s="228"/>
      <c r="I1337" s="228"/>
      <c r="J1337" s="228"/>
      <c r="K1337" s="228"/>
      <c r="L1337" s="228"/>
      <c r="M1337" s="228"/>
      <c r="N1337" s="228"/>
      <c r="O1337" s="228"/>
      <c r="P1337" s="228"/>
      <c r="Q1337" s="228"/>
      <c r="R1337" s="228"/>
      <c r="S1337" s="228"/>
      <c r="T1337" s="228"/>
      <c r="U1337" s="228"/>
      <c r="V1337" s="228"/>
      <c r="W1337" s="228"/>
      <c r="X1337" s="228"/>
      <c r="Y1337" s="228"/>
      <c r="Z1337" s="228"/>
      <c r="AA1337" s="228"/>
      <c r="AB1337" s="228"/>
      <c r="AC1337" s="228"/>
      <c r="AD1337" s="228"/>
      <c r="AE1337" s="228"/>
      <c r="AF1337" s="228"/>
      <c r="AG1337" s="228"/>
      <c r="AH1337" s="228"/>
      <c r="AI1337" s="228"/>
      <c r="AJ1337" s="319"/>
      <c r="AK1337" s="332"/>
      <c r="AL1337" s="332"/>
      <c r="AM1337" s="332"/>
      <c r="AN1337" s="332"/>
      <c r="AO1337" s="332"/>
      <c r="AP1337" s="332"/>
      <c r="AQ1337" s="332"/>
      <c r="AR1337" s="332"/>
      <c r="AS1337" s="332"/>
      <c r="AT1337" s="332"/>
      <c r="AU1337" s="332"/>
      <c r="AV1337" s="332"/>
      <c r="AW1337" s="332"/>
      <c r="AX1337" s="243"/>
      <c r="AY1337" s="1055">
        <f t="shared" si="2179"/>
        <v>0</v>
      </c>
    </row>
    <row r="1338" spans="1:51" ht="15" hidden="1" customHeight="1" outlineLevel="1">
      <c r="A1338" s="402">
        <v>32</v>
      </c>
      <c r="B1338" s="335" t="s">
        <v>361</v>
      </c>
      <c r="C1338" s="228" t="s">
        <v>313</v>
      </c>
      <c r="D1338" s="232"/>
      <c r="E1338" s="232"/>
      <c r="F1338" s="232"/>
      <c r="G1338" s="232"/>
      <c r="H1338" s="232"/>
      <c r="I1338" s="232"/>
      <c r="J1338" s="232"/>
      <c r="K1338" s="232"/>
      <c r="L1338" s="232"/>
      <c r="M1338" s="232"/>
      <c r="N1338" s="232"/>
      <c r="O1338" s="232"/>
      <c r="P1338" s="232"/>
      <c r="Q1338" s="232"/>
      <c r="R1338" s="232"/>
      <c r="S1338" s="232"/>
      <c r="T1338" s="232"/>
      <c r="U1338" s="232">
        <v>12</v>
      </c>
      <c r="V1338" s="232"/>
      <c r="W1338" s="232"/>
      <c r="X1338" s="232"/>
      <c r="Y1338" s="232"/>
      <c r="Z1338" s="232"/>
      <c r="AA1338" s="232"/>
      <c r="AB1338" s="232"/>
      <c r="AC1338" s="232"/>
      <c r="AD1338" s="232"/>
      <c r="AE1338" s="232"/>
      <c r="AF1338" s="232"/>
      <c r="AG1338" s="232"/>
      <c r="AH1338" s="232"/>
      <c r="AI1338" s="564"/>
      <c r="AJ1338" s="333"/>
      <c r="AK1338" s="322"/>
      <c r="AL1338" s="322"/>
      <c r="AM1338" s="322"/>
      <c r="AN1338" s="322"/>
      <c r="AO1338" s="322"/>
      <c r="AP1338" s="322"/>
      <c r="AQ1338" s="322"/>
      <c r="AR1338" s="322"/>
      <c r="AS1338" s="322"/>
      <c r="AT1338" s="322"/>
      <c r="AU1338" s="322"/>
      <c r="AV1338" s="322"/>
      <c r="AW1338" s="322"/>
      <c r="AX1338" s="233">
        <f>SUM(AJ1338:AW1338)</f>
        <v>0</v>
      </c>
      <c r="AY1338" s="1055">
        <f t="shared" si="2179"/>
        <v>0</v>
      </c>
    </row>
    <row r="1339" spans="1:51" ht="15" hidden="1" customHeight="1" outlineLevel="1">
      <c r="A1339" s="402"/>
      <c r="B1339" s="231" t="s">
        <v>571</v>
      </c>
      <c r="C1339" s="228" t="s">
        <v>315</v>
      </c>
      <c r="D1339" s="232"/>
      <c r="E1339" s="232"/>
      <c r="F1339" s="232"/>
      <c r="G1339" s="232"/>
      <c r="H1339" s="232"/>
      <c r="I1339" s="232"/>
      <c r="J1339" s="232"/>
      <c r="K1339" s="232"/>
      <c r="L1339" s="232"/>
      <c r="M1339" s="232"/>
      <c r="N1339" s="232"/>
      <c r="O1339" s="232"/>
      <c r="P1339" s="232"/>
      <c r="Q1339" s="232"/>
      <c r="R1339" s="232"/>
      <c r="S1339" s="232"/>
      <c r="T1339" s="232"/>
      <c r="U1339" s="232">
        <f>U1338</f>
        <v>12</v>
      </c>
      <c r="V1339" s="232"/>
      <c r="W1339" s="232"/>
      <c r="X1339" s="232"/>
      <c r="Y1339" s="232"/>
      <c r="Z1339" s="232"/>
      <c r="AA1339" s="232"/>
      <c r="AB1339" s="232"/>
      <c r="AC1339" s="232"/>
      <c r="AD1339" s="232"/>
      <c r="AE1339" s="232"/>
      <c r="AF1339" s="232"/>
      <c r="AG1339" s="232"/>
      <c r="AH1339" s="232"/>
      <c r="AI1339" s="564"/>
      <c r="AJ1339" s="318">
        <f>AJ1338</f>
        <v>0</v>
      </c>
      <c r="AK1339" s="318">
        <f t="shared" ref="AK1339:AW1339" si="2187">AK1338</f>
        <v>0</v>
      </c>
      <c r="AL1339" s="318">
        <f t="shared" si="2187"/>
        <v>0</v>
      </c>
      <c r="AM1339" s="318">
        <f t="shared" si="2187"/>
        <v>0</v>
      </c>
      <c r="AN1339" s="318">
        <f t="shared" si="2187"/>
        <v>0</v>
      </c>
      <c r="AO1339" s="318">
        <f t="shared" si="2187"/>
        <v>0</v>
      </c>
      <c r="AP1339" s="318">
        <f t="shared" si="2187"/>
        <v>0</v>
      </c>
      <c r="AQ1339" s="318">
        <f t="shared" si="2187"/>
        <v>0</v>
      </c>
      <c r="AR1339" s="318">
        <f t="shared" si="2187"/>
        <v>0</v>
      </c>
      <c r="AS1339" s="318">
        <f t="shared" si="2187"/>
        <v>0</v>
      </c>
      <c r="AT1339" s="318">
        <f t="shared" si="2187"/>
        <v>0</v>
      </c>
      <c r="AU1339" s="318">
        <f t="shared" si="2187"/>
        <v>0</v>
      </c>
      <c r="AV1339" s="318">
        <f t="shared" si="2187"/>
        <v>0</v>
      </c>
      <c r="AW1339" s="318">
        <f t="shared" si="2187"/>
        <v>0</v>
      </c>
      <c r="AX1339" s="243"/>
      <c r="AY1339" s="1055">
        <f t="shared" si="2179"/>
        <v>0</v>
      </c>
    </row>
    <row r="1340" spans="1:51" ht="15" hidden="1" customHeight="1" outlineLevel="1">
      <c r="A1340" s="402"/>
      <c r="B1340" s="335"/>
      <c r="C1340" s="228"/>
      <c r="D1340" s="228"/>
      <c r="E1340" s="228"/>
      <c r="F1340" s="228"/>
      <c r="G1340" s="228"/>
      <c r="H1340" s="228"/>
      <c r="I1340" s="228"/>
      <c r="J1340" s="228"/>
      <c r="K1340" s="228"/>
      <c r="L1340" s="228"/>
      <c r="M1340" s="228"/>
      <c r="N1340" s="228"/>
      <c r="O1340" s="228"/>
      <c r="P1340" s="228"/>
      <c r="Q1340" s="228"/>
      <c r="R1340" s="228"/>
      <c r="S1340" s="228"/>
      <c r="T1340" s="228"/>
      <c r="U1340" s="228"/>
      <c r="V1340" s="228"/>
      <c r="W1340" s="228"/>
      <c r="X1340" s="228"/>
      <c r="Y1340" s="228"/>
      <c r="Z1340" s="228"/>
      <c r="AA1340" s="228"/>
      <c r="AB1340" s="228"/>
      <c r="AC1340" s="228"/>
      <c r="AD1340" s="228"/>
      <c r="AE1340" s="228"/>
      <c r="AF1340" s="228"/>
      <c r="AG1340" s="228"/>
      <c r="AH1340" s="228"/>
      <c r="AI1340" s="228"/>
      <c r="AJ1340" s="319"/>
      <c r="AK1340" s="332"/>
      <c r="AL1340" s="332"/>
      <c r="AM1340" s="332"/>
      <c r="AN1340" s="332"/>
      <c r="AO1340" s="332"/>
      <c r="AP1340" s="332"/>
      <c r="AQ1340" s="332"/>
      <c r="AR1340" s="332"/>
      <c r="AS1340" s="332"/>
      <c r="AT1340" s="332"/>
      <c r="AU1340" s="332"/>
      <c r="AV1340" s="332"/>
      <c r="AW1340" s="332"/>
      <c r="AX1340" s="243"/>
      <c r="AY1340" s="1055">
        <f t="shared" si="2179"/>
        <v>0</v>
      </c>
    </row>
    <row r="1341" spans="1:51" ht="15" hidden="1" customHeight="1" outlineLevel="1">
      <c r="A1341" s="402"/>
      <c r="B1341" s="225" t="s">
        <v>401</v>
      </c>
      <c r="C1341" s="228"/>
      <c r="D1341" s="228"/>
      <c r="E1341" s="228"/>
      <c r="F1341" s="228"/>
      <c r="G1341" s="228"/>
      <c r="H1341" s="228"/>
      <c r="I1341" s="228"/>
      <c r="J1341" s="228"/>
      <c r="K1341" s="228"/>
      <c r="L1341" s="228"/>
      <c r="M1341" s="228"/>
      <c r="N1341" s="228"/>
      <c r="O1341" s="228"/>
      <c r="P1341" s="228"/>
      <c r="Q1341" s="228"/>
      <c r="R1341" s="228"/>
      <c r="S1341" s="228"/>
      <c r="T1341" s="228"/>
      <c r="U1341" s="228"/>
      <c r="V1341" s="228"/>
      <c r="W1341" s="228"/>
      <c r="X1341" s="228"/>
      <c r="Y1341" s="228"/>
      <c r="Z1341" s="228"/>
      <c r="AA1341" s="228"/>
      <c r="AB1341" s="228"/>
      <c r="AC1341" s="228"/>
      <c r="AD1341" s="228"/>
      <c r="AE1341" s="228"/>
      <c r="AF1341" s="228"/>
      <c r="AG1341" s="228"/>
      <c r="AH1341" s="228"/>
      <c r="AI1341" s="228"/>
      <c r="AJ1341" s="319"/>
      <c r="AK1341" s="332"/>
      <c r="AL1341" s="332"/>
      <c r="AM1341" s="332"/>
      <c r="AN1341" s="332"/>
      <c r="AO1341" s="332"/>
      <c r="AP1341" s="332"/>
      <c r="AQ1341" s="332"/>
      <c r="AR1341" s="332"/>
      <c r="AS1341" s="332"/>
      <c r="AT1341" s="332"/>
      <c r="AU1341" s="332"/>
      <c r="AV1341" s="332"/>
      <c r="AW1341" s="332"/>
      <c r="AX1341" s="243"/>
      <c r="AY1341" s="1055">
        <f t="shared" si="2179"/>
        <v>0</v>
      </c>
    </row>
    <row r="1342" spans="1:51" ht="15" hidden="1" customHeight="1" outlineLevel="1">
      <c r="A1342" s="402">
        <v>33</v>
      </c>
      <c r="B1342" s="335" t="s">
        <v>402</v>
      </c>
      <c r="C1342" s="228" t="s">
        <v>313</v>
      </c>
      <c r="D1342" s="232"/>
      <c r="E1342" s="232"/>
      <c r="F1342" s="232"/>
      <c r="G1342" s="232"/>
      <c r="H1342" s="232"/>
      <c r="I1342" s="232"/>
      <c r="J1342" s="232"/>
      <c r="K1342" s="232"/>
      <c r="L1342" s="232"/>
      <c r="M1342" s="232"/>
      <c r="N1342" s="232"/>
      <c r="O1342" s="232"/>
      <c r="P1342" s="232"/>
      <c r="Q1342" s="232"/>
      <c r="R1342" s="232"/>
      <c r="S1342" s="232"/>
      <c r="T1342" s="232"/>
      <c r="U1342" s="232">
        <v>0</v>
      </c>
      <c r="V1342" s="232"/>
      <c r="W1342" s="232"/>
      <c r="X1342" s="232"/>
      <c r="Y1342" s="232"/>
      <c r="Z1342" s="232"/>
      <c r="AA1342" s="232"/>
      <c r="AB1342" s="232"/>
      <c r="AC1342" s="232"/>
      <c r="AD1342" s="232"/>
      <c r="AE1342" s="232"/>
      <c r="AF1342" s="232"/>
      <c r="AG1342" s="232"/>
      <c r="AH1342" s="232"/>
      <c r="AI1342" s="564"/>
      <c r="AJ1342" s="333"/>
      <c r="AK1342" s="322"/>
      <c r="AL1342" s="322"/>
      <c r="AM1342" s="322"/>
      <c r="AN1342" s="322"/>
      <c r="AO1342" s="322"/>
      <c r="AP1342" s="322"/>
      <c r="AQ1342" s="322"/>
      <c r="AR1342" s="322"/>
      <c r="AS1342" s="322"/>
      <c r="AT1342" s="322"/>
      <c r="AU1342" s="322"/>
      <c r="AV1342" s="322"/>
      <c r="AW1342" s="322"/>
      <c r="AX1342" s="233">
        <f>SUM(AJ1342:AW1342)</f>
        <v>0</v>
      </c>
      <c r="AY1342" s="1055">
        <f t="shared" si="2179"/>
        <v>0</v>
      </c>
    </row>
    <row r="1343" spans="1:51" ht="15" hidden="1" customHeight="1" outlineLevel="1">
      <c r="A1343" s="402"/>
      <c r="B1343" s="231" t="s">
        <v>571</v>
      </c>
      <c r="C1343" s="228" t="s">
        <v>315</v>
      </c>
      <c r="D1343" s="232"/>
      <c r="E1343" s="232"/>
      <c r="F1343" s="232"/>
      <c r="G1343" s="232"/>
      <c r="H1343" s="232"/>
      <c r="I1343" s="232"/>
      <c r="J1343" s="232"/>
      <c r="K1343" s="232"/>
      <c r="L1343" s="232"/>
      <c r="M1343" s="232"/>
      <c r="N1343" s="232"/>
      <c r="O1343" s="232"/>
      <c r="P1343" s="232"/>
      <c r="Q1343" s="232"/>
      <c r="R1343" s="232"/>
      <c r="S1343" s="232"/>
      <c r="T1343" s="232"/>
      <c r="U1343" s="232">
        <f>U1342</f>
        <v>0</v>
      </c>
      <c r="V1343" s="232"/>
      <c r="W1343" s="232"/>
      <c r="X1343" s="232"/>
      <c r="Y1343" s="232"/>
      <c r="Z1343" s="232"/>
      <c r="AA1343" s="232"/>
      <c r="AB1343" s="232"/>
      <c r="AC1343" s="232"/>
      <c r="AD1343" s="232"/>
      <c r="AE1343" s="232"/>
      <c r="AF1343" s="232"/>
      <c r="AG1343" s="232"/>
      <c r="AH1343" s="232"/>
      <c r="AI1343" s="564"/>
      <c r="AJ1343" s="318">
        <f>AJ1342</f>
        <v>0</v>
      </c>
      <c r="AK1343" s="318">
        <f t="shared" ref="AK1343:AW1343" si="2188">AK1342</f>
        <v>0</v>
      </c>
      <c r="AL1343" s="318">
        <f t="shared" si="2188"/>
        <v>0</v>
      </c>
      <c r="AM1343" s="318">
        <f t="shared" si="2188"/>
        <v>0</v>
      </c>
      <c r="AN1343" s="318">
        <f t="shared" si="2188"/>
        <v>0</v>
      </c>
      <c r="AO1343" s="318">
        <f t="shared" si="2188"/>
        <v>0</v>
      </c>
      <c r="AP1343" s="318">
        <f t="shared" si="2188"/>
        <v>0</v>
      </c>
      <c r="AQ1343" s="318">
        <f t="shared" si="2188"/>
        <v>0</v>
      </c>
      <c r="AR1343" s="318">
        <f t="shared" si="2188"/>
        <v>0</v>
      </c>
      <c r="AS1343" s="318">
        <f t="shared" si="2188"/>
        <v>0</v>
      </c>
      <c r="AT1343" s="318">
        <f t="shared" si="2188"/>
        <v>0</v>
      </c>
      <c r="AU1343" s="318">
        <f t="shared" si="2188"/>
        <v>0</v>
      </c>
      <c r="AV1343" s="318">
        <f t="shared" si="2188"/>
        <v>0</v>
      </c>
      <c r="AW1343" s="318">
        <f t="shared" si="2188"/>
        <v>0</v>
      </c>
      <c r="AX1343" s="243"/>
      <c r="AY1343" s="1055">
        <f t="shared" si="2179"/>
        <v>0</v>
      </c>
    </row>
    <row r="1344" spans="1:51" ht="15" hidden="1" customHeight="1" outlineLevel="1">
      <c r="A1344" s="402"/>
      <c r="B1344" s="335"/>
      <c r="C1344" s="228"/>
      <c r="D1344" s="228"/>
      <c r="E1344" s="228"/>
      <c r="F1344" s="228"/>
      <c r="G1344" s="228"/>
      <c r="H1344" s="228"/>
      <c r="I1344" s="228"/>
      <c r="J1344" s="228"/>
      <c r="K1344" s="228"/>
      <c r="L1344" s="228"/>
      <c r="M1344" s="228"/>
      <c r="N1344" s="228"/>
      <c r="O1344" s="228"/>
      <c r="P1344" s="228"/>
      <c r="Q1344" s="228"/>
      <c r="R1344" s="228"/>
      <c r="S1344" s="228"/>
      <c r="T1344" s="228"/>
      <c r="U1344" s="228"/>
      <c r="V1344" s="228"/>
      <c r="W1344" s="228"/>
      <c r="X1344" s="228"/>
      <c r="Y1344" s="228"/>
      <c r="Z1344" s="228"/>
      <c r="AA1344" s="228"/>
      <c r="AB1344" s="228"/>
      <c r="AC1344" s="228"/>
      <c r="AD1344" s="228"/>
      <c r="AE1344" s="228"/>
      <c r="AF1344" s="228"/>
      <c r="AG1344" s="228"/>
      <c r="AH1344" s="228"/>
      <c r="AI1344" s="228"/>
      <c r="AJ1344" s="319"/>
      <c r="AK1344" s="332"/>
      <c r="AL1344" s="332"/>
      <c r="AM1344" s="332"/>
      <c r="AN1344" s="332"/>
      <c r="AO1344" s="332"/>
      <c r="AP1344" s="332"/>
      <c r="AQ1344" s="332"/>
      <c r="AR1344" s="332"/>
      <c r="AS1344" s="332"/>
      <c r="AT1344" s="332"/>
      <c r="AU1344" s="332"/>
      <c r="AV1344" s="332"/>
      <c r="AW1344" s="332"/>
      <c r="AX1344" s="243"/>
      <c r="AY1344" s="1055">
        <f t="shared" si="2179"/>
        <v>0</v>
      </c>
    </row>
    <row r="1345" spans="1:51" ht="15" hidden="1" customHeight="1" outlineLevel="1">
      <c r="A1345" s="402">
        <v>34</v>
      </c>
      <c r="B1345" s="335" t="s">
        <v>403</v>
      </c>
      <c r="C1345" s="228" t="s">
        <v>313</v>
      </c>
      <c r="D1345" s="232"/>
      <c r="E1345" s="232"/>
      <c r="F1345" s="232"/>
      <c r="G1345" s="232"/>
      <c r="H1345" s="232"/>
      <c r="I1345" s="232"/>
      <c r="J1345" s="232"/>
      <c r="K1345" s="232"/>
      <c r="L1345" s="232"/>
      <c r="M1345" s="232"/>
      <c r="N1345" s="232"/>
      <c r="O1345" s="232"/>
      <c r="P1345" s="232"/>
      <c r="Q1345" s="232"/>
      <c r="R1345" s="232"/>
      <c r="S1345" s="232"/>
      <c r="T1345" s="232"/>
      <c r="U1345" s="232">
        <v>0</v>
      </c>
      <c r="V1345" s="232"/>
      <c r="W1345" s="232"/>
      <c r="X1345" s="232"/>
      <c r="Y1345" s="232"/>
      <c r="Z1345" s="232"/>
      <c r="AA1345" s="232"/>
      <c r="AB1345" s="232"/>
      <c r="AC1345" s="232"/>
      <c r="AD1345" s="232"/>
      <c r="AE1345" s="232"/>
      <c r="AF1345" s="232"/>
      <c r="AG1345" s="232"/>
      <c r="AH1345" s="232"/>
      <c r="AI1345" s="564"/>
      <c r="AJ1345" s="333"/>
      <c r="AK1345" s="322"/>
      <c r="AL1345" s="322"/>
      <c r="AM1345" s="322"/>
      <c r="AN1345" s="322"/>
      <c r="AO1345" s="322"/>
      <c r="AP1345" s="322"/>
      <c r="AQ1345" s="322"/>
      <c r="AR1345" s="322"/>
      <c r="AS1345" s="322"/>
      <c r="AT1345" s="322"/>
      <c r="AU1345" s="322"/>
      <c r="AV1345" s="322"/>
      <c r="AW1345" s="322"/>
      <c r="AX1345" s="233">
        <f>SUM(AJ1345:AW1345)</f>
        <v>0</v>
      </c>
      <c r="AY1345" s="1055">
        <f t="shared" si="2179"/>
        <v>0</v>
      </c>
    </row>
    <row r="1346" spans="1:51" ht="15" hidden="1" customHeight="1" outlineLevel="1">
      <c r="A1346" s="402"/>
      <c r="B1346" s="231" t="s">
        <v>571</v>
      </c>
      <c r="C1346" s="228" t="s">
        <v>315</v>
      </c>
      <c r="D1346" s="232"/>
      <c r="E1346" s="232"/>
      <c r="F1346" s="232"/>
      <c r="G1346" s="232"/>
      <c r="H1346" s="232"/>
      <c r="I1346" s="232"/>
      <c r="J1346" s="232"/>
      <c r="K1346" s="232"/>
      <c r="L1346" s="232"/>
      <c r="M1346" s="232"/>
      <c r="N1346" s="232"/>
      <c r="O1346" s="232"/>
      <c r="P1346" s="232"/>
      <c r="Q1346" s="232"/>
      <c r="R1346" s="232"/>
      <c r="S1346" s="232"/>
      <c r="T1346" s="232"/>
      <c r="U1346" s="232">
        <f>U1345</f>
        <v>0</v>
      </c>
      <c r="V1346" s="232"/>
      <c r="W1346" s="232"/>
      <c r="X1346" s="232"/>
      <c r="Y1346" s="232"/>
      <c r="Z1346" s="232"/>
      <c r="AA1346" s="232"/>
      <c r="AB1346" s="232"/>
      <c r="AC1346" s="232"/>
      <c r="AD1346" s="232"/>
      <c r="AE1346" s="232"/>
      <c r="AF1346" s="232"/>
      <c r="AG1346" s="232"/>
      <c r="AH1346" s="232"/>
      <c r="AI1346" s="564"/>
      <c r="AJ1346" s="318">
        <f>AJ1345</f>
        <v>0</v>
      </c>
      <c r="AK1346" s="318">
        <f t="shared" ref="AK1346:AW1346" si="2189">AK1345</f>
        <v>0</v>
      </c>
      <c r="AL1346" s="318">
        <f t="shared" si="2189"/>
        <v>0</v>
      </c>
      <c r="AM1346" s="318">
        <f t="shared" si="2189"/>
        <v>0</v>
      </c>
      <c r="AN1346" s="318">
        <f t="shared" si="2189"/>
        <v>0</v>
      </c>
      <c r="AO1346" s="318">
        <f t="shared" si="2189"/>
        <v>0</v>
      </c>
      <c r="AP1346" s="318">
        <f t="shared" si="2189"/>
        <v>0</v>
      </c>
      <c r="AQ1346" s="318">
        <f t="shared" si="2189"/>
        <v>0</v>
      </c>
      <c r="AR1346" s="318">
        <f t="shared" si="2189"/>
        <v>0</v>
      </c>
      <c r="AS1346" s="318">
        <f t="shared" si="2189"/>
        <v>0</v>
      </c>
      <c r="AT1346" s="318">
        <f t="shared" si="2189"/>
        <v>0</v>
      </c>
      <c r="AU1346" s="318">
        <f t="shared" si="2189"/>
        <v>0</v>
      </c>
      <c r="AV1346" s="318">
        <f t="shared" si="2189"/>
        <v>0</v>
      </c>
      <c r="AW1346" s="318">
        <f t="shared" si="2189"/>
        <v>0</v>
      </c>
      <c r="AX1346" s="243"/>
      <c r="AY1346" s="1055">
        <f t="shared" si="2179"/>
        <v>0</v>
      </c>
    </row>
    <row r="1347" spans="1:51" ht="15" hidden="1" customHeight="1" outlineLevel="1">
      <c r="A1347" s="402"/>
      <c r="B1347" s="335"/>
      <c r="C1347" s="228"/>
      <c r="D1347" s="228"/>
      <c r="E1347" s="228"/>
      <c r="F1347" s="228"/>
      <c r="G1347" s="228"/>
      <c r="H1347" s="228"/>
      <c r="I1347" s="228"/>
      <c r="J1347" s="228"/>
      <c r="K1347" s="228"/>
      <c r="L1347" s="228"/>
      <c r="M1347" s="228"/>
      <c r="N1347" s="228"/>
      <c r="O1347" s="228"/>
      <c r="P1347" s="228"/>
      <c r="Q1347" s="228"/>
      <c r="R1347" s="228"/>
      <c r="S1347" s="228"/>
      <c r="T1347" s="228"/>
      <c r="U1347" s="228"/>
      <c r="V1347" s="228"/>
      <c r="W1347" s="228"/>
      <c r="X1347" s="228"/>
      <c r="Y1347" s="228"/>
      <c r="Z1347" s="228"/>
      <c r="AA1347" s="228"/>
      <c r="AB1347" s="228"/>
      <c r="AC1347" s="228"/>
      <c r="AD1347" s="228"/>
      <c r="AE1347" s="228"/>
      <c r="AF1347" s="228"/>
      <c r="AG1347" s="228"/>
      <c r="AH1347" s="228"/>
      <c r="AI1347" s="228"/>
      <c r="AJ1347" s="319"/>
      <c r="AK1347" s="332"/>
      <c r="AL1347" s="332"/>
      <c r="AM1347" s="332"/>
      <c r="AN1347" s="332"/>
      <c r="AO1347" s="332"/>
      <c r="AP1347" s="332"/>
      <c r="AQ1347" s="332"/>
      <c r="AR1347" s="332"/>
      <c r="AS1347" s="332"/>
      <c r="AT1347" s="332"/>
      <c r="AU1347" s="332"/>
      <c r="AV1347" s="332"/>
      <c r="AW1347" s="332"/>
      <c r="AX1347" s="243"/>
      <c r="AY1347" s="1055">
        <f t="shared" si="2179"/>
        <v>0</v>
      </c>
    </row>
    <row r="1348" spans="1:51" ht="15" hidden="1" customHeight="1" outlineLevel="1">
      <c r="A1348" s="402">
        <v>35</v>
      </c>
      <c r="B1348" s="335" t="s">
        <v>404</v>
      </c>
      <c r="C1348" s="228" t="s">
        <v>313</v>
      </c>
      <c r="D1348" s="232"/>
      <c r="E1348" s="232"/>
      <c r="F1348" s="232"/>
      <c r="G1348" s="232"/>
      <c r="H1348" s="232"/>
      <c r="I1348" s="232"/>
      <c r="J1348" s="232"/>
      <c r="K1348" s="232"/>
      <c r="L1348" s="232"/>
      <c r="M1348" s="232"/>
      <c r="N1348" s="232"/>
      <c r="O1348" s="232"/>
      <c r="P1348" s="232"/>
      <c r="Q1348" s="232"/>
      <c r="R1348" s="232"/>
      <c r="S1348" s="232"/>
      <c r="T1348" s="232"/>
      <c r="U1348" s="232">
        <v>0</v>
      </c>
      <c r="V1348" s="232"/>
      <c r="W1348" s="232"/>
      <c r="X1348" s="232"/>
      <c r="Y1348" s="232"/>
      <c r="Z1348" s="232"/>
      <c r="AA1348" s="232"/>
      <c r="AB1348" s="232"/>
      <c r="AC1348" s="232"/>
      <c r="AD1348" s="232"/>
      <c r="AE1348" s="232"/>
      <c r="AF1348" s="232"/>
      <c r="AG1348" s="232"/>
      <c r="AH1348" s="232"/>
      <c r="AI1348" s="564"/>
      <c r="AJ1348" s="333"/>
      <c r="AK1348" s="322"/>
      <c r="AL1348" s="322"/>
      <c r="AM1348" s="322"/>
      <c r="AN1348" s="322"/>
      <c r="AO1348" s="322"/>
      <c r="AP1348" s="322"/>
      <c r="AQ1348" s="322"/>
      <c r="AR1348" s="322"/>
      <c r="AS1348" s="322"/>
      <c r="AT1348" s="322"/>
      <c r="AU1348" s="322"/>
      <c r="AV1348" s="322"/>
      <c r="AW1348" s="322"/>
      <c r="AX1348" s="233">
        <f>SUM(AJ1348:AW1348)</f>
        <v>0</v>
      </c>
      <c r="AY1348" s="1055">
        <f t="shared" si="2179"/>
        <v>0</v>
      </c>
    </row>
    <row r="1349" spans="1:51" ht="15" hidden="1" customHeight="1" outlineLevel="1">
      <c r="A1349" s="402"/>
      <c r="B1349" s="231" t="s">
        <v>571</v>
      </c>
      <c r="C1349" s="228" t="s">
        <v>315</v>
      </c>
      <c r="D1349" s="232"/>
      <c r="E1349" s="232"/>
      <c r="F1349" s="232"/>
      <c r="G1349" s="232"/>
      <c r="H1349" s="232"/>
      <c r="I1349" s="232"/>
      <c r="J1349" s="232"/>
      <c r="K1349" s="232"/>
      <c r="L1349" s="232"/>
      <c r="M1349" s="232"/>
      <c r="N1349" s="232"/>
      <c r="O1349" s="232"/>
      <c r="P1349" s="232"/>
      <c r="Q1349" s="232"/>
      <c r="R1349" s="232"/>
      <c r="S1349" s="232"/>
      <c r="T1349" s="232"/>
      <c r="U1349" s="232">
        <f>U1348</f>
        <v>0</v>
      </c>
      <c r="V1349" s="232"/>
      <c r="W1349" s="232"/>
      <c r="X1349" s="232"/>
      <c r="Y1349" s="232"/>
      <c r="Z1349" s="232"/>
      <c r="AA1349" s="232"/>
      <c r="AB1349" s="232"/>
      <c r="AC1349" s="232"/>
      <c r="AD1349" s="232"/>
      <c r="AE1349" s="232"/>
      <c r="AF1349" s="232"/>
      <c r="AG1349" s="232"/>
      <c r="AH1349" s="232"/>
      <c r="AI1349" s="564"/>
      <c r="AJ1349" s="318">
        <f>AJ1348</f>
        <v>0</v>
      </c>
      <c r="AK1349" s="318">
        <f t="shared" ref="AK1349:AW1349" si="2190">AK1348</f>
        <v>0</v>
      </c>
      <c r="AL1349" s="318">
        <f t="shared" si="2190"/>
        <v>0</v>
      </c>
      <c r="AM1349" s="318">
        <f t="shared" si="2190"/>
        <v>0</v>
      </c>
      <c r="AN1349" s="318">
        <f t="shared" si="2190"/>
        <v>0</v>
      </c>
      <c r="AO1349" s="318">
        <f t="shared" si="2190"/>
        <v>0</v>
      </c>
      <c r="AP1349" s="318">
        <f t="shared" si="2190"/>
        <v>0</v>
      </c>
      <c r="AQ1349" s="318">
        <f t="shared" si="2190"/>
        <v>0</v>
      </c>
      <c r="AR1349" s="318">
        <f t="shared" si="2190"/>
        <v>0</v>
      </c>
      <c r="AS1349" s="318">
        <f t="shared" si="2190"/>
        <v>0</v>
      </c>
      <c r="AT1349" s="318">
        <f t="shared" si="2190"/>
        <v>0</v>
      </c>
      <c r="AU1349" s="318">
        <f t="shared" si="2190"/>
        <v>0</v>
      </c>
      <c r="AV1349" s="318">
        <f t="shared" si="2190"/>
        <v>0</v>
      </c>
      <c r="AW1349" s="318">
        <f t="shared" si="2190"/>
        <v>0</v>
      </c>
      <c r="AX1349" s="243"/>
      <c r="AY1349" s="1055">
        <f t="shared" si="2179"/>
        <v>0</v>
      </c>
    </row>
    <row r="1350" spans="1:51" ht="15" customHeight="1" outlineLevel="1">
      <c r="A1350" s="402"/>
      <c r="B1350" s="338"/>
      <c r="C1350" s="228"/>
      <c r="D1350" s="228"/>
      <c r="E1350" s="228"/>
      <c r="F1350" s="228"/>
      <c r="G1350" s="228"/>
      <c r="H1350" s="228"/>
      <c r="I1350" s="228"/>
      <c r="J1350" s="228"/>
      <c r="K1350" s="228"/>
      <c r="L1350" s="228"/>
      <c r="M1350" s="228"/>
      <c r="N1350" s="228"/>
      <c r="O1350" s="228"/>
      <c r="P1350" s="228"/>
      <c r="Q1350" s="228"/>
      <c r="R1350" s="228"/>
      <c r="S1350" s="228"/>
      <c r="T1350" s="228"/>
      <c r="U1350" s="228"/>
      <c r="V1350" s="228"/>
      <c r="W1350" s="228"/>
      <c r="X1350" s="228"/>
      <c r="Y1350" s="228"/>
      <c r="Z1350" s="228"/>
      <c r="AA1350" s="228"/>
      <c r="AB1350" s="228"/>
      <c r="AC1350" s="228"/>
      <c r="AD1350" s="228"/>
      <c r="AE1350" s="228"/>
      <c r="AF1350" s="228"/>
      <c r="AG1350" s="228"/>
      <c r="AH1350" s="228"/>
      <c r="AI1350" s="228"/>
      <c r="AJ1350" s="319"/>
      <c r="AK1350" s="332"/>
      <c r="AL1350" s="332"/>
      <c r="AM1350" s="332"/>
      <c r="AN1350" s="332"/>
      <c r="AO1350" s="332"/>
      <c r="AP1350" s="332"/>
      <c r="AQ1350" s="332"/>
      <c r="AR1350" s="332"/>
      <c r="AS1350" s="332"/>
      <c r="AT1350" s="332"/>
      <c r="AU1350" s="332"/>
      <c r="AV1350" s="332"/>
      <c r="AW1350" s="332"/>
      <c r="AX1350" s="243"/>
      <c r="AY1350" s="1055">
        <f t="shared" si="2179"/>
        <v>0</v>
      </c>
    </row>
    <row r="1351" spans="1:51" ht="15" customHeight="1" outlineLevel="1">
      <c r="A1351" s="402"/>
      <c r="B1351" s="1" t="s">
        <v>362</v>
      </c>
      <c r="C1351" s="228"/>
      <c r="D1351" s="228"/>
      <c r="E1351" s="228"/>
      <c r="F1351" s="228"/>
      <c r="G1351" s="228"/>
      <c r="H1351" s="228"/>
      <c r="I1351" s="228"/>
      <c r="J1351" s="228"/>
      <c r="K1351" s="228"/>
      <c r="L1351" s="228"/>
      <c r="M1351" s="228"/>
      <c r="N1351" s="228"/>
      <c r="O1351" s="228"/>
      <c r="P1351" s="228"/>
      <c r="Q1351" s="228"/>
      <c r="R1351" s="228"/>
      <c r="S1351" s="228"/>
      <c r="T1351" s="228"/>
      <c r="U1351" s="228"/>
      <c r="V1351" s="228"/>
      <c r="W1351" s="228"/>
      <c r="X1351" s="228"/>
      <c r="Y1351" s="228"/>
      <c r="Z1351" s="228"/>
      <c r="AA1351" s="228"/>
      <c r="AB1351" s="228"/>
      <c r="AC1351" s="228"/>
      <c r="AD1351" s="228"/>
      <c r="AE1351" s="228"/>
      <c r="AF1351" s="228"/>
      <c r="AG1351" s="228"/>
      <c r="AH1351" s="228"/>
      <c r="AI1351" s="228"/>
      <c r="AJ1351" s="319"/>
      <c r="AK1351" s="332"/>
      <c r="AL1351" s="332"/>
      <c r="AM1351" s="332"/>
      <c r="AN1351" s="332"/>
      <c r="AO1351" s="332"/>
      <c r="AP1351" s="332"/>
      <c r="AQ1351" s="332"/>
      <c r="AR1351" s="332"/>
      <c r="AS1351" s="332"/>
      <c r="AT1351" s="332"/>
      <c r="AU1351" s="332"/>
      <c r="AV1351" s="332"/>
      <c r="AW1351" s="332"/>
      <c r="AX1351" s="243"/>
      <c r="AY1351" s="1055">
        <f t="shared" si="2179"/>
        <v>0</v>
      </c>
    </row>
    <row r="1352" spans="1:51" ht="15.75">
      <c r="B1352" s="394" t="s">
        <v>342</v>
      </c>
      <c r="C1352" s="228"/>
      <c r="D1352" s="228"/>
      <c r="E1352" s="228"/>
      <c r="F1352" s="228"/>
      <c r="G1352" s="228"/>
      <c r="H1352" s="228"/>
      <c r="I1352" s="228"/>
      <c r="J1352" s="228"/>
      <c r="K1352" s="228"/>
      <c r="L1352" s="228"/>
      <c r="M1352" s="228"/>
      <c r="N1352" s="228"/>
      <c r="O1352" s="228"/>
      <c r="P1352" s="228"/>
      <c r="Q1352" s="228"/>
      <c r="R1352" s="228"/>
      <c r="S1352" s="228"/>
      <c r="T1352" s="228"/>
      <c r="U1352" s="228"/>
      <c r="V1352" s="228"/>
      <c r="W1352" s="228"/>
      <c r="X1352" s="228"/>
      <c r="Y1352" s="228"/>
      <c r="Z1352" s="228"/>
      <c r="AA1352" s="228"/>
      <c r="AB1352" s="228"/>
      <c r="AC1352" s="228"/>
      <c r="AD1352" s="228"/>
      <c r="AE1352" s="228"/>
      <c r="AF1352" s="228"/>
      <c r="AG1352" s="228"/>
      <c r="AH1352" s="228"/>
      <c r="AI1352" s="228"/>
      <c r="AJ1352" s="329"/>
      <c r="AK1352" s="332"/>
      <c r="AL1352" s="332"/>
      <c r="AM1352" s="332"/>
      <c r="AN1352" s="332"/>
      <c r="AO1352" s="332"/>
      <c r="AP1352" s="332"/>
      <c r="AQ1352" s="332"/>
      <c r="AR1352" s="332"/>
      <c r="AS1352" s="332"/>
      <c r="AT1352" s="332"/>
      <c r="AU1352" s="332"/>
      <c r="AV1352" s="332"/>
      <c r="AW1352" s="332"/>
      <c r="AX1352" s="243"/>
      <c r="AY1352" s="1055">
        <f t="shared" si="2179"/>
        <v>0</v>
      </c>
    </row>
    <row r="1353" spans="1:51" ht="15.75" hidden="1">
      <c r="B1353" s="225" t="s">
        <v>343</v>
      </c>
      <c r="C1353" s="228"/>
      <c r="D1353" s="228"/>
      <c r="E1353" s="228"/>
      <c r="F1353" s="228"/>
      <c r="G1353" s="228"/>
      <c r="H1353" s="228"/>
      <c r="I1353" s="228"/>
      <c r="J1353" s="228"/>
      <c r="K1353" s="228"/>
      <c r="L1353" s="228"/>
      <c r="M1353" s="228"/>
      <c r="N1353" s="228"/>
      <c r="O1353" s="228"/>
      <c r="P1353" s="228"/>
      <c r="Q1353" s="228"/>
      <c r="R1353" s="228"/>
      <c r="S1353" s="228"/>
      <c r="T1353" s="228"/>
      <c r="U1353" s="228"/>
      <c r="V1353" s="228"/>
      <c r="W1353" s="228"/>
      <c r="X1353" s="228"/>
      <c r="Y1353" s="228"/>
      <c r="Z1353" s="228"/>
      <c r="AA1353" s="228"/>
      <c r="AB1353" s="228"/>
      <c r="AC1353" s="228"/>
      <c r="AD1353" s="228"/>
      <c r="AE1353" s="228"/>
      <c r="AF1353" s="228"/>
      <c r="AG1353" s="228"/>
      <c r="AH1353" s="228"/>
      <c r="AI1353" s="228"/>
      <c r="AJ1353" s="329"/>
      <c r="AK1353" s="332"/>
      <c r="AL1353" s="332"/>
      <c r="AM1353" s="332"/>
      <c r="AN1353" s="332"/>
      <c r="AO1353" s="332"/>
      <c r="AP1353" s="332"/>
      <c r="AQ1353" s="332"/>
      <c r="AR1353" s="332"/>
      <c r="AS1353" s="332"/>
      <c r="AT1353" s="332"/>
      <c r="AU1353" s="332"/>
      <c r="AV1353" s="332"/>
      <c r="AW1353" s="332"/>
      <c r="AX1353" s="243"/>
      <c r="AY1353" s="1055">
        <f t="shared" si="2179"/>
        <v>0</v>
      </c>
    </row>
    <row r="1354" spans="1:51" hidden="1">
      <c r="B1354" s="250" t="s">
        <v>344</v>
      </c>
      <c r="C1354" s="228" t="s">
        <v>313</v>
      </c>
      <c r="D1354" s="232"/>
      <c r="E1354" s="232"/>
      <c r="F1354" s="232"/>
      <c r="G1354" s="232"/>
      <c r="H1354" s="232"/>
      <c r="I1354" s="232"/>
      <c r="J1354" s="232"/>
      <c r="K1354" s="232"/>
      <c r="L1354" s="232"/>
      <c r="M1354" s="232"/>
      <c r="N1354" s="232"/>
      <c r="O1354" s="232"/>
      <c r="P1354" s="232"/>
      <c r="Q1354" s="232"/>
      <c r="R1354" s="564"/>
      <c r="S1354" s="564"/>
      <c r="T1354" s="564"/>
      <c r="U1354" s="228"/>
      <c r="V1354" s="232"/>
      <c r="W1354" s="232"/>
      <c r="X1354" s="232"/>
      <c r="Y1354" s="232"/>
      <c r="Z1354" s="232"/>
      <c r="AA1354" s="232"/>
      <c r="AB1354" s="232"/>
      <c r="AC1354" s="232"/>
      <c r="AD1354" s="232"/>
      <c r="AE1354" s="232"/>
      <c r="AF1354" s="232"/>
      <c r="AG1354" s="232"/>
      <c r="AH1354" s="232"/>
      <c r="AI1354" s="232"/>
      <c r="AJ1354" s="317"/>
      <c r="AK1354" s="317"/>
      <c r="AL1354" s="317"/>
      <c r="AM1354" s="317"/>
      <c r="AN1354" s="317"/>
      <c r="AO1354" s="317"/>
      <c r="AP1354" s="317"/>
      <c r="AQ1354" s="317"/>
      <c r="AR1354" s="317"/>
      <c r="AS1354" s="317"/>
      <c r="AT1354" s="317"/>
      <c r="AU1354" s="317"/>
      <c r="AV1354" s="317"/>
      <c r="AW1354" s="317"/>
      <c r="AX1354" s="233">
        <f>SUM(AJ1354:AW1354)</f>
        <v>0</v>
      </c>
      <c r="AY1354" s="1055">
        <f t="shared" si="2179"/>
        <v>0</v>
      </c>
    </row>
    <row r="1355" spans="1:51" hidden="1">
      <c r="B1355" s="231" t="s">
        <v>571</v>
      </c>
      <c r="C1355" s="228" t="s">
        <v>315</v>
      </c>
      <c r="D1355" s="232"/>
      <c r="E1355" s="232"/>
      <c r="F1355" s="232"/>
      <c r="G1355" s="232"/>
      <c r="H1355" s="232"/>
      <c r="I1355" s="232"/>
      <c r="J1355" s="232"/>
      <c r="K1355" s="232"/>
      <c r="L1355" s="232"/>
      <c r="M1355" s="232"/>
      <c r="N1355" s="232"/>
      <c r="O1355" s="232"/>
      <c r="P1355" s="232"/>
      <c r="Q1355" s="232"/>
      <c r="R1355" s="564"/>
      <c r="S1355" s="564"/>
      <c r="T1355" s="564"/>
      <c r="U1355" s="228"/>
      <c r="V1355" s="232"/>
      <c r="W1355" s="232"/>
      <c r="X1355" s="232"/>
      <c r="Y1355" s="232"/>
      <c r="Z1355" s="232"/>
      <c r="AA1355" s="232"/>
      <c r="AB1355" s="232"/>
      <c r="AC1355" s="232"/>
      <c r="AD1355" s="232"/>
      <c r="AE1355" s="232"/>
      <c r="AF1355" s="232"/>
      <c r="AG1355" s="232"/>
      <c r="AH1355" s="232"/>
      <c r="AI1355" s="232"/>
      <c r="AJ1355" s="318">
        <f>AJ1354</f>
        <v>0</v>
      </c>
      <c r="AK1355" s="318">
        <f t="shared" ref="AK1355:AW1355" si="2191">AK1354</f>
        <v>0</v>
      </c>
      <c r="AL1355" s="318">
        <f t="shared" si="2191"/>
        <v>0</v>
      </c>
      <c r="AM1355" s="318">
        <f t="shared" si="2191"/>
        <v>0</v>
      </c>
      <c r="AN1355" s="318">
        <f t="shared" si="2191"/>
        <v>0</v>
      </c>
      <c r="AO1355" s="318">
        <f t="shared" si="2191"/>
        <v>0</v>
      </c>
      <c r="AP1355" s="318">
        <f t="shared" si="2191"/>
        <v>0</v>
      </c>
      <c r="AQ1355" s="318">
        <f t="shared" si="2191"/>
        <v>0</v>
      </c>
      <c r="AR1355" s="318">
        <f t="shared" si="2191"/>
        <v>0</v>
      </c>
      <c r="AS1355" s="318">
        <f t="shared" si="2191"/>
        <v>0</v>
      </c>
      <c r="AT1355" s="318">
        <f t="shared" si="2191"/>
        <v>0</v>
      </c>
      <c r="AU1355" s="318">
        <f t="shared" si="2191"/>
        <v>0</v>
      </c>
      <c r="AV1355" s="318">
        <f t="shared" si="2191"/>
        <v>0</v>
      </c>
      <c r="AW1355" s="318">
        <f t="shared" si="2191"/>
        <v>0</v>
      </c>
      <c r="AX1355" s="243"/>
      <c r="AY1355" s="1055">
        <f t="shared" si="2179"/>
        <v>0</v>
      </c>
    </row>
    <row r="1356" spans="1:51" hidden="1">
      <c r="B1356" s="231"/>
      <c r="C1356" s="228"/>
      <c r="D1356" s="228"/>
      <c r="E1356" s="228"/>
      <c r="F1356" s="228"/>
      <c r="G1356" s="228"/>
      <c r="H1356" s="228"/>
      <c r="I1356" s="228"/>
      <c r="J1356" s="228"/>
      <c r="K1356" s="228"/>
      <c r="L1356" s="228"/>
      <c r="M1356" s="228"/>
      <c r="N1356" s="228"/>
      <c r="O1356" s="228"/>
      <c r="P1356" s="228"/>
      <c r="Q1356" s="228"/>
      <c r="R1356" s="228"/>
      <c r="S1356" s="228"/>
      <c r="T1356" s="228"/>
      <c r="U1356" s="228"/>
      <c r="V1356" s="228"/>
      <c r="W1356" s="228"/>
      <c r="X1356" s="228"/>
      <c r="Y1356" s="228"/>
      <c r="Z1356" s="228"/>
      <c r="AA1356" s="228"/>
      <c r="AB1356" s="228"/>
      <c r="AC1356" s="228"/>
      <c r="AD1356" s="228"/>
      <c r="AE1356" s="228"/>
      <c r="AF1356" s="228"/>
      <c r="AG1356" s="228"/>
      <c r="AH1356" s="228"/>
      <c r="AI1356" s="228"/>
      <c r="AJ1356" s="329"/>
      <c r="AK1356" s="332"/>
      <c r="AL1356" s="332"/>
      <c r="AM1356" s="332"/>
      <c r="AN1356" s="332"/>
      <c r="AO1356" s="332"/>
      <c r="AP1356" s="332"/>
      <c r="AQ1356" s="332"/>
      <c r="AR1356" s="332"/>
      <c r="AS1356" s="332"/>
      <c r="AT1356" s="332"/>
      <c r="AU1356" s="332"/>
      <c r="AV1356" s="332"/>
      <c r="AW1356" s="332"/>
      <c r="AX1356" s="243"/>
      <c r="AY1356" s="1055">
        <f t="shared" si="2179"/>
        <v>0</v>
      </c>
    </row>
    <row r="1357" spans="1:51" hidden="1">
      <c r="B1357" s="250" t="s">
        <v>345</v>
      </c>
      <c r="C1357" s="228" t="s">
        <v>313</v>
      </c>
      <c r="D1357" s="232"/>
      <c r="E1357" s="232"/>
      <c r="F1357" s="232"/>
      <c r="G1357" s="232"/>
      <c r="H1357" s="232"/>
      <c r="I1357" s="232"/>
      <c r="J1357" s="232"/>
      <c r="K1357" s="232"/>
      <c r="L1357" s="232"/>
      <c r="M1357" s="232"/>
      <c r="N1357" s="232"/>
      <c r="O1357" s="232"/>
      <c r="P1357" s="232"/>
      <c r="Q1357" s="232"/>
      <c r="R1357" s="564"/>
      <c r="S1357" s="564"/>
      <c r="T1357" s="564"/>
      <c r="U1357" s="228"/>
      <c r="V1357" s="232"/>
      <c r="W1357" s="232"/>
      <c r="X1357" s="232"/>
      <c r="Y1357" s="232"/>
      <c r="Z1357" s="232"/>
      <c r="AA1357" s="232"/>
      <c r="AB1357" s="232"/>
      <c r="AC1357" s="232"/>
      <c r="AD1357" s="232"/>
      <c r="AE1357" s="232"/>
      <c r="AF1357" s="232"/>
      <c r="AG1357" s="232"/>
      <c r="AH1357" s="232"/>
      <c r="AI1357" s="232"/>
      <c r="AJ1357" s="317"/>
      <c r="AK1357" s="317"/>
      <c r="AL1357" s="317"/>
      <c r="AM1357" s="317"/>
      <c r="AN1357" s="317"/>
      <c r="AO1357" s="317"/>
      <c r="AP1357" s="317"/>
      <c r="AQ1357" s="317"/>
      <c r="AR1357" s="317"/>
      <c r="AS1357" s="317"/>
      <c r="AT1357" s="317"/>
      <c r="AU1357" s="317"/>
      <c r="AV1357" s="317"/>
      <c r="AW1357" s="317"/>
      <c r="AX1357" s="233">
        <f>SUM(AJ1357:AW1357)</f>
        <v>0</v>
      </c>
      <c r="AY1357" s="1055">
        <f t="shared" si="2179"/>
        <v>0</v>
      </c>
    </row>
    <row r="1358" spans="1:51" hidden="1">
      <c r="B1358" s="231" t="s">
        <v>571</v>
      </c>
      <c r="C1358" s="228" t="s">
        <v>315</v>
      </c>
      <c r="D1358" s="232"/>
      <c r="E1358" s="232"/>
      <c r="F1358" s="232"/>
      <c r="G1358" s="232"/>
      <c r="H1358" s="232"/>
      <c r="I1358" s="232"/>
      <c r="J1358" s="232"/>
      <c r="K1358" s="232"/>
      <c r="L1358" s="232"/>
      <c r="M1358" s="232"/>
      <c r="N1358" s="232"/>
      <c r="O1358" s="232"/>
      <c r="P1358" s="232"/>
      <c r="Q1358" s="232"/>
      <c r="R1358" s="564"/>
      <c r="S1358" s="564"/>
      <c r="T1358" s="564"/>
      <c r="U1358" s="228"/>
      <c r="V1358" s="232"/>
      <c r="W1358" s="232"/>
      <c r="X1358" s="232"/>
      <c r="Y1358" s="232"/>
      <c r="Z1358" s="232"/>
      <c r="AA1358" s="232"/>
      <c r="AB1358" s="232"/>
      <c r="AC1358" s="232"/>
      <c r="AD1358" s="232"/>
      <c r="AE1358" s="232"/>
      <c r="AF1358" s="232"/>
      <c r="AG1358" s="232"/>
      <c r="AH1358" s="232"/>
      <c r="AI1358" s="232"/>
      <c r="AJ1358" s="318">
        <f>AJ1357</f>
        <v>0</v>
      </c>
      <c r="AK1358" s="318">
        <f t="shared" ref="AK1358:AW1358" si="2192">AK1357</f>
        <v>0</v>
      </c>
      <c r="AL1358" s="318">
        <f t="shared" si="2192"/>
        <v>0</v>
      </c>
      <c r="AM1358" s="318">
        <f t="shared" si="2192"/>
        <v>0</v>
      </c>
      <c r="AN1358" s="318">
        <f t="shared" si="2192"/>
        <v>0</v>
      </c>
      <c r="AO1358" s="318">
        <f t="shared" si="2192"/>
        <v>0</v>
      </c>
      <c r="AP1358" s="318">
        <f t="shared" si="2192"/>
        <v>0</v>
      </c>
      <c r="AQ1358" s="318">
        <f t="shared" si="2192"/>
        <v>0</v>
      </c>
      <c r="AR1358" s="318">
        <f t="shared" si="2192"/>
        <v>0</v>
      </c>
      <c r="AS1358" s="318">
        <f t="shared" si="2192"/>
        <v>0</v>
      </c>
      <c r="AT1358" s="318">
        <f t="shared" si="2192"/>
        <v>0</v>
      </c>
      <c r="AU1358" s="318">
        <f t="shared" si="2192"/>
        <v>0</v>
      </c>
      <c r="AV1358" s="318">
        <f t="shared" si="2192"/>
        <v>0</v>
      </c>
      <c r="AW1358" s="318">
        <f t="shared" si="2192"/>
        <v>0</v>
      </c>
      <c r="AX1358" s="243"/>
      <c r="AY1358" s="1055">
        <f t="shared" si="2179"/>
        <v>0</v>
      </c>
    </row>
    <row r="1359" spans="1:51" hidden="1">
      <c r="B1359" s="231"/>
      <c r="C1359" s="228"/>
      <c r="D1359" s="228"/>
      <c r="E1359" s="228"/>
      <c r="F1359" s="228"/>
      <c r="G1359" s="228"/>
      <c r="H1359" s="228"/>
      <c r="I1359" s="228"/>
      <c r="J1359" s="228"/>
      <c r="K1359" s="228"/>
      <c r="L1359" s="228"/>
      <c r="M1359" s="228"/>
      <c r="N1359" s="228"/>
      <c r="O1359" s="228"/>
      <c r="P1359" s="228"/>
      <c r="Q1359" s="228"/>
      <c r="R1359" s="228"/>
      <c r="S1359" s="228"/>
      <c r="T1359" s="228"/>
      <c r="U1359" s="228"/>
      <c r="V1359" s="228"/>
      <c r="W1359" s="228"/>
      <c r="X1359" s="228"/>
      <c r="Y1359" s="228"/>
      <c r="Z1359" s="228"/>
      <c r="AA1359" s="228"/>
      <c r="AB1359" s="228"/>
      <c r="AC1359" s="228"/>
      <c r="AD1359" s="228"/>
      <c r="AE1359" s="228"/>
      <c r="AF1359" s="228"/>
      <c r="AG1359" s="228"/>
      <c r="AH1359" s="228"/>
      <c r="AI1359" s="228"/>
      <c r="AJ1359" s="329"/>
      <c r="AK1359" s="332"/>
      <c r="AL1359" s="332"/>
      <c r="AM1359" s="332"/>
      <c r="AN1359" s="332"/>
      <c r="AO1359" s="332"/>
      <c r="AP1359" s="332"/>
      <c r="AQ1359" s="332"/>
      <c r="AR1359" s="332"/>
      <c r="AS1359" s="332"/>
      <c r="AT1359" s="332"/>
      <c r="AU1359" s="332"/>
      <c r="AV1359" s="332"/>
      <c r="AW1359" s="332"/>
      <c r="AX1359" s="243"/>
      <c r="AY1359" s="1055">
        <f t="shared" si="2179"/>
        <v>0</v>
      </c>
    </row>
    <row r="1360" spans="1:51" hidden="1">
      <c r="B1360" s="250" t="s">
        <v>346</v>
      </c>
      <c r="C1360" s="228" t="s">
        <v>313</v>
      </c>
      <c r="D1360" s="232"/>
      <c r="E1360" s="232"/>
      <c r="F1360" s="232"/>
      <c r="G1360" s="232"/>
      <c r="H1360" s="232"/>
      <c r="I1360" s="232"/>
      <c r="J1360" s="232"/>
      <c r="K1360" s="232"/>
      <c r="L1360" s="232"/>
      <c r="M1360" s="232"/>
      <c r="N1360" s="232"/>
      <c r="O1360" s="232"/>
      <c r="P1360" s="232"/>
      <c r="Q1360" s="232"/>
      <c r="R1360" s="564"/>
      <c r="S1360" s="564"/>
      <c r="T1360" s="564"/>
      <c r="U1360" s="228"/>
      <c r="V1360" s="232"/>
      <c r="W1360" s="232"/>
      <c r="X1360" s="232"/>
      <c r="Y1360" s="232"/>
      <c r="Z1360" s="232"/>
      <c r="AA1360" s="232"/>
      <c r="AB1360" s="232"/>
      <c r="AC1360" s="232"/>
      <c r="AD1360" s="232"/>
      <c r="AE1360" s="232"/>
      <c r="AF1360" s="232"/>
      <c r="AG1360" s="232"/>
      <c r="AH1360" s="232"/>
      <c r="AI1360" s="232"/>
      <c r="AJ1360" s="317"/>
      <c r="AK1360" s="317"/>
      <c r="AL1360" s="317"/>
      <c r="AM1360" s="317"/>
      <c r="AN1360" s="317"/>
      <c r="AO1360" s="317"/>
      <c r="AP1360" s="317"/>
      <c r="AQ1360" s="317"/>
      <c r="AR1360" s="317"/>
      <c r="AS1360" s="317"/>
      <c r="AT1360" s="317"/>
      <c r="AU1360" s="317"/>
      <c r="AV1360" s="317"/>
      <c r="AW1360" s="317"/>
      <c r="AX1360" s="233">
        <f>SUM(AJ1360:AW1360)</f>
        <v>0</v>
      </c>
      <c r="AY1360" s="1055">
        <f t="shared" si="2179"/>
        <v>0</v>
      </c>
    </row>
    <row r="1361" spans="2:51" hidden="1">
      <c r="B1361" s="231" t="s">
        <v>571</v>
      </c>
      <c r="C1361" s="228" t="s">
        <v>315</v>
      </c>
      <c r="D1361" s="232"/>
      <c r="E1361" s="232"/>
      <c r="F1361" s="232"/>
      <c r="G1361" s="232"/>
      <c r="H1361" s="232"/>
      <c r="I1361" s="232"/>
      <c r="J1361" s="232"/>
      <c r="K1361" s="232"/>
      <c r="L1361" s="232"/>
      <c r="M1361" s="232"/>
      <c r="N1361" s="232"/>
      <c r="O1361" s="232"/>
      <c r="P1361" s="232"/>
      <c r="Q1361" s="232"/>
      <c r="R1361" s="564"/>
      <c r="S1361" s="564"/>
      <c r="T1361" s="564"/>
      <c r="U1361" s="228"/>
      <c r="V1361" s="232"/>
      <c r="W1361" s="232"/>
      <c r="X1361" s="232"/>
      <c r="Y1361" s="232"/>
      <c r="Z1361" s="232"/>
      <c r="AA1361" s="232"/>
      <c r="AB1361" s="232"/>
      <c r="AC1361" s="232"/>
      <c r="AD1361" s="232"/>
      <c r="AE1361" s="232"/>
      <c r="AF1361" s="232"/>
      <c r="AG1361" s="232"/>
      <c r="AH1361" s="232"/>
      <c r="AI1361" s="232"/>
      <c r="AJ1361" s="318">
        <f>AJ1360</f>
        <v>0</v>
      </c>
      <c r="AK1361" s="318">
        <f t="shared" ref="AK1361:AW1361" si="2193">AK1360</f>
        <v>0</v>
      </c>
      <c r="AL1361" s="318">
        <f t="shared" si="2193"/>
        <v>0</v>
      </c>
      <c r="AM1361" s="318">
        <f t="shared" si="2193"/>
        <v>0</v>
      </c>
      <c r="AN1361" s="318">
        <f t="shared" si="2193"/>
        <v>0</v>
      </c>
      <c r="AO1361" s="318">
        <f t="shared" si="2193"/>
        <v>0</v>
      </c>
      <c r="AP1361" s="318">
        <f t="shared" si="2193"/>
        <v>0</v>
      </c>
      <c r="AQ1361" s="318">
        <f t="shared" si="2193"/>
        <v>0</v>
      </c>
      <c r="AR1361" s="318">
        <f t="shared" si="2193"/>
        <v>0</v>
      </c>
      <c r="AS1361" s="318">
        <f t="shared" si="2193"/>
        <v>0</v>
      </c>
      <c r="AT1361" s="318">
        <f t="shared" si="2193"/>
        <v>0</v>
      </c>
      <c r="AU1361" s="318">
        <f t="shared" si="2193"/>
        <v>0</v>
      </c>
      <c r="AV1361" s="318">
        <f t="shared" si="2193"/>
        <v>0</v>
      </c>
      <c r="AW1361" s="318">
        <f t="shared" si="2193"/>
        <v>0</v>
      </c>
      <c r="AX1361" s="243"/>
      <c r="AY1361" s="1055">
        <f t="shared" si="2179"/>
        <v>0</v>
      </c>
    </row>
    <row r="1362" spans="2:51" hidden="1">
      <c r="B1362" s="258"/>
      <c r="C1362" s="228"/>
      <c r="D1362" s="228"/>
      <c r="E1362" s="228"/>
      <c r="F1362" s="228"/>
      <c r="G1362" s="228"/>
      <c r="H1362" s="228"/>
      <c r="I1362" s="228"/>
      <c r="J1362" s="228"/>
      <c r="K1362" s="228"/>
      <c r="L1362" s="228"/>
      <c r="M1362" s="228"/>
      <c r="N1362" s="228"/>
      <c r="O1362" s="228"/>
      <c r="P1362" s="228"/>
      <c r="Q1362" s="228"/>
      <c r="R1362" s="228"/>
      <c r="S1362" s="228"/>
      <c r="T1362" s="228"/>
      <c r="U1362" s="228"/>
      <c r="V1362" s="228"/>
      <c r="W1362" s="228"/>
      <c r="X1362" s="228"/>
      <c r="Y1362" s="228"/>
      <c r="Z1362" s="228"/>
      <c r="AA1362" s="228"/>
      <c r="AB1362" s="228"/>
      <c r="AC1362" s="228"/>
      <c r="AD1362" s="228"/>
      <c r="AE1362" s="228"/>
      <c r="AF1362" s="228"/>
      <c r="AG1362" s="228"/>
      <c r="AH1362" s="228"/>
      <c r="AI1362" s="228"/>
      <c r="AJ1362" s="329"/>
      <c r="AK1362" s="332"/>
      <c r="AL1362" s="332"/>
      <c r="AM1362" s="332"/>
      <c r="AN1362" s="332"/>
      <c r="AO1362" s="332"/>
      <c r="AP1362" s="332"/>
      <c r="AQ1362" s="332"/>
      <c r="AR1362" s="332"/>
      <c r="AS1362" s="332"/>
      <c r="AT1362" s="332"/>
      <c r="AU1362" s="332"/>
      <c r="AV1362" s="332"/>
      <c r="AW1362" s="332"/>
      <c r="AX1362" s="243"/>
      <c r="AY1362" s="1055">
        <f t="shared" si="2179"/>
        <v>0</v>
      </c>
    </row>
    <row r="1363" spans="2:51" hidden="1">
      <c r="B1363" s="250" t="s">
        <v>347</v>
      </c>
      <c r="C1363" s="228" t="s">
        <v>313</v>
      </c>
      <c r="D1363" s="232"/>
      <c r="E1363" s="232"/>
      <c r="F1363" s="232"/>
      <c r="G1363" s="232"/>
      <c r="H1363" s="232"/>
      <c r="I1363" s="232"/>
      <c r="J1363" s="232"/>
      <c r="K1363" s="232"/>
      <c r="L1363" s="232"/>
      <c r="M1363" s="232"/>
      <c r="N1363" s="232"/>
      <c r="O1363" s="232"/>
      <c r="P1363" s="232"/>
      <c r="Q1363" s="232"/>
      <c r="R1363" s="564"/>
      <c r="S1363" s="564"/>
      <c r="T1363" s="564"/>
      <c r="U1363" s="228"/>
      <c r="V1363" s="232"/>
      <c r="W1363" s="232"/>
      <c r="X1363" s="232"/>
      <c r="Y1363" s="232"/>
      <c r="Z1363" s="232"/>
      <c r="AA1363" s="232"/>
      <c r="AB1363" s="232"/>
      <c r="AC1363" s="232"/>
      <c r="AD1363" s="232"/>
      <c r="AE1363" s="232"/>
      <c r="AF1363" s="232"/>
      <c r="AG1363" s="232"/>
      <c r="AH1363" s="232"/>
      <c r="AI1363" s="232"/>
      <c r="AJ1363" s="317"/>
      <c r="AK1363" s="317"/>
      <c r="AL1363" s="317"/>
      <c r="AM1363" s="317"/>
      <c r="AN1363" s="317"/>
      <c r="AO1363" s="317"/>
      <c r="AP1363" s="317"/>
      <c r="AQ1363" s="317"/>
      <c r="AR1363" s="317"/>
      <c r="AS1363" s="317"/>
      <c r="AT1363" s="317"/>
      <c r="AU1363" s="317"/>
      <c r="AV1363" s="317"/>
      <c r="AW1363" s="317"/>
      <c r="AX1363" s="233">
        <f>SUM(AJ1363:AW1363)</f>
        <v>0</v>
      </c>
      <c r="AY1363" s="1055">
        <f t="shared" si="2179"/>
        <v>0</v>
      </c>
    </row>
    <row r="1364" spans="2:51" hidden="1">
      <c r="B1364" s="231" t="s">
        <v>571</v>
      </c>
      <c r="C1364" s="228" t="s">
        <v>315</v>
      </c>
      <c r="D1364" s="232"/>
      <c r="E1364" s="232"/>
      <c r="F1364" s="232"/>
      <c r="G1364" s="232"/>
      <c r="H1364" s="232"/>
      <c r="I1364" s="232"/>
      <c r="J1364" s="232"/>
      <c r="K1364" s="232"/>
      <c r="L1364" s="232"/>
      <c r="M1364" s="232"/>
      <c r="N1364" s="232"/>
      <c r="O1364" s="232"/>
      <c r="P1364" s="232"/>
      <c r="Q1364" s="232"/>
      <c r="R1364" s="564"/>
      <c r="S1364" s="564"/>
      <c r="T1364" s="564"/>
      <c r="U1364" s="228"/>
      <c r="V1364" s="232"/>
      <c r="W1364" s="232"/>
      <c r="X1364" s="232"/>
      <c r="Y1364" s="232"/>
      <c r="Z1364" s="232"/>
      <c r="AA1364" s="232"/>
      <c r="AB1364" s="232"/>
      <c r="AC1364" s="232"/>
      <c r="AD1364" s="232"/>
      <c r="AE1364" s="232"/>
      <c r="AF1364" s="232"/>
      <c r="AG1364" s="232"/>
      <c r="AH1364" s="232"/>
      <c r="AI1364" s="232"/>
      <c r="AJ1364" s="318">
        <f>AJ1363</f>
        <v>0</v>
      </c>
      <c r="AK1364" s="318">
        <f t="shared" ref="AK1364:AW1364" si="2194">AK1363</f>
        <v>0</v>
      </c>
      <c r="AL1364" s="318">
        <f t="shared" si="2194"/>
        <v>0</v>
      </c>
      <c r="AM1364" s="318">
        <f t="shared" si="2194"/>
        <v>0</v>
      </c>
      <c r="AN1364" s="318">
        <f t="shared" si="2194"/>
        <v>0</v>
      </c>
      <c r="AO1364" s="318">
        <f t="shared" si="2194"/>
        <v>0</v>
      </c>
      <c r="AP1364" s="318">
        <f t="shared" si="2194"/>
        <v>0</v>
      </c>
      <c r="AQ1364" s="318">
        <f t="shared" si="2194"/>
        <v>0</v>
      </c>
      <c r="AR1364" s="318">
        <f t="shared" si="2194"/>
        <v>0</v>
      </c>
      <c r="AS1364" s="318">
        <f t="shared" si="2194"/>
        <v>0</v>
      </c>
      <c r="AT1364" s="318">
        <f t="shared" si="2194"/>
        <v>0</v>
      </c>
      <c r="AU1364" s="318">
        <f t="shared" si="2194"/>
        <v>0</v>
      </c>
      <c r="AV1364" s="318">
        <f t="shared" si="2194"/>
        <v>0</v>
      </c>
      <c r="AW1364" s="318">
        <f t="shared" si="2194"/>
        <v>0</v>
      </c>
      <c r="AX1364" s="243"/>
      <c r="AY1364" s="1055">
        <f t="shared" si="2179"/>
        <v>0</v>
      </c>
    </row>
    <row r="1365" spans="2:51" hidden="1">
      <c r="B1365" s="231"/>
      <c r="C1365" s="228"/>
      <c r="D1365" s="228"/>
      <c r="E1365" s="228"/>
      <c r="F1365" s="228"/>
      <c r="G1365" s="228"/>
      <c r="H1365" s="228"/>
      <c r="I1365" s="228"/>
      <c r="J1365" s="228"/>
      <c r="K1365" s="228"/>
      <c r="L1365" s="228"/>
      <c r="M1365" s="228"/>
      <c r="N1365" s="228"/>
      <c r="O1365" s="228"/>
      <c r="P1365" s="228"/>
      <c r="Q1365" s="228"/>
      <c r="R1365" s="228"/>
      <c r="S1365" s="228"/>
      <c r="T1365" s="228"/>
      <c r="U1365" s="228"/>
      <c r="V1365" s="228"/>
      <c r="W1365" s="228"/>
      <c r="X1365" s="228"/>
      <c r="Y1365" s="228"/>
      <c r="Z1365" s="228"/>
      <c r="AA1365" s="228"/>
      <c r="AB1365" s="228"/>
      <c r="AC1365" s="228"/>
      <c r="AD1365" s="228"/>
      <c r="AE1365" s="228"/>
      <c r="AF1365" s="228"/>
      <c r="AG1365" s="228"/>
      <c r="AH1365" s="228"/>
      <c r="AI1365" s="228"/>
      <c r="AJ1365" s="319"/>
      <c r="AK1365" s="332"/>
      <c r="AL1365" s="332"/>
      <c r="AM1365" s="332"/>
      <c r="AN1365" s="332"/>
      <c r="AO1365" s="332"/>
      <c r="AP1365" s="332"/>
      <c r="AQ1365" s="332"/>
      <c r="AR1365" s="332"/>
      <c r="AS1365" s="332"/>
      <c r="AT1365" s="332"/>
      <c r="AU1365" s="332"/>
      <c r="AV1365" s="332"/>
      <c r="AW1365" s="332"/>
      <c r="AX1365" s="243"/>
      <c r="AY1365" s="1055">
        <f t="shared" si="2179"/>
        <v>0</v>
      </c>
    </row>
    <row r="1366" spans="2:51" ht="15.75">
      <c r="B1366" s="225" t="s">
        <v>348</v>
      </c>
      <c r="C1366" s="228"/>
      <c r="D1366" s="228"/>
      <c r="E1366" s="228"/>
      <c r="F1366" s="228"/>
      <c r="G1366" s="228"/>
      <c r="H1366" s="228"/>
      <c r="I1366" s="228"/>
      <c r="J1366" s="228"/>
      <c r="K1366" s="228"/>
      <c r="L1366" s="228"/>
      <c r="M1366" s="228"/>
      <c r="N1366" s="228"/>
      <c r="O1366" s="228"/>
      <c r="P1366" s="228"/>
      <c r="Q1366" s="228"/>
      <c r="R1366" s="228"/>
      <c r="S1366" s="228"/>
      <c r="T1366" s="228"/>
      <c r="U1366" s="228"/>
      <c r="V1366" s="228"/>
      <c r="W1366" s="228"/>
      <c r="X1366" s="228"/>
      <c r="Y1366" s="228"/>
      <c r="Z1366" s="228"/>
      <c r="AA1366" s="228"/>
      <c r="AB1366" s="228"/>
      <c r="AC1366" s="228"/>
      <c r="AD1366" s="228"/>
      <c r="AE1366" s="228"/>
      <c r="AF1366" s="228"/>
      <c r="AG1366" s="228"/>
      <c r="AH1366" s="228"/>
      <c r="AI1366" s="228"/>
      <c r="AJ1366" s="319"/>
      <c r="AK1366" s="332"/>
      <c r="AL1366" s="332"/>
      <c r="AM1366" s="332"/>
      <c r="AN1366" s="332"/>
      <c r="AO1366" s="332"/>
      <c r="AP1366" s="332"/>
      <c r="AQ1366" s="332"/>
      <c r="AR1366" s="332"/>
      <c r="AS1366" s="332"/>
      <c r="AT1366" s="332"/>
      <c r="AU1366" s="332"/>
      <c r="AV1366" s="332"/>
      <c r="AW1366" s="332"/>
      <c r="AX1366" s="243"/>
      <c r="AY1366" s="1055">
        <f t="shared" si="2179"/>
        <v>0</v>
      </c>
    </row>
    <row r="1367" spans="2:51" hidden="1">
      <c r="B1367" s="250" t="s">
        <v>349</v>
      </c>
      <c r="C1367" s="228" t="s">
        <v>313</v>
      </c>
      <c r="D1367" s="232"/>
      <c r="E1367" s="232"/>
      <c r="F1367" s="232"/>
      <c r="G1367" s="232"/>
      <c r="H1367" s="232"/>
      <c r="I1367" s="232"/>
      <c r="J1367" s="232"/>
      <c r="K1367" s="232"/>
      <c r="L1367" s="232"/>
      <c r="M1367" s="232"/>
      <c r="N1367" s="232"/>
      <c r="O1367" s="232"/>
      <c r="P1367" s="232"/>
      <c r="Q1367" s="232"/>
      <c r="R1367" s="232"/>
      <c r="S1367" s="232"/>
      <c r="T1367" s="232"/>
      <c r="U1367" s="232">
        <v>12</v>
      </c>
      <c r="V1367" s="232"/>
      <c r="W1367" s="232"/>
      <c r="X1367" s="232"/>
      <c r="Y1367" s="232"/>
      <c r="Z1367" s="232"/>
      <c r="AA1367" s="232"/>
      <c r="AB1367" s="232"/>
      <c r="AC1367" s="232"/>
      <c r="AD1367" s="232"/>
      <c r="AE1367" s="232"/>
      <c r="AF1367" s="232"/>
      <c r="AG1367" s="232"/>
      <c r="AH1367" s="232"/>
      <c r="AI1367" s="232"/>
      <c r="AJ1367" s="333"/>
      <c r="AK1367" s="322"/>
      <c r="AL1367" s="322"/>
      <c r="AM1367" s="322"/>
      <c r="AN1367" s="322"/>
      <c r="AO1367" s="322"/>
      <c r="AP1367" s="322"/>
      <c r="AQ1367" s="322"/>
      <c r="AR1367" s="322"/>
      <c r="AS1367" s="322"/>
      <c r="AT1367" s="322"/>
      <c r="AU1367" s="322"/>
      <c r="AV1367" s="322"/>
      <c r="AW1367" s="322"/>
      <c r="AX1367" s="233">
        <f>SUM(AJ1367:AW1367)</f>
        <v>0</v>
      </c>
      <c r="AY1367" s="1055">
        <f t="shared" si="2179"/>
        <v>0</v>
      </c>
    </row>
    <row r="1368" spans="2:51" hidden="1">
      <c r="B1368" s="231" t="s">
        <v>571</v>
      </c>
      <c r="C1368" s="228" t="s">
        <v>315</v>
      </c>
      <c r="D1368" s="232"/>
      <c r="E1368" s="232"/>
      <c r="F1368" s="232"/>
      <c r="G1368" s="232"/>
      <c r="H1368" s="232"/>
      <c r="I1368" s="232"/>
      <c r="J1368" s="232"/>
      <c r="K1368" s="232"/>
      <c r="L1368" s="232"/>
      <c r="M1368" s="232"/>
      <c r="N1368" s="232"/>
      <c r="O1368" s="232"/>
      <c r="P1368" s="232"/>
      <c r="Q1368" s="232"/>
      <c r="R1368" s="232"/>
      <c r="S1368" s="232"/>
      <c r="T1368" s="232"/>
      <c r="U1368" s="232">
        <f>U1367</f>
        <v>12</v>
      </c>
      <c r="V1368" s="232"/>
      <c r="W1368" s="232"/>
      <c r="X1368" s="232"/>
      <c r="Y1368" s="232"/>
      <c r="Z1368" s="232"/>
      <c r="AA1368" s="232"/>
      <c r="AB1368" s="232"/>
      <c r="AC1368" s="232"/>
      <c r="AD1368" s="232"/>
      <c r="AE1368" s="232"/>
      <c r="AF1368" s="232"/>
      <c r="AG1368" s="232"/>
      <c r="AH1368" s="232"/>
      <c r="AI1368" s="232"/>
      <c r="AJ1368" s="318">
        <f>AJ1367</f>
        <v>0</v>
      </c>
      <c r="AK1368" s="318">
        <f t="shared" ref="AK1368:AW1368" si="2195">AK1367</f>
        <v>0</v>
      </c>
      <c r="AL1368" s="318">
        <f t="shared" si="2195"/>
        <v>0</v>
      </c>
      <c r="AM1368" s="318">
        <f t="shared" si="2195"/>
        <v>0</v>
      </c>
      <c r="AN1368" s="318">
        <f t="shared" si="2195"/>
        <v>0</v>
      </c>
      <c r="AO1368" s="318">
        <f t="shared" si="2195"/>
        <v>0</v>
      </c>
      <c r="AP1368" s="318">
        <f t="shared" si="2195"/>
        <v>0</v>
      </c>
      <c r="AQ1368" s="318">
        <f t="shared" si="2195"/>
        <v>0</v>
      </c>
      <c r="AR1368" s="318">
        <f t="shared" si="2195"/>
        <v>0</v>
      </c>
      <c r="AS1368" s="318">
        <f t="shared" si="2195"/>
        <v>0</v>
      </c>
      <c r="AT1368" s="318">
        <f t="shared" si="2195"/>
        <v>0</v>
      </c>
      <c r="AU1368" s="318">
        <f t="shared" si="2195"/>
        <v>0</v>
      </c>
      <c r="AV1368" s="318">
        <f t="shared" si="2195"/>
        <v>0</v>
      </c>
      <c r="AW1368" s="318">
        <f t="shared" si="2195"/>
        <v>0</v>
      </c>
      <c r="AX1368" s="243"/>
      <c r="AY1368" s="1055">
        <f t="shared" si="2179"/>
        <v>0</v>
      </c>
    </row>
    <row r="1369" spans="2:51" hidden="1">
      <c r="B1369" s="231"/>
      <c r="C1369" s="228"/>
      <c r="D1369" s="228"/>
      <c r="E1369" s="228"/>
      <c r="F1369" s="228"/>
      <c r="G1369" s="228"/>
      <c r="H1369" s="228"/>
      <c r="I1369" s="228"/>
      <c r="J1369" s="228"/>
      <c r="K1369" s="228"/>
      <c r="L1369" s="228"/>
      <c r="M1369" s="228"/>
      <c r="N1369" s="228"/>
      <c r="O1369" s="228"/>
      <c r="P1369" s="228"/>
      <c r="Q1369" s="228"/>
      <c r="R1369" s="228"/>
      <c r="S1369" s="228"/>
      <c r="T1369" s="228"/>
      <c r="U1369" s="228"/>
      <c r="V1369" s="228"/>
      <c r="W1369" s="228"/>
      <c r="X1369" s="228"/>
      <c r="Y1369" s="228"/>
      <c r="Z1369" s="228"/>
      <c r="AA1369" s="228"/>
      <c r="AB1369" s="228"/>
      <c r="AC1369" s="228"/>
      <c r="AD1369" s="228"/>
      <c r="AE1369" s="228"/>
      <c r="AF1369" s="228"/>
      <c r="AG1369" s="228"/>
      <c r="AH1369" s="228"/>
      <c r="AI1369" s="228"/>
      <c r="AJ1369" s="319"/>
      <c r="AK1369" s="332"/>
      <c r="AL1369" s="332"/>
      <c r="AM1369" s="332"/>
      <c r="AN1369" s="332"/>
      <c r="AO1369" s="332"/>
      <c r="AP1369" s="332"/>
      <c r="AQ1369" s="332"/>
      <c r="AR1369" s="332"/>
      <c r="AS1369" s="332"/>
      <c r="AT1369" s="332"/>
      <c r="AU1369" s="332"/>
      <c r="AV1369" s="332"/>
      <c r="AW1369" s="332"/>
      <c r="AX1369" s="243"/>
      <c r="AY1369" s="1055">
        <f t="shared" si="2179"/>
        <v>0</v>
      </c>
    </row>
    <row r="1370" spans="2:51" hidden="1">
      <c r="B1370" s="250" t="s">
        <v>350</v>
      </c>
      <c r="C1370" s="228" t="s">
        <v>313</v>
      </c>
      <c r="D1370" s="232"/>
      <c r="E1370" s="232"/>
      <c r="F1370" s="232"/>
      <c r="G1370" s="232"/>
      <c r="H1370" s="232"/>
      <c r="I1370" s="232"/>
      <c r="J1370" s="232"/>
      <c r="K1370" s="232"/>
      <c r="L1370" s="232"/>
      <c r="M1370" s="232"/>
      <c r="N1370" s="232"/>
      <c r="O1370" s="232"/>
      <c r="P1370" s="232"/>
      <c r="Q1370" s="232"/>
      <c r="R1370" s="232"/>
      <c r="S1370" s="232"/>
      <c r="T1370" s="232"/>
      <c r="U1370" s="232">
        <v>12</v>
      </c>
      <c r="V1370" s="232"/>
      <c r="W1370" s="232"/>
      <c r="X1370" s="232"/>
      <c r="Y1370" s="232"/>
      <c r="Z1370" s="232"/>
      <c r="AA1370" s="232"/>
      <c r="AB1370" s="232"/>
      <c r="AC1370" s="232"/>
      <c r="AD1370" s="232"/>
      <c r="AE1370" s="232"/>
      <c r="AF1370" s="232"/>
      <c r="AG1370" s="232"/>
      <c r="AH1370" s="232"/>
      <c r="AI1370" s="232"/>
      <c r="AJ1370" s="333"/>
      <c r="AK1370" s="333"/>
      <c r="AL1370" s="333"/>
      <c r="AM1370" s="333"/>
      <c r="AN1370" s="333">
        <f>'3-b. WRZ Rate Class Alloc.'!T33</f>
        <v>0</v>
      </c>
      <c r="AO1370" s="322"/>
      <c r="AP1370" s="322"/>
      <c r="AQ1370" s="322"/>
      <c r="AR1370" s="322"/>
      <c r="AS1370" s="322"/>
      <c r="AT1370" s="322"/>
      <c r="AU1370" s="322"/>
      <c r="AV1370" s="322"/>
      <c r="AW1370" s="322"/>
      <c r="AX1370" s="233">
        <f>SUM(AJ1370:AW1370)</f>
        <v>0</v>
      </c>
      <c r="AY1370" s="1055">
        <f t="shared" si="2179"/>
        <v>0</v>
      </c>
    </row>
    <row r="1371" spans="2:51" hidden="1">
      <c r="B1371" s="231" t="s">
        <v>571</v>
      </c>
      <c r="C1371" s="228" t="s">
        <v>315</v>
      </c>
      <c r="D1371" s="232"/>
      <c r="E1371" s="232"/>
      <c r="F1371" s="232"/>
      <c r="G1371" s="232"/>
      <c r="H1371" s="232"/>
      <c r="I1371" s="232"/>
      <c r="J1371" s="232"/>
      <c r="K1371" s="232"/>
      <c r="L1371" s="232"/>
      <c r="M1371" s="232"/>
      <c r="N1371" s="232"/>
      <c r="O1371" s="232"/>
      <c r="P1371" s="232"/>
      <c r="Q1371" s="232"/>
      <c r="R1371" s="232"/>
      <c r="S1371" s="232"/>
      <c r="T1371" s="232"/>
      <c r="U1371" s="232">
        <f>U1370</f>
        <v>12</v>
      </c>
      <c r="V1371" s="232"/>
      <c r="W1371" s="232"/>
      <c r="X1371" s="232"/>
      <c r="Y1371" s="232"/>
      <c r="Z1371" s="232"/>
      <c r="AA1371" s="232"/>
      <c r="AB1371" s="232"/>
      <c r="AC1371" s="232"/>
      <c r="AD1371" s="232"/>
      <c r="AE1371" s="232"/>
      <c r="AF1371" s="232"/>
      <c r="AG1371" s="232"/>
      <c r="AH1371" s="232"/>
      <c r="AI1371" s="232"/>
      <c r="AJ1371" s="318">
        <f>AJ1370</f>
        <v>0</v>
      </c>
      <c r="AK1371" s="318">
        <f t="shared" ref="AK1371:AW1371" si="2196">AK1370</f>
        <v>0</v>
      </c>
      <c r="AL1371" s="318">
        <f t="shared" si="2196"/>
        <v>0</v>
      </c>
      <c r="AM1371" s="318">
        <f t="shared" si="2196"/>
        <v>0</v>
      </c>
      <c r="AN1371" s="318">
        <f t="shared" si="2196"/>
        <v>0</v>
      </c>
      <c r="AO1371" s="318">
        <f t="shared" si="2196"/>
        <v>0</v>
      </c>
      <c r="AP1371" s="318">
        <f t="shared" si="2196"/>
        <v>0</v>
      </c>
      <c r="AQ1371" s="318">
        <f t="shared" si="2196"/>
        <v>0</v>
      </c>
      <c r="AR1371" s="318">
        <f t="shared" si="2196"/>
        <v>0</v>
      </c>
      <c r="AS1371" s="318">
        <f t="shared" si="2196"/>
        <v>0</v>
      </c>
      <c r="AT1371" s="318">
        <f t="shared" si="2196"/>
        <v>0</v>
      </c>
      <c r="AU1371" s="318">
        <f t="shared" si="2196"/>
        <v>0</v>
      </c>
      <c r="AV1371" s="318">
        <f t="shared" si="2196"/>
        <v>0</v>
      </c>
      <c r="AW1371" s="318">
        <f t="shared" si="2196"/>
        <v>0</v>
      </c>
      <c r="AX1371" s="243"/>
      <c r="AY1371" s="1055">
        <f t="shared" si="2179"/>
        <v>0</v>
      </c>
    </row>
    <row r="1372" spans="2:51" hidden="1">
      <c r="B1372" s="231"/>
      <c r="C1372" s="228"/>
      <c r="D1372" s="228"/>
      <c r="E1372" s="228"/>
      <c r="F1372" s="228"/>
      <c r="G1372" s="228"/>
      <c r="H1372" s="228"/>
      <c r="I1372" s="228"/>
      <c r="J1372" s="228"/>
      <c r="K1372" s="228"/>
      <c r="L1372" s="228"/>
      <c r="M1372" s="228"/>
      <c r="N1372" s="228"/>
      <c r="O1372" s="228"/>
      <c r="P1372" s="228"/>
      <c r="Q1372" s="228"/>
      <c r="R1372" s="228"/>
      <c r="S1372" s="228"/>
      <c r="T1372" s="228"/>
      <c r="U1372" s="228"/>
      <c r="V1372" s="228"/>
      <c r="W1372" s="228"/>
      <c r="X1372" s="228"/>
      <c r="Y1372" s="228"/>
      <c r="Z1372" s="228"/>
      <c r="AA1372" s="228"/>
      <c r="AB1372" s="228"/>
      <c r="AC1372" s="228"/>
      <c r="AD1372" s="228"/>
      <c r="AE1372" s="228"/>
      <c r="AF1372" s="228"/>
      <c r="AG1372" s="228"/>
      <c r="AH1372" s="228"/>
      <c r="AI1372" s="228"/>
      <c r="AJ1372" s="319"/>
      <c r="AK1372" s="332"/>
      <c r="AL1372" s="332"/>
      <c r="AM1372" s="332"/>
      <c r="AN1372" s="332"/>
      <c r="AO1372" s="332"/>
      <c r="AP1372" s="332"/>
      <c r="AQ1372" s="332"/>
      <c r="AR1372" s="332"/>
      <c r="AS1372" s="332"/>
      <c r="AT1372" s="332"/>
      <c r="AU1372" s="332"/>
      <c r="AV1372" s="332"/>
      <c r="AW1372" s="332"/>
      <c r="AX1372" s="243"/>
      <c r="AY1372" s="1055">
        <f t="shared" si="2179"/>
        <v>0</v>
      </c>
    </row>
    <row r="1373" spans="2:51" hidden="1">
      <c r="B1373" s="250" t="s">
        <v>355</v>
      </c>
      <c r="C1373" s="228" t="s">
        <v>313</v>
      </c>
      <c r="D1373" s="232"/>
      <c r="E1373" s="232"/>
      <c r="F1373" s="232"/>
      <c r="G1373" s="232"/>
      <c r="H1373" s="232"/>
      <c r="I1373" s="232"/>
      <c r="J1373" s="232"/>
      <c r="K1373" s="232"/>
      <c r="L1373" s="232"/>
      <c r="M1373" s="232"/>
      <c r="N1373" s="232"/>
      <c r="O1373" s="232"/>
      <c r="P1373" s="232"/>
      <c r="Q1373" s="232"/>
      <c r="R1373" s="232"/>
      <c r="S1373" s="232"/>
      <c r="T1373" s="232"/>
      <c r="U1373" s="232">
        <v>12</v>
      </c>
      <c r="V1373" s="232"/>
      <c r="W1373" s="232"/>
      <c r="X1373" s="232"/>
      <c r="Y1373" s="232"/>
      <c r="Z1373" s="232"/>
      <c r="AA1373" s="232"/>
      <c r="AB1373" s="232"/>
      <c r="AC1373" s="232"/>
      <c r="AD1373" s="232"/>
      <c r="AE1373" s="232"/>
      <c r="AF1373" s="232"/>
      <c r="AG1373" s="232"/>
      <c r="AH1373" s="232"/>
      <c r="AI1373" s="232"/>
      <c r="AJ1373" s="333"/>
      <c r="AK1373" s="322"/>
      <c r="AL1373" s="322"/>
      <c r="AM1373" s="322"/>
      <c r="AN1373" s="322"/>
      <c r="AO1373" s="322"/>
      <c r="AP1373" s="322"/>
      <c r="AQ1373" s="322"/>
      <c r="AR1373" s="322"/>
      <c r="AS1373" s="322"/>
      <c r="AT1373" s="322"/>
      <c r="AU1373" s="322"/>
      <c r="AV1373" s="322"/>
      <c r="AW1373" s="322"/>
      <c r="AX1373" s="233">
        <f>SUM(AJ1373:AW1373)</f>
        <v>0</v>
      </c>
      <c r="AY1373" s="1055">
        <f t="shared" si="2179"/>
        <v>0</v>
      </c>
    </row>
    <row r="1374" spans="2:51" hidden="1">
      <c r="B1374" s="231" t="s">
        <v>571</v>
      </c>
      <c r="C1374" s="228" t="s">
        <v>315</v>
      </c>
      <c r="D1374" s="232"/>
      <c r="E1374" s="232"/>
      <c r="F1374" s="232"/>
      <c r="G1374" s="232"/>
      <c r="H1374" s="232"/>
      <c r="I1374" s="232"/>
      <c r="J1374" s="232"/>
      <c r="K1374" s="232"/>
      <c r="L1374" s="232"/>
      <c r="M1374" s="232"/>
      <c r="N1374" s="232"/>
      <c r="O1374" s="232"/>
      <c r="P1374" s="232"/>
      <c r="Q1374" s="232"/>
      <c r="R1374" s="232"/>
      <c r="S1374" s="232"/>
      <c r="T1374" s="232"/>
      <c r="U1374" s="232">
        <f>U1373</f>
        <v>12</v>
      </c>
      <c r="V1374" s="232"/>
      <c r="W1374" s="232"/>
      <c r="X1374" s="232"/>
      <c r="Y1374" s="232"/>
      <c r="Z1374" s="232"/>
      <c r="AA1374" s="232"/>
      <c r="AB1374" s="232"/>
      <c r="AC1374" s="232"/>
      <c r="AD1374" s="232"/>
      <c r="AE1374" s="232"/>
      <c r="AF1374" s="232"/>
      <c r="AG1374" s="232"/>
      <c r="AH1374" s="232"/>
      <c r="AI1374" s="232"/>
      <c r="AJ1374" s="318">
        <f>AJ1373</f>
        <v>0</v>
      </c>
      <c r="AK1374" s="318">
        <f t="shared" ref="AK1374:AW1374" si="2197">AK1373</f>
        <v>0</v>
      </c>
      <c r="AL1374" s="318">
        <f t="shared" si="2197"/>
        <v>0</v>
      </c>
      <c r="AM1374" s="318">
        <f t="shared" si="2197"/>
        <v>0</v>
      </c>
      <c r="AN1374" s="318">
        <f t="shared" si="2197"/>
        <v>0</v>
      </c>
      <c r="AO1374" s="318">
        <f t="shared" si="2197"/>
        <v>0</v>
      </c>
      <c r="AP1374" s="318">
        <f t="shared" si="2197"/>
        <v>0</v>
      </c>
      <c r="AQ1374" s="318">
        <f t="shared" si="2197"/>
        <v>0</v>
      </c>
      <c r="AR1374" s="318">
        <f t="shared" si="2197"/>
        <v>0</v>
      </c>
      <c r="AS1374" s="318">
        <f t="shared" si="2197"/>
        <v>0</v>
      </c>
      <c r="AT1374" s="318">
        <f t="shared" si="2197"/>
        <v>0</v>
      </c>
      <c r="AU1374" s="318">
        <f t="shared" si="2197"/>
        <v>0</v>
      </c>
      <c r="AV1374" s="318">
        <f t="shared" si="2197"/>
        <v>0</v>
      </c>
      <c r="AW1374" s="318">
        <f t="shared" si="2197"/>
        <v>0</v>
      </c>
      <c r="AX1374" s="243"/>
      <c r="AY1374" s="1055">
        <f t="shared" si="2179"/>
        <v>0</v>
      </c>
    </row>
    <row r="1375" spans="2:51" hidden="1">
      <c r="B1375" s="231"/>
      <c r="C1375" s="228"/>
      <c r="D1375" s="228"/>
      <c r="E1375" s="228"/>
      <c r="F1375" s="228"/>
      <c r="G1375" s="228"/>
      <c r="H1375" s="228"/>
      <c r="I1375" s="228"/>
      <c r="J1375" s="228"/>
      <c r="K1375" s="228"/>
      <c r="L1375" s="228"/>
      <c r="M1375" s="228"/>
      <c r="N1375" s="228"/>
      <c r="O1375" s="228"/>
      <c r="P1375" s="228"/>
      <c r="Q1375" s="228"/>
      <c r="R1375" s="228"/>
      <c r="S1375" s="228"/>
      <c r="T1375" s="228"/>
      <c r="U1375" s="228"/>
      <c r="V1375" s="228"/>
      <c r="W1375" s="228"/>
      <c r="X1375" s="228"/>
      <c r="Y1375" s="228"/>
      <c r="Z1375" s="228"/>
      <c r="AA1375" s="228"/>
      <c r="AB1375" s="228"/>
      <c r="AC1375" s="228"/>
      <c r="AD1375" s="228"/>
      <c r="AE1375" s="228"/>
      <c r="AF1375" s="228"/>
      <c r="AG1375" s="228"/>
      <c r="AH1375" s="228"/>
      <c r="AI1375" s="228"/>
      <c r="AJ1375" s="319"/>
      <c r="AK1375" s="332"/>
      <c r="AL1375" s="332"/>
      <c r="AM1375" s="332"/>
      <c r="AN1375" s="332"/>
      <c r="AO1375" s="332"/>
      <c r="AP1375" s="332"/>
      <c r="AQ1375" s="332"/>
      <c r="AR1375" s="332"/>
      <c r="AS1375" s="332"/>
      <c r="AT1375" s="332"/>
      <c r="AU1375" s="332"/>
      <c r="AV1375" s="332"/>
      <c r="AW1375" s="332"/>
      <c r="AX1375" s="243"/>
      <c r="AY1375" s="1055">
        <f t="shared" si="2179"/>
        <v>0</v>
      </c>
    </row>
    <row r="1376" spans="2:51" ht="30" hidden="1">
      <c r="B1376" s="250" t="s">
        <v>356</v>
      </c>
      <c r="C1376" s="228" t="s">
        <v>313</v>
      </c>
      <c r="D1376" s="232"/>
      <c r="E1376" s="232"/>
      <c r="F1376" s="232"/>
      <c r="G1376" s="232"/>
      <c r="H1376" s="232"/>
      <c r="I1376" s="232"/>
      <c r="J1376" s="232"/>
      <c r="K1376" s="232"/>
      <c r="L1376" s="232"/>
      <c r="M1376" s="232"/>
      <c r="N1376" s="232"/>
      <c r="O1376" s="232"/>
      <c r="P1376" s="232"/>
      <c r="Q1376" s="232"/>
      <c r="R1376" s="232"/>
      <c r="S1376" s="232"/>
      <c r="T1376" s="232"/>
      <c r="U1376" s="232">
        <v>12</v>
      </c>
      <c r="V1376" s="232"/>
      <c r="W1376" s="232"/>
      <c r="X1376" s="232"/>
      <c r="Y1376" s="232"/>
      <c r="Z1376" s="232"/>
      <c r="AA1376" s="232"/>
      <c r="AB1376" s="232"/>
      <c r="AC1376" s="232"/>
      <c r="AD1376" s="232"/>
      <c r="AE1376" s="232"/>
      <c r="AF1376" s="232"/>
      <c r="AG1376" s="232"/>
      <c r="AH1376" s="232"/>
      <c r="AI1376" s="232"/>
      <c r="AJ1376" s="333"/>
      <c r="AK1376" s="322"/>
      <c r="AL1376" s="322"/>
      <c r="AM1376" s="322"/>
      <c r="AN1376" s="322"/>
      <c r="AO1376" s="322"/>
      <c r="AP1376" s="322"/>
      <c r="AQ1376" s="322"/>
      <c r="AR1376" s="322"/>
      <c r="AS1376" s="322"/>
      <c r="AT1376" s="322"/>
      <c r="AU1376" s="322"/>
      <c r="AV1376" s="322"/>
      <c r="AW1376" s="322"/>
      <c r="AX1376" s="233">
        <f>SUM(AJ1376:AW1376)</f>
        <v>0</v>
      </c>
      <c r="AY1376" s="1055">
        <f t="shared" si="2179"/>
        <v>0</v>
      </c>
    </row>
    <row r="1377" spans="1:51" hidden="1">
      <c r="B1377" s="231" t="s">
        <v>571</v>
      </c>
      <c r="C1377" s="228" t="s">
        <v>315</v>
      </c>
      <c r="D1377" s="232"/>
      <c r="E1377" s="232"/>
      <c r="F1377" s="232"/>
      <c r="G1377" s="232"/>
      <c r="H1377" s="232"/>
      <c r="I1377" s="232"/>
      <c r="J1377" s="232"/>
      <c r="K1377" s="232"/>
      <c r="L1377" s="232"/>
      <c r="M1377" s="232"/>
      <c r="N1377" s="232"/>
      <c r="O1377" s="232"/>
      <c r="P1377" s="232"/>
      <c r="Q1377" s="232"/>
      <c r="R1377" s="232"/>
      <c r="S1377" s="232"/>
      <c r="T1377" s="232"/>
      <c r="U1377" s="232">
        <f>U1376</f>
        <v>12</v>
      </c>
      <c r="V1377" s="232"/>
      <c r="W1377" s="232"/>
      <c r="X1377" s="232"/>
      <c r="Y1377" s="232"/>
      <c r="Z1377" s="232"/>
      <c r="AA1377" s="232"/>
      <c r="AB1377" s="232"/>
      <c r="AC1377" s="232"/>
      <c r="AD1377" s="232"/>
      <c r="AE1377" s="232"/>
      <c r="AF1377" s="232"/>
      <c r="AG1377" s="232"/>
      <c r="AH1377" s="232"/>
      <c r="AI1377" s="232"/>
      <c r="AJ1377" s="318">
        <f>AJ1376</f>
        <v>0</v>
      </c>
      <c r="AK1377" s="318">
        <f>AK1376</f>
        <v>0</v>
      </c>
      <c r="AL1377" s="318">
        <f t="shared" ref="AL1377:AO1377" si="2198">AL1376</f>
        <v>0</v>
      </c>
      <c r="AM1377" s="318">
        <f t="shared" si="2198"/>
        <v>0</v>
      </c>
      <c r="AN1377" s="318">
        <f t="shared" si="2198"/>
        <v>0</v>
      </c>
      <c r="AO1377" s="318">
        <f t="shared" si="2198"/>
        <v>0</v>
      </c>
      <c r="AP1377" s="318">
        <f>AP1376</f>
        <v>0</v>
      </c>
      <c r="AQ1377" s="318">
        <f t="shared" ref="AQ1377:AW1377" si="2199">AQ1376</f>
        <v>0</v>
      </c>
      <c r="AR1377" s="318">
        <f t="shared" si="2199"/>
        <v>0</v>
      </c>
      <c r="AS1377" s="318">
        <f t="shared" si="2199"/>
        <v>0</v>
      </c>
      <c r="AT1377" s="318">
        <f t="shared" si="2199"/>
        <v>0</v>
      </c>
      <c r="AU1377" s="318">
        <f t="shared" si="2199"/>
        <v>0</v>
      </c>
      <c r="AV1377" s="318">
        <f t="shared" si="2199"/>
        <v>0</v>
      </c>
      <c r="AW1377" s="318">
        <f t="shared" si="2199"/>
        <v>0</v>
      </c>
      <c r="AX1377" s="243"/>
      <c r="AY1377" s="1055">
        <f t="shared" si="2179"/>
        <v>0</v>
      </c>
    </row>
    <row r="1378" spans="1:51" hidden="1">
      <c r="B1378" s="231"/>
      <c r="C1378" s="228"/>
      <c r="D1378" s="228"/>
      <c r="E1378" s="228"/>
      <c r="F1378" s="228"/>
      <c r="G1378" s="228"/>
      <c r="H1378" s="228"/>
      <c r="I1378" s="228"/>
      <c r="J1378" s="228"/>
      <c r="K1378" s="228"/>
      <c r="L1378" s="228"/>
      <c r="M1378" s="228"/>
      <c r="N1378" s="228"/>
      <c r="O1378" s="228"/>
      <c r="P1378" s="228"/>
      <c r="Q1378" s="228"/>
      <c r="R1378" s="228"/>
      <c r="S1378" s="228"/>
      <c r="T1378" s="228"/>
      <c r="U1378" s="228"/>
      <c r="V1378" s="228"/>
      <c r="W1378" s="228"/>
      <c r="X1378" s="228"/>
      <c r="Y1378" s="228"/>
      <c r="Z1378" s="228"/>
      <c r="AA1378" s="228"/>
      <c r="AB1378" s="228"/>
      <c r="AC1378" s="228"/>
      <c r="AD1378" s="228"/>
      <c r="AE1378" s="228"/>
      <c r="AF1378" s="228"/>
      <c r="AG1378" s="228"/>
      <c r="AH1378" s="228"/>
      <c r="AI1378" s="228"/>
      <c r="AJ1378" s="319"/>
      <c r="AK1378" s="332"/>
      <c r="AL1378" s="332"/>
      <c r="AM1378" s="332"/>
      <c r="AN1378" s="332"/>
      <c r="AO1378" s="332"/>
      <c r="AP1378" s="332"/>
      <c r="AQ1378" s="332"/>
      <c r="AR1378" s="332"/>
      <c r="AS1378" s="332"/>
      <c r="AT1378" s="332"/>
      <c r="AU1378" s="332"/>
      <c r="AV1378" s="332"/>
      <c r="AW1378" s="332"/>
      <c r="AX1378" s="243"/>
      <c r="AY1378" s="1055">
        <f t="shared" si="2179"/>
        <v>0</v>
      </c>
    </row>
    <row r="1379" spans="1:51" ht="30" hidden="1">
      <c r="B1379" s="250" t="s">
        <v>358</v>
      </c>
      <c r="C1379" s="228" t="s">
        <v>313</v>
      </c>
      <c r="D1379" s="232"/>
      <c r="E1379" s="232"/>
      <c r="F1379" s="232"/>
      <c r="G1379" s="232"/>
      <c r="H1379" s="232"/>
      <c r="I1379" s="232"/>
      <c r="J1379" s="232"/>
      <c r="K1379" s="232"/>
      <c r="L1379" s="232"/>
      <c r="M1379" s="232"/>
      <c r="N1379" s="232"/>
      <c r="O1379" s="232"/>
      <c r="P1379" s="232"/>
      <c r="Q1379" s="232"/>
      <c r="R1379" s="232"/>
      <c r="S1379" s="232"/>
      <c r="T1379" s="232"/>
      <c r="U1379" s="232">
        <v>3</v>
      </c>
      <c r="V1379" s="232"/>
      <c r="W1379" s="232"/>
      <c r="X1379" s="232"/>
      <c r="Y1379" s="232"/>
      <c r="Z1379" s="232"/>
      <c r="AA1379" s="232"/>
      <c r="AB1379" s="232"/>
      <c r="AC1379" s="232"/>
      <c r="AD1379" s="232"/>
      <c r="AE1379" s="232"/>
      <c r="AF1379" s="232"/>
      <c r="AG1379" s="232"/>
      <c r="AH1379" s="232"/>
      <c r="AI1379" s="232"/>
      <c r="AJ1379" s="333"/>
      <c r="AK1379" s="322"/>
      <c r="AL1379" s="322"/>
      <c r="AM1379" s="322"/>
      <c r="AN1379" s="322"/>
      <c r="AO1379" s="322"/>
      <c r="AP1379" s="322"/>
      <c r="AQ1379" s="322"/>
      <c r="AR1379" s="322"/>
      <c r="AS1379" s="322"/>
      <c r="AT1379" s="322"/>
      <c r="AU1379" s="322"/>
      <c r="AV1379" s="322"/>
      <c r="AW1379" s="322"/>
      <c r="AX1379" s="233">
        <f>SUM(AJ1379:AW1379)</f>
        <v>0</v>
      </c>
      <c r="AY1379" s="1055">
        <f t="shared" si="2179"/>
        <v>0</v>
      </c>
    </row>
    <row r="1380" spans="1:51" hidden="1">
      <c r="B1380" s="231" t="s">
        <v>571</v>
      </c>
      <c r="C1380" s="228" t="s">
        <v>315</v>
      </c>
      <c r="D1380" s="232"/>
      <c r="E1380" s="232"/>
      <c r="F1380" s="232"/>
      <c r="G1380" s="232"/>
      <c r="H1380" s="232"/>
      <c r="I1380" s="232"/>
      <c r="J1380" s="232"/>
      <c r="K1380" s="232"/>
      <c r="L1380" s="232"/>
      <c r="M1380" s="232"/>
      <c r="N1380" s="232"/>
      <c r="O1380" s="232"/>
      <c r="P1380" s="232"/>
      <c r="Q1380" s="232"/>
      <c r="R1380" s="232"/>
      <c r="S1380" s="232"/>
      <c r="T1380" s="232"/>
      <c r="U1380" s="232">
        <f>U1379</f>
        <v>3</v>
      </c>
      <c r="V1380" s="232"/>
      <c r="W1380" s="232"/>
      <c r="X1380" s="232"/>
      <c r="Y1380" s="232"/>
      <c r="Z1380" s="232"/>
      <c r="AA1380" s="232"/>
      <c r="AB1380" s="232"/>
      <c r="AC1380" s="232"/>
      <c r="AD1380" s="232"/>
      <c r="AE1380" s="232"/>
      <c r="AF1380" s="232"/>
      <c r="AG1380" s="232"/>
      <c r="AH1380" s="232"/>
      <c r="AI1380" s="232"/>
      <c r="AJ1380" s="318">
        <f>AJ1379</f>
        <v>0</v>
      </c>
      <c r="AK1380" s="318">
        <f t="shared" ref="AK1380:AW1380" si="2200">AK1379</f>
        <v>0</v>
      </c>
      <c r="AL1380" s="318">
        <f t="shared" si="2200"/>
        <v>0</v>
      </c>
      <c r="AM1380" s="318">
        <f t="shared" si="2200"/>
        <v>0</v>
      </c>
      <c r="AN1380" s="318">
        <f t="shared" si="2200"/>
        <v>0</v>
      </c>
      <c r="AO1380" s="318">
        <f t="shared" si="2200"/>
        <v>0</v>
      </c>
      <c r="AP1380" s="318">
        <f t="shared" si="2200"/>
        <v>0</v>
      </c>
      <c r="AQ1380" s="318">
        <f t="shared" si="2200"/>
        <v>0</v>
      </c>
      <c r="AR1380" s="318">
        <f t="shared" si="2200"/>
        <v>0</v>
      </c>
      <c r="AS1380" s="318">
        <f t="shared" si="2200"/>
        <v>0</v>
      </c>
      <c r="AT1380" s="318">
        <f t="shared" si="2200"/>
        <v>0</v>
      </c>
      <c r="AU1380" s="318">
        <f t="shared" si="2200"/>
        <v>0</v>
      </c>
      <c r="AV1380" s="318">
        <f t="shared" si="2200"/>
        <v>0</v>
      </c>
      <c r="AW1380" s="318">
        <f t="shared" si="2200"/>
        <v>0</v>
      </c>
      <c r="AX1380" s="243"/>
      <c r="AY1380" s="1055">
        <f t="shared" si="2179"/>
        <v>0</v>
      </c>
    </row>
    <row r="1381" spans="1:51" hidden="1">
      <c r="B1381" s="231"/>
      <c r="C1381" s="228"/>
      <c r="D1381" s="228"/>
      <c r="E1381" s="228"/>
      <c r="F1381" s="228"/>
      <c r="G1381" s="228"/>
      <c r="H1381" s="228"/>
      <c r="I1381" s="228"/>
      <c r="J1381" s="228"/>
      <c r="K1381" s="228"/>
      <c r="L1381" s="228"/>
      <c r="M1381" s="228"/>
      <c r="N1381" s="228"/>
      <c r="O1381" s="228"/>
      <c r="P1381" s="228"/>
      <c r="Q1381" s="228"/>
      <c r="R1381" s="228"/>
      <c r="S1381" s="228"/>
      <c r="T1381" s="228"/>
      <c r="U1381" s="228"/>
      <c r="V1381" s="228"/>
      <c r="W1381" s="228"/>
      <c r="X1381" s="228"/>
      <c r="Y1381" s="228"/>
      <c r="Z1381" s="228"/>
      <c r="AA1381" s="228"/>
      <c r="AB1381" s="228"/>
      <c r="AC1381" s="228"/>
      <c r="AD1381" s="228"/>
      <c r="AE1381" s="228"/>
      <c r="AF1381" s="228"/>
      <c r="AG1381" s="228"/>
      <c r="AH1381" s="228"/>
      <c r="AI1381" s="228"/>
      <c r="AJ1381" s="319"/>
      <c r="AK1381" s="332"/>
      <c r="AL1381" s="332"/>
      <c r="AM1381" s="332"/>
      <c r="AN1381" s="332"/>
      <c r="AO1381" s="332"/>
      <c r="AP1381" s="332"/>
      <c r="AQ1381" s="332"/>
      <c r="AR1381" s="332"/>
      <c r="AS1381" s="332"/>
      <c r="AT1381" s="332"/>
      <c r="AU1381" s="332"/>
      <c r="AV1381" s="332"/>
      <c r="AW1381" s="332"/>
      <c r="AX1381" s="243"/>
      <c r="AY1381" s="1055">
        <f t="shared" si="2179"/>
        <v>0</v>
      </c>
    </row>
    <row r="1382" spans="1:51" ht="30">
      <c r="B1382" s="250" t="s">
        <v>359</v>
      </c>
      <c r="C1382" s="228" t="s">
        <v>313</v>
      </c>
      <c r="D1382" s="232">
        <v>5379099.7742494103</v>
      </c>
      <c r="E1382" s="232">
        <v>5379099.7742494103</v>
      </c>
      <c r="F1382" s="232">
        <v>5379099.7742494103</v>
      </c>
      <c r="G1382" s="232">
        <v>5379099.7742494103</v>
      </c>
      <c r="H1382" s="232">
        <v>5379099.7742494103</v>
      </c>
      <c r="I1382" s="232">
        <v>5379099.7742494103</v>
      </c>
      <c r="J1382" s="232">
        <v>5379099.7742494103</v>
      </c>
      <c r="K1382" s="232">
        <v>5379099.7742494103</v>
      </c>
      <c r="L1382" s="232">
        <v>4853106.4201992173</v>
      </c>
      <c r="M1382" s="232">
        <v>4853106.4201992173</v>
      </c>
      <c r="N1382" s="232">
        <v>4043058.8920886512</v>
      </c>
      <c r="O1382" s="232">
        <v>4043058.8920886512</v>
      </c>
      <c r="P1382" s="232">
        <v>4043058.8920886512</v>
      </c>
      <c r="Q1382" s="232">
        <v>2270962.8247278081</v>
      </c>
      <c r="R1382" s="232"/>
      <c r="S1382" s="232"/>
      <c r="T1382" s="232"/>
      <c r="U1382" s="232">
        <v>12</v>
      </c>
      <c r="V1382" s="232">
        <v>598.02960273484268</v>
      </c>
      <c r="W1382" s="232">
        <v>598.02960273484268</v>
      </c>
      <c r="X1382" s="232">
        <v>598.02960273484268</v>
      </c>
      <c r="Y1382" s="232">
        <v>598.02960273484268</v>
      </c>
      <c r="Z1382" s="232">
        <v>598.02960273484268</v>
      </c>
      <c r="AA1382" s="232">
        <v>598.02960273484268</v>
      </c>
      <c r="AB1382" s="232">
        <v>598.02960273484268</v>
      </c>
      <c r="AC1382" s="232">
        <v>598.02960273484268</v>
      </c>
      <c r="AD1382" s="232">
        <v>559.35219650653028</v>
      </c>
      <c r="AE1382" s="232">
        <v>559.35219650653028</v>
      </c>
      <c r="AF1382" s="232">
        <v>493.98511814406066</v>
      </c>
      <c r="AG1382" s="232">
        <v>493.98511814406066</v>
      </c>
      <c r="AH1382" s="232">
        <v>493.98511814406066</v>
      </c>
      <c r="AI1382" s="232">
        <v>246.76637540987645</v>
      </c>
      <c r="AJ1382" s="333"/>
      <c r="AK1382" s="333"/>
      <c r="AL1382" s="333"/>
      <c r="AM1382" s="333"/>
      <c r="AN1382" s="333"/>
      <c r="AO1382" s="322"/>
      <c r="AP1382" s="322"/>
      <c r="AQ1382" s="322"/>
      <c r="AR1382" s="322"/>
      <c r="AS1382" s="322"/>
      <c r="AT1382" s="333">
        <v>1</v>
      </c>
      <c r="AU1382" s="322"/>
      <c r="AV1382" s="322"/>
      <c r="AW1382" s="322"/>
      <c r="AX1382" s="233">
        <f>SUM(AJ1382:AW1382)</f>
        <v>1</v>
      </c>
      <c r="AY1382" s="1055">
        <f t="shared" si="2179"/>
        <v>1</v>
      </c>
    </row>
    <row r="1383" spans="1:51">
      <c r="B1383" s="231" t="s">
        <v>571</v>
      </c>
      <c r="C1383" s="228" t="s">
        <v>315</v>
      </c>
      <c r="D1383" s="232"/>
      <c r="E1383" s="232"/>
      <c r="F1383" s="232"/>
      <c r="G1383" s="232"/>
      <c r="H1383" s="232"/>
      <c r="I1383" s="232"/>
      <c r="J1383" s="232"/>
      <c r="K1383" s="232"/>
      <c r="L1383" s="232"/>
      <c r="M1383" s="232"/>
      <c r="N1383" s="232"/>
      <c r="O1383" s="232"/>
      <c r="P1383" s="232"/>
      <c r="Q1383" s="232"/>
      <c r="R1383" s="232"/>
      <c r="S1383" s="232"/>
      <c r="T1383" s="232"/>
      <c r="U1383" s="232">
        <f>U1382</f>
        <v>12</v>
      </c>
      <c r="V1383" s="232"/>
      <c r="W1383" s="232"/>
      <c r="X1383" s="232"/>
      <c r="Y1383" s="232"/>
      <c r="Z1383" s="232"/>
      <c r="AA1383" s="232"/>
      <c r="AB1383" s="232"/>
      <c r="AC1383" s="232"/>
      <c r="AD1383" s="232"/>
      <c r="AE1383" s="232"/>
      <c r="AF1383" s="232"/>
      <c r="AG1383" s="232"/>
      <c r="AH1383" s="232"/>
      <c r="AI1383" s="232"/>
      <c r="AJ1383" s="318">
        <f>AJ1382</f>
        <v>0</v>
      </c>
      <c r="AK1383" s="318">
        <f t="shared" ref="AK1383:AW1383" si="2201">AK1382</f>
        <v>0</v>
      </c>
      <c r="AL1383" s="318">
        <f t="shared" si="2201"/>
        <v>0</v>
      </c>
      <c r="AM1383" s="318">
        <f t="shared" si="2201"/>
        <v>0</v>
      </c>
      <c r="AN1383" s="318">
        <f t="shared" si="2201"/>
        <v>0</v>
      </c>
      <c r="AO1383" s="318">
        <f t="shared" si="2201"/>
        <v>0</v>
      </c>
      <c r="AP1383" s="318">
        <f t="shared" si="2201"/>
        <v>0</v>
      </c>
      <c r="AQ1383" s="318">
        <f t="shared" si="2201"/>
        <v>0</v>
      </c>
      <c r="AR1383" s="318">
        <f t="shared" si="2201"/>
        <v>0</v>
      </c>
      <c r="AS1383" s="318">
        <f t="shared" si="2201"/>
        <v>0</v>
      </c>
      <c r="AT1383" s="318">
        <f t="shared" si="2201"/>
        <v>1</v>
      </c>
      <c r="AU1383" s="318">
        <f t="shared" si="2201"/>
        <v>0</v>
      </c>
      <c r="AV1383" s="318">
        <f t="shared" si="2201"/>
        <v>0</v>
      </c>
      <c r="AW1383" s="318">
        <f t="shared" si="2201"/>
        <v>0</v>
      </c>
      <c r="AX1383" s="243"/>
      <c r="AY1383" s="1055">
        <f t="shared" si="2179"/>
        <v>1</v>
      </c>
    </row>
    <row r="1384" spans="1:51" ht="15" customHeight="1" outlineLevel="1">
      <c r="A1384" s="402"/>
      <c r="B1384" s="335"/>
      <c r="C1384" s="228"/>
      <c r="D1384" s="228"/>
      <c r="E1384" s="228"/>
      <c r="F1384" s="228"/>
      <c r="G1384" s="228"/>
      <c r="H1384" s="228"/>
      <c r="I1384" s="228"/>
      <c r="J1384" s="228"/>
      <c r="K1384" s="228"/>
      <c r="L1384" s="228"/>
      <c r="M1384" s="228"/>
      <c r="N1384" s="228"/>
      <c r="O1384" s="228"/>
      <c r="P1384" s="228"/>
      <c r="Q1384" s="228"/>
      <c r="R1384" s="228"/>
      <c r="S1384" s="228"/>
      <c r="T1384" s="228"/>
      <c r="U1384" s="228"/>
      <c r="V1384" s="228"/>
      <c r="W1384" s="228"/>
      <c r="X1384" s="228"/>
      <c r="Y1384" s="228"/>
      <c r="Z1384" s="228"/>
      <c r="AA1384" s="228"/>
      <c r="AB1384" s="228"/>
      <c r="AC1384" s="228"/>
      <c r="AD1384" s="228"/>
      <c r="AE1384" s="228"/>
      <c r="AF1384" s="228"/>
      <c r="AG1384" s="228"/>
      <c r="AH1384" s="228"/>
      <c r="AI1384" s="228"/>
      <c r="AJ1384" s="319"/>
      <c r="AK1384" s="332"/>
      <c r="AL1384" s="332"/>
      <c r="AM1384" s="332"/>
      <c r="AN1384" s="332"/>
      <c r="AO1384" s="332"/>
      <c r="AP1384" s="332"/>
      <c r="AQ1384" s="332"/>
      <c r="AR1384" s="332"/>
      <c r="AS1384" s="332"/>
      <c r="AT1384" s="332"/>
      <c r="AU1384" s="332"/>
      <c r="AV1384" s="332"/>
      <c r="AW1384" s="332"/>
      <c r="AX1384" s="243"/>
    </row>
    <row r="1385" spans="1:51" ht="35.450000000000003" hidden="1" customHeight="1" outlineLevel="1">
      <c r="A1385" s="402">
        <v>47</v>
      </c>
      <c r="B1385" s="335" t="s">
        <v>406</v>
      </c>
      <c r="C1385" s="228" t="s">
        <v>313</v>
      </c>
      <c r="D1385" s="232"/>
      <c r="E1385" s="232"/>
      <c r="F1385" s="232"/>
      <c r="G1385" s="232"/>
      <c r="H1385" s="232"/>
      <c r="I1385" s="232"/>
      <c r="J1385" s="232"/>
      <c r="K1385" s="232"/>
      <c r="L1385" s="232"/>
      <c r="M1385" s="232"/>
      <c r="N1385" s="232"/>
      <c r="O1385" s="232"/>
      <c r="P1385" s="232"/>
      <c r="Q1385" s="232"/>
      <c r="R1385" s="232"/>
      <c r="S1385" s="232"/>
      <c r="T1385" s="232"/>
      <c r="U1385" s="232">
        <v>12</v>
      </c>
      <c r="V1385" s="232"/>
      <c r="W1385" s="232"/>
      <c r="X1385" s="232"/>
      <c r="Y1385" s="232"/>
      <c r="Z1385" s="232"/>
      <c r="AA1385" s="232"/>
      <c r="AB1385" s="232"/>
      <c r="AC1385" s="232"/>
      <c r="AD1385" s="232"/>
      <c r="AE1385" s="232"/>
      <c r="AF1385" s="232"/>
      <c r="AG1385" s="232"/>
      <c r="AH1385" s="232"/>
      <c r="AI1385" s="564"/>
      <c r="AJ1385" s="333"/>
      <c r="AK1385" s="322"/>
      <c r="AL1385" s="322"/>
      <c r="AM1385" s="322"/>
      <c r="AN1385" s="322"/>
      <c r="AO1385" s="322"/>
      <c r="AP1385" s="322"/>
      <c r="AQ1385" s="322"/>
      <c r="AR1385" s="322"/>
      <c r="AS1385" s="322"/>
      <c r="AT1385" s="322"/>
      <c r="AU1385" s="322"/>
      <c r="AV1385" s="322"/>
      <c r="AW1385" s="322"/>
      <c r="AX1385" s="233">
        <f>SUM(AJ1385:AW1385)</f>
        <v>0</v>
      </c>
    </row>
    <row r="1386" spans="1:51" ht="15" hidden="1" customHeight="1" outlineLevel="1">
      <c r="A1386" s="402"/>
      <c r="B1386" s="231" t="s">
        <v>571</v>
      </c>
      <c r="C1386" s="228" t="s">
        <v>315</v>
      </c>
      <c r="D1386" s="232"/>
      <c r="E1386" s="232"/>
      <c r="F1386" s="232"/>
      <c r="G1386" s="232"/>
      <c r="H1386" s="232"/>
      <c r="I1386" s="232"/>
      <c r="J1386" s="232"/>
      <c r="K1386" s="232"/>
      <c r="L1386" s="232"/>
      <c r="M1386" s="232"/>
      <c r="N1386" s="232"/>
      <c r="O1386" s="232"/>
      <c r="P1386" s="232"/>
      <c r="Q1386" s="232"/>
      <c r="R1386" s="232"/>
      <c r="S1386" s="232"/>
      <c r="T1386" s="232"/>
      <c r="U1386" s="232">
        <f>U1385</f>
        <v>12</v>
      </c>
      <c r="V1386" s="232"/>
      <c r="W1386" s="232"/>
      <c r="X1386" s="232"/>
      <c r="Y1386" s="232"/>
      <c r="Z1386" s="232"/>
      <c r="AA1386" s="232"/>
      <c r="AB1386" s="232"/>
      <c r="AC1386" s="232"/>
      <c r="AD1386" s="232"/>
      <c r="AE1386" s="232"/>
      <c r="AF1386" s="232"/>
      <c r="AG1386" s="232"/>
      <c r="AH1386" s="232"/>
      <c r="AI1386" s="564"/>
      <c r="AJ1386" s="318">
        <f>AJ1385</f>
        <v>0</v>
      </c>
      <c r="AK1386" s="318">
        <f t="shared" ref="AK1386:AW1386" si="2202">AK1385</f>
        <v>0</v>
      </c>
      <c r="AL1386" s="318">
        <f t="shared" si="2202"/>
        <v>0</v>
      </c>
      <c r="AM1386" s="318">
        <f t="shared" si="2202"/>
        <v>0</v>
      </c>
      <c r="AN1386" s="318">
        <f t="shared" si="2202"/>
        <v>0</v>
      </c>
      <c r="AO1386" s="318">
        <f t="shared" si="2202"/>
        <v>0</v>
      </c>
      <c r="AP1386" s="318">
        <f t="shared" si="2202"/>
        <v>0</v>
      </c>
      <c r="AQ1386" s="318">
        <f t="shared" si="2202"/>
        <v>0</v>
      </c>
      <c r="AR1386" s="318">
        <f t="shared" si="2202"/>
        <v>0</v>
      </c>
      <c r="AS1386" s="318">
        <f t="shared" si="2202"/>
        <v>0</v>
      </c>
      <c r="AT1386" s="318">
        <f t="shared" si="2202"/>
        <v>0</v>
      </c>
      <c r="AU1386" s="318">
        <f t="shared" si="2202"/>
        <v>0</v>
      </c>
      <c r="AV1386" s="318">
        <f t="shared" si="2202"/>
        <v>0</v>
      </c>
      <c r="AW1386" s="318">
        <f t="shared" si="2202"/>
        <v>0</v>
      </c>
      <c r="AX1386" s="243"/>
    </row>
    <row r="1387" spans="1:51" ht="15" hidden="1" customHeight="1" outlineLevel="1">
      <c r="A1387" s="402"/>
      <c r="B1387" s="335"/>
      <c r="C1387" s="228"/>
      <c r="D1387" s="228"/>
      <c r="E1387" s="228"/>
      <c r="F1387" s="228"/>
      <c r="G1387" s="228"/>
      <c r="H1387" s="228"/>
      <c r="I1387" s="228"/>
      <c r="J1387" s="228"/>
      <c r="K1387" s="228"/>
      <c r="L1387" s="228"/>
      <c r="M1387" s="228"/>
      <c r="N1387" s="228"/>
      <c r="O1387" s="228"/>
      <c r="P1387" s="228"/>
      <c r="Q1387" s="228"/>
      <c r="R1387" s="228"/>
      <c r="S1387" s="228"/>
      <c r="T1387" s="228"/>
      <c r="U1387" s="228"/>
      <c r="V1387" s="228"/>
      <c r="W1387" s="228"/>
      <c r="X1387" s="228"/>
      <c r="Y1387" s="228"/>
      <c r="Z1387" s="228"/>
      <c r="AA1387" s="228"/>
      <c r="AB1387" s="228"/>
      <c r="AC1387" s="228"/>
      <c r="AD1387" s="228"/>
      <c r="AE1387" s="228"/>
      <c r="AF1387" s="228"/>
      <c r="AG1387" s="228"/>
      <c r="AH1387" s="228"/>
      <c r="AI1387" s="228"/>
      <c r="AJ1387" s="319"/>
      <c r="AK1387" s="332"/>
      <c r="AL1387" s="332"/>
      <c r="AM1387" s="332"/>
      <c r="AN1387" s="332"/>
      <c r="AO1387" s="332"/>
      <c r="AP1387" s="332"/>
      <c r="AQ1387" s="332"/>
      <c r="AR1387" s="332"/>
      <c r="AS1387" s="332"/>
      <c r="AT1387" s="332"/>
      <c r="AU1387" s="332"/>
      <c r="AV1387" s="332"/>
      <c r="AW1387" s="332"/>
      <c r="AX1387" s="243"/>
    </row>
    <row r="1388" spans="1:51" ht="39.75" hidden="1" customHeight="1" outlineLevel="1">
      <c r="A1388" s="402">
        <v>48</v>
      </c>
      <c r="B1388" s="335" t="s">
        <v>407</v>
      </c>
      <c r="C1388" s="228" t="s">
        <v>313</v>
      </c>
      <c r="D1388" s="232"/>
      <c r="E1388" s="232"/>
      <c r="F1388" s="232"/>
      <c r="G1388" s="232"/>
      <c r="H1388" s="232"/>
      <c r="I1388" s="232"/>
      <c r="J1388" s="232"/>
      <c r="K1388" s="232"/>
      <c r="L1388" s="232"/>
      <c r="M1388" s="232"/>
      <c r="N1388" s="232"/>
      <c r="O1388" s="232"/>
      <c r="P1388" s="232"/>
      <c r="Q1388" s="232"/>
      <c r="R1388" s="232"/>
      <c r="S1388" s="232"/>
      <c r="T1388" s="232"/>
      <c r="U1388" s="232">
        <v>12</v>
      </c>
      <c r="V1388" s="232"/>
      <c r="W1388" s="232"/>
      <c r="X1388" s="232"/>
      <c r="Y1388" s="232"/>
      <c r="Z1388" s="232"/>
      <c r="AA1388" s="232"/>
      <c r="AB1388" s="232"/>
      <c r="AC1388" s="232"/>
      <c r="AD1388" s="232"/>
      <c r="AE1388" s="232"/>
      <c r="AF1388" s="232"/>
      <c r="AG1388" s="232"/>
      <c r="AH1388" s="232"/>
      <c r="AI1388" s="564"/>
      <c r="AJ1388" s="333"/>
      <c r="AK1388" s="322"/>
      <c r="AL1388" s="322"/>
      <c r="AM1388" s="322"/>
      <c r="AN1388" s="322"/>
      <c r="AO1388" s="322"/>
      <c r="AP1388" s="322"/>
      <c r="AQ1388" s="322"/>
      <c r="AR1388" s="322"/>
      <c r="AS1388" s="322"/>
      <c r="AT1388" s="322"/>
      <c r="AU1388" s="322"/>
      <c r="AV1388" s="322"/>
      <c r="AW1388" s="322"/>
      <c r="AX1388" s="233">
        <f>SUM(AJ1388:AW1388)</f>
        <v>0</v>
      </c>
    </row>
    <row r="1389" spans="1:51" ht="15" hidden="1" customHeight="1" outlineLevel="1">
      <c r="A1389" s="402"/>
      <c r="B1389" s="231" t="s">
        <v>571</v>
      </c>
      <c r="C1389" s="228" t="s">
        <v>315</v>
      </c>
      <c r="D1389" s="232"/>
      <c r="E1389" s="232"/>
      <c r="F1389" s="232"/>
      <c r="G1389" s="232"/>
      <c r="H1389" s="232"/>
      <c r="I1389" s="232"/>
      <c r="J1389" s="232"/>
      <c r="K1389" s="232"/>
      <c r="L1389" s="232"/>
      <c r="M1389" s="232"/>
      <c r="N1389" s="232"/>
      <c r="O1389" s="232"/>
      <c r="P1389" s="232"/>
      <c r="Q1389" s="232"/>
      <c r="R1389" s="232"/>
      <c r="S1389" s="232"/>
      <c r="T1389" s="232"/>
      <c r="U1389" s="232">
        <f>U1388</f>
        <v>12</v>
      </c>
      <c r="V1389" s="232"/>
      <c r="W1389" s="232"/>
      <c r="X1389" s="232"/>
      <c r="Y1389" s="232"/>
      <c r="Z1389" s="232"/>
      <c r="AA1389" s="232"/>
      <c r="AB1389" s="232"/>
      <c r="AC1389" s="232"/>
      <c r="AD1389" s="232"/>
      <c r="AE1389" s="232"/>
      <c r="AF1389" s="232"/>
      <c r="AG1389" s="232"/>
      <c r="AH1389" s="232"/>
      <c r="AI1389" s="564"/>
      <c r="AJ1389" s="318">
        <f>AJ1388</f>
        <v>0</v>
      </c>
      <c r="AK1389" s="318">
        <f t="shared" ref="AK1389:AW1389" si="2203">AK1388</f>
        <v>0</v>
      </c>
      <c r="AL1389" s="318">
        <f t="shared" si="2203"/>
        <v>0</v>
      </c>
      <c r="AM1389" s="318">
        <f t="shared" si="2203"/>
        <v>0</v>
      </c>
      <c r="AN1389" s="318">
        <f t="shared" si="2203"/>
        <v>0</v>
      </c>
      <c r="AO1389" s="318">
        <f t="shared" si="2203"/>
        <v>0</v>
      </c>
      <c r="AP1389" s="318">
        <f t="shared" si="2203"/>
        <v>0</v>
      </c>
      <c r="AQ1389" s="318">
        <f t="shared" si="2203"/>
        <v>0</v>
      </c>
      <c r="AR1389" s="318">
        <f t="shared" si="2203"/>
        <v>0</v>
      </c>
      <c r="AS1389" s="318">
        <f t="shared" si="2203"/>
        <v>0</v>
      </c>
      <c r="AT1389" s="318">
        <f t="shared" si="2203"/>
        <v>0</v>
      </c>
      <c r="AU1389" s="318">
        <f t="shared" si="2203"/>
        <v>0</v>
      </c>
      <c r="AV1389" s="318">
        <f t="shared" si="2203"/>
        <v>0</v>
      </c>
      <c r="AW1389" s="318">
        <f t="shared" si="2203"/>
        <v>0</v>
      </c>
      <c r="AX1389" s="243"/>
    </row>
    <row r="1390" spans="1:51" ht="15" hidden="1" customHeight="1" outlineLevel="1">
      <c r="A1390" s="402"/>
      <c r="B1390" s="335"/>
      <c r="C1390" s="228"/>
      <c r="D1390" s="228"/>
      <c r="E1390" s="228"/>
      <c r="F1390" s="228"/>
      <c r="G1390" s="228"/>
      <c r="H1390" s="228"/>
      <c r="I1390" s="228"/>
      <c r="J1390" s="228"/>
      <c r="K1390" s="228"/>
      <c r="L1390" s="228"/>
      <c r="M1390" s="228"/>
      <c r="N1390" s="228"/>
      <c r="O1390" s="228"/>
      <c r="P1390" s="228"/>
      <c r="Q1390" s="228"/>
      <c r="R1390" s="228"/>
      <c r="S1390" s="228"/>
      <c r="T1390" s="228"/>
      <c r="U1390" s="228"/>
      <c r="V1390" s="228"/>
      <c r="W1390" s="228"/>
      <c r="X1390" s="228"/>
      <c r="Y1390" s="228"/>
      <c r="Z1390" s="228"/>
      <c r="AA1390" s="228"/>
      <c r="AB1390" s="228"/>
      <c r="AC1390" s="228"/>
      <c r="AD1390" s="228"/>
      <c r="AE1390" s="228"/>
      <c r="AF1390" s="228"/>
      <c r="AG1390" s="228"/>
      <c r="AH1390" s="228"/>
      <c r="AI1390" s="228"/>
      <c r="AJ1390" s="319"/>
      <c r="AK1390" s="332"/>
      <c r="AL1390" s="332"/>
      <c r="AM1390" s="332"/>
      <c r="AN1390" s="332"/>
      <c r="AO1390" s="332"/>
      <c r="AP1390" s="332"/>
      <c r="AQ1390" s="332"/>
      <c r="AR1390" s="332"/>
      <c r="AS1390" s="332"/>
      <c r="AT1390" s="332"/>
      <c r="AU1390" s="332"/>
      <c r="AV1390" s="332"/>
      <c r="AW1390" s="332"/>
      <c r="AX1390" s="243"/>
    </row>
    <row r="1391" spans="1:51" ht="33" hidden="1" customHeight="1" outlineLevel="1">
      <c r="A1391" s="402">
        <v>49</v>
      </c>
      <c r="B1391" s="335" t="s">
        <v>408</v>
      </c>
      <c r="C1391" s="228" t="s">
        <v>313</v>
      </c>
      <c r="D1391" s="232"/>
      <c r="E1391" s="232"/>
      <c r="F1391" s="232"/>
      <c r="G1391" s="232"/>
      <c r="H1391" s="232"/>
      <c r="I1391" s="232"/>
      <c r="J1391" s="232"/>
      <c r="K1391" s="232"/>
      <c r="L1391" s="232"/>
      <c r="M1391" s="232"/>
      <c r="N1391" s="232"/>
      <c r="O1391" s="232"/>
      <c r="P1391" s="232"/>
      <c r="Q1391" s="232"/>
      <c r="R1391" s="232"/>
      <c r="S1391" s="232"/>
      <c r="T1391" s="232"/>
      <c r="U1391" s="232">
        <v>12</v>
      </c>
      <c r="V1391" s="232"/>
      <c r="W1391" s="232"/>
      <c r="X1391" s="232"/>
      <c r="Y1391" s="232"/>
      <c r="Z1391" s="232"/>
      <c r="AA1391" s="232"/>
      <c r="AB1391" s="232"/>
      <c r="AC1391" s="232"/>
      <c r="AD1391" s="232"/>
      <c r="AE1391" s="232"/>
      <c r="AF1391" s="232"/>
      <c r="AG1391" s="232"/>
      <c r="AH1391" s="232"/>
      <c r="AI1391" s="564"/>
      <c r="AJ1391" s="333"/>
      <c r="AK1391" s="322"/>
      <c r="AL1391" s="322"/>
      <c r="AM1391" s="322"/>
      <c r="AN1391" s="322"/>
      <c r="AO1391" s="322"/>
      <c r="AP1391" s="322"/>
      <c r="AQ1391" s="322"/>
      <c r="AR1391" s="322"/>
      <c r="AS1391" s="322"/>
      <c r="AT1391" s="322"/>
      <c r="AU1391" s="322"/>
      <c r="AV1391" s="322"/>
      <c r="AW1391" s="322"/>
      <c r="AX1391" s="233">
        <f>SUM(AJ1391:AW1391)</f>
        <v>0</v>
      </c>
    </row>
    <row r="1392" spans="1:51" ht="15" hidden="1" customHeight="1" outlineLevel="1">
      <c r="A1392" s="402"/>
      <c r="B1392" s="231" t="s">
        <v>571</v>
      </c>
      <c r="C1392" s="228" t="s">
        <v>315</v>
      </c>
      <c r="D1392" s="232"/>
      <c r="E1392" s="232"/>
      <c r="F1392" s="232"/>
      <c r="G1392" s="232"/>
      <c r="H1392" s="232"/>
      <c r="I1392" s="232"/>
      <c r="J1392" s="232"/>
      <c r="K1392" s="232"/>
      <c r="L1392" s="232"/>
      <c r="M1392" s="232"/>
      <c r="N1392" s="232"/>
      <c r="O1392" s="232"/>
      <c r="P1392" s="232"/>
      <c r="Q1392" s="232"/>
      <c r="R1392" s="232"/>
      <c r="S1392" s="232"/>
      <c r="T1392" s="232"/>
      <c r="U1392" s="232">
        <f>U1391</f>
        <v>12</v>
      </c>
      <c r="V1392" s="232"/>
      <c r="W1392" s="232"/>
      <c r="X1392" s="232"/>
      <c r="Y1392" s="232"/>
      <c r="Z1392" s="232"/>
      <c r="AA1392" s="232"/>
      <c r="AB1392" s="232"/>
      <c r="AC1392" s="232"/>
      <c r="AD1392" s="232"/>
      <c r="AE1392" s="232"/>
      <c r="AF1392" s="232"/>
      <c r="AG1392" s="232"/>
      <c r="AH1392" s="232"/>
      <c r="AI1392" s="564"/>
      <c r="AJ1392" s="318">
        <f>AJ1391</f>
        <v>0</v>
      </c>
      <c r="AK1392" s="318">
        <f t="shared" ref="AK1392:AW1392" si="2204">AK1391</f>
        <v>0</v>
      </c>
      <c r="AL1392" s="318">
        <f t="shared" si="2204"/>
        <v>0</v>
      </c>
      <c r="AM1392" s="318">
        <f t="shared" si="2204"/>
        <v>0</v>
      </c>
      <c r="AN1392" s="318">
        <f t="shared" si="2204"/>
        <v>0</v>
      </c>
      <c r="AO1392" s="318">
        <f t="shared" si="2204"/>
        <v>0</v>
      </c>
      <c r="AP1392" s="318">
        <f t="shared" si="2204"/>
        <v>0</v>
      </c>
      <c r="AQ1392" s="318">
        <f t="shared" si="2204"/>
        <v>0</v>
      </c>
      <c r="AR1392" s="318">
        <f t="shared" si="2204"/>
        <v>0</v>
      </c>
      <c r="AS1392" s="318">
        <f t="shared" si="2204"/>
        <v>0</v>
      </c>
      <c r="AT1392" s="318">
        <f t="shared" si="2204"/>
        <v>0</v>
      </c>
      <c r="AU1392" s="318">
        <f t="shared" si="2204"/>
        <v>0</v>
      </c>
      <c r="AV1392" s="318">
        <f t="shared" si="2204"/>
        <v>0</v>
      </c>
      <c r="AW1392" s="318">
        <f t="shared" si="2204"/>
        <v>0</v>
      </c>
      <c r="AX1392" s="243"/>
    </row>
    <row r="1393" spans="1:51" hidden="1" outlineLevel="1">
      <c r="A1393" s="402"/>
      <c r="AX1393" s="565"/>
    </row>
    <row r="1394" spans="1:51" ht="15.75" hidden="1" outlineLevel="1">
      <c r="A1394" s="402"/>
      <c r="B1394" s="569" t="s">
        <v>516</v>
      </c>
      <c r="AX1394" s="565"/>
    </row>
    <row r="1395" spans="1:51" hidden="1" outlineLevel="1">
      <c r="A1395" s="402">
        <v>50</v>
      </c>
      <c r="AX1395" s="565"/>
    </row>
    <row r="1396" spans="1:51" ht="15.75" hidden="1" outlineLevel="1">
      <c r="A1396" s="402"/>
      <c r="B1396" s="335" t="s">
        <v>517</v>
      </c>
      <c r="C1396" s="228" t="s">
        <v>313</v>
      </c>
      <c r="D1396" s="232"/>
      <c r="E1396" s="232"/>
      <c r="F1396" s="232"/>
      <c r="G1396" s="232"/>
      <c r="H1396" s="232"/>
      <c r="I1396" s="232"/>
      <c r="J1396" s="232"/>
      <c r="K1396" s="232"/>
      <c r="L1396" s="232"/>
      <c r="M1396" s="232"/>
      <c r="N1396" s="232"/>
      <c r="O1396" s="232"/>
      <c r="P1396" s="232"/>
      <c r="Q1396" s="232"/>
      <c r="R1396" s="232"/>
      <c r="S1396" s="232"/>
      <c r="T1396" s="232"/>
      <c r="U1396" s="232">
        <v>12</v>
      </c>
      <c r="V1396" s="232"/>
      <c r="W1396" s="232"/>
      <c r="X1396" s="232"/>
      <c r="Y1396" s="232"/>
      <c r="Z1396" s="232"/>
      <c r="AA1396" s="232"/>
      <c r="AB1396" s="232"/>
      <c r="AC1396" s="232"/>
      <c r="AD1396" s="232"/>
      <c r="AE1396" s="232"/>
      <c r="AF1396" s="232"/>
      <c r="AG1396" s="232"/>
      <c r="AH1396" s="232"/>
      <c r="AI1396" s="564"/>
      <c r="AJ1396" s="333"/>
      <c r="AK1396" s="322"/>
      <c r="AL1396" s="322"/>
      <c r="AM1396" s="322"/>
      <c r="AN1396" s="322"/>
      <c r="AO1396" s="322"/>
      <c r="AP1396" s="322"/>
      <c r="AQ1396" s="322"/>
      <c r="AR1396" s="322"/>
      <c r="AS1396" s="322"/>
      <c r="AT1396" s="322"/>
      <c r="AU1396" s="322"/>
      <c r="AV1396" s="322"/>
      <c r="AW1396" s="322"/>
      <c r="AX1396" s="233">
        <f>SUM(AJ1396:AW1396)</f>
        <v>0</v>
      </c>
    </row>
    <row r="1397" spans="1:51" hidden="1" outlineLevel="1">
      <c r="A1397" s="402"/>
      <c r="B1397" s="231" t="s">
        <v>571</v>
      </c>
      <c r="C1397" s="228" t="s">
        <v>315</v>
      </c>
      <c r="D1397" s="232"/>
      <c r="E1397" s="232"/>
      <c r="F1397" s="232"/>
      <c r="G1397" s="232"/>
      <c r="H1397" s="232"/>
      <c r="I1397" s="232"/>
      <c r="J1397" s="232"/>
      <c r="K1397" s="232"/>
      <c r="L1397" s="232"/>
      <c r="M1397" s="232"/>
      <c r="N1397" s="232"/>
      <c r="O1397" s="232"/>
      <c r="P1397" s="232"/>
      <c r="Q1397" s="232"/>
      <c r="R1397" s="232"/>
      <c r="S1397" s="232"/>
      <c r="T1397" s="232"/>
      <c r="U1397" s="232">
        <f>U1396</f>
        <v>12</v>
      </c>
      <c r="V1397" s="232"/>
      <c r="W1397" s="232"/>
      <c r="X1397" s="232"/>
      <c r="Y1397" s="232"/>
      <c r="Z1397" s="232"/>
      <c r="AA1397" s="232"/>
      <c r="AB1397" s="232"/>
      <c r="AC1397" s="232"/>
      <c r="AD1397" s="232"/>
      <c r="AE1397" s="232"/>
      <c r="AF1397" s="232"/>
      <c r="AG1397" s="232"/>
      <c r="AH1397" s="232"/>
      <c r="AI1397" s="564"/>
      <c r="AJ1397" s="318">
        <f>AJ1396</f>
        <v>0</v>
      </c>
      <c r="AK1397" s="318">
        <f t="shared" ref="AK1397:AW1397" si="2205">AK1396</f>
        <v>0</v>
      </c>
      <c r="AL1397" s="318">
        <f t="shared" si="2205"/>
        <v>0</v>
      </c>
      <c r="AM1397" s="318">
        <f t="shared" si="2205"/>
        <v>0</v>
      </c>
      <c r="AN1397" s="318">
        <f t="shared" si="2205"/>
        <v>0</v>
      </c>
      <c r="AO1397" s="318">
        <f t="shared" si="2205"/>
        <v>0</v>
      </c>
      <c r="AP1397" s="318">
        <f t="shared" si="2205"/>
        <v>0</v>
      </c>
      <c r="AQ1397" s="318">
        <f t="shared" si="2205"/>
        <v>0</v>
      </c>
      <c r="AR1397" s="318">
        <f t="shared" si="2205"/>
        <v>0</v>
      </c>
      <c r="AS1397" s="318">
        <f t="shared" si="2205"/>
        <v>0</v>
      </c>
      <c r="AT1397" s="318">
        <f t="shared" si="2205"/>
        <v>0</v>
      </c>
      <c r="AU1397" s="318">
        <f t="shared" si="2205"/>
        <v>0</v>
      </c>
      <c r="AV1397" s="318">
        <f t="shared" si="2205"/>
        <v>0</v>
      </c>
      <c r="AW1397" s="318">
        <f t="shared" si="2205"/>
        <v>0</v>
      </c>
      <c r="AX1397" s="243"/>
    </row>
    <row r="1398" spans="1:51" ht="15" hidden="1" customHeight="1" outlineLevel="1">
      <c r="A1398" s="402"/>
      <c r="B1398" s="231"/>
      <c r="C1398" s="242"/>
      <c r="D1398" s="228"/>
      <c r="E1398" s="228"/>
      <c r="F1398" s="228"/>
      <c r="G1398" s="228"/>
      <c r="H1398" s="228"/>
      <c r="I1398" s="228"/>
      <c r="J1398" s="228"/>
      <c r="K1398" s="228"/>
      <c r="L1398" s="228"/>
      <c r="M1398" s="228"/>
      <c r="N1398" s="228"/>
      <c r="O1398" s="228"/>
      <c r="P1398" s="228"/>
      <c r="Q1398" s="228"/>
      <c r="R1398" s="228"/>
      <c r="S1398" s="228"/>
      <c r="T1398" s="228"/>
      <c r="U1398" s="228"/>
      <c r="V1398" s="228"/>
      <c r="W1398" s="228"/>
      <c r="X1398" s="228"/>
      <c r="Y1398" s="228"/>
      <c r="Z1398" s="228"/>
      <c r="AA1398" s="228"/>
      <c r="AB1398" s="228"/>
      <c r="AC1398" s="228"/>
      <c r="AD1398" s="228"/>
      <c r="AE1398" s="228"/>
      <c r="AF1398" s="228"/>
      <c r="AG1398" s="228"/>
      <c r="AH1398" s="228"/>
      <c r="AI1398" s="228"/>
      <c r="AJ1398" s="238"/>
      <c r="AK1398" s="238"/>
      <c r="AL1398" s="238"/>
      <c r="AM1398" s="238"/>
      <c r="AN1398" s="238"/>
      <c r="AO1398" s="238"/>
      <c r="AP1398" s="238"/>
      <c r="AQ1398" s="238"/>
      <c r="AR1398" s="238"/>
      <c r="AS1398" s="238"/>
      <c r="AT1398" s="238"/>
      <c r="AU1398" s="238"/>
      <c r="AV1398" s="238"/>
      <c r="AW1398" s="238"/>
      <c r="AX1398" s="243"/>
    </row>
    <row r="1399" spans="1:51" ht="15.75">
      <c r="B1399" s="263" t="s">
        <v>572</v>
      </c>
      <c r="C1399" s="898"/>
      <c r="D1399" s="898">
        <f>SUM(D1237:D1392)</f>
        <v>9521755.8142991848</v>
      </c>
      <c r="E1399" s="898">
        <f t="shared" ref="E1399:Q1399" si="2206">SUM(E1237:E1392)</f>
        <v>9522712.5826386325</v>
      </c>
      <c r="F1399" s="898">
        <f t="shared" si="2206"/>
        <v>9522712.5826386325</v>
      </c>
      <c r="G1399" s="898">
        <f t="shared" si="2206"/>
        <v>9522712.5826386325</v>
      </c>
      <c r="H1399" s="898">
        <f t="shared" si="2206"/>
        <v>9522712.5826386325</v>
      </c>
      <c r="I1399" s="898">
        <f t="shared" si="2206"/>
        <v>9514274.4359363317</v>
      </c>
      <c r="J1399" s="898">
        <f t="shared" si="2206"/>
        <v>9125764.5194697976</v>
      </c>
      <c r="K1399" s="898">
        <f t="shared" si="2206"/>
        <v>9125764.5194697976</v>
      </c>
      <c r="L1399" s="898">
        <f t="shared" si="2206"/>
        <v>8000589.8535869196</v>
      </c>
      <c r="M1399" s="898">
        <f t="shared" si="2206"/>
        <v>8000589.8535869196</v>
      </c>
      <c r="N1399" s="898">
        <f t="shared" si="2206"/>
        <v>7187594.5310045248</v>
      </c>
      <c r="O1399" s="898">
        <f t="shared" si="2206"/>
        <v>5874098.1645224113</v>
      </c>
      <c r="P1399" s="898">
        <f t="shared" si="2206"/>
        <v>5769415.9112850428</v>
      </c>
      <c r="Q1399" s="898">
        <f t="shared" si="2206"/>
        <v>3766128.9686791594</v>
      </c>
      <c r="R1399" s="898"/>
      <c r="S1399" s="898"/>
      <c r="T1399" s="898"/>
      <c r="U1399" s="898"/>
      <c r="V1399" s="898">
        <f>SUM(V1237:V1392)</f>
        <v>1064.4103431914668</v>
      </c>
      <c r="W1399" s="898"/>
      <c r="X1399" s="898"/>
      <c r="Y1399" s="898"/>
      <c r="Z1399" s="898"/>
      <c r="AA1399" s="898"/>
      <c r="AB1399" s="898"/>
      <c r="AC1399" s="898"/>
      <c r="AD1399" s="898"/>
      <c r="AE1399" s="898"/>
      <c r="AF1399" s="898"/>
      <c r="AG1399" s="898"/>
      <c r="AH1399" s="898"/>
      <c r="AI1399" s="898"/>
      <c r="AJ1399" s="898">
        <f>IF(AJ1234="kWh",SUMPRODUCT(D1237:D1397,AJ1237:AJ1397))</f>
        <v>0</v>
      </c>
      <c r="AK1399" s="898">
        <f>IF(AK1234="kWh",SUMPRODUCT(D1237:D1397,AK1237:AK1397))</f>
        <v>0</v>
      </c>
      <c r="AL1399" s="898">
        <f>IF(AL1234="kw",SUMPRODUCT(U1237:U1397,V1237:V1397,AL1237:AL1397),SUMPRODUCT(D1237:D1397,AL1237:AL1397))</f>
        <v>3973117.8880244461</v>
      </c>
      <c r="AM1399" s="898">
        <f>IF(AM1234="kw",SUMPRODUCT(U1237:U1392,V1237:V1392,AM1237:AM1392),SUMPRODUCT(D1237:D1392,AM1237:AM1392))</f>
        <v>0</v>
      </c>
      <c r="AN1399" s="898">
        <f>IF(AN1234="kw",SUMPRODUCT(U1237:U1392,V1237:V1392,AN1237:AN1392),SUMPRODUCT(D1237:D1392,AN1237:AN1392))</f>
        <v>169538.15202532854</v>
      </c>
      <c r="AO1399" s="898">
        <f>IF(AO1234="kw",SUMPRODUCT(U1237:U1392,V1237:V1392,AO1237:AO1392),SUMPRODUCT(D1237:D1392,AO1237:AO1392))</f>
        <v>0</v>
      </c>
      <c r="AP1399" s="898">
        <f>IF(AP1234="kw",SUMPRODUCT(U1237:U1392,V1237:V1392,AP1237:AP1392),SUMPRODUCT(D1237:D1392,AP1237:AP1392))</f>
        <v>0</v>
      </c>
      <c r="AQ1399" s="898">
        <f>IF(AQ1234="kw",SUMPRODUCT(U1237:U1392,V1237:V1392,AQ1237:AQ1392),SUMPRODUCT(D1237:D1392,AQ1237:AQ1392))</f>
        <v>0</v>
      </c>
      <c r="AR1399" s="898">
        <f>IF(AR1234="kw",SUMPRODUCT(U1237:U1392,V1237:V1392,AR1237:AR1392),SUMPRODUCT(D1237:D1392,AR1237:AR1392))</f>
        <v>0</v>
      </c>
      <c r="AS1399" s="898">
        <f>IF(AS1234="kw",SUMPRODUCT(U1237:U1392,V1237:V1392,AS1237:AS1392),SUMPRODUCT(D1237:D1392,AS1237:AS1392))</f>
        <v>0</v>
      </c>
      <c r="AT1399" s="898">
        <f>IF(AT1234="kw",SUMPRODUCT(U1237:U1392,V1237:V1392,AT1237:AT1392),SUMPRODUCT(D1237:D1392,AT1237:AT1392))</f>
        <v>5379099.7742494103</v>
      </c>
      <c r="AU1399" s="898">
        <f>IF(AU1234="kw",SUMPRODUCT(U1237:U1392,V1237:V1392,AU1237:AU1392),SUMPRODUCT(D1237:D1392,AU1237:AU1392))</f>
        <v>0</v>
      </c>
      <c r="AV1399" s="898">
        <f>IF(AV1234="kw",SUMPRODUCT(U1237:U1392,V1237:V1392,AV1237:AV1392),SUMPRODUCT(D1237:D1392,AV1237:AV1392))</f>
        <v>0</v>
      </c>
      <c r="AW1399" s="898">
        <f>IF(AW1234="kw",SUMPRODUCT(U1237:U1392,V1237:V1392,AW1237:AW1392),SUMPRODUCT(D1237:D1392,AW1237:AW1392))</f>
        <v>0</v>
      </c>
      <c r="AX1399" s="265"/>
      <c r="AY1399" s="1056">
        <f>SUM(AJ1399:AX1399)-D1399</f>
        <v>0</v>
      </c>
    </row>
    <row r="1400" spans="1:51" ht="15.75">
      <c r="B1400" s="311" t="s">
        <v>573</v>
      </c>
      <c r="C1400" s="312"/>
      <c r="D1400" s="312"/>
      <c r="E1400" s="312"/>
      <c r="F1400" s="312"/>
      <c r="G1400" s="312"/>
      <c r="H1400" s="312"/>
      <c r="I1400" s="312"/>
      <c r="J1400" s="312"/>
      <c r="K1400" s="312"/>
      <c r="L1400" s="312"/>
      <c r="M1400" s="312"/>
      <c r="N1400" s="312"/>
      <c r="O1400" s="312"/>
      <c r="P1400" s="312"/>
      <c r="Q1400" s="312"/>
      <c r="R1400" s="312"/>
      <c r="S1400" s="312"/>
      <c r="T1400" s="312"/>
      <c r="U1400" s="312"/>
      <c r="V1400" s="312"/>
      <c r="W1400" s="312"/>
      <c r="X1400" s="312"/>
      <c r="Y1400" s="312"/>
      <c r="Z1400" s="312"/>
      <c r="AA1400" s="312"/>
      <c r="AB1400" s="312"/>
      <c r="AC1400" s="312"/>
      <c r="AD1400" s="312"/>
      <c r="AE1400" s="312"/>
      <c r="AF1400" s="312"/>
      <c r="AG1400" s="312"/>
      <c r="AH1400" s="312"/>
      <c r="AI1400" s="312"/>
      <c r="AJ1400" s="312">
        <f>HLOOKUP(AJ1233,'2. LRAMVA Threshold'!$B$42:$Q$60,13,FALSE)</f>
        <v>8884182</v>
      </c>
      <c r="AK1400" s="312">
        <f>HLOOKUP(AK1233,'2. LRAMVA Threshold'!$B$42:$Q$60,13,FALSE)</f>
        <v>7652150</v>
      </c>
      <c r="AL1400" s="312">
        <f>HLOOKUP(AL1233,'2. LRAMVA Threshold'!$B$42:$Q$60,13,FALSE)</f>
        <v>27955828</v>
      </c>
      <c r="AM1400" s="312">
        <f>HLOOKUP(AM1233,'2. LRAMVA Threshold'!$B$42:$Q$60,13,FALSE)</f>
        <v>90093</v>
      </c>
      <c r="AN1400" s="312">
        <f>HLOOKUP(AN1233,'2. LRAMVA Threshold'!$B$42:$Q$60,13,FALSE)</f>
        <v>659732</v>
      </c>
      <c r="AO1400" s="312">
        <f>HLOOKUP(AO1233,'2. LRAMVA Threshold'!$B$42:$Q$60,13,FALSE)</f>
        <v>0</v>
      </c>
      <c r="AP1400" s="312">
        <f>HLOOKUP(AP1233,'2. LRAMVA Threshold'!$B$42:$Q$60,13,FALSE)</f>
        <v>0</v>
      </c>
      <c r="AQ1400" s="312">
        <f>HLOOKUP(AQ1233,'2. LRAMVA Threshold'!$B$42:$Q$60,13,FALSE)</f>
        <v>0</v>
      </c>
      <c r="AR1400" s="312">
        <f>HLOOKUP(AR1233,'2. LRAMVA Threshold'!$B$42:$Q$60,13,FALSE)</f>
        <v>0</v>
      </c>
      <c r="AS1400" s="312">
        <f>HLOOKUP(AS1233,'2. LRAMVA Threshold'!$B$42:$Q$60,13,FALSE)</f>
        <v>0</v>
      </c>
      <c r="AT1400" s="312">
        <f>HLOOKUP(AT1233,'2. LRAMVA Threshold'!$B$42:$Q$60,13,FALSE)</f>
        <v>0</v>
      </c>
      <c r="AU1400" s="312">
        <f>HLOOKUP(AU1233,'2. LRAMVA Threshold'!$B$42:$Q$60,13,FALSE)</f>
        <v>0</v>
      </c>
      <c r="AV1400" s="312">
        <f>HLOOKUP(AV1233,'2. LRAMVA Threshold'!$B$42:$Q$60,13,FALSE)</f>
        <v>0</v>
      </c>
      <c r="AW1400" s="312">
        <f>HLOOKUP(AW1233,'2. LRAMVA Threshold'!$B$42:$Q$60,13,FALSE)</f>
        <v>0</v>
      </c>
      <c r="AX1400" s="342"/>
    </row>
    <row r="1401" spans="1:51">
      <c r="B1401" s="1175"/>
      <c r="C1401" s="1100"/>
      <c r="D1401" s="899"/>
      <c r="E1401" s="899"/>
      <c r="F1401" s="899"/>
      <c r="G1401" s="899"/>
      <c r="H1401" s="899"/>
      <c r="I1401" s="899"/>
      <c r="J1401" s="899"/>
      <c r="K1401" s="899"/>
      <c r="L1401" s="899"/>
      <c r="M1401" s="899"/>
      <c r="N1401" s="899"/>
      <c r="O1401" s="899"/>
      <c r="P1401" s="899"/>
      <c r="Q1401" s="899"/>
      <c r="R1401" s="899"/>
      <c r="S1401" s="899"/>
      <c r="T1401" s="899"/>
      <c r="U1401" s="899"/>
      <c r="V1401" s="1101"/>
      <c r="W1401" s="899"/>
      <c r="X1401" s="899"/>
      <c r="Y1401" s="899"/>
      <c r="Z1401" s="1102"/>
      <c r="AA1401" s="1102"/>
      <c r="AB1401" s="1102"/>
      <c r="AC1401" s="1102"/>
      <c r="AD1401" s="899"/>
      <c r="AE1401" s="899"/>
      <c r="AF1401" s="899"/>
      <c r="AG1401" s="899"/>
      <c r="AH1401" s="899"/>
      <c r="AI1401" s="899"/>
      <c r="AJ1401" s="1103"/>
      <c r="AK1401" s="1103"/>
      <c r="AL1401" s="1103"/>
      <c r="AM1401" s="1103"/>
      <c r="AN1401" s="1103"/>
      <c r="AO1401" s="1103"/>
      <c r="AP1401" s="1103"/>
      <c r="AQ1401" s="1103"/>
      <c r="AR1401" s="1103"/>
      <c r="AS1401" s="1103"/>
      <c r="AT1401" s="1103"/>
      <c r="AU1401" s="1103"/>
      <c r="AV1401" s="1103"/>
      <c r="AW1401" s="1103"/>
      <c r="AX1401" s="1176"/>
    </row>
    <row r="1402" spans="1:51">
      <c r="B1402" s="260" t="s">
        <v>574</v>
      </c>
      <c r="C1402" s="272"/>
      <c r="D1402" s="272"/>
      <c r="E1402" s="299"/>
      <c r="F1402" s="299"/>
      <c r="G1402" s="299"/>
      <c r="H1402" s="299"/>
      <c r="I1402" s="299"/>
      <c r="J1402" s="299"/>
      <c r="K1402" s="299"/>
      <c r="L1402" s="299"/>
      <c r="M1402" s="299"/>
      <c r="N1402" s="299"/>
      <c r="O1402" s="299"/>
      <c r="P1402" s="299"/>
      <c r="Q1402" s="299"/>
      <c r="R1402" s="299"/>
      <c r="S1402" s="299"/>
      <c r="T1402" s="299"/>
      <c r="U1402" s="299"/>
      <c r="V1402" s="228"/>
      <c r="W1402" s="274"/>
      <c r="X1402" s="274"/>
      <c r="Y1402" s="274"/>
      <c r="Z1402" s="273"/>
      <c r="AA1402" s="273"/>
      <c r="AB1402" s="273"/>
      <c r="AC1402" s="273"/>
      <c r="AD1402" s="274"/>
      <c r="AE1402" s="274"/>
      <c r="AF1402" s="274"/>
      <c r="AG1402" s="274"/>
      <c r="AH1402" s="274"/>
      <c r="AI1402" s="274"/>
      <c r="AJ1402" s="621">
        <f>HLOOKUP(AJ$35,'3.  Distribution Rates'!$C$122:$P$135,13,FALSE)</f>
        <v>0</v>
      </c>
      <c r="AK1402" s="621">
        <f>HLOOKUP(AK$35,'3.  Distribution Rates'!$C$122:$P$135,13,FALSE)</f>
        <v>1.8100000000000002E-2</v>
      </c>
      <c r="AL1402" s="275">
        <f>HLOOKUP(AL$35,'3.  Distribution Rates'!$C$122:$P$135,13,FALSE)</f>
        <v>3.5404</v>
      </c>
      <c r="AM1402" s="275">
        <f>HLOOKUP(AM$35,'3.  Distribution Rates'!$C$122:$P$135,13,FALSE)</f>
        <v>2.2441</v>
      </c>
      <c r="AN1402" s="275">
        <f>HLOOKUP(AN$35,'3.  Distribution Rates'!$C$122:$P$135,13,FALSE)</f>
        <v>3.1616</v>
      </c>
      <c r="AO1402" s="275">
        <f>HLOOKUP(AO$35,'3.  Distribution Rates'!$C$122:$P$135,13,FALSE)</f>
        <v>1.7999999999999999E-2</v>
      </c>
      <c r="AP1402" s="275">
        <f>HLOOKUP(AP$35,'3.  Distribution Rates'!$C$122:$P$135,13,FALSE)</f>
        <v>14.521599999999999</v>
      </c>
      <c r="AQ1402" s="275">
        <f>HLOOKUP(AQ$35,'3.  Distribution Rates'!$C$122:$P$135,13,FALSE)</f>
        <v>3.9836</v>
      </c>
      <c r="AR1402" s="275">
        <f>HLOOKUP(AR$35,'3.  Distribution Rates'!$C$122:$P$135,13,FALSE)</f>
        <v>0</v>
      </c>
      <c r="AS1402" s="275">
        <f>HLOOKUP(AS$35,'3.  Distribution Rates'!$C$122:$P$135,13,FALSE)</f>
        <v>2.0199999999999999E-2</v>
      </c>
      <c r="AT1402" s="275">
        <f>HLOOKUP(AT$35,'3.  Distribution Rates'!$C$122:$P$135,13,FALSE)</f>
        <v>4.1467000000000001</v>
      </c>
      <c r="AU1402" s="275">
        <f>HLOOKUP(AU$35,'3.  Distribution Rates'!$C$122:$P$135,13,FALSE)</f>
        <v>6.9160000000000004</v>
      </c>
      <c r="AV1402" s="275">
        <f>HLOOKUP(AV$35,'3.  Distribution Rates'!$C$122:$P$135,13,FALSE)</f>
        <v>0</v>
      </c>
      <c r="AW1402" s="275">
        <f>HLOOKUP(AW$35,'3.  Distribution Rates'!$C$122:$P$135,13,FALSE)</f>
        <v>0</v>
      </c>
      <c r="AX1402" s="344"/>
    </row>
    <row r="1403" spans="1:51">
      <c r="B1403" s="260" t="s">
        <v>575</v>
      </c>
      <c r="C1403" s="277"/>
      <c r="D1403" s="220"/>
      <c r="E1403" s="217"/>
      <c r="F1403" s="217"/>
      <c r="G1403" s="217"/>
      <c r="H1403" s="217"/>
      <c r="I1403" s="217"/>
      <c r="J1403" s="217"/>
      <c r="K1403" s="217"/>
      <c r="L1403" s="217"/>
      <c r="M1403" s="217"/>
      <c r="N1403" s="217"/>
      <c r="O1403" s="217"/>
      <c r="P1403" s="217"/>
      <c r="Q1403" s="217"/>
      <c r="R1403" s="217"/>
      <c r="S1403" s="217"/>
      <c r="T1403" s="217"/>
      <c r="U1403" s="217"/>
      <c r="V1403" s="228"/>
      <c r="W1403" s="217"/>
      <c r="X1403" s="217"/>
      <c r="Y1403" s="217"/>
      <c r="Z1403" s="220"/>
      <c r="AA1403" s="220"/>
      <c r="AB1403" s="220"/>
      <c r="AC1403" s="220"/>
      <c r="AD1403" s="217"/>
      <c r="AE1403" s="217"/>
      <c r="AF1403" s="217"/>
      <c r="AG1403" s="217"/>
      <c r="AH1403" s="217"/>
      <c r="AI1403" s="217"/>
      <c r="AJ1403" s="301">
        <f>'4.  2011-2014 LRAM'!AO144*AJ1402</f>
        <v>0</v>
      </c>
      <c r="AK1403" s="301">
        <f>'4.  2011-2014 LRAM'!AP144*AK1402</f>
        <v>0</v>
      </c>
      <c r="AL1403" s="301">
        <f>'4.  2011-2014 LRAM'!AQ144*AL1402</f>
        <v>0</v>
      </c>
      <c r="AM1403" s="301">
        <f>'4.  2011-2014 LRAM'!AR144*AM1402</f>
        <v>0</v>
      </c>
      <c r="AN1403" s="301">
        <f>'4.  2011-2014 LRAM'!AS144*AN1402</f>
        <v>0</v>
      </c>
      <c r="AO1403" s="301">
        <f>'4.  2011-2014 LRAM'!AT144*AO1402</f>
        <v>0</v>
      </c>
      <c r="AP1403" s="301">
        <f>'4.  2011-2014 LRAM'!AU144*AP1402</f>
        <v>0</v>
      </c>
      <c r="AQ1403" s="301">
        <f>'4.  2011-2014 LRAM'!AV144*AQ1402</f>
        <v>0</v>
      </c>
      <c r="AR1403" s="301">
        <f>'4.  2011-2014 LRAM'!AW144*AR1402</f>
        <v>0</v>
      </c>
      <c r="AS1403" s="301">
        <f>'4.  2011-2014 LRAM'!AX144*AS1402</f>
        <v>165.8668877873379</v>
      </c>
      <c r="AT1403" s="301">
        <f>'4.  2011-2014 LRAM'!AY144*AT1402</f>
        <v>6370487.8537054164</v>
      </c>
      <c r="AU1403" s="301">
        <f>'4.  2011-2014 LRAM'!AZ144*AU1402</f>
        <v>0</v>
      </c>
      <c r="AV1403" s="301">
        <f>'4.  2011-2014 LRAM'!BA144*AV1402</f>
        <v>0</v>
      </c>
      <c r="AW1403" s="301">
        <f>'4.  2011-2014 LRAM'!BB144*AW1402</f>
        <v>0</v>
      </c>
      <c r="AX1403" s="472">
        <f t="shared" ref="AX1403:AX1413" si="2207">SUM(AJ1403:AW1403)</f>
        <v>6370653.7205932038</v>
      </c>
    </row>
    <row r="1404" spans="1:51">
      <c r="B1404" s="260" t="s">
        <v>576</v>
      </c>
      <c r="C1404" s="277"/>
      <c r="D1404" s="220"/>
      <c r="E1404" s="217"/>
      <c r="F1404" s="217"/>
      <c r="G1404" s="217"/>
      <c r="H1404" s="217"/>
      <c r="I1404" s="217"/>
      <c r="J1404" s="217"/>
      <c r="K1404" s="217"/>
      <c r="L1404" s="217"/>
      <c r="M1404" s="217"/>
      <c r="N1404" s="217"/>
      <c r="O1404" s="217"/>
      <c r="P1404" s="217"/>
      <c r="Q1404" s="217"/>
      <c r="R1404" s="217"/>
      <c r="S1404" s="217"/>
      <c r="T1404" s="217"/>
      <c r="U1404" s="217"/>
      <c r="V1404" s="228"/>
      <c r="W1404" s="217"/>
      <c r="X1404" s="217"/>
      <c r="Y1404" s="217"/>
      <c r="Z1404" s="220"/>
      <c r="AA1404" s="220"/>
      <c r="AB1404" s="220"/>
      <c r="AC1404" s="220"/>
      <c r="AD1404" s="217"/>
      <c r="AE1404" s="217"/>
      <c r="AF1404" s="217"/>
      <c r="AG1404" s="217"/>
      <c r="AH1404" s="217"/>
      <c r="AI1404" s="217"/>
      <c r="AJ1404" s="301">
        <f>'4.  2011-2014 LRAM'!AO283*AJ1402</f>
        <v>0</v>
      </c>
      <c r="AK1404" s="301">
        <f>'4.  2011-2014 LRAM'!AP283*AK1402</f>
        <v>9828.5698718639851</v>
      </c>
      <c r="AL1404" s="301">
        <f>'4.  2011-2014 LRAM'!AQ283*AL1402</f>
        <v>15186883.404141374</v>
      </c>
      <c r="AM1404" s="301">
        <f>'4.  2011-2014 LRAM'!AR283*AM1402</f>
        <v>19126.580507967563</v>
      </c>
      <c r="AN1404" s="301">
        <f>'4.  2011-2014 LRAM'!AS283*AN1402</f>
        <v>666889.55056459329</v>
      </c>
      <c r="AO1404" s="301">
        <f>'4.  2011-2014 LRAM'!AT283*AO1402</f>
        <v>0</v>
      </c>
      <c r="AP1404" s="301">
        <f>'4.  2011-2014 LRAM'!AU283*AP1402</f>
        <v>0</v>
      </c>
      <c r="AQ1404" s="301">
        <f>'4.  2011-2014 LRAM'!AV283*AQ1402</f>
        <v>0</v>
      </c>
      <c r="AR1404" s="301">
        <f>'4.  2011-2014 LRAM'!AW283*AR1402</f>
        <v>0</v>
      </c>
      <c r="AS1404" s="301">
        <f>'4.  2011-2014 LRAM'!AX283*AS1402</f>
        <v>448.25224031751225</v>
      </c>
      <c r="AT1404" s="301">
        <f>'4.  2011-2014 LRAM'!AY283*AT1402</f>
        <v>7119290.7435307326</v>
      </c>
      <c r="AU1404" s="301">
        <f>'4.  2011-2014 LRAM'!AZ283*AU1402</f>
        <v>0</v>
      </c>
      <c r="AV1404" s="301">
        <f>'4.  2011-2014 LRAM'!BA283*AV1402</f>
        <v>0</v>
      </c>
      <c r="AW1404" s="301">
        <f>'4.  2011-2014 LRAM'!BB283*AW1402</f>
        <v>0</v>
      </c>
      <c r="AX1404" s="472">
        <f t="shared" si="2207"/>
        <v>23002467.100856848</v>
      </c>
    </row>
    <row r="1405" spans="1:51">
      <c r="B1405" s="260" t="s">
        <v>577</v>
      </c>
      <c r="C1405" s="277"/>
      <c r="D1405" s="220"/>
      <c r="E1405" s="217"/>
      <c r="F1405" s="217"/>
      <c r="G1405" s="217"/>
      <c r="H1405" s="217"/>
      <c r="I1405" s="217"/>
      <c r="J1405" s="217"/>
      <c r="K1405" s="217"/>
      <c r="L1405" s="217"/>
      <c r="M1405" s="217"/>
      <c r="N1405" s="217"/>
      <c r="O1405" s="217"/>
      <c r="P1405" s="217"/>
      <c r="Q1405" s="217"/>
      <c r="R1405" s="217"/>
      <c r="S1405" s="217"/>
      <c r="T1405" s="217"/>
      <c r="U1405" s="217"/>
      <c r="V1405" s="228"/>
      <c r="W1405" s="217"/>
      <c r="X1405" s="217"/>
      <c r="Y1405" s="217"/>
      <c r="Z1405" s="220"/>
      <c r="AA1405" s="220"/>
      <c r="AB1405" s="220"/>
      <c r="AC1405" s="220"/>
      <c r="AD1405" s="217"/>
      <c r="AE1405" s="217"/>
      <c r="AF1405" s="217"/>
      <c r="AG1405" s="217"/>
      <c r="AH1405" s="217"/>
      <c r="AI1405" s="217"/>
      <c r="AJ1405" s="301">
        <f>'4.  2011-2014 LRAM'!AO428*AJ1402</f>
        <v>0</v>
      </c>
      <c r="AK1405" s="301">
        <f>'4.  2011-2014 LRAM'!AP428*AK1402</f>
        <v>29003.399487364633</v>
      </c>
      <c r="AL1405" s="301">
        <f>'4.  2011-2014 LRAM'!AQ428*AL1402</f>
        <v>14625932.038561746</v>
      </c>
      <c r="AM1405" s="301">
        <f>'4.  2011-2014 LRAM'!AR428*AM1402</f>
        <v>259971.58575353402</v>
      </c>
      <c r="AN1405" s="301">
        <f>'4.  2011-2014 LRAM'!AS428*AN1402</f>
        <v>2175676.8997065551</v>
      </c>
      <c r="AO1405" s="301">
        <f>'4.  2011-2014 LRAM'!AT428*AO1402</f>
        <v>0</v>
      </c>
      <c r="AP1405" s="301">
        <f>'4.  2011-2014 LRAM'!AU428*AP1402</f>
        <v>0</v>
      </c>
      <c r="AQ1405" s="301">
        <f>'4.  2011-2014 LRAM'!AV428*AQ1402</f>
        <v>0</v>
      </c>
      <c r="AR1405" s="301">
        <f>'4.  2011-2014 LRAM'!AW428*AR1402</f>
        <v>0</v>
      </c>
      <c r="AS1405" s="301">
        <f>'4.  2011-2014 LRAM'!AX428*AS1402</f>
        <v>730.86104521839934</v>
      </c>
      <c r="AT1405" s="301">
        <f>'4.  2011-2014 LRAM'!AY428*AT1402</f>
        <v>7316848.6276074555</v>
      </c>
      <c r="AU1405" s="301">
        <f>'4.  2011-2014 LRAM'!AZ428*AU1402</f>
        <v>0</v>
      </c>
      <c r="AV1405" s="301">
        <f>'4.  2011-2014 LRAM'!BA428*AV1402</f>
        <v>0</v>
      </c>
      <c r="AW1405" s="301">
        <f>'4.  2011-2014 LRAM'!BB428*AW1402</f>
        <v>0</v>
      </c>
      <c r="AX1405" s="472">
        <f t="shared" si="2207"/>
        <v>24408163.412161872</v>
      </c>
    </row>
    <row r="1406" spans="1:51">
      <c r="B1406" s="260" t="s">
        <v>578</v>
      </c>
      <c r="C1406" s="277"/>
      <c r="D1406" s="220"/>
      <c r="E1406" s="217"/>
      <c r="F1406" s="217"/>
      <c r="G1406" s="217"/>
      <c r="H1406" s="217"/>
      <c r="I1406" s="217"/>
      <c r="J1406" s="217"/>
      <c r="K1406" s="217"/>
      <c r="L1406" s="217"/>
      <c r="M1406" s="217"/>
      <c r="N1406" s="217"/>
      <c r="O1406" s="217"/>
      <c r="P1406" s="217"/>
      <c r="Q1406" s="217"/>
      <c r="R1406" s="217"/>
      <c r="S1406" s="217"/>
      <c r="T1406" s="217"/>
      <c r="U1406" s="217"/>
      <c r="V1406" s="228"/>
      <c r="W1406" s="217"/>
      <c r="X1406" s="217"/>
      <c r="Y1406" s="217"/>
      <c r="Z1406" s="220"/>
      <c r="AA1406" s="220"/>
      <c r="AB1406" s="220"/>
      <c r="AC1406" s="220"/>
      <c r="AD1406" s="217"/>
      <c r="AE1406" s="217"/>
      <c r="AF1406" s="217"/>
      <c r="AG1406" s="217"/>
      <c r="AH1406" s="217"/>
      <c r="AI1406" s="217"/>
      <c r="AJ1406" s="301">
        <f>'4.  2011-2014 LRAM'!AO569*AJ1402</f>
        <v>0</v>
      </c>
      <c r="AK1406" s="301">
        <f>'4.  2011-2014 LRAM'!AP569*AK1402</f>
        <v>31529.213397335869</v>
      </c>
      <c r="AL1406" s="301">
        <f>'4.  2011-2014 LRAM'!AQ569*AL1402</f>
        <v>30733823.549452469</v>
      </c>
      <c r="AM1406" s="301">
        <f>'4.  2011-2014 LRAM'!AR569*AM1402</f>
        <v>17537.271747245246</v>
      </c>
      <c r="AN1406" s="301">
        <f>'4.  2011-2014 LRAM'!AS569*AN1402</f>
        <v>1560505.1233983745</v>
      </c>
      <c r="AO1406" s="301">
        <f>'4.  2011-2014 LRAM'!AT569*AO1402</f>
        <v>0</v>
      </c>
      <c r="AP1406" s="301">
        <f>'4.  2011-2014 LRAM'!AU569*AP1402</f>
        <v>0</v>
      </c>
      <c r="AQ1406" s="301">
        <f>'4.  2011-2014 LRAM'!AV569*AQ1402</f>
        <v>2162761.1713664979</v>
      </c>
      <c r="AR1406" s="301">
        <f>'4.  2011-2014 LRAM'!AW569*AR1402</f>
        <v>0</v>
      </c>
      <c r="AS1406" s="301">
        <f>'4.  2011-2014 LRAM'!AX569*AS1402</f>
        <v>11380.19362844</v>
      </c>
      <c r="AT1406" s="301">
        <f>'4.  2011-2014 LRAM'!AY569*AT1402</f>
        <v>10164941.52769444</v>
      </c>
      <c r="AU1406" s="301">
        <f>'4.  2011-2014 LRAM'!AZ569*AU1402</f>
        <v>0</v>
      </c>
      <c r="AV1406" s="301">
        <f>'4.  2011-2014 LRAM'!BA569*AV1402</f>
        <v>0</v>
      </c>
      <c r="AW1406" s="301">
        <f>'4.  2011-2014 LRAM'!BB569*AW1402</f>
        <v>0</v>
      </c>
      <c r="AX1406" s="472">
        <f>SUM(AJ1406:AW1406)</f>
        <v>44682478.050684802</v>
      </c>
    </row>
    <row r="1407" spans="1:51">
      <c r="B1407" s="260" t="s">
        <v>579</v>
      </c>
      <c r="C1407" s="277"/>
      <c r="D1407" s="220"/>
      <c r="E1407" s="217"/>
      <c r="F1407" s="217"/>
      <c r="G1407" s="217"/>
      <c r="H1407" s="217"/>
      <c r="I1407" s="217"/>
      <c r="J1407" s="217"/>
      <c r="K1407" s="217"/>
      <c r="L1407" s="217"/>
      <c r="M1407" s="217"/>
      <c r="N1407" s="217"/>
      <c r="O1407" s="217"/>
      <c r="P1407" s="217"/>
      <c r="Q1407" s="217"/>
      <c r="R1407" s="217"/>
      <c r="S1407" s="217"/>
      <c r="T1407" s="217"/>
      <c r="U1407" s="217"/>
      <c r="V1407" s="228"/>
      <c r="W1407" s="217"/>
      <c r="X1407" s="217"/>
      <c r="Y1407" s="217"/>
      <c r="Z1407" s="220"/>
      <c r="AA1407" s="220"/>
      <c r="AB1407" s="220"/>
      <c r="AC1407" s="220"/>
      <c r="AD1407" s="217"/>
      <c r="AE1407" s="217"/>
      <c r="AF1407" s="217"/>
      <c r="AG1407" s="217"/>
      <c r="AH1407" s="217"/>
      <c r="AI1407" s="217"/>
      <c r="AJ1407" s="301">
        <f t="shared" ref="AJ1407:AW1407" si="2208">AJ217*AJ1402</f>
        <v>0</v>
      </c>
      <c r="AK1407" s="301">
        <f t="shared" si="2208"/>
        <v>51642.246624769425</v>
      </c>
      <c r="AL1407" s="301">
        <f t="shared" si="2208"/>
        <v>31557735.979279269</v>
      </c>
      <c r="AM1407" s="301">
        <f t="shared" si="2208"/>
        <v>623377.82293132076</v>
      </c>
      <c r="AN1407" s="301">
        <f t="shared" si="2208"/>
        <v>7772109.5258208644</v>
      </c>
      <c r="AO1407" s="301">
        <f t="shared" si="2208"/>
        <v>23.522946658184456</v>
      </c>
      <c r="AP1407" s="301">
        <f t="shared" si="2208"/>
        <v>0</v>
      </c>
      <c r="AQ1407" s="301">
        <f t="shared" si="2208"/>
        <v>0</v>
      </c>
      <c r="AR1407" s="301">
        <f t="shared" si="2208"/>
        <v>0</v>
      </c>
      <c r="AS1407" s="301">
        <f t="shared" si="2208"/>
        <v>13289.005990335998</v>
      </c>
      <c r="AT1407" s="301">
        <f t="shared" si="2208"/>
        <v>8675093.0212541427</v>
      </c>
      <c r="AU1407" s="301">
        <f t="shared" si="2208"/>
        <v>10391843.280000001</v>
      </c>
      <c r="AV1407" s="301">
        <f t="shared" si="2208"/>
        <v>0</v>
      </c>
      <c r="AW1407" s="301">
        <f t="shared" si="2208"/>
        <v>0</v>
      </c>
      <c r="AX1407" s="472">
        <f t="shared" si="2207"/>
        <v>59085114.404847354</v>
      </c>
    </row>
    <row r="1408" spans="1:51">
      <c r="B1408" s="260" t="s">
        <v>580</v>
      </c>
      <c r="C1408" s="277"/>
      <c r="D1408" s="220"/>
      <c r="E1408" s="217"/>
      <c r="F1408" s="217"/>
      <c r="G1408" s="217"/>
      <c r="H1408" s="217"/>
      <c r="I1408" s="217"/>
      <c r="J1408" s="217"/>
      <c r="K1408" s="217"/>
      <c r="L1408" s="217"/>
      <c r="M1408" s="217"/>
      <c r="N1408" s="217"/>
      <c r="O1408" s="217"/>
      <c r="P1408" s="217"/>
      <c r="Q1408" s="217"/>
      <c r="R1408" s="217"/>
      <c r="S1408" s="217"/>
      <c r="T1408" s="217"/>
      <c r="U1408" s="217"/>
      <c r="V1408" s="228"/>
      <c r="W1408" s="217"/>
      <c r="X1408" s="217"/>
      <c r="Y1408" s="217"/>
      <c r="Z1408" s="220"/>
      <c r="AA1408" s="220"/>
      <c r="AB1408" s="220"/>
      <c r="AC1408" s="220"/>
      <c r="AD1408" s="217"/>
      <c r="AE1408" s="217"/>
      <c r="AF1408" s="217"/>
      <c r="AG1408" s="217"/>
      <c r="AH1408" s="217"/>
      <c r="AI1408" s="217"/>
      <c r="AJ1408" s="301">
        <f t="shared" ref="AJ1408:AW1408" si="2209">AJ417*AJ1402</f>
        <v>0</v>
      </c>
      <c r="AK1408" s="301">
        <f t="shared" si="2209"/>
        <v>39030.805321753935</v>
      </c>
      <c r="AL1408" s="301">
        <f t="shared" si="2209"/>
        <v>24409887.330702566</v>
      </c>
      <c r="AM1408" s="301">
        <f t="shared" si="2209"/>
        <v>916876.57861890132</v>
      </c>
      <c r="AN1408" s="301">
        <f t="shared" si="2209"/>
        <v>6270426.9936147053</v>
      </c>
      <c r="AO1408" s="301">
        <f t="shared" si="2209"/>
        <v>47.84184479215363</v>
      </c>
      <c r="AP1408" s="301">
        <f t="shared" si="2209"/>
        <v>0</v>
      </c>
      <c r="AQ1408" s="301">
        <f t="shared" si="2209"/>
        <v>36103.208766365009</v>
      </c>
      <c r="AR1408" s="301">
        <f t="shared" si="2209"/>
        <v>0</v>
      </c>
      <c r="AS1408" s="301">
        <f t="shared" si="2209"/>
        <v>2278.5918699626559</v>
      </c>
      <c r="AT1408" s="301">
        <f t="shared" si="2209"/>
        <v>9727807.1338436306</v>
      </c>
      <c r="AU1408" s="301">
        <f t="shared" si="2209"/>
        <v>16165440.928096328</v>
      </c>
      <c r="AV1408" s="301">
        <f t="shared" si="2209"/>
        <v>0</v>
      </c>
      <c r="AW1408" s="301">
        <f t="shared" si="2209"/>
        <v>0</v>
      </c>
      <c r="AX1408" s="472">
        <f t="shared" si="2207"/>
        <v>57567899.412679002</v>
      </c>
    </row>
    <row r="1409" spans="2:53">
      <c r="B1409" s="260" t="s">
        <v>581</v>
      </c>
      <c r="C1409" s="277"/>
      <c r="D1409" s="220"/>
      <c r="E1409" s="217"/>
      <c r="F1409" s="217"/>
      <c r="G1409" s="217"/>
      <c r="H1409" s="217"/>
      <c r="I1409" s="217"/>
      <c r="J1409" s="217"/>
      <c r="K1409" s="217"/>
      <c r="L1409" s="217"/>
      <c r="M1409" s="217"/>
      <c r="N1409" s="217"/>
      <c r="O1409" s="217"/>
      <c r="P1409" s="217"/>
      <c r="Q1409" s="217"/>
      <c r="R1409" s="217"/>
      <c r="S1409" s="217"/>
      <c r="T1409" s="217"/>
      <c r="U1409" s="217"/>
      <c r="V1409" s="228"/>
      <c r="W1409" s="217"/>
      <c r="X1409" s="217"/>
      <c r="Y1409" s="217"/>
      <c r="Z1409" s="220"/>
      <c r="AA1409" s="220"/>
      <c r="AB1409" s="220"/>
      <c r="AC1409" s="220"/>
      <c r="AD1409" s="217"/>
      <c r="AE1409" s="217"/>
      <c r="AF1409" s="217"/>
      <c r="AG1409" s="217"/>
      <c r="AH1409" s="217"/>
      <c r="AI1409" s="217"/>
      <c r="AJ1409" s="301">
        <f t="shared" ref="AJ1409:AW1409" si="2210">AJ620*AJ1402</f>
        <v>0</v>
      </c>
      <c r="AK1409" s="301">
        <f t="shared" si="2210"/>
        <v>55366.487584892879</v>
      </c>
      <c r="AL1409" s="301">
        <f t="shared" si="2210"/>
        <v>42755527.362336062</v>
      </c>
      <c r="AM1409" s="301">
        <f t="shared" si="2210"/>
        <v>2135462.9345381055</v>
      </c>
      <c r="AN1409" s="301">
        <f t="shared" si="2210"/>
        <v>28698876.125356242</v>
      </c>
      <c r="AO1409" s="301">
        <f t="shared" si="2210"/>
        <v>0</v>
      </c>
      <c r="AP1409" s="301">
        <f t="shared" si="2210"/>
        <v>0</v>
      </c>
      <c r="AQ1409" s="301">
        <f t="shared" si="2210"/>
        <v>20390728.815804873</v>
      </c>
      <c r="AR1409" s="301">
        <f t="shared" si="2210"/>
        <v>0</v>
      </c>
      <c r="AS1409" s="301">
        <f t="shared" si="2210"/>
        <v>11889.176250670143</v>
      </c>
      <c r="AT1409" s="301">
        <f t="shared" si="2210"/>
        <v>26117394.854784664</v>
      </c>
      <c r="AU1409" s="301">
        <f t="shared" si="2210"/>
        <v>25224035.200000003</v>
      </c>
      <c r="AV1409" s="301">
        <f t="shared" si="2210"/>
        <v>0</v>
      </c>
      <c r="AW1409" s="301">
        <f t="shared" si="2210"/>
        <v>0</v>
      </c>
      <c r="AX1409" s="472">
        <f t="shared" si="2207"/>
        <v>145389280.9566555</v>
      </c>
    </row>
    <row r="1410" spans="2:53">
      <c r="B1410" s="260" t="s">
        <v>582</v>
      </c>
      <c r="C1410" s="277"/>
      <c r="D1410" s="220"/>
      <c r="E1410" s="217"/>
      <c r="F1410" s="217"/>
      <c r="G1410" s="217"/>
      <c r="H1410" s="217"/>
      <c r="I1410" s="217"/>
      <c r="J1410" s="217"/>
      <c r="K1410" s="217"/>
      <c r="L1410" s="217"/>
      <c r="M1410" s="217"/>
      <c r="N1410" s="217"/>
      <c r="O1410" s="217"/>
      <c r="P1410" s="217"/>
      <c r="Q1410" s="217"/>
      <c r="R1410" s="217"/>
      <c r="S1410" s="217"/>
      <c r="T1410" s="217"/>
      <c r="U1410" s="217"/>
      <c r="V1410" s="228"/>
      <c r="W1410" s="217"/>
      <c r="X1410" s="217"/>
      <c r="Y1410" s="217"/>
      <c r="Z1410" s="220"/>
      <c r="AA1410" s="220"/>
      <c r="AB1410" s="220"/>
      <c r="AC1410" s="220"/>
      <c r="AD1410" s="217"/>
      <c r="AE1410" s="217"/>
      <c r="AF1410" s="217"/>
      <c r="AG1410" s="217"/>
      <c r="AH1410" s="217"/>
      <c r="AI1410" s="217"/>
      <c r="AJ1410" s="301">
        <f t="shared" ref="AJ1410:AW1410" si="2211">AJ815*AJ1402</f>
        <v>0</v>
      </c>
      <c r="AK1410" s="793">
        <f t="shared" si="2211"/>
        <v>71420.442105863011</v>
      </c>
      <c r="AL1410" s="301">
        <f t="shared" si="2211"/>
        <v>41462318.898023747</v>
      </c>
      <c r="AM1410" s="301">
        <f t="shared" si="2211"/>
        <v>1558346.5023472859</v>
      </c>
      <c r="AN1410" s="301">
        <f t="shared" si="2211"/>
        <v>11433334.622287599</v>
      </c>
      <c r="AO1410" s="301">
        <f t="shared" si="2211"/>
        <v>0</v>
      </c>
      <c r="AP1410" s="301">
        <f t="shared" si="2211"/>
        <v>0</v>
      </c>
      <c r="AQ1410" s="301">
        <f t="shared" si="2211"/>
        <v>0</v>
      </c>
      <c r="AR1410" s="301">
        <f t="shared" si="2211"/>
        <v>0</v>
      </c>
      <c r="AS1410" s="301">
        <f t="shared" si="2211"/>
        <v>7281.2723247748327</v>
      </c>
      <c r="AT1410" s="301">
        <f t="shared" si="2211"/>
        <v>17766816.418187458</v>
      </c>
      <c r="AU1410" s="301">
        <f t="shared" si="2211"/>
        <v>11276777.571264166</v>
      </c>
      <c r="AV1410" s="301">
        <f t="shared" si="2211"/>
        <v>0</v>
      </c>
      <c r="AW1410" s="301">
        <f t="shared" si="2211"/>
        <v>0</v>
      </c>
      <c r="AX1410" s="472">
        <f t="shared" si="2207"/>
        <v>83576295.726540893</v>
      </c>
    </row>
    <row r="1411" spans="2:53">
      <c r="B1411" s="260" t="s">
        <v>583</v>
      </c>
      <c r="C1411" s="277"/>
      <c r="D1411" s="220"/>
      <c r="E1411" s="217"/>
      <c r="F1411" s="217"/>
      <c r="G1411" s="217"/>
      <c r="H1411" s="217"/>
      <c r="I1411" s="217"/>
      <c r="J1411" s="217"/>
      <c r="K1411" s="217"/>
      <c r="L1411" s="217"/>
      <c r="M1411" s="217"/>
      <c r="N1411" s="217"/>
      <c r="O1411" s="217"/>
      <c r="P1411" s="217"/>
      <c r="Q1411" s="217"/>
      <c r="R1411" s="217"/>
      <c r="S1411" s="217"/>
      <c r="T1411" s="217"/>
      <c r="U1411" s="217"/>
      <c r="V1411" s="228"/>
      <c r="W1411" s="217"/>
      <c r="X1411" s="217"/>
      <c r="Y1411" s="217"/>
      <c r="Z1411" s="220"/>
      <c r="AA1411" s="220"/>
      <c r="AB1411" s="220"/>
      <c r="AC1411" s="220"/>
      <c r="AD1411" s="217"/>
      <c r="AE1411" s="217"/>
      <c r="AF1411" s="217"/>
      <c r="AG1411" s="217"/>
      <c r="AH1411" s="217"/>
      <c r="AI1411" s="217"/>
      <c r="AJ1411" s="301">
        <f t="shared" ref="AJ1411:AW1411" si="2212">AJ1402*AJ1017</f>
        <v>0</v>
      </c>
      <c r="AK1411" s="301">
        <f t="shared" si="2212"/>
        <v>37583.722818601971</v>
      </c>
      <c r="AL1411" s="301">
        <f t="shared" si="2212"/>
        <v>34152768.683437802</v>
      </c>
      <c r="AM1411" s="301">
        <f t="shared" si="2212"/>
        <v>425015.68853034993</v>
      </c>
      <c r="AN1411" s="301">
        <f t="shared" si="2212"/>
        <v>4802169.3755031545</v>
      </c>
      <c r="AO1411" s="301">
        <f t="shared" si="2212"/>
        <v>0</v>
      </c>
      <c r="AP1411" s="301">
        <f t="shared" si="2212"/>
        <v>0</v>
      </c>
      <c r="AQ1411" s="301">
        <f t="shared" si="2212"/>
        <v>15667988.7828</v>
      </c>
      <c r="AR1411" s="301">
        <f t="shared" si="2212"/>
        <v>0</v>
      </c>
      <c r="AS1411" s="301">
        <f t="shared" si="2212"/>
        <v>6522.6171354707794</v>
      </c>
      <c r="AT1411" s="301">
        <f t="shared" si="2212"/>
        <v>39531356.765299946</v>
      </c>
      <c r="AU1411" s="301">
        <f t="shared" si="2212"/>
        <v>2224544.5582834356</v>
      </c>
      <c r="AV1411" s="301">
        <f t="shared" si="2212"/>
        <v>0</v>
      </c>
      <c r="AW1411" s="301">
        <f t="shared" si="2212"/>
        <v>0</v>
      </c>
      <c r="AX1411" s="472">
        <f t="shared" si="2207"/>
        <v>96847950.193808749</v>
      </c>
    </row>
    <row r="1412" spans="2:53">
      <c r="B1412" s="260" t="s">
        <v>584</v>
      </c>
      <c r="C1412" s="277"/>
      <c r="D1412" s="220"/>
      <c r="E1412" s="217"/>
      <c r="F1412" s="217"/>
      <c r="G1412" s="217"/>
      <c r="H1412" s="217"/>
      <c r="I1412" s="217"/>
      <c r="J1412" s="217"/>
      <c r="K1412" s="217"/>
      <c r="L1412" s="217"/>
      <c r="M1412" s="217"/>
      <c r="N1412" s="217"/>
      <c r="O1412" s="217"/>
      <c r="P1412" s="217"/>
      <c r="Q1412" s="217"/>
      <c r="R1412" s="217"/>
      <c r="S1412" s="217"/>
      <c r="T1412" s="217"/>
      <c r="U1412" s="217"/>
      <c r="V1412" s="228"/>
      <c r="W1412" s="217"/>
      <c r="X1412" s="217"/>
      <c r="Y1412" s="217"/>
      <c r="Z1412" s="220"/>
      <c r="AA1412" s="220"/>
      <c r="AB1412" s="220"/>
      <c r="AC1412" s="220"/>
      <c r="AD1412" s="217"/>
      <c r="AE1412" s="217"/>
      <c r="AF1412" s="217"/>
      <c r="AG1412" s="217"/>
      <c r="AH1412" s="217"/>
      <c r="AI1412" s="217"/>
      <c r="AJ1412" s="301">
        <f t="shared" ref="AJ1412:AW1412" si="2213">AJ1217*AJ1402</f>
        <v>0</v>
      </c>
      <c r="AK1412" s="301">
        <f t="shared" si="2213"/>
        <v>7662.047460553913</v>
      </c>
      <c r="AL1412" s="301">
        <f t="shared" si="2213"/>
        <v>2466723.7830389058</v>
      </c>
      <c r="AM1412" s="301">
        <f t="shared" si="2213"/>
        <v>69936.666962344825</v>
      </c>
      <c r="AN1412" s="301">
        <f t="shared" si="2213"/>
        <v>3294532.2420844361</v>
      </c>
      <c r="AO1412" s="301">
        <f t="shared" si="2213"/>
        <v>0</v>
      </c>
      <c r="AP1412" s="301">
        <f t="shared" si="2213"/>
        <v>0</v>
      </c>
      <c r="AQ1412" s="301">
        <f t="shared" si="2213"/>
        <v>0</v>
      </c>
      <c r="AR1412" s="301">
        <f t="shared" si="2213"/>
        <v>0</v>
      </c>
      <c r="AS1412" s="301">
        <f t="shared" si="2213"/>
        <v>0</v>
      </c>
      <c r="AT1412" s="301">
        <f t="shared" si="2213"/>
        <v>838091.80452948762</v>
      </c>
      <c r="AU1412" s="301">
        <f t="shared" si="2213"/>
        <v>0</v>
      </c>
      <c r="AV1412" s="301">
        <f t="shared" si="2213"/>
        <v>0</v>
      </c>
      <c r="AW1412" s="301">
        <f t="shared" si="2213"/>
        <v>0</v>
      </c>
      <c r="AX1412" s="472">
        <f t="shared" si="2207"/>
        <v>6676946.5440757275</v>
      </c>
    </row>
    <row r="1413" spans="2:53">
      <c r="B1413" s="260" t="s">
        <v>585</v>
      </c>
      <c r="C1413" s="277"/>
      <c r="D1413" s="220"/>
      <c r="E1413" s="217"/>
      <c r="F1413" s="217"/>
      <c r="G1413" s="217"/>
      <c r="H1413" s="217"/>
      <c r="I1413" s="217"/>
      <c r="J1413" s="217"/>
      <c r="K1413" s="217"/>
      <c r="L1413" s="217"/>
      <c r="M1413" s="217"/>
      <c r="N1413" s="217"/>
      <c r="O1413" s="217"/>
      <c r="P1413" s="217"/>
      <c r="Q1413" s="217"/>
      <c r="R1413" s="217"/>
      <c r="S1413" s="217"/>
      <c r="T1413" s="217"/>
      <c r="U1413" s="217"/>
      <c r="V1413" s="228"/>
      <c r="W1413" s="217"/>
      <c r="X1413" s="217"/>
      <c r="Y1413" s="217"/>
      <c r="Z1413" s="220"/>
      <c r="AA1413" s="220"/>
      <c r="AB1413" s="220"/>
      <c r="AC1413" s="220"/>
      <c r="AD1413" s="217"/>
      <c r="AE1413" s="217"/>
      <c r="AF1413" s="217"/>
      <c r="AG1413" s="217"/>
      <c r="AH1413" s="217"/>
      <c r="AI1413" s="217"/>
      <c r="AJ1413" s="301">
        <f>AJ1399*AJ1402</f>
        <v>0</v>
      </c>
      <c r="AK1413" s="301">
        <f t="shared" ref="AK1413:AW1413" si="2214">AK1399*AK1402</f>
        <v>0</v>
      </c>
      <c r="AL1413" s="301">
        <f t="shared" si="2214"/>
        <v>14066426.57076175</v>
      </c>
      <c r="AM1413" s="301">
        <f t="shared" si="2214"/>
        <v>0</v>
      </c>
      <c r="AN1413" s="301">
        <f t="shared" si="2214"/>
        <v>536011.82144327869</v>
      </c>
      <c r="AO1413" s="301">
        <f t="shared" si="2214"/>
        <v>0</v>
      </c>
      <c r="AP1413" s="301">
        <f t="shared" si="2214"/>
        <v>0</v>
      </c>
      <c r="AQ1413" s="301">
        <f t="shared" si="2214"/>
        <v>0</v>
      </c>
      <c r="AR1413" s="301">
        <f t="shared" si="2214"/>
        <v>0</v>
      </c>
      <c r="AS1413" s="301">
        <f t="shared" si="2214"/>
        <v>0</v>
      </c>
      <c r="AT1413" s="301">
        <f t="shared" si="2214"/>
        <v>22305513.033880029</v>
      </c>
      <c r="AU1413" s="301">
        <f t="shared" si="2214"/>
        <v>0</v>
      </c>
      <c r="AV1413" s="301">
        <f t="shared" si="2214"/>
        <v>0</v>
      </c>
      <c r="AW1413" s="301">
        <f t="shared" si="2214"/>
        <v>0</v>
      </c>
      <c r="AX1413" s="472">
        <f t="shared" si="2207"/>
        <v>36907951.426085055</v>
      </c>
    </row>
    <row r="1414" spans="2:53" ht="15.75">
      <c r="B1414" s="281" t="s">
        <v>586</v>
      </c>
      <c r="C1414" s="277"/>
      <c r="D1414" s="240"/>
      <c r="E1414" s="269"/>
      <c r="F1414" s="269"/>
      <c r="G1414" s="269"/>
      <c r="H1414" s="269"/>
      <c r="I1414" s="269"/>
      <c r="J1414" s="269"/>
      <c r="K1414" s="269"/>
      <c r="L1414" s="269"/>
      <c r="M1414" s="269"/>
      <c r="N1414" s="269"/>
      <c r="O1414" s="269"/>
      <c r="P1414" s="269"/>
      <c r="Q1414" s="269"/>
      <c r="R1414" s="269"/>
      <c r="S1414" s="269"/>
      <c r="T1414" s="269"/>
      <c r="U1414" s="269"/>
      <c r="V1414" s="237"/>
      <c r="W1414" s="269"/>
      <c r="X1414" s="269"/>
      <c r="Y1414" s="269"/>
      <c r="Z1414" s="240"/>
      <c r="AA1414" s="240"/>
      <c r="AB1414" s="240"/>
      <c r="AC1414" s="240"/>
      <c r="AD1414" s="269"/>
      <c r="AE1414" s="269"/>
      <c r="AF1414" s="269"/>
      <c r="AG1414" s="269"/>
      <c r="AH1414" s="269"/>
      <c r="AI1414" s="269"/>
      <c r="AJ1414" s="278">
        <f>SUM(AJ1403:AJ1413)</f>
        <v>0</v>
      </c>
      <c r="AK1414" s="278">
        <f t="shared" ref="AK1414:AW1414" si="2215">SUM(AK1403:AK1413)</f>
        <v>333066.93467299966</v>
      </c>
      <c r="AL1414" s="278">
        <f t="shared" si="2215"/>
        <v>251418027.59973571</v>
      </c>
      <c r="AM1414" s="278">
        <f t="shared" si="2215"/>
        <v>6025651.6319370558</v>
      </c>
      <c r="AN1414" s="278">
        <f t="shared" si="2215"/>
        <v>67210532.279779807</v>
      </c>
      <c r="AO1414" s="278">
        <f t="shared" si="2215"/>
        <v>71.364791450338089</v>
      </c>
      <c r="AP1414" s="278">
        <f t="shared" si="2215"/>
        <v>0</v>
      </c>
      <c r="AQ1414" s="278">
        <f t="shared" si="2215"/>
        <v>38257581.978737734</v>
      </c>
      <c r="AR1414" s="278">
        <f t="shared" si="2215"/>
        <v>0</v>
      </c>
      <c r="AS1414" s="278">
        <f t="shared" si="2215"/>
        <v>53985.83737297765</v>
      </c>
      <c r="AT1414" s="278">
        <f t="shared" si="2215"/>
        <v>155933641.7843174</v>
      </c>
      <c r="AU1414" s="278">
        <f t="shared" si="2215"/>
        <v>65282641.537643924</v>
      </c>
      <c r="AV1414" s="278">
        <f t="shared" si="2215"/>
        <v>0</v>
      </c>
      <c r="AW1414" s="278">
        <f t="shared" si="2215"/>
        <v>0</v>
      </c>
      <c r="AX1414" s="587">
        <f>SUM(AX1403:AX1413)</f>
        <v>584515200.94898915</v>
      </c>
    </row>
    <row r="1415" spans="2:53" ht="15.75">
      <c r="B1415" s="281" t="s">
        <v>587</v>
      </c>
      <c r="C1415" s="277"/>
      <c r="D1415" s="282"/>
      <c r="E1415" s="269"/>
      <c r="F1415" s="269"/>
      <c r="G1415" s="269"/>
      <c r="H1415" s="269"/>
      <c r="I1415" s="269"/>
      <c r="J1415" s="269"/>
      <c r="K1415" s="269"/>
      <c r="L1415" s="269"/>
      <c r="M1415" s="269"/>
      <c r="N1415" s="269"/>
      <c r="O1415" s="269"/>
      <c r="P1415" s="269"/>
      <c r="Q1415" s="269"/>
      <c r="R1415" s="269"/>
      <c r="S1415" s="269"/>
      <c r="T1415" s="269"/>
      <c r="U1415" s="269"/>
      <c r="V1415" s="237"/>
      <c r="W1415" s="269"/>
      <c r="X1415" s="269"/>
      <c r="Y1415" s="269"/>
      <c r="Z1415" s="240"/>
      <c r="AA1415" s="240"/>
      <c r="AB1415" s="240"/>
      <c r="AC1415" s="240"/>
      <c r="AD1415" s="269"/>
      <c r="AE1415" s="269"/>
      <c r="AF1415" s="269"/>
      <c r="AG1415" s="269"/>
      <c r="AH1415" s="269"/>
      <c r="AI1415" s="269"/>
      <c r="AJ1415" s="279">
        <f>AJ1400*AJ1402</f>
        <v>0</v>
      </c>
      <c r="AK1415" s="279">
        <f t="shared" ref="AK1415:AW1415" si="2216">AK1400*AK1402</f>
        <v>138503.91500000001</v>
      </c>
      <c r="AL1415" s="279">
        <f t="shared" si="2216"/>
        <v>98974813.451199993</v>
      </c>
      <c r="AM1415" s="279">
        <f t="shared" si="2216"/>
        <v>202177.70129999999</v>
      </c>
      <c r="AN1415" s="279">
        <f t="shared" si="2216"/>
        <v>2085808.6912</v>
      </c>
      <c r="AO1415" s="279">
        <f t="shared" si="2216"/>
        <v>0</v>
      </c>
      <c r="AP1415" s="279">
        <f t="shared" si="2216"/>
        <v>0</v>
      </c>
      <c r="AQ1415" s="279">
        <f t="shared" si="2216"/>
        <v>0</v>
      </c>
      <c r="AR1415" s="279">
        <f t="shared" si="2216"/>
        <v>0</v>
      </c>
      <c r="AS1415" s="279">
        <f t="shared" si="2216"/>
        <v>0</v>
      </c>
      <c r="AT1415" s="279">
        <f t="shared" si="2216"/>
        <v>0</v>
      </c>
      <c r="AU1415" s="279">
        <f t="shared" si="2216"/>
        <v>0</v>
      </c>
      <c r="AV1415" s="279">
        <f t="shared" si="2216"/>
        <v>0</v>
      </c>
      <c r="AW1415" s="279">
        <f t="shared" si="2216"/>
        <v>0</v>
      </c>
      <c r="AX1415" s="315">
        <f>SUM(AJ1415:AW1415)</f>
        <v>101401303.7587</v>
      </c>
    </row>
    <row r="1416" spans="2:53" ht="15.75">
      <c r="B1416" s="281" t="s">
        <v>588</v>
      </c>
      <c r="C1416" s="277"/>
      <c r="D1416" s="282"/>
      <c r="E1416" s="269"/>
      <c r="F1416" s="269"/>
      <c r="G1416" s="269"/>
      <c r="H1416" s="269"/>
      <c r="I1416" s="269"/>
      <c r="J1416" s="269"/>
      <c r="K1416" s="269"/>
      <c r="L1416" s="269"/>
      <c r="M1416" s="269"/>
      <c r="N1416" s="269"/>
      <c r="O1416" s="269"/>
      <c r="P1416" s="269"/>
      <c r="Q1416" s="269"/>
      <c r="R1416" s="269"/>
      <c r="S1416" s="269"/>
      <c r="T1416" s="269"/>
      <c r="U1416" s="269"/>
      <c r="V1416" s="237"/>
      <c r="W1416" s="269"/>
      <c r="X1416" s="269"/>
      <c r="Y1416" s="269"/>
      <c r="Z1416" s="282"/>
      <c r="AA1416" s="282"/>
      <c r="AB1416" s="282"/>
      <c r="AC1416" s="282"/>
      <c r="AD1416" s="269"/>
      <c r="AE1416" s="269"/>
      <c r="AF1416" s="269"/>
      <c r="AG1416" s="269"/>
      <c r="AH1416" s="269"/>
      <c r="AI1416" s="269"/>
      <c r="AJ1416" s="283"/>
      <c r="AK1416" s="283"/>
      <c r="AL1416" s="283"/>
      <c r="AM1416" s="283"/>
      <c r="AN1416" s="283"/>
      <c r="AO1416" s="283"/>
      <c r="AP1416" s="283"/>
      <c r="AQ1416" s="283"/>
      <c r="AR1416" s="283"/>
      <c r="AS1416" s="283"/>
      <c r="AT1416" s="283"/>
      <c r="AU1416" s="283"/>
      <c r="AV1416" s="283"/>
      <c r="AW1416" s="283"/>
      <c r="AX1416" s="315">
        <f>AX1414-AX1415</f>
        <v>483113897.19028914</v>
      </c>
    </row>
    <row r="1417" spans="2:53" ht="15.75">
      <c r="B1417" s="281"/>
      <c r="C1417" s="277"/>
      <c r="D1417" s="282"/>
      <c r="E1417" s="269"/>
      <c r="F1417" s="269"/>
      <c r="G1417" s="269"/>
      <c r="H1417" s="269"/>
      <c r="I1417" s="269"/>
      <c r="J1417" s="269"/>
      <c r="K1417" s="269"/>
      <c r="L1417" s="269"/>
      <c r="M1417" s="269"/>
      <c r="N1417" s="269"/>
      <c r="O1417" s="269"/>
      <c r="P1417" s="269"/>
      <c r="Q1417" s="269"/>
      <c r="R1417" s="269"/>
      <c r="S1417" s="269"/>
      <c r="T1417" s="269"/>
      <c r="U1417" s="269"/>
      <c r="V1417" s="237"/>
      <c r="W1417" s="269"/>
      <c r="X1417" s="269"/>
      <c r="Y1417" s="269"/>
      <c r="Z1417" s="282"/>
      <c r="AA1417" s="282"/>
      <c r="AB1417" s="282"/>
      <c r="AC1417" s="282"/>
      <c r="AD1417" s="269"/>
      <c r="AE1417" s="269"/>
      <c r="AF1417" s="269"/>
      <c r="AG1417" s="269"/>
      <c r="AH1417" s="269"/>
      <c r="AI1417" s="269"/>
      <c r="AJ1417" s="283"/>
      <c r="AK1417" s="283"/>
      <c r="AL1417" s="283"/>
      <c r="AM1417" s="283"/>
      <c r="AN1417" s="283"/>
      <c r="AO1417" s="283"/>
      <c r="AP1417" s="283"/>
      <c r="AQ1417" s="283"/>
      <c r="AR1417" s="283"/>
      <c r="AS1417" s="283"/>
      <c r="AT1417" s="283"/>
      <c r="AU1417" s="283"/>
      <c r="AV1417" s="283"/>
      <c r="AW1417" s="283"/>
      <c r="AX1417" s="315"/>
    </row>
    <row r="1418" spans="2:53">
      <c r="B1418" s="260" t="s">
        <v>589</v>
      </c>
      <c r="C1418" s="282"/>
      <c r="D1418" s="282"/>
      <c r="E1418" s="269"/>
      <c r="F1418" s="269"/>
      <c r="G1418" s="269"/>
      <c r="H1418" s="269"/>
      <c r="I1418" s="269"/>
      <c r="J1418" s="269"/>
      <c r="K1418" s="269"/>
      <c r="L1418" s="269"/>
      <c r="M1418" s="269"/>
      <c r="N1418" s="269"/>
      <c r="O1418" s="269"/>
      <c r="P1418" s="269"/>
      <c r="Q1418" s="269"/>
      <c r="R1418" s="269"/>
      <c r="S1418" s="269"/>
      <c r="T1418" s="269"/>
      <c r="U1418" s="269"/>
      <c r="V1418" s="237"/>
      <c r="W1418" s="269"/>
      <c r="X1418" s="269"/>
      <c r="Y1418" s="269"/>
      <c r="Z1418" s="282"/>
      <c r="AA1418" s="277"/>
      <c r="AB1418" s="282"/>
      <c r="AC1418" s="282"/>
      <c r="AD1418" s="269"/>
      <c r="AE1418" s="269"/>
      <c r="AF1418" s="269"/>
      <c r="AG1418" s="269"/>
      <c r="AH1418" s="269"/>
      <c r="AI1418" s="269"/>
      <c r="AJ1418" s="575">
        <f>SUMPRODUCT($E$1237:$E$1397,AJ1237:AJ1397)</f>
        <v>0</v>
      </c>
      <c r="AK1418" s="575">
        <f>SUMPRODUCT($E$1237:$E$1397,AK1237:AK1397)</f>
        <v>0</v>
      </c>
      <c r="AL1418" s="575">
        <f t="shared" ref="AL1418:AW1418" si="2217">IF(AL1234="kw",SUMPRODUCT($U$1237:$U$1397,$W$1237:$W$1397,AL1237:AL1397),SUMPRODUCT($E$1237:$E$1397,AL1237:AL1397))</f>
        <v>3973117.8880244461</v>
      </c>
      <c r="AM1418" s="575">
        <f t="shared" si="2217"/>
        <v>0</v>
      </c>
      <c r="AN1418" s="575">
        <f t="shared" si="2217"/>
        <v>170494.92036477546</v>
      </c>
      <c r="AO1418" s="575">
        <f t="shared" si="2217"/>
        <v>0</v>
      </c>
      <c r="AP1418" s="575">
        <f t="shared" si="2217"/>
        <v>0</v>
      </c>
      <c r="AQ1418" s="575">
        <f t="shared" si="2217"/>
        <v>0</v>
      </c>
      <c r="AR1418" s="575">
        <f t="shared" si="2217"/>
        <v>0</v>
      </c>
      <c r="AS1418" s="575">
        <f t="shared" si="2217"/>
        <v>0</v>
      </c>
      <c r="AT1418" s="575">
        <f t="shared" si="2217"/>
        <v>5379099.7742494103</v>
      </c>
      <c r="AU1418" s="575">
        <f t="shared" si="2217"/>
        <v>0</v>
      </c>
      <c r="AV1418" s="575">
        <f t="shared" si="2217"/>
        <v>0</v>
      </c>
      <c r="AW1418" s="575">
        <f t="shared" si="2217"/>
        <v>0</v>
      </c>
      <c r="AX1418" s="271"/>
      <c r="AY1418" s="1061">
        <f ca="1">OFFSET($E$1399,0,ROW()-ROW($AY$1418))</f>
        <v>9522712.5826386325</v>
      </c>
      <c r="AZ1418" s="1056">
        <f t="shared" ref="AZ1418:AZ1419" si="2218">SUM(AJ1418:AU1418)</f>
        <v>9522712.5826386325</v>
      </c>
      <c r="BA1418" s="1060">
        <f t="shared" ref="BA1418:BA1419" ca="1" si="2219">AY1418-AZ1418</f>
        <v>0</v>
      </c>
    </row>
    <row r="1419" spans="2:53">
      <c r="B1419" s="260" t="s">
        <v>590</v>
      </c>
      <c r="C1419" s="282"/>
      <c r="D1419" s="282"/>
      <c r="E1419" s="269"/>
      <c r="F1419" s="269"/>
      <c r="G1419" s="269"/>
      <c r="H1419" s="269"/>
      <c r="I1419" s="269"/>
      <c r="J1419" s="269"/>
      <c r="K1419" s="269"/>
      <c r="L1419" s="269"/>
      <c r="M1419" s="269"/>
      <c r="N1419" s="269"/>
      <c r="O1419" s="269"/>
      <c r="P1419" s="269"/>
      <c r="Q1419" s="269"/>
      <c r="R1419" s="269"/>
      <c r="S1419" s="269"/>
      <c r="T1419" s="269"/>
      <c r="U1419" s="269"/>
      <c r="V1419" s="237"/>
      <c r="W1419" s="269"/>
      <c r="X1419" s="269"/>
      <c r="Y1419" s="269"/>
      <c r="Z1419" s="282"/>
      <c r="AA1419" s="277"/>
      <c r="AB1419" s="282"/>
      <c r="AC1419" s="282"/>
      <c r="AD1419" s="269"/>
      <c r="AE1419" s="269"/>
      <c r="AF1419" s="269"/>
      <c r="AG1419" s="269"/>
      <c r="AH1419" s="269"/>
      <c r="AI1419" s="269"/>
      <c r="AJ1419" s="575">
        <f>SUMPRODUCT($F$1237:$F$1397,AJ1237:AJ1397)</f>
        <v>0</v>
      </c>
      <c r="AK1419" s="575">
        <f>SUMPRODUCT($F$1237:$F$1397,AK1237:AK1397)</f>
        <v>0</v>
      </c>
      <c r="AL1419" s="575">
        <f t="shared" ref="AL1419:AW1419" si="2220">IF(AL1234="kw",SUMPRODUCT($U$1237:$U$1397,$X$1237:$X$1397,AL1237:AL1397),SUMPRODUCT($F$1237:$F$1397,AL1237:AL1397))</f>
        <v>3973117.8880244461</v>
      </c>
      <c r="AM1419" s="575">
        <f t="shared" si="2220"/>
        <v>0</v>
      </c>
      <c r="AN1419" s="575">
        <f t="shared" si="2220"/>
        <v>170494.92036477546</v>
      </c>
      <c r="AO1419" s="575">
        <f t="shared" si="2220"/>
        <v>0</v>
      </c>
      <c r="AP1419" s="575">
        <f t="shared" si="2220"/>
        <v>0</v>
      </c>
      <c r="AQ1419" s="575">
        <f t="shared" si="2220"/>
        <v>0</v>
      </c>
      <c r="AR1419" s="575">
        <f t="shared" si="2220"/>
        <v>0</v>
      </c>
      <c r="AS1419" s="575">
        <f t="shared" si="2220"/>
        <v>0</v>
      </c>
      <c r="AT1419" s="575">
        <f t="shared" si="2220"/>
        <v>5379099.7742494103</v>
      </c>
      <c r="AU1419" s="575">
        <f t="shared" si="2220"/>
        <v>0</v>
      </c>
      <c r="AV1419" s="575">
        <f t="shared" si="2220"/>
        <v>0</v>
      </c>
      <c r="AW1419" s="575">
        <f t="shared" si="2220"/>
        <v>0</v>
      </c>
      <c r="AX1419" s="271"/>
      <c r="AY1419" s="1061">
        <f t="shared" ref="AY1419:AY1427" ca="1" si="2221">OFFSET($E$1399,0,ROW()-ROW($AY$1418))</f>
        <v>9522712.5826386325</v>
      </c>
      <c r="AZ1419" s="1056">
        <f t="shared" si="2218"/>
        <v>9522712.5826386325</v>
      </c>
      <c r="BA1419" s="1060">
        <f t="shared" ca="1" si="2219"/>
        <v>0</v>
      </c>
    </row>
    <row r="1420" spans="2:53">
      <c r="B1420" s="260" t="s">
        <v>591</v>
      </c>
      <c r="C1420" s="282"/>
      <c r="D1420" s="282"/>
      <c r="E1420" s="269"/>
      <c r="F1420" s="269"/>
      <c r="G1420" s="269"/>
      <c r="H1420" s="269"/>
      <c r="I1420" s="269"/>
      <c r="J1420" s="269"/>
      <c r="K1420" s="269"/>
      <c r="L1420" s="269"/>
      <c r="M1420" s="269"/>
      <c r="N1420" s="269"/>
      <c r="O1420" s="269"/>
      <c r="P1420" s="269"/>
      <c r="Q1420" s="269"/>
      <c r="R1420" s="269"/>
      <c r="S1420" s="269"/>
      <c r="T1420" s="269"/>
      <c r="U1420" s="269"/>
      <c r="V1420" s="237"/>
      <c r="W1420" s="269"/>
      <c r="X1420" s="269"/>
      <c r="Y1420" s="269"/>
      <c r="Z1420" s="282"/>
      <c r="AA1420" s="277"/>
      <c r="AB1420" s="282"/>
      <c r="AC1420" s="282"/>
      <c r="AD1420" s="269"/>
      <c r="AE1420" s="269"/>
      <c r="AF1420" s="269"/>
      <c r="AG1420" s="269"/>
      <c r="AH1420" s="269"/>
      <c r="AI1420" s="269"/>
      <c r="AJ1420" s="575">
        <f>SUMPRODUCT($G$1237:$G$1397,AJ1237:AJ1397)</f>
        <v>0</v>
      </c>
      <c r="AK1420" s="575">
        <f>SUMPRODUCT($G$1237:$G$1397,AK1237:AK1397)</f>
        <v>0</v>
      </c>
      <c r="AL1420" s="575">
        <f t="shared" ref="AL1420:AW1420" si="2222">IF(AL1234="kw",SUMPRODUCT($U$1237:$U$1397,$Y$1237:$Y$1397,AL1237:AL1397),SUMPRODUCT($G$1237:$G$1397,AL1237:AL1397))</f>
        <v>3973117.8880244461</v>
      </c>
      <c r="AM1420" s="575">
        <f t="shared" si="2222"/>
        <v>0</v>
      </c>
      <c r="AN1420" s="575">
        <f t="shared" si="2222"/>
        <v>170494.92036477546</v>
      </c>
      <c r="AO1420" s="575">
        <f t="shared" si="2222"/>
        <v>0</v>
      </c>
      <c r="AP1420" s="575">
        <f t="shared" si="2222"/>
        <v>0</v>
      </c>
      <c r="AQ1420" s="575">
        <f t="shared" si="2222"/>
        <v>0</v>
      </c>
      <c r="AR1420" s="575">
        <f t="shared" si="2222"/>
        <v>0</v>
      </c>
      <c r="AS1420" s="575">
        <f t="shared" si="2222"/>
        <v>0</v>
      </c>
      <c r="AT1420" s="575">
        <f t="shared" si="2222"/>
        <v>5379099.7742494103</v>
      </c>
      <c r="AU1420" s="575">
        <f t="shared" si="2222"/>
        <v>0</v>
      </c>
      <c r="AV1420" s="575">
        <f t="shared" si="2222"/>
        <v>0</v>
      </c>
      <c r="AW1420" s="575">
        <f t="shared" si="2222"/>
        <v>0</v>
      </c>
      <c r="AX1420" s="271"/>
      <c r="AY1420" s="1061">
        <f t="shared" ca="1" si="2221"/>
        <v>9522712.5826386325</v>
      </c>
      <c r="AZ1420" s="1056">
        <f t="shared" ref="AZ1420:AZ1427" si="2223">SUM(AJ1420:AU1420)</f>
        <v>9522712.5826386325</v>
      </c>
      <c r="BA1420" s="1060">
        <f t="shared" ref="BA1420:BA1427" ca="1" si="2224">AY1420-AZ1420</f>
        <v>0</v>
      </c>
    </row>
    <row r="1421" spans="2:53">
      <c r="B1421" s="260" t="s">
        <v>592</v>
      </c>
      <c r="C1421" s="282"/>
      <c r="D1421" s="282"/>
      <c r="E1421" s="269"/>
      <c r="F1421" s="269"/>
      <c r="G1421" s="269"/>
      <c r="H1421" s="269"/>
      <c r="I1421" s="269"/>
      <c r="J1421" s="269"/>
      <c r="K1421" s="269"/>
      <c r="L1421" s="269"/>
      <c r="M1421" s="269"/>
      <c r="N1421" s="269"/>
      <c r="O1421" s="269"/>
      <c r="P1421" s="269"/>
      <c r="Q1421" s="269"/>
      <c r="R1421" s="269"/>
      <c r="S1421" s="269"/>
      <c r="T1421" s="269"/>
      <c r="U1421" s="269"/>
      <c r="V1421" s="237"/>
      <c r="W1421" s="269"/>
      <c r="X1421" s="269"/>
      <c r="Y1421" s="269"/>
      <c r="Z1421" s="282"/>
      <c r="AA1421" s="277"/>
      <c r="AB1421" s="282"/>
      <c r="AC1421" s="282"/>
      <c r="AD1421" s="269"/>
      <c r="AE1421" s="269"/>
      <c r="AF1421" s="269"/>
      <c r="AG1421" s="269"/>
      <c r="AH1421" s="269"/>
      <c r="AI1421" s="269"/>
      <c r="AJ1421" s="575">
        <f>SUMPRODUCT($H$1237:$H$1397,AJ1237:AJ1397)</f>
        <v>0</v>
      </c>
      <c r="AK1421" s="575">
        <f>SUMPRODUCT($H$1237:$H$1397,AK1237:AK1397)</f>
        <v>0</v>
      </c>
      <c r="AL1421" s="575">
        <f t="shared" ref="AL1421:AW1421" si="2225">IF(AL1234="kw",SUMPRODUCT($U$1237:$U$1397,$Z$1237:$Z$1397,AL1237:AL1397),SUMPRODUCT($H$1237:$H$1397,AL1237:AL1397))</f>
        <v>3973117.8880244461</v>
      </c>
      <c r="AM1421" s="575">
        <f t="shared" si="2225"/>
        <v>0</v>
      </c>
      <c r="AN1421" s="575">
        <f t="shared" si="2225"/>
        <v>170494.92036477546</v>
      </c>
      <c r="AO1421" s="575">
        <f t="shared" si="2225"/>
        <v>0</v>
      </c>
      <c r="AP1421" s="575">
        <f t="shared" si="2225"/>
        <v>0</v>
      </c>
      <c r="AQ1421" s="575">
        <f t="shared" si="2225"/>
        <v>0</v>
      </c>
      <c r="AR1421" s="575">
        <f t="shared" si="2225"/>
        <v>0</v>
      </c>
      <c r="AS1421" s="575">
        <f t="shared" si="2225"/>
        <v>0</v>
      </c>
      <c r="AT1421" s="575">
        <f t="shared" si="2225"/>
        <v>5379099.7742494103</v>
      </c>
      <c r="AU1421" s="575">
        <f t="shared" si="2225"/>
        <v>0</v>
      </c>
      <c r="AV1421" s="575">
        <f t="shared" si="2225"/>
        <v>0</v>
      </c>
      <c r="AW1421" s="575">
        <f t="shared" si="2225"/>
        <v>0</v>
      </c>
      <c r="AX1421" s="271"/>
      <c r="AY1421" s="1061">
        <f t="shared" ca="1" si="2221"/>
        <v>9522712.5826386325</v>
      </c>
      <c r="AZ1421" s="1056">
        <f t="shared" si="2223"/>
        <v>9522712.5826386325</v>
      </c>
      <c r="BA1421" s="1060">
        <f t="shared" ca="1" si="2224"/>
        <v>0</v>
      </c>
    </row>
    <row r="1422" spans="2:53">
      <c r="B1422" s="260" t="s">
        <v>593</v>
      </c>
      <c r="C1422" s="282"/>
      <c r="D1422" s="282"/>
      <c r="E1422" s="269"/>
      <c r="F1422" s="269"/>
      <c r="G1422" s="269"/>
      <c r="H1422" s="269"/>
      <c r="I1422" s="269"/>
      <c r="J1422" s="269"/>
      <c r="K1422" s="269"/>
      <c r="L1422" s="269"/>
      <c r="M1422" s="269"/>
      <c r="N1422" s="269"/>
      <c r="O1422" s="269"/>
      <c r="P1422" s="269"/>
      <c r="Q1422" s="269"/>
      <c r="R1422" s="269"/>
      <c r="S1422" s="269"/>
      <c r="T1422" s="269"/>
      <c r="U1422" s="269"/>
      <c r="V1422" s="237"/>
      <c r="W1422" s="269"/>
      <c r="X1422" s="269"/>
      <c r="Y1422" s="269"/>
      <c r="Z1422" s="282"/>
      <c r="AA1422" s="277"/>
      <c r="AB1422" s="282"/>
      <c r="AC1422" s="282"/>
      <c r="AD1422" s="269"/>
      <c r="AE1422" s="269"/>
      <c r="AF1422" s="269"/>
      <c r="AG1422" s="269"/>
      <c r="AH1422" s="269"/>
      <c r="AI1422" s="269"/>
      <c r="AJ1422" s="575">
        <f>SUMPRODUCT($I$1237:$I$1397,AJ1237:AJ1397)</f>
        <v>0</v>
      </c>
      <c r="AK1422" s="575">
        <f>SUMPRODUCT($I$1237:$I$1397,AK1237:AK1397)</f>
        <v>0</v>
      </c>
      <c r="AL1422" s="575">
        <f t="shared" ref="AL1422:AW1422" si="2226">IF(AL1234="kw",SUMPRODUCT($U$1237:$U$1397,$AA$1237:$AA$1397,AL1237:AL1397),SUMPRODUCT($I$1237:$I$1397,AL1237:AL1397))</f>
        <v>3973117.8880244461</v>
      </c>
      <c r="AM1422" s="575">
        <f t="shared" si="2226"/>
        <v>0</v>
      </c>
      <c r="AN1422" s="575">
        <f t="shared" si="2226"/>
        <v>162056.77366247636</v>
      </c>
      <c r="AO1422" s="575">
        <f t="shared" si="2226"/>
        <v>0</v>
      </c>
      <c r="AP1422" s="575">
        <f t="shared" si="2226"/>
        <v>0</v>
      </c>
      <c r="AQ1422" s="575">
        <f t="shared" si="2226"/>
        <v>0</v>
      </c>
      <c r="AR1422" s="575">
        <f t="shared" si="2226"/>
        <v>0</v>
      </c>
      <c r="AS1422" s="575">
        <f t="shared" si="2226"/>
        <v>0</v>
      </c>
      <c r="AT1422" s="575">
        <f t="shared" si="2226"/>
        <v>5379099.7742494103</v>
      </c>
      <c r="AU1422" s="575">
        <f t="shared" si="2226"/>
        <v>0</v>
      </c>
      <c r="AV1422" s="575">
        <f t="shared" si="2226"/>
        <v>0</v>
      </c>
      <c r="AW1422" s="575">
        <f t="shared" si="2226"/>
        <v>0</v>
      </c>
      <c r="AX1422" s="271"/>
      <c r="AY1422" s="1061">
        <f t="shared" ca="1" si="2221"/>
        <v>9514274.4359363317</v>
      </c>
      <c r="AZ1422" s="1056">
        <f t="shared" si="2223"/>
        <v>9514274.4359363317</v>
      </c>
      <c r="BA1422" s="1060">
        <f t="shared" ca="1" si="2224"/>
        <v>0</v>
      </c>
    </row>
    <row r="1423" spans="2:53">
      <c r="B1423" s="260" t="s">
        <v>594</v>
      </c>
      <c r="C1423" s="282"/>
      <c r="D1423" s="282"/>
      <c r="E1423" s="269"/>
      <c r="F1423" s="269"/>
      <c r="G1423" s="269"/>
      <c r="H1423" s="269"/>
      <c r="I1423" s="269"/>
      <c r="J1423" s="269"/>
      <c r="K1423" s="269"/>
      <c r="L1423" s="269"/>
      <c r="M1423" s="269"/>
      <c r="N1423" s="269"/>
      <c r="O1423" s="269"/>
      <c r="P1423" s="269"/>
      <c r="Q1423" s="269"/>
      <c r="R1423" s="269"/>
      <c r="S1423" s="269"/>
      <c r="T1423" s="269"/>
      <c r="U1423" s="269"/>
      <c r="V1423" s="237"/>
      <c r="W1423" s="269"/>
      <c r="X1423" s="269"/>
      <c r="Y1423" s="269"/>
      <c r="Z1423" s="282"/>
      <c r="AA1423" s="277"/>
      <c r="AB1423" s="282"/>
      <c r="AC1423" s="282"/>
      <c r="AD1423" s="269"/>
      <c r="AE1423" s="269"/>
      <c r="AF1423" s="269"/>
      <c r="AG1423" s="269"/>
      <c r="AH1423" s="269"/>
      <c r="AI1423" s="269"/>
      <c r="AJ1423" s="575">
        <f>SUMPRODUCT($J$1237:$J$1397,AJ1237:AJ1397)</f>
        <v>0</v>
      </c>
      <c r="AK1423" s="575">
        <f>SUMPRODUCT($J$1237:$J$1397,AK1237:AK1397)</f>
        <v>0</v>
      </c>
      <c r="AL1423" s="575">
        <f t="shared" ref="AL1423:AW1423" si="2227">IF(AL1234="kw",SUMPRODUCT($U$1237:$U$1397,$AB$1237:$AB$1397,AL1237:AL1397),SUMPRODUCT($J$1237:$J$1397,AL1237:AL1397))</f>
        <v>3584607.971557911</v>
      </c>
      <c r="AM1423" s="575">
        <f t="shared" si="2227"/>
        <v>0</v>
      </c>
      <c r="AN1423" s="575">
        <f t="shared" si="2227"/>
        <v>162056.77366247636</v>
      </c>
      <c r="AO1423" s="575">
        <f t="shared" si="2227"/>
        <v>0</v>
      </c>
      <c r="AP1423" s="575">
        <f t="shared" si="2227"/>
        <v>0</v>
      </c>
      <c r="AQ1423" s="575">
        <f t="shared" si="2227"/>
        <v>0</v>
      </c>
      <c r="AR1423" s="575">
        <f t="shared" si="2227"/>
        <v>0</v>
      </c>
      <c r="AS1423" s="575">
        <f t="shared" si="2227"/>
        <v>0</v>
      </c>
      <c r="AT1423" s="575">
        <f t="shared" si="2227"/>
        <v>5379099.7742494103</v>
      </c>
      <c r="AU1423" s="575">
        <f t="shared" si="2227"/>
        <v>0</v>
      </c>
      <c r="AV1423" s="575">
        <f t="shared" si="2227"/>
        <v>0</v>
      </c>
      <c r="AW1423" s="575">
        <f t="shared" si="2227"/>
        <v>0</v>
      </c>
      <c r="AX1423" s="271"/>
      <c r="AY1423" s="1061">
        <f t="shared" ca="1" si="2221"/>
        <v>9125764.5194697976</v>
      </c>
      <c r="AZ1423" s="1056">
        <f t="shared" si="2223"/>
        <v>9125764.5194697976</v>
      </c>
      <c r="BA1423" s="1060">
        <f t="shared" ca="1" si="2224"/>
        <v>0</v>
      </c>
    </row>
    <row r="1424" spans="2:53">
      <c r="B1424" s="646" t="s">
        <v>595</v>
      </c>
      <c r="C1424" s="345"/>
      <c r="D1424" s="345"/>
      <c r="E1424" s="346"/>
      <c r="F1424" s="346"/>
      <c r="G1424" s="346"/>
      <c r="H1424" s="346"/>
      <c r="I1424" s="346"/>
      <c r="J1424" s="346"/>
      <c r="K1424" s="346"/>
      <c r="L1424" s="346"/>
      <c r="M1424" s="346"/>
      <c r="N1424" s="346"/>
      <c r="O1424" s="346"/>
      <c r="P1424" s="346"/>
      <c r="Q1424" s="346"/>
      <c r="R1424" s="346"/>
      <c r="S1424" s="346"/>
      <c r="T1424" s="346"/>
      <c r="U1424" s="346"/>
      <c r="V1424" s="347"/>
      <c r="W1424" s="346"/>
      <c r="X1424" s="346"/>
      <c r="Y1424" s="346"/>
      <c r="Z1424" s="345"/>
      <c r="AA1424" s="348"/>
      <c r="AB1424" s="345"/>
      <c r="AC1424" s="345"/>
      <c r="AD1424" s="346"/>
      <c r="AE1424" s="346"/>
      <c r="AF1424" s="346"/>
      <c r="AG1424" s="346"/>
      <c r="AH1424" s="346"/>
      <c r="AI1424" s="346"/>
      <c r="AJ1424" s="576">
        <f>IF(AJ1234="kw",SUMPRODUCT($U$1237:$U$1397,$AC$1237:$AC$1397,AJ1238:AJ1398),SUMPRODUCT($K$1237:$K$1397,AJ1238:AJ1398))</f>
        <v>0</v>
      </c>
      <c r="AK1424" s="576">
        <f t="shared" ref="AK1424:AW1424" si="2228">IF(AK1234="kw",SUMPRODUCT($U$1237:$U$1397,$AC$1237:$AC$1397,AK1238:AK1398),SUMPRODUCT($K$1237:$K$1397,AK1238:AK1398))</f>
        <v>0</v>
      </c>
      <c r="AL1424" s="576">
        <f t="shared" si="2228"/>
        <v>3584607.971557911</v>
      </c>
      <c r="AM1424" s="576">
        <f t="shared" si="2228"/>
        <v>0</v>
      </c>
      <c r="AN1424" s="576">
        <f t="shared" si="2228"/>
        <v>162056.77366247636</v>
      </c>
      <c r="AO1424" s="576">
        <f t="shared" si="2228"/>
        <v>0</v>
      </c>
      <c r="AP1424" s="576">
        <f t="shared" si="2228"/>
        <v>0</v>
      </c>
      <c r="AQ1424" s="576">
        <f t="shared" si="2228"/>
        <v>0</v>
      </c>
      <c r="AR1424" s="576">
        <f t="shared" si="2228"/>
        <v>0</v>
      </c>
      <c r="AS1424" s="576">
        <f t="shared" si="2228"/>
        <v>0</v>
      </c>
      <c r="AT1424" s="576">
        <f t="shared" si="2228"/>
        <v>5379099.7742494103</v>
      </c>
      <c r="AU1424" s="576">
        <f t="shared" si="2228"/>
        <v>0</v>
      </c>
      <c r="AV1424" s="576">
        <f t="shared" si="2228"/>
        <v>0</v>
      </c>
      <c r="AW1424" s="576">
        <f t="shared" si="2228"/>
        <v>0</v>
      </c>
      <c r="AX1424" s="1105"/>
      <c r="AY1424" s="1061">
        <f t="shared" ca="1" si="2221"/>
        <v>9125764.5194697976</v>
      </c>
      <c r="AZ1424" s="1056">
        <f t="shared" si="2223"/>
        <v>9125764.5194697976</v>
      </c>
      <c r="BA1424" s="1060">
        <f t="shared" ca="1" si="2224"/>
        <v>0</v>
      </c>
    </row>
    <row r="1425" spans="1:53">
      <c r="B1425" s="400"/>
      <c r="C1425" s="282"/>
      <c r="D1425" s="282"/>
      <c r="E1425" s="269"/>
      <c r="F1425" s="269"/>
      <c r="G1425" s="269"/>
      <c r="H1425" s="269"/>
      <c r="I1425" s="269"/>
      <c r="J1425" s="269"/>
      <c r="K1425" s="269"/>
      <c r="L1425" s="269"/>
      <c r="M1425" s="269"/>
      <c r="N1425" s="269"/>
      <c r="O1425" s="269"/>
      <c r="P1425" s="269"/>
      <c r="Q1425" s="269"/>
      <c r="R1425" s="269"/>
      <c r="S1425" s="269"/>
      <c r="T1425" s="269"/>
      <c r="U1425" s="269"/>
      <c r="V1425" s="237"/>
      <c r="W1425" s="269"/>
      <c r="X1425" s="269"/>
      <c r="Y1425" s="269"/>
      <c r="Z1425" s="282"/>
      <c r="AA1425" s="277"/>
      <c r="AB1425" s="282"/>
      <c r="AC1425" s="282"/>
      <c r="AD1425" s="269"/>
      <c r="AE1425" s="269"/>
      <c r="AF1425" s="269"/>
      <c r="AG1425" s="269"/>
      <c r="AH1425" s="269"/>
      <c r="AI1425" s="269"/>
      <c r="AJ1425" s="576">
        <f>IF(AJ1235="kw",SUMPRODUCT($U$1237:$U$1397,$AC$1237:$AC$1397,AJ1239:AJ1399),SUMPRODUCT($L$1237:$L$1397,AJ1237:AJ1397))</f>
        <v>0</v>
      </c>
      <c r="AK1425" s="576">
        <f t="shared" ref="AK1425:AT1425" si="2229">IF(AK1235="kw",SUMPRODUCT($U$1237:$U$1397,$AC$1237:$AC$1397,AK1239:AK1399),SUMPRODUCT($L$1237:$L$1397,AK1237:AK1397))</f>
        <v>0</v>
      </c>
      <c r="AL1425" s="576">
        <f t="shared" si="2229"/>
        <v>2986289.580162175</v>
      </c>
      <c r="AM1425" s="576">
        <f t="shared" si="2229"/>
        <v>0</v>
      </c>
      <c r="AN1425" s="576">
        <f t="shared" si="2229"/>
        <v>161193.85322552701</v>
      </c>
      <c r="AO1425" s="576">
        <f t="shared" si="2229"/>
        <v>0</v>
      </c>
      <c r="AP1425" s="576">
        <f t="shared" si="2229"/>
        <v>0</v>
      </c>
      <c r="AQ1425" s="576">
        <f t="shared" si="2229"/>
        <v>0</v>
      </c>
      <c r="AR1425" s="576">
        <f t="shared" si="2229"/>
        <v>0</v>
      </c>
      <c r="AS1425" s="576">
        <f t="shared" si="2229"/>
        <v>0</v>
      </c>
      <c r="AT1425" s="576">
        <f t="shared" si="2229"/>
        <v>4853106.4201992173</v>
      </c>
      <c r="AU1425" s="576">
        <f t="shared" ref="AU1425:AW1425" si="2230">IF(AU1235="kw",SUMPRODUCT($U$1237:$U$1397,$AC$1237:$AC$1397,AU1239:AU1399),SUMPRODUCT($L$1237:$L$1397,AU1239:AU1399))</f>
        <v>0</v>
      </c>
      <c r="AV1425" s="576">
        <f t="shared" si="2230"/>
        <v>0</v>
      </c>
      <c r="AW1425" s="576">
        <f t="shared" si="2230"/>
        <v>0</v>
      </c>
      <c r="AX1425" s="237"/>
      <c r="AY1425" s="1061">
        <f t="shared" ca="1" si="2221"/>
        <v>8000589.8535869196</v>
      </c>
      <c r="AZ1425" s="1056">
        <f t="shared" si="2223"/>
        <v>8000589.8535869196</v>
      </c>
      <c r="BA1425" s="1060">
        <f t="shared" ca="1" si="2224"/>
        <v>0</v>
      </c>
    </row>
    <row r="1426" spans="1:53">
      <c r="B1426" s="400"/>
      <c r="C1426" s="282"/>
      <c r="D1426" s="282"/>
      <c r="E1426" s="269"/>
      <c r="F1426" s="269"/>
      <c r="G1426" s="269"/>
      <c r="H1426" s="269"/>
      <c r="I1426" s="269"/>
      <c r="J1426" s="269"/>
      <c r="K1426" s="269"/>
      <c r="L1426" s="269"/>
      <c r="M1426" s="269"/>
      <c r="N1426" s="269"/>
      <c r="O1426" s="269"/>
      <c r="P1426" s="269"/>
      <c r="Q1426" s="269"/>
      <c r="R1426" s="269"/>
      <c r="S1426" s="269"/>
      <c r="T1426" s="269"/>
      <c r="U1426" s="269"/>
      <c r="V1426" s="237"/>
      <c r="W1426" s="269"/>
      <c r="X1426" s="269"/>
      <c r="Y1426" s="269"/>
      <c r="Z1426" s="282"/>
      <c r="AA1426" s="277"/>
      <c r="AB1426" s="282"/>
      <c r="AC1426" s="282"/>
      <c r="AD1426" s="269"/>
      <c r="AE1426" s="269"/>
      <c r="AF1426" s="269"/>
      <c r="AG1426" s="269"/>
      <c r="AH1426" s="269"/>
      <c r="AI1426" s="269"/>
      <c r="AJ1426" s="576">
        <f>IF(AJ1236="kw",SUMPRODUCT($U$1237:$U$1397,$AD$1237:$AD$1397,AJ1240:AJ1400),SUMPRODUCT($M$1237:$M$1397,AJ1237:AJ1397))</f>
        <v>0</v>
      </c>
      <c r="AK1426" s="576">
        <f t="shared" ref="AK1426:AT1426" si="2231">IF(AK1236="kw",SUMPRODUCT($U$1237:$U$1397,$AD$1237:$AD$1397,AK1240:AK1400),SUMPRODUCT($M$1237:$M$1397,AK1237:AK1397))</f>
        <v>0</v>
      </c>
      <c r="AL1426" s="576">
        <f t="shared" si="2231"/>
        <v>2986289.580162175</v>
      </c>
      <c r="AM1426" s="576">
        <f t="shared" si="2231"/>
        <v>0</v>
      </c>
      <c r="AN1426" s="576">
        <f t="shared" si="2231"/>
        <v>161193.85322552701</v>
      </c>
      <c r="AO1426" s="576">
        <f t="shared" si="2231"/>
        <v>0</v>
      </c>
      <c r="AP1426" s="576">
        <f t="shared" si="2231"/>
        <v>0</v>
      </c>
      <c r="AQ1426" s="576">
        <f t="shared" si="2231"/>
        <v>0</v>
      </c>
      <c r="AR1426" s="576">
        <f t="shared" si="2231"/>
        <v>0</v>
      </c>
      <c r="AS1426" s="576">
        <f t="shared" si="2231"/>
        <v>0</v>
      </c>
      <c r="AT1426" s="576">
        <f t="shared" si="2231"/>
        <v>4853106.4201992173</v>
      </c>
      <c r="AU1426" s="576">
        <f t="shared" ref="AU1426:AW1426" si="2232">IF(AU1236="kw",SUMPRODUCT($U$1237:$U$1397,$AC$1237:$AC$1397,AU1240:AU1400),SUMPRODUCT($L$1237:$L$1397,AU1240:AU1400))</f>
        <v>0</v>
      </c>
      <c r="AV1426" s="576">
        <f t="shared" si="2232"/>
        <v>0</v>
      </c>
      <c r="AW1426" s="576">
        <f t="shared" si="2232"/>
        <v>0</v>
      </c>
      <c r="AX1426" s="237"/>
      <c r="AY1426" s="1061">
        <f t="shared" ca="1" si="2221"/>
        <v>8000589.8535869196</v>
      </c>
      <c r="AZ1426" s="1056">
        <f t="shared" si="2223"/>
        <v>8000589.8535869196</v>
      </c>
      <c r="BA1426" s="1060">
        <f t="shared" ca="1" si="2224"/>
        <v>0</v>
      </c>
    </row>
    <row r="1427" spans="1:53">
      <c r="B1427" s="400"/>
      <c r="C1427" s="282"/>
      <c r="D1427" s="282"/>
      <c r="E1427" s="269"/>
      <c r="F1427" s="269"/>
      <c r="G1427" s="269"/>
      <c r="H1427" s="269"/>
      <c r="I1427" s="269"/>
      <c r="J1427" s="269"/>
      <c r="K1427" s="269"/>
      <c r="L1427" s="269"/>
      <c r="M1427" s="269"/>
      <c r="N1427" s="269"/>
      <c r="O1427" s="269"/>
      <c r="P1427" s="269"/>
      <c r="Q1427" s="269"/>
      <c r="R1427" s="269"/>
      <c r="S1427" s="269"/>
      <c r="T1427" s="269"/>
      <c r="U1427" s="269"/>
      <c r="V1427" s="237"/>
      <c r="W1427" s="269"/>
      <c r="X1427" s="269"/>
      <c r="Y1427" s="269"/>
      <c r="Z1427" s="282"/>
      <c r="AA1427" s="277"/>
      <c r="AB1427" s="282"/>
      <c r="AC1427" s="282"/>
      <c r="AD1427" s="269"/>
      <c r="AE1427" s="269"/>
      <c r="AF1427" s="269"/>
      <c r="AG1427" s="269"/>
      <c r="AH1427" s="269"/>
      <c r="AI1427" s="269"/>
      <c r="AJ1427" s="576">
        <f>IF(AJ1237="kw",SUMPRODUCT($U$1237:$U$1397,$AC$1237:$AC$1397,AJ1241:AJ1401),SUMPRODUCT($N$1237:$N$1397,AJ1237:AJ1397))</f>
        <v>0</v>
      </c>
      <c r="AK1427" s="576">
        <f t="shared" ref="AK1427:AT1427" si="2233">IF(AK1237="kw",SUMPRODUCT($U$1237:$U$1397,$AC$1237:$AC$1397,AK1241:AK1401),SUMPRODUCT($N$1237:$N$1397,AK1237:AK1397))</f>
        <v>0</v>
      </c>
      <c r="AL1427" s="576">
        <f t="shared" si="2233"/>
        <v>2986289.580162175</v>
      </c>
      <c r="AM1427" s="576">
        <f t="shared" si="2233"/>
        <v>0</v>
      </c>
      <c r="AN1427" s="576">
        <f t="shared" si="2233"/>
        <v>158246.05875369839</v>
      </c>
      <c r="AO1427" s="576">
        <f t="shared" si="2233"/>
        <v>0</v>
      </c>
      <c r="AP1427" s="576">
        <f t="shared" si="2233"/>
        <v>0</v>
      </c>
      <c r="AQ1427" s="576">
        <f t="shared" si="2233"/>
        <v>0</v>
      </c>
      <c r="AR1427" s="576">
        <f t="shared" si="2233"/>
        <v>0</v>
      </c>
      <c r="AS1427" s="576">
        <f t="shared" si="2233"/>
        <v>0</v>
      </c>
      <c r="AT1427" s="576">
        <f t="shared" si="2233"/>
        <v>4043058.8920886512</v>
      </c>
      <c r="AU1427" s="576">
        <f t="shared" ref="AU1427:AW1427" si="2234">IF(AU1237="kw",SUMPRODUCT($U$1237:$U$1397,$AC$1237:$AC$1397,AU1241:AU1401),SUMPRODUCT($N$1237:$N$1397,AU1241:AU1401))</f>
        <v>0</v>
      </c>
      <c r="AV1427" s="576">
        <f t="shared" si="2234"/>
        <v>0</v>
      </c>
      <c r="AW1427" s="576">
        <f t="shared" si="2234"/>
        <v>0</v>
      </c>
      <c r="AX1427" s="237"/>
      <c r="AY1427" s="1061">
        <f t="shared" ca="1" si="2221"/>
        <v>7187594.5310045248</v>
      </c>
      <c r="AZ1427" s="1056">
        <f t="shared" si="2223"/>
        <v>7187594.5310045248</v>
      </c>
      <c r="BA1427" s="1060">
        <f t="shared" ca="1" si="2224"/>
        <v>0</v>
      </c>
    </row>
    <row r="1428" spans="1:53" ht="19.5" customHeight="1">
      <c r="B1428" s="292" t="s">
        <v>436</v>
      </c>
      <c r="C1428" s="308"/>
      <c r="D1428" s="309"/>
      <c r="E1428" s="309"/>
      <c r="F1428" s="309"/>
      <c r="G1428" s="309"/>
      <c r="H1428" s="309"/>
      <c r="I1428" s="309"/>
      <c r="J1428" s="309"/>
      <c r="K1428" s="309"/>
      <c r="L1428" s="309"/>
      <c r="M1428" s="309"/>
      <c r="N1428" s="309"/>
      <c r="O1428" s="309"/>
      <c r="P1428" s="309"/>
      <c r="Q1428" s="309"/>
      <c r="R1428" s="309"/>
      <c r="S1428" s="309"/>
      <c r="T1428" s="309"/>
      <c r="U1428" s="309"/>
      <c r="V1428" s="309"/>
      <c r="W1428" s="309"/>
      <c r="X1428" s="309"/>
      <c r="Y1428" s="309"/>
      <c r="Z1428" s="295"/>
      <c r="AA1428" s="296"/>
      <c r="AB1428" s="309"/>
      <c r="AC1428" s="309"/>
      <c r="AD1428" s="309"/>
      <c r="AE1428" s="309"/>
      <c r="AF1428" s="309"/>
      <c r="AG1428" s="309"/>
      <c r="AH1428" s="309"/>
      <c r="AI1428" s="309"/>
      <c r="AJ1428" s="310"/>
      <c r="AK1428" s="310"/>
      <c r="AL1428" s="310"/>
      <c r="AM1428" s="310"/>
      <c r="AN1428" s="310"/>
      <c r="AO1428" s="310"/>
      <c r="AP1428" s="310"/>
      <c r="AQ1428" s="310"/>
      <c r="AR1428" s="310"/>
      <c r="AS1428" s="310"/>
      <c r="AT1428" s="310"/>
      <c r="AU1428" s="310"/>
      <c r="AV1428" s="310"/>
      <c r="AW1428" s="310"/>
      <c r="AX1428" s="310"/>
    </row>
    <row r="1429" spans="1:53" ht="19.5" customHeight="1">
      <c r="B1429" s="566"/>
      <c r="C1429" s="567"/>
      <c r="D1429" s="552"/>
      <c r="E1429" s="552"/>
      <c r="F1429" s="552"/>
      <c r="G1429" s="552"/>
      <c r="H1429" s="552"/>
      <c r="I1429" s="552"/>
      <c r="J1429" s="552"/>
      <c r="K1429" s="552"/>
      <c r="L1429" s="552"/>
      <c r="M1429" s="552"/>
      <c r="N1429" s="552"/>
      <c r="O1429" s="552"/>
      <c r="P1429" s="552"/>
      <c r="Q1429" s="552"/>
      <c r="R1429" s="552"/>
      <c r="S1429" s="552"/>
      <c r="T1429" s="552"/>
      <c r="U1429" s="552"/>
      <c r="V1429" s="552"/>
      <c r="W1429" s="552"/>
      <c r="X1429" s="552"/>
      <c r="Y1429" s="552"/>
      <c r="Z1429" s="241"/>
      <c r="AA1429" s="568"/>
      <c r="AB1429" s="552"/>
      <c r="AC1429" s="552"/>
      <c r="AD1429" s="552"/>
      <c r="AE1429" s="552"/>
      <c r="AF1429" s="552"/>
      <c r="AG1429" s="552"/>
      <c r="AH1429" s="552"/>
      <c r="AI1429" s="552"/>
      <c r="AJ1429" s="196"/>
      <c r="AK1429" s="196"/>
      <c r="AL1429" s="196"/>
      <c r="AM1429" s="196"/>
      <c r="AN1429" s="196"/>
      <c r="AO1429" s="196"/>
      <c r="AP1429" s="196"/>
      <c r="AQ1429" s="196"/>
      <c r="AR1429" s="196"/>
      <c r="AS1429" s="196"/>
      <c r="AT1429" s="196"/>
      <c r="AU1429" s="196"/>
      <c r="AV1429" s="196"/>
      <c r="AW1429" s="196"/>
      <c r="AX1429" s="196"/>
    </row>
    <row r="1430" spans="1:53" ht="15.75">
      <c r="B1430" s="218" t="s">
        <v>596</v>
      </c>
      <c r="C1430" s="219"/>
      <c r="D1430" s="443" t="s">
        <v>279</v>
      </c>
      <c r="E1430" s="194"/>
      <c r="F1430" s="443"/>
      <c r="G1430" s="194"/>
      <c r="H1430" s="194"/>
      <c r="I1430" s="194"/>
      <c r="J1430" s="194"/>
      <c r="K1430" s="194"/>
      <c r="L1430" s="194"/>
      <c r="M1430" s="194"/>
      <c r="N1430" s="194"/>
      <c r="O1430" s="194"/>
      <c r="P1430" s="194"/>
      <c r="Q1430" s="194"/>
      <c r="R1430" s="194"/>
      <c r="S1430" s="194"/>
      <c r="T1430" s="194"/>
      <c r="U1430" s="194"/>
      <c r="V1430" s="219"/>
      <c r="W1430" s="194"/>
      <c r="X1430" s="194"/>
      <c r="Y1430" s="194"/>
      <c r="Z1430" s="194"/>
      <c r="AA1430" s="194"/>
      <c r="AB1430" s="194"/>
      <c r="AC1430" s="194"/>
      <c r="AD1430" s="194"/>
      <c r="AE1430" s="194"/>
      <c r="AF1430" s="194"/>
      <c r="AG1430" s="194"/>
      <c r="AH1430" s="194"/>
      <c r="AI1430" s="194"/>
      <c r="AJ1430" s="208"/>
      <c r="AK1430" s="206"/>
      <c r="AL1430" s="206"/>
      <c r="AM1430" s="206"/>
      <c r="AN1430" s="206"/>
      <c r="AO1430" s="206"/>
      <c r="AP1430" s="206"/>
      <c r="AQ1430" s="206"/>
      <c r="AR1430" s="206"/>
      <c r="AS1430" s="206"/>
      <c r="AT1430" s="206"/>
      <c r="AU1430" s="206"/>
      <c r="AV1430" s="206"/>
      <c r="AW1430" s="206"/>
    </row>
    <row r="1431" spans="1:53" ht="39.75" customHeight="1">
      <c r="B1431" s="1228" t="s">
        <v>300</v>
      </c>
      <c r="C1431" s="1234" t="s">
        <v>301</v>
      </c>
      <c r="D1431" s="221" t="s">
        <v>302</v>
      </c>
      <c r="E1431" s="1236" t="s">
        <v>303</v>
      </c>
      <c r="F1431" s="1237"/>
      <c r="G1431" s="1237"/>
      <c r="H1431" s="1237"/>
      <c r="I1431" s="1237"/>
      <c r="J1431" s="1237"/>
      <c r="K1431" s="1237"/>
      <c r="L1431" s="1237"/>
      <c r="M1431" s="1237"/>
      <c r="N1431" s="1237"/>
      <c r="O1431" s="1237"/>
      <c r="P1431" s="1238"/>
      <c r="Q1431" s="897"/>
      <c r="R1431" s="897"/>
      <c r="S1431" s="897"/>
      <c r="T1431" s="897"/>
      <c r="U1431" s="1234" t="s">
        <v>304</v>
      </c>
      <c r="V1431" s="221" t="s">
        <v>305</v>
      </c>
      <c r="W1431" s="1230" t="s">
        <v>306</v>
      </c>
      <c r="X1431" s="1231"/>
      <c r="Y1431" s="1231"/>
      <c r="Z1431" s="1231"/>
      <c r="AA1431" s="1231"/>
      <c r="AB1431" s="1231"/>
      <c r="AC1431" s="1231"/>
      <c r="AD1431" s="1231"/>
      <c r="AE1431" s="1231"/>
      <c r="AF1431" s="1231"/>
      <c r="AG1431" s="1231"/>
      <c r="AH1431" s="1232"/>
      <c r="AI1431" s="642"/>
      <c r="AJ1431" s="1230" t="s">
        <v>307</v>
      </c>
      <c r="AK1431" s="1231"/>
      <c r="AL1431" s="1231"/>
      <c r="AM1431" s="1231"/>
      <c r="AN1431" s="1231"/>
      <c r="AO1431" s="1231"/>
      <c r="AP1431" s="1231"/>
      <c r="AQ1431" s="1231"/>
      <c r="AR1431" s="1231"/>
      <c r="AS1431" s="1231"/>
      <c r="AT1431" s="1231"/>
      <c r="AU1431" s="1231"/>
      <c r="AV1431" s="1231"/>
      <c r="AW1431" s="1231"/>
      <c r="AX1431" s="1233"/>
    </row>
    <row r="1432" spans="1:53" ht="65.25" customHeight="1">
      <c r="B1432" s="1229"/>
      <c r="C1432" s="1239"/>
      <c r="D1432" s="222">
        <v>2022</v>
      </c>
      <c r="E1432" s="222">
        <v>2023</v>
      </c>
      <c r="F1432" s="222">
        <v>2024</v>
      </c>
      <c r="G1432" s="222">
        <v>2025</v>
      </c>
      <c r="H1432" s="222">
        <v>2026</v>
      </c>
      <c r="I1432" s="222">
        <v>2027</v>
      </c>
      <c r="J1432" s="222">
        <v>2028</v>
      </c>
      <c r="K1432" s="222">
        <v>2029</v>
      </c>
      <c r="L1432" s="222">
        <v>2030</v>
      </c>
      <c r="M1432" s="222">
        <v>2031</v>
      </c>
      <c r="N1432" s="222">
        <v>2032</v>
      </c>
      <c r="O1432" s="222">
        <v>2033</v>
      </c>
      <c r="P1432" s="222">
        <v>2034</v>
      </c>
      <c r="Q1432" s="336"/>
      <c r="R1432" s="336"/>
      <c r="S1432" s="336"/>
      <c r="T1432" s="336"/>
      <c r="U1432" s="1235"/>
      <c r="V1432" s="222">
        <v>2022</v>
      </c>
      <c r="W1432" s="222">
        <v>2023</v>
      </c>
      <c r="X1432" s="222">
        <v>2024</v>
      </c>
      <c r="Y1432" s="222">
        <v>2025</v>
      </c>
      <c r="Z1432" s="222">
        <v>2026</v>
      </c>
      <c r="AA1432" s="222">
        <v>2027</v>
      </c>
      <c r="AB1432" s="222">
        <v>2028</v>
      </c>
      <c r="AC1432" s="222">
        <v>2029</v>
      </c>
      <c r="AD1432" s="222">
        <v>2030</v>
      </c>
      <c r="AE1432" s="222">
        <v>2031</v>
      </c>
      <c r="AF1432" s="222">
        <v>2032</v>
      </c>
      <c r="AG1432" s="222">
        <v>2033</v>
      </c>
      <c r="AH1432" s="222">
        <v>2034</v>
      </c>
      <c r="AI1432" s="222"/>
      <c r="AJ1432" s="222" t="str">
        <f>'1.  LRAMVA Summary'!$D$53</f>
        <v>Residential - VRZ</v>
      </c>
      <c r="AK1432" s="222" t="str">
        <f>'1.  LRAMVA Summary'!$E$53</f>
        <v>GS&lt;50 kW - VRZ</v>
      </c>
      <c r="AL1432" s="222" t="str">
        <f>'1.  LRAMVA Summary'!$F$53</f>
        <v>GS 50 to 2,999 kW - VRZ</v>
      </c>
      <c r="AM1432" s="222" t="str">
        <f>'1.  LRAMVA Summary'!$G$53</f>
        <v>GS 3,000 to 4,999 kW - VRZ</v>
      </c>
      <c r="AN1432" s="222" t="str">
        <f>'1.  LRAMVA Summary'!$H$53</f>
        <v>Large Use - VRZ</v>
      </c>
      <c r="AO1432" s="222" t="str">
        <f>'1.  LRAMVA Summary'!$I$53</f>
        <v>Unmetered Scattered Load - VRZ</v>
      </c>
      <c r="AP1432" s="222" t="str">
        <f>'1.  LRAMVA Summary'!$J$53</f>
        <v>Sentinel Lighting - VRZ</v>
      </c>
      <c r="AQ1432" s="222" t="str">
        <f>'1.  LRAMVA Summary'!$K$53</f>
        <v>Street Lighting - VRZ</v>
      </c>
      <c r="AR1432" s="222" t="str">
        <f>'1.  LRAMVA Summary'!$L$53</f>
        <v>Residential - WRZ</v>
      </c>
      <c r="AS1432" s="222" t="str">
        <f>'1.  LRAMVA Summary'!$M$53</f>
        <v>GS&lt;50 kW - WRZ</v>
      </c>
      <c r="AT1432" s="222" t="str">
        <f>'1.  LRAMVA Summary'!$N$53</f>
        <v>GS&gt;50 kw - WRZ</v>
      </c>
      <c r="AU1432" s="222" t="str">
        <f>'1.  LRAMVA Summary'!$O$53</f>
        <v>Street Lighting - WRZ</v>
      </c>
      <c r="AV1432" s="222" t="str">
        <f>'1.  LRAMVA Summary'!$P$53</f>
        <v/>
      </c>
      <c r="AW1432" s="222" t="str">
        <f>'1.  LRAMVA Summary'!$Q$53</f>
        <v/>
      </c>
      <c r="AX1432" s="224" t="str">
        <f>'1.  LRAMVA Summary'!$R$53</f>
        <v>Total</v>
      </c>
    </row>
    <row r="1433" spans="1:53" ht="15" customHeight="1">
      <c r="A1433" s="402"/>
      <c r="B1433" s="394" t="s">
        <v>309</v>
      </c>
      <c r="C1433" s="226"/>
      <c r="D1433" s="226"/>
      <c r="E1433" s="226"/>
      <c r="F1433" s="226"/>
      <c r="G1433" s="226"/>
      <c r="H1433" s="226"/>
      <c r="I1433" s="226"/>
      <c r="J1433" s="226"/>
      <c r="K1433" s="226"/>
      <c r="L1433" s="226"/>
      <c r="M1433" s="226"/>
      <c r="N1433" s="226"/>
      <c r="O1433" s="226"/>
      <c r="P1433" s="226"/>
      <c r="Q1433" s="226"/>
      <c r="R1433" s="226"/>
      <c r="S1433" s="226"/>
      <c r="T1433" s="226"/>
      <c r="U1433" s="227"/>
      <c r="V1433" s="226"/>
      <c r="W1433" s="226"/>
      <c r="X1433" s="226"/>
      <c r="Y1433" s="226"/>
      <c r="Z1433" s="226"/>
      <c r="AA1433" s="226"/>
      <c r="AB1433" s="226"/>
      <c r="AC1433" s="226"/>
      <c r="AD1433" s="226"/>
      <c r="AE1433" s="226"/>
      <c r="AF1433" s="226"/>
      <c r="AG1433" s="226"/>
      <c r="AH1433" s="226"/>
      <c r="AI1433" s="226"/>
      <c r="AJ1433" s="228" t="str">
        <f>'1.  LRAMVA Summary'!$D$54</f>
        <v>kWh</v>
      </c>
      <c r="AK1433" s="228" t="str">
        <f>'1.  LRAMVA Summary'!$E$54</f>
        <v>kWh</v>
      </c>
      <c r="AL1433" s="228" t="str">
        <f>'1.  LRAMVA Summary'!$F$54</f>
        <v>kWh</v>
      </c>
      <c r="AM1433" s="228" t="str">
        <f>'1.  LRAMVA Summary'!$G$54</f>
        <v>kWh</v>
      </c>
      <c r="AN1433" s="228" t="str">
        <f>'1.  LRAMVA Summary'!$H$54</f>
        <v>kWh</v>
      </c>
      <c r="AO1433" s="228" t="str">
        <f>'1.  LRAMVA Summary'!$I$54</f>
        <v>kWh</v>
      </c>
      <c r="AP1433" s="228" t="str">
        <f>'1.  LRAMVA Summary'!$J$54</f>
        <v>kWh</v>
      </c>
      <c r="AQ1433" s="228" t="str">
        <f>'1.  LRAMVA Summary'!$K$54</f>
        <v>kWh</v>
      </c>
      <c r="AR1433" s="228" t="str">
        <f>'1.  LRAMVA Summary'!$L$54</f>
        <v>kWh</v>
      </c>
      <c r="AS1433" s="228" t="str">
        <f>'1.  LRAMVA Summary'!$M$54</f>
        <v>kWh</v>
      </c>
      <c r="AT1433" s="228" t="str">
        <f>'1.  LRAMVA Summary'!$N$54</f>
        <v>kWh</v>
      </c>
      <c r="AU1433" s="228" t="str">
        <f>'1.  LRAMVA Summary'!$O$54</f>
        <v>kWh</v>
      </c>
      <c r="AV1433" s="228">
        <f>'1.  LRAMVA Summary'!$P$54</f>
        <v>0</v>
      </c>
      <c r="AW1433" s="228">
        <f>'1.  LRAMVA Summary'!$Q$54</f>
        <v>0</v>
      </c>
      <c r="AX1433" s="229"/>
    </row>
    <row r="1434" spans="1:53" ht="15" hidden="1" customHeight="1" outlineLevel="1">
      <c r="A1434" s="402"/>
      <c r="B1434" s="383" t="s">
        <v>311</v>
      </c>
      <c r="C1434" s="226"/>
      <c r="D1434" s="226"/>
      <c r="E1434" s="226"/>
      <c r="F1434" s="226"/>
      <c r="G1434" s="226"/>
      <c r="H1434" s="226"/>
      <c r="I1434" s="226"/>
      <c r="J1434" s="226"/>
      <c r="K1434" s="226"/>
      <c r="L1434" s="226"/>
      <c r="M1434" s="226"/>
      <c r="N1434" s="226"/>
      <c r="O1434" s="226"/>
      <c r="P1434" s="226"/>
      <c r="Q1434" s="226"/>
      <c r="R1434" s="226"/>
      <c r="S1434" s="226"/>
      <c r="T1434" s="226"/>
      <c r="U1434" s="227"/>
      <c r="V1434" s="226"/>
      <c r="W1434" s="226"/>
      <c r="X1434" s="226"/>
      <c r="Y1434" s="226"/>
      <c r="Z1434" s="226"/>
      <c r="AA1434" s="226"/>
      <c r="AB1434" s="226"/>
      <c r="AC1434" s="226"/>
      <c r="AD1434" s="226"/>
      <c r="AE1434" s="226"/>
      <c r="AF1434" s="226"/>
      <c r="AG1434" s="226"/>
      <c r="AH1434" s="226"/>
      <c r="AI1434" s="226"/>
      <c r="AJ1434" s="228"/>
      <c r="AK1434" s="228"/>
      <c r="AL1434" s="228"/>
      <c r="AM1434" s="228"/>
      <c r="AN1434" s="228"/>
      <c r="AO1434" s="228"/>
      <c r="AP1434" s="228"/>
      <c r="AQ1434" s="228"/>
      <c r="AR1434" s="228"/>
      <c r="AS1434" s="228"/>
      <c r="AT1434" s="228"/>
      <c r="AU1434" s="228"/>
      <c r="AV1434" s="228"/>
      <c r="AW1434" s="228"/>
      <c r="AX1434" s="229"/>
    </row>
    <row r="1435" spans="1:53" ht="15" hidden="1" customHeight="1" outlineLevel="1">
      <c r="A1435" s="402">
        <v>1</v>
      </c>
      <c r="B1435" s="335" t="s">
        <v>312</v>
      </c>
      <c r="C1435" s="228" t="s">
        <v>313</v>
      </c>
      <c r="D1435" s="232"/>
      <c r="E1435" s="232"/>
      <c r="F1435" s="232"/>
      <c r="G1435" s="232"/>
      <c r="H1435" s="232"/>
      <c r="I1435" s="232"/>
      <c r="J1435" s="232"/>
      <c r="K1435" s="232"/>
      <c r="L1435" s="232"/>
      <c r="M1435" s="232"/>
      <c r="N1435" s="232"/>
      <c r="O1435" s="232"/>
      <c r="P1435" s="232"/>
      <c r="Q1435" s="564"/>
      <c r="R1435" s="564"/>
      <c r="S1435" s="564"/>
      <c r="T1435" s="564"/>
      <c r="U1435" s="228"/>
      <c r="V1435" s="232"/>
      <c r="W1435" s="232"/>
      <c r="X1435" s="232"/>
      <c r="Y1435" s="232"/>
      <c r="Z1435" s="232"/>
      <c r="AA1435" s="232"/>
      <c r="AB1435" s="232"/>
      <c r="AC1435" s="232"/>
      <c r="AD1435" s="232"/>
      <c r="AE1435" s="232"/>
      <c r="AF1435" s="232"/>
      <c r="AG1435" s="232"/>
      <c r="AH1435" s="232"/>
      <c r="AI1435" s="564"/>
      <c r="AJ1435" s="322"/>
      <c r="AK1435" s="322"/>
      <c r="AL1435" s="322"/>
      <c r="AM1435" s="322"/>
      <c r="AN1435" s="322"/>
      <c r="AO1435" s="322"/>
      <c r="AP1435" s="322"/>
      <c r="AQ1435" s="317"/>
      <c r="AR1435" s="317"/>
      <c r="AS1435" s="317"/>
      <c r="AT1435" s="317"/>
      <c r="AU1435" s="317"/>
      <c r="AV1435" s="317"/>
      <c r="AW1435" s="317"/>
      <c r="AX1435" s="233">
        <f>SUM(AJ1435:AW1435)</f>
        <v>0</v>
      </c>
    </row>
    <row r="1436" spans="1:53" ht="15" hidden="1" customHeight="1" outlineLevel="1">
      <c r="A1436" s="402"/>
      <c r="B1436" s="231" t="s">
        <v>597</v>
      </c>
      <c r="C1436" s="228" t="s">
        <v>315</v>
      </c>
      <c r="D1436" s="232"/>
      <c r="E1436" s="232"/>
      <c r="F1436" s="232"/>
      <c r="G1436" s="232"/>
      <c r="H1436" s="232"/>
      <c r="I1436" s="232"/>
      <c r="J1436" s="232"/>
      <c r="K1436" s="232"/>
      <c r="L1436" s="232"/>
      <c r="M1436" s="232"/>
      <c r="N1436" s="232"/>
      <c r="O1436" s="232"/>
      <c r="P1436" s="232"/>
      <c r="Q1436" s="564"/>
      <c r="R1436" s="564"/>
      <c r="S1436" s="564"/>
      <c r="T1436" s="564"/>
      <c r="U1436" s="357"/>
      <c r="V1436" s="232"/>
      <c r="W1436" s="232"/>
      <c r="X1436" s="232"/>
      <c r="Y1436" s="232"/>
      <c r="Z1436" s="232"/>
      <c r="AA1436" s="232"/>
      <c r="AB1436" s="232"/>
      <c r="AC1436" s="232"/>
      <c r="AD1436" s="232"/>
      <c r="AE1436" s="232"/>
      <c r="AF1436" s="232"/>
      <c r="AG1436" s="232"/>
      <c r="AH1436" s="232"/>
      <c r="AI1436" s="564"/>
      <c r="AJ1436" s="318">
        <f>AJ1435</f>
        <v>0</v>
      </c>
      <c r="AK1436" s="318">
        <f t="shared" ref="AK1436:AW1436" si="2235">AK1435</f>
        <v>0</v>
      </c>
      <c r="AL1436" s="318">
        <f t="shared" si="2235"/>
        <v>0</v>
      </c>
      <c r="AM1436" s="318">
        <f t="shared" si="2235"/>
        <v>0</v>
      </c>
      <c r="AN1436" s="318">
        <f t="shared" si="2235"/>
        <v>0</v>
      </c>
      <c r="AO1436" s="318">
        <f t="shared" si="2235"/>
        <v>0</v>
      </c>
      <c r="AP1436" s="318">
        <f t="shared" si="2235"/>
        <v>0</v>
      </c>
      <c r="AQ1436" s="318">
        <f t="shared" si="2235"/>
        <v>0</v>
      </c>
      <c r="AR1436" s="318">
        <f t="shared" si="2235"/>
        <v>0</v>
      </c>
      <c r="AS1436" s="318">
        <f t="shared" si="2235"/>
        <v>0</v>
      </c>
      <c r="AT1436" s="318">
        <f t="shared" si="2235"/>
        <v>0</v>
      </c>
      <c r="AU1436" s="318">
        <f t="shared" si="2235"/>
        <v>0</v>
      </c>
      <c r="AV1436" s="318">
        <f t="shared" si="2235"/>
        <v>0</v>
      </c>
      <c r="AW1436" s="318">
        <f t="shared" si="2235"/>
        <v>0</v>
      </c>
      <c r="AX1436" s="234"/>
    </row>
    <row r="1437" spans="1:53" ht="15" hidden="1" customHeight="1" outlineLevel="1">
      <c r="A1437" s="402"/>
      <c r="B1437" s="235"/>
      <c r="C1437" s="236"/>
      <c r="D1437" s="236"/>
      <c r="E1437" s="236"/>
      <c r="F1437" s="236"/>
      <c r="G1437" s="236"/>
      <c r="H1437" s="236"/>
      <c r="I1437" s="236"/>
      <c r="J1437" s="556"/>
      <c r="K1437" s="236"/>
      <c r="L1437" s="236"/>
      <c r="M1437" s="236"/>
      <c r="N1437" s="236"/>
      <c r="O1437" s="236"/>
      <c r="P1437" s="236"/>
      <c r="Q1437" s="236"/>
      <c r="R1437" s="236"/>
      <c r="S1437" s="236"/>
      <c r="T1437" s="236"/>
      <c r="U1437" s="237"/>
      <c r="V1437" s="236"/>
      <c r="W1437" s="236"/>
      <c r="X1437" s="236"/>
      <c r="Y1437" s="236"/>
      <c r="Z1437" s="236"/>
      <c r="AA1437" s="236"/>
      <c r="AB1437" s="236"/>
      <c r="AC1437" s="236"/>
      <c r="AD1437" s="236"/>
      <c r="AE1437" s="236"/>
      <c r="AF1437" s="236"/>
      <c r="AG1437" s="236"/>
      <c r="AH1437" s="236"/>
      <c r="AI1437" s="236"/>
      <c r="AJ1437" s="319"/>
      <c r="AK1437" s="320"/>
      <c r="AL1437" s="320"/>
      <c r="AM1437" s="320"/>
      <c r="AN1437" s="320"/>
      <c r="AO1437" s="320"/>
      <c r="AP1437" s="320"/>
      <c r="AQ1437" s="320"/>
      <c r="AR1437" s="320"/>
      <c r="AS1437" s="320"/>
      <c r="AT1437" s="320"/>
      <c r="AU1437" s="320"/>
      <c r="AV1437" s="320"/>
      <c r="AW1437" s="320"/>
      <c r="AX1437" s="239"/>
    </row>
    <row r="1438" spans="1:53" ht="15" hidden="1" customHeight="1" outlineLevel="1">
      <c r="A1438" s="402">
        <v>2</v>
      </c>
      <c r="B1438" s="335" t="s">
        <v>316</v>
      </c>
      <c r="C1438" s="228" t="s">
        <v>313</v>
      </c>
      <c r="D1438" s="232"/>
      <c r="E1438" s="232"/>
      <c r="F1438" s="232"/>
      <c r="G1438" s="232"/>
      <c r="H1438" s="232"/>
      <c r="I1438" s="232"/>
      <c r="J1438" s="232"/>
      <c r="K1438" s="232"/>
      <c r="L1438" s="232"/>
      <c r="M1438" s="232"/>
      <c r="N1438" s="232"/>
      <c r="O1438" s="232"/>
      <c r="P1438" s="232"/>
      <c r="Q1438" s="564"/>
      <c r="R1438" s="564"/>
      <c r="S1438" s="564"/>
      <c r="T1438" s="564"/>
      <c r="U1438" s="228"/>
      <c r="V1438" s="232"/>
      <c r="W1438" s="232"/>
      <c r="X1438" s="232"/>
      <c r="Y1438" s="232"/>
      <c r="Z1438" s="232"/>
      <c r="AA1438" s="232"/>
      <c r="AB1438" s="232"/>
      <c r="AC1438" s="232"/>
      <c r="AD1438" s="232"/>
      <c r="AE1438" s="232"/>
      <c r="AF1438" s="232"/>
      <c r="AG1438" s="232"/>
      <c r="AH1438" s="232"/>
      <c r="AI1438" s="564"/>
      <c r="AJ1438" s="322"/>
      <c r="AK1438" s="322"/>
      <c r="AL1438" s="322"/>
      <c r="AM1438" s="322"/>
      <c r="AN1438" s="322"/>
      <c r="AO1438" s="322"/>
      <c r="AP1438" s="322"/>
      <c r="AQ1438" s="317"/>
      <c r="AR1438" s="317"/>
      <c r="AS1438" s="317"/>
      <c r="AT1438" s="317"/>
      <c r="AU1438" s="317"/>
      <c r="AV1438" s="317"/>
      <c r="AW1438" s="317"/>
      <c r="AX1438" s="233">
        <f>SUM(AJ1438:AW1438)</f>
        <v>0</v>
      </c>
    </row>
    <row r="1439" spans="1:53" ht="15" hidden="1" customHeight="1" outlineLevel="1">
      <c r="A1439" s="402"/>
      <c r="B1439" s="231" t="s">
        <v>597</v>
      </c>
      <c r="C1439" s="228" t="s">
        <v>315</v>
      </c>
      <c r="D1439" s="232"/>
      <c r="E1439" s="232"/>
      <c r="F1439" s="232"/>
      <c r="G1439" s="232"/>
      <c r="H1439" s="232"/>
      <c r="I1439" s="232"/>
      <c r="J1439" s="232"/>
      <c r="K1439" s="232"/>
      <c r="L1439" s="232"/>
      <c r="M1439" s="232"/>
      <c r="N1439" s="232"/>
      <c r="O1439" s="232"/>
      <c r="P1439" s="232"/>
      <c r="Q1439" s="564"/>
      <c r="R1439" s="564"/>
      <c r="S1439" s="564"/>
      <c r="T1439" s="564"/>
      <c r="U1439" s="357"/>
      <c r="V1439" s="232"/>
      <c r="W1439" s="232"/>
      <c r="X1439" s="232"/>
      <c r="Y1439" s="232"/>
      <c r="Z1439" s="232"/>
      <c r="AA1439" s="232"/>
      <c r="AB1439" s="232"/>
      <c r="AC1439" s="232"/>
      <c r="AD1439" s="232"/>
      <c r="AE1439" s="232"/>
      <c r="AF1439" s="232"/>
      <c r="AG1439" s="232"/>
      <c r="AH1439" s="232"/>
      <c r="AI1439" s="564"/>
      <c r="AJ1439" s="318">
        <f>AJ1438</f>
        <v>0</v>
      </c>
      <c r="AK1439" s="318">
        <f t="shared" ref="AK1439:AW1439" si="2236">AK1438</f>
        <v>0</v>
      </c>
      <c r="AL1439" s="318">
        <f t="shared" si="2236"/>
        <v>0</v>
      </c>
      <c r="AM1439" s="318">
        <f t="shared" si="2236"/>
        <v>0</v>
      </c>
      <c r="AN1439" s="318">
        <f t="shared" si="2236"/>
        <v>0</v>
      </c>
      <c r="AO1439" s="318">
        <f t="shared" si="2236"/>
        <v>0</v>
      </c>
      <c r="AP1439" s="318">
        <f t="shared" si="2236"/>
        <v>0</v>
      </c>
      <c r="AQ1439" s="318">
        <f t="shared" si="2236"/>
        <v>0</v>
      </c>
      <c r="AR1439" s="318">
        <f t="shared" si="2236"/>
        <v>0</v>
      </c>
      <c r="AS1439" s="318">
        <f t="shared" si="2236"/>
        <v>0</v>
      </c>
      <c r="AT1439" s="318">
        <f t="shared" si="2236"/>
        <v>0</v>
      </c>
      <c r="AU1439" s="318">
        <f t="shared" si="2236"/>
        <v>0</v>
      </c>
      <c r="AV1439" s="318">
        <f t="shared" si="2236"/>
        <v>0</v>
      </c>
      <c r="AW1439" s="318">
        <f t="shared" si="2236"/>
        <v>0</v>
      </c>
      <c r="AX1439" s="234"/>
    </row>
    <row r="1440" spans="1:53" ht="15" hidden="1" customHeight="1" outlineLevel="1">
      <c r="A1440" s="402"/>
      <c r="B1440" s="235"/>
      <c r="C1440" s="236"/>
      <c r="D1440" s="241"/>
      <c r="E1440" s="241"/>
      <c r="F1440" s="241"/>
      <c r="G1440" s="241"/>
      <c r="H1440" s="241"/>
      <c r="I1440" s="241"/>
      <c r="J1440" s="241"/>
      <c r="K1440" s="241"/>
      <c r="L1440" s="241"/>
      <c r="M1440" s="241"/>
      <c r="N1440" s="241"/>
      <c r="O1440" s="241"/>
      <c r="P1440" s="241"/>
      <c r="Q1440" s="241"/>
      <c r="R1440" s="241"/>
      <c r="S1440" s="241"/>
      <c r="T1440" s="241"/>
      <c r="U1440" s="237"/>
      <c r="V1440" s="241"/>
      <c r="W1440" s="241"/>
      <c r="X1440" s="241"/>
      <c r="Y1440" s="241"/>
      <c r="Z1440" s="241"/>
      <c r="AA1440" s="241"/>
      <c r="AB1440" s="241"/>
      <c r="AC1440" s="241"/>
      <c r="AD1440" s="241"/>
      <c r="AE1440" s="241"/>
      <c r="AF1440" s="241"/>
      <c r="AG1440" s="241"/>
      <c r="AH1440" s="241"/>
      <c r="AI1440" s="241"/>
      <c r="AJ1440" s="319"/>
      <c r="AK1440" s="320"/>
      <c r="AL1440" s="320"/>
      <c r="AM1440" s="320"/>
      <c r="AN1440" s="320"/>
      <c r="AO1440" s="320"/>
      <c r="AP1440" s="320"/>
      <c r="AQ1440" s="320"/>
      <c r="AR1440" s="320"/>
      <c r="AS1440" s="320"/>
      <c r="AT1440" s="320"/>
      <c r="AU1440" s="320"/>
      <c r="AV1440" s="320"/>
      <c r="AW1440" s="320"/>
      <c r="AX1440" s="239"/>
    </row>
    <row r="1441" spans="1:50" ht="15" hidden="1" customHeight="1" outlineLevel="1">
      <c r="A1441" s="402">
        <v>3</v>
      </c>
      <c r="B1441" s="335" t="s">
        <v>317</v>
      </c>
      <c r="C1441" s="228" t="s">
        <v>313</v>
      </c>
      <c r="D1441" s="232"/>
      <c r="E1441" s="232"/>
      <c r="F1441" s="232"/>
      <c r="G1441" s="232"/>
      <c r="H1441" s="232"/>
      <c r="I1441" s="232"/>
      <c r="J1441" s="232"/>
      <c r="K1441" s="232"/>
      <c r="L1441" s="232"/>
      <c r="M1441" s="232"/>
      <c r="N1441" s="232"/>
      <c r="O1441" s="232"/>
      <c r="P1441" s="232"/>
      <c r="Q1441" s="564"/>
      <c r="R1441" s="564"/>
      <c r="S1441" s="564"/>
      <c r="T1441" s="564"/>
      <c r="U1441" s="228"/>
      <c r="V1441" s="232"/>
      <c r="W1441" s="232"/>
      <c r="X1441" s="232"/>
      <c r="Y1441" s="232"/>
      <c r="Z1441" s="232"/>
      <c r="AA1441" s="232"/>
      <c r="AB1441" s="232"/>
      <c r="AC1441" s="232"/>
      <c r="AD1441" s="232"/>
      <c r="AE1441" s="232"/>
      <c r="AF1441" s="232"/>
      <c r="AG1441" s="232"/>
      <c r="AH1441" s="232"/>
      <c r="AI1441" s="564"/>
      <c r="AJ1441" s="322"/>
      <c r="AK1441" s="322"/>
      <c r="AL1441" s="322"/>
      <c r="AM1441" s="322"/>
      <c r="AN1441" s="322"/>
      <c r="AO1441" s="322"/>
      <c r="AP1441" s="322"/>
      <c r="AQ1441" s="317"/>
      <c r="AR1441" s="317"/>
      <c r="AS1441" s="317"/>
      <c r="AT1441" s="317"/>
      <c r="AU1441" s="317"/>
      <c r="AV1441" s="317"/>
      <c r="AW1441" s="317"/>
      <c r="AX1441" s="233">
        <f>SUM(AJ1441:AW1441)</f>
        <v>0</v>
      </c>
    </row>
    <row r="1442" spans="1:50" ht="15" hidden="1" customHeight="1" outlineLevel="1">
      <c r="A1442" s="402"/>
      <c r="B1442" s="231" t="s">
        <v>597</v>
      </c>
      <c r="C1442" s="228" t="s">
        <v>315</v>
      </c>
      <c r="D1442" s="232"/>
      <c r="E1442" s="232"/>
      <c r="F1442" s="232"/>
      <c r="G1442" s="232"/>
      <c r="H1442" s="232"/>
      <c r="I1442" s="232"/>
      <c r="J1442" s="232"/>
      <c r="K1442" s="232"/>
      <c r="L1442" s="232"/>
      <c r="M1442" s="232"/>
      <c r="N1442" s="232"/>
      <c r="O1442" s="232"/>
      <c r="P1442" s="232"/>
      <c r="Q1442" s="564"/>
      <c r="R1442" s="564"/>
      <c r="S1442" s="564"/>
      <c r="T1442" s="564"/>
      <c r="U1442" s="357"/>
      <c r="V1442" s="232"/>
      <c r="W1442" s="232"/>
      <c r="X1442" s="232"/>
      <c r="Y1442" s="232"/>
      <c r="Z1442" s="232"/>
      <c r="AA1442" s="232"/>
      <c r="AB1442" s="232"/>
      <c r="AC1442" s="232"/>
      <c r="AD1442" s="232"/>
      <c r="AE1442" s="232"/>
      <c r="AF1442" s="232"/>
      <c r="AG1442" s="232"/>
      <c r="AH1442" s="232"/>
      <c r="AI1442" s="564"/>
      <c r="AJ1442" s="318">
        <f>AJ1441</f>
        <v>0</v>
      </c>
      <c r="AK1442" s="318">
        <f t="shared" ref="AK1442:AW1442" si="2237">AK1441</f>
        <v>0</v>
      </c>
      <c r="AL1442" s="318">
        <f t="shared" si="2237"/>
        <v>0</v>
      </c>
      <c r="AM1442" s="318">
        <f t="shared" si="2237"/>
        <v>0</v>
      </c>
      <c r="AN1442" s="318">
        <f t="shared" si="2237"/>
        <v>0</v>
      </c>
      <c r="AO1442" s="318">
        <f t="shared" si="2237"/>
        <v>0</v>
      </c>
      <c r="AP1442" s="318">
        <f t="shared" si="2237"/>
        <v>0</v>
      </c>
      <c r="AQ1442" s="318">
        <f t="shared" si="2237"/>
        <v>0</v>
      </c>
      <c r="AR1442" s="318">
        <f t="shared" si="2237"/>
        <v>0</v>
      </c>
      <c r="AS1442" s="318">
        <f t="shared" si="2237"/>
        <v>0</v>
      </c>
      <c r="AT1442" s="318">
        <f t="shared" si="2237"/>
        <v>0</v>
      </c>
      <c r="AU1442" s="318">
        <f t="shared" si="2237"/>
        <v>0</v>
      </c>
      <c r="AV1442" s="318">
        <f t="shared" si="2237"/>
        <v>0</v>
      </c>
      <c r="AW1442" s="318">
        <f t="shared" si="2237"/>
        <v>0</v>
      </c>
      <c r="AX1442" s="234"/>
    </row>
    <row r="1443" spans="1:50" ht="15" hidden="1" customHeight="1" outlineLevel="1">
      <c r="A1443" s="402"/>
      <c r="B1443" s="231"/>
      <c r="C1443" s="242"/>
      <c r="D1443" s="228"/>
      <c r="E1443" s="228"/>
      <c r="F1443" s="228"/>
      <c r="G1443" s="228"/>
      <c r="H1443" s="228"/>
      <c r="I1443" s="228"/>
      <c r="J1443" s="228"/>
      <c r="K1443" s="228"/>
      <c r="L1443" s="228"/>
      <c r="M1443" s="228"/>
      <c r="N1443" s="228"/>
      <c r="O1443" s="228"/>
      <c r="P1443" s="228"/>
      <c r="Q1443" s="228"/>
      <c r="R1443" s="228"/>
      <c r="S1443" s="228"/>
      <c r="T1443" s="228"/>
      <c r="U1443" s="228"/>
      <c r="V1443" s="228"/>
      <c r="W1443" s="228"/>
      <c r="X1443" s="228"/>
      <c r="Y1443" s="228"/>
      <c r="Z1443" s="228"/>
      <c r="AA1443" s="228"/>
      <c r="AB1443" s="228"/>
      <c r="AC1443" s="228"/>
      <c r="AD1443" s="228"/>
      <c r="AE1443" s="228"/>
      <c r="AF1443" s="228"/>
      <c r="AG1443" s="228"/>
      <c r="AH1443" s="228"/>
      <c r="AI1443" s="228"/>
      <c r="AJ1443" s="319"/>
      <c r="AK1443" s="319"/>
      <c r="AL1443" s="319"/>
      <c r="AM1443" s="319"/>
      <c r="AN1443" s="319"/>
      <c r="AO1443" s="319"/>
      <c r="AP1443" s="319"/>
      <c r="AQ1443" s="319"/>
      <c r="AR1443" s="319"/>
      <c r="AS1443" s="319"/>
      <c r="AT1443" s="319"/>
      <c r="AU1443" s="319"/>
      <c r="AV1443" s="319"/>
      <c r="AW1443" s="319"/>
      <c r="AX1443" s="243"/>
    </row>
    <row r="1444" spans="1:50" ht="15" hidden="1" customHeight="1" outlineLevel="1">
      <c r="A1444" s="402">
        <v>4</v>
      </c>
      <c r="B1444" s="250" t="s">
        <v>318</v>
      </c>
      <c r="C1444" s="228" t="s">
        <v>313</v>
      </c>
      <c r="D1444" s="232"/>
      <c r="E1444" s="232"/>
      <c r="F1444" s="232"/>
      <c r="G1444" s="232"/>
      <c r="H1444" s="232"/>
      <c r="I1444" s="232"/>
      <c r="J1444" s="232"/>
      <c r="K1444" s="232"/>
      <c r="L1444" s="232"/>
      <c r="M1444" s="232"/>
      <c r="N1444" s="232"/>
      <c r="O1444" s="232"/>
      <c r="P1444" s="232"/>
      <c r="Q1444" s="564"/>
      <c r="R1444" s="564"/>
      <c r="S1444" s="564"/>
      <c r="T1444" s="564"/>
      <c r="U1444" s="228"/>
      <c r="V1444" s="232"/>
      <c r="W1444" s="232"/>
      <c r="X1444" s="232"/>
      <c r="Y1444" s="232"/>
      <c r="Z1444" s="232"/>
      <c r="AA1444" s="232"/>
      <c r="AB1444" s="232"/>
      <c r="AC1444" s="232"/>
      <c r="AD1444" s="232"/>
      <c r="AE1444" s="232"/>
      <c r="AF1444" s="232"/>
      <c r="AG1444" s="232"/>
      <c r="AH1444" s="232"/>
      <c r="AI1444" s="564"/>
      <c r="AJ1444" s="322"/>
      <c r="AK1444" s="322"/>
      <c r="AL1444" s="322"/>
      <c r="AM1444" s="322"/>
      <c r="AN1444" s="322"/>
      <c r="AO1444" s="322"/>
      <c r="AP1444" s="322"/>
      <c r="AQ1444" s="317"/>
      <c r="AR1444" s="317"/>
      <c r="AS1444" s="317"/>
      <c r="AT1444" s="317"/>
      <c r="AU1444" s="317"/>
      <c r="AV1444" s="317"/>
      <c r="AW1444" s="317"/>
      <c r="AX1444" s="233">
        <f>SUM(AJ1444:AW1444)</f>
        <v>0</v>
      </c>
    </row>
    <row r="1445" spans="1:50" ht="15" hidden="1" customHeight="1" outlineLevel="1">
      <c r="A1445" s="402"/>
      <c r="B1445" s="231" t="s">
        <v>597</v>
      </c>
      <c r="C1445" s="228" t="s">
        <v>315</v>
      </c>
      <c r="D1445" s="232"/>
      <c r="E1445" s="232"/>
      <c r="F1445" s="232"/>
      <c r="G1445" s="232"/>
      <c r="H1445" s="232"/>
      <c r="I1445" s="232"/>
      <c r="J1445" s="232"/>
      <c r="K1445" s="232"/>
      <c r="L1445" s="232"/>
      <c r="M1445" s="232"/>
      <c r="N1445" s="232"/>
      <c r="O1445" s="232"/>
      <c r="P1445" s="232"/>
      <c r="Q1445" s="564"/>
      <c r="R1445" s="564"/>
      <c r="S1445" s="564"/>
      <c r="T1445" s="564"/>
      <c r="U1445" s="357"/>
      <c r="V1445" s="232"/>
      <c r="W1445" s="232"/>
      <c r="X1445" s="232"/>
      <c r="Y1445" s="232"/>
      <c r="Z1445" s="232"/>
      <c r="AA1445" s="232"/>
      <c r="AB1445" s="232"/>
      <c r="AC1445" s="232"/>
      <c r="AD1445" s="232"/>
      <c r="AE1445" s="232"/>
      <c r="AF1445" s="232"/>
      <c r="AG1445" s="232"/>
      <c r="AH1445" s="232"/>
      <c r="AI1445" s="564"/>
      <c r="AJ1445" s="318">
        <f>AJ1444</f>
        <v>0</v>
      </c>
      <c r="AK1445" s="318">
        <f t="shared" ref="AK1445:AW1445" si="2238">AK1444</f>
        <v>0</v>
      </c>
      <c r="AL1445" s="318">
        <f t="shared" si="2238"/>
        <v>0</v>
      </c>
      <c r="AM1445" s="318">
        <f t="shared" si="2238"/>
        <v>0</v>
      </c>
      <c r="AN1445" s="318">
        <f t="shared" si="2238"/>
        <v>0</v>
      </c>
      <c r="AO1445" s="318">
        <f t="shared" si="2238"/>
        <v>0</v>
      </c>
      <c r="AP1445" s="318">
        <f t="shared" si="2238"/>
        <v>0</v>
      </c>
      <c r="AQ1445" s="318">
        <f t="shared" si="2238"/>
        <v>0</v>
      </c>
      <c r="AR1445" s="318">
        <f t="shared" si="2238"/>
        <v>0</v>
      </c>
      <c r="AS1445" s="318">
        <f t="shared" si="2238"/>
        <v>0</v>
      </c>
      <c r="AT1445" s="318">
        <f t="shared" si="2238"/>
        <v>0</v>
      </c>
      <c r="AU1445" s="318">
        <f t="shared" si="2238"/>
        <v>0</v>
      </c>
      <c r="AV1445" s="318">
        <f t="shared" si="2238"/>
        <v>0</v>
      </c>
      <c r="AW1445" s="318">
        <f t="shared" si="2238"/>
        <v>0</v>
      </c>
      <c r="AX1445" s="234"/>
    </row>
    <row r="1446" spans="1:50" ht="15" hidden="1" customHeight="1" outlineLevel="1">
      <c r="A1446" s="402"/>
      <c r="B1446" s="231"/>
      <c r="C1446" s="242"/>
      <c r="D1446" s="241"/>
      <c r="E1446" s="241"/>
      <c r="F1446" s="241"/>
      <c r="G1446" s="241"/>
      <c r="H1446" s="241"/>
      <c r="I1446" s="241"/>
      <c r="J1446" s="241"/>
      <c r="K1446" s="241"/>
      <c r="L1446" s="241"/>
      <c r="M1446" s="241"/>
      <c r="N1446" s="241"/>
      <c r="O1446" s="241"/>
      <c r="P1446" s="241"/>
      <c r="Q1446" s="241"/>
      <c r="R1446" s="241"/>
      <c r="S1446" s="241"/>
      <c r="T1446" s="241"/>
      <c r="U1446" s="228"/>
      <c r="V1446" s="241"/>
      <c r="W1446" s="241"/>
      <c r="X1446" s="241"/>
      <c r="Y1446" s="241"/>
      <c r="Z1446" s="241"/>
      <c r="AA1446" s="241"/>
      <c r="AB1446" s="241"/>
      <c r="AC1446" s="241"/>
      <c r="AD1446" s="241"/>
      <c r="AE1446" s="241"/>
      <c r="AF1446" s="241"/>
      <c r="AG1446" s="241"/>
      <c r="AH1446" s="241"/>
      <c r="AI1446" s="241"/>
      <c r="AJ1446" s="319"/>
      <c r="AK1446" s="319"/>
      <c r="AL1446" s="319"/>
      <c r="AM1446" s="319"/>
      <c r="AN1446" s="319"/>
      <c r="AO1446" s="319"/>
      <c r="AP1446" s="319"/>
      <c r="AQ1446" s="319"/>
      <c r="AR1446" s="319"/>
      <c r="AS1446" s="319"/>
      <c r="AT1446" s="319"/>
      <c r="AU1446" s="319"/>
      <c r="AV1446" s="319"/>
      <c r="AW1446" s="319"/>
      <c r="AX1446" s="243"/>
    </row>
    <row r="1447" spans="1:50" ht="15" hidden="1" customHeight="1" outlineLevel="1">
      <c r="A1447" s="402">
        <v>5</v>
      </c>
      <c r="B1447" s="335" t="s">
        <v>319</v>
      </c>
      <c r="C1447" s="228" t="s">
        <v>313</v>
      </c>
      <c r="D1447" s="232"/>
      <c r="E1447" s="232"/>
      <c r="F1447" s="232"/>
      <c r="G1447" s="232"/>
      <c r="H1447" s="232"/>
      <c r="I1447" s="232"/>
      <c r="J1447" s="232"/>
      <c r="K1447" s="232"/>
      <c r="L1447" s="232"/>
      <c r="M1447" s="232"/>
      <c r="N1447" s="232"/>
      <c r="O1447" s="232"/>
      <c r="P1447" s="232"/>
      <c r="Q1447" s="564"/>
      <c r="R1447" s="564"/>
      <c r="S1447" s="564"/>
      <c r="T1447" s="564"/>
      <c r="U1447" s="228"/>
      <c r="V1447" s="232"/>
      <c r="W1447" s="232"/>
      <c r="X1447" s="232"/>
      <c r="Y1447" s="232"/>
      <c r="Z1447" s="232"/>
      <c r="AA1447" s="232"/>
      <c r="AB1447" s="232"/>
      <c r="AC1447" s="232"/>
      <c r="AD1447" s="232"/>
      <c r="AE1447" s="232"/>
      <c r="AF1447" s="232"/>
      <c r="AG1447" s="232"/>
      <c r="AH1447" s="232"/>
      <c r="AI1447" s="564"/>
      <c r="AJ1447" s="322"/>
      <c r="AK1447" s="322"/>
      <c r="AL1447" s="322"/>
      <c r="AM1447" s="322"/>
      <c r="AN1447" s="322"/>
      <c r="AO1447" s="322"/>
      <c r="AP1447" s="322"/>
      <c r="AQ1447" s="317"/>
      <c r="AR1447" s="317"/>
      <c r="AS1447" s="317"/>
      <c r="AT1447" s="317"/>
      <c r="AU1447" s="317"/>
      <c r="AV1447" s="317"/>
      <c r="AW1447" s="317"/>
      <c r="AX1447" s="233">
        <f>SUM(AJ1447:AW1447)</f>
        <v>0</v>
      </c>
    </row>
    <row r="1448" spans="1:50" ht="15" hidden="1" customHeight="1" outlineLevel="1">
      <c r="A1448" s="402"/>
      <c r="B1448" s="231" t="s">
        <v>597</v>
      </c>
      <c r="C1448" s="228" t="s">
        <v>315</v>
      </c>
      <c r="D1448" s="232"/>
      <c r="E1448" s="232"/>
      <c r="F1448" s="232"/>
      <c r="G1448" s="232"/>
      <c r="H1448" s="232"/>
      <c r="I1448" s="232"/>
      <c r="J1448" s="232"/>
      <c r="K1448" s="232"/>
      <c r="L1448" s="232"/>
      <c r="M1448" s="232"/>
      <c r="N1448" s="232"/>
      <c r="O1448" s="232"/>
      <c r="P1448" s="232"/>
      <c r="Q1448" s="564"/>
      <c r="R1448" s="564"/>
      <c r="S1448" s="564"/>
      <c r="T1448" s="564"/>
      <c r="U1448" s="357"/>
      <c r="V1448" s="232"/>
      <c r="W1448" s="232"/>
      <c r="X1448" s="232"/>
      <c r="Y1448" s="232"/>
      <c r="Z1448" s="232"/>
      <c r="AA1448" s="232"/>
      <c r="AB1448" s="232"/>
      <c r="AC1448" s="232"/>
      <c r="AD1448" s="232"/>
      <c r="AE1448" s="232"/>
      <c r="AF1448" s="232"/>
      <c r="AG1448" s="232"/>
      <c r="AH1448" s="232"/>
      <c r="AI1448" s="564"/>
      <c r="AJ1448" s="318">
        <f>AJ1447</f>
        <v>0</v>
      </c>
      <c r="AK1448" s="318">
        <f t="shared" ref="AK1448:AW1448" si="2239">AK1447</f>
        <v>0</v>
      </c>
      <c r="AL1448" s="318">
        <f t="shared" si="2239"/>
        <v>0</v>
      </c>
      <c r="AM1448" s="318">
        <f t="shared" si="2239"/>
        <v>0</v>
      </c>
      <c r="AN1448" s="318">
        <f t="shared" si="2239"/>
        <v>0</v>
      </c>
      <c r="AO1448" s="318">
        <f t="shared" si="2239"/>
        <v>0</v>
      </c>
      <c r="AP1448" s="318">
        <f t="shared" si="2239"/>
        <v>0</v>
      </c>
      <c r="AQ1448" s="318">
        <f t="shared" si="2239"/>
        <v>0</v>
      </c>
      <c r="AR1448" s="318">
        <f t="shared" si="2239"/>
        <v>0</v>
      </c>
      <c r="AS1448" s="318">
        <f t="shared" si="2239"/>
        <v>0</v>
      </c>
      <c r="AT1448" s="318">
        <f t="shared" si="2239"/>
        <v>0</v>
      </c>
      <c r="AU1448" s="318">
        <f t="shared" si="2239"/>
        <v>0</v>
      </c>
      <c r="AV1448" s="318">
        <f t="shared" si="2239"/>
        <v>0</v>
      </c>
      <c r="AW1448" s="318">
        <f t="shared" si="2239"/>
        <v>0</v>
      </c>
      <c r="AX1448" s="234"/>
    </row>
    <row r="1449" spans="1:50" ht="15" hidden="1" customHeight="1" outlineLevel="1">
      <c r="A1449" s="402"/>
      <c r="B1449" s="231"/>
      <c r="C1449" s="228"/>
      <c r="D1449" s="228"/>
      <c r="E1449" s="228"/>
      <c r="F1449" s="228"/>
      <c r="G1449" s="228"/>
      <c r="H1449" s="228"/>
      <c r="I1449" s="228"/>
      <c r="J1449" s="228"/>
      <c r="K1449" s="228"/>
      <c r="L1449" s="228"/>
      <c r="M1449" s="228"/>
      <c r="N1449" s="228"/>
      <c r="O1449" s="228"/>
      <c r="P1449" s="228"/>
      <c r="Q1449" s="228"/>
      <c r="R1449" s="228"/>
      <c r="S1449" s="228"/>
      <c r="T1449" s="228"/>
      <c r="U1449" s="228"/>
      <c r="V1449" s="228"/>
      <c r="W1449" s="228"/>
      <c r="X1449" s="228"/>
      <c r="Y1449" s="228"/>
      <c r="Z1449" s="228"/>
      <c r="AA1449" s="228"/>
      <c r="AB1449" s="228"/>
      <c r="AC1449" s="228"/>
      <c r="AD1449" s="228"/>
      <c r="AE1449" s="228"/>
      <c r="AF1449" s="228"/>
      <c r="AG1449" s="228"/>
      <c r="AH1449" s="228"/>
      <c r="AI1449" s="228"/>
      <c r="AJ1449" s="329"/>
      <c r="AK1449" s="330"/>
      <c r="AL1449" s="330"/>
      <c r="AM1449" s="330"/>
      <c r="AN1449" s="330"/>
      <c r="AO1449" s="330"/>
      <c r="AP1449" s="330"/>
      <c r="AQ1449" s="330"/>
      <c r="AR1449" s="330"/>
      <c r="AS1449" s="330"/>
      <c r="AT1449" s="330"/>
      <c r="AU1449" s="330"/>
      <c r="AV1449" s="330"/>
      <c r="AW1449" s="330"/>
      <c r="AX1449" s="234"/>
    </row>
    <row r="1450" spans="1:50" ht="15.75" hidden="1" outlineLevel="1">
      <c r="A1450" s="402"/>
      <c r="B1450" s="255" t="s">
        <v>320</v>
      </c>
      <c r="C1450" s="226"/>
      <c r="D1450" s="226"/>
      <c r="E1450" s="226"/>
      <c r="F1450" s="226"/>
      <c r="G1450" s="226"/>
      <c r="H1450" s="226"/>
      <c r="I1450" s="226"/>
      <c r="J1450" s="226"/>
      <c r="K1450" s="226"/>
      <c r="L1450" s="226"/>
      <c r="M1450" s="226"/>
      <c r="N1450" s="226"/>
      <c r="O1450" s="226"/>
      <c r="P1450" s="226"/>
      <c r="Q1450" s="226"/>
      <c r="R1450" s="226"/>
      <c r="S1450" s="226"/>
      <c r="T1450" s="226"/>
      <c r="U1450" s="227"/>
      <c r="V1450" s="226"/>
      <c r="W1450" s="226"/>
      <c r="X1450" s="226"/>
      <c r="Y1450" s="226"/>
      <c r="Z1450" s="226"/>
      <c r="AA1450" s="226"/>
      <c r="AB1450" s="226"/>
      <c r="AC1450" s="226"/>
      <c r="AD1450" s="226"/>
      <c r="AE1450" s="226"/>
      <c r="AF1450" s="226"/>
      <c r="AG1450" s="226"/>
      <c r="AH1450" s="226"/>
      <c r="AI1450" s="226"/>
      <c r="AJ1450" s="321"/>
      <c r="AK1450" s="321"/>
      <c r="AL1450" s="321"/>
      <c r="AM1450" s="321"/>
      <c r="AN1450" s="321"/>
      <c r="AO1450" s="321"/>
      <c r="AP1450" s="321"/>
      <c r="AQ1450" s="321"/>
      <c r="AR1450" s="321"/>
      <c r="AS1450" s="321"/>
      <c r="AT1450" s="321"/>
      <c r="AU1450" s="321"/>
      <c r="AV1450" s="321"/>
      <c r="AW1450" s="321"/>
      <c r="AX1450" s="229"/>
    </row>
    <row r="1451" spans="1:50" ht="15" hidden="1" customHeight="1" outlineLevel="1">
      <c r="A1451" s="402">
        <v>6</v>
      </c>
      <c r="B1451" s="335" t="s">
        <v>321</v>
      </c>
      <c r="C1451" s="228" t="s">
        <v>313</v>
      </c>
      <c r="D1451" s="232"/>
      <c r="E1451" s="232"/>
      <c r="F1451" s="232"/>
      <c r="G1451" s="232"/>
      <c r="H1451" s="232"/>
      <c r="I1451" s="232"/>
      <c r="J1451" s="232"/>
      <c r="K1451" s="232"/>
      <c r="L1451" s="232"/>
      <c r="M1451" s="232"/>
      <c r="N1451" s="232"/>
      <c r="O1451" s="232"/>
      <c r="P1451" s="232"/>
      <c r="Q1451" s="232"/>
      <c r="R1451" s="232"/>
      <c r="S1451" s="232"/>
      <c r="T1451" s="232"/>
      <c r="U1451" s="232">
        <v>12</v>
      </c>
      <c r="V1451" s="232"/>
      <c r="W1451" s="232"/>
      <c r="X1451" s="232"/>
      <c r="Y1451" s="232"/>
      <c r="Z1451" s="232"/>
      <c r="AA1451" s="232"/>
      <c r="AB1451" s="232"/>
      <c r="AC1451" s="232"/>
      <c r="AD1451" s="232"/>
      <c r="AE1451" s="232"/>
      <c r="AF1451" s="232"/>
      <c r="AG1451" s="232"/>
      <c r="AH1451" s="232"/>
      <c r="AI1451" s="564"/>
      <c r="AJ1451" s="322"/>
      <c r="AK1451" s="322"/>
      <c r="AL1451" s="322"/>
      <c r="AM1451" s="322"/>
      <c r="AN1451" s="322"/>
      <c r="AO1451" s="322"/>
      <c r="AP1451" s="322"/>
      <c r="AQ1451" s="322"/>
      <c r="AR1451" s="322"/>
      <c r="AS1451" s="322"/>
      <c r="AT1451" s="322"/>
      <c r="AU1451" s="322"/>
      <c r="AV1451" s="322"/>
      <c r="AW1451" s="322"/>
      <c r="AX1451" s="233">
        <f>SUM(AJ1451:AW1451)</f>
        <v>0</v>
      </c>
    </row>
    <row r="1452" spans="1:50" ht="15" hidden="1" customHeight="1" outlineLevel="1">
      <c r="A1452" s="402"/>
      <c r="B1452" s="231" t="s">
        <v>597</v>
      </c>
      <c r="C1452" s="228" t="s">
        <v>315</v>
      </c>
      <c r="D1452" s="232"/>
      <c r="E1452" s="232"/>
      <c r="F1452" s="232"/>
      <c r="G1452" s="232"/>
      <c r="H1452" s="232"/>
      <c r="I1452" s="232"/>
      <c r="J1452" s="232"/>
      <c r="K1452" s="232"/>
      <c r="L1452" s="232"/>
      <c r="M1452" s="232"/>
      <c r="N1452" s="232"/>
      <c r="O1452" s="232"/>
      <c r="P1452" s="232"/>
      <c r="Q1452" s="232"/>
      <c r="R1452" s="232"/>
      <c r="S1452" s="232"/>
      <c r="T1452" s="232"/>
      <c r="U1452" s="232">
        <f>U1451</f>
        <v>12</v>
      </c>
      <c r="V1452" s="232"/>
      <c r="W1452" s="232"/>
      <c r="X1452" s="232"/>
      <c r="Y1452" s="232"/>
      <c r="Z1452" s="232"/>
      <c r="AA1452" s="232"/>
      <c r="AB1452" s="232"/>
      <c r="AC1452" s="232"/>
      <c r="AD1452" s="232"/>
      <c r="AE1452" s="232"/>
      <c r="AF1452" s="232"/>
      <c r="AG1452" s="232"/>
      <c r="AH1452" s="232"/>
      <c r="AI1452" s="564"/>
      <c r="AJ1452" s="318">
        <f>AJ1451</f>
        <v>0</v>
      </c>
      <c r="AK1452" s="318">
        <f t="shared" ref="AK1452:AW1452" si="2240">AK1451</f>
        <v>0</v>
      </c>
      <c r="AL1452" s="318">
        <f t="shared" si="2240"/>
        <v>0</v>
      </c>
      <c r="AM1452" s="318">
        <f t="shared" si="2240"/>
        <v>0</v>
      </c>
      <c r="AN1452" s="318">
        <f t="shared" si="2240"/>
        <v>0</v>
      </c>
      <c r="AO1452" s="318">
        <f t="shared" si="2240"/>
        <v>0</v>
      </c>
      <c r="AP1452" s="318">
        <f t="shared" si="2240"/>
        <v>0</v>
      </c>
      <c r="AQ1452" s="318">
        <f t="shared" si="2240"/>
        <v>0</v>
      </c>
      <c r="AR1452" s="318">
        <f t="shared" si="2240"/>
        <v>0</v>
      </c>
      <c r="AS1452" s="318">
        <f t="shared" si="2240"/>
        <v>0</v>
      </c>
      <c r="AT1452" s="318">
        <f t="shared" si="2240"/>
        <v>0</v>
      </c>
      <c r="AU1452" s="318">
        <f t="shared" si="2240"/>
        <v>0</v>
      </c>
      <c r="AV1452" s="318">
        <f t="shared" si="2240"/>
        <v>0</v>
      </c>
      <c r="AW1452" s="318">
        <f t="shared" si="2240"/>
        <v>0</v>
      </c>
      <c r="AX1452" s="247"/>
    </row>
    <row r="1453" spans="1:50" ht="15" hidden="1" customHeight="1" outlineLevel="1">
      <c r="A1453" s="402"/>
      <c r="B1453" s="246"/>
      <c r="C1453" s="248"/>
      <c r="D1453" s="228"/>
      <c r="E1453" s="228"/>
      <c r="F1453" s="228"/>
      <c r="G1453" s="228"/>
      <c r="H1453" s="228"/>
      <c r="I1453" s="228"/>
      <c r="J1453" s="228"/>
      <c r="K1453" s="228"/>
      <c r="L1453" s="228"/>
      <c r="M1453" s="228"/>
      <c r="N1453" s="228"/>
      <c r="O1453" s="228"/>
      <c r="P1453" s="228"/>
      <c r="Q1453" s="228"/>
      <c r="R1453" s="228"/>
      <c r="S1453" s="228"/>
      <c r="T1453" s="228"/>
      <c r="U1453" s="228"/>
      <c r="V1453" s="228"/>
      <c r="W1453" s="228"/>
      <c r="X1453" s="228"/>
      <c r="Y1453" s="228"/>
      <c r="Z1453" s="228"/>
      <c r="AA1453" s="228"/>
      <c r="AB1453" s="228"/>
      <c r="AC1453" s="228"/>
      <c r="AD1453" s="228"/>
      <c r="AE1453" s="228"/>
      <c r="AF1453" s="228"/>
      <c r="AG1453" s="228"/>
      <c r="AH1453" s="228"/>
      <c r="AI1453" s="228"/>
      <c r="AJ1453" s="323"/>
      <c r="AK1453" s="323"/>
      <c r="AL1453" s="323"/>
      <c r="AM1453" s="323"/>
      <c r="AN1453" s="323"/>
      <c r="AO1453" s="323"/>
      <c r="AP1453" s="323"/>
      <c r="AQ1453" s="323"/>
      <c r="AR1453" s="323"/>
      <c r="AS1453" s="323"/>
      <c r="AT1453" s="323"/>
      <c r="AU1453" s="323"/>
      <c r="AV1453" s="323"/>
      <c r="AW1453" s="323"/>
      <c r="AX1453" s="249"/>
    </row>
    <row r="1454" spans="1:50" ht="15" hidden="1" customHeight="1" outlineLevel="1">
      <c r="A1454" s="402">
        <v>7</v>
      </c>
      <c r="B1454" s="335" t="s">
        <v>394</v>
      </c>
      <c r="C1454" s="228" t="s">
        <v>313</v>
      </c>
      <c r="D1454" s="232"/>
      <c r="E1454" s="232"/>
      <c r="F1454" s="232"/>
      <c r="G1454" s="232"/>
      <c r="H1454" s="232"/>
      <c r="I1454" s="232"/>
      <c r="J1454" s="232"/>
      <c r="K1454" s="232"/>
      <c r="L1454" s="232"/>
      <c r="M1454" s="232"/>
      <c r="N1454" s="232"/>
      <c r="O1454" s="232"/>
      <c r="P1454" s="232"/>
      <c r="Q1454" s="232"/>
      <c r="R1454" s="232"/>
      <c r="S1454" s="232"/>
      <c r="T1454" s="232"/>
      <c r="U1454" s="232">
        <v>12</v>
      </c>
      <c r="V1454" s="232"/>
      <c r="W1454" s="232"/>
      <c r="X1454" s="232"/>
      <c r="Y1454" s="232"/>
      <c r="Z1454" s="232"/>
      <c r="AA1454" s="232"/>
      <c r="AB1454" s="232"/>
      <c r="AC1454" s="232"/>
      <c r="AD1454" s="232"/>
      <c r="AE1454" s="232"/>
      <c r="AF1454" s="232"/>
      <c r="AG1454" s="232"/>
      <c r="AH1454" s="232"/>
      <c r="AI1454" s="564"/>
      <c r="AJ1454" s="322"/>
      <c r="AK1454" s="322"/>
      <c r="AL1454" s="322"/>
      <c r="AM1454" s="322"/>
      <c r="AN1454" s="322"/>
      <c r="AO1454" s="322"/>
      <c r="AP1454" s="322"/>
      <c r="AQ1454" s="322"/>
      <c r="AR1454" s="322"/>
      <c r="AS1454" s="322"/>
      <c r="AT1454" s="322"/>
      <c r="AU1454" s="322"/>
      <c r="AV1454" s="322"/>
      <c r="AW1454" s="322"/>
      <c r="AX1454" s="233">
        <f>SUM(AJ1454:AW1454)</f>
        <v>0</v>
      </c>
    </row>
    <row r="1455" spans="1:50" ht="15" hidden="1" customHeight="1" outlineLevel="1">
      <c r="A1455" s="402"/>
      <c r="B1455" s="231" t="s">
        <v>597</v>
      </c>
      <c r="C1455" s="228" t="s">
        <v>315</v>
      </c>
      <c r="D1455" s="232"/>
      <c r="E1455" s="232"/>
      <c r="F1455" s="232"/>
      <c r="G1455" s="232"/>
      <c r="H1455" s="232"/>
      <c r="I1455" s="232"/>
      <c r="J1455" s="232"/>
      <c r="K1455" s="232"/>
      <c r="L1455" s="232"/>
      <c r="M1455" s="232"/>
      <c r="N1455" s="232"/>
      <c r="O1455" s="232"/>
      <c r="P1455" s="232"/>
      <c r="Q1455" s="232"/>
      <c r="R1455" s="232"/>
      <c r="S1455" s="232"/>
      <c r="T1455" s="232"/>
      <c r="U1455" s="232">
        <f>U1454</f>
        <v>12</v>
      </c>
      <c r="V1455" s="232"/>
      <c r="W1455" s="232"/>
      <c r="X1455" s="232"/>
      <c r="Y1455" s="232"/>
      <c r="Z1455" s="232"/>
      <c r="AA1455" s="232"/>
      <c r="AB1455" s="232"/>
      <c r="AC1455" s="232"/>
      <c r="AD1455" s="232"/>
      <c r="AE1455" s="232"/>
      <c r="AF1455" s="232"/>
      <c r="AG1455" s="232"/>
      <c r="AH1455" s="232"/>
      <c r="AI1455" s="564"/>
      <c r="AJ1455" s="318">
        <f>AJ1454</f>
        <v>0</v>
      </c>
      <c r="AK1455" s="318">
        <f t="shared" ref="AK1455:AW1455" si="2241">AK1454</f>
        <v>0</v>
      </c>
      <c r="AL1455" s="318">
        <f t="shared" si="2241"/>
        <v>0</v>
      </c>
      <c r="AM1455" s="318">
        <f t="shared" si="2241"/>
        <v>0</v>
      </c>
      <c r="AN1455" s="318">
        <f t="shared" si="2241"/>
        <v>0</v>
      </c>
      <c r="AO1455" s="318">
        <f t="shared" si="2241"/>
        <v>0</v>
      </c>
      <c r="AP1455" s="318">
        <f t="shared" si="2241"/>
        <v>0</v>
      </c>
      <c r="AQ1455" s="318">
        <f t="shared" si="2241"/>
        <v>0</v>
      </c>
      <c r="AR1455" s="318">
        <f t="shared" si="2241"/>
        <v>0</v>
      </c>
      <c r="AS1455" s="318">
        <f t="shared" si="2241"/>
        <v>0</v>
      </c>
      <c r="AT1455" s="318">
        <f t="shared" si="2241"/>
        <v>0</v>
      </c>
      <c r="AU1455" s="318">
        <f t="shared" si="2241"/>
        <v>0</v>
      </c>
      <c r="AV1455" s="318">
        <f t="shared" si="2241"/>
        <v>0</v>
      </c>
      <c r="AW1455" s="318">
        <f t="shared" si="2241"/>
        <v>0</v>
      </c>
      <c r="AX1455" s="247"/>
    </row>
    <row r="1456" spans="1:50" ht="15" hidden="1" customHeight="1" outlineLevel="1">
      <c r="A1456" s="402"/>
      <c r="B1456" s="250"/>
      <c r="C1456" s="248"/>
      <c r="D1456" s="228"/>
      <c r="E1456" s="228"/>
      <c r="F1456" s="228"/>
      <c r="G1456" s="228"/>
      <c r="H1456" s="228"/>
      <c r="I1456" s="228"/>
      <c r="J1456" s="228"/>
      <c r="K1456" s="228"/>
      <c r="L1456" s="228"/>
      <c r="M1456" s="228"/>
      <c r="N1456" s="228"/>
      <c r="O1456" s="228"/>
      <c r="P1456" s="228"/>
      <c r="Q1456" s="228"/>
      <c r="R1456" s="228"/>
      <c r="S1456" s="228"/>
      <c r="T1456" s="228"/>
      <c r="U1456" s="228"/>
      <c r="V1456" s="228"/>
      <c r="W1456" s="228"/>
      <c r="X1456" s="228"/>
      <c r="Y1456" s="228"/>
      <c r="Z1456" s="228"/>
      <c r="AA1456" s="228"/>
      <c r="AB1456" s="228"/>
      <c r="AC1456" s="228"/>
      <c r="AD1456" s="228"/>
      <c r="AE1456" s="228"/>
      <c r="AF1456" s="228"/>
      <c r="AG1456" s="228"/>
      <c r="AH1456" s="228"/>
      <c r="AI1456" s="228"/>
      <c r="AJ1456" s="323"/>
      <c r="AK1456" s="324"/>
      <c r="AL1456" s="323"/>
      <c r="AM1456" s="323"/>
      <c r="AN1456" s="323"/>
      <c r="AO1456" s="323"/>
      <c r="AP1456" s="323"/>
      <c r="AQ1456" s="323"/>
      <c r="AR1456" s="323"/>
      <c r="AS1456" s="323"/>
      <c r="AT1456" s="323"/>
      <c r="AU1456" s="323"/>
      <c r="AV1456" s="323"/>
      <c r="AW1456" s="323"/>
      <c r="AX1456" s="249"/>
    </row>
    <row r="1457" spans="1:50" ht="15" hidden="1" customHeight="1" outlineLevel="1">
      <c r="A1457" s="402">
        <v>8</v>
      </c>
      <c r="B1457" s="335" t="s">
        <v>325</v>
      </c>
      <c r="C1457" s="228" t="s">
        <v>313</v>
      </c>
      <c r="D1457" s="232"/>
      <c r="E1457" s="232"/>
      <c r="F1457" s="232"/>
      <c r="G1457" s="232"/>
      <c r="H1457" s="232"/>
      <c r="I1457" s="232"/>
      <c r="J1457" s="232"/>
      <c r="K1457" s="232"/>
      <c r="L1457" s="232"/>
      <c r="M1457" s="232"/>
      <c r="N1457" s="232"/>
      <c r="O1457" s="232"/>
      <c r="P1457" s="232"/>
      <c r="Q1457" s="232"/>
      <c r="R1457" s="232"/>
      <c r="S1457" s="232"/>
      <c r="T1457" s="232"/>
      <c r="U1457" s="232">
        <v>12</v>
      </c>
      <c r="V1457" s="232"/>
      <c r="W1457" s="232"/>
      <c r="X1457" s="232"/>
      <c r="Y1457" s="232"/>
      <c r="Z1457" s="232"/>
      <c r="AA1457" s="232"/>
      <c r="AB1457" s="232"/>
      <c r="AC1457" s="232"/>
      <c r="AD1457" s="232"/>
      <c r="AE1457" s="232"/>
      <c r="AF1457" s="232"/>
      <c r="AG1457" s="232"/>
      <c r="AH1457" s="232"/>
      <c r="AI1457" s="564"/>
      <c r="AJ1457" s="322"/>
      <c r="AK1457" s="322"/>
      <c r="AL1457" s="322"/>
      <c r="AM1457" s="322"/>
      <c r="AN1457" s="322"/>
      <c r="AO1457" s="322"/>
      <c r="AP1457" s="322"/>
      <c r="AQ1457" s="322"/>
      <c r="AR1457" s="322"/>
      <c r="AS1457" s="322"/>
      <c r="AT1457" s="322"/>
      <c r="AU1457" s="322"/>
      <c r="AV1457" s="322"/>
      <c r="AW1457" s="322"/>
      <c r="AX1457" s="233">
        <f>SUM(AJ1457:AW1457)</f>
        <v>0</v>
      </c>
    </row>
    <row r="1458" spans="1:50" ht="15" hidden="1" customHeight="1" outlineLevel="1">
      <c r="A1458" s="402"/>
      <c r="B1458" s="231" t="s">
        <v>597</v>
      </c>
      <c r="C1458" s="228" t="s">
        <v>315</v>
      </c>
      <c r="D1458" s="232"/>
      <c r="E1458" s="232"/>
      <c r="F1458" s="232"/>
      <c r="G1458" s="232"/>
      <c r="H1458" s="232"/>
      <c r="I1458" s="232"/>
      <c r="J1458" s="232"/>
      <c r="K1458" s="232"/>
      <c r="L1458" s="232"/>
      <c r="M1458" s="232"/>
      <c r="N1458" s="232"/>
      <c r="O1458" s="232"/>
      <c r="P1458" s="232"/>
      <c r="Q1458" s="232"/>
      <c r="R1458" s="232"/>
      <c r="S1458" s="232"/>
      <c r="T1458" s="232"/>
      <c r="U1458" s="232">
        <f>U1457</f>
        <v>12</v>
      </c>
      <c r="V1458" s="232"/>
      <c r="W1458" s="232"/>
      <c r="X1458" s="232"/>
      <c r="Y1458" s="232"/>
      <c r="Z1458" s="232"/>
      <c r="AA1458" s="232"/>
      <c r="AB1458" s="232"/>
      <c r="AC1458" s="232"/>
      <c r="AD1458" s="232"/>
      <c r="AE1458" s="232"/>
      <c r="AF1458" s="232"/>
      <c r="AG1458" s="232"/>
      <c r="AH1458" s="232"/>
      <c r="AI1458" s="564"/>
      <c r="AJ1458" s="318">
        <f>AJ1457</f>
        <v>0</v>
      </c>
      <c r="AK1458" s="318">
        <f t="shared" ref="AK1458:AW1458" si="2242">AK1457</f>
        <v>0</v>
      </c>
      <c r="AL1458" s="318">
        <f t="shared" si="2242"/>
        <v>0</v>
      </c>
      <c r="AM1458" s="318">
        <f t="shared" si="2242"/>
        <v>0</v>
      </c>
      <c r="AN1458" s="318">
        <f t="shared" si="2242"/>
        <v>0</v>
      </c>
      <c r="AO1458" s="318">
        <f t="shared" si="2242"/>
        <v>0</v>
      </c>
      <c r="AP1458" s="318">
        <f t="shared" si="2242"/>
        <v>0</v>
      </c>
      <c r="AQ1458" s="318">
        <f t="shared" si="2242"/>
        <v>0</v>
      </c>
      <c r="AR1458" s="318">
        <f t="shared" si="2242"/>
        <v>0</v>
      </c>
      <c r="AS1458" s="318">
        <f t="shared" si="2242"/>
        <v>0</v>
      </c>
      <c r="AT1458" s="318">
        <f t="shared" si="2242"/>
        <v>0</v>
      </c>
      <c r="AU1458" s="318">
        <f t="shared" si="2242"/>
        <v>0</v>
      </c>
      <c r="AV1458" s="318">
        <f t="shared" si="2242"/>
        <v>0</v>
      </c>
      <c r="AW1458" s="318">
        <f t="shared" si="2242"/>
        <v>0</v>
      </c>
      <c r="AX1458" s="247"/>
    </row>
    <row r="1459" spans="1:50" ht="15" hidden="1" customHeight="1" outlineLevel="1">
      <c r="A1459" s="402"/>
      <c r="B1459" s="250"/>
      <c r="C1459" s="248"/>
      <c r="D1459" s="252"/>
      <c r="E1459" s="252"/>
      <c r="F1459" s="252"/>
      <c r="G1459" s="252"/>
      <c r="H1459" s="252"/>
      <c r="I1459" s="252"/>
      <c r="J1459" s="252"/>
      <c r="K1459" s="252"/>
      <c r="L1459" s="252"/>
      <c r="M1459" s="252"/>
      <c r="N1459" s="252"/>
      <c r="O1459" s="252"/>
      <c r="P1459" s="252"/>
      <c r="Q1459" s="252"/>
      <c r="R1459" s="252"/>
      <c r="S1459" s="252"/>
      <c r="T1459" s="252"/>
      <c r="U1459" s="228"/>
      <c r="V1459" s="252"/>
      <c r="W1459" s="252"/>
      <c r="X1459" s="252"/>
      <c r="Y1459" s="252"/>
      <c r="Z1459" s="252"/>
      <c r="AA1459" s="252"/>
      <c r="AB1459" s="252"/>
      <c r="AC1459" s="252"/>
      <c r="AD1459" s="252"/>
      <c r="AE1459" s="252"/>
      <c r="AF1459" s="252"/>
      <c r="AG1459" s="252"/>
      <c r="AH1459" s="252"/>
      <c r="AI1459" s="252"/>
      <c r="AJ1459" s="323"/>
      <c r="AK1459" s="324"/>
      <c r="AL1459" s="323"/>
      <c r="AM1459" s="323"/>
      <c r="AN1459" s="323"/>
      <c r="AO1459" s="323"/>
      <c r="AP1459" s="323"/>
      <c r="AQ1459" s="323"/>
      <c r="AR1459" s="323"/>
      <c r="AS1459" s="323"/>
      <c r="AT1459" s="323"/>
      <c r="AU1459" s="323"/>
      <c r="AV1459" s="323"/>
      <c r="AW1459" s="323"/>
      <c r="AX1459" s="249"/>
    </row>
    <row r="1460" spans="1:50" ht="15" hidden="1" customHeight="1" outlineLevel="1">
      <c r="A1460" s="402">
        <v>9</v>
      </c>
      <c r="B1460" s="335" t="s">
        <v>326</v>
      </c>
      <c r="C1460" s="228" t="s">
        <v>313</v>
      </c>
      <c r="D1460" s="232"/>
      <c r="E1460" s="232"/>
      <c r="F1460" s="232"/>
      <c r="G1460" s="232"/>
      <c r="H1460" s="232"/>
      <c r="I1460" s="232"/>
      <c r="J1460" s="232"/>
      <c r="K1460" s="232"/>
      <c r="L1460" s="232"/>
      <c r="M1460" s="232"/>
      <c r="N1460" s="232"/>
      <c r="O1460" s="232"/>
      <c r="P1460" s="232"/>
      <c r="Q1460" s="232"/>
      <c r="R1460" s="232"/>
      <c r="S1460" s="232"/>
      <c r="T1460" s="232"/>
      <c r="U1460" s="232">
        <v>12</v>
      </c>
      <c r="V1460" s="232"/>
      <c r="W1460" s="232"/>
      <c r="X1460" s="232"/>
      <c r="Y1460" s="232"/>
      <c r="Z1460" s="232"/>
      <c r="AA1460" s="232"/>
      <c r="AB1460" s="232"/>
      <c r="AC1460" s="232"/>
      <c r="AD1460" s="232"/>
      <c r="AE1460" s="232"/>
      <c r="AF1460" s="232"/>
      <c r="AG1460" s="232"/>
      <c r="AH1460" s="232"/>
      <c r="AI1460" s="564"/>
      <c r="AJ1460" s="322"/>
      <c r="AK1460" s="322"/>
      <c r="AL1460" s="322"/>
      <c r="AM1460" s="322"/>
      <c r="AN1460" s="322"/>
      <c r="AO1460" s="322"/>
      <c r="AP1460" s="322"/>
      <c r="AQ1460" s="322"/>
      <c r="AR1460" s="322"/>
      <c r="AS1460" s="322"/>
      <c r="AT1460" s="322"/>
      <c r="AU1460" s="322"/>
      <c r="AV1460" s="322"/>
      <c r="AW1460" s="322"/>
      <c r="AX1460" s="233">
        <f>SUM(AJ1460:AW1460)</f>
        <v>0</v>
      </c>
    </row>
    <row r="1461" spans="1:50" ht="15" hidden="1" customHeight="1" outlineLevel="1">
      <c r="A1461" s="402"/>
      <c r="B1461" s="231" t="s">
        <v>597</v>
      </c>
      <c r="C1461" s="228" t="s">
        <v>315</v>
      </c>
      <c r="D1461" s="232"/>
      <c r="E1461" s="232"/>
      <c r="F1461" s="232"/>
      <c r="G1461" s="232"/>
      <c r="H1461" s="232"/>
      <c r="I1461" s="232"/>
      <c r="J1461" s="232"/>
      <c r="K1461" s="232"/>
      <c r="L1461" s="232"/>
      <c r="M1461" s="232"/>
      <c r="N1461" s="232"/>
      <c r="O1461" s="232"/>
      <c r="P1461" s="232"/>
      <c r="Q1461" s="232"/>
      <c r="R1461" s="232"/>
      <c r="S1461" s="232"/>
      <c r="T1461" s="232"/>
      <c r="U1461" s="232">
        <f>U1460</f>
        <v>12</v>
      </c>
      <c r="V1461" s="232"/>
      <c r="W1461" s="232"/>
      <c r="X1461" s="232"/>
      <c r="Y1461" s="232"/>
      <c r="Z1461" s="232"/>
      <c r="AA1461" s="232"/>
      <c r="AB1461" s="232"/>
      <c r="AC1461" s="232"/>
      <c r="AD1461" s="232"/>
      <c r="AE1461" s="232"/>
      <c r="AF1461" s="232"/>
      <c r="AG1461" s="232"/>
      <c r="AH1461" s="232"/>
      <c r="AI1461" s="564"/>
      <c r="AJ1461" s="318">
        <f>AJ1460</f>
        <v>0</v>
      </c>
      <c r="AK1461" s="318">
        <f t="shared" ref="AK1461:AW1461" si="2243">AK1460</f>
        <v>0</v>
      </c>
      <c r="AL1461" s="318">
        <f t="shared" si="2243"/>
        <v>0</v>
      </c>
      <c r="AM1461" s="318">
        <f t="shared" si="2243"/>
        <v>0</v>
      </c>
      <c r="AN1461" s="318">
        <f t="shared" si="2243"/>
        <v>0</v>
      </c>
      <c r="AO1461" s="318">
        <f t="shared" si="2243"/>
        <v>0</v>
      </c>
      <c r="AP1461" s="318">
        <f t="shared" si="2243"/>
        <v>0</v>
      </c>
      <c r="AQ1461" s="318">
        <f t="shared" si="2243"/>
        <v>0</v>
      </c>
      <c r="AR1461" s="318">
        <f t="shared" si="2243"/>
        <v>0</v>
      </c>
      <c r="AS1461" s="318">
        <f t="shared" si="2243"/>
        <v>0</v>
      </c>
      <c r="AT1461" s="318">
        <f t="shared" si="2243"/>
        <v>0</v>
      </c>
      <c r="AU1461" s="318">
        <f t="shared" si="2243"/>
        <v>0</v>
      </c>
      <c r="AV1461" s="318">
        <f t="shared" si="2243"/>
        <v>0</v>
      </c>
      <c r="AW1461" s="318">
        <f t="shared" si="2243"/>
        <v>0</v>
      </c>
      <c r="AX1461" s="247"/>
    </row>
    <row r="1462" spans="1:50" ht="15" hidden="1" customHeight="1" outlineLevel="1">
      <c r="A1462" s="402"/>
      <c r="B1462" s="250"/>
      <c r="C1462" s="248"/>
      <c r="D1462" s="252"/>
      <c r="E1462" s="252"/>
      <c r="F1462" s="252"/>
      <c r="G1462" s="252"/>
      <c r="H1462" s="252"/>
      <c r="I1462" s="252"/>
      <c r="J1462" s="252"/>
      <c r="K1462" s="252"/>
      <c r="L1462" s="252"/>
      <c r="M1462" s="252"/>
      <c r="N1462" s="252"/>
      <c r="O1462" s="252"/>
      <c r="P1462" s="252"/>
      <c r="Q1462" s="252"/>
      <c r="R1462" s="252"/>
      <c r="S1462" s="252"/>
      <c r="T1462" s="252"/>
      <c r="U1462" s="228"/>
      <c r="V1462" s="252"/>
      <c r="W1462" s="252"/>
      <c r="X1462" s="252"/>
      <c r="Y1462" s="252"/>
      <c r="Z1462" s="252"/>
      <c r="AA1462" s="252"/>
      <c r="AB1462" s="252"/>
      <c r="AC1462" s="252"/>
      <c r="AD1462" s="252"/>
      <c r="AE1462" s="252"/>
      <c r="AF1462" s="252"/>
      <c r="AG1462" s="252"/>
      <c r="AH1462" s="252"/>
      <c r="AI1462" s="252"/>
      <c r="AJ1462" s="323"/>
      <c r="AK1462" s="323"/>
      <c r="AL1462" s="323"/>
      <c r="AM1462" s="323"/>
      <c r="AN1462" s="323"/>
      <c r="AO1462" s="323"/>
      <c r="AP1462" s="323"/>
      <c r="AQ1462" s="323"/>
      <c r="AR1462" s="323"/>
      <c r="AS1462" s="323"/>
      <c r="AT1462" s="323"/>
      <c r="AU1462" s="323"/>
      <c r="AV1462" s="323"/>
      <c r="AW1462" s="323"/>
      <c r="AX1462" s="249"/>
    </row>
    <row r="1463" spans="1:50" ht="15" hidden="1" customHeight="1" outlineLevel="1">
      <c r="A1463" s="402">
        <v>10</v>
      </c>
      <c r="B1463" s="335" t="s">
        <v>327</v>
      </c>
      <c r="C1463" s="228" t="s">
        <v>313</v>
      </c>
      <c r="D1463" s="232"/>
      <c r="E1463" s="232"/>
      <c r="F1463" s="232"/>
      <c r="G1463" s="232"/>
      <c r="H1463" s="232"/>
      <c r="I1463" s="232"/>
      <c r="J1463" s="232"/>
      <c r="K1463" s="232"/>
      <c r="L1463" s="232"/>
      <c r="M1463" s="232"/>
      <c r="N1463" s="232"/>
      <c r="O1463" s="232"/>
      <c r="P1463" s="232"/>
      <c r="Q1463" s="232"/>
      <c r="R1463" s="232"/>
      <c r="S1463" s="232"/>
      <c r="T1463" s="232"/>
      <c r="U1463" s="232">
        <v>3</v>
      </c>
      <c r="V1463" s="232"/>
      <c r="W1463" s="232"/>
      <c r="X1463" s="232"/>
      <c r="Y1463" s="232"/>
      <c r="Z1463" s="232"/>
      <c r="AA1463" s="232"/>
      <c r="AB1463" s="232"/>
      <c r="AC1463" s="232"/>
      <c r="AD1463" s="232"/>
      <c r="AE1463" s="232"/>
      <c r="AF1463" s="232"/>
      <c r="AG1463" s="232"/>
      <c r="AH1463" s="232"/>
      <c r="AI1463" s="564"/>
      <c r="AJ1463" s="322"/>
      <c r="AK1463" s="322"/>
      <c r="AL1463" s="322"/>
      <c r="AM1463" s="322"/>
      <c r="AN1463" s="322"/>
      <c r="AO1463" s="322"/>
      <c r="AP1463" s="322"/>
      <c r="AQ1463" s="322"/>
      <c r="AR1463" s="322"/>
      <c r="AS1463" s="322"/>
      <c r="AT1463" s="322"/>
      <c r="AU1463" s="322"/>
      <c r="AV1463" s="322"/>
      <c r="AW1463" s="322"/>
      <c r="AX1463" s="233">
        <f>SUM(AJ1463:AW1463)</f>
        <v>0</v>
      </c>
    </row>
    <row r="1464" spans="1:50" ht="15" hidden="1" customHeight="1" outlineLevel="1">
      <c r="A1464" s="402"/>
      <c r="B1464" s="231" t="s">
        <v>597</v>
      </c>
      <c r="C1464" s="228" t="s">
        <v>315</v>
      </c>
      <c r="D1464" s="232"/>
      <c r="E1464" s="232"/>
      <c r="F1464" s="232"/>
      <c r="G1464" s="232"/>
      <c r="H1464" s="232"/>
      <c r="I1464" s="232"/>
      <c r="J1464" s="232"/>
      <c r="K1464" s="232"/>
      <c r="L1464" s="232"/>
      <c r="M1464" s="232"/>
      <c r="N1464" s="232"/>
      <c r="O1464" s="232"/>
      <c r="P1464" s="232"/>
      <c r="Q1464" s="232"/>
      <c r="R1464" s="232"/>
      <c r="S1464" s="232"/>
      <c r="T1464" s="232"/>
      <c r="U1464" s="232">
        <f>U1463</f>
        <v>3</v>
      </c>
      <c r="V1464" s="232"/>
      <c r="W1464" s="232"/>
      <c r="X1464" s="232"/>
      <c r="Y1464" s="232"/>
      <c r="Z1464" s="232"/>
      <c r="AA1464" s="232"/>
      <c r="AB1464" s="232"/>
      <c r="AC1464" s="232"/>
      <c r="AD1464" s="232"/>
      <c r="AE1464" s="232"/>
      <c r="AF1464" s="232"/>
      <c r="AG1464" s="232"/>
      <c r="AH1464" s="232"/>
      <c r="AI1464" s="564"/>
      <c r="AJ1464" s="318">
        <f>AJ1463</f>
        <v>0</v>
      </c>
      <c r="AK1464" s="318">
        <f t="shared" ref="AK1464:AW1464" si="2244">AK1463</f>
        <v>0</v>
      </c>
      <c r="AL1464" s="318">
        <f t="shared" si="2244"/>
        <v>0</v>
      </c>
      <c r="AM1464" s="318">
        <f t="shared" si="2244"/>
        <v>0</v>
      </c>
      <c r="AN1464" s="318">
        <f t="shared" si="2244"/>
        <v>0</v>
      </c>
      <c r="AO1464" s="318">
        <f t="shared" si="2244"/>
        <v>0</v>
      </c>
      <c r="AP1464" s="318">
        <f t="shared" si="2244"/>
        <v>0</v>
      </c>
      <c r="AQ1464" s="318">
        <f t="shared" si="2244"/>
        <v>0</v>
      </c>
      <c r="AR1464" s="318">
        <f t="shared" si="2244"/>
        <v>0</v>
      </c>
      <c r="AS1464" s="318">
        <f t="shared" si="2244"/>
        <v>0</v>
      </c>
      <c r="AT1464" s="318">
        <f t="shared" si="2244"/>
        <v>0</v>
      </c>
      <c r="AU1464" s="318">
        <f t="shared" si="2244"/>
        <v>0</v>
      </c>
      <c r="AV1464" s="318">
        <f t="shared" si="2244"/>
        <v>0</v>
      </c>
      <c r="AW1464" s="318">
        <f t="shared" si="2244"/>
        <v>0</v>
      </c>
      <c r="AX1464" s="247"/>
    </row>
    <row r="1465" spans="1:50" ht="15" hidden="1" customHeight="1" outlineLevel="1">
      <c r="A1465" s="402"/>
      <c r="B1465" s="250"/>
      <c r="C1465" s="248"/>
      <c r="D1465" s="252"/>
      <c r="E1465" s="252"/>
      <c r="F1465" s="252"/>
      <c r="G1465" s="252"/>
      <c r="H1465" s="252"/>
      <c r="I1465" s="252"/>
      <c r="J1465" s="252"/>
      <c r="K1465" s="252"/>
      <c r="L1465" s="252"/>
      <c r="M1465" s="252"/>
      <c r="N1465" s="252"/>
      <c r="O1465" s="252"/>
      <c r="P1465" s="252"/>
      <c r="Q1465" s="252"/>
      <c r="R1465" s="252"/>
      <c r="S1465" s="252"/>
      <c r="T1465" s="252"/>
      <c r="U1465" s="228"/>
      <c r="V1465" s="252"/>
      <c r="W1465" s="252"/>
      <c r="X1465" s="252"/>
      <c r="Y1465" s="252"/>
      <c r="Z1465" s="252"/>
      <c r="AA1465" s="252"/>
      <c r="AB1465" s="252"/>
      <c r="AC1465" s="252"/>
      <c r="AD1465" s="252"/>
      <c r="AE1465" s="252"/>
      <c r="AF1465" s="252"/>
      <c r="AG1465" s="252"/>
      <c r="AH1465" s="252"/>
      <c r="AI1465" s="252"/>
      <c r="AJ1465" s="323"/>
      <c r="AK1465" s="324"/>
      <c r="AL1465" s="323"/>
      <c r="AM1465" s="323"/>
      <c r="AN1465" s="323"/>
      <c r="AO1465" s="323"/>
      <c r="AP1465" s="323"/>
      <c r="AQ1465" s="323"/>
      <c r="AR1465" s="323"/>
      <c r="AS1465" s="323"/>
      <c r="AT1465" s="323"/>
      <c r="AU1465" s="323"/>
      <c r="AV1465" s="323"/>
      <c r="AW1465" s="323"/>
      <c r="AX1465" s="249"/>
    </row>
    <row r="1466" spans="1:50" ht="15" hidden="1" customHeight="1" outlineLevel="1">
      <c r="A1466" s="402"/>
      <c r="B1466" s="225" t="s">
        <v>328</v>
      </c>
      <c r="C1466" s="226"/>
      <c r="D1466" s="226"/>
      <c r="E1466" s="226"/>
      <c r="F1466" s="226"/>
      <c r="G1466" s="226"/>
      <c r="H1466" s="226"/>
      <c r="I1466" s="226"/>
      <c r="J1466" s="226"/>
      <c r="K1466" s="226"/>
      <c r="L1466" s="226"/>
      <c r="M1466" s="226"/>
      <c r="N1466" s="226"/>
      <c r="O1466" s="226"/>
      <c r="P1466" s="226"/>
      <c r="Q1466" s="226"/>
      <c r="R1466" s="226"/>
      <c r="S1466" s="226"/>
      <c r="T1466" s="226"/>
      <c r="U1466" s="227"/>
      <c r="V1466" s="226"/>
      <c r="W1466" s="226"/>
      <c r="X1466" s="226"/>
      <c r="Y1466" s="226"/>
      <c r="Z1466" s="226"/>
      <c r="AA1466" s="226"/>
      <c r="AB1466" s="226"/>
      <c r="AC1466" s="226"/>
      <c r="AD1466" s="226"/>
      <c r="AE1466" s="226"/>
      <c r="AF1466" s="226"/>
      <c r="AG1466" s="226"/>
      <c r="AH1466" s="226"/>
      <c r="AI1466" s="226"/>
      <c r="AJ1466" s="321"/>
      <c r="AK1466" s="321"/>
      <c r="AL1466" s="321"/>
      <c r="AM1466" s="321"/>
      <c r="AN1466" s="321"/>
      <c r="AO1466" s="321"/>
      <c r="AP1466" s="321"/>
      <c r="AQ1466" s="321"/>
      <c r="AR1466" s="321"/>
      <c r="AS1466" s="321"/>
      <c r="AT1466" s="321"/>
      <c r="AU1466" s="321"/>
      <c r="AV1466" s="321"/>
      <c r="AW1466" s="321"/>
      <c r="AX1466" s="229"/>
    </row>
    <row r="1467" spans="1:50" ht="15" hidden="1" customHeight="1" outlineLevel="1">
      <c r="A1467" s="402">
        <v>11</v>
      </c>
      <c r="B1467" s="335" t="s">
        <v>329</v>
      </c>
      <c r="C1467" s="228" t="s">
        <v>313</v>
      </c>
      <c r="D1467" s="232"/>
      <c r="E1467" s="232"/>
      <c r="F1467" s="232"/>
      <c r="G1467" s="232"/>
      <c r="H1467" s="232"/>
      <c r="I1467" s="232"/>
      <c r="J1467" s="232"/>
      <c r="K1467" s="232"/>
      <c r="L1467" s="232"/>
      <c r="M1467" s="232"/>
      <c r="N1467" s="232"/>
      <c r="O1467" s="232"/>
      <c r="P1467" s="232"/>
      <c r="Q1467" s="232"/>
      <c r="R1467" s="232"/>
      <c r="S1467" s="232"/>
      <c r="T1467" s="232"/>
      <c r="U1467" s="232">
        <v>12</v>
      </c>
      <c r="V1467" s="232"/>
      <c r="W1467" s="232"/>
      <c r="X1467" s="232"/>
      <c r="Y1467" s="232"/>
      <c r="Z1467" s="232"/>
      <c r="AA1467" s="232"/>
      <c r="AB1467" s="232"/>
      <c r="AC1467" s="232"/>
      <c r="AD1467" s="232"/>
      <c r="AE1467" s="232"/>
      <c r="AF1467" s="232"/>
      <c r="AG1467" s="232"/>
      <c r="AH1467" s="232"/>
      <c r="AI1467" s="564"/>
      <c r="AJ1467" s="333"/>
      <c r="AK1467" s="322"/>
      <c r="AL1467" s="322"/>
      <c r="AM1467" s="322"/>
      <c r="AN1467" s="322"/>
      <c r="AO1467" s="322"/>
      <c r="AP1467" s="322"/>
      <c r="AQ1467" s="322"/>
      <c r="AR1467" s="322"/>
      <c r="AS1467" s="322"/>
      <c r="AT1467" s="322"/>
      <c r="AU1467" s="322"/>
      <c r="AV1467" s="322"/>
      <c r="AW1467" s="322"/>
      <c r="AX1467" s="233">
        <f>SUM(AJ1467:AW1467)</f>
        <v>0</v>
      </c>
    </row>
    <row r="1468" spans="1:50" ht="15" hidden="1" customHeight="1" outlineLevel="1">
      <c r="A1468" s="402"/>
      <c r="B1468" s="231" t="s">
        <v>597</v>
      </c>
      <c r="C1468" s="228" t="s">
        <v>315</v>
      </c>
      <c r="D1468" s="232"/>
      <c r="E1468" s="232"/>
      <c r="F1468" s="232"/>
      <c r="G1468" s="232"/>
      <c r="H1468" s="232"/>
      <c r="I1468" s="232"/>
      <c r="J1468" s="232"/>
      <c r="K1468" s="232"/>
      <c r="L1468" s="232"/>
      <c r="M1468" s="232"/>
      <c r="N1468" s="232"/>
      <c r="O1468" s="232"/>
      <c r="P1468" s="232"/>
      <c r="Q1468" s="232"/>
      <c r="R1468" s="232"/>
      <c r="S1468" s="232"/>
      <c r="T1468" s="232"/>
      <c r="U1468" s="232">
        <f>U1467</f>
        <v>12</v>
      </c>
      <c r="V1468" s="232"/>
      <c r="W1468" s="232"/>
      <c r="X1468" s="232"/>
      <c r="Y1468" s="232"/>
      <c r="Z1468" s="232"/>
      <c r="AA1468" s="232"/>
      <c r="AB1468" s="232"/>
      <c r="AC1468" s="232"/>
      <c r="AD1468" s="232"/>
      <c r="AE1468" s="232"/>
      <c r="AF1468" s="232"/>
      <c r="AG1468" s="232"/>
      <c r="AH1468" s="232"/>
      <c r="AI1468" s="564"/>
      <c r="AJ1468" s="318">
        <f>AJ1467</f>
        <v>0</v>
      </c>
      <c r="AK1468" s="318">
        <f t="shared" ref="AK1468:AW1468" si="2245">AK1467</f>
        <v>0</v>
      </c>
      <c r="AL1468" s="318">
        <f t="shared" si="2245"/>
        <v>0</v>
      </c>
      <c r="AM1468" s="318">
        <f t="shared" si="2245"/>
        <v>0</v>
      </c>
      <c r="AN1468" s="318">
        <f t="shared" si="2245"/>
        <v>0</v>
      </c>
      <c r="AO1468" s="318">
        <f t="shared" si="2245"/>
        <v>0</v>
      </c>
      <c r="AP1468" s="318">
        <f t="shared" si="2245"/>
        <v>0</v>
      </c>
      <c r="AQ1468" s="318">
        <f t="shared" si="2245"/>
        <v>0</v>
      </c>
      <c r="AR1468" s="318">
        <f t="shared" si="2245"/>
        <v>0</v>
      </c>
      <c r="AS1468" s="318">
        <f t="shared" si="2245"/>
        <v>0</v>
      </c>
      <c r="AT1468" s="318">
        <f t="shared" si="2245"/>
        <v>0</v>
      </c>
      <c r="AU1468" s="318">
        <f t="shared" si="2245"/>
        <v>0</v>
      </c>
      <c r="AV1468" s="318">
        <f t="shared" si="2245"/>
        <v>0</v>
      </c>
      <c r="AW1468" s="318">
        <f t="shared" si="2245"/>
        <v>0</v>
      </c>
      <c r="AX1468" s="234"/>
    </row>
    <row r="1469" spans="1:50" ht="15" hidden="1" customHeight="1" outlineLevel="1">
      <c r="A1469" s="402"/>
      <c r="B1469" s="251"/>
      <c r="C1469" s="242"/>
      <c r="D1469" s="228"/>
      <c r="E1469" s="228"/>
      <c r="F1469" s="228"/>
      <c r="G1469" s="228"/>
      <c r="H1469" s="228"/>
      <c r="I1469" s="228"/>
      <c r="J1469" s="228"/>
      <c r="K1469" s="228"/>
      <c r="L1469" s="228"/>
      <c r="M1469" s="228"/>
      <c r="N1469" s="228"/>
      <c r="O1469" s="228"/>
      <c r="P1469" s="228"/>
      <c r="Q1469" s="228"/>
      <c r="R1469" s="228"/>
      <c r="S1469" s="228"/>
      <c r="T1469" s="228"/>
      <c r="U1469" s="228"/>
      <c r="V1469" s="228"/>
      <c r="W1469" s="228"/>
      <c r="X1469" s="228"/>
      <c r="Y1469" s="228"/>
      <c r="Z1469" s="228"/>
      <c r="AA1469" s="228"/>
      <c r="AB1469" s="228"/>
      <c r="AC1469" s="228"/>
      <c r="AD1469" s="228"/>
      <c r="AE1469" s="228"/>
      <c r="AF1469" s="228"/>
      <c r="AG1469" s="228"/>
      <c r="AH1469" s="228"/>
      <c r="AI1469" s="228"/>
      <c r="AJ1469" s="319"/>
      <c r="AK1469" s="328"/>
      <c r="AL1469" s="328"/>
      <c r="AM1469" s="328"/>
      <c r="AN1469" s="328"/>
      <c r="AO1469" s="328"/>
      <c r="AP1469" s="328"/>
      <c r="AQ1469" s="328"/>
      <c r="AR1469" s="328"/>
      <c r="AS1469" s="328"/>
      <c r="AT1469" s="328"/>
      <c r="AU1469" s="328"/>
      <c r="AV1469" s="328"/>
      <c r="AW1469" s="328"/>
      <c r="AX1469" s="243"/>
    </row>
    <row r="1470" spans="1:50" ht="28.5" hidden="1" customHeight="1" outlineLevel="1">
      <c r="A1470" s="402">
        <v>12</v>
      </c>
      <c r="B1470" s="335" t="s">
        <v>330</v>
      </c>
      <c r="C1470" s="228" t="s">
        <v>313</v>
      </c>
      <c r="D1470" s="232"/>
      <c r="E1470" s="232"/>
      <c r="F1470" s="232"/>
      <c r="G1470" s="232"/>
      <c r="H1470" s="232"/>
      <c r="I1470" s="232"/>
      <c r="J1470" s="232"/>
      <c r="K1470" s="232"/>
      <c r="L1470" s="232"/>
      <c r="M1470" s="232"/>
      <c r="N1470" s="232"/>
      <c r="O1470" s="232"/>
      <c r="P1470" s="232"/>
      <c r="Q1470" s="232"/>
      <c r="R1470" s="232"/>
      <c r="S1470" s="232"/>
      <c r="T1470" s="232"/>
      <c r="U1470" s="232">
        <v>12</v>
      </c>
      <c r="V1470" s="232"/>
      <c r="W1470" s="232"/>
      <c r="X1470" s="232"/>
      <c r="Y1470" s="232"/>
      <c r="Z1470" s="232"/>
      <c r="AA1470" s="232"/>
      <c r="AB1470" s="232"/>
      <c r="AC1470" s="232"/>
      <c r="AD1470" s="232"/>
      <c r="AE1470" s="232"/>
      <c r="AF1470" s="232"/>
      <c r="AG1470" s="232"/>
      <c r="AH1470" s="232"/>
      <c r="AI1470" s="564"/>
      <c r="AJ1470" s="317"/>
      <c r="AK1470" s="322"/>
      <c r="AL1470" s="322"/>
      <c r="AM1470" s="322"/>
      <c r="AN1470" s="322"/>
      <c r="AO1470" s="322"/>
      <c r="AP1470" s="322"/>
      <c r="AQ1470" s="322"/>
      <c r="AR1470" s="322"/>
      <c r="AS1470" s="322"/>
      <c r="AT1470" s="322"/>
      <c r="AU1470" s="322"/>
      <c r="AV1470" s="322"/>
      <c r="AW1470" s="322"/>
      <c r="AX1470" s="233">
        <f>SUM(AJ1470:AW1470)</f>
        <v>0</v>
      </c>
    </row>
    <row r="1471" spans="1:50" ht="15" hidden="1" customHeight="1" outlineLevel="1">
      <c r="A1471" s="402"/>
      <c r="B1471" s="231" t="s">
        <v>597</v>
      </c>
      <c r="C1471" s="228" t="s">
        <v>315</v>
      </c>
      <c r="D1471" s="232"/>
      <c r="E1471" s="232"/>
      <c r="F1471" s="232"/>
      <c r="G1471" s="232"/>
      <c r="H1471" s="232"/>
      <c r="I1471" s="232"/>
      <c r="J1471" s="232"/>
      <c r="K1471" s="232"/>
      <c r="L1471" s="232"/>
      <c r="M1471" s="232"/>
      <c r="N1471" s="232"/>
      <c r="O1471" s="232"/>
      <c r="P1471" s="232"/>
      <c r="Q1471" s="232"/>
      <c r="R1471" s="232"/>
      <c r="S1471" s="232"/>
      <c r="T1471" s="232"/>
      <c r="U1471" s="232">
        <f>U1470</f>
        <v>12</v>
      </c>
      <c r="V1471" s="232"/>
      <c r="W1471" s="232"/>
      <c r="X1471" s="232"/>
      <c r="Y1471" s="232"/>
      <c r="Z1471" s="232"/>
      <c r="AA1471" s="232"/>
      <c r="AB1471" s="232"/>
      <c r="AC1471" s="232"/>
      <c r="AD1471" s="232"/>
      <c r="AE1471" s="232"/>
      <c r="AF1471" s="232"/>
      <c r="AG1471" s="232"/>
      <c r="AH1471" s="232"/>
      <c r="AI1471" s="564"/>
      <c r="AJ1471" s="318">
        <f>AJ1470</f>
        <v>0</v>
      </c>
      <c r="AK1471" s="318">
        <f t="shared" ref="AK1471:AW1471" si="2246">AK1470</f>
        <v>0</v>
      </c>
      <c r="AL1471" s="318">
        <f t="shared" si="2246"/>
        <v>0</v>
      </c>
      <c r="AM1471" s="318">
        <f t="shared" si="2246"/>
        <v>0</v>
      </c>
      <c r="AN1471" s="318">
        <f t="shared" si="2246"/>
        <v>0</v>
      </c>
      <c r="AO1471" s="318">
        <f t="shared" si="2246"/>
        <v>0</v>
      </c>
      <c r="AP1471" s="318">
        <f t="shared" si="2246"/>
        <v>0</v>
      </c>
      <c r="AQ1471" s="318">
        <f t="shared" si="2246"/>
        <v>0</v>
      </c>
      <c r="AR1471" s="318">
        <f t="shared" si="2246"/>
        <v>0</v>
      </c>
      <c r="AS1471" s="318">
        <f t="shared" si="2246"/>
        <v>0</v>
      </c>
      <c r="AT1471" s="318">
        <f t="shared" si="2246"/>
        <v>0</v>
      </c>
      <c r="AU1471" s="318">
        <f t="shared" si="2246"/>
        <v>0</v>
      </c>
      <c r="AV1471" s="318">
        <f t="shared" si="2246"/>
        <v>0</v>
      </c>
      <c r="AW1471" s="318">
        <f t="shared" si="2246"/>
        <v>0</v>
      </c>
      <c r="AX1471" s="234"/>
    </row>
    <row r="1472" spans="1:50" ht="15" hidden="1" customHeight="1" outlineLevel="1">
      <c r="A1472" s="402"/>
      <c r="B1472" s="251"/>
      <c r="C1472" s="242"/>
      <c r="D1472" s="228"/>
      <c r="E1472" s="228"/>
      <c r="F1472" s="228"/>
      <c r="G1472" s="228"/>
      <c r="H1472" s="228"/>
      <c r="I1472" s="228"/>
      <c r="J1472" s="228"/>
      <c r="K1472" s="228"/>
      <c r="L1472" s="228"/>
      <c r="M1472" s="228"/>
      <c r="N1472" s="228"/>
      <c r="O1472" s="228"/>
      <c r="P1472" s="228"/>
      <c r="Q1472" s="228"/>
      <c r="R1472" s="228"/>
      <c r="S1472" s="228"/>
      <c r="T1472" s="228"/>
      <c r="U1472" s="228"/>
      <c r="V1472" s="228"/>
      <c r="W1472" s="228"/>
      <c r="X1472" s="228"/>
      <c r="Y1472" s="228"/>
      <c r="Z1472" s="228"/>
      <c r="AA1472" s="228"/>
      <c r="AB1472" s="228"/>
      <c r="AC1472" s="228"/>
      <c r="AD1472" s="228"/>
      <c r="AE1472" s="228"/>
      <c r="AF1472" s="228"/>
      <c r="AG1472" s="228"/>
      <c r="AH1472" s="228"/>
      <c r="AI1472" s="228"/>
      <c r="AJ1472" s="329"/>
      <c r="AK1472" s="329"/>
      <c r="AL1472" s="319"/>
      <c r="AM1472" s="319"/>
      <c r="AN1472" s="319"/>
      <c r="AO1472" s="319"/>
      <c r="AP1472" s="319"/>
      <c r="AQ1472" s="319"/>
      <c r="AR1472" s="319"/>
      <c r="AS1472" s="319"/>
      <c r="AT1472" s="319"/>
      <c r="AU1472" s="319"/>
      <c r="AV1472" s="319"/>
      <c r="AW1472" s="319"/>
      <c r="AX1472" s="243"/>
    </row>
    <row r="1473" spans="1:51" ht="15" hidden="1" customHeight="1" outlineLevel="1">
      <c r="A1473" s="402">
        <v>13</v>
      </c>
      <c r="B1473" s="335" t="s">
        <v>331</v>
      </c>
      <c r="C1473" s="228" t="s">
        <v>313</v>
      </c>
      <c r="D1473" s="232"/>
      <c r="E1473" s="232"/>
      <c r="F1473" s="232"/>
      <c r="G1473" s="232"/>
      <c r="H1473" s="232"/>
      <c r="I1473" s="232"/>
      <c r="J1473" s="232"/>
      <c r="K1473" s="232"/>
      <c r="L1473" s="232"/>
      <c r="M1473" s="232"/>
      <c r="N1473" s="232"/>
      <c r="O1473" s="232"/>
      <c r="P1473" s="232"/>
      <c r="Q1473" s="232"/>
      <c r="R1473" s="232"/>
      <c r="S1473" s="232"/>
      <c r="T1473" s="232"/>
      <c r="U1473" s="232">
        <v>12</v>
      </c>
      <c r="V1473" s="232"/>
      <c r="W1473" s="232"/>
      <c r="X1473" s="232"/>
      <c r="Y1473" s="232"/>
      <c r="Z1473" s="232"/>
      <c r="AA1473" s="232"/>
      <c r="AB1473" s="232"/>
      <c r="AC1473" s="232"/>
      <c r="AD1473" s="232"/>
      <c r="AE1473" s="232"/>
      <c r="AF1473" s="232"/>
      <c r="AG1473" s="232"/>
      <c r="AH1473" s="232"/>
      <c r="AI1473" s="564"/>
      <c r="AJ1473" s="317"/>
      <c r="AK1473" s="322"/>
      <c r="AL1473" s="322"/>
      <c r="AM1473" s="322"/>
      <c r="AN1473" s="322"/>
      <c r="AO1473" s="322"/>
      <c r="AP1473" s="322"/>
      <c r="AQ1473" s="322"/>
      <c r="AR1473" s="322"/>
      <c r="AS1473" s="322"/>
      <c r="AT1473" s="322"/>
      <c r="AU1473" s="322"/>
      <c r="AV1473" s="322"/>
      <c r="AW1473" s="322"/>
      <c r="AX1473" s="233">
        <f>SUM(AJ1473:AW1473)</f>
        <v>0</v>
      </c>
    </row>
    <row r="1474" spans="1:51" ht="15" hidden="1" customHeight="1" outlineLevel="1">
      <c r="A1474" s="402"/>
      <c r="B1474" s="231" t="s">
        <v>597</v>
      </c>
      <c r="C1474" s="228" t="s">
        <v>315</v>
      </c>
      <c r="D1474" s="232"/>
      <c r="E1474" s="232"/>
      <c r="F1474" s="232"/>
      <c r="G1474" s="232"/>
      <c r="H1474" s="232"/>
      <c r="I1474" s="232"/>
      <c r="J1474" s="232"/>
      <c r="K1474" s="232"/>
      <c r="L1474" s="232"/>
      <c r="M1474" s="232"/>
      <c r="N1474" s="232"/>
      <c r="O1474" s="232"/>
      <c r="P1474" s="232"/>
      <c r="Q1474" s="232"/>
      <c r="R1474" s="232"/>
      <c r="S1474" s="232"/>
      <c r="T1474" s="232"/>
      <c r="U1474" s="232">
        <f>U1473</f>
        <v>12</v>
      </c>
      <c r="V1474" s="232"/>
      <c r="W1474" s="232"/>
      <c r="X1474" s="232"/>
      <c r="Y1474" s="232"/>
      <c r="Z1474" s="232"/>
      <c r="AA1474" s="232"/>
      <c r="AB1474" s="232"/>
      <c r="AC1474" s="232"/>
      <c r="AD1474" s="232"/>
      <c r="AE1474" s="232"/>
      <c r="AF1474" s="232"/>
      <c r="AG1474" s="232"/>
      <c r="AH1474" s="232"/>
      <c r="AI1474" s="564"/>
      <c r="AJ1474" s="318">
        <f>AJ1473</f>
        <v>0</v>
      </c>
      <c r="AK1474" s="318">
        <f t="shared" ref="AK1474:AW1474" si="2247">AK1473</f>
        <v>0</v>
      </c>
      <c r="AL1474" s="318">
        <f t="shared" si="2247"/>
        <v>0</v>
      </c>
      <c r="AM1474" s="318">
        <f t="shared" si="2247"/>
        <v>0</v>
      </c>
      <c r="AN1474" s="318">
        <f t="shared" si="2247"/>
        <v>0</v>
      </c>
      <c r="AO1474" s="318">
        <f t="shared" si="2247"/>
        <v>0</v>
      </c>
      <c r="AP1474" s="318">
        <f t="shared" si="2247"/>
        <v>0</v>
      </c>
      <c r="AQ1474" s="318">
        <f t="shared" si="2247"/>
        <v>0</v>
      </c>
      <c r="AR1474" s="318">
        <f t="shared" si="2247"/>
        <v>0</v>
      </c>
      <c r="AS1474" s="318">
        <f t="shared" si="2247"/>
        <v>0</v>
      </c>
      <c r="AT1474" s="318">
        <f t="shared" si="2247"/>
        <v>0</v>
      </c>
      <c r="AU1474" s="318">
        <f t="shared" si="2247"/>
        <v>0</v>
      </c>
      <c r="AV1474" s="318">
        <f t="shared" si="2247"/>
        <v>0</v>
      </c>
      <c r="AW1474" s="318">
        <f t="shared" si="2247"/>
        <v>0</v>
      </c>
      <c r="AX1474" s="243"/>
    </row>
    <row r="1475" spans="1:51" ht="15" hidden="1" customHeight="1" outlineLevel="1">
      <c r="A1475" s="402"/>
      <c r="B1475" s="251"/>
      <c r="C1475" s="242"/>
      <c r="D1475" s="228"/>
      <c r="E1475" s="228"/>
      <c r="F1475" s="228"/>
      <c r="G1475" s="228"/>
      <c r="H1475" s="228"/>
      <c r="I1475" s="228"/>
      <c r="J1475" s="228"/>
      <c r="K1475" s="228"/>
      <c r="L1475" s="228"/>
      <c r="M1475" s="228"/>
      <c r="N1475" s="228"/>
      <c r="O1475" s="228"/>
      <c r="P1475" s="228"/>
      <c r="Q1475" s="228"/>
      <c r="R1475" s="228"/>
      <c r="S1475" s="228"/>
      <c r="T1475" s="228"/>
      <c r="U1475" s="228"/>
      <c r="V1475" s="228"/>
      <c r="W1475" s="228"/>
      <c r="X1475" s="228"/>
      <c r="Y1475" s="228"/>
      <c r="Z1475" s="228"/>
      <c r="AA1475" s="228"/>
      <c r="AB1475" s="228"/>
      <c r="AC1475" s="228"/>
      <c r="AD1475" s="228"/>
      <c r="AE1475" s="228"/>
      <c r="AF1475" s="228"/>
      <c r="AG1475" s="228"/>
      <c r="AH1475" s="228"/>
      <c r="AI1475" s="228"/>
      <c r="AJ1475" s="319"/>
      <c r="AK1475" s="319"/>
      <c r="AL1475" s="319"/>
      <c r="AM1475" s="319"/>
      <c r="AN1475" s="319"/>
      <c r="AO1475" s="319"/>
      <c r="AP1475" s="319"/>
      <c r="AQ1475" s="319"/>
      <c r="AR1475" s="319"/>
      <c r="AS1475" s="319"/>
      <c r="AT1475" s="319"/>
      <c r="AU1475" s="319"/>
      <c r="AV1475" s="319"/>
      <c r="AW1475" s="319"/>
      <c r="AX1475" s="243"/>
    </row>
    <row r="1476" spans="1:51" ht="15" hidden="1" customHeight="1" outlineLevel="1">
      <c r="A1476" s="402"/>
      <c r="B1476" s="225" t="s">
        <v>332</v>
      </c>
      <c r="C1476" s="226"/>
      <c r="D1476" s="227"/>
      <c r="E1476" s="227"/>
      <c r="F1476" s="227"/>
      <c r="G1476" s="227"/>
      <c r="H1476" s="227"/>
      <c r="I1476" s="227"/>
      <c r="J1476" s="227"/>
      <c r="K1476" s="227"/>
      <c r="L1476" s="227"/>
      <c r="M1476" s="227"/>
      <c r="N1476" s="227"/>
      <c r="O1476" s="227"/>
      <c r="P1476" s="227"/>
      <c r="Q1476" s="227"/>
      <c r="R1476" s="227"/>
      <c r="S1476" s="227"/>
      <c r="T1476" s="227"/>
      <c r="U1476" s="227"/>
      <c r="V1476" s="227"/>
      <c r="W1476" s="226"/>
      <c r="X1476" s="226"/>
      <c r="Y1476" s="226"/>
      <c r="Z1476" s="226"/>
      <c r="AA1476" s="226"/>
      <c r="AB1476" s="226"/>
      <c r="AC1476" s="226"/>
      <c r="AD1476" s="226"/>
      <c r="AE1476" s="226"/>
      <c r="AF1476" s="226"/>
      <c r="AG1476" s="226"/>
      <c r="AH1476" s="226"/>
      <c r="AI1476" s="226"/>
      <c r="AJ1476" s="321"/>
      <c r="AK1476" s="321"/>
      <c r="AL1476" s="321"/>
      <c r="AM1476" s="321"/>
      <c r="AN1476" s="321"/>
      <c r="AO1476" s="321"/>
      <c r="AP1476" s="321"/>
      <c r="AQ1476" s="321"/>
      <c r="AR1476" s="321"/>
      <c r="AS1476" s="321"/>
      <c r="AT1476" s="321"/>
      <c r="AU1476" s="321"/>
      <c r="AV1476" s="321"/>
      <c r="AW1476" s="321"/>
      <c r="AX1476" s="229"/>
    </row>
    <row r="1477" spans="1:51" ht="15" hidden="1" customHeight="1" outlineLevel="1">
      <c r="A1477" s="402">
        <v>14</v>
      </c>
      <c r="B1477" s="251" t="s">
        <v>333</v>
      </c>
      <c r="C1477" s="228" t="s">
        <v>313</v>
      </c>
      <c r="D1477" s="232"/>
      <c r="E1477" s="232"/>
      <c r="F1477" s="232"/>
      <c r="G1477" s="232"/>
      <c r="H1477" s="232"/>
      <c r="I1477" s="232"/>
      <c r="J1477" s="232"/>
      <c r="K1477" s="232"/>
      <c r="L1477" s="232"/>
      <c r="M1477" s="232"/>
      <c r="N1477" s="232"/>
      <c r="O1477" s="232"/>
      <c r="P1477" s="232"/>
      <c r="Q1477" s="232"/>
      <c r="R1477" s="232"/>
      <c r="S1477" s="232"/>
      <c r="T1477" s="232"/>
      <c r="U1477" s="232">
        <v>12</v>
      </c>
      <c r="V1477" s="232"/>
      <c r="W1477" s="232"/>
      <c r="X1477" s="232"/>
      <c r="Y1477" s="232"/>
      <c r="Z1477" s="232"/>
      <c r="AA1477" s="232"/>
      <c r="AB1477" s="232"/>
      <c r="AC1477" s="232"/>
      <c r="AD1477" s="232"/>
      <c r="AE1477" s="232"/>
      <c r="AF1477" s="232"/>
      <c r="AG1477" s="232"/>
      <c r="AH1477" s="232"/>
      <c r="AI1477" s="564"/>
      <c r="AJ1477" s="317"/>
      <c r="AK1477" s="317"/>
      <c r="AL1477" s="317"/>
      <c r="AM1477" s="317"/>
      <c r="AN1477" s="317"/>
      <c r="AO1477" s="317"/>
      <c r="AP1477" s="317"/>
      <c r="AQ1477" s="317"/>
      <c r="AR1477" s="317"/>
      <c r="AS1477" s="317"/>
      <c r="AT1477" s="317"/>
      <c r="AU1477" s="317"/>
      <c r="AV1477" s="317"/>
      <c r="AW1477" s="317"/>
      <c r="AX1477" s="233">
        <f>SUM(AJ1477:AW1477)</f>
        <v>0</v>
      </c>
    </row>
    <row r="1478" spans="1:51" ht="15" hidden="1" customHeight="1" outlineLevel="1">
      <c r="A1478" s="402"/>
      <c r="B1478" s="231" t="s">
        <v>597</v>
      </c>
      <c r="C1478" s="228" t="s">
        <v>315</v>
      </c>
      <c r="D1478" s="232"/>
      <c r="E1478" s="232"/>
      <c r="F1478" s="232"/>
      <c r="G1478" s="232"/>
      <c r="H1478" s="232"/>
      <c r="I1478" s="232"/>
      <c r="J1478" s="232"/>
      <c r="K1478" s="232"/>
      <c r="L1478" s="232"/>
      <c r="M1478" s="232"/>
      <c r="N1478" s="232"/>
      <c r="O1478" s="232"/>
      <c r="P1478" s="232"/>
      <c r="Q1478" s="232"/>
      <c r="R1478" s="232"/>
      <c r="S1478" s="232"/>
      <c r="T1478" s="232"/>
      <c r="U1478" s="232">
        <f>U1477</f>
        <v>12</v>
      </c>
      <c r="V1478" s="232"/>
      <c r="W1478" s="232"/>
      <c r="X1478" s="232"/>
      <c r="Y1478" s="232"/>
      <c r="Z1478" s="232"/>
      <c r="AA1478" s="232"/>
      <c r="AB1478" s="232"/>
      <c r="AC1478" s="232"/>
      <c r="AD1478" s="232"/>
      <c r="AE1478" s="232"/>
      <c r="AF1478" s="232"/>
      <c r="AG1478" s="232"/>
      <c r="AH1478" s="232"/>
      <c r="AI1478" s="564"/>
      <c r="AJ1478" s="318">
        <f>AJ1477</f>
        <v>0</v>
      </c>
      <c r="AK1478" s="318">
        <f t="shared" ref="AK1478:AW1478" si="2248">AK1477</f>
        <v>0</v>
      </c>
      <c r="AL1478" s="318">
        <f t="shared" si="2248"/>
        <v>0</v>
      </c>
      <c r="AM1478" s="318">
        <f t="shared" si="2248"/>
        <v>0</v>
      </c>
      <c r="AN1478" s="318">
        <f t="shared" si="2248"/>
        <v>0</v>
      </c>
      <c r="AO1478" s="318">
        <f t="shared" si="2248"/>
        <v>0</v>
      </c>
      <c r="AP1478" s="318">
        <f t="shared" si="2248"/>
        <v>0</v>
      </c>
      <c r="AQ1478" s="318">
        <f t="shared" si="2248"/>
        <v>0</v>
      </c>
      <c r="AR1478" s="318">
        <f t="shared" si="2248"/>
        <v>0</v>
      </c>
      <c r="AS1478" s="318">
        <f t="shared" si="2248"/>
        <v>0</v>
      </c>
      <c r="AT1478" s="318">
        <f t="shared" si="2248"/>
        <v>0</v>
      </c>
      <c r="AU1478" s="318">
        <f t="shared" si="2248"/>
        <v>0</v>
      </c>
      <c r="AV1478" s="318">
        <f t="shared" si="2248"/>
        <v>0</v>
      </c>
      <c r="AW1478" s="318">
        <f t="shared" si="2248"/>
        <v>0</v>
      </c>
      <c r="AX1478" s="234"/>
    </row>
    <row r="1479" spans="1:51" ht="15" hidden="1" customHeight="1" outlineLevel="1">
      <c r="A1479" s="402"/>
      <c r="B1479" s="251"/>
      <c r="C1479" s="242"/>
      <c r="D1479" s="228"/>
      <c r="E1479" s="228"/>
      <c r="F1479" s="228"/>
      <c r="G1479" s="228"/>
      <c r="H1479" s="228"/>
      <c r="I1479" s="228"/>
      <c r="J1479" s="228"/>
      <c r="K1479" s="228"/>
      <c r="L1479" s="228"/>
      <c r="M1479" s="228"/>
      <c r="N1479" s="228"/>
      <c r="O1479" s="228"/>
      <c r="P1479" s="228"/>
      <c r="Q1479" s="228"/>
      <c r="R1479" s="228"/>
      <c r="S1479" s="228"/>
      <c r="T1479" s="228"/>
      <c r="U1479" s="357"/>
      <c r="V1479" s="228"/>
      <c r="W1479" s="228"/>
      <c r="X1479" s="228"/>
      <c r="Y1479" s="228"/>
      <c r="Z1479" s="228"/>
      <c r="AA1479" s="228"/>
      <c r="AB1479" s="228"/>
      <c r="AC1479" s="228"/>
      <c r="AD1479" s="228"/>
      <c r="AE1479" s="228"/>
      <c r="AF1479" s="228"/>
      <c r="AG1479" s="228"/>
      <c r="AH1479" s="228"/>
      <c r="AI1479" s="228"/>
      <c r="AJ1479" s="319"/>
      <c r="AK1479" s="319"/>
      <c r="AL1479" s="319"/>
      <c r="AM1479" s="319"/>
      <c r="AN1479" s="319"/>
      <c r="AO1479" s="319"/>
      <c r="AP1479" s="319"/>
      <c r="AQ1479" s="319"/>
      <c r="AR1479" s="319"/>
      <c r="AS1479" s="319"/>
      <c r="AT1479" s="319"/>
      <c r="AU1479" s="319"/>
      <c r="AV1479" s="319"/>
      <c r="AW1479" s="319"/>
      <c r="AX1479" s="238"/>
      <c r="AY1479" s="473"/>
    </row>
    <row r="1480" spans="1:51" s="220" customFormat="1" ht="15.75" hidden="1" outlineLevel="1">
      <c r="A1480" s="402"/>
      <c r="B1480" s="225" t="s">
        <v>334</v>
      </c>
      <c r="C1480" s="228"/>
      <c r="D1480" s="228"/>
      <c r="E1480" s="228"/>
      <c r="F1480" s="228"/>
      <c r="G1480" s="228"/>
      <c r="H1480" s="228"/>
      <c r="I1480" s="228"/>
      <c r="J1480" s="228"/>
      <c r="K1480" s="228"/>
      <c r="L1480" s="228"/>
      <c r="M1480" s="228"/>
      <c r="N1480" s="228"/>
      <c r="O1480" s="228"/>
      <c r="P1480" s="228"/>
      <c r="Q1480" s="228"/>
      <c r="R1480" s="228"/>
      <c r="S1480" s="228"/>
      <c r="T1480" s="228"/>
      <c r="U1480" s="228"/>
      <c r="V1480" s="228"/>
      <c r="W1480" s="228"/>
      <c r="X1480" s="228"/>
      <c r="Y1480" s="228"/>
      <c r="Z1480" s="228"/>
      <c r="AA1480" s="228"/>
      <c r="AB1480" s="228"/>
      <c r="AC1480" s="228"/>
      <c r="AD1480" s="228"/>
      <c r="AE1480" s="228"/>
      <c r="AF1480" s="228"/>
      <c r="AG1480" s="228"/>
      <c r="AH1480" s="228"/>
      <c r="AI1480" s="228"/>
      <c r="AJ1480" s="319"/>
      <c r="AK1480" s="319"/>
      <c r="AL1480" s="319"/>
      <c r="AM1480" s="319"/>
      <c r="AN1480" s="319"/>
      <c r="AO1480" s="319"/>
      <c r="AP1480" s="323"/>
      <c r="AQ1480" s="323"/>
      <c r="AR1480" s="323"/>
      <c r="AS1480" s="323"/>
      <c r="AT1480" s="323"/>
      <c r="AU1480" s="323"/>
      <c r="AV1480" s="323"/>
      <c r="AW1480" s="323"/>
      <c r="AX1480" s="393"/>
      <c r="AY1480" s="474"/>
    </row>
    <row r="1481" spans="1:51" hidden="1" outlineLevel="1">
      <c r="A1481" s="402">
        <v>15</v>
      </c>
      <c r="B1481" s="231" t="s">
        <v>335</v>
      </c>
      <c r="C1481" s="228" t="s">
        <v>313</v>
      </c>
      <c r="D1481" s="232"/>
      <c r="E1481" s="232"/>
      <c r="F1481" s="232"/>
      <c r="G1481" s="232"/>
      <c r="H1481" s="232"/>
      <c r="I1481" s="232"/>
      <c r="J1481" s="232"/>
      <c r="K1481" s="232"/>
      <c r="L1481" s="232"/>
      <c r="M1481" s="232"/>
      <c r="N1481" s="232"/>
      <c r="O1481" s="232"/>
      <c r="P1481" s="232"/>
      <c r="Q1481" s="232"/>
      <c r="R1481" s="232"/>
      <c r="S1481" s="232"/>
      <c r="T1481" s="232"/>
      <c r="U1481" s="232">
        <v>0</v>
      </c>
      <c r="V1481" s="232"/>
      <c r="W1481" s="232"/>
      <c r="X1481" s="232"/>
      <c r="Y1481" s="232"/>
      <c r="Z1481" s="232"/>
      <c r="AA1481" s="232"/>
      <c r="AB1481" s="232"/>
      <c r="AC1481" s="232"/>
      <c r="AD1481" s="232"/>
      <c r="AE1481" s="232"/>
      <c r="AF1481" s="232"/>
      <c r="AG1481" s="232"/>
      <c r="AH1481" s="232"/>
      <c r="AI1481" s="564"/>
      <c r="AJ1481" s="317"/>
      <c r="AK1481" s="317"/>
      <c r="AL1481" s="317"/>
      <c r="AM1481" s="317"/>
      <c r="AN1481" s="317"/>
      <c r="AO1481" s="317"/>
      <c r="AP1481" s="317"/>
      <c r="AQ1481" s="317"/>
      <c r="AR1481" s="317"/>
      <c r="AS1481" s="317"/>
      <c r="AT1481" s="317"/>
      <c r="AU1481" s="317"/>
      <c r="AV1481" s="317"/>
      <c r="AW1481" s="317"/>
      <c r="AX1481" s="475">
        <f>SUM(AJ1481:AW1481)</f>
        <v>0</v>
      </c>
      <c r="AY1481" s="473"/>
    </row>
    <row r="1482" spans="1:51" hidden="1" outlineLevel="1">
      <c r="A1482" s="402"/>
      <c r="B1482" s="231" t="s">
        <v>597</v>
      </c>
      <c r="C1482" s="228" t="s">
        <v>315</v>
      </c>
      <c r="D1482" s="232"/>
      <c r="E1482" s="232"/>
      <c r="F1482" s="232"/>
      <c r="G1482" s="232"/>
      <c r="H1482" s="232"/>
      <c r="I1482" s="232"/>
      <c r="J1482" s="232"/>
      <c r="K1482" s="232"/>
      <c r="L1482" s="232"/>
      <c r="M1482" s="232"/>
      <c r="N1482" s="232"/>
      <c r="O1482" s="232"/>
      <c r="P1482" s="232"/>
      <c r="Q1482" s="232"/>
      <c r="R1482" s="232"/>
      <c r="S1482" s="232"/>
      <c r="T1482" s="232"/>
      <c r="U1482" s="232">
        <f>U1481</f>
        <v>0</v>
      </c>
      <c r="V1482" s="232"/>
      <c r="W1482" s="232"/>
      <c r="X1482" s="232"/>
      <c r="Y1482" s="232"/>
      <c r="Z1482" s="232"/>
      <c r="AA1482" s="232"/>
      <c r="AB1482" s="232"/>
      <c r="AC1482" s="232"/>
      <c r="AD1482" s="232"/>
      <c r="AE1482" s="232"/>
      <c r="AF1482" s="232"/>
      <c r="AG1482" s="232"/>
      <c r="AH1482" s="232"/>
      <c r="AI1482" s="564"/>
      <c r="AJ1482" s="318">
        <f>AJ1481</f>
        <v>0</v>
      </c>
      <c r="AK1482" s="318">
        <f>AK1481</f>
        <v>0</v>
      </c>
      <c r="AL1482" s="318">
        <f t="shared" ref="AL1482:AN1482" si="2249">AL1481</f>
        <v>0</v>
      </c>
      <c r="AM1482" s="318">
        <f t="shared" si="2249"/>
        <v>0</v>
      </c>
      <c r="AN1482" s="318">
        <f t="shared" si="2249"/>
        <v>0</v>
      </c>
      <c r="AO1482" s="318">
        <f>AO1481</f>
        <v>0</v>
      </c>
      <c r="AP1482" s="318">
        <f t="shared" ref="AP1482:AW1482" si="2250">AP1481</f>
        <v>0</v>
      </c>
      <c r="AQ1482" s="318">
        <f t="shared" si="2250"/>
        <v>0</v>
      </c>
      <c r="AR1482" s="318">
        <f t="shared" si="2250"/>
        <v>0</v>
      </c>
      <c r="AS1482" s="318">
        <f t="shared" si="2250"/>
        <v>0</v>
      </c>
      <c r="AT1482" s="318">
        <f t="shared" si="2250"/>
        <v>0</v>
      </c>
      <c r="AU1482" s="318">
        <f t="shared" si="2250"/>
        <v>0</v>
      </c>
      <c r="AV1482" s="318">
        <f t="shared" si="2250"/>
        <v>0</v>
      </c>
      <c r="AW1482" s="318">
        <f t="shared" si="2250"/>
        <v>0</v>
      </c>
      <c r="AX1482" s="234"/>
    </row>
    <row r="1483" spans="1:51" hidden="1" outlineLevel="1">
      <c r="A1483" s="402"/>
      <c r="B1483" s="251"/>
      <c r="C1483" s="242"/>
      <c r="D1483" s="228"/>
      <c r="E1483" s="228"/>
      <c r="F1483" s="228"/>
      <c r="G1483" s="228"/>
      <c r="H1483" s="228"/>
      <c r="I1483" s="228"/>
      <c r="J1483" s="228"/>
      <c r="K1483" s="228"/>
      <c r="L1483" s="228"/>
      <c r="M1483" s="228"/>
      <c r="N1483" s="228"/>
      <c r="O1483" s="228"/>
      <c r="P1483" s="228"/>
      <c r="Q1483" s="228"/>
      <c r="R1483" s="228"/>
      <c r="S1483" s="228"/>
      <c r="T1483" s="228"/>
      <c r="U1483" s="228"/>
      <c r="V1483" s="228"/>
      <c r="W1483" s="228"/>
      <c r="X1483" s="228"/>
      <c r="Y1483" s="228"/>
      <c r="Z1483" s="228"/>
      <c r="AA1483" s="228"/>
      <c r="AB1483" s="228"/>
      <c r="AC1483" s="228"/>
      <c r="AD1483" s="228"/>
      <c r="AE1483" s="228"/>
      <c r="AF1483" s="228"/>
      <c r="AG1483" s="228"/>
      <c r="AH1483" s="228"/>
      <c r="AI1483" s="228"/>
      <c r="AJ1483" s="319"/>
      <c r="AK1483" s="319"/>
      <c r="AL1483" s="319"/>
      <c r="AM1483" s="319"/>
      <c r="AN1483" s="319"/>
      <c r="AO1483" s="319"/>
      <c r="AP1483" s="319"/>
      <c r="AQ1483" s="319"/>
      <c r="AR1483" s="319"/>
      <c r="AS1483" s="319"/>
      <c r="AT1483" s="319"/>
      <c r="AU1483" s="319"/>
      <c r="AV1483" s="319"/>
      <c r="AW1483" s="319"/>
      <c r="AX1483" s="243"/>
    </row>
    <row r="1484" spans="1:51" s="220" customFormat="1" hidden="1" outlineLevel="1">
      <c r="A1484" s="402">
        <v>16</v>
      </c>
      <c r="B1484" s="260" t="s">
        <v>336</v>
      </c>
      <c r="C1484" s="228" t="s">
        <v>313</v>
      </c>
      <c r="D1484" s="232"/>
      <c r="E1484" s="232"/>
      <c r="F1484" s="232"/>
      <c r="G1484" s="232"/>
      <c r="H1484" s="232"/>
      <c r="I1484" s="232"/>
      <c r="J1484" s="232"/>
      <c r="K1484" s="232"/>
      <c r="L1484" s="232"/>
      <c r="M1484" s="232"/>
      <c r="N1484" s="232"/>
      <c r="O1484" s="232"/>
      <c r="P1484" s="232"/>
      <c r="Q1484" s="232"/>
      <c r="R1484" s="232"/>
      <c r="S1484" s="232"/>
      <c r="T1484" s="232"/>
      <c r="U1484" s="232">
        <v>0</v>
      </c>
      <c r="V1484" s="232"/>
      <c r="W1484" s="232"/>
      <c r="X1484" s="232"/>
      <c r="Y1484" s="232"/>
      <c r="Z1484" s="232"/>
      <c r="AA1484" s="232"/>
      <c r="AB1484" s="232"/>
      <c r="AC1484" s="232"/>
      <c r="AD1484" s="232"/>
      <c r="AE1484" s="232"/>
      <c r="AF1484" s="232"/>
      <c r="AG1484" s="232"/>
      <c r="AH1484" s="232"/>
      <c r="AI1484" s="564"/>
      <c r="AJ1484" s="317"/>
      <c r="AK1484" s="317"/>
      <c r="AL1484" s="317"/>
      <c r="AM1484" s="317"/>
      <c r="AN1484" s="317"/>
      <c r="AO1484" s="317"/>
      <c r="AP1484" s="317"/>
      <c r="AQ1484" s="317"/>
      <c r="AR1484" s="317"/>
      <c r="AS1484" s="317"/>
      <c r="AT1484" s="317"/>
      <c r="AU1484" s="317"/>
      <c r="AV1484" s="317"/>
      <c r="AW1484" s="317"/>
      <c r="AX1484" s="233">
        <f>SUM(AJ1484:AW1484)</f>
        <v>0</v>
      </c>
    </row>
    <row r="1485" spans="1:51" s="220" customFormat="1" hidden="1" outlineLevel="1">
      <c r="A1485" s="402"/>
      <c r="B1485" s="231" t="s">
        <v>597</v>
      </c>
      <c r="C1485" s="228" t="s">
        <v>315</v>
      </c>
      <c r="D1485" s="232"/>
      <c r="E1485" s="232"/>
      <c r="F1485" s="232"/>
      <c r="G1485" s="232"/>
      <c r="H1485" s="232"/>
      <c r="I1485" s="232"/>
      <c r="J1485" s="232"/>
      <c r="K1485" s="232"/>
      <c r="L1485" s="232"/>
      <c r="M1485" s="232"/>
      <c r="N1485" s="232"/>
      <c r="O1485" s="232"/>
      <c r="P1485" s="232"/>
      <c r="Q1485" s="232"/>
      <c r="R1485" s="232"/>
      <c r="S1485" s="232"/>
      <c r="T1485" s="232"/>
      <c r="U1485" s="232">
        <f>U1484</f>
        <v>0</v>
      </c>
      <c r="V1485" s="232"/>
      <c r="W1485" s="232"/>
      <c r="X1485" s="232"/>
      <c r="Y1485" s="232"/>
      <c r="Z1485" s="232"/>
      <c r="AA1485" s="232"/>
      <c r="AB1485" s="232"/>
      <c r="AC1485" s="232"/>
      <c r="AD1485" s="232"/>
      <c r="AE1485" s="232"/>
      <c r="AF1485" s="232"/>
      <c r="AG1485" s="232"/>
      <c r="AH1485" s="232"/>
      <c r="AI1485" s="564"/>
      <c r="AJ1485" s="318">
        <f>AJ1484</f>
        <v>0</v>
      </c>
      <c r="AK1485" s="318">
        <f t="shared" ref="AK1485:AV1485" si="2251">AK1484</f>
        <v>0</v>
      </c>
      <c r="AL1485" s="318">
        <f t="shared" si="2251"/>
        <v>0</v>
      </c>
      <c r="AM1485" s="318">
        <f t="shared" si="2251"/>
        <v>0</v>
      </c>
      <c r="AN1485" s="318">
        <f t="shared" si="2251"/>
        <v>0</v>
      </c>
      <c r="AO1485" s="318">
        <f t="shared" si="2251"/>
        <v>0</v>
      </c>
      <c r="AP1485" s="318">
        <f t="shared" si="2251"/>
        <v>0</v>
      </c>
      <c r="AQ1485" s="318">
        <f t="shared" si="2251"/>
        <v>0</v>
      </c>
      <c r="AR1485" s="318">
        <f t="shared" si="2251"/>
        <v>0</v>
      </c>
      <c r="AS1485" s="318">
        <f t="shared" si="2251"/>
        <v>0</v>
      </c>
      <c r="AT1485" s="318">
        <f t="shared" si="2251"/>
        <v>0</v>
      </c>
      <c r="AU1485" s="318">
        <f t="shared" si="2251"/>
        <v>0</v>
      </c>
      <c r="AV1485" s="318">
        <f t="shared" si="2251"/>
        <v>0</v>
      </c>
      <c r="AW1485" s="318">
        <f>AW1484</f>
        <v>0</v>
      </c>
      <c r="AX1485" s="234"/>
    </row>
    <row r="1486" spans="1:51" s="220" customFormat="1" hidden="1" outlineLevel="1">
      <c r="A1486" s="402"/>
      <c r="B1486" s="260"/>
      <c r="C1486" s="228"/>
      <c r="D1486" s="228"/>
      <c r="E1486" s="228"/>
      <c r="F1486" s="228"/>
      <c r="G1486" s="228"/>
      <c r="H1486" s="228"/>
      <c r="I1486" s="228"/>
      <c r="J1486" s="228"/>
      <c r="K1486" s="228"/>
      <c r="L1486" s="228"/>
      <c r="M1486" s="228"/>
      <c r="N1486" s="228"/>
      <c r="O1486" s="228"/>
      <c r="P1486" s="228"/>
      <c r="Q1486" s="228"/>
      <c r="R1486" s="228"/>
      <c r="S1486" s="228"/>
      <c r="T1486" s="228"/>
      <c r="U1486" s="228"/>
      <c r="V1486" s="228"/>
      <c r="W1486" s="228"/>
      <c r="X1486" s="228"/>
      <c r="Y1486" s="228"/>
      <c r="Z1486" s="228"/>
      <c r="AA1486" s="228"/>
      <c r="AB1486" s="228"/>
      <c r="AC1486" s="228"/>
      <c r="AD1486" s="228"/>
      <c r="AE1486" s="228"/>
      <c r="AF1486" s="228"/>
      <c r="AG1486" s="228"/>
      <c r="AH1486" s="228"/>
      <c r="AI1486" s="228"/>
      <c r="AJ1486" s="319"/>
      <c r="AK1486" s="319"/>
      <c r="AL1486" s="319"/>
      <c r="AM1486" s="319"/>
      <c r="AN1486" s="319"/>
      <c r="AO1486" s="319"/>
      <c r="AP1486" s="323"/>
      <c r="AQ1486" s="323"/>
      <c r="AR1486" s="323"/>
      <c r="AS1486" s="323"/>
      <c r="AT1486" s="323"/>
      <c r="AU1486" s="323"/>
      <c r="AV1486" s="323"/>
      <c r="AW1486" s="323"/>
      <c r="AX1486" s="249"/>
    </row>
    <row r="1487" spans="1:51" ht="15.75" hidden="1" outlineLevel="1">
      <c r="A1487" s="402"/>
      <c r="B1487" s="395" t="s">
        <v>337</v>
      </c>
      <c r="C1487" s="256"/>
      <c r="D1487" s="227"/>
      <c r="E1487" s="226"/>
      <c r="F1487" s="226"/>
      <c r="G1487" s="226"/>
      <c r="H1487" s="226"/>
      <c r="I1487" s="226"/>
      <c r="J1487" s="226"/>
      <c r="K1487" s="226"/>
      <c r="L1487" s="226"/>
      <c r="M1487" s="226"/>
      <c r="N1487" s="226"/>
      <c r="O1487" s="226"/>
      <c r="P1487" s="226"/>
      <c r="Q1487" s="226"/>
      <c r="R1487" s="226"/>
      <c r="S1487" s="226"/>
      <c r="T1487" s="226"/>
      <c r="U1487" s="227"/>
      <c r="V1487" s="226"/>
      <c r="W1487" s="226"/>
      <c r="X1487" s="226"/>
      <c r="Y1487" s="226"/>
      <c r="Z1487" s="226"/>
      <c r="AA1487" s="226"/>
      <c r="AB1487" s="226"/>
      <c r="AC1487" s="226"/>
      <c r="AD1487" s="226"/>
      <c r="AE1487" s="226"/>
      <c r="AF1487" s="226"/>
      <c r="AG1487" s="226"/>
      <c r="AH1487" s="226"/>
      <c r="AI1487" s="226"/>
      <c r="AJ1487" s="321"/>
      <c r="AK1487" s="321"/>
      <c r="AL1487" s="321"/>
      <c r="AM1487" s="321"/>
      <c r="AN1487" s="321"/>
      <c r="AO1487" s="321"/>
      <c r="AP1487" s="321"/>
      <c r="AQ1487" s="321"/>
      <c r="AR1487" s="321"/>
      <c r="AS1487" s="321"/>
      <c r="AT1487" s="321"/>
      <c r="AU1487" s="321"/>
      <c r="AV1487" s="321"/>
      <c r="AW1487" s="321"/>
      <c r="AX1487" s="229"/>
    </row>
    <row r="1488" spans="1:51" hidden="1" outlineLevel="1">
      <c r="A1488" s="402">
        <v>17</v>
      </c>
      <c r="B1488" s="335" t="s">
        <v>338</v>
      </c>
      <c r="C1488" s="228" t="s">
        <v>313</v>
      </c>
      <c r="D1488" s="232"/>
      <c r="E1488" s="232"/>
      <c r="F1488" s="232"/>
      <c r="G1488" s="232"/>
      <c r="H1488" s="232"/>
      <c r="I1488" s="232"/>
      <c r="J1488" s="232"/>
      <c r="K1488" s="232"/>
      <c r="L1488" s="232"/>
      <c r="M1488" s="232"/>
      <c r="N1488" s="232"/>
      <c r="O1488" s="232"/>
      <c r="P1488" s="232"/>
      <c r="Q1488" s="232"/>
      <c r="R1488" s="232"/>
      <c r="S1488" s="232"/>
      <c r="T1488" s="232"/>
      <c r="U1488" s="232">
        <v>12</v>
      </c>
      <c r="V1488" s="232"/>
      <c r="W1488" s="232"/>
      <c r="X1488" s="232"/>
      <c r="Y1488" s="232"/>
      <c r="Z1488" s="232"/>
      <c r="AA1488" s="232"/>
      <c r="AB1488" s="232"/>
      <c r="AC1488" s="232"/>
      <c r="AD1488" s="232"/>
      <c r="AE1488" s="232"/>
      <c r="AF1488" s="232"/>
      <c r="AG1488" s="232"/>
      <c r="AH1488" s="232"/>
      <c r="AI1488" s="564"/>
      <c r="AJ1488" s="333"/>
      <c r="AK1488" s="317"/>
      <c r="AL1488" s="317"/>
      <c r="AM1488" s="317"/>
      <c r="AN1488" s="317"/>
      <c r="AO1488" s="317"/>
      <c r="AP1488" s="317"/>
      <c r="AQ1488" s="322"/>
      <c r="AR1488" s="322"/>
      <c r="AS1488" s="322"/>
      <c r="AT1488" s="322"/>
      <c r="AU1488" s="322"/>
      <c r="AV1488" s="322"/>
      <c r="AW1488" s="322"/>
      <c r="AX1488" s="233">
        <f>SUM(AJ1488:AW1488)</f>
        <v>0</v>
      </c>
    </row>
    <row r="1489" spans="1:50" hidden="1" outlineLevel="1">
      <c r="A1489" s="402"/>
      <c r="B1489" s="231" t="s">
        <v>597</v>
      </c>
      <c r="C1489" s="228" t="s">
        <v>315</v>
      </c>
      <c r="D1489" s="232"/>
      <c r="E1489" s="232"/>
      <c r="F1489" s="232"/>
      <c r="G1489" s="232"/>
      <c r="H1489" s="232"/>
      <c r="I1489" s="232"/>
      <c r="J1489" s="232"/>
      <c r="K1489" s="232"/>
      <c r="L1489" s="232"/>
      <c r="M1489" s="232"/>
      <c r="N1489" s="232"/>
      <c r="O1489" s="232"/>
      <c r="P1489" s="232"/>
      <c r="Q1489" s="232"/>
      <c r="R1489" s="232"/>
      <c r="S1489" s="232"/>
      <c r="T1489" s="232"/>
      <c r="U1489" s="232">
        <f>U1488</f>
        <v>12</v>
      </c>
      <c r="V1489" s="232"/>
      <c r="W1489" s="232"/>
      <c r="X1489" s="232"/>
      <c r="Y1489" s="232"/>
      <c r="Z1489" s="232"/>
      <c r="AA1489" s="232"/>
      <c r="AB1489" s="232"/>
      <c r="AC1489" s="232"/>
      <c r="AD1489" s="232"/>
      <c r="AE1489" s="232"/>
      <c r="AF1489" s="232"/>
      <c r="AG1489" s="232"/>
      <c r="AH1489" s="232"/>
      <c r="AI1489" s="564"/>
      <c r="AJ1489" s="318">
        <f>AJ1488</f>
        <v>0</v>
      </c>
      <c r="AK1489" s="318">
        <f t="shared" ref="AK1489:AW1489" si="2252">AK1488</f>
        <v>0</v>
      </c>
      <c r="AL1489" s="318">
        <f t="shared" si="2252"/>
        <v>0</v>
      </c>
      <c r="AM1489" s="318">
        <f t="shared" si="2252"/>
        <v>0</v>
      </c>
      <c r="AN1489" s="318">
        <f t="shared" si="2252"/>
        <v>0</v>
      </c>
      <c r="AO1489" s="318">
        <f t="shared" si="2252"/>
        <v>0</v>
      </c>
      <c r="AP1489" s="318">
        <f t="shared" si="2252"/>
        <v>0</v>
      </c>
      <c r="AQ1489" s="318">
        <f t="shared" si="2252"/>
        <v>0</v>
      </c>
      <c r="AR1489" s="318">
        <f t="shared" si="2252"/>
        <v>0</v>
      </c>
      <c r="AS1489" s="318">
        <f t="shared" si="2252"/>
        <v>0</v>
      </c>
      <c r="AT1489" s="318">
        <f t="shared" si="2252"/>
        <v>0</v>
      </c>
      <c r="AU1489" s="318">
        <f t="shared" si="2252"/>
        <v>0</v>
      </c>
      <c r="AV1489" s="318">
        <f t="shared" si="2252"/>
        <v>0</v>
      </c>
      <c r="AW1489" s="318">
        <f t="shared" si="2252"/>
        <v>0</v>
      </c>
      <c r="AX1489" s="243"/>
    </row>
    <row r="1490" spans="1:50" hidden="1" outlineLevel="1">
      <c r="A1490" s="402"/>
      <c r="B1490" s="231"/>
      <c r="C1490" s="228"/>
      <c r="D1490" s="228"/>
      <c r="E1490" s="228"/>
      <c r="F1490" s="228"/>
      <c r="G1490" s="228"/>
      <c r="H1490" s="228"/>
      <c r="I1490" s="228"/>
      <c r="J1490" s="228"/>
      <c r="K1490" s="228"/>
      <c r="L1490" s="228"/>
      <c r="M1490" s="228"/>
      <c r="N1490" s="228"/>
      <c r="O1490" s="228"/>
      <c r="P1490" s="228"/>
      <c r="Q1490" s="228"/>
      <c r="R1490" s="228"/>
      <c r="S1490" s="228"/>
      <c r="T1490" s="228"/>
      <c r="U1490" s="228"/>
      <c r="V1490" s="228"/>
      <c r="W1490" s="228"/>
      <c r="X1490" s="228"/>
      <c r="Y1490" s="228"/>
      <c r="Z1490" s="228"/>
      <c r="AA1490" s="228"/>
      <c r="AB1490" s="228"/>
      <c r="AC1490" s="228"/>
      <c r="AD1490" s="228"/>
      <c r="AE1490" s="228"/>
      <c r="AF1490" s="228"/>
      <c r="AG1490" s="228"/>
      <c r="AH1490" s="228"/>
      <c r="AI1490" s="228"/>
      <c r="AJ1490" s="329"/>
      <c r="AK1490" s="332"/>
      <c r="AL1490" s="332"/>
      <c r="AM1490" s="332"/>
      <c r="AN1490" s="332"/>
      <c r="AO1490" s="332"/>
      <c r="AP1490" s="332"/>
      <c r="AQ1490" s="332"/>
      <c r="AR1490" s="332"/>
      <c r="AS1490" s="332"/>
      <c r="AT1490" s="332"/>
      <c r="AU1490" s="332"/>
      <c r="AV1490" s="332"/>
      <c r="AW1490" s="332"/>
      <c r="AX1490" s="243"/>
    </row>
    <row r="1491" spans="1:50" hidden="1" outlineLevel="1">
      <c r="A1491" s="402">
        <v>18</v>
      </c>
      <c r="B1491" s="335" t="s">
        <v>339</v>
      </c>
      <c r="C1491" s="228" t="s">
        <v>313</v>
      </c>
      <c r="D1491" s="232"/>
      <c r="E1491" s="232"/>
      <c r="F1491" s="232"/>
      <c r="G1491" s="232"/>
      <c r="H1491" s="232"/>
      <c r="I1491" s="232"/>
      <c r="J1491" s="232"/>
      <c r="K1491" s="232"/>
      <c r="L1491" s="232"/>
      <c r="M1491" s="232"/>
      <c r="N1491" s="232"/>
      <c r="O1491" s="232"/>
      <c r="P1491" s="232"/>
      <c r="Q1491" s="232"/>
      <c r="R1491" s="232"/>
      <c r="S1491" s="232"/>
      <c r="T1491" s="232"/>
      <c r="U1491" s="232">
        <v>12</v>
      </c>
      <c r="V1491" s="232"/>
      <c r="W1491" s="232"/>
      <c r="X1491" s="232"/>
      <c r="Y1491" s="232"/>
      <c r="Z1491" s="232"/>
      <c r="AA1491" s="232"/>
      <c r="AB1491" s="232"/>
      <c r="AC1491" s="232"/>
      <c r="AD1491" s="232"/>
      <c r="AE1491" s="232"/>
      <c r="AF1491" s="232"/>
      <c r="AG1491" s="232"/>
      <c r="AH1491" s="232"/>
      <c r="AI1491" s="564"/>
      <c r="AJ1491" s="333"/>
      <c r="AK1491" s="317"/>
      <c r="AL1491" s="317"/>
      <c r="AM1491" s="317"/>
      <c r="AN1491" s="317"/>
      <c r="AO1491" s="317"/>
      <c r="AP1491" s="317"/>
      <c r="AQ1491" s="322"/>
      <c r="AR1491" s="322"/>
      <c r="AS1491" s="322"/>
      <c r="AT1491" s="322"/>
      <c r="AU1491" s="322"/>
      <c r="AV1491" s="322"/>
      <c r="AW1491" s="322"/>
      <c r="AX1491" s="233">
        <f>SUM(AJ1491:AW1491)</f>
        <v>0</v>
      </c>
    </row>
    <row r="1492" spans="1:50" hidden="1" outlineLevel="1">
      <c r="A1492" s="402"/>
      <c r="B1492" s="231" t="s">
        <v>597</v>
      </c>
      <c r="C1492" s="228" t="s">
        <v>315</v>
      </c>
      <c r="D1492" s="232"/>
      <c r="E1492" s="232"/>
      <c r="F1492" s="232"/>
      <c r="G1492" s="232"/>
      <c r="H1492" s="232"/>
      <c r="I1492" s="232"/>
      <c r="J1492" s="232"/>
      <c r="K1492" s="232"/>
      <c r="L1492" s="232"/>
      <c r="M1492" s="232"/>
      <c r="N1492" s="232"/>
      <c r="O1492" s="232"/>
      <c r="P1492" s="232"/>
      <c r="Q1492" s="232"/>
      <c r="R1492" s="232"/>
      <c r="S1492" s="232"/>
      <c r="T1492" s="232"/>
      <c r="U1492" s="232">
        <f>U1491</f>
        <v>12</v>
      </c>
      <c r="V1492" s="232"/>
      <c r="W1492" s="232"/>
      <c r="X1492" s="232"/>
      <c r="Y1492" s="232"/>
      <c r="Z1492" s="232"/>
      <c r="AA1492" s="232"/>
      <c r="AB1492" s="232"/>
      <c r="AC1492" s="232"/>
      <c r="AD1492" s="232"/>
      <c r="AE1492" s="232"/>
      <c r="AF1492" s="232"/>
      <c r="AG1492" s="232"/>
      <c r="AH1492" s="232"/>
      <c r="AI1492" s="564"/>
      <c r="AJ1492" s="318">
        <f>AJ1491</f>
        <v>0</v>
      </c>
      <c r="AK1492" s="318">
        <f t="shared" ref="AK1492:AW1492" si="2253">AK1491</f>
        <v>0</v>
      </c>
      <c r="AL1492" s="318">
        <f t="shared" si="2253"/>
        <v>0</v>
      </c>
      <c r="AM1492" s="318">
        <f t="shared" si="2253"/>
        <v>0</v>
      </c>
      <c r="AN1492" s="318">
        <f t="shared" si="2253"/>
        <v>0</v>
      </c>
      <c r="AO1492" s="318">
        <f t="shared" si="2253"/>
        <v>0</v>
      </c>
      <c r="AP1492" s="318">
        <f t="shared" si="2253"/>
        <v>0</v>
      </c>
      <c r="AQ1492" s="318">
        <f t="shared" si="2253"/>
        <v>0</v>
      </c>
      <c r="AR1492" s="318">
        <f t="shared" si="2253"/>
        <v>0</v>
      </c>
      <c r="AS1492" s="318">
        <f t="shared" si="2253"/>
        <v>0</v>
      </c>
      <c r="AT1492" s="318">
        <f t="shared" si="2253"/>
        <v>0</v>
      </c>
      <c r="AU1492" s="318">
        <f t="shared" si="2253"/>
        <v>0</v>
      </c>
      <c r="AV1492" s="318">
        <f t="shared" si="2253"/>
        <v>0</v>
      </c>
      <c r="AW1492" s="318">
        <f t="shared" si="2253"/>
        <v>0</v>
      </c>
      <c r="AX1492" s="243"/>
    </row>
    <row r="1493" spans="1:50" hidden="1" outlineLevel="1">
      <c r="A1493" s="402"/>
      <c r="B1493" s="258"/>
      <c r="C1493" s="228"/>
      <c r="D1493" s="228"/>
      <c r="E1493" s="228"/>
      <c r="F1493" s="228"/>
      <c r="G1493" s="228"/>
      <c r="H1493" s="228"/>
      <c r="I1493" s="228"/>
      <c r="J1493" s="228"/>
      <c r="K1493" s="228"/>
      <c r="L1493" s="228"/>
      <c r="M1493" s="228"/>
      <c r="N1493" s="228"/>
      <c r="O1493" s="228"/>
      <c r="P1493" s="228"/>
      <c r="Q1493" s="228"/>
      <c r="R1493" s="228"/>
      <c r="S1493" s="228"/>
      <c r="T1493" s="228"/>
      <c r="U1493" s="228"/>
      <c r="V1493" s="228"/>
      <c r="W1493" s="228"/>
      <c r="X1493" s="228"/>
      <c r="Y1493" s="228"/>
      <c r="Z1493" s="228"/>
      <c r="AA1493" s="228"/>
      <c r="AB1493" s="228"/>
      <c r="AC1493" s="228"/>
      <c r="AD1493" s="228"/>
      <c r="AE1493" s="228"/>
      <c r="AF1493" s="228"/>
      <c r="AG1493" s="228"/>
      <c r="AH1493" s="228"/>
      <c r="AI1493" s="228"/>
      <c r="AJ1493" s="330"/>
      <c r="AK1493" s="331"/>
      <c r="AL1493" s="331"/>
      <c r="AM1493" s="331"/>
      <c r="AN1493" s="331"/>
      <c r="AO1493" s="331"/>
      <c r="AP1493" s="331"/>
      <c r="AQ1493" s="331"/>
      <c r="AR1493" s="331"/>
      <c r="AS1493" s="331"/>
      <c r="AT1493" s="331"/>
      <c r="AU1493" s="331"/>
      <c r="AV1493" s="331"/>
      <c r="AW1493" s="331"/>
      <c r="AX1493" s="234"/>
    </row>
    <row r="1494" spans="1:50" hidden="1" outlineLevel="1">
      <c r="A1494" s="402">
        <v>19</v>
      </c>
      <c r="B1494" s="335" t="s">
        <v>340</v>
      </c>
      <c r="C1494" s="228" t="s">
        <v>313</v>
      </c>
      <c r="D1494" s="232"/>
      <c r="E1494" s="232"/>
      <c r="F1494" s="232"/>
      <c r="G1494" s="232"/>
      <c r="H1494" s="232"/>
      <c r="I1494" s="232"/>
      <c r="J1494" s="232"/>
      <c r="K1494" s="232"/>
      <c r="L1494" s="232"/>
      <c r="M1494" s="232"/>
      <c r="N1494" s="232"/>
      <c r="O1494" s="232"/>
      <c r="P1494" s="232"/>
      <c r="Q1494" s="232"/>
      <c r="R1494" s="232"/>
      <c r="S1494" s="232"/>
      <c r="T1494" s="232"/>
      <c r="U1494" s="232">
        <v>12</v>
      </c>
      <c r="V1494" s="232"/>
      <c r="W1494" s="232"/>
      <c r="X1494" s="232"/>
      <c r="Y1494" s="232"/>
      <c r="Z1494" s="232"/>
      <c r="AA1494" s="232"/>
      <c r="AB1494" s="232"/>
      <c r="AC1494" s="232"/>
      <c r="AD1494" s="232"/>
      <c r="AE1494" s="232"/>
      <c r="AF1494" s="232"/>
      <c r="AG1494" s="232"/>
      <c r="AH1494" s="232"/>
      <c r="AI1494" s="564"/>
      <c r="AJ1494" s="333"/>
      <c r="AK1494" s="317"/>
      <c r="AL1494" s="317"/>
      <c r="AM1494" s="317"/>
      <c r="AN1494" s="317"/>
      <c r="AO1494" s="317"/>
      <c r="AP1494" s="317"/>
      <c r="AQ1494" s="322"/>
      <c r="AR1494" s="322"/>
      <c r="AS1494" s="322"/>
      <c r="AT1494" s="322"/>
      <c r="AU1494" s="322"/>
      <c r="AV1494" s="322"/>
      <c r="AW1494" s="322"/>
      <c r="AX1494" s="233">
        <f>SUM(AJ1494:AW1494)</f>
        <v>0</v>
      </c>
    </row>
    <row r="1495" spans="1:50" hidden="1" outlineLevel="1">
      <c r="A1495" s="402"/>
      <c r="B1495" s="231" t="s">
        <v>597</v>
      </c>
      <c r="C1495" s="228" t="s">
        <v>315</v>
      </c>
      <c r="D1495" s="232"/>
      <c r="E1495" s="232"/>
      <c r="F1495" s="232"/>
      <c r="G1495" s="232"/>
      <c r="H1495" s="232"/>
      <c r="I1495" s="232"/>
      <c r="J1495" s="232"/>
      <c r="K1495" s="232"/>
      <c r="L1495" s="232"/>
      <c r="M1495" s="232"/>
      <c r="N1495" s="232"/>
      <c r="O1495" s="232"/>
      <c r="P1495" s="232"/>
      <c r="Q1495" s="232"/>
      <c r="R1495" s="232"/>
      <c r="S1495" s="232"/>
      <c r="T1495" s="232"/>
      <c r="U1495" s="232">
        <f>U1494</f>
        <v>12</v>
      </c>
      <c r="V1495" s="232"/>
      <c r="W1495" s="232"/>
      <c r="X1495" s="232"/>
      <c r="Y1495" s="232"/>
      <c r="Z1495" s="232"/>
      <c r="AA1495" s="232"/>
      <c r="AB1495" s="232"/>
      <c r="AC1495" s="232"/>
      <c r="AD1495" s="232"/>
      <c r="AE1495" s="232"/>
      <c r="AF1495" s="232"/>
      <c r="AG1495" s="232"/>
      <c r="AH1495" s="232"/>
      <c r="AI1495" s="564"/>
      <c r="AJ1495" s="318">
        <f>AJ1494</f>
        <v>0</v>
      </c>
      <c r="AK1495" s="318">
        <f t="shared" ref="AK1495:AW1495" si="2254">AK1494</f>
        <v>0</v>
      </c>
      <c r="AL1495" s="318">
        <f t="shared" si="2254"/>
        <v>0</v>
      </c>
      <c r="AM1495" s="318">
        <f t="shared" si="2254"/>
        <v>0</v>
      </c>
      <c r="AN1495" s="318">
        <f t="shared" si="2254"/>
        <v>0</v>
      </c>
      <c r="AO1495" s="318">
        <f t="shared" si="2254"/>
        <v>0</v>
      </c>
      <c r="AP1495" s="318">
        <f t="shared" si="2254"/>
        <v>0</v>
      </c>
      <c r="AQ1495" s="318">
        <f t="shared" si="2254"/>
        <v>0</v>
      </c>
      <c r="AR1495" s="318">
        <f t="shared" si="2254"/>
        <v>0</v>
      </c>
      <c r="AS1495" s="318">
        <f t="shared" si="2254"/>
        <v>0</v>
      </c>
      <c r="AT1495" s="318">
        <f t="shared" si="2254"/>
        <v>0</v>
      </c>
      <c r="AU1495" s="318">
        <f t="shared" si="2254"/>
        <v>0</v>
      </c>
      <c r="AV1495" s="318">
        <f t="shared" si="2254"/>
        <v>0</v>
      </c>
      <c r="AW1495" s="318">
        <f t="shared" si="2254"/>
        <v>0</v>
      </c>
      <c r="AX1495" s="234"/>
    </row>
    <row r="1496" spans="1:50" hidden="1" outlineLevel="1">
      <c r="A1496" s="402"/>
      <c r="B1496" s="258"/>
      <c r="C1496" s="228"/>
      <c r="D1496" s="228"/>
      <c r="E1496" s="228"/>
      <c r="F1496" s="228"/>
      <c r="G1496" s="228"/>
      <c r="H1496" s="228"/>
      <c r="I1496" s="228"/>
      <c r="J1496" s="228"/>
      <c r="K1496" s="228"/>
      <c r="L1496" s="228"/>
      <c r="M1496" s="228"/>
      <c r="N1496" s="228"/>
      <c r="O1496" s="228"/>
      <c r="P1496" s="228"/>
      <c r="Q1496" s="228"/>
      <c r="R1496" s="228"/>
      <c r="S1496" s="228"/>
      <c r="T1496" s="228"/>
      <c r="U1496" s="228"/>
      <c r="V1496" s="228"/>
      <c r="W1496" s="228"/>
      <c r="X1496" s="228"/>
      <c r="Y1496" s="228"/>
      <c r="Z1496" s="228"/>
      <c r="AA1496" s="228"/>
      <c r="AB1496" s="228"/>
      <c r="AC1496" s="228"/>
      <c r="AD1496" s="228"/>
      <c r="AE1496" s="228"/>
      <c r="AF1496" s="228"/>
      <c r="AG1496" s="228"/>
      <c r="AH1496" s="228"/>
      <c r="AI1496" s="228"/>
      <c r="AJ1496" s="319"/>
      <c r="AK1496" s="319"/>
      <c r="AL1496" s="319"/>
      <c r="AM1496" s="319"/>
      <c r="AN1496" s="319"/>
      <c r="AO1496" s="319"/>
      <c r="AP1496" s="319"/>
      <c r="AQ1496" s="319"/>
      <c r="AR1496" s="319"/>
      <c r="AS1496" s="319"/>
      <c r="AT1496" s="319"/>
      <c r="AU1496" s="319"/>
      <c r="AV1496" s="319"/>
      <c r="AW1496" s="319"/>
      <c r="AX1496" s="243"/>
    </row>
    <row r="1497" spans="1:50" hidden="1" outlineLevel="1">
      <c r="A1497" s="402">
        <v>20</v>
      </c>
      <c r="B1497" s="335" t="s">
        <v>341</v>
      </c>
      <c r="C1497" s="228" t="s">
        <v>313</v>
      </c>
      <c r="D1497" s="232"/>
      <c r="E1497" s="232"/>
      <c r="F1497" s="232"/>
      <c r="G1497" s="232"/>
      <c r="H1497" s="232"/>
      <c r="I1497" s="232"/>
      <c r="J1497" s="232"/>
      <c r="K1497" s="232"/>
      <c r="L1497" s="232"/>
      <c r="M1497" s="232"/>
      <c r="N1497" s="232"/>
      <c r="O1497" s="232"/>
      <c r="P1497" s="232"/>
      <c r="Q1497" s="232"/>
      <c r="R1497" s="232"/>
      <c r="S1497" s="232"/>
      <c r="T1497" s="232"/>
      <c r="U1497" s="232">
        <v>12</v>
      </c>
      <c r="V1497" s="232"/>
      <c r="W1497" s="232"/>
      <c r="X1497" s="232"/>
      <c r="Y1497" s="232"/>
      <c r="Z1497" s="232"/>
      <c r="AA1497" s="232"/>
      <c r="AB1497" s="232"/>
      <c r="AC1497" s="232"/>
      <c r="AD1497" s="232"/>
      <c r="AE1497" s="232"/>
      <c r="AF1497" s="232"/>
      <c r="AG1497" s="232"/>
      <c r="AH1497" s="232"/>
      <c r="AI1497" s="564"/>
      <c r="AJ1497" s="333"/>
      <c r="AK1497" s="317"/>
      <c r="AL1497" s="317"/>
      <c r="AM1497" s="317"/>
      <c r="AN1497" s="317"/>
      <c r="AO1497" s="317"/>
      <c r="AP1497" s="317"/>
      <c r="AQ1497" s="322"/>
      <c r="AR1497" s="322"/>
      <c r="AS1497" s="322"/>
      <c r="AT1497" s="322"/>
      <c r="AU1497" s="322"/>
      <c r="AV1497" s="322"/>
      <c r="AW1497" s="322"/>
      <c r="AX1497" s="233">
        <f>SUM(AJ1497:AW1497)</f>
        <v>0</v>
      </c>
    </row>
    <row r="1498" spans="1:50" hidden="1" outlineLevel="1">
      <c r="A1498" s="402"/>
      <c r="B1498" s="231" t="s">
        <v>597</v>
      </c>
      <c r="C1498" s="228" t="s">
        <v>315</v>
      </c>
      <c r="D1498" s="232"/>
      <c r="E1498" s="232"/>
      <c r="F1498" s="232"/>
      <c r="G1498" s="232"/>
      <c r="H1498" s="232"/>
      <c r="I1498" s="232"/>
      <c r="J1498" s="232"/>
      <c r="K1498" s="232"/>
      <c r="L1498" s="232"/>
      <c r="M1498" s="232"/>
      <c r="N1498" s="232"/>
      <c r="O1498" s="232"/>
      <c r="P1498" s="232"/>
      <c r="Q1498" s="232"/>
      <c r="R1498" s="232"/>
      <c r="S1498" s="232"/>
      <c r="T1498" s="232"/>
      <c r="U1498" s="232">
        <f>U1497</f>
        <v>12</v>
      </c>
      <c r="V1498" s="232"/>
      <c r="W1498" s="232"/>
      <c r="X1498" s="232"/>
      <c r="Y1498" s="232"/>
      <c r="Z1498" s="232"/>
      <c r="AA1498" s="232"/>
      <c r="AB1498" s="232"/>
      <c r="AC1498" s="232"/>
      <c r="AD1498" s="232"/>
      <c r="AE1498" s="232"/>
      <c r="AF1498" s="232"/>
      <c r="AG1498" s="232"/>
      <c r="AH1498" s="232"/>
      <c r="AI1498" s="564"/>
      <c r="AJ1498" s="318">
        <f t="shared" ref="AJ1498:AW1498" si="2255">AJ1497</f>
        <v>0</v>
      </c>
      <c r="AK1498" s="318">
        <f t="shared" si="2255"/>
        <v>0</v>
      </c>
      <c r="AL1498" s="318">
        <f t="shared" si="2255"/>
        <v>0</v>
      </c>
      <c r="AM1498" s="318">
        <f t="shared" si="2255"/>
        <v>0</v>
      </c>
      <c r="AN1498" s="318">
        <f t="shared" si="2255"/>
        <v>0</v>
      </c>
      <c r="AO1498" s="318">
        <f t="shared" si="2255"/>
        <v>0</v>
      </c>
      <c r="AP1498" s="318">
        <f t="shared" si="2255"/>
        <v>0</v>
      </c>
      <c r="AQ1498" s="318">
        <f t="shared" si="2255"/>
        <v>0</v>
      </c>
      <c r="AR1498" s="318">
        <f t="shared" si="2255"/>
        <v>0</v>
      </c>
      <c r="AS1498" s="318">
        <f t="shared" si="2255"/>
        <v>0</v>
      </c>
      <c r="AT1498" s="318">
        <f t="shared" si="2255"/>
        <v>0</v>
      </c>
      <c r="AU1498" s="318">
        <f t="shared" si="2255"/>
        <v>0</v>
      </c>
      <c r="AV1498" s="318">
        <f t="shared" si="2255"/>
        <v>0</v>
      </c>
      <c r="AW1498" s="318">
        <f t="shared" si="2255"/>
        <v>0</v>
      </c>
      <c r="AX1498" s="243"/>
    </row>
    <row r="1499" spans="1:50" ht="15.75" hidden="1" outlineLevel="1">
      <c r="A1499" s="402"/>
      <c r="B1499" s="259"/>
      <c r="C1499" s="237"/>
      <c r="D1499" s="228"/>
      <c r="E1499" s="228"/>
      <c r="F1499" s="228"/>
      <c r="G1499" s="228"/>
      <c r="H1499" s="228"/>
      <c r="I1499" s="228"/>
      <c r="J1499" s="228"/>
      <c r="K1499" s="228"/>
      <c r="L1499" s="228"/>
      <c r="M1499" s="228"/>
      <c r="N1499" s="228"/>
      <c r="O1499" s="228"/>
      <c r="P1499" s="228"/>
      <c r="Q1499" s="228"/>
      <c r="R1499" s="228"/>
      <c r="S1499" s="228"/>
      <c r="T1499" s="228"/>
      <c r="U1499" s="237"/>
      <c r="V1499" s="228"/>
      <c r="W1499" s="228"/>
      <c r="X1499" s="228"/>
      <c r="Y1499" s="228"/>
      <c r="Z1499" s="228"/>
      <c r="AA1499" s="228"/>
      <c r="AB1499" s="228"/>
      <c r="AC1499" s="228"/>
      <c r="AD1499" s="228"/>
      <c r="AE1499" s="228"/>
      <c r="AF1499" s="228"/>
      <c r="AG1499" s="228"/>
      <c r="AH1499" s="228"/>
      <c r="AI1499" s="228"/>
      <c r="AJ1499" s="319"/>
      <c r="AK1499" s="319"/>
      <c r="AL1499" s="319"/>
      <c r="AM1499" s="319"/>
      <c r="AN1499" s="319"/>
      <c r="AO1499" s="319"/>
      <c r="AP1499" s="319"/>
      <c r="AQ1499" s="319"/>
      <c r="AR1499" s="319"/>
      <c r="AS1499" s="319"/>
      <c r="AT1499" s="319"/>
      <c r="AU1499" s="319"/>
      <c r="AV1499" s="319"/>
      <c r="AW1499" s="319"/>
      <c r="AX1499" s="243"/>
    </row>
    <row r="1500" spans="1:50" ht="15.75" hidden="1" outlineLevel="1">
      <c r="A1500" s="402"/>
      <c r="B1500" s="394" t="s">
        <v>342</v>
      </c>
      <c r="C1500" s="228"/>
      <c r="D1500" s="228"/>
      <c r="E1500" s="228"/>
      <c r="F1500" s="228"/>
      <c r="G1500" s="228"/>
      <c r="H1500" s="228"/>
      <c r="I1500" s="228"/>
      <c r="J1500" s="228"/>
      <c r="K1500" s="228"/>
      <c r="L1500" s="228"/>
      <c r="M1500" s="228"/>
      <c r="N1500" s="228"/>
      <c r="O1500" s="228"/>
      <c r="P1500" s="228"/>
      <c r="Q1500" s="228"/>
      <c r="R1500" s="228"/>
      <c r="S1500" s="228"/>
      <c r="T1500" s="228"/>
      <c r="U1500" s="228"/>
      <c r="V1500" s="228"/>
      <c r="W1500" s="228"/>
      <c r="X1500" s="228"/>
      <c r="Y1500" s="228"/>
      <c r="Z1500" s="228"/>
      <c r="AA1500" s="228"/>
      <c r="AB1500" s="228"/>
      <c r="AC1500" s="228"/>
      <c r="AD1500" s="228"/>
      <c r="AE1500" s="228"/>
      <c r="AF1500" s="228"/>
      <c r="AG1500" s="228"/>
      <c r="AH1500" s="228"/>
      <c r="AI1500" s="228"/>
      <c r="AJ1500" s="329"/>
      <c r="AK1500" s="332"/>
      <c r="AL1500" s="332"/>
      <c r="AM1500" s="332"/>
      <c r="AN1500" s="332"/>
      <c r="AO1500" s="332"/>
      <c r="AP1500" s="332"/>
      <c r="AQ1500" s="332"/>
      <c r="AR1500" s="332"/>
      <c r="AS1500" s="332"/>
      <c r="AT1500" s="332"/>
      <c r="AU1500" s="332"/>
      <c r="AV1500" s="332"/>
      <c r="AW1500" s="332"/>
      <c r="AX1500" s="243"/>
    </row>
    <row r="1501" spans="1:50" ht="15.75" hidden="1" outlineLevel="1">
      <c r="A1501" s="402"/>
      <c r="B1501" s="383" t="s">
        <v>343</v>
      </c>
      <c r="C1501" s="228"/>
      <c r="D1501" s="228"/>
      <c r="E1501" s="228"/>
      <c r="F1501" s="228"/>
      <c r="G1501" s="228"/>
      <c r="H1501" s="228"/>
      <c r="I1501" s="228"/>
      <c r="J1501" s="228"/>
      <c r="K1501" s="228"/>
      <c r="L1501" s="228"/>
      <c r="M1501" s="228"/>
      <c r="N1501" s="228"/>
      <c r="O1501" s="228"/>
      <c r="P1501" s="228"/>
      <c r="Q1501" s="228"/>
      <c r="R1501" s="228"/>
      <c r="S1501" s="228"/>
      <c r="T1501" s="228"/>
      <c r="U1501" s="228"/>
      <c r="V1501" s="228"/>
      <c r="W1501" s="228"/>
      <c r="X1501" s="228"/>
      <c r="Y1501" s="228"/>
      <c r="Z1501" s="228"/>
      <c r="AA1501" s="228"/>
      <c r="AB1501" s="228"/>
      <c r="AC1501" s="228"/>
      <c r="AD1501" s="228"/>
      <c r="AE1501" s="228"/>
      <c r="AF1501" s="228"/>
      <c r="AG1501" s="228"/>
      <c r="AH1501" s="228"/>
      <c r="AI1501" s="228"/>
      <c r="AJ1501" s="329"/>
      <c r="AK1501" s="332"/>
      <c r="AL1501" s="332"/>
      <c r="AM1501" s="332"/>
      <c r="AN1501" s="332"/>
      <c r="AO1501" s="332"/>
      <c r="AP1501" s="332"/>
      <c r="AQ1501" s="332"/>
      <c r="AR1501" s="332"/>
      <c r="AS1501" s="332"/>
      <c r="AT1501" s="332"/>
      <c r="AU1501" s="332"/>
      <c r="AV1501" s="332"/>
      <c r="AW1501" s="332"/>
      <c r="AX1501" s="243"/>
    </row>
    <row r="1502" spans="1:50" ht="15" hidden="1" customHeight="1" outlineLevel="1">
      <c r="A1502" s="402">
        <v>21</v>
      </c>
      <c r="B1502" s="335" t="s">
        <v>344</v>
      </c>
      <c r="C1502" s="228" t="s">
        <v>313</v>
      </c>
      <c r="D1502" s="232"/>
      <c r="E1502" s="232"/>
      <c r="F1502" s="232"/>
      <c r="G1502" s="232"/>
      <c r="H1502" s="232"/>
      <c r="I1502" s="232"/>
      <c r="J1502" s="232"/>
      <c r="K1502" s="232"/>
      <c r="L1502" s="232"/>
      <c r="M1502" s="232"/>
      <c r="N1502" s="232"/>
      <c r="O1502" s="232"/>
      <c r="P1502" s="232"/>
      <c r="Q1502" s="564"/>
      <c r="R1502" s="564"/>
      <c r="S1502" s="564"/>
      <c r="T1502" s="564"/>
      <c r="U1502" s="228"/>
      <c r="V1502" s="232"/>
      <c r="W1502" s="232"/>
      <c r="X1502" s="232"/>
      <c r="Y1502" s="232"/>
      <c r="Z1502" s="232"/>
      <c r="AA1502" s="232"/>
      <c r="AB1502" s="232"/>
      <c r="AC1502" s="232"/>
      <c r="AD1502" s="232"/>
      <c r="AE1502" s="232"/>
      <c r="AF1502" s="232"/>
      <c r="AG1502" s="232"/>
      <c r="AH1502" s="232"/>
      <c r="AI1502" s="564"/>
      <c r="AJ1502" s="317"/>
      <c r="AK1502" s="317"/>
      <c r="AL1502" s="317"/>
      <c r="AM1502" s="317"/>
      <c r="AN1502" s="317"/>
      <c r="AO1502" s="317"/>
      <c r="AP1502" s="317"/>
      <c r="AQ1502" s="317"/>
      <c r="AR1502" s="317"/>
      <c r="AS1502" s="317"/>
      <c r="AT1502" s="317"/>
      <c r="AU1502" s="317"/>
      <c r="AV1502" s="317"/>
      <c r="AW1502" s="317"/>
      <c r="AX1502" s="233">
        <f>SUM(AJ1502:AW1502)</f>
        <v>0</v>
      </c>
    </row>
    <row r="1503" spans="1:50" ht="15" hidden="1" customHeight="1" outlineLevel="1">
      <c r="A1503" s="402"/>
      <c r="B1503" s="231" t="s">
        <v>597</v>
      </c>
      <c r="C1503" s="228" t="s">
        <v>315</v>
      </c>
      <c r="D1503" s="232"/>
      <c r="E1503" s="232"/>
      <c r="F1503" s="232"/>
      <c r="G1503" s="232"/>
      <c r="H1503" s="232"/>
      <c r="I1503" s="232"/>
      <c r="J1503" s="232"/>
      <c r="K1503" s="232"/>
      <c r="L1503" s="232"/>
      <c r="M1503" s="232"/>
      <c r="N1503" s="232"/>
      <c r="O1503" s="232"/>
      <c r="P1503" s="232"/>
      <c r="Q1503" s="564"/>
      <c r="R1503" s="564"/>
      <c r="S1503" s="564"/>
      <c r="T1503" s="564"/>
      <c r="U1503" s="228"/>
      <c r="V1503" s="232"/>
      <c r="W1503" s="232"/>
      <c r="X1503" s="232"/>
      <c r="Y1503" s="232"/>
      <c r="Z1503" s="232"/>
      <c r="AA1503" s="232"/>
      <c r="AB1503" s="232"/>
      <c r="AC1503" s="232"/>
      <c r="AD1503" s="232"/>
      <c r="AE1503" s="232"/>
      <c r="AF1503" s="232"/>
      <c r="AG1503" s="232"/>
      <c r="AH1503" s="232"/>
      <c r="AI1503" s="564"/>
      <c r="AJ1503" s="318">
        <f>AJ1502</f>
        <v>0</v>
      </c>
      <c r="AK1503" s="318">
        <f t="shared" ref="AK1503:AW1503" si="2256">AK1502</f>
        <v>0</v>
      </c>
      <c r="AL1503" s="318">
        <f t="shared" si="2256"/>
        <v>0</v>
      </c>
      <c r="AM1503" s="318">
        <f t="shared" si="2256"/>
        <v>0</v>
      </c>
      <c r="AN1503" s="318">
        <f t="shared" si="2256"/>
        <v>0</v>
      </c>
      <c r="AO1503" s="318">
        <f t="shared" si="2256"/>
        <v>0</v>
      </c>
      <c r="AP1503" s="318">
        <f t="shared" si="2256"/>
        <v>0</v>
      </c>
      <c r="AQ1503" s="318">
        <f t="shared" si="2256"/>
        <v>0</v>
      </c>
      <c r="AR1503" s="318">
        <f t="shared" si="2256"/>
        <v>0</v>
      </c>
      <c r="AS1503" s="318">
        <f t="shared" si="2256"/>
        <v>0</v>
      </c>
      <c r="AT1503" s="318">
        <f t="shared" si="2256"/>
        <v>0</v>
      </c>
      <c r="AU1503" s="318">
        <f t="shared" si="2256"/>
        <v>0</v>
      </c>
      <c r="AV1503" s="318">
        <f t="shared" si="2256"/>
        <v>0</v>
      </c>
      <c r="AW1503" s="318">
        <f t="shared" si="2256"/>
        <v>0</v>
      </c>
      <c r="AX1503" s="243"/>
    </row>
    <row r="1504" spans="1:50" ht="15" hidden="1" customHeight="1" outlineLevel="1">
      <c r="A1504" s="402"/>
      <c r="B1504" s="231"/>
      <c r="C1504" s="228"/>
      <c r="D1504" s="228"/>
      <c r="E1504" s="228"/>
      <c r="F1504" s="228"/>
      <c r="G1504" s="228"/>
      <c r="H1504" s="228"/>
      <c r="I1504" s="228"/>
      <c r="J1504" s="228"/>
      <c r="K1504" s="228"/>
      <c r="L1504" s="228"/>
      <c r="M1504" s="228"/>
      <c r="N1504" s="228"/>
      <c r="O1504" s="228"/>
      <c r="P1504" s="228"/>
      <c r="Q1504" s="228"/>
      <c r="R1504" s="228"/>
      <c r="S1504" s="228"/>
      <c r="T1504" s="228"/>
      <c r="U1504" s="228"/>
      <c r="V1504" s="228"/>
      <c r="W1504" s="228"/>
      <c r="X1504" s="228"/>
      <c r="Y1504" s="228"/>
      <c r="Z1504" s="228"/>
      <c r="AA1504" s="228"/>
      <c r="AB1504" s="228"/>
      <c r="AC1504" s="228"/>
      <c r="AD1504" s="228"/>
      <c r="AE1504" s="228"/>
      <c r="AF1504" s="228"/>
      <c r="AG1504" s="228"/>
      <c r="AH1504" s="228"/>
      <c r="AI1504" s="228"/>
      <c r="AJ1504" s="329"/>
      <c r="AK1504" s="332"/>
      <c r="AL1504" s="332"/>
      <c r="AM1504" s="332"/>
      <c r="AN1504" s="332"/>
      <c r="AO1504" s="332"/>
      <c r="AP1504" s="332"/>
      <c r="AQ1504" s="332"/>
      <c r="AR1504" s="332"/>
      <c r="AS1504" s="332"/>
      <c r="AT1504" s="332"/>
      <c r="AU1504" s="332"/>
      <c r="AV1504" s="332"/>
      <c r="AW1504" s="332"/>
      <c r="AX1504" s="243"/>
    </row>
    <row r="1505" spans="1:50" ht="15" hidden="1" customHeight="1" outlineLevel="1">
      <c r="A1505" s="402">
        <v>22</v>
      </c>
      <c r="B1505" s="335" t="s">
        <v>345</v>
      </c>
      <c r="C1505" s="228" t="s">
        <v>313</v>
      </c>
      <c r="D1505" s="232"/>
      <c r="E1505" s="232"/>
      <c r="F1505" s="232"/>
      <c r="G1505" s="232"/>
      <c r="H1505" s="232"/>
      <c r="I1505" s="232"/>
      <c r="J1505" s="232"/>
      <c r="K1505" s="232"/>
      <c r="L1505" s="232"/>
      <c r="M1505" s="232"/>
      <c r="N1505" s="232"/>
      <c r="O1505" s="232"/>
      <c r="P1505" s="232"/>
      <c r="Q1505" s="564"/>
      <c r="R1505" s="564"/>
      <c r="S1505" s="564"/>
      <c r="T1505" s="564"/>
      <c r="U1505" s="228"/>
      <c r="V1505" s="232"/>
      <c r="W1505" s="232"/>
      <c r="X1505" s="232"/>
      <c r="Y1505" s="232"/>
      <c r="Z1505" s="232"/>
      <c r="AA1505" s="232"/>
      <c r="AB1505" s="232"/>
      <c r="AC1505" s="232"/>
      <c r="AD1505" s="232"/>
      <c r="AE1505" s="232"/>
      <c r="AF1505" s="232"/>
      <c r="AG1505" s="232"/>
      <c r="AH1505" s="232"/>
      <c r="AI1505" s="564"/>
      <c r="AJ1505" s="317"/>
      <c r="AK1505" s="317"/>
      <c r="AL1505" s="317"/>
      <c r="AM1505" s="317"/>
      <c r="AN1505" s="317"/>
      <c r="AO1505" s="317"/>
      <c r="AP1505" s="317"/>
      <c r="AQ1505" s="317"/>
      <c r="AR1505" s="317"/>
      <c r="AS1505" s="317"/>
      <c r="AT1505" s="317"/>
      <c r="AU1505" s="317"/>
      <c r="AV1505" s="317"/>
      <c r="AW1505" s="317"/>
      <c r="AX1505" s="233">
        <f>SUM(AJ1505:AW1505)</f>
        <v>0</v>
      </c>
    </row>
    <row r="1506" spans="1:50" ht="15" hidden="1" customHeight="1" outlineLevel="1">
      <c r="A1506" s="402"/>
      <c r="B1506" s="231" t="s">
        <v>597</v>
      </c>
      <c r="C1506" s="228" t="s">
        <v>315</v>
      </c>
      <c r="D1506" s="232"/>
      <c r="E1506" s="232"/>
      <c r="F1506" s="232"/>
      <c r="G1506" s="232"/>
      <c r="H1506" s="232"/>
      <c r="I1506" s="232"/>
      <c r="J1506" s="232"/>
      <c r="K1506" s="232"/>
      <c r="L1506" s="232"/>
      <c r="M1506" s="232"/>
      <c r="N1506" s="232"/>
      <c r="O1506" s="232"/>
      <c r="P1506" s="232"/>
      <c r="Q1506" s="564"/>
      <c r="R1506" s="564"/>
      <c r="S1506" s="564"/>
      <c r="T1506" s="564"/>
      <c r="U1506" s="228"/>
      <c r="V1506" s="232"/>
      <c r="W1506" s="232"/>
      <c r="X1506" s="232"/>
      <c r="Y1506" s="232"/>
      <c r="Z1506" s="232"/>
      <c r="AA1506" s="232"/>
      <c r="AB1506" s="232"/>
      <c r="AC1506" s="232"/>
      <c r="AD1506" s="232"/>
      <c r="AE1506" s="232"/>
      <c r="AF1506" s="232"/>
      <c r="AG1506" s="232"/>
      <c r="AH1506" s="232"/>
      <c r="AI1506" s="564"/>
      <c r="AJ1506" s="318">
        <f>AJ1505</f>
        <v>0</v>
      </c>
      <c r="AK1506" s="318">
        <f t="shared" ref="AK1506:AW1506" si="2257">AK1505</f>
        <v>0</v>
      </c>
      <c r="AL1506" s="318">
        <f t="shared" si="2257"/>
        <v>0</v>
      </c>
      <c r="AM1506" s="318">
        <f t="shared" si="2257"/>
        <v>0</v>
      </c>
      <c r="AN1506" s="318">
        <f t="shared" si="2257"/>
        <v>0</v>
      </c>
      <c r="AO1506" s="318">
        <f t="shared" si="2257"/>
        <v>0</v>
      </c>
      <c r="AP1506" s="318">
        <f t="shared" si="2257"/>
        <v>0</v>
      </c>
      <c r="AQ1506" s="318">
        <f t="shared" si="2257"/>
        <v>0</v>
      </c>
      <c r="AR1506" s="318">
        <f t="shared" si="2257"/>
        <v>0</v>
      </c>
      <c r="AS1506" s="318">
        <f t="shared" si="2257"/>
        <v>0</v>
      </c>
      <c r="AT1506" s="318">
        <f t="shared" si="2257"/>
        <v>0</v>
      </c>
      <c r="AU1506" s="318">
        <f t="shared" si="2257"/>
        <v>0</v>
      </c>
      <c r="AV1506" s="318">
        <f t="shared" si="2257"/>
        <v>0</v>
      </c>
      <c r="AW1506" s="318">
        <f t="shared" si="2257"/>
        <v>0</v>
      </c>
      <c r="AX1506" s="243"/>
    </row>
    <row r="1507" spans="1:50" ht="15" hidden="1" customHeight="1" outlineLevel="1">
      <c r="A1507" s="402"/>
      <c r="B1507" s="231"/>
      <c r="C1507" s="228"/>
      <c r="D1507" s="228"/>
      <c r="E1507" s="228"/>
      <c r="F1507" s="228"/>
      <c r="G1507" s="228"/>
      <c r="H1507" s="228"/>
      <c r="I1507" s="228"/>
      <c r="J1507" s="228"/>
      <c r="K1507" s="228"/>
      <c r="L1507" s="228"/>
      <c r="M1507" s="228"/>
      <c r="N1507" s="228"/>
      <c r="O1507" s="228"/>
      <c r="P1507" s="228"/>
      <c r="Q1507" s="228"/>
      <c r="R1507" s="228"/>
      <c r="S1507" s="228"/>
      <c r="T1507" s="228"/>
      <c r="U1507" s="228"/>
      <c r="V1507" s="228"/>
      <c r="W1507" s="228"/>
      <c r="X1507" s="228"/>
      <c r="Y1507" s="228"/>
      <c r="Z1507" s="228"/>
      <c r="AA1507" s="228"/>
      <c r="AB1507" s="228"/>
      <c r="AC1507" s="228"/>
      <c r="AD1507" s="228"/>
      <c r="AE1507" s="228"/>
      <c r="AF1507" s="228"/>
      <c r="AG1507" s="228"/>
      <c r="AH1507" s="228"/>
      <c r="AI1507" s="228"/>
      <c r="AJ1507" s="329"/>
      <c r="AK1507" s="332"/>
      <c r="AL1507" s="332"/>
      <c r="AM1507" s="332"/>
      <c r="AN1507" s="332"/>
      <c r="AO1507" s="332"/>
      <c r="AP1507" s="332"/>
      <c r="AQ1507" s="332"/>
      <c r="AR1507" s="332"/>
      <c r="AS1507" s="332"/>
      <c r="AT1507" s="332"/>
      <c r="AU1507" s="332"/>
      <c r="AV1507" s="332"/>
      <c r="AW1507" s="332"/>
      <c r="AX1507" s="243"/>
    </row>
    <row r="1508" spans="1:50" ht="15" hidden="1" customHeight="1" outlineLevel="1">
      <c r="A1508" s="402">
        <v>23</v>
      </c>
      <c r="B1508" s="335" t="s">
        <v>346</v>
      </c>
      <c r="C1508" s="228" t="s">
        <v>313</v>
      </c>
      <c r="D1508" s="232"/>
      <c r="E1508" s="232"/>
      <c r="F1508" s="232"/>
      <c r="G1508" s="232"/>
      <c r="H1508" s="232"/>
      <c r="I1508" s="232"/>
      <c r="J1508" s="232"/>
      <c r="K1508" s="232"/>
      <c r="L1508" s="232"/>
      <c r="M1508" s="232"/>
      <c r="N1508" s="232"/>
      <c r="O1508" s="232"/>
      <c r="P1508" s="232"/>
      <c r="Q1508" s="564"/>
      <c r="R1508" s="564"/>
      <c r="S1508" s="564"/>
      <c r="T1508" s="564"/>
      <c r="U1508" s="228"/>
      <c r="V1508" s="232"/>
      <c r="W1508" s="232"/>
      <c r="X1508" s="232"/>
      <c r="Y1508" s="232"/>
      <c r="Z1508" s="232"/>
      <c r="AA1508" s="232"/>
      <c r="AB1508" s="232"/>
      <c r="AC1508" s="232"/>
      <c r="AD1508" s="232"/>
      <c r="AE1508" s="232"/>
      <c r="AF1508" s="232"/>
      <c r="AG1508" s="232"/>
      <c r="AH1508" s="232"/>
      <c r="AI1508" s="564"/>
      <c r="AJ1508" s="317"/>
      <c r="AK1508" s="317"/>
      <c r="AL1508" s="317"/>
      <c r="AM1508" s="317"/>
      <c r="AN1508" s="317"/>
      <c r="AO1508" s="317"/>
      <c r="AP1508" s="317"/>
      <c r="AQ1508" s="317"/>
      <c r="AR1508" s="317"/>
      <c r="AS1508" s="317"/>
      <c r="AT1508" s="317"/>
      <c r="AU1508" s="317"/>
      <c r="AV1508" s="317"/>
      <c r="AW1508" s="317"/>
      <c r="AX1508" s="233">
        <f>SUM(AJ1508:AW1508)</f>
        <v>0</v>
      </c>
    </row>
    <row r="1509" spans="1:50" ht="15" hidden="1" customHeight="1" outlineLevel="1">
      <c r="A1509" s="402"/>
      <c r="B1509" s="231" t="s">
        <v>597</v>
      </c>
      <c r="C1509" s="228" t="s">
        <v>315</v>
      </c>
      <c r="D1509" s="232"/>
      <c r="E1509" s="232"/>
      <c r="F1509" s="232"/>
      <c r="G1509" s="232"/>
      <c r="H1509" s="232"/>
      <c r="I1509" s="232"/>
      <c r="J1509" s="232"/>
      <c r="K1509" s="232"/>
      <c r="L1509" s="232"/>
      <c r="M1509" s="232"/>
      <c r="N1509" s="232"/>
      <c r="O1509" s="232"/>
      <c r="P1509" s="232"/>
      <c r="Q1509" s="564"/>
      <c r="R1509" s="564"/>
      <c r="S1509" s="564"/>
      <c r="T1509" s="564"/>
      <c r="U1509" s="228"/>
      <c r="V1509" s="232"/>
      <c r="W1509" s="232"/>
      <c r="X1509" s="232"/>
      <c r="Y1509" s="232"/>
      <c r="Z1509" s="232"/>
      <c r="AA1509" s="232"/>
      <c r="AB1509" s="232"/>
      <c r="AC1509" s="232"/>
      <c r="AD1509" s="232"/>
      <c r="AE1509" s="232"/>
      <c r="AF1509" s="232"/>
      <c r="AG1509" s="232"/>
      <c r="AH1509" s="232"/>
      <c r="AI1509" s="564"/>
      <c r="AJ1509" s="318">
        <f>AJ1508</f>
        <v>0</v>
      </c>
      <c r="AK1509" s="318">
        <f t="shared" ref="AK1509:AW1509" si="2258">AK1508</f>
        <v>0</v>
      </c>
      <c r="AL1509" s="318">
        <f t="shared" si="2258"/>
        <v>0</v>
      </c>
      <c r="AM1509" s="318">
        <f t="shared" si="2258"/>
        <v>0</v>
      </c>
      <c r="AN1509" s="318">
        <f t="shared" si="2258"/>
        <v>0</v>
      </c>
      <c r="AO1509" s="318">
        <f t="shared" si="2258"/>
        <v>0</v>
      </c>
      <c r="AP1509" s="318">
        <f t="shared" si="2258"/>
        <v>0</v>
      </c>
      <c r="AQ1509" s="318">
        <f t="shared" si="2258"/>
        <v>0</v>
      </c>
      <c r="AR1509" s="318">
        <f t="shared" si="2258"/>
        <v>0</v>
      </c>
      <c r="AS1509" s="318">
        <f t="shared" si="2258"/>
        <v>0</v>
      </c>
      <c r="AT1509" s="318">
        <f t="shared" si="2258"/>
        <v>0</v>
      </c>
      <c r="AU1509" s="318">
        <f t="shared" si="2258"/>
        <v>0</v>
      </c>
      <c r="AV1509" s="318">
        <f t="shared" si="2258"/>
        <v>0</v>
      </c>
      <c r="AW1509" s="318">
        <f t="shared" si="2258"/>
        <v>0</v>
      </c>
      <c r="AX1509" s="243"/>
    </row>
    <row r="1510" spans="1:50" ht="15" hidden="1" customHeight="1" outlineLevel="1">
      <c r="A1510" s="402"/>
      <c r="B1510" s="337"/>
      <c r="C1510" s="228"/>
      <c r="D1510" s="228"/>
      <c r="E1510" s="228"/>
      <c r="F1510" s="228"/>
      <c r="G1510" s="228"/>
      <c r="H1510" s="228"/>
      <c r="I1510" s="228"/>
      <c r="J1510" s="228"/>
      <c r="K1510" s="228"/>
      <c r="L1510" s="228"/>
      <c r="M1510" s="228"/>
      <c r="N1510" s="228"/>
      <c r="O1510" s="228"/>
      <c r="P1510" s="228"/>
      <c r="Q1510" s="228"/>
      <c r="R1510" s="228"/>
      <c r="S1510" s="228"/>
      <c r="T1510" s="228"/>
      <c r="U1510" s="228"/>
      <c r="V1510" s="228"/>
      <c r="W1510" s="228"/>
      <c r="X1510" s="228"/>
      <c r="Y1510" s="228"/>
      <c r="Z1510" s="228"/>
      <c r="AA1510" s="228"/>
      <c r="AB1510" s="228"/>
      <c r="AC1510" s="228"/>
      <c r="AD1510" s="228"/>
      <c r="AE1510" s="228"/>
      <c r="AF1510" s="228"/>
      <c r="AG1510" s="228"/>
      <c r="AH1510" s="228"/>
      <c r="AI1510" s="228"/>
      <c r="AJ1510" s="329"/>
      <c r="AK1510" s="332"/>
      <c r="AL1510" s="332"/>
      <c r="AM1510" s="332"/>
      <c r="AN1510" s="332"/>
      <c r="AO1510" s="332"/>
      <c r="AP1510" s="332"/>
      <c r="AQ1510" s="332"/>
      <c r="AR1510" s="332"/>
      <c r="AS1510" s="332"/>
      <c r="AT1510" s="332"/>
      <c r="AU1510" s="332"/>
      <c r="AV1510" s="332"/>
      <c r="AW1510" s="332"/>
      <c r="AX1510" s="243"/>
    </row>
    <row r="1511" spans="1:50" ht="15" hidden="1" customHeight="1" outlineLevel="1">
      <c r="A1511" s="402">
        <v>24</v>
      </c>
      <c r="B1511" s="335" t="s">
        <v>347</v>
      </c>
      <c r="C1511" s="228" t="s">
        <v>313</v>
      </c>
      <c r="D1511" s="232"/>
      <c r="E1511" s="232"/>
      <c r="F1511" s="232"/>
      <c r="G1511" s="232"/>
      <c r="H1511" s="232"/>
      <c r="I1511" s="232"/>
      <c r="J1511" s="232"/>
      <c r="K1511" s="232"/>
      <c r="L1511" s="232"/>
      <c r="M1511" s="232"/>
      <c r="N1511" s="232"/>
      <c r="O1511" s="232"/>
      <c r="P1511" s="232"/>
      <c r="Q1511" s="564"/>
      <c r="R1511" s="564"/>
      <c r="S1511" s="564"/>
      <c r="T1511" s="564"/>
      <c r="U1511" s="228"/>
      <c r="V1511" s="232"/>
      <c r="W1511" s="232"/>
      <c r="X1511" s="232"/>
      <c r="Y1511" s="232"/>
      <c r="Z1511" s="232"/>
      <c r="AA1511" s="232"/>
      <c r="AB1511" s="232"/>
      <c r="AC1511" s="232"/>
      <c r="AD1511" s="232"/>
      <c r="AE1511" s="232"/>
      <c r="AF1511" s="232"/>
      <c r="AG1511" s="232"/>
      <c r="AH1511" s="232"/>
      <c r="AI1511" s="564"/>
      <c r="AJ1511" s="317"/>
      <c r="AK1511" s="317"/>
      <c r="AL1511" s="317"/>
      <c r="AM1511" s="317"/>
      <c r="AN1511" s="317"/>
      <c r="AO1511" s="317"/>
      <c r="AP1511" s="317"/>
      <c r="AQ1511" s="317"/>
      <c r="AR1511" s="317"/>
      <c r="AS1511" s="317"/>
      <c r="AT1511" s="317"/>
      <c r="AU1511" s="317"/>
      <c r="AV1511" s="317"/>
      <c r="AW1511" s="317"/>
      <c r="AX1511" s="233">
        <f>SUM(AJ1511:AW1511)</f>
        <v>0</v>
      </c>
    </row>
    <row r="1512" spans="1:50" ht="15" hidden="1" customHeight="1" outlineLevel="1">
      <c r="A1512" s="402"/>
      <c r="B1512" s="231" t="s">
        <v>597</v>
      </c>
      <c r="C1512" s="228" t="s">
        <v>315</v>
      </c>
      <c r="D1512" s="232"/>
      <c r="E1512" s="232"/>
      <c r="F1512" s="232"/>
      <c r="G1512" s="232"/>
      <c r="H1512" s="232"/>
      <c r="I1512" s="232"/>
      <c r="J1512" s="232"/>
      <c r="K1512" s="232"/>
      <c r="L1512" s="232"/>
      <c r="M1512" s="232"/>
      <c r="N1512" s="232"/>
      <c r="O1512" s="232"/>
      <c r="P1512" s="232"/>
      <c r="Q1512" s="564"/>
      <c r="R1512" s="564"/>
      <c r="S1512" s="564"/>
      <c r="T1512" s="564"/>
      <c r="U1512" s="228"/>
      <c r="V1512" s="232"/>
      <c r="W1512" s="232"/>
      <c r="X1512" s="232"/>
      <c r="Y1512" s="232"/>
      <c r="Z1512" s="232"/>
      <c r="AA1512" s="232"/>
      <c r="AB1512" s="232"/>
      <c r="AC1512" s="232"/>
      <c r="AD1512" s="232"/>
      <c r="AE1512" s="232"/>
      <c r="AF1512" s="232"/>
      <c r="AG1512" s="232"/>
      <c r="AH1512" s="232"/>
      <c r="AI1512" s="564"/>
      <c r="AJ1512" s="318">
        <f>AJ1511</f>
        <v>0</v>
      </c>
      <c r="AK1512" s="318">
        <f t="shared" ref="AK1512:AW1512" si="2259">AK1511</f>
        <v>0</v>
      </c>
      <c r="AL1512" s="318">
        <f t="shared" si="2259"/>
        <v>0</v>
      </c>
      <c r="AM1512" s="318">
        <f t="shared" si="2259"/>
        <v>0</v>
      </c>
      <c r="AN1512" s="318">
        <f t="shared" si="2259"/>
        <v>0</v>
      </c>
      <c r="AO1512" s="318">
        <f t="shared" si="2259"/>
        <v>0</v>
      </c>
      <c r="AP1512" s="318">
        <f t="shared" si="2259"/>
        <v>0</v>
      </c>
      <c r="AQ1512" s="318">
        <f t="shared" si="2259"/>
        <v>0</v>
      </c>
      <c r="AR1512" s="318">
        <f t="shared" si="2259"/>
        <v>0</v>
      </c>
      <c r="AS1512" s="318">
        <f t="shared" si="2259"/>
        <v>0</v>
      </c>
      <c r="AT1512" s="318">
        <f t="shared" si="2259"/>
        <v>0</v>
      </c>
      <c r="AU1512" s="318">
        <f t="shared" si="2259"/>
        <v>0</v>
      </c>
      <c r="AV1512" s="318">
        <f t="shared" si="2259"/>
        <v>0</v>
      </c>
      <c r="AW1512" s="318">
        <f t="shared" si="2259"/>
        <v>0</v>
      </c>
      <c r="AX1512" s="243"/>
    </row>
    <row r="1513" spans="1:50" ht="15" hidden="1" customHeight="1" outlineLevel="1">
      <c r="A1513" s="402"/>
      <c r="B1513" s="231"/>
      <c r="C1513" s="228"/>
      <c r="D1513" s="228"/>
      <c r="E1513" s="228"/>
      <c r="F1513" s="228"/>
      <c r="G1513" s="228"/>
      <c r="H1513" s="228"/>
      <c r="I1513" s="228"/>
      <c r="J1513" s="228"/>
      <c r="K1513" s="228"/>
      <c r="L1513" s="228"/>
      <c r="M1513" s="228"/>
      <c r="N1513" s="228"/>
      <c r="O1513" s="228"/>
      <c r="P1513" s="228"/>
      <c r="Q1513" s="228"/>
      <c r="R1513" s="228"/>
      <c r="S1513" s="228"/>
      <c r="T1513" s="228"/>
      <c r="U1513" s="228"/>
      <c r="V1513" s="228"/>
      <c r="W1513" s="228"/>
      <c r="X1513" s="228"/>
      <c r="Y1513" s="228"/>
      <c r="Z1513" s="228"/>
      <c r="AA1513" s="228"/>
      <c r="AB1513" s="228"/>
      <c r="AC1513" s="228"/>
      <c r="AD1513" s="228"/>
      <c r="AE1513" s="228"/>
      <c r="AF1513" s="228"/>
      <c r="AG1513" s="228"/>
      <c r="AH1513" s="228"/>
      <c r="AI1513" s="228"/>
      <c r="AJ1513" s="319"/>
      <c r="AK1513" s="332"/>
      <c r="AL1513" s="332"/>
      <c r="AM1513" s="332"/>
      <c r="AN1513" s="332"/>
      <c r="AO1513" s="332"/>
      <c r="AP1513" s="332"/>
      <c r="AQ1513" s="332"/>
      <c r="AR1513" s="332"/>
      <c r="AS1513" s="332"/>
      <c r="AT1513" s="332"/>
      <c r="AU1513" s="332"/>
      <c r="AV1513" s="332"/>
      <c r="AW1513" s="332"/>
      <c r="AX1513" s="243"/>
    </row>
    <row r="1514" spans="1:50" ht="15" hidden="1" customHeight="1" outlineLevel="1">
      <c r="A1514" s="402"/>
      <c r="B1514" s="225" t="s">
        <v>348</v>
      </c>
      <c r="C1514" s="228"/>
      <c r="D1514" s="228"/>
      <c r="E1514" s="228"/>
      <c r="F1514" s="228"/>
      <c r="G1514" s="228"/>
      <c r="H1514" s="228"/>
      <c r="I1514" s="228"/>
      <c r="J1514" s="228"/>
      <c r="K1514" s="228"/>
      <c r="L1514" s="228"/>
      <c r="M1514" s="228"/>
      <c r="N1514" s="228"/>
      <c r="O1514" s="228"/>
      <c r="P1514" s="228"/>
      <c r="Q1514" s="228"/>
      <c r="R1514" s="228"/>
      <c r="S1514" s="228"/>
      <c r="T1514" s="228"/>
      <c r="U1514" s="228"/>
      <c r="V1514" s="228"/>
      <c r="W1514" s="228"/>
      <c r="X1514" s="228"/>
      <c r="Y1514" s="228"/>
      <c r="Z1514" s="228"/>
      <c r="AA1514" s="228"/>
      <c r="AB1514" s="228"/>
      <c r="AC1514" s="228"/>
      <c r="AD1514" s="228"/>
      <c r="AE1514" s="228"/>
      <c r="AF1514" s="228"/>
      <c r="AG1514" s="228"/>
      <c r="AH1514" s="228"/>
      <c r="AI1514" s="228"/>
      <c r="AJ1514" s="319"/>
      <c r="AK1514" s="332"/>
      <c r="AL1514" s="332"/>
      <c r="AM1514" s="332"/>
      <c r="AN1514" s="332"/>
      <c r="AO1514" s="332"/>
      <c r="AP1514" s="332"/>
      <c r="AQ1514" s="332"/>
      <c r="AR1514" s="332"/>
      <c r="AS1514" s="332"/>
      <c r="AT1514" s="332"/>
      <c r="AU1514" s="332"/>
      <c r="AV1514" s="332"/>
      <c r="AW1514" s="332"/>
      <c r="AX1514" s="243"/>
    </row>
    <row r="1515" spans="1:50" ht="15" hidden="1" customHeight="1" outlineLevel="1">
      <c r="A1515" s="402">
        <v>25</v>
      </c>
      <c r="B1515" s="335" t="s">
        <v>349</v>
      </c>
      <c r="C1515" s="228" t="s">
        <v>313</v>
      </c>
      <c r="D1515" s="232"/>
      <c r="E1515" s="232"/>
      <c r="F1515" s="232"/>
      <c r="G1515" s="232"/>
      <c r="H1515" s="232"/>
      <c r="I1515" s="232"/>
      <c r="J1515" s="232"/>
      <c r="K1515" s="232"/>
      <c r="L1515" s="232"/>
      <c r="M1515" s="232"/>
      <c r="N1515" s="232"/>
      <c r="O1515" s="232"/>
      <c r="P1515" s="232"/>
      <c r="Q1515" s="232"/>
      <c r="R1515" s="232"/>
      <c r="S1515" s="232"/>
      <c r="T1515" s="232"/>
      <c r="U1515" s="232">
        <v>12</v>
      </c>
      <c r="V1515" s="232"/>
      <c r="W1515" s="232"/>
      <c r="X1515" s="232"/>
      <c r="Y1515" s="232"/>
      <c r="Z1515" s="232"/>
      <c r="AA1515" s="232"/>
      <c r="AB1515" s="232"/>
      <c r="AC1515" s="232"/>
      <c r="AD1515" s="232"/>
      <c r="AE1515" s="232"/>
      <c r="AF1515" s="232"/>
      <c r="AG1515" s="232"/>
      <c r="AH1515" s="232"/>
      <c r="AI1515" s="564"/>
      <c r="AJ1515" s="333"/>
      <c r="AK1515" s="322"/>
      <c r="AL1515" s="322"/>
      <c r="AM1515" s="322"/>
      <c r="AN1515" s="322"/>
      <c r="AO1515" s="322"/>
      <c r="AP1515" s="322"/>
      <c r="AQ1515" s="322"/>
      <c r="AR1515" s="322"/>
      <c r="AS1515" s="322"/>
      <c r="AT1515" s="322"/>
      <c r="AU1515" s="322"/>
      <c r="AV1515" s="322"/>
      <c r="AW1515" s="322"/>
      <c r="AX1515" s="233">
        <f>SUM(AJ1515:AW1515)</f>
        <v>0</v>
      </c>
    </row>
    <row r="1516" spans="1:50" ht="15" hidden="1" customHeight="1" outlineLevel="1">
      <c r="A1516" s="402"/>
      <c r="B1516" s="231" t="s">
        <v>597</v>
      </c>
      <c r="C1516" s="228" t="s">
        <v>315</v>
      </c>
      <c r="D1516" s="232"/>
      <c r="E1516" s="232"/>
      <c r="F1516" s="232"/>
      <c r="G1516" s="232"/>
      <c r="H1516" s="232"/>
      <c r="I1516" s="232"/>
      <c r="J1516" s="232"/>
      <c r="K1516" s="232"/>
      <c r="L1516" s="232"/>
      <c r="M1516" s="232"/>
      <c r="N1516" s="232"/>
      <c r="O1516" s="232"/>
      <c r="P1516" s="232"/>
      <c r="Q1516" s="232"/>
      <c r="R1516" s="232"/>
      <c r="S1516" s="232"/>
      <c r="T1516" s="232"/>
      <c r="U1516" s="232">
        <f>U1515</f>
        <v>12</v>
      </c>
      <c r="V1516" s="232"/>
      <c r="W1516" s="232"/>
      <c r="X1516" s="232"/>
      <c r="Y1516" s="232"/>
      <c r="Z1516" s="232"/>
      <c r="AA1516" s="232"/>
      <c r="AB1516" s="232"/>
      <c r="AC1516" s="232"/>
      <c r="AD1516" s="232"/>
      <c r="AE1516" s="232"/>
      <c r="AF1516" s="232"/>
      <c r="AG1516" s="232"/>
      <c r="AH1516" s="232"/>
      <c r="AI1516" s="564"/>
      <c r="AJ1516" s="318">
        <f>AJ1515</f>
        <v>0</v>
      </c>
      <c r="AK1516" s="318">
        <f t="shared" ref="AK1516:AW1516" si="2260">AK1515</f>
        <v>0</v>
      </c>
      <c r="AL1516" s="318">
        <f t="shared" si="2260"/>
        <v>0</v>
      </c>
      <c r="AM1516" s="318">
        <f t="shared" si="2260"/>
        <v>0</v>
      </c>
      <c r="AN1516" s="318">
        <f t="shared" si="2260"/>
        <v>0</v>
      </c>
      <c r="AO1516" s="318">
        <f t="shared" si="2260"/>
        <v>0</v>
      </c>
      <c r="AP1516" s="318">
        <f t="shared" si="2260"/>
        <v>0</v>
      </c>
      <c r="AQ1516" s="318">
        <f t="shared" si="2260"/>
        <v>0</v>
      </c>
      <c r="AR1516" s="318">
        <f t="shared" si="2260"/>
        <v>0</v>
      </c>
      <c r="AS1516" s="318">
        <f t="shared" si="2260"/>
        <v>0</v>
      </c>
      <c r="AT1516" s="318">
        <f t="shared" si="2260"/>
        <v>0</v>
      </c>
      <c r="AU1516" s="318">
        <f t="shared" si="2260"/>
        <v>0</v>
      </c>
      <c r="AV1516" s="318">
        <f t="shared" si="2260"/>
        <v>0</v>
      </c>
      <c r="AW1516" s="318">
        <f t="shared" si="2260"/>
        <v>0</v>
      </c>
      <c r="AX1516" s="243"/>
    </row>
    <row r="1517" spans="1:50" ht="15" hidden="1" customHeight="1" outlineLevel="1">
      <c r="A1517" s="402"/>
      <c r="B1517" s="231"/>
      <c r="C1517" s="228"/>
      <c r="D1517" s="228"/>
      <c r="E1517" s="228"/>
      <c r="F1517" s="228"/>
      <c r="G1517" s="228"/>
      <c r="H1517" s="228"/>
      <c r="I1517" s="228"/>
      <c r="J1517" s="228"/>
      <c r="K1517" s="228"/>
      <c r="L1517" s="228"/>
      <c r="M1517" s="228"/>
      <c r="N1517" s="228"/>
      <c r="O1517" s="228"/>
      <c r="P1517" s="228"/>
      <c r="Q1517" s="228"/>
      <c r="R1517" s="228"/>
      <c r="S1517" s="228"/>
      <c r="T1517" s="228"/>
      <c r="U1517" s="228"/>
      <c r="V1517" s="228"/>
      <c r="W1517" s="228"/>
      <c r="X1517" s="228"/>
      <c r="Y1517" s="228"/>
      <c r="Z1517" s="228"/>
      <c r="AA1517" s="228"/>
      <c r="AB1517" s="228"/>
      <c r="AC1517" s="228"/>
      <c r="AD1517" s="228"/>
      <c r="AE1517" s="228"/>
      <c r="AF1517" s="228"/>
      <c r="AG1517" s="228"/>
      <c r="AH1517" s="228"/>
      <c r="AI1517" s="228"/>
      <c r="AJ1517" s="319"/>
      <c r="AK1517" s="332"/>
      <c r="AL1517" s="332"/>
      <c r="AM1517" s="332"/>
      <c r="AN1517" s="332"/>
      <c r="AO1517" s="332"/>
      <c r="AP1517" s="332"/>
      <c r="AQ1517" s="332"/>
      <c r="AR1517" s="332"/>
      <c r="AS1517" s="332"/>
      <c r="AT1517" s="332"/>
      <c r="AU1517" s="332"/>
      <c r="AV1517" s="332"/>
      <c r="AW1517" s="332"/>
      <c r="AX1517" s="243"/>
    </row>
    <row r="1518" spans="1:50" ht="15" hidden="1" customHeight="1" outlineLevel="1">
      <c r="A1518" s="402">
        <v>26</v>
      </c>
      <c r="B1518" s="335" t="s">
        <v>350</v>
      </c>
      <c r="C1518" s="228" t="s">
        <v>313</v>
      </c>
      <c r="D1518" s="232"/>
      <c r="E1518" s="232"/>
      <c r="F1518" s="232"/>
      <c r="G1518" s="232"/>
      <c r="H1518" s="232"/>
      <c r="I1518" s="232"/>
      <c r="J1518" s="232"/>
      <c r="K1518" s="232"/>
      <c r="L1518" s="232"/>
      <c r="M1518" s="232"/>
      <c r="N1518" s="232"/>
      <c r="O1518" s="232"/>
      <c r="P1518" s="232"/>
      <c r="Q1518" s="232"/>
      <c r="R1518" s="232"/>
      <c r="S1518" s="232"/>
      <c r="T1518" s="232"/>
      <c r="U1518" s="232">
        <v>12</v>
      </c>
      <c r="V1518" s="232"/>
      <c r="W1518" s="232"/>
      <c r="X1518" s="232"/>
      <c r="Y1518" s="232"/>
      <c r="Z1518" s="232"/>
      <c r="AA1518" s="232"/>
      <c r="AB1518" s="232"/>
      <c r="AC1518" s="232"/>
      <c r="AD1518" s="232"/>
      <c r="AE1518" s="232"/>
      <c r="AF1518" s="232"/>
      <c r="AG1518" s="232"/>
      <c r="AH1518" s="232"/>
      <c r="AI1518" s="564"/>
      <c r="AJ1518" s="333"/>
      <c r="AK1518" s="322"/>
      <c r="AL1518" s="322"/>
      <c r="AM1518" s="322"/>
      <c r="AN1518" s="322"/>
      <c r="AO1518" s="322"/>
      <c r="AP1518" s="322"/>
      <c r="AQ1518" s="322"/>
      <c r="AR1518" s="322"/>
      <c r="AS1518" s="322"/>
      <c r="AT1518" s="322"/>
      <c r="AU1518" s="322"/>
      <c r="AV1518" s="322"/>
      <c r="AW1518" s="322"/>
      <c r="AX1518" s="233">
        <f>SUM(AJ1518:AW1518)</f>
        <v>0</v>
      </c>
    </row>
    <row r="1519" spans="1:50" ht="15" hidden="1" customHeight="1" outlineLevel="1">
      <c r="A1519" s="402"/>
      <c r="B1519" s="231" t="s">
        <v>597</v>
      </c>
      <c r="C1519" s="228" t="s">
        <v>315</v>
      </c>
      <c r="D1519" s="232"/>
      <c r="E1519" s="232"/>
      <c r="F1519" s="232"/>
      <c r="G1519" s="232"/>
      <c r="H1519" s="232"/>
      <c r="I1519" s="232"/>
      <c r="J1519" s="232"/>
      <c r="K1519" s="232"/>
      <c r="L1519" s="232"/>
      <c r="M1519" s="232"/>
      <c r="N1519" s="232"/>
      <c r="O1519" s="232"/>
      <c r="P1519" s="232"/>
      <c r="Q1519" s="232"/>
      <c r="R1519" s="232"/>
      <c r="S1519" s="232"/>
      <c r="T1519" s="232"/>
      <c r="U1519" s="232">
        <f>U1518</f>
        <v>12</v>
      </c>
      <c r="V1519" s="232"/>
      <c r="W1519" s="232"/>
      <c r="X1519" s="232"/>
      <c r="Y1519" s="232"/>
      <c r="Z1519" s="232"/>
      <c r="AA1519" s="232"/>
      <c r="AB1519" s="232"/>
      <c r="AC1519" s="232"/>
      <c r="AD1519" s="232"/>
      <c r="AE1519" s="232"/>
      <c r="AF1519" s="232"/>
      <c r="AG1519" s="232"/>
      <c r="AH1519" s="232"/>
      <c r="AI1519" s="564"/>
      <c r="AJ1519" s="318">
        <f>AJ1518</f>
        <v>0</v>
      </c>
      <c r="AK1519" s="318">
        <f t="shared" ref="AK1519:AW1519" si="2261">AK1518</f>
        <v>0</v>
      </c>
      <c r="AL1519" s="318">
        <f t="shared" si="2261"/>
        <v>0</v>
      </c>
      <c r="AM1519" s="318">
        <f t="shared" si="2261"/>
        <v>0</v>
      </c>
      <c r="AN1519" s="318">
        <f t="shared" si="2261"/>
        <v>0</v>
      </c>
      <c r="AO1519" s="318">
        <f t="shared" si="2261"/>
        <v>0</v>
      </c>
      <c r="AP1519" s="318">
        <f t="shared" si="2261"/>
        <v>0</v>
      </c>
      <c r="AQ1519" s="318">
        <f t="shared" si="2261"/>
        <v>0</v>
      </c>
      <c r="AR1519" s="318">
        <f t="shared" si="2261"/>
        <v>0</v>
      </c>
      <c r="AS1519" s="318">
        <f t="shared" si="2261"/>
        <v>0</v>
      </c>
      <c r="AT1519" s="318">
        <f t="shared" si="2261"/>
        <v>0</v>
      </c>
      <c r="AU1519" s="318">
        <f t="shared" si="2261"/>
        <v>0</v>
      </c>
      <c r="AV1519" s="318">
        <f t="shared" si="2261"/>
        <v>0</v>
      </c>
      <c r="AW1519" s="318">
        <f t="shared" si="2261"/>
        <v>0</v>
      </c>
      <c r="AX1519" s="243"/>
    </row>
    <row r="1520" spans="1:50" ht="15" hidden="1" customHeight="1" outlineLevel="1">
      <c r="A1520" s="402"/>
      <c r="B1520" s="231"/>
      <c r="C1520" s="228"/>
      <c r="D1520" s="228"/>
      <c r="E1520" s="228"/>
      <c r="F1520" s="228"/>
      <c r="G1520" s="228"/>
      <c r="H1520" s="228"/>
      <c r="I1520" s="228"/>
      <c r="J1520" s="228"/>
      <c r="K1520" s="228"/>
      <c r="L1520" s="228"/>
      <c r="M1520" s="228"/>
      <c r="N1520" s="228"/>
      <c r="O1520" s="228"/>
      <c r="P1520" s="228"/>
      <c r="Q1520" s="228"/>
      <c r="R1520" s="228"/>
      <c r="S1520" s="228"/>
      <c r="T1520" s="228"/>
      <c r="U1520" s="228"/>
      <c r="V1520" s="228"/>
      <c r="W1520" s="228"/>
      <c r="X1520" s="228"/>
      <c r="Y1520" s="228"/>
      <c r="Z1520" s="228"/>
      <c r="AA1520" s="228"/>
      <c r="AB1520" s="228"/>
      <c r="AC1520" s="228"/>
      <c r="AD1520" s="228"/>
      <c r="AE1520" s="228"/>
      <c r="AF1520" s="228"/>
      <c r="AG1520" s="228"/>
      <c r="AH1520" s="228"/>
      <c r="AI1520" s="228"/>
      <c r="AJ1520" s="319"/>
      <c r="AK1520" s="332"/>
      <c r="AL1520" s="332"/>
      <c r="AM1520" s="332"/>
      <c r="AN1520" s="332"/>
      <c r="AO1520" s="332"/>
      <c r="AP1520" s="332"/>
      <c r="AQ1520" s="332"/>
      <c r="AR1520" s="332"/>
      <c r="AS1520" s="332"/>
      <c r="AT1520" s="332"/>
      <c r="AU1520" s="332"/>
      <c r="AV1520" s="332"/>
      <c r="AW1520" s="332"/>
      <c r="AX1520" s="243"/>
    </row>
    <row r="1521" spans="1:50" ht="15" hidden="1" customHeight="1" outlineLevel="1">
      <c r="A1521" s="402">
        <v>27</v>
      </c>
      <c r="B1521" s="335" t="s">
        <v>355</v>
      </c>
      <c r="C1521" s="228" t="s">
        <v>313</v>
      </c>
      <c r="D1521" s="232"/>
      <c r="E1521" s="232"/>
      <c r="F1521" s="232"/>
      <c r="G1521" s="232"/>
      <c r="H1521" s="232"/>
      <c r="I1521" s="232"/>
      <c r="J1521" s="232"/>
      <c r="K1521" s="232"/>
      <c r="L1521" s="232"/>
      <c r="M1521" s="232"/>
      <c r="N1521" s="232"/>
      <c r="O1521" s="232"/>
      <c r="P1521" s="232"/>
      <c r="Q1521" s="232"/>
      <c r="R1521" s="232"/>
      <c r="S1521" s="232"/>
      <c r="T1521" s="232"/>
      <c r="U1521" s="232">
        <v>12</v>
      </c>
      <c r="V1521" s="232"/>
      <c r="W1521" s="232"/>
      <c r="X1521" s="232"/>
      <c r="Y1521" s="232"/>
      <c r="Z1521" s="232"/>
      <c r="AA1521" s="232"/>
      <c r="AB1521" s="232"/>
      <c r="AC1521" s="232"/>
      <c r="AD1521" s="232"/>
      <c r="AE1521" s="232"/>
      <c r="AF1521" s="232"/>
      <c r="AG1521" s="232"/>
      <c r="AH1521" s="232"/>
      <c r="AI1521" s="564"/>
      <c r="AJ1521" s="333"/>
      <c r="AK1521" s="322"/>
      <c r="AL1521" s="322"/>
      <c r="AM1521" s="322"/>
      <c r="AN1521" s="322"/>
      <c r="AO1521" s="322"/>
      <c r="AP1521" s="322"/>
      <c r="AQ1521" s="322"/>
      <c r="AR1521" s="322"/>
      <c r="AS1521" s="322"/>
      <c r="AT1521" s="322"/>
      <c r="AU1521" s="322"/>
      <c r="AV1521" s="322"/>
      <c r="AW1521" s="322"/>
      <c r="AX1521" s="233">
        <f>SUM(AJ1521:AW1521)</f>
        <v>0</v>
      </c>
    </row>
    <row r="1522" spans="1:50" ht="15" hidden="1" customHeight="1" outlineLevel="1">
      <c r="A1522" s="402"/>
      <c r="B1522" s="231" t="s">
        <v>597</v>
      </c>
      <c r="C1522" s="228" t="s">
        <v>315</v>
      </c>
      <c r="D1522" s="232"/>
      <c r="E1522" s="232"/>
      <c r="F1522" s="232"/>
      <c r="G1522" s="232"/>
      <c r="H1522" s="232"/>
      <c r="I1522" s="232"/>
      <c r="J1522" s="232"/>
      <c r="K1522" s="232"/>
      <c r="L1522" s="232"/>
      <c r="M1522" s="232"/>
      <c r="N1522" s="232"/>
      <c r="O1522" s="232"/>
      <c r="P1522" s="232"/>
      <c r="Q1522" s="232"/>
      <c r="R1522" s="232"/>
      <c r="S1522" s="232"/>
      <c r="T1522" s="232"/>
      <c r="U1522" s="232">
        <f>U1521</f>
        <v>12</v>
      </c>
      <c r="V1522" s="232"/>
      <c r="W1522" s="232"/>
      <c r="X1522" s="232"/>
      <c r="Y1522" s="232"/>
      <c r="Z1522" s="232"/>
      <c r="AA1522" s="232"/>
      <c r="AB1522" s="232"/>
      <c r="AC1522" s="232"/>
      <c r="AD1522" s="232"/>
      <c r="AE1522" s="232"/>
      <c r="AF1522" s="232"/>
      <c r="AG1522" s="232"/>
      <c r="AH1522" s="232"/>
      <c r="AI1522" s="564"/>
      <c r="AJ1522" s="318">
        <f>AJ1521</f>
        <v>0</v>
      </c>
      <c r="AK1522" s="318">
        <f t="shared" ref="AK1522:AW1522" si="2262">AK1521</f>
        <v>0</v>
      </c>
      <c r="AL1522" s="318">
        <f t="shared" si="2262"/>
        <v>0</v>
      </c>
      <c r="AM1522" s="318">
        <f t="shared" si="2262"/>
        <v>0</v>
      </c>
      <c r="AN1522" s="318">
        <f t="shared" si="2262"/>
        <v>0</v>
      </c>
      <c r="AO1522" s="318">
        <f t="shared" si="2262"/>
        <v>0</v>
      </c>
      <c r="AP1522" s="318">
        <f t="shared" si="2262"/>
        <v>0</v>
      </c>
      <c r="AQ1522" s="318">
        <f t="shared" si="2262"/>
        <v>0</v>
      </c>
      <c r="AR1522" s="318">
        <f t="shared" si="2262"/>
        <v>0</v>
      </c>
      <c r="AS1522" s="318">
        <f t="shared" si="2262"/>
        <v>0</v>
      </c>
      <c r="AT1522" s="318">
        <f t="shared" si="2262"/>
        <v>0</v>
      </c>
      <c r="AU1522" s="318">
        <f t="shared" si="2262"/>
        <v>0</v>
      </c>
      <c r="AV1522" s="318">
        <f t="shared" si="2262"/>
        <v>0</v>
      </c>
      <c r="AW1522" s="318">
        <f t="shared" si="2262"/>
        <v>0</v>
      </c>
      <c r="AX1522" s="243"/>
    </row>
    <row r="1523" spans="1:50" ht="15" hidden="1" customHeight="1" outlineLevel="1">
      <c r="A1523" s="402"/>
      <c r="B1523" s="231"/>
      <c r="C1523" s="228"/>
      <c r="D1523" s="228"/>
      <c r="E1523" s="228"/>
      <c r="F1523" s="228"/>
      <c r="G1523" s="228"/>
      <c r="H1523" s="228"/>
      <c r="I1523" s="228"/>
      <c r="J1523" s="228"/>
      <c r="K1523" s="228"/>
      <c r="L1523" s="228"/>
      <c r="M1523" s="228"/>
      <c r="N1523" s="228"/>
      <c r="O1523" s="228"/>
      <c r="P1523" s="228"/>
      <c r="Q1523" s="228"/>
      <c r="R1523" s="228"/>
      <c r="S1523" s="228"/>
      <c r="T1523" s="228"/>
      <c r="U1523" s="228"/>
      <c r="V1523" s="228"/>
      <c r="W1523" s="228"/>
      <c r="X1523" s="228"/>
      <c r="Y1523" s="228"/>
      <c r="Z1523" s="228"/>
      <c r="AA1523" s="228"/>
      <c r="AB1523" s="228"/>
      <c r="AC1523" s="228"/>
      <c r="AD1523" s="228"/>
      <c r="AE1523" s="228"/>
      <c r="AF1523" s="228"/>
      <c r="AG1523" s="228"/>
      <c r="AH1523" s="228"/>
      <c r="AI1523" s="228"/>
      <c r="AJ1523" s="319"/>
      <c r="AK1523" s="332"/>
      <c r="AL1523" s="332"/>
      <c r="AM1523" s="332"/>
      <c r="AN1523" s="332"/>
      <c r="AO1523" s="332"/>
      <c r="AP1523" s="332"/>
      <c r="AQ1523" s="332"/>
      <c r="AR1523" s="332"/>
      <c r="AS1523" s="332"/>
      <c r="AT1523" s="332"/>
      <c r="AU1523" s="332"/>
      <c r="AV1523" s="332"/>
      <c r="AW1523" s="332"/>
      <c r="AX1523" s="243"/>
    </row>
    <row r="1524" spans="1:50" ht="15" hidden="1" customHeight="1" outlineLevel="1">
      <c r="A1524" s="402">
        <v>28</v>
      </c>
      <c r="B1524" s="335" t="s">
        <v>356</v>
      </c>
      <c r="C1524" s="228" t="s">
        <v>313</v>
      </c>
      <c r="D1524" s="232"/>
      <c r="E1524" s="232"/>
      <c r="F1524" s="232"/>
      <c r="G1524" s="232"/>
      <c r="H1524" s="232"/>
      <c r="I1524" s="232"/>
      <c r="J1524" s="232"/>
      <c r="K1524" s="232"/>
      <c r="L1524" s="232"/>
      <c r="M1524" s="232"/>
      <c r="N1524" s="232"/>
      <c r="O1524" s="232"/>
      <c r="P1524" s="232"/>
      <c r="Q1524" s="232"/>
      <c r="R1524" s="232"/>
      <c r="S1524" s="232"/>
      <c r="T1524" s="232"/>
      <c r="U1524" s="232">
        <v>12</v>
      </c>
      <c r="V1524" s="232"/>
      <c r="W1524" s="232"/>
      <c r="X1524" s="232"/>
      <c r="Y1524" s="232"/>
      <c r="Z1524" s="232"/>
      <c r="AA1524" s="232"/>
      <c r="AB1524" s="232"/>
      <c r="AC1524" s="232"/>
      <c r="AD1524" s="232"/>
      <c r="AE1524" s="232"/>
      <c r="AF1524" s="232"/>
      <c r="AG1524" s="232"/>
      <c r="AH1524" s="232"/>
      <c r="AI1524" s="564"/>
      <c r="AJ1524" s="333"/>
      <c r="AK1524" s="322"/>
      <c r="AL1524" s="322"/>
      <c r="AM1524" s="322"/>
      <c r="AN1524" s="322"/>
      <c r="AO1524" s="322"/>
      <c r="AP1524" s="322"/>
      <c r="AQ1524" s="322"/>
      <c r="AR1524" s="322"/>
      <c r="AS1524" s="322"/>
      <c r="AT1524" s="322"/>
      <c r="AU1524" s="322"/>
      <c r="AV1524" s="322"/>
      <c r="AW1524" s="322"/>
      <c r="AX1524" s="233">
        <f>SUM(AJ1524:AW1524)</f>
        <v>0</v>
      </c>
    </row>
    <row r="1525" spans="1:50" ht="15" hidden="1" customHeight="1" outlineLevel="1">
      <c r="A1525" s="402"/>
      <c r="B1525" s="231" t="s">
        <v>597</v>
      </c>
      <c r="C1525" s="228" t="s">
        <v>315</v>
      </c>
      <c r="D1525" s="232"/>
      <c r="E1525" s="232"/>
      <c r="F1525" s="232"/>
      <c r="G1525" s="232"/>
      <c r="H1525" s="232"/>
      <c r="I1525" s="232"/>
      <c r="J1525" s="232"/>
      <c r="K1525" s="232"/>
      <c r="L1525" s="232"/>
      <c r="M1525" s="232"/>
      <c r="N1525" s="232"/>
      <c r="O1525" s="232"/>
      <c r="P1525" s="232"/>
      <c r="Q1525" s="232"/>
      <c r="R1525" s="232"/>
      <c r="S1525" s="232"/>
      <c r="T1525" s="232"/>
      <c r="U1525" s="232">
        <f>U1524</f>
        <v>12</v>
      </c>
      <c r="V1525" s="232"/>
      <c r="W1525" s="232"/>
      <c r="X1525" s="232"/>
      <c r="Y1525" s="232"/>
      <c r="Z1525" s="232"/>
      <c r="AA1525" s="232"/>
      <c r="AB1525" s="232"/>
      <c r="AC1525" s="232"/>
      <c r="AD1525" s="232"/>
      <c r="AE1525" s="232"/>
      <c r="AF1525" s="232"/>
      <c r="AG1525" s="232"/>
      <c r="AH1525" s="232"/>
      <c r="AI1525" s="564"/>
      <c r="AJ1525" s="318">
        <f>AJ1524</f>
        <v>0</v>
      </c>
      <c r="AK1525" s="318">
        <f>AK1524</f>
        <v>0</v>
      </c>
      <c r="AL1525" s="318">
        <f t="shared" ref="AL1525:AO1525" si="2263">AL1524</f>
        <v>0</v>
      </c>
      <c r="AM1525" s="318">
        <f t="shared" si="2263"/>
        <v>0</v>
      </c>
      <c r="AN1525" s="318">
        <f t="shared" si="2263"/>
        <v>0</v>
      </c>
      <c r="AO1525" s="318">
        <f t="shared" si="2263"/>
        <v>0</v>
      </c>
      <c r="AP1525" s="318">
        <f>AP1524</f>
        <v>0</v>
      </c>
      <c r="AQ1525" s="318">
        <f t="shared" ref="AQ1525:AW1525" si="2264">AQ1524</f>
        <v>0</v>
      </c>
      <c r="AR1525" s="318">
        <f t="shared" si="2264"/>
        <v>0</v>
      </c>
      <c r="AS1525" s="318">
        <f t="shared" si="2264"/>
        <v>0</v>
      </c>
      <c r="AT1525" s="318">
        <f t="shared" si="2264"/>
        <v>0</v>
      </c>
      <c r="AU1525" s="318">
        <f t="shared" si="2264"/>
        <v>0</v>
      </c>
      <c r="AV1525" s="318">
        <f t="shared" si="2264"/>
        <v>0</v>
      </c>
      <c r="AW1525" s="318">
        <f t="shared" si="2264"/>
        <v>0</v>
      </c>
      <c r="AX1525" s="243"/>
    </row>
    <row r="1526" spans="1:50" ht="15" hidden="1" customHeight="1" outlineLevel="1">
      <c r="A1526" s="402"/>
      <c r="B1526" s="231"/>
      <c r="C1526" s="228"/>
      <c r="D1526" s="228"/>
      <c r="E1526" s="228"/>
      <c r="F1526" s="228"/>
      <c r="G1526" s="228"/>
      <c r="H1526" s="228"/>
      <c r="I1526" s="228"/>
      <c r="J1526" s="228"/>
      <c r="K1526" s="228"/>
      <c r="L1526" s="228"/>
      <c r="M1526" s="228"/>
      <c r="N1526" s="228"/>
      <c r="O1526" s="228"/>
      <c r="P1526" s="228"/>
      <c r="Q1526" s="228"/>
      <c r="R1526" s="228"/>
      <c r="S1526" s="228"/>
      <c r="T1526" s="228"/>
      <c r="U1526" s="228"/>
      <c r="V1526" s="228"/>
      <c r="W1526" s="228"/>
      <c r="X1526" s="228"/>
      <c r="Y1526" s="228"/>
      <c r="Z1526" s="228"/>
      <c r="AA1526" s="228"/>
      <c r="AB1526" s="228"/>
      <c r="AC1526" s="228"/>
      <c r="AD1526" s="228"/>
      <c r="AE1526" s="228"/>
      <c r="AF1526" s="228"/>
      <c r="AG1526" s="228"/>
      <c r="AH1526" s="228"/>
      <c r="AI1526" s="228"/>
      <c r="AJ1526" s="319"/>
      <c r="AK1526" s="332"/>
      <c r="AL1526" s="332"/>
      <c r="AM1526" s="332"/>
      <c r="AN1526" s="332"/>
      <c r="AO1526" s="332"/>
      <c r="AP1526" s="332"/>
      <c r="AQ1526" s="332"/>
      <c r="AR1526" s="332"/>
      <c r="AS1526" s="332"/>
      <c r="AT1526" s="332"/>
      <c r="AU1526" s="332"/>
      <c r="AV1526" s="332"/>
      <c r="AW1526" s="332"/>
      <c r="AX1526" s="243"/>
    </row>
    <row r="1527" spans="1:50" ht="15" hidden="1" customHeight="1" outlineLevel="1">
      <c r="A1527" s="402">
        <v>29</v>
      </c>
      <c r="B1527" s="335" t="s">
        <v>358</v>
      </c>
      <c r="C1527" s="228" t="s">
        <v>313</v>
      </c>
      <c r="D1527" s="232"/>
      <c r="E1527" s="232"/>
      <c r="F1527" s="232"/>
      <c r="G1527" s="232"/>
      <c r="H1527" s="232"/>
      <c r="I1527" s="232"/>
      <c r="J1527" s="232"/>
      <c r="K1527" s="232"/>
      <c r="L1527" s="232"/>
      <c r="M1527" s="232"/>
      <c r="N1527" s="232"/>
      <c r="O1527" s="232"/>
      <c r="P1527" s="232"/>
      <c r="Q1527" s="232"/>
      <c r="R1527" s="232"/>
      <c r="S1527" s="232"/>
      <c r="T1527" s="232"/>
      <c r="U1527" s="232">
        <v>3</v>
      </c>
      <c r="V1527" s="232"/>
      <c r="W1527" s="232"/>
      <c r="X1527" s="232"/>
      <c r="Y1527" s="232"/>
      <c r="Z1527" s="232"/>
      <c r="AA1527" s="232"/>
      <c r="AB1527" s="232"/>
      <c r="AC1527" s="232"/>
      <c r="AD1527" s="232"/>
      <c r="AE1527" s="232"/>
      <c r="AF1527" s="232"/>
      <c r="AG1527" s="232"/>
      <c r="AH1527" s="232"/>
      <c r="AI1527" s="564"/>
      <c r="AJ1527" s="333"/>
      <c r="AK1527" s="322"/>
      <c r="AL1527" s="322"/>
      <c r="AM1527" s="322"/>
      <c r="AN1527" s="322"/>
      <c r="AO1527" s="322"/>
      <c r="AP1527" s="322"/>
      <c r="AQ1527" s="322"/>
      <c r="AR1527" s="322"/>
      <c r="AS1527" s="322"/>
      <c r="AT1527" s="322"/>
      <c r="AU1527" s="322"/>
      <c r="AV1527" s="322"/>
      <c r="AW1527" s="322"/>
      <c r="AX1527" s="233">
        <f>SUM(AJ1527:AW1527)</f>
        <v>0</v>
      </c>
    </row>
    <row r="1528" spans="1:50" ht="15" hidden="1" customHeight="1" outlineLevel="1">
      <c r="A1528" s="402"/>
      <c r="B1528" s="231" t="s">
        <v>597</v>
      </c>
      <c r="C1528" s="228" t="s">
        <v>315</v>
      </c>
      <c r="D1528" s="232"/>
      <c r="E1528" s="232"/>
      <c r="F1528" s="232"/>
      <c r="G1528" s="232"/>
      <c r="H1528" s="232"/>
      <c r="I1528" s="232"/>
      <c r="J1528" s="232"/>
      <c r="K1528" s="232"/>
      <c r="L1528" s="232"/>
      <c r="M1528" s="232"/>
      <c r="N1528" s="232"/>
      <c r="O1528" s="232"/>
      <c r="P1528" s="232"/>
      <c r="Q1528" s="232"/>
      <c r="R1528" s="232"/>
      <c r="S1528" s="232"/>
      <c r="T1528" s="232"/>
      <c r="U1528" s="232">
        <f>U1527</f>
        <v>3</v>
      </c>
      <c r="V1528" s="232"/>
      <c r="W1528" s="232"/>
      <c r="X1528" s="232"/>
      <c r="Y1528" s="232"/>
      <c r="Z1528" s="232"/>
      <c r="AA1528" s="232"/>
      <c r="AB1528" s="232"/>
      <c r="AC1528" s="232"/>
      <c r="AD1528" s="232"/>
      <c r="AE1528" s="232"/>
      <c r="AF1528" s="232"/>
      <c r="AG1528" s="232"/>
      <c r="AH1528" s="232"/>
      <c r="AI1528" s="564"/>
      <c r="AJ1528" s="318">
        <f>AJ1527</f>
        <v>0</v>
      </c>
      <c r="AK1528" s="318">
        <f t="shared" ref="AK1528:AW1528" si="2265">AK1527</f>
        <v>0</v>
      </c>
      <c r="AL1528" s="318">
        <f t="shared" si="2265"/>
        <v>0</v>
      </c>
      <c r="AM1528" s="318">
        <f t="shared" si="2265"/>
        <v>0</v>
      </c>
      <c r="AN1528" s="318">
        <f t="shared" si="2265"/>
        <v>0</v>
      </c>
      <c r="AO1528" s="318">
        <f t="shared" si="2265"/>
        <v>0</v>
      </c>
      <c r="AP1528" s="318">
        <f t="shared" si="2265"/>
        <v>0</v>
      </c>
      <c r="AQ1528" s="318">
        <f t="shared" si="2265"/>
        <v>0</v>
      </c>
      <c r="AR1528" s="318">
        <f t="shared" si="2265"/>
        <v>0</v>
      </c>
      <c r="AS1528" s="318">
        <f t="shared" si="2265"/>
        <v>0</v>
      </c>
      <c r="AT1528" s="318">
        <f t="shared" si="2265"/>
        <v>0</v>
      </c>
      <c r="AU1528" s="318">
        <f t="shared" si="2265"/>
        <v>0</v>
      </c>
      <c r="AV1528" s="318">
        <f t="shared" si="2265"/>
        <v>0</v>
      </c>
      <c r="AW1528" s="318">
        <f t="shared" si="2265"/>
        <v>0</v>
      </c>
      <c r="AX1528" s="243"/>
    </row>
    <row r="1529" spans="1:50" ht="15" hidden="1" customHeight="1" outlineLevel="1">
      <c r="A1529" s="402"/>
      <c r="B1529" s="231"/>
      <c r="C1529" s="228"/>
      <c r="D1529" s="228"/>
      <c r="E1529" s="228"/>
      <c r="F1529" s="228"/>
      <c r="G1529" s="228"/>
      <c r="H1529" s="228"/>
      <c r="I1529" s="228"/>
      <c r="J1529" s="228"/>
      <c r="K1529" s="228"/>
      <c r="L1529" s="228"/>
      <c r="M1529" s="228"/>
      <c r="N1529" s="228"/>
      <c r="O1529" s="228"/>
      <c r="P1529" s="228"/>
      <c r="Q1529" s="228"/>
      <c r="R1529" s="228"/>
      <c r="S1529" s="228"/>
      <c r="T1529" s="228"/>
      <c r="U1529" s="228"/>
      <c r="V1529" s="228"/>
      <c r="W1529" s="228"/>
      <c r="X1529" s="228"/>
      <c r="Y1529" s="228"/>
      <c r="Z1529" s="228"/>
      <c r="AA1529" s="228"/>
      <c r="AB1529" s="228"/>
      <c r="AC1529" s="228"/>
      <c r="AD1529" s="228"/>
      <c r="AE1529" s="228"/>
      <c r="AF1529" s="228"/>
      <c r="AG1529" s="228"/>
      <c r="AH1529" s="228"/>
      <c r="AI1529" s="228"/>
      <c r="AJ1529" s="319"/>
      <c r="AK1529" s="332"/>
      <c r="AL1529" s="332"/>
      <c r="AM1529" s="332"/>
      <c r="AN1529" s="332"/>
      <c r="AO1529" s="332"/>
      <c r="AP1529" s="332"/>
      <c r="AQ1529" s="332"/>
      <c r="AR1529" s="332"/>
      <c r="AS1529" s="332"/>
      <c r="AT1529" s="332"/>
      <c r="AU1529" s="332"/>
      <c r="AV1529" s="332"/>
      <c r="AW1529" s="332"/>
      <c r="AX1529" s="243"/>
    </row>
    <row r="1530" spans="1:50" ht="15" hidden="1" customHeight="1" outlineLevel="1">
      <c r="A1530" s="402">
        <v>30</v>
      </c>
      <c r="B1530" s="335" t="s">
        <v>359</v>
      </c>
      <c r="C1530" s="228" t="s">
        <v>313</v>
      </c>
      <c r="D1530" s="232"/>
      <c r="E1530" s="232"/>
      <c r="F1530" s="232"/>
      <c r="G1530" s="232"/>
      <c r="H1530" s="232"/>
      <c r="I1530" s="232"/>
      <c r="J1530" s="232"/>
      <c r="K1530" s="232"/>
      <c r="L1530" s="232"/>
      <c r="M1530" s="232"/>
      <c r="N1530" s="232"/>
      <c r="O1530" s="232"/>
      <c r="P1530" s="232"/>
      <c r="Q1530" s="232"/>
      <c r="R1530" s="232"/>
      <c r="S1530" s="232"/>
      <c r="T1530" s="232"/>
      <c r="U1530" s="232">
        <v>12</v>
      </c>
      <c r="V1530" s="232"/>
      <c r="W1530" s="232"/>
      <c r="X1530" s="232"/>
      <c r="Y1530" s="232"/>
      <c r="Z1530" s="232"/>
      <c r="AA1530" s="232"/>
      <c r="AB1530" s="232"/>
      <c r="AC1530" s="232"/>
      <c r="AD1530" s="232"/>
      <c r="AE1530" s="232"/>
      <c r="AF1530" s="232"/>
      <c r="AG1530" s="232"/>
      <c r="AH1530" s="232"/>
      <c r="AI1530" s="564"/>
      <c r="AJ1530" s="333"/>
      <c r="AK1530" s="322"/>
      <c r="AL1530" s="322"/>
      <c r="AM1530" s="322"/>
      <c r="AN1530" s="322"/>
      <c r="AO1530" s="322"/>
      <c r="AP1530" s="322"/>
      <c r="AQ1530" s="322"/>
      <c r="AR1530" s="322"/>
      <c r="AS1530" s="322"/>
      <c r="AT1530" s="322"/>
      <c r="AU1530" s="322"/>
      <c r="AV1530" s="322"/>
      <c r="AW1530" s="322"/>
      <c r="AX1530" s="233">
        <f>SUM(AJ1530:AW1530)</f>
        <v>0</v>
      </c>
    </row>
    <row r="1531" spans="1:50" ht="15" hidden="1" customHeight="1" outlineLevel="1">
      <c r="A1531" s="402"/>
      <c r="B1531" s="231" t="s">
        <v>597</v>
      </c>
      <c r="C1531" s="228" t="s">
        <v>315</v>
      </c>
      <c r="D1531" s="232"/>
      <c r="E1531" s="232"/>
      <c r="F1531" s="232"/>
      <c r="G1531" s="232"/>
      <c r="H1531" s="232"/>
      <c r="I1531" s="232"/>
      <c r="J1531" s="232"/>
      <c r="K1531" s="232"/>
      <c r="L1531" s="232"/>
      <c r="M1531" s="232"/>
      <c r="N1531" s="232"/>
      <c r="O1531" s="232"/>
      <c r="P1531" s="232"/>
      <c r="Q1531" s="232"/>
      <c r="R1531" s="232"/>
      <c r="S1531" s="232"/>
      <c r="T1531" s="232"/>
      <c r="U1531" s="232">
        <f>U1530</f>
        <v>12</v>
      </c>
      <c r="V1531" s="232"/>
      <c r="W1531" s="232"/>
      <c r="X1531" s="232"/>
      <c r="Y1531" s="232"/>
      <c r="Z1531" s="232"/>
      <c r="AA1531" s="232"/>
      <c r="AB1531" s="232"/>
      <c r="AC1531" s="232"/>
      <c r="AD1531" s="232"/>
      <c r="AE1531" s="232"/>
      <c r="AF1531" s="232"/>
      <c r="AG1531" s="232"/>
      <c r="AH1531" s="232"/>
      <c r="AI1531" s="564"/>
      <c r="AJ1531" s="318">
        <f>AJ1530</f>
        <v>0</v>
      </c>
      <c r="AK1531" s="318">
        <f t="shared" ref="AK1531:AW1531" si="2266">AK1530</f>
        <v>0</v>
      </c>
      <c r="AL1531" s="318">
        <f t="shared" si="2266"/>
        <v>0</v>
      </c>
      <c r="AM1531" s="318">
        <f t="shared" si="2266"/>
        <v>0</v>
      </c>
      <c r="AN1531" s="318">
        <f t="shared" si="2266"/>
        <v>0</v>
      </c>
      <c r="AO1531" s="318">
        <f t="shared" si="2266"/>
        <v>0</v>
      </c>
      <c r="AP1531" s="318">
        <f t="shared" si="2266"/>
        <v>0</v>
      </c>
      <c r="AQ1531" s="318">
        <f t="shared" si="2266"/>
        <v>0</v>
      </c>
      <c r="AR1531" s="318">
        <f t="shared" si="2266"/>
        <v>0</v>
      </c>
      <c r="AS1531" s="318">
        <f t="shared" si="2266"/>
        <v>0</v>
      </c>
      <c r="AT1531" s="318">
        <f t="shared" si="2266"/>
        <v>0</v>
      </c>
      <c r="AU1531" s="318">
        <f t="shared" si="2266"/>
        <v>0</v>
      </c>
      <c r="AV1531" s="318">
        <f t="shared" si="2266"/>
        <v>0</v>
      </c>
      <c r="AW1531" s="318">
        <f t="shared" si="2266"/>
        <v>0</v>
      </c>
      <c r="AX1531" s="243"/>
    </row>
    <row r="1532" spans="1:50" ht="15" hidden="1" customHeight="1" outlineLevel="1">
      <c r="A1532" s="402"/>
      <c r="B1532" s="231"/>
      <c r="C1532" s="228"/>
      <c r="D1532" s="228"/>
      <c r="E1532" s="228"/>
      <c r="F1532" s="228"/>
      <c r="G1532" s="228"/>
      <c r="H1532" s="228"/>
      <c r="I1532" s="228"/>
      <c r="J1532" s="228"/>
      <c r="K1532" s="228"/>
      <c r="L1532" s="228"/>
      <c r="M1532" s="228"/>
      <c r="N1532" s="228"/>
      <c r="O1532" s="228"/>
      <c r="P1532" s="228"/>
      <c r="Q1532" s="228"/>
      <c r="R1532" s="228"/>
      <c r="S1532" s="228"/>
      <c r="T1532" s="228"/>
      <c r="U1532" s="228"/>
      <c r="V1532" s="228"/>
      <c r="W1532" s="228"/>
      <c r="X1532" s="228"/>
      <c r="Y1532" s="228"/>
      <c r="Z1532" s="228"/>
      <c r="AA1532" s="228"/>
      <c r="AB1532" s="228"/>
      <c r="AC1532" s="228"/>
      <c r="AD1532" s="228"/>
      <c r="AE1532" s="228"/>
      <c r="AF1532" s="228"/>
      <c r="AG1532" s="228"/>
      <c r="AH1532" s="228"/>
      <c r="AI1532" s="228"/>
      <c r="AJ1532" s="319"/>
      <c r="AK1532" s="332"/>
      <c r="AL1532" s="332"/>
      <c r="AM1532" s="332"/>
      <c r="AN1532" s="332"/>
      <c r="AO1532" s="332"/>
      <c r="AP1532" s="332"/>
      <c r="AQ1532" s="332"/>
      <c r="AR1532" s="332"/>
      <c r="AS1532" s="332"/>
      <c r="AT1532" s="332"/>
      <c r="AU1532" s="332"/>
      <c r="AV1532" s="332"/>
      <c r="AW1532" s="332"/>
      <c r="AX1532" s="243"/>
    </row>
    <row r="1533" spans="1:50" ht="15" hidden="1" customHeight="1" outlineLevel="1">
      <c r="A1533" s="402">
        <v>31</v>
      </c>
      <c r="B1533" s="335" t="s">
        <v>360</v>
      </c>
      <c r="C1533" s="228" t="s">
        <v>313</v>
      </c>
      <c r="D1533" s="232"/>
      <c r="E1533" s="232"/>
      <c r="F1533" s="232"/>
      <c r="G1533" s="232"/>
      <c r="H1533" s="232"/>
      <c r="I1533" s="232"/>
      <c r="J1533" s="232"/>
      <c r="K1533" s="232"/>
      <c r="L1533" s="232"/>
      <c r="M1533" s="232"/>
      <c r="N1533" s="232"/>
      <c r="O1533" s="232"/>
      <c r="P1533" s="232"/>
      <c r="Q1533" s="232"/>
      <c r="R1533" s="232"/>
      <c r="S1533" s="232"/>
      <c r="T1533" s="232"/>
      <c r="U1533" s="232">
        <v>12</v>
      </c>
      <c r="V1533" s="232"/>
      <c r="W1533" s="232"/>
      <c r="X1533" s="232"/>
      <c r="Y1533" s="232"/>
      <c r="Z1533" s="232"/>
      <c r="AA1533" s="232"/>
      <c r="AB1533" s="232"/>
      <c r="AC1533" s="232"/>
      <c r="AD1533" s="232"/>
      <c r="AE1533" s="232"/>
      <c r="AF1533" s="232"/>
      <c r="AG1533" s="232"/>
      <c r="AH1533" s="232"/>
      <c r="AI1533" s="564"/>
      <c r="AJ1533" s="333"/>
      <c r="AK1533" s="322"/>
      <c r="AL1533" s="322"/>
      <c r="AM1533" s="322"/>
      <c r="AN1533" s="322"/>
      <c r="AO1533" s="322"/>
      <c r="AP1533" s="322"/>
      <c r="AQ1533" s="322"/>
      <c r="AR1533" s="322"/>
      <c r="AS1533" s="322"/>
      <c r="AT1533" s="322"/>
      <c r="AU1533" s="322"/>
      <c r="AV1533" s="322"/>
      <c r="AW1533" s="322"/>
      <c r="AX1533" s="233">
        <f>SUM(AJ1533:AW1533)</f>
        <v>0</v>
      </c>
    </row>
    <row r="1534" spans="1:50" ht="15" hidden="1" customHeight="1" outlineLevel="1">
      <c r="A1534" s="402"/>
      <c r="B1534" s="231" t="s">
        <v>597</v>
      </c>
      <c r="C1534" s="228" t="s">
        <v>315</v>
      </c>
      <c r="D1534" s="232"/>
      <c r="E1534" s="232"/>
      <c r="F1534" s="232"/>
      <c r="G1534" s="232"/>
      <c r="H1534" s="232"/>
      <c r="I1534" s="232"/>
      <c r="J1534" s="232"/>
      <c r="K1534" s="232"/>
      <c r="L1534" s="232"/>
      <c r="M1534" s="232"/>
      <c r="N1534" s="232"/>
      <c r="O1534" s="232"/>
      <c r="P1534" s="232"/>
      <c r="Q1534" s="232"/>
      <c r="R1534" s="232"/>
      <c r="S1534" s="232"/>
      <c r="T1534" s="232"/>
      <c r="U1534" s="232">
        <f>U1533</f>
        <v>12</v>
      </c>
      <c r="V1534" s="232"/>
      <c r="W1534" s="232"/>
      <c r="X1534" s="232"/>
      <c r="Y1534" s="232"/>
      <c r="Z1534" s="232"/>
      <c r="AA1534" s="232"/>
      <c r="AB1534" s="232"/>
      <c r="AC1534" s="232"/>
      <c r="AD1534" s="232"/>
      <c r="AE1534" s="232"/>
      <c r="AF1534" s="232"/>
      <c r="AG1534" s="232"/>
      <c r="AH1534" s="232"/>
      <c r="AI1534" s="564"/>
      <c r="AJ1534" s="318">
        <f>AJ1533</f>
        <v>0</v>
      </c>
      <c r="AK1534" s="318">
        <f t="shared" ref="AK1534:AW1534" si="2267">AK1533</f>
        <v>0</v>
      </c>
      <c r="AL1534" s="318">
        <f t="shared" si="2267"/>
        <v>0</v>
      </c>
      <c r="AM1534" s="318">
        <f t="shared" si="2267"/>
        <v>0</v>
      </c>
      <c r="AN1534" s="318">
        <f t="shared" si="2267"/>
        <v>0</v>
      </c>
      <c r="AO1534" s="318">
        <f t="shared" si="2267"/>
        <v>0</v>
      </c>
      <c r="AP1534" s="318">
        <f t="shared" si="2267"/>
        <v>0</v>
      </c>
      <c r="AQ1534" s="318">
        <f t="shared" si="2267"/>
        <v>0</v>
      </c>
      <c r="AR1534" s="318">
        <f t="shared" si="2267"/>
        <v>0</v>
      </c>
      <c r="AS1534" s="318">
        <f t="shared" si="2267"/>
        <v>0</v>
      </c>
      <c r="AT1534" s="318">
        <f t="shared" si="2267"/>
        <v>0</v>
      </c>
      <c r="AU1534" s="318">
        <f t="shared" si="2267"/>
        <v>0</v>
      </c>
      <c r="AV1534" s="318">
        <f t="shared" si="2267"/>
        <v>0</v>
      </c>
      <c r="AW1534" s="318">
        <f t="shared" si="2267"/>
        <v>0</v>
      </c>
      <c r="AX1534" s="243"/>
    </row>
    <row r="1535" spans="1:50" ht="15" hidden="1" customHeight="1" outlineLevel="1">
      <c r="A1535" s="402"/>
      <c r="B1535" s="335"/>
      <c r="C1535" s="228"/>
      <c r="D1535" s="228"/>
      <c r="E1535" s="228"/>
      <c r="F1535" s="228"/>
      <c r="G1535" s="228"/>
      <c r="H1535" s="228"/>
      <c r="I1535" s="228"/>
      <c r="J1535" s="228"/>
      <c r="K1535" s="228"/>
      <c r="L1535" s="228"/>
      <c r="M1535" s="228"/>
      <c r="N1535" s="228"/>
      <c r="O1535" s="228"/>
      <c r="P1535" s="228"/>
      <c r="Q1535" s="228"/>
      <c r="R1535" s="228"/>
      <c r="S1535" s="228"/>
      <c r="T1535" s="228"/>
      <c r="U1535" s="228"/>
      <c r="V1535" s="228"/>
      <c r="W1535" s="228"/>
      <c r="X1535" s="228"/>
      <c r="Y1535" s="228"/>
      <c r="Z1535" s="228"/>
      <c r="AA1535" s="228"/>
      <c r="AB1535" s="228"/>
      <c r="AC1535" s="228"/>
      <c r="AD1535" s="228"/>
      <c r="AE1535" s="228"/>
      <c r="AF1535" s="228"/>
      <c r="AG1535" s="228"/>
      <c r="AH1535" s="228"/>
      <c r="AI1535" s="228"/>
      <c r="AJ1535" s="319"/>
      <c r="AK1535" s="332"/>
      <c r="AL1535" s="332"/>
      <c r="AM1535" s="332"/>
      <c r="AN1535" s="332"/>
      <c r="AO1535" s="332"/>
      <c r="AP1535" s="332"/>
      <c r="AQ1535" s="332"/>
      <c r="AR1535" s="332"/>
      <c r="AS1535" s="332"/>
      <c r="AT1535" s="332"/>
      <c r="AU1535" s="332"/>
      <c r="AV1535" s="332"/>
      <c r="AW1535" s="332"/>
      <c r="AX1535" s="243"/>
    </row>
    <row r="1536" spans="1:50" ht="15" hidden="1" customHeight="1" outlineLevel="1">
      <c r="A1536" s="402">
        <v>32</v>
      </c>
      <c r="B1536" s="335" t="s">
        <v>361</v>
      </c>
      <c r="C1536" s="228" t="s">
        <v>313</v>
      </c>
      <c r="D1536" s="232"/>
      <c r="E1536" s="232"/>
      <c r="F1536" s="232"/>
      <c r="G1536" s="232"/>
      <c r="H1536" s="232"/>
      <c r="I1536" s="232"/>
      <c r="J1536" s="232"/>
      <c r="K1536" s="232"/>
      <c r="L1536" s="232"/>
      <c r="M1536" s="232"/>
      <c r="N1536" s="232"/>
      <c r="O1536" s="232"/>
      <c r="P1536" s="232"/>
      <c r="Q1536" s="232"/>
      <c r="R1536" s="232"/>
      <c r="S1536" s="232"/>
      <c r="T1536" s="232"/>
      <c r="U1536" s="232">
        <v>12</v>
      </c>
      <c r="V1536" s="232"/>
      <c r="W1536" s="232"/>
      <c r="X1536" s="232"/>
      <c r="Y1536" s="232"/>
      <c r="Z1536" s="232"/>
      <c r="AA1536" s="232"/>
      <c r="AB1536" s="232"/>
      <c r="AC1536" s="232"/>
      <c r="AD1536" s="232"/>
      <c r="AE1536" s="232"/>
      <c r="AF1536" s="232"/>
      <c r="AG1536" s="232"/>
      <c r="AH1536" s="232"/>
      <c r="AI1536" s="564"/>
      <c r="AJ1536" s="333"/>
      <c r="AK1536" s="322"/>
      <c r="AL1536" s="322"/>
      <c r="AM1536" s="322"/>
      <c r="AN1536" s="322"/>
      <c r="AO1536" s="322"/>
      <c r="AP1536" s="322"/>
      <c r="AQ1536" s="322"/>
      <c r="AR1536" s="322"/>
      <c r="AS1536" s="322"/>
      <c r="AT1536" s="322"/>
      <c r="AU1536" s="322"/>
      <c r="AV1536" s="322"/>
      <c r="AW1536" s="322"/>
      <c r="AX1536" s="233">
        <f>SUM(AJ1536:AW1536)</f>
        <v>0</v>
      </c>
    </row>
    <row r="1537" spans="1:50" ht="15" hidden="1" customHeight="1" outlineLevel="1">
      <c r="A1537" s="402"/>
      <c r="B1537" s="231" t="s">
        <v>597</v>
      </c>
      <c r="C1537" s="228" t="s">
        <v>315</v>
      </c>
      <c r="D1537" s="232"/>
      <c r="E1537" s="232"/>
      <c r="F1537" s="232"/>
      <c r="G1537" s="232"/>
      <c r="H1537" s="232"/>
      <c r="I1537" s="232"/>
      <c r="J1537" s="232"/>
      <c r="K1537" s="232"/>
      <c r="L1537" s="232"/>
      <c r="M1537" s="232"/>
      <c r="N1537" s="232"/>
      <c r="O1537" s="232"/>
      <c r="P1537" s="232"/>
      <c r="Q1537" s="232"/>
      <c r="R1537" s="232"/>
      <c r="S1537" s="232"/>
      <c r="T1537" s="232"/>
      <c r="U1537" s="232">
        <f>U1536</f>
        <v>12</v>
      </c>
      <c r="V1537" s="232"/>
      <c r="W1537" s="232"/>
      <c r="X1537" s="232"/>
      <c r="Y1537" s="232"/>
      <c r="Z1537" s="232"/>
      <c r="AA1537" s="232"/>
      <c r="AB1537" s="232"/>
      <c r="AC1537" s="232"/>
      <c r="AD1537" s="232"/>
      <c r="AE1537" s="232"/>
      <c r="AF1537" s="232"/>
      <c r="AG1537" s="232"/>
      <c r="AH1537" s="232"/>
      <c r="AI1537" s="564"/>
      <c r="AJ1537" s="318">
        <f>AJ1536</f>
        <v>0</v>
      </c>
      <c r="AK1537" s="318">
        <f t="shared" ref="AK1537:AW1537" si="2268">AK1536</f>
        <v>0</v>
      </c>
      <c r="AL1537" s="318">
        <f t="shared" si="2268"/>
        <v>0</v>
      </c>
      <c r="AM1537" s="318">
        <f t="shared" si="2268"/>
        <v>0</v>
      </c>
      <c r="AN1537" s="318">
        <f t="shared" si="2268"/>
        <v>0</v>
      </c>
      <c r="AO1537" s="318">
        <f t="shared" si="2268"/>
        <v>0</v>
      </c>
      <c r="AP1537" s="318">
        <f t="shared" si="2268"/>
        <v>0</v>
      </c>
      <c r="AQ1537" s="318">
        <f t="shared" si="2268"/>
        <v>0</v>
      </c>
      <c r="AR1537" s="318">
        <f t="shared" si="2268"/>
        <v>0</v>
      </c>
      <c r="AS1537" s="318">
        <f t="shared" si="2268"/>
        <v>0</v>
      </c>
      <c r="AT1537" s="318">
        <f t="shared" si="2268"/>
        <v>0</v>
      </c>
      <c r="AU1537" s="318">
        <f t="shared" si="2268"/>
        <v>0</v>
      </c>
      <c r="AV1537" s="318">
        <f t="shared" si="2268"/>
        <v>0</v>
      </c>
      <c r="AW1537" s="318">
        <f t="shared" si="2268"/>
        <v>0</v>
      </c>
      <c r="AX1537" s="243"/>
    </row>
    <row r="1538" spans="1:50" ht="15" hidden="1" customHeight="1" outlineLevel="1">
      <c r="A1538" s="402"/>
      <c r="B1538" s="335"/>
      <c r="C1538" s="228"/>
      <c r="D1538" s="228"/>
      <c r="E1538" s="228"/>
      <c r="F1538" s="228"/>
      <c r="G1538" s="228"/>
      <c r="H1538" s="228"/>
      <c r="I1538" s="228"/>
      <c r="J1538" s="228"/>
      <c r="K1538" s="228"/>
      <c r="L1538" s="228"/>
      <c r="M1538" s="228"/>
      <c r="N1538" s="228"/>
      <c r="O1538" s="228"/>
      <c r="P1538" s="228"/>
      <c r="Q1538" s="228"/>
      <c r="R1538" s="228"/>
      <c r="S1538" s="228"/>
      <c r="T1538" s="228"/>
      <c r="U1538" s="228"/>
      <c r="V1538" s="228"/>
      <c r="W1538" s="228"/>
      <c r="X1538" s="228"/>
      <c r="Y1538" s="228"/>
      <c r="Z1538" s="228"/>
      <c r="AA1538" s="228"/>
      <c r="AB1538" s="228"/>
      <c r="AC1538" s="228"/>
      <c r="AD1538" s="228"/>
      <c r="AE1538" s="228"/>
      <c r="AF1538" s="228"/>
      <c r="AG1538" s="228"/>
      <c r="AH1538" s="228"/>
      <c r="AI1538" s="228"/>
      <c r="AJ1538" s="319"/>
      <c r="AK1538" s="332"/>
      <c r="AL1538" s="332"/>
      <c r="AM1538" s="332"/>
      <c r="AN1538" s="332"/>
      <c r="AO1538" s="332"/>
      <c r="AP1538" s="332"/>
      <c r="AQ1538" s="332"/>
      <c r="AR1538" s="332"/>
      <c r="AS1538" s="332"/>
      <c r="AT1538" s="332"/>
      <c r="AU1538" s="332"/>
      <c r="AV1538" s="332"/>
      <c r="AW1538" s="332"/>
      <c r="AX1538" s="243"/>
    </row>
    <row r="1539" spans="1:50" ht="15" hidden="1" customHeight="1" outlineLevel="1">
      <c r="A1539" s="402"/>
      <c r="B1539" s="225" t="s">
        <v>401</v>
      </c>
      <c r="C1539" s="228"/>
      <c r="D1539" s="228"/>
      <c r="E1539" s="228"/>
      <c r="F1539" s="228"/>
      <c r="G1539" s="228"/>
      <c r="H1539" s="228"/>
      <c r="I1539" s="228"/>
      <c r="J1539" s="228"/>
      <c r="K1539" s="228"/>
      <c r="L1539" s="228"/>
      <c r="M1539" s="228"/>
      <c r="N1539" s="228"/>
      <c r="O1539" s="228"/>
      <c r="P1539" s="228"/>
      <c r="Q1539" s="228"/>
      <c r="R1539" s="228"/>
      <c r="S1539" s="228"/>
      <c r="T1539" s="228"/>
      <c r="U1539" s="228"/>
      <c r="V1539" s="228"/>
      <c r="W1539" s="228"/>
      <c r="X1539" s="228"/>
      <c r="Y1539" s="228"/>
      <c r="Z1539" s="228"/>
      <c r="AA1539" s="228"/>
      <c r="AB1539" s="228"/>
      <c r="AC1539" s="228"/>
      <c r="AD1539" s="228"/>
      <c r="AE1539" s="228"/>
      <c r="AF1539" s="228"/>
      <c r="AG1539" s="228"/>
      <c r="AH1539" s="228"/>
      <c r="AI1539" s="228"/>
      <c r="AJ1539" s="319"/>
      <c r="AK1539" s="332"/>
      <c r="AL1539" s="332"/>
      <c r="AM1539" s="332"/>
      <c r="AN1539" s="332"/>
      <c r="AO1539" s="332"/>
      <c r="AP1539" s="332"/>
      <c r="AQ1539" s="332"/>
      <c r="AR1539" s="332"/>
      <c r="AS1539" s="332"/>
      <c r="AT1539" s="332"/>
      <c r="AU1539" s="332"/>
      <c r="AV1539" s="332"/>
      <c r="AW1539" s="332"/>
      <c r="AX1539" s="243"/>
    </row>
    <row r="1540" spans="1:50" ht="15" hidden="1" customHeight="1" outlineLevel="1">
      <c r="A1540" s="402">
        <v>33</v>
      </c>
      <c r="B1540" s="335" t="s">
        <v>402</v>
      </c>
      <c r="C1540" s="228" t="s">
        <v>313</v>
      </c>
      <c r="D1540" s="232"/>
      <c r="E1540" s="232"/>
      <c r="F1540" s="232"/>
      <c r="G1540" s="232"/>
      <c r="H1540" s="232"/>
      <c r="I1540" s="232"/>
      <c r="J1540" s="232"/>
      <c r="K1540" s="232"/>
      <c r="L1540" s="232"/>
      <c r="M1540" s="232"/>
      <c r="N1540" s="232"/>
      <c r="O1540" s="232"/>
      <c r="P1540" s="232"/>
      <c r="Q1540" s="232"/>
      <c r="R1540" s="232"/>
      <c r="S1540" s="232"/>
      <c r="T1540" s="232"/>
      <c r="U1540" s="232">
        <v>0</v>
      </c>
      <c r="V1540" s="232"/>
      <c r="W1540" s="232"/>
      <c r="X1540" s="232"/>
      <c r="Y1540" s="232"/>
      <c r="Z1540" s="232"/>
      <c r="AA1540" s="232"/>
      <c r="AB1540" s="232"/>
      <c r="AC1540" s="232"/>
      <c r="AD1540" s="232"/>
      <c r="AE1540" s="232"/>
      <c r="AF1540" s="232"/>
      <c r="AG1540" s="232"/>
      <c r="AH1540" s="232"/>
      <c r="AI1540" s="564"/>
      <c r="AJ1540" s="333"/>
      <c r="AK1540" s="322"/>
      <c r="AL1540" s="322"/>
      <c r="AM1540" s="322"/>
      <c r="AN1540" s="322"/>
      <c r="AO1540" s="322"/>
      <c r="AP1540" s="322"/>
      <c r="AQ1540" s="322"/>
      <c r="AR1540" s="322"/>
      <c r="AS1540" s="322"/>
      <c r="AT1540" s="322"/>
      <c r="AU1540" s="322"/>
      <c r="AV1540" s="322"/>
      <c r="AW1540" s="322"/>
      <c r="AX1540" s="233">
        <f>SUM(AJ1540:AW1540)</f>
        <v>0</v>
      </c>
    </row>
    <row r="1541" spans="1:50" ht="15" hidden="1" customHeight="1" outlineLevel="1">
      <c r="A1541" s="402"/>
      <c r="B1541" s="231" t="s">
        <v>597</v>
      </c>
      <c r="C1541" s="228" t="s">
        <v>315</v>
      </c>
      <c r="D1541" s="232"/>
      <c r="E1541" s="232"/>
      <c r="F1541" s="232"/>
      <c r="G1541" s="232"/>
      <c r="H1541" s="232"/>
      <c r="I1541" s="232"/>
      <c r="J1541" s="232"/>
      <c r="K1541" s="232"/>
      <c r="L1541" s="232"/>
      <c r="M1541" s="232"/>
      <c r="N1541" s="232"/>
      <c r="O1541" s="232"/>
      <c r="P1541" s="232"/>
      <c r="Q1541" s="232"/>
      <c r="R1541" s="232"/>
      <c r="S1541" s="232"/>
      <c r="T1541" s="232"/>
      <c r="U1541" s="232">
        <f>U1540</f>
        <v>0</v>
      </c>
      <c r="V1541" s="232"/>
      <c r="W1541" s="232"/>
      <c r="X1541" s="232"/>
      <c r="Y1541" s="232"/>
      <c r="Z1541" s="232"/>
      <c r="AA1541" s="232"/>
      <c r="AB1541" s="232"/>
      <c r="AC1541" s="232"/>
      <c r="AD1541" s="232"/>
      <c r="AE1541" s="232"/>
      <c r="AF1541" s="232"/>
      <c r="AG1541" s="232"/>
      <c r="AH1541" s="232"/>
      <c r="AI1541" s="564"/>
      <c r="AJ1541" s="318">
        <f>AJ1540</f>
        <v>0</v>
      </c>
      <c r="AK1541" s="318">
        <f t="shared" ref="AK1541:AW1541" si="2269">AK1540</f>
        <v>0</v>
      </c>
      <c r="AL1541" s="318">
        <f t="shared" si="2269"/>
        <v>0</v>
      </c>
      <c r="AM1541" s="318">
        <f t="shared" si="2269"/>
        <v>0</v>
      </c>
      <c r="AN1541" s="318">
        <f t="shared" si="2269"/>
        <v>0</v>
      </c>
      <c r="AO1541" s="318">
        <f t="shared" si="2269"/>
        <v>0</v>
      </c>
      <c r="AP1541" s="318">
        <f t="shared" si="2269"/>
        <v>0</v>
      </c>
      <c r="AQ1541" s="318">
        <f t="shared" si="2269"/>
        <v>0</v>
      </c>
      <c r="AR1541" s="318">
        <f t="shared" si="2269"/>
        <v>0</v>
      </c>
      <c r="AS1541" s="318">
        <f t="shared" si="2269"/>
        <v>0</v>
      </c>
      <c r="AT1541" s="318">
        <f t="shared" si="2269"/>
        <v>0</v>
      </c>
      <c r="AU1541" s="318">
        <f t="shared" si="2269"/>
        <v>0</v>
      </c>
      <c r="AV1541" s="318">
        <f t="shared" si="2269"/>
        <v>0</v>
      </c>
      <c r="AW1541" s="318">
        <f t="shared" si="2269"/>
        <v>0</v>
      </c>
      <c r="AX1541" s="243"/>
    </row>
    <row r="1542" spans="1:50" ht="15" hidden="1" customHeight="1" outlineLevel="1">
      <c r="A1542" s="402"/>
      <c r="B1542" s="335"/>
      <c r="C1542" s="228"/>
      <c r="D1542" s="228"/>
      <c r="E1542" s="228"/>
      <c r="F1542" s="228"/>
      <c r="G1542" s="228"/>
      <c r="H1542" s="228"/>
      <c r="I1542" s="228"/>
      <c r="J1542" s="228"/>
      <c r="K1542" s="228"/>
      <c r="L1542" s="228"/>
      <c r="M1542" s="228"/>
      <c r="N1542" s="228"/>
      <c r="O1542" s="228"/>
      <c r="P1542" s="228"/>
      <c r="Q1542" s="228"/>
      <c r="R1542" s="228"/>
      <c r="S1542" s="228"/>
      <c r="T1542" s="228"/>
      <c r="U1542" s="228"/>
      <c r="V1542" s="228"/>
      <c r="W1542" s="228"/>
      <c r="X1542" s="228"/>
      <c r="Y1542" s="228"/>
      <c r="Z1542" s="228"/>
      <c r="AA1542" s="228"/>
      <c r="AB1542" s="228"/>
      <c r="AC1542" s="228"/>
      <c r="AD1542" s="228"/>
      <c r="AE1542" s="228"/>
      <c r="AF1542" s="228"/>
      <c r="AG1542" s="228"/>
      <c r="AH1542" s="228"/>
      <c r="AI1542" s="228"/>
      <c r="AJ1542" s="319"/>
      <c r="AK1542" s="332"/>
      <c r="AL1542" s="332"/>
      <c r="AM1542" s="332"/>
      <c r="AN1542" s="332"/>
      <c r="AO1542" s="332"/>
      <c r="AP1542" s="332"/>
      <c r="AQ1542" s="332"/>
      <c r="AR1542" s="332"/>
      <c r="AS1542" s="332"/>
      <c r="AT1542" s="332"/>
      <c r="AU1542" s="332"/>
      <c r="AV1542" s="332"/>
      <c r="AW1542" s="332"/>
      <c r="AX1542" s="243"/>
    </row>
    <row r="1543" spans="1:50" ht="15" hidden="1" customHeight="1" outlineLevel="1">
      <c r="A1543" s="402">
        <v>34</v>
      </c>
      <c r="B1543" s="335" t="s">
        <v>403</v>
      </c>
      <c r="C1543" s="228" t="s">
        <v>313</v>
      </c>
      <c r="D1543" s="232"/>
      <c r="E1543" s="232"/>
      <c r="F1543" s="232"/>
      <c r="G1543" s="232"/>
      <c r="H1543" s="232"/>
      <c r="I1543" s="232"/>
      <c r="J1543" s="232"/>
      <c r="K1543" s="232"/>
      <c r="L1543" s="232"/>
      <c r="M1543" s="232"/>
      <c r="N1543" s="232"/>
      <c r="O1543" s="232"/>
      <c r="P1543" s="232"/>
      <c r="Q1543" s="232"/>
      <c r="R1543" s="232"/>
      <c r="S1543" s="232"/>
      <c r="T1543" s="232"/>
      <c r="U1543" s="232">
        <v>0</v>
      </c>
      <c r="V1543" s="232"/>
      <c r="W1543" s="232"/>
      <c r="X1543" s="232"/>
      <c r="Y1543" s="232"/>
      <c r="Z1543" s="232"/>
      <c r="AA1543" s="232"/>
      <c r="AB1543" s="232"/>
      <c r="AC1543" s="232"/>
      <c r="AD1543" s="232"/>
      <c r="AE1543" s="232"/>
      <c r="AF1543" s="232"/>
      <c r="AG1543" s="232"/>
      <c r="AH1543" s="232"/>
      <c r="AI1543" s="564"/>
      <c r="AJ1543" s="333"/>
      <c r="AK1543" s="322"/>
      <c r="AL1543" s="322"/>
      <c r="AM1543" s="322"/>
      <c r="AN1543" s="322"/>
      <c r="AO1543" s="322"/>
      <c r="AP1543" s="322"/>
      <c r="AQ1543" s="322"/>
      <c r="AR1543" s="322"/>
      <c r="AS1543" s="322"/>
      <c r="AT1543" s="322"/>
      <c r="AU1543" s="322"/>
      <c r="AV1543" s="322"/>
      <c r="AW1543" s="322"/>
      <c r="AX1543" s="233">
        <f>SUM(AJ1543:AW1543)</f>
        <v>0</v>
      </c>
    </row>
    <row r="1544" spans="1:50" ht="15" hidden="1" customHeight="1" outlineLevel="1">
      <c r="A1544" s="402"/>
      <c r="B1544" s="231" t="s">
        <v>597</v>
      </c>
      <c r="C1544" s="228" t="s">
        <v>315</v>
      </c>
      <c r="D1544" s="232"/>
      <c r="E1544" s="232"/>
      <c r="F1544" s="232"/>
      <c r="G1544" s="232"/>
      <c r="H1544" s="232"/>
      <c r="I1544" s="232"/>
      <c r="J1544" s="232"/>
      <c r="K1544" s="232"/>
      <c r="L1544" s="232"/>
      <c r="M1544" s="232"/>
      <c r="N1544" s="232"/>
      <c r="O1544" s="232"/>
      <c r="P1544" s="232"/>
      <c r="Q1544" s="232"/>
      <c r="R1544" s="232"/>
      <c r="S1544" s="232"/>
      <c r="T1544" s="232"/>
      <c r="U1544" s="232">
        <f>U1543</f>
        <v>0</v>
      </c>
      <c r="V1544" s="232"/>
      <c r="W1544" s="232"/>
      <c r="X1544" s="232"/>
      <c r="Y1544" s="232"/>
      <c r="Z1544" s="232"/>
      <c r="AA1544" s="232"/>
      <c r="AB1544" s="232"/>
      <c r="AC1544" s="232"/>
      <c r="AD1544" s="232"/>
      <c r="AE1544" s="232"/>
      <c r="AF1544" s="232"/>
      <c r="AG1544" s="232"/>
      <c r="AH1544" s="232"/>
      <c r="AI1544" s="564"/>
      <c r="AJ1544" s="318">
        <f>AJ1543</f>
        <v>0</v>
      </c>
      <c r="AK1544" s="318">
        <f t="shared" ref="AK1544:AW1544" si="2270">AK1543</f>
        <v>0</v>
      </c>
      <c r="AL1544" s="318">
        <f t="shared" si="2270"/>
        <v>0</v>
      </c>
      <c r="AM1544" s="318">
        <f t="shared" si="2270"/>
        <v>0</v>
      </c>
      <c r="AN1544" s="318">
        <f t="shared" si="2270"/>
        <v>0</v>
      </c>
      <c r="AO1544" s="318">
        <f t="shared" si="2270"/>
        <v>0</v>
      </c>
      <c r="AP1544" s="318">
        <f t="shared" si="2270"/>
        <v>0</v>
      </c>
      <c r="AQ1544" s="318">
        <f t="shared" si="2270"/>
        <v>0</v>
      </c>
      <c r="AR1544" s="318">
        <f t="shared" si="2270"/>
        <v>0</v>
      </c>
      <c r="AS1544" s="318">
        <f t="shared" si="2270"/>
        <v>0</v>
      </c>
      <c r="AT1544" s="318">
        <f t="shared" si="2270"/>
        <v>0</v>
      </c>
      <c r="AU1544" s="318">
        <f t="shared" si="2270"/>
        <v>0</v>
      </c>
      <c r="AV1544" s="318">
        <f t="shared" si="2270"/>
        <v>0</v>
      </c>
      <c r="AW1544" s="318">
        <f t="shared" si="2270"/>
        <v>0</v>
      </c>
      <c r="AX1544" s="243"/>
    </row>
    <row r="1545" spans="1:50" ht="15" hidden="1" customHeight="1" outlineLevel="1">
      <c r="A1545" s="402"/>
      <c r="B1545" s="335"/>
      <c r="C1545" s="228"/>
      <c r="D1545" s="228"/>
      <c r="E1545" s="228"/>
      <c r="F1545" s="228"/>
      <c r="G1545" s="228"/>
      <c r="H1545" s="228"/>
      <c r="I1545" s="228"/>
      <c r="J1545" s="228"/>
      <c r="K1545" s="228"/>
      <c r="L1545" s="228"/>
      <c r="M1545" s="228"/>
      <c r="N1545" s="228"/>
      <c r="O1545" s="228"/>
      <c r="P1545" s="228"/>
      <c r="Q1545" s="228"/>
      <c r="R1545" s="228"/>
      <c r="S1545" s="228"/>
      <c r="T1545" s="228"/>
      <c r="U1545" s="228"/>
      <c r="V1545" s="228"/>
      <c r="W1545" s="228"/>
      <c r="X1545" s="228"/>
      <c r="Y1545" s="228"/>
      <c r="Z1545" s="228"/>
      <c r="AA1545" s="228"/>
      <c r="AB1545" s="228"/>
      <c r="AC1545" s="228"/>
      <c r="AD1545" s="228"/>
      <c r="AE1545" s="228"/>
      <c r="AF1545" s="228"/>
      <c r="AG1545" s="228"/>
      <c r="AH1545" s="228"/>
      <c r="AI1545" s="228"/>
      <c r="AJ1545" s="319"/>
      <c r="AK1545" s="332"/>
      <c r="AL1545" s="332"/>
      <c r="AM1545" s="332"/>
      <c r="AN1545" s="332"/>
      <c r="AO1545" s="332"/>
      <c r="AP1545" s="332"/>
      <c r="AQ1545" s="332"/>
      <c r="AR1545" s="332"/>
      <c r="AS1545" s="332"/>
      <c r="AT1545" s="332"/>
      <c r="AU1545" s="332"/>
      <c r="AV1545" s="332"/>
      <c r="AW1545" s="332"/>
      <c r="AX1545" s="243"/>
    </row>
    <row r="1546" spans="1:50" ht="15" hidden="1" customHeight="1" outlineLevel="1">
      <c r="A1546" s="402">
        <v>35</v>
      </c>
      <c r="B1546" s="335" t="s">
        <v>404</v>
      </c>
      <c r="C1546" s="228" t="s">
        <v>313</v>
      </c>
      <c r="D1546" s="232"/>
      <c r="E1546" s="232"/>
      <c r="F1546" s="232"/>
      <c r="G1546" s="232"/>
      <c r="H1546" s="232"/>
      <c r="I1546" s="232"/>
      <c r="J1546" s="232"/>
      <c r="K1546" s="232"/>
      <c r="L1546" s="232"/>
      <c r="M1546" s="232"/>
      <c r="N1546" s="232"/>
      <c r="O1546" s="232"/>
      <c r="P1546" s="232"/>
      <c r="Q1546" s="232"/>
      <c r="R1546" s="232"/>
      <c r="S1546" s="232"/>
      <c r="T1546" s="232"/>
      <c r="U1546" s="232">
        <v>0</v>
      </c>
      <c r="V1546" s="232"/>
      <c r="W1546" s="232"/>
      <c r="X1546" s="232"/>
      <c r="Y1546" s="232"/>
      <c r="Z1546" s="232"/>
      <c r="AA1546" s="232"/>
      <c r="AB1546" s="232"/>
      <c r="AC1546" s="232"/>
      <c r="AD1546" s="232"/>
      <c r="AE1546" s="232"/>
      <c r="AF1546" s="232"/>
      <c r="AG1546" s="232"/>
      <c r="AH1546" s="232"/>
      <c r="AI1546" s="564"/>
      <c r="AJ1546" s="333"/>
      <c r="AK1546" s="322"/>
      <c r="AL1546" s="322"/>
      <c r="AM1546" s="322"/>
      <c r="AN1546" s="322"/>
      <c r="AO1546" s="322"/>
      <c r="AP1546" s="322"/>
      <c r="AQ1546" s="322"/>
      <c r="AR1546" s="322"/>
      <c r="AS1546" s="322"/>
      <c r="AT1546" s="322"/>
      <c r="AU1546" s="322"/>
      <c r="AV1546" s="322"/>
      <c r="AW1546" s="322"/>
      <c r="AX1546" s="233">
        <f>SUM(AJ1546:AW1546)</f>
        <v>0</v>
      </c>
    </row>
    <row r="1547" spans="1:50" ht="15" hidden="1" customHeight="1" outlineLevel="1">
      <c r="A1547" s="402"/>
      <c r="B1547" s="231" t="s">
        <v>597</v>
      </c>
      <c r="C1547" s="228" t="s">
        <v>315</v>
      </c>
      <c r="D1547" s="232"/>
      <c r="E1547" s="232"/>
      <c r="F1547" s="232"/>
      <c r="G1547" s="232"/>
      <c r="H1547" s="232"/>
      <c r="I1547" s="232"/>
      <c r="J1547" s="232"/>
      <c r="K1547" s="232"/>
      <c r="L1547" s="232"/>
      <c r="M1547" s="232"/>
      <c r="N1547" s="232"/>
      <c r="O1547" s="232"/>
      <c r="P1547" s="232"/>
      <c r="Q1547" s="232"/>
      <c r="R1547" s="232"/>
      <c r="S1547" s="232"/>
      <c r="T1547" s="232"/>
      <c r="U1547" s="232">
        <f>U1546</f>
        <v>0</v>
      </c>
      <c r="V1547" s="232"/>
      <c r="W1547" s="232"/>
      <c r="X1547" s="232"/>
      <c r="Y1547" s="232"/>
      <c r="Z1547" s="232"/>
      <c r="AA1547" s="232"/>
      <c r="AB1547" s="232"/>
      <c r="AC1547" s="232"/>
      <c r="AD1547" s="232"/>
      <c r="AE1547" s="232"/>
      <c r="AF1547" s="232"/>
      <c r="AG1547" s="232"/>
      <c r="AH1547" s="232"/>
      <c r="AI1547" s="564"/>
      <c r="AJ1547" s="318">
        <f>AJ1546</f>
        <v>0</v>
      </c>
      <c r="AK1547" s="318">
        <f t="shared" ref="AK1547:AW1547" si="2271">AK1546</f>
        <v>0</v>
      </c>
      <c r="AL1547" s="318">
        <f t="shared" si="2271"/>
        <v>0</v>
      </c>
      <c r="AM1547" s="318">
        <f t="shared" si="2271"/>
        <v>0</v>
      </c>
      <c r="AN1547" s="318">
        <f t="shared" si="2271"/>
        <v>0</v>
      </c>
      <c r="AO1547" s="318">
        <f t="shared" si="2271"/>
        <v>0</v>
      </c>
      <c r="AP1547" s="318">
        <f t="shared" si="2271"/>
        <v>0</v>
      </c>
      <c r="AQ1547" s="318">
        <f t="shared" si="2271"/>
        <v>0</v>
      </c>
      <c r="AR1547" s="318">
        <f t="shared" si="2271"/>
        <v>0</v>
      </c>
      <c r="AS1547" s="318">
        <f t="shared" si="2271"/>
        <v>0</v>
      </c>
      <c r="AT1547" s="318">
        <f t="shared" si="2271"/>
        <v>0</v>
      </c>
      <c r="AU1547" s="318">
        <f t="shared" si="2271"/>
        <v>0</v>
      </c>
      <c r="AV1547" s="318">
        <f t="shared" si="2271"/>
        <v>0</v>
      </c>
      <c r="AW1547" s="318">
        <f t="shared" si="2271"/>
        <v>0</v>
      </c>
      <c r="AX1547" s="243"/>
    </row>
    <row r="1548" spans="1:50" ht="15" hidden="1" customHeight="1" outlineLevel="1">
      <c r="A1548" s="402"/>
      <c r="B1548" s="338"/>
      <c r="C1548" s="228"/>
      <c r="D1548" s="228"/>
      <c r="E1548" s="228"/>
      <c r="F1548" s="228"/>
      <c r="G1548" s="228"/>
      <c r="H1548" s="228"/>
      <c r="I1548" s="228"/>
      <c r="J1548" s="228"/>
      <c r="K1548" s="228"/>
      <c r="L1548" s="228"/>
      <c r="M1548" s="228"/>
      <c r="N1548" s="228"/>
      <c r="O1548" s="228"/>
      <c r="P1548" s="228"/>
      <c r="Q1548" s="228"/>
      <c r="R1548" s="228"/>
      <c r="S1548" s="228"/>
      <c r="T1548" s="228"/>
      <c r="U1548" s="228"/>
      <c r="V1548" s="228"/>
      <c r="W1548" s="228"/>
      <c r="X1548" s="228"/>
      <c r="Y1548" s="228"/>
      <c r="Z1548" s="228"/>
      <c r="AA1548" s="228"/>
      <c r="AB1548" s="228"/>
      <c r="AC1548" s="228"/>
      <c r="AD1548" s="228"/>
      <c r="AE1548" s="228"/>
      <c r="AF1548" s="228"/>
      <c r="AG1548" s="228"/>
      <c r="AH1548" s="228"/>
      <c r="AI1548" s="228"/>
      <c r="AJ1548" s="319"/>
      <c r="AK1548" s="332"/>
      <c r="AL1548" s="332"/>
      <c r="AM1548" s="332"/>
      <c r="AN1548" s="332"/>
      <c r="AO1548" s="332"/>
      <c r="AP1548" s="332"/>
      <c r="AQ1548" s="332"/>
      <c r="AR1548" s="332"/>
      <c r="AS1548" s="332"/>
      <c r="AT1548" s="332"/>
      <c r="AU1548" s="332"/>
      <c r="AV1548" s="332"/>
      <c r="AW1548" s="332"/>
      <c r="AX1548" s="243"/>
    </row>
    <row r="1549" spans="1:50" ht="15" hidden="1" customHeight="1" outlineLevel="1">
      <c r="A1549" s="402"/>
      <c r="B1549" s="225" t="s">
        <v>447</v>
      </c>
      <c r="C1549" s="228"/>
      <c r="D1549" s="228"/>
      <c r="E1549" s="228"/>
      <c r="F1549" s="228"/>
      <c r="G1549" s="228"/>
      <c r="H1549" s="228"/>
      <c r="I1549" s="228"/>
      <c r="J1549" s="228"/>
      <c r="K1549" s="228"/>
      <c r="L1549" s="228"/>
      <c r="M1549" s="228"/>
      <c r="N1549" s="228"/>
      <c r="O1549" s="228"/>
      <c r="P1549" s="228"/>
      <c r="Q1549" s="228"/>
      <c r="R1549" s="228"/>
      <c r="S1549" s="228"/>
      <c r="T1549" s="228"/>
      <c r="U1549" s="228"/>
      <c r="V1549" s="228"/>
      <c r="W1549" s="228"/>
      <c r="X1549" s="228"/>
      <c r="Y1549" s="228"/>
      <c r="Z1549" s="228"/>
      <c r="AA1549" s="228"/>
      <c r="AB1549" s="228"/>
      <c r="AC1549" s="228"/>
      <c r="AD1549" s="228"/>
      <c r="AE1549" s="228"/>
      <c r="AF1549" s="228"/>
      <c r="AG1549" s="228"/>
      <c r="AH1549" s="228"/>
      <c r="AI1549" s="228"/>
      <c r="AJ1549" s="319"/>
      <c r="AK1549" s="332"/>
      <c r="AL1549" s="332"/>
      <c r="AM1549" s="332"/>
      <c r="AN1549" s="332"/>
      <c r="AO1549" s="332"/>
      <c r="AP1549" s="332"/>
      <c r="AQ1549" s="332"/>
      <c r="AR1549" s="332"/>
      <c r="AS1549" s="332"/>
      <c r="AT1549" s="332"/>
      <c r="AU1549" s="332"/>
      <c r="AV1549" s="332"/>
      <c r="AW1549" s="332"/>
      <c r="AX1549" s="243"/>
    </row>
    <row r="1550" spans="1:50" ht="28.5" hidden="1" customHeight="1" outlineLevel="1">
      <c r="A1550" s="402">
        <v>36</v>
      </c>
      <c r="B1550" s="335" t="s">
        <v>598</v>
      </c>
      <c r="C1550" s="228" t="s">
        <v>313</v>
      </c>
      <c r="D1550" s="232"/>
      <c r="E1550" s="232"/>
      <c r="F1550" s="232"/>
      <c r="G1550" s="232"/>
      <c r="H1550" s="232"/>
      <c r="I1550" s="232"/>
      <c r="J1550" s="232"/>
      <c r="K1550" s="232"/>
      <c r="L1550" s="232"/>
      <c r="M1550" s="232"/>
      <c r="N1550" s="232"/>
      <c r="O1550" s="232"/>
      <c r="P1550" s="232"/>
      <c r="Q1550" s="232"/>
      <c r="R1550" s="232"/>
      <c r="S1550" s="232"/>
      <c r="T1550" s="232"/>
      <c r="U1550" s="232">
        <v>12</v>
      </c>
      <c r="V1550" s="232"/>
      <c r="W1550" s="232"/>
      <c r="X1550" s="232"/>
      <c r="Y1550" s="232"/>
      <c r="Z1550" s="232"/>
      <c r="AA1550" s="232"/>
      <c r="AB1550" s="232"/>
      <c r="AC1550" s="232"/>
      <c r="AD1550" s="232"/>
      <c r="AE1550" s="232"/>
      <c r="AF1550" s="232"/>
      <c r="AG1550" s="232"/>
      <c r="AH1550" s="232"/>
      <c r="AI1550" s="564"/>
      <c r="AJ1550" s="333"/>
      <c r="AK1550" s="322"/>
      <c r="AL1550" s="322"/>
      <c r="AM1550" s="322"/>
      <c r="AN1550" s="322"/>
      <c r="AO1550" s="322"/>
      <c r="AP1550" s="322"/>
      <c r="AQ1550" s="322"/>
      <c r="AR1550" s="322"/>
      <c r="AS1550" s="322"/>
      <c r="AT1550" s="322"/>
      <c r="AU1550" s="322"/>
      <c r="AV1550" s="322"/>
      <c r="AW1550" s="322"/>
      <c r="AX1550" s="233">
        <f>SUM(AJ1550:AW1550)</f>
        <v>0</v>
      </c>
    </row>
    <row r="1551" spans="1:50" ht="15" hidden="1" customHeight="1" outlineLevel="1">
      <c r="A1551" s="402"/>
      <c r="B1551" s="231" t="s">
        <v>597</v>
      </c>
      <c r="C1551" s="228" t="s">
        <v>315</v>
      </c>
      <c r="D1551" s="232"/>
      <c r="E1551" s="232"/>
      <c r="F1551" s="232"/>
      <c r="G1551" s="232"/>
      <c r="H1551" s="232"/>
      <c r="I1551" s="232"/>
      <c r="J1551" s="232"/>
      <c r="K1551" s="232"/>
      <c r="L1551" s="232"/>
      <c r="M1551" s="232"/>
      <c r="N1551" s="232"/>
      <c r="O1551" s="232"/>
      <c r="P1551" s="232"/>
      <c r="Q1551" s="232"/>
      <c r="R1551" s="232"/>
      <c r="S1551" s="232"/>
      <c r="T1551" s="232"/>
      <c r="U1551" s="232">
        <f>U1550</f>
        <v>12</v>
      </c>
      <c r="V1551" s="232"/>
      <c r="W1551" s="232"/>
      <c r="X1551" s="232"/>
      <c r="Y1551" s="232"/>
      <c r="Z1551" s="232"/>
      <c r="AA1551" s="232"/>
      <c r="AB1551" s="232"/>
      <c r="AC1551" s="232"/>
      <c r="AD1551" s="232"/>
      <c r="AE1551" s="232"/>
      <c r="AF1551" s="232"/>
      <c r="AG1551" s="232"/>
      <c r="AH1551" s="232"/>
      <c r="AI1551" s="564"/>
      <c r="AJ1551" s="318">
        <f>AJ1550</f>
        <v>0</v>
      </c>
      <c r="AK1551" s="318">
        <f t="shared" ref="AK1551:AW1551" si="2272">AK1550</f>
        <v>0</v>
      </c>
      <c r="AL1551" s="318">
        <f t="shared" si="2272"/>
        <v>0</v>
      </c>
      <c r="AM1551" s="318">
        <f t="shared" si="2272"/>
        <v>0</v>
      </c>
      <c r="AN1551" s="318">
        <f t="shared" si="2272"/>
        <v>0</v>
      </c>
      <c r="AO1551" s="318">
        <f t="shared" si="2272"/>
        <v>0</v>
      </c>
      <c r="AP1551" s="318">
        <f t="shared" si="2272"/>
        <v>0</v>
      </c>
      <c r="AQ1551" s="318">
        <f t="shared" si="2272"/>
        <v>0</v>
      </c>
      <c r="AR1551" s="318">
        <f t="shared" si="2272"/>
        <v>0</v>
      </c>
      <c r="AS1551" s="318">
        <f t="shared" si="2272"/>
        <v>0</v>
      </c>
      <c r="AT1551" s="318">
        <f t="shared" si="2272"/>
        <v>0</v>
      </c>
      <c r="AU1551" s="318">
        <f t="shared" si="2272"/>
        <v>0</v>
      </c>
      <c r="AV1551" s="318">
        <f t="shared" si="2272"/>
        <v>0</v>
      </c>
      <c r="AW1551" s="318">
        <f t="shared" si="2272"/>
        <v>0</v>
      </c>
      <c r="AX1551" s="243"/>
    </row>
    <row r="1552" spans="1:50" ht="15" hidden="1" customHeight="1" outlineLevel="1">
      <c r="A1552" s="402"/>
      <c r="B1552" s="335"/>
      <c r="C1552" s="228"/>
      <c r="D1552" s="228"/>
      <c r="E1552" s="228"/>
      <c r="F1552" s="228"/>
      <c r="G1552" s="228"/>
      <c r="H1552" s="228"/>
      <c r="I1552" s="228"/>
      <c r="J1552" s="228"/>
      <c r="K1552" s="228"/>
      <c r="L1552" s="228"/>
      <c r="M1552" s="228"/>
      <c r="N1552" s="228"/>
      <c r="O1552" s="228"/>
      <c r="P1552" s="228"/>
      <c r="Q1552" s="228"/>
      <c r="R1552" s="228"/>
      <c r="S1552" s="228"/>
      <c r="T1552" s="228"/>
      <c r="U1552" s="228"/>
      <c r="V1552" s="228"/>
      <c r="W1552" s="228"/>
      <c r="X1552" s="228"/>
      <c r="Y1552" s="228"/>
      <c r="Z1552" s="228"/>
      <c r="AA1552" s="228"/>
      <c r="AB1552" s="228"/>
      <c r="AC1552" s="228"/>
      <c r="AD1552" s="228"/>
      <c r="AE1552" s="228"/>
      <c r="AF1552" s="228"/>
      <c r="AG1552" s="228"/>
      <c r="AH1552" s="228"/>
      <c r="AI1552" s="228"/>
      <c r="AJ1552" s="319"/>
      <c r="AK1552" s="332"/>
      <c r="AL1552" s="332"/>
      <c r="AM1552" s="332"/>
      <c r="AN1552" s="332"/>
      <c r="AO1552" s="332"/>
      <c r="AP1552" s="332"/>
      <c r="AQ1552" s="332"/>
      <c r="AR1552" s="332"/>
      <c r="AS1552" s="332"/>
      <c r="AT1552" s="332"/>
      <c r="AU1552" s="332"/>
      <c r="AV1552" s="332"/>
      <c r="AW1552" s="332"/>
      <c r="AX1552" s="243"/>
    </row>
    <row r="1553" spans="1:50" ht="15" hidden="1" customHeight="1" outlineLevel="1">
      <c r="A1553" s="402">
        <v>37</v>
      </c>
      <c r="B1553" s="335" t="s">
        <v>599</v>
      </c>
      <c r="C1553" s="228" t="s">
        <v>313</v>
      </c>
      <c r="D1553" s="232"/>
      <c r="E1553" s="232"/>
      <c r="F1553" s="232"/>
      <c r="G1553" s="232"/>
      <c r="H1553" s="232"/>
      <c r="I1553" s="232"/>
      <c r="J1553" s="232"/>
      <c r="K1553" s="232"/>
      <c r="L1553" s="232"/>
      <c r="M1553" s="232"/>
      <c r="N1553" s="232"/>
      <c r="O1553" s="232"/>
      <c r="P1553" s="232"/>
      <c r="Q1553" s="232"/>
      <c r="R1553" s="232"/>
      <c r="S1553" s="232"/>
      <c r="T1553" s="232"/>
      <c r="U1553" s="232">
        <v>12</v>
      </c>
      <c r="V1553" s="232"/>
      <c r="W1553" s="232"/>
      <c r="X1553" s="232"/>
      <c r="Y1553" s="232"/>
      <c r="Z1553" s="232"/>
      <c r="AA1553" s="232"/>
      <c r="AB1553" s="232"/>
      <c r="AC1553" s="232"/>
      <c r="AD1553" s="232"/>
      <c r="AE1553" s="232"/>
      <c r="AF1553" s="232"/>
      <c r="AG1553" s="232"/>
      <c r="AH1553" s="232"/>
      <c r="AI1553" s="564"/>
      <c r="AJ1553" s="333"/>
      <c r="AK1553" s="322"/>
      <c r="AL1553" s="322"/>
      <c r="AM1553" s="322"/>
      <c r="AN1553" s="322"/>
      <c r="AO1553" s="322"/>
      <c r="AP1553" s="322"/>
      <c r="AQ1553" s="322"/>
      <c r="AR1553" s="322"/>
      <c r="AS1553" s="322"/>
      <c r="AT1553" s="322"/>
      <c r="AU1553" s="322"/>
      <c r="AV1553" s="322"/>
      <c r="AW1553" s="322"/>
      <c r="AX1553" s="233">
        <f>SUM(AJ1553:AW1553)</f>
        <v>0</v>
      </c>
    </row>
    <row r="1554" spans="1:50" ht="15" hidden="1" customHeight="1" outlineLevel="1">
      <c r="A1554" s="402"/>
      <c r="B1554" s="231" t="s">
        <v>597</v>
      </c>
      <c r="C1554" s="228" t="s">
        <v>315</v>
      </c>
      <c r="D1554" s="232"/>
      <c r="E1554" s="232"/>
      <c r="F1554" s="232"/>
      <c r="G1554" s="232"/>
      <c r="H1554" s="232"/>
      <c r="I1554" s="232"/>
      <c r="J1554" s="232"/>
      <c r="K1554" s="232"/>
      <c r="L1554" s="232"/>
      <c r="M1554" s="232"/>
      <c r="N1554" s="232"/>
      <c r="O1554" s="232"/>
      <c r="P1554" s="232"/>
      <c r="Q1554" s="232"/>
      <c r="R1554" s="232"/>
      <c r="S1554" s="232"/>
      <c r="T1554" s="232"/>
      <c r="U1554" s="232">
        <f>U1553</f>
        <v>12</v>
      </c>
      <c r="V1554" s="232"/>
      <c r="W1554" s="232"/>
      <c r="X1554" s="232"/>
      <c r="Y1554" s="232"/>
      <c r="Z1554" s="232"/>
      <c r="AA1554" s="232"/>
      <c r="AB1554" s="232"/>
      <c r="AC1554" s="232"/>
      <c r="AD1554" s="232"/>
      <c r="AE1554" s="232"/>
      <c r="AF1554" s="232"/>
      <c r="AG1554" s="232"/>
      <c r="AH1554" s="232"/>
      <c r="AI1554" s="564"/>
      <c r="AJ1554" s="318">
        <f>AJ1553</f>
        <v>0</v>
      </c>
      <c r="AK1554" s="318">
        <f t="shared" ref="AK1554:AW1554" si="2273">AK1553</f>
        <v>0</v>
      </c>
      <c r="AL1554" s="318">
        <f t="shared" si="2273"/>
        <v>0</v>
      </c>
      <c r="AM1554" s="318">
        <f t="shared" si="2273"/>
        <v>0</v>
      </c>
      <c r="AN1554" s="318">
        <f t="shared" si="2273"/>
        <v>0</v>
      </c>
      <c r="AO1554" s="318">
        <f t="shared" si="2273"/>
        <v>0</v>
      </c>
      <c r="AP1554" s="318">
        <f t="shared" si="2273"/>
        <v>0</v>
      </c>
      <c r="AQ1554" s="318">
        <f t="shared" si="2273"/>
        <v>0</v>
      </c>
      <c r="AR1554" s="318">
        <f t="shared" si="2273"/>
        <v>0</v>
      </c>
      <c r="AS1554" s="318">
        <f t="shared" si="2273"/>
        <v>0</v>
      </c>
      <c r="AT1554" s="318">
        <f t="shared" si="2273"/>
        <v>0</v>
      </c>
      <c r="AU1554" s="318">
        <f t="shared" si="2273"/>
        <v>0</v>
      </c>
      <c r="AV1554" s="318">
        <f t="shared" si="2273"/>
        <v>0</v>
      </c>
      <c r="AW1554" s="318">
        <f t="shared" si="2273"/>
        <v>0</v>
      </c>
      <c r="AX1554" s="243"/>
    </row>
    <row r="1555" spans="1:50" ht="15" hidden="1" customHeight="1" outlineLevel="1">
      <c r="A1555" s="402"/>
      <c r="B1555" s="335"/>
      <c r="C1555" s="228"/>
      <c r="D1555" s="228"/>
      <c r="E1555" s="228"/>
      <c r="F1555" s="228"/>
      <c r="G1555" s="228"/>
      <c r="H1555" s="228"/>
      <c r="I1555" s="228"/>
      <c r="J1555" s="228"/>
      <c r="K1555" s="228"/>
      <c r="L1555" s="228"/>
      <c r="M1555" s="228"/>
      <c r="N1555" s="228"/>
      <c r="O1555" s="228"/>
      <c r="P1555" s="228"/>
      <c r="Q1555" s="228"/>
      <c r="R1555" s="228"/>
      <c r="S1555" s="228"/>
      <c r="T1555" s="228"/>
      <c r="U1555" s="228"/>
      <c r="V1555" s="228"/>
      <c r="W1555" s="228"/>
      <c r="X1555" s="228"/>
      <c r="Y1555" s="228"/>
      <c r="Z1555" s="228"/>
      <c r="AA1555" s="228"/>
      <c r="AB1555" s="228"/>
      <c r="AC1555" s="228"/>
      <c r="AD1555" s="228"/>
      <c r="AE1555" s="228"/>
      <c r="AF1555" s="228"/>
      <c r="AG1555" s="228"/>
      <c r="AH1555" s="228"/>
      <c r="AI1555" s="228"/>
      <c r="AJ1555" s="319"/>
      <c r="AK1555" s="332"/>
      <c r="AL1555" s="332"/>
      <c r="AM1555" s="332"/>
      <c r="AN1555" s="332"/>
      <c r="AO1555" s="332"/>
      <c r="AP1555" s="332"/>
      <c r="AQ1555" s="332"/>
      <c r="AR1555" s="332"/>
      <c r="AS1555" s="332"/>
      <c r="AT1555" s="332"/>
      <c r="AU1555" s="332"/>
      <c r="AV1555" s="332"/>
      <c r="AW1555" s="332"/>
      <c r="AX1555" s="243"/>
    </row>
    <row r="1556" spans="1:50" ht="15" hidden="1" customHeight="1" outlineLevel="1">
      <c r="A1556" s="402">
        <v>38</v>
      </c>
      <c r="B1556" s="335" t="s">
        <v>600</v>
      </c>
      <c r="C1556" s="228" t="s">
        <v>313</v>
      </c>
      <c r="D1556" s="232"/>
      <c r="E1556" s="232"/>
      <c r="F1556" s="232"/>
      <c r="G1556" s="232"/>
      <c r="H1556" s="232"/>
      <c r="I1556" s="232"/>
      <c r="J1556" s="232"/>
      <c r="K1556" s="232"/>
      <c r="L1556" s="232"/>
      <c r="M1556" s="232"/>
      <c r="N1556" s="232"/>
      <c r="O1556" s="232"/>
      <c r="P1556" s="232"/>
      <c r="Q1556" s="232"/>
      <c r="R1556" s="232"/>
      <c r="S1556" s="232"/>
      <c r="T1556" s="232"/>
      <c r="U1556" s="232">
        <v>12</v>
      </c>
      <c r="V1556" s="232"/>
      <c r="W1556" s="232"/>
      <c r="X1556" s="232"/>
      <c r="Y1556" s="232"/>
      <c r="Z1556" s="232"/>
      <c r="AA1556" s="232"/>
      <c r="AB1556" s="232"/>
      <c r="AC1556" s="232"/>
      <c r="AD1556" s="232"/>
      <c r="AE1556" s="232"/>
      <c r="AF1556" s="232"/>
      <c r="AG1556" s="232"/>
      <c r="AH1556" s="232"/>
      <c r="AI1556" s="564"/>
      <c r="AJ1556" s="333"/>
      <c r="AK1556" s="322"/>
      <c r="AL1556" s="322"/>
      <c r="AM1556" s="322"/>
      <c r="AN1556" s="322"/>
      <c r="AO1556" s="322"/>
      <c r="AP1556" s="322"/>
      <c r="AQ1556" s="322"/>
      <c r="AR1556" s="322"/>
      <c r="AS1556" s="322"/>
      <c r="AT1556" s="322"/>
      <c r="AU1556" s="322"/>
      <c r="AV1556" s="322"/>
      <c r="AW1556" s="322"/>
      <c r="AX1556" s="233">
        <f>SUM(AJ1556:AW1556)</f>
        <v>0</v>
      </c>
    </row>
    <row r="1557" spans="1:50" ht="15" hidden="1" customHeight="1" outlineLevel="1">
      <c r="A1557" s="402"/>
      <c r="B1557" s="231" t="s">
        <v>597</v>
      </c>
      <c r="C1557" s="228" t="s">
        <v>315</v>
      </c>
      <c r="D1557" s="232"/>
      <c r="E1557" s="232"/>
      <c r="F1557" s="232"/>
      <c r="G1557" s="232"/>
      <c r="H1557" s="232"/>
      <c r="I1557" s="232"/>
      <c r="J1557" s="232"/>
      <c r="K1557" s="232"/>
      <c r="L1557" s="232"/>
      <c r="M1557" s="232"/>
      <c r="N1557" s="232"/>
      <c r="O1557" s="232"/>
      <c r="P1557" s="232"/>
      <c r="Q1557" s="232"/>
      <c r="R1557" s="232"/>
      <c r="S1557" s="232"/>
      <c r="T1557" s="232"/>
      <c r="U1557" s="232">
        <f>U1556</f>
        <v>12</v>
      </c>
      <c r="V1557" s="232"/>
      <c r="W1557" s="232"/>
      <c r="X1557" s="232"/>
      <c r="Y1557" s="232"/>
      <c r="Z1557" s="232"/>
      <c r="AA1557" s="232"/>
      <c r="AB1557" s="232"/>
      <c r="AC1557" s="232"/>
      <c r="AD1557" s="232"/>
      <c r="AE1557" s="232"/>
      <c r="AF1557" s="232"/>
      <c r="AG1557" s="232"/>
      <c r="AH1557" s="232"/>
      <c r="AI1557" s="564"/>
      <c r="AJ1557" s="318">
        <f>AJ1556</f>
        <v>0</v>
      </c>
      <c r="AK1557" s="318">
        <f t="shared" ref="AK1557:AW1557" si="2274">AK1556</f>
        <v>0</v>
      </c>
      <c r="AL1557" s="318">
        <f t="shared" si="2274"/>
        <v>0</v>
      </c>
      <c r="AM1557" s="318">
        <f t="shared" si="2274"/>
        <v>0</v>
      </c>
      <c r="AN1557" s="318">
        <f t="shared" si="2274"/>
        <v>0</v>
      </c>
      <c r="AO1557" s="318">
        <f t="shared" si="2274"/>
        <v>0</v>
      </c>
      <c r="AP1557" s="318">
        <f t="shared" si="2274"/>
        <v>0</v>
      </c>
      <c r="AQ1557" s="318">
        <f t="shared" si="2274"/>
        <v>0</v>
      </c>
      <c r="AR1557" s="318">
        <f t="shared" si="2274"/>
        <v>0</v>
      </c>
      <c r="AS1557" s="318">
        <f t="shared" si="2274"/>
        <v>0</v>
      </c>
      <c r="AT1557" s="318">
        <f t="shared" si="2274"/>
        <v>0</v>
      </c>
      <c r="AU1557" s="318">
        <f t="shared" si="2274"/>
        <v>0</v>
      </c>
      <c r="AV1557" s="318">
        <f t="shared" si="2274"/>
        <v>0</v>
      </c>
      <c r="AW1557" s="318">
        <f t="shared" si="2274"/>
        <v>0</v>
      </c>
      <c r="AX1557" s="243"/>
    </row>
    <row r="1558" spans="1:50" ht="15" hidden="1" customHeight="1" outlineLevel="1">
      <c r="A1558" s="402"/>
      <c r="B1558" s="335"/>
      <c r="C1558" s="228"/>
      <c r="D1558" s="228"/>
      <c r="E1558" s="228"/>
      <c r="F1558" s="228"/>
      <c r="G1558" s="228"/>
      <c r="H1558" s="228"/>
      <c r="I1558" s="228"/>
      <c r="J1558" s="228"/>
      <c r="K1558" s="228"/>
      <c r="L1558" s="228"/>
      <c r="M1558" s="228"/>
      <c r="N1558" s="228"/>
      <c r="O1558" s="228"/>
      <c r="P1558" s="228"/>
      <c r="Q1558" s="228"/>
      <c r="R1558" s="228"/>
      <c r="S1558" s="228"/>
      <c r="T1558" s="228"/>
      <c r="U1558" s="228"/>
      <c r="V1558" s="228"/>
      <c r="W1558" s="228"/>
      <c r="X1558" s="228"/>
      <c r="Y1558" s="228"/>
      <c r="Z1558" s="228"/>
      <c r="AA1558" s="228"/>
      <c r="AB1558" s="228"/>
      <c r="AC1558" s="228"/>
      <c r="AD1558" s="228"/>
      <c r="AE1558" s="228"/>
      <c r="AF1558" s="228"/>
      <c r="AG1558" s="228"/>
      <c r="AH1558" s="228"/>
      <c r="AI1558" s="228"/>
      <c r="AJ1558" s="319"/>
      <c r="AK1558" s="332"/>
      <c r="AL1558" s="332"/>
      <c r="AM1558" s="332"/>
      <c r="AN1558" s="332"/>
      <c r="AO1558" s="332"/>
      <c r="AP1558" s="332"/>
      <c r="AQ1558" s="332"/>
      <c r="AR1558" s="332"/>
      <c r="AS1558" s="332"/>
      <c r="AT1558" s="332"/>
      <c r="AU1558" s="332"/>
      <c r="AV1558" s="332"/>
      <c r="AW1558" s="332"/>
      <c r="AX1558" s="243"/>
    </row>
    <row r="1559" spans="1:50" ht="15" hidden="1" customHeight="1" outlineLevel="1">
      <c r="A1559" s="402">
        <v>39</v>
      </c>
      <c r="B1559" s="335" t="s">
        <v>601</v>
      </c>
      <c r="C1559" s="228" t="s">
        <v>313</v>
      </c>
      <c r="D1559" s="232"/>
      <c r="E1559" s="232"/>
      <c r="F1559" s="232"/>
      <c r="G1559" s="232"/>
      <c r="H1559" s="232"/>
      <c r="I1559" s="232"/>
      <c r="J1559" s="232"/>
      <c r="K1559" s="232"/>
      <c r="L1559" s="232"/>
      <c r="M1559" s="232"/>
      <c r="N1559" s="232"/>
      <c r="O1559" s="232"/>
      <c r="P1559" s="232"/>
      <c r="Q1559" s="232"/>
      <c r="R1559" s="232"/>
      <c r="S1559" s="232"/>
      <c r="T1559" s="232"/>
      <c r="U1559" s="232">
        <v>12</v>
      </c>
      <c r="V1559" s="232"/>
      <c r="W1559" s="232"/>
      <c r="X1559" s="232"/>
      <c r="Y1559" s="232"/>
      <c r="Z1559" s="232"/>
      <c r="AA1559" s="232"/>
      <c r="AB1559" s="232"/>
      <c r="AC1559" s="232"/>
      <c r="AD1559" s="232"/>
      <c r="AE1559" s="232"/>
      <c r="AF1559" s="232"/>
      <c r="AG1559" s="232"/>
      <c r="AH1559" s="232"/>
      <c r="AI1559" s="564"/>
      <c r="AJ1559" s="333"/>
      <c r="AK1559" s="322"/>
      <c r="AL1559" s="322"/>
      <c r="AM1559" s="322"/>
      <c r="AN1559" s="322"/>
      <c r="AO1559" s="322"/>
      <c r="AP1559" s="322"/>
      <c r="AQ1559" s="322"/>
      <c r="AR1559" s="322"/>
      <c r="AS1559" s="322"/>
      <c r="AT1559" s="322"/>
      <c r="AU1559" s="322"/>
      <c r="AV1559" s="322"/>
      <c r="AW1559" s="322"/>
      <c r="AX1559" s="233">
        <f>SUM(AJ1559:AW1559)</f>
        <v>0</v>
      </c>
    </row>
    <row r="1560" spans="1:50" ht="15" hidden="1" customHeight="1" outlineLevel="1">
      <c r="A1560" s="402"/>
      <c r="B1560" s="231" t="s">
        <v>597</v>
      </c>
      <c r="C1560" s="228" t="s">
        <v>315</v>
      </c>
      <c r="D1560" s="232"/>
      <c r="E1560" s="232"/>
      <c r="F1560" s="232"/>
      <c r="G1560" s="232"/>
      <c r="H1560" s="232"/>
      <c r="I1560" s="232"/>
      <c r="J1560" s="232"/>
      <c r="K1560" s="232"/>
      <c r="L1560" s="232"/>
      <c r="M1560" s="232"/>
      <c r="N1560" s="232"/>
      <c r="O1560" s="232"/>
      <c r="P1560" s="232"/>
      <c r="Q1560" s="232"/>
      <c r="R1560" s="232"/>
      <c r="S1560" s="232"/>
      <c r="T1560" s="232"/>
      <c r="U1560" s="232">
        <f>U1559</f>
        <v>12</v>
      </c>
      <c r="V1560" s="232"/>
      <c r="W1560" s="232"/>
      <c r="X1560" s="232"/>
      <c r="Y1560" s="232"/>
      <c r="Z1560" s="232"/>
      <c r="AA1560" s="232"/>
      <c r="AB1560" s="232"/>
      <c r="AC1560" s="232"/>
      <c r="AD1560" s="232"/>
      <c r="AE1560" s="232"/>
      <c r="AF1560" s="232"/>
      <c r="AG1560" s="232"/>
      <c r="AH1560" s="232"/>
      <c r="AI1560" s="564"/>
      <c r="AJ1560" s="318">
        <f>AJ1559</f>
        <v>0</v>
      </c>
      <c r="AK1560" s="318">
        <f t="shared" ref="AK1560:AW1560" si="2275">AK1559</f>
        <v>0</v>
      </c>
      <c r="AL1560" s="318">
        <f t="shared" si="2275"/>
        <v>0</v>
      </c>
      <c r="AM1560" s="318">
        <f t="shared" si="2275"/>
        <v>0</v>
      </c>
      <c r="AN1560" s="318">
        <f t="shared" si="2275"/>
        <v>0</v>
      </c>
      <c r="AO1560" s="318">
        <f t="shared" si="2275"/>
        <v>0</v>
      </c>
      <c r="AP1560" s="318">
        <f t="shared" si="2275"/>
        <v>0</v>
      </c>
      <c r="AQ1560" s="318">
        <f t="shared" si="2275"/>
        <v>0</v>
      </c>
      <c r="AR1560" s="318">
        <f t="shared" si="2275"/>
        <v>0</v>
      </c>
      <c r="AS1560" s="318">
        <f t="shared" si="2275"/>
        <v>0</v>
      </c>
      <c r="AT1560" s="318">
        <f t="shared" si="2275"/>
        <v>0</v>
      </c>
      <c r="AU1560" s="318">
        <f t="shared" si="2275"/>
        <v>0</v>
      </c>
      <c r="AV1560" s="318">
        <f t="shared" si="2275"/>
        <v>0</v>
      </c>
      <c r="AW1560" s="318">
        <f t="shared" si="2275"/>
        <v>0</v>
      </c>
      <c r="AX1560" s="243"/>
    </row>
    <row r="1561" spans="1:50" ht="15" hidden="1" customHeight="1" outlineLevel="1">
      <c r="A1561" s="402"/>
      <c r="B1561" s="335"/>
      <c r="C1561" s="228"/>
      <c r="D1561" s="228"/>
      <c r="E1561" s="228"/>
      <c r="F1561" s="228"/>
      <c r="G1561" s="228"/>
      <c r="H1561" s="228"/>
      <c r="I1561" s="228"/>
      <c r="J1561" s="228"/>
      <c r="K1561" s="228"/>
      <c r="L1561" s="228"/>
      <c r="M1561" s="228"/>
      <c r="N1561" s="228"/>
      <c r="O1561" s="228"/>
      <c r="P1561" s="228"/>
      <c r="Q1561" s="228"/>
      <c r="R1561" s="228"/>
      <c r="S1561" s="228"/>
      <c r="T1561" s="228"/>
      <c r="U1561" s="228"/>
      <c r="V1561" s="228"/>
      <c r="W1561" s="228"/>
      <c r="X1561" s="228"/>
      <c r="Y1561" s="228"/>
      <c r="Z1561" s="228"/>
      <c r="AA1561" s="228"/>
      <c r="AB1561" s="228"/>
      <c r="AC1561" s="228"/>
      <c r="AD1561" s="228"/>
      <c r="AE1561" s="228"/>
      <c r="AF1561" s="228"/>
      <c r="AG1561" s="228"/>
      <c r="AH1561" s="228"/>
      <c r="AI1561" s="228"/>
      <c r="AJ1561" s="319"/>
      <c r="AK1561" s="332"/>
      <c r="AL1561" s="332"/>
      <c r="AM1561" s="332"/>
      <c r="AN1561" s="332"/>
      <c r="AO1561" s="332"/>
      <c r="AP1561" s="332"/>
      <c r="AQ1561" s="332"/>
      <c r="AR1561" s="332"/>
      <c r="AS1561" s="332"/>
      <c r="AT1561" s="332"/>
      <c r="AU1561" s="332"/>
      <c r="AV1561" s="332"/>
      <c r="AW1561" s="332"/>
      <c r="AX1561" s="243"/>
    </row>
    <row r="1562" spans="1:50" ht="15" hidden="1" customHeight="1" outlineLevel="1">
      <c r="A1562" s="402">
        <v>40</v>
      </c>
      <c r="B1562" s="335" t="s">
        <v>602</v>
      </c>
      <c r="C1562" s="228" t="s">
        <v>313</v>
      </c>
      <c r="D1562" s="232"/>
      <c r="E1562" s="232"/>
      <c r="F1562" s="232"/>
      <c r="G1562" s="232"/>
      <c r="H1562" s="232"/>
      <c r="I1562" s="232"/>
      <c r="J1562" s="232"/>
      <c r="K1562" s="232"/>
      <c r="L1562" s="232"/>
      <c r="M1562" s="232"/>
      <c r="N1562" s="232"/>
      <c r="O1562" s="232"/>
      <c r="P1562" s="232"/>
      <c r="Q1562" s="232"/>
      <c r="R1562" s="232"/>
      <c r="S1562" s="232"/>
      <c r="T1562" s="232"/>
      <c r="U1562" s="232">
        <v>12</v>
      </c>
      <c r="V1562" s="232"/>
      <c r="W1562" s="232"/>
      <c r="X1562" s="232"/>
      <c r="Y1562" s="232"/>
      <c r="Z1562" s="232"/>
      <c r="AA1562" s="232"/>
      <c r="AB1562" s="232"/>
      <c r="AC1562" s="232"/>
      <c r="AD1562" s="232"/>
      <c r="AE1562" s="232"/>
      <c r="AF1562" s="232"/>
      <c r="AG1562" s="232"/>
      <c r="AH1562" s="232"/>
      <c r="AI1562" s="564"/>
      <c r="AJ1562" s="333"/>
      <c r="AK1562" s="322"/>
      <c r="AL1562" s="322"/>
      <c r="AM1562" s="322"/>
      <c r="AN1562" s="322"/>
      <c r="AO1562" s="322"/>
      <c r="AP1562" s="322"/>
      <c r="AQ1562" s="322"/>
      <c r="AR1562" s="322"/>
      <c r="AS1562" s="322"/>
      <c r="AT1562" s="322"/>
      <c r="AU1562" s="322"/>
      <c r="AV1562" s="322"/>
      <c r="AW1562" s="322"/>
      <c r="AX1562" s="233">
        <f>SUM(AJ1562:AW1562)</f>
        <v>0</v>
      </c>
    </row>
    <row r="1563" spans="1:50" ht="15" hidden="1" customHeight="1" outlineLevel="1">
      <c r="A1563" s="402"/>
      <c r="B1563" s="231" t="s">
        <v>597</v>
      </c>
      <c r="C1563" s="228" t="s">
        <v>315</v>
      </c>
      <c r="D1563" s="232"/>
      <c r="E1563" s="232"/>
      <c r="F1563" s="232"/>
      <c r="G1563" s="232"/>
      <c r="H1563" s="232"/>
      <c r="I1563" s="232"/>
      <c r="J1563" s="232"/>
      <c r="K1563" s="232"/>
      <c r="L1563" s="232"/>
      <c r="M1563" s="232"/>
      <c r="N1563" s="232"/>
      <c r="O1563" s="232"/>
      <c r="P1563" s="232"/>
      <c r="Q1563" s="232"/>
      <c r="R1563" s="232"/>
      <c r="S1563" s="232"/>
      <c r="T1563" s="232"/>
      <c r="U1563" s="232">
        <f>U1562</f>
        <v>12</v>
      </c>
      <c r="V1563" s="232"/>
      <c r="W1563" s="232"/>
      <c r="X1563" s="232"/>
      <c r="Y1563" s="232"/>
      <c r="Z1563" s="232"/>
      <c r="AA1563" s="232"/>
      <c r="AB1563" s="232"/>
      <c r="AC1563" s="232"/>
      <c r="AD1563" s="232"/>
      <c r="AE1563" s="232"/>
      <c r="AF1563" s="232"/>
      <c r="AG1563" s="232"/>
      <c r="AH1563" s="232"/>
      <c r="AI1563" s="564"/>
      <c r="AJ1563" s="318">
        <f>AJ1562</f>
        <v>0</v>
      </c>
      <c r="AK1563" s="318">
        <f t="shared" ref="AK1563:AW1563" si="2276">AK1562</f>
        <v>0</v>
      </c>
      <c r="AL1563" s="318">
        <f t="shared" si="2276"/>
        <v>0</v>
      </c>
      <c r="AM1563" s="318">
        <f t="shared" si="2276"/>
        <v>0</v>
      </c>
      <c r="AN1563" s="318">
        <f t="shared" si="2276"/>
        <v>0</v>
      </c>
      <c r="AO1563" s="318">
        <f t="shared" si="2276"/>
        <v>0</v>
      </c>
      <c r="AP1563" s="318">
        <f t="shared" si="2276"/>
        <v>0</v>
      </c>
      <c r="AQ1563" s="318">
        <f t="shared" si="2276"/>
        <v>0</v>
      </c>
      <c r="AR1563" s="318">
        <f t="shared" si="2276"/>
        <v>0</v>
      </c>
      <c r="AS1563" s="318">
        <f t="shared" si="2276"/>
        <v>0</v>
      </c>
      <c r="AT1563" s="318">
        <f t="shared" si="2276"/>
        <v>0</v>
      </c>
      <c r="AU1563" s="318">
        <f t="shared" si="2276"/>
        <v>0</v>
      </c>
      <c r="AV1563" s="318">
        <f t="shared" si="2276"/>
        <v>0</v>
      </c>
      <c r="AW1563" s="318">
        <f t="shared" si="2276"/>
        <v>0</v>
      </c>
      <c r="AX1563" s="243"/>
    </row>
    <row r="1564" spans="1:50" ht="15" hidden="1" customHeight="1" outlineLevel="1">
      <c r="A1564" s="402"/>
      <c r="B1564" s="335"/>
      <c r="C1564" s="228"/>
      <c r="D1564" s="228"/>
      <c r="E1564" s="228"/>
      <c r="F1564" s="228"/>
      <c r="G1564" s="228"/>
      <c r="H1564" s="228"/>
      <c r="I1564" s="228"/>
      <c r="J1564" s="228"/>
      <c r="K1564" s="228"/>
      <c r="L1564" s="228"/>
      <c r="M1564" s="228"/>
      <c r="N1564" s="228"/>
      <c r="O1564" s="228"/>
      <c r="P1564" s="228"/>
      <c r="Q1564" s="228"/>
      <c r="R1564" s="228"/>
      <c r="S1564" s="228"/>
      <c r="T1564" s="228"/>
      <c r="U1564" s="228"/>
      <c r="V1564" s="228"/>
      <c r="W1564" s="228"/>
      <c r="X1564" s="228"/>
      <c r="Y1564" s="228"/>
      <c r="Z1564" s="228"/>
      <c r="AA1564" s="228"/>
      <c r="AB1564" s="228"/>
      <c r="AC1564" s="228"/>
      <c r="AD1564" s="228"/>
      <c r="AE1564" s="228"/>
      <c r="AF1564" s="228"/>
      <c r="AG1564" s="228"/>
      <c r="AH1564" s="228"/>
      <c r="AI1564" s="228"/>
      <c r="AJ1564" s="319"/>
      <c r="AK1564" s="332"/>
      <c r="AL1564" s="332"/>
      <c r="AM1564" s="332"/>
      <c r="AN1564" s="332"/>
      <c r="AO1564" s="332"/>
      <c r="AP1564" s="332"/>
      <c r="AQ1564" s="332"/>
      <c r="AR1564" s="332"/>
      <c r="AS1564" s="332"/>
      <c r="AT1564" s="332"/>
      <c r="AU1564" s="332"/>
      <c r="AV1564" s="332"/>
      <c r="AW1564" s="332"/>
      <c r="AX1564" s="243"/>
    </row>
    <row r="1565" spans="1:50" ht="28.5" hidden="1" customHeight="1" outlineLevel="1">
      <c r="A1565" s="402">
        <v>41</v>
      </c>
      <c r="B1565" s="335" t="s">
        <v>603</v>
      </c>
      <c r="C1565" s="228" t="s">
        <v>313</v>
      </c>
      <c r="D1565" s="232"/>
      <c r="E1565" s="232"/>
      <c r="F1565" s="232"/>
      <c r="G1565" s="232"/>
      <c r="H1565" s="232"/>
      <c r="I1565" s="232"/>
      <c r="J1565" s="232"/>
      <c r="K1565" s="232"/>
      <c r="L1565" s="232"/>
      <c r="M1565" s="232"/>
      <c r="N1565" s="232"/>
      <c r="O1565" s="232"/>
      <c r="P1565" s="232"/>
      <c r="Q1565" s="232"/>
      <c r="R1565" s="232"/>
      <c r="S1565" s="232"/>
      <c r="T1565" s="232"/>
      <c r="U1565" s="232">
        <v>12</v>
      </c>
      <c r="V1565" s="232"/>
      <c r="W1565" s="232"/>
      <c r="X1565" s="232"/>
      <c r="Y1565" s="232"/>
      <c r="Z1565" s="232"/>
      <c r="AA1565" s="232"/>
      <c r="AB1565" s="232"/>
      <c r="AC1565" s="232"/>
      <c r="AD1565" s="232"/>
      <c r="AE1565" s="232"/>
      <c r="AF1565" s="232"/>
      <c r="AG1565" s="232"/>
      <c r="AH1565" s="232"/>
      <c r="AI1565" s="564"/>
      <c r="AJ1565" s="333"/>
      <c r="AK1565" s="322"/>
      <c r="AL1565" s="322"/>
      <c r="AM1565" s="322"/>
      <c r="AN1565" s="322"/>
      <c r="AO1565" s="322"/>
      <c r="AP1565" s="322"/>
      <c r="AQ1565" s="322"/>
      <c r="AR1565" s="322"/>
      <c r="AS1565" s="322"/>
      <c r="AT1565" s="322"/>
      <c r="AU1565" s="322"/>
      <c r="AV1565" s="322"/>
      <c r="AW1565" s="322"/>
      <c r="AX1565" s="233">
        <f>SUM(AJ1565:AW1565)</f>
        <v>0</v>
      </c>
    </row>
    <row r="1566" spans="1:50" ht="15" hidden="1" customHeight="1" outlineLevel="1">
      <c r="A1566" s="402"/>
      <c r="B1566" s="231" t="s">
        <v>597</v>
      </c>
      <c r="C1566" s="228" t="s">
        <v>315</v>
      </c>
      <c r="D1566" s="232"/>
      <c r="E1566" s="232"/>
      <c r="F1566" s="232"/>
      <c r="G1566" s="232"/>
      <c r="H1566" s="232"/>
      <c r="I1566" s="232"/>
      <c r="J1566" s="232"/>
      <c r="K1566" s="232"/>
      <c r="L1566" s="232"/>
      <c r="M1566" s="232"/>
      <c r="N1566" s="232"/>
      <c r="O1566" s="232"/>
      <c r="P1566" s="232"/>
      <c r="Q1566" s="232"/>
      <c r="R1566" s="232"/>
      <c r="S1566" s="232"/>
      <c r="T1566" s="232"/>
      <c r="U1566" s="232">
        <f>U1565</f>
        <v>12</v>
      </c>
      <c r="V1566" s="232"/>
      <c r="W1566" s="232"/>
      <c r="X1566" s="232"/>
      <c r="Y1566" s="232"/>
      <c r="Z1566" s="232"/>
      <c r="AA1566" s="232"/>
      <c r="AB1566" s="232"/>
      <c r="AC1566" s="232"/>
      <c r="AD1566" s="232"/>
      <c r="AE1566" s="232"/>
      <c r="AF1566" s="232"/>
      <c r="AG1566" s="232"/>
      <c r="AH1566" s="232"/>
      <c r="AI1566" s="564"/>
      <c r="AJ1566" s="318">
        <f>AJ1565</f>
        <v>0</v>
      </c>
      <c r="AK1566" s="318">
        <f t="shared" ref="AK1566:AW1566" si="2277">AK1565</f>
        <v>0</v>
      </c>
      <c r="AL1566" s="318">
        <f t="shared" si="2277"/>
        <v>0</v>
      </c>
      <c r="AM1566" s="318">
        <f t="shared" si="2277"/>
        <v>0</v>
      </c>
      <c r="AN1566" s="318">
        <f t="shared" si="2277"/>
        <v>0</v>
      </c>
      <c r="AO1566" s="318">
        <f t="shared" si="2277"/>
        <v>0</v>
      </c>
      <c r="AP1566" s="318">
        <f t="shared" si="2277"/>
        <v>0</v>
      </c>
      <c r="AQ1566" s="318">
        <f t="shared" si="2277"/>
        <v>0</v>
      </c>
      <c r="AR1566" s="318">
        <f t="shared" si="2277"/>
        <v>0</v>
      </c>
      <c r="AS1566" s="318">
        <f t="shared" si="2277"/>
        <v>0</v>
      </c>
      <c r="AT1566" s="318">
        <f t="shared" si="2277"/>
        <v>0</v>
      </c>
      <c r="AU1566" s="318">
        <f t="shared" si="2277"/>
        <v>0</v>
      </c>
      <c r="AV1566" s="318">
        <f t="shared" si="2277"/>
        <v>0</v>
      </c>
      <c r="AW1566" s="318">
        <f t="shared" si="2277"/>
        <v>0</v>
      </c>
      <c r="AX1566" s="243"/>
    </row>
    <row r="1567" spans="1:50" ht="15" hidden="1" customHeight="1" outlineLevel="1">
      <c r="A1567" s="402"/>
      <c r="B1567" s="335"/>
      <c r="C1567" s="228"/>
      <c r="D1567" s="228"/>
      <c r="E1567" s="228"/>
      <c r="F1567" s="228"/>
      <c r="G1567" s="228"/>
      <c r="H1567" s="228"/>
      <c r="I1567" s="228"/>
      <c r="J1567" s="228"/>
      <c r="K1567" s="228"/>
      <c r="L1567" s="228"/>
      <c r="M1567" s="228"/>
      <c r="N1567" s="228"/>
      <c r="O1567" s="228"/>
      <c r="P1567" s="228"/>
      <c r="Q1567" s="228"/>
      <c r="R1567" s="228"/>
      <c r="S1567" s="228"/>
      <c r="T1567" s="228"/>
      <c r="U1567" s="228"/>
      <c r="V1567" s="228"/>
      <c r="W1567" s="228"/>
      <c r="X1567" s="228"/>
      <c r="Y1567" s="228"/>
      <c r="Z1567" s="228"/>
      <c r="AA1567" s="228"/>
      <c r="AB1567" s="228"/>
      <c r="AC1567" s="228"/>
      <c r="AD1567" s="228"/>
      <c r="AE1567" s="228"/>
      <c r="AF1567" s="228"/>
      <c r="AG1567" s="228"/>
      <c r="AH1567" s="228"/>
      <c r="AI1567" s="228"/>
      <c r="AJ1567" s="319"/>
      <c r="AK1567" s="332"/>
      <c r="AL1567" s="332"/>
      <c r="AM1567" s="332"/>
      <c r="AN1567" s="332"/>
      <c r="AO1567" s="332"/>
      <c r="AP1567" s="332"/>
      <c r="AQ1567" s="332"/>
      <c r="AR1567" s="332"/>
      <c r="AS1567" s="332"/>
      <c r="AT1567" s="332"/>
      <c r="AU1567" s="332"/>
      <c r="AV1567" s="332"/>
      <c r="AW1567" s="332"/>
      <c r="AX1567" s="243"/>
    </row>
    <row r="1568" spans="1:50" ht="28.5" hidden="1" customHeight="1" outlineLevel="1">
      <c r="A1568" s="402">
        <v>42</v>
      </c>
      <c r="B1568" s="335" t="s">
        <v>604</v>
      </c>
      <c r="C1568" s="228" t="s">
        <v>313</v>
      </c>
      <c r="D1568" s="232"/>
      <c r="E1568" s="232"/>
      <c r="F1568" s="232"/>
      <c r="G1568" s="232"/>
      <c r="H1568" s="232"/>
      <c r="I1568" s="232"/>
      <c r="J1568" s="232"/>
      <c r="K1568" s="232"/>
      <c r="L1568" s="232"/>
      <c r="M1568" s="232"/>
      <c r="N1568" s="232"/>
      <c r="O1568" s="232"/>
      <c r="P1568" s="232"/>
      <c r="Q1568" s="564"/>
      <c r="R1568" s="564"/>
      <c r="S1568" s="564"/>
      <c r="T1568" s="564"/>
      <c r="U1568" s="228"/>
      <c r="V1568" s="232"/>
      <c r="W1568" s="232"/>
      <c r="X1568" s="232"/>
      <c r="Y1568" s="232"/>
      <c r="Z1568" s="232"/>
      <c r="AA1568" s="232"/>
      <c r="AB1568" s="232"/>
      <c r="AC1568" s="232"/>
      <c r="AD1568" s="232"/>
      <c r="AE1568" s="232"/>
      <c r="AF1568" s="232"/>
      <c r="AG1568" s="232"/>
      <c r="AH1568" s="232"/>
      <c r="AI1568" s="564"/>
      <c r="AJ1568" s="333"/>
      <c r="AK1568" s="322"/>
      <c r="AL1568" s="322"/>
      <c r="AM1568" s="322"/>
      <c r="AN1568" s="322"/>
      <c r="AO1568" s="322"/>
      <c r="AP1568" s="322"/>
      <c r="AQ1568" s="322"/>
      <c r="AR1568" s="322"/>
      <c r="AS1568" s="322"/>
      <c r="AT1568" s="322"/>
      <c r="AU1568" s="322"/>
      <c r="AV1568" s="322"/>
      <c r="AW1568" s="322"/>
      <c r="AX1568" s="233">
        <f>SUM(AJ1568:AW1568)</f>
        <v>0</v>
      </c>
    </row>
    <row r="1569" spans="1:50" ht="15" hidden="1" customHeight="1" outlineLevel="1">
      <c r="A1569" s="402"/>
      <c r="B1569" s="231" t="s">
        <v>597</v>
      </c>
      <c r="C1569" s="228" t="s">
        <v>315</v>
      </c>
      <c r="D1569" s="232"/>
      <c r="E1569" s="232"/>
      <c r="F1569" s="232"/>
      <c r="G1569" s="232"/>
      <c r="H1569" s="232"/>
      <c r="I1569" s="232"/>
      <c r="J1569" s="232"/>
      <c r="K1569" s="232"/>
      <c r="L1569" s="232"/>
      <c r="M1569" s="232"/>
      <c r="N1569" s="232"/>
      <c r="O1569" s="232"/>
      <c r="P1569" s="232"/>
      <c r="Q1569" s="564"/>
      <c r="R1569" s="564"/>
      <c r="S1569" s="564"/>
      <c r="T1569" s="564"/>
      <c r="U1569" s="357"/>
      <c r="V1569" s="232"/>
      <c r="W1569" s="232"/>
      <c r="X1569" s="232"/>
      <c r="Y1569" s="232"/>
      <c r="Z1569" s="232"/>
      <c r="AA1569" s="232"/>
      <c r="AB1569" s="232"/>
      <c r="AC1569" s="232"/>
      <c r="AD1569" s="232"/>
      <c r="AE1569" s="232"/>
      <c r="AF1569" s="232"/>
      <c r="AG1569" s="232"/>
      <c r="AH1569" s="232"/>
      <c r="AI1569" s="564"/>
      <c r="AJ1569" s="318">
        <f>AJ1568</f>
        <v>0</v>
      </c>
      <c r="AK1569" s="318">
        <f t="shared" ref="AK1569:AW1569" si="2278">AK1568</f>
        <v>0</v>
      </c>
      <c r="AL1569" s="318">
        <f t="shared" si="2278"/>
        <v>0</v>
      </c>
      <c r="AM1569" s="318">
        <f t="shared" si="2278"/>
        <v>0</v>
      </c>
      <c r="AN1569" s="318">
        <f t="shared" si="2278"/>
        <v>0</v>
      </c>
      <c r="AO1569" s="318">
        <f t="shared" si="2278"/>
        <v>0</v>
      </c>
      <c r="AP1569" s="318">
        <f t="shared" si="2278"/>
        <v>0</v>
      </c>
      <c r="AQ1569" s="318">
        <f t="shared" si="2278"/>
        <v>0</v>
      </c>
      <c r="AR1569" s="318">
        <f t="shared" si="2278"/>
        <v>0</v>
      </c>
      <c r="AS1569" s="318">
        <f t="shared" si="2278"/>
        <v>0</v>
      </c>
      <c r="AT1569" s="318">
        <f t="shared" si="2278"/>
        <v>0</v>
      </c>
      <c r="AU1569" s="318">
        <f t="shared" si="2278"/>
        <v>0</v>
      </c>
      <c r="AV1569" s="318">
        <f t="shared" si="2278"/>
        <v>0</v>
      </c>
      <c r="AW1569" s="318">
        <f t="shared" si="2278"/>
        <v>0</v>
      </c>
      <c r="AX1569" s="243"/>
    </row>
    <row r="1570" spans="1:50" ht="15" hidden="1" customHeight="1" outlineLevel="1">
      <c r="A1570" s="402"/>
      <c r="B1570" s="335"/>
      <c r="C1570" s="228"/>
      <c r="D1570" s="228"/>
      <c r="E1570" s="228"/>
      <c r="F1570" s="228"/>
      <c r="G1570" s="228"/>
      <c r="H1570" s="228"/>
      <c r="I1570" s="228"/>
      <c r="J1570" s="228"/>
      <c r="K1570" s="228"/>
      <c r="L1570" s="228"/>
      <c r="M1570" s="228"/>
      <c r="N1570" s="228"/>
      <c r="O1570" s="228"/>
      <c r="P1570" s="228"/>
      <c r="Q1570" s="228"/>
      <c r="R1570" s="228"/>
      <c r="S1570" s="228"/>
      <c r="T1570" s="228"/>
      <c r="U1570" s="228"/>
      <c r="V1570" s="228"/>
      <c r="W1570" s="228"/>
      <c r="X1570" s="228"/>
      <c r="Y1570" s="228"/>
      <c r="Z1570" s="228"/>
      <c r="AA1570" s="228"/>
      <c r="AB1570" s="228"/>
      <c r="AC1570" s="228"/>
      <c r="AD1570" s="228"/>
      <c r="AE1570" s="228"/>
      <c r="AF1570" s="228"/>
      <c r="AG1570" s="228"/>
      <c r="AH1570" s="228"/>
      <c r="AI1570" s="228"/>
      <c r="AJ1570" s="319"/>
      <c r="AK1570" s="332"/>
      <c r="AL1570" s="332"/>
      <c r="AM1570" s="332"/>
      <c r="AN1570" s="332"/>
      <c r="AO1570" s="332"/>
      <c r="AP1570" s="332"/>
      <c r="AQ1570" s="332"/>
      <c r="AR1570" s="332"/>
      <c r="AS1570" s="332"/>
      <c r="AT1570" s="332"/>
      <c r="AU1570" s="332"/>
      <c r="AV1570" s="332"/>
      <c r="AW1570" s="332"/>
      <c r="AX1570" s="243"/>
    </row>
    <row r="1571" spans="1:50" ht="15" hidden="1" customHeight="1" outlineLevel="1">
      <c r="A1571" s="402">
        <v>43</v>
      </c>
      <c r="B1571" s="335" t="s">
        <v>544</v>
      </c>
      <c r="C1571" s="228" t="s">
        <v>313</v>
      </c>
      <c r="D1571" s="232"/>
      <c r="E1571" s="232"/>
      <c r="F1571" s="232"/>
      <c r="G1571" s="232"/>
      <c r="H1571" s="232"/>
      <c r="I1571" s="232"/>
      <c r="J1571" s="232"/>
      <c r="K1571" s="232"/>
      <c r="L1571" s="232"/>
      <c r="M1571" s="232"/>
      <c r="N1571" s="232"/>
      <c r="O1571" s="232"/>
      <c r="P1571" s="232"/>
      <c r="Q1571" s="232"/>
      <c r="R1571" s="232"/>
      <c r="S1571" s="232"/>
      <c r="T1571" s="232"/>
      <c r="U1571" s="232">
        <v>12</v>
      </c>
      <c r="V1571" s="232"/>
      <c r="W1571" s="232"/>
      <c r="X1571" s="232"/>
      <c r="Y1571" s="232"/>
      <c r="Z1571" s="232"/>
      <c r="AA1571" s="232"/>
      <c r="AB1571" s="232"/>
      <c r="AC1571" s="232"/>
      <c r="AD1571" s="232"/>
      <c r="AE1571" s="232"/>
      <c r="AF1571" s="232"/>
      <c r="AG1571" s="232"/>
      <c r="AH1571" s="232"/>
      <c r="AI1571" s="564"/>
      <c r="AJ1571" s="333"/>
      <c r="AK1571" s="322"/>
      <c r="AL1571" s="322"/>
      <c r="AM1571" s="322"/>
      <c r="AN1571" s="322"/>
      <c r="AO1571" s="322"/>
      <c r="AP1571" s="322"/>
      <c r="AQ1571" s="322"/>
      <c r="AR1571" s="322"/>
      <c r="AS1571" s="322"/>
      <c r="AT1571" s="322"/>
      <c r="AU1571" s="322"/>
      <c r="AV1571" s="322"/>
      <c r="AW1571" s="322"/>
      <c r="AX1571" s="233">
        <f>SUM(AJ1571:AW1571)</f>
        <v>0</v>
      </c>
    </row>
    <row r="1572" spans="1:50" ht="15" hidden="1" customHeight="1" outlineLevel="1">
      <c r="A1572" s="402"/>
      <c r="B1572" s="231" t="s">
        <v>597</v>
      </c>
      <c r="C1572" s="228" t="s">
        <v>315</v>
      </c>
      <c r="D1572" s="232"/>
      <c r="E1572" s="232"/>
      <c r="F1572" s="232"/>
      <c r="G1572" s="232"/>
      <c r="H1572" s="232"/>
      <c r="I1572" s="232"/>
      <c r="J1572" s="232"/>
      <c r="K1572" s="232"/>
      <c r="L1572" s="232"/>
      <c r="M1572" s="232"/>
      <c r="N1572" s="232"/>
      <c r="O1572" s="232"/>
      <c r="P1572" s="232"/>
      <c r="Q1572" s="232"/>
      <c r="R1572" s="232"/>
      <c r="S1572" s="232"/>
      <c r="T1572" s="232"/>
      <c r="U1572" s="232">
        <f>U1571</f>
        <v>12</v>
      </c>
      <c r="V1572" s="232"/>
      <c r="W1572" s="232"/>
      <c r="X1572" s="232"/>
      <c r="Y1572" s="232"/>
      <c r="Z1572" s="232"/>
      <c r="AA1572" s="232"/>
      <c r="AB1572" s="232"/>
      <c r="AC1572" s="232"/>
      <c r="AD1572" s="232"/>
      <c r="AE1572" s="232"/>
      <c r="AF1572" s="232"/>
      <c r="AG1572" s="232"/>
      <c r="AH1572" s="232"/>
      <c r="AI1572" s="564"/>
      <c r="AJ1572" s="318">
        <f>AJ1571</f>
        <v>0</v>
      </c>
      <c r="AK1572" s="318">
        <f t="shared" ref="AK1572:AW1572" si="2279">AK1571</f>
        <v>0</v>
      </c>
      <c r="AL1572" s="318">
        <f t="shared" si="2279"/>
        <v>0</v>
      </c>
      <c r="AM1572" s="318">
        <f t="shared" si="2279"/>
        <v>0</v>
      </c>
      <c r="AN1572" s="318">
        <f t="shared" si="2279"/>
        <v>0</v>
      </c>
      <c r="AO1572" s="318">
        <f t="shared" si="2279"/>
        <v>0</v>
      </c>
      <c r="AP1572" s="318">
        <f t="shared" si="2279"/>
        <v>0</v>
      </c>
      <c r="AQ1572" s="318">
        <f t="shared" si="2279"/>
        <v>0</v>
      </c>
      <c r="AR1572" s="318">
        <f t="shared" si="2279"/>
        <v>0</v>
      </c>
      <c r="AS1572" s="318">
        <f t="shared" si="2279"/>
        <v>0</v>
      </c>
      <c r="AT1572" s="318">
        <f t="shared" si="2279"/>
        <v>0</v>
      </c>
      <c r="AU1572" s="318">
        <f t="shared" si="2279"/>
        <v>0</v>
      </c>
      <c r="AV1572" s="318">
        <f t="shared" si="2279"/>
        <v>0</v>
      </c>
      <c r="AW1572" s="318">
        <f t="shared" si="2279"/>
        <v>0</v>
      </c>
      <c r="AX1572" s="243"/>
    </row>
    <row r="1573" spans="1:50" ht="15" hidden="1" customHeight="1" outlineLevel="1">
      <c r="A1573" s="402"/>
      <c r="B1573" s="335"/>
      <c r="C1573" s="228"/>
      <c r="D1573" s="228"/>
      <c r="E1573" s="228"/>
      <c r="F1573" s="228"/>
      <c r="G1573" s="228"/>
      <c r="H1573" s="228"/>
      <c r="I1573" s="228"/>
      <c r="J1573" s="228"/>
      <c r="K1573" s="228"/>
      <c r="L1573" s="228"/>
      <c r="M1573" s="228"/>
      <c r="N1573" s="228"/>
      <c r="O1573" s="228"/>
      <c r="P1573" s="228"/>
      <c r="Q1573" s="228"/>
      <c r="R1573" s="228"/>
      <c r="S1573" s="228"/>
      <c r="T1573" s="228"/>
      <c r="U1573" s="228"/>
      <c r="V1573" s="228"/>
      <c r="W1573" s="228"/>
      <c r="X1573" s="228"/>
      <c r="Y1573" s="228"/>
      <c r="Z1573" s="228"/>
      <c r="AA1573" s="228"/>
      <c r="AB1573" s="228"/>
      <c r="AC1573" s="228"/>
      <c r="AD1573" s="228"/>
      <c r="AE1573" s="228"/>
      <c r="AF1573" s="228"/>
      <c r="AG1573" s="228"/>
      <c r="AH1573" s="228"/>
      <c r="AI1573" s="228"/>
      <c r="AJ1573" s="319"/>
      <c r="AK1573" s="332"/>
      <c r="AL1573" s="332"/>
      <c r="AM1573" s="332"/>
      <c r="AN1573" s="332"/>
      <c r="AO1573" s="332"/>
      <c r="AP1573" s="332"/>
      <c r="AQ1573" s="332"/>
      <c r="AR1573" s="332"/>
      <c r="AS1573" s="332"/>
      <c r="AT1573" s="332"/>
      <c r="AU1573" s="332"/>
      <c r="AV1573" s="332"/>
      <c r="AW1573" s="332"/>
      <c r="AX1573" s="243"/>
    </row>
    <row r="1574" spans="1:50" ht="28.5" hidden="1" customHeight="1" outlineLevel="1">
      <c r="A1574" s="402">
        <v>44</v>
      </c>
      <c r="B1574" s="335" t="s">
        <v>545</v>
      </c>
      <c r="C1574" s="228" t="s">
        <v>313</v>
      </c>
      <c r="D1574" s="232"/>
      <c r="E1574" s="232"/>
      <c r="F1574" s="232"/>
      <c r="G1574" s="232"/>
      <c r="H1574" s="232"/>
      <c r="I1574" s="232"/>
      <c r="J1574" s="232"/>
      <c r="K1574" s="232"/>
      <c r="L1574" s="232"/>
      <c r="M1574" s="232"/>
      <c r="N1574" s="232"/>
      <c r="O1574" s="232"/>
      <c r="P1574" s="232"/>
      <c r="Q1574" s="232"/>
      <c r="R1574" s="232"/>
      <c r="S1574" s="232"/>
      <c r="T1574" s="232"/>
      <c r="U1574" s="232">
        <v>12</v>
      </c>
      <c r="V1574" s="232"/>
      <c r="W1574" s="232"/>
      <c r="X1574" s="232"/>
      <c r="Y1574" s="232"/>
      <c r="Z1574" s="232"/>
      <c r="AA1574" s="232"/>
      <c r="AB1574" s="232"/>
      <c r="AC1574" s="232"/>
      <c r="AD1574" s="232"/>
      <c r="AE1574" s="232"/>
      <c r="AF1574" s="232"/>
      <c r="AG1574" s="232"/>
      <c r="AH1574" s="232"/>
      <c r="AI1574" s="564"/>
      <c r="AJ1574" s="333"/>
      <c r="AK1574" s="322"/>
      <c r="AL1574" s="322"/>
      <c r="AM1574" s="322"/>
      <c r="AN1574" s="322"/>
      <c r="AO1574" s="322"/>
      <c r="AP1574" s="322"/>
      <c r="AQ1574" s="322"/>
      <c r="AR1574" s="322"/>
      <c r="AS1574" s="322"/>
      <c r="AT1574" s="322"/>
      <c r="AU1574" s="322"/>
      <c r="AV1574" s="322"/>
      <c r="AW1574" s="322"/>
      <c r="AX1574" s="233">
        <f>SUM(AJ1574:AW1574)</f>
        <v>0</v>
      </c>
    </row>
    <row r="1575" spans="1:50" ht="15" hidden="1" customHeight="1" outlineLevel="1">
      <c r="A1575" s="402"/>
      <c r="B1575" s="231" t="s">
        <v>597</v>
      </c>
      <c r="C1575" s="228" t="s">
        <v>315</v>
      </c>
      <c r="D1575" s="232"/>
      <c r="E1575" s="232"/>
      <c r="F1575" s="232"/>
      <c r="G1575" s="232"/>
      <c r="H1575" s="232"/>
      <c r="I1575" s="232"/>
      <c r="J1575" s="232"/>
      <c r="K1575" s="232"/>
      <c r="L1575" s="232"/>
      <c r="M1575" s="232"/>
      <c r="N1575" s="232"/>
      <c r="O1575" s="232"/>
      <c r="P1575" s="232"/>
      <c r="Q1575" s="232"/>
      <c r="R1575" s="232"/>
      <c r="S1575" s="232"/>
      <c r="T1575" s="232"/>
      <c r="U1575" s="232">
        <f>U1574</f>
        <v>12</v>
      </c>
      <c r="V1575" s="232"/>
      <c r="W1575" s="232"/>
      <c r="X1575" s="232"/>
      <c r="Y1575" s="232"/>
      <c r="Z1575" s="232"/>
      <c r="AA1575" s="232"/>
      <c r="AB1575" s="232"/>
      <c r="AC1575" s="232"/>
      <c r="AD1575" s="232"/>
      <c r="AE1575" s="232"/>
      <c r="AF1575" s="232"/>
      <c r="AG1575" s="232"/>
      <c r="AH1575" s="232"/>
      <c r="AI1575" s="564"/>
      <c r="AJ1575" s="318">
        <f>AJ1574</f>
        <v>0</v>
      </c>
      <c r="AK1575" s="318">
        <f t="shared" ref="AK1575:AW1575" si="2280">AK1574</f>
        <v>0</v>
      </c>
      <c r="AL1575" s="318">
        <f t="shared" si="2280"/>
        <v>0</v>
      </c>
      <c r="AM1575" s="318">
        <f t="shared" si="2280"/>
        <v>0</v>
      </c>
      <c r="AN1575" s="318">
        <f t="shared" si="2280"/>
        <v>0</v>
      </c>
      <c r="AO1575" s="318">
        <f t="shared" si="2280"/>
        <v>0</v>
      </c>
      <c r="AP1575" s="318">
        <f t="shared" si="2280"/>
        <v>0</v>
      </c>
      <c r="AQ1575" s="318">
        <f t="shared" si="2280"/>
        <v>0</v>
      </c>
      <c r="AR1575" s="318">
        <f t="shared" si="2280"/>
        <v>0</v>
      </c>
      <c r="AS1575" s="318">
        <f t="shared" si="2280"/>
        <v>0</v>
      </c>
      <c r="AT1575" s="318">
        <f t="shared" si="2280"/>
        <v>0</v>
      </c>
      <c r="AU1575" s="318">
        <f t="shared" si="2280"/>
        <v>0</v>
      </c>
      <c r="AV1575" s="318">
        <f t="shared" si="2280"/>
        <v>0</v>
      </c>
      <c r="AW1575" s="318">
        <f t="shared" si="2280"/>
        <v>0</v>
      </c>
      <c r="AX1575" s="243"/>
    </row>
    <row r="1576" spans="1:50" ht="15" hidden="1" customHeight="1" outlineLevel="1">
      <c r="A1576" s="402"/>
      <c r="B1576" s="335"/>
      <c r="C1576" s="228"/>
      <c r="D1576" s="228"/>
      <c r="E1576" s="228"/>
      <c r="F1576" s="228"/>
      <c r="G1576" s="228"/>
      <c r="H1576" s="228"/>
      <c r="I1576" s="228"/>
      <c r="J1576" s="228"/>
      <c r="K1576" s="228"/>
      <c r="L1576" s="228"/>
      <c r="M1576" s="228"/>
      <c r="N1576" s="228"/>
      <c r="O1576" s="228"/>
      <c r="P1576" s="228"/>
      <c r="Q1576" s="228"/>
      <c r="R1576" s="228"/>
      <c r="S1576" s="228"/>
      <c r="T1576" s="228"/>
      <c r="U1576" s="228"/>
      <c r="V1576" s="228"/>
      <c r="W1576" s="228"/>
      <c r="X1576" s="228"/>
      <c r="Y1576" s="228"/>
      <c r="Z1576" s="228"/>
      <c r="AA1576" s="228"/>
      <c r="AB1576" s="228"/>
      <c r="AC1576" s="228"/>
      <c r="AD1576" s="228"/>
      <c r="AE1576" s="228"/>
      <c r="AF1576" s="228"/>
      <c r="AG1576" s="228"/>
      <c r="AH1576" s="228"/>
      <c r="AI1576" s="228"/>
      <c r="AJ1576" s="319"/>
      <c r="AK1576" s="332"/>
      <c r="AL1576" s="332"/>
      <c r="AM1576" s="332"/>
      <c r="AN1576" s="332"/>
      <c r="AO1576" s="332"/>
      <c r="AP1576" s="332"/>
      <c r="AQ1576" s="332"/>
      <c r="AR1576" s="332"/>
      <c r="AS1576" s="332"/>
      <c r="AT1576" s="332"/>
      <c r="AU1576" s="332"/>
      <c r="AV1576" s="332"/>
      <c r="AW1576" s="332"/>
      <c r="AX1576" s="243"/>
    </row>
    <row r="1577" spans="1:50" ht="32.450000000000003" hidden="1" customHeight="1" outlineLevel="1">
      <c r="A1577" s="402">
        <v>45</v>
      </c>
      <c r="B1577" s="335" t="s">
        <v>483</v>
      </c>
      <c r="C1577" s="228" t="s">
        <v>313</v>
      </c>
      <c r="D1577" s="232"/>
      <c r="E1577" s="232"/>
      <c r="F1577" s="232"/>
      <c r="G1577" s="232"/>
      <c r="H1577" s="232"/>
      <c r="I1577" s="232"/>
      <c r="J1577" s="232"/>
      <c r="K1577" s="232"/>
      <c r="L1577" s="232"/>
      <c r="M1577" s="232"/>
      <c r="N1577" s="232"/>
      <c r="O1577" s="232"/>
      <c r="P1577" s="232"/>
      <c r="Q1577" s="232"/>
      <c r="R1577" s="232"/>
      <c r="S1577" s="232"/>
      <c r="T1577" s="232"/>
      <c r="U1577" s="232">
        <v>12</v>
      </c>
      <c r="V1577" s="232"/>
      <c r="W1577" s="232"/>
      <c r="X1577" s="232"/>
      <c r="Y1577" s="232"/>
      <c r="Z1577" s="232"/>
      <c r="AA1577" s="232"/>
      <c r="AB1577" s="232"/>
      <c r="AC1577" s="232"/>
      <c r="AD1577" s="232"/>
      <c r="AE1577" s="232"/>
      <c r="AF1577" s="232"/>
      <c r="AG1577" s="232"/>
      <c r="AH1577" s="232"/>
      <c r="AI1577" s="564"/>
      <c r="AJ1577" s="333"/>
      <c r="AK1577" s="322"/>
      <c r="AL1577" s="322"/>
      <c r="AM1577" s="322"/>
      <c r="AN1577" s="322"/>
      <c r="AO1577" s="322"/>
      <c r="AP1577" s="322"/>
      <c r="AQ1577" s="322"/>
      <c r="AR1577" s="322"/>
      <c r="AS1577" s="322"/>
      <c r="AT1577" s="322"/>
      <c r="AU1577" s="322"/>
      <c r="AV1577" s="322"/>
      <c r="AW1577" s="322"/>
      <c r="AX1577" s="233">
        <f>SUM(AJ1577:AW1577)</f>
        <v>0</v>
      </c>
    </row>
    <row r="1578" spans="1:50" ht="15" hidden="1" customHeight="1" outlineLevel="1">
      <c r="A1578" s="402"/>
      <c r="B1578" s="231" t="s">
        <v>597</v>
      </c>
      <c r="C1578" s="228" t="s">
        <v>315</v>
      </c>
      <c r="D1578" s="232"/>
      <c r="E1578" s="232"/>
      <c r="F1578" s="232"/>
      <c r="G1578" s="232"/>
      <c r="H1578" s="232"/>
      <c r="I1578" s="232"/>
      <c r="J1578" s="232"/>
      <c r="K1578" s="232"/>
      <c r="L1578" s="232"/>
      <c r="M1578" s="232"/>
      <c r="N1578" s="232"/>
      <c r="O1578" s="232"/>
      <c r="P1578" s="232"/>
      <c r="Q1578" s="232"/>
      <c r="R1578" s="232"/>
      <c r="S1578" s="232"/>
      <c r="T1578" s="232"/>
      <c r="U1578" s="232">
        <f>U1577</f>
        <v>12</v>
      </c>
      <c r="V1578" s="232"/>
      <c r="W1578" s="232"/>
      <c r="X1578" s="232"/>
      <c r="Y1578" s="232"/>
      <c r="Z1578" s="232"/>
      <c r="AA1578" s="232"/>
      <c r="AB1578" s="232"/>
      <c r="AC1578" s="232"/>
      <c r="AD1578" s="232"/>
      <c r="AE1578" s="232"/>
      <c r="AF1578" s="232"/>
      <c r="AG1578" s="232"/>
      <c r="AH1578" s="232"/>
      <c r="AI1578" s="564"/>
      <c r="AJ1578" s="318">
        <f>AJ1577</f>
        <v>0</v>
      </c>
      <c r="AK1578" s="318">
        <f t="shared" ref="AK1578:AW1578" si="2281">AK1577</f>
        <v>0</v>
      </c>
      <c r="AL1578" s="318">
        <f t="shared" si="2281"/>
        <v>0</v>
      </c>
      <c r="AM1578" s="318">
        <f t="shared" si="2281"/>
        <v>0</v>
      </c>
      <c r="AN1578" s="318">
        <f t="shared" si="2281"/>
        <v>0</v>
      </c>
      <c r="AO1578" s="318">
        <f t="shared" si="2281"/>
        <v>0</v>
      </c>
      <c r="AP1578" s="318">
        <f t="shared" si="2281"/>
        <v>0</v>
      </c>
      <c r="AQ1578" s="318">
        <f t="shared" si="2281"/>
        <v>0</v>
      </c>
      <c r="AR1578" s="318">
        <f t="shared" si="2281"/>
        <v>0</v>
      </c>
      <c r="AS1578" s="318">
        <f t="shared" si="2281"/>
        <v>0</v>
      </c>
      <c r="AT1578" s="318">
        <f t="shared" si="2281"/>
        <v>0</v>
      </c>
      <c r="AU1578" s="318">
        <f t="shared" si="2281"/>
        <v>0</v>
      </c>
      <c r="AV1578" s="318">
        <f t="shared" si="2281"/>
        <v>0</v>
      </c>
      <c r="AW1578" s="318">
        <f t="shared" si="2281"/>
        <v>0</v>
      </c>
      <c r="AX1578" s="243"/>
    </row>
    <row r="1579" spans="1:50" ht="15" hidden="1" customHeight="1" outlineLevel="1">
      <c r="A1579" s="402"/>
      <c r="B1579" s="335"/>
      <c r="C1579" s="228"/>
      <c r="D1579" s="228"/>
      <c r="E1579" s="228"/>
      <c r="F1579" s="228"/>
      <c r="G1579" s="228"/>
      <c r="H1579" s="228"/>
      <c r="I1579" s="228"/>
      <c r="J1579" s="228"/>
      <c r="K1579" s="228"/>
      <c r="L1579" s="228"/>
      <c r="M1579" s="228"/>
      <c r="N1579" s="228"/>
      <c r="O1579" s="228"/>
      <c r="P1579" s="228"/>
      <c r="Q1579" s="228"/>
      <c r="R1579" s="228"/>
      <c r="S1579" s="228"/>
      <c r="T1579" s="228"/>
      <c r="U1579" s="228"/>
      <c r="V1579" s="228"/>
      <c r="W1579" s="228"/>
      <c r="X1579" s="228"/>
      <c r="Y1579" s="228"/>
      <c r="Z1579" s="228"/>
      <c r="AA1579" s="228"/>
      <c r="AB1579" s="228"/>
      <c r="AC1579" s="228"/>
      <c r="AD1579" s="228"/>
      <c r="AE1579" s="228"/>
      <c r="AF1579" s="228"/>
      <c r="AG1579" s="228"/>
      <c r="AH1579" s="228"/>
      <c r="AI1579" s="228"/>
      <c r="AJ1579" s="319"/>
      <c r="AK1579" s="332"/>
      <c r="AL1579" s="332"/>
      <c r="AM1579" s="332"/>
      <c r="AN1579" s="332"/>
      <c r="AO1579" s="332"/>
      <c r="AP1579" s="332"/>
      <c r="AQ1579" s="332"/>
      <c r="AR1579" s="332"/>
      <c r="AS1579" s="332"/>
      <c r="AT1579" s="332"/>
      <c r="AU1579" s="332"/>
      <c r="AV1579" s="332"/>
      <c r="AW1579" s="332"/>
      <c r="AX1579" s="243"/>
    </row>
    <row r="1580" spans="1:50" ht="32.25" hidden="1" customHeight="1" outlineLevel="1">
      <c r="A1580" s="402">
        <v>46</v>
      </c>
      <c r="B1580" s="335" t="s">
        <v>405</v>
      </c>
      <c r="C1580" s="228" t="s">
        <v>313</v>
      </c>
      <c r="D1580" s="232"/>
      <c r="E1580" s="232"/>
      <c r="F1580" s="232"/>
      <c r="G1580" s="232"/>
      <c r="H1580" s="232"/>
      <c r="I1580" s="232"/>
      <c r="J1580" s="232"/>
      <c r="K1580" s="232"/>
      <c r="L1580" s="232"/>
      <c r="M1580" s="232"/>
      <c r="N1580" s="232"/>
      <c r="O1580" s="232"/>
      <c r="P1580" s="232"/>
      <c r="Q1580" s="232"/>
      <c r="R1580" s="232"/>
      <c r="S1580" s="232"/>
      <c r="T1580" s="232"/>
      <c r="U1580" s="232">
        <v>12</v>
      </c>
      <c r="V1580" s="232"/>
      <c r="W1580" s="232"/>
      <c r="X1580" s="232"/>
      <c r="Y1580" s="232"/>
      <c r="Z1580" s="232"/>
      <c r="AA1580" s="232"/>
      <c r="AB1580" s="232"/>
      <c r="AC1580" s="232"/>
      <c r="AD1580" s="232"/>
      <c r="AE1580" s="232"/>
      <c r="AF1580" s="232"/>
      <c r="AG1580" s="232"/>
      <c r="AH1580" s="232"/>
      <c r="AI1580" s="564"/>
      <c r="AJ1580" s="333"/>
      <c r="AK1580" s="322"/>
      <c r="AL1580" s="322"/>
      <c r="AM1580" s="322"/>
      <c r="AN1580" s="322"/>
      <c r="AO1580" s="322"/>
      <c r="AP1580" s="322"/>
      <c r="AQ1580" s="322"/>
      <c r="AR1580" s="322"/>
      <c r="AS1580" s="322"/>
      <c r="AT1580" s="322"/>
      <c r="AU1580" s="322"/>
      <c r="AV1580" s="322"/>
      <c r="AW1580" s="322"/>
      <c r="AX1580" s="233">
        <f>SUM(AJ1580:AW1580)</f>
        <v>0</v>
      </c>
    </row>
    <row r="1581" spans="1:50" ht="15" hidden="1" customHeight="1" outlineLevel="1">
      <c r="A1581" s="402"/>
      <c r="B1581" s="231" t="s">
        <v>597</v>
      </c>
      <c r="C1581" s="228" t="s">
        <v>315</v>
      </c>
      <c r="D1581" s="232"/>
      <c r="E1581" s="232"/>
      <c r="F1581" s="232"/>
      <c r="G1581" s="232"/>
      <c r="H1581" s="232"/>
      <c r="I1581" s="232"/>
      <c r="J1581" s="232"/>
      <c r="K1581" s="232"/>
      <c r="L1581" s="232"/>
      <c r="M1581" s="232"/>
      <c r="N1581" s="232"/>
      <c r="O1581" s="232"/>
      <c r="P1581" s="232"/>
      <c r="Q1581" s="232"/>
      <c r="R1581" s="232"/>
      <c r="S1581" s="232"/>
      <c r="T1581" s="232"/>
      <c r="U1581" s="232">
        <f>U1580</f>
        <v>12</v>
      </c>
      <c r="V1581" s="232"/>
      <c r="W1581" s="232"/>
      <c r="X1581" s="232"/>
      <c r="Y1581" s="232"/>
      <c r="Z1581" s="232"/>
      <c r="AA1581" s="232"/>
      <c r="AB1581" s="232"/>
      <c r="AC1581" s="232"/>
      <c r="AD1581" s="232"/>
      <c r="AE1581" s="232"/>
      <c r="AF1581" s="232"/>
      <c r="AG1581" s="232"/>
      <c r="AH1581" s="232"/>
      <c r="AI1581" s="564"/>
      <c r="AJ1581" s="318">
        <f>AJ1580</f>
        <v>0</v>
      </c>
      <c r="AK1581" s="318">
        <f t="shared" ref="AK1581:AW1581" si="2282">AK1580</f>
        <v>0</v>
      </c>
      <c r="AL1581" s="318">
        <f t="shared" si="2282"/>
        <v>0</v>
      </c>
      <c r="AM1581" s="318">
        <f t="shared" si="2282"/>
        <v>0</v>
      </c>
      <c r="AN1581" s="318">
        <f t="shared" si="2282"/>
        <v>0</v>
      </c>
      <c r="AO1581" s="318">
        <f t="shared" si="2282"/>
        <v>0</v>
      </c>
      <c r="AP1581" s="318">
        <f t="shared" si="2282"/>
        <v>0</v>
      </c>
      <c r="AQ1581" s="318">
        <f t="shared" si="2282"/>
        <v>0</v>
      </c>
      <c r="AR1581" s="318">
        <f t="shared" si="2282"/>
        <v>0</v>
      </c>
      <c r="AS1581" s="318">
        <f t="shared" si="2282"/>
        <v>0</v>
      </c>
      <c r="AT1581" s="318">
        <f t="shared" si="2282"/>
        <v>0</v>
      </c>
      <c r="AU1581" s="318">
        <f t="shared" si="2282"/>
        <v>0</v>
      </c>
      <c r="AV1581" s="318">
        <f t="shared" si="2282"/>
        <v>0</v>
      </c>
      <c r="AW1581" s="318">
        <f t="shared" si="2282"/>
        <v>0</v>
      </c>
      <c r="AX1581" s="243"/>
    </row>
    <row r="1582" spans="1:50" ht="15" hidden="1" customHeight="1" outlineLevel="1">
      <c r="A1582" s="402"/>
      <c r="B1582" s="335"/>
      <c r="C1582" s="228"/>
      <c r="D1582" s="228"/>
      <c r="E1582" s="228"/>
      <c r="F1582" s="228"/>
      <c r="G1582" s="228"/>
      <c r="H1582" s="228"/>
      <c r="I1582" s="228"/>
      <c r="J1582" s="228"/>
      <c r="K1582" s="228"/>
      <c r="L1582" s="228"/>
      <c r="M1582" s="228"/>
      <c r="N1582" s="228"/>
      <c r="O1582" s="228"/>
      <c r="P1582" s="228"/>
      <c r="Q1582" s="228"/>
      <c r="R1582" s="228"/>
      <c r="S1582" s="228"/>
      <c r="T1582" s="228"/>
      <c r="U1582" s="228"/>
      <c r="V1582" s="228"/>
      <c r="W1582" s="228"/>
      <c r="X1582" s="228"/>
      <c r="Y1582" s="228"/>
      <c r="Z1582" s="228"/>
      <c r="AA1582" s="228"/>
      <c r="AB1582" s="228"/>
      <c r="AC1582" s="228"/>
      <c r="AD1582" s="228"/>
      <c r="AE1582" s="228"/>
      <c r="AF1582" s="228"/>
      <c r="AG1582" s="228"/>
      <c r="AH1582" s="228"/>
      <c r="AI1582" s="228"/>
      <c r="AJ1582" s="319"/>
      <c r="AK1582" s="332"/>
      <c r="AL1582" s="332"/>
      <c r="AM1582" s="332"/>
      <c r="AN1582" s="332"/>
      <c r="AO1582" s="332"/>
      <c r="AP1582" s="332"/>
      <c r="AQ1582" s="332"/>
      <c r="AR1582" s="332"/>
      <c r="AS1582" s="332"/>
      <c r="AT1582" s="332"/>
      <c r="AU1582" s="332"/>
      <c r="AV1582" s="332"/>
      <c r="AW1582" s="332"/>
      <c r="AX1582" s="243"/>
    </row>
    <row r="1583" spans="1:50" ht="35.450000000000003" hidden="1" customHeight="1" outlineLevel="1">
      <c r="A1583" s="402">
        <v>47</v>
      </c>
      <c r="B1583" s="335" t="s">
        <v>406</v>
      </c>
      <c r="C1583" s="228" t="s">
        <v>313</v>
      </c>
      <c r="D1583" s="232"/>
      <c r="E1583" s="232"/>
      <c r="F1583" s="232"/>
      <c r="G1583" s="232"/>
      <c r="H1583" s="232"/>
      <c r="I1583" s="232"/>
      <c r="J1583" s="232"/>
      <c r="K1583" s="232"/>
      <c r="L1583" s="232"/>
      <c r="M1583" s="232"/>
      <c r="N1583" s="232"/>
      <c r="O1583" s="232"/>
      <c r="P1583" s="232"/>
      <c r="Q1583" s="232"/>
      <c r="R1583" s="232"/>
      <c r="S1583" s="232"/>
      <c r="T1583" s="232"/>
      <c r="U1583" s="232">
        <v>12</v>
      </c>
      <c r="V1583" s="232"/>
      <c r="W1583" s="232"/>
      <c r="X1583" s="232"/>
      <c r="Y1583" s="232"/>
      <c r="Z1583" s="232"/>
      <c r="AA1583" s="232"/>
      <c r="AB1583" s="232"/>
      <c r="AC1583" s="232"/>
      <c r="AD1583" s="232"/>
      <c r="AE1583" s="232"/>
      <c r="AF1583" s="232"/>
      <c r="AG1583" s="232"/>
      <c r="AH1583" s="232"/>
      <c r="AI1583" s="564"/>
      <c r="AJ1583" s="333"/>
      <c r="AK1583" s="322"/>
      <c r="AL1583" s="322"/>
      <c r="AM1583" s="322"/>
      <c r="AN1583" s="322"/>
      <c r="AO1583" s="322"/>
      <c r="AP1583" s="322"/>
      <c r="AQ1583" s="322"/>
      <c r="AR1583" s="322"/>
      <c r="AS1583" s="322"/>
      <c r="AT1583" s="322"/>
      <c r="AU1583" s="322"/>
      <c r="AV1583" s="322"/>
      <c r="AW1583" s="322"/>
      <c r="AX1583" s="233">
        <f>SUM(AJ1583:AW1583)</f>
        <v>0</v>
      </c>
    </row>
    <row r="1584" spans="1:50" ht="15" hidden="1" customHeight="1" outlineLevel="1">
      <c r="A1584" s="402"/>
      <c r="B1584" s="231" t="s">
        <v>597</v>
      </c>
      <c r="C1584" s="228" t="s">
        <v>315</v>
      </c>
      <c r="D1584" s="232"/>
      <c r="E1584" s="232"/>
      <c r="F1584" s="232"/>
      <c r="G1584" s="232"/>
      <c r="H1584" s="232"/>
      <c r="I1584" s="232"/>
      <c r="J1584" s="232"/>
      <c r="K1584" s="232"/>
      <c r="L1584" s="232"/>
      <c r="M1584" s="232"/>
      <c r="N1584" s="232"/>
      <c r="O1584" s="232"/>
      <c r="P1584" s="232"/>
      <c r="Q1584" s="232"/>
      <c r="R1584" s="232"/>
      <c r="S1584" s="232"/>
      <c r="T1584" s="232"/>
      <c r="U1584" s="232">
        <f>U1583</f>
        <v>12</v>
      </c>
      <c r="V1584" s="232"/>
      <c r="W1584" s="232"/>
      <c r="X1584" s="232"/>
      <c r="Y1584" s="232"/>
      <c r="Z1584" s="232"/>
      <c r="AA1584" s="232"/>
      <c r="AB1584" s="232"/>
      <c r="AC1584" s="232"/>
      <c r="AD1584" s="232"/>
      <c r="AE1584" s="232"/>
      <c r="AF1584" s="232"/>
      <c r="AG1584" s="232"/>
      <c r="AH1584" s="232"/>
      <c r="AI1584" s="564"/>
      <c r="AJ1584" s="318">
        <f>AJ1583</f>
        <v>0</v>
      </c>
      <c r="AK1584" s="318">
        <f t="shared" ref="AK1584:AW1584" si="2283">AK1583</f>
        <v>0</v>
      </c>
      <c r="AL1584" s="318">
        <f t="shared" si="2283"/>
        <v>0</v>
      </c>
      <c r="AM1584" s="318">
        <f t="shared" si="2283"/>
        <v>0</v>
      </c>
      <c r="AN1584" s="318">
        <f t="shared" si="2283"/>
        <v>0</v>
      </c>
      <c r="AO1584" s="318">
        <f t="shared" si="2283"/>
        <v>0</v>
      </c>
      <c r="AP1584" s="318">
        <f t="shared" si="2283"/>
        <v>0</v>
      </c>
      <c r="AQ1584" s="318">
        <f t="shared" si="2283"/>
        <v>0</v>
      </c>
      <c r="AR1584" s="318">
        <f t="shared" si="2283"/>
        <v>0</v>
      </c>
      <c r="AS1584" s="318">
        <f t="shared" si="2283"/>
        <v>0</v>
      </c>
      <c r="AT1584" s="318">
        <f t="shared" si="2283"/>
        <v>0</v>
      </c>
      <c r="AU1584" s="318">
        <f t="shared" si="2283"/>
        <v>0</v>
      </c>
      <c r="AV1584" s="318">
        <f t="shared" si="2283"/>
        <v>0</v>
      </c>
      <c r="AW1584" s="318">
        <f t="shared" si="2283"/>
        <v>0</v>
      </c>
      <c r="AX1584" s="243"/>
    </row>
    <row r="1585" spans="1:50" ht="15" hidden="1" customHeight="1" outlineLevel="1">
      <c r="A1585" s="402"/>
      <c r="B1585" s="335"/>
      <c r="C1585" s="228"/>
      <c r="D1585" s="228"/>
      <c r="E1585" s="228"/>
      <c r="F1585" s="228"/>
      <c r="G1585" s="228"/>
      <c r="H1585" s="228"/>
      <c r="I1585" s="228"/>
      <c r="J1585" s="228"/>
      <c r="K1585" s="228"/>
      <c r="L1585" s="228"/>
      <c r="M1585" s="228"/>
      <c r="N1585" s="228"/>
      <c r="O1585" s="228"/>
      <c r="P1585" s="228"/>
      <c r="Q1585" s="228"/>
      <c r="R1585" s="228"/>
      <c r="S1585" s="228"/>
      <c r="T1585" s="228"/>
      <c r="U1585" s="228"/>
      <c r="V1585" s="228"/>
      <c r="W1585" s="228"/>
      <c r="X1585" s="228"/>
      <c r="Y1585" s="228"/>
      <c r="Z1585" s="228"/>
      <c r="AA1585" s="228"/>
      <c r="AB1585" s="228"/>
      <c r="AC1585" s="228"/>
      <c r="AD1585" s="228"/>
      <c r="AE1585" s="228"/>
      <c r="AF1585" s="228"/>
      <c r="AG1585" s="228"/>
      <c r="AH1585" s="228"/>
      <c r="AI1585" s="228"/>
      <c r="AJ1585" s="319"/>
      <c r="AK1585" s="332"/>
      <c r="AL1585" s="332"/>
      <c r="AM1585" s="332"/>
      <c r="AN1585" s="332"/>
      <c r="AO1585" s="332"/>
      <c r="AP1585" s="332"/>
      <c r="AQ1585" s="332"/>
      <c r="AR1585" s="332"/>
      <c r="AS1585" s="332"/>
      <c r="AT1585" s="332"/>
      <c r="AU1585" s="332"/>
      <c r="AV1585" s="332"/>
      <c r="AW1585" s="332"/>
      <c r="AX1585" s="243"/>
    </row>
    <row r="1586" spans="1:50" ht="39.75" hidden="1" customHeight="1" outlineLevel="1">
      <c r="A1586" s="402">
        <v>48</v>
      </c>
      <c r="B1586" s="335" t="s">
        <v>407</v>
      </c>
      <c r="C1586" s="228" t="s">
        <v>313</v>
      </c>
      <c r="D1586" s="232"/>
      <c r="E1586" s="232"/>
      <c r="F1586" s="232"/>
      <c r="G1586" s="232"/>
      <c r="H1586" s="232"/>
      <c r="I1586" s="232"/>
      <c r="J1586" s="232"/>
      <c r="K1586" s="232"/>
      <c r="L1586" s="232"/>
      <c r="M1586" s="232"/>
      <c r="N1586" s="232"/>
      <c r="O1586" s="232"/>
      <c r="P1586" s="232"/>
      <c r="Q1586" s="232"/>
      <c r="R1586" s="232"/>
      <c r="S1586" s="232"/>
      <c r="T1586" s="232"/>
      <c r="U1586" s="232">
        <v>12</v>
      </c>
      <c r="V1586" s="232"/>
      <c r="W1586" s="232"/>
      <c r="X1586" s="232"/>
      <c r="Y1586" s="232"/>
      <c r="Z1586" s="232"/>
      <c r="AA1586" s="232"/>
      <c r="AB1586" s="232"/>
      <c r="AC1586" s="232"/>
      <c r="AD1586" s="232"/>
      <c r="AE1586" s="232"/>
      <c r="AF1586" s="232"/>
      <c r="AG1586" s="232"/>
      <c r="AH1586" s="232"/>
      <c r="AI1586" s="564"/>
      <c r="AJ1586" s="333"/>
      <c r="AK1586" s="322"/>
      <c r="AL1586" s="322"/>
      <c r="AM1586" s="322"/>
      <c r="AN1586" s="322"/>
      <c r="AO1586" s="322"/>
      <c r="AP1586" s="322"/>
      <c r="AQ1586" s="322"/>
      <c r="AR1586" s="322"/>
      <c r="AS1586" s="322"/>
      <c r="AT1586" s="322"/>
      <c r="AU1586" s="322"/>
      <c r="AV1586" s="322"/>
      <c r="AW1586" s="322"/>
      <c r="AX1586" s="233">
        <f>SUM(AJ1586:AW1586)</f>
        <v>0</v>
      </c>
    </row>
    <row r="1587" spans="1:50" ht="15" hidden="1" customHeight="1" outlineLevel="1">
      <c r="A1587" s="402"/>
      <c r="B1587" s="231" t="s">
        <v>597</v>
      </c>
      <c r="C1587" s="228" t="s">
        <v>315</v>
      </c>
      <c r="D1587" s="232"/>
      <c r="E1587" s="232"/>
      <c r="F1587" s="232"/>
      <c r="G1587" s="232"/>
      <c r="H1587" s="232"/>
      <c r="I1587" s="232"/>
      <c r="J1587" s="232"/>
      <c r="K1587" s="232"/>
      <c r="L1587" s="232"/>
      <c r="M1587" s="232"/>
      <c r="N1587" s="232"/>
      <c r="O1587" s="232"/>
      <c r="P1587" s="232"/>
      <c r="Q1587" s="232"/>
      <c r="R1587" s="232"/>
      <c r="S1587" s="232"/>
      <c r="T1587" s="232"/>
      <c r="U1587" s="232">
        <f>U1586</f>
        <v>12</v>
      </c>
      <c r="V1587" s="232"/>
      <c r="W1587" s="232"/>
      <c r="X1587" s="232"/>
      <c r="Y1587" s="232"/>
      <c r="Z1587" s="232"/>
      <c r="AA1587" s="232"/>
      <c r="AB1587" s="232"/>
      <c r="AC1587" s="232"/>
      <c r="AD1587" s="232"/>
      <c r="AE1587" s="232"/>
      <c r="AF1587" s="232"/>
      <c r="AG1587" s="232"/>
      <c r="AH1587" s="232"/>
      <c r="AI1587" s="564"/>
      <c r="AJ1587" s="318">
        <f>AJ1586</f>
        <v>0</v>
      </c>
      <c r="AK1587" s="318">
        <f t="shared" ref="AK1587:AW1587" si="2284">AK1586</f>
        <v>0</v>
      </c>
      <c r="AL1587" s="318">
        <f t="shared" si="2284"/>
        <v>0</v>
      </c>
      <c r="AM1587" s="318">
        <f t="shared" si="2284"/>
        <v>0</v>
      </c>
      <c r="AN1587" s="318">
        <f t="shared" si="2284"/>
        <v>0</v>
      </c>
      <c r="AO1587" s="318">
        <f t="shared" si="2284"/>
        <v>0</v>
      </c>
      <c r="AP1587" s="318">
        <f t="shared" si="2284"/>
        <v>0</v>
      </c>
      <c r="AQ1587" s="318">
        <f t="shared" si="2284"/>
        <v>0</v>
      </c>
      <c r="AR1587" s="318">
        <f t="shared" si="2284"/>
        <v>0</v>
      </c>
      <c r="AS1587" s="318">
        <f t="shared" si="2284"/>
        <v>0</v>
      </c>
      <c r="AT1587" s="318">
        <f t="shared" si="2284"/>
        <v>0</v>
      </c>
      <c r="AU1587" s="318">
        <f t="shared" si="2284"/>
        <v>0</v>
      </c>
      <c r="AV1587" s="318">
        <f t="shared" si="2284"/>
        <v>0</v>
      </c>
      <c r="AW1587" s="318">
        <f t="shared" si="2284"/>
        <v>0</v>
      </c>
      <c r="AX1587" s="243"/>
    </row>
    <row r="1588" spans="1:50" ht="15" hidden="1" customHeight="1" outlineLevel="1">
      <c r="A1588" s="402"/>
      <c r="B1588" s="335"/>
      <c r="C1588" s="228"/>
      <c r="D1588" s="228"/>
      <c r="E1588" s="228"/>
      <c r="F1588" s="228"/>
      <c r="G1588" s="228"/>
      <c r="H1588" s="228"/>
      <c r="I1588" s="228"/>
      <c r="J1588" s="228"/>
      <c r="K1588" s="228"/>
      <c r="L1588" s="228"/>
      <c r="M1588" s="228"/>
      <c r="N1588" s="228"/>
      <c r="O1588" s="228"/>
      <c r="P1588" s="228"/>
      <c r="Q1588" s="228"/>
      <c r="R1588" s="228"/>
      <c r="S1588" s="228"/>
      <c r="T1588" s="228"/>
      <c r="U1588" s="228"/>
      <c r="V1588" s="228"/>
      <c r="W1588" s="228"/>
      <c r="X1588" s="228"/>
      <c r="Y1588" s="228"/>
      <c r="Z1588" s="228"/>
      <c r="AA1588" s="228"/>
      <c r="AB1588" s="228"/>
      <c r="AC1588" s="228"/>
      <c r="AD1588" s="228"/>
      <c r="AE1588" s="228"/>
      <c r="AF1588" s="228"/>
      <c r="AG1588" s="228"/>
      <c r="AH1588" s="228"/>
      <c r="AI1588" s="228"/>
      <c r="AJ1588" s="319"/>
      <c r="AK1588" s="332"/>
      <c r="AL1588" s="332"/>
      <c r="AM1588" s="332"/>
      <c r="AN1588" s="332"/>
      <c r="AO1588" s="332"/>
      <c r="AP1588" s="332"/>
      <c r="AQ1588" s="332"/>
      <c r="AR1588" s="332"/>
      <c r="AS1588" s="332"/>
      <c r="AT1588" s="332"/>
      <c r="AU1588" s="332"/>
      <c r="AV1588" s="332"/>
      <c r="AW1588" s="332"/>
      <c r="AX1588" s="243"/>
    </row>
    <row r="1589" spans="1:50" ht="33" hidden="1" customHeight="1" outlineLevel="1">
      <c r="A1589" s="402">
        <v>49</v>
      </c>
      <c r="B1589" s="335" t="s">
        <v>408</v>
      </c>
      <c r="C1589" s="228" t="s">
        <v>313</v>
      </c>
      <c r="D1589" s="232"/>
      <c r="E1589" s="232"/>
      <c r="F1589" s="232"/>
      <c r="G1589" s="232"/>
      <c r="H1589" s="232"/>
      <c r="I1589" s="232"/>
      <c r="J1589" s="232"/>
      <c r="K1589" s="232"/>
      <c r="L1589" s="232"/>
      <c r="M1589" s="232"/>
      <c r="N1589" s="232"/>
      <c r="O1589" s="232"/>
      <c r="P1589" s="232"/>
      <c r="Q1589" s="232"/>
      <c r="R1589" s="232"/>
      <c r="S1589" s="232"/>
      <c r="T1589" s="232"/>
      <c r="U1589" s="232">
        <v>12</v>
      </c>
      <c r="V1589" s="232"/>
      <c r="W1589" s="232"/>
      <c r="X1589" s="232"/>
      <c r="Y1589" s="232"/>
      <c r="Z1589" s="232"/>
      <c r="AA1589" s="232"/>
      <c r="AB1589" s="232"/>
      <c r="AC1589" s="232"/>
      <c r="AD1589" s="232"/>
      <c r="AE1589" s="232"/>
      <c r="AF1589" s="232"/>
      <c r="AG1589" s="232"/>
      <c r="AH1589" s="232"/>
      <c r="AI1589" s="564"/>
      <c r="AJ1589" s="333"/>
      <c r="AK1589" s="322"/>
      <c r="AL1589" s="322"/>
      <c r="AM1589" s="322"/>
      <c r="AN1589" s="322"/>
      <c r="AO1589" s="322"/>
      <c r="AP1589" s="322"/>
      <c r="AQ1589" s="322"/>
      <c r="AR1589" s="322"/>
      <c r="AS1589" s="322"/>
      <c r="AT1589" s="322"/>
      <c r="AU1589" s="322"/>
      <c r="AV1589" s="322"/>
      <c r="AW1589" s="322"/>
      <c r="AX1589" s="233">
        <f>SUM(AJ1589:AW1589)</f>
        <v>0</v>
      </c>
    </row>
    <row r="1590" spans="1:50" ht="15" hidden="1" customHeight="1" outlineLevel="1">
      <c r="A1590" s="402"/>
      <c r="B1590" s="231" t="s">
        <v>597</v>
      </c>
      <c r="C1590" s="228" t="s">
        <v>315</v>
      </c>
      <c r="D1590" s="232"/>
      <c r="E1590" s="232"/>
      <c r="F1590" s="232"/>
      <c r="G1590" s="232"/>
      <c r="H1590" s="232"/>
      <c r="I1590" s="232"/>
      <c r="J1590" s="232"/>
      <c r="K1590" s="232"/>
      <c r="L1590" s="232"/>
      <c r="M1590" s="232"/>
      <c r="N1590" s="232"/>
      <c r="O1590" s="232"/>
      <c r="P1590" s="232"/>
      <c r="Q1590" s="232"/>
      <c r="R1590" s="232"/>
      <c r="S1590" s="232"/>
      <c r="T1590" s="232"/>
      <c r="U1590" s="232">
        <f>U1589</f>
        <v>12</v>
      </c>
      <c r="V1590" s="232"/>
      <c r="W1590" s="232"/>
      <c r="X1590" s="232"/>
      <c r="Y1590" s="232"/>
      <c r="Z1590" s="232"/>
      <c r="AA1590" s="232"/>
      <c r="AB1590" s="232"/>
      <c r="AC1590" s="232"/>
      <c r="AD1590" s="232"/>
      <c r="AE1590" s="232"/>
      <c r="AF1590" s="232"/>
      <c r="AG1590" s="232"/>
      <c r="AH1590" s="232"/>
      <c r="AI1590" s="564"/>
      <c r="AJ1590" s="318">
        <f>AJ1589</f>
        <v>0</v>
      </c>
      <c r="AK1590" s="318">
        <f t="shared" ref="AK1590:AW1590" si="2285">AK1589</f>
        <v>0</v>
      </c>
      <c r="AL1590" s="318">
        <f t="shared" si="2285"/>
        <v>0</v>
      </c>
      <c r="AM1590" s="318">
        <f t="shared" si="2285"/>
        <v>0</v>
      </c>
      <c r="AN1590" s="318">
        <f t="shared" si="2285"/>
        <v>0</v>
      </c>
      <c r="AO1590" s="318">
        <f t="shared" si="2285"/>
        <v>0</v>
      </c>
      <c r="AP1590" s="318">
        <f t="shared" si="2285"/>
        <v>0</v>
      </c>
      <c r="AQ1590" s="318">
        <f t="shared" si="2285"/>
        <v>0</v>
      </c>
      <c r="AR1590" s="318">
        <f t="shared" si="2285"/>
        <v>0</v>
      </c>
      <c r="AS1590" s="318">
        <f t="shared" si="2285"/>
        <v>0</v>
      </c>
      <c r="AT1590" s="318">
        <f t="shared" si="2285"/>
        <v>0</v>
      </c>
      <c r="AU1590" s="318">
        <f t="shared" si="2285"/>
        <v>0</v>
      </c>
      <c r="AV1590" s="318">
        <f t="shared" si="2285"/>
        <v>0</v>
      </c>
      <c r="AW1590" s="318">
        <f t="shared" si="2285"/>
        <v>0</v>
      </c>
      <c r="AX1590" s="243"/>
    </row>
    <row r="1591" spans="1:50" ht="15" hidden="1" customHeight="1" outlineLevel="1">
      <c r="A1591" s="402"/>
      <c r="B1591" s="231"/>
      <c r="C1591" s="228"/>
      <c r="D1591" s="564"/>
      <c r="E1591" s="564"/>
      <c r="F1591" s="564"/>
      <c r="G1591" s="564"/>
      <c r="H1591" s="564"/>
      <c r="I1591" s="564"/>
      <c r="J1591" s="564"/>
      <c r="K1591" s="564"/>
      <c r="L1591" s="564"/>
      <c r="M1591" s="564"/>
      <c r="N1591" s="564"/>
      <c r="O1591" s="564"/>
      <c r="P1591" s="564"/>
      <c r="Q1591" s="564"/>
      <c r="R1591" s="564"/>
      <c r="S1591" s="564"/>
      <c r="T1591" s="564"/>
      <c r="U1591" s="564"/>
      <c r="V1591" s="564"/>
      <c r="W1591" s="564"/>
      <c r="X1591" s="564"/>
      <c r="Y1591" s="564"/>
      <c r="Z1591" s="564"/>
      <c r="AA1591" s="564"/>
      <c r="AB1591" s="564"/>
      <c r="AC1591" s="564"/>
      <c r="AD1591" s="564"/>
      <c r="AE1591" s="564"/>
      <c r="AF1591" s="564"/>
      <c r="AG1591" s="564"/>
      <c r="AH1591" s="564"/>
      <c r="AI1591" s="564"/>
      <c r="AJ1591" s="318"/>
      <c r="AK1591" s="318"/>
      <c r="AL1591" s="318"/>
      <c r="AM1591" s="318"/>
      <c r="AN1591" s="318"/>
      <c r="AO1591" s="318"/>
      <c r="AP1591" s="318"/>
      <c r="AQ1591" s="318"/>
      <c r="AR1591" s="318"/>
      <c r="AS1591" s="318"/>
      <c r="AT1591" s="318"/>
      <c r="AU1591" s="318"/>
      <c r="AV1591" s="318"/>
      <c r="AW1591" s="318"/>
      <c r="AX1591" s="243"/>
    </row>
    <row r="1592" spans="1:50" ht="15.75" hidden="1" outlineLevel="1">
      <c r="A1592" s="402"/>
      <c r="B1592" s="569" t="s">
        <v>516</v>
      </c>
      <c r="AX1592" s="565"/>
    </row>
    <row r="1593" spans="1:50" hidden="1" outlineLevel="1">
      <c r="A1593" s="402">
        <v>50</v>
      </c>
      <c r="B1593" s="231"/>
      <c r="AX1593" s="565"/>
    </row>
    <row r="1594" spans="1:50" ht="15.75" hidden="1" outlineLevel="1">
      <c r="A1594" s="402"/>
      <c r="B1594" s="335" t="s">
        <v>517</v>
      </c>
      <c r="C1594" s="228" t="s">
        <v>313</v>
      </c>
      <c r="D1594" s="232"/>
      <c r="E1594" s="232"/>
      <c r="F1594" s="232"/>
      <c r="G1594" s="232"/>
      <c r="H1594" s="232"/>
      <c r="I1594" s="232"/>
      <c r="J1594" s="232"/>
      <c r="K1594" s="232"/>
      <c r="L1594" s="232"/>
      <c r="M1594" s="232"/>
      <c r="N1594" s="232"/>
      <c r="O1594" s="232"/>
      <c r="P1594" s="232"/>
      <c r="Q1594" s="232"/>
      <c r="R1594" s="232"/>
      <c r="S1594" s="232"/>
      <c r="T1594" s="232"/>
      <c r="U1594" s="232">
        <v>12</v>
      </c>
      <c r="V1594" s="232"/>
      <c r="W1594" s="232"/>
      <c r="X1594" s="232"/>
      <c r="Y1594" s="232"/>
      <c r="Z1594" s="232"/>
      <c r="AA1594" s="232"/>
      <c r="AB1594" s="232"/>
      <c r="AC1594" s="232"/>
      <c r="AD1594" s="232"/>
      <c r="AE1594" s="232"/>
      <c r="AF1594" s="232"/>
      <c r="AG1594" s="232"/>
      <c r="AH1594" s="232"/>
      <c r="AI1594" s="564"/>
      <c r="AJ1594" s="333"/>
      <c r="AK1594" s="322"/>
      <c r="AL1594" s="322"/>
      <c r="AM1594" s="322"/>
      <c r="AN1594" s="322"/>
      <c r="AO1594" s="322"/>
      <c r="AP1594" s="322"/>
      <c r="AQ1594" s="322"/>
      <c r="AR1594" s="322"/>
      <c r="AS1594" s="322"/>
      <c r="AT1594" s="322"/>
      <c r="AU1594" s="322"/>
      <c r="AV1594" s="322"/>
      <c r="AW1594" s="322"/>
      <c r="AX1594" s="233">
        <f>SUM(AJ1594:AW1594)</f>
        <v>0</v>
      </c>
    </row>
    <row r="1595" spans="1:50" hidden="1" outlineLevel="1">
      <c r="A1595" s="402"/>
      <c r="B1595" s="231" t="s">
        <v>597</v>
      </c>
      <c r="C1595" s="228" t="s">
        <v>315</v>
      </c>
      <c r="D1595" s="232"/>
      <c r="E1595" s="232"/>
      <c r="F1595" s="232"/>
      <c r="G1595" s="232"/>
      <c r="H1595" s="232"/>
      <c r="I1595" s="232"/>
      <c r="J1595" s="232"/>
      <c r="K1595" s="232"/>
      <c r="L1595" s="232"/>
      <c r="M1595" s="232"/>
      <c r="N1595" s="232"/>
      <c r="O1595" s="232"/>
      <c r="P1595" s="232"/>
      <c r="Q1595" s="232"/>
      <c r="R1595" s="232"/>
      <c r="S1595" s="232"/>
      <c r="T1595" s="232"/>
      <c r="U1595" s="232">
        <f>U1594</f>
        <v>12</v>
      </c>
      <c r="V1595" s="232"/>
      <c r="W1595" s="232"/>
      <c r="X1595" s="232"/>
      <c r="Y1595" s="232"/>
      <c r="Z1595" s="232"/>
      <c r="AA1595" s="232"/>
      <c r="AB1595" s="232"/>
      <c r="AC1595" s="232"/>
      <c r="AD1595" s="232"/>
      <c r="AE1595" s="232"/>
      <c r="AF1595" s="232"/>
      <c r="AG1595" s="232"/>
      <c r="AH1595" s="232"/>
      <c r="AI1595" s="564"/>
      <c r="AJ1595" s="318">
        <f>AJ1594</f>
        <v>0</v>
      </c>
      <c r="AK1595" s="318">
        <f t="shared" ref="AK1595:AW1595" si="2286">AK1594</f>
        <v>0</v>
      </c>
      <c r="AL1595" s="318">
        <f t="shared" si="2286"/>
        <v>0</v>
      </c>
      <c r="AM1595" s="318">
        <f t="shared" si="2286"/>
        <v>0</v>
      </c>
      <c r="AN1595" s="318">
        <f t="shared" si="2286"/>
        <v>0</v>
      </c>
      <c r="AO1595" s="318">
        <f t="shared" si="2286"/>
        <v>0</v>
      </c>
      <c r="AP1595" s="318">
        <f t="shared" si="2286"/>
        <v>0</v>
      </c>
      <c r="AQ1595" s="318">
        <f t="shared" si="2286"/>
        <v>0</v>
      </c>
      <c r="AR1595" s="318">
        <f t="shared" si="2286"/>
        <v>0</v>
      </c>
      <c r="AS1595" s="318">
        <f t="shared" si="2286"/>
        <v>0</v>
      </c>
      <c r="AT1595" s="318">
        <f t="shared" si="2286"/>
        <v>0</v>
      </c>
      <c r="AU1595" s="318">
        <f t="shared" si="2286"/>
        <v>0</v>
      </c>
      <c r="AV1595" s="318">
        <f t="shared" si="2286"/>
        <v>0</v>
      </c>
      <c r="AW1595" s="318">
        <f t="shared" si="2286"/>
        <v>0</v>
      </c>
      <c r="AX1595" s="243"/>
    </row>
    <row r="1596" spans="1:50" ht="15.75" hidden="1" customHeight="1" outlineLevel="1">
      <c r="A1596" s="402"/>
      <c r="B1596" s="231"/>
      <c r="C1596" s="242"/>
      <c r="D1596" s="228"/>
      <c r="E1596" s="228"/>
      <c r="F1596" s="228"/>
      <c r="G1596" s="228"/>
      <c r="H1596" s="228"/>
      <c r="I1596" s="228"/>
      <c r="J1596" s="228"/>
      <c r="K1596" s="228"/>
      <c r="L1596" s="228"/>
      <c r="M1596" s="228"/>
      <c r="N1596" s="228"/>
      <c r="O1596" s="228"/>
      <c r="P1596" s="228"/>
      <c r="Q1596" s="228"/>
      <c r="R1596" s="228"/>
      <c r="S1596" s="228"/>
      <c r="T1596" s="228"/>
      <c r="U1596" s="228"/>
      <c r="V1596" s="228"/>
      <c r="W1596" s="228"/>
      <c r="X1596" s="228"/>
      <c r="Y1596" s="228"/>
      <c r="Z1596" s="228"/>
      <c r="AA1596" s="228"/>
      <c r="AB1596" s="228"/>
      <c r="AC1596" s="228"/>
      <c r="AD1596" s="228"/>
      <c r="AE1596" s="228"/>
      <c r="AF1596" s="228"/>
      <c r="AG1596" s="228"/>
      <c r="AH1596" s="228"/>
      <c r="AI1596" s="228"/>
      <c r="AJ1596" s="238"/>
      <c r="AK1596" s="238"/>
      <c r="AL1596" s="238"/>
      <c r="AM1596" s="238"/>
      <c r="AN1596" s="238"/>
      <c r="AO1596" s="238"/>
      <c r="AP1596" s="238"/>
      <c r="AQ1596" s="238"/>
      <c r="AR1596" s="238"/>
      <c r="AS1596" s="238"/>
      <c r="AT1596" s="238"/>
      <c r="AU1596" s="238"/>
      <c r="AV1596" s="238"/>
      <c r="AW1596" s="238"/>
      <c r="AX1596" s="243"/>
    </row>
    <row r="1597" spans="1:50" ht="15.75" collapsed="1">
      <c r="B1597" s="263" t="s">
        <v>605</v>
      </c>
      <c r="C1597" s="898"/>
      <c r="D1597" s="898">
        <f>SUM(D1435:D1590)</f>
        <v>0</v>
      </c>
      <c r="E1597" s="898"/>
      <c r="F1597" s="898"/>
      <c r="G1597" s="898"/>
      <c r="H1597" s="898"/>
      <c r="I1597" s="898"/>
      <c r="J1597" s="898"/>
      <c r="K1597" s="898"/>
      <c r="L1597" s="898"/>
      <c r="M1597" s="898"/>
      <c r="N1597" s="898"/>
      <c r="O1597" s="898"/>
      <c r="P1597" s="898"/>
      <c r="Q1597" s="898"/>
      <c r="R1597" s="898"/>
      <c r="S1597" s="898"/>
      <c r="T1597" s="898"/>
      <c r="U1597" s="898"/>
      <c r="V1597" s="898">
        <f>SUM(V1435:V1590)</f>
        <v>0</v>
      </c>
      <c r="W1597" s="898"/>
      <c r="X1597" s="898"/>
      <c r="Y1597" s="898"/>
      <c r="Z1597" s="898"/>
      <c r="AA1597" s="898"/>
      <c r="AB1597" s="898"/>
      <c r="AC1597" s="898"/>
      <c r="AD1597" s="898"/>
      <c r="AE1597" s="898"/>
      <c r="AF1597" s="898"/>
      <c r="AG1597" s="898"/>
      <c r="AH1597" s="898"/>
      <c r="AI1597" s="898"/>
      <c r="AJ1597" s="898">
        <f>IF(AJ1433="kWh",SUMPRODUCT(D1435:D1590,AJ1435:AJ1590))</f>
        <v>0</v>
      </c>
      <c r="AK1597" s="898">
        <f>IF(AK1433="kWh",SUMPRODUCT(D1435:D1590,AK1435:AK1590))</f>
        <v>0</v>
      </c>
      <c r="AL1597" s="898">
        <f>IF(AL1433="kw",SUMPRODUCT(U1435:U1590,V1435:V1590,AL1435:AL1590),SUMPRODUCT(D1435:D1590,AL1435:AL1590))</f>
        <v>0</v>
      </c>
      <c r="AM1597" s="898">
        <f>IF(AM1433="kw",SUMPRODUCT(U1435:U1590,V1435:V1590,AM1435:AM1590),SUMPRODUCT(D1435:D1590,AM1435:AM1590))</f>
        <v>0</v>
      </c>
      <c r="AN1597" s="898">
        <f>IF(AN1433="kw",SUMPRODUCT(U1435:U1590,V1435:V1590,AN1435:AN1590),SUMPRODUCT(D1435:D1590,AN1435:AN1590))</f>
        <v>0</v>
      </c>
      <c r="AO1597" s="898">
        <f>IF(AO1433="kw",SUMPRODUCT(U1435:U1590,V1435:V1590,AO1435:AO1590),SUMPRODUCT(D1435:D1590,AO1435:AO1590))</f>
        <v>0</v>
      </c>
      <c r="AP1597" s="898">
        <f>IF(AP1433="kw",SUMPRODUCT(U1435:U1590,V1435:V1590,AP1435:AP1590),SUMPRODUCT(D1435:D1590,AP1435:AP1590))</f>
        <v>0</v>
      </c>
      <c r="AQ1597" s="898">
        <f>IF(AQ1433="kw",SUMPRODUCT(U1435:U1590,V1435:V1590,AQ1435:AQ1590),SUMPRODUCT(D1435:D1590,AQ1435:AQ1590))</f>
        <v>0</v>
      </c>
      <c r="AR1597" s="898">
        <f>IF(AR1433="kw",SUMPRODUCT(U1435:U1590,V1435:V1590,AR1435:AR1590),SUMPRODUCT(D1435:D1590,AR1435:AR1590))</f>
        <v>0</v>
      </c>
      <c r="AS1597" s="898">
        <f>IF(AS1433="kw",SUMPRODUCT(U1435:U1590,V1435:V1590,AS1435:AS1590),SUMPRODUCT(D1435:D1590,AS1435:AS1590))</f>
        <v>0</v>
      </c>
      <c r="AT1597" s="898">
        <f>IF(AT1433="kw",SUMPRODUCT(U1435:U1590,V1435:V1590,AT1435:AT1590),SUMPRODUCT(D1435:D1590,AT1435:AT1590))</f>
        <v>0</v>
      </c>
      <c r="AU1597" s="898">
        <f>IF(AU1433="kw",SUMPRODUCT(U1435:U1590,V1435:V1590,AU1435:AU1590),SUMPRODUCT(D1435:D1590,AU1435:AU1590))</f>
        <v>0</v>
      </c>
      <c r="AV1597" s="898">
        <f>IF(AV1433="kw",SUMPRODUCT(U1435:U1590,V1435:V1590,AV1435:AV1590),SUMPRODUCT(D1435:D1590,AV1435:AV1590))</f>
        <v>0</v>
      </c>
      <c r="AW1597" s="898">
        <f>IF(AW1433="kw",SUMPRODUCT(U1435:U1590,V1435:V1590,AW1435:AW1590),SUMPRODUCT(D1435:D1590,AW1435:AW1590))</f>
        <v>0</v>
      </c>
      <c r="AX1597" s="265"/>
    </row>
    <row r="1598" spans="1:50" ht="15.75">
      <c r="B1598" s="311" t="s">
        <v>606</v>
      </c>
      <c r="C1598" s="312"/>
      <c r="D1598" s="312"/>
      <c r="E1598" s="312"/>
      <c r="F1598" s="312"/>
      <c r="G1598" s="312"/>
      <c r="H1598" s="312"/>
      <c r="I1598" s="312"/>
      <c r="J1598" s="312"/>
      <c r="K1598" s="312"/>
      <c r="L1598" s="312"/>
      <c r="M1598" s="312"/>
      <c r="N1598" s="312"/>
      <c r="O1598" s="312"/>
      <c r="P1598" s="312"/>
      <c r="Q1598" s="312"/>
      <c r="R1598" s="312"/>
      <c r="S1598" s="312"/>
      <c r="T1598" s="312"/>
      <c r="U1598" s="312"/>
      <c r="V1598" s="312"/>
      <c r="W1598" s="312"/>
      <c r="X1598" s="312"/>
      <c r="Y1598" s="312"/>
      <c r="Z1598" s="312"/>
      <c r="AA1598" s="312"/>
      <c r="AB1598" s="312"/>
      <c r="AC1598" s="312"/>
      <c r="AD1598" s="312"/>
      <c r="AE1598" s="312"/>
      <c r="AF1598" s="312"/>
      <c r="AG1598" s="312"/>
      <c r="AH1598" s="312"/>
      <c r="AI1598" s="312"/>
      <c r="AJ1598" s="312">
        <f>HLOOKUP(AJ1432,'2. LRAMVA Threshold'!$B$42:$Q$60,14,FALSE)</f>
        <v>8884182</v>
      </c>
      <c r="AK1598" s="312">
        <f>HLOOKUP(AK1432,'2. LRAMVA Threshold'!$B$42:$Q$60,14,FALSE)</f>
        <v>7652150</v>
      </c>
      <c r="AL1598" s="312">
        <f>HLOOKUP(AL1432,'2. LRAMVA Threshold'!$B$42:$Q$60,14,FALSE)</f>
        <v>27955828</v>
      </c>
      <c r="AM1598" s="312">
        <f>HLOOKUP(AM1432,'2. LRAMVA Threshold'!$B$42:$Q$60,14,FALSE)</f>
        <v>90093</v>
      </c>
      <c r="AN1598" s="312">
        <f>HLOOKUP(AN1432,'2. LRAMVA Threshold'!$B$42:$Q$60,14,FALSE)</f>
        <v>659732</v>
      </c>
      <c r="AO1598" s="312">
        <f>HLOOKUP(AO1432,'2. LRAMVA Threshold'!$B$42:$Q$60,14,FALSE)</f>
        <v>0</v>
      </c>
      <c r="AP1598" s="312">
        <f>HLOOKUP(AP1432,'2. LRAMVA Threshold'!$B$42:$Q$60,14,FALSE)</f>
        <v>0</v>
      </c>
      <c r="AQ1598" s="312">
        <f>HLOOKUP(AQ1432,'2. LRAMVA Threshold'!$B$42:$Q$60,14,FALSE)</f>
        <v>0</v>
      </c>
      <c r="AR1598" s="312">
        <f>HLOOKUP(AR1432,'2. LRAMVA Threshold'!$B$42:$Q$60,14,FALSE)</f>
        <v>0</v>
      </c>
      <c r="AS1598" s="312">
        <f>HLOOKUP(AS1432,'2. LRAMVA Threshold'!$B$42:$Q$60,14,FALSE)</f>
        <v>0</v>
      </c>
      <c r="AT1598" s="312">
        <f>HLOOKUP(AT1432,'2. LRAMVA Threshold'!$B$42:$Q$60,14,FALSE)</f>
        <v>0</v>
      </c>
      <c r="AU1598" s="312">
        <f>HLOOKUP(AU1432,'2. LRAMVA Threshold'!$B$42:$Q$60,14,FALSE)</f>
        <v>0</v>
      </c>
      <c r="AV1598" s="312">
        <f>HLOOKUP(AV1432,'2. LRAMVA Threshold'!$B$42:$Q$60,14,FALSE)</f>
        <v>0</v>
      </c>
      <c r="AW1598" s="312">
        <f>HLOOKUP(AW1432,'2. LRAMVA Threshold'!$B$42:$Q$60,14,FALSE)</f>
        <v>0</v>
      </c>
      <c r="AX1598" s="342"/>
    </row>
    <row r="1599" spans="1:50">
      <c r="B1599" s="1175"/>
      <c r="C1599" s="1100"/>
      <c r="D1599" s="899"/>
      <c r="E1599" s="899"/>
      <c r="F1599" s="899"/>
      <c r="G1599" s="899"/>
      <c r="H1599" s="899"/>
      <c r="I1599" s="899"/>
      <c r="J1599" s="899"/>
      <c r="K1599" s="899"/>
      <c r="L1599" s="899"/>
      <c r="M1599" s="899"/>
      <c r="N1599" s="899"/>
      <c r="O1599" s="899"/>
      <c r="P1599" s="899"/>
      <c r="Q1599" s="899"/>
      <c r="R1599" s="899"/>
      <c r="S1599" s="899"/>
      <c r="T1599" s="899"/>
      <c r="U1599" s="899"/>
      <c r="V1599" s="1101"/>
      <c r="W1599" s="899"/>
      <c r="X1599" s="899"/>
      <c r="Y1599" s="899"/>
      <c r="Z1599" s="1102"/>
      <c r="AA1599" s="1102"/>
      <c r="AB1599" s="1102"/>
      <c r="AC1599" s="1102"/>
      <c r="AD1599" s="899"/>
      <c r="AE1599" s="899"/>
      <c r="AF1599" s="899"/>
      <c r="AG1599" s="899"/>
      <c r="AH1599" s="899"/>
      <c r="AI1599" s="899"/>
      <c r="AJ1599" s="1103"/>
      <c r="AK1599" s="1103"/>
      <c r="AL1599" s="1103"/>
      <c r="AM1599" s="1103"/>
      <c r="AN1599" s="1103"/>
      <c r="AO1599" s="1103"/>
      <c r="AP1599" s="1103"/>
      <c r="AQ1599" s="1103"/>
      <c r="AR1599" s="1103"/>
      <c r="AS1599" s="1103"/>
      <c r="AT1599" s="1103"/>
      <c r="AU1599" s="1103"/>
      <c r="AV1599" s="1103"/>
      <c r="AW1599" s="1103"/>
      <c r="AX1599" s="1176"/>
    </row>
    <row r="1600" spans="1:50">
      <c r="B1600" s="260" t="s">
        <v>607</v>
      </c>
      <c r="C1600" s="272"/>
      <c r="D1600" s="272"/>
      <c r="E1600" s="299"/>
      <c r="F1600" s="299"/>
      <c r="G1600" s="299"/>
      <c r="H1600" s="299"/>
      <c r="I1600" s="299"/>
      <c r="J1600" s="299"/>
      <c r="K1600" s="299"/>
      <c r="L1600" s="299"/>
      <c r="M1600" s="299"/>
      <c r="N1600" s="299"/>
      <c r="O1600" s="299"/>
      <c r="P1600" s="299"/>
      <c r="Q1600" s="299"/>
      <c r="R1600" s="299"/>
      <c r="S1600" s="299"/>
      <c r="T1600" s="299"/>
      <c r="U1600" s="299"/>
      <c r="V1600" s="228"/>
      <c r="W1600" s="274"/>
      <c r="X1600" s="274"/>
      <c r="Y1600" s="274"/>
      <c r="Z1600" s="273"/>
      <c r="AA1600" s="273"/>
      <c r="AB1600" s="273"/>
      <c r="AC1600" s="273"/>
      <c r="AD1600" s="274"/>
      <c r="AE1600" s="274"/>
      <c r="AF1600" s="274"/>
      <c r="AG1600" s="274"/>
      <c r="AH1600" s="274"/>
      <c r="AI1600" s="274"/>
      <c r="AJ1600" s="621">
        <f>HLOOKUP(AJ35,'3.  Distribution Rates'!$C$122:$P$135,14,FALSE)</f>
        <v>0</v>
      </c>
      <c r="AK1600" s="621">
        <f>HLOOKUP(AK35,'3.  Distribution Rates'!$C$122:$P$135,14,FALSE)</f>
        <v>1.8499999999999999E-2</v>
      </c>
      <c r="AL1600" s="275">
        <f>HLOOKUP(AL35,'3.  Distribution Rates'!$C$122:$P$135,14,FALSE)</f>
        <v>3.6309999999999998</v>
      </c>
      <c r="AM1600" s="275">
        <f>HLOOKUP(AM35,'3.  Distribution Rates'!$C$122:$P$135,14,FALSE)</f>
        <v>2.3003999999999998</v>
      </c>
      <c r="AN1600" s="275">
        <f>HLOOKUP(AN35,'3.  Distribution Rates'!$C$122:$P$135,14,FALSE)</f>
        <v>3.2397999999999998</v>
      </c>
      <c r="AO1600" s="275">
        <f>HLOOKUP(AO35,'3.  Distribution Rates'!$C$122:$P$135,14,FALSE)</f>
        <v>1.84E-2</v>
      </c>
      <c r="AP1600" s="275">
        <f>HLOOKUP(AP35,'3.  Distribution Rates'!$C$122:$P$135,14,FALSE)</f>
        <v>14.9572</v>
      </c>
      <c r="AQ1600" s="275">
        <f>HLOOKUP(AQ35,'3.  Distribution Rates'!$C$122:$P$135,14,FALSE)</f>
        <v>4.0898000000000003</v>
      </c>
      <c r="AR1600" s="275">
        <f>HLOOKUP(AR35,'3.  Distribution Rates'!$C$122:$P$135,14,FALSE)</f>
        <v>0</v>
      </c>
      <c r="AS1600" s="275">
        <f>HLOOKUP(AS35,'3.  Distribution Rates'!$C$122:$P$135,14,FALSE)</f>
        <v>2.07E-2</v>
      </c>
      <c r="AT1600" s="275">
        <f>HLOOKUP(AT35,'3.  Distribution Rates'!$C$122:$P$135,14,FALSE)</f>
        <v>4.2586000000000004</v>
      </c>
      <c r="AU1600" s="275">
        <f>HLOOKUP(AU35,'3.  Distribution Rates'!$C$122:$P$135,14,FALSE)</f>
        <v>7.1086999999999998</v>
      </c>
      <c r="AV1600" s="275">
        <f>HLOOKUP(AV35,'3.  Distribution Rates'!$C$122:$P$135,14,FALSE)</f>
        <v>0</v>
      </c>
      <c r="AW1600" s="275">
        <f>HLOOKUP(AW35,'3.  Distribution Rates'!$C$122:$P$135,14,FALSE)</f>
        <v>0</v>
      </c>
      <c r="AX1600" s="344"/>
    </row>
    <row r="1601" spans="2:50">
      <c r="B1601" s="260" t="s">
        <v>608</v>
      </c>
      <c r="C1601" s="277"/>
      <c r="D1601" s="220"/>
      <c r="E1601" s="217"/>
      <c r="F1601" s="217"/>
      <c r="G1601" s="217"/>
      <c r="H1601" s="217"/>
      <c r="I1601" s="217"/>
      <c r="J1601" s="217"/>
      <c r="K1601" s="217"/>
      <c r="L1601" s="217"/>
      <c r="M1601" s="217"/>
      <c r="N1601" s="217"/>
      <c r="O1601" s="217"/>
      <c r="P1601" s="217"/>
      <c r="Q1601" s="217"/>
      <c r="R1601" s="217"/>
      <c r="S1601" s="217"/>
      <c r="T1601" s="217"/>
      <c r="U1601" s="217"/>
      <c r="V1601" s="228"/>
      <c r="W1601" s="217"/>
      <c r="X1601" s="217"/>
      <c r="Y1601" s="217"/>
      <c r="Z1601" s="220"/>
      <c r="AA1601" s="220"/>
      <c r="AB1601" s="220"/>
      <c r="AC1601" s="220"/>
      <c r="AD1601" s="217"/>
      <c r="AE1601" s="217"/>
      <c r="AF1601" s="217"/>
      <c r="AG1601" s="217"/>
      <c r="AH1601" s="217"/>
      <c r="AI1601" s="217"/>
      <c r="AJ1601" s="301">
        <f>'4.  2011-2014 LRAM'!AO145*AJ1600</f>
        <v>0</v>
      </c>
      <c r="AK1601" s="301">
        <f>'4.  2011-2014 LRAM'!AP145*AK1600</f>
        <v>0</v>
      </c>
      <c r="AL1601" s="301">
        <f>'4.  2011-2014 LRAM'!AQ145*AL1600</f>
        <v>0</v>
      </c>
      <c r="AM1601" s="301">
        <f>'4.  2011-2014 LRAM'!AR145*AM1600</f>
        <v>0</v>
      </c>
      <c r="AN1601" s="301">
        <f>'4.  2011-2014 LRAM'!AS145*AN1600</f>
        <v>0</v>
      </c>
      <c r="AO1601" s="301">
        <f>'4.  2011-2014 LRAM'!AT145*AO1600</f>
        <v>0</v>
      </c>
      <c r="AP1601" s="301">
        <f>'4.  2011-2014 LRAM'!AU145*AP1600</f>
        <v>0</v>
      </c>
      <c r="AQ1601" s="301">
        <f>'4.  2011-2014 LRAM'!AV145*AQ1600</f>
        <v>0</v>
      </c>
      <c r="AR1601" s="301">
        <f>'4.  2011-2014 LRAM'!AW145*AR1600</f>
        <v>0</v>
      </c>
      <c r="AS1601" s="301">
        <f>'4.  2011-2014 LRAM'!AX145*AS1600</f>
        <v>169.97250382167795</v>
      </c>
      <c r="AT1601" s="301">
        <f>'4.  2011-2014 LRAM'!AY145*AT1600</f>
        <v>6542397.4663684107</v>
      </c>
      <c r="AU1601" s="301">
        <f>'4.  2011-2014 LRAM'!AZ145*AU1600</f>
        <v>0</v>
      </c>
      <c r="AV1601" s="301">
        <f>'4.  2011-2014 LRAM'!BA145*AV1600</f>
        <v>0</v>
      </c>
      <c r="AW1601" s="301">
        <f>'4.  2011-2014 LRAM'!BB145*AW1600</f>
        <v>0</v>
      </c>
      <c r="AX1601" s="472">
        <f>SUM(AJ1601:AW1601)</f>
        <v>6542567.4388722321</v>
      </c>
    </row>
    <row r="1602" spans="2:50">
      <c r="B1602" s="260" t="s">
        <v>609</v>
      </c>
      <c r="C1602" s="277"/>
      <c r="D1602" s="220"/>
      <c r="E1602" s="217"/>
      <c r="F1602" s="217"/>
      <c r="G1602" s="217"/>
      <c r="H1602" s="217"/>
      <c r="I1602" s="217"/>
      <c r="J1602" s="217"/>
      <c r="K1602" s="217"/>
      <c r="L1602" s="217"/>
      <c r="M1602" s="217"/>
      <c r="N1602" s="217"/>
      <c r="O1602" s="217"/>
      <c r="P1602" s="217"/>
      <c r="Q1602" s="217"/>
      <c r="R1602" s="217"/>
      <c r="S1602" s="217"/>
      <c r="T1602" s="217"/>
      <c r="U1602" s="217"/>
      <c r="V1602" s="228"/>
      <c r="W1602" s="217"/>
      <c r="X1602" s="217"/>
      <c r="Y1602" s="217"/>
      <c r="Z1602" s="220"/>
      <c r="AA1602" s="220"/>
      <c r="AB1602" s="220"/>
      <c r="AC1602" s="220"/>
      <c r="AD1602" s="217"/>
      <c r="AE1602" s="217"/>
      <c r="AF1602" s="217"/>
      <c r="AG1602" s="217"/>
      <c r="AH1602" s="217"/>
      <c r="AI1602" s="217"/>
      <c r="AJ1602" s="301">
        <f>'4.  2011-2014 LRAM'!AO284*AJ1600</f>
        <v>0</v>
      </c>
      <c r="AK1602" s="301">
        <f>'4.  2011-2014 LRAM'!AP284*AK1600</f>
        <v>8798.5070442619581</v>
      </c>
      <c r="AL1602" s="301">
        <f>'4.  2011-2014 LRAM'!AQ284*AL1600</f>
        <v>13928190.849162098</v>
      </c>
      <c r="AM1602" s="301">
        <f>'4.  2011-2014 LRAM'!AR284*AM1600</f>
        <v>17552.205922667734</v>
      </c>
      <c r="AN1602" s="301">
        <f>'4.  2011-2014 LRAM'!AS284*AN1600</f>
        <v>611784.41613946192</v>
      </c>
      <c r="AO1602" s="301">
        <f>'4.  2011-2014 LRAM'!AT284*AO1600</f>
        <v>0</v>
      </c>
      <c r="AP1602" s="301">
        <f>'4.  2011-2014 LRAM'!AU284*AP1600</f>
        <v>0</v>
      </c>
      <c r="AQ1602" s="301">
        <f>'4.  2011-2014 LRAM'!AV284*AQ1600</f>
        <v>0</v>
      </c>
      <c r="AR1602" s="301">
        <f>'4.  2011-2014 LRAM'!AW284*AR1600</f>
        <v>0</v>
      </c>
      <c r="AS1602" s="301">
        <f>'4.  2011-2014 LRAM'!AX284*AS1600</f>
        <v>426.75788564541608</v>
      </c>
      <c r="AT1602" s="301">
        <f>'4.  2011-2014 LRAM'!AY284*AT1600</f>
        <v>6950015.553497347</v>
      </c>
      <c r="AU1602" s="301">
        <f>'4.  2011-2014 LRAM'!AZ284*AU1600</f>
        <v>0</v>
      </c>
      <c r="AV1602" s="301">
        <f>'4.  2011-2014 LRAM'!BA284*AV1600</f>
        <v>0</v>
      </c>
      <c r="AW1602" s="301">
        <f>'4.  2011-2014 LRAM'!BB284*AW1600</f>
        <v>0</v>
      </c>
      <c r="AX1602" s="472">
        <f t="shared" ref="AX1602:AX1611" si="2287">SUM(AJ1602:AW1602)</f>
        <v>21516768.28965148</v>
      </c>
    </row>
    <row r="1603" spans="2:50">
      <c r="B1603" s="260" t="s">
        <v>610</v>
      </c>
      <c r="C1603" s="277"/>
      <c r="D1603" s="220"/>
      <c r="E1603" s="217"/>
      <c r="F1603" s="217"/>
      <c r="G1603" s="217"/>
      <c r="H1603" s="217"/>
      <c r="I1603" s="217"/>
      <c r="J1603" s="217"/>
      <c r="K1603" s="217"/>
      <c r="L1603" s="217"/>
      <c r="M1603" s="217"/>
      <c r="N1603" s="217"/>
      <c r="O1603" s="217"/>
      <c r="P1603" s="217"/>
      <c r="Q1603" s="217"/>
      <c r="R1603" s="217"/>
      <c r="S1603" s="217"/>
      <c r="T1603" s="217"/>
      <c r="U1603" s="217"/>
      <c r="V1603" s="228"/>
      <c r="W1603" s="217"/>
      <c r="X1603" s="217"/>
      <c r="Y1603" s="217"/>
      <c r="Z1603" s="220"/>
      <c r="AA1603" s="220"/>
      <c r="AB1603" s="220"/>
      <c r="AC1603" s="220"/>
      <c r="AD1603" s="217"/>
      <c r="AE1603" s="217"/>
      <c r="AF1603" s="217"/>
      <c r="AG1603" s="217"/>
      <c r="AH1603" s="217"/>
      <c r="AI1603" s="217"/>
      <c r="AJ1603" s="301">
        <f>'4.  2011-2014 LRAM'!AO429*AJ1600</f>
        <v>0</v>
      </c>
      <c r="AK1603" s="301">
        <f>'4.  2011-2014 LRAM'!AP429*AK1600</f>
        <v>27519.178553284131</v>
      </c>
      <c r="AL1603" s="301">
        <f>'4.  2011-2014 LRAM'!AQ429*AL1600</f>
        <v>13565344.930109888</v>
      </c>
      <c r="AM1603" s="301">
        <f>'4.  2011-2014 LRAM'!AR429*AM1600</f>
        <v>240320.21848497941</v>
      </c>
      <c r="AN1603" s="301">
        <f>'4.  2011-2014 LRAM'!AS429*AN1600</f>
        <v>2010522.5685572594</v>
      </c>
      <c r="AO1603" s="301">
        <f>'4.  2011-2014 LRAM'!AT429*AO1600</f>
        <v>0</v>
      </c>
      <c r="AP1603" s="301">
        <f>'4.  2011-2014 LRAM'!AU429*AP1600</f>
        <v>0</v>
      </c>
      <c r="AQ1603" s="301">
        <f>'4.  2011-2014 LRAM'!AV429*AQ1600</f>
        <v>0</v>
      </c>
      <c r="AR1603" s="301">
        <f>'4.  2011-2014 LRAM'!AW429*AR1600</f>
        <v>0</v>
      </c>
      <c r="AS1603" s="301">
        <f>'4.  2011-2014 LRAM'!AX429*AS1600</f>
        <v>748.95166514954792</v>
      </c>
      <c r="AT1603" s="301">
        <f>'4.  2011-2014 LRAM'!AY429*AT1600</f>
        <v>6789297.9146748753</v>
      </c>
      <c r="AU1603" s="301">
        <f>'4.  2011-2014 LRAM'!AZ429*AU1600</f>
        <v>0</v>
      </c>
      <c r="AV1603" s="301">
        <f>'4.  2011-2014 LRAM'!BA429*AV1600</f>
        <v>0</v>
      </c>
      <c r="AW1603" s="301">
        <f>'4.  2011-2014 LRAM'!BB429*AW1600</f>
        <v>0</v>
      </c>
      <c r="AX1603" s="472">
        <f>SUM(AJ1603:AW1603)</f>
        <v>22633753.762045436</v>
      </c>
    </row>
    <row r="1604" spans="2:50">
      <c r="B1604" s="260" t="s">
        <v>611</v>
      </c>
      <c r="C1604" s="277"/>
      <c r="D1604" s="220"/>
      <c r="E1604" s="217"/>
      <c r="F1604" s="217"/>
      <c r="G1604" s="217"/>
      <c r="H1604" s="217"/>
      <c r="I1604" s="217"/>
      <c r="J1604" s="217"/>
      <c r="K1604" s="217"/>
      <c r="L1604" s="217"/>
      <c r="M1604" s="217"/>
      <c r="N1604" s="217"/>
      <c r="O1604" s="217"/>
      <c r="P1604" s="217"/>
      <c r="Q1604" s="217"/>
      <c r="R1604" s="217"/>
      <c r="S1604" s="217"/>
      <c r="T1604" s="217"/>
      <c r="U1604" s="217"/>
      <c r="V1604" s="228"/>
      <c r="W1604" s="217"/>
      <c r="X1604" s="217"/>
      <c r="Y1604" s="217"/>
      <c r="Z1604" s="220"/>
      <c r="AA1604" s="220"/>
      <c r="AB1604" s="220"/>
      <c r="AC1604" s="220"/>
      <c r="AD1604" s="217"/>
      <c r="AE1604" s="217"/>
      <c r="AF1604" s="217"/>
      <c r="AG1604" s="217"/>
      <c r="AH1604" s="217"/>
      <c r="AI1604" s="217"/>
      <c r="AJ1604" s="301">
        <f>'4.  2011-2014 LRAM'!AO570*AJ1600</f>
        <v>0</v>
      </c>
      <c r="AK1604" s="301">
        <f>'4.  2011-2014 LRAM'!AP570*AK1600</f>
        <v>31161.012415039153</v>
      </c>
      <c r="AL1604" s="301">
        <f>'4.  2011-2014 LRAM'!AQ570*AL1600</f>
        <v>29721335.842504025</v>
      </c>
      <c r="AM1604" s="301">
        <f>'4.  2011-2014 LRAM'!AR570*AM1600</f>
        <v>16934.059241930496</v>
      </c>
      <c r="AN1604" s="301">
        <f>'4.  2011-2014 LRAM'!AS570*AN1600</f>
        <v>1556975.9325971452</v>
      </c>
      <c r="AO1604" s="301">
        <f>'4.  2011-2014 LRAM'!AT570*AO1600</f>
        <v>0</v>
      </c>
      <c r="AP1604" s="301">
        <f>'4.  2011-2014 LRAM'!AU570*AP1600</f>
        <v>0</v>
      </c>
      <c r="AQ1604" s="301">
        <f>'4.  2011-2014 LRAM'!AV570*AQ1600</f>
        <v>2220418.8770596203</v>
      </c>
      <c r="AR1604" s="301">
        <f>'4.  2011-2014 LRAM'!AW570*AR1600</f>
        <v>0</v>
      </c>
      <c r="AS1604" s="301">
        <f>'4.  2011-2014 LRAM'!AX570*AS1600</f>
        <v>11661.88158954</v>
      </c>
      <c r="AT1604" s="301">
        <f>'4.  2011-2014 LRAM'!AY570*AT1600</f>
        <v>9552961.3405987211</v>
      </c>
      <c r="AU1604" s="301">
        <f>'4.  2011-2014 LRAM'!AZ570*AU1600</f>
        <v>0</v>
      </c>
      <c r="AV1604" s="301">
        <f>'4.  2011-2014 LRAM'!BA570*AV1600</f>
        <v>0</v>
      </c>
      <c r="AW1604" s="301">
        <f>'4.  2011-2014 LRAM'!BB570*AW1600</f>
        <v>0</v>
      </c>
      <c r="AX1604" s="472">
        <f>SUM(AJ1604:AW1604)</f>
        <v>43111448.94600603</v>
      </c>
    </row>
    <row r="1605" spans="2:50">
      <c r="B1605" s="260" t="s">
        <v>612</v>
      </c>
      <c r="C1605" s="277"/>
      <c r="D1605" s="220"/>
      <c r="E1605" s="217"/>
      <c r="F1605" s="217"/>
      <c r="G1605" s="217"/>
      <c r="H1605" s="217"/>
      <c r="I1605" s="217"/>
      <c r="J1605" s="217"/>
      <c r="K1605" s="217"/>
      <c r="L1605" s="217"/>
      <c r="M1605" s="217"/>
      <c r="N1605" s="217"/>
      <c r="O1605" s="217"/>
      <c r="P1605" s="217"/>
      <c r="Q1605" s="217"/>
      <c r="R1605" s="217"/>
      <c r="S1605" s="217"/>
      <c r="T1605" s="217"/>
      <c r="U1605" s="217"/>
      <c r="V1605" s="228"/>
      <c r="W1605" s="217"/>
      <c r="X1605" s="217"/>
      <c r="Y1605" s="217"/>
      <c r="Z1605" s="220"/>
      <c r="AA1605" s="220"/>
      <c r="AB1605" s="220"/>
      <c r="AC1605" s="220"/>
      <c r="AD1605" s="217"/>
      <c r="AE1605" s="217"/>
      <c r="AF1605" s="217"/>
      <c r="AG1605" s="217"/>
      <c r="AH1605" s="217"/>
      <c r="AI1605" s="217"/>
      <c r="AJ1605" s="301">
        <f t="shared" ref="AJ1605:AW1605" si="2288">AJ218*AJ1600</f>
        <v>0</v>
      </c>
      <c r="AK1605" s="301">
        <f t="shared" si="2288"/>
        <v>52783.51174354885</v>
      </c>
      <c r="AL1605" s="301">
        <f t="shared" si="2288"/>
        <v>32365308.818428148</v>
      </c>
      <c r="AM1605" s="301">
        <f t="shared" si="2288"/>
        <v>639017.13108649792</v>
      </c>
      <c r="AN1605" s="301">
        <f t="shared" si="2288"/>
        <v>7964347.3057168638</v>
      </c>
      <c r="AO1605" s="301">
        <f t="shared" si="2288"/>
        <v>24.04567880614411</v>
      </c>
      <c r="AP1605" s="301">
        <f t="shared" si="2288"/>
        <v>0</v>
      </c>
      <c r="AQ1605" s="301">
        <f t="shared" si="2288"/>
        <v>0</v>
      </c>
      <c r="AR1605" s="301">
        <f t="shared" si="2288"/>
        <v>0</v>
      </c>
      <c r="AS1605" s="301">
        <f t="shared" si="2288"/>
        <v>13617.941782175998</v>
      </c>
      <c r="AT1605" s="301">
        <f t="shared" si="2288"/>
        <v>8909193.1271403525</v>
      </c>
      <c r="AU1605" s="301">
        <f t="shared" si="2288"/>
        <v>10681390.446</v>
      </c>
      <c r="AV1605" s="301">
        <f t="shared" si="2288"/>
        <v>0</v>
      </c>
      <c r="AW1605" s="301">
        <f t="shared" si="2288"/>
        <v>0</v>
      </c>
      <c r="AX1605" s="472">
        <f t="shared" ref="AX1605" si="2289">SUM(AJ1605:AW1605)</f>
        <v>60625682.327576399</v>
      </c>
    </row>
    <row r="1606" spans="2:50">
      <c r="B1606" s="260" t="s">
        <v>613</v>
      </c>
      <c r="C1606" s="277"/>
      <c r="D1606" s="220"/>
      <c r="E1606" s="217"/>
      <c r="F1606" s="217"/>
      <c r="G1606" s="217"/>
      <c r="H1606" s="217"/>
      <c r="I1606" s="217"/>
      <c r="J1606" s="217"/>
      <c r="K1606" s="217"/>
      <c r="L1606" s="217"/>
      <c r="M1606" s="217"/>
      <c r="N1606" s="217"/>
      <c r="O1606" s="217"/>
      <c r="P1606" s="217"/>
      <c r="Q1606" s="217"/>
      <c r="R1606" s="217"/>
      <c r="S1606" s="217"/>
      <c r="T1606" s="217"/>
      <c r="U1606" s="217"/>
      <c r="V1606" s="228"/>
      <c r="W1606" s="217"/>
      <c r="X1606" s="217"/>
      <c r="Y1606" s="217"/>
      <c r="Z1606" s="220"/>
      <c r="AA1606" s="220"/>
      <c r="AB1606" s="220"/>
      <c r="AC1606" s="220"/>
      <c r="AD1606" s="217"/>
      <c r="AE1606" s="217"/>
      <c r="AF1606" s="217"/>
      <c r="AG1606" s="217"/>
      <c r="AH1606" s="217"/>
      <c r="AI1606" s="217"/>
      <c r="AJ1606" s="301">
        <f t="shared" ref="AJ1606:AW1606" si="2290">AJ418*AJ1600</f>
        <v>0</v>
      </c>
      <c r="AK1606" s="301">
        <f t="shared" si="2290"/>
        <v>39893.364555383851</v>
      </c>
      <c r="AL1606" s="301">
        <f t="shared" si="2290"/>
        <v>25034544.372890353</v>
      </c>
      <c r="AM1606" s="301">
        <f t="shared" si="2290"/>
        <v>939879.18606787594</v>
      </c>
      <c r="AN1606" s="301">
        <f t="shared" si="2290"/>
        <v>6425521.6896232674</v>
      </c>
      <c r="AO1606" s="301">
        <f t="shared" si="2290"/>
        <v>48.90499689864594</v>
      </c>
      <c r="AP1606" s="301">
        <f t="shared" si="2290"/>
        <v>0</v>
      </c>
      <c r="AQ1606" s="301">
        <f t="shared" si="2290"/>
        <v>37065.695153298431</v>
      </c>
      <c r="AR1606" s="301">
        <f t="shared" si="2290"/>
        <v>0</v>
      </c>
      <c r="AS1606" s="301">
        <f t="shared" si="2290"/>
        <v>2334.9926588231174</v>
      </c>
      <c r="AT1606" s="301">
        <f t="shared" si="2290"/>
        <v>9990315.0602132995</v>
      </c>
      <c r="AU1606" s="301">
        <f t="shared" si="2290"/>
        <v>16615857.421277959</v>
      </c>
      <c r="AV1606" s="301">
        <f t="shared" si="2290"/>
        <v>0</v>
      </c>
      <c r="AW1606" s="301">
        <f t="shared" si="2290"/>
        <v>0</v>
      </c>
      <c r="AX1606" s="472">
        <f t="shared" si="2287"/>
        <v>59085460.687437162</v>
      </c>
    </row>
    <row r="1607" spans="2:50">
      <c r="B1607" s="260" t="s">
        <v>614</v>
      </c>
      <c r="C1607" s="277"/>
      <c r="D1607" s="220"/>
      <c r="E1607" s="217"/>
      <c r="F1607" s="217"/>
      <c r="G1607" s="217"/>
      <c r="H1607" s="217"/>
      <c r="I1607" s="217"/>
      <c r="J1607" s="217"/>
      <c r="K1607" s="217"/>
      <c r="L1607" s="217"/>
      <c r="M1607" s="217"/>
      <c r="N1607" s="217"/>
      <c r="O1607" s="217"/>
      <c r="P1607" s="217"/>
      <c r="Q1607" s="217"/>
      <c r="R1607" s="217"/>
      <c r="S1607" s="217"/>
      <c r="T1607" s="217"/>
      <c r="U1607" s="217"/>
      <c r="V1607" s="228"/>
      <c r="W1607" s="217"/>
      <c r="X1607" s="217"/>
      <c r="Y1607" s="217"/>
      <c r="Z1607" s="220"/>
      <c r="AA1607" s="220"/>
      <c r="AB1607" s="220"/>
      <c r="AC1607" s="220"/>
      <c r="AD1607" s="217"/>
      <c r="AE1607" s="217"/>
      <c r="AF1607" s="217"/>
      <c r="AG1607" s="217"/>
      <c r="AH1607" s="217"/>
      <c r="AI1607" s="217"/>
      <c r="AJ1607" s="301">
        <f t="shared" ref="AJ1607:AW1607" si="2291">AJ621*AJ1600</f>
        <v>0</v>
      </c>
      <c r="AK1607" s="301">
        <f t="shared" si="2291"/>
        <v>50657.0749376319</v>
      </c>
      <c r="AL1607" s="301">
        <f t="shared" si="2291"/>
        <v>40890944.363854796</v>
      </c>
      <c r="AM1607" s="301">
        <f t="shared" si="2291"/>
        <v>2035524.8061595347</v>
      </c>
      <c r="AN1607" s="301">
        <f t="shared" si="2291"/>
        <v>24038551.0006443</v>
      </c>
      <c r="AO1607" s="301">
        <f t="shared" si="2291"/>
        <v>0</v>
      </c>
      <c r="AP1607" s="301">
        <f t="shared" si="2291"/>
        <v>0</v>
      </c>
      <c r="AQ1607" s="301">
        <f t="shared" si="2291"/>
        <v>20934331.436609793</v>
      </c>
      <c r="AR1607" s="301">
        <f t="shared" si="2291"/>
        <v>0</v>
      </c>
      <c r="AS1607" s="301">
        <f t="shared" si="2291"/>
        <v>10862.90647813254</v>
      </c>
      <c r="AT1607" s="301">
        <f t="shared" si="2291"/>
        <v>25077650.573200494</v>
      </c>
      <c r="AU1607" s="301">
        <f t="shared" si="2291"/>
        <v>25926850.640000001</v>
      </c>
      <c r="AV1607" s="301">
        <f t="shared" si="2291"/>
        <v>0</v>
      </c>
      <c r="AW1607" s="301">
        <f t="shared" si="2291"/>
        <v>0</v>
      </c>
      <c r="AX1607" s="472">
        <f t="shared" si="2287"/>
        <v>138965372.80188468</v>
      </c>
    </row>
    <row r="1608" spans="2:50">
      <c r="B1608" s="260" t="s">
        <v>615</v>
      </c>
      <c r="C1608" s="277"/>
      <c r="D1608" s="220"/>
      <c r="E1608" s="217"/>
      <c r="F1608" s="217"/>
      <c r="G1608" s="217"/>
      <c r="H1608" s="217"/>
      <c r="I1608" s="217"/>
      <c r="J1608" s="217"/>
      <c r="K1608" s="217"/>
      <c r="L1608" s="217"/>
      <c r="M1608" s="217"/>
      <c r="N1608" s="217"/>
      <c r="O1608" s="217"/>
      <c r="P1608" s="217"/>
      <c r="Q1608" s="217"/>
      <c r="R1608" s="217"/>
      <c r="S1608" s="217"/>
      <c r="T1608" s="217"/>
      <c r="U1608" s="217"/>
      <c r="V1608" s="228"/>
      <c r="W1608" s="217"/>
      <c r="X1608" s="217"/>
      <c r="Y1608" s="217"/>
      <c r="Z1608" s="220"/>
      <c r="AA1608" s="220"/>
      <c r="AB1608" s="220"/>
      <c r="AC1608" s="220"/>
      <c r="AD1608" s="217"/>
      <c r="AE1608" s="217"/>
      <c r="AF1608" s="217"/>
      <c r="AG1608" s="217"/>
      <c r="AH1608" s="217"/>
      <c r="AI1608" s="217"/>
      <c r="AJ1608" s="301">
        <f t="shared" ref="AJ1608:AW1608" si="2292">AJ816*AJ1600</f>
        <v>0</v>
      </c>
      <c r="AK1608" s="301">
        <f t="shared" si="2292"/>
        <v>71669.014809303553</v>
      </c>
      <c r="AL1608" s="301">
        <f t="shared" si="2292"/>
        <v>42522244.317205012</v>
      </c>
      <c r="AM1608" s="301">
        <f t="shared" si="2292"/>
        <v>1597442.3127310262</v>
      </c>
      <c r="AN1608" s="301">
        <f t="shared" si="2292"/>
        <v>11716130.28507318</v>
      </c>
      <c r="AO1608" s="301">
        <f t="shared" si="2292"/>
        <v>0</v>
      </c>
      <c r="AP1608" s="301">
        <f t="shared" si="2292"/>
        <v>0</v>
      </c>
      <c r="AQ1608" s="301">
        <f t="shared" si="2292"/>
        <v>0</v>
      </c>
      <c r="AR1608" s="301">
        <f t="shared" si="2292"/>
        <v>0</v>
      </c>
      <c r="AS1608" s="301">
        <f t="shared" si="2292"/>
        <v>7373.478354709112</v>
      </c>
      <c r="AT1608" s="301">
        <f t="shared" si="2292"/>
        <v>18246259.531312399</v>
      </c>
      <c r="AU1608" s="301">
        <f t="shared" si="2292"/>
        <v>11590981.596420702</v>
      </c>
      <c r="AV1608" s="301">
        <f t="shared" si="2292"/>
        <v>0</v>
      </c>
      <c r="AW1608" s="301">
        <f t="shared" si="2292"/>
        <v>0</v>
      </c>
      <c r="AX1608" s="472">
        <f>SUM(AJ1608:AW1608)</f>
        <v>85752100.535906345</v>
      </c>
    </row>
    <row r="1609" spans="2:50">
      <c r="B1609" s="260" t="s">
        <v>616</v>
      </c>
      <c r="C1609" s="277"/>
      <c r="D1609" s="220"/>
      <c r="E1609" s="217"/>
      <c r="F1609" s="217"/>
      <c r="G1609" s="217"/>
      <c r="H1609" s="217"/>
      <c r="I1609" s="217"/>
      <c r="J1609" s="217"/>
      <c r="K1609" s="217"/>
      <c r="L1609" s="217"/>
      <c r="M1609" s="217"/>
      <c r="N1609" s="217"/>
      <c r="O1609" s="217"/>
      <c r="P1609" s="217"/>
      <c r="Q1609" s="217"/>
      <c r="R1609" s="217"/>
      <c r="S1609" s="217"/>
      <c r="T1609" s="217"/>
      <c r="U1609" s="217"/>
      <c r="V1609" s="228"/>
      <c r="W1609" s="217"/>
      <c r="X1609" s="217"/>
      <c r="Y1609" s="217"/>
      <c r="Z1609" s="220"/>
      <c r="AA1609" s="220"/>
      <c r="AB1609" s="220"/>
      <c r="AC1609" s="220"/>
      <c r="AD1609" s="217"/>
      <c r="AE1609" s="217"/>
      <c r="AF1609" s="217"/>
      <c r="AG1609" s="217"/>
      <c r="AH1609" s="217"/>
      <c r="AI1609" s="217"/>
      <c r="AJ1609" s="301">
        <f t="shared" ref="AJ1609:AW1609" si="2293">AJ1018*AJ1600</f>
        <v>0</v>
      </c>
      <c r="AK1609" s="301">
        <f t="shared" si="2293"/>
        <v>37579.382515855432</v>
      </c>
      <c r="AL1609" s="301">
        <f t="shared" si="2293"/>
        <v>35026749.262671635</v>
      </c>
      <c r="AM1609" s="301">
        <f t="shared" si="2293"/>
        <v>435678.48576053511</v>
      </c>
      <c r="AN1609" s="301">
        <f t="shared" si="2293"/>
        <v>4920947.7298694076</v>
      </c>
      <c r="AO1609" s="301">
        <f t="shared" si="2293"/>
        <v>0</v>
      </c>
      <c r="AP1609" s="301">
        <f t="shared" si="2293"/>
        <v>0</v>
      </c>
      <c r="AQ1609" s="301">
        <f t="shared" si="2293"/>
        <v>16085686.445400001</v>
      </c>
      <c r="AR1609" s="301">
        <f t="shared" si="2293"/>
        <v>0</v>
      </c>
      <c r="AS1609" s="301">
        <f t="shared" si="2293"/>
        <v>6684.0680546656004</v>
      </c>
      <c r="AT1609" s="301">
        <f t="shared" si="2293"/>
        <v>40598122.825549565</v>
      </c>
      <c r="AU1609" s="301">
        <f t="shared" si="2293"/>
        <v>2286526.8799117208</v>
      </c>
      <c r="AV1609" s="301">
        <f t="shared" si="2293"/>
        <v>0</v>
      </c>
      <c r="AW1609" s="301">
        <f t="shared" si="2293"/>
        <v>0</v>
      </c>
      <c r="AX1609" s="472">
        <f t="shared" si="2287"/>
        <v>99397975.079733387</v>
      </c>
    </row>
    <row r="1610" spans="2:50">
      <c r="B1610" s="260" t="s">
        <v>617</v>
      </c>
      <c r="C1610" s="277"/>
      <c r="D1610" s="220"/>
      <c r="E1610" s="217"/>
      <c r="F1610" s="217"/>
      <c r="G1610" s="217"/>
      <c r="H1610" s="217"/>
      <c r="I1610" s="217"/>
      <c r="J1610" s="217"/>
      <c r="K1610" s="217"/>
      <c r="L1610" s="217"/>
      <c r="M1610" s="217"/>
      <c r="N1610" s="217"/>
      <c r="O1610" s="217"/>
      <c r="P1610" s="217"/>
      <c r="Q1610" s="217"/>
      <c r="R1610" s="217"/>
      <c r="S1610" s="217"/>
      <c r="T1610" s="217"/>
      <c r="U1610" s="217"/>
      <c r="V1610" s="228"/>
      <c r="W1610" s="217"/>
      <c r="X1610" s="217"/>
      <c r="Y1610" s="217"/>
      <c r="Z1610" s="220"/>
      <c r="AA1610" s="220"/>
      <c r="AB1610" s="220"/>
      <c r="AC1610" s="220"/>
      <c r="AD1610" s="217"/>
      <c r="AE1610" s="217"/>
      <c r="AF1610" s="217"/>
      <c r="AG1610" s="217"/>
      <c r="AH1610" s="217"/>
      <c r="AI1610" s="217"/>
      <c r="AJ1610" s="301">
        <f t="shared" ref="AJ1610:AS1610" si="2294">AJ1218*AJ1600</f>
        <v>0</v>
      </c>
      <c r="AK1610" s="301">
        <f t="shared" si="2294"/>
        <v>7831.3744762567603</v>
      </c>
      <c r="AL1610" s="301">
        <f t="shared" si="2294"/>
        <v>2529848.0556474598</v>
      </c>
      <c r="AM1610" s="301">
        <f t="shared" si="2294"/>
        <v>71691.238661458061</v>
      </c>
      <c r="AN1610" s="301">
        <f t="shared" si="2294"/>
        <v>3376020.2296005678</v>
      </c>
      <c r="AO1610" s="301">
        <f t="shared" si="2294"/>
        <v>0</v>
      </c>
      <c r="AP1610" s="301">
        <f t="shared" si="2294"/>
        <v>0</v>
      </c>
      <c r="AQ1610" s="301">
        <f t="shared" si="2294"/>
        <v>0</v>
      </c>
      <c r="AR1610" s="301">
        <f t="shared" si="2294"/>
        <v>0</v>
      </c>
      <c r="AS1610" s="301">
        <f t="shared" si="2294"/>
        <v>0</v>
      </c>
      <c r="AT1610" s="301">
        <f t="shared" ref="AT1610:AU1610" si="2295">AT1218*AT1600</f>
        <v>860707.97471948212</v>
      </c>
      <c r="AU1610" s="301">
        <f t="shared" si="2295"/>
        <v>0</v>
      </c>
      <c r="AV1610" s="301">
        <f t="shared" ref="AV1610:AW1610" si="2296">AV1218*AV1601</f>
        <v>0</v>
      </c>
      <c r="AW1610" s="301">
        <f t="shared" si="2296"/>
        <v>0</v>
      </c>
      <c r="AX1610" s="472">
        <f t="shared" si="2287"/>
        <v>6846098.8731052252</v>
      </c>
    </row>
    <row r="1611" spans="2:50">
      <c r="B1611" s="260" t="s">
        <v>618</v>
      </c>
      <c r="C1611" s="277"/>
      <c r="D1611" s="220"/>
      <c r="E1611" s="217"/>
      <c r="F1611" s="217"/>
      <c r="G1611" s="217"/>
      <c r="H1611" s="217"/>
      <c r="I1611" s="217"/>
      <c r="J1611" s="217"/>
      <c r="K1611" s="217"/>
      <c r="L1611" s="217"/>
      <c r="M1611" s="217"/>
      <c r="N1611" s="217"/>
      <c r="O1611" s="217"/>
      <c r="P1611" s="217"/>
      <c r="Q1611" s="217"/>
      <c r="R1611" s="217"/>
      <c r="S1611" s="217"/>
      <c r="T1611" s="217"/>
      <c r="U1611" s="217"/>
      <c r="V1611" s="228"/>
      <c r="W1611" s="217"/>
      <c r="X1611" s="217"/>
      <c r="Y1611" s="217"/>
      <c r="Z1611" s="220"/>
      <c r="AA1611" s="220"/>
      <c r="AB1611" s="220"/>
      <c r="AC1611" s="220"/>
      <c r="AD1611" s="217"/>
      <c r="AE1611" s="217"/>
      <c r="AF1611" s="217"/>
      <c r="AG1611" s="217"/>
      <c r="AH1611" s="217"/>
      <c r="AI1611" s="217"/>
      <c r="AJ1611" s="301">
        <f>AJ1600*AJ1418</f>
        <v>0</v>
      </c>
      <c r="AK1611" s="301">
        <f t="shared" ref="AK1611:AW1611" si="2297">AK1600*AK1418</f>
        <v>0</v>
      </c>
      <c r="AL1611" s="301">
        <f t="shared" si="2297"/>
        <v>14426391.051416762</v>
      </c>
      <c r="AM1611" s="301">
        <f t="shared" si="2297"/>
        <v>0</v>
      </c>
      <c r="AN1611" s="301">
        <f t="shared" si="2297"/>
        <v>552369.44299779949</v>
      </c>
      <c r="AO1611" s="301">
        <f t="shared" si="2297"/>
        <v>0</v>
      </c>
      <c r="AP1611" s="301">
        <f t="shared" si="2297"/>
        <v>0</v>
      </c>
      <c r="AQ1611" s="301">
        <f t="shared" si="2297"/>
        <v>0</v>
      </c>
      <c r="AR1611" s="301">
        <f t="shared" si="2297"/>
        <v>0</v>
      </c>
      <c r="AS1611" s="301">
        <f>AS1418*AS1600</f>
        <v>0</v>
      </c>
      <c r="AT1611" s="301">
        <f t="shared" si="2297"/>
        <v>22907434.29861854</v>
      </c>
      <c r="AU1611" s="301">
        <f t="shared" si="2297"/>
        <v>0</v>
      </c>
      <c r="AV1611" s="301">
        <f t="shared" si="2297"/>
        <v>0</v>
      </c>
      <c r="AW1611" s="301">
        <f t="shared" si="2297"/>
        <v>0</v>
      </c>
      <c r="AX1611" s="472">
        <f t="shared" si="2287"/>
        <v>37886194.793033101</v>
      </c>
    </row>
    <row r="1612" spans="2:50">
      <c r="B1612" s="260" t="s">
        <v>619</v>
      </c>
      <c r="C1612" s="277"/>
      <c r="D1612" s="220"/>
      <c r="E1612" s="217"/>
      <c r="F1612" s="217"/>
      <c r="G1612" s="217"/>
      <c r="H1612" s="217"/>
      <c r="I1612" s="217"/>
      <c r="J1612" s="217"/>
      <c r="K1612" s="217"/>
      <c r="L1612" s="217"/>
      <c r="M1612" s="217"/>
      <c r="N1612" s="217"/>
      <c r="O1612" s="217"/>
      <c r="P1612" s="217"/>
      <c r="Q1612" s="217"/>
      <c r="R1612" s="217"/>
      <c r="S1612" s="217"/>
      <c r="T1612" s="217"/>
      <c r="U1612" s="217"/>
      <c r="V1612" s="228"/>
      <c r="W1612" s="217"/>
      <c r="X1612" s="217"/>
      <c r="Y1612" s="217"/>
      <c r="Z1612" s="220"/>
      <c r="AA1612" s="220"/>
      <c r="AB1612" s="220"/>
      <c r="AC1612" s="220"/>
      <c r="AD1612" s="217"/>
      <c r="AE1612" s="217"/>
      <c r="AF1612" s="217"/>
      <c r="AG1612" s="217"/>
      <c r="AH1612" s="217"/>
      <c r="AI1612" s="217"/>
      <c r="AJ1612" s="301">
        <f>AJ1597*AJ1600</f>
        <v>0</v>
      </c>
      <c r="AK1612" s="301">
        <f t="shared" ref="AK1612:AW1612" si="2298">AK1597*AK1600</f>
        <v>0</v>
      </c>
      <c r="AL1612" s="301">
        <f t="shared" si="2298"/>
        <v>0</v>
      </c>
      <c r="AM1612" s="301">
        <f t="shared" si="2298"/>
        <v>0</v>
      </c>
      <c r="AN1612" s="301">
        <f t="shared" si="2298"/>
        <v>0</v>
      </c>
      <c r="AO1612" s="301">
        <f t="shared" si="2298"/>
        <v>0</v>
      </c>
      <c r="AP1612" s="301">
        <f t="shared" si="2298"/>
        <v>0</v>
      </c>
      <c r="AQ1612" s="301">
        <f t="shared" si="2298"/>
        <v>0</v>
      </c>
      <c r="AR1612" s="301">
        <f t="shared" si="2298"/>
        <v>0</v>
      </c>
      <c r="AS1612" s="301">
        <f t="shared" si="2298"/>
        <v>0</v>
      </c>
      <c r="AT1612" s="301">
        <f t="shared" si="2298"/>
        <v>0</v>
      </c>
      <c r="AU1612" s="301">
        <f t="shared" si="2298"/>
        <v>0</v>
      </c>
      <c r="AV1612" s="301">
        <f t="shared" si="2298"/>
        <v>0</v>
      </c>
      <c r="AW1612" s="301">
        <f t="shared" si="2298"/>
        <v>0</v>
      </c>
      <c r="AX1612" s="472">
        <f>SUM(AJ1612:AW1612)</f>
        <v>0</v>
      </c>
    </row>
    <row r="1613" spans="2:50" ht="15.75">
      <c r="B1613" s="281" t="s">
        <v>620</v>
      </c>
      <c r="C1613" s="277"/>
      <c r="D1613" s="240"/>
      <c r="E1613" s="269"/>
      <c r="F1613" s="269"/>
      <c r="G1613" s="269"/>
      <c r="H1613" s="269"/>
      <c r="I1613" s="269"/>
      <c r="J1613" s="269"/>
      <c r="K1613" s="269"/>
      <c r="L1613" s="269"/>
      <c r="M1613" s="269"/>
      <c r="N1613" s="269"/>
      <c r="O1613" s="269"/>
      <c r="P1613" s="269"/>
      <c r="Q1613" s="269"/>
      <c r="R1613" s="269"/>
      <c r="S1613" s="269"/>
      <c r="T1613" s="269"/>
      <c r="U1613" s="269"/>
      <c r="V1613" s="237"/>
      <c r="W1613" s="269"/>
      <c r="X1613" s="269"/>
      <c r="Y1613" s="269"/>
      <c r="Z1613" s="240"/>
      <c r="AA1613" s="240"/>
      <c r="AB1613" s="240"/>
      <c r="AC1613" s="240"/>
      <c r="AD1613" s="269"/>
      <c r="AE1613" s="269"/>
      <c r="AF1613" s="269"/>
      <c r="AG1613" s="269"/>
      <c r="AH1613" s="269"/>
      <c r="AI1613" s="269"/>
      <c r="AJ1613" s="278">
        <f>SUM(AJ1601:AJ1612)</f>
        <v>0</v>
      </c>
      <c r="AK1613" s="278">
        <f t="shared" ref="AK1613:AW1613" si="2299">SUM(AK1601:AK1612)</f>
        <v>327892.42105056561</v>
      </c>
      <c r="AL1613" s="278">
        <f t="shared" si="2299"/>
        <v>250010901.8638902</v>
      </c>
      <c r="AM1613" s="278">
        <f t="shared" si="2299"/>
        <v>5994039.644116506</v>
      </c>
      <c r="AN1613" s="278">
        <f t="shared" si="2299"/>
        <v>63173170.600819252</v>
      </c>
      <c r="AO1613" s="278">
        <f t="shared" si="2299"/>
        <v>72.950675704790058</v>
      </c>
      <c r="AP1613" s="278">
        <f t="shared" si="2299"/>
        <v>0</v>
      </c>
      <c r="AQ1613" s="278">
        <f t="shared" si="2299"/>
        <v>39277502.454222716</v>
      </c>
      <c r="AR1613" s="278">
        <f t="shared" si="2299"/>
        <v>0</v>
      </c>
      <c r="AS1613" s="278">
        <f t="shared" si="2299"/>
        <v>53880.950972663006</v>
      </c>
      <c r="AT1613" s="278">
        <f t="shared" si="2299"/>
        <v>156424355.6658935</v>
      </c>
      <c r="AU1613" s="278">
        <f t="shared" si="2299"/>
        <v>67101606.983610377</v>
      </c>
      <c r="AV1613" s="278">
        <f t="shared" si="2299"/>
        <v>0</v>
      </c>
      <c r="AW1613" s="278">
        <f t="shared" si="2299"/>
        <v>0</v>
      </c>
      <c r="AX1613" s="587">
        <f>SUM(AX1601:AX1612)</f>
        <v>582363423.53525138</v>
      </c>
    </row>
    <row r="1614" spans="2:50" ht="15.75">
      <c r="B1614" s="281" t="s">
        <v>621</v>
      </c>
      <c r="C1614" s="277"/>
      <c r="D1614" s="282"/>
      <c r="E1614" s="269"/>
      <c r="F1614" s="269"/>
      <c r="G1614" s="269"/>
      <c r="H1614" s="269"/>
      <c r="I1614" s="269"/>
      <c r="J1614" s="269"/>
      <c r="K1614" s="269"/>
      <c r="L1614" s="269"/>
      <c r="M1614" s="269"/>
      <c r="N1614" s="269"/>
      <c r="O1614" s="269"/>
      <c r="P1614" s="269"/>
      <c r="Q1614" s="269"/>
      <c r="R1614" s="269"/>
      <c r="S1614" s="269"/>
      <c r="T1614" s="269"/>
      <c r="U1614" s="269"/>
      <c r="V1614" s="237"/>
      <c r="W1614" s="269"/>
      <c r="X1614" s="269"/>
      <c r="Y1614" s="269"/>
      <c r="Z1614" s="240"/>
      <c r="AA1614" s="240"/>
      <c r="AB1614" s="240"/>
      <c r="AC1614" s="240"/>
      <c r="AD1614" s="269"/>
      <c r="AE1614" s="269"/>
      <c r="AF1614" s="269"/>
      <c r="AG1614" s="269"/>
      <c r="AH1614" s="269"/>
      <c r="AI1614" s="269"/>
      <c r="AJ1614" s="279">
        <f>AJ1598*AJ1600</f>
        <v>0</v>
      </c>
      <c r="AK1614" s="279">
        <f t="shared" ref="AK1614:AW1614" si="2300">AK1598*AK1600</f>
        <v>141564.77499999999</v>
      </c>
      <c r="AL1614" s="279">
        <f t="shared" si="2300"/>
        <v>101507611.46799999</v>
      </c>
      <c r="AM1614" s="279">
        <f t="shared" si="2300"/>
        <v>207249.93719999999</v>
      </c>
      <c r="AN1614" s="279">
        <f t="shared" si="2300"/>
        <v>2137399.7335999999</v>
      </c>
      <c r="AO1614" s="279">
        <f t="shared" si="2300"/>
        <v>0</v>
      </c>
      <c r="AP1614" s="279">
        <f t="shared" si="2300"/>
        <v>0</v>
      </c>
      <c r="AQ1614" s="279">
        <f t="shared" si="2300"/>
        <v>0</v>
      </c>
      <c r="AR1614" s="279">
        <f t="shared" si="2300"/>
        <v>0</v>
      </c>
      <c r="AS1614" s="279">
        <f t="shared" si="2300"/>
        <v>0</v>
      </c>
      <c r="AT1614" s="279">
        <f t="shared" si="2300"/>
        <v>0</v>
      </c>
      <c r="AU1614" s="279">
        <f t="shared" si="2300"/>
        <v>0</v>
      </c>
      <c r="AV1614" s="279">
        <f t="shared" si="2300"/>
        <v>0</v>
      </c>
      <c r="AW1614" s="279">
        <f t="shared" si="2300"/>
        <v>0</v>
      </c>
      <c r="AX1614" s="588">
        <f>SUM(AJ1614:AW1614)</f>
        <v>103993825.9138</v>
      </c>
    </row>
    <row r="1615" spans="2:50" ht="15.75">
      <c r="B1615" s="281" t="s">
        <v>622</v>
      </c>
      <c r="C1615" s="277"/>
      <c r="D1615" s="282"/>
      <c r="E1615" s="269"/>
      <c r="F1615" s="269"/>
      <c r="G1615" s="269"/>
      <c r="H1615" s="269"/>
      <c r="I1615" s="269"/>
      <c r="J1615" s="269"/>
      <c r="K1615" s="269"/>
      <c r="L1615" s="269"/>
      <c r="M1615" s="269"/>
      <c r="N1615" s="269"/>
      <c r="O1615" s="269"/>
      <c r="P1615" s="269"/>
      <c r="Q1615" s="269"/>
      <c r="R1615" s="269"/>
      <c r="S1615" s="269"/>
      <c r="T1615" s="269"/>
      <c r="U1615" s="269"/>
      <c r="V1615" s="237"/>
      <c r="W1615" s="269"/>
      <c r="X1615" s="269"/>
      <c r="Y1615" s="269"/>
      <c r="Z1615" s="282"/>
      <c r="AA1615" s="282"/>
      <c r="AB1615" s="282"/>
      <c r="AC1615" s="282"/>
      <c r="AD1615" s="269"/>
      <c r="AE1615" s="269"/>
      <c r="AF1615" s="269"/>
      <c r="AG1615" s="269"/>
      <c r="AH1615" s="269"/>
      <c r="AI1615" s="269"/>
      <c r="AJ1615" s="283"/>
      <c r="AK1615" s="283"/>
      <c r="AL1615" s="283"/>
      <c r="AM1615" s="283"/>
      <c r="AN1615" s="283"/>
      <c r="AO1615" s="283"/>
      <c r="AP1615" s="283"/>
      <c r="AQ1615" s="283"/>
      <c r="AR1615" s="283"/>
      <c r="AS1615" s="283"/>
      <c r="AT1615" s="283"/>
      <c r="AU1615" s="283"/>
      <c r="AV1615" s="283"/>
      <c r="AW1615" s="283"/>
      <c r="AX1615" s="315">
        <f>AX1613-AX1614</f>
        <v>478369597.62145138</v>
      </c>
    </row>
    <row r="1616" spans="2:50" ht="15.75">
      <c r="B1616" s="281"/>
      <c r="C1616" s="277"/>
      <c r="D1616" s="282"/>
      <c r="E1616" s="269"/>
      <c r="F1616" s="269"/>
      <c r="G1616" s="269"/>
      <c r="H1616" s="269"/>
      <c r="I1616" s="269"/>
      <c r="J1616" s="269"/>
      <c r="K1616" s="269"/>
      <c r="L1616" s="269"/>
      <c r="M1616" s="269"/>
      <c r="N1616" s="269"/>
      <c r="O1616" s="269"/>
      <c r="P1616" s="269"/>
      <c r="Q1616" s="269"/>
      <c r="R1616" s="269"/>
      <c r="S1616" s="269"/>
      <c r="T1616" s="269"/>
      <c r="U1616" s="269"/>
      <c r="V1616" s="237"/>
      <c r="W1616" s="269"/>
      <c r="X1616" s="269"/>
      <c r="Y1616" s="269"/>
      <c r="Z1616" s="282"/>
      <c r="AA1616" s="282"/>
      <c r="AB1616" s="282"/>
      <c r="AC1616" s="282"/>
      <c r="AD1616" s="269"/>
      <c r="AE1616" s="269"/>
      <c r="AF1616" s="269"/>
      <c r="AG1616" s="269"/>
      <c r="AH1616" s="269"/>
      <c r="AI1616" s="269"/>
      <c r="AJ1616" s="283"/>
      <c r="AK1616" s="283"/>
      <c r="AL1616" s="283"/>
      <c r="AM1616" s="283"/>
      <c r="AN1616" s="283"/>
      <c r="AO1616" s="283"/>
      <c r="AP1616" s="283"/>
      <c r="AQ1616" s="283"/>
      <c r="AR1616" s="283"/>
      <c r="AS1616" s="283"/>
      <c r="AT1616" s="283"/>
      <c r="AU1616" s="283"/>
      <c r="AV1616" s="283"/>
      <c r="AW1616" s="283"/>
      <c r="AX1616" s="315"/>
    </row>
    <row r="1617" spans="2:50">
      <c r="B1617" s="260" t="s">
        <v>623</v>
      </c>
      <c r="C1617" s="282"/>
      <c r="D1617" s="282"/>
      <c r="E1617" s="269"/>
      <c r="F1617" s="269"/>
      <c r="G1617" s="269"/>
      <c r="H1617" s="269"/>
      <c r="I1617" s="269"/>
      <c r="J1617" s="269"/>
      <c r="K1617" s="269"/>
      <c r="L1617" s="269"/>
      <c r="M1617" s="269"/>
      <c r="N1617" s="269"/>
      <c r="O1617" s="269"/>
      <c r="P1617" s="269"/>
      <c r="Q1617" s="269"/>
      <c r="R1617" s="269"/>
      <c r="S1617" s="269"/>
      <c r="T1617" s="269"/>
      <c r="U1617" s="269"/>
      <c r="V1617" s="237"/>
      <c r="W1617" s="269"/>
      <c r="X1617" s="269"/>
      <c r="Y1617" s="269"/>
      <c r="Z1617" s="282"/>
      <c r="AA1617" s="277"/>
      <c r="AB1617" s="282"/>
      <c r="AC1617" s="282"/>
      <c r="AD1617" s="269"/>
      <c r="AE1617" s="269"/>
      <c r="AF1617" s="269"/>
      <c r="AG1617" s="269"/>
      <c r="AH1617" s="269"/>
      <c r="AI1617" s="269"/>
      <c r="AJ1617" s="575">
        <f>SUMPRODUCT($E$1435:$E$1595,AJ1435:AJ1595)</f>
        <v>0</v>
      </c>
      <c r="AK1617" s="575">
        <f>SUMPRODUCT($E$1435:$E$1595,AK1435:AK1595)</f>
        <v>0</v>
      </c>
      <c r="AL1617" s="575">
        <f t="shared" ref="AL1617:AW1617" si="2301">IF(AL1433="kw",SUMPRODUCT($U$1435:$U$1595,$W$1435:$W$1595,AL1435:AL1595),SUMPRODUCT($E$1435:$E$1595,AL1435:AL1595))</f>
        <v>0</v>
      </c>
      <c r="AM1617" s="575">
        <f t="shared" si="2301"/>
        <v>0</v>
      </c>
      <c r="AN1617" s="575">
        <f t="shared" si="2301"/>
        <v>0</v>
      </c>
      <c r="AO1617" s="575">
        <f t="shared" si="2301"/>
        <v>0</v>
      </c>
      <c r="AP1617" s="575">
        <f t="shared" si="2301"/>
        <v>0</v>
      </c>
      <c r="AQ1617" s="575">
        <f t="shared" si="2301"/>
        <v>0</v>
      </c>
      <c r="AR1617" s="575">
        <f t="shared" si="2301"/>
        <v>0</v>
      </c>
      <c r="AS1617" s="575">
        <f t="shared" si="2301"/>
        <v>0</v>
      </c>
      <c r="AT1617" s="575">
        <f t="shared" si="2301"/>
        <v>0</v>
      </c>
      <c r="AU1617" s="575">
        <f t="shared" si="2301"/>
        <v>0</v>
      </c>
      <c r="AV1617" s="575">
        <f t="shared" si="2301"/>
        <v>0</v>
      </c>
      <c r="AW1617" s="575">
        <f t="shared" si="2301"/>
        <v>0</v>
      </c>
      <c r="AX1617" s="271"/>
    </row>
    <row r="1618" spans="2:50">
      <c r="B1618" s="260" t="s">
        <v>624</v>
      </c>
      <c r="C1618" s="282"/>
      <c r="D1618" s="282"/>
      <c r="E1618" s="269"/>
      <c r="F1618" s="269"/>
      <c r="G1618" s="269"/>
      <c r="H1618" s="269"/>
      <c r="I1618" s="269"/>
      <c r="J1618" s="269"/>
      <c r="K1618" s="269"/>
      <c r="L1618" s="269"/>
      <c r="M1618" s="269"/>
      <c r="N1618" s="269"/>
      <c r="O1618" s="269"/>
      <c r="P1618" s="269"/>
      <c r="Q1618" s="269"/>
      <c r="R1618" s="269"/>
      <c r="S1618" s="269"/>
      <c r="T1618" s="269"/>
      <c r="U1618" s="269"/>
      <c r="V1618" s="237"/>
      <c r="W1618" s="269"/>
      <c r="X1618" s="269"/>
      <c r="Y1618" s="269"/>
      <c r="Z1618" s="282"/>
      <c r="AA1618" s="277"/>
      <c r="AB1618" s="282"/>
      <c r="AC1618" s="282"/>
      <c r="AD1618" s="269"/>
      <c r="AE1618" s="269"/>
      <c r="AF1618" s="269"/>
      <c r="AG1618" s="269"/>
      <c r="AH1618" s="269"/>
      <c r="AI1618" s="269"/>
      <c r="AJ1618" s="575">
        <f>SUMPRODUCT($F$1435:$F$1595,AJ1435:AJ1595)</f>
        <v>0</v>
      </c>
      <c r="AK1618" s="575">
        <f>SUMPRODUCT($F$1435:$F$1595,AK1435:AK1595)</f>
        <v>0</v>
      </c>
      <c r="AL1618" s="575">
        <f t="shared" ref="AL1618:AW1618" si="2302">IF(AL1433="kw",SUMPRODUCT($U$1435:$U$1595,$X$1435:$X$1595,AL1435:AL1595),SUMPRODUCT($F$1435:$F$1595,AL1435:AL1595))</f>
        <v>0</v>
      </c>
      <c r="AM1618" s="575">
        <f t="shared" si="2302"/>
        <v>0</v>
      </c>
      <c r="AN1618" s="575">
        <f t="shared" si="2302"/>
        <v>0</v>
      </c>
      <c r="AO1618" s="575">
        <f t="shared" si="2302"/>
        <v>0</v>
      </c>
      <c r="AP1618" s="575">
        <f t="shared" si="2302"/>
        <v>0</v>
      </c>
      <c r="AQ1618" s="575">
        <f t="shared" si="2302"/>
        <v>0</v>
      </c>
      <c r="AR1618" s="575">
        <f t="shared" si="2302"/>
        <v>0</v>
      </c>
      <c r="AS1618" s="575">
        <f t="shared" si="2302"/>
        <v>0</v>
      </c>
      <c r="AT1618" s="575">
        <f t="shared" si="2302"/>
        <v>0</v>
      </c>
      <c r="AU1618" s="575">
        <f t="shared" si="2302"/>
        <v>0</v>
      </c>
      <c r="AV1618" s="575">
        <f t="shared" si="2302"/>
        <v>0</v>
      </c>
      <c r="AW1618" s="575">
        <f t="shared" si="2302"/>
        <v>0</v>
      </c>
      <c r="AX1618" s="271"/>
    </row>
    <row r="1619" spans="2:50">
      <c r="B1619" s="260" t="s">
        <v>625</v>
      </c>
      <c r="C1619" s="282"/>
      <c r="D1619" s="282"/>
      <c r="E1619" s="269"/>
      <c r="F1619" s="269"/>
      <c r="G1619" s="269"/>
      <c r="H1619" s="269"/>
      <c r="I1619" s="269"/>
      <c r="J1619" s="269"/>
      <c r="K1619" s="269"/>
      <c r="L1619" s="269"/>
      <c r="M1619" s="269"/>
      <c r="N1619" s="269"/>
      <c r="O1619" s="269"/>
      <c r="P1619" s="269"/>
      <c r="Q1619" s="269"/>
      <c r="R1619" s="269"/>
      <c r="S1619" s="269"/>
      <c r="T1619" s="269"/>
      <c r="U1619" s="269"/>
      <c r="V1619" s="237"/>
      <c r="W1619" s="269"/>
      <c r="X1619" s="269"/>
      <c r="Y1619" s="269"/>
      <c r="Z1619" s="282"/>
      <c r="AA1619" s="277"/>
      <c r="AB1619" s="282"/>
      <c r="AC1619" s="282"/>
      <c r="AD1619" s="269"/>
      <c r="AE1619" s="269"/>
      <c r="AF1619" s="269"/>
      <c r="AG1619" s="269"/>
      <c r="AH1619" s="269"/>
      <c r="AI1619" s="269"/>
      <c r="AJ1619" s="575">
        <f>SUMPRODUCT($G$1435:$G$1595,AJ1435:AJ1595)</f>
        <v>0</v>
      </c>
      <c r="AK1619" s="575">
        <f>SUMPRODUCT($G$1435:$G$1595,AK1435:AK1595)</f>
        <v>0</v>
      </c>
      <c r="AL1619" s="575">
        <f t="shared" ref="AL1619:AW1619" si="2303">IF(AL1433="kw",SUMPRODUCT($U$1435:$U$1595,$Y$1435:$Y$1595,AL1435:AL1595),SUMPRODUCT($G$1435:$G$1595,AL1435:AL1595))</f>
        <v>0</v>
      </c>
      <c r="AM1619" s="575">
        <f t="shared" si="2303"/>
        <v>0</v>
      </c>
      <c r="AN1619" s="575">
        <f t="shared" si="2303"/>
        <v>0</v>
      </c>
      <c r="AO1619" s="575">
        <f t="shared" si="2303"/>
        <v>0</v>
      </c>
      <c r="AP1619" s="575">
        <f t="shared" si="2303"/>
        <v>0</v>
      </c>
      <c r="AQ1619" s="575">
        <f t="shared" si="2303"/>
        <v>0</v>
      </c>
      <c r="AR1619" s="575">
        <f t="shared" si="2303"/>
        <v>0</v>
      </c>
      <c r="AS1619" s="575">
        <f t="shared" si="2303"/>
        <v>0</v>
      </c>
      <c r="AT1619" s="575">
        <f t="shared" si="2303"/>
        <v>0</v>
      </c>
      <c r="AU1619" s="575">
        <f t="shared" si="2303"/>
        <v>0</v>
      </c>
      <c r="AV1619" s="575">
        <f t="shared" si="2303"/>
        <v>0</v>
      </c>
      <c r="AW1619" s="575">
        <f t="shared" si="2303"/>
        <v>0</v>
      </c>
      <c r="AX1619" s="271"/>
    </row>
    <row r="1620" spans="2:50">
      <c r="B1620" s="260" t="s">
        <v>626</v>
      </c>
      <c r="C1620" s="282"/>
      <c r="D1620" s="282"/>
      <c r="E1620" s="269"/>
      <c r="F1620" s="269"/>
      <c r="G1620" s="269"/>
      <c r="H1620" s="269"/>
      <c r="I1620" s="269"/>
      <c r="J1620" s="269"/>
      <c r="K1620" s="269"/>
      <c r="L1620" s="269"/>
      <c r="M1620" s="269"/>
      <c r="N1620" s="269"/>
      <c r="O1620" s="269"/>
      <c r="P1620" s="269"/>
      <c r="Q1620" s="269"/>
      <c r="R1620" s="269"/>
      <c r="S1620" s="269"/>
      <c r="T1620" s="269"/>
      <c r="U1620" s="269"/>
      <c r="V1620" s="237"/>
      <c r="W1620" s="269"/>
      <c r="X1620" s="269"/>
      <c r="Y1620" s="269"/>
      <c r="Z1620" s="282"/>
      <c r="AA1620" s="277"/>
      <c r="AB1620" s="282"/>
      <c r="AC1620" s="282"/>
      <c r="AD1620" s="269"/>
      <c r="AE1620" s="269"/>
      <c r="AF1620" s="269"/>
      <c r="AG1620" s="269"/>
      <c r="AH1620" s="269"/>
      <c r="AI1620" s="269"/>
      <c r="AJ1620" s="575">
        <f>SUMPRODUCT($H$1435:$H$1595,AJ1435:AJ1595)</f>
        <v>0</v>
      </c>
      <c r="AK1620" s="575">
        <f>SUMPRODUCT($H$1435:$H$1595,AK1435:AK1595)</f>
        <v>0</v>
      </c>
      <c r="AL1620" s="575">
        <f t="shared" ref="AL1620:AW1620" si="2304">IF(AL1433="kw",SUMPRODUCT($U$1435:$U$1595,$Z$1435:$Z$1595,AL1435:AL1595),SUMPRODUCT($H$1435:$H$1595,AL1435:AL1595))</f>
        <v>0</v>
      </c>
      <c r="AM1620" s="575">
        <f t="shared" si="2304"/>
        <v>0</v>
      </c>
      <c r="AN1620" s="575">
        <f t="shared" si="2304"/>
        <v>0</v>
      </c>
      <c r="AO1620" s="575">
        <f t="shared" si="2304"/>
        <v>0</v>
      </c>
      <c r="AP1620" s="575">
        <f t="shared" si="2304"/>
        <v>0</v>
      </c>
      <c r="AQ1620" s="575">
        <f t="shared" si="2304"/>
        <v>0</v>
      </c>
      <c r="AR1620" s="575">
        <f t="shared" si="2304"/>
        <v>0</v>
      </c>
      <c r="AS1620" s="575">
        <f t="shared" si="2304"/>
        <v>0</v>
      </c>
      <c r="AT1620" s="575">
        <f t="shared" si="2304"/>
        <v>0</v>
      </c>
      <c r="AU1620" s="575">
        <f t="shared" si="2304"/>
        <v>0</v>
      </c>
      <c r="AV1620" s="575">
        <f t="shared" si="2304"/>
        <v>0</v>
      </c>
      <c r="AW1620" s="575">
        <f t="shared" si="2304"/>
        <v>0</v>
      </c>
      <c r="AX1620" s="271"/>
    </row>
    <row r="1621" spans="2:50">
      <c r="B1621" s="260" t="s">
        <v>627</v>
      </c>
      <c r="C1621" s="282"/>
      <c r="D1621" s="282"/>
      <c r="E1621" s="269"/>
      <c r="F1621" s="269"/>
      <c r="G1621" s="269"/>
      <c r="H1621" s="269"/>
      <c r="I1621" s="269"/>
      <c r="J1621" s="269"/>
      <c r="K1621" s="269"/>
      <c r="L1621" s="269"/>
      <c r="M1621" s="269"/>
      <c r="N1621" s="269"/>
      <c r="O1621" s="269"/>
      <c r="P1621" s="269"/>
      <c r="Q1621" s="269"/>
      <c r="R1621" s="269"/>
      <c r="S1621" s="269"/>
      <c r="T1621" s="269"/>
      <c r="U1621" s="269"/>
      <c r="V1621" s="237"/>
      <c r="W1621" s="269"/>
      <c r="X1621" s="269"/>
      <c r="Y1621" s="269"/>
      <c r="Z1621" s="282"/>
      <c r="AA1621" s="277"/>
      <c r="AB1621" s="282"/>
      <c r="AC1621" s="282"/>
      <c r="AD1621" s="269"/>
      <c r="AE1621" s="269"/>
      <c r="AF1621" s="269"/>
      <c r="AG1621" s="269"/>
      <c r="AH1621" s="269"/>
      <c r="AI1621" s="269"/>
      <c r="AJ1621" s="575">
        <f>SUMPRODUCT($I$1435:$I$1595,AJ1435:AJ1595)</f>
        <v>0</v>
      </c>
      <c r="AK1621" s="575">
        <f>SUMPRODUCT($I$1435:$I$1595,AK1435:AK1595)</f>
        <v>0</v>
      </c>
      <c r="AL1621" s="575">
        <f>IF(AL$1433="kw",SUMPRODUCT($U$1435:$U$1595,$AA$1435:$AA$1595,AL$1435:AL$1595),SUMPRODUCT($I$1435:$I$1595,AL$1435:AL$1595))</f>
        <v>0</v>
      </c>
      <c r="AM1621" s="575">
        <f t="shared" ref="AM1621:AW1621" si="2305">IF(AM1433="kw",SUMPRODUCT($U$1435:$U$1595,$AA$1435:$AA$1595,AM1435:AM1595),SUMPRODUCT($I$1435:$I$1595,AM1435:AM1595))</f>
        <v>0</v>
      </c>
      <c r="AN1621" s="575">
        <f t="shared" si="2305"/>
        <v>0</v>
      </c>
      <c r="AO1621" s="575">
        <f t="shared" si="2305"/>
        <v>0</v>
      </c>
      <c r="AP1621" s="575">
        <f t="shared" si="2305"/>
        <v>0</v>
      </c>
      <c r="AQ1621" s="575">
        <f t="shared" si="2305"/>
        <v>0</v>
      </c>
      <c r="AR1621" s="575">
        <f t="shared" si="2305"/>
        <v>0</v>
      </c>
      <c r="AS1621" s="575">
        <f t="shared" si="2305"/>
        <v>0</v>
      </c>
      <c r="AT1621" s="575">
        <f t="shared" si="2305"/>
        <v>0</v>
      </c>
      <c r="AU1621" s="575">
        <f t="shared" si="2305"/>
        <v>0</v>
      </c>
      <c r="AV1621" s="575">
        <f t="shared" si="2305"/>
        <v>0</v>
      </c>
      <c r="AW1621" s="575">
        <f t="shared" si="2305"/>
        <v>0</v>
      </c>
      <c r="AX1621" s="271"/>
    </row>
    <row r="1622" spans="2:50">
      <c r="B1622" s="646" t="s">
        <v>628</v>
      </c>
      <c r="C1622" s="345"/>
      <c r="D1622" s="345"/>
      <c r="E1622" s="346"/>
      <c r="F1622" s="346"/>
      <c r="G1622" s="346"/>
      <c r="H1622" s="346"/>
      <c r="I1622" s="346"/>
      <c r="J1622" s="346"/>
      <c r="K1622" s="346"/>
      <c r="L1622" s="346"/>
      <c r="M1622" s="346"/>
      <c r="N1622" s="346"/>
      <c r="O1622" s="346"/>
      <c r="P1622" s="346"/>
      <c r="Q1622" s="346"/>
      <c r="R1622" s="346"/>
      <c r="S1622" s="346"/>
      <c r="T1622" s="346"/>
      <c r="U1622" s="346"/>
      <c r="V1622" s="347"/>
      <c r="W1622" s="346"/>
      <c r="X1622" s="346"/>
      <c r="Y1622" s="346"/>
      <c r="Z1622" s="345"/>
      <c r="AA1622" s="348"/>
      <c r="AB1622" s="345"/>
      <c r="AC1622" s="345"/>
      <c r="AD1622" s="346"/>
      <c r="AE1622" s="346"/>
      <c r="AF1622" s="346"/>
      <c r="AG1622" s="346"/>
      <c r="AH1622" s="346"/>
      <c r="AI1622" s="346"/>
      <c r="AJ1622" s="576">
        <f t="shared" ref="AJ1622:AW1622" si="2306">IF(AJ$1433="kw",SUMPRODUCT($U$1435:$U$1595,$AB$1435:$AB$1595,AJ$1435:AJ$1595),SUMPRODUCT($J$1435:$J$1595,AJ$1435:AJ$1595))</f>
        <v>0</v>
      </c>
      <c r="AK1622" s="576">
        <f t="shared" si="2306"/>
        <v>0</v>
      </c>
      <c r="AL1622" s="576">
        <f t="shared" si="2306"/>
        <v>0</v>
      </c>
      <c r="AM1622" s="576">
        <f t="shared" si="2306"/>
        <v>0</v>
      </c>
      <c r="AN1622" s="576">
        <f t="shared" si="2306"/>
        <v>0</v>
      </c>
      <c r="AO1622" s="576">
        <f t="shared" si="2306"/>
        <v>0</v>
      </c>
      <c r="AP1622" s="576">
        <f t="shared" si="2306"/>
        <v>0</v>
      </c>
      <c r="AQ1622" s="576">
        <f t="shared" si="2306"/>
        <v>0</v>
      </c>
      <c r="AR1622" s="576">
        <f t="shared" si="2306"/>
        <v>0</v>
      </c>
      <c r="AS1622" s="576">
        <f t="shared" si="2306"/>
        <v>0</v>
      </c>
      <c r="AT1622" s="576">
        <f t="shared" si="2306"/>
        <v>0</v>
      </c>
      <c r="AU1622" s="576">
        <f t="shared" si="2306"/>
        <v>0</v>
      </c>
      <c r="AV1622" s="576">
        <f t="shared" si="2306"/>
        <v>0</v>
      </c>
      <c r="AW1622" s="576">
        <f t="shared" si="2306"/>
        <v>0</v>
      </c>
      <c r="AX1622" s="1105"/>
    </row>
    <row r="1623" spans="2:50" ht="19.5" customHeight="1">
      <c r="B1623" s="292" t="s">
        <v>436</v>
      </c>
      <c r="C1623" s="308"/>
      <c r="D1623" s="309"/>
      <c r="E1623" s="309"/>
      <c r="F1623" s="309"/>
      <c r="G1623" s="309"/>
      <c r="H1623" s="309"/>
      <c r="I1623" s="309"/>
      <c r="J1623" s="309"/>
      <c r="K1623" s="309"/>
      <c r="L1623" s="309"/>
      <c r="M1623" s="309"/>
      <c r="N1623" s="309"/>
      <c r="O1623" s="309"/>
      <c r="P1623" s="309"/>
      <c r="Q1623" s="309"/>
      <c r="R1623" s="309"/>
      <c r="S1623" s="309"/>
      <c r="T1623" s="309"/>
      <c r="U1623" s="309"/>
      <c r="V1623" s="309"/>
      <c r="W1623" s="309"/>
      <c r="X1623" s="309"/>
      <c r="Y1623" s="309"/>
      <c r="Z1623" s="295"/>
      <c r="AA1623" s="296"/>
      <c r="AB1623" s="309"/>
      <c r="AC1623" s="309"/>
      <c r="AD1623" s="309"/>
      <c r="AE1623" s="309"/>
      <c r="AF1623" s="309"/>
      <c r="AG1623" s="309"/>
      <c r="AH1623" s="309"/>
      <c r="AI1623" s="309"/>
      <c r="AJ1623" s="310"/>
      <c r="AK1623" s="310"/>
      <c r="AL1623" s="310"/>
      <c r="AM1623" s="310"/>
      <c r="AN1623" s="310"/>
      <c r="AO1623" s="310"/>
      <c r="AP1623" s="310"/>
      <c r="AQ1623" s="310"/>
      <c r="AR1623" s="310"/>
      <c r="AS1623" s="310"/>
      <c r="AT1623" s="310"/>
      <c r="AU1623" s="310"/>
      <c r="AV1623" s="310"/>
      <c r="AW1623" s="310"/>
      <c r="AX1623" s="310"/>
    </row>
    <row r="1624" spans="2:50" ht="19.5" customHeight="1" thickBot="1">
      <c r="B1624" s="566"/>
      <c r="C1624" s="567"/>
      <c r="D1624" s="552"/>
      <c r="E1624" s="552"/>
      <c r="F1624" s="552"/>
      <c r="G1624" s="552"/>
      <c r="H1624" s="552"/>
      <c r="I1624" s="552"/>
      <c r="J1624" s="552"/>
      <c r="K1624" s="552"/>
      <c r="L1624" s="552"/>
      <c r="M1624" s="552"/>
      <c r="N1624" s="552"/>
      <c r="O1624" s="552"/>
      <c r="P1624" s="552"/>
      <c r="Q1624" s="552"/>
      <c r="R1624" s="552"/>
      <c r="S1624" s="552"/>
      <c r="T1624" s="552"/>
      <c r="U1624" s="552"/>
      <c r="V1624" s="552"/>
      <c r="W1624" s="552"/>
      <c r="X1624" s="552"/>
      <c r="Y1624" s="552"/>
      <c r="Z1624" s="241"/>
      <c r="AA1624" s="568"/>
      <c r="AB1624" s="552"/>
      <c r="AC1624" s="552"/>
      <c r="AD1624" s="552"/>
      <c r="AE1624" s="552"/>
      <c r="AF1624" s="552"/>
      <c r="AG1624" s="552"/>
      <c r="AH1624" s="552"/>
      <c r="AI1624" s="552"/>
      <c r="AJ1624" s="196"/>
      <c r="AK1624" s="196"/>
      <c r="AL1624" s="196"/>
      <c r="AM1624" s="196"/>
      <c r="AN1624" s="196"/>
      <c r="AO1624" s="196"/>
      <c r="AP1624" s="196"/>
      <c r="AQ1624" s="196"/>
      <c r="AR1624" s="196"/>
      <c r="AS1624" s="196"/>
      <c r="AT1624" s="196"/>
      <c r="AU1624" s="196"/>
      <c r="AV1624" s="196"/>
      <c r="AW1624" s="196"/>
      <c r="AX1624" s="196"/>
    </row>
    <row r="1625" spans="2:50" ht="48" customHeight="1" thickBot="1">
      <c r="B1625" s="589" t="s">
        <v>629</v>
      </c>
      <c r="C1625" s="590"/>
      <c r="D1625" s="591"/>
      <c r="E1625" s="591"/>
      <c r="F1625" s="591"/>
      <c r="G1625" s="591"/>
      <c r="H1625" s="591"/>
      <c r="I1625" s="591"/>
      <c r="J1625" s="591"/>
      <c r="K1625" s="591"/>
      <c r="L1625" s="591"/>
      <c r="M1625" s="591"/>
      <c r="N1625" s="591"/>
      <c r="O1625" s="591"/>
      <c r="P1625" s="591"/>
      <c r="Q1625" s="591"/>
      <c r="R1625" s="591"/>
      <c r="S1625" s="591"/>
      <c r="T1625" s="591"/>
      <c r="U1625" s="591"/>
      <c r="V1625" s="591"/>
      <c r="W1625" s="591"/>
      <c r="X1625" s="591"/>
      <c r="Y1625" s="591"/>
      <c r="Z1625" s="592"/>
      <c r="AA1625" s="593"/>
      <c r="AB1625" s="591"/>
      <c r="AC1625" s="591"/>
      <c r="AD1625" s="591"/>
      <c r="AE1625" s="591"/>
      <c r="AF1625" s="591"/>
      <c r="AG1625" s="591"/>
      <c r="AH1625" s="591"/>
      <c r="AI1625" s="591"/>
      <c r="AJ1625" s="594"/>
      <c r="AK1625" s="594"/>
      <c r="AL1625" s="594"/>
      <c r="AM1625" s="594"/>
      <c r="AN1625" s="594"/>
      <c r="AO1625" s="594"/>
      <c r="AP1625" s="594"/>
      <c r="AQ1625" s="594"/>
      <c r="AR1625" s="594"/>
      <c r="AS1625" s="594"/>
      <c r="AT1625" s="594"/>
      <c r="AU1625" s="594"/>
      <c r="AV1625" s="594"/>
      <c r="AW1625" s="594"/>
      <c r="AX1625" s="595"/>
    </row>
    <row r="1626" spans="2:50" ht="296.45" customHeight="1">
      <c r="B1626" s="612" t="s">
        <v>22</v>
      </c>
      <c r="C1626" s="1240" t="s">
        <v>630</v>
      </c>
      <c r="D1626" s="1241"/>
      <c r="E1626" s="1241"/>
      <c r="F1626" s="1241"/>
      <c r="G1626" s="1241"/>
      <c r="H1626" s="1241"/>
      <c r="I1626" s="1241"/>
      <c r="J1626" s="1241"/>
      <c r="K1626" s="1241"/>
      <c r="L1626" s="1241"/>
      <c r="M1626" s="1241"/>
      <c r="N1626" s="1241"/>
      <c r="O1626" s="1241"/>
      <c r="P1626" s="1241"/>
      <c r="Q1626" s="1241"/>
      <c r="R1626" s="1241"/>
      <c r="S1626" s="1241"/>
      <c r="T1626" s="1241"/>
      <c r="U1626" s="1241"/>
      <c r="V1626" s="1241"/>
      <c r="W1626" s="1241"/>
      <c r="X1626" s="1241"/>
      <c r="Y1626" s="1241"/>
      <c r="Z1626" s="1241"/>
      <c r="AA1626" s="1241"/>
      <c r="AB1626" s="1241"/>
      <c r="AC1626" s="1241"/>
      <c r="AD1626" s="1241"/>
      <c r="AE1626" s="1241"/>
      <c r="AF1626" s="1241"/>
      <c r="AG1626" s="1241"/>
      <c r="AH1626" s="1241"/>
      <c r="AI1626" s="714"/>
      <c r="AJ1626" s="196"/>
      <c r="AK1626" s="196"/>
      <c r="AL1626" s="196"/>
      <c r="AM1626" s="196"/>
      <c r="AN1626" s="196"/>
      <c r="AO1626" s="196"/>
      <c r="AP1626" s="196"/>
      <c r="AQ1626" s="196"/>
      <c r="AR1626" s="196"/>
      <c r="AS1626" s="196"/>
      <c r="AT1626" s="196"/>
      <c r="AU1626" s="196"/>
      <c r="AV1626" s="196"/>
      <c r="AW1626" s="196"/>
      <c r="AX1626" s="196"/>
    </row>
    <row r="1627" spans="2:50" ht="14.1" customHeight="1">
      <c r="B1627" s="613"/>
      <c r="C1627" s="614"/>
      <c r="D1627" s="615"/>
      <c r="E1627" s="615"/>
      <c r="F1627" s="615"/>
      <c r="G1627" s="615"/>
      <c r="H1627" s="615"/>
      <c r="I1627" s="615"/>
      <c r="J1627" s="615"/>
      <c r="K1627" s="615"/>
      <c r="L1627" s="615"/>
      <c r="M1627" s="615"/>
      <c r="N1627" s="615"/>
      <c r="O1627" s="615"/>
      <c r="P1627" s="615"/>
      <c r="Q1627" s="615"/>
      <c r="R1627" s="615"/>
      <c r="S1627" s="615"/>
      <c r="T1627" s="615"/>
      <c r="U1627" s="615"/>
      <c r="V1627" s="615"/>
      <c r="W1627" s="615"/>
      <c r="X1627" s="615"/>
      <c r="Y1627" s="615"/>
      <c r="Z1627" s="615"/>
      <c r="AA1627" s="615"/>
      <c r="AB1627" s="615"/>
      <c r="AC1627" s="615"/>
      <c r="AD1627" s="615"/>
      <c r="AE1627" s="615"/>
      <c r="AF1627" s="615"/>
      <c r="AG1627" s="615"/>
      <c r="AH1627" s="615"/>
      <c r="AI1627" s="615"/>
      <c r="AJ1627" s="196"/>
      <c r="AK1627" s="196"/>
      <c r="AL1627" s="196"/>
      <c r="AM1627" s="196"/>
      <c r="AN1627" s="196"/>
      <c r="AO1627" s="196"/>
      <c r="AP1627" s="196"/>
      <c r="AQ1627" s="196"/>
      <c r="AR1627" s="196"/>
      <c r="AS1627" s="196"/>
      <c r="AT1627" s="196"/>
      <c r="AU1627" s="196"/>
      <c r="AV1627" s="196"/>
      <c r="AW1627" s="196"/>
      <c r="AX1627" s="196"/>
    </row>
    <row r="1628" spans="2:50" ht="15.75">
      <c r="B1628" s="218" t="s">
        <v>631</v>
      </c>
      <c r="C1628" s="219"/>
      <c r="D1628" s="443" t="s">
        <v>279</v>
      </c>
      <c r="E1628" s="194"/>
      <c r="F1628" s="443"/>
      <c r="G1628" s="194"/>
      <c r="H1628" s="194"/>
      <c r="I1628" s="194"/>
      <c r="J1628" s="194"/>
      <c r="K1628" s="194"/>
      <c r="L1628" s="194"/>
      <c r="M1628" s="194"/>
      <c r="N1628" s="194"/>
      <c r="O1628" s="194"/>
      <c r="P1628" s="194"/>
      <c r="Q1628" s="194"/>
      <c r="R1628" s="194"/>
      <c r="S1628" s="194"/>
      <c r="T1628" s="194"/>
      <c r="U1628" s="194"/>
      <c r="V1628" s="219"/>
      <c r="W1628" s="194"/>
      <c r="X1628" s="194"/>
      <c r="Y1628" s="194"/>
      <c r="Z1628" s="194"/>
      <c r="AA1628" s="194"/>
      <c r="AB1628" s="194"/>
      <c r="AC1628" s="194"/>
      <c r="AD1628" s="194"/>
      <c r="AE1628" s="194"/>
      <c r="AF1628" s="194"/>
      <c r="AG1628" s="194"/>
      <c r="AH1628" s="194"/>
      <c r="AI1628" s="194"/>
      <c r="AJ1628" s="208"/>
      <c r="AK1628" s="206"/>
      <c r="AL1628" s="206"/>
      <c r="AM1628" s="206"/>
      <c r="AN1628" s="206"/>
      <c r="AO1628" s="206"/>
      <c r="AP1628" s="206"/>
      <c r="AQ1628" s="206"/>
      <c r="AR1628" s="206"/>
      <c r="AS1628" s="206"/>
      <c r="AT1628" s="206"/>
      <c r="AU1628" s="206"/>
      <c r="AV1628" s="206"/>
      <c r="AW1628" s="206"/>
    </row>
    <row r="1629" spans="2:50" ht="39.75" customHeight="1">
      <c r="B1629" s="1228" t="s">
        <v>300</v>
      </c>
      <c r="C1629" s="1234" t="s">
        <v>301</v>
      </c>
      <c r="D1629" s="221" t="s">
        <v>302</v>
      </c>
      <c r="E1629" s="1236" t="s">
        <v>303</v>
      </c>
      <c r="F1629" s="1237"/>
      <c r="G1629" s="1237"/>
      <c r="H1629" s="1237"/>
      <c r="I1629" s="1237"/>
      <c r="J1629" s="1237"/>
      <c r="K1629" s="1237"/>
      <c r="L1629" s="1237"/>
      <c r="M1629" s="1237"/>
      <c r="N1629" s="1237"/>
      <c r="O1629" s="1237"/>
      <c r="P1629" s="1238"/>
      <c r="Q1629" s="897"/>
      <c r="R1629" s="897"/>
      <c r="S1629" s="897"/>
      <c r="T1629" s="897"/>
      <c r="U1629" s="1234" t="s">
        <v>304</v>
      </c>
      <c r="V1629" s="221" t="s">
        <v>305</v>
      </c>
      <c r="W1629" s="1230" t="s">
        <v>306</v>
      </c>
      <c r="X1629" s="1231"/>
      <c r="Y1629" s="1231"/>
      <c r="Z1629" s="1231"/>
      <c r="AA1629" s="1231"/>
      <c r="AB1629" s="1231"/>
      <c r="AC1629" s="1231"/>
      <c r="AD1629" s="1231"/>
      <c r="AE1629" s="1231"/>
      <c r="AF1629" s="1231"/>
      <c r="AG1629" s="1231"/>
      <c r="AH1629" s="1232"/>
      <c r="AI1629" s="642"/>
      <c r="AJ1629" s="1230" t="s">
        <v>307</v>
      </c>
      <c r="AK1629" s="1231"/>
      <c r="AL1629" s="1231"/>
      <c r="AM1629" s="1231"/>
      <c r="AN1629" s="1231"/>
      <c r="AO1629" s="1231"/>
      <c r="AP1629" s="1231"/>
      <c r="AQ1629" s="1231"/>
      <c r="AR1629" s="1231"/>
      <c r="AS1629" s="1231"/>
      <c r="AT1629" s="1231"/>
      <c r="AU1629" s="1231"/>
      <c r="AV1629" s="1231"/>
      <c r="AW1629" s="1231"/>
      <c r="AX1629" s="1233"/>
    </row>
    <row r="1630" spans="2:50" ht="65.25" customHeight="1">
      <c r="B1630" s="1229"/>
      <c r="C1630" s="1235"/>
      <c r="D1630" s="222">
        <v>2023</v>
      </c>
      <c r="E1630" s="222">
        <v>2024</v>
      </c>
      <c r="F1630" s="222">
        <v>2025</v>
      </c>
      <c r="G1630" s="222">
        <v>2026</v>
      </c>
      <c r="H1630" s="222">
        <v>2027</v>
      </c>
      <c r="I1630" s="222">
        <v>2028</v>
      </c>
      <c r="J1630" s="222">
        <v>2029</v>
      </c>
      <c r="K1630" s="222">
        <v>2030</v>
      </c>
      <c r="L1630" s="222">
        <v>2031</v>
      </c>
      <c r="M1630" s="222">
        <v>2032</v>
      </c>
      <c r="N1630" s="222">
        <v>2033</v>
      </c>
      <c r="O1630" s="222">
        <v>2034</v>
      </c>
      <c r="P1630" s="222">
        <v>2035</v>
      </c>
      <c r="Q1630" s="336"/>
      <c r="R1630" s="336"/>
      <c r="S1630" s="336"/>
      <c r="T1630" s="336"/>
      <c r="U1630" s="1235"/>
      <c r="V1630" s="222">
        <v>2023</v>
      </c>
      <c r="W1630" s="222">
        <v>2024</v>
      </c>
      <c r="X1630" s="222">
        <v>2025</v>
      </c>
      <c r="Y1630" s="222">
        <v>2026</v>
      </c>
      <c r="Z1630" s="222">
        <v>2027</v>
      </c>
      <c r="AA1630" s="222">
        <v>2028</v>
      </c>
      <c r="AB1630" s="222">
        <v>2029</v>
      </c>
      <c r="AC1630" s="222">
        <v>2030</v>
      </c>
      <c r="AD1630" s="222">
        <v>2031</v>
      </c>
      <c r="AE1630" s="222">
        <v>2032</v>
      </c>
      <c r="AF1630" s="222">
        <v>2033</v>
      </c>
      <c r="AG1630" s="222">
        <v>2034</v>
      </c>
      <c r="AH1630" s="222">
        <v>2035</v>
      </c>
      <c r="AI1630" s="222"/>
      <c r="AJ1630" s="222" t="str">
        <f>'1.  LRAMVA Summary'!$D$53</f>
        <v>Residential - VRZ</v>
      </c>
      <c r="AK1630" s="222" t="str">
        <f>'1.  LRAMVA Summary'!$E$53</f>
        <v>GS&lt;50 kW - VRZ</v>
      </c>
      <c r="AL1630" s="222" t="str">
        <f>'1.  LRAMVA Summary'!$F$53</f>
        <v>GS 50 to 2,999 kW - VRZ</v>
      </c>
      <c r="AM1630" s="222" t="str">
        <f>'1.  LRAMVA Summary'!$G$53</f>
        <v>GS 3,000 to 4,999 kW - VRZ</v>
      </c>
      <c r="AN1630" s="222" t="str">
        <f>'1.  LRAMVA Summary'!$H$53</f>
        <v>Large Use - VRZ</v>
      </c>
      <c r="AO1630" s="222" t="str">
        <f>'1.  LRAMVA Summary'!$I$53</f>
        <v>Unmetered Scattered Load - VRZ</v>
      </c>
      <c r="AP1630" s="222" t="str">
        <f>'1.  LRAMVA Summary'!$J$53</f>
        <v>Sentinel Lighting - VRZ</v>
      </c>
      <c r="AQ1630" s="222" t="str">
        <f>'1.  LRAMVA Summary'!$K$53</f>
        <v>Street Lighting - VRZ</v>
      </c>
      <c r="AR1630" s="222" t="str">
        <f>'1.  LRAMVA Summary'!$L$53</f>
        <v>Residential - WRZ</v>
      </c>
      <c r="AS1630" s="222" t="str">
        <f>'1.  LRAMVA Summary'!$M$53</f>
        <v>GS&lt;50 kW - WRZ</v>
      </c>
      <c r="AT1630" s="222" t="str">
        <f>'1.  LRAMVA Summary'!$N$53</f>
        <v>GS&gt;50 kw - WRZ</v>
      </c>
      <c r="AU1630" s="222" t="str">
        <f>'1.  LRAMVA Summary'!$O$53</f>
        <v>Street Lighting - WRZ</v>
      </c>
      <c r="AV1630" s="222" t="str">
        <f>'1.  LRAMVA Summary'!$P$53</f>
        <v/>
      </c>
      <c r="AW1630" s="222" t="str">
        <f>'1.  LRAMVA Summary'!$Q$53</f>
        <v/>
      </c>
      <c r="AX1630" s="224" t="str">
        <f>'1.  LRAMVA Summary'!$R$53</f>
        <v>Total</v>
      </c>
    </row>
    <row r="1631" spans="2:50" ht="15.75">
      <c r="B1631" s="624"/>
      <c r="C1631" s="270"/>
      <c r="D1631" s="270"/>
      <c r="E1631" s="270"/>
      <c r="F1631" s="270"/>
      <c r="G1631" s="270"/>
      <c r="H1631" s="270"/>
      <c r="I1631" s="270"/>
      <c r="J1631" s="270"/>
      <c r="K1631" s="270"/>
      <c r="L1631" s="270"/>
      <c r="M1631" s="270"/>
      <c r="N1631" s="270"/>
      <c r="O1631" s="270"/>
      <c r="P1631" s="270"/>
      <c r="Q1631" s="270"/>
      <c r="R1631" s="270"/>
      <c r="S1631" s="270"/>
      <c r="T1631" s="270"/>
      <c r="U1631" s="270"/>
      <c r="V1631" s="270"/>
      <c r="W1631" s="270"/>
      <c r="X1631" s="270"/>
      <c r="Y1631" s="270"/>
      <c r="Z1631" s="270"/>
      <c r="AA1631" s="270"/>
      <c r="AB1631" s="270"/>
      <c r="AC1631" s="270"/>
      <c r="AD1631" s="270"/>
      <c r="AE1631" s="270"/>
      <c r="AF1631" s="270"/>
      <c r="AG1631" s="270"/>
      <c r="AH1631" s="629"/>
      <c r="AI1631" s="270"/>
      <c r="AJ1631" s="228" t="str">
        <f>'1.  LRAMVA Summary'!$D$54</f>
        <v>kWh</v>
      </c>
      <c r="AK1631" s="228" t="str">
        <f>'1.  LRAMVA Summary'!$E$54</f>
        <v>kWh</v>
      </c>
      <c r="AL1631" s="228" t="str">
        <f>'1.  LRAMVA Summary'!$F$54</f>
        <v>kWh</v>
      </c>
      <c r="AM1631" s="228" t="str">
        <f>'1.  LRAMVA Summary'!$G$54</f>
        <v>kWh</v>
      </c>
      <c r="AN1631" s="228" t="str">
        <f>'1.  LRAMVA Summary'!$H$54</f>
        <v>kWh</v>
      </c>
      <c r="AO1631" s="228" t="str">
        <f>'1.  LRAMVA Summary'!$I$54</f>
        <v>kWh</v>
      </c>
      <c r="AP1631" s="228" t="str">
        <f>'1.  LRAMVA Summary'!$J$54</f>
        <v>kWh</v>
      </c>
      <c r="AQ1631" s="228" t="str">
        <f>'1.  LRAMVA Summary'!$K$54</f>
        <v>kWh</v>
      </c>
      <c r="AR1631" s="228" t="str">
        <f>'1.  LRAMVA Summary'!$L$54</f>
        <v>kWh</v>
      </c>
      <c r="AS1631" s="228" t="str">
        <f>'1.  LRAMVA Summary'!$M$54</f>
        <v>kWh</v>
      </c>
      <c r="AT1631" s="228" t="str">
        <f>'1.  LRAMVA Summary'!$N$54</f>
        <v>kWh</v>
      </c>
      <c r="AU1631" s="228" t="str">
        <f>'1.  LRAMVA Summary'!$O$54</f>
        <v>kWh</v>
      </c>
      <c r="AV1631" s="228">
        <f>'1.  LRAMVA Summary'!$P$54</f>
        <v>0</v>
      </c>
      <c r="AW1631" s="228">
        <f>'1.  LRAMVA Summary'!$Q$54</f>
        <v>0</v>
      </c>
      <c r="AX1631" s="229"/>
    </row>
    <row r="1632" spans="2:50" ht="15.75">
      <c r="B1632" s="625" t="s">
        <v>632</v>
      </c>
      <c r="C1632" s="270"/>
      <c r="D1632" s="270"/>
      <c r="E1632" s="270"/>
      <c r="F1632" s="270"/>
      <c r="G1632" s="270"/>
      <c r="H1632" s="270"/>
      <c r="I1632" s="270"/>
      <c r="J1632" s="270"/>
      <c r="K1632" s="270"/>
      <c r="L1632" s="270"/>
      <c r="M1632" s="270"/>
      <c r="N1632" s="270"/>
      <c r="O1632" s="270"/>
      <c r="P1632" s="270"/>
      <c r="Q1632" s="270"/>
      <c r="R1632" s="270"/>
      <c r="S1632" s="270"/>
      <c r="T1632" s="270"/>
      <c r="U1632" s="270"/>
      <c r="V1632" s="270"/>
      <c r="W1632" s="270"/>
      <c r="X1632" s="270"/>
      <c r="Y1632" s="270"/>
      <c r="Z1632" s="270"/>
      <c r="AA1632" s="270"/>
      <c r="AB1632" s="270"/>
      <c r="AC1632" s="270"/>
      <c r="AD1632" s="270"/>
      <c r="AE1632" s="270"/>
      <c r="AF1632" s="270"/>
      <c r="AG1632" s="270"/>
      <c r="AH1632" s="629"/>
      <c r="AI1632" s="270"/>
      <c r="AJ1632" s="627">
        <v>0</v>
      </c>
      <c r="AK1632" s="622">
        <v>0</v>
      </c>
      <c r="AL1632" s="622">
        <v>0</v>
      </c>
      <c r="AM1632" s="622">
        <v>0</v>
      </c>
      <c r="AN1632" s="622">
        <v>0</v>
      </c>
      <c r="AO1632" s="622">
        <v>0</v>
      </c>
      <c r="AP1632" s="622">
        <v>0</v>
      </c>
      <c r="AQ1632" s="622">
        <v>0</v>
      </c>
      <c r="AR1632" s="622">
        <v>0</v>
      </c>
      <c r="AS1632" s="622">
        <v>0</v>
      </c>
      <c r="AT1632" s="622">
        <v>0</v>
      </c>
      <c r="AU1632" s="622">
        <v>0</v>
      </c>
      <c r="AV1632" s="622">
        <v>0</v>
      </c>
      <c r="AW1632" s="622">
        <v>0</v>
      </c>
      <c r="AX1632" s="229"/>
    </row>
    <row r="1633" spans="2:50" ht="15.75">
      <c r="B1633" s="626" t="s">
        <v>633</v>
      </c>
      <c r="C1633" s="304"/>
      <c r="D1633" s="304"/>
      <c r="E1633" s="304"/>
      <c r="F1633" s="304"/>
      <c r="G1633" s="304"/>
      <c r="H1633" s="304"/>
      <c r="I1633" s="304"/>
      <c r="J1633" s="304"/>
      <c r="K1633" s="304"/>
      <c r="L1633" s="304"/>
      <c r="M1633" s="304"/>
      <c r="N1633" s="304"/>
      <c r="O1633" s="304"/>
      <c r="P1633" s="304"/>
      <c r="Q1633" s="304"/>
      <c r="R1633" s="304"/>
      <c r="S1633" s="304"/>
      <c r="T1633" s="304"/>
      <c r="U1633" s="304"/>
      <c r="V1633" s="304"/>
      <c r="W1633" s="304"/>
      <c r="X1633" s="304"/>
      <c r="Y1633" s="304"/>
      <c r="Z1633" s="304"/>
      <c r="AA1633" s="304"/>
      <c r="AB1633" s="304"/>
      <c r="AC1633" s="304"/>
      <c r="AD1633" s="304"/>
      <c r="AE1633" s="304"/>
      <c r="AF1633" s="304"/>
      <c r="AG1633" s="304"/>
      <c r="AH1633" s="1112"/>
      <c r="AI1633" s="270"/>
      <c r="AJ1633" s="628">
        <f>HLOOKUP(AJ1630,'2. LRAMVA Threshold'!$B$42:$Q$60,15,FALSE)</f>
        <v>8884182</v>
      </c>
      <c r="AK1633" s="312">
        <f>HLOOKUP(AK1630,'2. LRAMVA Threshold'!$B$42:$Q$60,15,FALSE)</f>
        <v>7652150</v>
      </c>
      <c r="AL1633" s="312">
        <f>HLOOKUP(AL1630,'2. LRAMVA Threshold'!$B$42:$Q$60,15,FALSE)</f>
        <v>27955828</v>
      </c>
      <c r="AM1633" s="312">
        <f>HLOOKUP(AM1630,'2. LRAMVA Threshold'!$B$42:$Q$60,15,FALSE)</f>
        <v>90093</v>
      </c>
      <c r="AN1633" s="312">
        <f>HLOOKUP(AN1630,'2. LRAMVA Threshold'!$B$42:$Q$60,15,FALSE)</f>
        <v>659732</v>
      </c>
      <c r="AO1633" s="312">
        <f>HLOOKUP(AO1630,'2. LRAMVA Threshold'!$B$42:$Q$60,15,FALSE)</f>
        <v>0</v>
      </c>
      <c r="AP1633" s="312">
        <f>HLOOKUP(AP1630,'2. LRAMVA Threshold'!$B$42:$Q$60,15,FALSE)</f>
        <v>0</v>
      </c>
      <c r="AQ1633" s="312">
        <f>HLOOKUP(AQ1630,'2. LRAMVA Threshold'!$B$42:$Q$60,15,FALSE)</f>
        <v>0</v>
      </c>
      <c r="AR1633" s="312">
        <f>HLOOKUP(AR1630,'2. LRAMVA Threshold'!$B$42:$Q$60,15,FALSE)</f>
        <v>0</v>
      </c>
      <c r="AS1633" s="312">
        <f>HLOOKUP(AS1630,'2. LRAMVA Threshold'!$B$42:$Q$60,15,FALSE)</f>
        <v>0</v>
      </c>
      <c r="AT1633" s="312">
        <f>HLOOKUP(AT1630,'2. LRAMVA Threshold'!$B$42:$Q$60,15,FALSE)</f>
        <v>0</v>
      </c>
      <c r="AU1633" s="312">
        <f>HLOOKUP(AU1630,'2. LRAMVA Threshold'!$B$42:$Q$60,15,FALSE)</f>
        <v>0</v>
      </c>
      <c r="AV1633" s="312">
        <f>HLOOKUP(AV1630,'2. LRAMVA Threshold'!$B$42:$Q$60,15,FALSE)</f>
        <v>0</v>
      </c>
      <c r="AW1633" s="312">
        <f>HLOOKUP(AW1630,'2. LRAMVA Threshold'!$B$42:$Q$60,15,FALSE)</f>
        <v>0</v>
      </c>
      <c r="AX1633" s="342"/>
    </row>
    <row r="1634" spans="2:50">
      <c r="B1634" s="1175"/>
      <c r="C1634" s="268"/>
      <c r="D1634" s="269"/>
      <c r="E1634" s="269"/>
      <c r="F1634" s="269"/>
      <c r="G1634" s="269"/>
      <c r="H1634" s="269"/>
      <c r="I1634" s="269"/>
      <c r="J1634" s="269"/>
      <c r="K1634" s="269"/>
      <c r="L1634" s="269"/>
      <c r="M1634" s="269"/>
      <c r="N1634" s="269"/>
      <c r="O1634" s="269"/>
      <c r="P1634" s="269"/>
      <c r="Q1634" s="269"/>
      <c r="R1634" s="269"/>
      <c r="S1634" s="269"/>
      <c r="T1634" s="269"/>
      <c r="U1634" s="269"/>
      <c r="V1634" s="270"/>
      <c r="W1634" s="269"/>
      <c r="X1634" s="269"/>
      <c r="Y1634" s="269"/>
      <c r="Z1634" s="240"/>
      <c r="AA1634" s="240"/>
      <c r="AB1634" s="240"/>
      <c r="AC1634" s="240"/>
      <c r="AD1634" s="269"/>
      <c r="AE1634" s="269"/>
      <c r="AF1634" s="269"/>
      <c r="AG1634" s="269"/>
      <c r="AH1634" s="269"/>
      <c r="AI1634" s="269"/>
      <c r="AJ1634" s="1103"/>
      <c r="AK1634" s="1103"/>
      <c r="AL1634" s="1103"/>
      <c r="AM1634" s="1103"/>
      <c r="AN1634" s="1103"/>
      <c r="AO1634" s="1103"/>
      <c r="AP1634" s="1103"/>
      <c r="AQ1634" s="1103"/>
      <c r="AR1634" s="1103"/>
      <c r="AS1634" s="1103"/>
      <c r="AT1634" s="1103"/>
      <c r="AU1634" s="1103"/>
      <c r="AV1634" s="1103"/>
      <c r="AW1634" s="1103"/>
      <c r="AX1634" s="1176"/>
    </row>
    <row r="1635" spans="2:50">
      <c r="B1635" s="260" t="s">
        <v>607</v>
      </c>
      <c r="C1635" s="272"/>
      <c r="D1635" s="272"/>
      <c r="E1635" s="299"/>
      <c r="F1635" s="299"/>
      <c r="G1635" s="299"/>
      <c r="H1635" s="299"/>
      <c r="I1635" s="299"/>
      <c r="J1635" s="299"/>
      <c r="K1635" s="299"/>
      <c r="L1635" s="299"/>
      <c r="M1635" s="299"/>
      <c r="N1635" s="299"/>
      <c r="O1635" s="299"/>
      <c r="P1635" s="299"/>
      <c r="Q1635" s="299"/>
      <c r="R1635" s="299"/>
      <c r="S1635" s="299"/>
      <c r="T1635" s="299"/>
      <c r="U1635" s="299"/>
      <c r="V1635" s="228"/>
      <c r="W1635" s="274"/>
      <c r="X1635" s="274"/>
      <c r="Y1635" s="274"/>
      <c r="Z1635" s="273"/>
      <c r="AA1635" s="273"/>
      <c r="AB1635" s="273"/>
      <c r="AC1635" s="273"/>
      <c r="AD1635" s="274"/>
      <c r="AE1635" s="274"/>
      <c r="AF1635" s="274"/>
      <c r="AG1635" s="274"/>
      <c r="AH1635" s="274"/>
      <c r="AI1635" s="274"/>
      <c r="AJ1635" s="621">
        <f>HLOOKUP(AJ35,'3.  Distribution Rates'!$C$122:$P$135,14,FALSE)</f>
        <v>0</v>
      </c>
      <c r="AK1635" s="621">
        <f>HLOOKUP(AK35,'3.  Distribution Rates'!$C$122:$P$135,14,FALSE)</f>
        <v>1.8499999999999999E-2</v>
      </c>
      <c r="AL1635" s="275">
        <f>HLOOKUP(AL35,'3.  Distribution Rates'!$C$122:$P$135,14,FALSE)</f>
        <v>3.6309999999999998</v>
      </c>
      <c r="AM1635" s="275">
        <f>HLOOKUP(AM35,'3.  Distribution Rates'!$C$122:$P$135,14,FALSE)</f>
        <v>2.3003999999999998</v>
      </c>
      <c r="AN1635" s="275">
        <f>HLOOKUP(AN35,'3.  Distribution Rates'!$C$122:$P$135,14,FALSE)</f>
        <v>3.2397999999999998</v>
      </c>
      <c r="AO1635" s="275">
        <f>HLOOKUP(AO35,'3.  Distribution Rates'!$C$122:$P$135,14,FALSE)</f>
        <v>1.84E-2</v>
      </c>
      <c r="AP1635" s="275">
        <f>HLOOKUP(AP35,'3.  Distribution Rates'!$C$122:$P$135,14,FALSE)</f>
        <v>14.9572</v>
      </c>
      <c r="AQ1635" s="275">
        <f>HLOOKUP(AQ35,'3.  Distribution Rates'!$C$122:$P$135,14,FALSE)</f>
        <v>4.0898000000000003</v>
      </c>
      <c r="AR1635" s="275">
        <f>HLOOKUP(AR35,'3.  Distribution Rates'!$C$122:$P$135,14,FALSE)</f>
        <v>0</v>
      </c>
      <c r="AS1635" s="275">
        <f>HLOOKUP(AS35,'3.  Distribution Rates'!$C$122:$P$135,14,FALSE)</f>
        <v>2.07E-2</v>
      </c>
      <c r="AT1635" s="275">
        <f>HLOOKUP(AT35,'3.  Distribution Rates'!$C$122:$P$135,14,FALSE)</f>
        <v>4.2586000000000004</v>
      </c>
      <c r="AU1635" s="275">
        <f>HLOOKUP(AU35,'3.  Distribution Rates'!$C$122:$P$135,14,FALSE)</f>
        <v>7.1086999999999998</v>
      </c>
      <c r="AV1635" s="275">
        <f>HLOOKUP(AV35,'3.  Distribution Rates'!$C$122:$P$135,14,FALSE)</f>
        <v>0</v>
      </c>
      <c r="AW1635" s="275">
        <f>HLOOKUP(AW35,'3.  Distribution Rates'!$C$122:$P$135,14,FALSE)</f>
        <v>0</v>
      </c>
      <c r="AX1635" s="344"/>
    </row>
    <row r="1636" spans="2:50">
      <c r="B1636" s="260" t="s">
        <v>634</v>
      </c>
      <c r="C1636" s="277"/>
      <c r="D1636" s="220"/>
      <c r="E1636" s="217"/>
      <c r="F1636" s="217"/>
      <c r="G1636" s="217"/>
      <c r="H1636" s="217"/>
      <c r="I1636" s="217"/>
      <c r="J1636" s="217"/>
      <c r="K1636" s="217"/>
      <c r="L1636" s="217"/>
      <c r="M1636" s="217"/>
      <c r="N1636" s="217"/>
      <c r="O1636" s="217"/>
      <c r="P1636" s="217"/>
      <c r="Q1636" s="217"/>
      <c r="R1636" s="217"/>
      <c r="S1636" s="217"/>
      <c r="T1636" s="217"/>
      <c r="U1636" s="217"/>
      <c r="V1636" s="228"/>
      <c r="W1636" s="217"/>
      <c r="X1636" s="217"/>
      <c r="Y1636" s="217"/>
      <c r="Z1636" s="220"/>
      <c r="AA1636" s="220"/>
      <c r="AB1636" s="220"/>
      <c r="AC1636" s="220"/>
      <c r="AD1636" s="217"/>
      <c r="AE1636" s="217"/>
      <c r="AF1636" s="217"/>
      <c r="AG1636" s="217"/>
      <c r="AH1636" s="217"/>
      <c r="AI1636" s="217"/>
      <c r="AJ1636" s="301">
        <f>'4.  2011-2014 LRAM'!AO146*AJ1635</f>
        <v>0</v>
      </c>
      <c r="AK1636" s="301">
        <f>'4.  2011-2014 LRAM'!AP146*AK1635</f>
        <v>0</v>
      </c>
      <c r="AL1636" s="301">
        <f>'4.  2011-2014 LRAM'!AQ146*AL1635</f>
        <v>0</v>
      </c>
      <c r="AM1636" s="301">
        <f>'4.  2011-2014 LRAM'!AR146*AM1635</f>
        <v>0</v>
      </c>
      <c r="AN1636" s="301">
        <f>'4.  2011-2014 LRAM'!AS146*AN1635</f>
        <v>0</v>
      </c>
      <c r="AO1636" s="301">
        <f>'4.  2011-2014 LRAM'!AT146*AO1635</f>
        <v>0</v>
      </c>
      <c r="AP1636" s="301">
        <f>'4.  2011-2014 LRAM'!AU146*AP1635</f>
        <v>0</v>
      </c>
      <c r="AQ1636" s="301">
        <f>'4.  2011-2014 LRAM'!AV146*AQ1635</f>
        <v>0</v>
      </c>
      <c r="AR1636" s="301">
        <f>'4.  2011-2014 LRAM'!AW146*AR1635</f>
        <v>0</v>
      </c>
      <c r="AS1636" s="301">
        <f>'4.  2011-2014 LRAM'!AX146*AS1635</f>
        <v>96.672929868206509</v>
      </c>
      <c r="AT1636" s="301">
        <f>'4.  2011-2014 LRAM'!AY146*AT1635</f>
        <v>2913629.8998412625</v>
      </c>
      <c r="AU1636" s="301">
        <f>'4.  2011-2014 LRAM'!AZ146*AU1635</f>
        <v>0</v>
      </c>
      <c r="AV1636" s="301">
        <f>'4.  2011-2014 LRAM'!BA146*AV1635</f>
        <v>0</v>
      </c>
      <c r="AW1636" s="301">
        <f>'4.  2011-2014 LRAM'!BB146*AW1635</f>
        <v>0</v>
      </c>
      <c r="AX1636" s="472">
        <f t="shared" ref="AX1636:AX1647" si="2307">SUM(AJ1636:AW1636)</f>
        <v>2913726.5727711306</v>
      </c>
    </row>
    <row r="1637" spans="2:50" ht="15.6" customHeight="1">
      <c r="B1637" s="260" t="s">
        <v>635</v>
      </c>
      <c r="C1637" s="277"/>
      <c r="D1637" s="220"/>
      <c r="E1637" s="217"/>
      <c r="F1637" s="217"/>
      <c r="G1637" s="217"/>
      <c r="H1637" s="217"/>
      <c r="I1637" s="217"/>
      <c r="J1637" s="217"/>
      <c r="K1637" s="217"/>
      <c r="L1637" s="217"/>
      <c r="M1637" s="217"/>
      <c r="N1637" s="217"/>
      <c r="O1637" s="217"/>
      <c r="P1637" s="217"/>
      <c r="Q1637" s="217"/>
      <c r="R1637" s="217"/>
      <c r="S1637" s="217"/>
      <c r="T1637" s="217"/>
      <c r="U1637" s="217"/>
      <c r="V1637" s="228"/>
      <c r="W1637" s="217"/>
      <c r="X1637" s="217"/>
      <c r="Y1637" s="217"/>
      <c r="Z1637" s="220"/>
      <c r="AA1637" s="220"/>
      <c r="AB1637" s="220"/>
      <c r="AC1637" s="220"/>
      <c r="AD1637" s="217"/>
      <c r="AE1637" s="217"/>
      <c r="AF1637" s="217"/>
      <c r="AG1637" s="217"/>
      <c r="AH1637" s="217"/>
      <c r="AI1637" s="217"/>
      <c r="AJ1637" s="301">
        <f>'4.  2011-2014 LRAM'!AO285*AJ1635</f>
        <v>0</v>
      </c>
      <c r="AK1637" s="301">
        <f>'4.  2011-2014 LRAM'!AP285*AK1635</f>
        <v>8715.4482416556402</v>
      </c>
      <c r="AL1637" s="301">
        <f>'4.  2011-2014 LRAM'!AQ285*AL1635</f>
        <v>13768407.657027625</v>
      </c>
      <c r="AM1637" s="301">
        <f>'4.  2011-2014 LRAM'!AR285*AM1635</f>
        <v>17350.713008104878</v>
      </c>
      <c r="AN1637" s="301">
        <f>'4.  2011-2014 LRAM'!AS285*AN1635</f>
        <v>604761.35444367374</v>
      </c>
      <c r="AO1637" s="301">
        <f>'4.  2011-2014 LRAM'!AT285*AO1635</f>
        <v>0</v>
      </c>
      <c r="AP1637" s="301">
        <f>'4.  2011-2014 LRAM'!AU285*AP1635</f>
        <v>0</v>
      </c>
      <c r="AQ1637" s="301">
        <f>'4.  2011-2014 LRAM'!AV285*AQ1635</f>
        <v>0</v>
      </c>
      <c r="AR1637" s="301">
        <f>'4.  2011-2014 LRAM'!AW285*AR1635</f>
        <v>0</v>
      </c>
      <c r="AS1637" s="301">
        <f>'4.  2011-2014 LRAM'!AX285*AS1635</f>
        <v>426.75788564541608</v>
      </c>
      <c r="AT1637" s="301">
        <f>'4.  2011-2014 LRAM'!AY285*AT1635</f>
        <v>6921907.2860704092</v>
      </c>
      <c r="AU1637" s="301">
        <f>'4.  2011-2014 LRAM'!AZ285*AU1635</f>
        <v>0</v>
      </c>
      <c r="AV1637" s="301">
        <f>'4.  2011-2014 LRAM'!BA285*AV1635</f>
        <v>0</v>
      </c>
      <c r="AW1637" s="301">
        <f>'4.  2011-2014 LRAM'!BB285*AW1635</f>
        <v>0</v>
      </c>
      <c r="AX1637" s="472">
        <f t="shared" si="2307"/>
        <v>21321569.216677114</v>
      </c>
    </row>
    <row r="1638" spans="2:50">
      <c r="B1638" s="260" t="s">
        <v>636</v>
      </c>
      <c r="C1638" s="277"/>
      <c r="D1638" s="220"/>
      <c r="E1638" s="217"/>
      <c r="F1638" s="217"/>
      <c r="G1638" s="217"/>
      <c r="H1638" s="217"/>
      <c r="I1638" s="217"/>
      <c r="J1638" s="217"/>
      <c r="K1638" s="217"/>
      <c r="L1638" s="217"/>
      <c r="M1638" s="217"/>
      <c r="N1638" s="217"/>
      <c r="O1638" s="217"/>
      <c r="P1638" s="217"/>
      <c r="Q1638" s="217"/>
      <c r="R1638" s="217"/>
      <c r="S1638" s="217"/>
      <c r="T1638" s="217"/>
      <c r="U1638" s="217"/>
      <c r="V1638" s="228"/>
      <c r="W1638" s="217"/>
      <c r="X1638" s="217"/>
      <c r="Y1638" s="217"/>
      <c r="Z1638" s="220"/>
      <c r="AA1638" s="220"/>
      <c r="AB1638" s="220"/>
      <c r="AC1638" s="220"/>
      <c r="AD1638" s="217"/>
      <c r="AE1638" s="217"/>
      <c r="AF1638" s="217"/>
      <c r="AG1638" s="217"/>
      <c r="AH1638" s="217"/>
      <c r="AI1638" s="217"/>
      <c r="AJ1638" s="301">
        <f>'4.  2011-2014 LRAM'!AO430*AJ1635</f>
        <v>0</v>
      </c>
      <c r="AK1638" s="301">
        <f>'4.  2011-2014 LRAM'!AP430*AK1635</f>
        <v>23020.216879743133</v>
      </c>
      <c r="AL1638" s="301">
        <f>'4.  2011-2014 LRAM'!AQ430*AL1635</f>
        <v>10936943.939441442</v>
      </c>
      <c r="AM1638" s="301">
        <f>'4.  2011-2014 LRAM'!AR430*AM1635</f>
        <v>192448.95530227356</v>
      </c>
      <c r="AN1638" s="301">
        <f>'4.  2011-2014 LRAM'!AS430*AN1635</f>
        <v>1610030.859532827</v>
      </c>
      <c r="AO1638" s="301">
        <f>'4.  2011-2014 LRAM'!AT430*AO1635</f>
        <v>0</v>
      </c>
      <c r="AP1638" s="301">
        <f>'4.  2011-2014 LRAM'!AU430*AP1635</f>
        <v>0</v>
      </c>
      <c r="AQ1638" s="301">
        <f>'4.  2011-2014 LRAM'!AV430*AQ1635</f>
        <v>0</v>
      </c>
      <c r="AR1638" s="301">
        <f>'4.  2011-2014 LRAM'!AW430*AR1635</f>
        <v>0</v>
      </c>
      <c r="AS1638" s="301">
        <f>'4.  2011-2014 LRAM'!AX430*AS1635</f>
        <v>460.49294649163863</v>
      </c>
      <c r="AT1638" s="301">
        <f>'4.  2011-2014 LRAM'!AY430*AT1635</f>
        <v>5682840.5849527586</v>
      </c>
      <c r="AU1638" s="301">
        <f>'4.  2011-2014 LRAM'!AZ430*AU1635</f>
        <v>0</v>
      </c>
      <c r="AV1638" s="301">
        <f>'4.  2011-2014 LRAM'!BA430*AV1635</f>
        <v>0</v>
      </c>
      <c r="AW1638" s="301">
        <f>'4.  2011-2014 LRAM'!BB430*AW1635</f>
        <v>0</v>
      </c>
      <c r="AX1638" s="472">
        <f t="shared" si="2307"/>
        <v>18445745.049055539</v>
      </c>
    </row>
    <row r="1639" spans="2:50">
      <c r="B1639" s="260" t="s">
        <v>637</v>
      </c>
      <c r="C1639" s="277"/>
      <c r="D1639" s="220"/>
      <c r="E1639" s="217"/>
      <c r="F1639" s="217"/>
      <c r="G1639" s="217"/>
      <c r="H1639" s="217"/>
      <c r="I1639" s="217"/>
      <c r="J1639" s="217"/>
      <c r="K1639" s="217"/>
      <c r="L1639" s="217"/>
      <c r="M1639" s="217"/>
      <c r="N1639" s="217"/>
      <c r="O1639" s="217"/>
      <c r="P1639" s="217"/>
      <c r="Q1639" s="217"/>
      <c r="R1639" s="217"/>
      <c r="S1639" s="217"/>
      <c r="T1639" s="217"/>
      <c r="U1639" s="217"/>
      <c r="V1639" s="228"/>
      <c r="W1639" s="217"/>
      <c r="X1639" s="217"/>
      <c r="Y1639" s="217"/>
      <c r="Z1639" s="220"/>
      <c r="AA1639" s="220"/>
      <c r="AB1639" s="220"/>
      <c r="AC1639" s="220"/>
      <c r="AD1639" s="217"/>
      <c r="AE1639" s="217"/>
      <c r="AF1639" s="217"/>
      <c r="AG1639" s="217"/>
      <c r="AH1639" s="217"/>
      <c r="AI1639" s="217"/>
      <c r="AJ1639" s="301">
        <f>'4.  2011-2014 LRAM'!AO571*AJ1635</f>
        <v>0</v>
      </c>
      <c r="AK1639" s="301">
        <f>'4.  2011-2014 LRAM'!AP571*AK1635</f>
        <v>27124.064885178861</v>
      </c>
      <c r="AL1639" s="301">
        <f>'4.  2011-2014 LRAM'!AQ571*AL1635</f>
        <v>22902072.79876874</v>
      </c>
      <c r="AM1639" s="301">
        <f>'4.  2011-2014 LRAM'!AR571*AM1635</f>
        <v>12979.715148703741</v>
      </c>
      <c r="AN1639" s="301">
        <f>'4.  2011-2014 LRAM'!AS571*AN1635</f>
        <v>1397287.0450221668</v>
      </c>
      <c r="AO1639" s="301">
        <f>'4.  2011-2014 LRAM'!AT571*AO1635</f>
        <v>0</v>
      </c>
      <c r="AP1639" s="301">
        <f>'4.  2011-2014 LRAM'!AU571*AP1635</f>
        <v>0</v>
      </c>
      <c r="AQ1639" s="301">
        <f>'4.  2011-2014 LRAM'!AV571*AQ1635</f>
        <v>2220418.8770596203</v>
      </c>
      <c r="AR1639" s="301">
        <f>'4.  2011-2014 LRAM'!AW571*AR1635</f>
        <v>0</v>
      </c>
      <c r="AS1639" s="301">
        <f>'4.  2011-2014 LRAM'!AX571*AS1635</f>
        <v>11661.88158954</v>
      </c>
      <c r="AT1639" s="301">
        <f>'4.  2011-2014 LRAM'!AY571*AT1635</f>
        <v>8722375.8227309212</v>
      </c>
      <c r="AU1639" s="301">
        <f>'4.  2011-2014 LRAM'!AZ571*AU1635</f>
        <v>0</v>
      </c>
      <c r="AV1639" s="301">
        <f>'4.  2011-2014 LRAM'!BA571*AV1635</f>
        <v>0</v>
      </c>
      <c r="AW1639" s="301">
        <f>'4.  2011-2014 LRAM'!BB571*AW1635</f>
        <v>0</v>
      </c>
      <c r="AX1639" s="472">
        <f>SUM(AJ1639:AW1639)</f>
        <v>35293920.205204874</v>
      </c>
    </row>
    <row r="1640" spans="2:50">
      <c r="B1640" s="260" t="s">
        <v>638</v>
      </c>
      <c r="C1640" s="277"/>
      <c r="D1640" s="220"/>
      <c r="E1640" s="217"/>
      <c r="F1640" s="217"/>
      <c r="G1640" s="217"/>
      <c r="H1640" s="217"/>
      <c r="I1640" s="217"/>
      <c r="J1640" s="217"/>
      <c r="K1640" s="217"/>
      <c r="L1640" s="217"/>
      <c r="M1640" s="217"/>
      <c r="N1640" s="217"/>
      <c r="O1640" s="217"/>
      <c r="P1640" s="217"/>
      <c r="Q1640" s="217"/>
      <c r="R1640" s="217"/>
      <c r="S1640" s="217"/>
      <c r="T1640" s="217"/>
      <c r="U1640" s="217"/>
      <c r="V1640" s="228"/>
      <c r="W1640" s="217"/>
      <c r="X1640" s="217"/>
      <c r="Y1640" s="217"/>
      <c r="Z1640" s="220"/>
      <c r="AA1640" s="220"/>
      <c r="AB1640" s="220"/>
      <c r="AC1640" s="220"/>
      <c r="AD1640" s="217"/>
      <c r="AE1640" s="217"/>
      <c r="AF1640" s="217"/>
      <c r="AG1640" s="217"/>
      <c r="AH1640" s="217"/>
      <c r="AI1640" s="217"/>
      <c r="AJ1640" s="301">
        <f t="shared" ref="AJ1640:AW1640" si="2308">AJ219*AJ1635</f>
        <v>0</v>
      </c>
      <c r="AK1640" s="301">
        <f t="shared" si="2308"/>
        <v>52720.112131703165</v>
      </c>
      <c r="AL1640" s="301">
        <f t="shared" si="2308"/>
        <v>32317896.432992645</v>
      </c>
      <c r="AM1640" s="301">
        <f t="shared" si="2308"/>
        <v>637989.30637853569</v>
      </c>
      <c r="AN1640" s="301">
        <f t="shared" si="2308"/>
        <v>7814258.5836851448</v>
      </c>
      <c r="AO1640" s="301">
        <f t="shared" si="2308"/>
        <v>24.007002624247924</v>
      </c>
      <c r="AP1640" s="301">
        <f t="shared" si="2308"/>
        <v>0</v>
      </c>
      <c r="AQ1640" s="301">
        <f t="shared" si="2308"/>
        <v>0</v>
      </c>
      <c r="AR1640" s="301">
        <f t="shared" si="2308"/>
        <v>0</v>
      </c>
      <c r="AS1640" s="301">
        <f t="shared" si="2308"/>
        <v>13191.954314471999</v>
      </c>
      <c r="AT1640" s="301">
        <f t="shared" si="2308"/>
        <v>8581468.7515009455</v>
      </c>
      <c r="AU1640" s="301">
        <f t="shared" si="2308"/>
        <v>10681390.446</v>
      </c>
      <c r="AV1640" s="301">
        <f t="shared" si="2308"/>
        <v>0</v>
      </c>
      <c r="AW1640" s="301">
        <f t="shared" si="2308"/>
        <v>0</v>
      </c>
      <c r="AX1640" s="472">
        <f t="shared" si="2307"/>
        <v>60098939.594006069</v>
      </c>
    </row>
    <row r="1641" spans="2:50">
      <c r="B1641" s="260" t="s">
        <v>639</v>
      </c>
      <c r="C1641" s="277"/>
      <c r="D1641" s="220"/>
      <c r="E1641" s="217"/>
      <c r="F1641" s="217"/>
      <c r="G1641" s="217"/>
      <c r="H1641" s="217"/>
      <c r="I1641" s="217"/>
      <c r="J1641" s="217"/>
      <c r="K1641" s="217"/>
      <c r="L1641" s="217"/>
      <c r="M1641" s="217"/>
      <c r="N1641" s="217"/>
      <c r="O1641" s="217"/>
      <c r="P1641" s="217"/>
      <c r="Q1641" s="217"/>
      <c r="R1641" s="217"/>
      <c r="S1641" s="217"/>
      <c r="T1641" s="217"/>
      <c r="U1641" s="217"/>
      <c r="V1641" s="228"/>
      <c r="W1641" s="217"/>
      <c r="X1641" s="217"/>
      <c r="Y1641" s="217"/>
      <c r="Z1641" s="220"/>
      <c r="AA1641" s="220"/>
      <c r="AB1641" s="220"/>
      <c r="AC1641" s="220"/>
      <c r="AD1641" s="217"/>
      <c r="AE1641" s="217"/>
      <c r="AF1641" s="217"/>
      <c r="AG1641" s="217"/>
      <c r="AH1641" s="217"/>
      <c r="AI1641" s="217"/>
      <c r="AJ1641" s="301">
        <f t="shared" ref="AJ1641:AW1641" si="2309">AJ419*AJ1635</f>
        <v>0</v>
      </c>
      <c r="AK1641" s="301">
        <f t="shared" si="2309"/>
        <v>39893.364555383851</v>
      </c>
      <c r="AL1641" s="301">
        <f t="shared" si="2309"/>
        <v>25034544.372890353</v>
      </c>
      <c r="AM1641" s="301">
        <f t="shared" si="2309"/>
        <v>939879.18606787594</v>
      </c>
      <c r="AN1641" s="301">
        <f t="shared" si="2309"/>
        <v>6425521.6896232674</v>
      </c>
      <c r="AO1641" s="301">
        <f t="shared" si="2309"/>
        <v>48.90499689864594</v>
      </c>
      <c r="AP1641" s="301">
        <f t="shared" si="2309"/>
        <v>0</v>
      </c>
      <c r="AQ1641" s="301">
        <f t="shared" si="2309"/>
        <v>37065.695153298431</v>
      </c>
      <c r="AR1641" s="301">
        <f t="shared" si="2309"/>
        <v>0</v>
      </c>
      <c r="AS1641" s="301">
        <f t="shared" si="2309"/>
        <v>2334.9926588231174</v>
      </c>
      <c r="AT1641" s="301">
        <f t="shared" si="2309"/>
        <v>9990315.0602132995</v>
      </c>
      <c r="AU1641" s="301">
        <f t="shared" si="2309"/>
        <v>16615857.421277959</v>
      </c>
      <c r="AV1641" s="301">
        <f t="shared" si="2309"/>
        <v>0</v>
      </c>
      <c r="AW1641" s="301">
        <f t="shared" si="2309"/>
        <v>0</v>
      </c>
      <c r="AX1641" s="472">
        <f t="shared" si="2307"/>
        <v>59085460.687437162</v>
      </c>
    </row>
    <row r="1642" spans="2:50">
      <c r="B1642" s="260" t="s">
        <v>640</v>
      </c>
      <c r="C1642" s="277"/>
      <c r="D1642" s="220"/>
      <c r="E1642" s="217"/>
      <c r="F1642" s="217"/>
      <c r="G1642" s="217"/>
      <c r="H1642" s="217"/>
      <c r="I1642" s="217"/>
      <c r="J1642" s="217"/>
      <c r="K1642" s="217"/>
      <c r="L1642" s="217"/>
      <c r="M1642" s="217"/>
      <c r="N1642" s="217"/>
      <c r="O1642" s="217"/>
      <c r="P1642" s="217"/>
      <c r="Q1642" s="217"/>
      <c r="R1642" s="217"/>
      <c r="S1642" s="217"/>
      <c r="T1642" s="217"/>
      <c r="U1642" s="217"/>
      <c r="V1642" s="228"/>
      <c r="W1642" s="217"/>
      <c r="X1642" s="217"/>
      <c r="Y1642" s="217"/>
      <c r="Z1642" s="220"/>
      <c r="AA1642" s="220"/>
      <c r="AB1642" s="220"/>
      <c r="AC1642" s="220"/>
      <c r="AD1642" s="217"/>
      <c r="AE1642" s="217"/>
      <c r="AF1642" s="217"/>
      <c r="AG1642" s="217"/>
      <c r="AH1642" s="217"/>
      <c r="AI1642" s="217"/>
      <c r="AJ1642" s="301">
        <f t="shared" ref="AJ1642:AW1642" si="2310">AJ622*AJ1635</f>
        <v>0</v>
      </c>
      <c r="AK1642" s="301">
        <f t="shared" si="2310"/>
        <v>47893.266231688409</v>
      </c>
      <c r="AL1642" s="301">
        <f t="shared" si="2310"/>
        <v>40890944.363854796</v>
      </c>
      <c r="AM1642" s="301">
        <f t="shared" si="2310"/>
        <v>2035524.8061595347</v>
      </c>
      <c r="AN1642" s="301">
        <f t="shared" si="2310"/>
        <v>24038551.0006443</v>
      </c>
      <c r="AO1642" s="301">
        <f t="shared" si="2310"/>
        <v>0</v>
      </c>
      <c r="AP1642" s="301">
        <f t="shared" si="2310"/>
        <v>0</v>
      </c>
      <c r="AQ1642" s="301">
        <f t="shared" si="2310"/>
        <v>20934331.436609793</v>
      </c>
      <c r="AR1642" s="301">
        <f t="shared" si="2310"/>
        <v>0</v>
      </c>
      <c r="AS1642" s="301">
        <f t="shared" si="2310"/>
        <v>10106.383578132538</v>
      </c>
      <c r="AT1642" s="301">
        <f t="shared" si="2310"/>
        <v>25077650.573200494</v>
      </c>
      <c r="AU1642" s="301">
        <f t="shared" si="2310"/>
        <v>25926850.640000001</v>
      </c>
      <c r="AV1642" s="301">
        <f t="shared" si="2310"/>
        <v>0</v>
      </c>
      <c r="AW1642" s="301">
        <f t="shared" si="2310"/>
        <v>0</v>
      </c>
      <c r="AX1642" s="472">
        <f t="shared" si="2307"/>
        <v>138961852.47027874</v>
      </c>
    </row>
    <row r="1643" spans="2:50">
      <c r="B1643" s="260" t="s">
        <v>641</v>
      </c>
      <c r="C1643" s="277"/>
      <c r="D1643" s="220"/>
      <c r="E1643" s="217"/>
      <c r="F1643" s="217"/>
      <c r="G1643" s="217"/>
      <c r="H1643" s="217"/>
      <c r="I1643" s="217"/>
      <c r="J1643" s="217"/>
      <c r="K1643" s="217"/>
      <c r="L1643" s="217"/>
      <c r="M1643" s="217"/>
      <c r="N1643" s="217"/>
      <c r="O1643" s="217"/>
      <c r="P1643" s="217"/>
      <c r="Q1643" s="217"/>
      <c r="R1643" s="217"/>
      <c r="S1643" s="217"/>
      <c r="T1643" s="217"/>
      <c r="U1643" s="217"/>
      <c r="V1643" s="228"/>
      <c r="W1643" s="217"/>
      <c r="X1643" s="217"/>
      <c r="Y1643" s="217"/>
      <c r="Z1643" s="220"/>
      <c r="AA1643" s="220"/>
      <c r="AB1643" s="220"/>
      <c r="AC1643" s="220"/>
      <c r="AD1643" s="217"/>
      <c r="AE1643" s="217"/>
      <c r="AF1643" s="217"/>
      <c r="AG1643" s="217"/>
      <c r="AH1643" s="217"/>
      <c r="AI1643" s="217"/>
      <c r="AJ1643" s="301">
        <f t="shared" ref="AJ1643:AW1643" si="2311">AJ817*AJ1635</f>
        <v>0</v>
      </c>
      <c r="AK1643" s="301">
        <f t="shared" si="2311"/>
        <v>65531.870103888905</v>
      </c>
      <c r="AL1643" s="301">
        <f t="shared" si="2311"/>
        <v>39539283.484497562</v>
      </c>
      <c r="AM1643" s="301">
        <f t="shared" si="2311"/>
        <v>1485417.0076269454</v>
      </c>
      <c r="AN1643" s="301">
        <f t="shared" si="2311"/>
        <v>10496606.606223345</v>
      </c>
      <c r="AO1643" s="301">
        <f t="shared" si="2311"/>
        <v>0</v>
      </c>
      <c r="AP1643" s="301">
        <f t="shared" si="2311"/>
        <v>0</v>
      </c>
      <c r="AQ1643" s="301">
        <f t="shared" si="2311"/>
        <v>0</v>
      </c>
      <c r="AR1643" s="301">
        <f t="shared" si="2311"/>
        <v>0</v>
      </c>
      <c r="AS1643" s="301">
        <f t="shared" si="2311"/>
        <v>6727.9802628936332</v>
      </c>
      <c r="AT1643" s="301">
        <f t="shared" si="2311"/>
        <v>16951632.94655019</v>
      </c>
      <c r="AU1643" s="301">
        <f t="shared" si="2311"/>
        <v>11590981.596420702</v>
      </c>
      <c r="AV1643" s="301">
        <f t="shared" si="2311"/>
        <v>0</v>
      </c>
      <c r="AW1643" s="301">
        <f t="shared" si="2311"/>
        <v>0</v>
      </c>
      <c r="AX1643" s="472">
        <f t="shared" si="2307"/>
        <v>80136181.491685525</v>
      </c>
    </row>
    <row r="1644" spans="2:50">
      <c r="B1644" s="260" t="s">
        <v>642</v>
      </c>
      <c r="C1644" s="277"/>
      <c r="D1644" s="220"/>
      <c r="E1644" s="217"/>
      <c r="F1644" s="217"/>
      <c r="G1644" s="217"/>
      <c r="H1644" s="217"/>
      <c r="I1644" s="217"/>
      <c r="J1644" s="217"/>
      <c r="K1644" s="217"/>
      <c r="L1644" s="217"/>
      <c r="M1644" s="217"/>
      <c r="N1644" s="217"/>
      <c r="O1644" s="217"/>
      <c r="P1644" s="217"/>
      <c r="Q1644" s="217"/>
      <c r="R1644" s="217"/>
      <c r="S1644" s="217"/>
      <c r="T1644" s="217"/>
      <c r="U1644" s="217"/>
      <c r="V1644" s="228"/>
      <c r="W1644" s="217"/>
      <c r="X1644" s="217"/>
      <c r="Y1644" s="217"/>
      <c r="Z1644" s="220"/>
      <c r="AA1644" s="220"/>
      <c r="AB1644" s="220"/>
      <c r="AC1644" s="220"/>
      <c r="AD1644" s="217"/>
      <c r="AE1644" s="217"/>
      <c r="AF1644" s="217"/>
      <c r="AG1644" s="217"/>
      <c r="AH1644" s="217"/>
      <c r="AI1644" s="217"/>
      <c r="AJ1644" s="301">
        <f t="shared" ref="AJ1644:AW1644" si="2312">AJ1019*AJ1635</f>
        <v>0</v>
      </c>
      <c r="AK1644" s="301">
        <f t="shared" si="2312"/>
        <v>36113.982483641237</v>
      </c>
      <c r="AL1644" s="301">
        <f t="shared" si="2312"/>
        <v>35022109.258442633</v>
      </c>
      <c r="AM1644" s="301">
        <f t="shared" si="2312"/>
        <v>435678.48576053511</v>
      </c>
      <c r="AN1644" s="301">
        <f t="shared" si="2312"/>
        <v>4920947.7298694076</v>
      </c>
      <c r="AO1644" s="301">
        <f t="shared" si="2312"/>
        <v>0</v>
      </c>
      <c r="AP1644" s="301">
        <f t="shared" si="2312"/>
        <v>0</v>
      </c>
      <c r="AQ1644" s="301">
        <f t="shared" si="2312"/>
        <v>16085686.445400001</v>
      </c>
      <c r="AR1644" s="301">
        <f t="shared" si="2312"/>
        <v>0</v>
      </c>
      <c r="AS1644" s="301">
        <f t="shared" si="2312"/>
        <v>6658.5772677953364</v>
      </c>
      <c r="AT1644" s="301">
        <f t="shared" si="2312"/>
        <v>40598122.825549565</v>
      </c>
      <c r="AU1644" s="301">
        <f t="shared" si="2312"/>
        <v>2286526.8799117208</v>
      </c>
      <c r="AV1644" s="301">
        <f t="shared" si="2312"/>
        <v>0</v>
      </c>
      <c r="AW1644" s="301">
        <f t="shared" si="2312"/>
        <v>0</v>
      </c>
      <c r="AX1644" s="472">
        <f t="shared" si="2307"/>
        <v>99391844.18468529</v>
      </c>
    </row>
    <row r="1645" spans="2:50">
      <c r="B1645" s="260" t="s">
        <v>643</v>
      </c>
      <c r="C1645" s="277"/>
      <c r="D1645" s="220"/>
      <c r="E1645" s="217"/>
      <c r="F1645" s="217"/>
      <c r="G1645" s="217"/>
      <c r="H1645" s="217"/>
      <c r="I1645" s="217"/>
      <c r="J1645" s="217"/>
      <c r="K1645" s="217"/>
      <c r="L1645" s="217"/>
      <c r="M1645" s="217"/>
      <c r="N1645" s="217"/>
      <c r="O1645" s="217"/>
      <c r="P1645" s="217"/>
      <c r="Q1645" s="217"/>
      <c r="R1645" s="217"/>
      <c r="S1645" s="217"/>
      <c r="T1645" s="217"/>
      <c r="U1645" s="217"/>
      <c r="V1645" s="228"/>
      <c r="W1645" s="217"/>
      <c r="X1645" s="217"/>
      <c r="Y1645" s="217"/>
      <c r="Z1645" s="220"/>
      <c r="AA1645" s="220"/>
      <c r="AB1645" s="220"/>
      <c r="AC1645" s="220"/>
      <c r="AD1645" s="217"/>
      <c r="AE1645" s="217"/>
      <c r="AF1645" s="217"/>
      <c r="AG1645" s="217"/>
      <c r="AH1645" s="217"/>
      <c r="AI1645" s="217"/>
      <c r="AJ1645" s="301">
        <f t="shared" ref="AJ1645:AW1645" si="2313">AJ1219*AJ1635</f>
        <v>0</v>
      </c>
      <c r="AK1645" s="301">
        <f t="shared" si="2313"/>
        <v>7831.3744762567603</v>
      </c>
      <c r="AL1645" s="301">
        <f t="shared" si="2313"/>
        <v>2529848.0556474598</v>
      </c>
      <c r="AM1645" s="301">
        <f t="shared" si="2313"/>
        <v>71691.238661458061</v>
      </c>
      <c r="AN1645" s="301">
        <f t="shared" si="2313"/>
        <v>3376020.2296005678</v>
      </c>
      <c r="AO1645" s="301">
        <f t="shared" si="2313"/>
        <v>0</v>
      </c>
      <c r="AP1645" s="301">
        <f t="shared" si="2313"/>
        <v>0</v>
      </c>
      <c r="AQ1645" s="301">
        <f t="shared" si="2313"/>
        <v>0</v>
      </c>
      <c r="AR1645" s="301">
        <f t="shared" si="2313"/>
        <v>0</v>
      </c>
      <c r="AS1645" s="301">
        <f t="shared" si="2313"/>
        <v>0</v>
      </c>
      <c r="AT1645" s="301">
        <f t="shared" si="2313"/>
        <v>860707.97471948212</v>
      </c>
      <c r="AU1645" s="301">
        <f t="shared" si="2313"/>
        <v>0</v>
      </c>
      <c r="AV1645" s="301">
        <f t="shared" si="2313"/>
        <v>0</v>
      </c>
      <c r="AW1645" s="301">
        <f t="shared" si="2313"/>
        <v>0</v>
      </c>
      <c r="AX1645" s="472">
        <f>SUM(AJ1645:AW1645)</f>
        <v>6846098.8731052252</v>
      </c>
    </row>
    <row r="1646" spans="2:50">
      <c r="B1646" s="260" t="s">
        <v>644</v>
      </c>
      <c r="C1646" s="277"/>
      <c r="D1646" s="220"/>
      <c r="E1646" s="217"/>
      <c r="F1646" s="217"/>
      <c r="G1646" s="217"/>
      <c r="H1646" s="217"/>
      <c r="I1646" s="217"/>
      <c r="J1646" s="217"/>
      <c r="K1646" s="217"/>
      <c r="L1646" s="217"/>
      <c r="M1646" s="217"/>
      <c r="N1646" s="217"/>
      <c r="O1646" s="217"/>
      <c r="P1646" s="217"/>
      <c r="Q1646" s="217"/>
      <c r="R1646" s="217"/>
      <c r="S1646" s="217"/>
      <c r="T1646" s="217"/>
      <c r="U1646" s="217"/>
      <c r="V1646" s="228"/>
      <c r="W1646" s="217"/>
      <c r="X1646" s="217"/>
      <c r="Y1646" s="217"/>
      <c r="Z1646" s="220"/>
      <c r="AA1646" s="220"/>
      <c r="AB1646" s="220"/>
      <c r="AC1646" s="220"/>
      <c r="AD1646" s="217"/>
      <c r="AE1646" s="217"/>
      <c r="AF1646" s="217"/>
      <c r="AG1646" s="217"/>
      <c r="AH1646" s="217"/>
      <c r="AI1646" s="217"/>
      <c r="AJ1646" s="301">
        <f t="shared" ref="AJ1646:AW1646" si="2314">AJ1419*AJ1635</f>
        <v>0</v>
      </c>
      <c r="AK1646" s="301">
        <f t="shared" si="2314"/>
        <v>0</v>
      </c>
      <c r="AL1646" s="301">
        <f t="shared" si="2314"/>
        <v>14426391.051416762</v>
      </c>
      <c r="AM1646" s="301">
        <f t="shared" si="2314"/>
        <v>0</v>
      </c>
      <c r="AN1646" s="301">
        <f t="shared" si="2314"/>
        <v>552369.44299779949</v>
      </c>
      <c r="AO1646" s="301">
        <f t="shared" si="2314"/>
        <v>0</v>
      </c>
      <c r="AP1646" s="301">
        <f t="shared" si="2314"/>
        <v>0</v>
      </c>
      <c r="AQ1646" s="301">
        <f t="shared" si="2314"/>
        <v>0</v>
      </c>
      <c r="AR1646" s="301">
        <f t="shared" si="2314"/>
        <v>0</v>
      </c>
      <c r="AS1646" s="301">
        <f t="shared" si="2314"/>
        <v>0</v>
      </c>
      <c r="AT1646" s="301">
        <f t="shared" si="2314"/>
        <v>22907434.29861854</v>
      </c>
      <c r="AU1646" s="301">
        <f t="shared" si="2314"/>
        <v>0</v>
      </c>
      <c r="AV1646" s="301">
        <f t="shared" si="2314"/>
        <v>0</v>
      </c>
      <c r="AW1646" s="301">
        <f t="shared" si="2314"/>
        <v>0</v>
      </c>
      <c r="AX1646" s="472">
        <f>SUM(AJ1646:AW1646)</f>
        <v>37886194.793033101</v>
      </c>
    </row>
    <row r="1647" spans="2:50">
      <c r="B1647" s="260" t="s">
        <v>645</v>
      </c>
      <c r="C1647" s="277"/>
      <c r="D1647" s="220"/>
      <c r="E1647" s="217"/>
      <c r="F1647" s="217"/>
      <c r="G1647" s="217"/>
      <c r="H1647" s="217"/>
      <c r="I1647" s="217"/>
      <c r="J1647" s="217"/>
      <c r="K1647" s="217"/>
      <c r="L1647" s="217"/>
      <c r="M1647" s="217"/>
      <c r="N1647" s="217"/>
      <c r="O1647" s="217"/>
      <c r="P1647" s="217"/>
      <c r="Q1647" s="217"/>
      <c r="R1647" s="217"/>
      <c r="S1647" s="217"/>
      <c r="T1647" s="217"/>
      <c r="U1647" s="217"/>
      <c r="V1647" s="228"/>
      <c r="W1647" s="217"/>
      <c r="X1647" s="217"/>
      <c r="Y1647" s="217"/>
      <c r="Z1647" s="220"/>
      <c r="AA1647" s="220"/>
      <c r="AB1647" s="220"/>
      <c r="AC1647" s="220"/>
      <c r="AD1647" s="217"/>
      <c r="AE1647" s="217"/>
      <c r="AF1647" s="217"/>
      <c r="AG1647" s="217"/>
      <c r="AH1647" s="217"/>
      <c r="AI1647" s="217"/>
      <c r="AJ1647" s="301">
        <f t="shared" ref="AJ1647:AW1647" si="2315">AJ1617*AJ1635</f>
        <v>0</v>
      </c>
      <c r="AK1647" s="301">
        <f t="shared" si="2315"/>
        <v>0</v>
      </c>
      <c r="AL1647" s="301">
        <f t="shared" si="2315"/>
        <v>0</v>
      </c>
      <c r="AM1647" s="301">
        <f t="shared" si="2315"/>
        <v>0</v>
      </c>
      <c r="AN1647" s="301">
        <f t="shared" si="2315"/>
        <v>0</v>
      </c>
      <c r="AO1647" s="301">
        <f t="shared" si="2315"/>
        <v>0</v>
      </c>
      <c r="AP1647" s="301">
        <f t="shared" si="2315"/>
        <v>0</v>
      </c>
      <c r="AQ1647" s="301">
        <f t="shared" si="2315"/>
        <v>0</v>
      </c>
      <c r="AR1647" s="301">
        <f t="shared" si="2315"/>
        <v>0</v>
      </c>
      <c r="AS1647" s="301">
        <f t="shared" si="2315"/>
        <v>0</v>
      </c>
      <c r="AT1647" s="301">
        <f t="shared" si="2315"/>
        <v>0</v>
      </c>
      <c r="AU1647" s="301">
        <f t="shared" si="2315"/>
        <v>0</v>
      </c>
      <c r="AV1647" s="301">
        <f t="shared" si="2315"/>
        <v>0</v>
      </c>
      <c r="AW1647" s="301">
        <f t="shared" si="2315"/>
        <v>0</v>
      </c>
      <c r="AX1647" s="472">
        <f t="shared" si="2307"/>
        <v>0</v>
      </c>
    </row>
    <row r="1648" spans="2:50" ht="15.75">
      <c r="B1648" s="281" t="s">
        <v>646</v>
      </c>
      <c r="C1648" s="277"/>
      <c r="D1648" s="240"/>
      <c r="E1648" s="269"/>
      <c r="F1648" s="269"/>
      <c r="G1648" s="269"/>
      <c r="H1648" s="269"/>
      <c r="I1648" s="269"/>
      <c r="J1648" s="269"/>
      <c r="K1648" s="269"/>
      <c r="L1648" s="269"/>
      <c r="M1648" s="269"/>
      <c r="N1648" s="269"/>
      <c r="O1648" s="269"/>
      <c r="P1648" s="269"/>
      <c r="Q1648" s="269"/>
      <c r="R1648" s="269"/>
      <c r="S1648" s="269"/>
      <c r="T1648" s="269"/>
      <c r="U1648" s="269"/>
      <c r="V1648" s="237"/>
      <c r="W1648" s="269"/>
      <c r="X1648" s="269"/>
      <c r="Y1648" s="269"/>
      <c r="Z1648" s="240"/>
      <c r="AA1648" s="240"/>
      <c r="AB1648" s="240"/>
      <c r="AC1648" s="240"/>
      <c r="AD1648" s="269"/>
      <c r="AE1648" s="269"/>
      <c r="AF1648" s="269"/>
      <c r="AG1648" s="269"/>
      <c r="AH1648" s="269"/>
      <c r="AI1648" s="269"/>
      <c r="AJ1648" s="278">
        <f>SUM(AJ1636:AJ1647)</f>
        <v>0</v>
      </c>
      <c r="AK1648" s="278">
        <f t="shared" ref="AK1648:AW1648" si="2316">SUM(AK1636:AK1647)</f>
        <v>308843.69998913998</v>
      </c>
      <c r="AL1648" s="278">
        <f t="shared" si="2316"/>
        <v>237368441.41498002</v>
      </c>
      <c r="AM1648" s="278">
        <f t="shared" si="2316"/>
        <v>5828959.4141139667</v>
      </c>
      <c r="AN1648" s="278">
        <f t="shared" si="2316"/>
        <v>61236354.541642509</v>
      </c>
      <c r="AO1648" s="278">
        <f t="shared" si="2316"/>
        <v>72.911999522893865</v>
      </c>
      <c r="AP1648" s="278">
        <f t="shared" si="2316"/>
        <v>0</v>
      </c>
      <c r="AQ1648" s="278">
        <f t="shared" si="2316"/>
        <v>39277502.454222716</v>
      </c>
      <c r="AR1648" s="278">
        <f t="shared" si="2316"/>
        <v>0</v>
      </c>
      <c r="AS1648" s="278">
        <f t="shared" si="2316"/>
        <v>51665.69343366188</v>
      </c>
      <c r="AT1648" s="278">
        <f t="shared" si="2316"/>
        <v>149208086.02394786</v>
      </c>
      <c r="AU1648" s="278">
        <f t="shared" si="2316"/>
        <v>67101606.983610377</v>
      </c>
      <c r="AV1648" s="278">
        <f t="shared" si="2316"/>
        <v>0</v>
      </c>
      <c r="AW1648" s="278">
        <f t="shared" si="2316"/>
        <v>0</v>
      </c>
      <c r="AX1648" s="587">
        <f>SUM(AX1636:AX1647)</f>
        <v>560381533.13793969</v>
      </c>
    </row>
    <row r="1649" spans="2:50" ht="15.75">
      <c r="B1649" s="281" t="s">
        <v>647</v>
      </c>
      <c r="C1649" s="277"/>
      <c r="D1649" s="282"/>
      <c r="E1649" s="269"/>
      <c r="F1649" s="269"/>
      <c r="G1649" s="269"/>
      <c r="H1649" s="269"/>
      <c r="I1649" s="269"/>
      <c r="J1649" s="269"/>
      <c r="K1649" s="269"/>
      <c r="L1649" s="269"/>
      <c r="M1649" s="269"/>
      <c r="N1649" s="269"/>
      <c r="O1649" s="269"/>
      <c r="P1649" s="269"/>
      <c r="Q1649" s="269"/>
      <c r="R1649" s="269"/>
      <c r="S1649" s="269"/>
      <c r="T1649" s="269"/>
      <c r="U1649" s="269"/>
      <c r="V1649" s="237"/>
      <c r="W1649" s="269"/>
      <c r="X1649" s="269"/>
      <c r="Y1649" s="269"/>
      <c r="Z1649" s="240"/>
      <c r="AA1649" s="240"/>
      <c r="AB1649" s="240"/>
      <c r="AC1649" s="240"/>
      <c r="AD1649" s="269"/>
      <c r="AE1649" s="269"/>
      <c r="AF1649" s="269"/>
      <c r="AG1649" s="269"/>
      <c r="AH1649" s="269"/>
      <c r="AI1649" s="269"/>
      <c r="AJ1649" s="279">
        <f>AJ1633*AJ1635</f>
        <v>0</v>
      </c>
      <c r="AK1649" s="279">
        <f t="shared" ref="AK1649:AW1649" si="2317">AK1633*AK1635</f>
        <v>141564.77499999999</v>
      </c>
      <c r="AL1649" s="279">
        <f t="shared" si="2317"/>
        <v>101507611.46799999</v>
      </c>
      <c r="AM1649" s="279">
        <f t="shared" si="2317"/>
        <v>207249.93719999999</v>
      </c>
      <c r="AN1649" s="279">
        <f t="shared" si="2317"/>
        <v>2137399.7335999999</v>
      </c>
      <c r="AO1649" s="279">
        <f t="shared" si="2317"/>
        <v>0</v>
      </c>
      <c r="AP1649" s="279">
        <f t="shared" si="2317"/>
        <v>0</v>
      </c>
      <c r="AQ1649" s="279">
        <f t="shared" si="2317"/>
        <v>0</v>
      </c>
      <c r="AR1649" s="279">
        <f t="shared" si="2317"/>
        <v>0</v>
      </c>
      <c r="AS1649" s="279">
        <f t="shared" si="2317"/>
        <v>0</v>
      </c>
      <c r="AT1649" s="279">
        <f t="shared" si="2317"/>
        <v>0</v>
      </c>
      <c r="AU1649" s="279">
        <f t="shared" si="2317"/>
        <v>0</v>
      </c>
      <c r="AV1649" s="279">
        <f t="shared" si="2317"/>
        <v>0</v>
      </c>
      <c r="AW1649" s="279">
        <f t="shared" si="2317"/>
        <v>0</v>
      </c>
      <c r="AX1649" s="588">
        <f>SUM(AJ1649:AW1649)</f>
        <v>103993825.9138</v>
      </c>
    </row>
    <row r="1650" spans="2:50" ht="15.75">
      <c r="B1650" s="281" t="s">
        <v>648</v>
      </c>
      <c r="C1650" s="277"/>
      <c r="D1650" s="282"/>
      <c r="E1650" s="269"/>
      <c r="F1650" s="269"/>
      <c r="G1650" s="269"/>
      <c r="H1650" s="269"/>
      <c r="I1650" s="269"/>
      <c r="J1650" s="269"/>
      <c r="K1650" s="269"/>
      <c r="L1650" s="269"/>
      <c r="M1650" s="269"/>
      <c r="N1650" s="269"/>
      <c r="O1650" s="269"/>
      <c r="P1650" s="269"/>
      <c r="Q1650" s="269"/>
      <c r="R1650" s="269"/>
      <c r="S1650" s="269"/>
      <c r="T1650" s="269"/>
      <c r="U1650" s="269"/>
      <c r="V1650" s="237"/>
      <c r="W1650" s="269"/>
      <c r="X1650" s="269"/>
      <c r="Y1650" s="269"/>
      <c r="Z1650" s="282"/>
      <c r="AA1650" s="282"/>
      <c r="AB1650" s="282"/>
      <c r="AC1650" s="282"/>
      <c r="AD1650" s="269"/>
      <c r="AE1650" s="269"/>
      <c r="AF1650" s="269"/>
      <c r="AG1650" s="269"/>
      <c r="AH1650" s="269"/>
      <c r="AI1650" s="269"/>
      <c r="AJ1650" s="283"/>
      <c r="AK1650" s="283"/>
      <c r="AL1650" s="283"/>
      <c r="AM1650" s="283"/>
      <c r="AN1650" s="283"/>
      <c r="AO1650" s="283"/>
      <c r="AP1650" s="283"/>
      <c r="AQ1650" s="283"/>
      <c r="AR1650" s="283"/>
      <c r="AS1650" s="283"/>
      <c r="AT1650" s="283"/>
      <c r="AU1650" s="283"/>
      <c r="AV1650" s="283"/>
      <c r="AW1650" s="283"/>
      <c r="AX1650" s="315">
        <f>AX1648-AX1649</f>
        <v>456387707.22413969</v>
      </c>
    </row>
    <row r="1651" spans="2:50">
      <c r="B1651" s="646"/>
      <c r="C1651" s="345"/>
      <c r="D1651" s="345"/>
      <c r="E1651" s="346"/>
      <c r="F1651" s="346"/>
      <c r="G1651" s="346"/>
      <c r="H1651" s="346"/>
      <c r="I1651" s="346"/>
      <c r="J1651" s="346"/>
      <c r="K1651" s="346"/>
      <c r="L1651" s="346"/>
      <c r="M1651" s="346"/>
      <c r="N1651" s="346"/>
      <c r="O1651" s="346"/>
      <c r="P1651" s="346"/>
      <c r="Q1651" s="346"/>
      <c r="R1651" s="346"/>
      <c r="S1651" s="346"/>
      <c r="T1651" s="346"/>
      <c r="U1651" s="346"/>
      <c r="V1651" s="347"/>
      <c r="W1651" s="346"/>
      <c r="X1651" s="346"/>
      <c r="Y1651" s="346"/>
      <c r="Z1651" s="345"/>
      <c r="AA1651" s="348"/>
      <c r="AB1651" s="345"/>
      <c r="AC1651" s="345"/>
      <c r="AD1651" s="346"/>
      <c r="AE1651" s="346"/>
      <c r="AF1651" s="346"/>
      <c r="AG1651" s="346"/>
      <c r="AH1651" s="346"/>
      <c r="AI1651" s="346"/>
      <c r="AJ1651" s="576"/>
      <c r="AK1651" s="576"/>
      <c r="AL1651" s="576"/>
      <c r="AM1651" s="576"/>
      <c r="AN1651" s="576"/>
      <c r="AO1651" s="576"/>
      <c r="AP1651" s="576"/>
      <c r="AQ1651" s="576"/>
      <c r="AR1651" s="576"/>
      <c r="AS1651" s="576"/>
      <c r="AT1651" s="576"/>
      <c r="AU1651" s="576"/>
      <c r="AV1651" s="576"/>
      <c r="AW1651" s="576"/>
      <c r="AX1651" s="1105"/>
    </row>
    <row r="1652" spans="2:50" ht="19.5" customHeight="1">
      <c r="B1652" s="292" t="s">
        <v>436</v>
      </c>
      <c r="C1652" s="308"/>
      <c r="D1652" s="309"/>
      <c r="E1652" s="309"/>
      <c r="F1652" s="309"/>
      <c r="G1652" s="309"/>
      <c r="H1652" s="309"/>
      <c r="I1652" s="309"/>
      <c r="J1652" s="309"/>
      <c r="K1652" s="309"/>
      <c r="L1652" s="309"/>
      <c r="M1652" s="309"/>
      <c r="N1652" s="309"/>
      <c r="O1652" s="309"/>
      <c r="P1652" s="309"/>
      <c r="Q1652" s="309"/>
      <c r="R1652" s="309"/>
      <c r="S1652" s="309"/>
      <c r="T1652" s="309"/>
      <c r="U1652" s="309"/>
      <c r="V1652" s="309"/>
      <c r="W1652" s="309"/>
      <c r="X1652" s="309"/>
      <c r="Y1652" s="309"/>
      <c r="Z1652" s="295"/>
      <c r="AA1652" s="296"/>
      <c r="AB1652" s="309"/>
      <c r="AC1652" s="309"/>
      <c r="AD1652" s="309"/>
      <c r="AE1652" s="309"/>
      <c r="AF1652" s="309"/>
      <c r="AG1652" s="309"/>
      <c r="AH1652" s="309"/>
      <c r="AI1652" s="309"/>
      <c r="AJ1652" s="310"/>
      <c r="AK1652" s="310"/>
      <c r="AL1652" s="310"/>
      <c r="AM1652" s="310"/>
      <c r="AN1652" s="310"/>
      <c r="AO1652" s="310"/>
      <c r="AP1652" s="310"/>
      <c r="AQ1652" s="310"/>
      <c r="AR1652" s="310"/>
      <c r="AS1652" s="310"/>
      <c r="AT1652" s="310"/>
      <c r="AU1652" s="310"/>
      <c r="AV1652" s="310"/>
      <c r="AW1652" s="310"/>
      <c r="AX1652" s="310"/>
    </row>
    <row r="1653" spans="2:50" ht="19.5" customHeight="1">
      <c r="B1653" s="566"/>
      <c r="C1653" s="567"/>
      <c r="D1653" s="552"/>
      <c r="E1653" s="552"/>
      <c r="F1653" s="552"/>
      <c r="G1653" s="552"/>
      <c r="H1653" s="552"/>
      <c r="I1653" s="552"/>
      <c r="J1653" s="552"/>
      <c r="K1653" s="552"/>
      <c r="L1653" s="552"/>
      <c r="M1653" s="552"/>
      <c r="N1653" s="552"/>
      <c r="O1653" s="552"/>
      <c r="P1653" s="552"/>
      <c r="Q1653" s="552"/>
      <c r="R1653" s="552"/>
      <c r="S1653" s="552"/>
      <c r="T1653" s="552"/>
      <c r="U1653" s="552"/>
      <c r="V1653" s="552"/>
      <c r="W1653" s="552"/>
      <c r="X1653" s="552"/>
      <c r="Y1653" s="552"/>
      <c r="Z1653" s="241"/>
      <c r="AA1653" s="568"/>
      <c r="AB1653" s="552"/>
      <c r="AC1653" s="552"/>
      <c r="AD1653" s="552"/>
      <c r="AE1653" s="552"/>
      <c r="AF1653" s="552"/>
      <c r="AG1653" s="552"/>
      <c r="AH1653" s="552"/>
      <c r="AI1653" s="552"/>
      <c r="AJ1653" s="196"/>
      <c r="AK1653" s="196"/>
      <c r="AL1653" s="196"/>
      <c r="AM1653" s="196"/>
      <c r="AN1653" s="196"/>
      <c r="AO1653" s="196"/>
      <c r="AP1653" s="196"/>
      <c r="AQ1653" s="196"/>
      <c r="AR1653" s="196"/>
      <c r="AS1653" s="196"/>
      <c r="AT1653" s="196"/>
      <c r="AU1653" s="196"/>
      <c r="AV1653" s="196"/>
      <c r="AW1653" s="196"/>
      <c r="AX1653" s="196"/>
    </row>
    <row r="1654" spans="2:50" ht="15.75">
      <c r="B1654" s="218" t="s">
        <v>649</v>
      </c>
      <c r="C1654" s="219"/>
      <c r="D1654" s="443" t="s">
        <v>279</v>
      </c>
      <c r="E1654" s="194"/>
      <c r="F1654" s="443"/>
      <c r="G1654" s="194"/>
      <c r="H1654" s="194"/>
      <c r="I1654" s="194"/>
      <c r="J1654" s="194"/>
      <c r="K1654" s="194"/>
      <c r="L1654" s="194"/>
      <c r="M1654" s="194"/>
      <c r="N1654" s="194"/>
      <c r="O1654" s="194"/>
      <c r="P1654" s="194"/>
      <c r="Q1654" s="194"/>
      <c r="R1654" s="194"/>
      <c r="S1654" s="194"/>
      <c r="T1654" s="194"/>
      <c r="U1654" s="194"/>
      <c r="V1654" s="219"/>
      <c r="W1654" s="194"/>
      <c r="X1654" s="194"/>
      <c r="Y1654" s="194"/>
      <c r="Z1654" s="194"/>
      <c r="AA1654" s="194"/>
      <c r="AB1654" s="194"/>
      <c r="AC1654" s="194"/>
      <c r="AD1654" s="194"/>
      <c r="AE1654" s="194"/>
      <c r="AF1654" s="194"/>
      <c r="AG1654" s="194"/>
      <c r="AH1654" s="194"/>
      <c r="AI1654" s="194"/>
      <c r="AJ1654" s="208"/>
      <c r="AK1654" s="206"/>
      <c r="AL1654" s="206"/>
      <c r="AM1654" s="206"/>
      <c r="AN1654" s="206"/>
      <c r="AO1654" s="206"/>
      <c r="AP1654" s="206"/>
      <c r="AQ1654" s="206"/>
      <c r="AR1654" s="206"/>
      <c r="AS1654" s="206"/>
      <c r="AT1654" s="206"/>
      <c r="AU1654" s="206"/>
      <c r="AV1654" s="206"/>
      <c r="AW1654" s="206"/>
    </row>
    <row r="1655" spans="2:50" ht="39.75" customHeight="1">
      <c r="B1655" s="1228" t="s">
        <v>300</v>
      </c>
      <c r="C1655" s="1234" t="s">
        <v>301</v>
      </c>
      <c r="D1655" s="221" t="s">
        <v>302</v>
      </c>
      <c r="E1655" s="1236" t="s">
        <v>303</v>
      </c>
      <c r="F1655" s="1237"/>
      <c r="G1655" s="1237"/>
      <c r="H1655" s="1237"/>
      <c r="I1655" s="1237"/>
      <c r="J1655" s="1237"/>
      <c r="K1655" s="1237"/>
      <c r="L1655" s="1237"/>
      <c r="M1655" s="1237"/>
      <c r="N1655" s="1237"/>
      <c r="O1655" s="1237"/>
      <c r="P1655" s="1238"/>
      <c r="Q1655" s="897"/>
      <c r="R1655" s="897"/>
      <c r="S1655" s="897"/>
      <c r="T1655" s="897"/>
      <c r="U1655" s="1234" t="s">
        <v>304</v>
      </c>
      <c r="V1655" s="221" t="s">
        <v>305</v>
      </c>
      <c r="W1655" s="1230" t="s">
        <v>306</v>
      </c>
      <c r="X1655" s="1231"/>
      <c r="Y1655" s="1231"/>
      <c r="Z1655" s="1231"/>
      <c r="AA1655" s="1231"/>
      <c r="AB1655" s="1231"/>
      <c r="AC1655" s="1231"/>
      <c r="AD1655" s="1231"/>
      <c r="AE1655" s="1231"/>
      <c r="AF1655" s="1231"/>
      <c r="AG1655" s="1231"/>
      <c r="AH1655" s="1232"/>
      <c r="AI1655" s="642"/>
      <c r="AJ1655" s="1230" t="s">
        <v>307</v>
      </c>
      <c r="AK1655" s="1231"/>
      <c r="AL1655" s="1231"/>
      <c r="AM1655" s="1231"/>
      <c r="AN1655" s="1231"/>
      <c r="AO1655" s="1231"/>
      <c r="AP1655" s="1231"/>
      <c r="AQ1655" s="1231"/>
      <c r="AR1655" s="1231"/>
      <c r="AS1655" s="1231"/>
      <c r="AT1655" s="1231"/>
      <c r="AU1655" s="1231"/>
      <c r="AV1655" s="1231"/>
      <c r="AW1655" s="1231"/>
      <c r="AX1655" s="1233"/>
    </row>
    <row r="1656" spans="2:50" ht="65.25" customHeight="1">
      <c r="B1656" s="1229"/>
      <c r="C1656" s="1235"/>
      <c r="D1656" s="222">
        <v>2024</v>
      </c>
      <c r="E1656" s="222">
        <v>2025</v>
      </c>
      <c r="F1656" s="222">
        <v>2026</v>
      </c>
      <c r="G1656" s="222">
        <v>2027</v>
      </c>
      <c r="H1656" s="222">
        <v>2028</v>
      </c>
      <c r="I1656" s="222">
        <v>2029</v>
      </c>
      <c r="J1656" s="222">
        <v>2030</v>
      </c>
      <c r="K1656" s="222">
        <v>2031</v>
      </c>
      <c r="L1656" s="222">
        <v>2032</v>
      </c>
      <c r="M1656" s="222">
        <v>2033</v>
      </c>
      <c r="N1656" s="222">
        <v>2034</v>
      </c>
      <c r="O1656" s="222">
        <v>2035</v>
      </c>
      <c r="P1656" s="222">
        <v>2036</v>
      </c>
      <c r="Q1656" s="336"/>
      <c r="R1656" s="336"/>
      <c r="S1656" s="336"/>
      <c r="T1656" s="336"/>
      <c r="U1656" s="1235"/>
      <c r="V1656" s="222">
        <v>2024</v>
      </c>
      <c r="W1656" s="222">
        <v>2025</v>
      </c>
      <c r="X1656" s="222">
        <v>2026</v>
      </c>
      <c r="Y1656" s="222">
        <v>2027</v>
      </c>
      <c r="Z1656" s="222">
        <v>2028</v>
      </c>
      <c r="AA1656" s="222">
        <v>2029</v>
      </c>
      <c r="AB1656" s="222">
        <v>2030</v>
      </c>
      <c r="AC1656" s="222">
        <v>2031</v>
      </c>
      <c r="AD1656" s="222">
        <v>2032</v>
      </c>
      <c r="AE1656" s="222">
        <v>2033</v>
      </c>
      <c r="AF1656" s="222">
        <v>2034</v>
      </c>
      <c r="AG1656" s="222">
        <v>2035</v>
      </c>
      <c r="AH1656" s="222">
        <v>2036</v>
      </c>
      <c r="AI1656" s="222"/>
      <c r="AJ1656" s="222" t="str">
        <f>'1.  LRAMVA Summary'!$D$53</f>
        <v>Residential - VRZ</v>
      </c>
      <c r="AK1656" s="222" t="str">
        <f>'1.  LRAMVA Summary'!$E$53</f>
        <v>GS&lt;50 kW - VRZ</v>
      </c>
      <c r="AL1656" s="222" t="str">
        <f>'1.  LRAMVA Summary'!$F$53</f>
        <v>GS 50 to 2,999 kW - VRZ</v>
      </c>
      <c r="AM1656" s="222" t="str">
        <f>'1.  LRAMVA Summary'!$G$53</f>
        <v>GS 3,000 to 4,999 kW - VRZ</v>
      </c>
      <c r="AN1656" s="222" t="str">
        <f>'1.  LRAMVA Summary'!$H$53</f>
        <v>Large Use - VRZ</v>
      </c>
      <c r="AO1656" s="222" t="str">
        <f>'1.  LRAMVA Summary'!$I$53</f>
        <v>Unmetered Scattered Load - VRZ</v>
      </c>
      <c r="AP1656" s="222" t="str">
        <f>'1.  LRAMVA Summary'!$J$53</f>
        <v>Sentinel Lighting - VRZ</v>
      </c>
      <c r="AQ1656" s="222" t="str">
        <f>'1.  LRAMVA Summary'!$K$53</f>
        <v>Street Lighting - VRZ</v>
      </c>
      <c r="AR1656" s="222" t="str">
        <f>'1.  LRAMVA Summary'!$L$53</f>
        <v>Residential - WRZ</v>
      </c>
      <c r="AS1656" s="222" t="str">
        <f>'1.  LRAMVA Summary'!$M$53</f>
        <v>GS&lt;50 kW - WRZ</v>
      </c>
      <c r="AT1656" s="222" t="str">
        <f>'1.  LRAMVA Summary'!$N$53</f>
        <v>GS&gt;50 kw - WRZ</v>
      </c>
      <c r="AU1656" s="222" t="str">
        <f>'1.  LRAMVA Summary'!$O$53</f>
        <v>Street Lighting - WRZ</v>
      </c>
      <c r="AV1656" s="222" t="str">
        <f>'1.  LRAMVA Summary'!$P$53</f>
        <v/>
      </c>
      <c r="AW1656" s="222" t="str">
        <f>'1.  LRAMVA Summary'!$Q$53</f>
        <v/>
      </c>
      <c r="AX1656" s="224" t="str">
        <f>'1.  LRAMVA Summary'!$R$53</f>
        <v>Total</v>
      </c>
    </row>
    <row r="1657" spans="2:50" ht="15.75">
      <c r="B1657" s="624"/>
      <c r="C1657" s="270"/>
      <c r="D1657" s="270"/>
      <c r="E1657" s="270"/>
      <c r="F1657" s="270"/>
      <c r="G1657" s="270"/>
      <c r="H1657" s="270"/>
      <c r="I1657" s="270"/>
      <c r="J1657" s="270"/>
      <c r="K1657" s="270"/>
      <c r="L1657" s="270"/>
      <c r="M1657" s="270"/>
      <c r="N1657" s="270"/>
      <c r="O1657" s="270"/>
      <c r="P1657" s="270"/>
      <c r="Q1657" s="270"/>
      <c r="R1657" s="270"/>
      <c r="S1657" s="270"/>
      <c r="T1657" s="270"/>
      <c r="U1657" s="270"/>
      <c r="V1657" s="270"/>
      <c r="W1657" s="270"/>
      <c r="X1657" s="270"/>
      <c r="Y1657" s="270"/>
      <c r="Z1657" s="270"/>
      <c r="AA1657" s="270"/>
      <c r="AB1657" s="270"/>
      <c r="AC1657" s="270"/>
      <c r="AD1657" s="270"/>
      <c r="AE1657" s="270"/>
      <c r="AF1657" s="270"/>
      <c r="AG1657" s="270"/>
      <c r="AH1657" s="629"/>
      <c r="AI1657" s="270"/>
      <c r="AJ1657" s="228" t="str">
        <f>'1.  LRAMVA Summary'!$D$54</f>
        <v>kWh</v>
      </c>
      <c r="AK1657" s="228" t="str">
        <f>'1.  LRAMVA Summary'!$E$54</f>
        <v>kWh</v>
      </c>
      <c r="AL1657" s="228" t="str">
        <f>'1.  LRAMVA Summary'!$F$54</f>
        <v>kWh</v>
      </c>
      <c r="AM1657" s="228" t="str">
        <f>'1.  LRAMVA Summary'!$G$54</f>
        <v>kWh</v>
      </c>
      <c r="AN1657" s="228" t="str">
        <f>'1.  LRAMVA Summary'!$H$54</f>
        <v>kWh</v>
      </c>
      <c r="AO1657" s="228" t="str">
        <f>'1.  LRAMVA Summary'!$I$54</f>
        <v>kWh</v>
      </c>
      <c r="AP1657" s="228" t="str">
        <f>'1.  LRAMVA Summary'!$J$54</f>
        <v>kWh</v>
      </c>
      <c r="AQ1657" s="228" t="str">
        <f>'1.  LRAMVA Summary'!$K$54</f>
        <v>kWh</v>
      </c>
      <c r="AR1657" s="228" t="str">
        <f>'1.  LRAMVA Summary'!$L$54</f>
        <v>kWh</v>
      </c>
      <c r="AS1657" s="228" t="str">
        <f>'1.  LRAMVA Summary'!$M$54</f>
        <v>kWh</v>
      </c>
      <c r="AT1657" s="228" t="str">
        <f>'1.  LRAMVA Summary'!$N$54</f>
        <v>kWh</v>
      </c>
      <c r="AU1657" s="228" t="str">
        <f>'1.  LRAMVA Summary'!$O$54</f>
        <v>kWh</v>
      </c>
      <c r="AV1657" s="228">
        <f>'1.  LRAMVA Summary'!$P$54</f>
        <v>0</v>
      </c>
      <c r="AW1657" s="228">
        <f>'1.  LRAMVA Summary'!$Q$54</f>
        <v>0</v>
      </c>
      <c r="AX1657" s="265"/>
    </row>
    <row r="1658" spans="2:50" ht="15.75">
      <c r="B1658" s="625" t="s">
        <v>650</v>
      </c>
      <c r="C1658" s="270"/>
      <c r="D1658" s="270"/>
      <c r="E1658" s="270"/>
      <c r="F1658" s="270"/>
      <c r="G1658" s="270"/>
      <c r="H1658" s="270"/>
      <c r="I1658" s="270"/>
      <c r="J1658" s="270"/>
      <c r="K1658" s="270"/>
      <c r="L1658" s="270"/>
      <c r="M1658" s="270"/>
      <c r="N1658" s="270"/>
      <c r="O1658" s="270"/>
      <c r="P1658" s="270"/>
      <c r="Q1658" s="270"/>
      <c r="R1658" s="270"/>
      <c r="S1658" s="270"/>
      <c r="T1658" s="270"/>
      <c r="U1658" s="270"/>
      <c r="V1658" s="270"/>
      <c r="W1658" s="270"/>
      <c r="X1658" s="270"/>
      <c r="Y1658" s="270"/>
      <c r="Z1658" s="270"/>
      <c r="AA1658" s="270"/>
      <c r="AB1658" s="270"/>
      <c r="AC1658" s="270"/>
      <c r="AD1658" s="270"/>
      <c r="AE1658" s="270"/>
      <c r="AF1658" s="270"/>
      <c r="AG1658" s="270"/>
      <c r="AH1658" s="629"/>
      <c r="AI1658" s="270"/>
      <c r="AJ1658" s="627">
        <v>0</v>
      </c>
      <c r="AK1658" s="622">
        <v>0</v>
      </c>
      <c r="AL1658" s="622">
        <v>0</v>
      </c>
      <c r="AM1658" s="622">
        <v>0</v>
      </c>
      <c r="AN1658" s="622">
        <v>0</v>
      </c>
      <c r="AO1658" s="622">
        <v>0</v>
      </c>
      <c r="AP1658" s="622">
        <v>0</v>
      </c>
      <c r="AQ1658" s="622">
        <v>0</v>
      </c>
      <c r="AR1658" s="622">
        <v>0</v>
      </c>
      <c r="AS1658" s="622">
        <v>0</v>
      </c>
      <c r="AT1658" s="622">
        <v>0</v>
      </c>
      <c r="AU1658" s="622">
        <v>0</v>
      </c>
      <c r="AV1658" s="622">
        <v>0</v>
      </c>
      <c r="AW1658" s="622">
        <v>0</v>
      </c>
      <c r="AX1658" s="623"/>
    </row>
    <row r="1659" spans="2:50" ht="15.75">
      <c r="B1659" s="626" t="s">
        <v>651</v>
      </c>
      <c r="C1659" s="304"/>
      <c r="D1659" s="304"/>
      <c r="E1659" s="304"/>
      <c r="F1659" s="304"/>
      <c r="G1659" s="304"/>
      <c r="H1659" s="304"/>
      <c r="I1659" s="304"/>
      <c r="J1659" s="304"/>
      <c r="K1659" s="304"/>
      <c r="L1659" s="304"/>
      <c r="M1659" s="304"/>
      <c r="N1659" s="304"/>
      <c r="O1659" s="304"/>
      <c r="P1659" s="304"/>
      <c r="Q1659" s="304"/>
      <c r="R1659" s="304"/>
      <c r="S1659" s="304"/>
      <c r="T1659" s="304"/>
      <c r="U1659" s="304"/>
      <c r="V1659" s="304"/>
      <c r="W1659" s="304"/>
      <c r="X1659" s="304"/>
      <c r="Y1659" s="304"/>
      <c r="Z1659" s="304"/>
      <c r="AA1659" s="304"/>
      <c r="AB1659" s="304"/>
      <c r="AC1659" s="304"/>
      <c r="AD1659" s="304"/>
      <c r="AE1659" s="304"/>
      <c r="AF1659" s="304"/>
      <c r="AG1659" s="304"/>
      <c r="AH1659" s="1112"/>
      <c r="AI1659" s="270"/>
      <c r="AJ1659" s="628">
        <f>HLOOKUP(AJ1656,'2. LRAMVA Threshold'!$B$42:$Q$60,16,FALSE)</f>
        <v>8884182</v>
      </c>
      <c r="AK1659" s="312">
        <f>HLOOKUP(AK1656,'2. LRAMVA Threshold'!$B$42:$Q$60,16,FALSE)</f>
        <v>7652150</v>
      </c>
      <c r="AL1659" s="312">
        <f>HLOOKUP(AL1656,'2. LRAMVA Threshold'!$B$42:$Q$60,16,FALSE)</f>
        <v>27955828</v>
      </c>
      <c r="AM1659" s="312">
        <f>HLOOKUP(AM1656,'2. LRAMVA Threshold'!$B$42:$Q$60,16,FALSE)</f>
        <v>90093</v>
      </c>
      <c r="AN1659" s="312">
        <f>HLOOKUP(AN1656,'2. LRAMVA Threshold'!$B$42:$Q$60,16,FALSE)</f>
        <v>659732</v>
      </c>
      <c r="AO1659" s="312">
        <f>HLOOKUP(AO1656,'2. LRAMVA Threshold'!$B$42:$Q$60,16,FALSE)</f>
        <v>0</v>
      </c>
      <c r="AP1659" s="312">
        <f>HLOOKUP(AP1656,'2. LRAMVA Threshold'!$B$42:$Q$60,16,FALSE)</f>
        <v>0</v>
      </c>
      <c r="AQ1659" s="312">
        <f>HLOOKUP(AQ1656,'2. LRAMVA Threshold'!$B$42:$Q$60,16,FALSE)</f>
        <v>0</v>
      </c>
      <c r="AR1659" s="312">
        <f>HLOOKUP(AR1656,'2. LRAMVA Threshold'!$B$42:$Q$60,16,FALSE)</f>
        <v>0</v>
      </c>
      <c r="AS1659" s="312">
        <f>HLOOKUP(AS1656,'2. LRAMVA Threshold'!$B$42:$Q$60,16,FALSE)</f>
        <v>0</v>
      </c>
      <c r="AT1659" s="312">
        <f>HLOOKUP(AT1656,'2. LRAMVA Threshold'!$B$42:$Q$60,16,FALSE)</f>
        <v>0</v>
      </c>
      <c r="AU1659" s="312">
        <f>HLOOKUP(AU1656,'2. LRAMVA Threshold'!$B$42:$Q$60,16,FALSE)</f>
        <v>0</v>
      </c>
      <c r="AV1659" s="312">
        <f>HLOOKUP(AV1656,'2. LRAMVA Threshold'!$B$42:$Q$60,16,FALSE)</f>
        <v>0</v>
      </c>
      <c r="AW1659" s="312">
        <f>HLOOKUP(AW1656,'2. LRAMVA Threshold'!$B$42:$Q$60,16,FALSE)</f>
        <v>0</v>
      </c>
      <c r="AX1659" s="342"/>
    </row>
    <row r="1660" spans="2:50">
      <c r="B1660" s="1175"/>
      <c r="C1660" s="268"/>
      <c r="D1660" s="269"/>
      <c r="E1660" s="269"/>
      <c r="F1660" s="269"/>
      <c r="G1660" s="269"/>
      <c r="H1660" s="269"/>
      <c r="I1660" s="269"/>
      <c r="J1660" s="269"/>
      <c r="K1660" s="269"/>
      <c r="L1660" s="269"/>
      <c r="M1660" s="269"/>
      <c r="N1660" s="269"/>
      <c r="O1660" s="269"/>
      <c r="P1660" s="269"/>
      <c r="Q1660" s="269"/>
      <c r="R1660" s="269"/>
      <c r="S1660" s="269"/>
      <c r="T1660" s="269"/>
      <c r="U1660" s="269"/>
      <c r="V1660" s="270"/>
      <c r="W1660" s="269"/>
      <c r="X1660" s="269"/>
      <c r="Y1660" s="269"/>
      <c r="Z1660" s="240"/>
      <c r="AA1660" s="240"/>
      <c r="AB1660" s="240"/>
      <c r="AC1660" s="240"/>
      <c r="AD1660" s="269"/>
      <c r="AE1660" s="269"/>
      <c r="AF1660" s="269"/>
      <c r="AG1660" s="269"/>
      <c r="AH1660" s="269"/>
      <c r="AI1660" s="269"/>
      <c r="AJ1660" s="1103"/>
      <c r="AK1660" s="1103"/>
      <c r="AL1660" s="1103"/>
      <c r="AM1660" s="1103"/>
      <c r="AN1660" s="1103"/>
      <c r="AO1660" s="1103"/>
      <c r="AP1660" s="1103"/>
      <c r="AQ1660" s="1103"/>
      <c r="AR1660" s="1103"/>
      <c r="AS1660" s="1103"/>
      <c r="AT1660" s="1103"/>
      <c r="AU1660" s="1103"/>
      <c r="AV1660" s="1103"/>
      <c r="AW1660" s="1103"/>
      <c r="AX1660" s="1176"/>
    </row>
    <row r="1661" spans="2:50">
      <c r="B1661" s="260" t="s">
        <v>607</v>
      </c>
      <c r="C1661" s="272"/>
      <c r="D1661" s="272"/>
      <c r="E1661" s="299"/>
      <c r="F1661" s="299"/>
      <c r="G1661" s="299"/>
      <c r="H1661" s="299"/>
      <c r="I1661" s="299"/>
      <c r="J1661" s="299"/>
      <c r="K1661" s="299"/>
      <c r="L1661" s="299"/>
      <c r="M1661" s="299"/>
      <c r="N1661" s="299"/>
      <c r="O1661" s="299"/>
      <c r="P1661" s="299"/>
      <c r="Q1661" s="299"/>
      <c r="R1661" s="299"/>
      <c r="S1661" s="299"/>
      <c r="T1661" s="299"/>
      <c r="U1661" s="299"/>
      <c r="V1661" s="228"/>
      <c r="W1661" s="274"/>
      <c r="X1661" s="274"/>
      <c r="Y1661" s="274"/>
      <c r="Z1661" s="273"/>
      <c r="AA1661" s="273"/>
      <c r="AB1661" s="273"/>
      <c r="AC1661" s="273"/>
      <c r="AD1661" s="274"/>
      <c r="AE1661" s="274"/>
      <c r="AF1661" s="274"/>
      <c r="AG1661" s="274"/>
      <c r="AH1661" s="274"/>
      <c r="AI1661" s="274"/>
      <c r="AJ1661" s="275">
        <f>HLOOKUP(AJ35,'3.  Distribution Rates'!$C$122:$P$135,14,FALSE)</f>
        <v>0</v>
      </c>
      <c r="AK1661" s="275">
        <f>HLOOKUP(AK35,'3.  Distribution Rates'!$C$122:$P$135,14,FALSE)</f>
        <v>1.8499999999999999E-2</v>
      </c>
      <c r="AL1661" s="275">
        <f>HLOOKUP(AL35,'3.  Distribution Rates'!$C$122:$P$135,14,FALSE)</f>
        <v>3.6309999999999998</v>
      </c>
      <c r="AM1661" s="275">
        <f>HLOOKUP(AM35,'3.  Distribution Rates'!$C$122:$P$135,14,FALSE)</f>
        <v>2.3003999999999998</v>
      </c>
      <c r="AN1661" s="275">
        <f>HLOOKUP(AN35,'3.  Distribution Rates'!$C$122:$P$135,14,FALSE)</f>
        <v>3.2397999999999998</v>
      </c>
      <c r="AO1661" s="275">
        <f>HLOOKUP(AO35,'3.  Distribution Rates'!$C$122:$P$135,14,FALSE)</f>
        <v>1.84E-2</v>
      </c>
      <c r="AP1661" s="275">
        <f>HLOOKUP(AP35,'3.  Distribution Rates'!$C$122:$P$135,14,FALSE)</f>
        <v>14.9572</v>
      </c>
      <c r="AQ1661" s="275">
        <f>HLOOKUP(AQ35,'3.  Distribution Rates'!$C$122:$P$135,14,FALSE)</f>
        <v>4.0898000000000003</v>
      </c>
      <c r="AR1661" s="275">
        <f>HLOOKUP(AR35,'3.  Distribution Rates'!$C$122:$P$135,14,FALSE)</f>
        <v>0</v>
      </c>
      <c r="AS1661" s="275">
        <f>HLOOKUP(AS35,'3.  Distribution Rates'!$C$122:$P$135,14,FALSE)</f>
        <v>2.07E-2</v>
      </c>
      <c r="AT1661" s="275">
        <f>HLOOKUP(AT35,'3.  Distribution Rates'!$C$122:$P$135,14,FALSE)</f>
        <v>4.2586000000000004</v>
      </c>
      <c r="AU1661" s="275">
        <f>HLOOKUP(AU35,'3.  Distribution Rates'!$C$122:$P$135,14,FALSE)</f>
        <v>7.1086999999999998</v>
      </c>
      <c r="AV1661" s="275">
        <f>HLOOKUP(AV35,'3.  Distribution Rates'!$C$122:$P$135,14,FALSE)</f>
        <v>0</v>
      </c>
      <c r="AW1661" s="275">
        <f>HLOOKUP(AW35,'3.  Distribution Rates'!$C$122:$P$135,14,FALSE)</f>
        <v>0</v>
      </c>
      <c r="AX1661" s="344"/>
    </row>
    <row r="1662" spans="2:50">
      <c r="B1662" s="260" t="s">
        <v>652</v>
      </c>
      <c r="C1662" s="277"/>
      <c r="D1662" s="220"/>
      <c r="E1662" s="217"/>
      <c r="F1662" s="217"/>
      <c r="G1662" s="217"/>
      <c r="H1662" s="217"/>
      <c r="I1662" s="217"/>
      <c r="J1662" s="217"/>
      <c r="K1662" s="217"/>
      <c r="L1662" s="217"/>
      <c r="M1662" s="217"/>
      <c r="N1662" s="217"/>
      <c r="O1662" s="217"/>
      <c r="P1662" s="217"/>
      <c r="Q1662" s="217"/>
      <c r="R1662" s="217"/>
      <c r="S1662" s="217"/>
      <c r="T1662" s="217"/>
      <c r="U1662" s="217"/>
      <c r="V1662" s="228"/>
      <c r="W1662" s="217"/>
      <c r="X1662" s="217"/>
      <c r="Y1662" s="217"/>
      <c r="Z1662" s="220"/>
      <c r="AA1662" s="220"/>
      <c r="AB1662" s="220"/>
      <c r="AC1662" s="220"/>
      <c r="AD1662" s="217"/>
      <c r="AE1662" s="217"/>
      <c r="AF1662" s="217"/>
      <c r="AG1662" s="217"/>
      <c r="AH1662" s="217"/>
      <c r="AI1662" s="217"/>
      <c r="AJ1662" s="301">
        <f>'4.  2011-2014 LRAM'!AO147*AJ1661</f>
        <v>0</v>
      </c>
      <c r="AK1662" s="301">
        <f>'4.  2011-2014 LRAM'!AP147*AK1661</f>
        <v>0</v>
      </c>
      <c r="AL1662" s="301">
        <f>'4.  2011-2014 LRAM'!AQ147*AL1661</f>
        <v>0</v>
      </c>
      <c r="AM1662" s="301">
        <f>'4.  2011-2014 LRAM'!AR147*AM1661</f>
        <v>0</v>
      </c>
      <c r="AN1662" s="301">
        <f>'4.  2011-2014 LRAM'!AS147*AN1661</f>
        <v>0</v>
      </c>
      <c r="AO1662" s="301">
        <f>'4.  2011-2014 LRAM'!AT147*AO1661</f>
        <v>0</v>
      </c>
      <c r="AP1662" s="301">
        <f>'4.  2011-2014 LRAM'!AU147*AP1661</f>
        <v>0</v>
      </c>
      <c r="AQ1662" s="301">
        <f>'4.  2011-2014 LRAM'!AV147*AQ1661</f>
        <v>0</v>
      </c>
      <c r="AR1662" s="301">
        <f>'4.  2011-2014 LRAM'!AW147*AR1661</f>
        <v>0</v>
      </c>
      <c r="AS1662" s="301">
        <f>'4.  2011-2014 LRAM'!AX147*AS1661</f>
        <v>96.672929868206509</v>
      </c>
      <c r="AT1662" s="301">
        <f>'4.  2011-2014 LRAM'!AY147*AT1661</f>
        <v>786151.72930119792</v>
      </c>
      <c r="AU1662" s="301">
        <f>'4.  2011-2014 LRAM'!AZ147*AU1661</f>
        <v>0</v>
      </c>
      <c r="AV1662" s="301">
        <f>'4.  2011-2014 LRAM'!BA147*AV1661</f>
        <v>0</v>
      </c>
      <c r="AW1662" s="301">
        <f>'4.  2011-2014 LRAM'!BB147*AW1661</f>
        <v>0</v>
      </c>
      <c r="AX1662" s="472">
        <f>SUM(AJ1662:AW1662)</f>
        <v>786248.40223106614</v>
      </c>
    </row>
    <row r="1663" spans="2:50">
      <c r="B1663" s="260" t="s">
        <v>653</v>
      </c>
      <c r="C1663" s="277"/>
      <c r="D1663" s="220"/>
      <c r="E1663" s="217"/>
      <c r="F1663" s="217"/>
      <c r="G1663" s="217"/>
      <c r="H1663" s="217"/>
      <c r="I1663" s="217"/>
      <c r="J1663" s="217"/>
      <c r="K1663" s="217"/>
      <c r="L1663" s="217"/>
      <c r="M1663" s="217"/>
      <c r="N1663" s="217"/>
      <c r="O1663" s="217"/>
      <c r="P1663" s="217"/>
      <c r="Q1663" s="217"/>
      <c r="R1663" s="217"/>
      <c r="S1663" s="217"/>
      <c r="T1663" s="217"/>
      <c r="U1663" s="217"/>
      <c r="V1663" s="228"/>
      <c r="W1663" s="217"/>
      <c r="X1663" s="217"/>
      <c r="Y1663" s="217"/>
      <c r="Z1663" s="220"/>
      <c r="AA1663" s="220"/>
      <c r="AB1663" s="220"/>
      <c r="AC1663" s="220"/>
      <c r="AD1663" s="217"/>
      <c r="AE1663" s="217"/>
      <c r="AF1663" s="217"/>
      <c r="AG1663" s="217"/>
      <c r="AH1663" s="217"/>
      <c r="AI1663" s="217"/>
      <c r="AJ1663" s="301">
        <f>'4.  2011-2014 LRAM'!AO286*AJ1661</f>
        <v>0</v>
      </c>
      <c r="AK1663" s="301">
        <f>'4.  2011-2014 LRAM'!AP286*AK1661</f>
        <v>1214.6114670352099</v>
      </c>
      <c r="AL1663" s="301">
        <f>'4.  2011-2014 LRAM'!AQ286*AL1661</f>
        <v>2296359.9719937532</v>
      </c>
      <c r="AM1663" s="301">
        <f>'4.  2011-2014 LRAM'!AR286*AM1661</f>
        <v>2895.800599934747</v>
      </c>
      <c r="AN1663" s="301">
        <f>'4.  2011-2014 LRAM'!AS286*AN1661</f>
        <v>100933.50585634647</v>
      </c>
      <c r="AO1663" s="301">
        <f>'4.  2011-2014 LRAM'!AT286*AO1661</f>
        <v>0</v>
      </c>
      <c r="AP1663" s="301">
        <f>'4.  2011-2014 LRAM'!AU286*AP1661</f>
        <v>0</v>
      </c>
      <c r="AQ1663" s="301">
        <f>'4.  2011-2014 LRAM'!AV286*AQ1661</f>
        <v>0</v>
      </c>
      <c r="AR1663" s="301">
        <f>'4.  2011-2014 LRAM'!AW286*AR1661</f>
        <v>0</v>
      </c>
      <c r="AS1663" s="301">
        <f>'4.  2011-2014 LRAM'!AX286*AS1661</f>
        <v>0</v>
      </c>
      <c r="AT1663" s="301">
        <f>'4.  2011-2014 LRAM'!AY286*AT1661</f>
        <v>2730954.140709185</v>
      </c>
      <c r="AU1663" s="301">
        <f>'4.  2011-2014 LRAM'!AZ286*AU1661</f>
        <v>0</v>
      </c>
      <c r="AV1663" s="301">
        <f>'4.  2011-2014 LRAM'!BA286*AV1661</f>
        <v>0</v>
      </c>
      <c r="AW1663" s="301">
        <f>'4.  2011-2014 LRAM'!BB286*AW1661</f>
        <v>0</v>
      </c>
      <c r="AX1663" s="472">
        <f>SUM(AJ1663:AW1663)</f>
        <v>5132358.0306262542</v>
      </c>
    </row>
    <row r="1664" spans="2:50">
      <c r="B1664" s="260" t="s">
        <v>654</v>
      </c>
      <c r="C1664" s="277"/>
      <c r="D1664" s="220"/>
      <c r="E1664" s="217"/>
      <c r="F1664" s="217"/>
      <c r="G1664" s="217"/>
      <c r="H1664" s="217"/>
      <c r="I1664" s="217"/>
      <c r="J1664" s="217"/>
      <c r="K1664" s="217"/>
      <c r="L1664" s="217"/>
      <c r="M1664" s="217"/>
      <c r="N1664" s="217"/>
      <c r="O1664" s="217"/>
      <c r="P1664" s="217"/>
      <c r="Q1664" s="217"/>
      <c r="R1664" s="217"/>
      <c r="S1664" s="217"/>
      <c r="T1664" s="217"/>
      <c r="U1664" s="217"/>
      <c r="V1664" s="228"/>
      <c r="W1664" s="217"/>
      <c r="X1664" s="217"/>
      <c r="Y1664" s="217"/>
      <c r="Z1664" s="220"/>
      <c r="AA1664" s="220"/>
      <c r="AB1664" s="220"/>
      <c r="AC1664" s="220"/>
      <c r="AD1664" s="217"/>
      <c r="AE1664" s="217"/>
      <c r="AF1664" s="217"/>
      <c r="AG1664" s="217"/>
      <c r="AH1664" s="217"/>
      <c r="AI1664" s="217"/>
      <c r="AJ1664" s="301">
        <f>'4.  2011-2014 LRAM'!AO431*AJ1661</f>
        <v>0</v>
      </c>
      <c r="AK1664" s="301">
        <f>'4.  2011-2014 LRAM'!AP431*AK1661</f>
        <v>19786.649812760472</v>
      </c>
      <c r="AL1664" s="301">
        <f>'4.  2011-2014 LRAM'!AQ431*AL1661</f>
        <v>9862830.6057977248</v>
      </c>
      <c r="AM1664" s="301">
        <f>'4.  2011-2014 LRAM'!AR431*AM1661</f>
        <v>179485.92699690268</v>
      </c>
      <c r="AN1664" s="301">
        <f>'4.  2011-2014 LRAM'!AS431*AN1661</f>
        <v>1501581.9694265472</v>
      </c>
      <c r="AO1664" s="301">
        <f>'4.  2011-2014 LRAM'!AT431*AO1661</f>
        <v>0</v>
      </c>
      <c r="AP1664" s="301">
        <f>'4.  2011-2014 LRAM'!AU431*AP1661</f>
        <v>0</v>
      </c>
      <c r="AQ1664" s="301">
        <f>'4.  2011-2014 LRAM'!AV431*AQ1661</f>
        <v>0</v>
      </c>
      <c r="AR1664" s="301">
        <f>'4.  2011-2014 LRAM'!AW431*AR1661</f>
        <v>0</v>
      </c>
      <c r="AS1664" s="301">
        <f>'4.  2011-2014 LRAM'!AX431*AS1661</f>
        <v>257.59398779610842</v>
      </c>
      <c r="AT1664" s="301">
        <f>'4.  2011-2014 LRAM'!AY431*AT1661</f>
        <v>5501901.6368078953</v>
      </c>
      <c r="AU1664" s="301">
        <f>'4.  2011-2014 LRAM'!AZ431*AU1661</f>
        <v>0</v>
      </c>
      <c r="AV1664" s="301">
        <f>'4.  2011-2014 LRAM'!BA431*AV1661</f>
        <v>0</v>
      </c>
      <c r="AW1664" s="301">
        <f>'4.  2011-2014 LRAM'!BB431*AW1661</f>
        <v>0</v>
      </c>
      <c r="AX1664" s="472">
        <f>SUM(AJ1664:AW1664)</f>
        <v>17065844.382829629</v>
      </c>
    </row>
    <row r="1665" spans="2:50">
      <c r="B1665" s="260" t="s">
        <v>655</v>
      </c>
      <c r="C1665" s="277"/>
      <c r="D1665" s="220"/>
      <c r="E1665" s="217"/>
      <c r="F1665" s="217"/>
      <c r="G1665" s="217"/>
      <c r="H1665" s="217"/>
      <c r="I1665" s="217"/>
      <c r="J1665" s="217"/>
      <c r="K1665" s="217"/>
      <c r="L1665" s="217"/>
      <c r="M1665" s="217"/>
      <c r="N1665" s="217"/>
      <c r="O1665" s="217"/>
      <c r="P1665" s="217"/>
      <c r="Q1665" s="217"/>
      <c r="R1665" s="217"/>
      <c r="S1665" s="217"/>
      <c r="T1665" s="217"/>
      <c r="U1665" s="217"/>
      <c r="V1665" s="228"/>
      <c r="W1665" s="217"/>
      <c r="X1665" s="217"/>
      <c r="Y1665" s="217"/>
      <c r="Z1665" s="220"/>
      <c r="AA1665" s="220"/>
      <c r="AB1665" s="220"/>
      <c r="AC1665" s="220"/>
      <c r="AD1665" s="217"/>
      <c r="AE1665" s="217"/>
      <c r="AF1665" s="217"/>
      <c r="AG1665" s="217"/>
      <c r="AH1665" s="217"/>
      <c r="AI1665" s="217"/>
      <c r="AJ1665" s="301">
        <f>'4.  2011-2014 LRAM'!AO572*AJ1661</f>
        <v>0</v>
      </c>
      <c r="AK1665" s="301">
        <f>'4.  2011-2014 LRAM'!AP572*AK1661</f>
        <v>22027.470969426253</v>
      </c>
      <c r="AL1665" s="301">
        <f>'4.  2011-2014 LRAM'!AQ572*AL1661</f>
        <v>15488178.51228651</v>
      </c>
      <c r="AM1665" s="301">
        <f>'4.  2011-2014 LRAM'!AR572*AM1661</f>
        <v>8713.6912724354443</v>
      </c>
      <c r="AN1665" s="301">
        <f>'4.  2011-2014 LRAM'!AS572*AN1661</f>
        <v>1225011.5446840841</v>
      </c>
      <c r="AO1665" s="301">
        <f>'4.  2011-2014 LRAM'!AT572*AO1661</f>
        <v>0</v>
      </c>
      <c r="AP1665" s="301">
        <f>'4.  2011-2014 LRAM'!AU572*AP1661</f>
        <v>0</v>
      </c>
      <c r="AQ1665" s="301">
        <f>'4.  2011-2014 LRAM'!AV572*AQ1661</f>
        <v>2220418.8770596203</v>
      </c>
      <c r="AR1665" s="301">
        <f>'4.  2011-2014 LRAM'!AW572*AR1661</f>
        <v>0</v>
      </c>
      <c r="AS1665" s="301">
        <f>'4.  2011-2014 LRAM'!AX572*AS1661</f>
        <v>11211.37033752</v>
      </c>
      <c r="AT1665" s="301">
        <f>'4.  2011-2014 LRAM'!AY572*AT1661</f>
        <v>7409770.4636644004</v>
      </c>
      <c r="AU1665" s="301">
        <f>'4.  2011-2014 LRAM'!AZ572*AU1661</f>
        <v>0</v>
      </c>
      <c r="AV1665" s="301">
        <f>'4.  2011-2014 LRAM'!BA572*AV1661</f>
        <v>0</v>
      </c>
      <c r="AW1665" s="301">
        <f>'4.  2011-2014 LRAM'!BB572*AW1661</f>
        <v>0</v>
      </c>
      <c r="AX1665" s="472">
        <f t="shared" ref="AX1665:AX1674" si="2318">SUM(AJ1665:AW1665)</f>
        <v>26385331.930273999</v>
      </c>
    </row>
    <row r="1666" spans="2:50">
      <c r="B1666" s="260" t="s">
        <v>656</v>
      </c>
      <c r="C1666" s="277"/>
      <c r="D1666" s="220"/>
      <c r="E1666" s="217"/>
      <c r="F1666" s="217"/>
      <c r="G1666" s="217"/>
      <c r="H1666" s="217"/>
      <c r="I1666" s="217"/>
      <c r="J1666" s="217"/>
      <c r="K1666" s="217"/>
      <c r="L1666" s="217"/>
      <c r="M1666" s="217"/>
      <c r="N1666" s="217"/>
      <c r="O1666" s="217"/>
      <c r="P1666" s="217"/>
      <c r="Q1666" s="217"/>
      <c r="R1666" s="217"/>
      <c r="S1666" s="217"/>
      <c r="T1666" s="217"/>
      <c r="U1666" s="217"/>
      <c r="V1666" s="228"/>
      <c r="W1666" s="217"/>
      <c r="X1666" s="217"/>
      <c r="Y1666" s="217"/>
      <c r="Z1666" s="220"/>
      <c r="AA1666" s="220"/>
      <c r="AB1666" s="220"/>
      <c r="AC1666" s="220"/>
      <c r="AD1666" s="217"/>
      <c r="AE1666" s="217"/>
      <c r="AF1666" s="217"/>
      <c r="AG1666" s="217"/>
      <c r="AH1666" s="217"/>
      <c r="AI1666" s="217"/>
      <c r="AJ1666" s="301">
        <f t="shared" ref="AJ1666:AW1666" si="2319">AJ220*AJ1661</f>
        <v>0</v>
      </c>
      <c r="AK1666" s="301">
        <f t="shared" si="2319"/>
        <v>48906.085668691492</v>
      </c>
      <c r="AL1666" s="301">
        <f t="shared" si="2319"/>
        <v>28609990.983020686</v>
      </c>
      <c r="AM1666" s="301">
        <f t="shared" si="2319"/>
        <v>556772.48927683698</v>
      </c>
      <c r="AN1666" s="301">
        <f t="shared" si="2319"/>
        <v>3126237.4802612923</v>
      </c>
      <c r="AO1666" s="301">
        <f t="shared" si="2319"/>
        <v>20.950881899652749</v>
      </c>
      <c r="AP1666" s="301">
        <f t="shared" si="2319"/>
        <v>0</v>
      </c>
      <c r="AQ1666" s="301">
        <f t="shared" si="2319"/>
        <v>0</v>
      </c>
      <c r="AR1666" s="301">
        <f t="shared" si="2319"/>
        <v>0</v>
      </c>
      <c r="AS1666" s="301">
        <f t="shared" si="2319"/>
        <v>11902.880903846404</v>
      </c>
      <c r="AT1666" s="301">
        <f t="shared" si="2319"/>
        <v>7589747.6078540934</v>
      </c>
      <c r="AU1666" s="301">
        <f t="shared" si="2319"/>
        <v>10681390.446</v>
      </c>
      <c r="AV1666" s="301">
        <f t="shared" si="2319"/>
        <v>0</v>
      </c>
      <c r="AW1666" s="301">
        <f t="shared" si="2319"/>
        <v>0</v>
      </c>
      <c r="AX1666" s="472">
        <f t="shared" si="2318"/>
        <v>50624968.923867345</v>
      </c>
    </row>
    <row r="1667" spans="2:50">
      <c r="B1667" s="260" t="s">
        <v>657</v>
      </c>
      <c r="C1667" s="277"/>
      <c r="D1667" s="220"/>
      <c r="E1667" s="217"/>
      <c r="F1667" s="217"/>
      <c r="G1667" s="217"/>
      <c r="H1667" s="217"/>
      <c r="I1667" s="217"/>
      <c r="J1667" s="217"/>
      <c r="K1667" s="217"/>
      <c r="L1667" s="217"/>
      <c r="M1667" s="217"/>
      <c r="N1667" s="217"/>
      <c r="O1667" s="217"/>
      <c r="P1667" s="217"/>
      <c r="Q1667" s="217"/>
      <c r="R1667" s="217"/>
      <c r="S1667" s="217"/>
      <c r="T1667" s="217"/>
      <c r="U1667" s="217"/>
      <c r="V1667" s="228"/>
      <c r="W1667" s="217"/>
      <c r="X1667" s="217"/>
      <c r="Y1667" s="217"/>
      <c r="Z1667" s="220"/>
      <c r="AA1667" s="220"/>
      <c r="AB1667" s="220"/>
      <c r="AC1667" s="220"/>
      <c r="AD1667" s="217"/>
      <c r="AE1667" s="217"/>
      <c r="AF1667" s="217"/>
      <c r="AG1667" s="217"/>
      <c r="AH1667" s="217"/>
      <c r="AI1667" s="217"/>
      <c r="AJ1667" s="301">
        <f t="shared" ref="AJ1667:AW1667" si="2320">AJ420*AJ1661</f>
        <v>0</v>
      </c>
      <c r="AK1667" s="301">
        <f t="shared" si="2320"/>
        <v>39653.901236552287</v>
      </c>
      <c r="AL1667" s="301">
        <f t="shared" si="2320"/>
        <v>24909137.152039118</v>
      </c>
      <c r="AM1667" s="301">
        <f t="shared" si="2320"/>
        <v>933227.5443632456</v>
      </c>
      <c r="AN1667" s="301">
        <f t="shared" si="2320"/>
        <v>6381094.6888655769</v>
      </c>
      <c r="AO1667" s="301">
        <f t="shared" si="2320"/>
        <v>48.547386892489904</v>
      </c>
      <c r="AP1667" s="301">
        <f t="shared" si="2320"/>
        <v>0</v>
      </c>
      <c r="AQ1667" s="301">
        <f t="shared" si="2320"/>
        <v>37065.695153298431</v>
      </c>
      <c r="AR1667" s="301">
        <f t="shared" si="2320"/>
        <v>0</v>
      </c>
      <c r="AS1667" s="301">
        <f t="shared" si="2320"/>
        <v>2334.8584043184451</v>
      </c>
      <c r="AT1667" s="301">
        <f t="shared" si="2320"/>
        <v>9989741.4736837167</v>
      </c>
      <c r="AU1667" s="301">
        <f t="shared" si="2320"/>
        <v>16615857.421277959</v>
      </c>
      <c r="AV1667" s="301">
        <f t="shared" si="2320"/>
        <v>0</v>
      </c>
      <c r="AW1667" s="301">
        <f t="shared" si="2320"/>
        <v>0</v>
      </c>
      <c r="AX1667" s="472">
        <f t="shared" si="2318"/>
        <v>58908161.282410681</v>
      </c>
    </row>
    <row r="1668" spans="2:50">
      <c r="B1668" s="260" t="s">
        <v>658</v>
      </c>
      <c r="C1668" s="277"/>
      <c r="D1668" s="220"/>
      <c r="E1668" s="217"/>
      <c r="F1668" s="217"/>
      <c r="G1668" s="217"/>
      <c r="H1668" s="217"/>
      <c r="I1668" s="217"/>
      <c r="J1668" s="217"/>
      <c r="K1668" s="217"/>
      <c r="L1668" s="217"/>
      <c r="M1668" s="217"/>
      <c r="N1668" s="217"/>
      <c r="O1668" s="217"/>
      <c r="P1668" s="217"/>
      <c r="Q1668" s="217"/>
      <c r="R1668" s="217"/>
      <c r="S1668" s="217"/>
      <c r="T1668" s="217"/>
      <c r="U1668" s="217"/>
      <c r="V1668" s="228"/>
      <c r="W1668" s="217"/>
      <c r="X1668" s="217"/>
      <c r="Y1668" s="217"/>
      <c r="Z1668" s="220"/>
      <c r="AA1668" s="220"/>
      <c r="AB1668" s="220"/>
      <c r="AC1668" s="220"/>
      <c r="AD1668" s="217"/>
      <c r="AE1668" s="217"/>
      <c r="AF1668" s="217"/>
      <c r="AG1668" s="217"/>
      <c r="AH1668" s="217"/>
      <c r="AI1668" s="217"/>
      <c r="AJ1668" s="301">
        <f t="shared" ref="AJ1668:AW1668" si="2321">AJ623*AJ1661</f>
        <v>0</v>
      </c>
      <c r="AK1668" s="301">
        <f t="shared" si="2321"/>
        <v>46398.4401983399</v>
      </c>
      <c r="AL1668" s="301">
        <f t="shared" si="2321"/>
        <v>40890944.363854796</v>
      </c>
      <c r="AM1668" s="301">
        <f t="shared" si="2321"/>
        <v>2035524.8061595347</v>
      </c>
      <c r="AN1668" s="301">
        <f t="shared" si="2321"/>
        <v>24038551.0006443</v>
      </c>
      <c r="AO1668" s="301">
        <f t="shared" si="2321"/>
        <v>0</v>
      </c>
      <c r="AP1668" s="301">
        <f t="shared" si="2321"/>
        <v>0</v>
      </c>
      <c r="AQ1668" s="301">
        <f t="shared" si="2321"/>
        <v>20934331.436609793</v>
      </c>
      <c r="AR1668" s="301">
        <f t="shared" si="2321"/>
        <v>0</v>
      </c>
      <c r="AS1668" s="301">
        <f t="shared" si="2321"/>
        <v>9778.1022781325391</v>
      </c>
      <c r="AT1668" s="301">
        <f t="shared" si="2321"/>
        <v>25077650.573200494</v>
      </c>
      <c r="AU1668" s="301">
        <f t="shared" si="2321"/>
        <v>25926850.640000001</v>
      </c>
      <c r="AV1668" s="301">
        <f t="shared" si="2321"/>
        <v>0</v>
      </c>
      <c r="AW1668" s="301">
        <f t="shared" si="2321"/>
        <v>0</v>
      </c>
      <c r="AX1668" s="472">
        <f t="shared" si="2318"/>
        <v>138960029.36294538</v>
      </c>
    </row>
    <row r="1669" spans="2:50">
      <c r="B1669" s="260" t="s">
        <v>659</v>
      </c>
      <c r="C1669" s="277"/>
      <c r="D1669" s="220"/>
      <c r="E1669" s="217"/>
      <c r="F1669" s="217"/>
      <c r="G1669" s="217"/>
      <c r="H1669" s="217"/>
      <c r="I1669" s="217"/>
      <c r="J1669" s="217"/>
      <c r="K1669" s="217"/>
      <c r="L1669" s="217"/>
      <c r="M1669" s="217"/>
      <c r="N1669" s="217"/>
      <c r="O1669" s="217"/>
      <c r="P1669" s="217"/>
      <c r="Q1669" s="217"/>
      <c r="R1669" s="217"/>
      <c r="S1669" s="217"/>
      <c r="T1669" s="217"/>
      <c r="U1669" s="217"/>
      <c r="V1669" s="228"/>
      <c r="W1669" s="217"/>
      <c r="X1669" s="217"/>
      <c r="Y1669" s="217"/>
      <c r="Z1669" s="220"/>
      <c r="AA1669" s="220"/>
      <c r="AB1669" s="220"/>
      <c r="AC1669" s="220"/>
      <c r="AD1669" s="217"/>
      <c r="AE1669" s="217"/>
      <c r="AF1669" s="217"/>
      <c r="AG1669" s="217"/>
      <c r="AH1669" s="217"/>
      <c r="AI1669" s="217"/>
      <c r="AJ1669" s="301">
        <f t="shared" ref="AJ1669:AW1669" si="2322">AJ818*AJ1661</f>
        <v>0</v>
      </c>
      <c r="AK1669" s="301">
        <f t="shared" si="2322"/>
        <v>64067.791832617011</v>
      </c>
      <c r="AL1669" s="301">
        <f t="shared" si="2322"/>
        <v>39538004.778516605</v>
      </c>
      <c r="AM1669" s="301">
        <f t="shared" si="2322"/>
        <v>1485417.0076269454</v>
      </c>
      <c r="AN1669" s="301">
        <f t="shared" si="2322"/>
        <v>10496606.606223345</v>
      </c>
      <c r="AO1669" s="301">
        <f t="shared" si="2322"/>
        <v>0</v>
      </c>
      <c r="AP1669" s="301">
        <f t="shared" si="2322"/>
        <v>0</v>
      </c>
      <c r="AQ1669" s="301">
        <f t="shared" si="2322"/>
        <v>0</v>
      </c>
      <c r="AR1669" s="301">
        <f t="shared" si="2322"/>
        <v>0</v>
      </c>
      <c r="AS1669" s="301">
        <f t="shared" si="2322"/>
        <v>6525.0793335200415</v>
      </c>
      <c r="AT1669" s="301">
        <f t="shared" si="2322"/>
        <v>16951632.94655019</v>
      </c>
      <c r="AU1669" s="301">
        <f t="shared" si="2322"/>
        <v>11590981.596420702</v>
      </c>
      <c r="AV1669" s="301">
        <f t="shared" si="2322"/>
        <v>0</v>
      </c>
      <c r="AW1669" s="301">
        <f t="shared" si="2322"/>
        <v>0</v>
      </c>
      <c r="AX1669" s="472">
        <f t="shared" si="2318"/>
        <v>80133235.806503922</v>
      </c>
    </row>
    <row r="1670" spans="2:50">
      <c r="B1670" s="260" t="s">
        <v>660</v>
      </c>
      <c r="C1670" s="277"/>
      <c r="D1670" s="220"/>
      <c r="E1670" s="217"/>
      <c r="F1670" s="217"/>
      <c r="G1670" s="217"/>
      <c r="H1670" s="217"/>
      <c r="I1670" s="217"/>
      <c r="J1670" s="217"/>
      <c r="K1670" s="217"/>
      <c r="L1670" s="217"/>
      <c r="M1670" s="217"/>
      <c r="N1670" s="217"/>
      <c r="O1670" s="217"/>
      <c r="P1670" s="217"/>
      <c r="Q1670" s="217"/>
      <c r="R1670" s="217"/>
      <c r="S1670" s="217"/>
      <c r="T1670" s="217"/>
      <c r="U1670" s="217"/>
      <c r="V1670" s="228"/>
      <c r="W1670" s="217"/>
      <c r="X1670" s="217"/>
      <c r="Y1670" s="217"/>
      <c r="Z1670" s="220"/>
      <c r="AA1670" s="220"/>
      <c r="AB1670" s="220"/>
      <c r="AC1670" s="220"/>
      <c r="AD1670" s="217"/>
      <c r="AE1670" s="217"/>
      <c r="AF1670" s="217"/>
      <c r="AG1670" s="217"/>
      <c r="AH1670" s="217"/>
      <c r="AI1670" s="217"/>
      <c r="AJ1670" s="301">
        <f t="shared" ref="AJ1670:AW1670" si="2323">AJ1020*AJ1661</f>
        <v>0</v>
      </c>
      <c r="AK1670" s="301">
        <f t="shared" si="2323"/>
        <v>33280.402399284241</v>
      </c>
      <c r="AL1670" s="301">
        <f t="shared" si="2323"/>
        <v>32562572.521487057</v>
      </c>
      <c r="AM1670" s="301">
        <f t="shared" si="2323"/>
        <v>405125.26020388503</v>
      </c>
      <c r="AN1670" s="301">
        <f t="shared" si="2323"/>
        <v>4575851.9060976012</v>
      </c>
      <c r="AO1670" s="301">
        <f t="shared" si="2323"/>
        <v>0</v>
      </c>
      <c r="AP1670" s="301">
        <f t="shared" si="2323"/>
        <v>0</v>
      </c>
      <c r="AQ1670" s="301">
        <f t="shared" si="2323"/>
        <v>16085686.445400001</v>
      </c>
      <c r="AR1670" s="301">
        <f t="shared" si="2323"/>
        <v>0</v>
      </c>
      <c r="AS1670" s="301">
        <f t="shared" si="2323"/>
        <v>6156.042305202267</v>
      </c>
      <c r="AT1670" s="301">
        <f t="shared" si="2323"/>
        <v>39662767.519579187</v>
      </c>
      <c r="AU1670" s="301">
        <f t="shared" si="2323"/>
        <v>2286526.8799117208</v>
      </c>
      <c r="AV1670" s="301">
        <f t="shared" si="2323"/>
        <v>0</v>
      </c>
      <c r="AW1670" s="301">
        <f t="shared" si="2323"/>
        <v>0</v>
      </c>
      <c r="AX1670" s="472">
        <f t="shared" si="2318"/>
        <v>95617966.977383941</v>
      </c>
    </row>
    <row r="1671" spans="2:50">
      <c r="B1671" s="260" t="s">
        <v>661</v>
      </c>
      <c r="C1671" s="277"/>
      <c r="D1671" s="220"/>
      <c r="E1671" s="217"/>
      <c r="F1671" s="217"/>
      <c r="G1671" s="217"/>
      <c r="H1671" s="217"/>
      <c r="I1671" s="217"/>
      <c r="J1671" s="217"/>
      <c r="K1671" s="217"/>
      <c r="L1671" s="217"/>
      <c r="M1671" s="217"/>
      <c r="N1671" s="217"/>
      <c r="O1671" s="217"/>
      <c r="P1671" s="217"/>
      <c r="Q1671" s="217"/>
      <c r="R1671" s="217"/>
      <c r="S1671" s="217"/>
      <c r="T1671" s="217"/>
      <c r="U1671" s="217"/>
      <c r="V1671" s="228"/>
      <c r="W1671" s="217"/>
      <c r="X1671" s="217"/>
      <c r="Y1671" s="217"/>
      <c r="Z1671" s="220"/>
      <c r="AA1671" s="220"/>
      <c r="AB1671" s="220"/>
      <c r="AC1671" s="220"/>
      <c r="AD1671" s="217"/>
      <c r="AE1671" s="217"/>
      <c r="AF1671" s="217"/>
      <c r="AG1671" s="217"/>
      <c r="AH1671" s="217"/>
      <c r="AI1671" s="217"/>
      <c r="AJ1671" s="301">
        <f t="shared" ref="AJ1671:AW1671" si="2324">AJ1220*AJ1661</f>
        <v>0</v>
      </c>
      <c r="AK1671" s="301">
        <f t="shared" si="2324"/>
        <v>7831.3744762567603</v>
      </c>
      <c r="AL1671" s="301">
        <f t="shared" si="2324"/>
        <v>2529848.0556474598</v>
      </c>
      <c r="AM1671" s="301">
        <f t="shared" si="2324"/>
        <v>71691.238661458061</v>
      </c>
      <c r="AN1671" s="301">
        <f t="shared" si="2324"/>
        <v>3376020.2296005678</v>
      </c>
      <c r="AO1671" s="301">
        <f t="shared" si="2324"/>
        <v>0</v>
      </c>
      <c r="AP1671" s="301">
        <f t="shared" si="2324"/>
        <v>0</v>
      </c>
      <c r="AQ1671" s="301">
        <f t="shared" si="2324"/>
        <v>0</v>
      </c>
      <c r="AR1671" s="301">
        <f t="shared" si="2324"/>
        <v>0</v>
      </c>
      <c r="AS1671" s="301">
        <f t="shared" si="2324"/>
        <v>0</v>
      </c>
      <c r="AT1671" s="301">
        <f t="shared" si="2324"/>
        <v>860707.97471948212</v>
      </c>
      <c r="AU1671" s="301">
        <f t="shared" si="2324"/>
        <v>0</v>
      </c>
      <c r="AV1671" s="301">
        <f t="shared" si="2324"/>
        <v>0</v>
      </c>
      <c r="AW1671" s="301">
        <f t="shared" si="2324"/>
        <v>0</v>
      </c>
      <c r="AX1671" s="472">
        <f t="shared" si="2318"/>
        <v>6846098.8731052252</v>
      </c>
    </row>
    <row r="1672" spans="2:50">
      <c r="B1672" s="260" t="s">
        <v>662</v>
      </c>
      <c r="C1672" s="277"/>
      <c r="D1672" s="220"/>
      <c r="E1672" s="217"/>
      <c r="F1672" s="217"/>
      <c r="G1672" s="217"/>
      <c r="H1672" s="217"/>
      <c r="I1672" s="217"/>
      <c r="J1672" s="217"/>
      <c r="K1672" s="217"/>
      <c r="L1672" s="217"/>
      <c r="M1672" s="217"/>
      <c r="N1672" s="217"/>
      <c r="O1672" s="217"/>
      <c r="P1672" s="217"/>
      <c r="Q1672" s="217"/>
      <c r="R1672" s="217"/>
      <c r="S1672" s="217"/>
      <c r="T1672" s="217"/>
      <c r="U1672" s="217"/>
      <c r="V1672" s="228"/>
      <c r="W1672" s="217"/>
      <c r="X1672" s="217"/>
      <c r="Y1672" s="217"/>
      <c r="Z1672" s="220"/>
      <c r="AA1672" s="220"/>
      <c r="AB1672" s="220"/>
      <c r="AC1672" s="220"/>
      <c r="AD1672" s="217"/>
      <c r="AE1672" s="217"/>
      <c r="AF1672" s="217"/>
      <c r="AG1672" s="217"/>
      <c r="AH1672" s="217"/>
      <c r="AI1672" s="217"/>
      <c r="AJ1672" s="301">
        <f t="shared" ref="AJ1672:AW1672" si="2325">AJ1420*AJ1661</f>
        <v>0</v>
      </c>
      <c r="AK1672" s="301">
        <f t="shared" si="2325"/>
        <v>0</v>
      </c>
      <c r="AL1672" s="301">
        <f t="shared" si="2325"/>
        <v>14426391.051416762</v>
      </c>
      <c r="AM1672" s="301">
        <f t="shared" si="2325"/>
        <v>0</v>
      </c>
      <c r="AN1672" s="301">
        <f t="shared" si="2325"/>
        <v>552369.44299779949</v>
      </c>
      <c r="AO1672" s="301">
        <f t="shared" si="2325"/>
        <v>0</v>
      </c>
      <c r="AP1672" s="301">
        <f t="shared" si="2325"/>
        <v>0</v>
      </c>
      <c r="AQ1672" s="301">
        <f t="shared" si="2325"/>
        <v>0</v>
      </c>
      <c r="AR1672" s="301">
        <f t="shared" si="2325"/>
        <v>0</v>
      </c>
      <c r="AS1672" s="301">
        <f t="shared" si="2325"/>
        <v>0</v>
      </c>
      <c r="AT1672" s="301">
        <f t="shared" si="2325"/>
        <v>22907434.29861854</v>
      </c>
      <c r="AU1672" s="301">
        <f t="shared" si="2325"/>
        <v>0</v>
      </c>
      <c r="AV1672" s="301">
        <f t="shared" si="2325"/>
        <v>0</v>
      </c>
      <c r="AW1672" s="301">
        <f t="shared" si="2325"/>
        <v>0</v>
      </c>
      <c r="AX1672" s="472">
        <f t="shared" si="2318"/>
        <v>37886194.793033101</v>
      </c>
    </row>
    <row r="1673" spans="2:50">
      <c r="B1673" s="260" t="s">
        <v>663</v>
      </c>
      <c r="C1673" s="277"/>
      <c r="D1673" s="220"/>
      <c r="E1673" s="217"/>
      <c r="F1673" s="217"/>
      <c r="G1673" s="217"/>
      <c r="H1673" s="217"/>
      <c r="I1673" s="217"/>
      <c r="J1673" s="217"/>
      <c r="K1673" s="217"/>
      <c r="L1673" s="217"/>
      <c r="M1673" s="217"/>
      <c r="N1673" s="217"/>
      <c r="O1673" s="217"/>
      <c r="P1673" s="217"/>
      <c r="Q1673" s="217"/>
      <c r="R1673" s="217"/>
      <c r="S1673" s="217"/>
      <c r="T1673" s="217"/>
      <c r="U1673" s="217"/>
      <c r="V1673" s="228"/>
      <c r="W1673" s="217"/>
      <c r="X1673" s="217"/>
      <c r="Y1673" s="217"/>
      <c r="Z1673" s="220"/>
      <c r="AA1673" s="220"/>
      <c r="AB1673" s="220"/>
      <c r="AC1673" s="220"/>
      <c r="AD1673" s="217"/>
      <c r="AE1673" s="217"/>
      <c r="AF1673" s="217"/>
      <c r="AG1673" s="217"/>
      <c r="AH1673" s="217"/>
      <c r="AI1673" s="217"/>
      <c r="AJ1673" s="301">
        <f t="shared" ref="AJ1673:AW1673" si="2326">AJ1618*AJ1661</f>
        <v>0</v>
      </c>
      <c r="AK1673" s="301">
        <f t="shared" si="2326"/>
        <v>0</v>
      </c>
      <c r="AL1673" s="301">
        <f t="shared" si="2326"/>
        <v>0</v>
      </c>
      <c r="AM1673" s="301">
        <f t="shared" si="2326"/>
        <v>0</v>
      </c>
      <c r="AN1673" s="301">
        <f t="shared" si="2326"/>
        <v>0</v>
      </c>
      <c r="AO1673" s="301">
        <f t="shared" si="2326"/>
        <v>0</v>
      </c>
      <c r="AP1673" s="301">
        <f t="shared" si="2326"/>
        <v>0</v>
      </c>
      <c r="AQ1673" s="301">
        <f t="shared" si="2326"/>
        <v>0</v>
      </c>
      <c r="AR1673" s="301">
        <f t="shared" si="2326"/>
        <v>0</v>
      </c>
      <c r="AS1673" s="301">
        <f t="shared" si="2326"/>
        <v>0</v>
      </c>
      <c r="AT1673" s="301">
        <f t="shared" si="2326"/>
        <v>0</v>
      </c>
      <c r="AU1673" s="301">
        <f t="shared" si="2326"/>
        <v>0</v>
      </c>
      <c r="AV1673" s="301">
        <f t="shared" si="2326"/>
        <v>0</v>
      </c>
      <c r="AW1673" s="301">
        <f t="shared" si="2326"/>
        <v>0</v>
      </c>
      <c r="AX1673" s="472">
        <f t="shared" si="2318"/>
        <v>0</v>
      </c>
    </row>
    <row r="1674" spans="2:50" ht="15.75">
      <c r="B1674" s="281" t="s">
        <v>664</v>
      </c>
      <c r="C1674" s="277"/>
      <c r="D1674" s="240"/>
      <c r="E1674" s="269"/>
      <c r="F1674" s="269"/>
      <c r="G1674" s="269"/>
      <c r="H1674" s="269"/>
      <c r="I1674" s="269"/>
      <c r="J1674" s="269"/>
      <c r="K1674" s="269"/>
      <c r="L1674" s="269"/>
      <c r="M1674" s="269"/>
      <c r="N1674" s="269"/>
      <c r="O1674" s="269"/>
      <c r="P1674" s="269"/>
      <c r="Q1674" s="269"/>
      <c r="R1674" s="269"/>
      <c r="S1674" s="269"/>
      <c r="T1674" s="269"/>
      <c r="U1674" s="269"/>
      <c r="V1674" s="237"/>
      <c r="W1674" s="269"/>
      <c r="X1674" s="269"/>
      <c r="Y1674" s="269"/>
      <c r="Z1674" s="240"/>
      <c r="AA1674" s="240"/>
      <c r="AB1674" s="240"/>
      <c r="AC1674" s="240"/>
      <c r="AD1674" s="269"/>
      <c r="AE1674" s="269"/>
      <c r="AF1674" s="269"/>
      <c r="AG1674" s="269"/>
      <c r="AH1674" s="269"/>
      <c r="AI1674" s="269"/>
      <c r="AJ1674" s="278">
        <f>SUM(AJ1662:AJ1673)</f>
        <v>0</v>
      </c>
      <c r="AK1674" s="278">
        <f>SUM(AK1662:AK1673)</f>
        <v>283166.72806096368</v>
      </c>
      <c r="AL1674" s="278">
        <f t="shared" ref="AL1674:AW1674" si="2327">SUM(AL1662:AL1673)</f>
        <v>211114257.99606046</v>
      </c>
      <c r="AM1674" s="278">
        <f t="shared" si="2327"/>
        <v>5678853.7651611781</v>
      </c>
      <c r="AN1674" s="278">
        <f t="shared" si="2327"/>
        <v>55374258.37465746</v>
      </c>
      <c r="AO1674" s="278">
        <f t="shared" si="2327"/>
        <v>69.498268792142653</v>
      </c>
      <c r="AP1674" s="278">
        <f t="shared" si="2327"/>
        <v>0</v>
      </c>
      <c r="AQ1674" s="278">
        <f t="shared" si="2327"/>
        <v>39277502.454222716</v>
      </c>
      <c r="AR1674" s="278">
        <f t="shared" si="2327"/>
        <v>0</v>
      </c>
      <c r="AS1674" s="278">
        <f t="shared" si="2327"/>
        <v>48262.600480204012</v>
      </c>
      <c r="AT1674" s="278">
        <f t="shared" si="2327"/>
        <v>139468460.3646884</v>
      </c>
      <c r="AU1674" s="278">
        <f t="shared" si="2327"/>
        <v>67101606.983610377</v>
      </c>
      <c r="AV1674" s="278">
        <f t="shared" si="2327"/>
        <v>0</v>
      </c>
      <c r="AW1674" s="278">
        <f t="shared" si="2327"/>
        <v>0</v>
      </c>
      <c r="AX1674" s="315">
        <f t="shared" si="2318"/>
        <v>518346438.76521057</v>
      </c>
    </row>
    <row r="1675" spans="2:50" ht="15.75">
      <c r="B1675" s="281" t="s">
        <v>665</v>
      </c>
      <c r="C1675" s="277"/>
      <c r="D1675" s="282"/>
      <c r="E1675" s="269"/>
      <c r="F1675" s="269"/>
      <c r="G1675" s="269"/>
      <c r="H1675" s="269"/>
      <c r="I1675" s="269"/>
      <c r="J1675" s="269"/>
      <c r="K1675" s="269"/>
      <c r="L1675" s="269"/>
      <c r="M1675" s="269"/>
      <c r="N1675" s="269"/>
      <c r="O1675" s="269"/>
      <c r="P1675" s="269"/>
      <c r="Q1675" s="269"/>
      <c r="R1675" s="269"/>
      <c r="S1675" s="269"/>
      <c r="T1675" s="269"/>
      <c r="U1675" s="269"/>
      <c r="V1675" s="237"/>
      <c r="W1675" s="269"/>
      <c r="X1675" s="269"/>
      <c r="Y1675" s="269"/>
      <c r="Z1675" s="240"/>
      <c r="AA1675" s="240"/>
      <c r="AB1675" s="240"/>
      <c r="AC1675" s="240"/>
      <c r="AD1675" s="269"/>
      <c r="AE1675" s="269"/>
      <c r="AF1675" s="269"/>
      <c r="AG1675" s="269"/>
      <c r="AH1675" s="269"/>
      <c r="AI1675" s="269"/>
      <c r="AJ1675" s="279">
        <f>AJ1659*AJ1661</f>
        <v>0</v>
      </c>
      <c r="AK1675" s="279">
        <f t="shared" ref="AK1675:AW1675" si="2328">AK1659*AK1661</f>
        <v>141564.77499999999</v>
      </c>
      <c r="AL1675" s="279">
        <f t="shared" si="2328"/>
        <v>101507611.46799999</v>
      </c>
      <c r="AM1675" s="279">
        <f t="shared" si="2328"/>
        <v>207249.93719999999</v>
      </c>
      <c r="AN1675" s="279">
        <f t="shared" si="2328"/>
        <v>2137399.7335999999</v>
      </c>
      <c r="AO1675" s="279">
        <f t="shared" si="2328"/>
        <v>0</v>
      </c>
      <c r="AP1675" s="279">
        <f t="shared" si="2328"/>
        <v>0</v>
      </c>
      <c r="AQ1675" s="279">
        <f t="shared" si="2328"/>
        <v>0</v>
      </c>
      <c r="AR1675" s="279">
        <f t="shared" si="2328"/>
        <v>0</v>
      </c>
      <c r="AS1675" s="279">
        <f t="shared" si="2328"/>
        <v>0</v>
      </c>
      <c r="AT1675" s="279">
        <f t="shared" si="2328"/>
        <v>0</v>
      </c>
      <c r="AU1675" s="279">
        <f t="shared" si="2328"/>
        <v>0</v>
      </c>
      <c r="AV1675" s="279">
        <f t="shared" si="2328"/>
        <v>0</v>
      </c>
      <c r="AW1675" s="279">
        <f t="shared" si="2328"/>
        <v>0</v>
      </c>
      <c r="AX1675" s="315">
        <f>SUM(AJ1675:AW1675)</f>
        <v>103993825.9138</v>
      </c>
    </row>
    <row r="1676" spans="2:50" ht="15.75">
      <c r="B1676" s="281" t="s">
        <v>666</v>
      </c>
      <c r="C1676" s="277"/>
      <c r="D1676" s="282"/>
      <c r="E1676" s="269"/>
      <c r="F1676" s="269"/>
      <c r="G1676" s="269"/>
      <c r="H1676" s="269"/>
      <c r="I1676" s="269"/>
      <c r="J1676" s="269"/>
      <c r="K1676" s="269"/>
      <c r="L1676" s="269"/>
      <c r="M1676" s="269"/>
      <c r="N1676" s="269"/>
      <c r="O1676" s="269"/>
      <c r="P1676" s="269"/>
      <c r="Q1676" s="269"/>
      <c r="R1676" s="269"/>
      <c r="S1676" s="269"/>
      <c r="T1676" s="269"/>
      <c r="U1676" s="269"/>
      <c r="V1676" s="237"/>
      <c r="W1676" s="269"/>
      <c r="X1676" s="269"/>
      <c r="Y1676" s="269"/>
      <c r="Z1676" s="282"/>
      <c r="AA1676" s="282"/>
      <c r="AB1676" s="282"/>
      <c r="AC1676" s="282"/>
      <c r="AD1676" s="269"/>
      <c r="AE1676" s="269"/>
      <c r="AF1676" s="269"/>
      <c r="AG1676" s="269"/>
      <c r="AH1676" s="269"/>
      <c r="AI1676" s="269"/>
      <c r="AJ1676" s="283"/>
      <c r="AK1676" s="283"/>
      <c r="AL1676" s="283"/>
      <c r="AM1676" s="283"/>
      <c r="AN1676" s="283"/>
      <c r="AO1676" s="283"/>
      <c r="AP1676" s="283"/>
      <c r="AQ1676" s="283"/>
      <c r="AR1676" s="283"/>
      <c r="AS1676" s="283"/>
      <c r="AT1676" s="283"/>
      <c r="AU1676" s="283"/>
      <c r="AV1676" s="283"/>
      <c r="AW1676" s="283"/>
      <c r="AX1676" s="315">
        <f>AX1674-AX1675</f>
        <v>414352612.85141057</v>
      </c>
    </row>
    <row r="1677" spans="2:50">
      <c r="B1677" s="646"/>
      <c r="C1677" s="345"/>
      <c r="D1677" s="345"/>
      <c r="E1677" s="346"/>
      <c r="F1677" s="346"/>
      <c r="G1677" s="346"/>
      <c r="H1677" s="346"/>
      <c r="I1677" s="346"/>
      <c r="J1677" s="346"/>
      <c r="K1677" s="346"/>
      <c r="L1677" s="346"/>
      <c r="M1677" s="346"/>
      <c r="N1677" s="346"/>
      <c r="O1677" s="346"/>
      <c r="P1677" s="346"/>
      <c r="Q1677" s="346"/>
      <c r="R1677" s="346"/>
      <c r="S1677" s="346"/>
      <c r="T1677" s="346"/>
      <c r="U1677" s="346"/>
      <c r="V1677" s="347"/>
      <c r="W1677" s="346"/>
      <c r="X1677" s="346"/>
      <c r="Y1677" s="346"/>
      <c r="Z1677" s="345"/>
      <c r="AA1677" s="348"/>
      <c r="AB1677" s="345"/>
      <c r="AC1677" s="345"/>
      <c r="AD1677" s="346"/>
      <c r="AE1677" s="346"/>
      <c r="AF1677" s="346"/>
      <c r="AG1677" s="346"/>
      <c r="AH1677" s="346"/>
      <c r="AI1677" s="346"/>
      <c r="AJ1677" s="576"/>
      <c r="AK1677" s="576"/>
      <c r="AL1677" s="576"/>
      <c r="AM1677" s="576"/>
      <c r="AN1677" s="576"/>
      <c r="AO1677" s="576"/>
      <c r="AP1677" s="576"/>
      <c r="AQ1677" s="576"/>
      <c r="AR1677" s="576"/>
      <c r="AS1677" s="576"/>
      <c r="AT1677" s="576"/>
      <c r="AU1677" s="576"/>
      <c r="AV1677" s="576"/>
      <c r="AW1677" s="576"/>
      <c r="AX1677" s="1113"/>
    </row>
    <row r="1678" spans="2:50" ht="19.5" customHeight="1">
      <c r="B1678" s="292" t="s">
        <v>436</v>
      </c>
      <c r="C1678" s="308"/>
      <c r="D1678" s="309"/>
      <c r="E1678" s="309"/>
      <c r="F1678" s="309"/>
      <c r="G1678" s="309"/>
      <c r="H1678" s="309"/>
      <c r="I1678" s="309"/>
      <c r="J1678" s="309"/>
      <c r="K1678" s="309"/>
      <c r="L1678" s="309"/>
      <c r="M1678" s="309"/>
      <c r="N1678" s="309"/>
      <c r="O1678" s="309"/>
      <c r="P1678" s="309"/>
      <c r="Q1678" s="309"/>
      <c r="R1678" s="309"/>
      <c r="S1678" s="309"/>
      <c r="T1678" s="309"/>
      <c r="U1678" s="309"/>
      <c r="V1678" s="309"/>
      <c r="W1678" s="309"/>
      <c r="X1678" s="309"/>
      <c r="Y1678" s="309"/>
      <c r="Z1678" s="295"/>
      <c r="AA1678" s="296"/>
      <c r="AB1678" s="309"/>
      <c r="AC1678" s="309"/>
      <c r="AD1678" s="309"/>
      <c r="AE1678" s="309"/>
      <c r="AF1678" s="309"/>
      <c r="AG1678" s="309"/>
      <c r="AH1678" s="309"/>
      <c r="AI1678" s="309"/>
      <c r="AJ1678" s="310"/>
      <c r="AK1678" s="310"/>
      <c r="AL1678" s="310"/>
      <c r="AM1678" s="310"/>
      <c r="AN1678" s="310"/>
      <c r="AO1678" s="310"/>
      <c r="AP1678" s="310"/>
      <c r="AQ1678" s="310"/>
      <c r="AR1678" s="310"/>
      <c r="AS1678" s="310"/>
      <c r="AT1678" s="310"/>
      <c r="AU1678" s="310"/>
      <c r="AV1678" s="310"/>
      <c r="AW1678" s="310"/>
      <c r="AX1678" s="310"/>
    </row>
    <row r="1679" spans="2:50" ht="19.5" customHeight="1">
      <c r="B1679" s="566"/>
      <c r="C1679" s="567"/>
      <c r="D1679" s="552"/>
      <c r="E1679" s="552"/>
      <c r="F1679" s="552"/>
      <c r="G1679" s="552"/>
      <c r="H1679" s="552"/>
      <c r="I1679" s="552"/>
      <c r="J1679" s="552"/>
      <c r="K1679" s="552"/>
      <c r="L1679" s="552"/>
      <c r="M1679" s="552"/>
      <c r="N1679" s="552"/>
      <c r="O1679" s="552"/>
      <c r="P1679" s="552"/>
      <c r="Q1679" s="552"/>
      <c r="R1679" s="552"/>
      <c r="S1679" s="552"/>
      <c r="T1679" s="552"/>
      <c r="U1679" s="552"/>
      <c r="V1679" s="552"/>
      <c r="W1679" s="552"/>
      <c r="X1679" s="552"/>
      <c r="Y1679" s="552"/>
      <c r="Z1679" s="241"/>
      <c r="AA1679" s="568"/>
      <c r="AB1679" s="552"/>
      <c r="AC1679" s="552"/>
      <c r="AD1679" s="552"/>
      <c r="AE1679" s="552"/>
      <c r="AF1679" s="552"/>
      <c r="AG1679" s="552"/>
      <c r="AH1679" s="552"/>
      <c r="AI1679" s="552"/>
      <c r="AJ1679" s="196"/>
      <c r="AK1679" s="196"/>
      <c r="AL1679" s="196"/>
      <c r="AM1679" s="196"/>
      <c r="AN1679" s="196"/>
      <c r="AO1679" s="196"/>
      <c r="AP1679" s="196"/>
      <c r="AQ1679" s="196"/>
      <c r="AR1679" s="196"/>
      <c r="AS1679" s="196"/>
      <c r="AT1679" s="196"/>
      <c r="AU1679" s="196"/>
      <c r="AV1679" s="196"/>
      <c r="AW1679" s="196"/>
      <c r="AX1679" s="196"/>
    </row>
    <row r="1680" spans="2:50" ht="15.75">
      <c r="B1680" s="218" t="s">
        <v>667</v>
      </c>
      <c r="C1680" s="219"/>
      <c r="D1680" s="443" t="s">
        <v>279</v>
      </c>
      <c r="E1680" s="194"/>
      <c r="F1680" s="443"/>
      <c r="G1680" s="194"/>
      <c r="H1680" s="194"/>
      <c r="I1680" s="194"/>
      <c r="J1680" s="194"/>
      <c r="K1680" s="194"/>
      <c r="L1680" s="194"/>
      <c r="M1680" s="194"/>
      <c r="N1680" s="194"/>
      <c r="O1680" s="194"/>
      <c r="P1680" s="194"/>
      <c r="Q1680" s="194"/>
      <c r="R1680" s="194"/>
      <c r="S1680" s="194"/>
      <c r="T1680" s="194"/>
      <c r="U1680" s="194"/>
      <c r="V1680" s="219"/>
      <c r="W1680" s="194"/>
      <c r="X1680" s="194"/>
      <c r="Y1680" s="194"/>
      <c r="Z1680" s="194"/>
      <c r="AA1680" s="194"/>
      <c r="AB1680" s="194"/>
      <c r="AC1680" s="194"/>
      <c r="AD1680" s="194"/>
      <c r="AE1680" s="194"/>
      <c r="AF1680" s="194"/>
      <c r="AG1680" s="194"/>
      <c r="AH1680" s="194"/>
      <c r="AI1680" s="194"/>
      <c r="AJ1680" s="208"/>
      <c r="AK1680" s="206"/>
      <c r="AL1680" s="206"/>
      <c r="AM1680" s="206"/>
      <c r="AN1680" s="206"/>
      <c r="AO1680" s="206"/>
      <c r="AP1680" s="206"/>
      <c r="AQ1680" s="206"/>
      <c r="AR1680" s="206"/>
      <c r="AS1680" s="206"/>
      <c r="AT1680" s="206"/>
      <c r="AU1680" s="206"/>
      <c r="AV1680" s="206"/>
      <c r="AW1680" s="206"/>
    </row>
    <row r="1681" spans="1:50" ht="39.75" customHeight="1">
      <c r="B1681" s="1228" t="s">
        <v>300</v>
      </c>
      <c r="C1681" s="1234" t="s">
        <v>301</v>
      </c>
      <c r="D1681" s="221" t="s">
        <v>302</v>
      </c>
      <c r="E1681" s="1236" t="s">
        <v>303</v>
      </c>
      <c r="F1681" s="1237"/>
      <c r="G1681" s="1237"/>
      <c r="H1681" s="1237"/>
      <c r="I1681" s="1237"/>
      <c r="J1681" s="1237"/>
      <c r="K1681" s="1237"/>
      <c r="L1681" s="1237"/>
      <c r="M1681" s="1237"/>
      <c r="N1681" s="1237"/>
      <c r="O1681" s="1237"/>
      <c r="P1681" s="1238"/>
      <c r="Q1681" s="897"/>
      <c r="R1681" s="897"/>
      <c r="S1681" s="897"/>
      <c r="T1681" s="897"/>
      <c r="U1681" s="1234" t="s">
        <v>304</v>
      </c>
      <c r="V1681" s="221" t="s">
        <v>305</v>
      </c>
      <c r="W1681" s="1230" t="s">
        <v>306</v>
      </c>
      <c r="X1681" s="1231"/>
      <c r="Y1681" s="1231"/>
      <c r="Z1681" s="1231"/>
      <c r="AA1681" s="1231"/>
      <c r="AB1681" s="1231"/>
      <c r="AC1681" s="1231"/>
      <c r="AD1681" s="1231"/>
      <c r="AE1681" s="1231"/>
      <c r="AF1681" s="1231"/>
      <c r="AG1681" s="1231"/>
      <c r="AH1681" s="1232"/>
      <c r="AI1681" s="642"/>
      <c r="AJ1681" s="1230" t="s">
        <v>307</v>
      </c>
      <c r="AK1681" s="1231"/>
      <c r="AL1681" s="1231"/>
      <c r="AM1681" s="1231"/>
      <c r="AN1681" s="1231"/>
      <c r="AO1681" s="1231"/>
      <c r="AP1681" s="1231"/>
      <c r="AQ1681" s="1231"/>
      <c r="AR1681" s="1231"/>
      <c r="AS1681" s="1231"/>
      <c r="AT1681" s="1231"/>
      <c r="AU1681" s="1231"/>
      <c r="AV1681" s="1231"/>
      <c r="AW1681" s="1231"/>
      <c r="AX1681" s="1233"/>
    </row>
    <row r="1682" spans="1:50" ht="65.25" customHeight="1">
      <c r="B1682" s="1229"/>
      <c r="C1682" s="1239"/>
      <c r="D1682" s="222">
        <v>2025</v>
      </c>
      <c r="E1682" s="222">
        <v>2026</v>
      </c>
      <c r="F1682" s="222">
        <v>2027</v>
      </c>
      <c r="G1682" s="222">
        <v>2028</v>
      </c>
      <c r="H1682" s="222">
        <v>2029</v>
      </c>
      <c r="I1682" s="222">
        <v>2030</v>
      </c>
      <c r="J1682" s="222">
        <v>2031</v>
      </c>
      <c r="K1682" s="222">
        <v>2032</v>
      </c>
      <c r="L1682" s="222">
        <v>2033</v>
      </c>
      <c r="M1682" s="222">
        <v>2034</v>
      </c>
      <c r="N1682" s="222">
        <v>2035</v>
      </c>
      <c r="O1682" s="222">
        <v>2036</v>
      </c>
      <c r="P1682" s="222">
        <v>2037</v>
      </c>
      <c r="Q1682" s="336"/>
      <c r="R1682" s="336"/>
      <c r="S1682" s="336"/>
      <c r="T1682" s="336"/>
      <c r="U1682" s="1235"/>
      <c r="V1682" s="222">
        <v>2025</v>
      </c>
      <c r="W1682" s="222">
        <v>2026</v>
      </c>
      <c r="X1682" s="222">
        <v>2027</v>
      </c>
      <c r="Y1682" s="222">
        <v>2028</v>
      </c>
      <c r="Z1682" s="222">
        <v>2029</v>
      </c>
      <c r="AA1682" s="222">
        <v>2030</v>
      </c>
      <c r="AB1682" s="222">
        <v>2031</v>
      </c>
      <c r="AC1682" s="222">
        <v>2032</v>
      </c>
      <c r="AD1682" s="222">
        <v>2033</v>
      </c>
      <c r="AE1682" s="222">
        <v>2034</v>
      </c>
      <c r="AF1682" s="222">
        <v>2035</v>
      </c>
      <c r="AG1682" s="222">
        <v>2036</v>
      </c>
      <c r="AH1682" s="222">
        <v>2037</v>
      </c>
      <c r="AI1682" s="222"/>
      <c r="AJ1682" s="222" t="str">
        <f>'1.  LRAMVA Summary'!$D$53</f>
        <v>Residential - VRZ</v>
      </c>
      <c r="AK1682" s="222" t="str">
        <f>'1.  LRAMVA Summary'!$E$53</f>
        <v>GS&lt;50 kW - VRZ</v>
      </c>
      <c r="AL1682" s="222" t="str">
        <f>'1.  LRAMVA Summary'!$F$53</f>
        <v>GS 50 to 2,999 kW - VRZ</v>
      </c>
      <c r="AM1682" s="222" t="str">
        <f>'1.  LRAMVA Summary'!$G$53</f>
        <v>GS 3,000 to 4,999 kW - VRZ</v>
      </c>
      <c r="AN1682" s="222" t="str">
        <f>'1.  LRAMVA Summary'!$H$53</f>
        <v>Large Use - VRZ</v>
      </c>
      <c r="AO1682" s="222" t="str">
        <f>'1.  LRAMVA Summary'!$I$53</f>
        <v>Unmetered Scattered Load - VRZ</v>
      </c>
      <c r="AP1682" s="222" t="str">
        <f>'1.  LRAMVA Summary'!$J$53</f>
        <v>Sentinel Lighting - VRZ</v>
      </c>
      <c r="AQ1682" s="222" t="str">
        <f>'1.  LRAMVA Summary'!$K$53</f>
        <v>Street Lighting - VRZ</v>
      </c>
      <c r="AR1682" s="222" t="str">
        <f>'1.  LRAMVA Summary'!$L$53</f>
        <v>Residential - WRZ</v>
      </c>
      <c r="AS1682" s="222" t="str">
        <f>'1.  LRAMVA Summary'!$M$53</f>
        <v>GS&lt;50 kW - WRZ</v>
      </c>
      <c r="AT1682" s="222" t="str">
        <f>'1.  LRAMVA Summary'!$N$53</f>
        <v>GS&gt;50 kw - WRZ</v>
      </c>
      <c r="AU1682" s="222" t="str">
        <f>'1.  LRAMVA Summary'!$O$53</f>
        <v>Street Lighting - WRZ</v>
      </c>
      <c r="AV1682" s="222" t="str">
        <f>'1.  LRAMVA Summary'!$P$53</f>
        <v/>
      </c>
      <c r="AW1682" s="222" t="str">
        <f>'1.  LRAMVA Summary'!$Q$53</f>
        <v/>
      </c>
      <c r="AX1682" s="224" t="str">
        <f>'1.  LRAMVA Summary'!$R$53</f>
        <v>Total</v>
      </c>
    </row>
    <row r="1683" spans="1:50" ht="15" hidden="1" customHeight="1" outlineLevel="1">
      <c r="A1683" s="402"/>
      <c r="B1683" s="231"/>
      <c r="C1683" s="242"/>
      <c r="D1683" s="228"/>
      <c r="E1683" s="228"/>
      <c r="F1683" s="228"/>
      <c r="G1683" s="228"/>
      <c r="H1683" s="228"/>
      <c r="I1683" s="228"/>
      <c r="J1683" s="228"/>
      <c r="K1683" s="228"/>
      <c r="L1683" s="228"/>
      <c r="M1683" s="228"/>
      <c r="N1683" s="228"/>
      <c r="O1683" s="228"/>
      <c r="P1683" s="228"/>
      <c r="Q1683" s="228"/>
      <c r="R1683" s="228"/>
      <c r="S1683" s="228"/>
      <c r="T1683" s="228"/>
      <c r="U1683" s="228"/>
      <c r="V1683" s="228"/>
      <c r="W1683" s="228"/>
      <c r="X1683" s="228"/>
      <c r="Y1683" s="228"/>
      <c r="Z1683" s="228"/>
      <c r="AA1683" s="228"/>
      <c r="AB1683" s="228"/>
      <c r="AC1683" s="228"/>
      <c r="AD1683" s="228"/>
      <c r="AE1683" s="228"/>
      <c r="AF1683" s="228"/>
      <c r="AG1683" s="228"/>
      <c r="AH1683" s="228"/>
      <c r="AI1683" s="228"/>
      <c r="AJ1683" s="228">
        <f>'1.  LRAMVA Summary'!D699</f>
        <v>0</v>
      </c>
      <c r="AK1683" s="228">
        <f>'1.  LRAMVA Summary'!E699</f>
        <v>0</v>
      </c>
      <c r="AL1683" s="228">
        <f>'1.  LRAMVA Summary'!F699</f>
        <v>0</v>
      </c>
      <c r="AM1683" s="228">
        <f>'1.  LRAMVA Summary'!G699</f>
        <v>0</v>
      </c>
      <c r="AN1683" s="228">
        <f>'1.  LRAMVA Summary'!H699</f>
        <v>0</v>
      </c>
      <c r="AO1683" s="228">
        <f>'1.  LRAMVA Summary'!I699</f>
        <v>0</v>
      </c>
      <c r="AP1683" s="228">
        <f>'1.  LRAMVA Summary'!J699</f>
        <v>0</v>
      </c>
      <c r="AQ1683" s="228">
        <f>'1.  LRAMVA Summary'!K699</f>
        <v>0</v>
      </c>
      <c r="AR1683" s="228">
        <f>'1.  LRAMVA Summary'!L699</f>
        <v>0</v>
      </c>
      <c r="AS1683" s="228">
        <f>'1.  LRAMVA Summary'!M699</f>
        <v>0</v>
      </c>
      <c r="AT1683" s="228">
        <f>'1.  LRAMVA Summary'!N699</f>
        <v>0</v>
      </c>
      <c r="AU1683" s="228">
        <f>'1.  LRAMVA Summary'!O699</f>
        <v>0</v>
      </c>
      <c r="AV1683" s="228">
        <f>'1.  LRAMVA Summary'!P699</f>
        <v>0</v>
      </c>
      <c r="AW1683" s="228">
        <f>'1.  LRAMVA Summary'!Q699</f>
        <v>0</v>
      </c>
      <c r="AX1683" s="229"/>
    </row>
    <row r="1684" spans="1:50" ht="15.75" collapsed="1">
      <c r="B1684" s="624"/>
      <c r="C1684" s="270"/>
      <c r="D1684" s="270"/>
      <c r="E1684" s="270"/>
      <c r="F1684" s="270"/>
      <c r="G1684" s="270"/>
      <c r="H1684" s="270"/>
      <c r="I1684" s="270"/>
      <c r="J1684" s="270"/>
      <c r="K1684" s="270"/>
      <c r="L1684" s="270"/>
      <c r="M1684" s="270"/>
      <c r="N1684" s="270"/>
      <c r="O1684" s="270"/>
      <c r="P1684" s="270"/>
      <c r="Q1684" s="270"/>
      <c r="R1684" s="270"/>
      <c r="S1684" s="270"/>
      <c r="T1684" s="270"/>
      <c r="U1684" s="270"/>
      <c r="V1684" s="270"/>
      <c r="W1684" s="270"/>
      <c r="X1684" s="270"/>
      <c r="Y1684" s="270"/>
      <c r="Z1684" s="270"/>
      <c r="AA1684" s="270"/>
      <c r="AB1684" s="270"/>
      <c r="AC1684" s="270"/>
      <c r="AD1684" s="270"/>
      <c r="AE1684" s="270"/>
      <c r="AF1684" s="270"/>
      <c r="AG1684" s="270"/>
      <c r="AH1684" s="629"/>
      <c r="AI1684" s="270"/>
      <c r="AJ1684" s="228" t="str">
        <f>'1.  LRAMVA Summary'!$D$54</f>
        <v>kWh</v>
      </c>
      <c r="AK1684" s="228" t="str">
        <f>'1.  LRAMVA Summary'!$E$54</f>
        <v>kWh</v>
      </c>
      <c r="AL1684" s="228" t="str">
        <f>'1.  LRAMVA Summary'!$F$54</f>
        <v>kWh</v>
      </c>
      <c r="AM1684" s="228" t="str">
        <f>'1.  LRAMVA Summary'!$G$54</f>
        <v>kWh</v>
      </c>
      <c r="AN1684" s="228" t="str">
        <f>'1.  LRAMVA Summary'!$H$54</f>
        <v>kWh</v>
      </c>
      <c r="AO1684" s="228" t="str">
        <f>'1.  LRAMVA Summary'!$I$54</f>
        <v>kWh</v>
      </c>
      <c r="AP1684" s="228" t="str">
        <f>'1.  LRAMVA Summary'!$J$54</f>
        <v>kWh</v>
      </c>
      <c r="AQ1684" s="228" t="str">
        <f>'1.  LRAMVA Summary'!$K$54</f>
        <v>kWh</v>
      </c>
      <c r="AR1684" s="228" t="str">
        <f>'1.  LRAMVA Summary'!$L$54</f>
        <v>kWh</v>
      </c>
      <c r="AS1684" s="228" t="str">
        <f>'1.  LRAMVA Summary'!$M$54</f>
        <v>kWh</v>
      </c>
      <c r="AT1684" s="228" t="str">
        <f>'1.  LRAMVA Summary'!$N$54</f>
        <v>kWh</v>
      </c>
      <c r="AU1684" s="228" t="str">
        <f>'1.  LRAMVA Summary'!$O$54</f>
        <v>kWh</v>
      </c>
      <c r="AV1684" s="228">
        <f>'1.  LRAMVA Summary'!$P$54</f>
        <v>0</v>
      </c>
      <c r="AW1684" s="228">
        <f>'1.  LRAMVA Summary'!$Q$54</f>
        <v>0</v>
      </c>
      <c r="AX1684" s="265"/>
    </row>
    <row r="1685" spans="1:50" ht="15.75">
      <c r="B1685" s="625" t="s">
        <v>668</v>
      </c>
      <c r="C1685" s="270"/>
      <c r="D1685" s="270"/>
      <c r="E1685" s="270"/>
      <c r="F1685" s="270"/>
      <c r="G1685" s="270"/>
      <c r="H1685" s="270"/>
      <c r="I1685" s="270"/>
      <c r="J1685" s="270"/>
      <c r="K1685" s="270"/>
      <c r="L1685" s="270"/>
      <c r="M1685" s="270"/>
      <c r="N1685" s="270"/>
      <c r="O1685" s="270"/>
      <c r="P1685" s="270"/>
      <c r="Q1685" s="270"/>
      <c r="R1685" s="270"/>
      <c r="S1685" s="270"/>
      <c r="T1685" s="270"/>
      <c r="U1685" s="270"/>
      <c r="V1685" s="270"/>
      <c r="W1685" s="270"/>
      <c r="X1685" s="270"/>
      <c r="Y1685" s="270"/>
      <c r="Z1685" s="270"/>
      <c r="AA1685" s="270"/>
      <c r="AB1685" s="270"/>
      <c r="AC1685" s="270"/>
      <c r="AD1685" s="270"/>
      <c r="AE1685" s="270"/>
      <c r="AF1685" s="270"/>
      <c r="AG1685" s="270"/>
      <c r="AH1685" s="629"/>
      <c r="AI1685" s="270"/>
      <c r="AJ1685" s="627">
        <v>0</v>
      </c>
      <c r="AK1685" s="622">
        <v>0</v>
      </c>
      <c r="AL1685" s="622">
        <v>0</v>
      </c>
      <c r="AM1685" s="622">
        <v>0</v>
      </c>
      <c r="AN1685" s="622">
        <v>0</v>
      </c>
      <c r="AO1685" s="622">
        <v>0</v>
      </c>
      <c r="AP1685" s="622">
        <v>0</v>
      </c>
      <c r="AQ1685" s="622">
        <v>0</v>
      </c>
      <c r="AR1685" s="622">
        <v>0</v>
      </c>
      <c r="AS1685" s="622">
        <v>0</v>
      </c>
      <c r="AT1685" s="622">
        <v>0</v>
      </c>
      <c r="AU1685" s="622">
        <v>0</v>
      </c>
      <c r="AV1685" s="622">
        <v>0</v>
      </c>
      <c r="AW1685" s="622">
        <v>0</v>
      </c>
      <c r="AX1685" s="623"/>
    </row>
    <row r="1686" spans="1:50" ht="15.75">
      <c r="B1686" s="626" t="s">
        <v>669</v>
      </c>
      <c r="C1686" s="304"/>
      <c r="D1686" s="304"/>
      <c r="E1686" s="304"/>
      <c r="F1686" s="304"/>
      <c r="G1686" s="304"/>
      <c r="H1686" s="304"/>
      <c r="I1686" s="304"/>
      <c r="J1686" s="304"/>
      <c r="K1686" s="304"/>
      <c r="L1686" s="304"/>
      <c r="M1686" s="304"/>
      <c r="N1686" s="304"/>
      <c r="O1686" s="304"/>
      <c r="P1686" s="304"/>
      <c r="Q1686" s="304"/>
      <c r="R1686" s="304"/>
      <c r="S1686" s="304"/>
      <c r="T1686" s="304"/>
      <c r="U1686" s="304"/>
      <c r="V1686" s="304"/>
      <c r="W1686" s="304"/>
      <c r="X1686" s="304"/>
      <c r="Y1686" s="304"/>
      <c r="Z1686" s="304"/>
      <c r="AA1686" s="304"/>
      <c r="AB1686" s="304"/>
      <c r="AC1686" s="304"/>
      <c r="AD1686" s="304"/>
      <c r="AE1686" s="304"/>
      <c r="AF1686" s="304"/>
      <c r="AG1686" s="304"/>
      <c r="AH1686" s="1112"/>
      <c r="AI1686" s="270"/>
      <c r="AJ1686" s="628">
        <f>HLOOKUP(AJ1682,'2. LRAMVA Threshold'!$B$42:$Q$53,12,FALSE)</f>
        <v>8884182</v>
      </c>
      <c r="AK1686" s="312">
        <f>HLOOKUP(AK1682,'2. LRAMVA Threshold'!$B$42:$Q$53,12,FALSE)</f>
        <v>7652150</v>
      </c>
      <c r="AL1686" s="312">
        <f>HLOOKUP(AL1682,'2. LRAMVA Threshold'!$B$42:$Q$53,12,FALSE)</f>
        <v>27955828</v>
      </c>
      <c r="AM1686" s="312">
        <f>HLOOKUP(AM1682,'2. LRAMVA Threshold'!$B$42:$Q$53,12,FALSE)</f>
        <v>90093</v>
      </c>
      <c r="AN1686" s="312">
        <f>HLOOKUP(AN1682,'2. LRAMVA Threshold'!$B$42:$Q$53,12,FALSE)</f>
        <v>659732</v>
      </c>
      <c r="AO1686" s="312">
        <f>HLOOKUP(AO1682,'2. LRAMVA Threshold'!$B$42:$Q$53,12,FALSE)</f>
        <v>0</v>
      </c>
      <c r="AP1686" s="312">
        <f>HLOOKUP(AP1682,'2. LRAMVA Threshold'!$B$42:$Q$53,12,FALSE)</f>
        <v>0</v>
      </c>
      <c r="AQ1686" s="312">
        <f>HLOOKUP(AQ1682,'2. LRAMVA Threshold'!$B$42:$Q$53,12,FALSE)</f>
        <v>0</v>
      </c>
      <c r="AR1686" s="312">
        <f>HLOOKUP(AR1682,'2. LRAMVA Threshold'!$B$42:$Q$53,12,FALSE)</f>
        <v>0</v>
      </c>
      <c r="AS1686" s="312">
        <f>HLOOKUP(AS1682,'2. LRAMVA Threshold'!$B$42:$Q$53,12,FALSE)</f>
        <v>0</v>
      </c>
      <c r="AT1686" s="312">
        <f>HLOOKUP(AT1682,'2. LRAMVA Threshold'!$B$42:$Q$53,12,FALSE)</f>
        <v>0</v>
      </c>
      <c r="AU1686" s="312">
        <f>HLOOKUP(AU1682,'2. LRAMVA Threshold'!$B$42:$Q$53,12,FALSE)</f>
        <v>0</v>
      </c>
      <c r="AV1686" s="312">
        <f>HLOOKUP(AV1682,'2. LRAMVA Threshold'!$B$42:$Q$53,12,FALSE)</f>
        <v>0</v>
      </c>
      <c r="AW1686" s="312">
        <f>HLOOKUP(AW1682,'2. LRAMVA Threshold'!$B$42:$Q$53,12,FALSE)</f>
        <v>0</v>
      </c>
      <c r="AX1686" s="342"/>
    </row>
    <row r="1687" spans="1:50">
      <c r="B1687" s="1175"/>
      <c r="C1687" s="268"/>
      <c r="D1687" s="269"/>
      <c r="E1687" s="269"/>
      <c r="F1687" s="269"/>
      <c r="G1687" s="269"/>
      <c r="H1687" s="269"/>
      <c r="I1687" s="269"/>
      <c r="J1687" s="269"/>
      <c r="K1687" s="269"/>
      <c r="L1687" s="269"/>
      <c r="M1687" s="269"/>
      <c r="N1687" s="269"/>
      <c r="O1687" s="269"/>
      <c r="P1687" s="269"/>
      <c r="Q1687" s="269"/>
      <c r="R1687" s="269"/>
      <c r="S1687" s="269"/>
      <c r="T1687" s="269"/>
      <c r="U1687" s="269"/>
      <c r="V1687" s="270"/>
      <c r="W1687" s="269"/>
      <c r="X1687" s="269"/>
      <c r="Y1687" s="269"/>
      <c r="Z1687" s="240"/>
      <c r="AA1687" s="240"/>
      <c r="AB1687" s="240"/>
      <c r="AC1687" s="240"/>
      <c r="AD1687" s="269"/>
      <c r="AE1687" s="269"/>
      <c r="AF1687" s="269"/>
      <c r="AG1687" s="269"/>
      <c r="AH1687" s="269"/>
      <c r="AI1687" s="269"/>
      <c r="AJ1687" s="1103"/>
      <c r="AK1687" s="1103"/>
      <c r="AL1687" s="1103"/>
      <c r="AM1687" s="1103"/>
      <c r="AN1687" s="1103"/>
      <c r="AO1687" s="1103"/>
      <c r="AP1687" s="1103"/>
      <c r="AQ1687" s="1103"/>
      <c r="AR1687" s="1103"/>
      <c r="AS1687" s="1103"/>
      <c r="AT1687" s="1103"/>
      <c r="AU1687" s="1103"/>
      <c r="AV1687" s="1103"/>
      <c r="AW1687" s="1103"/>
      <c r="AX1687" s="1176"/>
    </row>
    <row r="1688" spans="1:50">
      <c r="B1688" s="260" t="s">
        <v>607</v>
      </c>
      <c r="C1688" s="272"/>
      <c r="D1688" s="272"/>
      <c r="E1688" s="299"/>
      <c r="F1688" s="299"/>
      <c r="G1688" s="299"/>
      <c r="H1688" s="299"/>
      <c r="I1688" s="299"/>
      <c r="J1688" s="299"/>
      <c r="K1688" s="299"/>
      <c r="L1688" s="299"/>
      <c r="M1688" s="299"/>
      <c r="N1688" s="299"/>
      <c r="O1688" s="299"/>
      <c r="P1688" s="299"/>
      <c r="Q1688" s="299"/>
      <c r="R1688" s="299"/>
      <c r="S1688" s="299"/>
      <c r="T1688" s="299"/>
      <c r="U1688" s="299"/>
      <c r="V1688" s="228"/>
      <c r="W1688" s="274"/>
      <c r="X1688" s="274"/>
      <c r="Y1688" s="274"/>
      <c r="Z1688" s="273"/>
      <c r="AA1688" s="273"/>
      <c r="AB1688" s="273"/>
      <c r="AC1688" s="273"/>
      <c r="AD1688" s="274"/>
      <c r="AE1688" s="274"/>
      <c r="AF1688" s="274"/>
      <c r="AG1688" s="274"/>
      <c r="AH1688" s="274"/>
      <c r="AI1688" s="274"/>
      <c r="AJ1688" s="621">
        <f>HLOOKUP(AJ35,'3.  Distribution Rates'!$C$122:$P$135,14,FALSE)</f>
        <v>0</v>
      </c>
      <c r="AK1688" s="621">
        <f>HLOOKUP(AK35,'3.  Distribution Rates'!$C$122:$P$135,14,FALSE)</f>
        <v>1.8499999999999999E-2</v>
      </c>
      <c r="AL1688" s="275">
        <f>HLOOKUP(AL35,'3.  Distribution Rates'!$C$122:$P$135,14,FALSE)</f>
        <v>3.6309999999999998</v>
      </c>
      <c r="AM1688" s="275">
        <f>HLOOKUP(AM35,'3.  Distribution Rates'!$C$122:$P$135,14,FALSE)</f>
        <v>2.3003999999999998</v>
      </c>
      <c r="AN1688" s="275">
        <f>HLOOKUP(AN35,'3.  Distribution Rates'!$C$122:$P$135,14,FALSE)</f>
        <v>3.2397999999999998</v>
      </c>
      <c r="AO1688" s="275">
        <f>HLOOKUP(AO35,'3.  Distribution Rates'!$C$122:$P$135,14,FALSE)</f>
        <v>1.84E-2</v>
      </c>
      <c r="AP1688" s="275">
        <f>HLOOKUP(AP35,'3.  Distribution Rates'!$C$122:$P$135,14,FALSE)</f>
        <v>14.9572</v>
      </c>
      <c r="AQ1688" s="275">
        <f>HLOOKUP(AQ35,'3.  Distribution Rates'!$C$122:$P$135,14,FALSE)</f>
        <v>4.0898000000000003</v>
      </c>
      <c r="AR1688" s="275">
        <f>HLOOKUP(AR35,'3.  Distribution Rates'!$C$122:$P$135,14,FALSE)</f>
        <v>0</v>
      </c>
      <c r="AS1688" s="275">
        <f>HLOOKUP(AS35,'3.  Distribution Rates'!$C$122:$P$135,14,FALSE)</f>
        <v>2.07E-2</v>
      </c>
      <c r="AT1688" s="275">
        <f>HLOOKUP(AT35,'3.  Distribution Rates'!$C$122:$P$135,14,FALSE)</f>
        <v>4.2586000000000004</v>
      </c>
      <c r="AU1688" s="275">
        <f>HLOOKUP(AU35,'3.  Distribution Rates'!$C$122:$P$135,14,FALSE)</f>
        <v>7.1086999999999998</v>
      </c>
      <c r="AV1688" s="275">
        <f>HLOOKUP(AV35,'3.  Distribution Rates'!$C$122:$P$135,14,FALSE)</f>
        <v>0</v>
      </c>
      <c r="AW1688" s="275">
        <f>HLOOKUP(AW35,'3.  Distribution Rates'!$C$122:$P$135,14,FALSE)</f>
        <v>0</v>
      </c>
      <c r="AX1688" s="344"/>
    </row>
    <row r="1689" spans="1:50">
      <c r="B1689" s="260" t="s">
        <v>670</v>
      </c>
      <c r="C1689" s="277"/>
      <c r="D1689" s="220"/>
      <c r="E1689" s="217"/>
      <c r="F1689" s="217"/>
      <c r="G1689" s="217"/>
      <c r="H1689" s="217"/>
      <c r="I1689" s="217"/>
      <c r="J1689" s="217"/>
      <c r="K1689" s="217"/>
      <c r="L1689" s="217"/>
      <c r="M1689" s="217"/>
      <c r="N1689" s="217"/>
      <c r="O1689" s="217"/>
      <c r="P1689" s="217"/>
      <c r="Q1689" s="217"/>
      <c r="R1689" s="217"/>
      <c r="S1689" s="217"/>
      <c r="T1689" s="217"/>
      <c r="U1689" s="217"/>
      <c r="V1689" s="228"/>
      <c r="W1689" s="217"/>
      <c r="X1689" s="217"/>
      <c r="Y1689" s="217"/>
      <c r="Z1689" s="220"/>
      <c r="AA1689" s="220"/>
      <c r="AB1689" s="220"/>
      <c r="AC1689" s="220"/>
      <c r="AD1689" s="217"/>
      <c r="AE1689" s="217"/>
      <c r="AF1689" s="217"/>
      <c r="AG1689" s="217"/>
      <c r="AH1689" s="217"/>
      <c r="AI1689" s="217"/>
      <c r="AJ1689" s="301">
        <f>'4.  2011-2014 LRAM'!AO148*AJ1688</f>
        <v>0</v>
      </c>
      <c r="AK1689" s="301">
        <f>'4.  2011-2014 LRAM'!AP148*AK1688</f>
        <v>0</v>
      </c>
      <c r="AL1689" s="301">
        <f>'4.  2011-2014 LRAM'!AQ148*AL1688</f>
        <v>0</v>
      </c>
      <c r="AM1689" s="301">
        <f>'4.  2011-2014 LRAM'!AR148*AM1688</f>
        <v>0</v>
      </c>
      <c r="AN1689" s="301">
        <f>'4.  2011-2014 LRAM'!AS148*AN1688</f>
        <v>0</v>
      </c>
      <c r="AO1689" s="301">
        <f>'4.  2011-2014 LRAM'!AT148*AO1688</f>
        <v>0</v>
      </c>
      <c r="AP1689" s="301">
        <f>'4.  2011-2014 LRAM'!AU148*AP1688</f>
        <v>0</v>
      </c>
      <c r="AQ1689" s="301">
        <f>'4.  2011-2014 LRAM'!AV148*AQ1688</f>
        <v>0</v>
      </c>
      <c r="AR1689" s="301">
        <f>'4.  2011-2014 LRAM'!AW148*AR1688</f>
        <v>0</v>
      </c>
      <c r="AS1689" s="301">
        <f>'4.  2011-2014 LRAM'!AX148*AS1688</f>
        <v>96.672929868206509</v>
      </c>
      <c r="AT1689" s="301">
        <f>'4.  2011-2014 LRAM'!AY148*AT1688</f>
        <v>207238.80696000002</v>
      </c>
      <c r="AU1689" s="301">
        <f>'4.  2011-2014 LRAM'!AZ148*AU1688</f>
        <v>0</v>
      </c>
      <c r="AV1689" s="301">
        <f>'4.  2011-2014 LRAM'!BA148*AV1688</f>
        <v>0</v>
      </c>
      <c r="AW1689" s="301">
        <f>'4.  2011-2014 LRAM'!BB148*AW1688</f>
        <v>0</v>
      </c>
      <c r="AX1689" s="472">
        <f t="shared" ref="AX1689:AX1692" si="2329">SUM(AJ1689:AW1689)</f>
        <v>207335.47988986823</v>
      </c>
    </row>
    <row r="1690" spans="1:50">
      <c r="B1690" s="260" t="s">
        <v>671</v>
      </c>
      <c r="C1690" s="277"/>
      <c r="D1690" s="220"/>
      <c r="E1690" s="217"/>
      <c r="F1690" s="217"/>
      <c r="G1690" s="217"/>
      <c r="H1690" s="217"/>
      <c r="I1690" s="217"/>
      <c r="J1690" s="217"/>
      <c r="K1690" s="217"/>
      <c r="L1690" s="217"/>
      <c r="M1690" s="217"/>
      <c r="N1690" s="217"/>
      <c r="O1690" s="217"/>
      <c r="P1690" s="217"/>
      <c r="Q1690" s="217"/>
      <c r="R1690" s="217"/>
      <c r="S1690" s="217"/>
      <c r="T1690" s="217"/>
      <c r="U1690" s="217"/>
      <c r="V1690" s="228"/>
      <c r="W1690" s="217"/>
      <c r="X1690" s="217"/>
      <c r="Y1690" s="217"/>
      <c r="Z1690" s="220"/>
      <c r="AA1690" s="220"/>
      <c r="AB1690" s="220"/>
      <c r="AC1690" s="220"/>
      <c r="AD1690" s="217"/>
      <c r="AE1690" s="217"/>
      <c r="AF1690" s="217"/>
      <c r="AG1690" s="217"/>
      <c r="AH1690" s="217"/>
      <c r="AI1690" s="217"/>
      <c r="AJ1690" s="301">
        <f>'4.  2011-2014 LRAM'!AO287*AJ1688</f>
        <v>0</v>
      </c>
      <c r="AK1690" s="301">
        <f>'4.  2011-2014 LRAM'!AP287*AK1688</f>
        <v>1174.7056290140379</v>
      </c>
      <c r="AL1690" s="301">
        <f>'4.  2011-2014 LRAM'!AQ287*AL1688</f>
        <v>2219591.6827367246</v>
      </c>
      <c r="AM1690" s="301">
        <f>'4.  2011-2014 LRAM'!AR287*AM1688</f>
        <v>2798.9927558694903</v>
      </c>
      <c r="AN1690" s="301">
        <f>'4.  2011-2014 LRAM'!AS287*AN1688</f>
        <v>97559.255883430174</v>
      </c>
      <c r="AO1690" s="301">
        <f>'4.  2011-2014 LRAM'!AT287*AO1688</f>
        <v>0</v>
      </c>
      <c r="AP1690" s="301">
        <f>'4.  2011-2014 LRAM'!AU287*AP1688</f>
        <v>0</v>
      </c>
      <c r="AQ1690" s="301">
        <f>'4.  2011-2014 LRAM'!AV287*AQ1688</f>
        <v>0</v>
      </c>
      <c r="AR1690" s="301">
        <f>'4.  2011-2014 LRAM'!AW287*AR1688</f>
        <v>0</v>
      </c>
      <c r="AS1690" s="301">
        <f>'4.  2011-2014 LRAM'!AX287*AS1688</f>
        <v>0</v>
      </c>
      <c r="AT1690" s="301">
        <f>'4.  2011-2014 LRAM'!AY287*AT1688</f>
        <v>2730954.140709185</v>
      </c>
      <c r="AU1690" s="301">
        <f>'4.  2011-2014 LRAM'!AZ287*AU1688</f>
        <v>0</v>
      </c>
      <c r="AV1690" s="301">
        <f>'4.  2011-2014 LRAM'!BA287*AV1688</f>
        <v>0</v>
      </c>
      <c r="AW1690" s="301">
        <f>'4.  2011-2014 LRAM'!BB287*AW1688</f>
        <v>0</v>
      </c>
      <c r="AX1690" s="472">
        <f t="shared" si="2329"/>
        <v>5052078.7777142227</v>
      </c>
    </row>
    <row r="1691" spans="1:50">
      <c r="B1691" s="260" t="s">
        <v>672</v>
      </c>
      <c r="C1691" s="277"/>
      <c r="D1691" s="220"/>
      <c r="E1691" s="217"/>
      <c r="F1691" s="217"/>
      <c r="G1691" s="217"/>
      <c r="H1691" s="217"/>
      <c r="I1691" s="217"/>
      <c r="J1691" s="217"/>
      <c r="K1691" s="217"/>
      <c r="L1691" s="217"/>
      <c r="M1691" s="217"/>
      <c r="N1691" s="217"/>
      <c r="O1691" s="217"/>
      <c r="P1691" s="217"/>
      <c r="Q1691" s="217"/>
      <c r="R1691" s="217"/>
      <c r="S1691" s="217"/>
      <c r="T1691" s="217"/>
      <c r="U1691" s="217"/>
      <c r="V1691" s="228"/>
      <c r="W1691" s="217"/>
      <c r="X1691" s="217"/>
      <c r="Y1691" s="217"/>
      <c r="Z1691" s="220"/>
      <c r="AA1691" s="220"/>
      <c r="AB1691" s="220"/>
      <c r="AC1691" s="220"/>
      <c r="AD1691" s="217"/>
      <c r="AE1691" s="217"/>
      <c r="AF1691" s="217"/>
      <c r="AG1691" s="217"/>
      <c r="AH1691" s="217"/>
      <c r="AI1691" s="217"/>
      <c r="AJ1691" s="301">
        <f>'4.  2011-2014 LRAM'!AO432*AJ1688</f>
        <v>0</v>
      </c>
      <c r="AK1691" s="301">
        <f>'4.  2011-2014 LRAM'!AP432*AK1688</f>
        <v>12623.368333518198</v>
      </c>
      <c r="AL1691" s="301">
        <f>'4.  2011-2014 LRAM'!AQ432*AL1688</f>
        <v>6050527.4172556372</v>
      </c>
      <c r="AM1691" s="301">
        <f>'4.  2011-2014 LRAM'!AR432*AM1688</f>
        <v>110129.57557618781</v>
      </c>
      <c r="AN1691" s="301">
        <f>'4.  2011-2014 LRAM'!AS432*AN1688</f>
        <v>921345.68850434478</v>
      </c>
      <c r="AO1691" s="301">
        <f>'4.  2011-2014 LRAM'!AT432*AO1688</f>
        <v>0</v>
      </c>
      <c r="AP1691" s="301">
        <f>'4.  2011-2014 LRAM'!AU432*AP1688</f>
        <v>0</v>
      </c>
      <c r="AQ1691" s="301">
        <f>'4.  2011-2014 LRAM'!AV432*AQ1688</f>
        <v>0</v>
      </c>
      <c r="AR1691" s="301">
        <f>'4.  2011-2014 LRAM'!AW432*AR1688</f>
        <v>0</v>
      </c>
      <c r="AS1691" s="301">
        <f>'4.  2011-2014 LRAM'!AX432*AS1688</f>
        <v>0</v>
      </c>
      <c r="AT1691" s="301">
        <f>'4.  2011-2014 LRAM'!AY432*AT1688</f>
        <v>1120828.7003184271</v>
      </c>
      <c r="AU1691" s="301">
        <f>'4.  2011-2014 LRAM'!AZ432*AU1688</f>
        <v>0</v>
      </c>
      <c r="AV1691" s="301">
        <f>'4.  2011-2014 LRAM'!BA432*AV1688</f>
        <v>0</v>
      </c>
      <c r="AW1691" s="301">
        <f>'4.  2011-2014 LRAM'!BB432*AW1688</f>
        <v>0</v>
      </c>
      <c r="AX1691" s="472">
        <f t="shared" si="2329"/>
        <v>8215454.7499881154</v>
      </c>
    </row>
    <row r="1692" spans="1:50">
      <c r="B1692" s="260" t="s">
        <v>673</v>
      </c>
      <c r="C1692" s="277"/>
      <c r="D1692" s="220"/>
      <c r="E1692" s="217"/>
      <c r="F1692" s="217"/>
      <c r="G1692" s="217"/>
      <c r="H1692" s="217"/>
      <c r="I1692" s="217"/>
      <c r="J1692" s="217"/>
      <c r="K1692" s="217"/>
      <c r="L1692" s="217"/>
      <c r="M1692" s="217"/>
      <c r="N1692" s="217"/>
      <c r="O1692" s="217"/>
      <c r="P1692" s="217"/>
      <c r="Q1692" s="217"/>
      <c r="R1692" s="217"/>
      <c r="S1692" s="217"/>
      <c r="T1692" s="217"/>
      <c r="U1692" s="217"/>
      <c r="V1692" s="228"/>
      <c r="W1692" s="217"/>
      <c r="X1692" s="217"/>
      <c r="Y1692" s="217"/>
      <c r="Z1692" s="220"/>
      <c r="AA1692" s="220"/>
      <c r="AB1692" s="220"/>
      <c r="AC1692" s="220"/>
      <c r="AD1692" s="217"/>
      <c r="AE1692" s="217"/>
      <c r="AF1692" s="217"/>
      <c r="AG1692" s="217"/>
      <c r="AH1692" s="217"/>
      <c r="AI1692" s="217"/>
      <c r="AJ1692" s="301">
        <f>'4.  2011-2014 LRAM'!AO573*AJ1688</f>
        <v>0</v>
      </c>
      <c r="AK1692" s="301">
        <f>'4.  2011-2014 LRAM'!AP573*AK1688</f>
        <v>11572.931309505824</v>
      </c>
      <c r="AL1692" s="301">
        <f>'4.  2011-2014 LRAM'!AQ573*AL1688</f>
        <v>14096759.799500499</v>
      </c>
      <c r="AM1692" s="301">
        <f>'4.  2011-2014 LRAM'!AR573*AM1688</f>
        <v>8123.4757559611735</v>
      </c>
      <c r="AN1692" s="301">
        <f>'4.  2011-2014 LRAM'!AS573*AN1688</f>
        <v>359565.24114778632</v>
      </c>
      <c r="AO1692" s="301">
        <f>'4.  2011-2014 LRAM'!AT573*AO1688</f>
        <v>0</v>
      </c>
      <c r="AP1692" s="301">
        <f>'4.  2011-2014 LRAM'!AU573*AP1688</f>
        <v>0</v>
      </c>
      <c r="AQ1692" s="301">
        <f>'4.  2011-2014 LRAM'!AV573*AQ1688</f>
        <v>2220418.8770596203</v>
      </c>
      <c r="AR1692" s="301">
        <f>'4.  2011-2014 LRAM'!AW573*AR1688</f>
        <v>0</v>
      </c>
      <c r="AS1692" s="301">
        <f>'4.  2011-2014 LRAM'!AX573*AS1688</f>
        <v>2168.9975057400002</v>
      </c>
      <c r="AT1692" s="301">
        <f>'4.  2011-2014 LRAM'!AY573*AT1688</f>
        <v>6578196.8739418006</v>
      </c>
      <c r="AU1692" s="301">
        <f>'4.  2011-2014 LRAM'!AZ573*AU1688</f>
        <v>0</v>
      </c>
      <c r="AV1692" s="301">
        <f>'4.  2011-2014 LRAM'!BA573*AV1688</f>
        <v>0</v>
      </c>
      <c r="AW1692" s="301">
        <f>'4.  2011-2014 LRAM'!BB573*AW1688</f>
        <v>0</v>
      </c>
      <c r="AX1692" s="472">
        <f t="shared" si="2329"/>
        <v>23276806.196220912</v>
      </c>
    </row>
    <row r="1693" spans="1:50">
      <c r="B1693" s="260" t="s">
        <v>674</v>
      </c>
      <c r="C1693" s="277"/>
      <c r="D1693" s="220"/>
      <c r="E1693" s="217"/>
      <c r="F1693" s="217"/>
      <c r="G1693" s="217"/>
      <c r="H1693" s="217"/>
      <c r="I1693" s="217"/>
      <c r="J1693" s="217"/>
      <c r="K1693" s="217"/>
      <c r="L1693" s="217"/>
      <c r="M1693" s="217"/>
      <c r="N1693" s="217"/>
      <c r="O1693" s="217"/>
      <c r="P1693" s="217"/>
      <c r="Q1693" s="217"/>
      <c r="R1693" s="217"/>
      <c r="S1693" s="217"/>
      <c r="T1693" s="217"/>
      <c r="U1693" s="217"/>
      <c r="V1693" s="228"/>
      <c r="W1693" s="217"/>
      <c r="X1693" s="217"/>
      <c r="Y1693" s="217"/>
      <c r="Z1693" s="220"/>
      <c r="AA1693" s="220"/>
      <c r="AB1693" s="220"/>
      <c r="AC1693" s="220"/>
      <c r="AD1693" s="217"/>
      <c r="AE1693" s="217"/>
      <c r="AF1693" s="217"/>
      <c r="AG1693" s="217"/>
      <c r="AH1693" s="217"/>
      <c r="AI1693" s="217"/>
      <c r="AJ1693" s="301">
        <f t="shared" ref="AJ1693:AW1693" si="2330">AJ221*AJ1688</f>
        <v>0</v>
      </c>
      <c r="AK1693" s="301">
        <f t="shared" si="2330"/>
        <v>39932.051146827784</v>
      </c>
      <c r="AL1693" s="301">
        <f t="shared" si="2330"/>
        <v>18739321.350368209</v>
      </c>
      <c r="AM1693" s="301">
        <f t="shared" si="2330"/>
        <v>339011.00453592261</v>
      </c>
      <c r="AN1693" s="301">
        <f t="shared" si="2330"/>
        <v>1889297.5318778688</v>
      </c>
      <c r="AO1693" s="301">
        <f t="shared" si="2330"/>
        <v>12.756699828937187</v>
      </c>
      <c r="AP1693" s="301">
        <f t="shared" si="2330"/>
        <v>0</v>
      </c>
      <c r="AQ1693" s="301">
        <f t="shared" si="2330"/>
        <v>0</v>
      </c>
      <c r="AR1693" s="301">
        <f t="shared" si="2330"/>
        <v>0</v>
      </c>
      <c r="AS1693" s="301">
        <f t="shared" si="2330"/>
        <v>8291.6244330911995</v>
      </c>
      <c r="AT1693" s="301">
        <f t="shared" si="2330"/>
        <v>4942153.9893573839</v>
      </c>
      <c r="AU1693" s="301">
        <f t="shared" si="2330"/>
        <v>10681390.446</v>
      </c>
      <c r="AV1693" s="301">
        <f t="shared" si="2330"/>
        <v>0</v>
      </c>
      <c r="AW1693" s="301">
        <f t="shared" si="2330"/>
        <v>0</v>
      </c>
      <c r="AX1693" s="472">
        <f>SUM(AJ1693:AW1693)</f>
        <v>36639410.754419133</v>
      </c>
    </row>
    <row r="1694" spans="1:50">
      <c r="B1694" s="260" t="s">
        <v>675</v>
      </c>
      <c r="C1694" s="277"/>
      <c r="D1694" s="220"/>
      <c r="E1694" s="217"/>
      <c r="F1694" s="217"/>
      <c r="G1694" s="217"/>
      <c r="H1694" s="217"/>
      <c r="I1694" s="217"/>
      <c r="J1694" s="217"/>
      <c r="K1694" s="217"/>
      <c r="L1694" s="217"/>
      <c r="M1694" s="217"/>
      <c r="N1694" s="217"/>
      <c r="O1694" s="217"/>
      <c r="P1694" s="217"/>
      <c r="Q1694" s="217"/>
      <c r="R1694" s="217"/>
      <c r="S1694" s="217"/>
      <c r="T1694" s="217"/>
      <c r="U1694" s="217"/>
      <c r="V1694" s="228"/>
      <c r="W1694" s="217"/>
      <c r="X1694" s="217"/>
      <c r="Y1694" s="217"/>
      <c r="Z1694" s="220"/>
      <c r="AA1694" s="220"/>
      <c r="AB1694" s="220"/>
      <c r="AC1694" s="220"/>
      <c r="AD1694" s="217"/>
      <c r="AE1694" s="217"/>
      <c r="AF1694" s="217"/>
      <c r="AG1694" s="217"/>
      <c r="AH1694" s="217"/>
      <c r="AI1694" s="217"/>
      <c r="AJ1694" s="301">
        <f t="shared" ref="AJ1694:AW1694" si="2331">AJ421*AJ1688</f>
        <v>0</v>
      </c>
      <c r="AK1694" s="301">
        <f t="shared" si="2331"/>
        <v>39653.901236552287</v>
      </c>
      <c r="AL1694" s="301">
        <f t="shared" si="2331"/>
        <v>24909137.152039118</v>
      </c>
      <c r="AM1694" s="301">
        <f t="shared" si="2331"/>
        <v>933227.5443632456</v>
      </c>
      <c r="AN1694" s="301">
        <f t="shared" si="2331"/>
        <v>6381094.6888655769</v>
      </c>
      <c r="AO1694" s="301">
        <f t="shared" si="2331"/>
        <v>48.547386892489904</v>
      </c>
      <c r="AP1694" s="301">
        <f t="shared" si="2331"/>
        <v>0</v>
      </c>
      <c r="AQ1694" s="301">
        <f t="shared" si="2331"/>
        <v>37065.695153298431</v>
      </c>
      <c r="AR1694" s="301">
        <f t="shared" si="2331"/>
        <v>0</v>
      </c>
      <c r="AS1694" s="301">
        <f t="shared" si="2331"/>
        <v>2334.8584043184451</v>
      </c>
      <c r="AT1694" s="301">
        <f t="shared" si="2331"/>
        <v>9989741.4736837167</v>
      </c>
      <c r="AU1694" s="301">
        <f t="shared" si="2331"/>
        <v>16615857.421277959</v>
      </c>
      <c r="AV1694" s="301">
        <f t="shared" si="2331"/>
        <v>0</v>
      </c>
      <c r="AW1694" s="301">
        <f t="shared" si="2331"/>
        <v>0</v>
      </c>
      <c r="AX1694" s="472">
        <f t="shared" ref="AX1694:AX1701" si="2332">SUM(AJ1694:AW1694)</f>
        <v>58908161.282410681</v>
      </c>
    </row>
    <row r="1695" spans="1:50">
      <c r="B1695" s="260" t="s">
        <v>676</v>
      </c>
      <c r="C1695" s="277"/>
      <c r="D1695" s="220"/>
      <c r="E1695" s="217"/>
      <c r="F1695" s="217"/>
      <c r="G1695" s="217"/>
      <c r="H1695" s="217"/>
      <c r="I1695" s="217"/>
      <c r="J1695" s="217"/>
      <c r="K1695" s="217"/>
      <c r="L1695" s="217"/>
      <c r="M1695" s="217"/>
      <c r="N1695" s="217"/>
      <c r="O1695" s="217"/>
      <c r="P1695" s="217"/>
      <c r="Q1695" s="217"/>
      <c r="R1695" s="217"/>
      <c r="S1695" s="217"/>
      <c r="T1695" s="217"/>
      <c r="U1695" s="217"/>
      <c r="V1695" s="228"/>
      <c r="W1695" s="217"/>
      <c r="X1695" s="217"/>
      <c r="Y1695" s="217"/>
      <c r="Z1695" s="220"/>
      <c r="AA1695" s="220"/>
      <c r="AB1695" s="220"/>
      <c r="AC1695" s="220"/>
      <c r="AD1695" s="217"/>
      <c r="AE1695" s="217"/>
      <c r="AF1695" s="217"/>
      <c r="AG1695" s="217"/>
      <c r="AH1695" s="217"/>
      <c r="AI1695" s="217"/>
      <c r="AJ1695" s="301">
        <f t="shared" ref="AJ1695:AW1695" si="2333">AJ624*AJ1688</f>
        <v>0</v>
      </c>
      <c r="AK1695" s="301">
        <f t="shared" si="2333"/>
        <v>44480.555457009927</v>
      </c>
      <c r="AL1695" s="301">
        <f t="shared" si="2333"/>
        <v>40590868.540762097</v>
      </c>
      <c r="AM1695" s="301">
        <f t="shared" si="2333"/>
        <v>2019825.9566719069</v>
      </c>
      <c r="AN1695" s="301">
        <f t="shared" si="2333"/>
        <v>23951189.420682404</v>
      </c>
      <c r="AO1695" s="301">
        <f t="shared" si="2333"/>
        <v>0</v>
      </c>
      <c r="AP1695" s="301">
        <f t="shared" si="2333"/>
        <v>0</v>
      </c>
      <c r="AQ1695" s="301">
        <f t="shared" si="2333"/>
        <v>20934331.436609793</v>
      </c>
      <c r="AR1695" s="301">
        <f t="shared" si="2333"/>
        <v>0</v>
      </c>
      <c r="AS1695" s="301">
        <f t="shared" si="2333"/>
        <v>9014.3299486289907</v>
      </c>
      <c r="AT1695" s="301">
        <f t="shared" si="2333"/>
        <v>25061069.401417211</v>
      </c>
      <c r="AU1695" s="301">
        <f t="shared" si="2333"/>
        <v>25926850.640000001</v>
      </c>
      <c r="AV1695" s="301">
        <f t="shared" si="2333"/>
        <v>0</v>
      </c>
      <c r="AW1695" s="301">
        <f t="shared" si="2333"/>
        <v>0</v>
      </c>
      <c r="AX1695" s="472">
        <f t="shared" si="2332"/>
        <v>138537630.28154904</v>
      </c>
    </row>
    <row r="1696" spans="1:50">
      <c r="B1696" s="260" t="s">
        <v>677</v>
      </c>
      <c r="C1696" s="277"/>
      <c r="D1696" s="220"/>
      <c r="E1696" s="217"/>
      <c r="F1696" s="217"/>
      <c r="G1696" s="217"/>
      <c r="H1696" s="217"/>
      <c r="I1696" s="217"/>
      <c r="J1696" s="217"/>
      <c r="K1696" s="217"/>
      <c r="L1696" s="217"/>
      <c r="M1696" s="217"/>
      <c r="N1696" s="217"/>
      <c r="O1696" s="217"/>
      <c r="P1696" s="217"/>
      <c r="Q1696" s="217"/>
      <c r="R1696" s="217"/>
      <c r="S1696" s="217"/>
      <c r="T1696" s="217"/>
      <c r="U1696" s="217"/>
      <c r="V1696" s="228"/>
      <c r="W1696" s="217"/>
      <c r="X1696" s="217"/>
      <c r="Y1696" s="217"/>
      <c r="Z1696" s="220"/>
      <c r="AA1696" s="220"/>
      <c r="AB1696" s="220"/>
      <c r="AC1696" s="220"/>
      <c r="AD1696" s="217"/>
      <c r="AE1696" s="217"/>
      <c r="AF1696" s="217"/>
      <c r="AG1696" s="217"/>
      <c r="AH1696" s="217"/>
      <c r="AI1696" s="217"/>
      <c r="AJ1696" s="301">
        <f t="shared" ref="AJ1696:AW1696" si="2334">AJ1688*AJ819</f>
        <v>0</v>
      </c>
      <c r="AK1696" s="301">
        <f t="shared" si="2334"/>
        <v>63856.431873072324</v>
      </c>
      <c r="AL1696" s="301">
        <f t="shared" si="2334"/>
        <v>39538004.778516605</v>
      </c>
      <c r="AM1696" s="301">
        <f t="shared" si="2334"/>
        <v>1485417.0076269454</v>
      </c>
      <c r="AN1696" s="301">
        <f t="shared" si="2334"/>
        <v>10496606.606223345</v>
      </c>
      <c r="AO1696" s="301">
        <f t="shared" si="2334"/>
        <v>0</v>
      </c>
      <c r="AP1696" s="301">
        <f t="shared" si="2334"/>
        <v>0</v>
      </c>
      <c r="AQ1696" s="301">
        <f t="shared" si="2334"/>
        <v>0</v>
      </c>
      <c r="AR1696" s="301">
        <f t="shared" si="2334"/>
        <v>0</v>
      </c>
      <c r="AS1696" s="301">
        <f t="shared" si="2334"/>
        <v>6437.0336433420298</v>
      </c>
      <c r="AT1696" s="301">
        <f t="shared" si="2334"/>
        <v>16951632.94655019</v>
      </c>
      <c r="AU1696" s="301">
        <f t="shared" si="2334"/>
        <v>11590981.596420702</v>
      </c>
      <c r="AV1696" s="301">
        <f t="shared" si="2334"/>
        <v>0</v>
      </c>
      <c r="AW1696" s="301">
        <f t="shared" si="2334"/>
        <v>0</v>
      </c>
      <c r="AX1696" s="472">
        <f t="shared" si="2332"/>
        <v>80132936.4008542</v>
      </c>
    </row>
    <row r="1697" spans="1:50">
      <c r="B1697" s="260" t="s">
        <v>678</v>
      </c>
      <c r="C1697" s="277"/>
      <c r="D1697" s="220"/>
      <c r="E1697" s="217"/>
      <c r="F1697" s="217"/>
      <c r="G1697" s="217"/>
      <c r="H1697" s="217"/>
      <c r="I1697" s="217"/>
      <c r="J1697" s="217"/>
      <c r="K1697" s="217"/>
      <c r="L1697" s="217"/>
      <c r="M1697" s="217"/>
      <c r="N1697" s="217"/>
      <c r="O1697" s="217"/>
      <c r="P1697" s="217"/>
      <c r="Q1697" s="217"/>
      <c r="R1697" s="217"/>
      <c r="S1697" s="217"/>
      <c r="T1697" s="217"/>
      <c r="U1697" s="217"/>
      <c r="V1697" s="228"/>
      <c r="W1697" s="217"/>
      <c r="X1697" s="217"/>
      <c r="Y1697" s="217"/>
      <c r="Z1697" s="220"/>
      <c r="AA1697" s="220"/>
      <c r="AB1697" s="220"/>
      <c r="AC1697" s="220"/>
      <c r="AD1697" s="217"/>
      <c r="AE1697" s="217"/>
      <c r="AF1697" s="217"/>
      <c r="AG1697" s="217"/>
      <c r="AH1697" s="217"/>
      <c r="AI1697" s="217"/>
      <c r="AJ1697" s="301">
        <f t="shared" ref="AJ1697:AW1697" si="2335">AJ1021*AJ1688</f>
        <v>0</v>
      </c>
      <c r="AK1697" s="301">
        <f t="shared" si="2335"/>
        <v>32424.210231624518</v>
      </c>
      <c r="AL1697" s="301">
        <f t="shared" si="2335"/>
        <v>32558027.702834886</v>
      </c>
      <c r="AM1697" s="301">
        <f t="shared" si="2335"/>
        <v>405125.26020388503</v>
      </c>
      <c r="AN1697" s="301">
        <f t="shared" si="2335"/>
        <v>4575851.9060976012</v>
      </c>
      <c r="AO1697" s="301">
        <f t="shared" si="2335"/>
        <v>0</v>
      </c>
      <c r="AP1697" s="301">
        <f t="shared" si="2335"/>
        <v>0</v>
      </c>
      <c r="AQ1697" s="301">
        <f t="shared" si="2335"/>
        <v>16085686.445400001</v>
      </c>
      <c r="AR1697" s="301">
        <f t="shared" si="2335"/>
        <v>0</v>
      </c>
      <c r="AS1697" s="301">
        <f t="shared" si="2335"/>
        <v>6097.2840719794649</v>
      </c>
      <c r="AT1697" s="301">
        <f t="shared" si="2335"/>
        <v>39662767.519579187</v>
      </c>
      <c r="AU1697" s="301">
        <f t="shared" si="2335"/>
        <v>2286526.8799117208</v>
      </c>
      <c r="AV1697" s="301">
        <f t="shared" si="2335"/>
        <v>0</v>
      </c>
      <c r="AW1697" s="301">
        <f t="shared" si="2335"/>
        <v>0</v>
      </c>
      <c r="AX1697" s="472">
        <f t="shared" si="2332"/>
        <v>95612507.208330885</v>
      </c>
    </row>
    <row r="1698" spans="1:50">
      <c r="B1698" s="260" t="s">
        <v>679</v>
      </c>
      <c r="C1698" s="277"/>
      <c r="D1698" s="220"/>
      <c r="E1698" s="217"/>
      <c r="F1698" s="217"/>
      <c r="G1698" s="217"/>
      <c r="H1698" s="217"/>
      <c r="I1698" s="217"/>
      <c r="J1698" s="217"/>
      <c r="K1698" s="217"/>
      <c r="L1698" s="217"/>
      <c r="M1698" s="217"/>
      <c r="N1698" s="217"/>
      <c r="O1698" s="217"/>
      <c r="P1698" s="217"/>
      <c r="Q1698" s="217"/>
      <c r="R1698" s="217"/>
      <c r="S1698" s="217"/>
      <c r="T1698" s="217"/>
      <c r="U1698" s="217"/>
      <c r="V1698" s="228"/>
      <c r="W1698" s="217"/>
      <c r="X1698" s="217"/>
      <c r="Y1698" s="217"/>
      <c r="Z1698" s="220"/>
      <c r="AA1698" s="220"/>
      <c r="AB1698" s="220"/>
      <c r="AC1698" s="220"/>
      <c r="AD1698" s="217"/>
      <c r="AE1698" s="217"/>
      <c r="AF1698" s="217"/>
      <c r="AG1698" s="217"/>
      <c r="AH1698" s="217"/>
      <c r="AI1698" s="217"/>
      <c r="AJ1698" s="301">
        <f t="shared" ref="AJ1698:AW1698" si="2336">AJ1221*AJ1688</f>
        <v>0</v>
      </c>
      <c r="AK1698" s="301">
        <f t="shared" si="2336"/>
        <v>7443.7841688322123</v>
      </c>
      <c r="AL1698" s="301">
        <f t="shared" si="2336"/>
        <v>2404640.8409243459</v>
      </c>
      <c r="AM1698" s="301">
        <f t="shared" si="2336"/>
        <v>68143.096593078415</v>
      </c>
      <c r="AN1698" s="301">
        <f t="shared" si="2336"/>
        <v>3208934.2700886657</v>
      </c>
      <c r="AO1698" s="301">
        <f t="shared" si="2336"/>
        <v>0</v>
      </c>
      <c r="AP1698" s="301">
        <f t="shared" si="2336"/>
        <v>0</v>
      </c>
      <c r="AQ1698" s="301">
        <f t="shared" si="2336"/>
        <v>0</v>
      </c>
      <c r="AR1698" s="301">
        <f t="shared" si="2336"/>
        <v>0</v>
      </c>
      <c r="AS1698" s="301">
        <f t="shared" si="2336"/>
        <v>0</v>
      </c>
      <c r="AT1698" s="301">
        <f t="shared" si="2336"/>
        <v>799638.17442005966</v>
      </c>
      <c r="AU1698" s="301">
        <f t="shared" si="2336"/>
        <v>0</v>
      </c>
      <c r="AV1698" s="301">
        <f t="shared" si="2336"/>
        <v>0</v>
      </c>
      <c r="AW1698" s="301">
        <f t="shared" si="2336"/>
        <v>0</v>
      </c>
      <c r="AX1698" s="472">
        <f t="shared" si="2332"/>
        <v>6488800.1661949819</v>
      </c>
    </row>
    <row r="1699" spans="1:50">
      <c r="B1699" s="260" t="s">
        <v>680</v>
      </c>
      <c r="C1699" s="277"/>
      <c r="D1699" s="220"/>
      <c r="E1699" s="217"/>
      <c r="F1699" s="217"/>
      <c r="G1699" s="217"/>
      <c r="H1699" s="217"/>
      <c r="I1699" s="217"/>
      <c r="J1699" s="217"/>
      <c r="K1699" s="217"/>
      <c r="L1699" s="217"/>
      <c r="M1699" s="217"/>
      <c r="N1699" s="217"/>
      <c r="O1699" s="217"/>
      <c r="P1699" s="217"/>
      <c r="Q1699" s="217"/>
      <c r="R1699" s="217"/>
      <c r="S1699" s="217"/>
      <c r="T1699" s="217"/>
      <c r="U1699" s="217"/>
      <c r="V1699" s="228"/>
      <c r="W1699" s="217"/>
      <c r="X1699" s="217"/>
      <c r="Y1699" s="217"/>
      <c r="Z1699" s="220"/>
      <c r="AA1699" s="220"/>
      <c r="AB1699" s="220"/>
      <c r="AC1699" s="220"/>
      <c r="AD1699" s="217"/>
      <c r="AE1699" s="217"/>
      <c r="AF1699" s="217"/>
      <c r="AG1699" s="217"/>
      <c r="AH1699" s="217"/>
      <c r="AI1699" s="217"/>
      <c r="AJ1699" s="301">
        <f t="shared" ref="AJ1699:AW1699" si="2337">AJ1421*AJ1688</f>
        <v>0</v>
      </c>
      <c r="AK1699" s="301">
        <f t="shared" si="2337"/>
        <v>0</v>
      </c>
      <c r="AL1699" s="301">
        <f t="shared" si="2337"/>
        <v>14426391.051416762</v>
      </c>
      <c r="AM1699" s="301">
        <f t="shared" si="2337"/>
        <v>0</v>
      </c>
      <c r="AN1699" s="301">
        <f t="shared" si="2337"/>
        <v>552369.44299779949</v>
      </c>
      <c r="AO1699" s="301">
        <f t="shared" si="2337"/>
        <v>0</v>
      </c>
      <c r="AP1699" s="301">
        <f t="shared" si="2337"/>
        <v>0</v>
      </c>
      <c r="AQ1699" s="301">
        <f t="shared" si="2337"/>
        <v>0</v>
      </c>
      <c r="AR1699" s="301">
        <f t="shared" si="2337"/>
        <v>0</v>
      </c>
      <c r="AS1699" s="301">
        <f t="shared" si="2337"/>
        <v>0</v>
      </c>
      <c r="AT1699" s="301">
        <f t="shared" si="2337"/>
        <v>22907434.29861854</v>
      </c>
      <c r="AU1699" s="301">
        <f t="shared" si="2337"/>
        <v>0</v>
      </c>
      <c r="AV1699" s="301">
        <f t="shared" si="2337"/>
        <v>0</v>
      </c>
      <c r="AW1699" s="301">
        <f t="shared" si="2337"/>
        <v>0</v>
      </c>
      <c r="AX1699" s="472">
        <f t="shared" si="2332"/>
        <v>37886194.793033101</v>
      </c>
    </row>
    <row r="1700" spans="1:50">
      <c r="B1700" s="260" t="s">
        <v>681</v>
      </c>
      <c r="C1700" s="277"/>
      <c r="D1700" s="220"/>
      <c r="E1700" s="217"/>
      <c r="F1700" s="217"/>
      <c r="G1700" s="217"/>
      <c r="H1700" s="217"/>
      <c r="I1700" s="217"/>
      <c r="J1700" s="217"/>
      <c r="K1700" s="217"/>
      <c r="L1700" s="217"/>
      <c r="M1700" s="217"/>
      <c r="N1700" s="217"/>
      <c r="O1700" s="217"/>
      <c r="P1700" s="217"/>
      <c r="Q1700" s="217"/>
      <c r="R1700" s="217"/>
      <c r="S1700" s="217"/>
      <c r="T1700" s="217"/>
      <c r="U1700" s="217"/>
      <c r="V1700" s="228"/>
      <c r="W1700" s="217"/>
      <c r="X1700" s="217"/>
      <c r="Y1700" s="217"/>
      <c r="Z1700" s="220"/>
      <c r="AA1700" s="220"/>
      <c r="AB1700" s="220"/>
      <c r="AC1700" s="220"/>
      <c r="AD1700" s="217"/>
      <c r="AE1700" s="217"/>
      <c r="AF1700" s="217"/>
      <c r="AG1700" s="217"/>
      <c r="AH1700" s="217"/>
      <c r="AI1700" s="217"/>
      <c r="AJ1700" s="301">
        <f t="shared" ref="AJ1700:AW1700" si="2338">AJ1619*AJ1688</f>
        <v>0</v>
      </c>
      <c r="AK1700" s="301">
        <f t="shared" si="2338"/>
        <v>0</v>
      </c>
      <c r="AL1700" s="301">
        <f t="shared" si="2338"/>
        <v>0</v>
      </c>
      <c r="AM1700" s="301">
        <f t="shared" si="2338"/>
        <v>0</v>
      </c>
      <c r="AN1700" s="301">
        <f t="shared" si="2338"/>
        <v>0</v>
      </c>
      <c r="AO1700" s="301">
        <f t="shared" si="2338"/>
        <v>0</v>
      </c>
      <c r="AP1700" s="301">
        <f t="shared" si="2338"/>
        <v>0</v>
      </c>
      <c r="AQ1700" s="301">
        <f t="shared" si="2338"/>
        <v>0</v>
      </c>
      <c r="AR1700" s="301">
        <f t="shared" si="2338"/>
        <v>0</v>
      </c>
      <c r="AS1700" s="301">
        <f t="shared" si="2338"/>
        <v>0</v>
      </c>
      <c r="AT1700" s="301">
        <f t="shared" si="2338"/>
        <v>0</v>
      </c>
      <c r="AU1700" s="301">
        <f t="shared" si="2338"/>
        <v>0</v>
      </c>
      <c r="AV1700" s="301">
        <f t="shared" si="2338"/>
        <v>0</v>
      </c>
      <c r="AW1700" s="301">
        <f t="shared" si="2338"/>
        <v>0</v>
      </c>
      <c r="AX1700" s="472">
        <f t="shared" si="2332"/>
        <v>0</v>
      </c>
    </row>
    <row r="1701" spans="1:50" ht="15.75">
      <c r="B1701" s="281" t="s">
        <v>682</v>
      </c>
      <c r="C1701" s="277"/>
      <c r="D1701" s="240"/>
      <c r="E1701" s="269"/>
      <c r="F1701" s="269"/>
      <c r="G1701" s="269"/>
      <c r="H1701" s="269"/>
      <c r="I1701" s="269"/>
      <c r="J1701" s="269"/>
      <c r="K1701" s="269"/>
      <c r="L1701" s="269"/>
      <c r="M1701" s="269"/>
      <c r="N1701" s="269"/>
      <c r="O1701" s="269"/>
      <c r="P1701" s="269"/>
      <c r="Q1701" s="269"/>
      <c r="R1701" s="269"/>
      <c r="S1701" s="269"/>
      <c r="T1701" s="269"/>
      <c r="U1701" s="269"/>
      <c r="V1701" s="237"/>
      <c r="W1701" s="269"/>
      <c r="X1701" s="269"/>
      <c r="Y1701" s="269"/>
      <c r="Z1701" s="240"/>
      <c r="AA1701" s="240"/>
      <c r="AB1701" s="240"/>
      <c r="AC1701" s="240"/>
      <c r="AD1701" s="269"/>
      <c r="AE1701" s="269"/>
      <c r="AF1701" s="269"/>
      <c r="AG1701" s="269"/>
      <c r="AH1701" s="269"/>
      <c r="AI1701" s="269"/>
      <c r="AJ1701" s="278">
        <f>SUM(AJ1689:AJ1700)</f>
        <v>0</v>
      </c>
      <c r="AK1701" s="278">
        <f>SUM(AK1689:AK1700)</f>
        <v>253161.93938595711</v>
      </c>
      <c r="AL1701" s="278">
        <f t="shared" ref="AL1701:AW1701" si="2339">SUM(AL1689:AL1700)</f>
        <v>195533270.31635487</v>
      </c>
      <c r="AM1701" s="278">
        <f t="shared" si="2339"/>
        <v>5371801.9140830021</v>
      </c>
      <c r="AN1701" s="278">
        <f t="shared" si="2339"/>
        <v>52433814.05236882</v>
      </c>
      <c r="AO1701" s="278">
        <f t="shared" si="2339"/>
        <v>61.30408672142709</v>
      </c>
      <c r="AP1701" s="278">
        <f t="shared" si="2339"/>
        <v>0</v>
      </c>
      <c r="AQ1701" s="278">
        <f t="shared" si="2339"/>
        <v>39277502.454222716</v>
      </c>
      <c r="AR1701" s="278">
        <f t="shared" si="2339"/>
        <v>0</v>
      </c>
      <c r="AS1701" s="278">
        <f t="shared" si="2339"/>
        <v>34440.800936968335</v>
      </c>
      <c r="AT1701" s="278">
        <f t="shared" si="2339"/>
        <v>130951656.3255557</v>
      </c>
      <c r="AU1701" s="278">
        <f t="shared" si="2339"/>
        <v>67101606.983610377</v>
      </c>
      <c r="AV1701" s="278">
        <f t="shared" si="2339"/>
        <v>0</v>
      </c>
      <c r="AW1701" s="278">
        <f t="shared" si="2339"/>
        <v>0</v>
      </c>
      <c r="AX1701" s="315">
        <f t="shared" si="2332"/>
        <v>490957316.09060514</v>
      </c>
    </row>
    <row r="1702" spans="1:50" ht="15.75">
      <c r="B1702" s="281" t="s">
        <v>683</v>
      </c>
      <c r="C1702" s="277"/>
      <c r="D1702" s="282"/>
      <c r="E1702" s="269"/>
      <c r="F1702" s="269"/>
      <c r="G1702" s="269"/>
      <c r="H1702" s="269"/>
      <c r="I1702" s="269"/>
      <c r="J1702" s="269"/>
      <c r="K1702" s="269"/>
      <c r="L1702" s="269"/>
      <c r="M1702" s="269"/>
      <c r="N1702" s="269"/>
      <c r="O1702" s="269"/>
      <c r="P1702" s="269"/>
      <c r="Q1702" s="269"/>
      <c r="R1702" s="269"/>
      <c r="S1702" s="269"/>
      <c r="T1702" s="269"/>
      <c r="U1702" s="269"/>
      <c r="V1702" s="237"/>
      <c r="W1702" s="269"/>
      <c r="X1702" s="269"/>
      <c r="Y1702" s="269"/>
      <c r="Z1702" s="240"/>
      <c r="AA1702" s="240"/>
      <c r="AB1702" s="240"/>
      <c r="AC1702" s="240"/>
      <c r="AD1702" s="269"/>
      <c r="AE1702" s="269"/>
      <c r="AF1702" s="269"/>
      <c r="AG1702" s="269"/>
      <c r="AH1702" s="269"/>
      <c r="AI1702" s="269"/>
      <c r="AJ1702" s="279">
        <f>AJ1686*AJ1688</f>
        <v>0</v>
      </c>
      <c r="AK1702" s="279">
        <f t="shared" ref="AK1702:AW1702" si="2340">AK1686*AK1688</f>
        <v>141564.77499999999</v>
      </c>
      <c r="AL1702" s="279">
        <f t="shared" si="2340"/>
        <v>101507611.46799999</v>
      </c>
      <c r="AM1702" s="279">
        <f t="shared" si="2340"/>
        <v>207249.93719999999</v>
      </c>
      <c r="AN1702" s="279">
        <f t="shared" si="2340"/>
        <v>2137399.7335999999</v>
      </c>
      <c r="AO1702" s="279">
        <f t="shared" si="2340"/>
        <v>0</v>
      </c>
      <c r="AP1702" s="279">
        <f t="shared" si="2340"/>
        <v>0</v>
      </c>
      <c r="AQ1702" s="279">
        <f t="shared" si="2340"/>
        <v>0</v>
      </c>
      <c r="AR1702" s="279">
        <f t="shared" si="2340"/>
        <v>0</v>
      </c>
      <c r="AS1702" s="279">
        <f t="shared" si="2340"/>
        <v>0</v>
      </c>
      <c r="AT1702" s="279">
        <f t="shared" si="2340"/>
        <v>0</v>
      </c>
      <c r="AU1702" s="279">
        <f t="shared" si="2340"/>
        <v>0</v>
      </c>
      <c r="AV1702" s="279">
        <f t="shared" si="2340"/>
        <v>0</v>
      </c>
      <c r="AW1702" s="279">
        <f t="shared" si="2340"/>
        <v>0</v>
      </c>
      <c r="AX1702" s="315">
        <f>SUM(AJ1702:AW1702)</f>
        <v>103993825.9138</v>
      </c>
    </row>
    <row r="1703" spans="1:50" ht="15.75">
      <c r="B1703" s="281" t="s">
        <v>684</v>
      </c>
      <c r="C1703" s="277"/>
      <c r="D1703" s="282"/>
      <c r="E1703" s="269"/>
      <c r="F1703" s="269"/>
      <c r="G1703" s="269"/>
      <c r="H1703" s="269"/>
      <c r="I1703" s="269"/>
      <c r="J1703" s="269"/>
      <c r="K1703" s="269"/>
      <c r="L1703" s="269"/>
      <c r="M1703" s="269"/>
      <c r="N1703" s="269"/>
      <c r="O1703" s="269"/>
      <c r="P1703" s="269"/>
      <c r="Q1703" s="269"/>
      <c r="R1703" s="269"/>
      <c r="S1703" s="269"/>
      <c r="T1703" s="269"/>
      <c r="U1703" s="269"/>
      <c r="V1703" s="237"/>
      <c r="W1703" s="269"/>
      <c r="X1703" s="269"/>
      <c r="Y1703" s="269"/>
      <c r="Z1703" s="282"/>
      <c r="AA1703" s="282"/>
      <c r="AB1703" s="282"/>
      <c r="AC1703" s="282"/>
      <c r="AD1703" s="269"/>
      <c r="AE1703" s="269"/>
      <c r="AF1703" s="269"/>
      <c r="AG1703" s="269"/>
      <c r="AH1703" s="269"/>
      <c r="AI1703" s="269"/>
      <c r="AJ1703" s="283"/>
      <c r="AK1703" s="283"/>
      <c r="AL1703" s="283"/>
      <c r="AM1703" s="283"/>
      <c r="AN1703" s="283"/>
      <c r="AO1703" s="283"/>
      <c r="AP1703" s="283"/>
      <c r="AQ1703" s="283"/>
      <c r="AR1703" s="283"/>
      <c r="AS1703" s="283"/>
      <c r="AT1703" s="283"/>
      <c r="AU1703" s="283"/>
      <c r="AV1703" s="283"/>
      <c r="AW1703" s="283"/>
      <c r="AX1703" s="315">
        <f>AX1701-AX1702</f>
        <v>386963490.17680514</v>
      </c>
    </row>
    <row r="1704" spans="1:50">
      <c r="B1704" s="646"/>
      <c r="C1704" s="345"/>
      <c r="D1704" s="345"/>
      <c r="E1704" s="346"/>
      <c r="F1704" s="346"/>
      <c r="G1704" s="346"/>
      <c r="H1704" s="346"/>
      <c r="I1704" s="346"/>
      <c r="J1704" s="346"/>
      <c r="K1704" s="346"/>
      <c r="L1704" s="346"/>
      <c r="M1704" s="346"/>
      <c r="N1704" s="346"/>
      <c r="O1704" s="346"/>
      <c r="P1704" s="346"/>
      <c r="Q1704" s="346"/>
      <c r="R1704" s="346"/>
      <c r="S1704" s="346"/>
      <c r="T1704" s="346"/>
      <c r="U1704" s="346"/>
      <c r="V1704" s="347"/>
      <c r="W1704" s="346"/>
      <c r="X1704" s="346"/>
      <c r="Y1704" s="346"/>
      <c r="Z1704" s="345"/>
      <c r="AA1704" s="348"/>
      <c r="AB1704" s="345"/>
      <c r="AC1704" s="345"/>
      <c r="AD1704" s="346"/>
      <c r="AE1704" s="346"/>
      <c r="AF1704" s="346"/>
      <c r="AG1704" s="346"/>
      <c r="AH1704" s="346"/>
      <c r="AI1704" s="346"/>
      <c r="AJ1704" s="576"/>
      <c r="AK1704" s="576"/>
      <c r="AL1704" s="576"/>
      <c r="AM1704" s="576"/>
      <c r="AN1704" s="576"/>
      <c r="AO1704" s="576"/>
      <c r="AP1704" s="576"/>
      <c r="AQ1704" s="576"/>
      <c r="AR1704" s="576"/>
      <c r="AS1704" s="576"/>
      <c r="AT1704" s="576"/>
      <c r="AU1704" s="576"/>
      <c r="AV1704" s="576"/>
      <c r="AW1704" s="576"/>
      <c r="AX1704" s="1113"/>
    </row>
    <row r="1705" spans="1:50" ht="19.5" customHeight="1">
      <c r="B1705" s="292" t="s">
        <v>436</v>
      </c>
      <c r="C1705" s="308"/>
      <c r="D1705" s="309"/>
      <c r="E1705" s="309"/>
      <c r="F1705" s="309"/>
      <c r="G1705" s="309"/>
      <c r="H1705" s="309"/>
      <c r="I1705" s="309"/>
      <c r="J1705" s="309"/>
      <c r="K1705" s="309"/>
      <c r="L1705" s="309"/>
      <c r="M1705" s="309"/>
      <c r="N1705" s="309"/>
      <c r="O1705" s="309"/>
      <c r="P1705" s="309"/>
      <c r="Q1705" s="309"/>
      <c r="R1705" s="309"/>
      <c r="S1705" s="309"/>
      <c r="T1705" s="309"/>
      <c r="U1705" s="309"/>
      <c r="V1705" s="309"/>
      <c r="W1705" s="309"/>
      <c r="X1705" s="309"/>
      <c r="Y1705" s="309"/>
      <c r="Z1705" s="295"/>
      <c r="AA1705" s="296"/>
      <c r="AB1705" s="309"/>
      <c r="AC1705" s="309"/>
      <c r="AD1705" s="309"/>
      <c r="AE1705" s="309"/>
      <c r="AF1705" s="309"/>
      <c r="AG1705" s="309"/>
      <c r="AH1705" s="309"/>
      <c r="AI1705" s="309"/>
      <c r="AJ1705" s="310"/>
      <c r="AK1705" s="310"/>
      <c r="AL1705" s="310"/>
      <c r="AM1705" s="310"/>
      <c r="AN1705" s="310"/>
      <c r="AO1705" s="310"/>
      <c r="AP1705" s="310"/>
      <c r="AQ1705" s="310"/>
      <c r="AR1705" s="310"/>
      <c r="AS1705" s="310"/>
      <c r="AT1705" s="310"/>
      <c r="AU1705" s="310"/>
      <c r="AV1705" s="310"/>
      <c r="AW1705" s="310"/>
      <c r="AX1705" s="310"/>
    </row>
    <row r="1706" spans="1:50" ht="19.5" customHeight="1">
      <c r="B1706" s="566"/>
      <c r="C1706" s="567"/>
      <c r="D1706" s="552"/>
      <c r="E1706" s="552"/>
      <c r="F1706" s="552"/>
      <c r="G1706" s="552"/>
      <c r="H1706" s="552"/>
      <c r="I1706" s="552"/>
      <c r="J1706" s="552"/>
      <c r="K1706" s="552"/>
      <c r="L1706" s="552"/>
      <c r="M1706" s="552"/>
      <c r="N1706" s="552"/>
      <c r="O1706" s="552"/>
      <c r="P1706" s="552"/>
      <c r="Q1706" s="552"/>
      <c r="R1706" s="552"/>
      <c r="S1706" s="552"/>
      <c r="T1706" s="552"/>
      <c r="U1706" s="552"/>
      <c r="V1706" s="552"/>
      <c r="W1706" s="552"/>
      <c r="X1706" s="552"/>
      <c r="Y1706" s="552"/>
      <c r="Z1706" s="241"/>
      <c r="AA1706" s="568"/>
      <c r="AB1706" s="552"/>
      <c r="AC1706" s="552"/>
      <c r="AD1706" s="552"/>
      <c r="AE1706" s="552"/>
      <c r="AF1706" s="552"/>
      <c r="AG1706" s="552"/>
      <c r="AH1706" s="552"/>
      <c r="AI1706" s="552"/>
      <c r="AJ1706" s="196"/>
      <c r="AK1706" s="196"/>
      <c r="AL1706" s="196"/>
      <c r="AM1706" s="196"/>
      <c r="AN1706" s="196"/>
      <c r="AO1706" s="196"/>
      <c r="AP1706" s="196"/>
      <c r="AQ1706" s="196"/>
      <c r="AR1706" s="196"/>
      <c r="AS1706" s="196"/>
      <c r="AT1706" s="196"/>
      <c r="AU1706" s="196"/>
      <c r="AV1706" s="196"/>
      <c r="AW1706" s="196"/>
      <c r="AX1706" s="196"/>
    </row>
    <row r="1707" spans="1:50" ht="15.75">
      <c r="B1707" s="218" t="s">
        <v>685</v>
      </c>
      <c r="C1707" s="219"/>
      <c r="D1707" s="443" t="s">
        <v>279</v>
      </c>
      <c r="E1707" s="194"/>
      <c r="F1707" s="443"/>
      <c r="G1707" s="194"/>
      <c r="H1707" s="194"/>
      <c r="I1707" s="194"/>
      <c r="J1707" s="194"/>
      <c r="K1707" s="194"/>
      <c r="L1707" s="194"/>
      <c r="M1707" s="194"/>
      <c r="N1707" s="194"/>
      <c r="O1707" s="194"/>
      <c r="P1707" s="194"/>
      <c r="Q1707" s="194"/>
      <c r="R1707" s="194"/>
      <c r="S1707" s="194"/>
      <c r="T1707" s="194"/>
      <c r="U1707" s="194"/>
      <c r="V1707" s="219"/>
      <c r="W1707" s="194"/>
      <c r="X1707" s="194"/>
      <c r="Y1707" s="194"/>
      <c r="Z1707" s="194"/>
      <c r="AA1707" s="194"/>
      <c r="AB1707" s="194"/>
      <c r="AC1707" s="194"/>
      <c r="AD1707" s="194"/>
      <c r="AE1707" s="194"/>
      <c r="AF1707" s="194"/>
      <c r="AG1707" s="194"/>
      <c r="AH1707" s="194"/>
      <c r="AI1707" s="194"/>
      <c r="AJ1707" s="208"/>
      <c r="AK1707" s="206"/>
      <c r="AL1707" s="206"/>
      <c r="AM1707" s="206"/>
      <c r="AN1707" s="206"/>
      <c r="AO1707" s="206"/>
      <c r="AP1707" s="206"/>
      <c r="AQ1707" s="206"/>
      <c r="AR1707" s="206"/>
      <c r="AS1707" s="206"/>
      <c r="AT1707" s="206"/>
      <c r="AU1707" s="206"/>
      <c r="AV1707" s="206"/>
      <c r="AW1707" s="206"/>
    </row>
    <row r="1708" spans="1:50" ht="39.75" customHeight="1">
      <c r="B1708" s="1228" t="s">
        <v>300</v>
      </c>
      <c r="C1708" s="1234" t="s">
        <v>301</v>
      </c>
      <c r="D1708" s="221" t="s">
        <v>302</v>
      </c>
      <c r="E1708" s="1236" t="s">
        <v>303</v>
      </c>
      <c r="F1708" s="1237"/>
      <c r="G1708" s="1237"/>
      <c r="H1708" s="1237"/>
      <c r="I1708" s="1237"/>
      <c r="J1708" s="1237"/>
      <c r="K1708" s="1237"/>
      <c r="L1708" s="1237"/>
      <c r="M1708" s="1237"/>
      <c r="N1708" s="1237"/>
      <c r="O1708" s="1237"/>
      <c r="P1708" s="1238"/>
      <c r="Q1708" s="897"/>
      <c r="R1708" s="897"/>
      <c r="S1708" s="897"/>
      <c r="T1708" s="897"/>
      <c r="U1708" s="1234" t="s">
        <v>304</v>
      </c>
      <c r="V1708" s="221" t="s">
        <v>305</v>
      </c>
      <c r="W1708" s="1230" t="s">
        <v>306</v>
      </c>
      <c r="X1708" s="1231"/>
      <c r="Y1708" s="1231"/>
      <c r="Z1708" s="1231"/>
      <c r="AA1708" s="1231"/>
      <c r="AB1708" s="1231"/>
      <c r="AC1708" s="1231"/>
      <c r="AD1708" s="1231"/>
      <c r="AE1708" s="1231"/>
      <c r="AF1708" s="1231"/>
      <c r="AG1708" s="1231"/>
      <c r="AH1708" s="1232"/>
      <c r="AI1708" s="642"/>
      <c r="AJ1708" s="1230" t="s">
        <v>307</v>
      </c>
      <c r="AK1708" s="1231"/>
      <c r="AL1708" s="1231"/>
      <c r="AM1708" s="1231"/>
      <c r="AN1708" s="1231"/>
      <c r="AO1708" s="1231"/>
      <c r="AP1708" s="1231"/>
      <c r="AQ1708" s="1231"/>
      <c r="AR1708" s="1231"/>
      <c r="AS1708" s="1231"/>
      <c r="AT1708" s="1231"/>
      <c r="AU1708" s="1231"/>
      <c r="AV1708" s="1231"/>
      <c r="AW1708" s="1231"/>
      <c r="AX1708" s="1233"/>
    </row>
    <row r="1709" spans="1:50" ht="65.25" customHeight="1">
      <c r="B1709" s="1229"/>
      <c r="C1709" s="1239"/>
      <c r="D1709" s="222">
        <v>2026</v>
      </c>
      <c r="E1709" s="222">
        <v>2027</v>
      </c>
      <c r="F1709" s="222">
        <v>2028</v>
      </c>
      <c r="G1709" s="222">
        <v>2029</v>
      </c>
      <c r="H1709" s="222">
        <v>2030</v>
      </c>
      <c r="I1709" s="222">
        <v>2031</v>
      </c>
      <c r="J1709" s="222">
        <v>2032</v>
      </c>
      <c r="K1709" s="222">
        <v>2033</v>
      </c>
      <c r="L1709" s="222">
        <v>2034</v>
      </c>
      <c r="M1709" s="222">
        <v>2035</v>
      </c>
      <c r="N1709" s="222">
        <v>2036</v>
      </c>
      <c r="O1709" s="222">
        <v>2037</v>
      </c>
      <c r="P1709" s="222">
        <v>2038</v>
      </c>
      <c r="Q1709" s="336"/>
      <c r="R1709" s="336"/>
      <c r="S1709" s="336"/>
      <c r="T1709" s="336"/>
      <c r="U1709" s="1235"/>
      <c r="V1709" s="222">
        <v>2026</v>
      </c>
      <c r="W1709" s="222">
        <v>2027</v>
      </c>
      <c r="X1709" s="222">
        <v>2028</v>
      </c>
      <c r="Y1709" s="222">
        <v>2029</v>
      </c>
      <c r="Z1709" s="222">
        <v>2030</v>
      </c>
      <c r="AA1709" s="222">
        <v>2031</v>
      </c>
      <c r="AB1709" s="222">
        <v>2032</v>
      </c>
      <c r="AC1709" s="222">
        <v>2033</v>
      </c>
      <c r="AD1709" s="222">
        <v>2034</v>
      </c>
      <c r="AE1709" s="222">
        <v>2035</v>
      </c>
      <c r="AF1709" s="222">
        <v>2036</v>
      </c>
      <c r="AG1709" s="222">
        <v>2037</v>
      </c>
      <c r="AH1709" s="222">
        <v>2038</v>
      </c>
      <c r="AI1709" s="222"/>
      <c r="AJ1709" s="222" t="str">
        <f>'1.  LRAMVA Summary'!$D$53</f>
        <v>Residential - VRZ</v>
      </c>
      <c r="AK1709" s="222" t="str">
        <f>'1.  LRAMVA Summary'!$E$53</f>
        <v>GS&lt;50 kW - VRZ</v>
      </c>
      <c r="AL1709" s="222" t="str">
        <f>'1.  LRAMVA Summary'!$F$53</f>
        <v>GS 50 to 2,999 kW - VRZ</v>
      </c>
      <c r="AM1709" s="222" t="str">
        <f>'1.  LRAMVA Summary'!$G$53</f>
        <v>GS 3,000 to 4,999 kW - VRZ</v>
      </c>
      <c r="AN1709" s="222" t="str">
        <f>'1.  LRAMVA Summary'!$H$53</f>
        <v>Large Use - VRZ</v>
      </c>
      <c r="AO1709" s="222" t="str">
        <f>'1.  LRAMVA Summary'!$I$53</f>
        <v>Unmetered Scattered Load - VRZ</v>
      </c>
      <c r="AP1709" s="222" t="str">
        <f>'1.  LRAMVA Summary'!$J$53</f>
        <v>Sentinel Lighting - VRZ</v>
      </c>
      <c r="AQ1709" s="222" t="str">
        <f>'1.  LRAMVA Summary'!$K$53</f>
        <v>Street Lighting - VRZ</v>
      </c>
      <c r="AR1709" s="222" t="str">
        <f>'1.  LRAMVA Summary'!$L$53</f>
        <v>Residential - WRZ</v>
      </c>
      <c r="AS1709" s="222" t="str">
        <f>'1.  LRAMVA Summary'!$M$53</f>
        <v>GS&lt;50 kW - WRZ</v>
      </c>
      <c r="AT1709" s="222" t="str">
        <f>'1.  LRAMVA Summary'!$N$53</f>
        <v>GS&gt;50 kw - WRZ</v>
      </c>
      <c r="AU1709" s="222" t="str">
        <f>'1.  LRAMVA Summary'!$O$53</f>
        <v>Street Lighting - WRZ</v>
      </c>
      <c r="AV1709" s="222" t="str">
        <f>'1.  LRAMVA Summary'!$P$53</f>
        <v/>
      </c>
      <c r="AW1709" s="222" t="str">
        <f>'1.  LRAMVA Summary'!$Q$53</f>
        <v/>
      </c>
      <c r="AX1709" s="224" t="str">
        <f>'1.  LRAMVA Summary'!$R$53</f>
        <v>Total</v>
      </c>
    </row>
    <row r="1710" spans="1:50" ht="15" hidden="1" customHeight="1" outlineLevel="1">
      <c r="A1710" s="402"/>
      <c r="B1710" s="231"/>
      <c r="C1710" s="242"/>
      <c r="D1710" s="228"/>
      <c r="E1710" s="228"/>
      <c r="F1710" s="228"/>
      <c r="G1710" s="228"/>
      <c r="H1710" s="228"/>
      <c r="I1710" s="228"/>
      <c r="J1710" s="228"/>
      <c r="K1710" s="228"/>
      <c r="L1710" s="228"/>
      <c r="M1710" s="228"/>
      <c r="N1710" s="228"/>
      <c r="O1710" s="228"/>
      <c r="P1710" s="228"/>
      <c r="Q1710" s="228"/>
      <c r="R1710" s="228"/>
      <c r="S1710" s="228"/>
      <c r="T1710" s="228"/>
      <c r="U1710" s="228"/>
      <c r="V1710" s="228"/>
      <c r="W1710" s="228"/>
      <c r="X1710" s="228"/>
      <c r="Y1710" s="228"/>
      <c r="Z1710" s="228"/>
      <c r="AA1710" s="228"/>
      <c r="AB1710" s="228"/>
      <c r="AC1710" s="228"/>
      <c r="AD1710" s="228"/>
      <c r="AE1710" s="228"/>
      <c r="AF1710" s="228"/>
      <c r="AG1710" s="228"/>
      <c r="AH1710" s="228"/>
      <c r="AI1710" s="228"/>
      <c r="AJ1710" s="228">
        <f>'1.  LRAMVA Summary'!D724</f>
        <v>0</v>
      </c>
      <c r="AK1710" s="228">
        <f>'1.  LRAMVA Summary'!E724</f>
        <v>0</v>
      </c>
      <c r="AL1710" s="228">
        <f>'1.  LRAMVA Summary'!F724</f>
        <v>0</v>
      </c>
      <c r="AM1710" s="228">
        <f>'1.  LRAMVA Summary'!G724</f>
        <v>0</v>
      </c>
      <c r="AN1710" s="228">
        <f>'1.  LRAMVA Summary'!H724</f>
        <v>0</v>
      </c>
      <c r="AO1710" s="228">
        <f>'1.  LRAMVA Summary'!I724</f>
        <v>0</v>
      </c>
      <c r="AP1710" s="228">
        <f>'1.  LRAMVA Summary'!J724</f>
        <v>0</v>
      </c>
      <c r="AQ1710" s="228">
        <f>'1.  LRAMVA Summary'!K724</f>
        <v>0</v>
      </c>
      <c r="AR1710" s="228">
        <f>'1.  LRAMVA Summary'!L724</f>
        <v>0</v>
      </c>
      <c r="AS1710" s="228">
        <f>'1.  LRAMVA Summary'!M724</f>
        <v>0</v>
      </c>
      <c r="AT1710" s="228">
        <f>'1.  LRAMVA Summary'!N724</f>
        <v>0</v>
      </c>
      <c r="AU1710" s="228">
        <f>'1.  LRAMVA Summary'!O724</f>
        <v>0</v>
      </c>
      <c r="AV1710" s="228">
        <f>'1.  LRAMVA Summary'!P724</f>
        <v>0</v>
      </c>
      <c r="AW1710" s="228">
        <f>'1.  LRAMVA Summary'!Q724</f>
        <v>0</v>
      </c>
      <c r="AX1710" s="229"/>
    </row>
    <row r="1711" spans="1:50" ht="15.75" collapsed="1">
      <c r="B1711" s="624"/>
      <c r="C1711" s="270"/>
      <c r="D1711" s="270"/>
      <c r="E1711" s="270"/>
      <c r="F1711" s="270"/>
      <c r="G1711" s="270"/>
      <c r="H1711" s="270"/>
      <c r="I1711" s="270"/>
      <c r="J1711" s="270"/>
      <c r="K1711" s="270"/>
      <c r="L1711" s="270"/>
      <c r="M1711" s="270"/>
      <c r="N1711" s="270"/>
      <c r="O1711" s="270"/>
      <c r="P1711" s="270"/>
      <c r="Q1711" s="270"/>
      <c r="R1711" s="270"/>
      <c r="S1711" s="270"/>
      <c r="T1711" s="270"/>
      <c r="U1711" s="270"/>
      <c r="V1711" s="270"/>
      <c r="W1711" s="270"/>
      <c r="X1711" s="270"/>
      <c r="Y1711" s="270"/>
      <c r="Z1711" s="270"/>
      <c r="AA1711" s="270"/>
      <c r="AB1711" s="270"/>
      <c r="AC1711" s="270"/>
      <c r="AD1711" s="270"/>
      <c r="AE1711" s="270"/>
      <c r="AF1711" s="270"/>
      <c r="AG1711" s="270"/>
      <c r="AH1711" s="629"/>
      <c r="AI1711" s="270"/>
      <c r="AJ1711" s="228" t="str">
        <f>'1.  LRAMVA Summary'!$D$54</f>
        <v>kWh</v>
      </c>
      <c r="AK1711" s="228" t="str">
        <f>'1.  LRAMVA Summary'!$E$54</f>
        <v>kWh</v>
      </c>
      <c r="AL1711" s="228" t="str">
        <f>'1.  LRAMVA Summary'!$F$54</f>
        <v>kWh</v>
      </c>
      <c r="AM1711" s="228" t="str">
        <f>'1.  LRAMVA Summary'!$G$54</f>
        <v>kWh</v>
      </c>
      <c r="AN1711" s="228" t="str">
        <f>'1.  LRAMVA Summary'!$H$54</f>
        <v>kWh</v>
      </c>
      <c r="AO1711" s="228" t="str">
        <f>'1.  LRAMVA Summary'!$I$54</f>
        <v>kWh</v>
      </c>
      <c r="AP1711" s="228" t="str">
        <f>'1.  LRAMVA Summary'!$J$54</f>
        <v>kWh</v>
      </c>
      <c r="AQ1711" s="228" t="str">
        <f>'1.  LRAMVA Summary'!$K$54</f>
        <v>kWh</v>
      </c>
      <c r="AR1711" s="228" t="str">
        <f>'1.  LRAMVA Summary'!$L$54</f>
        <v>kWh</v>
      </c>
      <c r="AS1711" s="228" t="str">
        <f>'1.  LRAMVA Summary'!$M$54</f>
        <v>kWh</v>
      </c>
      <c r="AT1711" s="228" t="str">
        <f>'1.  LRAMVA Summary'!$N$54</f>
        <v>kWh</v>
      </c>
      <c r="AU1711" s="228" t="str">
        <f>'1.  LRAMVA Summary'!$O$54</f>
        <v>kWh</v>
      </c>
      <c r="AV1711" s="228">
        <f>'1.  LRAMVA Summary'!$P$54</f>
        <v>0</v>
      </c>
      <c r="AW1711" s="228">
        <f>'1.  LRAMVA Summary'!$Q$54</f>
        <v>0</v>
      </c>
      <c r="AX1711" s="265"/>
    </row>
    <row r="1712" spans="1:50" ht="15.75">
      <c r="B1712" s="625" t="s">
        <v>686</v>
      </c>
      <c r="C1712" s="270"/>
      <c r="D1712" s="270"/>
      <c r="E1712" s="270"/>
      <c r="F1712" s="270"/>
      <c r="G1712" s="270"/>
      <c r="H1712" s="270"/>
      <c r="I1712" s="270"/>
      <c r="J1712" s="270"/>
      <c r="K1712" s="270"/>
      <c r="L1712" s="270"/>
      <c r="M1712" s="270"/>
      <c r="N1712" s="270"/>
      <c r="O1712" s="270"/>
      <c r="P1712" s="270"/>
      <c r="Q1712" s="270"/>
      <c r="R1712" s="270"/>
      <c r="S1712" s="270"/>
      <c r="T1712" s="270"/>
      <c r="U1712" s="270"/>
      <c r="V1712" s="270"/>
      <c r="W1712" s="270"/>
      <c r="X1712" s="270"/>
      <c r="Y1712" s="270"/>
      <c r="Z1712" s="270"/>
      <c r="AA1712" s="270"/>
      <c r="AB1712" s="270"/>
      <c r="AC1712" s="270"/>
      <c r="AD1712" s="270"/>
      <c r="AE1712" s="270"/>
      <c r="AF1712" s="270"/>
      <c r="AG1712" s="270"/>
      <c r="AH1712" s="629"/>
      <c r="AI1712" s="270"/>
      <c r="AJ1712" s="627">
        <v>0</v>
      </c>
      <c r="AK1712" s="622">
        <v>0</v>
      </c>
      <c r="AL1712" s="622">
        <v>0</v>
      </c>
      <c r="AM1712" s="622">
        <v>0</v>
      </c>
      <c r="AN1712" s="622">
        <v>0</v>
      </c>
      <c r="AO1712" s="622">
        <v>0</v>
      </c>
      <c r="AP1712" s="622">
        <v>0</v>
      </c>
      <c r="AQ1712" s="622">
        <v>0</v>
      </c>
      <c r="AR1712" s="622">
        <v>0</v>
      </c>
      <c r="AS1712" s="622">
        <v>0</v>
      </c>
      <c r="AT1712" s="622">
        <v>0</v>
      </c>
      <c r="AU1712" s="622">
        <v>0</v>
      </c>
      <c r="AV1712" s="622">
        <v>0</v>
      </c>
      <c r="AW1712" s="622">
        <v>0</v>
      </c>
      <c r="AX1712" s="623"/>
    </row>
    <row r="1713" spans="2:50" ht="15.75">
      <c r="B1713" s="626" t="s">
        <v>687</v>
      </c>
      <c r="C1713" s="304"/>
      <c r="D1713" s="304"/>
      <c r="E1713" s="304"/>
      <c r="F1713" s="304"/>
      <c r="G1713" s="304"/>
      <c r="H1713" s="304"/>
      <c r="I1713" s="304"/>
      <c r="J1713" s="304"/>
      <c r="K1713" s="304"/>
      <c r="L1713" s="304"/>
      <c r="M1713" s="304"/>
      <c r="N1713" s="304"/>
      <c r="O1713" s="304"/>
      <c r="P1713" s="304"/>
      <c r="Q1713" s="304"/>
      <c r="R1713" s="304"/>
      <c r="S1713" s="304"/>
      <c r="T1713" s="304"/>
      <c r="U1713" s="304"/>
      <c r="V1713" s="304"/>
      <c r="W1713" s="304"/>
      <c r="X1713" s="304"/>
      <c r="Y1713" s="304"/>
      <c r="Z1713" s="304"/>
      <c r="AA1713" s="304"/>
      <c r="AB1713" s="304"/>
      <c r="AC1713" s="304"/>
      <c r="AD1713" s="304"/>
      <c r="AE1713" s="304"/>
      <c r="AF1713" s="304"/>
      <c r="AG1713" s="304"/>
      <c r="AH1713" s="1112"/>
      <c r="AI1713" s="270"/>
      <c r="AJ1713" s="628">
        <f>HLOOKUP(AJ1709,'2. LRAMVA Threshold'!$B$42:$Q$53,12,FALSE)</f>
        <v>8884182</v>
      </c>
      <c r="AK1713" s="312">
        <f>HLOOKUP(AK1709,'2. LRAMVA Threshold'!$B$42:$Q$53,12,FALSE)</f>
        <v>7652150</v>
      </c>
      <c r="AL1713" s="312">
        <f>HLOOKUP(AL1709,'2. LRAMVA Threshold'!$B$42:$Q$53,12,FALSE)</f>
        <v>27955828</v>
      </c>
      <c r="AM1713" s="312">
        <f>HLOOKUP(AM1709,'2. LRAMVA Threshold'!$B$42:$Q$53,12,FALSE)</f>
        <v>90093</v>
      </c>
      <c r="AN1713" s="312">
        <f>HLOOKUP(AN1709,'2. LRAMVA Threshold'!$B$42:$Q$53,12,FALSE)</f>
        <v>659732</v>
      </c>
      <c r="AO1713" s="312">
        <f>HLOOKUP(AO1709,'2. LRAMVA Threshold'!$B$42:$Q$53,12,FALSE)</f>
        <v>0</v>
      </c>
      <c r="AP1713" s="312">
        <f>HLOOKUP(AP1709,'2. LRAMVA Threshold'!$B$42:$Q$53,12,FALSE)</f>
        <v>0</v>
      </c>
      <c r="AQ1713" s="312">
        <f>HLOOKUP(AQ1709,'2. LRAMVA Threshold'!$B$42:$Q$53,12,FALSE)</f>
        <v>0</v>
      </c>
      <c r="AR1713" s="312">
        <f>HLOOKUP(AR1709,'2. LRAMVA Threshold'!$B$42:$Q$53,12,FALSE)</f>
        <v>0</v>
      </c>
      <c r="AS1713" s="312">
        <f>HLOOKUP(AS1709,'2. LRAMVA Threshold'!$B$42:$Q$53,12,FALSE)</f>
        <v>0</v>
      </c>
      <c r="AT1713" s="312">
        <f>HLOOKUP(AT1709,'2. LRAMVA Threshold'!$B$42:$Q$53,12,FALSE)</f>
        <v>0</v>
      </c>
      <c r="AU1713" s="312">
        <f>HLOOKUP(AU1709,'2. LRAMVA Threshold'!$B$42:$Q$53,12,FALSE)</f>
        <v>0</v>
      </c>
      <c r="AV1713" s="312">
        <f>HLOOKUP(AV1709,'2. LRAMVA Threshold'!$B$42:$Q$53,12,FALSE)</f>
        <v>0</v>
      </c>
      <c r="AW1713" s="312">
        <f>HLOOKUP(AW1709,'2. LRAMVA Threshold'!$B$42:$Q$53,12,FALSE)</f>
        <v>0</v>
      </c>
      <c r="AX1713" s="342"/>
    </row>
    <row r="1714" spans="2:50">
      <c r="B1714" s="1175"/>
      <c r="C1714" s="268"/>
      <c r="D1714" s="269"/>
      <c r="E1714" s="269"/>
      <c r="F1714" s="269"/>
      <c r="G1714" s="269"/>
      <c r="H1714" s="269"/>
      <c r="I1714" s="269"/>
      <c r="J1714" s="269"/>
      <c r="K1714" s="269"/>
      <c r="L1714" s="269"/>
      <c r="M1714" s="269"/>
      <c r="N1714" s="269"/>
      <c r="O1714" s="269"/>
      <c r="P1714" s="269"/>
      <c r="Q1714" s="269"/>
      <c r="R1714" s="269"/>
      <c r="S1714" s="269"/>
      <c r="T1714" s="269"/>
      <c r="U1714" s="269"/>
      <c r="V1714" s="270"/>
      <c r="W1714" s="269"/>
      <c r="X1714" s="269"/>
      <c r="Y1714" s="269"/>
      <c r="Z1714" s="240"/>
      <c r="AA1714" s="240"/>
      <c r="AB1714" s="240"/>
      <c r="AC1714" s="240"/>
      <c r="AD1714" s="269"/>
      <c r="AE1714" s="269"/>
      <c r="AF1714" s="269"/>
      <c r="AG1714" s="269"/>
      <c r="AH1714" s="269"/>
      <c r="AI1714" s="269"/>
      <c r="AJ1714" s="1103"/>
      <c r="AK1714" s="1103"/>
      <c r="AL1714" s="1103"/>
      <c r="AM1714" s="1103"/>
      <c r="AN1714" s="1103"/>
      <c r="AO1714" s="1103"/>
      <c r="AP1714" s="1103"/>
      <c r="AQ1714" s="1103"/>
      <c r="AR1714" s="1103"/>
      <c r="AS1714" s="1103"/>
      <c r="AT1714" s="1103"/>
      <c r="AU1714" s="1103"/>
      <c r="AV1714" s="1103"/>
      <c r="AW1714" s="1103"/>
      <c r="AX1714" s="1176"/>
    </row>
    <row r="1715" spans="2:50">
      <c r="B1715" s="260" t="s">
        <v>607</v>
      </c>
      <c r="C1715" s="272"/>
      <c r="D1715" s="272"/>
      <c r="E1715" s="299"/>
      <c r="F1715" s="299"/>
      <c r="G1715" s="299"/>
      <c r="H1715" s="299"/>
      <c r="I1715" s="299"/>
      <c r="J1715" s="299"/>
      <c r="K1715" s="299"/>
      <c r="L1715" s="299"/>
      <c r="M1715" s="299"/>
      <c r="N1715" s="299"/>
      <c r="O1715" s="299"/>
      <c r="P1715" s="299"/>
      <c r="Q1715" s="299"/>
      <c r="R1715" s="299"/>
      <c r="S1715" s="299"/>
      <c r="T1715" s="299"/>
      <c r="U1715" s="299"/>
      <c r="V1715" s="228"/>
      <c r="W1715" s="274"/>
      <c r="X1715" s="274"/>
      <c r="Y1715" s="274"/>
      <c r="Z1715" s="273"/>
      <c r="AA1715" s="273"/>
      <c r="AB1715" s="273"/>
      <c r="AC1715" s="273"/>
      <c r="AD1715" s="274"/>
      <c r="AE1715" s="274"/>
      <c r="AF1715" s="274"/>
      <c r="AG1715" s="274"/>
      <c r="AH1715" s="274"/>
      <c r="AI1715" s="274"/>
      <c r="AJ1715" s="621">
        <f>HLOOKUP(AJ35,'3.  Distribution Rates'!$C$122:$P$135,14,FALSE)</f>
        <v>0</v>
      </c>
      <c r="AK1715" s="621">
        <f>HLOOKUP(AK35,'3.  Distribution Rates'!$C$122:$P$135,14,FALSE)</f>
        <v>1.8499999999999999E-2</v>
      </c>
      <c r="AL1715" s="275">
        <f>HLOOKUP(AL35,'3.  Distribution Rates'!$C$122:$P$135,14,FALSE)</f>
        <v>3.6309999999999998</v>
      </c>
      <c r="AM1715" s="275">
        <f>HLOOKUP(AM35,'3.  Distribution Rates'!$C$122:$P$135,14,FALSE)</f>
        <v>2.3003999999999998</v>
      </c>
      <c r="AN1715" s="275">
        <f>HLOOKUP(AN35,'3.  Distribution Rates'!$C$122:$P$135,14,FALSE)</f>
        <v>3.2397999999999998</v>
      </c>
      <c r="AO1715" s="275">
        <f>HLOOKUP(AO35,'3.  Distribution Rates'!$C$122:$P$135,14,FALSE)</f>
        <v>1.84E-2</v>
      </c>
      <c r="AP1715" s="275">
        <f>HLOOKUP(AP35,'3.  Distribution Rates'!$C$122:$P$135,14,FALSE)</f>
        <v>14.9572</v>
      </c>
      <c r="AQ1715" s="275">
        <f>HLOOKUP(AQ35,'3.  Distribution Rates'!$C$122:$P$135,14,FALSE)</f>
        <v>4.0898000000000003</v>
      </c>
      <c r="AR1715" s="275">
        <f>HLOOKUP(AR35,'3.  Distribution Rates'!$C$122:$P$135,14,FALSE)</f>
        <v>0</v>
      </c>
      <c r="AS1715" s="275">
        <f>HLOOKUP(AS35,'3.  Distribution Rates'!$C$122:$P$135,14,FALSE)</f>
        <v>2.07E-2</v>
      </c>
      <c r="AT1715" s="275">
        <f>HLOOKUP(AT35,'3.  Distribution Rates'!$C$122:$P$135,14,FALSE)</f>
        <v>4.2586000000000004</v>
      </c>
      <c r="AU1715" s="275">
        <f>HLOOKUP(AU35,'3.  Distribution Rates'!$C$122:$P$135,14,FALSE)</f>
        <v>7.1086999999999998</v>
      </c>
      <c r="AV1715" s="275">
        <f>HLOOKUP(AV35,'3.  Distribution Rates'!$C$122:$P$135,14,FALSE)</f>
        <v>0</v>
      </c>
      <c r="AW1715" s="275">
        <f>HLOOKUP(AW35,'3.  Distribution Rates'!$C$122:$P$135,14,FALSE)</f>
        <v>0</v>
      </c>
      <c r="AX1715" s="344"/>
    </row>
    <row r="1716" spans="2:50">
      <c r="B1716" s="260" t="s">
        <v>688</v>
      </c>
      <c r="C1716" s="277"/>
      <c r="D1716" s="220"/>
      <c r="E1716" s="217"/>
      <c r="F1716" s="217"/>
      <c r="G1716" s="217"/>
      <c r="H1716" s="217"/>
      <c r="I1716" s="217"/>
      <c r="J1716" s="217"/>
      <c r="K1716" s="217"/>
      <c r="L1716" s="217"/>
      <c r="M1716" s="217"/>
      <c r="N1716" s="217"/>
      <c r="O1716" s="217"/>
      <c r="P1716" s="217"/>
      <c r="Q1716" s="217"/>
      <c r="R1716" s="217"/>
      <c r="S1716" s="217"/>
      <c r="T1716" s="217"/>
      <c r="U1716" s="217"/>
      <c r="V1716" s="228"/>
      <c r="W1716" s="217"/>
      <c r="X1716" s="217"/>
      <c r="Y1716" s="217"/>
      <c r="Z1716" s="220"/>
      <c r="AA1716" s="220"/>
      <c r="AB1716" s="220"/>
      <c r="AC1716" s="220"/>
      <c r="AD1716" s="217"/>
      <c r="AE1716" s="217"/>
      <c r="AF1716" s="217"/>
      <c r="AG1716" s="217"/>
      <c r="AH1716" s="217"/>
      <c r="AI1716" s="217"/>
      <c r="AJ1716" s="301">
        <f>'4.  2011-2014 LRAM'!AO149*AJ1715</f>
        <v>0</v>
      </c>
      <c r="AK1716" s="301">
        <f>'4.  2011-2014 LRAM'!AP149*AK1715</f>
        <v>0</v>
      </c>
      <c r="AL1716" s="301">
        <f>'4.  2011-2014 LRAM'!AQ149*AL1715</f>
        <v>0</v>
      </c>
      <c r="AM1716" s="301">
        <f>'4.  2011-2014 LRAM'!AR149*AM1715</f>
        <v>0</v>
      </c>
      <c r="AN1716" s="301">
        <f>'4.  2011-2014 LRAM'!AS149*AN1715</f>
        <v>0</v>
      </c>
      <c r="AO1716" s="301">
        <f>'4.  2011-2014 LRAM'!AT149*AO1715</f>
        <v>0</v>
      </c>
      <c r="AP1716" s="301">
        <f>'4.  2011-2014 LRAM'!AU149*AP1715</f>
        <v>0</v>
      </c>
      <c r="AQ1716" s="301">
        <f>'4.  2011-2014 LRAM'!AV149*AQ1715</f>
        <v>0</v>
      </c>
      <c r="AR1716" s="301">
        <f>'4.  2011-2014 LRAM'!AW149*AR1715</f>
        <v>0</v>
      </c>
      <c r="AS1716" s="301">
        <f>'4.  2011-2014 LRAM'!AX149*AS1715</f>
        <v>0</v>
      </c>
      <c r="AT1716" s="301">
        <f>'4.  2011-2014 LRAM'!AY149*AT1715</f>
        <v>9056.054969689576</v>
      </c>
      <c r="AU1716" s="301">
        <f>'4.  2011-2014 LRAM'!AZ149*AU1715</f>
        <v>0</v>
      </c>
      <c r="AV1716" s="301">
        <f>'4.  2011-2014 LRAM'!BA149*AV1715</f>
        <v>0</v>
      </c>
      <c r="AW1716" s="301">
        <f>'4.  2011-2014 LRAM'!BB149*AW1715</f>
        <v>0</v>
      </c>
      <c r="AX1716" s="472">
        <f t="shared" ref="AX1716:AX1719" si="2341">SUM(AJ1716:AW1716)</f>
        <v>9056.054969689576</v>
      </c>
    </row>
    <row r="1717" spans="2:50">
      <c r="B1717" s="260" t="s">
        <v>689</v>
      </c>
      <c r="C1717" s="277"/>
      <c r="D1717" s="220"/>
      <c r="E1717" s="217"/>
      <c r="F1717" s="217"/>
      <c r="G1717" s="217"/>
      <c r="H1717" s="217"/>
      <c r="I1717" s="217"/>
      <c r="J1717" s="217"/>
      <c r="K1717" s="217"/>
      <c r="L1717" s="217"/>
      <c r="M1717" s="217"/>
      <c r="N1717" s="217"/>
      <c r="O1717" s="217"/>
      <c r="P1717" s="217"/>
      <c r="Q1717" s="217"/>
      <c r="R1717" s="217"/>
      <c r="S1717" s="217"/>
      <c r="T1717" s="217"/>
      <c r="U1717" s="217"/>
      <c r="V1717" s="228"/>
      <c r="W1717" s="217"/>
      <c r="X1717" s="217"/>
      <c r="Y1717" s="217"/>
      <c r="Z1717" s="220"/>
      <c r="AA1717" s="220"/>
      <c r="AB1717" s="220"/>
      <c r="AC1717" s="220"/>
      <c r="AD1717" s="217"/>
      <c r="AE1717" s="217"/>
      <c r="AF1717" s="217"/>
      <c r="AG1717" s="217"/>
      <c r="AH1717" s="217"/>
      <c r="AI1717" s="217"/>
      <c r="AJ1717" s="301">
        <f>'4.  2011-2014 LRAM'!AO288*AJ1715</f>
        <v>0</v>
      </c>
      <c r="AK1717" s="301">
        <f>'4.  2011-2014 LRAM'!AP288*AK1715</f>
        <v>1174.7056290140379</v>
      </c>
      <c r="AL1717" s="301">
        <f>'4.  2011-2014 LRAM'!AQ288*AL1715</f>
        <v>2219591.6827367246</v>
      </c>
      <c r="AM1717" s="301">
        <f>'4.  2011-2014 LRAM'!AR288*AM1715</f>
        <v>2798.9927558694903</v>
      </c>
      <c r="AN1717" s="301">
        <f>'4.  2011-2014 LRAM'!AS288*AN1715</f>
        <v>97559.255883430174</v>
      </c>
      <c r="AO1717" s="301">
        <f>'4.  2011-2014 LRAM'!AT288*AO1715</f>
        <v>0</v>
      </c>
      <c r="AP1717" s="301">
        <f>'4.  2011-2014 LRAM'!AU288*AP1715</f>
        <v>0</v>
      </c>
      <c r="AQ1717" s="301">
        <f>'4.  2011-2014 LRAM'!AV288*AQ1715</f>
        <v>0</v>
      </c>
      <c r="AR1717" s="301">
        <f>'4.  2011-2014 LRAM'!AW288*AR1715</f>
        <v>0</v>
      </c>
      <c r="AS1717" s="301">
        <f>'4.  2011-2014 LRAM'!AX288*AS1715</f>
        <v>0</v>
      </c>
      <c r="AT1717" s="301">
        <f>'4.  2011-2014 LRAM'!AY288*AT1715</f>
        <v>2730954.140709185</v>
      </c>
      <c r="AU1717" s="301">
        <f>'4.  2011-2014 LRAM'!AZ288*AU1715</f>
        <v>0</v>
      </c>
      <c r="AV1717" s="301">
        <f>'4.  2011-2014 LRAM'!BA288*AV1715</f>
        <v>0</v>
      </c>
      <c r="AW1717" s="301">
        <f>'4.  2011-2014 LRAM'!BB288*AW1715</f>
        <v>0</v>
      </c>
      <c r="AX1717" s="472">
        <f t="shared" si="2341"/>
        <v>5052078.7777142227</v>
      </c>
    </row>
    <row r="1718" spans="2:50">
      <c r="B1718" s="260" t="s">
        <v>690</v>
      </c>
      <c r="C1718" s="277"/>
      <c r="D1718" s="220"/>
      <c r="E1718" s="217"/>
      <c r="F1718" s="217"/>
      <c r="G1718" s="217"/>
      <c r="H1718" s="217"/>
      <c r="I1718" s="217"/>
      <c r="J1718" s="217"/>
      <c r="K1718" s="217"/>
      <c r="L1718" s="217"/>
      <c r="M1718" s="217"/>
      <c r="N1718" s="217"/>
      <c r="O1718" s="217"/>
      <c r="P1718" s="217"/>
      <c r="Q1718" s="217"/>
      <c r="R1718" s="217"/>
      <c r="S1718" s="217"/>
      <c r="T1718" s="217"/>
      <c r="U1718" s="217"/>
      <c r="V1718" s="228"/>
      <c r="W1718" s="217"/>
      <c r="X1718" s="217"/>
      <c r="Y1718" s="217"/>
      <c r="Z1718" s="220"/>
      <c r="AA1718" s="220"/>
      <c r="AB1718" s="220"/>
      <c r="AC1718" s="220"/>
      <c r="AD1718" s="217"/>
      <c r="AE1718" s="217"/>
      <c r="AF1718" s="217"/>
      <c r="AG1718" s="217"/>
      <c r="AH1718" s="217"/>
      <c r="AI1718" s="217"/>
      <c r="AJ1718" s="301">
        <f>'4.  2011-2014 LRAM'!AO433*AJ1715</f>
        <v>0</v>
      </c>
      <c r="AK1718" s="301">
        <f>'4.  2011-2014 LRAM'!AP433*AK1715</f>
        <v>12265.330804290936</v>
      </c>
      <c r="AL1718" s="301">
        <f>'4.  2011-2014 LRAM'!AQ433*AL1715</f>
        <v>5808789.245614632</v>
      </c>
      <c r="AM1718" s="301">
        <f>'4.  2011-2014 LRAM'!AR433*AM1715</f>
        <v>105720.01581306742</v>
      </c>
      <c r="AN1718" s="301">
        <f>'4.  2011-2014 LRAM'!AS433*AN1715</f>
        <v>884455.24509078055</v>
      </c>
      <c r="AO1718" s="301">
        <f>'4.  2011-2014 LRAM'!AT433*AO1715</f>
        <v>0</v>
      </c>
      <c r="AP1718" s="301">
        <f>'4.  2011-2014 LRAM'!AU433*AP1715</f>
        <v>0</v>
      </c>
      <c r="AQ1718" s="301">
        <f>'4.  2011-2014 LRAM'!AV433*AQ1715</f>
        <v>0</v>
      </c>
      <c r="AR1718" s="301">
        <f>'4.  2011-2014 LRAM'!AW433*AR1715</f>
        <v>0</v>
      </c>
      <c r="AS1718" s="301">
        <f>'4.  2011-2014 LRAM'!AX433*AS1715</f>
        <v>0</v>
      </c>
      <c r="AT1718" s="301">
        <f>'4.  2011-2014 LRAM'!AY433*AT1715</f>
        <v>1042726.674728827</v>
      </c>
      <c r="AU1718" s="301">
        <f>'4.  2011-2014 LRAM'!AZ433*AU1715</f>
        <v>0</v>
      </c>
      <c r="AV1718" s="301">
        <f>'4.  2011-2014 LRAM'!BA433*AV1715</f>
        <v>0</v>
      </c>
      <c r="AW1718" s="301">
        <f>'4.  2011-2014 LRAM'!BB433*AW1715</f>
        <v>0</v>
      </c>
      <c r="AX1718" s="472">
        <f t="shared" si="2341"/>
        <v>7853956.5120515982</v>
      </c>
    </row>
    <row r="1719" spans="2:50">
      <c r="B1719" s="260" t="s">
        <v>691</v>
      </c>
      <c r="C1719" s="277"/>
      <c r="D1719" s="220"/>
      <c r="E1719" s="217"/>
      <c r="F1719" s="217"/>
      <c r="G1719" s="217"/>
      <c r="H1719" s="217"/>
      <c r="I1719" s="217"/>
      <c r="J1719" s="217"/>
      <c r="K1719" s="217"/>
      <c r="L1719" s="217"/>
      <c r="M1719" s="217"/>
      <c r="N1719" s="217"/>
      <c r="O1719" s="217"/>
      <c r="P1719" s="217"/>
      <c r="Q1719" s="217"/>
      <c r="R1719" s="217"/>
      <c r="S1719" s="217"/>
      <c r="T1719" s="217"/>
      <c r="U1719" s="217"/>
      <c r="V1719" s="228"/>
      <c r="W1719" s="217"/>
      <c r="X1719" s="217"/>
      <c r="Y1719" s="217"/>
      <c r="Z1719" s="220"/>
      <c r="AA1719" s="220"/>
      <c r="AB1719" s="220"/>
      <c r="AC1719" s="220"/>
      <c r="AD1719" s="217"/>
      <c r="AE1719" s="217"/>
      <c r="AF1719" s="217"/>
      <c r="AG1719" s="217"/>
      <c r="AH1719" s="217"/>
      <c r="AI1719" s="217"/>
      <c r="AJ1719" s="301">
        <f>'4.  2011-2014 LRAM'!AO574*AJ1715</f>
        <v>0</v>
      </c>
      <c r="AK1719" s="301">
        <f>'4.  2011-2014 LRAM'!AP574*AK1715</f>
        <v>3576.7652005191758</v>
      </c>
      <c r="AL1719" s="301">
        <f>'4.  2011-2014 LRAM'!AQ574*AL1715</f>
        <v>6023811.0113457264</v>
      </c>
      <c r="AM1719" s="301">
        <f>'4.  2011-2014 LRAM'!AR574*AM1715</f>
        <v>3487.3916532938788</v>
      </c>
      <c r="AN1719" s="301">
        <f>'4.  2011-2014 LRAM'!AS574*AN1715</f>
        <v>172345.54159582607</v>
      </c>
      <c r="AO1719" s="301">
        <f>'4.  2011-2014 LRAM'!AT574*AO1715</f>
        <v>0</v>
      </c>
      <c r="AP1719" s="301">
        <f>'4.  2011-2014 LRAM'!AU574*AP1715</f>
        <v>0</v>
      </c>
      <c r="AQ1719" s="301">
        <f>'4.  2011-2014 LRAM'!AV574*AQ1715</f>
        <v>0</v>
      </c>
      <c r="AR1719" s="301">
        <f>'4.  2011-2014 LRAM'!AW574*AR1715</f>
        <v>0</v>
      </c>
      <c r="AS1719" s="301">
        <f>'4.  2011-2014 LRAM'!AX574*AS1715</f>
        <v>0</v>
      </c>
      <c r="AT1719" s="301">
        <f>'4.  2011-2014 LRAM'!AY574*AT1715</f>
        <v>1778168.4819104001</v>
      </c>
      <c r="AU1719" s="301">
        <f>'4.  2011-2014 LRAM'!AZ574*AU1715</f>
        <v>0</v>
      </c>
      <c r="AV1719" s="301">
        <f>'4.  2011-2014 LRAM'!BA574*AV1715</f>
        <v>0</v>
      </c>
      <c r="AW1719" s="301">
        <f>'4.  2011-2014 LRAM'!BB574*AW1715</f>
        <v>0</v>
      </c>
      <c r="AX1719" s="472">
        <f t="shared" si="2341"/>
        <v>7981389.1917057652</v>
      </c>
    </row>
    <row r="1720" spans="2:50">
      <c r="B1720" s="260" t="s">
        <v>692</v>
      </c>
      <c r="C1720" s="277"/>
      <c r="D1720" s="220"/>
      <c r="E1720" s="217"/>
      <c r="F1720" s="217"/>
      <c r="G1720" s="217"/>
      <c r="H1720" s="217"/>
      <c r="I1720" s="217"/>
      <c r="J1720" s="217"/>
      <c r="K1720" s="217"/>
      <c r="L1720" s="217"/>
      <c r="M1720" s="217"/>
      <c r="N1720" s="217"/>
      <c r="O1720" s="217"/>
      <c r="P1720" s="217"/>
      <c r="Q1720" s="217"/>
      <c r="R1720" s="217"/>
      <c r="S1720" s="217"/>
      <c r="T1720" s="217"/>
      <c r="U1720" s="217"/>
      <c r="V1720" s="228"/>
      <c r="W1720" s="217"/>
      <c r="X1720" s="217"/>
      <c r="Y1720" s="217"/>
      <c r="Z1720" s="220"/>
      <c r="AA1720" s="220"/>
      <c r="AB1720" s="220"/>
      <c r="AC1720" s="220"/>
      <c r="AD1720" s="217"/>
      <c r="AE1720" s="217"/>
      <c r="AF1720" s="217"/>
      <c r="AG1720" s="217"/>
      <c r="AH1720" s="217"/>
      <c r="AI1720" s="217"/>
      <c r="AJ1720" s="301">
        <f t="shared" ref="AJ1720:AW1720" si="2342">AJ222*AJ1715</f>
        <v>0</v>
      </c>
      <c r="AK1720" s="301">
        <f t="shared" si="2342"/>
        <v>20721.754185993414</v>
      </c>
      <c r="AL1720" s="301">
        <f t="shared" si="2342"/>
        <v>18057070.396850258</v>
      </c>
      <c r="AM1720" s="301">
        <f t="shared" si="2342"/>
        <v>324023.42897234828</v>
      </c>
      <c r="AN1720" s="301">
        <f t="shared" si="2342"/>
        <v>1356043.755846723</v>
      </c>
      <c r="AO1720" s="301">
        <f t="shared" si="2342"/>
        <v>12.192729928049284</v>
      </c>
      <c r="AP1720" s="301">
        <f t="shared" si="2342"/>
        <v>0</v>
      </c>
      <c r="AQ1720" s="301">
        <f t="shared" si="2342"/>
        <v>0</v>
      </c>
      <c r="AR1720" s="301">
        <f t="shared" si="2342"/>
        <v>0</v>
      </c>
      <c r="AS1720" s="301">
        <f t="shared" si="2342"/>
        <v>5750.2854029520004</v>
      </c>
      <c r="AT1720" s="301">
        <f t="shared" si="2342"/>
        <v>4639099.2437579045</v>
      </c>
      <c r="AU1720" s="301">
        <f t="shared" si="2342"/>
        <v>10681390.446</v>
      </c>
      <c r="AV1720" s="301">
        <f t="shared" si="2342"/>
        <v>0</v>
      </c>
      <c r="AW1720" s="301">
        <f t="shared" si="2342"/>
        <v>0</v>
      </c>
      <c r="AX1720" s="472">
        <f>SUM(AJ1720:AW1720)</f>
        <v>35084111.503746107</v>
      </c>
    </row>
    <row r="1721" spans="2:50">
      <c r="B1721" s="260" t="s">
        <v>693</v>
      </c>
      <c r="C1721" s="277"/>
      <c r="D1721" s="220"/>
      <c r="E1721" s="217"/>
      <c r="F1721" s="217"/>
      <c r="G1721" s="217"/>
      <c r="H1721" s="217"/>
      <c r="I1721" s="217"/>
      <c r="J1721" s="217"/>
      <c r="K1721" s="217"/>
      <c r="L1721" s="217"/>
      <c r="M1721" s="217"/>
      <c r="N1721" s="217"/>
      <c r="O1721" s="217"/>
      <c r="P1721" s="217"/>
      <c r="Q1721" s="217"/>
      <c r="R1721" s="217"/>
      <c r="S1721" s="217"/>
      <c r="T1721" s="217"/>
      <c r="U1721" s="217"/>
      <c r="V1721" s="228"/>
      <c r="W1721" s="217"/>
      <c r="X1721" s="217"/>
      <c r="Y1721" s="217"/>
      <c r="Z1721" s="220"/>
      <c r="AA1721" s="220"/>
      <c r="AB1721" s="220"/>
      <c r="AC1721" s="220"/>
      <c r="AD1721" s="217"/>
      <c r="AE1721" s="217"/>
      <c r="AF1721" s="217"/>
      <c r="AG1721" s="217"/>
      <c r="AH1721" s="217"/>
      <c r="AI1721" s="217"/>
      <c r="AJ1721" s="301">
        <f t="shared" ref="AJ1721:AW1721" si="2343">AJ422*AJ1715</f>
        <v>0</v>
      </c>
      <c r="AK1721" s="301">
        <f t="shared" si="2343"/>
        <v>38838.0083552344</v>
      </c>
      <c r="AL1721" s="301">
        <f t="shared" si="2343"/>
        <v>24367051.055552915</v>
      </c>
      <c r="AM1721" s="301">
        <f t="shared" si="2343"/>
        <v>902698.77770498069</v>
      </c>
      <c r="AN1721" s="301">
        <f t="shared" si="2343"/>
        <v>6320764.8372473707</v>
      </c>
      <c r="AO1721" s="301">
        <f t="shared" si="2343"/>
        <v>48.130202775694933</v>
      </c>
      <c r="AP1721" s="301">
        <f t="shared" si="2343"/>
        <v>0</v>
      </c>
      <c r="AQ1721" s="301">
        <f t="shared" si="2343"/>
        <v>37065.695153298431</v>
      </c>
      <c r="AR1721" s="301">
        <f t="shared" si="2343"/>
        <v>0</v>
      </c>
      <c r="AS1721" s="301">
        <f t="shared" si="2343"/>
        <v>2324.0414691530605</v>
      </c>
      <c r="AT1721" s="301">
        <f t="shared" si="2343"/>
        <v>9943527.3945558816</v>
      </c>
      <c r="AU1721" s="301">
        <f t="shared" si="2343"/>
        <v>16615857.421277959</v>
      </c>
      <c r="AV1721" s="301">
        <f t="shared" si="2343"/>
        <v>0</v>
      </c>
      <c r="AW1721" s="301">
        <f t="shared" si="2343"/>
        <v>0</v>
      </c>
      <c r="AX1721" s="472">
        <f>SUM(AJ1721:AW1721)</f>
        <v>58228175.36151956</v>
      </c>
    </row>
    <row r="1722" spans="2:50">
      <c r="B1722" s="260" t="s">
        <v>694</v>
      </c>
      <c r="C1722" s="277"/>
      <c r="D1722" s="220"/>
      <c r="E1722" s="217"/>
      <c r="F1722" s="217"/>
      <c r="G1722" s="217"/>
      <c r="H1722" s="217"/>
      <c r="I1722" s="217"/>
      <c r="J1722" s="217"/>
      <c r="K1722" s="217"/>
      <c r="L1722" s="217"/>
      <c r="M1722" s="217"/>
      <c r="N1722" s="217"/>
      <c r="O1722" s="217"/>
      <c r="P1722" s="217"/>
      <c r="Q1722" s="217"/>
      <c r="R1722" s="217"/>
      <c r="S1722" s="217"/>
      <c r="T1722" s="217"/>
      <c r="U1722" s="217"/>
      <c r="V1722" s="228"/>
      <c r="W1722" s="217"/>
      <c r="X1722" s="217"/>
      <c r="Y1722" s="217"/>
      <c r="Z1722" s="220"/>
      <c r="AA1722" s="220"/>
      <c r="AB1722" s="220"/>
      <c r="AC1722" s="220"/>
      <c r="AD1722" s="217"/>
      <c r="AE1722" s="217"/>
      <c r="AF1722" s="217"/>
      <c r="AG1722" s="217"/>
      <c r="AH1722" s="217"/>
      <c r="AI1722" s="217"/>
      <c r="AJ1722" s="301">
        <f t="shared" ref="AJ1722:AW1722" si="2344">AJ625*AJ1715</f>
        <v>0</v>
      </c>
      <c r="AK1722" s="301">
        <f t="shared" si="2344"/>
        <v>42417.540695725118</v>
      </c>
      <c r="AL1722" s="301">
        <f t="shared" si="2344"/>
        <v>40332159.130580291</v>
      </c>
      <c r="AM1722" s="301">
        <f t="shared" si="2344"/>
        <v>2019825.9566719069</v>
      </c>
      <c r="AN1722" s="301">
        <f t="shared" si="2344"/>
        <v>23922334.878300581</v>
      </c>
      <c r="AO1722" s="301">
        <f t="shared" si="2344"/>
        <v>0</v>
      </c>
      <c r="AP1722" s="301">
        <f t="shared" si="2344"/>
        <v>0</v>
      </c>
      <c r="AQ1722" s="301">
        <f t="shared" si="2344"/>
        <v>20934331.436609793</v>
      </c>
      <c r="AR1722" s="301">
        <f t="shared" si="2344"/>
        <v>0</v>
      </c>
      <c r="AS1722" s="301">
        <f t="shared" si="2344"/>
        <v>8622.0028486289903</v>
      </c>
      <c r="AT1722" s="301">
        <f t="shared" si="2344"/>
        <v>23330727.82521721</v>
      </c>
      <c r="AU1722" s="301">
        <f t="shared" si="2344"/>
        <v>25926850.640000001</v>
      </c>
      <c r="AV1722" s="301">
        <f t="shared" si="2344"/>
        <v>0</v>
      </c>
      <c r="AW1722" s="301">
        <f t="shared" si="2344"/>
        <v>0</v>
      </c>
      <c r="AX1722" s="472">
        <f>SUM(AJ1722:AW1722)</f>
        <v>136517269.41092414</v>
      </c>
    </row>
    <row r="1723" spans="2:50">
      <c r="B1723" s="260" t="s">
        <v>695</v>
      </c>
      <c r="C1723" s="277"/>
      <c r="D1723" s="220"/>
      <c r="E1723" s="217"/>
      <c r="F1723" s="217"/>
      <c r="G1723" s="217"/>
      <c r="H1723" s="217"/>
      <c r="I1723" s="217"/>
      <c r="J1723" s="217"/>
      <c r="K1723" s="217"/>
      <c r="L1723" s="217"/>
      <c r="M1723" s="217"/>
      <c r="N1723" s="217"/>
      <c r="O1723" s="217"/>
      <c r="P1723" s="217"/>
      <c r="Q1723" s="217"/>
      <c r="R1723" s="217"/>
      <c r="S1723" s="217"/>
      <c r="T1723" s="217"/>
      <c r="U1723" s="217"/>
      <c r="V1723" s="228"/>
      <c r="W1723" s="217"/>
      <c r="X1723" s="217"/>
      <c r="Y1723" s="217"/>
      <c r="Z1723" s="220"/>
      <c r="AA1723" s="220"/>
      <c r="AB1723" s="220"/>
      <c r="AC1723" s="220"/>
      <c r="AD1723" s="217"/>
      <c r="AE1723" s="217"/>
      <c r="AF1723" s="217"/>
      <c r="AG1723" s="217"/>
      <c r="AH1723" s="217"/>
      <c r="AI1723" s="217"/>
      <c r="AJ1723" s="301">
        <f t="shared" ref="AJ1723:AW1723" si="2345">AJ820*AJ1715</f>
        <v>0</v>
      </c>
      <c r="AK1723" s="301">
        <f t="shared" si="2345"/>
        <v>63202.137963129295</v>
      </c>
      <c r="AL1723" s="301">
        <f t="shared" si="2345"/>
        <v>39233143.71505788</v>
      </c>
      <c r="AM1723" s="301">
        <f t="shared" si="2345"/>
        <v>1473960.8278945573</v>
      </c>
      <c r="AN1723" s="301">
        <f t="shared" si="2345"/>
        <v>10449818.727516118</v>
      </c>
      <c r="AO1723" s="301">
        <f t="shared" si="2345"/>
        <v>0</v>
      </c>
      <c r="AP1723" s="301">
        <f t="shared" si="2345"/>
        <v>0</v>
      </c>
      <c r="AQ1723" s="301">
        <f t="shared" si="2345"/>
        <v>0</v>
      </c>
      <c r="AR1723" s="301">
        <f t="shared" si="2345"/>
        <v>0</v>
      </c>
      <c r="AS1723" s="301">
        <f t="shared" si="2345"/>
        <v>6229.4194827629199</v>
      </c>
      <c r="AT1723" s="301">
        <f t="shared" si="2345"/>
        <v>16939327.958266571</v>
      </c>
      <c r="AU1723" s="301">
        <f t="shared" si="2345"/>
        <v>11590981.596420702</v>
      </c>
      <c r="AV1723" s="301">
        <f t="shared" si="2345"/>
        <v>0</v>
      </c>
      <c r="AW1723" s="301">
        <f t="shared" si="2345"/>
        <v>0</v>
      </c>
      <c r="AX1723" s="472">
        <f t="shared" ref="AX1723:AX1728" si="2346">SUM(AJ1723:AW1723)</f>
        <v>79756664.382601708</v>
      </c>
    </row>
    <row r="1724" spans="2:50">
      <c r="B1724" s="260" t="s">
        <v>696</v>
      </c>
      <c r="C1724" s="277"/>
      <c r="D1724" s="220"/>
      <c r="E1724" s="217"/>
      <c r="F1724" s="217"/>
      <c r="G1724" s="217"/>
      <c r="H1724" s="217"/>
      <c r="I1724" s="217"/>
      <c r="J1724" s="217"/>
      <c r="K1724" s="217"/>
      <c r="L1724" s="217"/>
      <c r="M1724" s="217"/>
      <c r="N1724" s="217"/>
      <c r="O1724" s="217"/>
      <c r="P1724" s="217"/>
      <c r="Q1724" s="217"/>
      <c r="R1724" s="217"/>
      <c r="S1724" s="217"/>
      <c r="T1724" s="217"/>
      <c r="U1724" s="217"/>
      <c r="V1724" s="228"/>
      <c r="W1724" s="217"/>
      <c r="X1724" s="217"/>
      <c r="Y1724" s="217"/>
      <c r="Z1724" s="220"/>
      <c r="AA1724" s="220"/>
      <c r="AB1724" s="220"/>
      <c r="AC1724" s="220"/>
      <c r="AD1724" s="217"/>
      <c r="AE1724" s="217"/>
      <c r="AF1724" s="217"/>
      <c r="AG1724" s="217"/>
      <c r="AH1724" s="217"/>
      <c r="AI1724" s="217"/>
      <c r="AJ1724" s="301">
        <f t="shared" ref="AJ1724:AW1724" si="2347">AJ1022*AJ1715</f>
        <v>0</v>
      </c>
      <c r="AK1724" s="301">
        <f t="shared" si="2347"/>
        <v>31958.849480201785</v>
      </c>
      <c r="AL1724" s="301">
        <f t="shared" si="2347"/>
        <v>32555569.604622982</v>
      </c>
      <c r="AM1724" s="301">
        <f t="shared" si="2347"/>
        <v>405125.26020388503</v>
      </c>
      <c r="AN1724" s="301">
        <f t="shared" si="2347"/>
        <v>4575851.9060976012</v>
      </c>
      <c r="AO1724" s="301">
        <f t="shared" si="2347"/>
        <v>0</v>
      </c>
      <c r="AP1724" s="301">
        <f t="shared" si="2347"/>
        <v>0</v>
      </c>
      <c r="AQ1724" s="301">
        <f t="shared" si="2347"/>
        <v>16085686.445400001</v>
      </c>
      <c r="AR1724" s="301">
        <f t="shared" si="2347"/>
        <v>0</v>
      </c>
      <c r="AS1724" s="301">
        <f t="shared" si="2347"/>
        <v>6071.7868541317512</v>
      </c>
      <c r="AT1724" s="301">
        <f t="shared" si="2347"/>
        <v>39662767.519579187</v>
      </c>
      <c r="AU1724" s="301">
        <f t="shared" si="2347"/>
        <v>2286526.8799117208</v>
      </c>
      <c r="AV1724" s="301">
        <f t="shared" si="2347"/>
        <v>0</v>
      </c>
      <c r="AW1724" s="301">
        <f t="shared" si="2347"/>
        <v>0</v>
      </c>
      <c r="AX1724" s="472">
        <f t="shared" si="2346"/>
        <v>95609558.252149701</v>
      </c>
    </row>
    <row r="1725" spans="2:50">
      <c r="B1725" s="260" t="s">
        <v>697</v>
      </c>
      <c r="C1725" s="277"/>
      <c r="D1725" s="220"/>
      <c r="E1725" s="217"/>
      <c r="F1725" s="217"/>
      <c r="G1725" s="217"/>
      <c r="H1725" s="217"/>
      <c r="I1725" s="217"/>
      <c r="J1725" s="217"/>
      <c r="K1725" s="217"/>
      <c r="L1725" s="217"/>
      <c r="M1725" s="217"/>
      <c r="N1725" s="217"/>
      <c r="O1725" s="217"/>
      <c r="P1725" s="217"/>
      <c r="Q1725" s="217"/>
      <c r="R1725" s="217"/>
      <c r="S1725" s="217"/>
      <c r="T1725" s="217"/>
      <c r="U1725" s="217"/>
      <c r="V1725" s="228"/>
      <c r="W1725" s="217"/>
      <c r="X1725" s="217"/>
      <c r="Y1725" s="217"/>
      <c r="Z1725" s="220"/>
      <c r="AA1725" s="220"/>
      <c r="AB1725" s="220"/>
      <c r="AC1725" s="220"/>
      <c r="AD1725" s="217"/>
      <c r="AE1725" s="217"/>
      <c r="AF1725" s="217"/>
      <c r="AG1725" s="217"/>
      <c r="AH1725" s="217"/>
      <c r="AI1725" s="217"/>
      <c r="AJ1725" s="301">
        <f t="shared" ref="AJ1725:AW1725" si="2348">AJ1222*AJ1715</f>
        <v>0</v>
      </c>
      <c r="AK1725" s="301">
        <f t="shared" si="2348"/>
        <v>7443.7841688322123</v>
      </c>
      <c r="AL1725" s="301">
        <f t="shared" si="2348"/>
        <v>2404640.8409243459</v>
      </c>
      <c r="AM1725" s="301">
        <f t="shared" si="2348"/>
        <v>68143.096593078415</v>
      </c>
      <c r="AN1725" s="301">
        <f t="shared" si="2348"/>
        <v>3208934.2700886657</v>
      </c>
      <c r="AO1725" s="301">
        <f t="shared" si="2348"/>
        <v>0</v>
      </c>
      <c r="AP1725" s="301">
        <f t="shared" si="2348"/>
        <v>0</v>
      </c>
      <c r="AQ1725" s="301">
        <f t="shared" si="2348"/>
        <v>0</v>
      </c>
      <c r="AR1725" s="301">
        <f t="shared" si="2348"/>
        <v>0</v>
      </c>
      <c r="AS1725" s="301">
        <f t="shared" si="2348"/>
        <v>0</v>
      </c>
      <c r="AT1725" s="301">
        <f t="shared" si="2348"/>
        <v>799638.17442005966</v>
      </c>
      <c r="AU1725" s="301">
        <f t="shared" si="2348"/>
        <v>0</v>
      </c>
      <c r="AV1725" s="301">
        <f t="shared" si="2348"/>
        <v>0</v>
      </c>
      <c r="AW1725" s="301">
        <f t="shared" si="2348"/>
        <v>0</v>
      </c>
      <c r="AX1725" s="472">
        <f t="shared" si="2346"/>
        <v>6488800.1661949819</v>
      </c>
    </row>
    <row r="1726" spans="2:50">
      <c r="B1726" s="260" t="s">
        <v>698</v>
      </c>
      <c r="C1726" s="277"/>
      <c r="D1726" s="220"/>
      <c r="E1726" s="217"/>
      <c r="F1726" s="217"/>
      <c r="G1726" s="217"/>
      <c r="H1726" s="217"/>
      <c r="I1726" s="217"/>
      <c r="J1726" s="217"/>
      <c r="K1726" s="217"/>
      <c r="L1726" s="217"/>
      <c r="M1726" s="217"/>
      <c r="N1726" s="217"/>
      <c r="O1726" s="217"/>
      <c r="P1726" s="217"/>
      <c r="Q1726" s="217"/>
      <c r="R1726" s="217"/>
      <c r="S1726" s="217"/>
      <c r="T1726" s="217"/>
      <c r="U1726" s="217"/>
      <c r="V1726" s="228"/>
      <c r="W1726" s="217"/>
      <c r="X1726" s="217"/>
      <c r="Y1726" s="217"/>
      <c r="Z1726" s="220"/>
      <c r="AA1726" s="220"/>
      <c r="AB1726" s="220"/>
      <c r="AC1726" s="220"/>
      <c r="AD1726" s="217"/>
      <c r="AE1726" s="217"/>
      <c r="AF1726" s="217"/>
      <c r="AG1726" s="217"/>
      <c r="AH1726" s="217"/>
      <c r="AI1726" s="217"/>
      <c r="AJ1726" s="301">
        <f t="shared" ref="AJ1726:AW1726" si="2349">AJ1422*AJ1715</f>
        <v>0</v>
      </c>
      <c r="AK1726" s="301">
        <f t="shared" si="2349"/>
        <v>0</v>
      </c>
      <c r="AL1726" s="301">
        <f t="shared" si="2349"/>
        <v>14426391.051416762</v>
      </c>
      <c r="AM1726" s="301">
        <f t="shared" si="2349"/>
        <v>0</v>
      </c>
      <c r="AN1726" s="301">
        <f t="shared" si="2349"/>
        <v>525031.53531169088</v>
      </c>
      <c r="AO1726" s="301">
        <f t="shared" si="2349"/>
        <v>0</v>
      </c>
      <c r="AP1726" s="301">
        <f t="shared" si="2349"/>
        <v>0</v>
      </c>
      <c r="AQ1726" s="301">
        <f t="shared" si="2349"/>
        <v>0</v>
      </c>
      <c r="AR1726" s="301">
        <f t="shared" si="2349"/>
        <v>0</v>
      </c>
      <c r="AS1726" s="301">
        <f t="shared" si="2349"/>
        <v>0</v>
      </c>
      <c r="AT1726" s="301">
        <f t="shared" si="2349"/>
        <v>22907434.29861854</v>
      </c>
      <c r="AU1726" s="301">
        <f t="shared" si="2349"/>
        <v>0</v>
      </c>
      <c r="AV1726" s="301">
        <f t="shared" si="2349"/>
        <v>0</v>
      </c>
      <c r="AW1726" s="301">
        <f t="shared" si="2349"/>
        <v>0</v>
      </c>
      <c r="AX1726" s="472">
        <f t="shared" si="2346"/>
        <v>37858856.885346994</v>
      </c>
    </row>
    <row r="1727" spans="2:50">
      <c r="B1727" s="260" t="s">
        <v>699</v>
      </c>
      <c r="C1727" s="277"/>
      <c r="D1727" s="220"/>
      <c r="E1727" s="217"/>
      <c r="F1727" s="217"/>
      <c r="G1727" s="217"/>
      <c r="H1727" s="217"/>
      <c r="I1727" s="217"/>
      <c r="J1727" s="217"/>
      <c r="K1727" s="217"/>
      <c r="L1727" s="217"/>
      <c r="M1727" s="217"/>
      <c r="N1727" s="217"/>
      <c r="O1727" s="217"/>
      <c r="P1727" s="217"/>
      <c r="Q1727" s="217"/>
      <c r="R1727" s="217"/>
      <c r="S1727" s="217"/>
      <c r="T1727" s="217"/>
      <c r="U1727" s="217"/>
      <c r="V1727" s="228"/>
      <c r="W1727" s="217"/>
      <c r="X1727" s="217"/>
      <c r="Y1727" s="217"/>
      <c r="Z1727" s="220"/>
      <c r="AA1727" s="220"/>
      <c r="AB1727" s="220"/>
      <c r="AC1727" s="220"/>
      <c r="AD1727" s="217"/>
      <c r="AE1727" s="217"/>
      <c r="AF1727" s="217"/>
      <c r="AG1727" s="217"/>
      <c r="AH1727" s="217"/>
      <c r="AI1727" s="217"/>
      <c r="AJ1727" s="301">
        <f t="shared" ref="AJ1727:AW1727" si="2350">AJ1620*AJ1715</f>
        <v>0</v>
      </c>
      <c r="AK1727" s="301">
        <f t="shared" si="2350"/>
        <v>0</v>
      </c>
      <c r="AL1727" s="301">
        <f t="shared" si="2350"/>
        <v>0</v>
      </c>
      <c r="AM1727" s="301">
        <f t="shared" si="2350"/>
        <v>0</v>
      </c>
      <c r="AN1727" s="301">
        <f t="shared" si="2350"/>
        <v>0</v>
      </c>
      <c r="AO1727" s="301">
        <f t="shared" si="2350"/>
        <v>0</v>
      </c>
      <c r="AP1727" s="301">
        <f t="shared" si="2350"/>
        <v>0</v>
      </c>
      <c r="AQ1727" s="301">
        <f t="shared" si="2350"/>
        <v>0</v>
      </c>
      <c r="AR1727" s="301">
        <f t="shared" si="2350"/>
        <v>0</v>
      </c>
      <c r="AS1727" s="301">
        <f t="shared" si="2350"/>
        <v>0</v>
      </c>
      <c r="AT1727" s="301">
        <f t="shared" si="2350"/>
        <v>0</v>
      </c>
      <c r="AU1727" s="301">
        <f t="shared" si="2350"/>
        <v>0</v>
      </c>
      <c r="AV1727" s="301">
        <f t="shared" si="2350"/>
        <v>0</v>
      </c>
      <c r="AW1727" s="301">
        <f t="shared" si="2350"/>
        <v>0</v>
      </c>
      <c r="AX1727" s="472">
        <f t="shared" si="2346"/>
        <v>0</v>
      </c>
    </row>
    <row r="1728" spans="2:50" ht="15.75">
      <c r="B1728" s="281" t="s">
        <v>700</v>
      </c>
      <c r="C1728" s="277"/>
      <c r="D1728" s="240"/>
      <c r="E1728" s="269"/>
      <c r="F1728" s="269"/>
      <c r="G1728" s="269"/>
      <c r="H1728" s="269"/>
      <c r="I1728" s="269"/>
      <c r="J1728" s="269"/>
      <c r="K1728" s="269"/>
      <c r="L1728" s="269"/>
      <c r="M1728" s="269"/>
      <c r="N1728" s="269"/>
      <c r="O1728" s="269"/>
      <c r="P1728" s="269"/>
      <c r="Q1728" s="269"/>
      <c r="R1728" s="269"/>
      <c r="S1728" s="269"/>
      <c r="T1728" s="269"/>
      <c r="U1728" s="269"/>
      <c r="V1728" s="237"/>
      <c r="W1728" s="269"/>
      <c r="X1728" s="269"/>
      <c r="Y1728" s="269"/>
      <c r="Z1728" s="240"/>
      <c r="AA1728" s="240"/>
      <c r="AB1728" s="240"/>
      <c r="AC1728" s="240"/>
      <c r="AD1728" s="269"/>
      <c r="AE1728" s="269"/>
      <c r="AF1728" s="269"/>
      <c r="AG1728" s="269"/>
      <c r="AH1728" s="269"/>
      <c r="AI1728" s="269"/>
      <c r="AJ1728" s="278">
        <f>SUM(AJ1716:AJ1727)</f>
        <v>0</v>
      </c>
      <c r="AK1728" s="278">
        <f t="shared" ref="AK1728:AW1728" si="2351">SUM(AK1716:AK1727)</f>
        <v>221598.87648294037</v>
      </c>
      <c r="AL1728" s="278">
        <f t="shared" si="2351"/>
        <v>185428217.73470253</v>
      </c>
      <c r="AM1728" s="278">
        <f t="shared" si="2351"/>
        <v>5305783.7482629865</v>
      </c>
      <c r="AN1728" s="278">
        <f t="shared" si="2351"/>
        <v>51513139.952978782</v>
      </c>
      <c r="AO1728" s="278">
        <f t="shared" si="2351"/>
        <v>60.322932703744215</v>
      </c>
      <c r="AP1728" s="278">
        <f t="shared" si="2351"/>
        <v>0</v>
      </c>
      <c r="AQ1728" s="278">
        <f t="shared" si="2351"/>
        <v>37057083.577163093</v>
      </c>
      <c r="AR1728" s="278">
        <f t="shared" si="2351"/>
        <v>0</v>
      </c>
      <c r="AS1728" s="278">
        <f t="shared" si="2351"/>
        <v>28997.53605762872</v>
      </c>
      <c r="AT1728" s="278">
        <f t="shared" si="2351"/>
        <v>123783427.76673345</v>
      </c>
      <c r="AU1728" s="278">
        <f t="shared" si="2351"/>
        <v>67101606.983610377</v>
      </c>
      <c r="AV1728" s="278">
        <f t="shared" si="2351"/>
        <v>0</v>
      </c>
      <c r="AW1728" s="278">
        <f t="shared" si="2351"/>
        <v>0</v>
      </c>
      <c r="AX1728" s="315">
        <f t="shared" si="2346"/>
        <v>470439916.49892449</v>
      </c>
    </row>
    <row r="1729" spans="1:50" ht="15.75">
      <c r="B1729" s="281" t="s">
        <v>701</v>
      </c>
      <c r="C1729" s="277"/>
      <c r="D1729" s="282"/>
      <c r="E1729" s="269"/>
      <c r="F1729" s="269"/>
      <c r="G1729" s="269"/>
      <c r="H1729" s="269"/>
      <c r="I1729" s="269"/>
      <c r="J1729" s="269"/>
      <c r="K1729" s="269"/>
      <c r="L1729" s="269"/>
      <c r="M1729" s="269"/>
      <c r="N1729" s="269"/>
      <c r="O1729" s="269"/>
      <c r="P1729" s="269"/>
      <c r="Q1729" s="269"/>
      <c r="R1729" s="269"/>
      <c r="S1729" s="269"/>
      <c r="T1729" s="269"/>
      <c r="U1729" s="269"/>
      <c r="V1729" s="237"/>
      <c r="W1729" s="269"/>
      <c r="X1729" s="269"/>
      <c r="Y1729" s="269"/>
      <c r="Z1729" s="240"/>
      <c r="AA1729" s="240"/>
      <c r="AB1729" s="240"/>
      <c r="AC1729" s="240"/>
      <c r="AD1729" s="269"/>
      <c r="AE1729" s="269"/>
      <c r="AF1729" s="269"/>
      <c r="AG1729" s="269"/>
      <c r="AH1729" s="269"/>
      <c r="AI1729" s="269"/>
      <c r="AJ1729" s="279">
        <f>AJ1713*AJ1715</f>
        <v>0</v>
      </c>
      <c r="AK1729" s="279">
        <f t="shared" ref="AK1729:AW1729" si="2352">AK1713*AK1715</f>
        <v>141564.77499999999</v>
      </c>
      <c r="AL1729" s="279">
        <f t="shared" si="2352"/>
        <v>101507611.46799999</v>
      </c>
      <c r="AM1729" s="279">
        <f t="shared" si="2352"/>
        <v>207249.93719999999</v>
      </c>
      <c r="AN1729" s="279">
        <f t="shared" si="2352"/>
        <v>2137399.7335999999</v>
      </c>
      <c r="AO1729" s="279">
        <f t="shared" si="2352"/>
        <v>0</v>
      </c>
      <c r="AP1729" s="279">
        <f t="shared" si="2352"/>
        <v>0</v>
      </c>
      <c r="AQ1729" s="279">
        <f t="shared" si="2352"/>
        <v>0</v>
      </c>
      <c r="AR1729" s="279">
        <f t="shared" si="2352"/>
        <v>0</v>
      </c>
      <c r="AS1729" s="279">
        <f t="shared" si="2352"/>
        <v>0</v>
      </c>
      <c r="AT1729" s="279">
        <f t="shared" si="2352"/>
        <v>0</v>
      </c>
      <c r="AU1729" s="279">
        <f t="shared" si="2352"/>
        <v>0</v>
      </c>
      <c r="AV1729" s="279">
        <f t="shared" si="2352"/>
        <v>0</v>
      </c>
      <c r="AW1729" s="279">
        <f t="shared" si="2352"/>
        <v>0</v>
      </c>
      <c r="AX1729" s="315">
        <f>SUM(AJ1729:AW1729)</f>
        <v>103993825.9138</v>
      </c>
    </row>
    <row r="1730" spans="1:50" ht="15.75">
      <c r="B1730" s="281" t="s">
        <v>702</v>
      </c>
      <c r="C1730" s="277"/>
      <c r="D1730" s="282"/>
      <c r="E1730" s="269"/>
      <c r="F1730" s="269"/>
      <c r="G1730" s="269"/>
      <c r="H1730" s="269"/>
      <c r="I1730" s="269"/>
      <c r="J1730" s="269"/>
      <c r="K1730" s="269"/>
      <c r="L1730" s="269"/>
      <c r="M1730" s="269"/>
      <c r="N1730" s="269"/>
      <c r="O1730" s="269"/>
      <c r="P1730" s="269"/>
      <c r="Q1730" s="269"/>
      <c r="R1730" s="269"/>
      <c r="S1730" s="269"/>
      <c r="T1730" s="269"/>
      <c r="U1730" s="269"/>
      <c r="V1730" s="237"/>
      <c r="W1730" s="269"/>
      <c r="X1730" s="269"/>
      <c r="Y1730" s="269"/>
      <c r="Z1730" s="282"/>
      <c r="AA1730" s="282"/>
      <c r="AB1730" s="282"/>
      <c r="AC1730" s="282"/>
      <c r="AD1730" s="269"/>
      <c r="AE1730" s="269"/>
      <c r="AF1730" s="269"/>
      <c r="AG1730" s="269"/>
      <c r="AH1730" s="269"/>
      <c r="AI1730" s="269"/>
      <c r="AJ1730" s="283"/>
      <c r="AK1730" s="283"/>
      <c r="AL1730" s="283"/>
      <c r="AM1730" s="283"/>
      <c r="AN1730" s="283"/>
      <c r="AO1730" s="283"/>
      <c r="AP1730" s="283"/>
      <c r="AQ1730" s="283"/>
      <c r="AR1730" s="283"/>
      <c r="AS1730" s="283"/>
      <c r="AT1730" s="283"/>
      <c r="AU1730" s="283"/>
      <c r="AV1730" s="283"/>
      <c r="AW1730" s="283"/>
      <c r="AX1730" s="315">
        <f>AX1728-AX1729</f>
        <v>366446090.58512449</v>
      </c>
    </row>
    <row r="1731" spans="1:50">
      <c r="B1731" s="646"/>
      <c r="C1731" s="345"/>
      <c r="D1731" s="345"/>
      <c r="E1731" s="346"/>
      <c r="F1731" s="346"/>
      <c r="G1731" s="346"/>
      <c r="H1731" s="346"/>
      <c r="I1731" s="346"/>
      <c r="J1731" s="346"/>
      <c r="K1731" s="346"/>
      <c r="L1731" s="346"/>
      <c r="M1731" s="346"/>
      <c r="N1731" s="346"/>
      <c r="O1731" s="346"/>
      <c r="P1731" s="346"/>
      <c r="Q1731" s="346"/>
      <c r="R1731" s="346"/>
      <c r="S1731" s="346"/>
      <c r="T1731" s="346"/>
      <c r="U1731" s="346"/>
      <c r="V1731" s="347"/>
      <c r="W1731" s="346"/>
      <c r="X1731" s="346"/>
      <c r="Y1731" s="346"/>
      <c r="Z1731" s="345"/>
      <c r="AA1731" s="348"/>
      <c r="AB1731" s="345"/>
      <c r="AC1731" s="345"/>
      <c r="AD1731" s="346"/>
      <c r="AE1731" s="346"/>
      <c r="AF1731" s="346"/>
      <c r="AG1731" s="346"/>
      <c r="AH1731" s="346"/>
      <c r="AI1731" s="346"/>
      <c r="AJ1731" s="576"/>
      <c r="AK1731" s="576"/>
      <c r="AL1731" s="576"/>
      <c r="AM1731" s="576"/>
      <c r="AN1731" s="576"/>
      <c r="AO1731" s="576"/>
      <c r="AP1731" s="576"/>
      <c r="AQ1731" s="576"/>
      <c r="AR1731" s="576"/>
      <c r="AS1731" s="576"/>
      <c r="AT1731" s="576"/>
      <c r="AU1731" s="576"/>
      <c r="AV1731" s="576"/>
      <c r="AW1731" s="576"/>
      <c r="AX1731" s="1113"/>
    </row>
    <row r="1732" spans="1:50" ht="19.5" customHeight="1">
      <c r="B1732" s="292" t="s">
        <v>436</v>
      </c>
      <c r="C1732" s="308"/>
      <c r="D1732" s="309"/>
      <c r="E1732" s="309"/>
      <c r="F1732" s="309"/>
      <c r="G1732" s="309"/>
      <c r="H1732" s="309"/>
      <c r="I1732" s="309"/>
      <c r="J1732" s="309"/>
      <c r="K1732" s="309"/>
      <c r="L1732" s="309"/>
      <c r="M1732" s="309"/>
      <c r="N1732" s="309"/>
      <c r="O1732" s="309"/>
      <c r="P1732" s="309"/>
      <c r="Q1732" s="309"/>
      <c r="R1732" s="309"/>
      <c r="S1732" s="309"/>
      <c r="T1732" s="309"/>
      <c r="U1732" s="309"/>
      <c r="V1732" s="309"/>
      <c r="W1732" s="309"/>
      <c r="X1732" s="309"/>
      <c r="Y1732" s="309"/>
      <c r="Z1732" s="295"/>
      <c r="AA1732" s="296"/>
      <c r="AB1732" s="309"/>
      <c r="AC1732" s="309"/>
      <c r="AD1732" s="309"/>
      <c r="AE1732" s="309"/>
      <c r="AF1732" s="309"/>
      <c r="AG1732" s="309"/>
      <c r="AH1732" s="309"/>
      <c r="AI1732" s="309"/>
      <c r="AJ1732" s="310"/>
      <c r="AK1732" s="310"/>
      <c r="AL1732" s="310"/>
      <c r="AM1732" s="310"/>
      <c r="AN1732" s="310"/>
      <c r="AO1732" s="310"/>
      <c r="AP1732" s="310"/>
      <c r="AQ1732" s="310"/>
      <c r="AR1732" s="310"/>
      <c r="AS1732" s="310"/>
      <c r="AT1732" s="310"/>
      <c r="AU1732" s="310"/>
      <c r="AV1732" s="310"/>
      <c r="AW1732" s="310"/>
      <c r="AX1732" s="310"/>
    </row>
    <row r="1733" spans="1:50" ht="19.5" customHeight="1">
      <c r="B1733" s="566"/>
      <c r="C1733" s="567"/>
      <c r="D1733" s="552"/>
      <c r="E1733" s="552"/>
      <c r="F1733" s="552"/>
      <c r="G1733" s="552"/>
      <c r="H1733" s="552"/>
      <c r="I1733" s="552"/>
      <c r="J1733" s="552"/>
      <c r="K1733" s="552"/>
      <c r="L1733" s="552"/>
      <c r="M1733" s="552"/>
      <c r="N1733" s="552"/>
      <c r="O1733" s="552"/>
      <c r="P1733" s="552"/>
      <c r="Q1733" s="552"/>
      <c r="R1733" s="552"/>
      <c r="S1733" s="552"/>
      <c r="T1733" s="552"/>
      <c r="U1733" s="552"/>
      <c r="V1733" s="552"/>
      <c r="W1733" s="552"/>
      <c r="X1733" s="552"/>
      <c r="Y1733" s="552"/>
      <c r="Z1733" s="241"/>
      <c r="AA1733" s="568"/>
      <c r="AB1733" s="552"/>
      <c r="AC1733" s="552"/>
      <c r="AD1733" s="552"/>
      <c r="AE1733" s="552"/>
      <c r="AF1733" s="552"/>
      <c r="AG1733" s="552"/>
      <c r="AH1733" s="552"/>
      <c r="AI1733" s="552"/>
      <c r="AJ1733" s="196"/>
      <c r="AK1733" s="196"/>
      <c r="AL1733" s="196"/>
      <c r="AM1733" s="196"/>
      <c r="AN1733" s="196"/>
      <c r="AO1733" s="196"/>
      <c r="AP1733" s="196"/>
      <c r="AQ1733" s="196"/>
      <c r="AR1733" s="196"/>
      <c r="AS1733" s="196"/>
      <c r="AT1733" s="196"/>
      <c r="AU1733" s="196"/>
      <c r="AV1733" s="196"/>
      <c r="AW1733" s="196"/>
      <c r="AX1733" s="196"/>
    </row>
    <row r="1734" spans="1:50" ht="15.75">
      <c r="B1734" s="218" t="s">
        <v>703</v>
      </c>
      <c r="C1734" s="219"/>
      <c r="D1734" s="443" t="s">
        <v>279</v>
      </c>
      <c r="E1734" s="194"/>
      <c r="F1734" s="443"/>
      <c r="G1734" s="194"/>
      <c r="H1734" s="194"/>
      <c r="I1734" s="194"/>
      <c r="J1734" s="194"/>
      <c r="K1734" s="194"/>
      <c r="L1734" s="194"/>
      <c r="M1734" s="194"/>
      <c r="N1734" s="194"/>
      <c r="O1734" s="194"/>
      <c r="P1734" s="194"/>
      <c r="Q1734" s="194"/>
      <c r="R1734" s="194"/>
      <c r="S1734" s="194"/>
      <c r="T1734" s="194"/>
      <c r="U1734" s="194"/>
      <c r="V1734" s="219"/>
      <c r="W1734" s="194"/>
      <c r="X1734" s="194"/>
      <c r="Y1734" s="194"/>
      <c r="Z1734" s="194"/>
      <c r="AA1734" s="194"/>
      <c r="AB1734" s="194"/>
      <c r="AC1734" s="194"/>
      <c r="AD1734" s="194"/>
      <c r="AE1734" s="194"/>
      <c r="AF1734" s="194"/>
      <c r="AG1734" s="194"/>
      <c r="AH1734" s="194"/>
      <c r="AI1734" s="194"/>
      <c r="AJ1734" s="208"/>
      <c r="AK1734" s="206"/>
      <c r="AL1734" s="206"/>
      <c r="AM1734" s="206"/>
      <c r="AN1734" s="206"/>
      <c r="AO1734" s="206"/>
      <c r="AP1734" s="206"/>
      <c r="AQ1734" s="206"/>
      <c r="AR1734" s="206"/>
      <c r="AS1734" s="206"/>
      <c r="AT1734" s="206"/>
      <c r="AU1734" s="206"/>
      <c r="AV1734" s="206"/>
      <c r="AW1734" s="206"/>
    </row>
    <row r="1735" spans="1:50" ht="39.75" customHeight="1">
      <c r="B1735" s="1228" t="s">
        <v>300</v>
      </c>
      <c r="C1735" s="1234" t="s">
        <v>301</v>
      </c>
      <c r="D1735" s="221" t="s">
        <v>302</v>
      </c>
      <c r="E1735" s="1236" t="s">
        <v>303</v>
      </c>
      <c r="F1735" s="1237"/>
      <c r="G1735" s="1237"/>
      <c r="H1735" s="1237"/>
      <c r="I1735" s="1237"/>
      <c r="J1735" s="1237"/>
      <c r="K1735" s="1237"/>
      <c r="L1735" s="1237"/>
      <c r="M1735" s="1237"/>
      <c r="N1735" s="1237"/>
      <c r="O1735" s="1237"/>
      <c r="P1735" s="1238"/>
      <c r="Q1735" s="897"/>
      <c r="R1735" s="897"/>
      <c r="S1735" s="897"/>
      <c r="T1735" s="897"/>
      <c r="U1735" s="1234" t="s">
        <v>304</v>
      </c>
      <c r="V1735" s="221" t="s">
        <v>305</v>
      </c>
      <c r="W1735" s="1230" t="s">
        <v>306</v>
      </c>
      <c r="X1735" s="1231"/>
      <c r="Y1735" s="1231"/>
      <c r="Z1735" s="1231"/>
      <c r="AA1735" s="1231"/>
      <c r="AB1735" s="1231"/>
      <c r="AC1735" s="1231"/>
      <c r="AD1735" s="1231"/>
      <c r="AE1735" s="1231"/>
      <c r="AF1735" s="1231"/>
      <c r="AG1735" s="1231"/>
      <c r="AH1735" s="1232"/>
      <c r="AI1735" s="642"/>
      <c r="AJ1735" s="1230" t="s">
        <v>307</v>
      </c>
      <c r="AK1735" s="1231"/>
      <c r="AL1735" s="1231"/>
      <c r="AM1735" s="1231"/>
      <c r="AN1735" s="1231"/>
      <c r="AO1735" s="1231"/>
      <c r="AP1735" s="1231"/>
      <c r="AQ1735" s="1231"/>
      <c r="AR1735" s="1231"/>
      <c r="AS1735" s="1231"/>
      <c r="AT1735" s="1231"/>
      <c r="AU1735" s="1231"/>
      <c r="AV1735" s="1231"/>
      <c r="AW1735" s="1231"/>
      <c r="AX1735" s="1233"/>
    </row>
    <row r="1736" spans="1:50" ht="65.25" customHeight="1">
      <c r="B1736" s="1229"/>
      <c r="C1736" s="1239"/>
      <c r="D1736" s="222">
        <v>2027</v>
      </c>
      <c r="E1736" s="222">
        <v>2028</v>
      </c>
      <c r="F1736" s="222">
        <v>2029</v>
      </c>
      <c r="G1736" s="222">
        <v>2030</v>
      </c>
      <c r="H1736" s="222">
        <v>2031</v>
      </c>
      <c r="I1736" s="222">
        <v>2032</v>
      </c>
      <c r="J1736" s="222">
        <v>2033</v>
      </c>
      <c r="K1736" s="222">
        <v>2034</v>
      </c>
      <c r="L1736" s="222">
        <v>2035</v>
      </c>
      <c r="M1736" s="222">
        <v>2036</v>
      </c>
      <c r="N1736" s="222">
        <v>2037</v>
      </c>
      <c r="O1736" s="222">
        <v>2038</v>
      </c>
      <c r="P1736" s="222">
        <v>2039</v>
      </c>
      <c r="Q1736" s="336"/>
      <c r="R1736" s="336"/>
      <c r="S1736" s="336"/>
      <c r="T1736" s="336"/>
      <c r="U1736" s="1235"/>
      <c r="V1736" s="222">
        <v>2027</v>
      </c>
      <c r="W1736" s="222">
        <v>2028</v>
      </c>
      <c r="X1736" s="222">
        <v>2029</v>
      </c>
      <c r="Y1736" s="222">
        <v>2030</v>
      </c>
      <c r="Z1736" s="222">
        <v>2031</v>
      </c>
      <c r="AA1736" s="222">
        <v>2032</v>
      </c>
      <c r="AB1736" s="222">
        <v>2033</v>
      </c>
      <c r="AC1736" s="222">
        <v>2034</v>
      </c>
      <c r="AD1736" s="222">
        <v>2035</v>
      </c>
      <c r="AE1736" s="222">
        <v>2036</v>
      </c>
      <c r="AF1736" s="222">
        <v>2037</v>
      </c>
      <c r="AG1736" s="222">
        <v>2038</v>
      </c>
      <c r="AH1736" s="222">
        <v>2039</v>
      </c>
      <c r="AI1736" s="222"/>
      <c r="AJ1736" s="222" t="str">
        <f>'1.  LRAMVA Summary'!$D$53</f>
        <v>Residential - VRZ</v>
      </c>
      <c r="AK1736" s="222" t="str">
        <f>'1.  LRAMVA Summary'!$E$53</f>
        <v>GS&lt;50 kW - VRZ</v>
      </c>
      <c r="AL1736" s="222" t="str">
        <f>'1.  LRAMVA Summary'!$F$53</f>
        <v>GS 50 to 2,999 kW - VRZ</v>
      </c>
      <c r="AM1736" s="222" t="str">
        <f>'1.  LRAMVA Summary'!$G$53</f>
        <v>GS 3,000 to 4,999 kW - VRZ</v>
      </c>
      <c r="AN1736" s="222" t="str">
        <f>'1.  LRAMVA Summary'!$H$53</f>
        <v>Large Use - VRZ</v>
      </c>
      <c r="AO1736" s="222" t="str">
        <f>'1.  LRAMVA Summary'!$I$53</f>
        <v>Unmetered Scattered Load - VRZ</v>
      </c>
      <c r="AP1736" s="222" t="str">
        <f>'1.  LRAMVA Summary'!$J$53</f>
        <v>Sentinel Lighting - VRZ</v>
      </c>
      <c r="AQ1736" s="222" t="str">
        <f>'1.  LRAMVA Summary'!$K$53</f>
        <v>Street Lighting - VRZ</v>
      </c>
      <c r="AR1736" s="222" t="str">
        <f>'1.  LRAMVA Summary'!$L$53</f>
        <v>Residential - WRZ</v>
      </c>
      <c r="AS1736" s="222" t="str">
        <f>'1.  LRAMVA Summary'!$M$53</f>
        <v>GS&lt;50 kW - WRZ</v>
      </c>
      <c r="AT1736" s="222" t="str">
        <f>'1.  LRAMVA Summary'!$N$53</f>
        <v>GS&gt;50 kw - WRZ</v>
      </c>
      <c r="AU1736" s="222" t="str">
        <f>'1.  LRAMVA Summary'!$O$53</f>
        <v>Street Lighting - WRZ</v>
      </c>
      <c r="AV1736" s="222" t="str">
        <f>'1.  LRAMVA Summary'!$P$53</f>
        <v/>
      </c>
      <c r="AW1736" s="222" t="str">
        <f>'1.  LRAMVA Summary'!$Q$53</f>
        <v/>
      </c>
      <c r="AX1736" s="224" t="str">
        <f>'1.  LRAMVA Summary'!$R$53</f>
        <v>Total</v>
      </c>
    </row>
    <row r="1737" spans="1:50" ht="15" hidden="1" customHeight="1" outlineLevel="1">
      <c r="A1737" s="402"/>
      <c r="B1737" s="231"/>
      <c r="C1737" s="242"/>
      <c r="D1737" s="228"/>
      <c r="E1737" s="228"/>
      <c r="F1737" s="228"/>
      <c r="G1737" s="228"/>
      <c r="H1737" s="228"/>
      <c r="I1737" s="228"/>
      <c r="J1737" s="228"/>
      <c r="K1737" s="228"/>
      <c r="L1737" s="228"/>
      <c r="M1737" s="228"/>
      <c r="N1737" s="228"/>
      <c r="O1737" s="228"/>
      <c r="P1737" s="228"/>
      <c r="Q1737" s="228"/>
      <c r="R1737" s="228"/>
      <c r="S1737" s="228"/>
      <c r="T1737" s="228"/>
      <c r="U1737" s="228"/>
      <c r="V1737" s="228"/>
      <c r="W1737" s="228"/>
      <c r="X1737" s="228"/>
      <c r="Y1737" s="228"/>
      <c r="Z1737" s="228"/>
      <c r="AA1737" s="228"/>
      <c r="AB1737" s="228"/>
      <c r="AC1737" s="228"/>
      <c r="AD1737" s="228"/>
      <c r="AE1737" s="228"/>
      <c r="AF1737" s="228"/>
      <c r="AG1737" s="228"/>
      <c r="AH1737" s="228"/>
      <c r="AI1737" s="228"/>
      <c r="AJ1737" s="228">
        <f>'1.  LRAMVA Summary'!D749</f>
        <v>0</v>
      </c>
      <c r="AK1737" s="228">
        <f>'1.  LRAMVA Summary'!E749</f>
        <v>0</v>
      </c>
      <c r="AL1737" s="228">
        <f>'1.  LRAMVA Summary'!F749</f>
        <v>0</v>
      </c>
      <c r="AM1737" s="228">
        <f>'1.  LRAMVA Summary'!G749</f>
        <v>0</v>
      </c>
      <c r="AN1737" s="228">
        <f>'1.  LRAMVA Summary'!H749</f>
        <v>0</v>
      </c>
      <c r="AO1737" s="228">
        <f>'1.  LRAMVA Summary'!I749</f>
        <v>0</v>
      </c>
      <c r="AP1737" s="228">
        <f>'1.  LRAMVA Summary'!J749</f>
        <v>0</v>
      </c>
      <c r="AQ1737" s="228">
        <f>'1.  LRAMVA Summary'!K749</f>
        <v>0</v>
      </c>
      <c r="AR1737" s="228">
        <f>'1.  LRAMVA Summary'!L749</f>
        <v>0</v>
      </c>
      <c r="AS1737" s="228">
        <f>'1.  LRAMVA Summary'!M749</f>
        <v>0</v>
      </c>
      <c r="AT1737" s="228">
        <f>'1.  LRAMVA Summary'!N749</f>
        <v>0</v>
      </c>
      <c r="AU1737" s="228">
        <f>'1.  LRAMVA Summary'!O749</f>
        <v>0</v>
      </c>
      <c r="AV1737" s="228">
        <f>'1.  LRAMVA Summary'!P749</f>
        <v>0</v>
      </c>
      <c r="AW1737" s="228">
        <f>'1.  LRAMVA Summary'!Q749</f>
        <v>0</v>
      </c>
      <c r="AX1737" s="229"/>
    </row>
    <row r="1738" spans="1:50" ht="15.75" collapsed="1">
      <c r="B1738" s="624"/>
      <c r="C1738" s="270"/>
      <c r="D1738" s="270"/>
      <c r="E1738" s="270"/>
      <c r="F1738" s="270"/>
      <c r="G1738" s="270"/>
      <c r="H1738" s="270"/>
      <c r="I1738" s="270"/>
      <c r="J1738" s="270"/>
      <c r="K1738" s="270"/>
      <c r="L1738" s="270"/>
      <c r="M1738" s="270"/>
      <c r="N1738" s="270"/>
      <c r="O1738" s="270"/>
      <c r="P1738" s="270"/>
      <c r="Q1738" s="270"/>
      <c r="R1738" s="270"/>
      <c r="S1738" s="270"/>
      <c r="T1738" s="270"/>
      <c r="U1738" s="270"/>
      <c r="V1738" s="270"/>
      <c r="W1738" s="270"/>
      <c r="X1738" s="270"/>
      <c r="Y1738" s="270"/>
      <c r="Z1738" s="270"/>
      <c r="AA1738" s="270"/>
      <c r="AB1738" s="270"/>
      <c r="AC1738" s="270"/>
      <c r="AD1738" s="270"/>
      <c r="AE1738" s="270"/>
      <c r="AF1738" s="270"/>
      <c r="AG1738" s="270"/>
      <c r="AH1738" s="629"/>
      <c r="AI1738" s="270"/>
      <c r="AJ1738" s="228" t="str">
        <f>'1.  LRAMVA Summary'!$D$54</f>
        <v>kWh</v>
      </c>
      <c r="AK1738" s="228" t="str">
        <f>'1.  LRAMVA Summary'!$E$54</f>
        <v>kWh</v>
      </c>
      <c r="AL1738" s="228" t="str">
        <f>'1.  LRAMVA Summary'!$F$54</f>
        <v>kWh</v>
      </c>
      <c r="AM1738" s="228" t="str">
        <f>'1.  LRAMVA Summary'!$G$54</f>
        <v>kWh</v>
      </c>
      <c r="AN1738" s="228" t="str">
        <f>'1.  LRAMVA Summary'!$H$54</f>
        <v>kWh</v>
      </c>
      <c r="AO1738" s="228" t="str">
        <f>'1.  LRAMVA Summary'!$I$54</f>
        <v>kWh</v>
      </c>
      <c r="AP1738" s="228" t="str">
        <f>'1.  LRAMVA Summary'!$J$54</f>
        <v>kWh</v>
      </c>
      <c r="AQ1738" s="228" t="str">
        <f>'1.  LRAMVA Summary'!$K$54</f>
        <v>kWh</v>
      </c>
      <c r="AR1738" s="228" t="str">
        <f>'1.  LRAMVA Summary'!$L$54</f>
        <v>kWh</v>
      </c>
      <c r="AS1738" s="228" t="str">
        <f>'1.  LRAMVA Summary'!$M$54</f>
        <v>kWh</v>
      </c>
      <c r="AT1738" s="228" t="str">
        <f>'1.  LRAMVA Summary'!$N$54</f>
        <v>kWh</v>
      </c>
      <c r="AU1738" s="228" t="str">
        <f>'1.  LRAMVA Summary'!$O$54</f>
        <v>kWh</v>
      </c>
      <c r="AV1738" s="228">
        <f>'1.  LRAMVA Summary'!$P$54</f>
        <v>0</v>
      </c>
      <c r="AW1738" s="228">
        <f>'1.  LRAMVA Summary'!$Q$54</f>
        <v>0</v>
      </c>
      <c r="AX1738" s="265"/>
    </row>
    <row r="1739" spans="1:50" ht="15.75">
      <c r="B1739" s="625" t="s">
        <v>704</v>
      </c>
      <c r="C1739" s="270"/>
      <c r="D1739" s="270"/>
      <c r="E1739" s="270"/>
      <c r="F1739" s="270"/>
      <c r="G1739" s="270"/>
      <c r="H1739" s="270"/>
      <c r="I1739" s="270"/>
      <c r="J1739" s="270"/>
      <c r="K1739" s="270"/>
      <c r="L1739" s="270"/>
      <c r="M1739" s="270"/>
      <c r="N1739" s="270"/>
      <c r="O1739" s="270"/>
      <c r="P1739" s="270"/>
      <c r="Q1739" s="270"/>
      <c r="R1739" s="270"/>
      <c r="S1739" s="270"/>
      <c r="T1739" s="270"/>
      <c r="U1739" s="270"/>
      <c r="V1739" s="270"/>
      <c r="W1739" s="270"/>
      <c r="X1739" s="270"/>
      <c r="Y1739" s="270"/>
      <c r="Z1739" s="270"/>
      <c r="AA1739" s="270"/>
      <c r="AB1739" s="270"/>
      <c r="AC1739" s="270"/>
      <c r="AD1739" s="270"/>
      <c r="AE1739" s="270"/>
      <c r="AF1739" s="270"/>
      <c r="AG1739" s="270"/>
      <c r="AH1739" s="629"/>
      <c r="AI1739" s="270"/>
      <c r="AJ1739" s="627">
        <v>0</v>
      </c>
      <c r="AK1739" s="622">
        <v>0</v>
      </c>
      <c r="AL1739" s="622">
        <v>0</v>
      </c>
      <c r="AM1739" s="622">
        <v>0</v>
      </c>
      <c r="AN1739" s="622">
        <v>0</v>
      </c>
      <c r="AO1739" s="622">
        <v>0</v>
      </c>
      <c r="AP1739" s="622">
        <v>0</v>
      </c>
      <c r="AQ1739" s="622">
        <v>0</v>
      </c>
      <c r="AR1739" s="622">
        <v>0</v>
      </c>
      <c r="AS1739" s="622">
        <v>0</v>
      </c>
      <c r="AT1739" s="622">
        <v>0</v>
      </c>
      <c r="AU1739" s="622">
        <v>0</v>
      </c>
      <c r="AV1739" s="622">
        <v>0</v>
      </c>
      <c r="AW1739" s="622">
        <v>0</v>
      </c>
      <c r="AX1739" s="623"/>
    </row>
    <row r="1740" spans="1:50" ht="15.75">
      <c r="B1740" s="626" t="s">
        <v>705</v>
      </c>
      <c r="C1740" s="304"/>
      <c r="D1740" s="304"/>
      <c r="E1740" s="304"/>
      <c r="F1740" s="304"/>
      <c r="G1740" s="304"/>
      <c r="H1740" s="304"/>
      <c r="I1740" s="304"/>
      <c r="J1740" s="304"/>
      <c r="K1740" s="304"/>
      <c r="L1740" s="304"/>
      <c r="M1740" s="304"/>
      <c r="N1740" s="304"/>
      <c r="O1740" s="304"/>
      <c r="P1740" s="304"/>
      <c r="Q1740" s="304"/>
      <c r="R1740" s="304"/>
      <c r="S1740" s="304"/>
      <c r="T1740" s="304"/>
      <c r="U1740" s="304"/>
      <c r="V1740" s="304"/>
      <c r="W1740" s="304"/>
      <c r="X1740" s="304"/>
      <c r="Y1740" s="304"/>
      <c r="Z1740" s="304"/>
      <c r="AA1740" s="304"/>
      <c r="AB1740" s="304"/>
      <c r="AC1740" s="304"/>
      <c r="AD1740" s="304"/>
      <c r="AE1740" s="304"/>
      <c r="AF1740" s="304"/>
      <c r="AG1740" s="304"/>
      <c r="AH1740" s="1112"/>
      <c r="AI1740" s="270"/>
      <c r="AJ1740" s="628">
        <f>HLOOKUP(AJ1736,'2. LRAMVA Threshold'!$B$42:$Q$53,12,FALSE)</f>
        <v>8884182</v>
      </c>
      <c r="AK1740" s="312">
        <f>HLOOKUP(AK1736,'2. LRAMVA Threshold'!$B$42:$Q$53,12,FALSE)</f>
        <v>7652150</v>
      </c>
      <c r="AL1740" s="312">
        <f>HLOOKUP(AL1736,'2. LRAMVA Threshold'!$B$42:$Q$53,12,FALSE)</f>
        <v>27955828</v>
      </c>
      <c r="AM1740" s="312">
        <f>HLOOKUP(AM1736,'2. LRAMVA Threshold'!$B$42:$Q$53,12,FALSE)</f>
        <v>90093</v>
      </c>
      <c r="AN1740" s="312">
        <f>HLOOKUP(AN1736,'2. LRAMVA Threshold'!$B$42:$Q$53,12,FALSE)</f>
        <v>659732</v>
      </c>
      <c r="AO1740" s="312">
        <f>HLOOKUP(AO1736,'2. LRAMVA Threshold'!$B$42:$Q$53,12,FALSE)</f>
        <v>0</v>
      </c>
      <c r="AP1740" s="312">
        <f>HLOOKUP(AP1736,'2. LRAMVA Threshold'!$B$42:$Q$53,12,FALSE)</f>
        <v>0</v>
      </c>
      <c r="AQ1740" s="312">
        <f>HLOOKUP(AQ1736,'2. LRAMVA Threshold'!$B$42:$Q$53,12,FALSE)</f>
        <v>0</v>
      </c>
      <c r="AR1740" s="312">
        <f>HLOOKUP(AR1736,'2. LRAMVA Threshold'!$B$42:$Q$53,12,FALSE)</f>
        <v>0</v>
      </c>
      <c r="AS1740" s="312">
        <f>HLOOKUP(AS1736,'2. LRAMVA Threshold'!$B$42:$Q$53,12,FALSE)</f>
        <v>0</v>
      </c>
      <c r="AT1740" s="312">
        <f>HLOOKUP(AT1736,'2. LRAMVA Threshold'!$B$42:$Q$53,12,FALSE)</f>
        <v>0</v>
      </c>
      <c r="AU1740" s="312">
        <f>HLOOKUP(AU1736,'2. LRAMVA Threshold'!$B$42:$Q$53,12,FALSE)</f>
        <v>0</v>
      </c>
      <c r="AV1740" s="312">
        <f>HLOOKUP(AV1736,'2. LRAMVA Threshold'!$B$42:$Q$53,12,FALSE)</f>
        <v>0</v>
      </c>
      <c r="AW1740" s="312">
        <f>HLOOKUP(AW1736,'2. LRAMVA Threshold'!$B$42:$Q$53,12,FALSE)</f>
        <v>0</v>
      </c>
      <c r="AX1740" s="342"/>
    </row>
    <row r="1741" spans="1:50">
      <c r="B1741" s="1175"/>
      <c r="C1741" s="268"/>
      <c r="D1741" s="269"/>
      <c r="E1741" s="269"/>
      <c r="F1741" s="269"/>
      <c r="G1741" s="269"/>
      <c r="H1741" s="269"/>
      <c r="I1741" s="269"/>
      <c r="J1741" s="269"/>
      <c r="K1741" s="269"/>
      <c r="L1741" s="269"/>
      <c r="M1741" s="269"/>
      <c r="N1741" s="269"/>
      <c r="O1741" s="269"/>
      <c r="P1741" s="269"/>
      <c r="Q1741" s="269"/>
      <c r="R1741" s="269"/>
      <c r="S1741" s="269"/>
      <c r="T1741" s="269"/>
      <c r="U1741" s="269"/>
      <c r="V1741" s="270"/>
      <c r="W1741" s="269"/>
      <c r="X1741" s="269"/>
      <c r="Y1741" s="269"/>
      <c r="Z1741" s="240"/>
      <c r="AA1741" s="240"/>
      <c r="AB1741" s="240"/>
      <c r="AC1741" s="240"/>
      <c r="AD1741" s="269"/>
      <c r="AE1741" s="269"/>
      <c r="AF1741" s="269"/>
      <c r="AG1741" s="269"/>
      <c r="AH1741" s="269"/>
      <c r="AI1741" s="269"/>
      <c r="AJ1741" s="1103"/>
      <c r="AK1741" s="1103"/>
      <c r="AL1741" s="1103"/>
      <c r="AM1741" s="1103"/>
      <c r="AN1741" s="1103"/>
      <c r="AO1741" s="1103"/>
      <c r="AP1741" s="1103"/>
      <c r="AQ1741" s="1103"/>
      <c r="AR1741" s="1103"/>
      <c r="AS1741" s="1103"/>
      <c r="AT1741" s="1103"/>
      <c r="AU1741" s="1103"/>
      <c r="AV1741" s="1103"/>
      <c r="AW1741" s="1103"/>
      <c r="AX1741" s="1176"/>
    </row>
    <row r="1742" spans="1:50">
      <c r="B1742" s="260" t="s">
        <v>607</v>
      </c>
      <c r="C1742" s="272"/>
      <c r="D1742" s="272"/>
      <c r="E1742" s="299"/>
      <c r="F1742" s="299"/>
      <c r="G1742" s="299"/>
      <c r="H1742" s="299"/>
      <c r="I1742" s="299"/>
      <c r="J1742" s="299"/>
      <c r="K1742" s="299"/>
      <c r="L1742" s="299"/>
      <c r="M1742" s="299"/>
      <c r="N1742" s="299"/>
      <c r="O1742" s="299"/>
      <c r="P1742" s="299"/>
      <c r="Q1742" s="299"/>
      <c r="R1742" s="299"/>
      <c r="S1742" s="299"/>
      <c r="T1742" s="299"/>
      <c r="U1742" s="299"/>
      <c r="V1742" s="228"/>
      <c r="W1742" s="274"/>
      <c r="X1742" s="274"/>
      <c r="Y1742" s="274"/>
      <c r="Z1742" s="273"/>
      <c r="AA1742" s="273"/>
      <c r="AB1742" s="273"/>
      <c r="AC1742" s="273"/>
      <c r="AD1742" s="274"/>
      <c r="AE1742" s="274"/>
      <c r="AF1742" s="274"/>
      <c r="AG1742" s="274"/>
      <c r="AH1742" s="274"/>
      <c r="AI1742" s="274"/>
      <c r="AJ1742" s="621">
        <f>HLOOKUP(AJ35,'3.  Distribution Rates'!$C$122:$P$135,14,FALSE)</f>
        <v>0</v>
      </c>
      <c r="AK1742" s="621">
        <f>HLOOKUP(AK35,'3.  Distribution Rates'!$C$122:$P$135,14,FALSE)</f>
        <v>1.8499999999999999E-2</v>
      </c>
      <c r="AL1742" s="275">
        <f>HLOOKUP(AL35,'3.  Distribution Rates'!$C$122:$P$135,14,FALSE)</f>
        <v>3.6309999999999998</v>
      </c>
      <c r="AM1742" s="275">
        <f>HLOOKUP(AM35,'3.  Distribution Rates'!$C$122:$P$135,14,FALSE)</f>
        <v>2.3003999999999998</v>
      </c>
      <c r="AN1742" s="275">
        <f>HLOOKUP(AN35,'3.  Distribution Rates'!$C$122:$P$135,14,FALSE)</f>
        <v>3.2397999999999998</v>
      </c>
      <c r="AO1742" s="275">
        <f>HLOOKUP(AO35,'3.  Distribution Rates'!$C$122:$P$135,14,FALSE)</f>
        <v>1.84E-2</v>
      </c>
      <c r="AP1742" s="275">
        <f>HLOOKUP(AP35,'3.  Distribution Rates'!$C$122:$P$135,14,FALSE)</f>
        <v>14.9572</v>
      </c>
      <c r="AQ1742" s="275">
        <f>HLOOKUP(AQ35,'3.  Distribution Rates'!$C$122:$P$135,14,FALSE)</f>
        <v>4.0898000000000003</v>
      </c>
      <c r="AR1742" s="275">
        <f>HLOOKUP(AR35,'3.  Distribution Rates'!$C$122:$P$135,14,FALSE)</f>
        <v>0</v>
      </c>
      <c r="AS1742" s="275">
        <f>HLOOKUP(AS35,'3.  Distribution Rates'!$C$122:$P$135,14,FALSE)</f>
        <v>2.07E-2</v>
      </c>
      <c r="AT1742" s="275">
        <f>HLOOKUP(AT35,'3.  Distribution Rates'!$C$122:$P$135,14,FALSE)</f>
        <v>4.2586000000000004</v>
      </c>
      <c r="AU1742" s="275">
        <f>HLOOKUP(AU35,'3.  Distribution Rates'!$C$122:$P$135,14,FALSE)</f>
        <v>7.1086999999999998</v>
      </c>
      <c r="AV1742" s="275">
        <f>HLOOKUP(AV35,'3.  Distribution Rates'!$C$122:$P$135,14,FALSE)</f>
        <v>0</v>
      </c>
      <c r="AW1742" s="275">
        <f>HLOOKUP(AW35,'3.  Distribution Rates'!$C$122:$P$135,14,FALSE)</f>
        <v>0</v>
      </c>
      <c r="AX1742" s="344"/>
    </row>
    <row r="1743" spans="1:50">
      <c r="B1743" s="260" t="s">
        <v>706</v>
      </c>
      <c r="C1743" s="277"/>
      <c r="D1743" s="220"/>
      <c r="E1743" s="217"/>
      <c r="F1743" s="217"/>
      <c r="G1743" s="217"/>
      <c r="H1743" s="217"/>
      <c r="I1743" s="217"/>
      <c r="J1743" s="217"/>
      <c r="K1743" s="217"/>
      <c r="L1743" s="217"/>
      <c r="M1743" s="217"/>
      <c r="N1743" s="217"/>
      <c r="O1743" s="217"/>
      <c r="P1743" s="217"/>
      <c r="Q1743" s="217"/>
      <c r="R1743" s="217"/>
      <c r="S1743" s="217"/>
      <c r="T1743" s="217"/>
      <c r="U1743" s="217"/>
      <c r="V1743" s="228"/>
      <c r="W1743" s="217"/>
      <c r="X1743" s="217"/>
      <c r="Y1743" s="217"/>
      <c r="Z1743" s="220"/>
      <c r="AA1743" s="220"/>
      <c r="AB1743" s="220"/>
      <c r="AC1743" s="220"/>
      <c r="AD1743" s="217"/>
      <c r="AE1743" s="217"/>
      <c r="AF1743" s="217"/>
      <c r="AG1743" s="217"/>
      <c r="AH1743" s="217"/>
      <c r="AI1743" s="217"/>
      <c r="AJ1743" s="301">
        <f>'4.  2011-2014 LRAM'!AO150*AJ1742</f>
        <v>0</v>
      </c>
      <c r="AK1743" s="301">
        <f>'4.  2011-2014 LRAM'!AP150*AK1742</f>
        <v>0</v>
      </c>
      <c r="AL1743" s="301">
        <f>'4.  2011-2014 LRAM'!AQ150*AL1742</f>
        <v>0</v>
      </c>
      <c r="AM1743" s="301">
        <f>'4.  2011-2014 LRAM'!AR150*AM1742</f>
        <v>0</v>
      </c>
      <c r="AN1743" s="301">
        <f>'4.  2011-2014 LRAM'!AS150*AN1742</f>
        <v>0</v>
      </c>
      <c r="AO1743" s="301">
        <f>'4.  2011-2014 LRAM'!AT150*AO1742</f>
        <v>0</v>
      </c>
      <c r="AP1743" s="301">
        <f>'4.  2011-2014 LRAM'!AU150*AP1742</f>
        <v>0</v>
      </c>
      <c r="AQ1743" s="301">
        <f>'4.  2011-2014 LRAM'!AV150*AQ1742</f>
        <v>0</v>
      </c>
      <c r="AR1743" s="301">
        <f>'4.  2011-2014 LRAM'!AW150*AR1742</f>
        <v>0</v>
      </c>
      <c r="AS1743" s="301">
        <f>'4.  2011-2014 LRAM'!AX150*AS1742</f>
        <v>0</v>
      </c>
      <c r="AT1743" s="301">
        <f>'4.  2011-2014 LRAM'!AY150*AT1742</f>
        <v>9056.054969689576</v>
      </c>
      <c r="AU1743" s="301">
        <f>'4.  2011-2014 LRAM'!AZ150*AU1742</f>
        <v>0</v>
      </c>
      <c r="AV1743" s="301">
        <f>'4.  2011-2014 LRAM'!BA150*AV1742</f>
        <v>0</v>
      </c>
      <c r="AW1743" s="301">
        <f>'4.  2011-2014 LRAM'!BB150*AW1742</f>
        <v>0</v>
      </c>
      <c r="AX1743" s="472">
        <f>SUM(AJ1743:AW1743)</f>
        <v>9056.054969689576</v>
      </c>
    </row>
    <row r="1744" spans="1:50">
      <c r="B1744" s="260" t="s">
        <v>707</v>
      </c>
      <c r="C1744" s="277"/>
      <c r="D1744" s="220"/>
      <c r="E1744" s="217"/>
      <c r="F1744" s="217"/>
      <c r="G1744" s="217"/>
      <c r="H1744" s="217"/>
      <c r="I1744" s="217"/>
      <c r="J1744" s="217"/>
      <c r="K1744" s="217"/>
      <c r="L1744" s="217"/>
      <c r="M1744" s="217"/>
      <c r="N1744" s="217"/>
      <c r="O1744" s="217"/>
      <c r="P1744" s="217"/>
      <c r="Q1744" s="217"/>
      <c r="R1744" s="217"/>
      <c r="S1744" s="217"/>
      <c r="T1744" s="217"/>
      <c r="U1744" s="217"/>
      <c r="V1744" s="228"/>
      <c r="W1744" s="217"/>
      <c r="X1744" s="217"/>
      <c r="Y1744" s="217"/>
      <c r="Z1744" s="220"/>
      <c r="AA1744" s="220"/>
      <c r="AB1744" s="220"/>
      <c r="AC1744" s="220"/>
      <c r="AD1744" s="217"/>
      <c r="AE1744" s="217"/>
      <c r="AF1744" s="217"/>
      <c r="AG1744" s="217"/>
      <c r="AH1744" s="217"/>
      <c r="AI1744" s="217"/>
      <c r="AJ1744" s="301">
        <f>'4.  2011-2014 LRAM'!AO289*AJ1742</f>
        <v>0</v>
      </c>
      <c r="AK1744" s="301">
        <f>'4.  2011-2014 LRAM'!AP289*AK1742</f>
        <v>470.03543484964592</v>
      </c>
      <c r="AL1744" s="301">
        <f>'4.  2011-2014 LRAM'!AQ289*AL1742</f>
        <v>904223.99360330484</v>
      </c>
      <c r="AM1744" s="301">
        <f>'4.  2011-2014 LRAM'!AR289*AM1742</f>
        <v>1140.2621605873237</v>
      </c>
      <c r="AN1744" s="301">
        <f>'4.  2011-2014 LRAM'!AS289*AN1742</f>
        <v>39743.985641139909</v>
      </c>
      <c r="AO1744" s="301">
        <f>'4.  2011-2014 LRAM'!AT289*AO1742</f>
        <v>0</v>
      </c>
      <c r="AP1744" s="301">
        <f>'4.  2011-2014 LRAM'!AU289*AP1742</f>
        <v>0</v>
      </c>
      <c r="AQ1744" s="301">
        <f>'4.  2011-2014 LRAM'!AV289*AQ1742</f>
        <v>0</v>
      </c>
      <c r="AR1744" s="301">
        <f>'4.  2011-2014 LRAM'!AW289*AR1742</f>
        <v>0</v>
      </c>
      <c r="AS1744" s="301">
        <f>'4.  2011-2014 LRAM'!AX289*AS1742</f>
        <v>0</v>
      </c>
      <c r="AT1744" s="301">
        <f>'4.  2011-2014 LRAM'!AY289*AT1742</f>
        <v>1803236.8673031342</v>
      </c>
      <c r="AU1744" s="301">
        <f>'4.  2011-2014 LRAM'!AZ289*AU1742</f>
        <v>0</v>
      </c>
      <c r="AV1744" s="301">
        <f>'4.  2011-2014 LRAM'!BA289*AV1742</f>
        <v>0</v>
      </c>
      <c r="AW1744" s="301">
        <f>'4.  2011-2014 LRAM'!BB289*AW1742</f>
        <v>0</v>
      </c>
      <c r="AX1744" s="472">
        <f>SUM(AJ1744:AW1744)</f>
        <v>2748815.1441430161</v>
      </c>
    </row>
    <row r="1745" spans="2:50">
      <c r="B1745" s="260" t="s">
        <v>708</v>
      </c>
      <c r="C1745" s="277"/>
      <c r="D1745" s="220"/>
      <c r="E1745" s="217"/>
      <c r="F1745" s="217"/>
      <c r="G1745" s="217"/>
      <c r="H1745" s="217"/>
      <c r="I1745" s="217"/>
      <c r="J1745" s="217"/>
      <c r="K1745" s="217"/>
      <c r="L1745" s="217"/>
      <c r="M1745" s="217"/>
      <c r="N1745" s="217"/>
      <c r="O1745" s="217"/>
      <c r="P1745" s="217"/>
      <c r="Q1745" s="217"/>
      <c r="R1745" s="217"/>
      <c r="S1745" s="217"/>
      <c r="T1745" s="217"/>
      <c r="U1745" s="217"/>
      <c r="V1745" s="228"/>
      <c r="W1745" s="217"/>
      <c r="X1745" s="217"/>
      <c r="Y1745" s="217"/>
      <c r="Z1745" s="220"/>
      <c r="AA1745" s="220"/>
      <c r="AB1745" s="220"/>
      <c r="AC1745" s="220"/>
      <c r="AD1745" s="217"/>
      <c r="AE1745" s="217"/>
      <c r="AF1745" s="217"/>
      <c r="AG1745" s="217"/>
      <c r="AH1745" s="217"/>
      <c r="AI1745" s="217"/>
      <c r="AJ1745" s="301">
        <f>'4.  2011-2014 LRAM'!AO433*AJ1742</f>
        <v>0</v>
      </c>
      <c r="AK1745" s="301">
        <f>'4.  2011-2014 LRAM'!AP433*AK1742</f>
        <v>12265.330804290936</v>
      </c>
      <c r="AL1745" s="301">
        <f>'4.  2011-2014 LRAM'!AQ433*AL1742</f>
        <v>5808789.245614632</v>
      </c>
      <c r="AM1745" s="301">
        <f>'4.  2011-2014 LRAM'!AR433*AM1742</f>
        <v>105720.01581306742</v>
      </c>
      <c r="AN1745" s="301">
        <f>'4.  2011-2014 LRAM'!AS433*AN1742</f>
        <v>884455.24509078055</v>
      </c>
      <c r="AO1745" s="301">
        <f>'4.  2011-2014 LRAM'!AT433*AO1742</f>
        <v>0</v>
      </c>
      <c r="AP1745" s="301">
        <f>'4.  2011-2014 LRAM'!AU433*AP1742</f>
        <v>0</v>
      </c>
      <c r="AQ1745" s="301">
        <f>'4.  2011-2014 LRAM'!AV433*AQ1742</f>
        <v>0</v>
      </c>
      <c r="AR1745" s="301">
        <f>'4.  2011-2014 LRAM'!AW433*AR1742</f>
        <v>0</v>
      </c>
      <c r="AS1745" s="301">
        <f>'4.  2011-2014 LRAM'!AX433*AS1742</f>
        <v>0</v>
      </c>
      <c r="AT1745" s="301">
        <f>'4.  2011-2014 LRAM'!AY433*AT1742</f>
        <v>1042726.674728827</v>
      </c>
      <c r="AU1745" s="301">
        <f>'4.  2011-2014 LRAM'!AZ433*AU1742</f>
        <v>0</v>
      </c>
      <c r="AV1745" s="301">
        <f>'4.  2011-2014 LRAM'!BA433*AV1742</f>
        <v>0</v>
      </c>
      <c r="AW1745" s="301">
        <f>'4.  2011-2014 LRAM'!BB433*AW1742</f>
        <v>0</v>
      </c>
      <c r="AX1745" s="472">
        <f>SUM(AJ1745:AW1745)</f>
        <v>7853956.5120515982</v>
      </c>
    </row>
    <row r="1746" spans="2:50">
      <c r="B1746" s="260" t="s">
        <v>709</v>
      </c>
      <c r="C1746" s="277"/>
      <c r="D1746" s="220"/>
      <c r="E1746" s="217"/>
      <c r="F1746" s="217"/>
      <c r="G1746" s="217"/>
      <c r="H1746" s="217"/>
      <c r="I1746" s="217"/>
      <c r="J1746" s="217"/>
      <c r="K1746" s="217"/>
      <c r="L1746" s="217"/>
      <c r="M1746" s="217"/>
      <c r="N1746" s="217"/>
      <c r="O1746" s="217"/>
      <c r="P1746" s="217"/>
      <c r="Q1746" s="217"/>
      <c r="R1746" s="217"/>
      <c r="S1746" s="217"/>
      <c r="T1746" s="217"/>
      <c r="U1746" s="217"/>
      <c r="V1746" s="228"/>
      <c r="W1746" s="217"/>
      <c r="X1746" s="217"/>
      <c r="Y1746" s="217"/>
      <c r="Z1746" s="220"/>
      <c r="AA1746" s="220"/>
      <c r="AB1746" s="220"/>
      <c r="AC1746" s="220"/>
      <c r="AD1746" s="217"/>
      <c r="AE1746" s="217"/>
      <c r="AF1746" s="217"/>
      <c r="AG1746" s="217"/>
      <c r="AH1746" s="217"/>
      <c r="AI1746" s="217"/>
      <c r="AJ1746" s="301">
        <f>'4.  2011-2014 LRAM'!AO575*AJ1742</f>
        <v>0</v>
      </c>
      <c r="AK1746" s="301">
        <f>'4.  2011-2014 LRAM'!AP575*AK1742</f>
        <v>3448.7819433211603</v>
      </c>
      <c r="AL1746" s="301">
        <f>'4.  2011-2014 LRAM'!AQ575*AL1742</f>
        <v>5807620.0676755961</v>
      </c>
      <c r="AM1746" s="301">
        <f>'4.  2011-2014 LRAM'!AR575*AM1742</f>
        <v>3362.0271709989088</v>
      </c>
      <c r="AN1746" s="301">
        <f>'4.  2011-2014 LRAM'!AS575*AN1742</f>
        <v>167282.92836664675</v>
      </c>
      <c r="AO1746" s="301">
        <f>'4.  2011-2014 LRAM'!AT575*AO1742</f>
        <v>0</v>
      </c>
      <c r="AP1746" s="301">
        <f>'4.  2011-2014 LRAM'!AU575*AP1742</f>
        <v>0</v>
      </c>
      <c r="AQ1746" s="301">
        <f>'4.  2011-2014 LRAM'!AV575*AQ1742</f>
        <v>0</v>
      </c>
      <c r="AR1746" s="301">
        <f>'4.  2011-2014 LRAM'!AW575*AR1742</f>
        <v>0</v>
      </c>
      <c r="AS1746" s="301">
        <f>'4.  2011-2014 LRAM'!AX575*AS1742</f>
        <v>0</v>
      </c>
      <c r="AT1746" s="301">
        <f>'4.  2011-2014 LRAM'!AY575*AT1742</f>
        <v>1732718.8084851203</v>
      </c>
      <c r="AU1746" s="301">
        <f>'4.  2011-2014 LRAM'!AZ575*AU1742</f>
        <v>0</v>
      </c>
      <c r="AV1746" s="301">
        <f>'4.  2011-2014 LRAM'!BA575*AV1742</f>
        <v>0</v>
      </c>
      <c r="AW1746" s="301">
        <f>'4.  2011-2014 LRAM'!BB575*AW1742</f>
        <v>0</v>
      </c>
      <c r="AX1746" s="472">
        <f t="shared" ref="AX1746:AX1755" si="2353">SUM(AJ1746:AW1746)</f>
        <v>7714432.6136416839</v>
      </c>
    </row>
    <row r="1747" spans="2:50">
      <c r="B1747" s="260" t="s">
        <v>710</v>
      </c>
      <c r="C1747" s="277"/>
      <c r="D1747" s="220"/>
      <c r="E1747" s="217"/>
      <c r="F1747" s="217"/>
      <c r="G1747" s="217"/>
      <c r="H1747" s="217"/>
      <c r="I1747" s="217"/>
      <c r="J1747" s="217"/>
      <c r="K1747" s="217"/>
      <c r="L1747" s="217"/>
      <c r="M1747" s="217"/>
      <c r="N1747" s="217"/>
      <c r="O1747" s="217"/>
      <c r="P1747" s="217"/>
      <c r="Q1747" s="217"/>
      <c r="R1747" s="217"/>
      <c r="S1747" s="217"/>
      <c r="T1747" s="217"/>
      <c r="U1747" s="217"/>
      <c r="V1747" s="228"/>
      <c r="W1747" s="217"/>
      <c r="X1747" s="217"/>
      <c r="Y1747" s="217"/>
      <c r="Z1747" s="220"/>
      <c r="AA1747" s="220"/>
      <c r="AB1747" s="220"/>
      <c r="AC1747" s="220"/>
      <c r="AD1747" s="217"/>
      <c r="AE1747" s="217"/>
      <c r="AF1747" s="217"/>
      <c r="AG1747" s="217"/>
      <c r="AH1747" s="217"/>
      <c r="AI1747" s="217"/>
      <c r="AJ1747" s="301">
        <f t="shared" ref="AJ1747:AW1747" si="2354">AJ223*AJ1742</f>
        <v>0</v>
      </c>
      <c r="AK1747" s="301">
        <f t="shared" si="2354"/>
        <v>9474.1908199252448</v>
      </c>
      <c r="AL1747" s="301">
        <f t="shared" si="2354"/>
        <v>12639739.310984159</v>
      </c>
      <c r="AM1747" s="301">
        <f t="shared" si="2354"/>
        <v>204477.09068134558</v>
      </c>
      <c r="AN1747" s="301">
        <f t="shared" si="2354"/>
        <v>921513.00616030523</v>
      </c>
      <c r="AO1747" s="301">
        <f t="shared" si="2354"/>
        <v>7.6943014616503262</v>
      </c>
      <c r="AP1747" s="301">
        <f t="shared" si="2354"/>
        <v>0</v>
      </c>
      <c r="AQ1747" s="301">
        <f t="shared" si="2354"/>
        <v>0</v>
      </c>
      <c r="AR1747" s="301">
        <f t="shared" si="2354"/>
        <v>0</v>
      </c>
      <c r="AS1747" s="301">
        <f t="shared" si="2354"/>
        <v>1854.5992348751997</v>
      </c>
      <c r="AT1747" s="301">
        <f t="shared" si="2354"/>
        <v>1786158.3397449506</v>
      </c>
      <c r="AU1747" s="301">
        <f t="shared" si="2354"/>
        <v>0</v>
      </c>
      <c r="AV1747" s="301">
        <f t="shared" si="2354"/>
        <v>0</v>
      </c>
      <c r="AW1747" s="301">
        <f t="shared" si="2354"/>
        <v>0</v>
      </c>
      <c r="AX1747" s="472">
        <f t="shared" si="2353"/>
        <v>15563224.231927022</v>
      </c>
    </row>
    <row r="1748" spans="2:50">
      <c r="B1748" s="260" t="s">
        <v>711</v>
      </c>
      <c r="C1748" s="277"/>
      <c r="D1748" s="220"/>
      <c r="E1748" s="217"/>
      <c r="F1748" s="217"/>
      <c r="G1748" s="217"/>
      <c r="H1748" s="217"/>
      <c r="I1748" s="217"/>
      <c r="J1748" s="217"/>
      <c r="K1748" s="217"/>
      <c r="L1748" s="217"/>
      <c r="M1748" s="217"/>
      <c r="N1748" s="217"/>
      <c r="O1748" s="217"/>
      <c r="P1748" s="217"/>
      <c r="Q1748" s="217"/>
      <c r="R1748" s="217"/>
      <c r="S1748" s="217"/>
      <c r="T1748" s="217"/>
      <c r="U1748" s="217"/>
      <c r="V1748" s="228"/>
      <c r="W1748" s="217"/>
      <c r="X1748" s="217"/>
      <c r="Y1748" s="217"/>
      <c r="Z1748" s="220"/>
      <c r="AA1748" s="220"/>
      <c r="AB1748" s="220"/>
      <c r="AC1748" s="220"/>
      <c r="AD1748" s="217"/>
      <c r="AE1748" s="217"/>
      <c r="AF1748" s="217"/>
      <c r="AG1748" s="217"/>
      <c r="AH1748" s="217"/>
      <c r="AI1748" s="217"/>
      <c r="AJ1748" s="301">
        <f t="shared" ref="AJ1748:AW1748" si="2355">AJ423*AJ1742</f>
        <v>0</v>
      </c>
      <c r="AK1748" s="301">
        <f t="shared" si="2355"/>
        <v>30334.769872388457</v>
      </c>
      <c r="AL1748" s="301">
        <f t="shared" si="2355"/>
        <v>19425906.311113499</v>
      </c>
      <c r="AM1748" s="301">
        <f t="shared" si="2355"/>
        <v>700118.82791752333</v>
      </c>
      <c r="AN1748" s="301">
        <f t="shared" si="2355"/>
        <v>4961322.4555157442</v>
      </c>
      <c r="AO1748" s="301">
        <f t="shared" si="2355"/>
        <v>37.640256267450411</v>
      </c>
      <c r="AP1748" s="301">
        <f t="shared" si="2355"/>
        <v>0</v>
      </c>
      <c r="AQ1748" s="301">
        <f t="shared" si="2355"/>
        <v>37065.695153298431</v>
      </c>
      <c r="AR1748" s="301">
        <f t="shared" si="2355"/>
        <v>0</v>
      </c>
      <c r="AS1748" s="301">
        <f t="shared" si="2355"/>
        <v>1641.3115669120971</v>
      </c>
      <c r="AT1748" s="301">
        <f t="shared" si="2355"/>
        <v>7026644.4473349461</v>
      </c>
      <c r="AU1748" s="301">
        <f t="shared" si="2355"/>
        <v>16615857.421277959</v>
      </c>
      <c r="AV1748" s="301">
        <f t="shared" si="2355"/>
        <v>0</v>
      </c>
      <c r="AW1748" s="301">
        <f t="shared" si="2355"/>
        <v>0</v>
      </c>
      <c r="AX1748" s="472">
        <f t="shared" si="2353"/>
        <v>48798928.880008534</v>
      </c>
    </row>
    <row r="1749" spans="2:50">
      <c r="B1749" s="260" t="s">
        <v>712</v>
      </c>
      <c r="C1749" s="277"/>
      <c r="D1749" s="220"/>
      <c r="E1749" s="217"/>
      <c r="F1749" s="217"/>
      <c r="G1749" s="217"/>
      <c r="H1749" s="217"/>
      <c r="I1749" s="217"/>
      <c r="J1749" s="217"/>
      <c r="K1749" s="217"/>
      <c r="L1749" s="217"/>
      <c r="M1749" s="217"/>
      <c r="N1749" s="217"/>
      <c r="O1749" s="217"/>
      <c r="P1749" s="217"/>
      <c r="Q1749" s="217"/>
      <c r="R1749" s="217"/>
      <c r="S1749" s="217"/>
      <c r="T1749" s="217"/>
      <c r="U1749" s="217"/>
      <c r="V1749" s="228"/>
      <c r="W1749" s="217"/>
      <c r="X1749" s="217"/>
      <c r="Y1749" s="217"/>
      <c r="Z1749" s="220"/>
      <c r="AA1749" s="220"/>
      <c r="AB1749" s="220"/>
      <c r="AC1749" s="220"/>
      <c r="AD1749" s="217"/>
      <c r="AE1749" s="217"/>
      <c r="AF1749" s="217"/>
      <c r="AG1749" s="217"/>
      <c r="AH1749" s="217"/>
      <c r="AI1749" s="217"/>
      <c r="AJ1749" s="301">
        <f t="shared" ref="AJ1749:AW1749" si="2356">AJ626*AJ1742</f>
        <v>0</v>
      </c>
      <c r="AK1749" s="301">
        <f t="shared" si="2356"/>
        <v>37822.590276264411</v>
      </c>
      <c r="AL1749" s="301">
        <f t="shared" si="2356"/>
        <v>37623966.341680914</v>
      </c>
      <c r="AM1749" s="301">
        <f t="shared" si="2356"/>
        <v>1966197.6269300587</v>
      </c>
      <c r="AN1749" s="301">
        <f t="shared" si="2356"/>
        <v>16215645.038410736</v>
      </c>
      <c r="AO1749" s="301">
        <f t="shared" si="2356"/>
        <v>0</v>
      </c>
      <c r="AP1749" s="301">
        <f t="shared" si="2356"/>
        <v>0</v>
      </c>
      <c r="AQ1749" s="301">
        <f t="shared" si="2356"/>
        <v>20934331.436609793</v>
      </c>
      <c r="AR1749" s="301">
        <f t="shared" si="2356"/>
        <v>0</v>
      </c>
      <c r="AS1749" s="301">
        <f t="shared" si="2356"/>
        <v>8326.0814523145054</v>
      </c>
      <c r="AT1749" s="301">
        <f t="shared" si="2356"/>
        <v>22972980.697014634</v>
      </c>
      <c r="AU1749" s="301">
        <f t="shared" si="2356"/>
        <v>25926850.640000001</v>
      </c>
      <c r="AV1749" s="301">
        <f t="shared" si="2356"/>
        <v>0</v>
      </c>
      <c r="AW1749" s="301">
        <f t="shared" si="2356"/>
        <v>0</v>
      </c>
      <c r="AX1749" s="472">
        <f t="shared" si="2353"/>
        <v>125686120.45237471</v>
      </c>
    </row>
    <row r="1750" spans="2:50">
      <c r="B1750" s="260" t="s">
        <v>713</v>
      </c>
      <c r="C1750" s="277"/>
      <c r="D1750" s="220"/>
      <c r="E1750" s="217"/>
      <c r="F1750" s="217"/>
      <c r="G1750" s="217"/>
      <c r="H1750" s="217"/>
      <c r="I1750" s="217"/>
      <c r="J1750" s="217"/>
      <c r="K1750" s="217"/>
      <c r="L1750" s="217"/>
      <c r="M1750" s="217"/>
      <c r="N1750" s="217"/>
      <c r="O1750" s="217"/>
      <c r="P1750" s="217"/>
      <c r="Q1750" s="217"/>
      <c r="R1750" s="217"/>
      <c r="S1750" s="217"/>
      <c r="T1750" s="217"/>
      <c r="U1750" s="217"/>
      <c r="V1750" s="228"/>
      <c r="W1750" s="217"/>
      <c r="X1750" s="217"/>
      <c r="Y1750" s="217"/>
      <c r="Z1750" s="220"/>
      <c r="AA1750" s="220"/>
      <c r="AB1750" s="220"/>
      <c r="AC1750" s="220"/>
      <c r="AD1750" s="217"/>
      <c r="AE1750" s="217"/>
      <c r="AF1750" s="217"/>
      <c r="AG1750" s="217"/>
      <c r="AH1750" s="217"/>
      <c r="AI1750" s="217"/>
      <c r="AJ1750" s="301">
        <f t="shared" ref="AJ1750:AW1750" si="2357">AJ821*AJ1742</f>
        <v>0</v>
      </c>
      <c r="AK1750" s="301">
        <f t="shared" si="2357"/>
        <v>62957.033302848991</v>
      </c>
      <c r="AL1750" s="301">
        <f t="shared" si="2357"/>
        <v>39233143.71505788</v>
      </c>
      <c r="AM1750" s="301">
        <f t="shared" si="2357"/>
        <v>1473960.8278945573</v>
      </c>
      <c r="AN1750" s="301">
        <f t="shared" si="2357"/>
        <v>10449818.727516118</v>
      </c>
      <c r="AO1750" s="301">
        <f t="shared" si="2357"/>
        <v>0</v>
      </c>
      <c r="AP1750" s="301">
        <f t="shared" si="2357"/>
        <v>0</v>
      </c>
      <c r="AQ1750" s="301">
        <f t="shared" si="2357"/>
        <v>0</v>
      </c>
      <c r="AR1750" s="301">
        <f t="shared" si="2357"/>
        <v>0</v>
      </c>
      <c r="AS1750" s="301">
        <f t="shared" si="2357"/>
        <v>6124.1965830880454</v>
      </c>
      <c r="AT1750" s="301">
        <f t="shared" si="2357"/>
        <v>16939327.958266571</v>
      </c>
      <c r="AU1750" s="301">
        <f t="shared" si="2357"/>
        <v>11590981.596420702</v>
      </c>
      <c r="AV1750" s="301">
        <f t="shared" si="2357"/>
        <v>0</v>
      </c>
      <c r="AW1750" s="301">
        <f t="shared" si="2357"/>
        <v>0</v>
      </c>
      <c r="AX1750" s="472">
        <f t="shared" si="2353"/>
        <v>79756314.05504176</v>
      </c>
    </row>
    <row r="1751" spans="2:50">
      <c r="B1751" s="260" t="s">
        <v>714</v>
      </c>
      <c r="C1751" s="277"/>
      <c r="D1751" s="220"/>
      <c r="E1751" s="217"/>
      <c r="F1751" s="217"/>
      <c r="G1751" s="217"/>
      <c r="H1751" s="217"/>
      <c r="I1751" s="217"/>
      <c r="J1751" s="217"/>
      <c r="K1751" s="217"/>
      <c r="L1751" s="217"/>
      <c r="M1751" s="217"/>
      <c r="N1751" s="217"/>
      <c r="O1751" s="217"/>
      <c r="P1751" s="217"/>
      <c r="Q1751" s="217"/>
      <c r="R1751" s="217"/>
      <c r="S1751" s="217"/>
      <c r="T1751" s="217"/>
      <c r="U1751" s="217"/>
      <c r="V1751" s="228"/>
      <c r="W1751" s="217"/>
      <c r="X1751" s="217"/>
      <c r="Y1751" s="217"/>
      <c r="Z1751" s="220"/>
      <c r="AA1751" s="220"/>
      <c r="AB1751" s="220"/>
      <c r="AC1751" s="220"/>
      <c r="AD1751" s="217"/>
      <c r="AE1751" s="217"/>
      <c r="AF1751" s="217"/>
      <c r="AG1751" s="217"/>
      <c r="AH1751" s="217"/>
      <c r="AI1751" s="217"/>
      <c r="AJ1751" s="301">
        <f t="shared" ref="AJ1751:AW1751" si="2358">AJ1023*AJ1742</f>
        <v>0</v>
      </c>
      <c r="AK1751" s="301">
        <f t="shared" si="2358"/>
        <v>31243.584014886772</v>
      </c>
      <c r="AL1751" s="301">
        <f t="shared" si="2358"/>
        <v>32301890.948736914</v>
      </c>
      <c r="AM1751" s="301">
        <f t="shared" si="2358"/>
        <v>402000.75861867634</v>
      </c>
      <c r="AN1751" s="301">
        <f t="shared" si="2358"/>
        <v>4540560.953054864</v>
      </c>
      <c r="AO1751" s="301">
        <f t="shared" si="2358"/>
        <v>0</v>
      </c>
      <c r="AP1751" s="301">
        <f t="shared" si="2358"/>
        <v>0</v>
      </c>
      <c r="AQ1751" s="301">
        <f t="shared" si="2358"/>
        <v>16085686.445400001</v>
      </c>
      <c r="AR1751" s="301">
        <f t="shared" si="2358"/>
        <v>0</v>
      </c>
      <c r="AS1751" s="301">
        <f t="shared" si="2358"/>
        <v>6008.6639968452782</v>
      </c>
      <c r="AT1751" s="301">
        <f t="shared" si="2358"/>
        <v>36973074.601523034</v>
      </c>
      <c r="AU1751" s="301">
        <f t="shared" si="2358"/>
        <v>2286526.8799117208</v>
      </c>
      <c r="AV1751" s="301">
        <f t="shared" si="2358"/>
        <v>0</v>
      </c>
      <c r="AW1751" s="301">
        <f t="shared" si="2358"/>
        <v>0</v>
      </c>
      <c r="AX1751" s="472">
        <f t="shared" si="2353"/>
        <v>92626992.835256934</v>
      </c>
    </row>
    <row r="1752" spans="2:50">
      <c r="B1752" s="260" t="s">
        <v>715</v>
      </c>
      <c r="C1752" s="277"/>
      <c r="D1752" s="220"/>
      <c r="E1752" s="217"/>
      <c r="F1752" s="217"/>
      <c r="G1752" s="217"/>
      <c r="H1752" s="217"/>
      <c r="I1752" s="217"/>
      <c r="J1752" s="217"/>
      <c r="K1752" s="217"/>
      <c r="L1752" s="217"/>
      <c r="M1752" s="217"/>
      <c r="N1752" s="217"/>
      <c r="O1752" s="217"/>
      <c r="P1752" s="217"/>
      <c r="Q1752" s="217"/>
      <c r="R1752" s="217"/>
      <c r="S1752" s="217"/>
      <c r="T1752" s="217"/>
      <c r="U1752" s="217"/>
      <c r="V1752" s="228"/>
      <c r="W1752" s="217"/>
      <c r="X1752" s="217"/>
      <c r="Y1752" s="217"/>
      <c r="Z1752" s="220"/>
      <c r="AA1752" s="220"/>
      <c r="AB1752" s="220"/>
      <c r="AC1752" s="220"/>
      <c r="AD1752" s="217"/>
      <c r="AE1752" s="217"/>
      <c r="AF1752" s="217"/>
      <c r="AG1752" s="217"/>
      <c r="AH1752" s="217"/>
      <c r="AI1752" s="217"/>
      <c r="AJ1752" s="301">
        <f t="shared" ref="AJ1752:AW1752" si="2359">AJ1223*AJ1742</f>
        <v>0</v>
      </c>
      <c r="AK1752" s="301">
        <f t="shared" si="2359"/>
        <v>7443.7841688322123</v>
      </c>
      <c r="AL1752" s="301">
        <f t="shared" si="2359"/>
        <v>2404640.8409243459</v>
      </c>
      <c r="AM1752" s="301">
        <f t="shared" si="2359"/>
        <v>68143.096593078415</v>
      </c>
      <c r="AN1752" s="301">
        <f t="shared" si="2359"/>
        <v>3208934.2700886657</v>
      </c>
      <c r="AO1752" s="301">
        <f t="shared" si="2359"/>
        <v>0</v>
      </c>
      <c r="AP1752" s="301">
        <f t="shared" si="2359"/>
        <v>0</v>
      </c>
      <c r="AQ1752" s="301">
        <f t="shared" si="2359"/>
        <v>0</v>
      </c>
      <c r="AR1752" s="301">
        <f t="shared" si="2359"/>
        <v>0</v>
      </c>
      <c r="AS1752" s="301">
        <f t="shared" si="2359"/>
        <v>0</v>
      </c>
      <c r="AT1752" s="301">
        <f t="shared" si="2359"/>
        <v>799638.17442005966</v>
      </c>
      <c r="AU1752" s="301">
        <f t="shared" si="2359"/>
        <v>0</v>
      </c>
      <c r="AV1752" s="301">
        <f t="shared" si="2359"/>
        <v>0</v>
      </c>
      <c r="AW1752" s="301">
        <f t="shared" si="2359"/>
        <v>0</v>
      </c>
      <c r="AX1752" s="472">
        <f t="shared" si="2353"/>
        <v>6488800.1661949819</v>
      </c>
    </row>
    <row r="1753" spans="2:50">
      <c r="B1753" s="260" t="s">
        <v>716</v>
      </c>
      <c r="C1753" s="277"/>
      <c r="D1753" s="220"/>
      <c r="E1753" s="217"/>
      <c r="F1753" s="217"/>
      <c r="G1753" s="217"/>
      <c r="H1753" s="217"/>
      <c r="I1753" s="217"/>
      <c r="J1753" s="217"/>
      <c r="K1753" s="217"/>
      <c r="L1753" s="217"/>
      <c r="M1753" s="217"/>
      <c r="N1753" s="217"/>
      <c r="O1753" s="217"/>
      <c r="P1753" s="217"/>
      <c r="Q1753" s="217"/>
      <c r="R1753" s="217"/>
      <c r="S1753" s="217"/>
      <c r="T1753" s="217"/>
      <c r="U1753" s="217"/>
      <c r="V1753" s="228"/>
      <c r="W1753" s="217"/>
      <c r="X1753" s="217"/>
      <c r="Y1753" s="217"/>
      <c r="Z1753" s="220"/>
      <c r="AA1753" s="220"/>
      <c r="AB1753" s="220"/>
      <c r="AC1753" s="220"/>
      <c r="AD1753" s="217"/>
      <c r="AE1753" s="217"/>
      <c r="AF1753" s="217"/>
      <c r="AG1753" s="217"/>
      <c r="AH1753" s="217"/>
      <c r="AI1753" s="217"/>
      <c r="AJ1753" s="301">
        <f t="shared" ref="AJ1753:AW1753" si="2360">AJ1423*AJ1742</f>
        <v>0</v>
      </c>
      <c r="AK1753" s="301">
        <f t="shared" si="2360"/>
        <v>0</v>
      </c>
      <c r="AL1753" s="301">
        <f t="shared" si="2360"/>
        <v>13015711.544726774</v>
      </c>
      <c r="AM1753" s="301">
        <f t="shared" si="2360"/>
        <v>0</v>
      </c>
      <c r="AN1753" s="301">
        <f t="shared" si="2360"/>
        <v>525031.53531169088</v>
      </c>
      <c r="AO1753" s="301">
        <f t="shared" si="2360"/>
        <v>0</v>
      </c>
      <c r="AP1753" s="301">
        <f t="shared" si="2360"/>
        <v>0</v>
      </c>
      <c r="AQ1753" s="301">
        <f t="shared" si="2360"/>
        <v>0</v>
      </c>
      <c r="AR1753" s="301">
        <f t="shared" si="2360"/>
        <v>0</v>
      </c>
      <c r="AS1753" s="301">
        <f t="shared" si="2360"/>
        <v>0</v>
      </c>
      <c r="AT1753" s="301">
        <f t="shared" si="2360"/>
        <v>22907434.29861854</v>
      </c>
      <c r="AU1753" s="301">
        <f t="shared" si="2360"/>
        <v>0</v>
      </c>
      <c r="AV1753" s="301">
        <f t="shared" si="2360"/>
        <v>0</v>
      </c>
      <c r="AW1753" s="301">
        <f t="shared" si="2360"/>
        <v>0</v>
      </c>
      <c r="AX1753" s="472">
        <f t="shared" si="2353"/>
        <v>36448177.378657006</v>
      </c>
    </row>
    <row r="1754" spans="2:50">
      <c r="B1754" s="260" t="s">
        <v>717</v>
      </c>
      <c r="C1754" s="277"/>
      <c r="D1754" s="220"/>
      <c r="E1754" s="217"/>
      <c r="F1754" s="217"/>
      <c r="G1754" s="217"/>
      <c r="H1754" s="217"/>
      <c r="I1754" s="217"/>
      <c r="J1754" s="217"/>
      <c r="K1754" s="217"/>
      <c r="L1754" s="217"/>
      <c r="M1754" s="217"/>
      <c r="N1754" s="217"/>
      <c r="O1754" s="217"/>
      <c r="P1754" s="217"/>
      <c r="Q1754" s="217"/>
      <c r="R1754" s="217"/>
      <c r="S1754" s="217"/>
      <c r="T1754" s="217"/>
      <c r="U1754" s="217"/>
      <c r="V1754" s="228"/>
      <c r="W1754" s="217"/>
      <c r="X1754" s="217"/>
      <c r="Y1754" s="217"/>
      <c r="Z1754" s="220"/>
      <c r="AA1754" s="220"/>
      <c r="AB1754" s="220"/>
      <c r="AC1754" s="220"/>
      <c r="AD1754" s="217"/>
      <c r="AE1754" s="217"/>
      <c r="AF1754" s="217"/>
      <c r="AG1754" s="217"/>
      <c r="AH1754" s="217"/>
      <c r="AI1754" s="217"/>
      <c r="AJ1754" s="301">
        <f t="shared" ref="AJ1754:AW1754" si="2361">AJ1621*AJ1742</f>
        <v>0</v>
      </c>
      <c r="AK1754" s="301">
        <f t="shared" si="2361"/>
        <v>0</v>
      </c>
      <c r="AL1754" s="301">
        <f t="shared" si="2361"/>
        <v>0</v>
      </c>
      <c r="AM1754" s="301">
        <f t="shared" si="2361"/>
        <v>0</v>
      </c>
      <c r="AN1754" s="301">
        <f t="shared" si="2361"/>
        <v>0</v>
      </c>
      <c r="AO1754" s="301">
        <f t="shared" si="2361"/>
        <v>0</v>
      </c>
      <c r="AP1754" s="301">
        <f t="shared" si="2361"/>
        <v>0</v>
      </c>
      <c r="AQ1754" s="301">
        <f t="shared" si="2361"/>
        <v>0</v>
      </c>
      <c r="AR1754" s="301">
        <f t="shared" si="2361"/>
        <v>0</v>
      </c>
      <c r="AS1754" s="301">
        <f t="shared" si="2361"/>
        <v>0</v>
      </c>
      <c r="AT1754" s="301">
        <f t="shared" si="2361"/>
        <v>0</v>
      </c>
      <c r="AU1754" s="301">
        <f t="shared" si="2361"/>
        <v>0</v>
      </c>
      <c r="AV1754" s="301">
        <f t="shared" si="2361"/>
        <v>0</v>
      </c>
      <c r="AW1754" s="301">
        <f t="shared" si="2361"/>
        <v>0</v>
      </c>
      <c r="AX1754" s="472">
        <f t="shared" si="2353"/>
        <v>0</v>
      </c>
    </row>
    <row r="1755" spans="2:50" ht="15.75">
      <c r="B1755" s="281" t="s">
        <v>718</v>
      </c>
      <c r="C1755" s="277"/>
      <c r="D1755" s="240"/>
      <c r="E1755" s="269"/>
      <c r="F1755" s="269"/>
      <c r="G1755" s="269"/>
      <c r="H1755" s="269"/>
      <c r="I1755" s="269"/>
      <c r="J1755" s="269"/>
      <c r="K1755" s="269"/>
      <c r="L1755" s="269"/>
      <c r="M1755" s="269"/>
      <c r="N1755" s="269"/>
      <c r="O1755" s="269"/>
      <c r="P1755" s="269"/>
      <c r="Q1755" s="269"/>
      <c r="R1755" s="269"/>
      <c r="S1755" s="269"/>
      <c r="T1755" s="269"/>
      <c r="U1755" s="269"/>
      <c r="V1755" s="237"/>
      <c r="W1755" s="269"/>
      <c r="X1755" s="269"/>
      <c r="Y1755" s="269"/>
      <c r="Z1755" s="240"/>
      <c r="AA1755" s="240"/>
      <c r="AB1755" s="240"/>
      <c r="AC1755" s="240"/>
      <c r="AD1755" s="269"/>
      <c r="AE1755" s="269"/>
      <c r="AF1755" s="269"/>
      <c r="AG1755" s="269"/>
      <c r="AH1755" s="269"/>
      <c r="AI1755" s="269"/>
      <c r="AJ1755" s="278">
        <f>SUM(AJ1743:AJ1754)</f>
        <v>0</v>
      </c>
      <c r="AK1755" s="278">
        <f t="shared" ref="AK1755:AW1755" si="2362">SUM(AK1743:AK1754)</f>
        <v>195460.10063760783</v>
      </c>
      <c r="AL1755" s="278">
        <f t="shared" si="2362"/>
        <v>169165632.32011801</v>
      </c>
      <c r="AM1755" s="278">
        <f t="shared" si="2362"/>
        <v>4925120.5337798931</v>
      </c>
      <c r="AN1755" s="278">
        <f t="shared" si="2362"/>
        <v>41914308.145156696</v>
      </c>
      <c r="AO1755" s="278">
        <f t="shared" si="2362"/>
        <v>45.334557729100737</v>
      </c>
      <c r="AP1755" s="278">
        <f t="shared" si="2362"/>
        <v>0</v>
      </c>
      <c r="AQ1755" s="278">
        <f t="shared" si="2362"/>
        <v>37057083.577163093</v>
      </c>
      <c r="AR1755" s="278">
        <f t="shared" si="2362"/>
        <v>0</v>
      </c>
      <c r="AS1755" s="278">
        <f t="shared" si="2362"/>
        <v>23954.852834035126</v>
      </c>
      <c r="AT1755" s="278">
        <f t="shared" si="2362"/>
        <v>113992996.9224095</v>
      </c>
      <c r="AU1755" s="278">
        <f t="shared" si="2362"/>
        <v>56420216.537610382</v>
      </c>
      <c r="AV1755" s="278">
        <f t="shared" si="2362"/>
        <v>0</v>
      </c>
      <c r="AW1755" s="278">
        <f t="shared" si="2362"/>
        <v>0</v>
      </c>
      <c r="AX1755" s="315">
        <f t="shared" si="2353"/>
        <v>423694818.32426703</v>
      </c>
    </row>
    <row r="1756" spans="2:50" ht="15.75">
      <c r="B1756" s="281" t="s">
        <v>719</v>
      </c>
      <c r="C1756" s="277"/>
      <c r="D1756" s="282"/>
      <c r="E1756" s="269"/>
      <c r="F1756" s="269"/>
      <c r="G1756" s="269"/>
      <c r="H1756" s="269"/>
      <c r="I1756" s="269"/>
      <c r="J1756" s="269"/>
      <c r="K1756" s="269"/>
      <c r="L1756" s="269"/>
      <c r="M1756" s="269"/>
      <c r="N1756" s="269"/>
      <c r="O1756" s="269"/>
      <c r="P1756" s="269"/>
      <c r="Q1756" s="269"/>
      <c r="R1756" s="269"/>
      <c r="S1756" s="269"/>
      <c r="T1756" s="269"/>
      <c r="U1756" s="269"/>
      <c r="V1756" s="237"/>
      <c r="W1756" s="269"/>
      <c r="X1756" s="269"/>
      <c r="Y1756" s="269"/>
      <c r="Z1756" s="240"/>
      <c r="AA1756" s="240"/>
      <c r="AB1756" s="240"/>
      <c r="AC1756" s="240"/>
      <c r="AD1756" s="269"/>
      <c r="AE1756" s="269"/>
      <c r="AF1756" s="269"/>
      <c r="AG1756" s="269"/>
      <c r="AH1756" s="269"/>
      <c r="AI1756" s="269"/>
      <c r="AJ1756" s="279">
        <f>AJ1740*AJ1742</f>
        <v>0</v>
      </c>
      <c r="AK1756" s="279">
        <f t="shared" ref="AK1756:AW1756" si="2363">AK1740*AK1742</f>
        <v>141564.77499999999</v>
      </c>
      <c r="AL1756" s="279">
        <f t="shared" si="2363"/>
        <v>101507611.46799999</v>
      </c>
      <c r="AM1756" s="279">
        <f t="shared" si="2363"/>
        <v>207249.93719999999</v>
      </c>
      <c r="AN1756" s="279">
        <f t="shared" si="2363"/>
        <v>2137399.7335999999</v>
      </c>
      <c r="AO1756" s="279">
        <f t="shared" si="2363"/>
        <v>0</v>
      </c>
      <c r="AP1756" s="279">
        <f t="shared" si="2363"/>
        <v>0</v>
      </c>
      <c r="AQ1756" s="279">
        <f t="shared" si="2363"/>
        <v>0</v>
      </c>
      <c r="AR1756" s="279">
        <f t="shared" si="2363"/>
        <v>0</v>
      </c>
      <c r="AS1756" s="279">
        <f t="shared" si="2363"/>
        <v>0</v>
      </c>
      <c r="AT1756" s="279">
        <f t="shared" si="2363"/>
        <v>0</v>
      </c>
      <c r="AU1756" s="279">
        <f t="shared" si="2363"/>
        <v>0</v>
      </c>
      <c r="AV1756" s="279">
        <f t="shared" si="2363"/>
        <v>0</v>
      </c>
      <c r="AW1756" s="279">
        <f t="shared" si="2363"/>
        <v>0</v>
      </c>
      <c r="AX1756" s="315">
        <f>SUM(AJ1756:AW1756)</f>
        <v>103993825.9138</v>
      </c>
    </row>
    <row r="1757" spans="2:50" ht="15.75">
      <c r="B1757" s="281" t="s">
        <v>720</v>
      </c>
      <c r="C1757" s="277"/>
      <c r="D1757" s="282"/>
      <c r="E1757" s="269"/>
      <c r="F1757" s="269"/>
      <c r="G1757" s="269"/>
      <c r="H1757" s="269"/>
      <c r="I1757" s="269"/>
      <c r="J1757" s="269"/>
      <c r="K1757" s="269"/>
      <c r="L1757" s="269"/>
      <c r="M1757" s="269"/>
      <c r="N1757" s="269"/>
      <c r="O1757" s="269"/>
      <c r="P1757" s="269"/>
      <c r="Q1757" s="269"/>
      <c r="R1757" s="269"/>
      <c r="S1757" s="269"/>
      <c r="T1757" s="269"/>
      <c r="U1757" s="269"/>
      <c r="V1757" s="237"/>
      <c r="W1757" s="269"/>
      <c r="X1757" s="269"/>
      <c r="Y1757" s="269"/>
      <c r="Z1757" s="282"/>
      <c r="AA1757" s="282"/>
      <c r="AB1757" s="282"/>
      <c r="AC1757" s="282"/>
      <c r="AD1757" s="269"/>
      <c r="AE1757" s="269"/>
      <c r="AF1757" s="269"/>
      <c r="AG1757" s="269"/>
      <c r="AH1757" s="269"/>
      <c r="AI1757" s="269"/>
      <c r="AJ1757" s="283"/>
      <c r="AK1757" s="283"/>
      <c r="AL1757" s="283"/>
      <c r="AM1757" s="283"/>
      <c r="AN1757" s="283"/>
      <c r="AO1757" s="283"/>
      <c r="AP1757" s="283"/>
      <c r="AQ1757" s="283"/>
      <c r="AR1757" s="283"/>
      <c r="AS1757" s="283"/>
      <c r="AT1757" s="283"/>
      <c r="AU1757" s="283"/>
      <c r="AV1757" s="283"/>
      <c r="AW1757" s="283"/>
      <c r="AX1757" s="315">
        <f>AX1755-AX1756</f>
        <v>319700992.41046703</v>
      </c>
    </row>
    <row r="1758" spans="2:50">
      <c r="B1758" s="646"/>
      <c r="C1758" s="345"/>
      <c r="D1758" s="345"/>
      <c r="E1758" s="346"/>
      <c r="F1758" s="346"/>
      <c r="G1758" s="346"/>
      <c r="H1758" s="346"/>
      <c r="I1758" s="346"/>
      <c r="J1758" s="346"/>
      <c r="K1758" s="346"/>
      <c r="L1758" s="346"/>
      <c r="M1758" s="346"/>
      <c r="N1758" s="346"/>
      <c r="O1758" s="346"/>
      <c r="P1758" s="346"/>
      <c r="Q1758" s="346"/>
      <c r="R1758" s="346"/>
      <c r="S1758" s="346"/>
      <c r="T1758" s="346"/>
      <c r="U1758" s="346"/>
      <c r="V1758" s="347"/>
      <c r="W1758" s="346"/>
      <c r="X1758" s="346"/>
      <c r="Y1758" s="346"/>
      <c r="Z1758" s="345"/>
      <c r="AA1758" s="348"/>
      <c r="AB1758" s="345"/>
      <c r="AC1758" s="345"/>
      <c r="AD1758" s="346"/>
      <c r="AE1758" s="346"/>
      <c r="AF1758" s="346"/>
      <c r="AG1758" s="346"/>
      <c r="AH1758" s="346"/>
      <c r="AI1758" s="346"/>
      <c r="AJ1758" s="349"/>
      <c r="AK1758" s="349"/>
      <c r="AL1758" s="349"/>
      <c r="AM1758" s="349"/>
      <c r="AN1758" s="349"/>
      <c r="AO1758" s="349"/>
      <c r="AP1758" s="349"/>
      <c r="AQ1758" s="349"/>
      <c r="AR1758" s="349"/>
      <c r="AS1758" s="349"/>
      <c r="AT1758" s="349"/>
      <c r="AU1758" s="349"/>
      <c r="AV1758" s="349"/>
      <c r="AW1758" s="349"/>
      <c r="AX1758" s="1105"/>
    </row>
    <row r="1760" spans="2:50" ht="15.75">
      <c r="B1760" s="218" t="s">
        <v>721</v>
      </c>
      <c r="C1760" s="219"/>
      <c r="D1760" s="443" t="s">
        <v>279</v>
      </c>
      <c r="E1760" s="194"/>
      <c r="F1760" s="443"/>
      <c r="G1760" s="194"/>
      <c r="H1760" s="194"/>
      <c r="I1760" s="194"/>
      <c r="J1760" s="194"/>
      <c r="K1760" s="194"/>
      <c r="L1760" s="194"/>
      <c r="M1760" s="194"/>
      <c r="N1760" s="194"/>
      <c r="O1760" s="194"/>
      <c r="P1760" s="194"/>
      <c r="Q1760" s="194"/>
      <c r="R1760" s="194"/>
      <c r="S1760" s="194"/>
      <c r="T1760" s="194"/>
      <c r="U1760" s="194"/>
      <c r="V1760" s="219"/>
      <c r="W1760" s="194"/>
      <c r="X1760" s="194"/>
      <c r="Y1760" s="194"/>
      <c r="Z1760" s="194"/>
      <c r="AA1760" s="194"/>
      <c r="AB1760" s="194"/>
      <c r="AC1760" s="194"/>
      <c r="AD1760" s="194"/>
      <c r="AE1760" s="194"/>
      <c r="AF1760" s="194"/>
      <c r="AG1760" s="194"/>
      <c r="AH1760" s="194"/>
      <c r="AI1760" s="194"/>
      <c r="AJ1760" s="208"/>
      <c r="AK1760" s="206"/>
      <c r="AL1760" s="206"/>
      <c r="AM1760" s="206"/>
      <c r="AN1760" s="206"/>
      <c r="AO1760" s="206"/>
      <c r="AP1760" s="206"/>
      <c r="AQ1760" s="206"/>
      <c r="AR1760" s="206"/>
      <c r="AS1760" s="206"/>
      <c r="AT1760" s="206"/>
      <c r="AU1760" s="206"/>
      <c r="AV1760" s="206"/>
      <c r="AW1760" s="206"/>
    </row>
    <row r="1761" spans="2:50" ht="30">
      <c r="B1761" s="1228" t="s">
        <v>300</v>
      </c>
      <c r="C1761" s="1234" t="s">
        <v>301</v>
      </c>
      <c r="D1761" s="221" t="s">
        <v>302</v>
      </c>
      <c r="E1761" s="1236" t="s">
        <v>303</v>
      </c>
      <c r="F1761" s="1237"/>
      <c r="G1761" s="1237"/>
      <c r="H1761" s="1237"/>
      <c r="I1761" s="1237"/>
      <c r="J1761" s="1237"/>
      <c r="K1761" s="1237"/>
      <c r="L1761" s="1237"/>
      <c r="M1761" s="1237"/>
      <c r="N1761" s="1237"/>
      <c r="O1761" s="1237"/>
      <c r="P1761" s="1238"/>
      <c r="Q1761" s="897"/>
      <c r="R1761" s="897"/>
      <c r="S1761" s="897"/>
      <c r="T1761" s="897"/>
      <c r="U1761" s="1234" t="s">
        <v>304</v>
      </c>
      <c r="V1761" s="221" t="s">
        <v>305</v>
      </c>
      <c r="W1761" s="1230" t="s">
        <v>306</v>
      </c>
      <c r="X1761" s="1231"/>
      <c r="Y1761" s="1231"/>
      <c r="Z1761" s="1231"/>
      <c r="AA1761" s="1231"/>
      <c r="AB1761" s="1231"/>
      <c r="AC1761" s="1231"/>
      <c r="AD1761" s="1231"/>
      <c r="AE1761" s="1231"/>
      <c r="AF1761" s="1231"/>
      <c r="AG1761" s="1231"/>
      <c r="AH1761" s="1232"/>
      <c r="AI1761" s="642"/>
      <c r="AJ1761" s="1230" t="s">
        <v>307</v>
      </c>
      <c r="AK1761" s="1231"/>
      <c r="AL1761" s="1231"/>
      <c r="AM1761" s="1231"/>
      <c r="AN1761" s="1231"/>
      <c r="AO1761" s="1231"/>
      <c r="AP1761" s="1231"/>
      <c r="AQ1761" s="1231"/>
      <c r="AR1761" s="1231"/>
      <c r="AS1761" s="1231"/>
      <c r="AT1761" s="1231"/>
      <c r="AU1761" s="1231"/>
      <c r="AV1761" s="1231"/>
      <c r="AW1761" s="1231"/>
      <c r="AX1761" s="1233"/>
    </row>
    <row r="1762" spans="2:50" ht="45">
      <c r="B1762" s="1229"/>
      <c r="C1762" s="1239"/>
      <c r="D1762" s="222">
        <v>2028</v>
      </c>
      <c r="E1762" s="222">
        <v>2029</v>
      </c>
      <c r="F1762" s="222">
        <v>2030</v>
      </c>
      <c r="G1762" s="222">
        <v>2031</v>
      </c>
      <c r="H1762" s="222">
        <v>2032</v>
      </c>
      <c r="I1762" s="222">
        <v>2033</v>
      </c>
      <c r="J1762" s="222">
        <v>2034</v>
      </c>
      <c r="K1762" s="222">
        <v>2035</v>
      </c>
      <c r="L1762" s="222">
        <v>2036</v>
      </c>
      <c r="M1762" s="222">
        <v>2037</v>
      </c>
      <c r="N1762" s="222">
        <v>2038</v>
      </c>
      <c r="O1762" s="222">
        <v>2039</v>
      </c>
      <c r="P1762" s="222">
        <v>2040</v>
      </c>
      <c r="Q1762" s="336"/>
      <c r="R1762" s="336"/>
      <c r="S1762" s="336"/>
      <c r="T1762" s="336"/>
      <c r="U1762" s="1235"/>
      <c r="V1762" s="222">
        <v>2028</v>
      </c>
      <c r="W1762" s="222">
        <v>2029</v>
      </c>
      <c r="X1762" s="222">
        <v>2030</v>
      </c>
      <c r="Y1762" s="222">
        <v>2031</v>
      </c>
      <c r="Z1762" s="222">
        <v>2032</v>
      </c>
      <c r="AA1762" s="222">
        <v>2033</v>
      </c>
      <c r="AB1762" s="222">
        <v>2034</v>
      </c>
      <c r="AC1762" s="222">
        <v>2035</v>
      </c>
      <c r="AD1762" s="222">
        <v>2036</v>
      </c>
      <c r="AE1762" s="222">
        <v>2037</v>
      </c>
      <c r="AF1762" s="222">
        <v>2038</v>
      </c>
      <c r="AG1762" s="222">
        <v>2039</v>
      </c>
      <c r="AH1762" s="222">
        <v>2040</v>
      </c>
      <c r="AI1762" s="222"/>
      <c r="AJ1762" s="222" t="str">
        <f>'1.  LRAMVA Summary'!$D$53</f>
        <v>Residential - VRZ</v>
      </c>
      <c r="AK1762" s="222" t="str">
        <f>'1.  LRAMVA Summary'!$E$53</f>
        <v>GS&lt;50 kW - VRZ</v>
      </c>
      <c r="AL1762" s="222" t="str">
        <f>'1.  LRAMVA Summary'!$F$53</f>
        <v>GS 50 to 2,999 kW - VRZ</v>
      </c>
      <c r="AM1762" s="222" t="str">
        <f>'1.  LRAMVA Summary'!$G$53</f>
        <v>GS 3,000 to 4,999 kW - VRZ</v>
      </c>
      <c r="AN1762" s="222" t="str">
        <f>'1.  LRAMVA Summary'!$H$53</f>
        <v>Large Use - VRZ</v>
      </c>
      <c r="AO1762" s="222" t="str">
        <f>'1.  LRAMVA Summary'!$I$53</f>
        <v>Unmetered Scattered Load - VRZ</v>
      </c>
      <c r="AP1762" s="222" t="str">
        <f>'1.  LRAMVA Summary'!$J$53</f>
        <v>Sentinel Lighting - VRZ</v>
      </c>
      <c r="AQ1762" s="222" t="str">
        <f>'1.  LRAMVA Summary'!$K$53</f>
        <v>Street Lighting - VRZ</v>
      </c>
      <c r="AR1762" s="222" t="str">
        <f>'1.  LRAMVA Summary'!$L$53</f>
        <v>Residential - WRZ</v>
      </c>
      <c r="AS1762" s="222" t="str">
        <f>'1.  LRAMVA Summary'!$M$53</f>
        <v>GS&lt;50 kW - WRZ</v>
      </c>
      <c r="AT1762" s="222" t="str">
        <f>'1.  LRAMVA Summary'!$N$53</f>
        <v>GS&gt;50 kw - WRZ</v>
      </c>
      <c r="AU1762" s="222" t="str">
        <f>'1.  LRAMVA Summary'!$O$53</f>
        <v>Street Lighting - WRZ</v>
      </c>
      <c r="AV1762" s="222" t="str">
        <f>'1.  LRAMVA Summary'!$P$53</f>
        <v/>
      </c>
      <c r="AW1762" s="222" t="str">
        <f>'1.  LRAMVA Summary'!$Q$53</f>
        <v/>
      </c>
      <c r="AX1762" s="224" t="str">
        <f>'1.  LRAMVA Summary'!$R$53</f>
        <v>Total</v>
      </c>
    </row>
    <row r="1763" spans="2:50">
      <c r="B1763" s="231"/>
      <c r="C1763" s="242"/>
      <c r="D1763" s="228"/>
      <c r="E1763" s="228"/>
      <c r="F1763" s="228"/>
      <c r="G1763" s="228"/>
      <c r="H1763" s="228"/>
      <c r="I1763" s="228"/>
      <c r="J1763" s="228"/>
      <c r="K1763" s="228"/>
      <c r="L1763" s="228"/>
      <c r="M1763" s="228"/>
      <c r="N1763" s="228"/>
      <c r="O1763" s="228"/>
      <c r="P1763" s="228"/>
      <c r="Q1763" s="228"/>
      <c r="R1763" s="228"/>
      <c r="S1763" s="228"/>
      <c r="T1763" s="228"/>
      <c r="U1763" s="228"/>
      <c r="V1763" s="228"/>
      <c r="W1763" s="228"/>
      <c r="X1763" s="228"/>
      <c r="Y1763" s="228"/>
      <c r="Z1763" s="228"/>
      <c r="AA1763" s="228"/>
      <c r="AB1763" s="228"/>
      <c r="AC1763" s="228"/>
      <c r="AD1763" s="228"/>
      <c r="AE1763" s="228"/>
      <c r="AF1763" s="228"/>
      <c r="AG1763" s="228"/>
      <c r="AH1763" s="228"/>
      <c r="AI1763" s="228"/>
      <c r="AJ1763" s="228">
        <f>'1.  LRAMVA Summary'!D775</f>
        <v>0</v>
      </c>
      <c r="AK1763" s="228">
        <f>'1.  LRAMVA Summary'!E775</f>
        <v>0</v>
      </c>
      <c r="AL1763" s="228">
        <f>'1.  LRAMVA Summary'!F775</f>
        <v>0</v>
      </c>
      <c r="AM1763" s="228">
        <f>'1.  LRAMVA Summary'!G775</f>
        <v>0</v>
      </c>
      <c r="AN1763" s="228">
        <f>'1.  LRAMVA Summary'!H775</f>
        <v>0</v>
      </c>
      <c r="AO1763" s="228">
        <f>'1.  LRAMVA Summary'!I775</f>
        <v>0</v>
      </c>
      <c r="AP1763" s="228">
        <f>'1.  LRAMVA Summary'!J775</f>
        <v>0</v>
      </c>
      <c r="AQ1763" s="228">
        <f>'1.  LRAMVA Summary'!K775</f>
        <v>0</v>
      </c>
      <c r="AR1763" s="228">
        <f>'1.  LRAMVA Summary'!L775</f>
        <v>0</v>
      </c>
      <c r="AS1763" s="228">
        <f>'1.  LRAMVA Summary'!M775</f>
        <v>0</v>
      </c>
      <c r="AT1763" s="228">
        <f>'1.  LRAMVA Summary'!N775</f>
        <v>0</v>
      </c>
      <c r="AU1763" s="228">
        <f>'1.  LRAMVA Summary'!O775</f>
        <v>0</v>
      </c>
      <c r="AV1763" s="228">
        <f>'1.  LRAMVA Summary'!P775</f>
        <v>0</v>
      </c>
      <c r="AW1763" s="228">
        <f>'1.  LRAMVA Summary'!Q775</f>
        <v>0</v>
      </c>
      <c r="AX1763" s="229"/>
    </row>
    <row r="1764" spans="2:50" ht="15.75">
      <c r="B1764" s="624"/>
      <c r="C1764" s="270"/>
      <c r="D1764" s="270"/>
      <c r="E1764" s="270"/>
      <c r="F1764" s="270"/>
      <c r="G1764" s="270"/>
      <c r="H1764" s="270"/>
      <c r="I1764" s="270"/>
      <c r="J1764" s="270"/>
      <c r="K1764" s="270"/>
      <c r="L1764" s="270"/>
      <c r="M1764" s="270"/>
      <c r="N1764" s="270"/>
      <c r="O1764" s="270"/>
      <c r="P1764" s="270"/>
      <c r="Q1764" s="270"/>
      <c r="R1764" s="270"/>
      <c r="S1764" s="270"/>
      <c r="T1764" s="270"/>
      <c r="U1764" s="270"/>
      <c r="V1764" s="270"/>
      <c r="W1764" s="270"/>
      <c r="X1764" s="270"/>
      <c r="Y1764" s="270"/>
      <c r="Z1764" s="270"/>
      <c r="AA1764" s="270"/>
      <c r="AB1764" s="270"/>
      <c r="AC1764" s="270"/>
      <c r="AD1764" s="270"/>
      <c r="AE1764" s="270"/>
      <c r="AF1764" s="270"/>
      <c r="AG1764" s="270"/>
      <c r="AH1764" s="629"/>
      <c r="AI1764" s="270"/>
      <c r="AJ1764" s="228" t="str">
        <f>'1.  LRAMVA Summary'!$D$54</f>
        <v>kWh</v>
      </c>
      <c r="AK1764" s="228" t="str">
        <f>'1.  LRAMVA Summary'!$E$54</f>
        <v>kWh</v>
      </c>
      <c r="AL1764" s="228" t="str">
        <f>'1.  LRAMVA Summary'!$F$54</f>
        <v>kWh</v>
      </c>
      <c r="AM1764" s="228" t="str">
        <f>'1.  LRAMVA Summary'!$G$54</f>
        <v>kWh</v>
      </c>
      <c r="AN1764" s="228" t="str">
        <f>'1.  LRAMVA Summary'!$H$54</f>
        <v>kWh</v>
      </c>
      <c r="AO1764" s="228" t="str">
        <f>'1.  LRAMVA Summary'!$I$54</f>
        <v>kWh</v>
      </c>
      <c r="AP1764" s="228" t="str">
        <f>'1.  LRAMVA Summary'!$J$54</f>
        <v>kWh</v>
      </c>
      <c r="AQ1764" s="228" t="str">
        <f>'1.  LRAMVA Summary'!$K$54</f>
        <v>kWh</v>
      </c>
      <c r="AR1764" s="228" t="str">
        <f>'1.  LRAMVA Summary'!$L$54</f>
        <v>kWh</v>
      </c>
      <c r="AS1764" s="228" t="str">
        <f>'1.  LRAMVA Summary'!$M$54</f>
        <v>kWh</v>
      </c>
      <c r="AT1764" s="228" t="str">
        <f>'1.  LRAMVA Summary'!$N$54</f>
        <v>kWh</v>
      </c>
      <c r="AU1764" s="228" t="str">
        <f>'1.  LRAMVA Summary'!$O$54</f>
        <v>kWh</v>
      </c>
      <c r="AV1764" s="228">
        <f>'1.  LRAMVA Summary'!$P$54</f>
        <v>0</v>
      </c>
      <c r="AW1764" s="228">
        <f>'1.  LRAMVA Summary'!$Q$54</f>
        <v>0</v>
      </c>
      <c r="AX1764" s="265"/>
    </row>
    <row r="1765" spans="2:50" ht="15.75">
      <c r="B1765" s="625" t="s">
        <v>722</v>
      </c>
      <c r="C1765" s="270"/>
      <c r="D1765" s="270"/>
      <c r="E1765" s="270"/>
      <c r="F1765" s="270"/>
      <c r="G1765" s="270"/>
      <c r="H1765" s="270"/>
      <c r="I1765" s="270"/>
      <c r="J1765" s="270"/>
      <c r="K1765" s="270"/>
      <c r="L1765" s="270"/>
      <c r="M1765" s="270"/>
      <c r="N1765" s="270"/>
      <c r="O1765" s="270"/>
      <c r="P1765" s="270"/>
      <c r="Q1765" s="270"/>
      <c r="R1765" s="270"/>
      <c r="S1765" s="270"/>
      <c r="T1765" s="270"/>
      <c r="U1765" s="270"/>
      <c r="V1765" s="270"/>
      <c r="W1765" s="270"/>
      <c r="X1765" s="270"/>
      <c r="Y1765" s="270"/>
      <c r="Z1765" s="270"/>
      <c r="AA1765" s="270"/>
      <c r="AB1765" s="270"/>
      <c r="AC1765" s="270"/>
      <c r="AD1765" s="270"/>
      <c r="AE1765" s="270"/>
      <c r="AF1765" s="270"/>
      <c r="AG1765" s="270"/>
      <c r="AH1765" s="629"/>
      <c r="AI1765" s="270"/>
      <c r="AJ1765" s="627">
        <v>0</v>
      </c>
      <c r="AK1765" s="622">
        <v>0</v>
      </c>
      <c r="AL1765" s="622">
        <v>0</v>
      </c>
      <c r="AM1765" s="622">
        <v>0</v>
      </c>
      <c r="AN1765" s="622">
        <v>0</v>
      </c>
      <c r="AO1765" s="622">
        <v>0</v>
      </c>
      <c r="AP1765" s="622">
        <v>0</v>
      </c>
      <c r="AQ1765" s="622">
        <v>0</v>
      </c>
      <c r="AR1765" s="622">
        <v>0</v>
      </c>
      <c r="AS1765" s="622">
        <v>0</v>
      </c>
      <c r="AT1765" s="622">
        <v>0</v>
      </c>
      <c r="AU1765" s="622">
        <v>0</v>
      </c>
      <c r="AV1765" s="622">
        <v>0</v>
      </c>
      <c r="AW1765" s="622">
        <v>0</v>
      </c>
      <c r="AX1765" s="623"/>
    </row>
    <row r="1766" spans="2:50" ht="15.75">
      <c r="B1766" s="626" t="s">
        <v>723</v>
      </c>
      <c r="C1766" s="304"/>
      <c r="D1766" s="304"/>
      <c r="E1766" s="304"/>
      <c r="F1766" s="304"/>
      <c r="G1766" s="304"/>
      <c r="H1766" s="304"/>
      <c r="I1766" s="304"/>
      <c r="J1766" s="304"/>
      <c r="K1766" s="304"/>
      <c r="L1766" s="304"/>
      <c r="M1766" s="304"/>
      <c r="N1766" s="304"/>
      <c r="O1766" s="304"/>
      <c r="P1766" s="304"/>
      <c r="Q1766" s="304"/>
      <c r="R1766" s="304"/>
      <c r="S1766" s="304"/>
      <c r="T1766" s="304"/>
      <c r="U1766" s="304"/>
      <c r="V1766" s="304"/>
      <c r="W1766" s="304"/>
      <c r="X1766" s="304"/>
      <c r="Y1766" s="304"/>
      <c r="Z1766" s="304"/>
      <c r="AA1766" s="304"/>
      <c r="AB1766" s="304"/>
      <c r="AC1766" s="304"/>
      <c r="AD1766" s="304"/>
      <c r="AE1766" s="304"/>
      <c r="AF1766" s="304"/>
      <c r="AG1766" s="304"/>
      <c r="AH1766" s="1112"/>
      <c r="AI1766" s="270"/>
      <c r="AJ1766" s="628">
        <f>HLOOKUP(AJ1762,'2. LRAMVA Threshold'!$B$42:$Q$53,12,FALSE)</f>
        <v>8884182</v>
      </c>
      <c r="AK1766" s="312">
        <f>HLOOKUP(AK1762,'2. LRAMVA Threshold'!$B$42:$Q$53,12,FALSE)</f>
        <v>7652150</v>
      </c>
      <c r="AL1766" s="312">
        <f>HLOOKUP(AL1762,'2. LRAMVA Threshold'!$B$42:$Q$53,12,FALSE)</f>
        <v>27955828</v>
      </c>
      <c r="AM1766" s="312">
        <f>HLOOKUP(AM1762,'2. LRAMVA Threshold'!$B$42:$Q$53,12,FALSE)</f>
        <v>90093</v>
      </c>
      <c r="AN1766" s="312">
        <f>HLOOKUP(AN1762,'2. LRAMVA Threshold'!$B$42:$Q$53,12,FALSE)</f>
        <v>659732</v>
      </c>
      <c r="AO1766" s="312">
        <f>HLOOKUP(AO1762,'2. LRAMVA Threshold'!$B$42:$Q$53,12,FALSE)</f>
        <v>0</v>
      </c>
      <c r="AP1766" s="312">
        <f>HLOOKUP(AP1762,'2. LRAMVA Threshold'!$B$42:$Q$53,12,FALSE)</f>
        <v>0</v>
      </c>
      <c r="AQ1766" s="312">
        <f>HLOOKUP(AQ1762,'2. LRAMVA Threshold'!$B$42:$Q$53,12,FALSE)</f>
        <v>0</v>
      </c>
      <c r="AR1766" s="312">
        <f>HLOOKUP(AR1762,'2. LRAMVA Threshold'!$B$42:$Q$53,12,FALSE)</f>
        <v>0</v>
      </c>
      <c r="AS1766" s="312">
        <f>HLOOKUP(AS1762,'2. LRAMVA Threshold'!$B$42:$Q$53,12,FALSE)</f>
        <v>0</v>
      </c>
      <c r="AT1766" s="312">
        <f>HLOOKUP(AT1762,'2. LRAMVA Threshold'!$B$42:$Q$53,12,FALSE)</f>
        <v>0</v>
      </c>
      <c r="AU1766" s="312">
        <f>HLOOKUP(AU1762,'2. LRAMVA Threshold'!$B$42:$Q$53,12,FALSE)</f>
        <v>0</v>
      </c>
      <c r="AV1766" s="312">
        <f>HLOOKUP(AV1762,'2. LRAMVA Threshold'!$B$42:$Q$53,12,FALSE)</f>
        <v>0</v>
      </c>
      <c r="AW1766" s="312">
        <f>HLOOKUP(AW1762,'2. LRAMVA Threshold'!$B$42:$Q$53,12,FALSE)</f>
        <v>0</v>
      </c>
      <c r="AX1766" s="342"/>
    </row>
    <row r="1767" spans="2:50">
      <c r="B1767" s="1175"/>
      <c r="C1767" s="268"/>
      <c r="D1767" s="269"/>
      <c r="E1767" s="269"/>
      <c r="F1767" s="269"/>
      <c r="G1767" s="269"/>
      <c r="H1767" s="269"/>
      <c r="I1767" s="269"/>
      <c r="J1767" s="269"/>
      <c r="K1767" s="269"/>
      <c r="L1767" s="269"/>
      <c r="M1767" s="269"/>
      <c r="N1767" s="269"/>
      <c r="O1767" s="269"/>
      <c r="P1767" s="269"/>
      <c r="Q1767" s="269"/>
      <c r="R1767" s="269"/>
      <c r="S1767" s="269"/>
      <c r="T1767" s="269"/>
      <c r="U1767" s="269"/>
      <c r="V1767" s="270"/>
      <c r="W1767" s="269"/>
      <c r="X1767" s="269"/>
      <c r="Y1767" s="269"/>
      <c r="Z1767" s="240"/>
      <c r="AA1767" s="240"/>
      <c r="AB1767" s="240"/>
      <c r="AC1767" s="240"/>
      <c r="AD1767" s="269"/>
      <c r="AE1767" s="269"/>
      <c r="AF1767" s="269"/>
      <c r="AG1767" s="269"/>
      <c r="AH1767" s="269"/>
      <c r="AI1767" s="269"/>
      <c r="AJ1767" s="1103"/>
      <c r="AK1767" s="1103"/>
      <c r="AL1767" s="1103"/>
      <c r="AM1767" s="1103"/>
      <c r="AN1767" s="1103"/>
      <c r="AO1767" s="1103"/>
      <c r="AP1767" s="1103"/>
      <c r="AQ1767" s="1103"/>
      <c r="AR1767" s="1103"/>
      <c r="AS1767" s="1103"/>
      <c r="AT1767" s="1103"/>
      <c r="AU1767" s="1103"/>
      <c r="AV1767" s="1103"/>
      <c r="AW1767" s="1103"/>
      <c r="AX1767" s="1176"/>
    </row>
    <row r="1768" spans="2:50">
      <c r="B1768" s="260" t="s">
        <v>607</v>
      </c>
      <c r="C1768" s="272"/>
      <c r="D1768" s="272"/>
      <c r="E1768" s="299"/>
      <c r="F1768" s="299"/>
      <c r="G1768" s="299"/>
      <c r="H1768" s="299"/>
      <c r="I1768" s="299"/>
      <c r="J1768" s="299"/>
      <c r="K1768" s="299"/>
      <c r="L1768" s="299"/>
      <c r="M1768" s="299"/>
      <c r="N1768" s="299"/>
      <c r="O1768" s="299"/>
      <c r="P1768" s="299"/>
      <c r="Q1768" s="299"/>
      <c r="R1768" s="299"/>
      <c r="S1768" s="299"/>
      <c r="T1768" s="299"/>
      <c r="U1768" s="299"/>
      <c r="V1768" s="228"/>
      <c r="W1768" s="274"/>
      <c r="X1768" s="274"/>
      <c r="Y1768" s="274"/>
      <c r="Z1768" s="273"/>
      <c r="AA1768" s="273"/>
      <c r="AB1768" s="273"/>
      <c r="AC1768" s="273"/>
      <c r="AD1768" s="274"/>
      <c r="AE1768" s="274"/>
      <c r="AF1768" s="274"/>
      <c r="AG1768" s="274"/>
      <c r="AH1768" s="274"/>
      <c r="AI1768" s="274"/>
      <c r="AJ1768" s="621">
        <f>HLOOKUP(AJ35,'3.  Distribution Rates'!$C$122:$P$135,14,FALSE)</f>
        <v>0</v>
      </c>
      <c r="AK1768" s="621">
        <f>HLOOKUP(AK35,'3.  Distribution Rates'!$C$122:$P$135,14,FALSE)</f>
        <v>1.8499999999999999E-2</v>
      </c>
      <c r="AL1768" s="621">
        <f>HLOOKUP(AL35,'3.  Distribution Rates'!$C$122:$P$135,14,FALSE)</f>
        <v>3.6309999999999998</v>
      </c>
      <c r="AM1768" s="621">
        <f>HLOOKUP(AM35,'3.  Distribution Rates'!$C$122:$P$135,14,FALSE)</f>
        <v>2.3003999999999998</v>
      </c>
      <c r="AN1768" s="621">
        <f>HLOOKUP(AN35,'3.  Distribution Rates'!$C$122:$P$135,14,FALSE)</f>
        <v>3.2397999999999998</v>
      </c>
      <c r="AO1768" s="621">
        <f>HLOOKUP(AO35,'3.  Distribution Rates'!$C$122:$P$135,14,FALSE)</f>
        <v>1.84E-2</v>
      </c>
      <c r="AP1768" s="621">
        <f>HLOOKUP(AP35,'3.  Distribution Rates'!$C$122:$P$135,14,FALSE)</f>
        <v>14.9572</v>
      </c>
      <c r="AQ1768" s="621">
        <f>HLOOKUP(AQ35,'3.  Distribution Rates'!$C$122:$P$135,14,FALSE)</f>
        <v>4.0898000000000003</v>
      </c>
      <c r="AR1768" s="621">
        <f>HLOOKUP(AR35,'3.  Distribution Rates'!$C$122:$P$135,14,FALSE)</f>
        <v>0</v>
      </c>
      <c r="AS1768" s="621">
        <f>HLOOKUP(AS35,'3.  Distribution Rates'!$C$122:$P$135,14,FALSE)</f>
        <v>2.07E-2</v>
      </c>
      <c r="AT1768" s="621">
        <f>HLOOKUP(AT35,'3.  Distribution Rates'!$C$122:$P$135,14,FALSE)</f>
        <v>4.2586000000000004</v>
      </c>
      <c r="AU1768" s="621">
        <f>HLOOKUP(AU35,'3.  Distribution Rates'!$C$122:$P$135,14,FALSE)</f>
        <v>7.1086999999999998</v>
      </c>
      <c r="AV1768" s="621">
        <f>HLOOKUP(AV35,'3.  Distribution Rates'!$C$122:$P$135,14,FALSE)</f>
        <v>0</v>
      </c>
      <c r="AW1768" s="621">
        <f>HLOOKUP(AW35,'3.  Distribution Rates'!$C$122:$P$135,14,FALSE)</f>
        <v>0</v>
      </c>
      <c r="AX1768" s="344"/>
    </row>
    <row r="1769" spans="2:50">
      <c r="B1769" s="260" t="s">
        <v>724</v>
      </c>
      <c r="C1769" s="277"/>
      <c r="D1769" s="220"/>
      <c r="E1769" s="217"/>
      <c r="F1769" s="217"/>
      <c r="G1769" s="217"/>
      <c r="H1769" s="217"/>
      <c r="I1769" s="217"/>
      <c r="J1769" s="217"/>
      <c r="K1769" s="217"/>
      <c r="L1769" s="217"/>
      <c r="M1769" s="217"/>
      <c r="N1769" s="217"/>
      <c r="O1769" s="217"/>
      <c r="P1769" s="217"/>
      <c r="Q1769" s="217"/>
      <c r="R1769" s="217"/>
      <c r="S1769" s="217"/>
      <c r="T1769" s="217"/>
      <c r="U1769" s="217"/>
      <c r="V1769" s="228"/>
      <c r="W1769" s="217"/>
      <c r="X1769" s="217"/>
      <c r="Y1769" s="217"/>
      <c r="Z1769" s="220"/>
      <c r="AA1769" s="220"/>
      <c r="AB1769" s="220"/>
      <c r="AC1769" s="220"/>
      <c r="AD1769" s="217"/>
      <c r="AE1769" s="217"/>
      <c r="AF1769" s="217"/>
      <c r="AG1769" s="217"/>
      <c r="AH1769" s="217"/>
      <c r="AI1769" s="217"/>
      <c r="AJ1769" s="301">
        <f>'4.  2011-2014 LRAM'!AO151*AJ1768</f>
        <v>0</v>
      </c>
      <c r="AK1769" s="301">
        <f>'4.  2011-2014 LRAM'!AP151*AK1768</f>
        <v>0</v>
      </c>
      <c r="AL1769" s="301">
        <f>'4.  2011-2014 LRAM'!AQ151*AL1768</f>
        <v>0</v>
      </c>
      <c r="AM1769" s="301">
        <f>'4.  2011-2014 LRAM'!AR151*AM1768</f>
        <v>0</v>
      </c>
      <c r="AN1769" s="301">
        <f>'4.  2011-2014 LRAM'!AS151*AN1768</f>
        <v>0</v>
      </c>
      <c r="AO1769" s="301">
        <f>'4.  2011-2014 LRAM'!AT151*AO1768</f>
        <v>0</v>
      </c>
      <c r="AP1769" s="301">
        <f>'4.  2011-2014 LRAM'!AU151*AP1768</f>
        <v>0</v>
      </c>
      <c r="AQ1769" s="301">
        <f>'4.  2011-2014 LRAM'!AV151*AQ1768</f>
        <v>0</v>
      </c>
      <c r="AR1769" s="301">
        <f>'4.  2011-2014 LRAM'!AW151*AR1768</f>
        <v>0</v>
      </c>
      <c r="AS1769" s="301">
        <f>'4.  2011-2014 LRAM'!AX151*AS1768</f>
        <v>0</v>
      </c>
      <c r="AT1769" s="301">
        <f>'4.  2011-2014 LRAM'!AY151*AT1768</f>
        <v>9056.054969689576</v>
      </c>
      <c r="AU1769" s="301">
        <f>'4.  2011-2014 LRAM'!AZ151*AU1768</f>
        <v>0</v>
      </c>
      <c r="AV1769" s="301">
        <f>'4.  2011-2014 LRAM'!BA151*AV1768</f>
        <v>0</v>
      </c>
      <c r="AW1769" s="301">
        <f>'4.  2011-2014 LRAM'!BB151*AW1768</f>
        <v>0</v>
      </c>
      <c r="AX1769" s="472">
        <f>SUM(AJ1769:AW1769)</f>
        <v>9056.054969689576</v>
      </c>
    </row>
    <row r="1770" spans="2:50">
      <c r="B1770" s="260" t="s">
        <v>725</v>
      </c>
      <c r="C1770" s="277"/>
      <c r="D1770" s="220"/>
      <c r="E1770" s="217"/>
      <c r="F1770" s="217"/>
      <c r="G1770" s="217"/>
      <c r="H1770" s="217"/>
      <c r="I1770" s="217"/>
      <c r="J1770" s="217"/>
      <c r="K1770" s="217"/>
      <c r="L1770" s="217"/>
      <c r="M1770" s="217"/>
      <c r="N1770" s="217"/>
      <c r="O1770" s="217"/>
      <c r="P1770" s="217"/>
      <c r="Q1770" s="217"/>
      <c r="R1770" s="217"/>
      <c r="S1770" s="217"/>
      <c r="T1770" s="217"/>
      <c r="U1770" s="217"/>
      <c r="V1770" s="228"/>
      <c r="W1770" s="217"/>
      <c r="X1770" s="217"/>
      <c r="Y1770" s="217"/>
      <c r="Z1770" s="220"/>
      <c r="AA1770" s="220"/>
      <c r="AB1770" s="220"/>
      <c r="AC1770" s="220"/>
      <c r="AD1770" s="217"/>
      <c r="AE1770" s="217"/>
      <c r="AF1770" s="217"/>
      <c r="AG1770" s="217"/>
      <c r="AH1770" s="217"/>
      <c r="AI1770" s="217"/>
      <c r="AJ1770" s="301">
        <f>'4.  2011-2014 LRAM'!AO290*AJ1768</f>
        <v>0</v>
      </c>
      <c r="AK1770" s="301">
        <f>'4.  2011-2014 LRAM'!AP290*AK1768</f>
        <v>119.96466982201427</v>
      </c>
      <c r="AL1770" s="301">
        <f>'4.  2011-2014 LRAM'!AQ290*AL1768</f>
        <v>230780.33015204989</v>
      </c>
      <c r="AM1770" s="301">
        <f>'4.  2011-2014 LRAM'!AR290*AM1768</f>
        <v>291.02310903251669</v>
      </c>
      <c r="AN1770" s="301">
        <f>'4.  2011-2014 LRAM'!AS290*AN1768</f>
        <v>10143.648247233456</v>
      </c>
      <c r="AO1770" s="301">
        <f>'4.  2011-2014 LRAM'!AT290*AO1768</f>
        <v>0</v>
      </c>
      <c r="AP1770" s="301">
        <f>'4.  2011-2014 LRAM'!AU290*AP1768</f>
        <v>0</v>
      </c>
      <c r="AQ1770" s="301">
        <f>'4.  2011-2014 LRAM'!AV290*AQ1768</f>
        <v>0</v>
      </c>
      <c r="AR1770" s="301">
        <f>'4.  2011-2014 LRAM'!AW290*AR1768</f>
        <v>0</v>
      </c>
      <c r="AS1770" s="301">
        <f>'4.  2011-2014 LRAM'!AX290*AS1768</f>
        <v>0</v>
      </c>
      <c r="AT1770" s="301">
        <f>'4.  2011-2014 LRAM'!AY290*AT1768</f>
        <v>209825.94480474584</v>
      </c>
      <c r="AU1770" s="301">
        <f>'4.  2011-2014 LRAM'!AZ290*AU1768</f>
        <v>0</v>
      </c>
      <c r="AV1770" s="301">
        <f>'4.  2011-2014 LRAM'!BA290*AV1768</f>
        <v>0</v>
      </c>
      <c r="AW1770" s="301">
        <f>'4.  2011-2014 LRAM'!BB290*AW1768</f>
        <v>0</v>
      </c>
      <c r="AX1770" s="472">
        <f>SUM(AJ1770:AW1770)</f>
        <v>451160.91098288371</v>
      </c>
    </row>
    <row r="1771" spans="2:50">
      <c r="B1771" s="260" t="s">
        <v>726</v>
      </c>
      <c r="C1771" s="277"/>
      <c r="D1771" s="220"/>
      <c r="E1771" s="217"/>
      <c r="F1771" s="217"/>
      <c r="G1771" s="217"/>
      <c r="H1771" s="217"/>
      <c r="I1771" s="217"/>
      <c r="J1771" s="217"/>
      <c r="K1771" s="217"/>
      <c r="L1771" s="217"/>
      <c r="M1771" s="217"/>
      <c r="N1771" s="217"/>
      <c r="O1771" s="217"/>
      <c r="P1771" s="217"/>
      <c r="Q1771" s="217"/>
      <c r="R1771" s="217"/>
      <c r="S1771" s="217"/>
      <c r="T1771" s="217"/>
      <c r="U1771" s="217"/>
      <c r="V1771" s="228"/>
      <c r="W1771" s="217"/>
      <c r="X1771" s="217"/>
      <c r="Y1771" s="217"/>
      <c r="Z1771" s="220"/>
      <c r="AA1771" s="220"/>
      <c r="AB1771" s="220"/>
      <c r="AC1771" s="220"/>
      <c r="AD1771" s="217"/>
      <c r="AE1771" s="217"/>
      <c r="AF1771" s="217"/>
      <c r="AG1771" s="217"/>
      <c r="AH1771" s="217"/>
      <c r="AI1771" s="217"/>
      <c r="AJ1771" s="301">
        <f>'4.  2011-2014 LRAM'!AO434*AJ1768</f>
        <v>0</v>
      </c>
      <c r="AK1771" s="301">
        <f>'4.  2011-2014 LRAM'!AP434*AK1768</f>
        <v>12264.440945040935</v>
      </c>
      <c r="AL1771" s="301">
        <f>'4.  2011-2014 LRAM'!AQ434*AL1768</f>
        <v>5808789.245614632</v>
      </c>
      <c r="AM1771" s="301">
        <f>'4.  2011-2014 LRAM'!AR434*AM1768</f>
        <v>105720.01581306742</v>
      </c>
      <c r="AN1771" s="301">
        <f>'4.  2011-2014 LRAM'!AS434*AN1768</f>
        <v>884455.24509078055</v>
      </c>
      <c r="AO1771" s="301">
        <f>'4.  2011-2014 LRAM'!AT434*AO1768</f>
        <v>0</v>
      </c>
      <c r="AP1771" s="301">
        <f>'4.  2011-2014 LRAM'!AU434*AP1768</f>
        <v>0</v>
      </c>
      <c r="AQ1771" s="301">
        <f>'4.  2011-2014 LRAM'!AV434*AQ1768</f>
        <v>0</v>
      </c>
      <c r="AR1771" s="301">
        <f>'4.  2011-2014 LRAM'!AW434*AR1768</f>
        <v>0</v>
      </c>
      <c r="AS1771" s="301">
        <f>'4.  2011-2014 LRAM'!AX434*AS1768</f>
        <v>0</v>
      </c>
      <c r="AT1771" s="301">
        <f>'4.  2011-2014 LRAM'!AY434*AT1768</f>
        <v>1042726.674728827</v>
      </c>
      <c r="AU1771" s="301">
        <f>'4.  2011-2014 LRAM'!AZ434*AU1768</f>
        <v>0</v>
      </c>
      <c r="AV1771" s="301">
        <f>'4.  2011-2014 LRAM'!BA434*AV1768</f>
        <v>0</v>
      </c>
      <c r="AW1771" s="301">
        <f>'4.  2011-2014 LRAM'!BB434*AW1768</f>
        <v>0</v>
      </c>
      <c r="AX1771" s="472">
        <f>SUM(AJ1771:AW1771)</f>
        <v>7853955.6221923484</v>
      </c>
    </row>
    <row r="1772" spans="2:50">
      <c r="B1772" s="260" t="s">
        <v>727</v>
      </c>
      <c r="C1772" s="277"/>
      <c r="D1772" s="220"/>
      <c r="E1772" s="217"/>
      <c r="F1772" s="217"/>
      <c r="G1772" s="217"/>
      <c r="H1772" s="217"/>
      <c r="I1772" s="217"/>
      <c r="J1772" s="217"/>
      <c r="K1772" s="217"/>
      <c r="L1772" s="217"/>
      <c r="M1772" s="217"/>
      <c r="N1772" s="217"/>
      <c r="O1772" s="217"/>
      <c r="P1772" s="217"/>
      <c r="Q1772" s="217"/>
      <c r="R1772" s="217"/>
      <c r="S1772" s="217"/>
      <c r="T1772" s="217"/>
      <c r="U1772" s="217"/>
      <c r="V1772" s="228"/>
      <c r="W1772" s="217"/>
      <c r="X1772" s="217"/>
      <c r="Y1772" s="217"/>
      <c r="Z1772" s="220"/>
      <c r="AA1772" s="220"/>
      <c r="AB1772" s="220"/>
      <c r="AC1772" s="220"/>
      <c r="AD1772" s="217"/>
      <c r="AE1772" s="217"/>
      <c r="AF1772" s="217"/>
      <c r="AG1772" s="217"/>
      <c r="AH1772" s="217"/>
      <c r="AI1772" s="217"/>
      <c r="AJ1772" s="301">
        <f>'4.  2011-2014 LRAM'!AO575*AJ1768</f>
        <v>0</v>
      </c>
      <c r="AK1772" s="301">
        <f>'4.  2011-2014 LRAM'!AP575*AK1768</f>
        <v>3448.7819433211603</v>
      </c>
      <c r="AL1772" s="301">
        <f>'4.  2011-2014 LRAM'!AQ575*AL1768</f>
        <v>5807620.0676755961</v>
      </c>
      <c r="AM1772" s="301">
        <f>'4.  2011-2014 LRAM'!AR575*AM1768</f>
        <v>3362.0271709989088</v>
      </c>
      <c r="AN1772" s="301">
        <f>'4.  2011-2014 LRAM'!AS575*AN1768</f>
        <v>167282.92836664675</v>
      </c>
      <c r="AO1772" s="301">
        <f>'4.  2011-2014 LRAM'!AT575*AO1768</f>
        <v>0</v>
      </c>
      <c r="AP1772" s="301">
        <f>'4.  2011-2014 LRAM'!AU575*AP1768</f>
        <v>0</v>
      </c>
      <c r="AQ1772" s="301">
        <f>'4.  2011-2014 LRAM'!AV575*AQ1768</f>
        <v>0</v>
      </c>
      <c r="AR1772" s="301">
        <f>'4.  2011-2014 LRAM'!AW575*AR1768</f>
        <v>0</v>
      </c>
      <c r="AS1772" s="301">
        <f>'4.  2011-2014 LRAM'!AX575*AS1768</f>
        <v>0</v>
      </c>
      <c r="AT1772" s="301">
        <f>'4.  2011-2014 LRAM'!AY575*AT1768</f>
        <v>1732718.8084851203</v>
      </c>
      <c r="AU1772" s="301">
        <f>'4.  2011-2014 LRAM'!AZ575*AU1768</f>
        <v>0</v>
      </c>
      <c r="AV1772" s="301">
        <f>'4.  2011-2014 LRAM'!BA575*AV1768</f>
        <v>0</v>
      </c>
      <c r="AW1772" s="301">
        <f>'4.  2011-2014 LRAM'!BB575*AW1768</f>
        <v>0</v>
      </c>
      <c r="AX1772" s="472">
        <f t="shared" ref="AX1772:AX1781" si="2364">SUM(AJ1772:AW1772)</f>
        <v>7714432.6136416839</v>
      </c>
    </row>
    <row r="1773" spans="2:50">
      <c r="B1773" s="260" t="s">
        <v>728</v>
      </c>
      <c r="C1773" s="277"/>
      <c r="D1773" s="220"/>
      <c r="E1773" s="217"/>
      <c r="F1773" s="217"/>
      <c r="G1773" s="217"/>
      <c r="H1773" s="217"/>
      <c r="I1773" s="217"/>
      <c r="J1773" s="217"/>
      <c r="K1773" s="217"/>
      <c r="L1773" s="217"/>
      <c r="M1773" s="217"/>
      <c r="N1773" s="217"/>
      <c r="O1773" s="217"/>
      <c r="P1773" s="217"/>
      <c r="Q1773" s="217"/>
      <c r="R1773" s="217"/>
      <c r="S1773" s="217"/>
      <c r="T1773" s="217"/>
      <c r="U1773" s="217"/>
      <c r="V1773" s="228"/>
      <c r="W1773" s="217"/>
      <c r="X1773" s="217"/>
      <c r="Y1773" s="217"/>
      <c r="Z1773" s="220"/>
      <c r="AA1773" s="220"/>
      <c r="AB1773" s="220"/>
      <c r="AC1773" s="220"/>
      <c r="AD1773" s="217"/>
      <c r="AE1773" s="217"/>
      <c r="AF1773" s="217"/>
      <c r="AG1773" s="217"/>
      <c r="AH1773" s="217"/>
      <c r="AI1773" s="217"/>
      <c r="AJ1773" s="301">
        <f t="shared" ref="AJ1773:AW1773" si="2365">AJ224*AJ1768</f>
        <v>0</v>
      </c>
      <c r="AK1773" s="301">
        <f t="shared" si="2365"/>
        <v>8685.9273781000084</v>
      </c>
      <c r="AL1773" s="301">
        <f t="shared" si="2365"/>
        <v>11406126.920597808</v>
      </c>
      <c r="AM1773" s="301">
        <f t="shared" si="2365"/>
        <v>197516.09746310665</v>
      </c>
      <c r="AN1773" s="301">
        <f t="shared" si="2365"/>
        <v>896367.95593129774</v>
      </c>
      <c r="AO1773" s="301">
        <f t="shared" si="2365"/>
        <v>7.4323651238671333</v>
      </c>
      <c r="AP1773" s="301">
        <f t="shared" si="2365"/>
        <v>0</v>
      </c>
      <c r="AQ1773" s="301">
        <f t="shared" si="2365"/>
        <v>0</v>
      </c>
      <c r="AR1773" s="301">
        <f t="shared" si="2365"/>
        <v>0</v>
      </c>
      <c r="AS1773" s="301">
        <f t="shared" si="2365"/>
        <v>839.71526634719987</v>
      </c>
      <c r="AT1773" s="301">
        <f t="shared" si="2365"/>
        <v>1005378.9972798944</v>
      </c>
      <c r="AU1773" s="301">
        <f t="shared" si="2365"/>
        <v>0</v>
      </c>
      <c r="AV1773" s="301">
        <f t="shared" si="2365"/>
        <v>0</v>
      </c>
      <c r="AW1773" s="301">
        <f t="shared" si="2365"/>
        <v>0</v>
      </c>
      <c r="AX1773" s="472">
        <f t="shared" si="2364"/>
        <v>13514923.046281677</v>
      </c>
    </row>
    <row r="1774" spans="2:50">
      <c r="B1774" s="260" t="s">
        <v>729</v>
      </c>
      <c r="C1774" s="277"/>
      <c r="D1774" s="220"/>
      <c r="E1774" s="217"/>
      <c r="F1774" s="217"/>
      <c r="G1774" s="217"/>
      <c r="H1774" s="217"/>
      <c r="I1774" s="217"/>
      <c r="J1774" s="217"/>
      <c r="K1774" s="217"/>
      <c r="L1774" s="217"/>
      <c r="M1774" s="217"/>
      <c r="N1774" s="217"/>
      <c r="O1774" s="217"/>
      <c r="P1774" s="217"/>
      <c r="Q1774" s="217"/>
      <c r="R1774" s="217"/>
      <c r="S1774" s="217"/>
      <c r="T1774" s="217"/>
      <c r="U1774" s="217"/>
      <c r="V1774" s="228"/>
      <c r="W1774" s="217"/>
      <c r="X1774" s="217"/>
      <c r="Y1774" s="217"/>
      <c r="Z1774" s="220"/>
      <c r="AA1774" s="220"/>
      <c r="AB1774" s="220"/>
      <c r="AC1774" s="220"/>
      <c r="AD1774" s="217"/>
      <c r="AE1774" s="217"/>
      <c r="AF1774" s="217"/>
      <c r="AG1774" s="217"/>
      <c r="AH1774" s="217"/>
      <c r="AI1774" s="217"/>
      <c r="AJ1774" s="301">
        <f t="shared" ref="AJ1774:AW1774" si="2366">AJ424*AJ1768</f>
        <v>0</v>
      </c>
      <c r="AK1774" s="301">
        <f t="shared" si="2366"/>
        <v>13429.63011058232</v>
      </c>
      <c r="AL1774" s="301">
        <f t="shared" si="2366"/>
        <v>9156952.0184255652</v>
      </c>
      <c r="AM1774" s="301">
        <f t="shared" si="2366"/>
        <v>288946.61067021778</v>
      </c>
      <c r="AN1774" s="301">
        <f t="shared" si="2366"/>
        <v>2096428.4516741254</v>
      </c>
      <c r="AO1774" s="301">
        <f t="shared" si="2366"/>
        <v>15.534540765870469</v>
      </c>
      <c r="AP1774" s="301">
        <f t="shared" si="2366"/>
        <v>0</v>
      </c>
      <c r="AQ1774" s="301">
        <f t="shared" si="2366"/>
        <v>0</v>
      </c>
      <c r="AR1774" s="301">
        <f t="shared" si="2366"/>
        <v>0</v>
      </c>
      <c r="AS1774" s="301">
        <f t="shared" si="2366"/>
        <v>279.46119349362914</v>
      </c>
      <c r="AT1774" s="301">
        <f t="shared" si="2366"/>
        <v>1204739.2316095424</v>
      </c>
      <c r="AU1774" s="301">
        <f t="shared" si="2366"/>
        <v>0</v>
      </c>
      <c r="AV1774" s="301">
        <f t="shared" si="2366"/>
        <v>0</v>
      </c>
      <c r="AW1774" s="301">
        <f t="shared" si="2366"/>
        <v>0</v>
      </c>
      <c r="AX1774" s="472">
        <f t="shared" si="2364"/>
        <v>12760790.938224293</v>
      </c>
    </row>
    <row r="1775" spans="2:50">
      <c r="B1775" s="260" t="s">
        <v>730</v>
      </c>
      <c r="C1775" s="277"/>
      <c r="D1775" s="220"/>
      <c r="E1775" s="217"/>
      <c r="F1775" s="217"/>
      <c r="G1775" s="217"/>
      <c r="H1775" s="217"/>
      <c r="I1775" s="217"/>
      <c r="J1775" s="217"/>
      <c r="K1775" s="217"/>
      <c r="L1775" s="217"/>
      <c r="M1775" s="217"/>
      <c r="N1775" s="217"/>
      <c r="O1775" s="217"/>
      <c r="P1775" s="217"/>
      <c r="Q1775" s="217"/>
      <c r="R1775" s="217"/>
      <c r="S1775" s="217"/>
      <c r="T1775" s="217"/>
      <c r="U1775" s="217"/>
      <c r="V1775" s="228"/>
      <c r="W1775" s="217"/>
      <c r="X1775" s="217"/>
      <c r="Y1775" s="217"/>
      <c r="Z1775" s="220"/>
      <c r="AA1775" s="220"/>
      <c r="AB1775" s="220"/>
      <c r="AC1775" s="220"/>
      <c r="AD1775" s="217"/>
      <c r="AE1775" s="217"/>
      <c r="AF1775" s="217"/>
      <c r="AG1775" s="217"/>
      <c r="AH1775" s="217"/>
      <c r="AI1775" s="217"/>
      <c r="AJ1775" s="301">
        <f t="shared" ref="AJ1775:AW1775" si="2367">AJ627*AJ1768</f>
        <v>0</v>
      </c>
      <c r="AK1775" s="301">
        <f t="shared" si="2367"/>
        <v>35635.866887095763</v>
      </c>
      <c r="AL1775" s="301">
        <f t="shared" si="2367"/>
        <v>35999867.86707291</v>
      </c>
      <c r="AM1775" s="301">
        <f t="shared" si="2367"/>
        <v>1882722.3858459198</v>
      </c>
      <c r="AN1775" s="301">
        <f t="shared" si="2367"/>
        <v>11070561.711098332</v>
      </c>
      <c r="AO1775" s="301">
        <f t="shared" si="2367"/>
        <v>0</v>
      </c>
      <c r="AP1775" s="301">
        <f t="shared" si="2367"/>
        <v>0</v>
      </c>
      <c r="AQ1775" s="301">
        <f t="shared" si="2367"/>
        <v>20934331.436609793</v>
      </c>
      <c r="AR1775" s="301">
        <f t="shared" si="2367"/>
        <v>0</v>
      </c>
      <c r="AS1775" s="301">
        <f t="shared" si="2367"/>
        <v>8021.7086523145063</v>
      </c>
      <c r="AT1775" s="301">
        <f t="shared" si="2367"/>
        <v>22972980.697014634</v>
      </c>
      <c r="AU1775" s="301">
        <f t="shared" si="2367"/>
        <v>25926850.640000001</v>
      </c>
      <c r="AV1775" s="301">
        <f t="shared" si="2367"/>
        <v>0</v>
      </c>
      <c r="AW1775" s="301">
        <f t="shared" si="2367"/>
        <v>0</v>
      </c>
      <c r="AX1775" s="472">
        <f t="shared" si="2364"/>
        <v>118830972.313181</v>
      </c>
    </row>
    <row r="1776" spans="2:50">
      <c r="B1776" s="260" t="s">
        <v>731</v>
      </c>
      <c r="C1776" s="277"/>
      <c r="D1776" s="220"/>
      <c r="E1776" s="217"/>
      <c r="F1776" s="217"/>
      <c r="G1776" s="217"/>
      <c r="H1776" s="217"/>
      <c r="I1776" s="217"/>
      <c r="J1776" s="217"/>
      <c r="K1776" s="217"/>
      <c r="L1776" s="217"/>
      <c r="M1776" s="217"/>
      <c r="N1776" s="217"/>
      <c r="O1776" s="217"/>
      <c r="P1776" s="217"/>
      <c r="Q1776" s="217"/>
      <c r="R1776" s="217"/>
      <c r="S1776" s="217"/>
      <c r="T1776" s="217"/>
      <c r="U1776" s="217"/>
      <c r="V1776" s="228"/>
      <c r="W1776" s="217"/>
      <c r="X1776" s="217"/>
      <c r="Y1776" s="217"/>
      <c r="Z1776" s="220"/>
      <c r="AA1776" s="220"/>
      <c r="AB1776" s="220"/>
      <c r="AC1776" s="220"/>
      <c r="AD1776" s="217"/>
      <c r="AE1776" s="217"/>
      <c r="AF1776" s="217"/>
      <c r="AG1776" s="217"/>
      <c r="AH1776" s="217"/>
      <c r="AI1776" s="217"/>
      <c r="AJ1776" s="301">
        <f t="shared" ref="AJ1776:AW1776" si="2368">AJ822*AJ1768</f>
        <v>0</v>
      </c>
      <c r="AK1776" s="301">
        <f t="shared" si="2368"/>
        <v>61279.284647118002</v>
      </c>
      <c r="AL1776" s="301">
        <f t="shared" si="2368"/>
        <v>38191700.460082732</v>
      </c>
      <c r="AM1776" s="301">
        <f t="shared" si="2368"/>
        <v>1434825.7444762106</v>
      </c>
      <c r="AN1776" s="301">
        <f t="shared" si="2368"/>
        <v>8915074.8676746711</v>
      </c>
      <c r="AO1776" s="301">
        <f t="shared" si="2368"/>
        <v>0</v>
      </c>
      <c r="AP1776" s="301">
        <f t="shared" si="2368"/>
        <v>0</v>
      </c>
      <c r="AQ1776" s="301">
        <f t="shared" si="2368"/>
        <v>0</v>
      </c>
      <c r="AR1776" s="301">
        <f t="shared" si="2368"/>
        <v>0</v>
      </c>
      <c r="AS1776" s="301">
        <f t="shared" si="2368"/>
        <v>6025.2171774053149</v>
      </c>
      <c r="AT1776" s="301">
        <f t="shared" si="2368"/>
        <v>16852169.747604772</v>
      </c>
      <c r="AU1776" s="301">
        <f t="shared" si="2368"/>
        <v>11590981.596420702</v>
      </c>
      <c r="AV1776" s="301">
        <f t="shared" si="2368"/>
        <v>0</v>
      </c>
      <c r="AW1776" s="301">
        <f t="shared" si="2368"/>
        <v>0</v>
      </c>
      <c r="AX1776" s="472">
        <f t="shared" si="2364"/>
        <v>77052056.918083608</v>
      </c>
    </row>
    <row r="1777" spans="2:50">
      <c r="B1777" s="260" t="s">
        <v>732</v>
      </c>
      <c r="C1777" s="277"/>
      <c r="D1777" s="220"/>
      <c r="E1777" s="217"/>
      <c r="F1777" s="217"/>
      <c r="G1777" s="217"/>
      <c r="H1777" s="217"/>
      <c r="I1777" s="217"/>
      <c r="J1777" s="217"/>
      <c r="K1777" s="217"/>
      <c r="L1777" s="217"/>
      <c r="M1777" s="217"/>
      <c r="N1777" s="217"/>
      <c r="O1777" s="217"/>
      <c r="P1777" s="217"/>
      <c r="Q1777" s="217"/>
      <c r="R1777" s="217"/>
      <c r="S1777" s="217"/>
      <c r="T1777" s="217"/>
      <c r="U1777" s="217"/>
      <c r="V1777" s="228"/>
      <c r="W1777" s="217"/>
      <c r="X1777" s="217"/>
      <c r="Y1777" s="217"/>
      <c r="Z1777" s="220"/>
      <c r="AA1777" s="220"/>
      <c r="AB1777" s="220"/>
      <c r="AC1777" s="220"/>
      <c r="AD1777" s="217"/>
      <c r="AE1777" s="217"/>
      <c r="AF1777" s="217"/>
      <c r="AG1777" s="217"/>
      <c r="AH1777" s="217"/>
      <c r="AI1777" s="217"/>
      <c r="AJ1777" s="301">
        <f t="shared" ref="AJ1777:AW1777" si="2369">AJ1024*AJ1768</f>
        <v>0</v>
      </c>
      <c r="AK1777" s="301">
        <f t="shared" si="2369"/>
        <v>30654.819824419887</v>
      </c>
      <c r="AL1777" s="301">
        <f t="shared" si="2369"/>
        <v>32299040.402548019</v>
      </c>
      <c r="AM1777" s="301">
        <f t="shared" si="2369"/>
        <v>402000.75861867634</v>
      </c>
      <c r="AN1777" s="301">
        <f t="shared" si="2369"/>
        <v>4540560.953054864</v>
      </c>
      <c r="AO1777" s="301">
        <f t="shared" si="2369"/>
        <v>0</v>
      </c>
      <c r="AP1777" s="301">
        <f t="shared" si="2369"/>
        <v>0</v>
      </c>
      <c r="AQ1777" s="301">
        <f t="shared" si="2369"/>
        <v>16085686.445400001</v>
      </c>
      <c r="AR1777" s="301">
        <f t="shared" si="2369"/>
        <v>0</v>
      </c>
      <c r="AS1777" s="301">
        <f t="shared" si="2369"/>
        <v>5978.1924179394382</v>
      </c>
      <c r="AT1777" s="301">
        <f t="shared" si="2369"/>
        <v>36973074.601523034</v>
      </c>
      <c r="AU1777" s="301">
        <f t="shared" si="2369"/>
        <v>2286526.8799117208</v>
      </c>
      <c r="AV1777" s="301">
        <f t="shared" si="2369"/>
        <v>0</v>
      </c>
      <c r="AW1777" s="301">
        <f t="shared" si="2369"/>
        <v>0</v>
      </c>
      <c r="AX1777" s="472">
        <f t="shared" si="2364"/>
        <v>92623523.053298682</v>
      </c>
    </row>
    <row r="1778" spans="2:50">
      <c r="B1778" s="260" t="s">
        <v>733</v>
      </c>
      <c r="C1778" s="277"/>
      <c r="D1778" s="220"/>
      <c r="E1778" s="217"/>
      <c r="F1778" s="217"/>
      <c r="G1778" s="217"/>
      <c r="H1778" s="217"/>
      <c r="I1778" s="217"/>
      <c r="J1778" s="217"/>
      <c r="K1778" s="217"/>
      <c r="L1778" s="217"/>
      <c r="M1778" s="217"/>
      <c r="N1778" s="217"/>
      <c r="O1778" s="217"/>
      <c r="P1778" s="217"/>
      <c r="Q1778" s="217"/>
      <c r="R1778" s="217"/>
      <c r="S1778" s="217"/>
      <c r="T1778" s="217"/>
      <c r="U1778" s="217"/>
      <c r="V1778" s="228"/>
      <c r="W1778" s="217"/>
      <c r="X1778" s="217"/>
      <c r="Y1778" s="217"/>
      <c r="Z1778" s="220"/>
      <c r="AA1778" s="220"/>
      <c r="AB1778" s="220"/>
      <c r="AC1778" s="220"/>
      <c r="AD1778" s="217"/>
      <c r="AE1778" s="217"/>
      <c r="AF1778" s="217"/>
      <c r="AG1778" s="217"/>
      <c r="AH1778" s="217"/>
      <c r="AI1778" s="217"/>
      <c r="AJ1778" s="301">
        <f t="shared" ref="AJ1778:AW1778" si="2370">AJ1224*AJ1768</f>
        <v>0</v>
      </c>
      <c r="AK1778" s="301">
        <f t="shared" si="2370"/>
        <v>7404.1464015315478</v>
      </c>
      <c r="AL1778" s="301">
        <f t="shared" si="2370"/>
        <v>2391836.2522994736</v>
      </c>
      <c r="AM1778" s="301">
        <f t="shared" si="2370"/>
        <v>67780.238113487794</v>
      </c>
      <c r="AN1778" s="301">
        <f t="shared" si="2370"/>
        <v>3191846.8603793029</v>
      </c>
      <c r="AO1778" s="301">
        <f t="shared" si="2370"/>
        <v>0</v>
      </c>
      <c r="AP1778" s="301">
        <f t="shared" si="2370"/>
        <v>0</v>
      </c>
      <c r="AQ1778" s="301">
        <f t="shared" si="2370"/>
        <v>0</v>
      </c>
      <c r="AR1778" s="301">
        <f t="shared" si="2370"/>
        <v>0</v>
      </c>
      <c r="AS1778" s="301">
        <f t="shared" si="2370"/>
        <v>0</v>
      </c>
      <c r="AT1778" s="301">
        <f t="shared" si="2370"/>
        <v>799057.72660135105</v>
      </c>
      <c r="AU1778" s="301">
        <f t="shared" si="2370"/>
        <v>0</v>
      </c>
      <c r="AV1778" s="301">
        <f t="shared" si="2370"/>
        <v>0</v>
      </c>
      <c r="AW1778" s="301">
        <f t="shared" si="2370"/>
        <v>0</v>
      </c>
      <c r="AX1778" s="472">
        <f t="shared" si="2364"/>
        <v>6457925.2237951467</v>
      </c>
    </row>
    <row r="1779" spans="2:50">
      <c r="B1779" s="260" t="s">
        <v>734</v>
      </c>
      <c r="C1779" s="277"/>
      <c r="D1779" s="220"/>
      <c r="E1779" s="217"/>
      <c r="F1779" s="217"/>
      <c r="G1779" s="217"/>
      <c r="H1779" s="217"/>
      <c r="I1779" s="217"/>
      <c r="J1779" s="217"/>
      <c r="K1779" s="217"/>
      <c r="L1779" s="217"/>
      <c r="M1779" s="217"/>
      <c r="N1779" s="217"/>
      <c r="O1779" s="217"/>
      <c r="P1779" s="217"/>
      <c r="Q1779" s="217"/>
      <c r="R1779" s="217"/>
      <c r="S1779" s="217"/>
      <c r="T1779" s="217"/>
      <c r="U1779" s="217"/>
      <c r="V1779" s="228"/>
      <c r="W1779" s="217"/>
      <c r="X1779" s="217"/>
      <c r="Y1779" s="217"/>
      <c r="Z1779" s="220"/>
      <c r="AA1779" s="220"/>
      <c r="AB1779" s="220"/>
      <c r="AC1779" s="220"/>
      <c r="AD1779" s="217"/>
      <c r="AE1779" s="217"/>
      <c r="AF1779" s="217"/>
      <c r="AG1779" s="217"/>
      <c r="AH1779" s="217"/>
      <c r="AI1779" s="217"/>
      <c r="AJ1779" s="301">
        <f>AJ1424*AJ1768</f>
        <v>0</v>
      </c>
      <c r="AK1779" s="301">
        <f t="shared" ref="AK1779:AW1779" si="2371">AK1424*AK1768</f>
        <v>0</v>
      </c>
      <c r="AL1779" s="301">
        <f t="shared" si="2371"/>
        <v>13015711.544726774</v>
      </c>
      <c r="AM1779" s="301">
        <f t="shared" si="2371"/>
        <v>0</v>
      </c>
      <c r="AN1779" s="301">
        <f t="shared" si="2371"/>
        <v>525031.53531169088</v>
      </c>
      <c r="AO1779" s="301">
        <f t="shared" si="2371"/>
        <v>0</v>
      </c>
      <c r="AP1779" s="301">
        <f t="shared" si="2371"/>
        <v>0</v>
      </c>
      <c r="AQ1779" s="301">
        <f t="shared" si="2371"/>
        <v>0</v>
      </c>
      <c r="AR1779" s="301">
        <f t="shared" si="2371"/>
        <v>0</v>
      </c>
      <c r="AS1779" s="301">
        <f t="shared" si="2371"/>
        <v>0</v>
      </c>
      <c r="AT1779" s="301">
        <f t="shared" si="2371"/>
        <v>22907434.29861854</v>
      </c>
      <c r="AU1779" s="301">
        <f t="shared" si="2371"/>
        <v>0</v>
      </c>
      <c r="AV1779" s="301">
        <f t="shared" si="2371"/>
        <v>0</v>
      </c>
      <c r="AW1779" s="301">
        <f t="shared" si="2371"/>
        <v>0</v>
      </c>
      <c r="AX1779" s="472">
        <f t="shared" si="2364"/>
        <v>36448177.378657006</v>
      </c>
    </row>
    <row r="1780" spans="2:50">
      <c r="B1780" s="260" t="s">
        <v>735</v>
      </c>
      <c r="C1780" s="277"/>
      <c r="D1780" s="220"/>
      <c r="E1780" s="217"/>
      <c r="F1780" s="217"/>
      <c r="G1780" s="217"/>
      <c r="H1780" s="217"/>
      <c r="I1780" s="217"/>
      <c r="J1780" s="217"/>
      <c r="K1780" s="217"/>
      <c r="L1780" s="217"/>
      <c r="M1780" s="217"/>
      <c r="N1780" s="217"/>
      <c r="O1780" s="217"/>
      <c r="P1780" s="217"/>
      <c r="Q1780" s="217"/>
      <c r="R1780" s="217"/>
      <c r="S1780" s="217"/>
      <c r="T1780" s="217"/>
      <c r="U1780" s="217"/>
      <c r="V1780" s="228"/>
      <c r="W1780" s="217"/>
      <c r="X1780" s="217"/>
      <c r="Y1780" s="217"/>
      <c r="Z1780" s="220"/>
      <c r="AA1780" s="220"/>
      <c r="AB1780" s="220"/>
      <c r="AC1780" s="220"/>
      <c r="AD1780" s="217"/>
      <c r="AE1780" s="217"/>
      <c r="AF1780" s="217"/>
      <c r="AG1780" s="217"/>
      <c r="AH1780" s="217"/>
      <c r="AI1780" s="217"/>
      <c r="AJ1780" s="301">
        <f>AJ1622*AJ1768</f>
        <v>0</v>
      </c>
      <c r="AK1780" s="301">
        <f t="shared" ref="AK1780:AW1780" si="2372">AK1622*AK1768</f>
        <v>0</v>
      </c>
      <c r="AL1780" s="301">
        <f t="shared" si="2372"/>
        <v>0</v>
      </c>
      <c r="AM1780" s="301">
        <f t="shared" si="2372"/>
        <v>0</v>
      </c>
      <c r="AN1780" s="301">
        <f t="shared" si="2372"/>
        <v>0</v>
      </c>
      <c r="AO1780" s="301">
        <f t="shared" si="2372"/>
        <v>0</v>
      </c>
      <c r="AP1780" s="301">
        <f t="shared" si="2372"/>
        <v>0</v>
      </c>
      <c r="AQ1780" s="301">
        <f t="shared" si="2372"/>
        <v>0</v>
      </c>
      <c r="AR1780" s="301">
        <f t="shared" si="2372"/>
        <v>0</v>
      </c>
      <c r="AS1780" s="301">
        <f t="shared" si="2372"/>
        <v>0</v>
      </c>
      <c r="AT1780" s="301">
        <f t="shared" si="2372"/>
        <v>0</v>
      </c>
      <c r="AU1780" s="301">
        <f t="shared" si="2372"/>
        <v>0</v>
      </c>
      <c r="AV1780" s="301">
        <f t="shared" si="2372"/>
        <v>0</v>
      </c>
      <c r="AW1780" s="301">
        <f t="shared" si="2372"/>
        <v>0</v>
      </c>
      <c r="AX1780" s="472">
        <f t="shared" si="2364"/>
        <v>0</v>
      </c>
    </row>
    <row r="1781" spans="2:50" ht="15.75">
      <c r="B1781" s="281" t="s">
        <v>736</v>
      </c>
      <c r="C1781" s="277"/>
      <c r="D1781" s="240"/>
      <c r="E1781" s="269"/>
      <c r="F1781" s="269"/>
      <c r="G1781" s="269"/>
      <c r="H1781" s="269"/>
      <c r="I1781" s="269"/>
      <c r="J1781" s="269"/>
      <c r="K1781" s="269"/>
      <c r="L1781" s="269"/>
      <c r="M1781" s="269"/>
      <c r="N1781" s="269"/>
      <c r="O1781" s="269"/>
      <c r="P1781" s="269"/>
      <c r="Q1781" s="269"/>
      <c r="R1781" s="269"/>
      <c r="S1781" s="269"/>
      <c r="T1781" s="269"/>
      <c r="U1781" s="269"/>
      <c r="V1781" s="237"/>
      <c r="W1781" s="269"/>
      <c r="X1781" s="269"/>
      <c r="Y1781" s="269"/>
      <c r="Z1781" s="240"/>
      <c r="AA1781" s="240"/>
      <c r="AB1781" s="240"/>
      <c r="AC1781" s="240"/>
      <c r="AD1781" s="269"/>
      <c r="AE1781" s="269"/>
      <c r="AF1781" s="269"/>
      <c r="AG1781" s="269"/>
      <c r="AH1781" s="269"/>
      <c r="AI1781" s="269"/>
      <c r="AJ1781" s="278">
        <f>SUM(AJ1769:AJ1780)</f>
        <v>0</v>
      </c>
      <c r="AK1781" s="278">
        <f t="shared" ref="AK1781:AW1781" si="2373">SUM(AK1769:AK1780)</f>
        <v>172922.86280703166</v>
      </c>
      <c r="AL1781" s="278">
        <f t="shared" si="2373"/>
        <v>154308425.10919559</v>
      </c>
      <c r="AM1781" s="278">
        <f t="shared" si="2373"/>
        <v>4383164.9012807179</v>
      </c>
      <c r="AN1781" s="278">
        <f t="shared" si="2373"/>
        <v>32297754.156828947</v>
      </c>
      <c r="AO1781" s="278">
        <f t="shared" si="2373"/>
        <v>22.966905889737603</v>
      </c>
      <c r="AP1781" s="278">
        <f t="shared" si="2373"/>
        <v>0</v>
      </c>
      <c r="AQ1781" s="278">
        <f t="shared" si="2373"/>
        <v>37020017.882009797</v>
      </c>
      <c r="AR1781" s="278">
        <f t="shared" si="2373"/>
        <v>0</v>
      </c>
      <c r="AS1781" s="278">
        <f t="shared" si="2373"/>
        <v>21144.294707500088</v>
      </c>
      <c r="AT1781" s="278">
        <f t="shared" si="2373"/>
        <v>105709162.78324014</v>
      </c>
      <c r="AU1781" s="278">
        <f t="shared" si="2373"/>
        <v>39804359.116332427</v>
      </c>
      <c r="AV1781" s="278">
        <f t="shared" si="2373"/>
        <v>0</v>
      </c>
      <c r="AW1781" s="278">
        <f t="shared" si="2373"/>
        <v>0</v>
      </c>
      <c r="AX1781" s="315">
        <f t="shared" si="2364"/>
        <v>373716974.07330805</v>
      </c>
    </row>
    <row r="1782" spans="2:50" ht="15.75">
      <c r="B1782" s="281" t="s">
        <v>737</v>
      </c>
      <c r="C1782" s="277"/>
      <c r="D1782" s="282"/>
      <c r="E1782" s="269"/>
      <c r="F1782" s="269"/>
      <c r="G1782" s="269"/>
      <c r="H1782" s="269"/>
      <c r="I1782" s="269"/>
      <c r="J1782" s="269"/>
      <c r="K1782" s="269"/>
      <c r="L1782" s="269"/>
      <c r="M1782" s="269"/>
      <c r="N1782" s="269"/>
      <c r="O1782" s="269"/>
      <c r="P1782" s="269"/>
      <c r="Q1782" s="269"/>
      <c r="R1782" s="269"/>
      <c r="S1782" s="269"/>
      <c r="T1782" s="269"/>
      <c r="U1782" s="269"/>
      <c r="V1782" s="237"/>
      <c r="W1782" s="269"/>
      <c r="X1782" s="269"/>
      <c r="Y1782" s="269"/>
      <c r="Z1782" s="240"/>
      <c r="AA1782" s="240"/>
      <c r="AB1782" s="240"/>
      <c r="AC1782" s="240"/>
      <c r="AD1782" s="269"/>
      <c r="AE1782" s="269"/>
      <c r="AF1782" s="269"/>
      <c r="AG1782" s="269"/>
      <c r="AH1782" s="269"/>
      <c r="AI1782" s="269"/>
      <c r="AJ1782" s="279">
        <f>AJ1766*AJ1768</f>
        <v>0</v>
      </c>
      <c r="AK1782" s="279">
        <f t="shared" ref="AK1782:AW1782" si="2374">AK1766*AK1768</f>
        <v>141564.77499999999</v>
      </c>
      <c r="AL1782" s="279">
        <f t="shared" si="2374"/>
        <v>101507611.46799999</v>
      </c>
      <c r="AM1782" s="279">
        <f t="shared" si="2374"/>
        <v>207249.93719999999</v>
      </c>
      <c r="AN1782" s="279">
        <f t="shared" si="2374"/>
        <v>2137399.7335999999</v>
      </c>
      <c r="AO1782" s="279">
        <f t="shared" si="2374"/>
        <v>0</v>
      </c>
      <c r="AP1782" s="279">
        <f t="shared" si="2374"/>
        <v>0</v>
      </c>
      <c r="AQ1782" s="279">
        <f t="shared" si="2374"/>
        <v>0</v>
      </c>
      <c r="AR1782" s="279">
        <f t="shared" si="2374"/>
        <v>0</v>
      </c>
      <c r="AS1782" s="279">
        <f t="shared" si="2374"/>
        <v>0</v>
      </c>
      <c r="AT1782" s="279">
        <f t="shared" si="2374"/>
        <v>0</v>
      </c>
      <c r="AU1782" s="279">
        <f t="shared" si="2374"/>
        <v>0</v>
      </c>
      <c r="AV1782" s="279">
        <f t="shared" si="2374"/>
        <v>0</v>
      </c>
      <c r="AW1782" s="279">
        <f t="shared" si="2374"/>
        <v>0</v>
      </c>
      <c r="AX1782" s="315">
        <f>SUM(AJ1782:AW1782)</f>
        <v>103993825.9138</v>
      </c>
    </row>
    <row r="1783" spans="2:50" ht="15.75">
      <c r="B1783" s="281" t="s">
        <v>738</v>
      </c>
      <c r="C1783" s="277"/>
      <c r="D1783" s="282"/>
      <c r="E1783" s="269"/>
      <c r="F1783" s="269"/>
      <c r="G1783" s="269"/>
      <c r="H1783" s="269"/>
      <c r="I1783" s="269"/>
      <c r="J1783" s="269"/>
      <c r="K1783" s="269"/>
      <c r="L1783" s="269"/>
      <c r="M1783" s="269"/>
      <c r="N1783" s="269"/>
      <c r="O1783" s="269"/>
      <c r="P1783" s="269"/>
      <c r="Q1783" s="269"/>
      <c r="R1783" s="269"/>
      <c r="S1783" s="269"/>
      <c r="T1783" s="269"/>
      <c r="U1783" s="269"/>
      <c r="V1783" s="237"/>
      <c r="W1783" s="269"/>
      <c r="X1783" s="269"/>
      <c r="Y1783" s="269"/>
      <c r="Z1783" s="282"/>
      <c r="AA1783" s="282"/>
      <c r="AB1783" s="282"/>
      <c r="AC1783" s="282"/>
      <c r="AD1783" s="269"/>
      <c r="AE1783" s="269"/>
      <c r="AF1783" s="269"/>
      <c r="AG1783" s="269"/>
      <c r="AH1783" s="269"/>
      <c r="AI1783" s="269"/>
      <c r="AJ1783" s="283"/>
      <c r="AK1783" s="283"/>
      <c r="AL1783" s="283"/>
      <c r="AM1783" s="283"/>
      <c r="AN1783" s="283"/>
      <c r="AO1783" s="283"/>
      <c r="AP1783" s="283"/>
      <c r="AQ1783" s="283"/>
      <c r="AR1783" s="283"/>
      <c r="AS1783" s="283"/>
      <c r="AT1783" s="283"/>
      <c r="AU1783" s="283"/>
      <c r="AV1783" s="283"/>
      <c r="AW1783" s="283"/>
      <c r="AX1783" s="315">
        <f>AX1781-AX1782</f>
        <v>269723148.15950805</v>
      </c>
    </row>
    <row r="1784" spans="2:50">
      <c r="B1784" s="646"/>
      <c r="C1784" s="345"/>
      <c r="D1784" s="345"/>
      <c r="E1784" s="346"/>
      <c r="F1784" s="346"/>
      <c r="G1784" s="346"/>
      <c r="H1784" s="346"/>
      <c r="I1784" s="346"/>
      <c r="J1784" s="346"/>
      <c r="K1784" s="346"/>
      <c r="L1784" s="346"/>
      <c r="M1784" s="346"/>
      <c r="N1784" s="346"/>
      <c r="O1784" s="346"/>
      <c r="P1784" s="346"/>
      <c r="Q1784" s="346"/>
      <c r="R1784" s="346"/>
      <c r="S1784" s="346"/>
      <c r="T1784" s="346"/>
      <c r="U1784" s="346"/>
      <c r="V1784" s="347"/>
      <c r="W1784" s="346"/>
      <c r="X1784" s="346"/>
      <c r="Y1784" s="346"/>
      <c r="Z1784" s="345"/>
      <c r="AA1784" s="348"/>
      <c r="AB1784" s="345"/>
      <c r="AC1784" s="345"/>
      <c r="AD1784" s="346"/>
      <c r="AE1784" s="346"/>
      <c r="AF1784" s="346"/>
      <c r="AG1784" s="346"/>
      <c r="AH1784" s="346"/>
      <c r="AI1784" s="346"/>
      <c r="AJ1784" s="349"/>
      <c r="AK1784" s="349"/>
      <c r="AL1784" s="349"/>
      <c r="AM1784" s="349"/>
      <c r="AN1784" s="349"/>
      <c r="AO1784" s="349"/>
      <c r="AP1784" s="349"/>
      <c r="AQ1784" s="349"/>
      <c r="AR1784" s="349"/>
      <c r="AS1784" s="349"/>
      <c r="AT1784" s="349"/>
      <c r="AU1784" s="349"/>
      <c r="AV1784" s="349"/>
      <c r="AW1784" s="349"/>
      <c r="AX1784" s="1105"/>
    </row>
  </sheetData>
  <sheetProtection formatCells="0" formatColumns="0" formatRows="0" insertColumns="0" insertRows="0" insertHyperlinks="0" deleteColumns="0" deleteRows="0" sort="0" autoFilter="0" pivotTables="0"/>
  <mergeCells count="93">
    <mergeCell ref="AJ1735:AX1735"/>
    <mergeCell ref="B1735:B1736"/>
    <mergeCell ref="C1735:C1736"/>
    <mergeCell ref="U1735:U1736"/>
    <mergeCell ref="E1735:P1735"/>
    <mergeCell ref="W1735:AH1735"/>
    <mergeCell ref="AJ1681:AX1681"/>
    <mergeCell ref="B1708:B1709"/>
    <mergeCell ref="C1708:C1709"/>
    <mergeCell ref="U1708:U1709"/>
    <mergeCell ref="AJ1708:AX1708"/>
    <mergeCell ref="B1681:B1682"/>
    <mergeCell ref="C1681:C1682"/>
    <mergeCell ref="U1681:U1682"/>
    <mergeCell ref="E1681:P1681"/>
    <mergeCell ref="E1708:P1708"/>
    <mergeCell ref="W1708:AH1708"/>
    <mergeCell ref="W1681:AH1681"/>
    <mergeCell ref="AJ1629:AX1629"/>
    <mergeCell ref="B1655:B1656"/>
    <mergeCell ref="C1655:C1656"/>
    <mergeCell ref="U1655:U1656"/>
    <mergeCell ref="AJ1655:AX1655"/>
    <mergeCell ref="B1629:B1630"/>
    <mergeCell ref="C1629:C1630"/>
    <mergeCell ref="U1629:U1630"/>
    <mergeCell ref="E1629:P1629"/>
    <mergeCell ref="E1655:P1655"/>
    <mergeCell ref="W1629:AH1629"/>
    <mergeCell ref="W1655:AH1655"/>
    <mergeCell ref="AJ1232:AX1232"/>
    <mergeCell ref="B1431:B1432"/>
    <mergeCell ref="C1431:C1432"/>
    <mergeCell ref="U1431:U1432"/>
    <mergeCell ref="AJ1431:AX1431"/>
    <mergeCell ref="B1232:B1233"/>
    <mergeCell ref="C1232:C1233"/>
    <mergeCell ref="U1232:U1233"/>
    <mergeCell ref="E1232:P1232"/>
    <mergeCell ref="E1431:P1431"/>
    <mergeCell ref="W1232:AH1232"/>
    <mergeCell ref="W1431:AH1431"/>
    <mergeCell ref="W635:AH635"/>
    <mergeCell ref="W830:AH830"/>
    <mergeCell ref="W1032:AH1032"/>
    <mergeCell ref="B635:B636"/>
    <mergeCell ref="C635:C636"/>
    <mergeCell ref="B1032:B1033"/>
    <mergeCell ref="C1032:C1033"/>
    <mergeCell ref="E830:P830"/>
    <mergeCell ref="E1032:P1032"/>
    <mergeCell ref="AJ1032:AX1032"/>
    <mergeCell ref="B830:B831"/>
    <mergeCell ref="C830:C831"/>
    <mergeCell ref="U830:U831"/>
    <mergeCell ref="AJ830:AX830"/>
    <mergeCell ref="C18:AH18"/>
    <mergeCell ref="B14:B16"/>
    <mergeCell ref="B34:B35"/>
    <mergeCell ref="C34:C35"/>
    <mergeCell ref="B18:B19"/>
    <mergeCell ref="B24:B25"/>
    <mergeCell ref="C16:D16"/>
    <mergeCell ref="E34:P34"/>
    <mergeCell ref="U34:U35"/>
    <mergeCell ref="C22:AH22"/>
    <mergeCell ref="C21:AH21"/>
    <mergeCell ref="C20:AH20"/>
    <mergeCell ref="C19:AH19"/>
    <mergeCell ref="C432:C433"/>
    <mergeCell ref="W232:AH232"/>
    <mergeCell ref="W432:AH432"/>
    <mergeCell ref="U432:U433"/>
    <mergeCell ref="E432:P432"/>
    <mergeCell ref="C232:C233"/>
    <mergeCell ref="U232:U233"/>
    <mergeCell ref="E232:P232"/>
    <mergeCell ref="B1761:B1762"/>
    <mergeCell ref="W34:AI34"/>
    <mergeCell ref="AJ1761:AX1761"/>
    <mergeCell ref="W1761:AH1761"/>
    <mergeCell ref="U1761:U1762"/>
    <mergeCell ref="E1761:P1761"/>
    <mergeCell ref="C1761:C1762"/>
    <mergeCell ref="C1626:AH1626"/>
    <mergeCell ref="U635:U636"/>
    <mergeCell ref="AJ432:AX432"/>
    <mergeCell ref="AJ232:AX232"/>
    <mergeCell ref="AJ34:AX34"/>
    <mergeCell ref="B432:B433"/>
    <mergeCell ref="B232:B233"/>
    <mergeCell ref="AJ635:AX635"/>
    <mergeCell ref="U1032:U1033"/>
  </mergeCells>
  <phoneticPr fontId="246" type="noConversion"/>
  <conditionalFormatting sqref="X382">
    <cfRule type="cellIs" dxfId="3" priority="1" operator="equal">
      <formula>0</formula>
    </cfRule>
  </conditionalFormatting>
  <conditionalFormatting sqref="X379:AI379">
    <cfRule type="cellIs" dxfId="2" priority="2" operator="equal">
      <formula>0</formula>
    </cfRule>
  </conditionalFormatting>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634"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31" location="'5.  2015-2020 LRAM'!A1" display="Return to top" xr:uid="{00000000-0004-0000-0A00-000007000000}"/>
    <hyperlink ref="D431" location="'5.  2015-2020 LRAM'!A1" display="Return to top" xr:uid="{00000000-0004-0000-0A00-000008000000}"/>
    <hyperlink ref="D829" location="'5.  2015-2027 LRAM'!A1" display="Return to top" xr:uid="{00000000-0004-0000-0A00-000009000000}"/>
    <hyperlink ref="D1031" location="'5.  2015-2020 LRAM'!A1" display="Return to top" xr:uid="{00000000-0004-0000-0A00-00000A000000}"/>
    <hyperlink ref="B1230" location="'5.  2015-2020 LRAM'!A1" display="Return to top" xr:uid="{00000000-0004-0000-0A00-00000B000000}"/>
    <hyperlink ref="F24" location="Table_5_g.__2021_Lost_Revenues_Work_Form" display="Table 5-f.  2021 Lost Revenues" xr:uid="{BDB3503E-0457-4355-A0DC-8854CC96A46F}"/>
    <hyperlink ref="F25" location="Table_5_h.__2022_Lost_Revenues_Work_Form" display="Table 5-f.  2022 Lost Revenues" xr:uid="{0DA3AB95-53AB-414C-AA6D-D5E7F62B7A38}"/>
    <hyperlink ref="F26" location="Table_5_i.__2023_Lost_Revenues_Work_Form" display="Table 5-f.  2023 Lost Revenues" xr:uid="{D89FDD80-BE3B-43BB-B473-859DF2C22BAA}"/>
    <hyperlink ref="F27" location="Table_5_j.__2024_Lost_Revenues_Work_Form" display="Table 5-f.  2024 Lost Revenues" xr:uid="{AB7A8B4E-12A4-4B29-B687-5DA9A83A481E}"/>
    <hyperlink ref="F28" location="Table_5_k.__2025_Lost_Revenues_Work_Form" display="Table 5-f.  2025 Lost Revenues" xr:uid="{C20F8161-8471-4077-89E5-531FB01FF12C}"/>
    <hyperlink ref="F29" location="Table_5_l.__2026_Lost_Revenues_Work_Form" display="Table 5-f.  2026 Lost Revenues" xr:uid="{CA629377-D8ED-469C-8DF3-B3C6B8170375}"/>
    <hyperlink ref="J24" location="Table_5_m.__2027_Lost_Revenues_Work_Form" display="Table 5-f.  2027 Lost Revenues" xr:uid="{0D347E37-90CE-48EF-A003-24BFA06EF7E0}"/>
    <hyperlink ref="D1231" location="'5.  2015-2020 LRAM'!A1" display="Return to top" xr:uid="{141C9DF9-F462-465C-8607-9E22DF653212}"/>
    <hyperlink ref="D1430" location="'5.  2015-2020 LRAM'!A1" display="Return to top" xr:uid="{019149FC-4E2B-4E1F-8127-0F67A8621F66}"/>
    <hyperlink ref="D1654" location="'5.  2015-2020 LRAM'!A1" display="Return to top" xr:uid="{6EC8DA8E-6F1F-4C73-A137-6E5BB30C5B94}"/>
    <hyperlink ref="D1680" location="'5.  2015-2020 LRAM'!A1" display="Return to top" xr:uid="{31D5DA7B-CBF7-4225-982B-2FD4C5554E84}"/>
    <hyperlink ref="D1707" location="'5.  2015-2020 LRAM'!A1" display="Return to top" xr:uid="{278D811C-DEDB-43E0-A919-D4F625F1C6E5}"/>
    <hyperlink ref="D1734" location="'5.  2015-2020 LRAM'!A1" display="Return to top" xr:uid="{223528A0-8936-430C-B9FD-6493F6E71F79}"/>
    <hyperlink ref="D1628" location="'5.  2015-2020 LRAM'!A1" display="Return to top" xr:uid="{76C075F7-ADAE-47EB-98FE-BA816BC7C1EB}"/>
    <hyperlink ref="D1760" location="'5.  2015-2020 LRAM'!A1" display="Return to top" xr:uid="{4E63565F-71E0-6F4A-898B-842CEFABC99D}"/>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84111-BCED-4525-BC88-1C1A34545BD7}">
  <sheetPr filterMode="1">
    <tabColor rgb="FFFFFF00"/>
    <pageSetUpPr fitToPage="1"/>
  </sheetPr>
  <dimension ref="B1:FI518"/>
  <sheetViews>
    <sheetView zoomScaleNormal="100" workbookViewId="0">
      <pane xSplit="4" ySplit="6" topLeftCell="E7" activePane="bottomRight" state="frozen"/>
      <selection pane="topRight" activeCell="Q707" sqref="Q707"/>
      <selection pane="bottomLeft" activeCell="Q707" sqref="Q707"/>
      <selection pane="bottomRight" activeCell="C251" sqref="A1:FJ518"/>
    </sheetView>
  </sheetViews>
  <sheetFormatPr defaultColWidth="9.140625" defaultRowHeight="11.25" outlineLevelRow="1" outlineLevelCol="2"/>
  <cols>
    <col min="1" max="1" width="2.5703125" style="945" customWidth="1"/>
    <col min="2" max="2" width="3.5703125" style="945" customWidth="1"/>
    <col min="3" max="3" width="65.5703125" style="945" customWidth="1"/>
    <col min="4" max="4" width="0.85546875" style="945" customWidth="1"/>
    <col min="5" max="23" width="8.5703125" style="945" hidden="1" customWidth="1" outlineLevel="2"/>
    <col min="24" max="25" width="7.85546875" style="945" hidden="1" customWidth="1" outlineLevel="2"/>
    <col min="26" max="26" width="6.5703125" style="945" hidden="1" customWidth="1" outlineLevel="2"/>
    <col min="27" max="27" width="4.85546875" style="945" hidden="1" customWidth="1" outlineLevel="2"/>
    <col min="28" max="40" width="3.42578125" style="945" hidden="1" customWidth="1" outlineLevel="2"/>
    <col min="41" max="41" width="1.140625" style="945" hidden="1" customWidth="1" outlineLevel="2"/>
    <col min="42" max="42" width="7.42578125" style="945" customWidth="1" outlineLevel="1" collapsed="1"/>
    <col min="43" max="43" width="0.85546875" style="945" customWidth="1" outlineLevel="1"/>
    <col min="44" max="45" width="4.85546875" style="945" hidden="1" customWidth="1" outlineLevel="2"/>
    <col min="46" max="55" width="5.5703125" style="945" hidden="1" customWidth="1" outlineLevel="2"/>
    <col min="56" max="63" width="4.85546875" style="945" hidden="1" customWidth="1" outlineLevel="2"/>
    <col min="64" max="64" width="3.5703125" style="945" hidden="1" customWidth="1" outlineLevel="2"/>
    <col min="65" max="66" width="3" style="945" hidden="1" customWidth="1" outlineLevel="2"/>
    <col min="67" max="79" width="3.42578125" style="945" hidden="1" customWidth="1" outlineLevel="2"/>
    <col min="80" max="80" width="1.140625" style="945" hidden="1" customWidth="1" outlineLevel="2"/>
    <col min="81" max="81" width="7.42578125" style="945" customWidth="1" outlineLevel="1" collapsed="1"/>
    <col min="82" max="82" width="0.85546875" style="945" customWidth="1" outlineLevel="1"/>
    <col min="83" max="83" width="7.42578125" style="945" customWidth="1"/>
    <col min="84" max="84" width="0.85546875" style="945" customWidth="1"/>
    <col min="85" max="103" width="8.5703125" style="945" customWidth="1" outlineLevel="2"/>
    <col min="104" max="105" width="7.85546875" style="945" customWidth="1" outlineLevel="2"/>
    <col min="106" max="106" width="5.5703125" style="945" customWidth="1" outlineLevel="2"/>
    <col min="107" max="107" width="4.85546875" style="945" customWidth="1" outlineLevel="2"/>
    <col min="108" max="120" width="3.42578125" style="945" customWidth="1" outlineLevel="2"/>
    <col min="121" max="121" width="1.140625" style="945" customWidth="1" outlineLevel="2"/>
    <col min="122" max="122" width="7.42578125" style="945" customWidth="1" outlineLevel="1"/>
    <col min="123" max="123" width="0.85546875" style="945" customWidth="1" outlineLevel="1"/>
    <col min="124" max="125" width="4.85546875" style="945" customWidth="1" outlineLevel="2"/>
    <col min="126" max="133" width="5.5703125" style="945" customWidth="1" outlineLevel="2"/>
    <col min="134" max="143" width="4.85546875" style="945" customWidth="1" outlineLevel="2"/>
    <col min="144" max="144" width="3.5703125" style="945" customWidth="1" outlineLevel="2"/>
    <col min="145" max="146" width="3" style="945" customWidth="1" outlineLevel="2"/>
    <col min="147" max="159" width="3.42578125" style="945" customWidth="1" outlineLevel="2"/>
    <col min="160" max="160" width="1.140625" style="945" customWidth="1" outlineLevel="2"/>
    <col min="161" max="161" width="7.42578125" style="945" customWidth="1" outlineLevel="1"/>
    <col min="162" max="162" width="0.85546875" style="945" customWidth="1" outlineLevel="1"/>
    <col min="163" max="163" width="7.42578125" style="945" customWidth="1"/>
    <col min="164" max="164" width="0.85546875" style="945" customWidth="1"/>
    <col min="165" max="165" width="4.5703125" style="945" bestFit="1" customWidth="1"/>
    <col min="166" max="166" width="0.85546875" style="945" customWidth="1"/>
    <col min="167" max="16384" width="9.140625" style="945"/>
  </cols>
  <sheetData>
    <row r="1" spans="2:165" ht="15.75" customHeight="1">
      <c r="B1" s="944" t="s">
        <v>739</v>
      </c>
      <c r="E1" s="946"/>
      <c r="F1" s="946"/>
      <c r="G1" s="946"/>
      <c r="H1" s="946"/>
      <c r="I1" s="946"/>
      <c r="J1" s="946"/>
      <c r="K1" s="946"/>
      <c r="L1" s="946"/>
      <c r="M1" s="946"/>
      <c r="N1" s="946"/>
      <c r="O1" s="946"/>
      <c r="P1" s="946"/>
      <c r="Q1" s="946"/>
      <c r="R1" s="946"/>
      <c r="S1" s="946"/>
      <c r="T1" s="946"/>
      <c r="U1" s="946"/>
      <c r="V1" s="946"/>
      <c r="W1" s="946"/>
      <c r="X1" s="946"/>
      <c r="Y1" s="946"/>
      <c r="Z1" s="946"/>
      <c r="AA1" s="946"/>
      <c r="AB1" s="946"/>
      <c r="AC1" s="946"/>
      <c r="AD1" s="946"/>
      <c r="AE1" s="946"/>
      <c r="AF1" s="946"/>
      <c r="AG1" s="946"/>
      <c r="AH1" s="946"/>
      <c r="AI1" s="946"/>
      <c r="AJ1" s="946"/>
      <c r="AK1" s="946"/>
      <c r="AL1" s="946"/>
      <c r="AM1" s="946"/>
      <c r="AN1" s="946"/>
      <c r="AO1" s="946"/>
      <c r="AP1" s="1255" t="s">
        <v>740</v>
      </c>
      <c r="AQ1" s="946"/>
      <c r="AR1" s="946"/>
      <c r="AS1" s="946"/>
      <c r="AT1" s="946"/>
      <c r="AU1" s="946"/>
      <c r="AV1" s="946"/>
      <c r="AW1" s="946"/>
      <c r="AX1" s="946"/>
      <c r="AY1" s="946"/>
      <c r="AZ1" s="946"/>
      <c r="BA1" s="946"/>
      <c r="BB1" s="946"/>
      <c r="BC1" s="946"/>
      <c r="BD1" s="946"/>
      <c r="BE1" s="946"/>
      <c r="BF1" s="946"/>
      <c r="BG1" s="946"/>
      <c r="BH1" s="946"/>
      <c r="BI1" s="946"/>
      <c r="BJ1" s="946"/>
      <c r="BK1" s="946"/>
      <c r="BL1" s="946"/>
      <c r="BM1" s="946"/>
      <c r="BN1" s="946"/>
      <c r="BO1" s="946"/>
      <c r="BP1" s="946"/>
      <c r="BQ1" s="946"/>
      <c r="BR1" s="946"/>
      <c r="BS1" s="946"/>
      <c r="BT1" s="946"/>
      <c r="BU1" s="946"/>
      <c r="BV1" s="946"/>
      <c r="BW1" s="946"/>
      <c r="BX1" s="946"/>
      <c r="BY1" s="946"/>
      <c r="BZ1" s="946"/>
      <c r="CA1" s="946"/>
      <c r="CB1" s="946"/>
      <c r="CC1" s="1257" t="s">
        <v>741</v>
      </c>
      <c r="CD1" s="946"/>
      <c r="CE1" s="1258" t="s">
        <v>742</v>
      </c>
      <c r="CF1" s="946"/>
      <c r="CG1" s="946"/>
      <c r="CH1" s="946"/>
      <c r="CI1" s="946"/>
      <c r="CJ1" s="946"/>
      <c r="CK1" s="946"/>
      <c r="CL1" s="946"/>
      <c r="CM1" s="946"/>
      <c r="CN1" s="946"/>
      <c r="CO1" s="946"/>
      <c r="CP1" s="946"/>
      <c r="CQ1" s="946"/>
      <c r="CR1" s="946"/>
      <c r="CS1" s="946"/>
      <c r="CT1" s="946"/>
      <c r="CU1" s="946"/>
      <c r="CV1" s="946"/>
      <c r="CW1" s="946"/>
      <c r="CX1" s="946"/>
      <c r="CY1" s="946"/>
      <c r="CZ1" s="946"/>
      <c r="DA1" s="946"/>
      <c r="DB1" s="946"/>
      <c r="DC1" s="946"/>
      <c r="DD1" s="946"/>
      <c r="DE1" s="946"/>
      <c r="DF1" s="946"/>
      <c r="DG1" s="946"/>
      <c r="DH1" s="946"/>
      <c r="DI1" s="946"/>
      <c r="DJ1" s="946"/>
      <c r="DK1" s="946"/>
      <c r="DL1" s="946"/>
      <c r="DM1" s="946"/>
      <c r="DN1" s="946"/>
      <c r="DO1" s="946"/>
      <c r="DP1" s="946"/>
      <c r="DQ1" s="946"/>
      <c r="DR1" s="1259" t="s">
        <v>743</v>
      </c>
      <c r="DS1" s="946"/>
      <c r="DT1" s="946"/>
      <c r="DU1" s="946"/>
      <c r="DV1" s="946"/>
      <c r="DW1" s="946"/>
      <c r="DX1" s="946"/>
      <c r="DY1" s="946"/>
      <c r="DZ1" s="946"/>
      <c r="EA1" s="946"/>
      <c r="EB1" s="946"/>
      <c r="EC1" s="946"/>
      <c r="ED1" s="946"/>
      <c r="EE1" s="946"/>
      <c r="EF1" s="946"/>
      <c r="EG1" s="946"/>
      <c r="EH1" s="946"/>
      <c r="EI1" s="946"/>
      <c r="EJ1" s="946"/>
      <c r="EK1" s="946"/>
      <c r="EL1" s="946"/>
      <c r="EM1" s="946"/>
      <c r="EN1" s="946"/>
      <c r="EO1" s="946"/>
      <c r="EP1" s="946"/>
      <c r="EQ1" s="946"/>
      <c r="ER1" s="946"/>
      <c r="ES1" s="946"/>
      <c r="ET1" s="946"/>
      <c r="EU1" s="946"/>
      <c r="EV1" s="946"/>
      <c r="EW1" s="946"/>
      <c r="EX1" s="946"/>
      <c r="EY1" s="946"/>
      <c r="EZ1" s="946"/>
      <c r="FA1" s="946"/>
      <c r="FB1" s="946"/>
      <c r="FC1" s="946"/>
      <c r="FD1" s="946"/>
      <c r="FE1" s="1260" t="s">
        <v>744</v>
      </c>
      <c r="FF1" s="946"/>
      <c r="FG1" s="1261" t="s">
        <v>745</v>
      </c>
    </row>
    <row r="2" spans="2:165" ht="12.75" customHeight="1">
      <c r="B2" s="947" t="s">
        <v>746</v>
      </c>
      <c r="E2" s="946"/>
      <c r="F2" s="946"/>
      <c r="G2" s="946"/>
      <c r="H2" s="946"/>
      <c r="I2" s="946"/>
      <c r="J2" s="946"/>
      <c r="K2" s="946"/>
      <c r="L2" s="946"/>
      <c r="M2" s="946"/>
      <c r="N2" s="946"/>
      <c r="O2" s="946"/>
      <c r="P2" s="946"/>
      <c r="Q2" s="946"/>
      <c r="R2" s="946"/>
      <c r="S2" s="946"/>
      <c r="T2" s="946"/>
      <c r="U2" s="946"/>
      <c r="V2" s="946"/>
      <c r="W2" s="946"/>
      <c r="X2" s="946"/>
      <c r="Y2" s="946"/>
      <c r="Z2" s="946"/>
      <c r="AA2" s="946"/>
      <c r="AB2" s="946"/>
      <c r="AC2" s="946"/>
      <c r="AD2" s="946"/>
      <c r="AE2" s="946"/>
      <c r="AF2" s="946"/>
      <c r="AG2" s="946"/>
      <c r="AH2" s="946"/>
      <c r="AI2" s="946"/>
      <c r="AJ2" s="946"/>
      <c r="AK2" s="946"/>
      <c r="AL2" s="946"/>
      <c r="AM2" s="946"/>
      <c r="AN2" s="946"/>
      <c r="AO2" s="946"/>
      <c r="AP2" s="1256"/>
      <c r="AQ2" s="946"/>
      <c r="AR2" s="946"/>
      <c r="AS2" s="946"/>
      <c r="AT2" s="946"/>
      <c r="AU2" s="946"/>
      <c r="AV2" s="946"/>
      <c r="AW2" s="946"/>
      <c r="AX2" s="946"/>
      <c r="AY2" s="946"/>
      <c r="AZ2" s="946"/>
      <c r="BA2" s="946"/>
      <c r="BB2" s="946"/>
      <c r="BC2" s="946"/>
      <c r="BD2" s="946"/>
      <c r="BE2" s="946"/>
      <c r="BF2" s="946"/>
      <c r="BG2" s="946"/>
      <c r="BH2" s="946"/>
      <c r="BI2" s="946"/>
      <c r="BJ2" s="946"/>
      <c r="BK2" s="946"/>
      <c r="BL2" s="946"/>
      <c r="BM2" s="946"/>
      <c r="BN2" s="946"/>
      <c r="BO2" s="946"/>
      <c r="BP2" s="946"/>
      <c r="BQ2" s="946"/>
      <c r="BR2" s="946"/>
      <c r="BS2" s="946"/>
      <c r="BT2" s="946"/>
      <c r="BU2" s="946"/>
      <c r="BV2" s="946"/>
      <c r="BW2" s="946"/>
      <c r="BX2" s="946"/>
      <c r="BY2" s="946"/>
      <c r="BZ2" s="946"/>
      <c r="CA2" s="946"/>
      <c r="CB2" s="946"/>
      <c r="CC2" s="1256"/>
      <c r="CD2" s="946"/>
      <c r="CE2" s="1256"/>
      <c r="CF2" s="946"/>
      <c r="CG2" s="946"/>
      <c r="CH2" s="946"/>
      <c r="CI2" s="946"/>
      <c r="CJ2" s="946"/>
      <c r="CK2" s="946"/>
      <c r="CL2" s="946"/>
      <c r="CM2" s="946"/>
      <c r="CN2" s="946"/>
      <c r="CO2" s="946"/>
      <c r="CP2" s="946"/>
      <c r="CQ2" s="946"/>
      <c r="CR2" s="946"/>
      <c r="CS2" s="946"/>
      <c r="CT2" s="946"/>
      <c r="CU2" s="946"/>
      <c r="CV2" s="946"/>
      <c r="CW2" s="946"/>
      <c r="CX2" s="946"/>
      <c r="CY2" s="946"/>
      <c r="CZ2" s="946"/>
      <c r="DA2" s="946"/>
      <c r="DB2" s="946"/>
      <c r="DC2" s="946"/>
      <c r="DD2" s="946"/>
      <c r="DE2" s="946"/>
      <c r="DF2" s="946"/>
      <c r="DG2" s="946"/>
      <c r="DH2" s="946"/>
      <c r="DI2" s="946"/>
      <c r="DJ2" s="946"/>
      <c r="DK2" s="946"/>
      <c r="DL2" s="946"/>
      <c r="DM2" s="946"/>
      <c r="DN2" s="946"/>
      <c r="DO2" s="946"/>
      <c r="DP2" s="946"/>
      <c r="DQ2" s="946"/>
      <c r="DR2" s="1256"/>
      <c r="DS2" s="946"/>
      <c r="DT2" s="946"/>
      <c r="DU2" s="946"/>
      <c r="DV2" s="946"/>
      <c r="DW2" s="946"/>
      <c r="DX2" s="946"/>
      <c r="DY2" s="946"/>
      <c r="DZ2" s="946"/>
      <c r="EA2" s="946"/>
      <c r="EB2" s="946"/>
      <c r="EC2" s="946"/>
      <c r="ED2" s="946"/>
      <c r="EE2" s="946"/>
      <c r="EF2" s="946"/>
      <c r="EG2" s="946"/>
      <c r="EH2" s="946"/>
      <c r="EI2" s="946"/>
      <c r="EJ2" s="946"/>
      <c r="EK2" s="946"/>
      <c r="EL2" s="946"/>
      <c r="EM2" s="946"/>
      <c r="EN2" s="946"/>
      <c r="EO2" s="946"/>
      <c r="EP2" s="946"/>
      <c r="EQ2" s="946"/>
      <c r="ER2" s="946"/>
      <c r="ES2" s="946"/>
      <c r="ET2" s="946"/>
      <c r="EU2" s="946"/>
      <c r="EV2" s="946"/>
      <c r="EW2" s="946"/>
      <c r="EX2" s="946"/>
      <c r="EY2" s="946"/>
      <c r="EZ2" s="946"/>
      <c r="FA2" s="946"/>
      <c r="FB2" s="946"/>
      <c r="FC2" s="946"/>
      <c r="FD2" s="946"/>
      <c r="FE2" s="1256"/>
      <c r="FF2" s="946"/>
      <c r="FG2" s="1256"/>
    </row>
    <row r="3" spans="2:165" ht="5.0999999999999996" customHeight="1">
      <c r="E3" s="946"/>
      <c r="F3" s="946"/>
      <c r="G3" s="946"/>
      <c r="H3" s="946"/>
      <c r="I3" s="946"/>
      <c r="J3" s="946"/>
      <c r="K3" s="946"/>
      <c r="L3" s="946"/>
      <c r="M3" s="946"/>
      <c r="N3" s="946"/>
      <c r="O3" s="946"/>
      <c r="P3" s="946"/>
      <c r="Q3" s="946"/>
      <c r="R3" s="946"/>
      <c r="S3" s="946"/>
      <c r="T3" s="946"/>
      <c r="U3" s="946"/>
      <c r="V3" s="946"/>
      <c r="W3" s="946"/>
      <c r="X3" s="946"/>
      <c r="Y3" s="946"/>
      <c r="Z3" s="946"/>
      <c r="AA3" s="946"/>
      <c r="AB3" s="946"/>
      <c r="AC3" s="946"/>
      <c r="AD3" s="946"/>
      <c r="AE3" s="946"/>
      <c r="AF3" s="946"/>
      <c r="AG3" s="946"/>
      <c r="AH3" s="946"/>
      <c r="AI3" s="946"/>
      <c r="AJ3" s="946"/>
      <c r="AK3" s="946"/>
      <c r="AL3" s="946"/>
      <c r="AM3" s="946"/>
      <c r="AN3" s="946"/>
      <c r="AO3" s="946"/>
      <c r="AP3" s="1256"/>
      <c r="AQ3" s="946"/>
      <c r="AR3" s="946"/>
      <c r="AS3" s="946"/>
      <c r="AT3" s="946"/>
      <c r="AU3" s="946"/>
      <c r="AV3" s="946"/>
      <c r="AW3" s="946"/>
      <c r="AX3" s="946"/>
      <c r="AY3" s="946"/>
      <c r="AZ3" s="946"/>
      <c r="BA3" s="946"/>
      <c r="BB3" s="946"/>
      <c r="BC3" s="946"/>
      <c r="BD3" s="946"/>
      <c r="BE3" s="946"/>
      <c r="BF3" s="946"/>
      <c r="BG3" s="946"/>
      <c r="BH3" s="946"/>
      <c r="BI3" s="946"/>
      <c r="BJ3" s="946"/>
      <c r="BK3" s="946"/>
      <c r="BL3" s="946"/>
      <c r="BM3" s="946"/>
      <c r="BN3" s="946"/>
      <c r="BO3" s="946"/>
      <c r="BP3" s="946"/>
      <c r="BQ3" s="946"/>
      <c r="BR3" s="946"/>
      <c r="BS3" s="946"/>
      <c r="BT3" s="946"/>
      <c r="BU3" s="946"/>
      <c r="BV3" s="946"/>
      <c r="BW3" s="946"/>
      <c r="BX3" s="946"/>
      <c r="BY3" s="946"/>
      <c r="BZ3" s="946"/>
      <c r="CA3" s="946"/>
      <c r="CB3" s="946"/>
      <c r="CC3" s="1256"/>
      <c r="CD3" s="946"/>
      <c r="CE3" s="1256"/>
      <c r="CF3" s="946"/>
      <c r="CG3" s="946"/>
      <c r="CH3" s="946"/>
      <c r="CI3" s="946"/>
      <c r="CJ3" s="946"/>
      <c r="CK3" s="946"/>
      <c r="CL3" s="946"/>
      <c r="CM3" s="946"/>
      <c r="CN3" s="946"/>
      <c r="CO3" s="946"/>
      <c r="CP3" s="946"/>
      <c r="CQ3" s="946"/>
      <c r="CR3" s="946"/>
      <c r="CS3" s="946"/>
      <c r="CT3" s="946"/>
      <c r="CU3" s="946"/>
      <c r="CV3" s="946"/>
      <c r="CW3" s="946"/>
      <c r="CX3" s="946"/>
      <c r="CY3" s="946"/>
      <c r="CZ3" s="946"/>
      <c r="DA3" s="946"/>
      <c r="DB3" s="946"/>
      <c r="DC3" s="946"/>
      <c r="DD3" s="946"/>
      <c r="DE3" s="946"/>
      <c r="DF3" s="946"/>
      <c r="DG3" s="946"/>
      <c r="DH3" s="946"/>
      <c r="DI3" s="946"/>
      <c r="DJ3" s="946"/>
      <c r="DK3" s="946"/>
      <c r="DL3" s="946"/>
      <c r="DM3" s="946"/>
      <c r="DN3" s="946"/>
      <c r="DO3" s="946"/>
      <c r="DP3" s="946"/>
      <c r="DQ3" s="946"/>
      <c r="DR3" s="1256"/>
      <c r="DS3" s="946"/>
      <c r="DT3" s="946"/>
      <c r="DU3" s="946"/>
      <c r="DV3" s="946"/>
      <c r="DW3" s="946"/>
      <c r="DX3" s="946"/>
      <c r="DY3" s="946"/>
      <c r="DZ3" s="946"/>
      <c r="EA3" s="946"/>
      <c r="EB3" s="946"/>
      <c r="EC3" s="946"/>
      <c r="ED3" s="946"/>
      <c r="EE3" s="946"/>
      <c r="EF3" s="946"/>
      <c r="EG3" s="946"/>
      <c r="EH3" s="946"/>
      <c r="EI3" s="946"/>
      <c r="EJ3" s="946"/>
      <c r="EK3" s="946"/>
      <c r="EL3" s="946"/>
      <c r="EM3" s="946"/>
      <c r="EN3" s="946"/>
      <c r="EO3" s="946"/>
      <c r="EP3" s="946"/>
      <c r="EQ3" s="946"/>
      <c r="ER3" s="946"/>
      <c r="ES3" s="946"/>
      <c r="ET3" s="946"/>
      <c r="EU3" s="946"/>
      <c r="EV3" s="946"/>
      <c r="EW3" s="946"/>
      <c r="EX3" s="946"/>
      <c r="EY3" s="946"/>
      <c r="EZ3" s="946"/>
      <c r="FA3" s="946"/>
      <c r="FB3" s="946"/>
      <c r="FC3" s="946"/>
      <c r="FD3" s="946"/>
      <c r="FE3" s="1256"/>
      <c r="FF3" s="946"/>
      <c r="FG3" s="1256"/>
    </row>
    <row r="4" spans="2:165" ht="11.25" customHeight="1">
      <c r="B4" s="1249" t="s">
        <v>747</v>
      </c>
      <c r="C4" s="1251" t="s">
        <v>748</v>
      </c>
      <c r="E4" s="948" t="s">
        <v>749</v>
      </c>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J4" s="949"/>
      <c r="AK4" s="949"/>
      <c r="AL4" s="949"/>
      <c r="AM4" s="949"/>
      <c r="AN4" s="950"/>
      <c r="AO4" s="946"/>
      <c r="AP4" s="1256"/>
      <c r="AQ4" s="946"/>
      <c r="AR4" s="951" t="s">
        <v>750</v>
      </c>
      <c r="AS4" s="952"/>
      <c r="AT4" s="952"/>
      <c r="AU4" s="952"/>
      <c r="AV4" s="952"/>
      <c r="AW4" s="952"/>
      <c r="AX4" s="952"/>
      <c r="AY4" s="952"/>
      <c r="AZ4" s="952"/>
      <c r="BA4" s="952"/>
      <c r="BB4" s="952"/>
      <c r="BC4" s="952"/>
      <c r="BD4" s="952"/>
      <c r="BE4" s="952"/>
      <c r="BF4" s="952"/>
      <c r="BG4" s="952"/>
      <c r="BH4" s="952"/>
      <c r="BI4" s="952"/>
      <c r="BJ4" s="952"/>
      <c r="BK4" s="952"/>
      <c r="BL4" s="952"/>
      <c r="BM4" s="952"/>
      <c r="BN4" s="952"/>
      <c r="BO4" s="952"/>
      <c r="BP4" s="952"/>
      <c r="BQ4" s="952"/>
      <c r="BR4" s="952"/>
      <c r="BS4" s="952"/>
      <c r="BT4" s="952"/>
      <c r="BU4" s="952"/>
      <c r="BV4" s="952"/>
      <c r="BW4" s="952"/>
      <c r="BX4" s="952"/>
      <c r="BY4" s="952"/>
      <c r="BZ4" s="952"/>
      <c r="CA4" s="953"/>
      <c r="CB4" s="946"/>
      <c r="CC4" s="1256"/>
      <c r="CD4" s="946"/>
      <c r="CE4" s="1256"/>
      <c r="CF4" s="946"/>
      <c r="CG4" s="954" t="s">
        <v>751</v>
      </c>
      <c r="CH4" s="955"/>
      <c r="CI4" s="955"/>
      <c r="CJ4" s="955"/>
      <c r="CK4" s="955"/>
      <c r="CL4" s="955"/>
      <c r="CM4" s="955"/>
      <c r="CN4" s="955"/>
      <c r="CO4" s="955"/>
      <c r="CP4" s="955"/>
      <c r="CQ4" s="955"/>
      <c r="CR4" s="955"/>
      <c r="CS4" s="955"/>
      <c r="CT4" s="955"/>
      <c r="CU4" s="955"/>
      <c r="CV4" s="955"/>
      <c r="CW4" s="955"/>
      <c r="CX4" s="955"/>
      <c r="CY4" s="955"/>
      <c r="CZ4" s="955"/>
      <c r="DA4" s="955"/>
      <c r="DB4" s="955"/>
      <c r="DC4" s="955"/>
      <c r="DD4" s="955"/>
      <c r="DE4" s="955"/>
      <c r="DF4" s="955"/>
      <c r="DG4" s="955"/>
      <c r="DH4" s="955"/>
      <c r="DI4" s="955"/>
      <c r="DJ4" s="955"/>
      <c r="DK4" s="955"/>
      <c r="DL4" s="955"/>
      <c r="DM4" s="955"/>
      <c r="DN4" s="955"/>
      <c r="DO4" s="955"/>
      <c r="DP4" s="956"/>
      <c r="DQ4" s="946"/>
      <c r="DR4" s="1256"/>
      <c r="DS4" s="946"/>
      <c r="DT4" s="957" t="s">
        <v>752</v>
      </c>
      <c r="DU4" s="958"/>
      <c r="DV4" s="958"/>
      <c r="DW4" s="958"/>
      <c r="DX4" s="958"/>
      <c r="DY4" s="958"/>
      <c r="DZ4" s="958"/>
      <c r="EA4" s="958"/>
      <c r="EB4" s="958"/>
      <c r="EC4" s="958"/>
      <c r="ED4" s="958"/>
      <c r="EE4" s="958"/>
      <c r="EF4" s="958"/>
      <c r="EG4" s="958"/>
      <c r="EH4" s="958"/>
      <c r="EI4" s="958"/>
      <c r="EJ4" s="958"/>
      <c r="EK4" s="958"/>
      <c r="EL4" s="958"/>
      <c r="EM4" s="958"/>
      <c r="EN4" s="958"/>
      <c r="EO4" s="958"/>
      <c r="EP4" s="958"/>
      <c r="EQ4" s="958"/>
      <c r="ER4" s="958"/>
      <c r="ES4" s="958"/>
      <c r="ET4" s="958"/>
      <c r="EU4" s="958"/>
      <c r="EV4" s="958"/>
      <c r="EW4" s="958"/>
      <c r="EX4" s="958"/>
      <c r="EY4" s="958"/>
      <c r="EZ4" s="958"/>
      <c r="FA4" s="958"/>
      <c r="FB4" s="958"/>
      <c r="FC4" s="959"/>
      <c r="FD4" s="946"/>
      <c r="FE4" s="1256"/>
      <c r="FF4" s="946"/>
      <c r="FG4" s="1256"/>
      <c r="FI4" s="1253" t="s">
        <v>753</v>
      </c>
    </row>
    <row r="5" spans="2:165" ht="35.25" customHeight="1">
      <c r="B5" s="1250"/>
      <c r="C5" s="1252"/>
      <c r="E5" s="960">
        <v>2015</v>
      </c>
      <c r="F5" s="960">
        <v>2016</v>
      </c>
      <c r="G5" s="960">
        <v>2017</v>
      </c>
      <c r="H5" s="960">
        <v>2018</v>
      </c>
      <c r="I5" s="960">
        <v>2019</v>
      </c>
      <c r="J5" s="960">
        <v>2020</v>
      </c>
      <c r="K5" s="960">
        <v>2021</v>
      </c>
      <c r="L5" s="960">
        <v>2022</v>
      </c>
      <c r="M5" s="960">
        <v>2023</v>
      </c>
      <c r="N5" s="960">
        <v>2024</v>
      </c>
      <c r="O5" s="960">
        <v>2025</v>
      </c>
      <c r="P5" s="960">
        <v>2026</v>
      </c>
      <c r="Q5" s="960">
        <v>2027</v>
      </c>
      <c r="R5" s="960">
        <v>2028</v>
      </c>
      <c r="S5" s="960">
        <v>2029</v>
      </c>
      <c r="T5" s="960">
        <v>2030</v>
      </c>
      <c r="U5" s="960">
        <v>2031</v>
      </c>
      <c r="V5" s="960">
        <v>2032</v>
      </c>
      <c r="W5" s="960">
        <v>2033</v>
      </c>
      <c r="X5" s="960">
        <v>2034</v>
      </c>
      <c r="Y5" s="960">
        <v>2035</v>
      </c>
      <c r="Z5" s="960">
        <v>2036</v>
      </c>
      <c r="AA5" s="960">
        <v>2037</v>
      </c>
      <c r="AB5" s="960">
        <v>2038</v>
      </c>
      <c r="AC5" s="960">
        <v>2039</v>
      </c>
      <c r="AD5" s="960">
        <v>2040</v>
      </c>
      <c r="AE5" s="960">
        <v>2041</v>
      </c>
      <c r="AF5" s="960">
        <v>2042</v>
      </c>
      <c r="AG5" s="960">
        <v>2043</v>
      </c>
      <c r="AH5" s="960">
        <v>2044</v>
      </c>
      <c r="AI5" s="960">
        <v>2045</v>
      </c>
      <c r="AJ5" s="960">
        <v>2046</v>
      </c>
      <c r="AK5" s="960">
        <v>2047</v>
      </c>
      <c r="AL5" s="960">
        <v>2048</v>
      </c>
      <c r="AM5" s="960">
        <v>2049</v>
      </c>
      <c r="AN5" s="960">
        <v>2050</v>
      </c>
      <c r="AO5" s="946"/>
      <c r="AP5" s="1256"/>
      <c r="AQ5" s="946"/>
      <c r="AR5" s="961">
        <v>2015</v>
      </c>
      <c r="AS5" s="961">
        <v>2016</v>
      </c>
      <c r="AT5" s="961">
        <v>2017</v>
      </c>
      <c r="AU5" s="961">
        <v>2018</v>
      </c>
      <c r="AV5" s="961">
        <v>2019</v>
      </c>
      <c r="AW5" s="961">
        <v>2020</v>
      </c>
      <c r="AX5" s="961">
        <v>2021</v>
      </c>
      <c r="AY5" s="961">
        <v>2022</v>
      </c>
      <c r="AZ5" s="961">
        <v>2023</v>
      </c>
      <c r="BA5" s="961">
        <v>2024</v>
      </c>
      <c r="BB5" s="961">
        <v>2025</v>
      </c>
      <c r="BC5" s="961">
        <v>2026</v>
      </c>
      <c r="BD5" s="961">
        <v>2027</v>
      </c>
      <c r="BE5" s="961">
        <v>2028</v>
      </c>
      <c r="BF5" s="961">
        <v>2029</v>
      </c>
      <c r="BG5" s="961">
        <v>2030</v>
      </c>
      <c r="BH5" s="961">
        <v>2031</v>
      </c>
      <c r="BI5" s="961">
        <v>2032</v>
      </c>
      <c r="BJ5" s="961">
        <v>2033</v>
      </c>
      <c r="BK5" s="961">
        <v>2034</v>
      </c>
      <c r="BL5" s="961">
        <v>2035</v>
      </c>
      <c r="BM5" s="961">
        <v>2036</v>
      </c>
      <c r="BN5" s="961">
        <v>2037</v>
      </c>
      <c r="BO5" s="961">
        <v>2038</v>
      </c>
      <c r="BP5" s="961">
        <v>2039</v>
      </c>
      <c r="BQ5" s="961">
        <v>2040</v>
      </c>
      <c r="BR5" s="961">
        <v>2041</v>
      </c>
      <c r="BS5" s="961">
        <v>2042</v>
      </c>
      <c r="BT5" s="961">
        <v>2043</v>
      </c>
      <c r="BU5" s="961">
        <v>2044</v>
      </c>
      <c r="BV5" s="961">
        <v>2045</v>
      </c>
      <c r="BW5" s="961">
        <v>2046</v>
      </c>
      <c r="BX5" s="961">
        <v>2047</v>
      </c>
      <c r="BY5" s="961">
        <v>2048</v>
      </c>
      <c r="BZ5" s="961">
        <v>2049</v>
      </c>
      <c r="CA5" s="961">
        <v>2050</v>
      </c>
      <c r="CB5" s="946"/>
      <c r="CC5" s="1256"/>
      <c r="CD5" s="946"/>
      <c r="CE5" s="1256"/>
      <c r="CF5" s="946"/>
      <c r="CG5" s="962">
        <v>2015</v>
      </c>
      <c r="CH5" s="962">
        <v>2016</v>
      </c>
      <c r="CI5" s="962">
        <v>2017</v>
      </c>
      <c r="CJ5" s="962">
        <v>2018</v>
      </c>
      <c r="CK5" s="962">
        <v>2019</v>
      </c>
      <c r="CL5" s="962">
        <v>2020</v>
      </c>
      <c r="CM5" s="962">
        <v>2021</v>
      </c>
      <c r="CN5" s="962">
        <v>2022</v>
      </c>
      <c r="CO5" s="962">
        <v>2023</v>
      </c>
      <c r="CP5" s="962">
        <v>2024</v>
      </c>
      <c r="CQ5" s="962">
        <v>2025</v>
      </c>
      <c r="CR5" s="962">
        <v>2026</v>
      </c>
      <c r="CS5" s="962">
        <v>2027</v>
      </c>
      <c r="CT5" s="962">
        <v>2028</v>
      </c>
      <c r="CU5" s="962">
        <v>2029</v>
      </c>
      <c r="CV5" s="962">
        <v>2030</v>
      </c>
      <c r="CW5" s="962">
        <v>2031</v>
      </c>
      <c r="CX5" s="962">
        <v>2032</v>
      </c>
      <c r="CY5" s="962">
        <v>2033</v>
      </c>
      <c r="CZ5" s="962">
        <v>2034</v>
      </c>
      <c r="DA5" s="962">
        <v>2035</v>
      </c>
      <c r="DB5" s="962">
        <v>2036</v>
      </c>
      <c r="DC5" s="962">
        <v>2037</v>
      </c>
      <c r="DD5" s="962">
        <v>2038</v>
      </c>
      <c r="DE5" s="962">
        <v>2039</v>
      </c>
      <c r="DF5" s="962">
        <v>2040</v>
      </c>
      <c r="DG5" s="962">
        <v>2041</v>
      </c>
      <c r="DH5" s="962">
        <v>2042</v>
      </c>
      <c r="DI5" s="962">
        <v>2043</v>
      </c>
      <c r="DJ5" s="962">
        <v>2044</v>
      </c>
      <c r="DK5" s="962">
        <v>2045</v>
      </c>
      <c r="DL5" s="962">
        <v>2046</v>
      </c>
      <c r="DM5" s="962">
        <v>2047</v>
      </c>
      <c r="DN5" s="962">
        <v>2048</v>
      </c>
      <c r="DO5" s="962">
        <v>2049</v>
      </c>
      <c r="DP5" s="962">
        <v>2050</v>
      </c>
      <c r="DQ5" s="946"/>
      <c r="DR5" s="1256"/>
      <c r="DS5" s="946"/>
      <c r="DT5" s="963">
        <v>2015</v>
      </c>
      <c r="DU5" s="963">
        <v>2016</v>
      </c>
      <c r="DV5" s="963">
        <v>2017</v>
      </c>
      <c r="DW5" s="963">
        <v>2018</v>
      </c>
      <c r="DX5" s="963">
        <v>2019</v>
      </c>
      <c r="DY5" s="963">
        <v>2020</v>
      </c>
      <c r="DZ5" s="963">
        <v>2021</v>
      </c>
      <c r="EA5" s="963">
        <v>2022</v>
      </c>
      <c r="EB5" s="963">
        <v>2023</v>
      </c>
      <c r="EC5" s="963">
        <v>2024</v>
      </c>
      <c r="ED5" s="963">
        <v>2025</v>
      </c>
      <c r="EE5" s="963">
        <v>2026</v>
      </c>
      <c r="EF5" s="963">
        <v>2027</v>
      </c>
      <c r="EG5" s="963">
        <v>2028</v>
      </c>
      <c r="EH5" s="963">
        <v>2029</v>
      </c>
      <c r="EI5" s="963">
        <v>2030</v>
      </c>
      <c r="EJ5" s="963">
        <v>2031</v>
      </c>
      <c r="EK5" s="963">
        <v>2032</v>
      </c>
      <c r="EL5" s="963">
        <v>2033</v>
      </c>
      <c r="EM5" s="963">
        <v>2034</v>
      </c>
      <c r="EN5" s="963">
        <v>2035</v>
      </c>
      <c r="EO5" s="963">
        <v>2036</v>
      </c>
      <c r="EP5" s="963">
        <v>2037</v>
      </c>
      <c r="EQ5" s="963">
        <v>2038</v>
      </c>
      <c r="ER5" s="963">
        <v>2039</v>
      </c>
      <c r="ES5" s="963">
        <v>2040</v>
      </c>
      <c r="ET5" s="963">
        <v>2041</v>
      </c>
      <c r="EU5" s="963">
        <v>2042</v>
      </c>
      <c r="EV5" s="963">
        <v>2043</v>
      </c>
      <c r="EW5" s="963">
        <v>2044</v>
      </c>
      <c r="EX5" s="963">
        <v>2045</v>
      </c>
      <c r="EY5" s="963">
        <v>2046</v>
      </c>
      <c r="EZ5" s="963">
        <v>2047</v>
      </c>
      <c r="FA5" s="963">
        <v>2048</v>
      </c>
      <c r="FB5" s="963">
        <v>2049</v>
      </c>
      <c r="FC5" s="963">
        <v>2050</v>
      </c>
      <c r="FD5" s="946"/>
      <c r="FE5" s="1256"/>
      <c r="FF5" s="946"/>
      <c r="FG5" s="1256"/>
      <c r="FI5" s="1254"/>
    </row>
    <row r="6" spans="2:165" ht="5.0999999999999996" customHeight="1">
      <c r="E6" s="946"/>
      <c r="F6" s="946"/>
      <c r="G6" s="946"/>
      <c r="H6" s="946"/>
      <c r="I6" s="946"/>
      <c r="J6" s="946"/>
      <c r="K6" s="946"/>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6"/>
      <c r="AP6" s="964"/>
      <c r="AQ6" s="946"/>
      <c r="AR6" s="946"/>
      <c r="AS6" s="946"/>
      <c r="AT6" s="946"/>
      <c r="AU6" s="946"/>
      <c r="AV6" s="946"/>
      <c r="AW6" s="946"/>
      <c r="AX6" s="946"/>
      <c r="AY6" s="946"/>
      <c r="AZ6" s="946"/>
      <c r="BA6" s="946"/>
      <c r="BB6" s="946"/>
      <c r="BC6" s="946"/>
      <c r="BD6" s="946"/>
      <c r="BE6" s="946"/>
      <c r="BF6" s="946"/>
      <c r="BG6" s="946"/>
      <c r="BH6" s="946"/>
      <c r="BI6" s="946"/>
      <c r="BJ6" s="946"/>
      <c r="BK6" s="946"/>
      <c r="BL6" s="946"/>
      <c r="BM6" s="946"/>
      <c r="BN6" s="946"/>
      <c r="BO6" s="946"/>
      <c r="BP6" s="946"/>
      <c r="BQ6" s="946"/>
      <c r="BR6" s="946"/>
      <c r="BS6" s="946"/>
      <c r="BT6" s="946"/>
      <c r="BU6" s="946"/>
      <c r="BV6" s="946"/>
      <c r="BW6" s="946"/>
      <c r="BX6" s="946"/>
      <c r="BY6" s="946"/>
      <c r="BZ6" s="946"/>
      <c r="CA6" s="946"/>
      <c r="CB6" s="946"/>
      <c r="CC6" s="965"/>
      <c r="CD6" s="946"/>
      <c r="CE6" s="966"/>
      <c r="CF6" s="946"/>
      <c r="CG6" s="946"/>
      <c r="CH6" s="946"/>
      <c r="CI6" s="946"/>
      <c r="CJ6" s="946"/>
      <c r="CK6" s="946"/>
      <c r="CL6" s="946"/>
      <c r="CM6" s="946"/>
      <c r="CN6" s="946"/>
      <c r="CO6" s="946"/>
      <c r="CP6" s="946"/>
      <c r="CQ6" s="946"/>
      <c r="CR6" s="946"/>
      <c r="CS6" s="946"/>
      <c r="CT6" s="946"/>
      <c r="CU6" s="946"/>
      <c r="CV6" s="946"/>
      <c r="CW6" s="946"/>
      <c r="CX6" s="946"/>
      <c r="CY6" s="946"/>
      <c r="CZ6" s="946"/>
      <c r="DA6" s="946"/>
      <c r="DB6" s="946"/>
      <c r="DC6" s="946"/>
      <c r="DD6" s="946"/>
      <c r="DE6" s="946"/>
      <c r="DF6" s="946"/>
      <c r="DG6" s="946"/>
      <c r="DH6" s="946"/>
      <c r="DI6" s="946"/>
      <c r="DJ6" s="946"/>
      <c r="DK6" s="946"/>
      <c r="DL6" s="946"/>
      <c r="DM6" s="946"/>
      <c r="DN6" s="946"/>
      <c r="DO6" s="946"/>
      <c r="DP6" s="946"/>
      <c r="DQ6" s="946"/>
      <c r="DR6" s="967"/>
      <c r="DS6" s="946"/>
      <c r="DT6" s="946"/>
      <c r="DU6" s="946"/>
      <c r="DV6" s="946"/>
      <c r="DW6" s="946"/>
      <c r="DX6" s="946"/>
      <c r="DY6" s="946"/>
      <c r="DZ6" s="946"/>
      <c r="EA6" s="946"/>
      <c r="EB6" s="946"/>
      <c r="EC6" s="946"/>
      <c r="ED6" s="946"/>
      <c r="EE6" s="946"/>
      <c r="EF6" s="946"/>
      <c r="EG6" s="946"/>
      <c r="EH6" s="946"/>
      <c r="EI6" s="946"/>
      <c r="EJ6" s="946"/>
      <c r="EK6" s="946"/>
      <c r="EL6" s="946"/>
      <c r="EM6" s="946"/>
      <c r="EN6" s="946"/>
      <c r="EO6" s="946"/>
      <c r="EP6" s="946"/>
      <c r="EQ6" s="946"/>
      <c r="ER6" s="946"/>
      <c r="ES6" s="946"/>
      <c r="ET6" s="946"/>
      <c r="EU6" s="946"/>
      <c r="EV6" s="946"/>
      <c r="EW6" s="946"/>
      <c r="EX6" s="946"/>
      <c r="EY6" s="946"/>
      <c r="EZ6" s="946"/>
      <c r="FA6" s="946"/>
      <c r="FB6" s="946"/>
      <c r="FC6" s="946"/>
      <c r="FD6" s="946"/>
      <c r="FE6" s="968"/>
      <c r="FF6" s="946"/>
      <c r="FG6" s="969"/>
    </row>
    <row r="7" spans="2:165" outlineLevel="1">
      <c r="B7" s="1178" t="s">
        <v>754</v>
      </c>
      <c r="C7" s="1179"/>
      <c r="E7" s="1180"/>
      <c r="F7" s="970"/>
      <c r="G7" s="970"/>
      <c r="H7" s="970"/>
      <c r="I7" s="970"/>
      <c r="J7" s="970"/>
      <c r="K7" s="970"/>
      <c r="L7" s="970"/>
      <c r="M7" s="970"/>
      <c r="N7" s="970"/>
      <c r="O7" s="970"/>
      <c r="P7" s="970"/>
      <c r="Q7" s="970"/>
      <c r="R7" s="970"/>
      <c r="S7" s="970"/>
      <c r="T7" s="970"/>
      <c r="U7" s="970"/>
      <c r="V7" s="970"/>
      <c r="W7" s="970"/>
      <c r="X7" s="970"/>
      <c r="Y7" s="970"/>
      <c r="Z7" s="970"/>
      <c r="AA7" s="970"/>
      <c r="AB7" s="970"/>
      <c r="AC7" s="970"/>
      <c r="AD7" s="970"/>
      <c r="AE7" s="970"/>
      <c r="AF7" s="970"/>
      <c r="AG7" s="970"/>
      <c r="AH7" s="970"/>
      <c r="AI7" s="970"/>
      <c r="AJ7" s="970"/>
      <c r="AK7" s="970"/>
      <c r="AL7" s="970"/>
      <c r="AM7" s="970"/>
      <c r="AN7" s="1181"/>
      <c r="AO7" s="946"/>
      <c r="AP7" s="964"/>
      <c r="AQ7" s="946"/>
      <c r="AR7" s="1180"/>
      <c r="AS7" s="970"/>
      <c r="AT7" s="970"/>
      <c r="AU7" s="970"/>
      <c r="AV7" s="970"/>
      <c r="AW7" s="970"/>
      <c r="AX7" s="970"/>
      <c r="AY7" s="970"/>
      <c r="AZ7" s="970"/>
      <c r="BA7" s="970"/>
      <c r="BB7" s="970"/>
      <c r="BC7" s="970"/>
      <c r="BD7" s="970"/>
      <c r="BE7" s="970"/>
      <c r="BF7" s="970"/>
      <c r="BG7" s="970"/>
      <c r="BH7" s="970"/>
      <c r="BI7" s="970"/>
      <c r="BJ7" s="970"/>
      <c r="BK7" s="970"/>
      <c r="BL7" s="970"/>
      <c r="BM7" s="970"/>
      <c r="BN7" s="970"/>
      <c r="BO7" s="970"/>
      <c r="BP7" s="970"/>
      <c r="BQ7" s="970"/>
      <c r="BR7" s="970"/>
      <c r="BS7" s="970"/>
      <c r="BT7" s="970"/>
      <c r="BU7" s="970"/>
      <c r="BV7" s="970"/>
      <c r="BW7" s="970"/>
      <c r="BX7" s="970"/>
      <c r="BY7" s="970"/>
      <c r="BZ7" s="970"/>
      <c r="CA7" s="1181"/>
      <c r="CB7" s="946"/>
      <c r="CC7" s="971"/>
      <c r="CD7" s="946"/>
      <c r="CE7" s="972"/>
      <c r="CF7" s="946"/>
      <c r="CG7" s="1180"/>
      <c r="CH7" s="970"/>
      <c r="CI7" s="970"/>
      <c r="CJ7" s="970"/>
      <c r="CK7" s="970"/>
      <c r="CL7" s="970"/>
      <c r="CM7" s="970"/>
      <c r="CN7" s="970"/>
      <c r="CO7" s="970"/>
      <c r="CP7" s="970"/>
      <c r="CQ7" s="970"/>
      <c r="CR7" s="970"/>
      <c r="CS7" s="970"/>
      <c r="CT7" s="970"/>
      <c r="CU7" s="970"/>
      <c r="CV7" s="970"/>
      <c r="CW7" s="970"/>
      <c r="CX7" s="970"/>
      <c r="CY7" s="970"/>
      <c r="CZ7" s="970"/>
      <c r="DA7" s="970"/>
      <c r="DB7" s="970"/>
      <c r="DC7" s="970"/>
      <c r="DD7" s="970"/>
      <c r="DE7" s="970"/>
      <c r="DF7" s="970"/>
      <c r="DG7" s="970"/>
      <c r="DH7" s="970"/>
      <c r="DI7" s="970"/>
      <c r="DJ7" s="970"/>
      <c r="DK7" s="970"/>
      <c r="DL7" s="970"/>
      <c r="DM7" s="970"/>
      <c r="DN7" s="970"/>
      <c r="DO7" s="970"/>
      <c r="DP7" s="1181"/>
      <c r="DQ7" s="946"/>
      <c r="DR7" s="973"/>
      <c r="DS7" s="946"/>
      <c r="DT7" s="1180"/>
      <c r="DU7" s="970"/>
      <c r="DV7" s="970"/>
      <c r="DW7" s="970"/>
      <c r="DX7" s="970"/>
      <c r="DY7" s="970"/>
      <c r="DZ7" s="970"/>
      <c r="EA7" s="970"/>
      <c r="EB7" s="970"/>
      <c r="EC7" s="970"/>
      <c r="ED7" s="970"/>
      <c r="EE7" s="970"/>
      <c r="EF7" s="970"/>
      <c r="EG7" s="970"/>
      <c r="EH7" s="970"/>
      <c r="EI7" s="970"/>
      <c r="EJ7" s="970"/>
      <c r="EK7" s="970"/>
      <c r="EL7" s="970"/>
      <c r="EM7" s="970"/>
      <c r="EN7" s="970"/>
      <c r="EO7" s="970"/>
      <c r="EP7" s="970"/>
      <c r="EQ7" s="970"/>
      <c r="ER7" s="970"/>
      <c r="ES7" s="970"/>
      <c r="ET7" s="970"/>
      <c r="EU7" s="970"/>
      <c r="EV7" s="970"/>
      <c r="EW7" s="970"/>
      <c r="EX7" s="970"/>
      <c r="EY7" s="970"/>
      <c r="EZ7" s="970"/>
      <c r="FA7" s="970"/>
      <c r="FB7" s="970"/>
      <c r="FC7" s="1181"/>
      <c r="FD7" s="946"/>
      <c r="FE7" s="974"/>
      <c r="FF7" s="946"/>
      <c r="FG7" s="975"/>
      <c r="FI7" s="1182"/>
    </row>
    <row r="8" spans="2:165" hidden="1" outlineLevel="1">
      <c r="B8" s="976">
        <v>1</v>
      </c>
      <c r="C8" s="977" t="s">
        <v>344</v>
      </c>
      <c r="E8" s="978">
        <v>0</v>
      </c>
      <c r="F8" s="979">
        <v>0</v>
      </c>
      <c r="G8" s="980">
        <v>0</v>
      </c>
      <c r="H8" s="979">
        <v>0</v>
      </c>
      <c r="I8" s="980">
        <v>0</v>
      </c>
      <c r="J8" s="979">
        <v>0</v>
      </c>
      <c r="K8" s="980">
        <v>0</v>
      </c>
      <c r="L8" s="979">
        <v>0</v>
      </c>
      <c r="M8" s="980">
        <v>0</v>
      </c>
      <c r="N8" s="979">
        <v>0</v>
      </c>
      <c r="O8" s="980">
        <v>0</v>
      </c>
      <c r="P8" s="979">
        <v>0</v>
      </c>
      <c r="Q8" s="980">
        <v>0</v>
      </c>
      <c r="R8" s="979">
        <v>0</v>
      </c>
      <c r="S8" s="980">
        <v>0</v>
      </c>
      <c r="T8" s="979">
        <v>0</v>
      </c>
      <c r="U8" s="980">
        <v>0</v>
      </c>
      <c r="V8" s="979">
        <v>0</v>
      </c>
      <c r="W8" s="980">
        <v>0</v>
      </c>
      <c r="X8" s="979">
        <v>0</v>
      </c>
      <c r="Y8" s="980">
        <v>0</v>
      </c>
      <c r="Z8" s="979">
        <v>0</v>
      </c>
      <c r="AA8" s="980">
        <v>0</v>
      </c>
      <c r="AB8" s="979">
        <v>0</v>
      </c>
      <c r="AC8" s="980">
        <v>0</v>
      </c>
      <c r="AD8" s="979">
        <v>0</v>
      </c>
      <c r="AE8" s="980">
        <v>0</v>
      </c>
      <c r="AF8" s="979">
        <v>0</v>
      </c>
      <c r="AG8" s="980">
        <v>0</v>
      </c>
      <c r="AH8" s="979">
        <v>0</v>
      </c>
      <c r="AI8" s="980">
        <v>0</v>
      </c>
      <c r="AJ8" s="979">
        <v>0</v>
      </c>
      <c r="AK8" s="980">
        <v>0</v>
      </c>
      <c r="AL8" s="979">
        <v>0</v>
      </c>
      <c r="AM8" s="980">
        <v>0</v>
      </c>
      <c r="AN8" s="981">
        <v>0</v>
      </c>
      <c r="AO8" s="946"/>
      <c r="AP8" s="964"/>
      <c r="AQ8" s="946"/>
      <c r="AR8" s="978">
        <v>0</v>
      </c>
      <c r="AS8" s="979">
        <v>0</v>
      </c>
      <c r="AT8" s="980">
        <v>0</v>
      </c>
      <c r="AU8" s="979">
        <v>0</v>
      </c>
      <c r="AV8" s="980">
        <v>0</v>
      </c>
      <c r="AW8" s="979">
        <v>0</v>
      </c>
      <c r="AX8" s="980">
        <v>0</v>
      </c>
      <c r="AY8" s="979">
        <v>0</v>
      </c>
      <c r="AZ8" s="980">
        <v>0</v>
      </c>
      <c r="BA8" s="979">
        <v>0</v>
      </c>
      <c r="BB8" s="980">
        <v>0</v>
      </c>
      <c r="BC8" s="979">
        <v>0</v>
      </c>
      <c r="BD8" s="980">
        <v>0</v>
      </c>
      <c r="BE8" s="979">
        <v>0</v>
      </c>
      <c r="BF8" s="980">
        <v>0</v>
      </c>
      <c r="BG8" s="979">
        <v>0</v>
      </c>
      <c r="BH8" s="980">
        <v>0</v>
      </c>
      <c r="BI8" s="979">
        <v>0</v>
      </c>
      <c r="BJ8" s="980">
        <v>0</v>
      </c>
      <c r="BK8" s="979">
        <v>0</v>
      </c>
      <c r="BL8" s="980">
        <v>0</v>
      </c>
      <c r="BM8" s="979">
        <v>0</v>
      </c>
      <c r="BN8" s="980">
        <v>0</v>
      </c>
      <c r="BO8" s="979">
        <v>0</v>
      </c>
      <c r="BP8" s="980">
        <v>0</v>
      </c>
      <c r="BQ8" s="979">
        <v>0</v>
      </c>
      <c r="BR8" s="980">
        <v>0</v>
      </c>
      <c r="BS8" s="979">
        <v>0</v>
      </c>
      <c r="BT8" s="980">
        <v>0</v>
      </c>
      <c r="BU8" s="979">
        <v>0</v>
      </c>
      <c r="BV8" s="980">
        <v>0</v>
      </c>
      <c r="BW8" s="979">
        <v>0</v>
      </c>
      <c r="BX8" s="980">
        <v>0</v>
      </c>
      <c r="BY8" s="979">
        <v>0</v>
      </c>
      <c r="BZ8" s="980">
        <v>0</v>
      </c>
      <c r="CA8" s="981">
        <v>0</v>
      </c>
      <c r="CB8" s="946"/>
      <c r="CC8" s="971"/>
      <c r="CD8" s="946"/>
      <c r="CE8" s="972"/>
      <c r="CF8" s="946"/>
      <c r="CG8" s="978">
        <v>0</v>
      </c>
      <c r="CH8" s="979">
        <v>0</v>
      </c>
      <c r="CI8" s="980">
        <v>0</v>
      </c>
      <c r="CJ8" s="979">
        <v>0</v>
      </c>
      <c r="CK8" s="980">
        <v>0</v>
      </c>
      <c r="CL8" s="979">
        <v>0</v>
      </c>
      <c r="CM8" s="980">
        <v>0</v>
      </c>
      <c r="CN8" s="979">
        <v>0</v>
      </c>
      <c r="CO8" s="980">
        <v>0</v>
      </c>
      <c r="CP8" s="979">
        <v>0</v>
      </c>
      <c r="CQ8" s="980">
        <v>0</v>
      </c>
      <c r="CR8" s="979">
        <v>0</v>
      </c>
      <c r="CS8" s="980">
        <v>0</v>
      </c>
      <c r="CT8" s="979">
        <v>0</v>
      </c>
      <c r="CU8" s="980">
        <v>0</v>
      </c>
      <c r="CV8" s="979">
        <v>0</v>
      </c>
      <c r="CW8" s="980">
        <v>0</v>
      </c>
      <c r="CX8" s="979">
        <v>0</v>
      </c>
      <c r="CY8" s="980">
        <v>0</v>
      </c>
      <c r="CZ8" s="979">
        <v>0</v>
      </c>
      <c r="DA8" s="980">
        <v>0</v>
      </c>
      <c r="DB8" s="979">
        <v>0</v>
      </c>
      <c r="DC8" s="980">
        <v>0</v>
      </c>
      <c r="DD8" s="979">
        <v>0</v>
      </c>
      <c r="DE8" s="980">
        <v>0</v>
      </c>
      <c r="DF8" s="979">
        <v>0</v>
      </c>
      <c r="DG8" s="980">
        <v>0</v>
      </c>
      <c r="DH8" s="979">
        <v>0</v>
      </c>
      <c r="DI8" s="980">
        <v>0</v>
      </c>
      <c r="DJ8" s="979">
        <v>0</v>
      </c>
      <c r="DK8" s="980">
        <v>0</v>
      </c>
      <c r="DL8" s="979">
        <v>0</v>
      </c>
      <c r="DM8" s="980">
        <v>0</v>
      </c>
      <c r="DN8" s="979">
        <v>0</v>
      </c>
      <c r="DO8" s="980">
        <v>0</v>
      </c>
      <c r="DP8" s="981">
        <v>0</v>
      </c>
      <c r="DQ8" s="946"/>
      <c r="DR8" s="973"/>
      <c r="DS8" s="946"/>
      <c r="DT8" s="978">
        <v>0</v>
      </c>
      <c r="DU8" s="979">
        <v>0</v>
      </c>
      <c r="DV8" s="980">
        <v>0</v>
      </c>
      <c r="DW8" s="979">
        <v>0</v>
      </c>
      <c r="DX8" s="980">
        <v>0</v>
      </c>
      <c r="DY8" s="979">
        <v>0</v>
      </c>
      <c r="DZ8" s="980">
        <v>0</v>
      </c>
      <c r="EA8" s="979">
        <v>0</v>
      </c>
      <c r="EB8" s="980">
        <v>0</v>
      </c>
      <c r="EC8" s="979">
        <v>0</v>
      </c>
      <c r="ED8" s="980">
        <v>0</v>
      </c>
      <c r="EE8" s="979">
        <v>0</v>
      </c>
      <c r="EF8" s="980">
        <v>0</v>
      </c>
      <c r="EG8" s="979">
        <v>0</v>
      </c>
      <c r="EH8" s="980">
        <v>0</v>
      </c>
      <c r="EI8" s="979">
        <v>0</v>
      </c>
      <c r="EJ8" s="980">
        <v>0</v>
      </c>
      <c r="EK8" s="979">
        <v>0</v>
      </c>
      <c r="EL8" s="980">
        <v>0</v>
      </c>
      <c r="EM8" s="979">
        <v>0</v>
      </c>
      <c r="EN8" s="980">
        <v>0</v>
      </c>
      <c r="EO8" s="979">
        <v>0</v>
      </c>
      <c r="EP8" s="980">
        <v>0</v>
      </c>
      <c r="EQ8" s="979">
        <v>0</v>
      </c>
      <c r="ER8" s="980">
        <v>0</v>
      </c>
      <c r="ES8" s="979">
        <v>0</v>
      </c>
      <c r="ET8" s="980">
        <v>0</v>
      </c>
      <c r="EU8" s="979">
        <v>0</v>
      </c>
      <c r="EV8" s="980">
        <v>0</v>
      </c>
      <c r="EW8" s="979">
        <v>0</v>
      </c>
      <c r="EX8" s="980">
        <v>0</v>
      </c>
      <c r="EY8" s="979">
        <v>0</v>
      </c>
      <c r="EZ8" s="980">
        <v>0</v>
      </c>
      <c r="FA8" s="979">
        <v>0</v>
      </c>
      <c r="FB8" s="980">
        <v>0</v>
      </c>
      <c r="FC8" s="981">
        <v>0</v>
      </c>
      <c r="FD8" s="946"/>
      <c r="FE8" s="974"/>
      <c r="FF8" s="946"/>
      <c r="FG8" s="975"/>
      <c r="FI8" s="982" t="b">
        <v>1</v>
      </c>
    </row>
    <row r="9" spans="2:165" hidden="1" outlineLevel="1">
      <c r="B9" s="983">
        <v>2</v>
      </c>
      <c r="C9" s="984" t="s">
        <v>440</v>
      </c>
      <c r="E9" s="985">
        <v>0</v>
      </c>
      <c r="F9" s="986">
        <v>0</v>
      </c>
      <c r="G9" s="987">
        <v>0</v>
      </c>
      <c r="H9" s="986">
        <v>0</v>
      </c>
      <c r="I9" s="987">
        <v>0</v>
      </c>
      <c r="J9" s="986">
        <v>0</v>
      </c>
      <c r="K9" s="987">
        <v>0</v>
      </c>
      <c r="L9" s="986">
        <v>0</v>
      </c>
      <c r="M9" s="987">
        <v>0</v>
      </c>
      <c r="N9" s="986">
        <v>0</v>
      </c>
      <c r="O9" s="987">
        <v>0</v>
      </c>
      <c r="P9" s="986">
        <v>0</v>
      </c>
      <c r="Q9" s="987">
        <v>0</v>
      </c>
      <c r="R9" s="986">
        <v>0</v>
      </c>
      <c r="S9" s="987">
        <v>0</v>
      </c>
      <c r="T9" s="986">
        <v>0</v>
      </c>
      <c r="U9" s="987">
        <v>0</v>
      </c>
      <c r="V9" s="986">
        <v>0</v>
      </c>
      <c r="W9" s="987">
        <v>0</v>
      </c>
      <c r="X9" s="986">
        <v>0</v>
      </c>
      <c r="Y9" s="987">
        <v>0</v>
      </c>
      <c r="Z9" s="986">
        <v>0</v>
      </c>
      <c r="AA9" s="987">
        <v>0</v>
      </c>
      <c r="AB9" s="986">
        <v>0</v>
      </c>
      <c r="AC9" s="987">
        <v>0</v>
      </c>
      <c r="AD9" s="986">
        <v>0</v>
      </c>
      <c r="AE9" s="987">
        <v>0</v>
      </c>
      <c r="AF9" s="986">
        <v>0</v>
      </c>
      <c r="AG9" s="987">
        <v>0</v>
      </c>
      <c r="AH9" s="986">
        <v>0</v>
      </c>
      <c r="AI9" s="987">
        <v>0</v>
      </c>
      <c r="AJ9" s="986">
        <v>0</v>
      </c>
      <c r="AK9" s="987">
        <v>0</v>
      </c>
      <c r="AL9" s="986">
        <v>0</v>
      </c>
      <c r="AM9" s="987">
        <v>0</v>
      </c>
      <c r="AN9" s="988">
        <v>0</v>
      </c>
      <c r="AO9" s="946"/>
      <c r="AP9" s="964"/>
      <c r="AQ9" s="946"/>
      <c r="AR9" s="985">
        <v>0</v>
      </c>
      <c r="AS9" s="986">
        <v>0</v>
      </c>
      <c r="AT9" s="987">
        <v>0</v>
      </c>
      <c r="AU9" s="986">
        <v>0</v>
      </c>
      <c r="AV9" s="987">
        <v>0</v>
      </c>
      <c r="AW9" s="986">
        <v>0</v>
      </c>
      <c r="AX9" s="987">
        <v>0</v>
      </c>
      <c r="AY9" s="986">
        <v>0</v>
      </c>
      <c r="AZ9" s="987">
        <v>0</v>
      </c>
      <c r="BA9" s="986">
        <v>0</v>
      </c>
      <c r="BB9" s="987">
        <v>0</v>
      </c>
      <c r="BC9" s="986">
        <v>0</v>
      </c>
      <c r="BD9" s="987">
        <v>0</v>
      </c>
      <c r="BE9" s="986">
        <v>0</v>
      </c>
      <c r="BF9" s="987">
        <v>0</v>
      </c>
      <c r="BG9" s="986">
        <v>0</v>
      </c>
      <c r="BH9" s="987">
        <v>0</v>
      </c>
      <c r="BI9" s="986">
        <v>0</v>
      </c>
      <c r="BJ9" s="987">
        <v>0</v>
      </c>
      <c r="BK9" s="986">
        <v>0</v>
      </c>
      <c r="BL9" s="987">
        <v>0</v>
      </c>
      <c r="BM9" s="986">
        <v>0</v>
      </c>
      <c r="BN9" s="987">
        <v>0</v>
      </c>
      <c r="BO9" s="986">
        <v>0</v>
      </c>
      <c r="BP9" s="987">
        <v>0</v>
      </c>
      <c r="BQ9" s="986">
        <v>0</v>
      </c>
      <c r="BR9" s="987">
        <v>0</v>
      </c>
      <c r="BS9" s="986">
        <v>0</v>
      </c>
      <c r="BT9" s="987">
        <v>0</v>
      </c>
      <c r="BU9" s="986">
        <v>0</v>
      </c>
      <c r="BV9" s="987">
        <v>0</v>
      </c>
      <c r="BW9" s="986">
        <v>0</v>
      </c>
      <c r="BX9" s="987">
        <v>0</v>
      </c>
      <c r="BY9" s="986">
        <v>0</v>
      </c>
      <c r="BZ9" s="987">
        <v>0</v>
      </c>
      <c r="CA9" s="988">
        <v>0</v>
      </c>
      <c r="CB9" s="946"/>
      <c r="CC9" s="971"/>
      <c r="CD9" s="946"/>
      <c r="CE9" s="972"/>
      <c r="CF9" s="946"/>
      <c r="CG9" s="985">
        <v>0</v>
      </c>
      <c r="CH9" s="986">
        <v>0</v>
      </c>
      <c r="CI9" s="987">
        <v>0</v>
      </c>
      <c r="CJ9" s="986">
        <v>0</v>
      </c>
      <c r="CK9" s="987">
        <v>0</v>
      </c>
      <c r="CL9" s="986">
        <v>0</v>
      </c>
      <c r="CM9" s="987">
        <v>0</v>
      </c>
      <c r="CN9" s="986">
        <v>0</v>
      </c>
      <c r="CO9" s="987">
        <v>0</v>
      </c>
      <c r="CP9" s="986">
        <v>0</v>
      </c>
      <c r="CQ9" s="987">
        <v>0</v>
      </c>
      <c r="CR9" s="986">
        <v>0</v>
      </c>
      <c r="CS9" s="987">
        <v>0</v>
      </c>
      <c r="CT9" s="986">
        <v>0</v>
      </c>
      <c r="CU9" s="987">
        <v>0</v>
      </c>
      <c r="CV9" s="986">
        <v>0</v>
      </c>
      <c r="CW9" s="987">
        <v>0</v>
      </c>
      <c r="CX9" s="986">
        <v>0</v>
      </c>
      <c r="CY9" s="987">
        <v>0</v>
      </c>
      <c r="CZ9" s="986">
        <v>0</v>
      </c>
      <c r="DA9" s="987">
        <v>0</v>
      </c>
      <c r="DB9" s="986">
        <v>0</v>
      </c>
      <c r="DC9" s="987">
        <v>0</v>
      </c>
      <c r="DD9" s="986">
        <v>0</v>
      </c>
      <c r="DE9" s="987">
        <v>0</v>
      </c>
      <c r="DF9" s="986">
        <v>0</v>
      </c>
      <c r="DG9" s="987">
        <v>0</v>
      </c>
      <c r="DH9" s="986">
        <v>0</v>
      </c>
      <c r="DI9" s="987">
        <v>0</v>
      </c>
      <c r="DJ9" s="986">
        <v>0</v>
      </c>
      <c r="DK9" s="987">
        <v>0</v>
      </c>
      <c r="DL9" s="986">
        <v>0</v>
      </c>
      <c r="DM9" s="987">
        <v>0</v>
      </c>
      <c r="DN9" s="986">
        <v>0</v>
      </c>
      <c r="DO9" s="987">
        <v>0</v>
      </c>
      <c r="DP9" s="988">
        <v>0</v>
      </c>
      <c r="DQ9" s="946"/>
      <c r="DR9" s="973"/>
      <c r="DS9" s="946"/>
      <c r="DT9" s="985">
        <v>0</v>
      </c>
      <c r="DU9" s="986">
        <v>0</v>
      </c>
      <c r="DV9" s="987">
        <v>0</v>
      </c>
      <c r="DW9" s="986">
        <v>0</v>
      </c>
      <c r="DX9" s="987">
        <v>0</v>
      </c>
      <c r="DY9" s="986">
        <v>0</v>
      </c>
      <c r="DZ9" s="987">
        <v>0</v>
      </c>
      <c r="EA9" s="986">
        <v>0</v>
      </c>
      <c r="EB9" s="987">
        <v>0</v>
      </c>
      <c r="EC9" s="986">
        <v>0</v>
      </c>
      <c r="ED9" s="987">
        <v>0</v>
      </c>
      <c r="EE9" s="986">
        <v>0</v>
      </c>
      <c r="EF9" s="987">
        <v>0</v>
      </c>
      <c r="EG9" s="986">
        <v>0</v>
      </c>
      <c r="EH9" s="987">
        <v>0</v>
      </c>
      <c r="EI9" s="986">
        <v>0</v>
      </c>
      <c r="EJ9" s="987">
        <v>0</v>
      </c>
      <c r="EK9" s="986">
        <v>0</v>
      </c>
      <c r="EL9" s="987">
        <v>0</v>
      </c>
      <c r="EM9" s="986">
        <v>0</v>
      </c>
      <c r="EN9" s="987">
        <v>0</v>
      </c>
      <c r="EO9" s="986">
        <v>0</v>
      </c>
      <c r="EP9" s="987">
        <v>0</v>
      </c>
      <c r="EQ9" s="986">
        <v>0</v>
      </c>
      <c r="ER9" s="987">
        <v>0</v>
      </c>
      <c r="ES9" s="986">
        <v>0</v>
      </c>
      <c r="ET9" s="987">
        <v>0</v>
      </c>
      <c r="EU9" s="986">
        <v>0</v>
      </c>
      <c r="EV9" s="987">
        <v>0</v>
      </c>
      <c r="EW9" s="986">
        <v>0</v>
      </c>
      <c r="EX9" s="987">
        <v>0</v>
      </c>
      <c r="EY9" s="986">
        <v>0</v>
      </c>
      <c r="EZ9" s="987">
        <v>0</v>
      </c>
      <c r="FA9" s="986">
        <v>0</v>
      </c>
      <c r="FB9" s="987">
        <v>0</v>
      </c>
      <c r="FC9" s="988">
        <v>0</v>
      </c>
      <c r="FD9" s="946"/>
      <c r="FE9" s="974"/>
      <c r="FF9" s="946"/>
      <c r="FG9" s="975"/>
      <c r="FI9" s="989" t="b">
        <v>1</v>
      </c>
    </row>
    <row r="10" spans="2:165" hidden="1" outlineLevel="1">
      <c r="B10" s="990">
        <v>3</v>
      </c>
      <c r="C10" s="991" t="s">
        <v>755</v>
      </c>
      <c r="E10" s="992">
        <v>0</v>
      </c>
      <c r="F10" s="993">
        <v>0</v>
      </c>
      <c r="G10" s="994">
        <v>0</v>
      </c>
      <c r="H10" s="993">
        <v>0</v>
      </c>
      <c r="I10" s="994">
        <v>0</v>
      </c>
      <c r="J10" s="993">
        <v>0</v>
      </c>
      <c r="K10" s="994">
        <v>0</v>
      </c>
      <c r="L10" s="993">
        <v>0</v>
      </c>
      <c r="M10" s="994">
        <v>0</v>
      </c>
      <c r="N10" s="993">
        <v>0</v>
      </c>
      <c r="O10" s="994">
        <v>0</v>
      </c>
      <c r="P10" s="993">
        <v>0</v>
      </c>
      <c r="Q10" s="994">
        <v>0</v>
      </c>
      <c r="R10" s="993">
        <v>0</v>
      </c>
      <c r="S10" s="994">
        <v>0</v>
      </c>
      <c r="T10" s="993">
        <v>0</v>
      </c>
      <c r="U10" s="994">
        <v>0</v>
      </c>
      <c r="V10" s="993">
        <v>0</v>
      </c>
      <c r="W10" s="994">
        <v>0</v>
      </c>
      <c r="X10" s="993">
        <v>0</v>
      </c>
      <c r="Y10" s="994">
        <v>0</v>
      </c>
      <c r="Z10" s="993">
        <v>0</v>
      </c>
      <c r="AA10" s="994">
        <v>0</v>
      </c>
      <c r="AB10" s="993">
        <v>0</v>
      </c>
      <c r="AC10" s="994">
        <v>0</v>
      </c>
      <c r="AD10" s="993">
        <v>0</v>
      </c>
      <c r="AE10" s="994">
        <v>0</v>
      </c>
      <c r="AF10" s="993">
        <v>0</v>
      </c>
      <c r="AG10" s="994">
        <v>0</v>
      </c>
      <c r="AH10" s="993">
        <v>0</v>
      </c>
      <c r="AI10" s="994">
        <v>0</v>
      </c>
      <c r="AJ10" s="993">
        <v>0</v>
      </c>
      <c r="AK10" s="994">
        <v>0</v>
      </c>
      <c r="AL10" s="993">
        <v>0</v>
      </c>
      <c r="AM10" s="994">
        <v>0</v>
      </c>
      <c r="AN10" s="995">
        <v>0</v>
      </c>
      <c r="AO10" s="946"/>
      <c r="AP10" s="964"/>
      <c r="AQ10" s="946"/>
      <c r="AR10" s="992">
        <v>0</v>
      </c>
      <c r="AS10" s="993">
        <v>0</v>
      </c>
      <c r="AT10" s="994">
        <v>0</v>
      </c>
      <c r="AU10" s="993">
        <v>0</v>
      </c>
      <c r="AV10" s="994">
        <v>0</v>
      </c>
      <c r="AW10" s="993">
        <v>0</v>
      </c>
      <c r="AX10" s="994">
        <v>0</v>
      </c>
      <c r="AY10" s="993">
        <v>0</v>
      </c>
      <c r="AZ10" s="994">
        <v>0</v>
      </c>
      <c r="BA10" s="993">
        <v>0</v>
      </c>
      <c r="BB10" s="994">
        <v>0</v>
      </c>
      <c r="BC10" s="993">
        <v>0</v>
      </c>
      <c r="BD10" s="994">
        <v>0</v>
      </c>
      <c r="BE10" s="993">
        <v>0</v>
      </c>
      <c r="BF10" s="994">
        <v>0</v>
      </c>
      <c r="BG10" s="993">
        <v>0</v>
      </c>
      <c r="BH10" s="994">
        <v>0</v>
      </c>
      <c r="BI10" s="993">
        <v>0</v>
      </c>
      <c r="BJ10" s="994">
        <v>0</v>
      </c>
      <c r="BK10" s="993">
        <v>0</v>
      </c>
      <c r="BL10" s="994">
        <v>0</v>
      </c>
      <c r="BM10" s="993">
        <v>0</v>
      </c>
      <c r="BN10" s="994">
        <v>0</v>
      </c>
      <c r="BO10" s="993">
        <v>0</v>
      </c>
      <c r="BP10" s="994">
        <v>0</v>
      </c>
      <c r="BQ10" s="993">
        <v>0</v>
      </c>
      <c r="BR10" s="994">
        <v>0</v>
      </c>
      <c r="BS10" s="993">
        <v>0</v>
      </c>
      <c r="BT10" s="994">
        <v>0</v>
      </c>
      <c r="BU10" s="993">
        <v>0</v>
      </c>
      <c r="BV10" s="994">
        <v>0</v>
      </c>
      <c r="BW10" s="993">
        <v>0</v>
      </c>
      <c r="BX10" s="994">
        <v>0</v>
      </c>
      <c r="BY10" s="993">
        <v>0</v>
      </c>
      <c r="BZ10" s="994">
        <v>0</v>
      </c>
      <c r="CA10" s="995">
        <v>0</v>
      </c>
      <c r="CB10" s="946"/>
      <c r="CC10" s="971"/>
      <c r="CD10" s="946"/>
      <c r="CE10" s="972"/>
      <c r="CF10" s="946"/>
      <c r="CG10" s="992">
        <v>0</v>
      </c>
      <c r="CH10" s="993">
        <v>0</v>
      </c>
      <c r="CI10" s="994">
        <v>0</v>
      </c>
      <c r="CJ10" s="993">
        <v>0</v>
      </c>
      <c r="CK10" s="994">
        <v>0</v>
      </c>
      <c r="CL10" s="993">
        <v>0</v>
      </c>
      <c r="CM10" s="994">
        <v>0</v>
      </c>
      <c r="CN10" s="993">
        <v>0</v>
      </c>
      <c r="CO10" s="994">
        <v>0</v>
      </c>
      <c r="CP10" s="993">
        <v>0</v>
      </c>
      <c r="CQ10" s="994">
        <v>0</v>
      </c>
      <c r="CR10" s="993">
        <v>0</v>
      </c>
      <c r="CS10" s="994">
        <v>0</v>
      </c>
      <c r="CT10" s="993">
        <v>0</v>
      </c>
      <c r="CU10" s="994">
        <v>0</v>
      </c>
      <c r="CV10" s="993">
        <v>0</v>
      </c>
      <c r="CW10" s="994">
        <v>0</v>
      </c>
      <c r="CX10" s="993">
        <v>0</v>
      </c>
      <c r="CY10" s="994">
        <v>0</v>
      </c>
      <c r="CZ10" s="993">
        <v>0</v>
      </c>
      <c r="DA10" s="994">
        <v>0</v>
      </c>
      <c r="DB10" s="993">
        <v>0</v>
      </c>
      <c r="DC10" s="994">
        <v>0</v>
      </c>
      <c r="DD10" s="993">
        <v>0</v>
      </c>
      <c r="DE10" s="994">
        <v>0</v>
      </c>
      <c r="DF10" s="993">
        <v>0</v>
      </c>
      <c r="DG10" s="994">
        <v>0</v>
      </c>
      <c r="DH10" s="993">
        <v>0</v>
      </c>
      <c r="DI10" s="994">
        <v>0</v>
      </c>
      <c r="DJ10" s="993">
        <v>0</v>
      </c>
      <c r="DK10" s="994">
        <v>0</v>
      </c>
      <c r="DL10" s="993">
        <v>0</v>
      </c>
      <c r="DM10" s="994">
        <v>0</v>
      </c>
      <c r="DN10" s="993">
        <v>0</v>
      </c>
      <c r="DO10" s="994">
        <v>0</v>
      </c>
      <c r="DP10" s="995">
        <v>0</v>
      </c>
      <c r="DQ10" s="946"/>
      <c r="DR10" s="973"/>
      <c r="DS10" s="946"/>
      <c r="DT10" s="992">
        <v>0</v>
      </c>
      <c r="DU10" s="993">
        <v>0</v>
      </c>
      <c r="DV10" s="994">
        <v>0</v>
      </c>
      <c r="DW10" s="993">
        <v>0</v>
      </c>
      <c r="DX10" s="994">
        <v>0</v>
      </c>
      <c r="DY10" s="993">
        <v>0</v>
      </c>
      <c r="DZ10" s="994">
        <v>0</v>
      </c>
      <c r="EA10" s="993">
        <v>0</v>
      </c>
      <c r="EB10" s="994">
        <v>0</v>
      </c>
      <c r="EC10" s="993">
        <v>0</v>
      </c>
      <c r="ED10" s="994">
        <v>0</v>
      </c>
      <c r="EE10" s="993">
        <v>0</v>
      </c>
      <c r="EF10" s="994">
        <v>0</v>
      </c>
      <c r="EG10" s="993">
        <v>0</v>
      </c>
      <c r="EH10" s="994">
        <v>0</v>
      </c>
      <c r="EI10" s="993">
        <v>0</v>
      </c>
      <c r="EJ10" s="994">
        <v>0</v>
      </c>
      <c r="EK10" s="993">
        <v>0</v>
      </c>
      <c r="EL10" s="994">
        <v>0</v>
      </c>
      <c r="EM10" s="993">
        <v>0</v>
      </c>
      <c r="EN10" s="994">
        <v>0</v>
      </c>
      <c r="EO10" s="993">
        <v>0</v>
      </c>
      <c r="EP10" s="994">
        <v>0</v>
      </c>
      <c r="EQ10" s="993">
        <v>0</v>
      </c>
      <c r="ER10" s="994">
        <v>0</v>
      </c>
      <c r="ES10" s="993">
        <v>0</v>
      </c>
      <c r="ET10" s="994">
        <v>0</v>
      </c>
      <c r="EU10" s="993">
        <v>0</v>
      </c>
      <c r="EV10" s="994">
        <v>0</v>
      </c>
      <c r="EW10" s="993">
        <v>0</v>
      </c>
      <c r="EX10" s="994">
        <v>0</v>
      </c>
      <c r="EY10" s="993">
        <v>0</v>
      </c>
      <c r="EZ10" s="994">
        <v>0</v>
      </c>
      <c r="FA10" s="993">
        <v>0</v>
      </c>
      <c r="FB10" s="994">
        <v>0</v>
      </c>
      <c r="FC10" s="995">
        <v>0</v>
      </c>
      <c r="FD10" s="946"/>
      <c r="FE10" s="974"/>
      <c r="FF10" s="946"/>
      <c r="FG10" s="975"/>
      <c r="FI10" s="996" t="b">
        <v>1</v>
      </c>
    </row>
    <row r="11" spans="2:165" hidden="1" outlineLevel="1">
      <c r="B11" s="983">
        <v>4</v>
      </c>
      <c r="C11" s="984" t="s">
        <v>346</v>
      </c>
      <c r="E11" s="985">
        <v>0</v>
      </c>
      <c r="F11" s="986">
        <v>0</v>
      </c>
      <c r="G11" s="987">
        <v>0</v>
      </c>
      <c r="H11" s="986">
        <v>0</v>
      </c>
      <c r="I11" s="987">
        <v>0</v>
      </c>
      <c r="J11" s="986">
        <v>0</v>
      </c>
      <c r="K11" s="987">
        <v>0</v>
      </c>
      <c r="L11" s="986">
        <v>0</v>
      </c>
      <c r="M11" s="987">
        <v>0</v>
      </c>
      <c r="N11" s="986">
        <v>0</v>
      </c>
      <c r="O11" s="987">
        <v>0</v>
      </c>
      <c r="P11" s="986">
        <v>0</v>
      </c>
      <c r="Q11" s="987">
        <v>0</v>
      </c>
      <c r="R11" s="986">
        <v>0</v>
      </c>
      <c r="S11" s="987">
        <v>0</v>
      </c>
      <c r="T11" s="986">
        <v>0</v>
      </c>
      <c r="U11" s="987">
        <v>0</v>
      </c>
      <c r="V11" s="986">
        <v>0</v>
      </c>
      <c r="W11" s="987">
        <v>0</v>
      </c>
      <c r="X11" s="986">
        <v>0</v>
      </c>
      <c r="Y11" s="987">
        <v>0</v>
      </c>
      <c r="Z11" s="986">
        <v>0</v>
      </c>
      <c r="AA11" s="987">
        <v>0</v>
      </c>
      <c r="AB11" s="986">
        <v>0</v>
      </c>
      <c r="AC11" s="987">
        <v>0</v>
      </c>
      <c r="AD11" s="986">
        <v>0</v>
      </c>
      <c r="AE11" s="987">
        <v>0</v>
      </c>
      <c r="AF11" s="986">
        <v>0</v>
      </c>
      <c r="AG11" s="987">
        <v>0</v>
      </c>
      <c r="AH11" s="986">
        <v>0</v>
      </c>
      <c r="AI11" s="987">
        <v>0</v>
      </c>
      <c r="AJ11" s="986">
        <v>0</v>
      </c>
      <c r="AK11" s="987">
        <v>0</v>
      </c>
      <c r="AL11" s="986">
        <v>0</v>
      </c>
      <c r="AM11" s="987">
        <v>0</v>
      </c>
      <c r="AN11" s="988">
        <v>0</v>
      </c>
      <c r="AO11" s="946"/>
      <c r="AP11" s="964"/>
      <c r="AQ11" s="946"/>
      <c r="AR11" s="985">
        <v>0</v>
      </c>
      <c r="AS11" s="986">
        <v>0</v>
      </c>
      <c r="AT11" s="987">
        <v>0</v>
      </c>
      <c r="AU11" s="986">
        <v>0</v>
      </c>
      <c r="AV11" s="987">
        <v>0</v>
      </c>
      <c r="AW11" s="986">
        <v>0</v>
      </c>
      <c r="AX11" s="987">
        <v>0</v>
      </c>
      <c r="AY11" s="986">
        <v>0</v>
      </c>
      <c r="AZ11" s="987">
        <v>0</v>
      </c>
      <c r="BA11" s="986">
        <v>0</v>
      </c>
      <c r="BB11" s="987">
        <v>0</v>
      </c>
      <c r="BC11" s="986">
        <v>0</v>
      </c>
      <c r="BD11" s="987">
        <v>0</v>
      </c>
      <c r="BE11" s="986">
        <v>0</v>
      </c>
      <c r="BF11" s="987">
        <v>0</v>
      </c>
      <c r="BG11" s="986">
        <v>0</v>
      </c>
      <c r="BH11" s="987">
        <v>0</v>
      </c>
      <c r="BI11" s="986">
        <v>0</v>
      </c>
      <c r="BJ11" s="987">
        <v>0</v>
      </c>
      <c r="BK11" s="986">
        <v>0</v>
      </c>
      <c r="BL11" s="987">
        <v>0</v>
      </c>
      <c r="BM11" s="986">
        <v>0</v>
      </c>
      <c r="BN11" s="987">
        <v>0</v>
      </c>
      <c r="BO11" s="986">
        <v>0</v>
      </c>
      <c r="BP11" s="987">
        <v>0</v>
      </c>
      <c r="BQ11" s="986">
        <v>0</v>
      </c>
      <c r="BR11" s="987">
        <v>0</v>
      </c>
      <c r="BS11" s="986">
        <v>0</v>
      </c>
      <c r="BT11" s="987">
        <v>0</v>
      </c>
      <c r="BU11" s="986">
        <v>0</v>
      </c>
      <c r="BV11" s="987">
        <v>0</v>
      </c>
      <c r="BW11" s="986">
        <v>0</v>
      </c>
      <c r="BX11" s="987">
        <v>0</v>
      </c>
      <c r="BY11" s="986">
        <v>0</v>
      </c>
      <c r="BZ11" s="987">
        <v>0</v>
      </c>
      <c r="CA11" s="988">
        <v>0</v>
      </c>
      <c r="CB11" s="946"/>
      <c r="CC11" s="971"/>
      <c r="CD11" s="946"/>
      <c r="CE11" s="972"/>
      <c r="CF11" s="946"/>
      <c r="CG11" s="985">
        <v>0</v>
      </c>
      <c r="CH11" s="986">
        <v>0</v>
      </c>
      <c r="CI11" s="987">
        <v>0</v>
      </c>
      <c r="CJ11" s="986">
        <v>0</v>
      </c>
      <c r="CK11" s="987">
        <v>0</v>
      </c>
      <c r="CL11" s="986">
        <v>0</v>
      </c>
      <c r="CM11" s="987">
        <v>0</v>
      </c>
      <c r="CN11" s="986">
        <v>0</v>
      </c>
      <c r="CO11" s="987">
        <v>0</v>
      </c>
      <c r="CP11" s="986">
        <v>0</v>
      </c>
      <c r="CQ11" s="987">
        <v>0</v>
      </c>
      <c r="CR11" s="986">
        <v>0</v>
      </c>
      <c r="CS11" s="987">
        <v>0</v>
      </c>
      <c r="CT11" s="986">
        <v>0</v>
      </c>
      <c r="CU11" s="987">
        <v>0</v>
      </c>
      <c r="CV11" s="986">
        <v>0</v>
      </c>
      <c r="CW11" s="987">
        <v>0</v>
      </c>
      <c r="CX11" s="986">
        <v>0</v>
      </c>
      <c r="CY11" s="987">
        <v>0</v>
      </c>
      <c r="CZ11" s="986">
        <v>0</v>
      </c>
      <c r="DA11" s="987">
        <v>0</v>
      </c>
      <c r="DB11" s="986">
        <v>0</v>
      </c>
      <c r="DC11" s="987">
        <v>0</v>
      </c>
      <c r="DD11" s="986">
        <v>0</v>
      </c>
      <c r="DE11" s="987">
        <v>0</v>
      </c>
      <c r="DF11" s="986">
        <v>0</v>
      </c>
      <c r="DG11" s="987">
        <v>0</v>
      </c>
      <c r="DH11" s="986">
        <v>0</v>
      </c>
      <c r="DI11" s="987">
        <v>0</v>
      </c>
      <c r="DJ11" s="986">
        <v>0</v>
      </c>
      <c r="DK11" s="987">
        <v>0</v>
      </c>
      <c r="DL11" s="986">
        <v>0</v>
      </c>
      <c r="DM11" s="987">
        <v>0</v>
      </c>
      <c r="DN11" s="986">
        <v>0</v>
      </c>
      <c r="DO11" s="987">
        <v>0</v>
      </c>
      <c r="DP11" s="988">
        <v>0</v>
      </c>
      <c r="DQ11" s="946"/>
      <c r="DR11" s="973"/>
      <c r="DS11" s="946"/>
      <c r="DT11" s="985">
        <v>0</v>
      </c>
      <c r="DU11" s="986">
        <v>0</v>
      </c>
      <c r="DV11" s="987">
        <v>0</v>
      </c>
      <c r="DW11" s="986">
        <v>0</v>
      </c>
      <c r="DX11" s="987">
        <v>0</v>
      </c>
      <c r="DY11" s="986">
        <v>0</v>
      </c>
      <c r="DZ11" s="987">
        <v>0</v>
      </c>
      <c r="EA11" s="986">
        <v>0</v>
      </c>
      <c r="EB11" s="987">
        <v>0</v>
      </c>
      <c r="EC11" s="986">
        <v>0</v>
      </c>
      <c r="ED11" s="987">
        <v>0</v>
      </c>
      <c r="EE11" s="986">
        <v>0</v>
      </c>
      <c r="EF11" s="987">
        <v>0</v>
      </c>
      <c r="EG11" s="986">
        <v>0</v>
      </c>
      <c r="EH11" s="987">
        <v>0</v>
      </c>
      <c r="EI11" s="986">
        <v>0</v>
      </c>
      <c r="EJ11" s="987">
        <v>0</v>
      </c>
      <c r="EK11" s="986">
        <v>0</v>
      </c>
      <c r="EL11" s="987">
        <v>0</v>
      </c>
      <c r="EM11" s="986">
        <v>0</v>
      </c>
      <c r="EN11" s="987">
        <v>0</v>
      </c>
      <c r="EO11" s="986">
        <v>0</v>
      </c>
      <c r="EP11" s="987">
        <v>0</v>
      </c>
      <c r="EQ11" s="986">
        <v>0</v>
      </c>
      <c r="ER11" s="987">
        <v>0</v>
      </c>
      <c r="ES11" s="986">
        <v>0</v>
      </c>
      <c r="ET11" s="987">
        <v>0</v>
      </c>
      <c r="EU11" s="986">
        <v>0</v>
      </c>
      <c r="EV11" s="987">
        <v>0</v>
      </c>
      <c r="EW11" s="986">
        <v>0</v>
      </c>
      <c r="EX11" s="987">
        <v>0</v>
      </c>
      <c r="EY11" s="986">
        <v>0</v>
      </c>
      <c r="EZ11" s="987">
        <v>0</v>
      </c>
      <c r="FA11" s="986">
        <v>0</v>
      </c>
      <c r="FB11" s="987">
        <v>0</v>
      </c>
      <c r="FC11" s="988">
        <v>0</v>
      </c>
      <c r="FD11" s="946"/>
      <c r="FE11" s="974"/>
      <c r="FF11" s="946"/>
      <c r="FG11" s="975"/>
      <c r="FI11" s="989" t="b">
        <v>1</v>
      </c>
    </row>
    <row r="12" spans="2:165" hidden="1" outlineLevel="1">
      <c r="B12" s="997">
        <v>5</v>
      </c>
      <c r="C12" s="998" t="s">
        <v>347</v>
      </c>
      <c r="E12" s="999">
        <v>0</v>
      </c>
      <c r="F12" s="1000">
        <v>0</v>
      </c>
      <c r="G12" s="1001">
        <v>0</v>
      </c>
      <c r="H12" s="1000">
        <v>0</v>
      </c>
      <c r="I12" s="1001">
        <v>0</v>
      </c>
      <c r="J12" s="1000">
        <v>0</v>
      </c>
      <c r="K12" s="1001">
        <v>0</v>
      </c>
      <c r="L12" s="1000">
        <v>0</v>
      </c>
      <c r="M12" s="1001">
        <v>0</v>
      </c>
      <c r="N12" s="1000">
        <v>0</v>
      </c>
      <c r="O12" s="1001">
        <v>0</v>
      </c>
      <c r="P12" s="1000">
        <v>0</v>
      </c>
      <c r="Q12" s="1001">
        <v>0</v>
      </c>
      <c r="R12" s="1000">
        <v>0</v>
      </c>
      <c r="S12" s="1001">
        <v>0</v>
      </c>
      <c r="T12" s="1000">
        <v>0</v>
      </c>
      <c r="U12" s="1001">
        <v>0</v>
      </c>
      <c r="V12" s="1000">
        <v>0</v>
      </c>
      <c r="W12" s="1001">
        <v>0</v>
      </c>
      <c r="X12" s="1000">
        <v>0</v>
      </c>
      <c r="Y12" s="1001">
        <v>0</v>
      </c>
      <c r="Z12" s="1000">
        <v>0</v>
      </c>
      <c r="AA12" s="1001">
        <v>0</v>
      </c>
      <c r="AB12" s="1000">
        <v>0</v>
      </c>
      <c r="AC12" s="1001">
        <v>0</v>
      </c>
      <c r="AD12" s="1000">
        <v>0</v>
      </c>
      <c r="AE12" s="1001">
        <v>0</v>
      </c>
      <c r="AF12" s="1000">
        <v>0</v>
      </c>
      <c r="AG12" s="1001">
        <v>0</v>
      </c>
      <c r="AH12" s="1000">
        <v>0</v>
      </c>
      <c r="AI12" s="1001">
        <v>0</v>
      </c>
      <c r="AJ12" s="1000">
        <v>0</v>
      </c>
      <c r="AK12" s="1001">
        <v>0</v>
      </c>
      <c r="AL12" s="1000">
        <v>0</v>
      </c>
      <c r="AM12" s="1001">
        <v>0</v>
      </c>
      <c r="AN12" s="1002">
        <v>0</v>
      </c>
      <c r="AO12" s="946"/>
      <c r="AP12" s="964"/>
      <c r="AQ12" s="946"/>
      <c r="AR12" s="999">
        <v>0</v>
      </c>
      <c r="AS12" s="1000">
        <v>0</v>
      </c>
      <c r="AT12" s="1001">
        <v>0</v>
      </c>
      <c r="AU12" s="1000">
        <v>0</v>
      </c>
      <c r="AV12" s="1001">
        <v>0</v>
      </c>
      <c r="AW12" s="1000">
        <v>0</v>
      </c>
      <c r="AX12" s="1001">
        <v>0</v>
      </c>
      <c r="AY12" s="1000">
        <v>0</v>
      </c>
      <c r="AZ12" s="1001">
        <v>0</v>
      </c>
      <c r="BA12" s="1000">
        <v>0</v>
      </c>
      <c r="BB12" s="1001">
        <v>0</v>
      </c>
      <c r="BC12" s="1000">
        <v>0</v>
      </c>
      <c r="BD12" s="1001">
        <v>0</v>
      </c>
      <c r="BE12" s="1000">
        <v>0</v>
      </c>
      <c r="BF12" s="1001">
        <v>0</v>
      </c>
      <c r="BG12" s="1000">
        <v>0</v>
      </c>
      <c r="BH12" s="1001">
        <v>0</v>
      </c>
      <c r="BI12" s="1000">
        <v>0</v>
      </c>
      <c r="BJ12" s="1001">
        <v>0</v>
      </c>
      <c r="BK12" s="1000">
        <v>0</v>
      </c>
      <c r="BL12" s="1001">
        <v>0</v>
      </c>
      <c r="BM12" s="1000">
        <v>0</v>
      </c>
      <c r="BN12" s="1001">
        <v>0</v>
      </c>
      <c r="BO12" s="1000">
        <v>0</v>
      </c>
      <c r="BP12" s="1001">
        <v>0</v>
      </c>
      <c r="BQ12" s="1000">
        <v>0</v>
      </c>
      <c r="BR12" s="1001">
        <v>0</v>
      </c>
      <c r="BS12" s="1000">
        <v>0</v>
      </c>
      <c r="BT12" s="1001">
        <v>0</v>
      </c>
      <c r="BU12" s="1000">
        <v>0</v>
      </c>
      <c r="BV12" s="1001">
        <v>0</v>
      </c>
      <c r="BW12" s="1000">
        <v>0</v>
      </c>
      <c r="BX12" s="1001">
        <v>0</v>
      </c>
      <c r="BY12" s="1000">
        <v>0</v>
      </c>
      <c r="BZ12" s="1001">
        <v>0</v>
      </c>
      <c r="CA12" s="1002">
        <v>0</v>
      </c>
      <c r="CB12" s="946"/>
      <c r="CC12" s="971"/>
      <c r="CD12" s="946"/>
      <c r="CE12" s="972"/>
      <c r="CF12" s="946"/>
      <c r="CG12" s="999">
        <v>0</v>
      </c>
      <c r="CH12" s="1000">
        <v>0</v>
      </c>
      <c r="CI12" s="1001">
        <v>0</v>
      </c>
      <c r="CJ12" s="1000">
        <v>0</v>
      </c>
      <c r="CK12" s="1001">
        <v>0</v>
      </c>
      <c r="CL12" s="1000">
        <v>0</v>
      </c>
      <c r="CM12" s="1001">
        <v>0</v>
      </c>
      <c r="CN12" s="1000">
        <v>0</v>
      </c>
      <c r="CO12" s="1001">
        <v>0</v>
      </c>
      <c r="CP12" s="1000">
        <v>0</v>
      </c>
      <c r="CQ12" s="1001">
        <v>0</v>
      </c>
      <c r="CR12" s="1000">
        <v>0</v>
      </c>
      <c r="CS12" s="1001">
        <v>0</v>
      </c>
      <c r="CT12" s="1000">
        <v>0</v>
      </c>
      <c r="CU12" s="1001">
        <v>0</v>
      </c>
      <c r="CV12" s="1000">
        <v>0</v>
      </c>
      <c r="CW12" s="1001">
        <v>0</v>
      </c>
      <c r="CX12" s="1000">
        <v>0</v>
      </c>
      <c r="CY12" s="1001">
        <v>0</v>
      </c>
      <c r="CZ12" s="1000">
        <v>0</v>
      </c>
      <c r="DA12" s="1001">
        <v>0</v>
      </c>
      <c r="DB12" s="1000">
        <v>0</v>
      </c>
      <c r="DC12" s="1001">
        <v>0</v>
      </c>
      <c r="DD12" s="1000">
        <v>0</v>
      </c>
      <c r="DE12" s="1001">
        <v>0</v>
      </c>
      <c r="DF12" s="1000">
        <v>0</v>
      </c>
      <c r="DG12" s="1001">
        <v>0</v>
      </c>
      <c r="DH12" s="1000">
        <v>0</v>
      </c>
      <c r="DI12" s="1001">
        <v>0</v>
      </c>
      <c r="DJ12" s="1000">
        <v>0</v>
      </c>
      <c r="DK12" s="1001">
        <v>0</v>
      </c>
      <c r="DL12" s="1000">
        <v>0</v>
      </c>
      <c r="DM12" s="1001">
        <v>0</v>
      </c>
      <c r="DN12" s="1000">
        <v>0</v>
      </c>
      <c r="DO12" s="1001">
        <v>0</v>
      </c>
      <c r="DP12" s="1002">
        <v>0</v>
      </c>
      <c r="DQ12" s="946"/>
      <c r="DR12" s="973"/>
      <c r="DS12" s="946"/>
      <c r="DT12" s="999">
        <v>0</v>
      </c>
      <c r="DU12" s="1000">
        <v>0</v>
      </c>
      <c r="DV12" s="1001">
        <v>0</v>
      </c>
      <c r="DW12" s="1000">
        <v>0</v>
      </c>
      <c r="DX12" s="1001">
        <v>0</v>
      </c>
      <c r="DY12" s="1000">
        <v>0</v>
      </c>
      <c r="DZ12" s="1001">
        <v>0</v>
      </c>
      <c r="EA12" s="1000">
        <v>0</v>
      </c>
      <c r="EB12" s="1001">
        <v>0</v>
      </c>
      <c r="EC12" s="1000">
        <v>0</v>
      </c>
      <c r="ED12" s="1001">
        <v>0</v>
      </c>
      <c r="EE12" s="1000">
        <v>0</v>
      </c>
      <c r="EF12" s="1001">
        <v>0</v>
      </c>
      <c r="EG12" s="1000">
        <v>0</v>
      </c>
      <c r="EH12" s="1001">
        <v>0</v>
      </c>
      <c r="EI12" s="1000">
        <v>0</v>
      </c>
      <c r="EJ12" s="1001">
        <v>0</v>
      </c>
      <c r="EK12" s="1000">
        <v>0</v>
      </c>
      <c r="EL12" s="1001">
        <v>0</v>
      </c>
      <c r="EM12" s="1000">
        <v>0</v>
      </c>
      <c r="EN12" s="1001">
        <v>0</v>
      </c>
      <c r="EO12" s="1000">
        <v>0</v>
      </c>
      <c r="EP12" s="1001">
        <v>0</v>
      </c>
      <c r="EQ12" s="1000">
        <v>0</v>
      </c>
      <c r="ER12" s="1001">
        <v>0</v>
      </c>
      <c r="ES12" s="1000">
        <v>0</v>
      </c>
      <c r="ET12" s="1001">
        <v>0</v>
      </c>
      <c r="EU12" s="1000">
        <v>0</v>
      </c>
      <c r="EV12" s="1001">
        <v>0</v>
      </c>
      <c r="EW12" s="1000">
        <v>0</v>
      </c>
      <c r="EX12" s="1001">
        <v>0</v>
      </c>
      <c r="EY12" s="1000">
        <v>0</v>
      </c>
      <c r="EZ12" s="1001">
        <v>0</v>
      </c>
      <c r="FA12" s="1000">
        <v>0</v>
      </c>
      <c r="FB12" s="1001">
        <v>0</v>
      </c>
      <c r="FC12" s="1002">
        <v>0</v>
      </c>
      <c r="FD12" s="946"/>
      <c r="FE12" s="974"/>
      <c r="FF12" s="946"/>
      <c r="FG12" s="975"/>
      <c r="FI12" s="1003" t="b">
        <v>1</v>
      </c>
    </row>
    <row r="13" spans="2:165" hidden="1" outlineLevel="1">
      <c r="B13" s="1004">
        <v>6</v>
      </c>
      <c r="C13" s="1005" t="s">
        <v>349</v>
      </c>
      <c r="E13" s="1006">
        <v>0</v>
      </c>
      <c r="F13" s="1007">
        <v>0</v>
      </c>
      <c r="G13" s="1008">
        <v>0</v>
      </c>
      <c r="H13" s="1007">
        <v>0</v>
      </c>
      <c r="I13" s="1008">
        <v>0</v>
      </c>
      <c r="J13" s="1007">
        <v>0</v>
      </c>
      <c r="K13" s="1008">
        <v>0</v>
      </c>
      <c r="L13" s="1007">
        <v>0</v>
      </c>
      <c r="M13" s="1008">
        <v>0</v>
      </c>
      <c r="N13" s="1007">
        <v>0</v>
      </c>
      <c r="O13" s="1008">
        <v>0</v>
      </c>
      <c r="P13" s="1007">
        <v>0</v>
      </c>
      <c r="Q13" s="1008">
        <v>0</v>
      </c>
      <c r="R13" s="1007">
        <v>0</v>
      </c>
      <c r="S13" s="1008">
        <v>0</v>
      </c>
      <c r="T13" s="1007">
        <v>0</v>
      </c>
      <c r="U13" s="1008">
        <v>0</v>
      </c>
      <c r="V13" s="1007">
        <v>0</v>
      </c>
      <c r="W13" s="1008">
        <v>0</v>
      </c>
      <c r="X13" s="1007">
        <v>0</v>
      </c>
      <c r="Y13" s="1008">
        <v>0</v>
      </c>
      <c r="Z13" s="1007">
        <v>0</v>
      </c>
      <c r="AA13" s="1008">
        <v>0</v>
      </c>
      <c r="AB13" s="1007">
        <v>0</v>
      </c>
      <c r="AC13" s="1008">
        <v>0</v>
      </c>
      <c r="AD13" s="1007">
        <v>0</v>
      </c>
      <c r="AE13" s="1008">
        <v>0</v>
      </c>
      <c r="AF13" s="1007">
        <v>0</v>
      </c>
      <c r="AG13" s="1008">
        <v>0</v>
      </c>
      <c r="AH13" s="1007">
        <v>0</v>
      </c>
      <c r="AI13" s="1008">
        <v>0</v>
      </c>
      <c r="AJ13" s="1007">
        <v>0</v>
      </c>
      <c r="AK13" s="1008">
        <v>0</v>
      </c>
      <c r="AL13" s="1007">
        <v>0</v>
      </c>
      <c r="AM13" s="1008">
        <v>0</v>
      </c>
      <c r="AN13" s="1009">
        <v>0</v>
      </c>
      <c r="AO13" s="946"/>
      <c r="AP13" s="964"/>
      <c r="AQ13" s="946"/>
      <c r="AR13" s="1006">
        <v>0</v>
      </c>
      <c r="AS13" s="1007">
        <v>0</v>
      </c>
      <c r="AT13" s="1008">
        <v>0</v>
      </c>
      <c r="AU13" s="1007">
        <v>0</v>
      </c>
      <c r="AV13" s="1008">
        <v>0</v>
      </c>
      <c r="AW13" s="1007">
        <v>0</v>
      </c>
      <c r="AX13" s="1008">
        <v>0</v>
      </c>
      <c r="AY13" s="1007">
        <v>0</v>
      </c>
      <c r="AZ13" s="1008">
        <v>0</v>
      </c>
      <c r="BA13" s="1007">
        <v>0</v>
      </c>
      <c r="BB13" s="1008">
        <v>0</v>
      </c>
      <c r="BC13" s="1007">
        <v>0</v>
      </c>
      <c r="BD13" s="1008">
        <v>0</v>
      </c>
      <c r="BE13" s="1007">
        <v>0</v>
      </c>
      <c r="BF13" s="1008">
        <v>0</v>
      </c>
      <c r="BG13" s="1007">
        <v>0</v>
      </c>
      <c r="BH13" s="1008">
        <v>0</v>
      </c>
      <c r="BI13" s="1007">
        <v>0</v>
      </c>
      <c r="BJ13" s="1008">
        <v>0</v>
      </c>
      <c r="BK13" s="1007">
        <v>0</v>
      </c>
      <c r="BL13" s="1008">
        <v>0</v>
      </c>
      <c r="BM13" s="1007">
        <v>0</v>
      </c>
      <c r="BN13" s="1008">
        <v>0</v>
      </c>
      <c r="BO13" s="1007">
        <v>0</v>
      </c>
      <c r="BP13" s="1008">
        <v>0</v>
      </c>
      <c r="BQ13" s="1007">
        <v>0</v>
      </c>
      <c r="BR13" s="1008">
        <v>0</v>
      </c>
      <c r="BS13" s="1007">
        <v>0</v>
      </c>
      <c r="BT13" s="1008">
        <v>0</v>
      </c>
      <c r="BU13" s="1007">
        <v>0</v>
      </c>
      <c r="BV13" s="1008">
        <v>0</v>
      </c>
      <c r="BW13" s="1007">
        <v>0</v>
      </c>
      <c r="BX13" s="1008">
        <v>0</v>
      </c>
      <c r="BY13" s="1007">
        <v>0</v>
      </c>
      <c r="BZ13" s="1008">
        <v>0</v>
      </c>
      <c r="CA13" s="1009">
        <v>0</v>
      </c>
      <c r="CB13" s="946"/>
      <c r="CC13" s="971"/>
      <c r="CD13" s="946"/>
      <c r="CE13" s="972"/>
      <c r="CF13" s="946"/>
      <c r="CG13" s="1006">
        <v>0</v>
      </c>
      <c r="CH13" s="1007">
        <v>0</v>
      </c>
      <c r="CI13" s="1008">
        <v>0</v>
      </c>
      <c r="CJ13" s="1007">
        <v>0</v>
      </c>
      <c r="CK13" s="1008">
        <v>0</v>
      </c>
      <c r="CL13" s="1007">
        <v>0</v>
      </c>
      <c r="CM13" s="1008">
        <v>0</v>
      </c>
      <c r="CN13" s="1007">
        <v>0</v>
      </c>
      <c r="CO13" s="1008">
        <v>0</v>
      </c>
      <c r="CP13" s="1007">
        <v>0</v>
      </c>
      <c r="CQ13" s="1008">
        <v>0</v>
      </c>
      <c r="CR13" s="1007">
        <v>0</v>
      </c>
      <c r="CS13" s="1008">
        <v>0</v>
      </c>
      <c r="CT13" s="1007">
        <v>0</v>
      </c>
      <c r="CU13" s="1008">
        <v>0</v>
      </c>
      <c r="CV13" s="1007">
        <v>0</v>
      </c>
      <c r="CW13" s="1008">
        <v>0</v>
      </c>
      <c r="CX13" s="1007">
        <v>0</v>
      </c>
      <c r="CY13" s="1008">
        <v>0</v>
      </c>
      <c r="CZ13" s="1007">
        <v>0</v>
      </c>
      <c r="DA13" s="1008">
        <v>0</v>
      </c>
      <c r="DB13" s="1007">
        <v>0</v>
      </c>
      <c r="DC13" s="1008">
        <v>0</v>
      </c>
      <c r="DD13" s="1007">
        <v>0</v>
      </c>
      <c r="DE13" s="1008">
        <v>0</v>
      </c>
      <c r="DF13" s="1007">
        <v>0</v>
      </c>
      <c r="DG13" s="1008">
        <v>0</v>
      </c>
      <c r="DH13" s="1007">
        <v>0</v>
      </c>
      <c r="DI13" s="1008">
        <v>0</v>
      </c>
      <c r="DJ13" s="1007">
        <v>0</v>
      </c>
      <c r="DK13" s="1008">
        <v>0</v>
      </c>
      <c r="DL13" s="1007">
        <v>0</v>
      </c>
      <c r="DM13" s="1008">
        <v>0</v>
      </c>
      <c r="DN13" s="1007">
        <v>0</v>
      </c>
      <c r="DO13" s="1008">
        <v>0</v>
      </c>
      <c r="DP13" s="1009">
        <v>0</v>
      </c>
      <c r="DQ13" s="946"/>
      <c r="DR13" s="973"/>
      <c r="DS13" s="946"/>
      <c r="DT13" s="1006">
        <v>0</v>
      </c>
      <c r="DU13" s="1007">
        <v>0</v>
      </c>
      <c r="DV13" s="1008">
        <v>0</v>
      </c>
      <c r="DW13" s="1007">
        <v>0</v>
      </c>
      <c r="DX13" s="1008">
        <v>0</v>
      </c>
      <c r="DY13" s="1007">
        <v>0</v>
      </c>
      <c r="DZ13" s="1008">
        <v>0</v>
      </c>
      <c r="EA13" s="1007">
        <v>0</v>
      </c>
      <c r="EB13" s="1008">
        <v>0</v>
      </c>
      <c r="EC13" s="1007">
        <v>0</v>
      </c>
      <c r="ED13" s="1008">
        <v>0</v>
      </c>
      <c r="EE13" s="1007">
        <v>0</v>
      </c>
      <c r="EF13" s="1008">
        <v>0</v>
      </c>
      <c r="EG13" s="1007">
        <v>0</v>
      </c>
      <c r="EH13" s="1008">
        <v>0</v>
      </c>
      <c r="EI13" s="1007">
        <v>0</v>
      </c>
      <c r="EJ13" s="1008">
        <v>0</v>
      </c>
      <c r="EK13" s="1007">
        <v>0</v>
      </c>
      <c r="EL13" s="1008">
        <v>0</v>
      </c>
      <c r="EM13" s="1007">
        <v>0</v>
      </c>
      <c r="EN13" s="1008">
        <v>0</v>
      </c>
      <c r="EO13" s="1007">
        <v>0</v>
      </c>
      <c r="EP13" s="1008">
        <v>0</v>
      </c>
      <c r="EQ13" s="1007">
        <v>0</v>
      </c>
      <c r="ER13" s="1008">
        <v>0</v>
      </c>
      <c r="ES13" s="1007">
        <v>0</v>
      </c>
      <c r="ET13" s="1008">
        <v>0</v>
      </c>
      <c r="EU13" s="1007">
        <v>0</v>
      </c>
      <c r="EV13" s="1008">
        <v>0</v>
      </c>
      <c r="EW13" s="1007">
        <v>0</v>
      </c>
      <c r="EX13" s="1008">
        <v>0</v>
      </c>
      <c r="EY13" s="1007">
        <v>0</v>
      </c>
      <c r="EZ13" s="1008">
        <v>0</v>
      </c>
      <c r="FA13" s="1007">
        <v>0</v>
      </c>
      <c r="FB13" s="1008">
        <v>0</v>
      </c>
      <c r="FC13" s="1009">
        <v>0</v>
      </c>
      <c r="FD13" s="946"/>
      <c r="FE13" s="974"/>
      <c r="FF13" s="946"/>
      <c r="FG13" s="975"/>
      <c r="FI13" s="1010" t="b">
        <v>1</v>
      </c>
    </row>
    <row r="14" spans="2:165" outlineLevel="1">
      <c r="B14" s="990">
        <v>7</v>
      </c>
      <c r="C14" s="1011" t="s">
        <v>350</v>
      </c>
      <c r="E14" s="992">
        <v>860886</v>
      </c>
      <c r="F14" s="993">
        <v>860886</v>
      </c>
      <c r="G14" s="994">
        <v>855017</v>
      </c>
      <c r="H14" s="993">
        <v>855017</v>
      </c>
      <c r="I14" s="994">
        <v>855017</v>
      </c>
      <c r="J14" s="993">
        <v>855017</v>
      </c>
      <c r="K14" s="994">
        <v>825025</v>
      </c>
      <c r="L14" s="993">
        <v>825025</v>
      </c>
      <c r="M14" s="994">
        <v>825025</v>
      </c>
      <c r="N14" s="993">
        <v>727266</v>
      </c>
      <c r="O14" s="994">
        <v>493846</v>
      </c>
      <c r="P14" s="993">
        <v>493846</v>
      </c>
      <c r="Q14" s="994">
        <v>241783</v>
      </c>
      <c r="R14" s="993">
        <v>183478</v>
      </c>
      <c r="S14" s="994">
        <v>183478</v>
      </c>
      <c r="T14" s="993">
        <v>125613</v>
      </c>
      <c r="U14" s="994">
        <v>36043</v>
      </c>
      <c r="V14" s="993">
        <v>36043</v>
      </c>
      <c r="W14" s="994">
        <v>36043</v>
      </c>
      <c r="X14" s="993">
        <v>36043</v>
      </c>
      <c r="Y14" s="994">
        <v>0</v>
      </c>
      <c r="Z14" s="993">
        <v>0</v>
      </c>
      <c r="AA14" s="994">
        <v>0</v>
      </c>
      <c r="AB14" s="993">
        <v>0</v>
      </c>
      <c r="AC14" s="994">
        <v>0</v>
      </c>
      <c r="AD14" s="993">
        <v>0</v>
      </c>
      <c r="AE14" s="994">
        <v>0</v>
      </c>
      <c r="AF14" s="993">
        <v>0</v>
      </c>
      <c r="AG14" s="994">
        <v>0</v>
      </c>
      <c r="AH14" s="993">
        <v>0</v>
      </c>
      <c r="AI14" s="994">
        <v>0</v>
      </c>
      <c r="AJ14" s="993">
        <v>0</v>
      </c>
      <c r="AK14" s="994">
        <v>0</v>
      </c>
      <c r="AL14" s="993">
        <v>0</v>
      </c>
      <c r="AM14" s="994">
        <v>0</v>
      </c>
      <c r="AN14" s="995">
        <v>0</v>
      </c>
      <c r="AO14" s="946"/>
      <c r="AP14" s="964"/>
      <c r="AQ14" s="946"/>
      <c r="AR14" s="992">
        <v>149</v>
      </c>
      <c r="AS14" s="993">
        <v>149</v>
      </c>
      <c r="AT14" s="994">
        <v>147</v>
      </c>
      <c r="AU14" s="993">
        <v>147</v>
      </c>
      <c r="AV14" s="994">
        <v>147</v>
      </c>
      <c r="AW14" s="993">
        <v>147</v>
      </c>
      <c r="AX14" s="994">
        <v>142</v>
      </c>
      <c r="AY14" s="993">
        <v>142</v>
      </c>
      <c r="AZ14" s="994">
        <v>142</v>
      </c>
      <c r="BA14" s="993">
        <v>126</v>
      </c>
      <c r="BB14" s="994">
        <v>87</v>
      </c>
      <c r="BC14" s="993">
        <v>87</v>
      </c>
      <c r="BD14" s="994">
        <v>67</v>
      </c>
      <c r="BE14" s="993">
        <v>48</v>
      </c>
      <c r="BF14" s="994">
        <v>48</v>
      </c>
      <c r="BG14" s="993">
        <v>35</v>
      </c>
      <c r="BH14" s="994">
        <v>16</v>
      </c>
      <c r="BI14" s="993">
        <v>16</v>
      </c>
      <c r="BJ14" s="994">
        <v>16</v>
      </c>
      <c r="BK14" s="993">
        <v>16</v>
      </c>
      <c r="BL14" s="994">
        <v>0</v>
      </c>
      <c r="BM14" s="993">
        <v>0</v>
      </c>
      <c r="BN14" s="994">
        <v>0</v>
      </c>
      <c r="BO14" s="993">
        <v>0</v>
      </c>
      <c r="BP14" s="994">
        <v>0</v>
      </c>
      <c r="BQ14" s="993">
        <v>0</v>
      </c>
      <c r="BR14" s="994">
        <v>0</v>
      </c>
      <c r="BS14" s="993">
        <v>0</v>
      </c>
      <c r="BT14" s="994">
        <v>0</v>
      </c>
      <c r="BU14" s="993">
        <v>0</v>
      </c>
      <c r="BV14" s="994">
        <v>0</v>
      </c>
      <c r="BW14" s="993">
        <v>0</v>
      </c>
      <c r="BX14" s="994">
        <v>0</v>
      </c>
      <c r="BY14" s="993">
        <v>0</v>
      </c>
      <c r="BZ14" s="994">
        <v>0</v>
      </c>
      <c r="CA14" s="995">
        <v>0</v>
      </c>
      <c r="CB14" s="946"/>
      <c r="CC14" s="971"/>
      <c r="CD14" s="946"/>
      <c r="CE14" s="972"/>
      <c r="CF14" s="946"/>
      <c r="CG14" s="992">
        <v>659315</v>
      </c>
      <c r="CH14" s="993">
        <v>659315</v>
      </c>
      <c r="CI14" s="994">
        <v>654657</v>
      </c>
      <c r="CJ14" s="993">
        <v>654657</v>
      </c>
      <c r="CK14" s="994">
        <v>654657</v>
      </c>
      <c r="CL14" s="993">
        <v>654657</v>
      </c>
      <c r="CM14" s="994">
        <v>632190</v>
      </c>
      <c r="CN14" s="993">
        <v>632190</v>
      </c>
      <c r="CO14" s="994">
        <v>632190</v>
      </c>
      <c r="CP14" s="993">
        <v>558960</v>
      </c>
      <c r="CQ14" s="994">
        <v>384108</v>
      </c>
      <c r="CR14" s="993">
        <v>384108</v>
      </c>
      <c r="CS14" s="994">
        <v>184057</v>
      </c>
      <c r="CT14" s="993">
        <v>137782</v>
      </c>
      <c r="CU14" s="994">
        <v>137782</v>
      </c>
      <c r="CV14" s="993">
        <v>94219</v>
      </c>
      <c r="CW14" s="994">
        <v>28349</v>
      </c>
      <c r="CX14" s="993">
        <v>28349</v>
      </c>
      <c r="CY14" s="994">
        <v>28349</v>
      </c>
      <c r="CZ14" s="993">
        <v>28349</v>
      </c>
      <c r="DA14" s="994">
        <v>0</v>
      </c>
      <c r="DB14" s="993">
        <v>0</v>
      </c>
      <c r="DC14" s="994">
        <v>0</v>
      </c>
      <c r="DD14" s="993">
        <v>0</v>
      </c>
      <c r="DE14" s="994">
        <v>0</v>
      </c>
      <c r="DF14" s="993">
        <v>0</v>
      </c>
      <c r="DG14" s="994">
        <v>0</v>
      </c>
      <c r="DH14" s="993">
        <v>0</v>
      </c>
      <c r="DI14" s="994">
        <v>0</v>
      </c>
      <c r="DJ14" s="993">
        <v>0</v>
      </c>
      <c r="DK14" s="994">
        <v>0</v>
      </c>
      <c r="DL14" s="993">
        <v>0</v>
      </c>
      <c r="DM14" s="994">
        <v>0</v>
      </c>
      <c r="DN14" s="993">
        <v>0</v>
      </c>
      <c r="DO14" s="994">
        <v>0</v>
      </c>
      <c r="DP14" s="995">
        <v>0</v>
      </c>
      <c r="DQ14" s="946"/>
      <c r="DR14" s="973"/>
      <c r="DS14" s="946"/>
      <c r="DT14" s="992">
        <v>113</v>
      </c>
      <c r="DU14" s="993">
        <v>113</v>
      </c>
      <c r="DV14" s="994">
        <v>112</v>
      </c>
      <c r="DW14" s="993">
        <v>112</v>
      </c>
      <c r="DX14" s="994">
        <v>112</v>
      </c>
      <c r="DY14" s="993">
        <v>112</v>
      </c>
      <c r="DZ14" s="994">
        <v>108</v>
      </c>
      <c r="EA14" s="993">
        <v>108</v>
      </c>
      <c r="EB14" s="994">
        <v>108</v>
      </c>
      <c r="EC14" s="993">
        <v>96</v>
      </c>
      <c r="ED14" s="994">
        <v>67</v>
      </c>
      <c r="EE14" s="993">
        <v>67</v>
      </c>
      <c r="EF14" s="994">
        <v>51</v>
      </c>
      <c r="EG14" s="993">
        <v>36</v>
      </c>
      <c r="EH14" s="994">
        <v>36</v>
      </c>
      <c r="EI14" s="993">
        <v>26</v>
      </c>
      <c r="EJ14" s="994">
        <v>12</v>
      </c>
      <c r="EK14" s="993">
        <v>12</v>
      </c>
      <c r="EL14" s="994">
        <v>12</v>
      </c>
      <c r="EM14" s="993">
        <v>12</v>
      </c>
      <c r="EN14" s="994">
        <v>0</v>
      </c>
      <c r="EO14" s="993">
        <v>0</v>
      </c>
      <c r="EP14" s="994">
        <v>0</v>
      </c>
      <c r="EQ14" s="993">
        <v>0</v>
      </c>
      <c r="ER14" s="994">
        <v>0</v>
      </c>
      <c r="ES14" s="993">
        <v>0</v>
      </c>
      <c r="ET14" s="994">
        <v>0</v>
      </c>
      <c r="EU14" s="993">
        <v>0</v>
      </c>
      <c r="EV14" s="994">
        <v>0</v>
      </c>
      <c r="EW14" s="993">
        <v>0</v>
      </c>
      <c r="EX14" s="994">
        <v>0</v>
      </c>
      <c r="EY14" s="993">
        <v>0</v>
      </c>
      <c r="EZ14" s="994">
        <v>0</v>
      </c>
      <c r="FA14" s="993">
        <v>0</v>
      </c>
      <c r="FB14" s="994">
        <v>0</v>
      </c>
      <c r="FC14" s="995">
        <v>0</v>
      </c>
      <c r="FD14" s="946"/>
      <c r="FE14" s="974"/>
      <c r="FF14" s="946"/>
      <c r="FG14" s="975"/>
      <c r="FI14" s="996" t="b">
        <v>0</v>
      </c>
    </row>
    <row r="15" spans="2:165" hidden="1" outlineLevel="1">
      <c r="B15" s="983">
        <v>8</v>
      </c>
      <c r="C15" s="1012" t="s">
        <v>355</v>
      </c>
      <c r="E15" s="985">
        <v>0</v>
      </c>
      <c r="F15" s="986">
        <v>0</v>
      </c>
      <c r="G15" s="987">
        <v>0</v>
      </c>
      <c r="H15" s="986">
        <v>0</v>
      </c>
      <c r="I15" s="987">
        <v>0</v>
      </c>
      <c r="J15" s="986">
        <v>0</v>
      </c>
      <c r="K15" s="987">
        <v>0</v>
      </c>
      <c r="L15" s="986">
        <v>0</v>
      </c>
      <c r="M15" s="987">
        <v>0</v>
      </c>
      <c r="N15" s="986">
        <v>0</v>
      </c>
      <c r="O15" s="987">
        <v>0</v>
      </c>
      <c r="P15" s="986">
        <v>0</v>
      </c>
      <c r="Q15" s="987">
        <v>0</v>
      </c>
      <c r="R15" s="986">
        <v>0</v>
      </c>
      <c r="S15" s="987">
        <v>0</v>
      </c>
      <c r="T15" s="986">
        <v>0</v>
      </c>
      <c r="U15" s="987">
        <v>0</v>
      </c>
      <c r="V15" s="986">
        <v>0</v>
      </c>
      <c r="W15" s="987">
        <v>0</v>
      </c>
      <c r="X15" s="986">
        <v>0</v>
      </c>
      <c r="Y15" s="987">
        <v>0</v>
      </c>
      <c r="Z15" s="986">
        <v>0</v>
      </c>
      <c r="AA15" s="987">
        <v>0</v>
      </c>
      <c r="AB15" s="986">
        <v>0</v>
      </c>
      <c r="AC15" s="987">
        <v>0</v>
      </c>
      <c r="AD15" s="986">
        <v>0</v>
      </c>
      <c r="AE15" s="987">
        <v>0</v>
      </c>
      <c r="AF15" s="986">
        <v>0</v>
      </c>
      <c r="AG15" s="987">
        <v>0</v>
      </c>
      <c r="AH15" s="986">
        <v>0</v>
      </c>
      <c r="AI15" s="987">
        <v>0</v>
      </c>
      <c r="AJ15" s="986">
        <v>0</v>
      </c>
      <c r="AK15" s="987">
        <v>0</v>
      </c>
      <c r="AL15" s="986">
        <v>0</v>
      </c>
      <c r="AM15" s="987">
        <v>0</v>
      </c>
      <c r="AN15" s="988">
        <v>0</v>
      </c>
      <c r="AO15" s="946"/>
      <c r="AP15" s="964"/>
      <c r="AQ15" s="946"/>
      <c r="AR15" s="985">
        <v>0</v>
      </c>
      <c r="AS15" s="986">
        <v>0</v>
      </c>
      <c r="AT15" s="987">
        <v>0</v>
      </c>
      <c r="AU15" s="986">
        <v>0</v>
      </c>
      <c r="AV15" s="987">
        <v>0</v>
      </c>
      <c r="AW15" s="986">
        <v>0</v>
      </c>
      <c r="AX15" s="987">
        <v>0</v>
      </c>
      <c r="AY15" s="986">
        <v>0</v>
      </c>
      <c r="AZ15" s="987">
        <v>0</v>
      </c>
      <c r="BA15" s="986">
        <v>0</v>
      </c>
      <c r="BB15" s="987">
        <v>0</v>
      </c>
      <c r="BC15" s="986">
        <v>0</v>
      </c>
      <c r="BD15" s="987">
        <v>0</v>
      </c>
      <c r="BE15" s="986">
        <v>0</v>
      </c>
      <c r="BF15" s="987">
        <v>0</v>
      </c>
      <c r="BG15" s="986">
        <v>0</v>
      </c>
      <c r="BH15" s="987">
        <v>0</v>
      </c>
      <c r="BI15" s="986">
        <v>0</v>
      </c>
      <c r="BJ15" s="987">
        <v>0</v>
      </c>
      <c r="BK15" s="986">
        <v>0</v>
      </c>
      <c r="BL15" s="987">
        <v>0</v>
      </c>
      <c r="BM15" s="986">
        <v>0</v>
      </c>
      <c r="BN15" s="987">
        <v>0</v>
      </c>
      <c r="BO15" s="986">
        <v>0</v>
      </c>
      <c r="BP15" s="987">
        <v>0</v>
      </c>
      <c r="BQ15" s="986">
        <v>0</v>
      </c>
      <c r="BR15" s="987">
        <v>0</v>
      </c>
      <c r="BS15" s="986">
        <v>0</v>
      </c>
      <c r="BT15" s="987">
        <v>0</v>
      </c>
      <c r="BU15" s="986">
        <v>0</v>
      </c>
      <c r="BV15" s="987">
        <v>0</v>
      </c>
      <c r="BW15" s="986">
        <v>0</v>
      </c>
      <c r="BX15" s="987">
        <v>0</v>
      </c>
      <c r="BY15" s="986">
        <v>0</v>
      </c>
      <c r="BZ15" s="987">
        <v>0</v>
      </c>
      <c r="CA15" s="988">
        <v>0</v>
      </c>
      <c r="CB15" s="946"/>
      <c r="CC15" s="971"/>
      <c r="CD15" s="946"/>
      <c r="CE15" s="972"/>
      <c r="CF15" s="946"/>
      <c r="CG15" s="985">
        <v>0</v>
      </c>
      <c r="CH15" s="986">
        <v>0</v>
      </c>
      <c r="CI15" s="987">
        <v>0</v>
      </c>
      <c r="CJ15" s="986">
        <v>0</v>
      </c>
      <c r="CK15" s="987">
        <v>0</v>
      </c>
      <c r="CL15" s="986">
        <v>0</v>
      </c>
      <c r="CM15" s="987">
        <v>0</v>
      </c>
      <c r="CN15" s="986">
        <v>0</v>
      </c>
      <c r="CO15" s="987">
        <v>0</v>
      </c>
      <c r="CP15" s="986">
        <v>0</v>
      </c>
      <c r="CQ15" s="987">
        <v>0</v>
      </c>
      <c r="CR15" s="986">
        <v>0</v>
      </c>
      <c r="CS15" s="987">
        <v>0</v>
      </c>
      <c r="CT15" s="986">
        <v>0</v>
      </c>
      <c r="CU15" s="987">
        <v>0</v>
      </c>
      <c r="CV15" s="986">
        <v>0</v>
      </c>
      <c r="CW15" s="987">
        <v>0</v>
      </c>
      <c r="CX15" s="986">
        <v>0</v>
      </c>
      <c r="CY15" s="987">
        <v>0</v>
      </c>
      <c r="CZ15" s="986">
        <v>0</v>
      </c>
      <c r="DA15" s="987">
        <v>0</v>
      </c>
      <c r="DB15" s="986">
        <v>0</v>
      </c>
      <c r="DC15" s="987">
        <v>0</v>
      </c>
      <c r="DD15" s="986">
        <v>0</v>
      </c>
      <c r="DE15" s="987">
        <v>0</v>
      </c>
      <c r="DF15" s="986">
        <v>0</v>
      </c>
      <c r="DG15" s="987">
        <v>0</v>
      </c>
      <c r="DH15" s="986">
        <v>0</v>
      </c>
      <c r="DI15" s="987">
        <v>0</v>
      </c>
      <c r="DJ15" s="986">
        <v>0</v>
      </c>
      <c r="DK15" s="987">
        <v>0</v>
      </c>
      <c r="DL15" s="986">
        <v>0</v>
      </c>
      <c r="DM15" s="987">
        <v>0</v>
      </c>
      <c r="DN15" s="986">
        <v>0</v>
      </c>
      <c r="DO15" s="987">
        <v>0</v>
      </c>
      <c r="DP15" s="988">
        <v>0</v>
      </c>
      <c r="DQ15" s="946"/>
      <c r="DR15" s="973"/>
      <c r="DS15" s="946"/>
      <c r="DT15" s="985">
        <v>0</v>
      </c>
      <c r="DU15" s="986">
        <v>0</v>
      </c>
      <c r="DV15" s="987">
        <v>0</v>
      </c>
      <c r="DW15" s="986">
        <v>0</v>
      </c>
      <c r="DX15" s="987">
        <v>0</v>
      </c>
      <c r="DY15" s="986">
        <v>0</v>
      </c>
      <c r="DZ15" s="987">
        <v>0</v>
      </c>
      <c r="EA15" s="986">
        <v>0</v>
      </c>
      <c r="EB15" s="987">
        <v>0</v>
      </c>
      <c r="EC15" s="986">
        <v>0</v>
      </c>
      <c r="ED15" s="987">
        <v>0</v>
      </c>
      <c r="EE15" s="986">
        <v>0</v>
      </c>
      <c r="EF15" s="987">
        <v>0</v>
      </c>
      <c r="EG15" s="986">
        <v>0</v>
      </c>
      <c r="EH15" s="987">
        <v>0</v>
      </c>
      <c r="EI15" s="986">
        <v>0</v>
      </c>
      <c r="EJ15" s="987">
        <v>0</v>
      </c>
      <c r="EK15" s="986">
        <v>0</v>
      </c>
      <c r="EL15" s="987">
        <v>0</v>
      </c>
      <c r="EM15" s="986">
        <v>0</v>
      </c>
      <c r="EN15" s="987">
        <v>0</v>
      </c>
      <c r="EO15" s="986">
        <v>0</v>
      </c>
      <c r="EP15" s="987">
        <v>0</v>
      </c>
      <c r="EQ15" s="986">
        <v>0</v>
      </c>
      <c r="ER15" s="987">
        <v>0</v>
      </c>
      <c r="ES15" s="986">
        <v>0</v>
      </c>
      <c r="ET15" s="987">
        <v>0</v>
      </c>
      <c r="EU15" s="986">
        <v>0</v>
      </c>
      <c r="EV15" s="987">
        <v>0</v>
      </c>
      <c r="EW15" s="986">
        <v>0</v>
      </c>
      <c r="EX15" s="987">
        <v>0</v>
      </c>
      <c r="EY15" s="986">
        <v>0</v>
      </c>
      <c r="EZ15" s="987">
        <v>0</v>
      </c>
      <c r="FA15" s="986">
        <v>0</v>
      </c>
      <c r="FB15" s="987">
        <v>0</v>
      </c>
      <c r="FC15" s="988">
        <v>0</v>
      </c>
      <c r="FD15" s="946"/>
      <c r="FE15" s="974"/>
      <c r="FF15" s="946"/>
      <c r="FG15" s="975"/>
      <c r="FI15" s="989" t="b">
        <v>1</v>
      </c>
    </row>
    <row r="16" spans="2:165" hidden="1" outlineLevel="1">
      <c r="B16" s="990">
        <v>9</v>
      </c>
      <c r="C16" s="1011" t="s">
        <v>356</v>
      </c>
      <c r="E16" s="992">
        <v>0</v>
      </c>
      <c r="F16" s="993">
        <v>0</v>
      </c>
      <c r="G16" s="994">
        <v>0</v>
      </c>
      <c r="H16" s="993">
        <v>0</v>
      </c>
      <c r="I16" s="994">
        <v>0</v>
      </c>
      <c r="J16" s="993">
        <v>0</v>
      </c>
      <c r="K16" s="994">
        <v>0</v>
      </c>
      <c r="L16" s="993">
        <v>0</v>
      </c>
      <c r="M16" s="994">
        <v>0</v>
      </c>
      <c r="N16" s="993">
        <v>0</v>
      </c>
      <c r="O16" s="994">
        <v>0</v>
      </c>
      <c r="P16" s="993">
        <v>0</v>
      </c>
      <c r="Q16" s="994">
        <v>0</v>
      </c>
      <c r="R16" s="993">
        <v>0</v>
      </c>
      <c r="S16" s="994">
        <v>0</v>
      </c>
      <c r="T16" s="993">
        <v>0</v>
      </c>
      <c r="U16" s="994">
        <v>0</v>
      </c>
      <c r="V16" s="993">
        <v>0</v>
      </c>
      <c r="W16" s="994">
        <v>0</v>
      </c>
      <c r="X16" s="993">
        <v>0</v>
      </c>
      <c r="Y16" s="994">
        <v>0</v>
      </c>
      <c r="Z16" s="993">
        <v>0</v>
      </c>
      <c r="AA16" s="994">
        <v>0</v>
      </c>
      <c r="AB16" s="993">
        <v>0</v>
      </c>
      <c r="AC16" s="994">
        <v>0</v>
      </c>
      <c r="AD16" s="993">
        <v>0</v>
      </c>
      <c r="AE16" s="994">
        <v>0</v>
      </c>
      <c r="AF16" s="993">
        <v>0</v>
      </c>
      <c r="AG16" s="994">
        <v>0</v>
      </c>
      <c r="AH16" s="993">
        <v>0</v>
      </c>
      <c r="AI16" s="994">
        <v>0</v>
      </c>
      <c r="AJ16" s="993">
        <v>0</v>
      </c>
      <c r="AK16" s="994">
        <v>0</v>
      </c>
      <c r="AL16" s="993">
        <v>0</v>
      </c>
      <c r="AM16" s="994">
        <v>0</v>
      </c>
      <c r="AN16" s="995">
        <v>0</v>
      </c>
      <c r="AO16" s="946"/>
      <c r="AP16" s="964"/>
      <c r="AQ16" s="946"/>
      <c r="AR16" s="992">
        <v>0</v>
      </c>
      <c r="AS16" s="993">
        <v>0</v>
      </c>
      <c r="AT16" s="994">
        <v>0</v>
      </c>
      <c r="AU16" s="993">
        <v>0</v>
      </c>
      <c r="AV16" s="994">
        <v>0</v>
      </c>
      <c r="AW16" s="993">
        <v>0</v>
      </c>
      <c r="AX16" s="994">
        <v>0</v>
      </c>
      <c r="AY16" s="993">
        <v>0</v>
      </c>
      <c r="AZ16" s="994">
        <v>0</v>
      </c>
      <c r="BA16" s="993">
        <v>0</v>
      </c>
      <c r="BB16" s="994">
        <v>0</v>
      </c>
      <c r="BC16" s="993">
        <v>0</v>
      </c>
      <c r="BD16" s="994">
        <v>0</v>
      </c>
      <c r="BE16" s="993">
        <v>0</v>
      </c>
      <c r="BF16" s="994">
        <v>0</v>
      </c>
      <c r="BG16" s="993">
        <v>0</v>
      </c>
      <c r="BH16" s="994">
        <v>0</v>
      </c>
      <c r="BI16" s="993">
        <v>0</v>
      </c>
      <c r="BJ16" s="994">
        <v>0</v>
      </c>
      <c r="BK16" s="993">
        <v>0</v>
      </c>
      <c r="BL16" s="994">
        <v>0</v>
      </c>
      <c r="BM16" s="993">
        <v>0</v>
      </c>
      <c r="BN16" s="994">
        <v>0</v>
      </c>
      <c r="BO16" s="993">
        <v>0</v>
      </c>
      <c r="BP16" s="994">
        <v>0</v>
      </c>
      <c r="BQ16" s="993">
        <v>0</v>
      </c>
      <c r="BR16" s="994">
        <v>0</v>
      </c>
      <c r="BS16" s="993">
        <v>0</v>
      </c>
      <c r="BT16" s="994">
        <v>0</v>
      </c>
      <c r="BU16" s="993">
        <v>0</v>
      </c>
      <c r="BV16" s="994">
        <v>0</v>
      </c>
      <c r="BW16" s="993">
        <v>0</v>
      </c>
      <c r="BX16" s="994">
        <v>0</v>
      </c>
      <c r="BY16" s="993">
        <v>0</v>
      </c>
      <c r="BZ16" s="994">
        <v>0</v>
      </c>
      <c r="CA16" s="995">
        <v>0</v>
      </c>
      <c r="CB16" s="946"/>
      <c r="CC16" s="971"/>
      <c r="CD16" s="946"/>
      <c r="CE16" s="972"/>
      <c r="CF16" s="946"/>
      <c r="CG16" s="992">
        <v>0</v>
      </c>
      <c r="CH16" s="993">
        <v>0</v>
      </c>
      <c r="CI16" s="994">
        <v>0</v>
      </c>
      <c r="CJ16" s="993">
        <v>0</v>
      </c>
      <c r="CK16" s="994">
        <v>0</v>
      </c>
      <c r="CL16" s="993">
        <v>0</v>
      </c>
      <c r="CM16" s="994">
        <v>0</v>
      </c>
      <c r="CN16" s="993">
        <v>0</v>
      </c>
      <c r="CO16" s="994">
        <v>0</v>
      </c>
      <c r="CP16" s="993">
        <v>0</v>
      </c>
      <c r="CQ16" s="994">
        <v>0</v>
      </c>
      <c r="CR16" s="993">
        <v>0</v>
      </c>
      <c r="CS16" s="994">
        <v>0</v>
      </c>
      <c r="CT16" s="993">
        <v>0</v>
      </c>
      <c r="CU16" s="994">
        <v>0</v>
      </c>
      <c r="CV16" s="993">
        <v>0</v>
      </c>
      <c r="CW16" s="994">
        <v>0</v>
      </c>
      <c r="CX16" s="993">
        <v>0</v>
      </c>
      <c r="CY16" s="994">
        <v>0</v>
      </c>
      <c r="CZ16" s="993">
        <v>0</v>
      </c>
      <c r="DA16" s="994">
        <v>0</v>
      </c>
      <c r="DB16" s="993">
        <v>0</v>
      </c>
      <c r="DC16" s="994">
        <v>0</v>
      </c>
      <c r="DD16" s="993">
        <v>0</v>
      </c>
      <c r="DE16" s="994">
        <v>0</v>
      </c>
      <c r="DF16" s="993">
        <v>0</v>
      </c>
      <c r="DG16" s="994">
        <v>0</v>
      </c>
      <c r="DH16" s="993">
        <v>0</v>
      </c>
      <c r="DI16" s="994">
        <v>0</v>
      </c>
      <c r="DJ16" s="993">
        <v>0</v>
      </c>
      <c r="DK16" s="994">
        <v>0</v>
      </c>
      <c r="DL16" s="993">
        <v>0</v>
      </c>
      <c r="DM16" s="994">
        <v>0</v>
      </c>
      <c r="DN16" s="993">
        <v>0</v>
      </c>
      <c r="DO16" s="994">
        <v>0</v>
      </c>
      <c r="DP16" s="995">
        <v>0</v>
      </c>
      <c r="DQ16" s="946"/>
      <c r="DR16" s="973"/>
      <c r="DS16" s="946"/>
      <c r="DT16" s="992">
        <v>0</v>
      </c>
      <c r="DU16" s="993">
        <v>0</v>
      </c>
      <c r="DV16" s="994">
        <v>0</v>
      </c>
      <c r="DW16" s="993">
        <v>0</v>
      </c>
      <c r="DX16" s="994">
        <v>0</v>
      </c>
      <c r="DY16" s="993">
        <v>0</v>
      </c>
      <c r="DZ16" s="994">
        <v>0</v>
      </c>
      <c r="EA16" s="993">
        <v>0</v>
      </c>
      <c r="EB16" s="994">
        <v>0</v>
      </c>
      <c r="EC16" s="993">
        <v>0</v>
      </c>
      <c r="ED16" s="994">
        <v>0</v>
      </c>
      <c r="EE16" s="993">
        <v>0</v>
      </c>
      <c r="EF16" s="994">
        <v>0</v>
      </c>
      <c r="EG16" s="993">
        <v>0</v>
      </c>
      <c r="EH16" s="994">
        <v>0</v>
      </c>
      <c r="EI16" s="993">
        <v>0</v>
      </c>
      <c r="EJ16" s="994">
        <v>0</v>
      </c>
      <c r="EK16" s="993">
        <v>0</v>
      </c>
      <c r="EL16" s="994">
        <v>0</v>
      </c>
      <c r="EM16" s="993">
        <v>0</v>
      </c>
      <c r="EN16" s="994">
        <v>0</v>
      </c>
      <c r="EO16" s="993">
        <v>0</v>
      </c>
      <c r="EP16" s="994">
        <v>0</v>
      </c>
      <c r="EQ16" s="993">
        <v>0</v>
      </c>
      <c r="ER16" s="994">
        <v>0</v>
      </c>
      <c r="ES16" s="993">
        <v>0</v>
      </c>
      <c r="ET16" s="994">
        <v>0</v>
      </c>
      <c r="EU16" s="993">
        <v>0</v>
      </c>
      <c r="EV16" s="994">
        <v>0</v>
      </c>
      <c r="EW16" s="993">
        <v>0</v>
      </c>
      <c r="EX16" s="994">
        <v>0</v>
      </c>
      <c r="EY16" s="993">
        <v>0</v>
      </c>
      <c r="EZ16" s="994">
        <v>0</v>
      </c>
      <c r="FA16" s="993">
        <v>0</v>
      </c>
      <c r="FB16" s="994">
        <v>0</v>
      </c>
      <c r="FC16" s="995">
        <v>0</v>
      </c>
      <c r="FD16" s="946"/>
      <c r="FE16" s="974"/>
      <c r="FF16" s="946"/>
      <c r="FG16" s="975"/>
      <c r="FI16" s="996" t="b">
        <v>1</v>
      </c>
    </row>
    <row r="17" spans="2:165" hidden="1" outlineLevel="1">
      <c r="B17" s="983">
        <v>10</v>
      </c>
      <c r="C17" s="1012" t="s">
        <v>358</v>
      </c>
      <c r="E17" s="985">
        <v>0</v>
      </c>
      <c r="F17" s="986">
        <v>0</v>
      </c>
      <c r="G17" s="987">
        <v>0</v>
      </c>
      <c r="H17" s="986">
        <v>0</v>
      </c>
      <c r="I17" s="987">
        <v>0</v>
      </c>
      <c r="J17" s="986">
        <v>0</v>
      </c>
      <c r="K17" s="987">
        <v>0</v>
      </c>
      <c r="L17" s="986">
        <v>0</v>
      </c>
      <c r="M17" s="987">
        <v>0</v>
      </c>
      <c r="N17" s="986">
        <v>0</v>
      </c>
      <c r="O17" s="987">
        <v>0</v>
      </c>
      <c r="P17" s="986">
        <v>0</v>
      </c>
      <c r="Q17" s="987">
        <v>0</v>
      </c>
      <c r="R17" s="986">
        <v>0</v>
      </c>
      <c r="S17" s="987">
        <v>0</v>
      </c>
      <c r="T17" s="986">
        <v>0</v>
      </c>
      <c r="U17" s="987">
        <v>0</v>
      </c>
      <c r="V17" s="986">
        <v>0</v>
      </c>
      <c r="W17" s="987">
        <v>0</v>
      </c>
      <c r="X17" s="986">
        <v>0</v>
      </c>
      <c r="Y17" s="987">
        <v>0</v>
      </c>
      <c r="Z17" s="986">
        <v>0</v>
      </c>
      <c r="AA17" s="987">
        <v>0</v>
      </c>
      <c r="AB17" s="986">
        <v>0</v>
      </c>
      <c r="AC17" s="987">
        <v>0</v>
      </c>
      <c r="AD17" s="986">
        <v>0</v>
      </c>
      <c r="AE17" s="987">
        <v>0</v>
      </c>
      <c r="AF17" s="986">
        <v>0</v>
      </c>
      <c r="AG17" s="987">
        <v>0</v>
      </c>
      <c r="AH17" s="986">
        <v>0</v>
      </c>
      <c r="AI17" s="987">
        <v>0</v>
      </c>
      <c r="AJ17" s="986">
        <v>0</v>
      </c>
      <c r="AK17" s="987">
        <v>0</v>
      </c>
      <c r="AL17" s="986">
        <v>0</v>
      </c>
      <c r="AM17" s="987">
        <v>0</v>
      </c>
      <c r="AN17" s="988">
        <v>0</v>
      </c>
      <c r="AO17" s="946"/>
      <c r="AP17" s="964"/>
      <c r="AQ17" s="946"/>
      <c r="AR17" s="985">
        <v>0</v>
      </c>
      <c r="AS17" s="986">
        <v>0</v>
      </c>
      <c r="AT17" s="987">
        <v>0</v>
      </c>
      <c r="AU17" s="986">
        <v>0</v>
      </c>
      <c r="AV17" s="987">
        <v>0</v>
      </c>
      <c r="AW17" s="986">
        <v>0</v>
      </c>
      <c r="AX17" s="987">
        <v>0</v>
      </c>
      <c r="AY17" s="986">
        <v>0</v>
      </c>
      <c r="AZ17" s="987">
        <v>0</v>
      </c>
      <c r="BA17" s="986">
        <v>0</v>
      </c>
      <c r="BB17" s="987">
        <v>0</v>
      </c>
      <c r="BC17" s="986">
        <v>0</v>
      </c>
      <c r="BD17" s="987">
        <v>0</v>
      </c>
      <c r="BE17" s="986">
        <v>0</v>
      </c>
      <c r="BF17" s="987">
        <v>0</v>
      </c>
      <c r="BG17" s="986">
        <v>0</v>
      </c>
      <c r="BH17" s="987">
        <v>0</v>
      </c>
      <c r="BI17" s="986">
        <v>0</v>
      </c>
      <c r="BJ17" s="987">
        <v>0</v>
      </c>
      <c r="BK17" s="986">
        <v>0</v>
      </c>
      <c r="BL17" s="987">
        <v>0</v>
      </c>
      <c r="BM17" s="986">
        <v>0</v>
      </c>
      <c r="BN17" s="987">
        <v>0</v>
      </c>
      <c r="BO17" s="986">
        <v>0</v>
      </c>
      <c r="BP17" s="987">
        <v>0</v>
      </c>
      <c r="BQ17" s="986">
        <v>0</v>
      </c>
      <c r="BR17" s="987">
        <v>0</v>
      </c>
      <c r="BS17" s="986">
        <v>0</v>
      </c>
      <c r="BT17" s="987">
        <v>0</v>
      </c>
      <c r="BU17" s="986">
        <v>0</v>
      </c>
      <c r="BV17" s="987">
        <v>0</v>
      </c>
      <c r="BW17" s="986">
        <v>0</v>
      </c>
      <c r="BX17" s="987">
        <v>0</v>
      </c>
      <c r="BY17" s="986">
        <v>0</v>
      </c>
      <c r="BZ17" s="987">
        <v>0</v>
      </c>
      <c r="CA17" s="988">
        <v>0</v>
      </c>
      <c r="CB17" s="946"/>
      <c r="CC17" s="971"/>
      <c r="CD17" s="946"/>
      <c r="CE17" s="972"/>
      <c r="CF17" s="946"/>
      <c r="CG17" s="985">
        <v>0</v>
      </c>
      <c r="CH17" s="986">
        <v>0</v>
      </c>
      <c r="CI17" s="987">
        <v>0</v>
      </c>
      <c r="CJ17" s="986">
        <v>0</v>
      </c>
      <c r="CK17" s="987">
        <v>0</v>
      </c>
      <c r="CL17" s="986">
        <v>0</v>
      </c>
      <c r="CM17" s="987">
        <v>0</v>
      </c>
      <c r="CN17" s="986">
        <v>0</v>
      </c>
      <c r="CO17" s="987">
        <v>0</v>
      </c>
      <c r="CP17" s="986">
        <v>0</v>
      </c>
      <c r="CQ17" s="987">
        <v>0</v>
      </c>
      <c r="CR17" s="986">
        <v>0</v>
      </c>
      <c r="CS17" s="987">
        <v>0</v>
      </c>
      <c r="CT17" s="986">
        <v>0</v>
      </c>
      <c r="CU17" s="987">
        <v>0</v>
      </c>
      <c r="CV17" s="986">
        <v>0</v>
      </c>
      <c r="CW17" s="987">
        <v>0</v>
      </c>
      <c r="CX17" s="986">
        <v>0</v>
      </c>
      <c r="CY17" s="987">
        <v>0</v>
      </c>
      <c r="CZ17" s="986">
        <v>0</v>
      </c>
      <c r="DA17" s="987">
        <v>0</v>
      </c>
      <c r="DB17" s="986">
        <v>0</v>
      </c>
      <c r="DC17" s="987">
        <v>0</v>
      </c>
      <c r="DD17" s="986">
        <v>0</v>
      </c>
      <c r="DE17" s="987">
        <v>0</v>
      </c>
      <c r="DF17" s="986">
        <v>0</v>
      </c>
      <c r="DG17" s="987">
        <v>0</v>
      </c>
      <c r="DH17" s="986">
        <v>0</v>
      </c>
      <c r="DI17" s="987">
        <v>0</v>
      </c>
      <c r="DJ17" s="986">
        <v>0</v>
      </c>
      <c r="DK17" s="987">
        <v>0</v>
      </c>
      <c r="DL17" s="986">
        <v>0</v>
      </c>
      <c r="DM17" s="987">
        <v>0</v>
      </c>
      <c r="DN17" s="986">
        <v>0</v>
      </c>
      <c r="DO17" s="987">
        <v>0</v>
      </c>
      <c r="DP17" s="988">
        <v>0</v>
      </c>
      <c r="DQ17" s="946"/>
      <c r="DR17" s="973"/>
      <c r="DS17" s="946"/>
      <c r="DT17" s="985">
        <v>0</v>
      </c>
      <c r="DU17" s="986">
        <v>0</v>
      </c>
      <c r="DV17" s="987">
        <v>0</v>
      </c>
      <c r="DW17" s="986">
        <v>0</v>
      </c>
      <c r="DX17" s="987">
        <v>0</v>
      </c>
      <c r="DY17" s="986">
        <v>0</v>
      </c>
      <c r="DZ17" s="987">
        <v>0</v>
      </c>
      <c r="EA17" s="986">
        <v>0</v>
      </c>
      <c r="EB17" s="987">
        <v>0</v>
      </c>
      <c r="EC17" s="986">
        <v>0</v>
      </c>
      <c r="ED17" s="987">
        <v>0</v>
      </c>
      <c r="EE17" s="986">
        <v>0</v>
      </c>
      <c r="EF17" s="987">
        <v>0</v>
      </c>
      <c r="EG17" s="986">
        <v>0</v>
      </c>
      <c r="EH17" s="987">
        <v>0</v>
      </c>
      <c r="EI17" s="986">
        <v>0</v>
      </c>
      <c r="EJ17" s="987">
        <v>0</v>
      </c>
      <c r="EK17" s="986">
        <v>0</v>
      </c>
      <c r="EL17" s="987">
        <v>0</v>
      </c>
      <c r="EM17" s="986">
        <v>0</v>
      </c>
      <c r="EN17" s="987">
        <v>0</v>
      </c>
      <c r="EO17" s="986">
        <v>0</v>
      </c>
      <c r="EP17" s="987">
        <v>0</v>
      </c>
      <c r="EQ17" s="986">
        <v>0</v>
      </c>
      <c r="ER17" s="987">
        <v>0</v>
      </c>
      <c r="ES17" s="986">
        <v>0</v>
      </c>
      <c r="ET17" s="987">
        <v>0</v>
      </c>
      <c r="EU17" s="986">
        <v>0</v>
      </c>
      <c r="EV17" s="987">
        <v>0</v>
      </c>
      <c r="EW17" s="986">
        <v>0</v>
      </c>
      <c r="EX17" s="987">
        <v>0</v>
      </c>
      <c r="EY17" s="986">
        <v>0</v>
      </c>
      <c r="EZ17" s="987">
        <v>0</v>
      </c>
      <c r="FA17" s="986">
        <v>0</v>
      </c>
      <c r="FB17" s="987">
        <v>0</v>
      </c>
      <c r="FC17" s="988">
        <v>0</v>
      </c>
      <c r="FD17" s="946"/>
      <c r="FE17" s="974"/>
      <c r="FF17" s="946"/>
      <c r="FG17" s="975"/>
      <c r="FI17" s="989" t="b">
        <v>1</v>
      </c>
    </row>
    <row r="18" spans="2:165" hidden="1" outlineLevel="1">
      <c r="B18" s="990">
        <v>11</v>
      </c>
      <c r="C18" s="1011" t="s">
        <v>756</v>
      </c>
      <c r="E18" s="992">
        <v>0</v>
      </c>
      <c r="F18" s="993">
        <v>0</v>
      </c>
      <c r="G18" s="994">
        <v>0</v>
      </c>
      <c r="H18" s="993">
        <v>0</v>
      </c>
      <c r="I18" s="994">
        <v>0</v>
      </c>
      <c r="J18" s="993">
        <v>0</v>
      </c>
      <c r="K18" s="994">
        <v>0</v>
      </c>
      <c r="L18" s="993">
        <v>0</v>
      </c>
      <c r="M18" s="994">
        <v>0</v>
      </c>
      <c r="N18" s="993">
        <v>0</v>
      </c>
      <c r="O18" s="994">
        <v>0</v>
      </c>
      <c r="P18" s="993">
        <v>0</v>
      </c>
      <c r="Q18" s="994">
        <v>0</v>
      </c>
      <c r="R18" s="993">
        <v>0</v>
      </c>
      <c r="S18" s="994">
        <v>0</v>
      </c>
      <c r="T18" s="993">
        <v>0</v>
      </c>
      <c r="U18" s="994">
        <v>0</v>
      </c>
      <c r="V18" s="993">
        <v>0</v>
      </c>
      <c r="W18" s="994">
        <v>0</v>
      </c>
      <c r="X18" s="993">
        <v>0</v>
      </c>
      <c r="Y18" s="994">
        <v>0</v>
      </c>
      <c r="Z18" s="993">
        <v>0</v>
      </c>
      <c r="AA18" s="994">
        <v>0</v>
      </c>
      <c r="AB18" s="993">
        <v>0</v>
      </c>
      <c r="AC18" s="994">
        <v>0</v>
      </c>
      <c r="AD18" s="993">
        <v>0</v>
      </c>
      <c r="AE18" s="994">
        <v>0</v>
      </c>
      <c r="AF18" s="993">
        <v>0</v>
      </c>
      <c r="AG18" s="994">
        <v>0</v>
      </c>
      <c r="AH18" s="993">
        <v>0</v>
      </c>
      <c r="AI18" s="994">
        <v>0</v>
      </c>
      <c r="AJ18" s="993">
        <v>0</v>
      </c>
      <c r="AK18" s="994">
        <v>0</v>
      </c>
      <c r="AL18" s="993">
        <v>0</v>
      </c>
      <c r="AM18" s="994">
        <v>0</v>
      </c>
      <c r="AN18" s="995">
        <v>0</v>
      </c>
      <c r="AO18" s="946"/>
      <c r="AP18" s="964"/>
      <c r="AQ18" s="946"/>
      <c r="AR18" s="992">
        <v>0</v>
      </c>
      <c r="AS18" s="993">
        <v>0</v>
      </c>
      <c r="AT18" s="994">
        <v>0</v>
      </c>
      <c r="AU18" s="993">
        <v>0</v>
      </c>
      <c r="AV18" s="994">
        <v>0</v>
      </c>
      <c r="AW18" s="993">
        <v>0</v>
      </c>
      <c r="AX18" s="994">
        <v>0</v>
      </c>
      <c r="AY18" s="993">
        <v>0</v>
      </c>
      <c r="AZ18" s="994">
        <v>0</v>
      </c>
      <c r="BA18" s="993">
        <v>0</v>
      </c>
      <c r="BB18" s="994">
        <v>0</v>
      </c>
      <c r="BC18" s="993">
        <v>0</v>
      </c>
      <c r="BD18" s="994">
        <v>0</v>
      </c>
      <c r="BE18" s="993">
        <v>0</v>
      </c>
      <c r="BF18" s="994">
        <v>0</v>
      </c>
      <c r="BG18" s="993">
        <v>0</v>
      </c>
      <c r="BH18" s="994">
        <v>0</v>
      </c>
      <c r="BI18" s="993">
        <v>0</v>
      </c>
      <c r="BJ18" s="994">
        <v>0</v>
      </c>
      <c r="BK18" s="993">
        <v>0</v>
      </c>
      <c r="BL18" s="994">
        <v>0</v>
      </c>
      <c r="BM18" s="993">
        <v>0</v>
      </c>
      <c r="BN18" s="994">
        <v>0</v>
      </c>
      <c r="BO18" s="993">
        <v>0</v>
      </c>
      <c r="BP18" s="994">
        <v>0</v>
      </c>
      <c r="BQ18" s="993">
        <v>0</v>
      </c>
      <c r="BR18" s="994">
        <v>0</v>
      </c>
      <c r="BS18" s="993">
        <v>0</v>
      </c>
      <c r="BT18" s="994">
        <v>0</v>
      </c>
      <c r="BU18" s="993">
        <v>0</v>
      </c>
      <c r="BV18" s="994">
        <v>0</v>
      </c>
      <c r="BW18" s="993">
        <v>0</v>
      </c>
      <c r="BX18" s="994">
        <v>0</v>
      </c>
      <c r="BY18" s="993">
        <v>0</v>
      </c>
      <c r="BZ18" s="994">
        <v>0</v>
      </c>
      <c r="CA18" s="995">
        <v>0</v>
      </c>
      <c r="CB18" s="946"/>
      <c r="CC18" s="971"/>
      <c r="CD18" s="946"/>
      <c r="CE18" s="972"/>
      <c r="CF18" s="946"/>
      <c r="CG18" s="992">
        <v>0</v>
      </c>
      <c r="CH18" s="993">
        <v>0</v>
      </c>
      <c r="CI18" s="994">
        <v>0</v>
      </c>
      <c r="CJ18" s="993">
        <v>0</v>
      </c>
      <c r="CK18" s="994">
        <v>0</v>
      </c>
      <c r="CL18" s="993">
        <v>0</v>
      </c>
      <c r="CM18" s="994">
        <v>0</v>
      </c>
      <c r="CN18" s="993">
        <v>0</v>
      </c>
      <c r="CO18" s="994">
        <v>0</v>
      </c>
      <c r="CP18" s="993">
        <v>0</v>
      </c>
      <c r="CQ18" s="994">
        <v>0</v>
      </c>
      <c r="CR18" s="993">
        <v>0</v>
      </c>
      <c r="CS18" s="994">
        <v>0</v>
      </c>
      <c r="CT18" s="993">
        <v>0</v>
      </c>
      <c r="CU18" s="994">
        <v>0</v>
      </c>
      <c r="CV18" s="993">
        <v>0</v>
      </c>
      <c r="CW18" s="994">
        <v>0</v>
      </c>
      <c r="CX18" s="993">
        <v>0</v>
      </c>
      <c r="CY18" s="994">
        <v>0</v>
      </c>
      <c r="CZ18" s="993">
        <v>0</v>
      </c>
      <c r="DA18" s="994">
        <v>0</v>
      </c>
      <c r="DB18" s="993">
        <v>0</v>
      </c>
      <c r="DC18" s="994">
        <v>0</v>
      </c>
      <c r="DD18" s="993">
        <v>0</v>
      </c>
      <c r="DE18" s="994">
        <v>0</v>
      </c>
      <c r="DF18" s="993">
        <v>0</v>
      </c>
      <c r="DG18" s="994">
        <v>0</v>
      </c>
      <c r="DH18" s="993">
        <v>0</v>
      </c>
      <c r="DI18" s="994">
        <v>0</v>
      </c>
      <c r="DJ18" s="993">
        <v>0</v>
      </c>
      <c r="DK18" s="994">
        <v>0</v>
      </c>
      <c r="DL18" s="993">
        <v>0</v>
      </c>
      <c r="DM18" s="994">
        <v>0</v>
      </c>
      <c r="DN18" s="993">
        <v>0</v>
      </c>
      <c r="DO18" s="994">
        <v>0</v>
      </c>
      <c r="DP18" s="995">
        <v>0</v>
      </c>
      <c r="DQ18" s="946"/>
      <c r="DR18" s="973"/>
      <c r="DS18" s="946"/>
      <c r="DT18" s="992">
        <v>0</v>
      </c>
      <c r="DU18" s="993">
        <v>0</v>
      </c>
      <c r="DV18" s="994">
        <v>0</v>
      </c>
      <c r="DW18" s="993">
        <v>0</v>
      </c>
      <c r="DX18" s="994">
        <v>0</v>
      </c>
      <c r="DY18" s="993">
        <v>0</v>
      </c>
      <c r="DZ18" s="994">
        <v>0</v>
      </c>
      <c r="EA18" s="993">
        <v>0</v>
      </c>
      <c r="EB18" s="994">
        <v>0</v>
      </c>
      <c r="EC18" s="993">
        <v>0</v>
      </c>
      <c r="ED18" s="994">
        <v>0</v>
      </c>
      <c r="EE18" s="993">
        <v>0</v>
      </c>
      <c r="EF18" s="994">
        <v>0</v>
      </c>
      <c r="EG18" s="993">
        <v>0</v>
      </c>
      <c r="EH18" s="994">
        <v>0</v>
      </c>
      <c r="EI18" s="993">
        <v>0</v>
      </c>
      <c r="EJ18" s="994">
        <v>0</v>
      </c>
      <c r="EK18" s="993">
        <v>0</v>
      </c>
      <c r="EL18" s="994">
        <v>0</v>
      </c>
      <c r="EM18" s="993">
        <v>0</v>
      </c>
      <c r="EN18" s="994">
        <v>0</v>
      </c>
      <c r="EO18" s="993">
        <v>0</v>
      </c>
      <c r="EP18" s="994">
        <v>0</v>
      </c>
      <c r="EQ18" s="993">
        <v>0</v>
      </c>
      <c r="ER18" s="994">
        <v>0</v>
      </c>
      <c r="ES18" s="993">
        <v>0</v>
      </c>
      <c r="ET18" s="994">
        <v>0</v>
      </c>
      <c r="EU18" s="993">
        <v>0</v>
      </c>
      <c r="EV18" s="994">
        <v>0</v>
      </c>
      <c r="EW18" s="993">
        <v>0</v>
      </c>
      <c r="EX18" s="994">
        <v>0</v>
      </c>
      <c r="EY18" s="993">
        <v>0</v>
      </c>
      <c r="EZ18" s="994">
        <v>0</v>
      </c>
      <c r="FA18" s="993">
        <v>0</v>
      </c>
      <c r="FB18" s="994">
        <v>0</v>
      </c>
      <c r="FC18" s="995">
        <v>0</v>
      </c>
      <c r="FD18" s="946"/>
      <c r="FE18" s="974"/>
      <c r="FF18" s="946"/>
      <c r="FG18" s="975"/>
      <c r="FI18" s="996" t="b">
        <v>1</v>
      </c>
    </row>
    <row r="19" spans="2:165" hidden="1" outlineLevel="1">
      <c r="B19" s="983">
        <v>12</v>
      </c>
      <c r="C19" s="1012" t="s">
        <v>359</v>
      </c>
      <c r="E19" s="985">
        <v>0</v>
      </c>
      <c r="F19" s="986">
        <v>0</v>
      </c>
      <c r="G19" s="987">
        <v>0</v>
      </c>
      <c r="H19" s="986">
        <v>0</v>
      </c>
      <c r="I19" s="987">
        <v>0</v>
      </c>
      <c r="J19" s="986">
        <v>0</v>
      </c>
      <c r="K19" s="987">
        <v>0</v>
      </c>
      <c r="L19" s="986">
        <v>0</v>
      </c>
      <c r="M19" s="987">
        <v>0</v>
      </c>
      <c r="N19" s="986">
        <v>0</v>
      </c>
      <c r="O19" s="987">
        <v>0</v>
      </c>
      <c r="P19" s="986">
        <v>0</v>
      </c>
      <c r="Q19" s="987">
        <v>0</v>
      </c>
      <c r="R19" s="986">
        <v>0</v>
      </c>
      <c r="S19" s="987">
        <v>0</v>
      </c>
      <c r="T19" s="986">
        <v>0</v>
      </c>
      <c r="U19" s="987">
        <v>0</v>
      </c>
      <c r="V19" s="986">
        <v>0</v>
      </c>
      <c r="W19" s="987">
        <v>0</v>
      </c>
      <c r="X19" s="986">
        <v>0</v>
      </c>
      <c r="Y19" s="987">
        <v>0</v>
      </c>
      <c r="Z19" s="986">
        <v>0</v>
      </c>
      <c r="AA19" s="987">
        <v>0</v>
      </c>
      <c r="AB19" s="986">
        <v>0</v>
      </c>
      <c r="AC19" s="987">
        <v>0</v>
      </c>
      <c r="AD19" s="986">
        <v>0</v>
      </c>
      <c r="AE19" s="987">
        <v>0</v>
      </c>
      <c r="AF19" s="986">
        <v>0</v>
      </c>
      <c r="AG19" s="987">
        <v>0</v>
      </c>
      <c r="AH19" s="986">
        <v>0</v>
      </c>
      <c r="AI19" s="987">
        <v>0</v>
      </c>
      <c r="AJ19" s="986">
        <v>0</v>
      </c>
      <c r="AK19" s="987">
        <v>0</v>
      </c>
      <c r="AL19" s="986">
        <v>0</v>
      </c>
      <c r="AM19" s="987">
        <v>0</v>
      </c>
      <c r="AN19" s="988">
        <v>0</v>
      </c>
      <c r="AO19" s="946"/>
      <c r="AP19" s="964"/>
      <c r="AQ19" s="946"/>
      <c r="AR19" s="985">
        <v>0</v>
      </c>
      <c r="AS19" s="986">
        <v>0</v>
      </c>
      <c r="AT19" s="987">
        <v>0</v>
      </c>
      <c r="AU19" s="986">
        <v>0</v>
      </c>
      <c r="AV19" s="987">
        <v>0</v>
      </c>
      <c r="AW19" s="986">
        <v>0</v>
      </c>
      <c r="AX19" s="987">
        <v>0</v>
      </c>
      <c r="AY19" s="986">
        <v>0</v>
      </c>
      <c r="AZ19" s="987">
        <v>0</v>
      </c>
      <c r="BA19" s="986">
        <v>0</v>
      </c>
      <c r="BB19" s="987">
        <v>0</v>
      </c>
      <c r="BC19" s="986">
        <v>0</v>
      </c>
      <c r="BD19" s="987">
        <v>0</v>
      </c>
      <c r="BE19" s="986">
        <v>0</v>
      </c>
      <c r="BF19" s="987">
        <v>0</v>
      </c>
      <c r="BG19" s="986">
        <v>0</v>
      </c>
      <c r="BH19" s="987">
        <v>0</v>
      </c>
      <c r="BI19" s="986">
        <v>0</v>
      </c>
      <c r="BJ19" s="987">
        <v>0</v>
      </c>
      <c r="BK19" s="986">
        <v>0</v>
      </c>
      <c r="BL19" s="987">
        <v>0</v>
      </c>
      <c r="BM19" s="986">
        <v>0</v>
      </c>
      <c r="BN19" s="987">
        <v>0</v>
      </c>
      <c r="BO19" s="986">
        <v>0</v>
      </c>
      <c r="BP19" s="987">
        <v>0</v>
      </c>
      <c r="BQ19" s="986">
        <v>0</v>
      </c>
      <c r="BR19" s="987">
        <v>0</v>
      </c>
      <c r="BS19" s="986">
        <v>0</v>
      </c>
      <c r="BT19" s="987">
        <v>0</v>
      </c>
      <c r="BU19" s="986">
        <v>0</v>
      </c>
      <c r="BV19" s="987">
        <v>0</v>
      </c>
      <c r="BW19" s="986">
        <v>0</v>
      </c>
      <c r="BX19" s="987">
        <v>0</v>
      </c>
      <c r="BY19" s="986">
        <v>0</v>
      </c>
      <c r="BZ19" s="987">
        <v>0</v>
      </c>
      <c r="CA19" s="988">
        <v>0</v>
      </c>
      <c r="CB19" s="946"/>
      <c r="CC19" s="971"/>
      <c r="CD19" s="946"/>
      <c r="CE19" s="972"/>
      <c r="CF19" s="946"/>
      <c r="CG19" s="985">
        <v>0</v>
      </c>
      <c r="CH19" s="986">
        <v>0</v>
      </c>
      <c r="CI19" s="987">
        <v>0</v>
      </c>
      <c r="CJ19" s="986">
        <v>0</v>
      </c>
      <c r="CK19" s="987">
        <v>0</v>
      </c>
      <c r="CL19" s="986">
        <v>0</v>
      </c>
      <c r="CM19" s="987">
        <v>0</v>
      </c>
      <c r="CN19" s="986">
        <v>0</v>
      </c>
      <c r="CO19" s="987">
        <v>0</v>
      </c>
      <c r="CP19" s="986">
        <v>0</v>
      </c>
      <c r="CQ19" s="987">
        <v>0</v>
      </c>
      <c r="CR19" s="986">
        <v>0</v>
      </c>
      <c r="CS19" s="987">
        <v>0</v>
      </c>
      <c r="CT19" s="986">
        <v>0</v>
      </c>
      <c r="CU19" s="987">
        <v>0</v>
      </c>
      <c r="CV19" s="986">
        <v>0</v>
      </c>
      <c r="CW19" s="987">
        <v>0</v>
      </c>
      <c r="CX19" s="986">
        <v>0</v>
      </c>
      <c r="CY19" s="987">
        <v>0</v>
      </c>
      <c r="CZ19" s="986">
        <v>0</v>
      </c>
      <c r="DA19" s="987">
        <v>0</v>
      </c>
      <c r="DB19" s="986">
        <v>0</v>
      </c>
      <c r="DC19" s="987">
        <v>0</v>
      </c>
      <c r="DD19" s="986">
        <v>0</v>
      </c>
      <c r="DE19" s="987">
        <v>0</v>
      </c>
      <c r="DF19" s="986">
        <v>0</v>
      </c>
      <c r="DG19" s="987">
        <v>0</v>
      </c>
      <c r="DH19" s="986">
        <v>0</v>
      </c>
      <c r="DI19" s="987">
        <v>0</v>
      </c>
      <c r="DJ19" s="986">
        <v>0</v>
      </c>
      <c r="DK19" s="987">
        <v>0</v>
      </c>
      <c r="DL19" s="986">
        <v>0</v>
      </c>
      <c r="DM19" s="987">
        <v>0</v>
      </c>
      <c r="DN19" s="986">
        <v>0</v>
      </c>
      <c r="DO19" s="987">
        <v>0</v>
      </c>
      <c r="DP19" s="988">
        <v>0</v>
      </c>
      <c r="DQ19" s="946"/>
      <c r="DR19" s="973"/>
      <c r="DS19" s="946"/>
      <c r="DT19" s="985">
        <v>0</v>
      </c>
      <c r="DU19" s="986">
        <v>0</v>
      </c>
      <c r="DV19" s="987">
        <v>0</v>
      </c>
      <c r="DW19" s="986">
        <v>0</v>
      </c>
      <c r="DX19" s="987">
        <v>0</v>
      </c>
      <c r="DY19" s="986">
        <v>0</v>
      </c>
      <c r="DZ19" s="987">
        <v>0</v>
      </c>
      <c r="EA19" s="986">
        <v>0</v>
      </c>
      <c r="EB19" s="987">
        <v>0</v>
      </c>
      <c r="EC19" s="986">
        <v>0</v>
      </c>
      <c r="ED19" s="987">
        <v>0</v>
      </c>
      <c r="EE19" s="986">
        <v>0</v>
      </c>
      <c r="EF19" s="987">
        <v>0</v>
      </c>
      <c r="EG19" s="986">
        <v>0</v>
      </c>
      <c r="EH19" s="987">
        <v>0</v>
      </c>
      <c r="EI19" s="986">
        <v>0</v>
      </c>
      <c r="EJ19" s="987">
        <v>0</v>
      </c>
      <c r="EK19" s="986">
        <v>0</v>
      </c>
      <c r="EL19" s="987">
        <v>0</v>
      </c>
      <c r="EM19" s="986">
        <v>0</v>
      </c>
      <c r="EN19" s="987">
        <v>0</v>
      </c>
      <c r="EO19" s="986">
        <v>0</v>
      </c>
      <c r="EP19" s="987">
        <v>0</v>
      </c>
      <c r="EQ19" s="986">
        <v>0</v>
      </c>
      <c r="ER19" s="987">
        <v>0</v>
      </c>
      <c r="ES19" s="986">
        <v>0</v>
      </c>
      <c r="ET19" s="987">
        <v>0</v>
      </c>
      <c r="EU19" s="986">
        <v>0</v>
      </c>
      <c r="EV19" s="987">
        <v>0</v>
      </c>
      <c r="EW19" s="986">
        <v>0</v>
      </c>
      <c r="EX19" s="987">
        <v>0</v>
      </c>
      <c r="EY19" s="986">
        <v>0</v>
      </c>
      <c r="EZ19" s="987">
        <v>0</v>
      </c>
      <c r="FA19" s="986">
        <v>0</v>
      </c>
      <c r="FB19" s="987">
        <v>0</v>
      </c>
      <c r="FC19" s="988">
        <v>0</v>
      </c>
      <c r="FD19" s="946"/>
      <c r="FE19" s="974"/>
      <c r="FF19" s="946"/>
      <c r="FG19" s="975"/>
      <c r="FI19" s="989" t="b">
        <v>1</v>
      </c>
    </row>
    <row r="20" spans="2:165" hidden="1" outlineLevel="1">
      <c r="B20" s="990">
        <v>13</v>
      </c>
      <c r="C20" s="1011" t="s">
        <v>361</v>
      </c>
      <c r="E20" s="992">
        <v>0</v>
      </c>
      <c r="F20" s="993">
        <v>0</v>
      </c>
      <c r="G20" s="994">
        <v>0</v>
      </c>
      <c r="H20" s="993">
        <v>0</v>
      </c>
      <c r="I20" s="994">
        <v>0</v>
      </c>
      <c r="J20" s="993">
        <v>0</v>
      </c>
      <c r="K20" s="994">
        <v>0</v>
      </c>
      <c r="L20" s="993">
        <v>0</v>
      </c>
      <c r="M20" s="994">
        <v>0</v>
      </c>
      <c r="N20" s="993">
        <v>0</v>
      </c>
      <c r="O20" s="994">
        <v>0</v>
      </c>
      <c r="P20" s="993">
        <v>0</v>
      </c>
      <c r="Q20" s="994">
        <v>0</v>
      </c>
      <c r="R20" s="993">
        <v>0</v>
      </c>
      <c r="S20" s="994">
        <v>0</v>
      </c>
      <c r="T20" s="993">
        <v>0</v>
      </c>
      <c r="U20" s="994">
        <v>0</v>
      </c>
      <c r="V20" s="993">
        <v>0</v>
      </c>
      <c r="W20" s="994">
        <v>0</v>
      </c>
      <c r="X20" s="993">
        <v>0</v>
      </c>
      <c r="Y20" s="994">
        <v>0</v>
      </c>
      <c r="Z20" s="993">
        <v>0</v>
      </c>
      <c r="AA20" s="994">
        <v>0</v>
      </c>
      <c r="AB20" s="993">
        <v>0</v>
      </c>
      <c r="AC20" s="994">
        <v>0</v>
      </c>
      <c r="AD20" s="993">
        <v>0</v>
      </c>
      <c r="AE20" s="994">
        <v>0</v>
      </c>
      <c r="AF20" s="993">
        <v>0</v>
      </c>
      <c r="AG20" s="994">
        <v>0</v>
      </c>
      <c r="AH20" s="993">
        <v>0</v>
      </c>
      <c r="AI20" s="994">
        <v>0</v>
      </c>
      <c r="AJ20" s="993">
        <v>0</v>
      </c>
      <c r="AK20" s="994">
        <v>0</v>
      </c>
      <c r="AL20" s="993">
        <v>0</v>
      </c>
      <c r="AM20" s="994">
        <v>0</v>
      </c>
      <c r="AN20" s="995">
        <v>0</v>
      </c>
      <c r="AO20" s="946"/>
      <c r="AP20" s="964"/>
      <c r="AQ20" s="946"/>
      <c r="AR20" s="992">
        <v>0</v>
      </c>
      <c r="AS20" s="993">
        <v>0</v>
      </c>
      <c r="AT20" s="994">
        <v>0</v>
      </c>
      <c r="AU20" s="993">
        <v>0</v>
      </c>
      <c r="AV20" s="994">
        <v>0</v>
      </c>
      <c r="AW20" s="993">
        <v>0</v>
      </c>
      <c r="AX20" s="994">
        <v>0</v>
      </c>
      <c r="AY20" s="993">
        <v>0</v>
      </c>
      <c r="AZ20" s="994">
        <v>0</v>
      </c>
      <c r="BA20" s="993">
        <v>0</v>
      </c>
      <c r="BB20" s="994">
        <v>0</v>
      </c>
      <c r="BC20" s="993">
        <v>0</v>
      </c>
      <c r="BD20" s="994">
        <v>0</v>
      </c>
      <c r="BE20" s="993">
        <v>0</v>
      </c>
      <c r="BF20" s="994">
        <v>0</v>
      </c>
      <c r="BG20" s="993">
        <v>0</v>
      </c>
      <c r="BH20" s="994">
        <v>0</v>
      </c>
      <c r="BI20" s="993">
        <v>0</v>
      </c>
      <c r="BJ20" s="994">
        <v>0</v>
      </c>
      <c r="BK20" s="993">
        <v>0</v>
      </c>
      <c r="BL20" s="994">
        <v>0</v>
      </c>
      <c r="BM20" s="993">
        <v>0</v>
      </c>
      <c r="BN20" s="994">
        <v>0</v>
      </c>
      <c r="BO20" s="993">
        <v>0</v>
      </c>
      <c r="BP20" s="994">
        <v>0</v>
      </c>
      <c r="BQ20" s="993">
        <v>0</v>
      </c>
      <c r="BR20" s="994">
        <v>0</v>
      </c>
      <c r="BS20" s="993">
        <v>0</v>
      </c>
      <c r="BT20" s="994">
        <v>0</v>
      </c>
      <c r="BU20" s="993">
        <v>0</v>
      </c>
      <c r="BV20" s="994">
        <v>0</v>
      </c>
      <c r="BW20" s="993">
        <v>0</v>
      </c>
      <c r="BX20" s="994">
        <v>0</v>
      </c>
      <c r="BY20" s="993">
        <v>0</v>
      </c>
      <c r="BZ20" s="994">
        <v>0</v>
      </c>
      <c r="CA20" s="995">
        <v>0</v>
      </c>
      <c r="CB20" s="946"/>
      <c r="CC20" s="971"/>
      <c r="CD20" s="946"/>
      <c r="CE20" s="972"/>
      <c r="CF20" s="946"/>
      <c r="CG20" s="992">
        <v>0</v>
      </c>
      <c r="CH20" s="993">
        <v>0</v>
      </c>
      <c r="CI20" s="994">
        <v>0</v>
      </c>
      <c r="CJ20" s="993">
        <v>0</v>
      </c>
      <c r="CK20" s="994">
        <v>0</v>
      </c>
      <c r="CL20" s="993">
        <v>0</v>
      </c>
      <c r="CM20" s="994">
        <v>0</v>
      </c>
      <c r="CN20" s="993">
        <v>0</v>
      </c>
      <c r="CO20" s="994">
        <v>0</v>
      </c>
      <c r="CP20" s="993">
        <v>0</v>
      </c>
      <c r="CQ20" s="994">
        <v>0</v>
      </c>
      <c r="CR20" s="993">
        <v>0</v>
      </c>
      <c r="CS20" s="994">
        <v>0</v>
      </c>
      <c r="CT20" s="993">
        <v>0</v>
      </c>
      <c r="CU20" s="994">
        <v>0</v>
      </c>
      <c r="CV20" s="993">
        <v>0</v>
      </c>
      <c r="CW20" s="994">
        <v>0</v>
      </c>
      <c r="CX20" s="993">
        <v>0</v>
      </c>
      <c r="CY20" s="994">
        <v>0</v>
      </c>
      <c r="CZ20" s="993">
        <v>0</v>
      </c>
      <c r="DA20" s="994">
        <v>0</v>
      </c>
      <c r="DB20" s="993">
        <v>0</v>
      </c>
      <c r="DC20" s="994">
        <v>0</v>
      </c>
      <c r="DD20" s="993">
        <v>0</v>
      </c>
      <c r="DE20" s="994">
        <v>0</v>
      </c>
      <c r="DF20" s="993">
        <v>0</v>
      </c>
      <c r="DG20" s="994">
        <v>0</v>
      </c>
      <c r="DH20" s="993">
        <v>0</v>
      </c>
      <c r="DI20" s="994">
        <v>0</v>
      </c>
      <c r="DJ20" s="993">
        <v>0</v>
      </c>
      <c r="DK20" s="994">
        <v>0</v>
      </c>
      <c r="DL20" s="993">
        <v>0</v>
      </c>
      <c r="DM20" s="994">
        <v>0</v>
      </c>
      <c r="DN20" s="993">
        <v>0</v>
      </c>
      <c r="DO20" s="994">
        <v>0</v>
      </c>
      <c r="DP20" s="995">
        <v>0</v>
      </c>
      <c r="DQ20" s="946"/>
      <c r="DR20" s="973"/>
      <c r="DS20" s="946"/>
      <c r="DT20" s="992">
        <v>0</v>
      </c>
      <c r="DU20" s="993">
        <v>0</v>
      </c>
      <c r="DV20" s="994">
        <v>0</v>
      </c>
      <c r="DW20" s="993">
        <v>0</v>
      </c>
      <c r="DX20" s="994">
        <v>0</v>
      </c>
      <c r="DY20" s="993">
        <v>0</v>
      </c>
      <c r="DZ20" s="994">
        <v>0</v>
      </c>
      <c r="EA20" s="993">
        <v>0</v>
      </c>
      <c r="EB20" s="994">
        <v>0</v>
      </c>
      <c r="EC20" s="993">
        <v>0</v>
      </c>
      <c r="ED20" s="994">
        <v>0</v>
      </c>
      <c r="EE20" s="993">
        <v>0</v>
      </c>
      <c r="EF20" s="994">
        <v>0</v>
      </c>
      <c r="EG20" s="993">
        <v>0</v>
      </c>
      <c r="EH20" s="994">
        <v>0</v>
      </c>
      <c r="EI20" s="993">
        <v>0</v>
      </c>
      <c r="EJ20" s="994">
        <v>0</v>
      </c>
      <c r="EK20" s="993">
        <v>0</v>
      </c>
      <c r="EL20" s="994">
        <v>0</v>
      </c>
      <c r="EM20" s="993">
        <v>0</v>
      </c>
      <c r="EN20" s="994">
        <v>0</v>
      </c>
      <c r="EO20" s="993">
        <v>0</v>
      </c>
      <c r="EP20" s="994">
        <v>0</v>
      </c>
      <c r="EQ20" s="993">
        <v>0</v>
      </c>
      <c r="ER20" s="994">
        <v>0</v>
      </c>
      <c r="ES20" s="993">
        <v>0</v>
      </c>
      <c r="ET20" s="994">
        <v>0</v>
      </c>
      <c r="EU20" s="993">
        <v>0</v>
      </c>
      <c r="EV20" s="994">
        <v>0</v>
      </c>
      <c r="EW20" s="993">
        <v>0</v>
      </c>
      <c r="EX20" s="994">
        <v>0</v>
      </c>
      <c r="EY20" s="993">
        <v>0</v>
      </c>
      <c r="EZ20" s="994">
        <v>0</v>
      </c>
      <c r="FA20" s="993">
        <v>0</v>
      </c>
      <c r="FB20" s="994">
        <v>0</v>
      </c>
      <c r="FC20" s="995">
        <v>0</v>
      </c>
      <c r="FD20" s="946"/>
      <c r="FE20" s="974"/>
      <c r="FF20" s="946"/>
      <c r="FG20" s="975"/>
      <c r="FI20" s="996" t="b">
        <v>1</v>
      </c>
    </row>
    <row r="21" spans="2:165" hidden="1" outlineLevel="1">
      <c r="B21" s="1013">
        <v>14</v>
      </c>
      <c r="C21" s="1014" t="s">
        <v>360</v>
      </c>
      <c r="E21" s="1015">
        <v>0</v>
      </c>
      <c r="F21" s="1016">
        <v>0</v>
      </c>
      <c r="G21" s="1017">
        <v>0</v>
      </c>
      <c r="H21" s="1016">
        <v>0</v>
      </c>
      <c r="I21" s="1017">
        <v>0</v>
      </c>
      <c r="J21" s="1016">
        <v>0</v>
      </c>
      <c r="K21" s="1017">
        <v>0</v>
      </c>
      <c r="L21" s="1016">
        <v>0</v>
      </c>
      <c r="M21" s="1017">
        <v>0</v>
      </c>
      <c r="N21" s="1016">
        <v>0</v>
      </c>
      <c r="O21" s="1017">
        <v>0</v>
      </c>
      <c r="P21" s="1016">
        <v>0</v>
      </c>
      <c r="Q21" s="1017">
        <v>0</v>
      </c>
      <c r="R21" s="1016">
        <v>0</v>
      </c>
      <c r="S21" s="1017">
        <v>0</v>
      </c>
      <c r="T21" s="1016">
        <v>0</v>
      </c>
      <c r="U21" s="1017">
        <v>0</v>
      </c>
      <c r="V21" s="1016">
        <v>0</v>
      </c>
      <c r="W21" s="1017">
        <v>0</v>
      </c>
      <c r="X21" s="1016">
        <v>0</v>
      </c>
      <c r="Y21" s="1017">
        <v>0</v>
      </c>
      <c r="Z21" s="1016">
        <v>0</v>
      </c>
      <c r="AA21" s="1017">
        <v>0</v>
      </c>
      <c r="AB21" s="1016">
        <v>0</v>
      </c>
      <c r="AC21" s="1017">
        <v>0</v>
      </c>
      <c r="AD21" s="1016">
        <v>0</v>
      </c>
      <c r="AE21" s="1017">
        <v>0</v>
      </c>
      <c r="AF21" s="1016">
        <v>0</v>
      </c>
      <c r="AG21" s="1017">
        <v>0</v>
      </c>
      <c r="AH21" s="1016">
        <v>0</v>
      </c>
      <c r="AI21" s="1017">
        <v>0</v>
      </c>
      <c r="AJ21" s="1016">
        <v>0</v>
      </c>
      <c r="AK21" s="1017">
        <v>0</v>
      </c>
      <c r="AL21" s="1016">
        <v>0</v>
      </c>
      <c r="AM21" s="1017">
        <v>0</v>
      </c>
      <c r="AN21" s="1018">
        <v>0</v>
      </c>
      <c r="AO21" s="946"/>
      <c r="AP21" s="964"/>
      <c r="AQ21" s="946"/>
      <c r="AR21" s="1015">
        <v>0</v>
      </c>
      <c r="AS21" s="1016">
        <v>0</v>
      </c>
      <c r="AT21" s="1017">
        <v>0</v>
      </c>
      <c r="AU21" s="1016">
        <v>0</v>
      </c>
      <c r="AV21" s="1017">
        <v>0</v>
      </c>
      <c r="AW21" s="1016">
        <v>0</v>
      </c>
      <c r="AX21" s="1017">
        <v>0</v>
      </c>
      <c r="AY21" s="1016">
        <v>0</v>
      </c>
      <c r="AZ21" s="1017">
        <v>0</v>
      </c>
      <c r="BA21" s="1016">
        <v>0</v>
      </c>
      <c r="BB21" s="1017">
        <v>0</v>
      </c>
      <c r="BC21" s="1016">
        <v>0</v>
      </c>
      <c r="BD21" s="1017">
        <v>0</v>
      </c>
      <c r="BE21" s="1016">
        <v>0</v>
      </c>
      <c r="BF21" s="1017">
        <v>0</v>
      </c>
      <c r="BG21" s="1016">
        <v>0</v>
      </c>
      <c r="BH21" s="1017">
        <v>0</v>
      </c>
      <c r="BI21" s="1016">
        <v>0</v>
      </c>
      <c r="BJ21" s="1017">
        <v>0</v>
      </c>
      <c r="BK21" s="1016">
        <v>0</v>
      </c>
      <c r="BL21" s="1017">
        <v>0</v>
      </c>
      <c r="BM21" s="1016">
        <v>0</v>
      </c>
      <c r="BN21" s="1017">
        <v>0</v>
      </c>
      <c r="BO21" s="1016">
        <v>0</v>
      </c>
      <c r="BP21" s="1017">
        <v>0</v>
      </c>
      <c r="BQ21" s="1016">
        <v>0</v>
      </c>
      <c r="BR21" s="1017">
        <v>0</v>
      </c>
      <c r="BS21" s="1016">
        <v>0</v>
      </c>
      <c r="BT21" s="1017">
        <v>0</v>
      </c>
      <c r="BU21" s="1016">
        <v>0</v>
      </c>
      <c r="BV21" s="1017">
        <v>0</v>
      </c>
      <c r="BW21" s="1016">
        <v>0</v>
      </c>
      <c r="BX21" s="1017">
        <v>0</v>
      </c>
      <c r="BY21" s="1016">
        <v>0</v>
      </c>
      <c r="BZ21" s="1017">
        <v>0</v>
      </c>
      <c r="CA21" s="1018">
        <v>0</v>
      </c>
      <c r="CB21" s="946"/>
      <c r="CC21" s="971"/>
      <c r="CD21" s="946"/>
      <c r="CE21" s="972"/>
      <c r="CF21" s="946"/>
      <c r="CG21" s="1015">
        <v>0</v>
      </c>
      <c r="CH21" s="1016">
        <v>0</v>
      </c>
      <c r="CI21" s="1017">
        <v>0</v>
      </c>
      <c r="CJ21" s="1016">
        <v>0</v>
      </c>
      <c r="CK21" s="1017">
        <v>0</v>
      </c>
      <c r="CL21" s="1016">
        <v>0</v>
      </c>
      <c r="CM21" s="1017">
        <v>0</v>
      </c>
      <c r="CN21" s="1016">
        <v>0</v>
      </c>
      <c r="CO21" s="1017">
        <v>0</v>
      </c>
      <c r="CP21" s="1016">
        <v>0</v>
      </c>
      <c r="CQ21" s="1017">
        <v>0</v>
      </c>
      <c r="CR21" s="1016">
        <v>0</v>
      </c>
      <c r="CS21" s="1017">
        <v>0</v>
      </c>
      <c r="CT21" s="1016">
        <v>0</v>
      </c>
      <c r="CU21" s="1017">
        <v>0</v>
      </c>
      <c r="CV21" s="1016">
        <v>0</v>
      </c>
      <c r="CW21" s="1017">
        <v>0</v>
      </c>
      <c r="CX21" s="1016">
        <v>0</v>
      </c>
      <c r="CY21" s="1017">
        <v>0</v>
      </c>
      <c r="CZ21" s="1016">
        <v>0</v>
      </c>
      <c r="DA21" s="1017">
        <v>0</v>
      </c>
      <c r="DB21" s="1016">
        <v>0</v>
      </c>
      <c r="DC21" s="1017">
        <v>0</v>
      </c>
      <c r="DD21" s="1016">
        <v>0</v>
      </c>
      <c r="DE21" s="1017">
        <v>0</v>
      </c>
      <c r="DF21" s="1016">
        <v>0</v>
      </c>
      <c r="DG21" s="1017">
        <v>0</v>
      </c>
      <c r="DH21" s="1016">
        <v>0</v>
      </c>
      <c r="DI21" s="1017">
        <v>0</v>
      </c>
      <c r="DJ21" s="1016">
        <v>0</v>
      </c>
      <c r="DK21" s="1017">
        <v>0</v>
      </c>
      <c r="DL21" s="1016">
        <v>0</v>
      </c>
      <c r="DM21" s="1017">
        <v>0</v>
      </c>
      <c r="DN21" s="1016">
        <v>0</v>
      </c>
      <c r="DO21" s="1017">
        <v>0</v>
      </c>
      <c r="DP21" s="1018">
        <v>0</v>
      </c>
      <c r="DQ21" s="946"/>
      <c r="DR21" s="973"/>
      <c r="DS21" s="946"/>
      <c r="DT21" s="1015">
        <v>0</v>
      </c>
      <c r="DU21" s="1016">
        <v>0</v>
      </c>
      <c r="DV21" s="1017">
        <v>0</v>
      </c>
      <c r="DW21" s="1016">
        <v>0</v>
      </c>
      <c r="DX21" s="1017">
        <v>0</v>
      </c>
      <c r="DY21" s="1016">
        <v>0</v>
      </c>
      <c r="DZ21" s="1017">
        <v>0</v>
      </c>
      <c r="EA21" s="1016">
        <v>0</v>
      </c>
      <c r="EB21" s="1017">
        <v>0</v>
      </c>
      <c r="EC21" s="1016">
        <v>0</v>
      </c>
      <c r="ED21" s="1017">
        <v>0</v>
      </c>
      <c r="EE21" s="1016">
        <v>0</v>
      </c>
      <c r="EF21" s="1017">
        <v>0</v>
      </c>
      <c r="EG21" s="1016">
        <v>0</v>
      </c>
      <c r="EH21" s="1017">
        <v>0</v>
      </c>
      <c r="EI21" s="1016">
        <v>0</v>
      </c>
      <c r="EJ21" s="1017">
        <v>0</v>
      </c>
      <c r="EK21" s="1016">
        <v>0</v>
      </c>
      <c r="EL21" s="1017">
        <v>0</v>
      </c>
      <c r="EM21" s="1016">
        <v>0</v>
      </c>
      <c r="EN21" s="1017">
        <v>0</v>
      </c>
      <c r="EO21" s="1016">
        <v>0</v>
      </c>
      <c r="EP21" s="1017">
        <v>0</v>
      </c>
      <c r="EQ21" s="1016">
        <v>0</v>
      </c>
      <c r="ER21" s="1017">
        <v>0</v>
      </c>
      <c r="ES21" s="1016">
        <v>0</v>
      </c>
      <c r="ET21" s="1017">
        <v>0</v>
      </c>
      <c r="EU21" s="1016">
        <v>0</v>
      </c>
      <c r="EV21" s="1017">
        <v>0</v>
      </c>
      <c r="EW21" s="1016">
        <v>0</v>
      </c>
      <c r="EX21" s="1017">
        <v>0</v>
      </c>
      <c r="EY21" s="1016">
        <v>0</v>
      </c>
      <c r="EZ21" s="1017">
        <v>0</v>
      </c>
      <c r="FA21" s="1016">
        <v>0</v>
      </c>
      <c r="FB21" s="1017">
        <v>0</v>
      </c>
      <c r="FC21" s="1018">
        <v>0</v>
      </c>
      <c r="FD21" s="946"/>
      <c r="FE21" s="974"/>
      <c r="FF21" s="946"/>
      <c r="FG21" s="975"/>
      <c r="FI21" s="1019" t="b">
        <v>1</v>
      </c>
    </row>
    <row r="22" spans="2:165" hidden="1" outlineLevel="1">
      <c r="B22" s="976">
        <v>15</v>
      </c>
      <c r="C22" s="1020" t="s">
        <v>757</v>
      </c>
      <c r="E22" s="978">
        <v>0</v>
      </c>
      <c r="F22" s="979">
        <v>0</v>
      </c>
      <c r="G22" s="980">
        <v>0</v>
      </c>
      <c r="H22" s="979">
        <v>0</v>
      </c>
      <c r="I22" s="980">
        <v>0</v>
      </c>
      <c r="J22" s="979">
        <v>0</v>
      </c>
      <c r="K22" s="980">
        <v>0</v>
      </c>
      <c r="L22" s="979">
        <v>0</v>
      </c>
      <c r="M22" s="980">
        <v>0</v>
      </c>
      <c r="N22" s="979">
        <v>0</v>
      </c>
      <c r="O22" s="980">
        <v>0</v>
      </c>
      <c r="P22" s="979">
        <v>0</v>
      </c>
      <c r="Q22" s="980">
        <v>0</v>
      </c>
      <c r="R22" s="979">
        <v>0</v>
      </c>
      <c r="S22" s="980">
        <v>0</v>
      </c>
      <c r="T22" s="979">
        <v>0</v>
      </c>
      <c r="U22" s="980">
        <v>0</v>
      </c>
      <c r="V22" s="979">
        <v>0</v>
      </c>
      <c r="W22" s="980">
        <v>0</v>
      </c>
      <c r="X22" s="979">
        <v>0</v>
      </c>
      <c r="Y22" s="980">
        <v>0</v>
      </c>
      <c r="Z22" s="979">
        <v>0</v>
      </c>
      <c r="AA22" s="980">
        <v>0</v>
      </c>
      <c r="AB22" s="979">
        <v>0</v>
      </c>
      <c r="AC22" s="980">
        <v>0</v>
      </c>
      <c r="AD22" s="979">
        <v>0</v>
      </c>
      <c r="AE22" s="980">
        <v>0</v>
      </c>
      <c r="AF22" s="979">
        <v>0</v>
      </c>
      <c r="AG22" s="980">
        <v>0</v>
      </c>
      <c r="AH22" s="979">
        <v>0</v>
      </c>
      <c r="AI22" s="980">
        <v>0</v>
      </c>
      <c r="AJ22" s="979">
        <v>0</v>
      </c>
      <c r="AK22" s="980">
        <v>0</v>
      </c>
      <c r="AL22" s="979">
        <v>0</v>
      </c>
      <c r="AM22" s="980">
        <v>0</v>
      </c>
      <c r="AN22" s="981">
        <v>0</v>
      </c>
      <c r="AO22" s="946"/>
      <c r="AP22" s="964"/>
      <c r="AQ22" s="946"/>
      <c r="AR22" s="978">
        <v>0</v>
      </c>
      <c r="AS22" s="979">
        <v>0</v>
      </c>
      <c r="AT22" s="980">
        <v>0</v>
      </c>
      <c r="AU22" s="979">
        <v>0</v>
      </c>
      <c r="AV22" s="980">
        <v>0</v>
      </c>
      <c r="AW22" s="979">
        <v>0</v>
      </c>
      <c r="AX22" s="980">
        <v>0</v>
      </c>
      <c r="AY22" s="979">
        <v>0</v>
      </c>
      <c r="AZ22" s="980">
        <v>0</v>
      </c>
      <c r="BA22" s="979">
        <v>0</v>
      </c>
      <c r="BB22" s="980">
        <v>0</v>
      </c>
      <c r="BC22" s="979">
        <v>0</v>
      </c>
      <c r="BD22" s="980">
        <v>0</v>
      </c>
      <c r="BE22" s="979">
        <v>0</v>
      </c>
      <c r="BF22" s="980">
        <v>0</v>
      </c>
      <c r="BG22" s="979">
        <v>0</v>
      </c>
      <c r="BH22" s="980">
        <v>0</v>
      </c>
      <c r="BI22" s="979">
        <v>0</v>
      </c>
      <c r="BJ22" s="980">
        <v>0</v>
      </c>
      <c r="BK22" s="979">
        <v>0</v>
      </c>
      <c r="BL22" s="980">
        <v>0</v>
      </c>
      <c r="BM22" s="979">
        <v>0</v>
      </c>
      <c r="BN22" s="980">
        <v>0</v>
      </c>
      <c r="BO22" s="979">
        <v>0</v>
      </c>
      <c r="BP22" s="980">
        <v>0</v>
      </c>
      <c r="BQ22" s="979">
        <v>0</v>
      </c>
      <c r="BR22" s="980">
        <v>0</v>
      </c>
      <c r="BS22" s="979">
        <v>0</v>
      </c>
      <c r="BT22" s="980">
        <v>0</v>
      </c>
      <c r="BU22" s="979">
        <v>0</v>
      </c>
      <c r="BV22" s="980">
        <v>0</v>
      </c>
      <c r="BW22" s="979">
        <v>0</v>
      </c>
      <c r="BX22" s="980">
        <v>0</v>
      </c>
      <c r="BY22" s="979">
        <v>0</v>
      </c>
      <c r="BZ22" s="980">
        <v>0</v>
      </c>
      <c r="CA22" s="981">
        <v>0</v>
      </c>
      <c r="CB22" s="946"/>
      <c r="CC22" s="971"/>
      <c r="CD22" s="946"/>
      <c r="CE22" s="972"/>
      <c r="CF22" s="946"/>
      <c r="CG22" s="978">
        <v>0</v>
      </c>
      <c r="CH22" s="979">
        <v>0</v>
      </c>
      <c r="CI22" s="980">
        <v>0</v>
      </c>
      <c r="CJ22" s="979">
        <v>0</v>
      </c>
      <c r="CK22" s="980">
        <v>0</v>
      </c>
      <c r="CL22" s="979">
        <v>0</v>
      </c>
      <c r="CM22" s="980">
        <v>0</v>
      </c>
      <c r="CN22" s="979">
        <v>0</v>
      </c>
      <c r="CO22" s="980">
        <v>0</v>
      </c>
      <c r="CP22" s="979">
        <v>0</v>
      </c>
      <c r="CQ22" s="980">
        <v>0</v>
      </c>
      <c r="CR22" s="979">
        <v>0</v>
      </c>
      <c r="CS22" s="980">
        <v>0</v>
      </c>
      <c r="CT22" s="979">
        <v>0</v>
      </c>
      <c r="CU22" s="980">
        <v>0</v>
      </c>
      <c r="CV22" s="979">
        <v>0</v>
      </c>
      <c r="CW22" s="980">
        <v>0</v>
      </c>
      <c r="CX22" s="979">
        <v>0</v>
      </c>
      <c r="CY22" s="980">
        <v>0</v>
      </c>
      <c r="CZ22" s="979">
        <v>0</v>
      </c>
      <c r="DA22" s="980">
        <v>0</v>
      </c>
      <c r="DB22" s="979">
        <v>0</v>
      </c>
      <c r="DC22" s="980">
        <v>0</v>
      </c>
      <c r="DD22" s="979">
        <v>0</v>
      </c>
      <c r="DE22" s="980">
        <v>0</v>
      </c>
      <c r="DF22" s="979">
        <v>0</v>
      </c>
      <c r="DG22" s="980">
        <v>0</v>
      </c>
      <c r="DH22" s="979">
        <v>0</v>
      </c>
      <c r="DI22" s="980">
        <v>0</v>
      </c>
      <c r="DJ22" s="979">
        <v>0</v>
      </c>
      <c r="DK22" s="980">
        <v>0</v>
      </c>
      <c r="DL22" s="979">
        <v>0</v>
      </c>
      <c r="DM22" s="980">
        <v>0</v>
      </c>
      <c r="DN22" s="979">
        <v>0</v>
      </c>
      <c r="DO22" s="980">
        <v>0</v>
      </c>
      <c r="DP22" s="981">
        <v>0</v>
      </c>
      <c r="DQ22" s="946"/>
      <c r="DR22" s="973"/>
      <c r="DS22" s="946"/>
      <c r="DT22" s="978">
        <v>0</v>
      </c>
      <c r="DU22" s="979">
        <v>0</v>
      </c>
      <c r="DV22" s="980">
        <v>0</v>
      </c>
      <c r="DW22" s="979">
        <v>0</v>
      </c>
      <c r="DX22" s="980">
        <v>0</v>
      </c>
      <c r="DY22" s="979">
        <v>0</v>
      </c>
      <c r="DZ22" s="980">
        <v>0</v>
      </c>
      <c r="EA22" s="979">
        <v>0</v>
      </c>
      <c r="EB22" s="980">
        <v>0</v>
      </c>
      <c r="EC22" s="979">
        <v>0</v>
      </c>
      <c r="ED22" s="980">
        <v>0</v>
      </c>
      <c r="EE22" s="979">
        <v>0</v>
      </c>
      <c r="EF22" s="980">
        <v>0</v>
      </c>
      <c r="EG22" s="979">
        <v>0</v>
      </c>
      <c r="EH22" s="980">
        <v>0</v>
      </c>
      <c r="EI22" s="979">
        <v>0</v>
      </c>
      <c r="EJ22" s="980">
        <v>0</v>
      </c>
      <c r="EK22" s="979">
        <v>0</v>
      </c>
      <c r="EL22" s="980">
        <v>0</v>
      </c>
      <c r="EM22" s="979">
        <v>0</v>
      </c>
      <c r="EN22" s="980">
        <v>0</v>
      </c>
      <c r="EO22" s="979">
        <v>0</v>
      </c>
      <c r="EP22" s="980">
        <v>0</v>
      </c>
      <c r="EQ22" s="979">
        <v>0</v>
      </c>
      <c r="ER22" s="980">
        <v>0</v>
      </c>
      <c r="ES22" s="979">
        <v>0</v>
      </c>
      <c r="ET22" s="980">
        <v>0</v>
      </c>
      <c r="EU22" s="979">
        <v>0</v>
      </c>
      <c r="EV22" s="980">
        <v>0</v>
      </c>
      <c r="EW22" s="979">
        <v>0</v>
      </c>
      <c r="EX22" s="980">
        <v>0</v>
      </c>
      <c r="EY22" s="979">
        <v>0</v>
      </c>
      <c r="EZ22" s="980">
        <v>0</v>
      </c>
      <c r="FA22" s="979">
        <v>0</v>
      </c>
      <c r="FB22" s="980">
        <v>0</v>
      </c>
      <c r="FC22" s="981">
        <v>0</v>
      </c>
      <c r="FD22" s="946"/>
      <c r="FE22" s="974"/>
      <c r="FF22" s="946"/>
      <c r="FG22" s="975"/>
      <c r="FI22" s="982" t="b">
        <v>1</v>
      </c>
    </row>
    <row r="23" spans="2:165" hidden="1" outlineLevel="1">
      <c r="B23" s="1013">
        <v>16</v>
      </c>
      <c r="C23" s="1014" t="s">
        <v>758</v>
      </c>
      <c r="E23" s="1015">
        <v>0</v>
      </c>
      <c r="F23" s="1016">
        <v>0</v>
      </c>
      <c r="G23" s="1017">
        <v>0</v>
      </c>
      <c r="H23" s="1016">
        <v>0</v>
      </c>
      <c r="I23" s="1017">
        <v>0</v>
      </c>
      <c r="J23" s="1016">
        <v>0</v>
      </c>
      <c r="K23" s="1017">
        <v>0</v>
      </c>
      <c r="L23" s="1016">
        <v>0</v>
      </c>
      <c r="M23" s="1017">
        <v>0</v>
      </c>
      <c r="N23" s="1016">
        <v>0</v>
      </c>
      <c r="O23" s="1017">
        <v>0</v>
      </c>
      <c r="P23" s="1016">
        <v>0</v>
      </c>
      <c r="Q23" s="1017">
        <v>0</v>
      </c>
      <c r="R23" s="1016">
        <v>0</v>
      </c>
      <c r="S23" s="1017">
        <v>0</v>
      </c>
      <c r="T23" s="1016">
        <v>0</v>
      </c>
      <c r="U23" s="1017">
        <v>0</v>
      </c>
      <c r="V23" s="1016">
        <v>0</v>
      </c>
      <c r="W23" s="1017">
        <v>0</v>
      </c>
      <c r="X23" s="1016">
        <v>0</v>
      </c>
      <c r="Y23" s="1017">
        <v>0</v>
      </c>
      <c r="Z23" s="1016">
        <v>0</v>
      </c>
      <c r="AA23" s="1017">
        <v>0</v>
      </c>
      <c r="AB23" s="1016">
        <v>0</v>
      </c>
      <c r="AC23" s="1017">
        <v>0</v>
      </c>
      <c r="AD23" s="1016">
        <v>0</v>
      </c>
      <c r="AE23" s="1017">
        <v>0</v>
      </c>
      <c r="AF23" s="1016">
        <v>0</v>
      </c>
      <c r="AG23" s="1017">
        <v>0</v>
      </c>
      <c r="AH23" s="1016">
        <v>0</v>
      </c>
      <c r="AI23" s="1017">
        <v>0</v>
      </c>
      <c r="AJ23" s="1016">
        <v>0</v>
      </c>
      <c r="AK23" s="1017">
        <v>0</v>
      </c>
      <c r="AL23" s="1016">
        <v>0</v>
      </c>
      <c r="AM23" s="1017">
        <v>0</v>
      </c>
      <c r="AN23" s="1018">
        <v>0</v>
      </c>
      <c r="AO23" s="946"/>
      <c r="AP23" s="964"/>
      <c r="AQ23" s="946"/>
      <c r="AR23" s="1015">
        <v>0</v>
      </c>
      <c r="AS23" s="1016">
        <v>0</v>
      </c>
      <c r="AT23" s="1017">
        <v>0</v>
      </c>
      <c r="AU23" s="1016">
        <v>0</v>
      </c>
      <c r="AV23" s="1017">
        <v>0</v>
      </c>
      <c r="AW23" s="1016">
        <v>0</v>
      </c>
      <c r="AX23" s="1017">
        <v>0</v>
      </c>
      <c r="AY23" s="1016">
        <v>0</v>
      </c>
      <c r="AZ23" s="1017">
        <v>0</v>
      </c>
      <c r="BA23" s="1016">
        <v>0</v>
      </c>
      <c r="BB23" s="1017">
        <v>0</v>
      </c>
      <c r="BC23" s="1016">
        <v>0</v>
      </c>
      <c r="BD23" s="1017">
        <v>0</v>
      </c>
      <c r="BE23" s="1016">
        <v>0</v>
      </c>
      <c r="BF23" s="1017">
        <v>0</v>
      </c>
      <c r="BG23" s="1016">
        <v>0</v>
      </c>
      <c r="BH23" s="1017">
        <v>0</v>
      </c>
      <c r="BI23" s="1016">
        <v>0</v>
      </c>
      <c r="BJ23" s="1017">
        <v>0</v>
      </c>
      <c r="BK23" s="1016">
        <v>0</v>
      </c>
      <c r="BL23" s="1017">
        <v>0</v>
      </c>
      <c r="BM23" s="1016">
        <v>0</v>
      </c>
      <c r="BN23" s="1017">
        <v>0</v>
      </c>
      <c r="BO23" s="1016">
        <v>0</v>
      </c>
      <c r="BP23" s="1017">
        <v>0</v>
      </c>
      <c r="BQ23" s="1016">
        <v>0</v>
      </c>
      <c r="BR23" s="1017">
        <v>0</v>
      </c>
      <c r="BS23" s="1016">
        <v>0</v>
      </c>
      <c r="BT23" s="1017">
        <v>0</v>
      </c>
      <c r="BU23" s="1016">
        <v>0</v>
      </c>
      <c r="BV23" s="1017">
        <v>0</v>
      </c>
      <c r="BW23" s="1016">
        <v>0</v>
      </c>
      <c r="BX23" s="1017">
        <v>0</v>
      </c>
      <c r="BY23" s="1016">
        <v>0</v>
      </c>
      <c r="BZ23" s="1017">
        <v>0</v>
      </c>
      <c r="CA23" s="1018">
        <v>0</v>
      </c>
      <c r="CB23" s="946"/>
      <c r="CC23" s="971"/>
      <c r="CD23" s="946"/>
      <c r="CE23" s="972"/>
      <c r="CF23" s="946"/>
      <c r="CG23" s="1015">
        <v>0</v>
      </c>
      <c r="CH23" s="1016">
        <v>0</v>
      </c>
      <c r="CI23" s="1017">
        <v>0</v>
      </c>
      <c r="CJ23" s="1016">
        <v>0</v>
      </c>
      <c r="CK23" s="1017">
        <v>0</v>
      </c>
      <c r="CL23" s="1016">
        <v>0</v>
      </c>
      <c r="CM23" s="1017">
        <v>0</v>
      </c>
      <c r="CN23" s="1016">
        <v>0</v>
      </c>
      <c r="CO23" s="1017">
        <v>0</v>
      </c>
      <c r="CP23" s="1016">
        <v>0</v>
      </c>
      <c r="CQ23" s="1017">
        <v>0</v>
      </c>
      <c r="CR23" s="1016">
        <v>0</v>
      </c>
      <c r="CS23" s="1017">
        <v>0</v>
      </c>
      <c r="CT23" s="1016">
        <v>0</v>
      </c>
      <c r="CU23" s="1017">
        <v>0</v>
      </c>
      <c r="CV23" s="1016">
        <v>0</v>
      </c>
      <c r="CW23" s="1017">
        <v>0</v>
      </c>
      <c r="CX23" s="1016">
        <v>0</v>
      </c>
      <c r="CY23" s="1017">
        <v>0</v>
      </c>
      <c r="CZ23" s="1016">
        <v>0</v>
      </c>
      <c r="DA23" s="1017">
        <v>0</v>
      </c>
      <c r="DB23" s="1016">
        <v>0</v>
      </c>
      <c r="DC23" s="1017">
        <v>0</v>
      </c>
      <c r="DD23" s="1016">
        <v>0</v>
      </c>
      <c r="DE23" s="1017">
        <v>0</v>
      </c>
      <c r="DF23" s="1016">
        <v>0</v>
      </c>
      <c r="DG23" s="1017">
        <v>0</v>
      </c>
      <c r="DH23" s="1016">
        <v>0</v>
      </c>
      <c r="DI23" s="1017">
        <v>0</v>
      </c>
      <c r="DJ23" s="1016">
        <v>0</v>
      </c>
      <c r="DK23" s="1017">
        <v>0</v>
      </c>
      <c r="DL23" s="1016">
        <v>0</v>
      </c>
      <c r="DM23" s="1017">
        <v>0</v>
      </c>
      <c r="DN23" s="1016">
        <v>0</v>
      </c>
      <c r="DO23" s="1017">
        <v>0</v>
      </c>
      <c r="DP23" s="1018">
        <v>0</v>
      </c>
      <c r="DQ23" s="946"/>
      <c r="DR23" s="973"/>
      <c r="DS23" s="946"/>
      <c r="DT23" s="1015">
        <v>0</v>
      </c>
      <c r="DU23" s="1016">
        <v>0</v>
      </c>
      <c r="DV23" s="1017">
        <v>0</v>
      </c>
      <c r="DW23" s="1016">
        <v>0</v>
      </c>
      <c r="DX23" s="1017">
        <v>0</v>
      </c>
      <c r="DY23" s="1016">
        <v>0</v>
      </c>
      <c r="DZ23" s="1017">
        <v>0</v>
      </c>
      <c r="EA23" s="1016">
        <v>0</v>
      </c>
      <c r="EB23" s="1017">
        <v>0</v>
      </c>
      <c r="EC23" s="1016">
        <v>0</v>
      </c>
      <c r="ED23" s="1017">
        <v>0</v>
      </c>
      <c r="EE23" s="1016">
        <v>0</v>
      </c>
      <c r="EF23" s="1017">
        <v>0</v>
      </c>
      <c r="EG23" s="1016">
        <v>0</v>
      </c>
      <c r="EH23" s="1017">
        <v>0</v>
      </c>
      <c r="EI23" s="1016">
        <v>0</v>
      </c>
      <c r="EJ23" s="1017">
        <v>0</v>
      </c>
      <c r="EK23" s="1016">
        <v>0</v>
      </c>
      <c r="EL23" s="1017">
        <v>0</v>
      </c>
      <c r="EM23" s="1016">
        <v>0</v>
      </c>
      <c r="EN23" s="1017">
        <v>0</v>
      </c>
      <c r="EO23" s="1016">
        <v>0</v>
      </c>
      <c r="EP23" s="1017">
        <v>0</v>
      </c>
      <c r="EQ23" s="1016">
        <v>0</v>
      </c>
      <c r="ER23" s="1017">
        <v>0</v>
      </c>
      <c r="ES23" s="1016">
        <v>0</v>
      </c>
      <c r="ET23" s="1017">
        <v>0</v>
      </c>
      <c r="EU23" s="1016">
        <v>0</v>
      </c>
      <c r="EV23" s="1017">
        <v>0</v>
      </c>
      <c r="EW23" s="1016">
        <v>0</v>
      </c>
      <c r="EX23" s="1017">
        <v>0</v>
      </c>
      <c r="EY23" s="1016">
        <v>0</v>
      </c>
      <c r="EZ23" s="1017">
        <v>0</v>
      </c>
      <c r="FA23" s="1016">
        <v>0</v>
      </c>
      <c r="FB23" s="1017">
        <v>0</v>
      </c>
      <c r="FC23" s="1018">
        <v>0</v>
      </c>
      <c r="FD23" s="946"/>
      <c r="FE23" s="974"/>
      <c r="FF23" s="946"/>
      <c r="FG23" s="975"/>
      <c r="FI23" s="1019" t="b">
        <v>1</v>
      </c>
    </row>
    <row r="24" spans="2:165" hidden="1" outlineLevel="1">
      <c r="B24" s="976">
        <v>17</v>
      </c>
      <c r="C24" s="1020" t="s">
        <v>759</v>
      </c>
      <c r="E24" s="978">
        <v>0</v>
      </c>
      <c r="F24" s="979">
        <v>0</v>
      </c>
      <c r="G24" s="980">
        <v>0</v>
      </c>
      <c r="H24" s="979">
        <v>0</v>
      </c>
      <c r="I24" s="980">
        <v>0</v>
      </c>
      <c r="J24" s="979">
        <v>0</v>
      </c>
      <c r="K24" s="980">
        <v>0</v>
      </c>
      <c r="L24" s="979">
        <v>0</v>
      </c>
      <c r="M24" s="980">
        <v>0</v>
      </c>
      <c r="N24" s="979">
        <v>0</v>
      </c>
      <c r="O24" s="980">
        <v>0</v>
      </c>
      <c r="P24" s="979">
        <v>0</v>
      </c>
      <c r="Q24" s="980">
        <v>0</v>
      </c>
      <c r="R24" s="979">
        <v>0</v>
      </c>
      <c r="S24" s="980">
        <v>0</v>
      </c>
      <c r="T24" s="979">
        <v>0</v>
      </c>
      <c r="U24" s="980">
        <v>0</v>
      </c>
      <c r="V24" s="979">
        <v>0</v>
      </c>
      <c r="W24" s="980">
        <v>0</v>
      </c>
      <c r="X24" s="979">
        <v>0</v>
      </c>
      <c r="Y24" s="980">
        <v>0</v>
      </c>
      <c r="Z24" s="979">
        <v>0</v>
      </c>
      <c r="AA24" s="980">
        <v>0</v>
      </c>
      <c r="AB24" s="979">
        <v>0</v>
      </c>
      <c r="AC24" s="980">
        <v>0</v>
      </c>
      <c r="AD24" s="979">
        <v>0</v>
      </c>
      <c r="AE24" s="980">
        <v>0</v>
      </c>
      <c r="AF24" s="979">
        <v>0</v>
      </c>
      <c r="AG24" s="980">
        <v>0</v>
      </c>
      <c r="AH24" s="979">
        <v>0</v>
      </c>
      <c r="AI24" s="980">
        <v>0</v>
      </c>
      <c r="AJ24" s="979">
        <v>0</v>
      </c>
      <c r="AK24" s="980">
        <v>0</v>
      </c>
      <c r="AL24" s="979">
        <v>0</v>
      </c>
      <c r="AM24" s="980">
        <v>0</v>
      </c>
      <c r="AN24" s="981">
        <v>0</v>
      </c>
      <c r="AO24" s="946"/>
      <c r="AP24" s="964"/>
      <c r="AQ24" s="946"/>
      <c r="AR24" s="978">
        <v>0</v>
      </c>
      <c r="AS24" s="979">
        <v>0</v>
      </c>
      <c r="AT24" s="980">
        <v>0</v>
      </c>
      <c r="AU24" s="979">
        <v>0</v>
      </c>
      <c r="AV24" s="980">
        <v>0</v>
      </c>
      <c r="AW24" s="979">
        <v>0</v>
      </c>
      <c r="AX24" s="980">
        <v>0</v>
      </c>
      <c r="AY24" s="979">
        <v>0</v>
      </c>
      <c r="AZ24" s="980">
        <v>0</v>
      </c>
      <c r="BA24" s="979">
        <v>0</v>
      </c>
      <c r="BB24" s="980">
        <v>0</v>
      </c>
      <c r="BC24" s="979">
        <v>0</v>
      </c>
      <c r="BD24" s="980">
        <v>0</v>
      </c>
      <c r="BE24" s="979">
        <v>0</v>
      </c>
      <c r="BF24" s="980">
        <v>0</v>
      </c>
      <c r="BG24" s="979">
        <v>0</v>
      </c>
      <c r="BH24" s="980">
        <v>0</v>
      </c>
      <c r="BI24" s="979">
        <v>0</v>
      </c>
      <c r="BJ24" s="980">
        <v>0</v>
      </c>
      <c r="BK24" s="979">
        <v>0</v>
      </c>
      <c r="BL24" s="980">
        <v>0</v>
      </c>
      <c r="BM24" s="979">
        <v>0</v>
      </c>
      <c r="BN24" s="980">
        <v>0</v>
      </c>
      <c r="BO24" s="979">
        <v>0</v>
      </c>
      <c r="BP24" s="980">
        <v>0</v>
      </c>
      <c r="BQ24" s="979">
        <v>0</v>
      </c>
      <c r="BR24" s="980">
        <v>0</v>
      </c>
      <c r="BS24" s="979">
        <v>0</v>
      </c>
      <c r="BT24" s="980">
        <v>0</v>
      </c>
      <c r="BU24" s="979">
        <v>0</v>
      </c>
      <c r="BV24" s="980">
        <v>0</v>
      </c>
      <c r="BW24" s="979">
        <v>0</v>
      </c>
      <c r="BX24" s="980">
        <v>0</v>
      </c>
      <c r="BY24" s="979">
        <v>0</v>
      </c>
      <c r="BZ24" s="980">
        <v>0</v>
      </c>
      <c r="CA24" s="981">
        <v>0</v>
      </c>
      <c r="CB24" s="946"/>
      <c r="CC24" s="971"/>
      <c r="CD24" s="946"/>
      <c r="CE24" s="972"/>
      <c r="CF24" s="946"/>
      <c r="CG24" s="978">
        <v>0</v>
      </c>
      <c r="CH24" s="979">
        <v>0</v>
      </c>
      <c r="CI24" s="980">
        <v>0</v>
      </c>
      <c r="CJ24" s="979">
        <v>0</v>
      </c>
      <c r="CK24" s="980">
        <v>0</v>
      </c>
      <c r="CL24" s="979">
        <v>0</v>
      </c>
      <c r="CM24" s="980">
        <v>0</v>
      </c>
      <c r="CN24" s="979">
        <v>0</v>
      </c>
      <c r="CO24" s="980">
        <v>0</v>
      </c>
      <c r="CP24" s="979">
        <v>0</v>
      </c>
      <c r="CQ24" s="980">
        <v>0</v>
      </c>
      <c r="CR24" s="979">
        <v>0</v>
      </c>
      <c r="CS24" s="980">
        <v>0</v>
      </c>
      <c r="CT24" s="979">
        <v>0</v>
      </c>
      <c r="CU24" s="980">
        <v>0</v>
      </c>
      <c r="CV24" s="979">
        <v>0</v>
      </c>
      <c r="CW24" s="980">
        <v>0</v>
      </c>
      <c r="CX24" s="979">
        <v>0</v>
      </c>
      <c r="CY24" s="980">
        <v>0</v>
      </c>
      <c r="CZ24" s="979">
        <v>0</v>
      </c>
      <c r="DA24" s="980">
        <v>0</v>
      </c>
      <c r="DB24" s="979">
        <v>0</v>
      </c>
      <c r="DC24" s="980">
        <v>0</v>
      </c>
      <c r="DD24" s="979">
        <v>0</v>
      </c>
      <c r="DE24" s="980">
        <v>0</v>
      </c>
      <c r="DF24" s="979">
        <v>0</v>
      </c>
      <c r="DG24" s="980">
        <v>0</v>
      </c>
      <c r="DH24" s="979">
        <v>0</v>
      </c>
      <c r="DI24" s="980">
        <v>0</v>
      </c>
      <c r="DJ24" s="979">
        <v>0</v>
      </c>
      <c r="DK24" s="980">
        <v>0</v>
      </c>
      <c r="DL24" s="979">
        <v>0</v>
      </c>
      <c r="DM24" s="980">
        <v>0</v>
      </c>
      <c r="DN24" s="979">
        <v>0</v>
      </c>
      <c r="DO24" s="980">
        <v>0</v>
      </c>
      <c r="DP24" s="981">
        <v>0</v>
      </c>
      <c r="DQ24" s="946"/>
      <c r="DR24" s="973"/>
      <c r="DS24" s="946"/>
      <c r="DT24" s="978">
        <v>0</v>
      </c>
      <c r="DU24" s="979">
        <v>0</v>
      </c>
      <c r="DV24" s="980">
        <v>0</v>
      </c>
      <c r="DW24" s="979">
        <v>0</v>
      </c>
      <c r="DX24" s="980">
        <v>0</v>
      </c>
      <c r="DY24" s="979">
        <v>0</v>
      </c>
      <c r="DZ24" s="980">
        <v>0</v>
      </c>
      <c r="EA24" s="979">
        <v>0</v>
      </c>
      <c r="EB24" s="980">
        <v>0</v>
      </c>
      <c r="EC24" s="979">
        <v>0</v>
      </c>
      <c r="ED24" s="980">
        <v>0</v>
      </c>
      <c r="EE24" s="979">
        <v>0</v>
      </c>
      <c r="EF24" s="980">
        <v>0</v>
      </c>
      <c r="EG24" s="979">
        <v>0</v>
      </c>
      <c r="EH24" s="980">
        <v>0</v>
      </c>
      <c r="EI24" s="979">
        <v>0</v>
      </c>
      <c r="EJ24" s="980">
        <v>0</v>
      </c>
      <c r="EK24" s="979">
        <v>0</v>
      </c>
      <c r="EL24" s="980">
        <v>0</v>
      </c>
      <c r="EM24" s="979">
        <v>0</v>
      </c>
      <c r="EN24" s="980">
        <v>0</v>
      </c>
      <c r="EO24" s="979">
        <v>0</v>
      </c>
      <c r="EP24" s="980">
        <v>0</v>
      </c>
      <c r="EQ24" s="979">
        <v>0</v>
      </c>
      <c r="ER24" s="980">
        <v>0</v>
      </c>
      <c r="ES24" s="979">
        <v>0</v>
      </c>
      <c r="ET24" s="980">
        <v>0</v>
      </c>
      <c r="EU24" s="979">
        <v>0</v>
      </c>
      <c r="EV24" s="980">
        <v>0</v>
      </c>
      <c r="EW24" s="979">
        <v>0</v>
      </c>
      <c r="EX24" s="980">
        <v>0</v>
      </c>
      <c r="EY24" s="979">
        <v>0</v>
      </c>
      <c r="EZ24" s="980">
        <v>0</v>
      </c>
      <c r="FA24" s="979">
        <v>0</v>
      </c>
      <c r="FB24" s="980">
        <v>0</v>
      </c>
      <c r="FC24" s="981">
        <v>0</v>
      </c>
      <c r="FD24" s="946"/>
      <c r="FE24" s="974"/>
      <c r="FF24" s="946"/>
      <c r="FG24" s="975"/>
      <c r="FI24" s="982" t="b">
        <v>1</v>
      </c>
    </row>
    <row r="25" spans="2:165" hidden="1" outlineLevel="1">
      <c r="B25" s="983">
        <v>18</v>
      </c>
      <c r="C25" s="1012" t="s">
        <v>760</v>
      </c>
      <c r="E25" s="985">
        <v>0</v>
      </c>
      <c r="F25" s="986">
        <v>0</v>
      </c>
      <c r="G25" s="987">
        <v>0</v>
      </c>
      <c r="H25" s="986">
        <v>0</v>
      </c>
      <c r="I25" s="987">
        <v>0</v>
      </c>
      <c r="J25" s="986">
        <v>0</v>
      </c>
      <c r="K25" s="987">
        <v>0</v>
      </c>
      <c r="L25" s="986">
        <v>0</v>
      </c>
      <c r="M25" s="987">
        <v>0</v>
      </c>
      <c r="N25" s="986">
        <v>0</v>
      </c>
      <c r="O25" s="987">
        <v>0</v>
      </c>
      <c r="P25" s="986">
        <v>0</v>
      </c>
      <c r="Q25" s="987">
        <v>0</v>
      </c>
      <c r="R25" s="986">
        <v>0</v>
      </c>
      <c r="S25" s="987">
        <v>0</v>
      </c>
      <c r="T25" s="986">
        <v>0</v>
      </c>
      <c r="U25" s="987">
        <v>0</v>
      </c>
      <c r="V25" s="986">
        <v>0</v>
      </c>
      <c r="W25" s="987">
        <v>0</v>
      </c>
      <c r="X25" s="986">
        <v>0</v>
      </c>
      <c r="Y25" s="987">
        <v>0</v>
      </c>
      <c r="Z25" s="986">
        <v>0</v>
      </c>
      <c r="AA25" s="987">
        <v>0</v>
      </c>
      <c r="AB25" s="986">
        <v>0</v>
      </c>
      <c r="AC25" s="987">
        <v>0</v>
      </c>
      <c r="AD25" s="986">
        <v>0</v>
      </c>
      <c r="AE25" s="987">
        <v>0</v>
      </c>
      <c r="AF25" s="986">
        <v>0</v>
      </c>
      <c r="AG25" s="987">
        <v>0</v>
      </c>
      <c r="AH25" s="986">
        <v>0</v>
      </c>
      <c r="AI25" s="987">
        <v>0</v>
      </c>
      <c r="AJ25" s="986">
        <v>0</v>
      </c>
      <c r="AK25" s="987">
        <v>0</v>
      </c>
      <c r="AL25" s="986">
        <v>0</v>
      </c>
      <c r="AM25" s="987">
        <v>0</v>
      </c>
      <c r="AN25" s="988">
        <v>0</v>
      </c>
      <c r="AO25" s="946"/>
      <c r="AP25" s="964"/>
      <c r="AQ25" s="946"/>
      <c r="AR25" s="985">
        <v>0</v>
      </c>
      <c r="AS25" s="986">
        <v>0</v>
      </c>
      <c r="AT25" s="987">
        <v>0</v>
      </c>
      <c r="AU25" s="986">
        <v>0</v>
      </c>
      <c r="AV25" s="987">
        <v>0</v>
      </c>
      <c r="AW25" s="986">
        <v>0</v>
      </c>
      <c r="AX25" s="987">
        <v>0</v>
      </c>
      <c r="AY25" s="986">
        <v>0</v>
      </c>
      <c r="AZ25" s="987">
        <v>0</v>
      </c>
      <c r="BA25" s="986">
        <v>0</v>
      </c>
      <c r="BB25" s="987">
        <v>0</v>
      </c>
      <c r="BC25" s="986">
        <v>0</v>
      </c>
      <c r="BD25" s="987">
        <v>0</v>
      </c>
      <c r="BE25" s="986">
        <v>0</v>
      </c>
      <c r="BF25" s="987">
        <v>0</v>
      </c>
      <c r="BG25" s="986">
        <v>0</v>
      </c>
      <c r="BH25" s="987">
        <v>0</v>
      </c>
      <c r="BI25" s="986">
        <v>0</v>
      </c>
      <c r="BJ25" s="987">
        <v>0</v>
      </c>
      <c r="BK25" s="986">
        <v>0</v>
      </c>
      <c r="BL25" s="987">
        <v>0</v>
      </c>
      <c r="BM25" s="986">
        <v>0</v>
      </c>
      <c r="BN25" s="987">
        <v>0</v>
      </c>
      <c r="BO25" s="986">
        <v>0</v>
      </c>
      <c r="BP25" s="987">
        <v>0</v>
      </c>
      <c r="BQ25" s="986">
        <v>0</v>
      </c>
      <c r="BR25" s="987">
        <v>0</v>
      </c>
      <c r="BS25" s="986">
        <v>0</v>
      </c>
      <c r="BT25" s="987">
        <v>0</v>
      </c>
      <c r="BU25" s="986">
        <v>0</v>
      </c>
      <c r="BV25" s="987">
        <v>0</v>
      </c>
      <c r="BW25" s="986">
        <v>0</v>
      </c>
      <c r="BX25" s="987">
        <v>0</v>
      </c>
      <c r="BY25" s="986">
        <v>0</v>
      </c>
      <c r="BZ25" s="987">
        <v>0</v>
      </c>
      <c r="CA25" s="988">
        <v>0</v>
      </c>
      <c r="CB25" s="946"/>
      <c r="CC25" s="971"/>
      <c r="CD25" s="946"/>
      <c r="CE25" s="972"/>
      <c r="CF25" s="946"/>
      <c r="CG25" s="985">
        <v>0</v>
      </c>
      <c r="CH25" s="986">
        <v>0</v>
      </c>
      <c r="CI25" s="987">
        <v>0</v>
      </c>
      <c r="CJ25" s="986">
        <v>0</v>
      </c>
      <c r="CK25" s="987">
        <v>0</v>
      </c>
      <c r="CL25" s="986">
        <v>0</v>
      </c>
      <c r="CM25" s="987">
        <v>0</v>
      </c>
      <c r="CN25" s="986">
        <v>0</v>
      </c>
      <c r="CO25" s="987">
        <v>0</v>
      </c>
      <c r="CP25" s="986">
        <v>0</v>
      </c>
      <c r="CQ25" s="987">
        <v>0</v>
      </c>
      <c r="CR25" s="986">
        <v>0</v>
      </c>
      <c r="CS25" s="987">
        <v>0</v>
      </c>
      <c r="CT25" s="986">
        <v>0</v>
      </c>
      <c r="CU25" s="987">
        <v>0</v>
      </c>
      <c r="CV25" s="986">
        <v>0</v>
      </c>
      <c r="CW25" s="987">
        <v>0</v>
      </c>
      <c r="CX25" s="986">
        <v>0</v>
      </c>
      <c r="CY25" s="987">
        <v>0</v>
      </c>
      <c r="CZ25" s="986">
        <v>0</v>
      </c>
      <c r="DA25" s="987">
        <v>0</v>
      </c>
      <c r="DB25" s="986">
        <v>0</v>
      </c>
      <c r="DC25" s="987">
        <v>0</v>
      </c>
      <c r="DD25" s="986">
        <v>0</v>
      </c>
      <c r="DE25" s="987">
        <v>0</v>
      </c>
      <c r="DF25" s="986">
        <v>0</v>
      </c>
      <c r="DG25" s="987">
        <v>0</v>
      </c>
      <c r="DH25" s="986">
        <v>0</v>
      </c>
      <c r="DI25" s="987">
        <v>0</v>
      </c>
      <c r="DJ25" s="986">
        <v>0</v>
      </c>
      <c r="DK25" s="987">
        <v>0</v>
      </c>
      <c r="DL25" s="986">
        <v>0</v>
      </c>
      <c r="DM25" s="987">
        <v>0</v>
      </c>
      <c r="DN25" s="986">
        <v>0</v>
      </c>
      <c r="DO25" s="987">
        <v>0</v>
      </c>
      <c r="DP25" s="988">
        <v>0</v>
      </c>
      <c r="DQ25" s="946"/>
      <c r="DR25" s="973"/>
      <c r="DS25" s="946"/>
      <c r="DT25" s="985">
        <v>0</v>
      </c>
      <c r="DU25" s="986">
        <v>0</v>
      </c>
      <c r="DV25" s="987">
        <v>0</v>
      </c>
      <c r="DW25" s="986">
        <v>0</v>
      </c>
      <c r="DX25" s="987">
        <v>0</v>
      </c>
      <c r="DY25" s="986">
        <v>0</v>
      </c>
      <c r="DZ25" s="987">
        <v>0</v>
      </c>
      <c r="EA25" s="986">
        <v>0</v>
      </c>
      <c r="EB25" s="987">
        <v>0</v>
      </c>
      <c r="EC25" s="986">
        <v>0</v>
      </c>
      <c r="ED25" s="987">
        <v>0</v>
      </c>
      <c r="EE25" s="986">
        <v>0</v>
      </c>
      <c r="EF25" s="987">
        <v>0</v>
      </c>
      <c r="EG25" s="986">
        <v>0</v>
      </c>
      <c r="EH25" s="987">
        <v>0</v>
      </c>
      <c r="EI25" s="986">
        <v>0</v>
      </c>
      <c r="EJ25" s="987">
        <v>0</v>
      </c>
      <c r="EK25" s="986">
        <v>0</v>
      </c>
      <c r="EL25" s="987">
        <v>0</v>
      </c>
      <c r="EM25" s="986">
        <v>0</v>
      </c>
      <c r="EN25" s="987">
        <v>0</v>
      </c>
      <c r="EO25" s="986">
        <v>0</v>
      </c>
      <c r="EP25" s="987">
        <v>0</v>
      </c>
      <c r="EQ25" s="986">
        <v>0</v>
      </c>
      <c r="ER25" s="987">
        <v>0</v>
      </c>
      <c r="ES25" s="986">
        <v>0</v>
      </c>
      <c r="ET25" s="987">
        <v>0</v>
      </c>
      <c r="EU25" s="986">
        <v>0</v>
      </c>
      <c r="EV25" s="987">
        <v>0</v>
      </c>
      <c r="EW25" s="986">
        <v>0</v>
      </c>
      <c r="EX25" s="987">
        <v>0</v>
      </c>
      <c r="EY25" s="986">
        <v>0</v>
      </c>
      <c r="EZ25" s="987">
        <v>0</v>
      </c>
      <c r="FA25" s="986">
        <v>0</v>
      </c>
      <c r="FB25" s="987">
        <v>0</v>
      </c>
      <c r="FC25" s="988">
        <v>0</v>
      </c>
      <c r="FD25" s="946"/>
      <c r="FE25" s="974"/>
      <c r="FF25" s="946"/>
      <c r="FG25" s="975"/>
      <c r="FI25" s="989" t="b">
        <v>1</v>
      </c>
    </row>
    <row r="26" spans="2:165" hidden="1" outlineLevel="1">
      <c r="B26" s="990">
        <v>19</v>
      </c>
      <c r="C26" s="1011" t="s">
        <v>761</v>
      </c>
      <c r="E26" s="992">
        <v>0</v>
      </c>
      <c r="F26" s="993">
        <v>0</v>
      </c>
      <c r="G26" s="994">
        <v>0</v>
      </c>
      <c r="H26" s="993">
        <v>0</v>
      </c>
      <c r="I26" s="994">
        <v>0</v>
      </c>
      <c r="J26" s="993">
        <v>0</v>
      </c>
      <c r="K26" s="994">
        <v>0</v>
      </c>
      <c r="L26" s="993">
        <v>0</v>
      </c>
      <c r="M26" s="994">
        <v>0</v>
      </c>
      <c r="N26" s="993">
        <v>0</v>
      </c>
      <c r="O26" s="994">
        <v>0</v>
      </c>
      <c r="P26" s="993">
        <v>0</v>
      </c>
      <c r="Q26" s="994">
        <v>0</v>
      </c>
      <c r="R26" s="993">
        <v>0</v>
      </c>
      <c r="S26" s="994">
        <v>0</v>
      </c>
      <c r="T26" s="993">
        <v>0</v>
      </c>
      <c r="U26" s="994">
        <v>0</v>
      </c>
      <c r="V26" s="993">
        <v>0</v>
      </c>
      <c r="W26" s="994">
        <v>0</v>
      </c>
      <c r="X26" s="993">
        <v>0</v>
      </c>
      <c r="Y26" s="994">
        <v>0</v>
      </c>
      <c r="Z26" s="993">
        <v>0</v>
      </c>
      <c r="AA26" s="994">
        <v>0</v>
      </c>
      <c r="AB26" s="993">
        <v>0</v>
      </c>
      <c r="AC26" s="994">
        <v>0</v>
      </c>
      <c r="AD26" s="993">
        <v>0</v>
      </c>
      <c r="AE26" s="994">
        <v>0</v>
      </c>
      <c r="AF26" s="993">
        <v>0</v>
      </c>
      <c r="AG26" s="994">
        <v>0</v>
      </c>
      <c r="AH26" s="993">
        <v>0</v>
      </c>
      <c r="AI26" s="994">
        <v>0</v>
      </c>
      <c r="AJ26" s="993">
        <v>0</v>
      </c>
      <c r="AK26" s="994">
        <v>0</v>
      </c>
      <c r="AL26" s="993">
        <v>0</v>
      </c>
      <c r="AM26" s="994">
        <v>0</v>
      </c>
      <c r="AN26" s="995">
        <v>0</v>
      </c>
      <c r="AO26" s="946"/>
      <c r="AP26" s="964"/>
      <c r="AQ26" s="946"/>
      <c r="AR26" s="992">
        <v>0</v>
      </c>
      <c r="AS26" s="993">
        <v>0</v>
      </c>
      <c r="AT26" s="994">
        <v>0</v>
      </c>
      <c r="AU26" s="993">
        <v>0</v>
      </c>
      <c r="AV26" s="994">
        <v>0</v>
      </c>
      <c r="AW26" s="993">
        <v>0</v>
      </c>
      <c r="AX26" s="994">
        <v>0</v>
      </c>
      <c r="AY26" s="993">
        <v>0</v>
      </c>
      <c r="AZ26" s="994">
        <v>0</v>
      </c>
      <c r="BA26" s="993">
        <v>0</v>
      </c>
      <c r="BB26" s="994">
        <v>0</v>
      </c>
      <c r="BC26" s="993">
        <v>0</v>
      </c>
      <c r="BD26" s="994">
        <v>0</v>
      </c>
      <c r="BE26" s="993">
        <v>0</v>
      </c>
      <c r="BF26" s="994">
        <v>0</v>
      </c>
      <c r="BG26" s="993">
        <v>0</v>
      </c>
      <c r="BH26" s="994">
        <v>0</v>
      </c>
      <c r="BI26" s="993">
        <v>0</v>
      </c>
      <c r="BJ26" s="994">
        <v>0</v>
      </c>
      <c r="BK26" s="993">
        <v>0</v>
      </c>
      <c r="BL26" s="994">
        <v>0</v>
      </c>
      <c r="BM26" s="993">
        <v>0</v>
      </c>
      <c r="BN26" s="994">
        <v>0</v>
      </c>
      <c r="BO26" s="993">
        <v>0</v>
      </c>
      <c r="BP26" s="994">
        <v>0</v>
      </c>
      <c r="BQ26" s="993">
        <v>0</v>
      </c>
      <c r="BR26" s="994">
        <v>0</v>
      </c>
      <c r="BS26" s="993">
        <v>0</v>
      </c>
      <c r="BT26" s="994">
        <v>0</v>
      </c>
      <c r="BU26" s="993">
        <v>0</v>
      </c>
      <c r="BV26" s="994">
        <v>0</v>
      </c>
      <c r="BW26" s="993">
        <v>0</v>
      </c>
      <c r="BX26" s="994">
        <v>0</v>
      </c>
      <c r="BY26" s="993">
        <v>0</v>
      </c>
      <c r="BZ26" s="994">
        <v>0</v>
      </c>
      <c r="CA26" s="995">
        <v>0</v>
      </c>
      <c r="CB26" s="946"/>
      <c r="CC26" s="971"/>
      <c r="CD26" s="946"/>
      <c r="CE26" s="972"/>
      <c r="CF26" s="946"/>
      <c r="CG26" s="992">
        <v>0</v>
      </c>
      <c r="CH26" s="993">
        <v>0</v>
      </c>
      <c r="CI26" s="994">
        <v>0</v>
      </c>
      <c r="CJ26" s="993">
        <v>0</v>
      </c>
      <c r="CK26" s="994">
        <v>0</v>
      </c>
      <c r="CL26" s="993">
        <v>0</v>
      </c>
      <c r="CM26" s="994">
        <v>0</v>
      </c>
      <c r="CN26" s="993">
        <v>0</v>
      </c>
      <c r="CO26" s="994">
        <v>0</v>
      </c>
      <c r="CP26" s="993">
        <v>0</v>
      </c>
      <c r="CQ26" s="994">
        <v>0</v>
      </c>
      <c r="CR26" s="993">
        <v>0</v>
      </c>
      <c r="CS26" s="994">
        <v>0</v>
      </c>
      <c r="CT26" s="993">
        <v>0</v>
      </c>
      <c r="CU26" s="994">
        <v>0</v>
      </c>
      <c r="CV26" s="993">
        <v>0</v>
      </c>
      <c r="CW26" s="994">
        <v>0</v>
      </c>
      <c r="CX26" s="993">
        <v>0</v>
      </c>
      <c r="CY26" s="994">
        <v>0</v>
      </c>
      <c r="CZ26" s="993">
        <v>0</v>
      </c>
      <c r="DA26" s="994">
        <v>0</v>
      </c>
      <c r="DB26" s="993">
        <v>0</v>
      </c>
      <c r="DC26" s="994">
        <v>0</v>
      </c>
      <c r="DD26" s="993">
        <v>0</v>
      </c>
      <c r="DE26" s="994">
        <v>0</v>
      </c>
      <c r="DF26" s="993">
        <v>0</v>
      </c>
      <c r="DG26" s="994">
        <v>0</v>
      </c>
      <c r="DH26" s="993">
        <v>0</v>
      </c>
      <c r="DI26" s="994">
        <v>0</v>
      </c>
      <c r="DJ26" s="993">
        <v>0</v>
      </c>
      <c r="DK26" s="994">
        <v>0</v>
      </c>
      <c r="DL26" s="993">
        <v>0</v>
      </c>
      <c r="DM26" s="994">
        <v>0</v>
      </c>
      <c r="DN26" s="993">
        <v>0</v>
      </c>
      <c r="DO26" s="994">
        <v>0</v>
      </c>
      <c r="DP26" s="995">
        <v>0</v>
      </c>
      <c r="DQ26" s="946"/>
      <c r="DR26" s="973"/>
      <c r="DS26" s="946"/>
      <c r="DT26" s="992">
        <v>0</v>
      </c>
      <c r="DU26" s="993">
        <v>0</v>
      </c>
      <c r="DV26" s="994">
        <v>0</v>
      </c>
      <c r="DW26" s="993">
        <v>0</v>
      </c>
      <c r="DX26" s="994">
        <v>0</v>
      </c>
      <c r="DY26" s="993">
        <v>0</v>
      </c>
      <c r="DZ26" s="994">
        <v>0</v>
      </c>
      <c r="EA26" s="993">
        <v>0</v>
      </c>
      <c r="EB26" s="994">
        <v>0</v>
      </c>
      <c r="EC26" s="993">
        <v>0</v>
      </c>
      <c r="ED26" s="994">
        <v>0</v>
      </c>
      <c r="EE26" s="993">
        <v>0</v>
      </c>
      <c r="EF26" s="994">
        <v>0</v>
      </c>
      <c r="EG26" s="993">
        <v>0</v>
      </c>
      <c r="EH26" s="994">
        <v>0</v>
      </c>
      <c r="EI26" s="993">
        <v>0</v>
      </c>
      <c r="EJ26" s="994">
        <v>0</v>
      </c>
      <c r="EK26" s="993">
        <v>0</v>
      </c>
      <c r="EL26" s="994">
        <v>0</v>
      </c>
      <c r="EM26" s="993">
        <v>0</v>
      </c>
      <c r="EN26" s="994">
        <v>0</v>
      </c>
      <c r="EO26" s="993">
        <v>0</v>
      </c>
      <c r="EP26" s="994">
        <v>0</v>
      </c>
      <c r="EQ26" s="993">
        <v>0</v>
      </c>
      <c r="ER26" s="994">
        <v>0</v>
      </c>
      <c r="ES26" s="993">
        <v>0</v>
      </c>
      <c r="ET26" s="994">
        <v>0</v>
      </c>
      <c r="EU26" s="993">
        <v>0</v>
      </c>
      <c r="EV26" s="994">
        <v>0</v>
      </c>
      <c r="EW26" s="993">
        <v>0</v>
      </c>
      <c r="EX26" s="994">
        <v>0</v>
      </c>
      <c r="EY26" s="993">
        <v>0</v>
      </c>
      <c r="EZ26" s="994">
        <v>0</v>
      </c>
      <c r="FA26" s="993">
        <v>0</v>
      </c>
      <c r="FB26" s="994">
        <v>0</v>
      </c>
      <c r="FC26" s="995">
        <v>0</v>
      </c>
      <c r="FD26" s="946"/>
      <c r="FE26" s="974"/>
      <c r="FF26" s="946"/>
      <c r="FG26" s="975"/>
      <c r="FI26" s="996" t="b">
        <v>1</v>
      </c>
    </row>
    <row r="27" spans="2:165" hidden="1" outlineLevel="1">
      <c r="B27" s="983">
        <v>20</v>
      </c>
      <c r="C27" s="1012" t="s">
        <v>762</v>
      </c>
      <c r="E27" s="985">
        <v>0</v>
      </c>
      <c r="F27" s="986">
        <v>0</v>
      </c>
      <c r="G27" s="987">
        <v>0</v>
      </c>
      <c r="H27" s="986">
        <v>0</v>
      </c>
      <c r="I27" s="987">
        <v>0</v>
      </c>
      <c r="J27" s="986">
        <v>0</v>
      </c>
      <c r="K27" s="987">
        <v>0</v>
      </c>
      <c r="L27" s="986">
        <v>0</v>
      </c>
      <c r="M27" s="987">
        <v>0</v>
      </c>
      <c r="N27" s="986">
        <v>0</v>
      </c>
      <c r="O27" s="987">
        <v>0</v>
      </c>
      <c r="P27" s="986">
        <v>0</v>
      </c>
      <c r="Q27" s="987">
        <v>0</v>
      </c>
      <c r="R27" s="986">
        <v>0</v>
      </c>
      <c r="S27" s="987">
        <v>0</v>
      </c>
      <c r="T27" s="986">
        <v>0</v>
      </c>
      <c r="U27" s="987">
        <v>0</v>
      </c>
      <c r="V27" s="986">
        <v>0</v>
      </c>
      <c r="W27" s="987">
        <v>0</v>
      </c>
      <c r="X27" s="986">
        <v>0</v>
      </c>
      <c r="Y27" s="987">
        <v>0</v>
      </c>
      <c r="Z27" s="986">
        <v>0</v>
      </c>
      <c r="AA27" s="987">
        <v>0</v>
      </c>
      <c r="AB27" s="986">
        <v>0</v>
      </c>
      <c r="AC27" s="987">
        <v>0</v>
      </c>
      <c r="AD27" s="986">
        <v>0</v>
      </c>
      <c r="AE27" s="987">
        <v>0</v>
      </c>
      <c r="AF27" s="986">
        <v>0</v>
      </c>
      <c r="AG27" s="987">
        <v>0</v>
      </c>
      <c r="AH27" s="986">
        <v>0</v>
      </c>
      <c r="AI27" s="987">
        <v>0</v>
      </c>
      <c r="AJ27" s="986">
        <v>0</v>
      </c>
      <c r="AK27" s="987">
        <v>0</v>
      </c>
      <c r="AL27" s="986">
        <v>0</v>
      </c>
      <c r="AM27" s="987">
        <v>0</v>
      </c>
      <c r="AN27" s="988">
        <v>0</v>
      </c>
      <c r="AO27" s="946"/>
      <c r="AP27" s="964"/>
      <c r="AQ27" s="946"/>
      <c r="AR27" s="985">
        <v>0</v>
      </c>
      <c r="AS27" s="986">
        <v>0</v>
      </c>
      <c r="AT27" s="987">
        <v>0</v>
      </c>
      <c r="AU27" s="986">
        <v>0</v>
      </c>
      <c r="AV27" s="987">
        <v>0</v>
      </c>
      <c r="AW27" s="986">
        <v>0</v>
      </c>
      <c r="AX27" s="987">
        <v>0</v>
      </c>
      <c r="AY27" s="986">
        <v>0</v>
      </c>
      <c r="AZ27" s="987">
        <v>0</v>
      </c>
      <c r="BA27" s="986">
        <v>0</v>
      </c>
      <c r="BB27" s="987">
        <v>0</v>
      </c>
      <c r="BC27" s="986">
        <v>0</v>
      </c>
      <c r="BD27" s="987">
        <v>0</v>
      </c>
      <c r="BE27" s="986">
        <v>0</v>
      </c>
      <c r="BF27" s="987">
        <v>0</v>
      </c>
      <c r="BG27" s="986">
        <v>0</v>
      </c>
      <c r="BH27" s="987">
        <v>0</v>
      </c>
      <c r="BI27" s="986">
        <v>0</v>
      </c>
      <c r="BJ27" s="987">
        <v>0</v>
      </c>
      <c r="BK27" s="986">
        <v>0</v>
      </c>
      <c r="BL27" s="987">
        <v>0</v>
      </c>
      <c r="BM27" s="986">
        <v>0</v>
      </c>
      <c r="BN27" s="987">
        <v>0</v>
      </c>
      <c r="BO27" s="986">
        <v>0</v>
      </c>
      <c r="BP27" s="987">
        <v>0</v>
      </c>
      <c r="BQ27" s="986">
        <v>0</v>
      </c>
      <c r="BR27" s="987">
        <v>0</v>
      </c>
      <c r="BS27" s="986">
        <v>0</v>
      </c>
      <c r="BT27" s="987">
        <v>0</v>
      </c>
      <c r="BU27" s="986">
        <v>0</v>
      </c>
      <c r="BV27" s="987">
        <v>0</v>
      </c>
      <c r="BW27" s="986">
        <v>0</v>
      </c>
      <c r="BX27" s="987">
        <v>0</v>
      </c>
      <c r="BY27" s="986">
        <v>0</v>
      </c>
      <c r="BZ27" s="987">
        <v>0</v>
      </c>
      <c r="CA27" s="988">
        <v>0</v>
      </c>
      <c r="CB27" s="946"/>
      <c r="CC27" s="971"/>
      <c r="CD27" s="946"/>
      <c r="CE27" s="972"/>
      <c r="CF27" s="946"/>
      <c r="CG27" s="985">
        <v>0</v>
      </c>
      <c r="CH27" s="986">
        <v>0</v>
      </c>
      <c r="CI27" s="987">
        <v>0</v>
      </c>
      <c r="CJ27" s="986">
        <v>0</v>
      </c>
      <c r="CK27" s="987">
        <v>0</v>
      </c>
      <c r="CL27" s="986">
        <v>0</v>
      </c>
      <c r="CM27" s="987">
        <v>0</v>
      </c>
      <c r="CN27" s="986">
        <v>0</v>
      </c>
      <c r="CO27" s="987">
        <v>0</v>
      </c>
      <c r="CP27" s="986">
        <v>0</v>
      </c>
      <c r="CQ27" s="987">
        <v>0</v>
      </c>
      <c r="CR27" s="986">
        <v>0</v>
      </c>
      <c r="CS27" s="987">
        <v>0</v>
      </c>
      <c r="CT27" s="986">
        <v>0</v>
      </c>
      <c r="CU27" s="987">
        <v>0</v>
      </c>
      <c r="CV27" s="986">
        <v>0</v>
      </c>
      <c r="CW27" s="987">
        <v>0</v>
      </c>
      <c r="CX27" s="986">
        <v>0</v>
      </c>
      <c r="CY27" s="987">
        <v>0</v>
      </c>
      <c r="CZ27" s="986">
        <v>0</v>
      </c>
      <c r="DA27" s="987">
        <v>0</v>
      </c>
      <c r="DB27" s="986">
        <v>0</v>
      </c>
      <c r="DC27" s="987">
        <v>0</v>
      </c>
      <c r="DD27" s="986">
        <v>0</v>
      </c>
      <c r="DE27" s="987">
        <v>0</v>
      </c>
      <c r="DF27" s="986">
        <v>0</v>
      </c>
      <c r="DG27" s="987">
        <v>0</v>
      </c>
      <c r="DH27" s="986">
        <v>0</v>
      </c>
      <c r="DI27" s="987">
        <v>0</v>
      </c>
      <c r="DJ27" s="986">
        <v>0</v>
      </c>
      <c r="DK27" s="987">
        <v>0</v>
      </c>
      <c r="DL27" s="986">
        <v>0</v>
      </c>
      <c r="DM27" s="987">
        <v>0</v>
      </c>
      <c r="DN27" s="986">
        <v>0</v>
      </c>
      <c r="DO27" s="987">
        <v>0</v>
      </c>
      <c r="DP27" s="988">
        <v>0</v>
      </c>
      <c r="DQ27" s="946"/>
      <c r="DR27" s="973"/>
      <c r="DS27" s="946"/>
      <c r="DT27" s="985">
        <v>0</v>
      </c>
      <c r="DU27" s="986">
        <v>0</v>
      </c>
      <c r="DV27" s="987">
        <v>0</v>
      </c>
      <c r="DW27" s="986">
        <v>0</v>
      </c>
      <c r="DX27" s="987">
        <v>0</v>
      </c>
      <c r="DY27" s="986">
        <v>0</v>
      </c>
      <c r="DZ27" s="987">
        <v>0</v>
      </c>
      <c r="EA27" s="986">
        <v>0</v>
      </c>
      <c r="EB27" s="987">
        <v>0</v>
      </c>
      <c r="EC27" s="986">
        <v>0</v>
      </c>
      <c r="ED27" s="987">
        <v>0</v>
      </c>
      <c r="EE27" s="986">
        <v>0</v>
      </c>
      <c r="EF27" s="987">
        <v>0</v>
      </c>
      <c r="EG27" s="986">
        <v>0</v>
      </c>
      <c r="EH27" s="987">
        <v>0</v>
      </c>
      <c r="EI27" s="986">
        <v>0</v>
      </c>
      <c r="EJ27" s="987">
        <v>0</v>
      </c>
      <c r="EK27" s="986">
        <v>0</v>
      </c>
      <c r="EL27" s="987">
        <v>0</v>
      </c>
      <c r="EM27" s="986">
        <v>0</v>
      </c>
      <c r="EN27" s="987">
        <v>0</v>
      </c>
      <c r="EO27" s="986">
        <v>0</v>
      </c>
      <c r="EP27" s="987">
        <v>0</v>
      </c>
      <c r="EQ27" s="986">
        <v>0</v>
      </c>
      <c r="ER27" s="987">
        <v>0</v>
      </c>
      <c r="ES27" s="986">
        <v>0</v>
      </c>
      <c r="ET27" s="987">
        <v>0</v>
      </c>
      <c r="EU27" s="986">
        <v>0</v>
      </c>
      <c r="EV27" s="987">
        <v>0</v>
      </c>
      <c r="EW27" s="986">
        <v>0</v>
      </c>
      <c r="EX27" s="987">
        <v>0</v>
      </c>
      <c r="EY27" s="986">
        <v>0</v>
      </c>
      <c r="EZ27" s="987">
        <v>0</v>
      </c>
      <c r="FA27" s="986">
        <v>0</v>
      </c>
      <c r="FB27" s="987">
        <v>0</v>
      </c>
      <c r="FC27" s="988">
        <v>0</v>
      </c>
      <c r="FD27" s="946"/>
      <c r="FE27" s="974"/>
      <c r="FF27" s="946"/>
      <c r="FG27" s="975"/>
      <c r="FI27" s="989" t="b">
        <v>1</v>
      </c>
    </row>
    <row r="28" spans="2:165" hidden="1" outlineLevel="1">
      <c r="B28" s="990">
        <v>21</v>
      </c>
      <c r="C28" s="1011" t="s">
        <v>763</v>
      </c>
      <c r="E28" s="992">
        <v>0</v>
      </c>
      <c r="F28" s="993">
        <v>0</v>
      </c>
      <c r="G28" s="994">
        <v>0</v>
      </c>
      <c r="H28" s="993">
        <v>0</v>
      </c>
      <c r="I28" s="994">
        <v>0</v>
      </c>
      <c r="J28" s="993">
        <v>0</v>
      </c>
      <c r="K28" s="994">
        <v>0</v>
      </c>
      <c r="L28" s="993">
        <v>0</v>
      </c>
      <c r="M28" s="994">
        <v>0</v>
      </c>
      <c r="N28" s="993">
        <v>0</v>
      </c>
      <c r="O28" s="994">
        <v>0</v>
      </c>
      <c r="P28" s="993">
        <v>0</v>
      </c>
      <c r="Q28" s="994">
        <v>0</v>
      </c>
      <c r="R28" s="993">
        <v>0</v>
      </c>
      <c r="S28" s="994">
        <v>0</v>
      </c>
      <c r="T28" s="993">
        <v>0</v>
      </c>
      <c r="U28" s="994">
        <v>0</v>
      </c>
      <c r="V28" s="993">
        <v>0</v>
      </c>
      <c r="W28" s="994">
        <v>0</v>
      </c>
      <c r="X28" s="993">
        <v>0</v>
      </c>
      <c r="Y28" s="994">
        <v>0</v>
      </c>
      <c r="Z28" s="993">
        <v>0</v>
      </c>
      <c r="AA28" s="994">
        <v>0</v>
      </c>
      <c r="AB28" s="993">
        <v>0</v>
      </c>
      <c r="AC28" s="994">
        <v>0</v>
      </c>
      <c r="AD28" s="993">
        <v>0</v>
      </c>
      <c r="AE28" s="994">
        <v>0</v>
      </c>
      <c r="AF28" s="993">
        <v>0</v>
      </c>
      <c r="AG28" s="994">
        <v>0</v>
      </c>
      <c r="AH28" s="993">
        <v>0</v>
      </c>
      <c r="AI28" s="994">
        <v>0</v>
      </c>
      <c r="AJ28" s="993">
        <v>0</v>
      </c>
      <c r="AK28" s="994">
        <v>0</v>
      </c>
      <c r="AL28" s="993">
        <v>0</v>
      </c>
      <c r="AM28" s="994">
        <v>0</v>
      </c>
      <c r="AN28" s="995">
        <v>0</v>
      </c>
      <c r="AO28" s="946"/>
      <c r="AP28" s="964"/>
      <c r="AQ28" s="946"/>
      <c r="AR28" s="992">
        <v>0</v>
      </c>
      <c r="AS28" s="993">
        <v>0</v>
      </c>
      <c r="AT28" s="994">
        <v>0</v>
      </c>
      <c r="AU28" s="993">
        <v>0</v>
      </c>
      <c r="AV28" s="994">
        <v>0</v>
      </c>
      <c r="AW28" s="993">
        <v>0</v>
      </c>
      <c r="AX28" s="994">
        <v>0</v>
      </c>
      <c r="AY28" s="993">
        <v>0</v>
      </c>
      <c r="AZ28" s="994">
        <v>0</v>
      </c>
      <c r="BA28" s="993">
        <v>0</v>
      </c>
      <c r="BB28" s="994">
        <v>0</v>
      </c>
      <c r="BC28" s="993">
        <v>0</v>
      </c>
      <c r="BD28" s="994">
        <v>0</v>
      </c>
      <c r="BE28" s="993">
        <v>0</v>
      </c>
      <c r="BF28" s="994">
        <v>0</v>
      </c>
      <c r="BG28" s="993">
        <v>0</v>
      </c>
      <c r="BH28" s="994">
        <v>0</v>
      </c>
      <c r="BI28" s="993">
        <v>0</v>
      </c>
      <c r="BJ28" s="994">
        <v>0</v>
      </c>
      <c r="BK28" s="993">
        <v>0</v>
      </c>
      <c r="BL28" s="994">
        <v>0</v>
      </c>
      <c r="BM28" s="993">
        <v>0</v>
      </c>
      <c r="BN28" s="994">
        <v>0</v>
      </c>
      <c r="BO28" s="993">
        <v>0</v>
      </c>
      <c r="BP28" s="994">
        <v>0</v>
      </c>
      <c r="BQ28" s="993">
        <v>0</v>
      </c>
      <c r="BR28" s="994">
        <v>0</v>
      </c>
      <c r="BS28" s="993">
        <v>0</v>
      </c>
      <c r="BT28" s="994">
        <v>0</v>
      </c>
      <c r="BU28" s="993">
        <v>0</v>
      </c>
      <c r="BV28" s="994">
        <v>0</v>
      </c>
      <c r="BW28" s="993">
        <v>0</v>
      </c>
      <c r="BX28" s="994">
        <v>0</v>
      </c>
      <c r="BY28" s="993">
        <v>0</v>
      </c>
      <c r="BZ28" s="994">
        <v>0</v>
      </c>
      <c r="CA28" s="995">
        <v>0</v>
      </c>
      <c r="CB28" s="946"/>
      <c r="CC28" s="971"/>
      <c r="CD28" s="946"/>
      <c r="CE28" s="972"/>
      <c r="CF28" s="946"/>
      <c r="CG28" s="992">
        <v>0</v>
      </c>
      <c r="CH28" s="993">
        <v>0</v>
      </c>
      <c r="CI28" s="994">
        <v>0</v>
      </c>
      <c r="CJ28" s="993">
        <v>0</v>
      </c>
      <c r="CK28" s="994">
        <v>0</v>
      </c>
      <c r="CL28" s="993">
        <v>0</v>
      </c>
      <c r="CM28" s="994">
        <v>0</v>
      </c>
      <c r="CN28" s="993">
        <v>0</v>
      </c>
      <c r="CO28" s="994">
        <v>0</v>
      </c>
      <c r="CP28" s="993">
        <v>0</v>
      </c>
      <c r="CQ28" s="994">
        <v>0</v>
      </c>
      <c r="CR28" s="993">
        <v>0</v>
      </c>
      <c r="CS28" s="994">
        <v>0</v>
      </c>
      <c r="CT28" s="993">
        <v>0</v>
      </c>
      <c r="CU28" s="994">
        <v>0</v>
      </c>
      <c r="CV28" s="993">
        <v>0</v>
      </c>
      <c r="CW28" s="994">
        <v>0</v>
      </c>
      <c r="CX28" s="993">
        <v>0</v>
      </c>
      <c r="CY28" s="994">
        <v>0</v>
      </c>
      <c r="CZ28" s="993">
        <v>0</v>
      </c>
      <c r="DA28" s="994">
        <v>0</v>
      </c>
      <c r="DB28" s="993">
        <v>0</v>
      </c>
      <c r="DC28" s="994">
        <v>0</v>
      </c>
      <c r="DD28" s="993">
        <v>0</v>
      </c>
      <c r="DE28" s="994">
        <v>0</v>
      </c>
      <c r="DF28" s="993">
        <v>0</v>
      </c>
      <c r="DG28" s="994">
        <v>0</v>
      </c>
      <c r="DH28" s="993">
        <v>0</v>
      </c>
      <c r="DI28" s="994">
        <v>0</v>
      </c>
      <c r="DJ28" s="993">
        <v>0</v>
      </c>
      <c r="DK28" s="994">
        <v>0</v>
      </c>
      <c r="DL28" s="993">
        <v>0</v>
      </c>
      <c r="DM28" s="994">
        <v>0</v>
      </c>
      <c r="DN28" s="993">
        <v>0</v>
      </c>
      <c r="DO28" s="994">
        <v>0</v>
      </c>
      <c r="DP28" s="995">
        <v>0</v>
      </c>
      <c r="DQ28" s="946"/>
      <c r="DR28" s="973"/>
      <c r="DS28" s="946"/>
      <c r="DT28" s="992">
        <v>0</v>
      </c>
      <c r="DU28" s="993">
        <v>0</v>
      </c>
      <c r="DV28" s="994">
        <v>0</v>
      </c>
      <c r="DW28" s="993">
        <v>0</v>
      </c>
      <c r="DX28" s="994">
        <v>0</v>
      </c>
      <c r="DY28" s="993">
        <v>0</v>
      </c>
      <c r="DZ28" s="994">
        <v>0</v>
      </c>
      <c r="EA28" s="993">
        <v>0</v>
      </c>
      <c r="EB28" s="994">
        <v>0</v>
      </c>
      <c r="EC28" s="993">
        <v>0</v>
      </c>
      <c r="ED28" s="994">
        <v>0</v>
      </c>
      <c r="EE28" s="993">
        <v>0</v>
      </c>
      <c r="EF28" s="994">
        <v>0</v>
      </c>
      <c r="EG28" s="993">
        <v>0</v>
      </c>
      <c r="EH28" s="994">
        <v>0</v>
      </c>
      <c r="EI28" s="993">
        <v>0</v>
      </c>
      <c r="EJ28" s="994">
        <v>0</v>
      </c>
      <c r="EK28" s="993">
        <v>0</v>
      </c>
      <c r="EL28" s="994">
        <v>0</v>
      </c>
      <c r="EM28" s="993">
        <v>0</v>
      </c>
      <c r="EN28" s="994">
        <v>0</v>
      </c>
      <c r="EO28" s="993">
        <v>0</v>
      </c>
      <c r="EP28" s="994">
        <v>0</v>
      </c>
      <c r="EQ28" s="993">
        <v>0</v>
      </c>
      <c r="ER28" s="994">
        <v>0</v>
      </c>
      <c r="ES28" s="993">
        <v>0</v>
      </c>
      <c r="ET28" s="994">
        <v>0</v>
      </c>
      <c r="EU28" s="993">
        <v>0</v>
      </c>
      <c r="EV28" s="994">
        <v>0</v>
      </c>
      <c r="EW28" s="993">
        <v>0</v>
      </c>
      <c r="EX28" s="994">
        <v>0</v>
      </c>
      <c r="EY28" s="993">
        <v>0</v>
      </c>
      <c r="EZ28" s="994">
        <v>0</v>
      </c>
      <c r="FA28" s="993">
        <v>0</v>
      </c>
      <c r="FB28" s="994">
        <v>0</v>
      </c>
      <c r="FC28" s="995">
        <v>0</v>
      </c>
      <c r="FD28" s="946"/>
      <c r="FE28" s="974"/>
      <c r="FF28" s="946"/>
      <c r="FG28" s="975"/>
      <c r="FI28" s="996" t="b">
        <v>1</v>
      </c>
    </row>
    <row r="29" spans="2:165" hidden="1" outlineLevel="1">
      <c r="B29" s="983">
        <v>22</v>
      </c>
      <c r="C29" s="1012" t="s">
        <v>764</v>
      </c>
      <c r="E29" s="985">
        <v>0</v>
      </c>
      <c r="F29" s="986">
        <v>0</v>
      </c>
      <c r="G29" s="987">
        <v>0</v>
      </c>
      <c r="H29" s="986">
        <v>0</v>
      </c>
      <c r="I29" s="987">
        <v>0</v>
      </c>
      <c r="J29" s="986">
        <v>0</v>
      </c>
      <c r="K29" s="987">
        <v>0</v>
      </c>
      <c r="L29" s="986">
        <v>0</v>
      </c>
      <c r="M29" s="987">
        <v>0</v>
      </c>
      <c r="N29" s="986">
        <v>0</v>
      </c>
      <c r="O29" s="987">
        <v>0</v>
      </c>
      <c r="P29" s="986">
        <v>0</v>
      </c>
      <c r="Q29" s="987">
        <v>0</v>
      </c>
      <c r="R29" s="986">
        <v>0</v>
      </c>
      <c r="S29" s="987">
        <v>0</v>
      </c>
      <c r="T29" s="986">
        <v>0</v>
      </c>
      <c r="U29" s="987">
        <v>0</v>
      </c>
      <c r="V29" s="986">
        <v>0</v>
      </c>
      <c r="W29" s="987">
        <v>0</v>
      </c>
      <c r="X29" s="986">
        <v>0</v>
      </c>
      <c r="Y29" s="987">
        <v>0</v>
      </c>
      <c r="Z29" s="986">
        <v>0</v>
      </c>
      <c r="AA29" s="987">
        <v>0</v>
      </c>
      <c r="AB29" s="986">
        <v>0</v>
      </c>
      <c r="AC29" s="987">
        <v>0</v>
      </c>
      <c r="AD29" s="986">
        <v>0</v>
      </c>
      <c r="AE29" s="987">
        <v>0</v>
      </c>
      <c r="AF29" s="986">
        <v>0</v>
      </c>
      <c r="AG29" s="987">
        <v>0</v>
      </c>
      <c r="AH29" s="986">
        <v>0</v>
      </c>
      <c r="AI29" s="987">
        <v>0</v>
      </c>
      <c r="AJ29" s="986">
        <v>0</v>
      </c>
      <c r="AK29" s="987">
        <v>0</v>
      </c>
      <c r="AL29" s="986">
        <v>0</v>
      </c>
      <c r="AM29" s="987">
        <v>0</v>
      </c>
      <c r="AN29" s="988">
        <v>0</v>
      </c>
      <c r="AO29" s="946"/>
      <c r="AP29" s="964"/>
      <c r="AQ29" s="946"/>
      <c r="AR29" s="985">
        <v>0</v>
      </c>
      <c r="AS29" s="986">
        <v>0</v>
      </c>
      <c r="AT29" s="987">
        <v>0</v>
      </c>
      <c r="AU29" s="986">
        <v>0</v>
      </c>
      <c r="AV29" s="987">
        <v>0</v>
      </c>
      <c r="AW29" s="986">
        <v>0</v>
      </c>
      <c r="AX29" s="987">
        <v>0</v>
      </c>
      <c r="AY29" s="986">
        <v>0</v>
      </c>
      <c r="AZ29" s="987">
        <v>0</v>
      </c>
      <c r="BA29" s="986">
        <v>0</v>
      </c>
      <c r="BB29" s="987">
        <v>0</v>
      </c>
      <c r="BC29" s="986">
        <v>0</v>
      </c>
      <c r="BD29" s="987">
        <v>0</v>
      </c>
      <c r="BE29" s="986">
        <v>0</v>
      </c>
      <c r="BF29" s="987">
        <v>0</v>
      </c>
      <c r="BG29" s="986">
        <v>0</v>
      </c>
      <c r="BH29" s="987">
        <v>0</v>
      </c>
      <c r="BI29" s="986">
        <v>0</v>
      </c>
      <c r="BJ29" s="987">
        <v>0</v>
      </c>
      <c r="BK29" s="986">
        <v>0</v>
      </c>
      <c r="BL29" s="987">
        <v>0</v>
      </c>
      <c r="BM29" s="986">
        <v>0</v>
      </c>
      <c r="BN29" s="987">
        <v>0</v>
      </c>
      <c r="BO29" s="986">
        <v>0</v>
      </c>
      <c r="BP29" s="987">
        <v>0</v>
      </c>
      <c r="BQ29" s="986">
        <v>0</v>
      </c>
      <c r="BR29" s="987">
        <v>0</v>
      </c>
      <c r="BS29" s="986">
        <v>0</v>
      </c>
      <c r="BT29" s="987">
        <v>0</v>
      </c>
      <c r="BU29" s="986">
        <v>0</v>
      </c>
      <c r="BV29" s="987">
        <v>0</v>
      </c>
      <c r="BW29" s="986">
        <v>0</v>
      </c>
      <c r="BX29" s="987">
        <v>0</v>
      </c>
      <c r="BY29" s="986">
        <v>0</v>
      </c>
      <c r="BZ29" s="987">
        <v>0</v>
      </c>
      <c r="CA29" s="988">
        <v>0</v>
      </c>
      <c r="CB29" s="946"/>
      <c r="CC29" s="971"/>
      <c r="CD29" s="946"/>
      <c r="CE29" s="972"/>
      <c r="CF29" s="946"/>
      <c r="CG29" s="985">
        <v>0</v>
      </c>
      <c r="CH29" s="986">
        <v>0</v>
      </c>
      <c r="CI29" s="987">
        <v>0</v>
      </c>
      <c r="CJ29" s="986">
        <v>0</v>
      </c>
      <c r="CK29" s="987">
        <v>0</v>
      </c>
      <c r="CL29" s="986">
        <v>0</v>
      </c>
      <c r="CM29" s="987">
        <v>0</v>
      </c>
      <c r="CN29" s="986">
        <v>0</v>
      </c>
      <c r="CO29" s="987">
        <v>0</v>
      </c>
      <c r="CP29" s="986">
        <v>0</v>
      </c>
      <c r="CQ29" s="987">
        <v>0</v>
      </c>
      <c r="CR29" s="986">
        <v>0</v>
      </c>
      <c r="CS29" s="987">
        <v>0</v>
      </c>
      <c r="CT29" s="986">
        <v>0</v>
      </c>
      <c r="CU29" s="987">
        <v>0</v>
      </c>
      <c r="CV29" s="986">
        <v>0</v>
      </c>
      <c r="CW29" s="987">
        <v>0</v>
      </c>
      <c r="CX29" s="986">
        <v>0</v>
      </c>
      <c r="CY29" s="987">
        <v>0</v>
      </c>
      <c r="CZ29" s="986">
        <v>0</v>
      </c>
      <c r="DA29" s="987">
        <v>0</v>
      </c>
      <c r="DB29" s="986">
        <v>0</v>
      </c>
      <c r="DC29" s="987">
        <v>0</v>
      </c>
      <c r="DD29" s="986">
        <v>0</v>
      </c>
      <c r="DE29" s="987">
        <v>0</v>
      </c>
      <c r="DF29" s="986">
        <v>0</v>
      </c>
      <c r="DG29" s="987">
        <v>0</v>
      </c>
      <c r="DH29" s="986">
        <v>0</v>
      </c>
      <c r="DI29" s="987">
        <v>0</v>
      </c>
      <c r="DJ29" s="986">
        <v>0</v>
      </c>
      <c r="DK29" s="987">
        <v>0</v>
      </c>
      <c r="DL29" s="986">
        <v>0</v>
      </c>
      <c r="DM29" s="987">
        <v>0</v>
      </c>
      <c r="DN29" s="986">
        <v>0</v>
      </c>
      <c r="DO29" s="987">
        <v>0</v>
      </c>
      <c r="DP29" s="988">
        <v>0</v>
      </c>
      <c r="DQ29" s="946"/>
      <c r="DR29" s="973"/>
      <c r="DS29" s="946"/>
      <c r="DT29" s="985">
        <v>0</v>
      </c>
      <c r="DU29" s="986">
        <v>0</v>
      </c>
      <c r="DV29" s="987">
        <v>0</v>
      </c>
      <c r="DW29" s="986">
        <v>0</v>
      </c>
      <c r="DX29" s="987">
        <v>0</v>
      </c>
      <c r="DY29" s="986">
        <v>0</v>
      </c>
      <c r="DZ29" s="987">
        <v>0</v>
      </c>
      <c r="EA29" s="986">
        <v>0</v>
      </c>
      <c r="EB29" s="987">
        <v>0</v>
      </c>
      <c r="EC29" s="986">
        <v>0</v>
      </c>
      <c r="ED29" s="987">
        <v>0</v>
      </c>
      <c r="EE29" s="986">
        <v>0</v>
      </c>
      <c r="EF29" s="987">
        <v>0</v>
      </c>
      <c r="EG29" s="986">
        <v>0</v>
      </c>
      <c r="EH29" s="987">
        <v>0</v>
      </c>
      <c r="EI29" s="986">
        <v>0</v>
      </c>
      <c r="EJ29" s="987">
        <v>0</v>
      </c>
      <c r="EK29" s="986">
        <v>0</v>
      </c>
      <c r="EL29" s="987">
        <v>0</v>
      </c>
      <c r="EM29" s="986">
        <v>0</v>
      </c>
      <c r="EN29" s="987">
        <v>0</v>
      </c>
      <c r="EO29" s="986">
        <v>0</v>
      </c>
      <c r="EP29" s="987">
        <v>0</v>
      </c>
      <c r="EQ29" s="986">
        <v>0</v>
      </c>
      <c r="ER29" s="987">
        <v>0</v>
      </c>
      <c r="ES29" s="986">
        <v>0</v>
      </c>
      <c r="ET29" s="987">
        <v>0</v>
      </c>
      <c r="EU29" s="986">
        <v>0</v>
      </c>
      <c r="EV29" s="987">
        <v>0</v>
      </c>
      <c r="EW29" s="986">
        <v>0</v>
      </c>
      <c r="EX29" s="987">
        <v>0</v>
      </c>
      <c r="EY29" s="986">
        <v>0</v>
      </c>
      <c r="EZ29" s="987">
        <v>0</v>
      </c>
      <c r="FA29" s="986">
        <v>0</v>
      </c>
      <c r="FB29" s="987">
        <v>0</v>
      </c>
      <c r="FC29" s="988">
        <v>0</v>
      </c>
      <c r="FD29" s="946"/>
      <c r="FE29" s="974"/>
      <c r="FF29" s="946"/>
      <c r="FG29" s="975"/>
      <c r="FI29" s="989" t="b">
        <v>1</v>
      </c>
    </row>
    <row r="30" spans="2:165" hidden="1" outlineLevel="1">
      <c r="B30" s="990">
        <v>23</v>
      </c>
      <c r="C30" s="1011" t="s">
        <v>765</v>
      </c>
      <c r="E30" s="992">
        <v>0</v>
      </c>
      <c r="F30" s="993">
        <v>0</v>
      </c>
      <c r="G30" s="994">
        <v>0</v>
      </c>
      <c r="H30" s="993">
        <v>0</v>
      </c>
      <c r="I30" s="994">
        <v>0</v>
      </c>
      <c r="J30" s="993">
        <v>0</v>
      </c>
      <c r="K30" s="994">
        <v>0</v>
      </c>
      <c r="L30" s="993">
        <v>0</v>
      </c>
      <c r="M30" s="994">
        <v>0</v>
      </c>
      <c r="N30" s="993">
        <v>0</v>
      </c>
      <c r="O30" s="994">
        <v>0</v>
      </c>
      <c r="P30" s="993">
        <v>0</v>
      </c>
      <c r="Q30" s="994">
        <v>0</v>
      </c>
      <c r="R30" s="993">
        <v>0</v>
      </c>
      <c r="S30" s="994">
        <v>0</v>
      </c>
      <c r="T30" s="993">
        <v>0</v>
      </c>
      <c r="U30" s="994">
        <v>0</v>
      </c>
      <c r="V30" s="993">
        <v>0</v>
      </c>
      <c r="W30" s="994">
        <v>0</v>
      </c>
      <c r="X30" s="993">
        <v>0</v>
      </c>
      <c r="Y30" s="994">
        <v>0</v>
      </c>
      <c r="Z30" s="993">
        <v>0</v>
      </c>
      <c r="AA30" s="994">
        <v>0</v>
      </c>
      <c r="AB30" s="993">
        <v>0</v>
      </c>
      <c r="AC30" s="994">
        <v>0</v>
      </c>
      <c r="AD30" s="993">
        <v>0</v>
      </c>
      <c r="AE30" s="994">
        <v>0</v>
      </c>
      <c r="AF30" s="993">
        <v>0</v>
      </c>
      <c r="AG30" s="994">
        <v>0</v>
      </c>
      <c r="AH30" s="993">
        <v>0</v>
      </c>
      <c r="AI30" s="994">
        <v>0</v>
      </c>
      <c r="AJ30" s="993">
        <v>0</v>
      </c>
      <c r="AK30" s="994">
        <v>0</v>
      </c>
      <c r="AL30" s="993">
        <v>0</v>
      </c>
      <c r="AM30" s="994">
        <v>0</v>
      </c>
      <c r="AN30" s="995">
        <v>0</v>
      </c>
      <c r="AO30" s="946"/>
      <c r="AP30" s="964"/>
      <c r="AQ30" s="946"/>
      <c r="AR30" s="992">
        <v>0</v>
      </c>
      <c r="AS30" s="993">
        <v>0</v>
      </c>
      <c r="AT30" s="994">
        <v>0</v>
      </c>
      <c r="AU30" s="993">
        <v>0</v>
      </c>
      <c r="AV30" s="994">
        <v>0</v>
      </c>
      <c r="AW30" s="993">
        <v>0</v>
      </c>
      <c r="AX30" s="994">
        <v>0</v>
      </c>
      <c r="AY30" s="993">
        <v>0</v>
      </c>
      <c r="AZ30" s="994">
        <v>0</v>
      </c>
      <c r="BA30" s="993">
        <v>0</v>
      </c>
      <c r="BB30" s="994">
        <v>0</v>
      </c>
      <c r="BC30" s="993">
        <v>0</v>
      </c>
      <c r="BD30" s="994">
        <v>0</v>
      </c>
      <c r="BE30" s="993">
        <v>0</v>
      </c>
      <c r="BF30" s="994">
        <v>0</v>
      </c>
      <c r="BG30" s="993">
        <v>0</v>
      </c>
      <c r="BH30" s="994">
        <v>0</v>
      </c>
      <c r="BI30" s="993">
        <v>0</v>
      </c>
      <c r="BJ30" s="994">
        <v>0</v>
      </c>
      <c r="BK30" s="993">
        <v>0</v>
      </c>
      <c r="BL30" s="994">
        <v>0</v>
      </c>
      <c r="BM30" s="993">
        <v>0</v>
      </c>
      <c r="BN30" s="994">
        <v>0</v>
      </c>
      <c r="BO30" s="993">
        <v>0</v>
      </c>
      <c r="BP30" s="994">
        <v>0</v>
      </c>
      <c r="BQ30" s="993">
        <v>0</v>
      </c>
      <c r="BR30" s="994">
        <v>0</v>
      </c>
      <c r="BS30" s="993">
        <v>0</v>
      </c>
      <c r="BT30" s="994">
        <v>0</v>
      </c>
      <c r="BU30" s="993">
        <v>0</v>
      </c>
      <c r="BV30" s="994">
        <v>0</v>
      </c>
      <c r="BW30" s="993">
        <v>0</v>
      </c>
      <c r="BX30" s="994">
        <v>0</v>
      </c>
      <c r="BY30" s="993">
        <v>0</v>
      </c>
      <c r="BZ30" s="994">
        <v>0</v>
      </c>
      <c r="CA30" s="995">
        <v>0</v>
      </c>
      <c r="CB30" s="946"/>
      <c r="CC30" s="971"/>
      <c r="CD30" s="946"/>
      <c r="CE30" s="972"/>
      <c r="CF30" s="946"/>
      <c r="CG30" s="992">
        <v>0</v>
      </c>
      <c r="CH30" s="993">
        <v>0</v>
      </c>
      <c r="CI30" s="994">
        <v>0</v>
      </c>
      <c r="CJ30" s="993">
        <v>0</v>
      </c>
      <c r="CK30" s="994">
        <v>0</v>
      </c>
      <c r="CL30" s="993">
        <v>0</v>
      </c>
      <c r="CM30" s="994">
        <v>0</v>
      </c>
      <c r="CN30" s="993">
        <v>0</v>
      </c>
      <c r="CO30" s="994">
        <v>0</v>
      </c>
      <c r="CP30" s="993">
        <v>0</v>
      </c>
      <c r="CQ30" s="994">
        <v>0</v>
      </c>
      <c r="CR30" s="993">
        <v>0</v>
      </c>
      <c r="CS30" s="994">
        <v>0</v>
      </c>
      <c r="CT30" s="993">
        <v>0</v>
      </c>
      <c r="CU30" s="994">
        <v>0</v>
      </c>
      <c r="CV30" s="993">
        <v>0</v>
      </c>
      <c r="CW30" s="994">
        <v>0</v>
      </c>
      <c r="CX30" s="993">
        <v>0</v>
      </c>
      <c r="CY30" s="994">
        <v>0</v>
      </c>
      <c r="CZ30" s="993">
        <v>0</v>
      </c>
      <c r="DA30" s="994">
        <v>0</v>
      </c>
      <c r="DB30" s="993">
        <v>0</v>
      </c>
      <c r="DC30" s="994">
        <v>0</v>
      </c>
      <c r="DD30" s="993">
        <v>0</v>
      </c>
      <c r="DE30" s="994">
        <v>0</v>
      </c>
      <c r="DF30" s="993">
        <v>0</v>
      </c>
      <c r="DG30" s="994">
        <v>0</v>
      </c>
      <c r="DH30" s="993">
        <v>0</v>
      </c>
      <c r="DI30" s="994">
        <v>0</v>
      </c>
      <c r="DJ30" s="993">
        <v>0</v>
      </c>
      <c r="DK30" s="994">
        <v>0</v>
      </c>
      <c r="DL30" s="993">
        <v>0</v>
      </c>
      <c r="DM30" s="994">
        <v>0</v>
      </c>
      <c r="DN30" s="993">
        <v>0</v>
      </c>
      <c r="DO30" s="994">
        <v>0</v>
      </c>
      <c r="DP30" s="995">
        <v>0</v>
      </c>
      <c r="DQ30" s="946"/>
      <c r="DR30" s="973"/>
      <c r="DS30" s="946"/>
      <c r="DT30" s="992">
        <v>0</v>
      </c>
      <c r="DU30" s="993">
        <v>0</v>
      </c>
      <c r="DV30" s="994">
        <v>0</v>
      </c>
      <c r="DW30" s="993">
        <v>0</v>
      </c>
      <c r="DX30" s="994">
        <v>0</v>
      </c>
      <c r="DY30" s="993">
        <v>0</v>
      </c>
      <c r="DZ30" s="994">
        <v>0</v>
      </c>
      <c r="EA30" s="993">
        <v>0</v>
      </c>
      <c r="EB30" s="994">
        <v>0</v>
      </c>
      <c r="EC30" s="993">
        <v>0</v>
      </c>
      <c r="ED30" s="994">
        <v>0</v>
      </c>
      <c r="EE30" s="993">
        <v>0</v>
      </c>
      <c r="EF30" s="994">
        <v>0</v>
      </c>
      <c r="EG30" s="993">
        <v>0</v>
      </c>
      <c r="EH30" s="994">
        <v>0</v>
      </c>
      <c r="EI30" s="993">
        <v>0</v>
      </c>
      <c r="EJ30" s="994">
        <v>0</v>
      </c>
      <c r="EK30" s="993">
        <v>0</v>
      </c>
      <c r="EL30" s="994">
        <v>0</v>
      </c>
      <c r="EM30" s="993">
        <v>0</v>
      </c>
      <c r="EN30" s="994">
        <v>0</v>
      </c>
      <c r="EO30" s="993">
        <v>0</v>
      </c>
      <c r="EP30" s="994">
        <v>0</v>
      </c>
      <c r="EQ30" s="993">
        <v>0</v>
      </c>
      <c r="ER30" s="994">
        <v>0</v>
      </c>
      <c r="ES30" s="993">
        <v>0</v>
      </c>
      <c r="ET30" s="994">
        <v>0</v>
      </c>
      <c r="EU30" s="993">
        <v>0</v>
      </c>
      <c r="EV30" s="994">
        <v>0</v>
      </c>
      <c r="EW30" s="993">
        <v>0</v>
      </c>
      <c r="EX30" s="994">
        <v>0</v>
      </c>
      <c r="EY30" s="993">
        <v>0</v>
      </c>
      <c r="EZ30" s="994">
        <v>0</v>
      </c>
      <c r="FA30" s="993">
        <v>0</v>
      </c>
      <c r="FB30" s="994">
        <v>0</v>
      </c>
      <c r="FC30" s="995">
        <v>0</v>
      </c>
      <c r="FD30" s="946"/>
      <c r="FE30" s="974"/>
      <c r="FF30" s="946"/>
      <c r="FG30" s="975"/>
      <c r="FI30" s="996" t="b">
        <v>1</v>
      </c>
    </row>
    <row r="31" spans="2:165" hidden="1" outlineLevel="1">
      <c r="B31" s="983">
        <v>24</v>
      </c>
      <c r="C31" s="1012" t="s">
        <v>766</v>
      </c>
      <c r="E31" s="985">
        <v>0</v>
      </c>
      <c r="F31" s="986">
        <v>0</v>
      </c>
      <c r="G31" s="987">
        <v>0</v>
      </c>
      <c r="H31" s="986">
        <v>0</v>
      </c>
      <c r="I31" s="987">
        <v>0</v>
      </c>
      <c r="J31" s="986">
        <v>0</v>
      </c>
      <c r="K31" s="987">
        <v>0</v>
      </c>
      <c r="L31" s="986">
        <v>0</v>
      </c>
      <c r="M31" s="987">
        <v>0</v>
      </c>
      <c r="N31" s="986">
        <v>0</v>
      </c>
      <c r="O31" s="987">
        <v>0</v>
      </c>
      <c r="P31" s="986">
        <v>0</v>
      </c>
      <c r="Q31" s="987">
        <v>0</v>
      </c>
      <c r="R31" s="986">
        <v>0</v>
      </c>
      <c r="S31" s="987">
        <v>0</v>
      </c>
      <c r="T31" s="986">
        <v>0</v>
      </c>
      <c r="U31" s="987">
        <v>0</v>
      </c>
      <c r="V31" s="986">
        <v>0</v>
      </c>
      <c r="W31" s="987">
        <v>0</v>
      </c>
      <c r="X31" s="986">
        <v>0</v>
      </c>
      <c r="Y31" s="987">
        <v>0</v>
      </c>
      <c r="Z31" s="986">
        <v>0</v>
      </c>
      <c r="AA31" s="987">
        <v>0</v>
      </c>
      <c r="AB31" s="986">
        <v>0</v>
      </c>
      <c r="AC31" s="987">
        <v>0</v>
      </c>
      <c r="AD31" s="986">
        <v>0</v>
      </c>
      <c r="AE31" s="987">
        <v>0</v>
      </c>
      <c r="AF31" s="986">
        <v>0</v>
      </c>
      <c r="AG31" s="987">
        <v>0</v>
      </c>
      <c r="AH31" s="986">
        <v>0</v>
      </c>
      <c r="AI31" s="987">
        <v>0</v>
      </c>
      <c r="AJ31" s="986">
        <v>0</v>
      </c>
      <c r="AK31" s="987">
        <v>0</v>
      </c>
      <c r="AL31" s="986">
        <v>0</v>
      </c>
      <c r="AM31" s="987">
        <v>0</v>
      </c>
      <c r="AN31" s="988">
        <v>0</v>
      </c>
      <c r="AO31" s="946"/>
      <c r="AP31" s="964"/>
      <c r="AQ31" s="946"/>
      <c r="AR31" s="985">
        <v>0</v>
      </c>
      <c r="AS31" s="986">
        <v>0</v>
      </c>
      <c r="AT31" s="987">
        <v>0</v>
      </c>
      <c r="AU31" s="986">
        <v>0</v>
      </c>
      <c r="AV31" s="987">
        <v>0</v>
      </c>
      <c r="AW31" s="986">
        <v>0</v>
      </c>
      <c r="AX31" s="987">
        <v>0</v>
      </c>
      <c r="AY31" s="986">
        <v>0</v>
      </c>
      <c r="AZ31" s="987">
        <v>0</v>
      </c>
      <c r="BA31" s="986">
        <v>0</v>
      </c>
      <c r="BB31" s="987">
        <v>0</v>
      </c>
      <c r="BC31" s="986">
        <v>0</v>
      </c>
      <c r="BD31" s="987">
        <v>0</v>
      </c>
      <c r="BE31" s="986">
        <v>0</v>
      </c>
      <c r="BF31" s="987">
        <v>0</v>
      </c>
      <c r="BG31" s="986">
        <v>0</v>
      </c>
      <c r="BH31" s="987">
        <v>0</v>
      </c>
      <c r="BI31" s="986">
        <v>0</v>
      </c>
      <c r="BJ31" s="987">
        <v>0</v>
      </c>
      <c r="BK31" s="986">
        <v>0</v>
      </c>
      <c r="BL31" s="987">
        <v>0</v>
      </c>
      <c r="BM31" s="986">
        <v>0</v>
      </c>
      <c r="BN31" s="987">
        <v>0</v>
      </c>
      <c r="BO31" s="986">
        <v>0</v>
      </c>
      <c r="BP31" s="987">
        <v>0</v>
      </c>
      <c r="BQ31" s="986">
        <v>0</v>
      </c>
      <c r="BR31" s="987">
        <v>0</v>
      </c>
      <c r="BS31" s="986">
        <v>0</v>
      </c>
      <c r="BT31" s="987">
        <v>0</v>
      </c>
      <c r="BU31" s="986">
        <v>0</v>
      </c>
      <c r="BV31" s="987">
        <v>0</v>
      </c>
      <c r="BW31" s="986">
        <v>0</v>
      </c>
      <c r="BX31" s="987">
        <v>0</v>
      </c>
      <c r="BY31" s="986">
        <v>0</v>
      </c>
      <c r="BZ31" s="987">
        <v>0</v>
      </c>
      <c r="CA31" s="988">
        <v>0</v>
      </c>
      <c r="CB31" s="946"/>
      <c r="CC31" s="971"/>
      <c r="CD31" s="946"/>
      <c r="CE31" s="972"/>
      <c r="CF31" s="946"/>
      <c r="CG31" s="985">
        <v>0</v>
      </c>
      <c r="CH31" s="986">
        <v>0</v>
      </c>
      <c r="CI31" s="987">
        <v>0</v>
      </c>
      <c r="CJ31" s="986">
        <v>0</v>
      </c>
      <c r="CK31" s="987">
        <v>0</v>
      </c>
      <c r="CL31" s="986">
        <v>0</v>
      </c>
      <c r="CM31" s="987">
        <v>0</v>
      </c>
      <c r="CN31" s="986">
        <v>0</v>
      </c>
      <c r="CO31" s="987">
        <v>0</v>
      </c>
      <c r="CP31" s="986">
        <v>0</v>
      </c>
      <c r="CQ31" s="987">
        <v>0</v>
      </c>
      <c r="CR31" s="986">
        <v>0</v>
      </c>
      <c r="CS31" s="987">
        <v>0</v>
      </c>
      <c r="CT31" s="986">
        <v>0</v>
      </c>
      <c r="CU31" s="987">
        <v>0</v>
      </c>
      <c r="CV31" s="986">
        <v>0</v>
      </c>
      <c r="CW31" s="987">
        <v>0</v>
      </c>
      <c r="CX31" s="986">
        <v>0</v>
      </c>
      <c r="CY31" s="987">
        <v>0</v>
      </c>
      <c r="CZ31" s="986">
        <v>0</v>
      </c>
      <c r="DA31" s="987">
        <v>0</v>
      </c>
      <c r="DB31" s="986">
        <v>0</v>
      </c>
      <c r="DC31" s="987">
        <v>0</v>
      </c>
      <c r="DD31" s="986">
        <v>0</v>
      </c>
      <c r="DE31" s="987">
        <v>0</v>
      </c>
      <c r="DF31" s="986">
        <v>0</v>
      </c>
      <c r="DG31" s="987">
        <v>0</v>
      </c>
      <c r="DH31" s="986">
        <v>0</v>
      </c>
      <c r="DI31" s="987">
        <v>0</v>
      </c>
      <c r="DJ31" s="986">
        <v>0</v>
      </c>
      <c r="DK31" s="987">
        <v>0</v>
      </c>
      <c r="DL31" s="986">
        <v>0</v>
      </c>
      <c r="DM31" s="987">
        <v>0</v>
      </c>
      <c r="DN31" s="986">
        <v>0</v>
      </c>
      <c r="DO31" s="987">
        <v>0</v>
      </c>
      <c r="DP31" s="988">
        <v>0</v>
      </c>
      <c r="DQ31" s="946"/>
      <c r="DR31" s="973"/>
      <c r="DS31" s="946"/>
      <c r="DT31" s="985">
        <v>0</v>
      </c>
      <c r="DU31" s="986">
        <v>0</v>
      </c>
      <c r="DV31" s="987">
        <v>0</v>
      </c>
      <c r="DW31" s="986">
        <v>0</v>
      </c>
      <c r="DX31" s="987">
        <v>0</v>
      </c>
      <c r="DY31" s="986">
        <v>0</v>
      </c>
      <c r="DZ31" s="987">
        <v>0</v>
      </c>
      <c r="EA31" s="986">
        <v>0</v>
      </c>
      <c r="EB31" s="987">
        <v>0</v>
      </c>
      <c r="EC31" s="986">
        <v>0</v>
      </c>
      <c r="ED31" s="987">
        <v>0</v>
      </c>
      <c r="EE31" s="986">
        <v>0</v>
      </c>
      <c r="EF31" s="987">
        <v>0</v>
      </c>
      <c r="EG31" s="986">
        <v>0</v>
      </c>
      <c r="EH31" s="987">
        <v>0</v>
      </c>
      <c r="EI31" s="986">
        <v>0</v>
      </c>
      <c r="EJ31" s="987">
        <v>0</v>
      </c>
      <c r="EK31" s="986">
        <v>0</v>
      </c>
      <c r="EL31" s="987">
        <v>0</v>
      </c>
      <c r="EM31" s="986">
        <v>0</v>
      </c>
      <c r="EN31" s="987">
        <v>0</v>
      </c>
      <c r="EO31" s="986">
        <v>0</v>
      </c>
      <c r="EP31" s="987">
        <v>0</v>
      </c>
      <c r="EQ31" s="986">
        <v>0</v>
      </c>
      <c r="ER31" s="987">
        <v>0</v>
      </c>
      <c r="ES31" s="986">
        <v>0</v>
      </c>
      <c r="ET31" s="987">
        <v>0</v>
      </c>
      <c r="EU31" s="986">
        <v>0</v>
      </c>
      <c r="EV31" s="987">
        <v>0</v>
      </c>
      <c r="EW31" s="986">
        <v>0</v>
      </c>
      <c r="EX31" s="987">
        <v>0</v>
      </c>
      <c r="EY31" s="986">
        <v>0</v>
      </c>
      <c r="EZ31" s="987">
        <v>0</v>
      </c>
      <c r="FA31" s="986">
        <v>0</v>
      </c>
      <c r="FB31" s="987">
        <v>0</v>
      </c>
      <c r="FC31" s="988">
        <v>0</v>
      </c>
      <c r="FD31" s="946"/>
      <c r="FE31" s="974"/>
      <c r="FF31" s="946"/>
      <c r="FG31" s="975"/>
      <c r="FI31" s="989" t="b">
        <v>1</v>
      </c>
    </row>
    <row r="32" spans="2:165" hidden="1" outlineLevel="1">
      <c r="B32" s="990">
        <v>25</v>
      </c>
      <c r="C32" s="1011" t="s">
        <v>767</v>
      </c>
      <c r="E32" s="992">
        <v>0</v>
      </c>
      <c r="F32" s="993">
        <v>0</v>
      </c>
      <c r="G32" s="994">
        <v>0</v>
      </c>
      <c r="H32" s="993">
        <v>0</v>
      </c>
      <c r="I32" s="994">
        <v>0</v>
      </c>
      <c r="J32" s="993">
        <v>0</v>
      </c>
      <c r="K32" s="994">
        <v>0</v>
      </c>
      <c r="L32" s="993">
        <v>0</v>
      </c>
      <c r="M32" s="994">
        <v>0</v>
      </c>
      <c r="N32" s="993">
        <v>0</v>
      </c>
      <c r="O32" s="994">
        <v>0</v>
      </c>
      <c r="P32" s="993">
        <v>0</v>
      </c>
      <c r="Q32" s="994">
        <v>0</v>
      </c>
      <c r="R32" s="993">
        <v>0</v>
      </c>
      <c r="S32" s="994">
        <v>0</v>
      </c>
      <c r="T32" s="993">
        <v>0</v>
      </c>
      <c r="U32" s="994">
        <v>0</v>
      </c>
      <c r="V32" s="993">
        <v>0</v>
      </c>
      <c r="W32" s="994">
        <v>0</v>
      </c>
      <c r="X32" s="993">
        <v>0</v>
      </c>
      <c r="Y32" s="994">
        <v>0</v>
      </c>
      <c r="Z32" s="993">
        <v>0</v>
      </c>
      <c r="AA32" s="994">
        <v>0</v>
      </c>
      <c r="AB32" s="993">
        <v>0</v>
      </c>
      <c r="AC32" s="994">
        <v>0</v>
      </c>
      <c r="AD32" s="993">
        <v>0</v>
      </c>
      <c r="AE32" s="994">
        <v>0</v>
      </c>
      <c r="AF32" s="993">
        <v>0</v>
      </c>
      <c r="AG32" s="994">
        <v>0</v>
      </c>
      <c r="AH32" s="993">
        <v>0</v>
      </c>
      <c r="AI32" s="994">
        <v>0</v>
      </c>
      <c r="AJ32" s="993">
        <v>0</v>
      </c>
      <c r="AK32" s="994">
        <v>0</v>
      </c>
      <c r="AL32" s="993">
        <v>0</v>
      </c>
      <c r="AM32" s="994">
        <v>0</v>
      </c>
      <c r="AN32" s="995">
        <v>0</v>
      </c>
      <c r="AO32" s="946"/>
      <c r="AP32" s="964"/>
      <c r="AQ32" s="946"/>
      <c r="AR32" s="992">
        <v>0</v>
      </c>
      <c r="AS32" s="993">
        <v>0</v>
      </c>
      <c r="AT32" s="994">
        <v>0</v>
      </c>
      <c r="AU32" s="993">
        <v>0</v>
      </c>
      <c r="AV32" s="994">
        <v>0</v>
      </c>
      <c r="AW32" s="993">
        <v>0</v>
      </c>
      <c r="AX32" s="994">
        <v>0</v>
      </c>
      <c r="AY32" s="993">
        <v>0</v>
      </c>
      <c r="AZ32" s="994">
        <v>0</v>
      </c>
      <c r="BA32" s="993">
        <v>0</v>
      </c>
      <c r="BB32" s="994">
        <v>0</v>
      </c>
      <c r="BC32" s="993">
        <v>0</v>
      </c>
      <c r="BD32" s="994">
        <v>0</v>
      </c>
      <c r="BE32" s="993">
        <v>0</v>
      </c>
      <c r="BF32" s="994">
        <v>0</v>
      </c>
      <c r="BG32" s="993">
        <v>0</v>
      </c>
      <c r="BH32" s="994">
        <v>0</v>
      </c>
      <c r="BI32" s="993">
        <v>0</v>
      </c>
      <c r="BJ32" s="994">
        <v>0</v>
      </c>
      <c r="BK32" s="993">
        <v>0</v>
      </c>
      <c r="BL32" s="994">
        <v>0</v>
      </c>
      <c r="BM32" s="993">
        <v>0</v>
      </c>
      <c r="BN32" s="994">
        <v>0</v>
      </c>
      <c r="BO32" s="993">
        <v>0</v>
      </c>
      <c r="BP32" s="994">
        <v>0</v>
      </c>
      <c r="BQ32" s="993">
        <v>0</v>
      </c>
      <c r="BR32" s="994">
        <v>0</v>
      </c>
      <c r="BS32" s="993">
        <v>0</v>
      </c>
      <c r="BT32" s="994">
        <v>0</v>
      </c>
      <c r="BU32" s="993">
        <v>0</v>
      </c>
      <c r="BV32" s="994">
        <v>0</v>
      </c>
      <c r="BW32" s="993">
        <v>0</v>
      </c>
      <c r="BX32" s="994">
        <v>0</v>
      </c>
      <c r="BY32" s="993">
        <v>0</v>
      </c>
      <c r="BZ32" s="994">
        <v>0</v>
      </c>
      <c r="CA32" s="995">
        <v>0</v>
      </c>
      <c r="CB32" s="946"/>
      <c r="CC32" s="971"/>
      <c r="CD32" s="946"/>
      <c r="CE32" s="972"/>
      <c r="CF32" s="946"/>
      <c r="CG32" s="992">
        <v>0</v>
      </c>
      <c r="CH32" s="993">
        <v>0</v>
      </c>
      <c r="CI32" s="994">
        <v>0</v>
      </c>
      <c r="CJ32" s="993">
        <v>0</v>
      </c>
      <c r="CK32" s="994">
        <v>0</v>
      </c>
      <c r="CL32" s="993">
        <v>0</v>
      </c>
      <c r="CM32" s="994">
        <v>0</v>
      </c>
      <c r="CN32" s="993">
        <v>0</v>
      </c>
      <c r="CO32" s="994">
        <v>0</v>
      </c>
      <c r="CP32" s="993">
        <v>0</v>
      </c>
      <c r="CQ32" s="994">
        <v>0</v>
      </c>
      <c r="CR32" s="993">
        <v>0</v>
      </c>
      <c r="CS32" s="994">
        <v>0</v>
      </c>
      <c r="CT32" s="993">
        <v>0</v>
      </c>
      <c r="CU32" s="994">
        <v>0</v>
      </c>
      <c r="CV32" s="993">
        <v>0</v>
      </c>
      <c r="CW32" s="994">
        <v>0</v>
      </c>
      <c r="CX32" s="993">
        <v>0</v>
      </c>
      <c r="CY32" s="994">
        <v>0</v>
      </c>
      <c r="CZ32" s="993">
        <v>0</v>
      </c>
      <c r="DA32" s="994">
        <v>0</v>
      </c>
      <c r="DB32" s="993">
        <v>0</v>
      </c>
      <c r="DC32" s="994">
        <v>0</v>
      </c>
      <c r="DD32" s="993">
        <v>0</v>
      </c>
      <c r="DE32" s="994">
        <v>0</v>
      </c>
      <c r="DF32" s="993">
        <v>0</v>
      </c>
      <c r="DG32" s="994">
        <v>0</v>
      </c>
      <c r="DH32" s="993">
        <v>0</v>
      </c>
      <c r="DI32" s="994">
        <v>0</v>
      </c>
      <c r="DJ32" s="993">
        <v>0</v>
      </c>
      <c r="DK32" s="994">
        <v>0</v>
      </c>
      <c r="DL32" s="993">
        <v>0</v>
      </c>
      <c r="DM32" s="994">
        <v>0</v>
      </c>
      <c r="DN32" s="993">
        <v>0</v>
      </c>
      <c r="DO32" s="994">
        <v>0</v>
      </c>
      <c r="DP32" s="995">
        <v>0</v>
      </c>
      <c r="DQ32" s="946"/>
      <c r="DR32" s="973"/>
      <c r="DS32" s="946"/>
      <c r="DT32" s="992">
        <v>0</v>
      </c>
      <c r="DU32" s="993">
        <v>0</v>
      </c>
      <c r="DV32" s="994">
        <v>0</v>
      </c>
      <c r="DW32" s="993">
        <v>0</v>
      </c>
      <c r="DX32" s="994">
        <v>0</v>
      </c>
      <c r="DY32" s="993">
        <v>0</v>
      </c>
      <c r="DZ32" s="994">
        <v>0</v>
      </c>
      <c r="EA32" s="993">
        <v>0</v>
      </c>
      <c r="EB32" s="994">
        <v>0</v>
      </c>
      <c r="EC32" s="993">
        <v>0</v>
      </c>
      <c r="ED32" s="994">
        <v>0</v>
      </c>
      <c r="EE32" s="993">
        <v>0</v>
      </c>
      <c r="EF32" s="994">
        <v>0</v>
      </c>
      <c r="EG32" s="993">
        <v>0</v>
      </c>
      <c r="EH32" s="994">
        <v>0</v>
      </c>
      <c r="EI32" s="993">
        <v>0</v>
      </c>
      <c r="EJ32" s="994">
        <v>0</v>
      </c>
      <c r="EK32" s="993">
        <v>0</v>
      </c>
      <c r="EL32" s="994">
        <v>0</v>
      </c>
      <c r="EM32" s="993">
        <v>0</v>
      </c>
      <c r="EN32" s="994">
        <v>0</v>
      </c>
      <c r="EO32" s="993">
        <v>0</v>
      </c>
      <c r="EP32" s="994">
        <v>0</v>
      </c>
      <c r="EQ32" s="993">
        <v>0</v>
      </c>
      <c r="ER32" s="994">
        <v>0</v>
      </c>
      <c r="ES32" s="993">
        <v>0</v>
      </c>
      <c r="ET32" s="994">
        <v>0</v>
      </c>
      <c r="EU32" s="993">
        <v>0</v>
      </c>
      <c r="EV32" s="994">
        <v>0</v>
      </c>
      <c r="EW32" s="993">
        <v>0</v>
      </c>
      <c r="EX32" s="994">
        <v>0</v>
      </c>
      <c r="EY32" s="993">
        <v>0</v>
      </c>
      <c r="EZ32" s="994">
        <v>0</v>
      </c>
      <c r="FA32" s="993">
        <v>0</v>
      </c>
      <c r="FB32" s="994">
        <v>0</v>
      </c>
      <c r="FC32" s="995">
        <v>0</v>
      </c>
      <c r="FD32" s="946"/>
      <c r="FE32" s="974"/>
      <c r="FF32" s="946"/>
      <c r="FG32" s="975"/>
      <c r="FI32" s="996" t="b">
        <v>1</v>
      </c>
    </row>
    <row r="33" spans="2:165" hidden="1" outlineLevel="1">
      <c r="B33" s="983">
        <v>26</v>
      </c>
      <c r="C33" s="1012" t="s">
        <v>768</v>
      </c>
      <c r="E33" s="985">
        <v>0</v>
      </c>
      <c r="F33" s="986">
        <v>0</v>
      </c>
      <c r="G33" s="987">
        <v>0</v>
      </c>
      <c r="H33" s="986">
        <v>0</v>
      </c>
      <c r="I33" s="987">
        <v>0</v>
      </c>
      <c r="J33" s="986">
        <v>0</v>
      </c>
      <c r="K33" s="987">
        <v>0</v>
      </c>
      <c r="L33" s="986">
        <v>0</v>
      </c>
      <c r="M33" s="987">
        <v>0</v>
      </c>
      <c r="N33" s="986">
        <v>0</v>
      </c>
      <c r="O33" s="987">
        <v>0</v>
      </c>
      <c r="P33" s="986">
        <v>0</v>
      </c>
      <c r="Q33" s="987">
        <v>0</v>
      </c>
      <c r="R33" s="986">
        <v>0</v>
      </c>
      <c r="S33" s="987">
        <v>0</v>
      </c>
      <c r="T33" s="986">
        <v>0</v>
      </c>
      <c r="U33" s="987">
        <v>0</v>
      </c>
      <c r="V33" s="986">
        <v>0</v>
      </c>
      <c r="W33" s="987">
        <v>0</v>
      </c>
      <c r="X33" s="986">
        <v>0</v>
      </c>
      <c r="Y33" s="987">
        <v>0</v>
      </c>
      <c r="Z33" s="986">
        <v>0</v>
      </c>
      <c r="AA33" s="987">
        <v>0</v>
      </c>
      <c r="AB33" s="986">
        <v>0</v>
      </c>
      <c r="AC33" s="987">
        <v>0</v>
      </c>
      <c r="AD33" s="986">
        <v>0</v>
      </c>
      <c r="AE33" s="987">
        <v>0</v>
      </c>
      <c r="AF33" s="986">
        <v>0</v>
      </c>
      <c r="AG33" s="987">
        <v>0</v>
      </c>
      <c r="AH33" s="986">
        <v>0</v>
      </c>
      <c r="AI33" s="987">
        <v>0</v>
      </c>
      <c r="AJ33" s="986">
        <v>0</v>
      </c>
      <c r="AK33" s="987">
        <v>0</v>
      </c>
      <c r="AL33" s="986">
        <v>0</v>
      </c>
      <c r="AM33" s="987">
        <v>0</v>
      </c>
      <c r="AN33" s="988">
        <v>0</v>
      </c>
      <c r="AO33" s="946"/>
      <c r="AP33" s="964"/>
      <c r="AQ33" s="946"/>
      <c r="AR33" s="985">
        <v>0</v>
      </c>
      <c r="AS33" s="986">
        <v>0</v>
      </c>
      <c r="AT33" s="987">
        <v>0</v>
      </c>
      <c r="AU33" s="986">
        <v>0</v>
      </c>
      <c r="AV33" s="987">
        <v>0</v>
      </c>
      <c r="AW33" s="986">
        <v>0</v>
      </c>
      <c r="AX33" s="987">
        <v>0</v>
      </c>
      <c r="AY33" s="986">
        <v>0</v>
      </c>
      <c r="AZ33" s="987">
        <v>0</v>
      </c>
      <c r="BA33" s="986">
        <v>0</v>
      </c>
      <c r="BB33" s="987">
        <v>0</v>
      </c>
      <c r="BC33" s="986">
        <v>0</v>
      </c>
      <c r="BD33" s="987">
        <v>0</v>
      </c>
      <c r="BE33" s="986">
        <v>0</v>
      </c>
      <c r="BF33" s="987">
        <v>0</v>
      </c>
      <c r="BG33" s="986">
        <v>0</v>
      </c>
      <c r="BH33" s="987">
        <v>0</v>
      </c>
      <c r="BI33" s="986">
        <v>0</v>
      </c>
      <c r="BJ33" s="987">
        <v>0</v>
      </c>
      <c r="BK33" s="986">
        <v>0</v>
      </c>
      <c r="BL33" s="987">
        <v>0</v>
      </c>
      <c r="BM33" s="986">
        <v>0</v>
      </c>
      <c r="BN33" s="987">
        <v>0</v>
      </c>
      <c r="BO33" s="986">
        <v>0</v>
      </c>
      <c r="BP33" s="987">
        <v>0</v>
      </c>
      <c r="BQ33" s="986">
        <v>0</v>
      </c>
      <c r="BR33" s="987">
        <v>0</v>
      </c>
      <c r="BS33" s="986">
        <v>0</v>
      </c>
      <c r="BT33" s="987">
        <v>0</v>
      </c>
      <c r="BU33" s="986">
        <v>0</v>
      </c>
      <c r="BV33" s="987">
        <v>0</v>
      </c>
      <c r="BW33" s="986">
        <v>0</v>
      </c>
      <c r="BX33" s="987">
        <v>0</v>
      </c>
      <c r="BY33" s="986">
        <v>0</v>
      </c>
      <c r="BZ33" s="987">
        <v>0</v>
      </c>
      <c r="CA33" s="988">
        <v>0</v>
      </c>
      <c r="CB33" s="946"/>
      <c r="CC33" s="971"/>
      <c r="CD33" s="946"/>
      <c r="CE33" s="972"/>
      <c r="CF33" s="946"/>
      <c r="CG33" s="985">
        <v>0</v>
      </c>
      <c r="CH33" s="986">
        <v>0</v>
      </c>
      <c r="CI33" s="987">
        <v>0</v>
      </c>
      <c r="CJ33" s="986">
        <v>0</v>
      </c>
      <c r="CK33" s="987">
        <v>0</v>
      </c>
      <c r="CL33" s="986">
        <v>0</v>
      </c>
      <c r="CM33" s="987">
        <v>0</v>
      </c>
      <c r="CN33" s="986">
        <v>0</v>
      </c>
      <c r="CO33" s="987">
        <v>0</v>
      </c>
      <c r="CP33" s="986">
        <v>0</v>
      </c>
      <c r="CQ33" s="987">
        <v>0</v>
      </c>
      <c r="CR33" s="986">
        <v>0</v>
      </c>
      <c r="CS33" s="987">
        <v>0</v>
      </c>
      <c r="CT33" s="986">
        <v>0</v>
      </c>
      <c r="CU33" s="987">
        <v>0</v>
      </c>
      <c r="CV33" s="986">
        <v>0</v>
      </c>
      <c r="CW33" s="987">
        <v>0</v>
      </c>
      <c r="CX33" s="986">
        <v>0</v>
      </c>
      <c r="CY33" s="987">
        <v>0</v>
      </c>
      <c r="CZ33" s="986">
        <v>0</v>
      </c>
      <c r="DA33" s="987">
        <v>0</v>
      </c>
      <c r="DB33" s="986">
        <v>0</v>
      </c>
      <c r="DC33" s="987">
        <v>0</v>
      </c>
      <c r="DD33" s="986">
        <v>0</v>
      </c>
      <c r="DE33" s="987">
        <v>0</v>
      </c>
      <c r="DF33" s="986">
        <v>0</v>
      </c>
      <c r="DG33" s="987">
        <v>0</v>
      </c>
      <c r="DH33" s="986">
        <v>0</v>
      </c>
      <c r="DI33" s="987">
        <v>0</v>
      </c>
      <c r="DJ33" s="986">
        <v>0</v>
      </c>
      <c r="DK33" s="987">
        <v>0</v>
      </c>
      <c r="DL33" s="986">
        <v>0</v>
      </c>
      <c r="DM33" s="987">
        <v>0</v>
      </c>
      <c r="DN33" s="986">
        <v>0</v>
      </c>
      <c r="DO33" s="987">
        <v>0</v>
      </c>
      <c r="DP33" s="988">
        <v>0</v>
      </c>
      <c r="DQ33" s="946"/>
      <c r="DR33" s="973"/>
      <c r="DS33" s="946"/>
      <c r="DT33" s="985">
        <v>0</v>
      </c>
      <c r="DU33" s="986">
        <v>0</v>
      </c>
      <c r="DV33" s="987">
        <v>0</v>
      </c>
      <c r="DW33" s="986">
        <v>0</v>
      </c>
      <c r="DX33" s="987">
        <v>0</v>
      </c>
      <c r="DY33" s="986">
        <v>0</v>
      </c>
      <c r="DZ33" s="987">
        <v>0</v>
      </c>
      <c r="EA33" s="986">
        <v>0</v>
      </c>
      <c r="EB33" s="987">
        <v>0</v>
      </c>
      <c r="EC33" s="986">
        <v>0</v>
      </c>
      <c r="ED33" s="987">
        <v>0</v>
      </c>
      <c r="EE33" s="986">
        <v>0</v>
      </c>
      <c r="EF33" s="987">
        <v>0</v>
      </c>
      <c r="EG33" s="986">
        <v>0</v>
      </c>
      <c r="EH33" s="987">
        <v>0</v>
      </c>
      <c r="EI33" s="986">
        <v>0</v>
      </c>
      <c r="EJ33" s="987">
        <v>0</v>
      </c>
      <c r="EK33" s="986">
        <v>0</v>
      </c>
      <c r="EL33" s="987">
        <v>0</v>
      </c>
      <c r="EM33" s="986">
        <v>0</v>
      </c>
      <c r="EN33" s="987">
        <v>0</v>
      </c>
      <c r="EO33" s="986">
        <v>0</v>
      </c>
      <c r="EP33" s="987">
        <v>0</v>
      </c>
      <c r="EQ33" s="986">
        <v>0</v>
      </c>
      <c r="ER33" s="987">
        <v>0</v>
      </c>
      <c r="ES33" s="986">
        <v>0</v>
      </c>
      <c r="ET33" s="987">
        <v>0</v>
      </c>
      <c r="EU33" s="986">
        <v>0</v>
      </c>
      <c r="EV33" s="987">
        <v>0</v>
      </c>
      <c r="EW33" s="986">
        <v>0</v>
      </c>
      <c r="EX33" s="987">
        <v>0</v>
      </c>
      <c r="EY33" s="986">
        <v>0</v>
      </c>
      <c r="EZ33" s="987">
        <v>0</v>
      </c>
      <c r="FA33" s="986">
        <v>0</v>
      </c>
      <c r="FB33" s="987">
        <v>0</v>
      </c>
      <c r="FC33" s="988">
        <v>0</v>
      </c>
      <c r="FD33" s="946"/>
      <c r="FE33" s="974"/>
      <c r="FF33" s="946"/>
      <c r="FG33" s="975"/>
      <c r="FI33" s="989" t="b">
        <v>1</v>
      </c>
    </row>
    <row r="34" spans="2:165" hidden="1" outlineLevel="1">
      <c r="B34" s="990">
        <v>27</v>
      </c>
      <c r="C34" s="1011" t="s">
        <v>769</v>
      </c>
      <c r="E34" s="992">
        <v>0</v>
      </c>
      <c r="F34" s="993">
        <v>0</v>
      </c>
      <c r="G34" s="994">
        <v>0</v>
      </c>
      <c r="H34" s="993">
        <v>0</v>
      </c>
      <c r="I34" s="994">
        <v>0</v>
      </c>
      <c r="J34" s="993">
        <v>0</v>
      </c>
      <c r="K34" s="994">
        <v>0</v>
      </c>
      <c r="L34" s="993">
        <v>0</v>
      </c>
      <c r="M34" s="994">
        <v>0</v>
      </c>
      <c r="N34" s="993">
        <v>0</v>
      </c>
      <c r="O34" s="994">
        <v>0</v>
      </c>
      <c r="P34" s="993">
        <v>0</v>
      </c>
      <c r="Q34" s="994">
        <v>0</v>
      </c>
      <c r="R34" s="993">
        <v>0</v>
      </c>
      <c r="S34" s="994">
        <v>0</v>
      </c>
      <c r="T34" s="993">
        <v>0</v>
      </c>
      <c r="U34" s="994">
        <v>0</v>
      </c>
      <c r="V34" s="993">
        <v>0</v>
      </c>
      <c r="W34" s="994">
        <v>0</v>
      </c>
      <c r="X34" s="993">
        <v>0</v>
      </c>
      <c r="Y34" s="994">
        <v>0</v>
      </c>
      <c r="Z34" s="993">
        <v>0</v>
      </c>
      <c r="AA34" s="994">
        <v>0</v>
      </c>
      <c r="AB34" s="993">
        <v>0</v>
      </c>
      <c r="AC34" s="994">
        <v>0</v>
      </c>
      <c r="AD34" s="993">
        <v>0</v>
      </c>
      <c r="AE34" s="994">
        <v>0</v>
      </c>
      <c r="AF34" s="993">
        <v>0</v>
      </c>
      <c r="AG34" s="994">
        <v>0</v>
      </c>
      <c r="AH34" s="993">
        <v>0</v>
      </c>
      <c r="AI34" s="994">
        <v>0</v>
      </c>
      <c r="AJ34" s="993">
        <v>0</v>
      </c>
      <c r="AK34" s="994">
        <v>0</v>
      </c>
      <c r="AL34" s="993">
        <v>0</v>
      </c>
      <c r="AM34" s="994">
        <v>0</v>
      </c>
      <c r="AN34" s="995">
        <v>0</v>
      </c>
      <c r="AO34" s="946"/>
      <c r="AP34" s="964"/>
      <c r="AQ34" s="946"/>
      <c r="AR34" s="992">
        <v>0</v>
      </c>
      <c r="AS34" s="993">
        <v>0</v>
      </c>
      <c r="AT34" s="994">
        <v>0</v>
      </c>
      <c r="AU34" s="993">
        <v>0</v>
      </c>
      <c r="AV34" s="994">
        <v>0</v>
      </c>
      <c r="AW34" s="993">
        <v>0</v>
      </c>
      <c r="AX34" s="994">
        <v>0</v>
      </c>
      <c r="AY34" s="993">
        <v>0</v>
      </c>
      <c r="AZ34" s="994">
        <v>0</v>
      </c>
      <c r="BA34" s="993">
        <v>0</v>
      </c>
      <c r="BB34" s="994">
        <v>0</v>
      </c>
      <c r="BC34" s="993">
        <v>0</v>
      </c>
      <c r="BD34" s="994">
        <v>0</v>
      </c>
      <c r="BE34" s="993">
        <v>0</v>
      </c>
      <c r="BF34" s="994">
        <v>0</v>
      </c>
      <c r="BG34" s="993">
        <v>0</v>
      </c>
      <c r="BH34" s="994">
        <v>0</v>
      </c>
      <c r="BI34" s="993">
        <v>0</v>
      </c>
      <c r="BJ34" s="994">
        <v>0</v>
      </c>
      <c r="BK34" s="993">
        <v>0</v>
      </c>
      <c r="BL34" s="994">
        <v>0</v>
      </c>
      <c r="BM34" s="993">
        <v>0</v>
      </c>
      <c r="BN34" s="994">
        <v>0</v>
      </c>
      <c r="BO34" s="993">
        <v>0</v>
      </c>
      <c r="BP34" s="994">
        <v>0</v>
      </c>
      <c r="BQ34" s="993">
        <v>0</v>
      </c>
      <c r="BR34" s="994">
        <v>0</v>
      </c>
      <c r="BS34" s="993">
        <v>0</v>
      </c>
      <c r="BT34" s="994">
        <v>0</v>
      </c>
      <c r="BU34" s="993">
        <v>0</v>
      </c>
      <c r="BV34" s="994">
        <v>0</v>
      </c>
      <c r="BW34" s="993">
        <v>0</v>
      </c>
      <c r="BX34" s="994">
        <v>0</v>
      </c>
      <c r="BY34" s="993">
        <v>0</v>
      </c>
      <c r="BZ34" s="994">
        <v>0</v>
      </c>
      <c r="CA34" s="995">
        <v>0</v>
      </c>
      <c r="CB34" s="946"/>
      <c r="CC34" s="971"/>
      <c r="CD34" s="946"/>
      <c r="CE34" s="972"/>
      <c r="CF34" s="946"/>
      <c r="CG34" s="992">
        <v>0</v>
      </c>
      <c r="CH34" s="993">
        <v>0</v>
      </c>
      <c r="CI34" s="994">
        <v>0</v>
      </c>
      <c r="CJ34" s="993">
        <v>0</v>
      </c>
      <c r="CK34" s="994">
        <v>0</v>
      </c>
      <c r="CL34" s="993">
        <v>0</v>
      </c>
      <c r="CM34" s="994">
        <v>0</v>
      </c>
      <c r="CN34" s="993">
        <v>0</v>
      </c>
      <c r="CO34" s="994">
        <v>0</v>
      </c>
      <c r="CP34" s="993">
        <v>0</v>
      </c>
      <c r="CQ34" s="994">
        <v>0</v>
      </c>
      <c r="CR34" s="993">
        <v>0</v>
      </c>
      <c r="CS34" s="994">
        <v>0</v>
      </c>
      <c r="CT34" s="993">
        <v>0</v>
      </c>
      <c r="CU34" s="994">
        <v>0</v>
      </c>
      <c r="CV34" s="993">
        <v>0</v>
      </c>
      <c r="CW34" s="994">
        <v>0</v>
      </c>
      <c r="CX34" s="993">
        <v>0</v>
      </c>
      <c r="CY34" s="994">
        <v>0</v>
      </c>
      <c r="CZ34" s="993">
        <v>0</v>
      </c>
      <c r="DA34" s="994">
        <v>0</v>
      </c>
      <c r="DB34" s="993">
        <v>0</v>
      </c>
      <c r="DC34" s="994">
        <v>0</v>
      </c>
      <c r="DD34" s="993">
        <v>0</v>
      </c>
      <c r="DE34" s="994">
        <v>0</v>
      </c>
      <c r="DF34" s="993">
        <v>0</v>
      </c>
      <c r="DG34" s="994">
        <v>0</v>
      </c>
      <c r="DH34" s="993">
        <v>0</v>
      </c>
      <c r="DI34" s="994">
        <v>0</v>
      </c>
      <c r="DJ34" s="993">
        <v>0</v>
      </c>
      <c r="DK34" s="994">
        <v>0</v>
      </c>
      <c r="DL34" s="993">
        <v>0</v>
      </c>
      <c r="DM34" s="994">
        <v>0</v>
      </c>
      <c r="DN34" s="993">
        <v>0</v>
      </c>
      <c r="DO34" s="994">
        <v>0</v>
      </c>
      <c r="DP34" s="995">
        <v>0</v>
      </c>
      <c r="DQ34" s="946"/>
      <c r="DR34" s="973"/>
      <c r="DS34" s="946"/>
      <c r="DT34" s="992">
        <v>0</v>
      </c>
      <c r="DU34" s="993">
        <v>0</v>
      </c>
      <c r="DV34" s="994">
        <v>0</v>
      </c>
      <c r="DW34" s="993">
        <v>0</v>
      </c>
      <c r="DX34" s="994">
        <v>0</v>
      </c>
      <c r="DY34" s="993">
        <v>0</v>
      </c>
      <c r="DZ34" s="994">
        <v>0</v>
      </c>
      <c r="EA34" s="993">
        <v>0</v>
      </c>
      <c r="EB34" s="994">
        <v>0</v>
      </c>
      <c r="EC34" s="993">
        <v>0</v>
      </c>
      <c r="ED34" s="994">
        <v>0</v>
      </c>
      <c r="EE34" s="993">
        <v>0</v>
      </c>
      <c r="EF34" s="994">
        <v>0</v>
      </c>
      <c r="EG34" s="993">
        <v>0</v>
      </c>
      <c r="EH34" s="994">
        <v>0</v>
      </c>
      <c r="EI34" s="993">
        <v>0</v>
      </c>
      <c r="EJ34" s="994">
        <v>0</v>
      </c>
      <c r="EK34" s="993">
        <v>0</v>
      </c>
      <c r="EL34" s="994">
        <v>0</v>
      </c>
      <c r="EM34" s="993">
        <v>0</v>
      </c>
      <c r="EN34" s="994">
        <v>0</v>
      </c>
      <c r="EO34" s="993">
        <v>0</v>
      </c>
      <c r="EP34" s="994">
        <v>0</v>
      </c>
      <c r="EQ34" s="993">
        <v>0</v>
      </c>
      <c r="ER34" s="994">
        <v>0</v>
      </c>
      <c r="ES34" s="993">
        <v>0</v>
      </c>
      <c r="ET34" s="994">
        <v>0</v>
      </c>
      <c r="EU34" s="993">
        <v>0</v>
      </c>
      <c r="EV34" s="994">
        <v>0</v>
      </c>
      <c r="EW34" s="993">
        <v>0</v>
      </c>
      <c r="EX34" s="994">
        <v>0</v>
      </c>
      <c r="EY34" s="993">
        <v>0</v>
      </c>
      <c r="EZ34" s="994">
        <v>0</v>
      </c>
      <c r="FA34" s="993">
        <v>0</v>
      </c>
      <c r="FB34" s="994">
        <v>0</v>
      </c>
      <c r="FC34" s="995">
        <v>0</v>
      </c>
      <c r="FD34" s="946"/>
      <c r="FE34" s="974"/>
      <c r="FF34" s="946"/>
      <c r="FG34" s="975"/>
      <c r="FI34" s="996" t="b">
        <v>1</v>
      </c>
    </row>
    <row r="35" spans="2:165" hidden="1" outlineLevel="1">
      <c r="B35" s="1013">
        <v>28</v>
      </c>
      <c r="C35" s="1014" t="s">
        <v>404</v>
      </c>
      <c r="E35" s="1015">
        <v>0</v>
      </c>
      <c r="F35" s="1016">
        <v>0</v>
      </c>
      <c r="G35" s="1017">
        <v>0</v>
      </c>
      <c r="H35" s="1016">
        <v>0</v>
      </c>
      <c r="I35" s="1017">
        <v>0</v>
      </c>
      <c r="J35" s="1016">
        <v>0</v>
      </c>
      <c r="K35" s="1017">
        <v>0</v>
      </c>
      <c r="L35" s="1016">
        <v>0</v>
      </c>
      <c r="M35" s="1017">
        <v>0</v>
      </c>
      <c r="N35" s="1016">
        <v>0</v>
      </c>
      <c r="O35" s="1017">
        <v>0</v>
      </c>
      <c r="P35" s="1016">
        <v>0</v>
      </c>
      <c r="Q35" s="1017">
        <v>0</v>
      </c>
      <c r="R35" s="1016">
        <v>0</v>
      </c>
      <c r="S35" s="1017">
        <v>0</v>
      </c>
      <c r="T35" s="1016">
        <v>0</v>
      </c>
      <c r="U35" s="1017">
        <v>0</v>
      </c>
      <c r="V35" s="1016">
        <v>0</v>
      </c>
      <c r="W35" s="1017">
        <v>0</v>
      </c>
      <c r="X35" s="1016">
        <v>0</v>
      </c>
      <c r="Y35" s="1017">
        <v>0</v>
      </c>
      <c r="Z35" s="1016">
        <v>0</v>
      </c>
      <c r="AA35" s="1017">
        <v>0</v>
      </c>
      <c r="AB35" s="1016">
        <v>0</v>
      </c>
      <c r="AC35" s="1017">
        <v>0</v>
      </c>
      <c r="AD35" s="1016">
        <v>0</v>
      </c>
      <c r="AE35" s="1017">
        <v>0</v>
      </c>
      <c r="AF35" s="1016">
        <v>0</v>
      </c>
      <c r="AG35" s="1017">
        <v>0</v>
      </c>
      <c r="AH35" s="1016">
        <v>0</v>
      </c>
      <c r="AI35" s="1017">
        <v>0</v>
      </c>
      <c r="AJ35" s="1016">
        <v>0</v>
      </c>
      <c r="AK35" s="1017">
        <v>0</v>
      </c>
      <c r="AL35" s="1016">
        <v>0</v>
      </c>
      <c r="AM35" s="1017">
        <v>0</v>
      </c>
      <c r="AN35" s="1018">
        <v>0</v>
      </c>
      <c r="AO35" s="946"/>
      <c r="AP35" s="964"/>
      <c r="AQ35" s="946"/>
      <c r="AR35" s="1015">
        <v>0</v>
      </c>
      <c r="AS35" s="1016">
        <v>0</v>
      </c>
      <c r="AT35" s="1017">
        <v>0</v>
      </c>
      <c r="AU35" s="1016">
        <v>0</v>
      </c>
      <c r="AV35" s="1017">
        <v>0</v>
      </c>
      <c r="AW35" s="1016">
        <v>0</v>
      </c>
      <c r="AX35" s="1017">
        <v>0</v>
      </c>
      <c r="AY35" s="1016">
        <v>0</v>
      </c>
      <c r="AZ35" s="1017">
        <v>0</v>
      </c>
      <c r="BA35" s="1016">
        <v>0</v>
      </c>
      <c r="BB35" s="1017">
        <v>0</v>
      </c>
      <c r="BC35" s="1016">
        <v>0</v>
      </c>
      <c r="BD35" s="1017">
        <v>0</v>
      </c>
      <c r="BE35" s="1016">
        <v>0</v>
      </c>
      <c r="BF35" s="1017">
        <v>0</v>
      </c>
      <c r="BG35" s="1016">
        <v>0</v>
      </c>
      <c r="BH35" s="1017">
        <v>0</v>
      </c>
      <c r="BI35" s="1016">
        <v>0</v>
      </c>
      <c r="BJ35" s="1017">
        <v>0</v>
      </c>
      <c r="BK35" s="1016">
        <v>0</v>
      </c>
      <c r="BL35" s="1017">
        <v>0</v>
      </c>
      <c r="BM35" s="1016">
        <v>0</v>
      </c>
      <c r="BN35" s="1017">
        <v>0</v>
      </c>
      <c r="BO35" s="1016">
        <v>0</v>
      </c>
      <c r="BP35" s="1017">
        <v>0</v>
      </c>
      <c r="BQ35" s="1016">
        <v>0</v>
      </c>
      <c r="BR35" s="1017">
        <v>0</v>
      </c>
      <c r="BS35" s="1016">
        <v>0</v>
      </c>
      <c r="BT35" s="1017">
        <v>0</v>
      </c>
      <c r="BU35" s="1016">
        <v>0</v>
      </c>
      <c r="BV35" s="1017">
        <v>0</v>
      </c>
      <c r="BW35" s="1016">
        <v>0</v>
      </c>
      <c r="BX35" s="1017">
        <v>0</v>
      </c>
      <c r="BY35" s="1016">
        <v>0</v>
      </c>
      <c r="BZ35" s="1017">
        <v>0</v>
      </c>
      <c r="CA35" s="1018">
        <v>0</v>
      </c>
      <c r="CB35" s="946"/>
      <c r="CC35" s="971"/>
      <c r="CD35" s="946"/>
      <c r="CE35" s="972"/>
      <c r="CF35" s="946"/>
      <c r="CG35" s="1015">
        <v>0</v>
      </c>
      <c r="CH35" s="1016">
        <v>0</v>
      </c>
      <c r="CI35" s="1017">
        <v>0</v>
      </c>
      <c r="CJ35" s="1016">
        <v>0</v>
      </c>
      <c r="CK35" s="1017">
        <v>0</v>
      </c>
      <c r="CL35" s="1016">
        <v>0</v>
      </c>
      <c r="CM35" s="1017">
        <v>0</v>
      </c>
      <c r="CN35" s="1016">
        <v>0</v>
      </c>
      <c r="CO35" s="1017">
        <v>0</v>
      </c>
      <c r="CP35" s="1016">
        <v>0</v>
      </c>
      <c r="CQ35" s="1017">
        <v>0</v>
      </c>
      <c r="CR35" s="1016">
        <v>0</v>
      </c>
      <c r="CS35" s="1017">
        <v>0</v>
      </c>
      <c r="CT35" s="1016">
        <v>0</v>
      </c>
      <c r="CU35" s="1017">
        <v>0</v>
      </c>
      <c r="CV35" s="1016">
        <v>0</v>
      </c>
      <c r="CW35" s="1017">
        <v>0</v>
      </c>
      <c r="CX35" s="1016">
        <v>0</v>
      </c>
      <c r="CY35" s="1017">
        <v>0</v>
      </c>
      <c r="CZ35" s="1016">
        <v>0</v>
      </c>
      <c r="DA35" s="1017">
        <v>0</v>
      </c>
      <c r="DB35" s="1016">
        <v>0</v>
      </c>
      <c r="DC35" s="1017">
        <v>0</v>
      </c>
      <c r="DD35" s="1016">
        <v>0</v>
      </c>
      <c r="DE35" s="1017">
        <v>0</v>
      </c>
      <c r="DF35" s="1016">
        <v>0</v>
      </c>
      <c r="DG35" s="1017">
        <v>0</v>
      </c>
      <c r="DH35" s="1016">
        <v>0</v>
      </c>
      <c r="DI35" s="1017">
        <v>0</v>
      </c>
      <c r="DJ35" s="1016">
        <v>0</v>
      </c>
      <c r="DK35" s="1017">
        <v>0</v>
      </c>
      <c r="DL35" s="1016">
        <v>0</v>
      </c>
      <c r="DM35" s="1017">
        <v>0</v>
      </c>
      <c r="DN35" s="1016">
        <v>0</v>
      </c>
      <c r="DO35" s="1017">
        <v>0</v>
      </c>
      <c r="DP35" s="1018">
        <v>0</v>
      </c>
      <c r="DQ35" s="946"/>
      <c r="DR35" s="973"/>
      <c r="DS35" s="946"/>
      <c r="DT35" s="1015">
        <v>0</v>
      </c>
      <c r="DU35" s="1016">
        <v>0</v>
      </c>
      <c r="DV35" s="1017">
        <v>0</v>
      </c>
      <c r="DW35" s="1016">
        <v>0</v>
      </c>
      <c r="DX35" s="1017">
        <v>0</v>
      </c>
      <c r="DY35" s="1016">
        <v>0</v>
      </c>
      <c r="DZ35" s="1017">
        <v>0</v>
      </c>
      <c r="EA35" s="1016">
        <v>0</v>
      </c>
      <c r="EB35" s="1017">
        <v>0</v>
      </c>
      <c r="EC35" s="1016">
        <v>0</v>
      </c>
      <c r="ED35" s="1017">
        <v>0</v>
      </c>
      <c r="EE35" s="1016">
        <v>0</v>
      </c>
      <c r="EF35" s="1017">
        <v>0</v>
      </c>
      <c r="EG35" s="1016">
        <v>0</v>
      </c>
      <c r="EH35" s="1017">
        <v>0</v>
      </c>
      <c r="EI35" s="1016">
        <v>0</v>
      </c>
      <c r="EJ35" s="1017">
        <v>0</v>
      </c>
      <c r="EK35" s="1016">
        <v>0</v>
      </c>
      <c r="EL35" s="1017">
        <v>0</v>
      </c>
      <c r="EM35" s="1016">
        <v>0</v>
      </c>
      <c r="EN35" s="1017">
        <v>0</v>
      </c>
      <c r="EO35" s="1016">
        <v>0</v>
      </c>
      <c r="EP35" s="1017">
        <v>0</v>
      </c>
      <c r="EQ35" s="1016">
        <v>0</v>
      </c>
      <c r="ER35" s="1017">
        <v>0</v>
      </c>
      <c r="ES35" s="1016">
        <v>0</v>
      </c>
      <c r="ET35" s="1017">
        <v>0</v>
      </c>
      <c r="EU35" s="1016">
        <v>0</v>
      </c>
      <c r="EV35" s="1017">
        <v>0</v>
      </c>
      <c r="EW35" s="1016">
        <v>0</v>
      </c>
      <c r="EX35" s="1017">
        <v>0</v>
      </c>
      <c r="EY35" s="1016">
        <v>0</v>
      </c>
      <c r="EZ35" s="1017">
        <v>0</v>
      </c>
      <c r="FA35" s="1016">
        <v>0</v>
      </c>
      <c r="FB35" s="1017">
        <v>0</v>
      </c>
      <c r="FC35" s="1018">
        <v>0</v>
      </c>
      <c r="FD35" s="946"/>
      <c r="FE35" s="974"/>
      <c r="FF35" s="946"/>
      <c r="FG35" s="975"/>
      <c r="FI35" s="1019" t="b">
        <v>1</v>
      </c>
    </row>
    <row r="36" spans="2:165" hidden="1" outlineLevel="1">
      <c r="B36" s="976">
        <v>29</v>
      </c>
      <c r="C36" s="1020" t="s">
        <v>770</v>
      </c>
      <c r="E36" s="978">
        <v>0</v>
      </c>
      <c r="F36" s="979">
        <v>0</v>
      </c>
      <c r="G36" s="980">
        <v>0</v>
      </c>
      <c r="H36" s="979">
        <v>0</v>
      </c>
      <c r="I36" s="980">
        <v>0</v>
      </c>
      <c r="J36" s="979">
        <v>0</v>
      </c>
      <c r="K36" s="980">
        <v>0</v>
      </c>
      <c r="L36" s="979">
        <v>0</v>
      </c>
      <c r="M36" s="980">
        <v>0</v>
      </c>
      <c r="N36" s="979">
        <v>0</v>
      </c>
      <c r="O36" s="980">
        <v>0</v>
      </c>
      <c r="P36" s="979">
        <v>0</v>
      </c>
      <c r="Q36" s="980">
        <v>0</v>
      </c>
      <c r="R36" s="979">
        <v>0</v>
      </c>
      <c r="S36" s="980">
        <v>0</v>
      </c>
      <c r="T36" s="979">
        <v>0</v>
      </c>
      <c r="U36" s="980">
        <v>0</v>
      </c>
      <c r="V36" s="979">
        <v>0</v>
      </c>
      <c r="W36" s="980">
        <v>0</v>
      </c>
      <c r="X36" s="979">
        <v>0</v>
      </c>
      <c r="Y36" s="980">
        <v>0</v>
      </c>
      <c r="Z36" s="979">
        <v>0</v>
      </c>
      <c r="AA36" s="980">
        <v>0</v>
      </c>
      <c r="AB36" s="979">
        <v>0</v>
      </c>
      <c r="AC36" s="980">
        <v>0</v>
      </c>
      <c r="AD36" s="979">
        <v>0</v>
      </c>
      <c r="AE36" s="980">
        <v>0</v>
      </c>
      <c r="AF36" s="979">
        <v>0</v>
      </c>
      <c r="AG36" s="980">
        <v>0</v>
      </c>
      <c r="AH36" s="979">
        <v>0</v>
      </c>
      <c r="AI36" s="980">
        <v>0</v>
      </c>
      <c r="AJ36" s="979">
        <v>0</v>
      </c>
      <c r="AK36" s="980">
        <v>0</v>
      </c>
      <c r="AL36" s="979">
        <v>0</v>
      </c>
      <c r="AM36" s="980">
        <v>0</v>
      </c>
      <c r="AN36" s="981">
        <v>0</v>
      </c>
      <c r="AO36" s="946"/>
      <c r="AP36" s="964"/>
      <c r="AQ36" s="946"/>
      <c r="AR36" s="978">
        <v>0</v>
      </c>
      <c r="AS36" s="979">
        <v>0</v>
      </c>
      <c r="AT36" s="980">
        <v>0</v>
      </c>
      <c r="AU36" s="979">
        <v>0</v>
      </c>
      <c r="AV36" s="980">
        <v>0</v>
      </c>
      <c r="AW36" s="979">
        <v>0</v>
      </c>
      <c r="AX36" s="980">
        <v>0</v>
      </c>
      <c r="AY36" s="979">
        <v>0</v>
      </c>
      <c r="AZ36" s="980">
        <v>0</v>
      </c>
      <c r="BA36" s="979">
        <v>0</v>
      </c>
      <c r="BB36" s="980">
        <v>0</v>
      </c>
      <c r="BC36" s="979">
        <v>0</v>
      </c>
      <c r="BD36" s="980">
        <v>0</v>
      </c>
      <c r="BE36" s="979">
        <v>0</v>
      </c>
      <c r="BF36" s="980">
        <v>0</v>
      </c>
      <c r="BG36" s="979">
        <v>0</v>
      </c>
      <c r="BH36" s="980">
        <v>0</v>
      </c>
      <c r="BI36" s="979">
        <v>0</v>
      </c>
      <c r="BJ36" s="980">
        <v>0</v>
      </c>
      <c r="BK36" s="979">
        <v>0</v>
      </c>
      <c r="BL36" s="980">
        <v>0</v>
      </c>
      <c r="BM36" s="979">
        <v>0</v>
      </c>
      <c r="BN36" s="980">
        <v>0</v>
      </c>
      <c r="BO36" s="979">
        <v>0</v>
      </c>
      <c r="BP36" s="980">
        <v>0</v>
      </c>
      <c r="BQ36" s="979">
        <v>0</v>
      </c>
      <c r="BR36" s="980">
        <v>0</v>
      </c>
      <c r="BS36" s="979">
        <v>0</v>
      </c>
      <c r="BT36" s="980">
        <v>0</v>
      </c>
      <c r="BU36" s="979">
        <v>0</v>
      </c>
      <c r="BV36" s="980">
        <v>0</v>
      </c>
      <c r="BW36" s="979">
        <v>0</v>
      </c>
      <c r="BX36" s="980">
        <v>0</v>
      </c>
      <c r="BY36" s="979">
        <v>0</v>
      </c>
      <c r="BZ36" s="980">
        <v>0</v>
      </c>
      <c r="CA36" s="981">
        <v>0</v>
      </c>
      <c r="CB36" s="946"/>
      <c r="CC36" s="971"/>
      <c r="CD36" s="946"/>
      <c r="CE36" s="972"/>
      <c r="CF36" s="946"/>
      <c r="CG36" s="978">
        <v>0</v>
      </c>
      <c r="CH36" s="979">
        <v>0</v>
      </c>
      <c r="CI36" s="980">
        <v>0</v>
      </c>
      <c r="CJ36" s="979">
        <v>0</v>
      </c>
      <c r="CK36" s="980">
        <v>0</v>
      </c>
      <c r="CL36" s="979">
        <v>0</v>
      </c>
      <c r="CM36" s="980">
        <v>0</v>
      </c>
      <c r="CN36" s="979">
        <v>0</v>
      </c>
      <c r="CO36" s="980">
        <v>0</v>
      </c>
      <c r="CP36" s="979">
        <v>0</v>
      </c>
      <c r="CQ36" s="980">
        <v>0</v>
      </c>
      <c r="CR36" s="979">
        <v>0</v>
      </c>
      <c r="CS36" s="980">
        <v>0</v>
      </c>
      <c r="CT36" s="979">
        <v>0</v>
      </c>
      <c r="CU36" s="980">
        <v>0</v>
      </c>
      <c r="CV36" s="979">
        <v>0</v>
      </c>
      <c r="CW36" s="980">
        <v>0</v>
      </c>
      <c r="CX36" s="979">
        <v>0</v>
      </c>
      <c r="CY36" s="980">
        <v>0</v>
      </c>
      <c r="CZ36" s="979">
        <v>0</v>
      </c>
      <c r="DA36" s="980">
        <v>0</v>
      </c>
      <c r="DB36" s="979">
        <v>0</v>
      </c>
      <c r="DC36" s="980">
        <v>0</v>
      </c>
      <c r="DD36" s="979">
        <v>0</v>
      </c>
      <c r="DE36" s="980">
        <v>0</v>
      </c>
      <c r="DF36" s="979">
        <v>0</v>
      </c>
      <c r="DG36" s="980">
        <v>0</v>
      </c>
      <c r="DH36" s="979">
        <v>0</v>
      </c>
      <c r="DI36" s="980">
        <v>0</v>
      </c>
      <c r="DJ36" s="979">
        <v>0</v>
      </c>
      <c r="DK36" s="980">
        <v>0</v>
      </c>
      <c r="DL36" s="979">
        <v>0</v>
      </c>
      <c r="DM36" s="980">
        <v>0</v>
      </c>
      <c r="DN36" s="979">
        <v>0</v>
      </c>
      <c r="DO36" s="980">
        <v>0</v>
      </c>
      <c r="DP36" s="981">
        <v>0</v>
      </c>
      <c r="DQ36" s="946"/>
      <c r="DR36" s="973"/>
      <c r="DS36" s="946"/>
      <c r="DT36" s="978">
        <v>0</v>
      </c>
      <c r="DU36" s="979">
        <v>0</v>
      </c>
      <c r="DV36" s="980">
        <v>0</v>
      </c>
      <c r="DW36" s="979">
        <v>0</v>
      </c>
      <c r="DX36" s="980">
        <v>0</v>
      </c>
      <c r="DY36" s="979">
        <v>0</v>
      </c>
      <c r="DZ36" s="980">
        <v>0</v>
      </c>
      <c r="EA36" s="979">
        <v>0</v>
      </c>
      <c r="EB36" s="980">
        <v>0</v>
      </c>
      <c r="EC36" s="979">
        <v>0</v>
      </c>
      <c r="ED36" s="980">
        <v>0</v>
      </c>
      <c r="EE36" s="979">
        <v>0</v>
      </c>
      <c r="EF36" s="980">
        <v>0</v>
      </c>
      <c r="EG36" s="979">
        <v>0</v>
      </c>
      <c r="EH36" s="980">
        <v>0</v>
      </c>
      <c r="EI36" s="979">
        <v>0</v>
      </c>
      <c r="EJ36" s="980">
        <v>0</v>
      </c>
      <c r="EK36" s="979">
        <v>0</v>
      </c>
      <c r="EL36" s="980">
        <v>0</v>
      </c>
      <c r="EM36" s="979">
        <v>0</v>
      </c>
      <c r="EN36" s="980">
        <v>0</v>
      </c>
      <c r="EO36" s="979">
        <v>0</v>
      </c>
      <c r="EP36" s="980">
        <v>0</v>
      </c>
      <c r="EQ36" s="979">
        <v>0</v>
      </c>
      <c r="ER36" s="980">
        <v>0</v>
      </c>
      <c r="ES36" s="979">
        <v>0</v>
      </c>
      <c r="ET36" s="980">
        <v>0</v>
      </c>
      <c r="EU36" s="979">
        <v>0</v>
      </c>
      <c r="EV36" s="980">
        <v>0</v>
      </c>
      <c r="EW36" s="979">
        <v>0</v>
      </c>
      <c r="EX36" s="980">
        <v>0</v>
      </c>
      <c r="EY36" s="979">
        <v>0</v>
      </c>
      <c r="EZ36" s="980">
        <v>0</v>
      </c>
      <c r="FA36" s="979">
        <v>0</v>
      </c>
      <c r="FB36" s="980">
        <v>0</v>
      </c>
      <c r="FC36" s="981">
        <v>0</v>
      </c>
      <c r="FD36" s="946"/>
      <c r="FE36" s="974"/>
      <c r="FF36" s="946"/>
      <c r="FG36" s="975"/>
      <c r="FI36" s="982" t="b">
        <v>1</v>
      </c>
    </row>
    <row r="37" spans="2:165" hidden="1" outlineLevel="1">
      <c r="B37" s="983">
        <v>30</v>
      </c>
      <c r="C37" s="1012" t="s">
        <v>771</v>
      </c>
      <c r="E37" s="985">
        <v>0</v>
      </c>
      <c r="F37" s="986">
        <v>0</v>
      </c>
      <c r="G37" s="987">
        <v>0</v>
      </c>
      <c r="H37" s="986">
        <v>0</v>
      </c>
      <c r="I37" s="987">
        <v>0</v>
      </c>
      <c r="J37" s="986">
        <v>0</v>
      </c>
      <c r="K37" s="987">
        <v>0</v>
      </c>
      <c r="L37" s="986">
        <v>0</v>
      </c>
      <c r="M37" s="987">
        <v>0</v>
      </c>
      <c r="N37" s="986">
        <v>0</v>
      </c>
      <c r="O37" s="987">
        <v>0</v>
      </c>
      <c r="P37" s="986">
        <v>0</v>
      </c>
      <c r="Q37" s="987">
        <v>0</v>
      </c>
      <c r="R37" s="986">
        <v>0</v>
      </c>
      <c r="S37" s="987">
        <v>0</v>
      </c>
      <c r="T37" s="986">
        <v>0</v>
      </c>
      <c r="U37" s="987">
        <v>0</v>
      </c>
      <c r="V37" s="986">
        <v>0</v>
      </c>
      <c r="W37" s="987">
        <v>0</v>
      </c>
      <c r="X37" s="986">
        <v>0</v>
      </c>
      <c r="Y37" s="987">
        <v>0</v>
      </c>
      <c r="Z37" s="986">
        <v>0</v>
      </c>
      <c r="AA37" s="987">
        <v>0</v>
      </c>
      <c r="AB37" s="986">
        <v>0</v>
      </c>
      <c r="AC37" s="987">
        <v>0</v>
      </c>
      <c r="AD37" s="986">
        <v>0</v>
      </c>
      <c r="AE37" s="987">
        <v>0</v>
      </c>
      <c r="AF37" s="986">
        <v>0</v>
      </c>
      <c r="AG37" s="987">
        <v>0</v>
      </c>
      <c r="AH37" s="986">
        <v>0</v>
      </c>
      <c r="AI37" s="987">
        <v>0</v>
      </c>
      <c r="AJ37" s="986">
        <v>0</v>
      </c>
      <c r="AK37" s="987">
        <v>0</v>
      </c>
      <c r="AL37" s="986">
        <v>0</v>
      </c>
      <c r="AM37" s="987">
        <v>0</v>
      </c>
      <c r="AN37" s="988">
        <v>0</v>
      </c>
      <c r="AO37" s="946"/>
      <c r="AP37" s="964"/>
      <c r="AQ37" s="946"/>
      <c r="AR37" s="985">
        <v>0</v>
      </c>
      <c r="AS37" s="986">
        <v>0</v>
      </c>
      <c r="AT37" s="987">
        <v>0</v>
      </c>
      <c r="AU37" s="986">
        <v>0</v>
      </c>
      <c r="AV37" s="987">
        <v>0</v>
      </c>
      <c r="AW37" s="986">
        <v>0</v>
      </c>
      <c r="AX37" s="987">
        <v>0</v>
      </c>
      <c r="AY37" s="986">
        <v>0</v>
      </c>
      <c r="AZ37" s="987">
        <v>0</v>
      </c>
      <c r="BA37" s="986">
        <v>0</v>
      </c>
      <c r="BB37" s="987">
        <v>0</v>
      </c>
      <c r="BC37" s="986">
        <v>0</v>
      </c>
      <c r="BD37" s="987">
        <v>0</v>
      </c>
      <c r="BE37" s="986">
        <v>0</v>
      </c>
      <c r="BF37" s="987">
        <v>0</v>
      </c>
      <c r="BG37" s="986">
        <v>0</v>
      </c>
      <c r="BH37" s="987">
        <v>0</v>
      </c>
      <c r="BI37" s="986">
        <v>0</v>
      </c>
      <c r="BJ37" s="987">
        <v>0</v>
      </c>
      <c r="BK37" s="986">
        <v>0</v>
      </c>
      <c r="BL37" s="987">
        <v>0</v>
      </c>
      <c r="BM37" s="986">
        <v>0</v>
      </c>
      <c r="BN37" s="987">
        <v>0</v>
      </c>
      <c r="BO37" s="986">
        <v>0</v>
      </c>
      <c r="BP37" s="987">
        <v>0</v>
      </c>
      <c r="BQ37" s="986">
        <v>0</v>
      </c>
      <c r="BR37" s="987">
        <v>0</v>
      </c>
      <c r="BS37" s="986">
        <v>0</v>
      </c>
      <c r="BT37" s="987">
        <v>0</v>
      </c>
      <c r="BU37" s="986">
        <v>0</v>
      </c>
      <c r="BV37" s="987">
        <v>0</v>
      </c>
      <c r="BW37" s="986">
        <v>0</v>
      </c>
      <c r="BX37" s="987">
        <v>0</v>
      </c>
      <c r="BY37" s="986">
        <v>0</v>
      </c>
      <c r="BZ37" s="987">
        <v>0</v>
      </c>
      <c r="CA37" s="988">
        <v>0</v>
      </c>
      <c r="CB37" s="946"/>
      <c r="CC37" s="971"/>
      <c r="CD37" s="946"/>
      <c r="CE37" s="972"/>
      <c r="CF37" s="946"/>
      <c r="CG37" s="985">
        <v>0</v>
      </c>
      <c r="CH37" s="986">
        <v>0</v>
      </c>
      <c r="CI37" s="987">
        <v>0</v>
      </c>
      <c r="CJ37" s="986">
        <v>0</v>
      </c>
      <c r="CK37" s="987">
        <v>0</v>
      </c>
      <c r="CL37" s="986">
        <v>0</v>
      </c>
      <c r="CM37" s="987">
        <v>0</v>
      </c>
      <c r="CN37" s="986">
        <v>0</v>
      </c>
      <c r="CO37" s="987">
        <v>0</v>
      </c>
      <c r="CP37" s="986">
        <v>0</v>
      </c>
      <c r="CQ37" s="987">
        <v>0</v>
      </c>
      <c r="CR37" s="986">
        <v>0</v>
      </c>
      <c r="CS37" s="987">
        <v>0</v>
      </c>
      <c r="CT37" s="986">
        <v>0</v>
      </c>
      <c r="CU37" s="987">
        <v>0</v>
      </c>
      <c r="CV37" s="986">
        <v>0</v>
      </c>
      <c r="CW37" s="987">
        <v>0</v>
      </c>
      <c r="CX37" s="986">
        <v>0</v>
      </c>
      <c r="CY37" s="987">
        <v>0</v>
      </c>
      <c r="CZ37" s="986">
        <v>0</v>
      </c>
      <c r="DA37" s="987">
        <v>0</v>
      </c>
      <c r="DB37" s="986">
        <v>0</v>
      </c>
      <c r="DC37" s="987">
        <v>0</v>
      </c>
      <c r="DD37" s="986">
        <v>0</v>
      </c>
      <c r="DE37" s="987">
        <v>0</v>
      </c>
      <c r="DF37" s="986">
        <v>0</v>
      </c>
      <c r="DG37" s="987">
        <v>0</v>
      </c>
      <c r="DH37" s="986">
        <v>0</v>
      </c>
      <c r="DI37" s="987">
        <v>0</v>
      </c>
      <c r="DJ37" s="986">
        <v>0</v>
      </c>
      <c r="DK37" s="987">
        <v>0</v>
      </c>
      <c r="DL37" s="986">
        <v>0</v>
      </c>
      <c r="DM37" s="987">
        <v>0</v>
      </c>
      <c r="DN37" s="986">
        <v>0</v>
      </c>
      <c r="DO37" s="987">
        <v>0</v>
      </c>
      <c r="DP37" s="988">
        <v>0</v>
      </c>
      <c r="DQ37" s="946"/>
      <c r="DR37" s="973"/>
      <c r="DS37" s="946"/>
      <c r="DT37" s="985">
        <v>0</v>
      </c>
      <c r="DU37" s="986">
        <v>0</v>
      </c>
      <c r="DV37" s="987">
        <v>0</v>
      </c>
      <c r="DW37" s="986">
        <v>0</v>
      </c>
      <c r="DX37" s="987">
        <v>0</v>
      </c>
      <c r="DY37" s="986">
        <v>0</v>
      </c>
      <c r="DZ37" s="987">
        <v>0</v>
      </c>
      <c r="EA37" s="986">
        <v>0</v>
      </c>
      <c r="EB37" s="987">
        <v>0</v>
      </c>
      <c r="EC37" s="986">
        <v>0</v>
      </c>
      <c r="ED37" s="987">
        <v>0</v>
      </c>
      <c r="EE37" s="986">
        <v>0</v>
      </c>
      <c r="EF37" s="987">
        <v>0</v>
      </c>
      <c r="EG37" s="986">
        <v>0</v>
      </c>
      <c r="EH37" s="987">
        <v>0</v>
      </c>
      <c r="EI37" s="986">
        <v>0</v>
      </c>
      <c r="EJ37" s="987">
        <v>0</v>
      </c>
      <c r="EK37" s="986">
        <v>0</v>
      </c>
      <c r="EL37" s="987">
        <v>0</v>
      </c>
      <c r="EM37" s="986">
        <v>0</v>
      </c>
      <c r="EN37" s="987">
        <v>0</v>
      </c>
      <c r="EO37" s="986">
        <v>0</v>
      </c>
      <c r="EP37" s="987">
        <v>0</v>
      </c>
      <c r="EQ37" s="986">
        <v>0</v>
      </c>
      <c r="ER37" s="987">
        <v>0</v>
      </c>
      <c r="ES37" s="986">
        <v>0</v>
      </c>
      <c r="ET37" s="987">
        <v>0</v>
      </c>
      <c r="EU37" s="986">
        <v>0</v>
      </c>
      <c r="EV37" s="987">
        <v>0</v>
      </c>
      <c r="EW37" s="986">
        <v>0</v>
      </c>
      <c r="EX37" s="987">
        <v>0</v>
      </c>
      <c r="EY37" s="986">
        <v>0</v>
      </c>
      <c r="EZ37" s="987">
        <v>0</v>
      </c>
      <c r="FA37" s="986">
        <v>0</v>
      </c>
      <c r="FB37" s="987">
        <v>0</v>
      </c>
      <c r="FC37" s="988">
        <v>0</v>
      </c>
      <c r="FD37" s="946"/>
      <c r="FE37" s="974"/>
      <c r="FF37" s="946"/>
      <c r="FG37" s="975"/>
      <c r="FI37" s="989" t="b">
        <v>1</v>
      </c>
    </row>
    <row r="38" spans="2:165" hidden="1" outlineLevel="1">
      <c r="B38" s="990">
        <v>31</v>
      </c>
      <c r="C38" s="1011" t="s">
        <v>772</v>
      </c>
      <c r="E38" s="992">
        <v>0</v>
      </c>
      <c r="F38" s="993">
        <v>0</v>
      </c>
      <c r="G38" s="994">
        <v>0</v>
      </c>
      <c r="H38" s="993">
        <v>0</v>
      </c>
      <c r="I38" s="994">
        <v>0</v>
      </c>
      <c r="J38" s="993">
        <v>0</v>
      </c>
      <c r="K38" s="994">
        <v>0</v>
      </c>
      <c r="L38" s="993">
        <v>0</v>
      </c>
      <c r="M38" s="994">
        <v>0</v>
      </c>
      <c r="N38" s="993">
        <v>0</v>
      </c>
      <c r="O38" s="994">
        <v>0</v>
      </c>
      <c r="P38" s="993">
        <v>0</v>
      </c>
      <c r="Q38" s="994">
        <v>0</v>
      </c>
      <c r="R38" s="993">
        <v>0</v>
      </c>
      <c r="S38" s="994">
        <v>0</v>
      </c>
      <c r="T38" s="993">
        <v>0</v>
      </c>
      <c r="U38" s="994">
        <v>0</v>
      </c>
      <c r="V38" s="993">
        <v>0</v>
      </c>
      <c r="W38" s="994">
        <v>0</v>
      </c>
      <c r="X38" s="993">
        <v>0</v>
      </c>
      <c r="Y38" s="994">
        <v>0</v>
      </c>
      <c r="Z38" s="993">
        <v>0</v>
      </c>
      <c r="AA38" s="994">
        <v>0</v>
      </c>
      <c r="AB38" s="993">
        <v>0</v>
      </c>
      <c r="AC38" s="994">
        <v>0</v>
      </c>
      <c r="AD38" s="993">
        <v>0</v>
      </c>
      <c r="AE38" s="994">
        <v>0</v>
      </c>
      <c r="AF38" s="993">
        <v>0</v>
      </c>
      <c r="AG38" s="994">
        <v>0</v>
      </c>
      <c r="AH38" s="993">
        <v>0</v>
      </c>
      <c r="AI38" s="994">
        <v>0</v>
      </c>
      <c r="AJ38" s="993">
        <v>0</v>
      </c>
      <c r="AK38" s="994">
        <v>0</v>
      </c>
      <c r="AL38" s="993">
        <v>0</v>
      </c>
      <c r="AM38" s="994">
        <v>0</v>
      </c>
      <c r="AN38" s="995">
        <v>0</v>
      </c>
      <c r="AO38" s="946"/>
      <c r="AP38" s="964"/>
      <c r="AQ38" s="946"/>
      <c r="AR38" s="992">
        <v>0</v>
      </c>
      <c r="AS38" s="993">
        <v>0</v>
      </c>
      <c r="AT38" s="994">
        <v>0</v>
      </c>
      <c r="AU38" s="993">
        <v>0</v>
      </c>
      <c r="AV38" s="994">
        <v>0</v>
      </c>
      <c r="AW38" s="993">
        <v>0</v>
      </c>
      <c r="AX38" s="994">
        <v>0</v>
      </c>
      <c r="AY38" s="993">
        <v>0</v>
      </c>
      <c r="AZ38" s="994">
        <v>0</v>
      </c>
      <c r="BA38" s="993">
        <v>0</v>
      </c>
      <c r="BB38" s="994">
        <v>0</v>
      </c>
      <c r="BC38" s="993">
        <v>0</v>
      </c>
      <c r="BD38" s="994">
        <v>0</v>
      </c>
      <c r="BE38" s="993">
        <v>0</v>
      </c>
      <c r="BF38" s="994">
        <v>0</v>
      </c>
      <c r="BG38" s="993">
        <v>0</v>
      </c>
      <c r="BH38" s="994">
        <v>0</v>
      </c>
      <c r="BI38" s="993">
        <v>0</v>
      </c>
      <c r="BJ38" s="994">
        <v>0</v>
      </c>
      <c r="BK38" s="993">
        <v>0</v>
      </c>
      <c r="BL38" s="994">
        <v>0</v>
      </c>
      <c r="BM38" s="993">
        <v>0</v>
      </c>
      <c r="BN38" s="994">
        <v>0</v>
      </c>
      <c r="BO38" s="993">
        <v>0</v>
      </c>
      <c r="BP38" s="994">
        <v>0</v>
      </c>
      <c r="BQ38" s="993">
        <v>0</v>
      </c>
      <c r="BR38" s="994">
        <v>0</v>
      </c>
      <c r="BS38" s="993">
        <v>0</v>
      </c>
      <c r="BT38" s="994">
        <v>0</v>
      </c>
      <c r="BU38" s="993">
        <v>0</v>
      </c>
      <c r="BV38" s="994">
        <v>0</v>
      </c>
      <c r="BW38" s="993">
        <v>0</v>
      </c>
      <c r="BX38" s="994">
        <v>0</v>
      </c>
      <c r="BY38" s="993">
        <v>0</v>
      </c>
      <c r="BZ38" s="994">
        <v>0</v>
      </c>
      <c r="CA38" s="995">
        <v>0</v>
      </c>
      <c r="CB38" s="946"/>
      <c r="CC38" s="971"/>
      <c r="CD38" s="946"/>
      <c r="CE38" s="972"/>
      <c r="CF38" s="946"/>
      <c r="CG38" s="992">
        <v>0</v>
      </c>
      <c r="CH38" s="993">
        <v>0</v>
      </c>
      <c r="CI38" s="994">
        <v>0</v>
      </c>
      <c r="CJ38" s="993">
        <v>0</v>
      </c>
      <c r="CK38" s="994">
        <v>0</v>
      </c>
      <c r="CL38" s="993">
        <v>0</v>
      </c>
      <c r="CM38" s="994">
        <v>0</v>
      </c>
      <c r="CN38" s="993">
        <v>0</v>
      </c>
      <c r="CO38" s="994">
        <v>0</v>
      </c>
      <c r="CP38" s="993">
        <v>0</v>
      </c>
      <c r="CQ38" s="994">
        <v>0</v>
      </c>
      <c r="CR38" s="993">
        <v>0</v>
      </c>
      <c r="CS38" s="994">
        <v>0</v>
      </c>
      <c r="CT38" s="993">
        <v>0</v>
      </c>
      <c r="CU38" s="994">
        <v>0</v>
      </c>
      <c r="CV38" s="993">
        <v>0</v>
      </c>
      <c r="CW38" s="994">
        <v>0</v>
      </c>
      <c r="CX38" s="993">
        <v>0</v>
      </c>
      <c r="CY38" s="994">
        <v>0</v>
      </c>
      <c r="CZ38" s="993">
        <v>0</v>
      </c>
      <c r="DA38" s="994">
        <v>0</v>
      </c>
      <c r="DB38" s="993">
        <v>0</v>
      </c>
      <c r="DC38" s="994">
        <v>0</v>
      </c>
      <c r="DD38" s="993">
        <v>0</v>
      </c>
      <c r="DE38" s="994">
        <v>0</v>
      </c>
      <c r="DF38" s="993">
        <v>0</v>
      </c>
      <c r="DG38" s="994">
        <v>0</v>
      </c>
      <c r="DH38" s="993">
        <v>0</v>
      </c>
      <c r="DI38" s="994">
        <v>0</v>
      </c>
      <c r="DJ38" s="993">
        <v>0</v>
      </c>
      <c r="DK38" s="994">
        <v>0</v>
      </c>
      <c r="DL38" s="993">
        <v>0</v>
      </c>
      <c r="DM38" s="994">
        <v>0</v>
      </c>
      <c r="DN38" s="993">
        <v>0</v>
      </c>
      <c r="DO38" s="994">
        <v>0</v>
      </c>
      <c r="DP38" s="995">
        <v>0</v>
      </c>
      <c r="DQ38" s="946"/>
      <c r="DR38" s="973"/>
      <c r="DS38" s="946"/>
      <c r="DT38" s="992">
        <v>0</v>
      </c>
      <c r="DU38" s="993">
        <v>0</v>
      </c>
      <c r="DV38" s="994">
        <v>0</v>
      </c>
      <c r="DW38" s="993">
        <v>0</v>
      </c>
      <c r="DX38" s="994">
        <v>0</v>
      </c>
      <c r="DY38" s="993">
        <v>0</v>
      </c>
      <c r="DZ38" s="994">
        <v>0</v>
      </c>
      <c r="EA38" s="993">
        <v>0</v>
      </c>
      <c r="EB38" s="994">
        <v>0</v>
      </c>
      <c r="EC38" s="993">
        <v>0</v>
      </c>
      <c r="ED38" s="994">
        <v>0</v>
      </c>
      <c r="EE38" s="993">
        <v>0</v>
      </c>
      <c r="EF38" s="994">
        <v>0</v>
      </c>
      <c r="EG38" s="993">
        <v>0</v>
      </c>
      <c r="EH38" s="994">
        <v>0</v>
      </c>
      <c r="EI38" s="993">
        <v>0</v>
      </c>
      <c r="EJ38" s="994">
        <v>0</v>
      </c>
      <c r="EK38" s="993">
        <v>0</v>
      </c>
      <c r="EL38" s="994">
        <v>0</v>
      </c>
      <c r="EM38" s="993">
        <v>0</v>
      </c>
      <c r="EN38" s="994">
        <v>0</v>
      </c>
      <c r="EO38" s="993">
        <v>0</v>
      </c>
      <c r="EP38" s="994">
        <v>0</v>
      </c>
      <c r="EQ38" s="993">
        <v>0</v>
      </c>
      <c r="ER38" s="994">
        <v>0</v>
      </c>
      <c r="ES38" s="993">
        <v>0</v>
      </c>
      <c r="ET38" s="994">
        <v>0</v>
      </c>
      <c r="EU38" s="993">
        <v>0</v>
      </c>
      <c r="EV38" s="994">
        <v>0</v>
      </c>
      <c r="EW38" s="993">
        <v>0</v>
      </c>
      <c r="EX38" s="994">
        <v>0</v>
      </c>
      <c r="EY38" s="993">
        <v>0</v>
      </c>
      <c r="EZ38" s="994">
        <v>0</v>
      </c>
      <c r="FA38" s="993">
        <v>0</v>
      </c>
      <c r="FB38" s="994">
        <v>0</v>
      </c>
      <c r="FC38" s="995">
        <v>0</v>
      </c>
      <c r="FD38" s="946"/>
      <c r="FE38" s="974"/>
      <c r="FF38" s="946"/>
      <c r="FG38" s="975"/>
      <c r="FI38" s="996" t="b">
        <v>1</v>
      </c>
    </row>
    <row r="39" spans="2:165" hidden="1" outlineLevel="1">
      <c r="B39" s="983">
        <v>32</v>
      </c>
      <c r="C39" s="1012" t="s">
        <v>773</v>
      </c>
      <c r="E39" s="985">
        <v>0</v>
      </c>
      <c r="F39" s="986">
        <v>0</v>
      </c>
      <c r="G39" s="987">
        <v>0</v>
      </c>
      <c r="H39" s="986">
        <v>0</v>
      </c>
      <c r="I39" s="987">
        <v>0</v>
      </c>
      <c r="J39" s="986">
        <v>0</v>
      </c>
      <c r="K39" s="987">
        <v>0</v>
      </c>
      <c r="L39" s="986">
        <v>0</v>
      </c>
      <c r="M39" s="987">
        <v>0</v>
      </c>
      <c r="N39" s="986">
        <v>0</v>
      </c>
      <c r="O39" s="987">
        <v>0</v>
      </c>
      <c r="P39" s="986">
        <v>0</v>
      </c>
      <c r="Q39" s="987">
        <v>0</v>
      </c>
      <c r="R39" s="986">
        <v>0</v>
      </c>
      <c r="S39" s="987">
        <v>0</v>
      </c>
      <c r="T39" s="986">
        <v>0</v>
      </c>
      <c r="U39" s="987">
        <v>0</v>
      </c>
      <c r="V39" s="986">
        <v>0</v>
      </c>
      <c r="W39" s="987">
        <v>0</v>
      </c>
      <c r="X39" s="986">
        <v>0</v>
      </c>
      <c r="Y39" s="987">
        <v>0</v>
      </c>
      <c r="Z39" s="986">
        <v>0</v>
      </c>
      <c r="AA39" s="987">
        <v>0</v>
      </c>
      <c r="AB39" s="986">
        <v>0</v>
      </c>
      <c r="AC39" s="987">
        <v>0</v>
      </c>
      <c r="AD39" s="986">
        <v>0</v>
      </c>
      <c r="AE39" s="987">
        <v>0</v>
      </c>
      <c r="AF39" s="986">
        <v>0</v>
      </c>
      <c r="AG39" s="987">
        <v>0</v>
      </c>
      <c r="AH39" s="986">
        <v>0</v>
      </c>
      <c r="AI39" s="987">
        <v>0</v>
      </c>
      <c r="AJ39" s="986">
        <v>0</v>
      </c>
      <c r="AK39" s="987">
        <v>0</v>
      </c>
      <c r="AL39" s="986">
        <v>0</v>
      </c>
      <c r="AM39" s="987">
        <v>0</v>
      </c>
      <c r="AN39" s="988">
        <v>0</v>
      </c>
      <c r="AO39" s="946"/>
      <c r="AP39" s="964"/>
      <c r="AQ39" s="946"/>
      <c r="AR39" s="985">
        <v>0</v>
      </c>
      <c r="AS39" s="986">
        <v>0</v>
      </c>
      <c r="AT39" s="987">
        <v>0</v>
      </c>
      <c r="AU39" s="986">
        <v>0</v>
      </c>
      <c r="AV39" s="987">
        <v>0</v>
      </c>
      <c r="AW39" s="986">
        <v>0</v>
      </c>
      <c r="AX39" s="987">
        <v>0</v>
      </c>
      <c r="AY39" s="986">
        <v>0</v>
      </c>
      <c r="AZ39" s="987">
        <v>0</v>
      </c>
      <c r="BA39" s="986">
        <v>0</v>
      </c>
      <c r="BB39" s="987">
        <v>0</v>
      </c>
      <c r="BC39" s="986">
        <v>0</v>
      </c>
      <c r="BD39" s="987">
        <v>0</v>
      </c>
      <c r="BE39" s="986">
        <v>0</v>
      </c>
      <c r="BF39" s="987">
        <v>0</v>
      </c>
      <c r="BG39" s="986">
        <v>0</v>
      </c>
      <c r="BH39" s="987">
        <v>0</v>
      </c>
      <c r="BI39" s="986">
        <v>0</v>
      </c>
      <c r="BJ39" s="987">
        <v>0</v>
      </c>
      <c r="BK39" s="986">
        <v>0</v>
      </c>
      <c r="BL39" s="987">
        <v>0</v>
      </c>
      <c r="BM39" s="986">
        <v>0</v>
      </c>
      <c r="BN39" s="987">
        <v>0</v>
      </c>
      <c r="BO39" s="986">
        <v>0</v>
      </c>
      <c r="BP39" s="987">
        <v>0</v>
      </c>
      <c r="BQ39" s="986">
        <v>0</v>
      </c>
      <c r="BR39" s="987">
        <v>0</v>
      </c>
      <c r="BS39" s="986">
        <v>0</v>
      </c>
      <c r="BT39" s="987">
        <v>0</v>
      </c>
      <c r="BU39" s="986">
        <v>0</v>
      </c>
      <c r="BV39" s="987">
        <v>0</v>
      </c>
      <c r="BW39" s="986">
        <v>0</v>
      </c>
      <c r="BX39" s="987">
        <v>0</v>
      </c>
      <c r="BY39" s="986">
        <v>0</v>
      </c>
      <c r="BZ39" s="987">
        <v>0</v>
      </c>
      <c r="CA39" s="988">
        <v>0</v>
      </c>
      <c r="CB39" s="946"/>
      <c r="CC39" s="971"/>
      <c r="CD39" s="946"/>
      <c r="CE39" s="972"/>
      <c r="CF39" s="946"/>
      <c r="CG39" s="985">
        <v>0</v>
      </c>
      <c r="CH39" s="986">
        <v>0</v>
      </c>
      <c r="CI39" s="987">
        <v>0</v>
      </c>
      <c r="CJ39" s="986">
        <v>0</v>
      </c>
      <c r="CK39" s="987">
        <v>0</v>
      </c>
      <c r="CL39" s="986">
        <v>0</v>
      </c>
      <c r="CM39" s="987">
        <v>0</v>
      </c>
      <c r="CN39" s="986">
        <v>0</v>
      </c>
      <c r="CO39" s="987">
        <v>0</v>
      </c>
      <c r="CP39" s="986">
        <v>0</v>
      </c>
      <c r="CQ39" s="987">
        <v>0</v>
      </c>
      <c r="CR39" s="986">
        <v>0</v>
      </c>
      <c r="CS39" s="987">
        <v>0</v>
      </c>
      <c r="CT39" s="986">
        <v>0</v>
      </c>
      <c r="CU39" s="987">
        <v>0</v>
      </c>
      <c r="CV39" s="986">
        <v>0</v>
      </c>
      <c r="CW39" s="987">
        <v>0</v>
      </c>
      <c r="CX39" s="986">
        <v>0</v>
      </c>
      <c r="CY39" s="987">
        <v>0</v>
      </c>
      <c r="CZ39" s="986">
        <v>0</v>
      </c>
      <c r="DA39" s="987">
        <v>0</v>
      </c>
      <c r="DB39" s="986">
        <v>0</v>
      </c>
      <c r="DC39" s="987">
        <v>0</v>
      </c>
      <c r="DD39" s="986">
        <v>0</v>
      </c>
      <c r="DE39" s="987">
        <v>0</v>
      </c>
      <c r="DF39" s="986">
        <v>0</v>
      </c>
      <c r="DG39" s="987">
        <v>0</v>
      </c>
      <c r="DH39" s="986">
        <v>0</v>
      </c>
      <c r="DI39" s="987">
        <v>0</v>
      </c>
      <c r="DJ39" s="986">
        <v>0</v>
      </c>
      <c r="DK39" s="987">
        <v>0</v>
      </c>
      <c r="DL39" s="986">
        <v>0</v>
      </c>
      <c r="DM39" s="987">
        <v>0</v>
      </c>
      <c r="DN39" s="986">
        <v>0</v>
      </c>
      <c r="DO39" s="987">
        <v>0</v>
      </c>
      <c r="DP39" s="988">
        <v>0</v>
      </c>
      <c r="DQ39" s="946"/>
      <c r="DR39" s="973"/>
      <c r="DS39" s="946"/>
      <c r="DT39" s="985">
        <v>0</v>
      </c>
      <c r="DU39" s="986">
        <v>0</v>
      </c>
      <c r="DV39" s="987">
        <v>0</v>
      </c>
      <c r="DW39" s="986">
        <v>0</v>
      </c>
      <c r="DX39" s="987">
        <v>0</v>
      </c>
      <c r="DY39" s="986">
        <v>0</v>
      </c>
      <c r="DZ39" s="987">
        <v>0</v>
      </c>
      <c r="EA39" s="986">
        <v>0</v>
      </c>
      <c r="EB39" s="987">
        <v>0</v>
      </c>
      <c r="EC39" s="986">
        <v>0</v>
      </c>
      <c r="ED39" s="987">
        <v>0</v>
      </c>
      <c r="EE39" s="986">
        <v>0</v>
      </c>
      <c r="EF39" s="987">
        <v>0</v>
      </c>
      <c r="EG39" s="986">
        <v>0</v>
      </c>
      <c r="EH39" s="987">
        <v>0</v>
      </c>
      <c r="EI39" s="986">
        <v>0</v>
      </c>
      <c r="EJ39" s="987">
        <v>0</v>
      </c>
      <c r="EK39" s="986">
        <v>0</v>
      </c>
      <c r="EL39" s="987">
        <v>0</v>
      </c>
      <c r="EM39" s="986">
        <v>0</v>
      </c>
      <c r="EN39" s="987">
        <v>0</v>
      </c>
      <c r="EO39" s="986">
        <v>0</v>
      </c>
      <c r="EP39" s="987">
        <v>0</v>
      </c>
      <c r="EQ39" s="986">
        <v>0</v>
      </c>
      <c r="ER39" s="987">
        <v>0</v>
      </c>
      <c r="ES39" s="986">
        <v>0</v>
      </c>
      <c r="ET39" s="987">
        <v>0</v>
      </c>
      <c r="EU39" s="986">
        <v>0</v>
      </c>
      <c r="EV39" s="987">
        <v>0</v>
      </c>
      <c r="EW39" s="986">
        <v>0</v>
      </c>
      <c r="EX39" s="987">
        <v>0</v>
      </c>
      <c r="EY39" s="986">
        <v>0</v>
      </c>
      <c r="EZ39" s="987">
        <v>0</v>
      </c>
      <c r="FA39" s="986">
        <v>0</v>
      </c>
      <c r="FB39" s="987">
        <v>0</v>
      </c>
      <c r="FC39" s="988">
        <v>0</v>
      </c>
      <c r="FD39" s="946"/>
      <c r="FE39" s="974"/>
      <c r="FF39" s="946"/>
      <c r="FG39" s="975"/>
      <c r="FI39" s="989" t="b">
        <v>1</v>
      </c>
    </row>
    <row r="40" spans="2:165" hidden="1" outlineLevel="1">
      <c r="B40" s="990">
        <v>33</v>
      </c>
      <c r="C40" s="1011" t="s">
        <v>774</v>
      </c>
      <c r="E40" s="992">
        <v>0</v>
      </c>
      <c r="F40" s="993">
        <v>0</v>
      </c>
      <c r="G40" s="994">
        <v>0</v>
      </c>
      <c r="H40" s="993">
        <v>0</v>
      </c>
      <c r="I40" s="994">
        <v>0</v>
      </c>
      <c r="J40" s="993">
        <v>0</v>
      </c>
      <c r="K40" s="994">
        <v>0</v>
      </c>
      <c r="L40" s="993">
        <v>0</v>
      </c>
      <c r="M40" s="994">
        <v>0</v>
      </c>
      <c r="N40" s="993">
        <v>0</v>
      </c>
      <c r="O40" s="994">
        <v>0</v>
      </c>
      <c r="P40" s="993">
        <v>0</v>
      </c>
      <c r="Q40" s="994">
        <v>0</v>
      </c>
      <c r="R40" s="993">
        <v>0</v>
      </c>
      <c r="S40" s="994">
        <v>0</v>
      </c>
      <c r="T40" s="993">
        <v>0</v>
      </c>
      <c r="U40" s="994">
        <v>0</v>
      </c>
      <c r="V40" s="993">
        <v>0</v>
      </c>
      <c r="W40" s="994">
        <v>0</v>
      </c>
      <c r="X40" s="993">
        <v>0</v>
      </c>
      <c r="Y40" s="994">
        <v>0</v>
      </c>
      <c r="Z40" s="993">
        <v>0</v>
      </c>
      <c r="AA40" s="994">
        <v>0</v>
      </c>
      <c r="AB40" s="993">
        <v>0</v>
      </c>
      <c r="AC40" s="994">
        <v>0</v>
      </c>
      <c r="AD40" s="993">
        <v>0</v>
      </c>
      <c r="AE40" s="994">
        <v>0</v>
      </c>
      <c r="AF40" s="993">
        <v>0</v>
      </c>
      <c r="AG40" s="994">
        <v>0</v>
      </c>
      <c r="AH40" s="993">
        <v>0</v>
      </c>
      <c r="AI40" s="994">
        <v>0</v>
      </c>
      <c r="AJ40" s="993">
        <v>0</v>
      </c>
      <c r="AK40" s="994">
        <v>0</v>
      </c>
      <c r="AL40" s="993">
        <v>0</v>
      </c>
      <c r="AM40" s="994">
        <v>0</v>
      </c>
      <c r="AN40" s="995">
        <v>0</v>
      </c>
      <c r="AO40" s="946"/>
      <c r="AP40" s="964"/>
      <c r="AQ40" s="946"/>
      <c r="AR40" s="992">
        <v>0</v>
      </c>
      <c r="AS40" s="993">
        <v>0</v>
      </c>
      <c r="AT40" s="994">
        <v>0</v>
      </c>
      <c r="AU40" s="993">
        <v>0</v>
      </c>
      <c r="AV40" s="994">
        <v>0</v>
      </c>
      <c r="AW40" s="993">
        <v>0</v>
      </c>
      <c r="AX40" s="994">
        <v>0</v>
      </c>
      <c r="AY40" s="993">
        <v>0</v>
      </c>
      <c r="AZ40" s="994">
        <v>0</v>
      </c>
      <c r="BA40" s="993">
        <v>0</v>
      </c>
      <c r="BB40" s="994">
        <v>0</v>
      </c>
      <c r="BC40" s="993">
        <v>0</v>
      </c>
      <c r="BD40" s="994">
        <v>0</v>
      </c>
      <c r="BE40" s="993">
        <v>0</v>
      </c>
      <c r="BF40" s="994">
        <v>0</v>
      </c>
      <c r="BG40" s="993">
        <v>0</v>
      </c>
      <c r="BH40" s="994">
        <v>0</v>
      </c>
      <c r="BI40" s="993">
        <v>0</v>
      </c>
      <c r="BJ40" s="994">
        <v>0</v>
      </c>
      <c r="BK40" s="993">
        <v>0</v>
      </c>
      <c r="BL40" s="994">
        <v>0</v>
      </c>
      <c r="BM40" s="993">
        <v>0</v>
      </c>
      <c r="BN40" s="994">
        <v>0</v>
      </c>
      <c r="BO40" s="993">
        <v>0</v>
      </c>
      <c r="BP40" s="994">
        <v>0</v>
      </c>
      <c r="BQ40" s="993">
        <v>0</v>
      </c>
      <c r="BR40" s="994">
        <v>0</v>
      </c>
      <c r="BS40" s="993">
        <v>0</v>
      </c>
      <c r="BT40" s="994">
        <v>0</v>
      </c>
      <c r="BU40" s="993">
        <v>0</v>
      </c>
      <c r="BV40" s="994">
        <v>0</v>
      </c>
      <c r="BW40" s="993">
        <v>0</v>
      </c>
      <c r="BX40" s="994">
        <v>0</v>
      </c>
      <c r="BY40" s="993">
        <v>0</v>
      </c>
      <c r="BZ40" s="994">
        <v>0</v>
      </c>
      <c r="CA40" s="995">
        <v>0</v>
      </c>
      <c r="CB40" s="946"/>
      <c r="CC40" s="971"/>
      <c r="CD40" s="946"/>
      <c r="CE40" s="972"/>
      <c r="CF40" s="946"/>
      <c r="CG40" s="992">
        <v>0</v>
      </c>
      <c r="CH40" s="993">
        <v>0</v>
      </c>
      <c r="CI40" s="994">
        <v>0</v>
      </c>
      <c r="CJ40" s="993">
        <v>0</v>
      </c>
      <c r="CK40" s="994">
        <v>0</v>
      </c>
      <c r="CL40" s="993">
        <v>0</v>
      </c>
      <c r="CM40" s="994">
        <v>0</v>
      </c>
      <c r="CN40" s="993">
        <v>0</v>
      </c>
      <c r="CO40" s="994">
        <v>0</v>
      </c>
      <c r="CP40" s="993">
        <v>0</v>
      </c>
      <c r="CQ40" s="994">
        <v>0</v>
      </c>
      <c r="CR40" s="993">
        <v>0</v>
      </c>
      <c r="CS40" s="994">
        <v>0</v>
      </c>
      <c r="CT40" s="993">
        <v>0</v>
      </c>
      <c r="CU40" s="994">
        <v>0</v>
      </c>
      <c r="CV40" s="993">
        <v>0</v>
      </c>
      <c r="CW40" s="994">
        <v>0</v>
      </c>
      <c r="CX40" s="993">
        <v>0</v>
      </c>
      <c r="CY40" s="994">
        <v>0</v>
      </c>
      <c r="CZ40" s="993">
        <v>0</v>
      </c>
      <c r="DA40" s="994">
        <v>0</v>
      </c>
      <c r="DB40" s="993">
        <v>0</v>
      </c>
      <c r="DC40" s="994">
        <v>0</v>
      </c>
      <c r="DD40" s="993">
        <v>0</v>
      </c>
      <c r="DE40" s="994">
        <v>0</v>
      </c>
      <c r="DF40" s="993">
        <v>0</v>
      </c>
      <c r="DG40" s="994">
        <v>0</v>
      </c>
      <c r="DH40" s="993">
        <v>0</v>
      </c>
      <c r="DI40" s="994">
        <v>0</v>
      </c>
      <c r="DJ40" s="993">
        <v>0</v>
      </c>
      <c r="DK40" s="994">
        <v>0</v>
      </c>
      <c r="DL40" s="993">
        <v>0</v>
      </c>
      <c r="DM40" s="994">
        <v>0</v>
      </c>
      <c r="DN40" s="993">
        <v>0</v>
      </c>
      <c r="DO40" s="994">
        <v>0</v>
      </c>
      <c r="DP40" s="995">
        <v>0</v>
      </c>
      <c r="DQ40" s="946"/>
      <c r="DR40" s="973"/>
      <c r="DS40" s="946"/>
      <c r="DT40" s="992">
        <v>0</v>
      </c>
      <c r="DU40" s="993">
        <v>0</v>
      </c>
      <c r="DV40" s="994">
        <v>0</v>
      </c>
      <c r="DW40" s="993">
        <v>0</v>
      </c>
      <c r="DX40" s="994">
        <v>0</v>
      </c>
      <c r="DY40" s="993">
        <v>0</v>
      </c>
      <c r="DZ40" s="994">
        <v>0</v>
      </c>
      <c r="EA40" s="993">
        <v>0</v>
      </c>
      <c r="EB40" s="994">
        <v>0</v>
      </c>
      <c r="EC40" s="993">
        <v>0</v>
      </c>
      <c r="ED40" s="994">
        <v>0</v>
      </c>
      <c r="EE40" s="993">
        <v>0</v>
      </c>
      <c r="EF40" s="994">
        <v>0</v>
      </c>
      <c r="EG40" s="993">
        <v>0</v>
      </c>
      <c r="EH40" s="994">
        <v>0</v>
      </c>
      <c r="EI40" s="993">
        <v>0</v>
      </c>
      <c r="EJ40" s="994">
        <v>0</v>
      </c>
      <c r="EK40" s="993">
        <v>0</v>
      </c>
      <c r="EL40" s="994">
        <v>0</v>
      </c>
      <c r="EM40" s="993">
        <v>0</v>
      </c>
      <c r="EN40" s="994">
        <v>0</v>
      </c>
      <c r="EO40" s="993">
        <v>0</v>
      </c>
      <c r="EP40" s="994">
        <v>0</v>
      </c>
      <c r="EQ40" s="993">
        <v>0</v>
      </c>
      <c r="ER40" s="994">
        <v>0</v>
      </c>
      <c r="ES40" s="993">
        <v>0</v>
      </c>
      <c r="ET40" s="994">
        <v>0</v>
      </c>
      <c r="EU40" s="993">
        <v>0</v>
      </c>
      <c r="EV40" s="994">
        <v>0</v>
      </c>
      <c r="EW40" s="993">
        <v>0</v>
      </c>
      <c r="EX40" s="994">
        <v>0</v>
      </c>
      <c r="EY40" s="993">
        <v>0</v>
      </c>
      <c r="EZ40" s="994">
        <v>0</v>
      </c>
      <c r="FA40" s="993">
        <v>0</v>
      </c>
      <c r="FB40" s="994">
        <v>0</v>
      </c>
      <c r="FC40" s="995">
        <v>0</v>
      </c>
      <c r="FD40" s="946"/>
      <c r="FE40" s="974"/>
      <c r="FF40" s="946"/>
      <c r="FG40" s="975"/>
      <c r="FI40" s="996" t="b">
        <v>1</v>
      </c>
    </row>
    <row r="41" spans="2:165" hidden="1" outlineLevel="1">
      <c r="B41" s="983">
        <v>34</v>
      </c>
      <c r="C41" s="1012" t="s">
        <v>775</v>
      </c>
      <c r="E41" s="985">
        <v>0</v>
      </c>
      <c r="F41" s="986">
        <v>0</v>
      </c>
      <c r="G41" s="987">
        <v>0</v>
      </c>
      <c r="H41" s="986">
        <v>0</v>
      </c>
      <c r="I41" s="987">
        <v>0</v>
      </c>
      <c r="J41" s="986">
        <v>0</v>
      </c>
      <c r="K41" s="987">
        <v>0</v>
      </c>
      <c r="L41" s="986">
        <v>0</v>
      </c>
      <c r="M41" s="987">
        <v>0</v>
      </c>
      <c r="N41" s="986">
        <v>0</v>
      </c>
      <c r="O41" s="987">
        <v>0</v>
      </c>
      <c r="P41" s="986">
        <v>0</v>
      </c>
      <c r="Q41" s="987">
        <v>0</v>
      </c>
      <c r="R41" s="986">
        <v>0</v>
      </c>
      <c r="S41" s="987">
        <v>0</v>
      </c>
      <c r="T41" s="986">
        <v>0</v>
      </c>
      <c r="U41" s="987">
        <v>0</v>
      </c>
      <c r="V41" s="986">
        <v>0</v>
      </c>
      <c r="W41" s="987">
        <v>0</v>
      </c>
      <c r="X41" s="986">
        <v>0</v>
      </c>
      <c r="Y41" s="987">
        <v>0</v>
      </c>
      <c r="Z41" s="986">
        <v>0</v>
      </c>
      <c r="AA41" s="987">
        <v>0</v>
      </c>
      <c r="AB41" s="986">
        <v>0</v>
      </c>
      <c r="AC41" s="987">
        <v>0</v>
      </c>
      <c r="AD41" s="986">
        <v>0</v>
      </c>
      <c r="AE41" s="987">
        <v>0</v>
      </c>
      <c r="AF41" s="986">
        <v>0</v>
      </c>
      <c r="AG41" s="987">
        <v>0</v>
      </c>
      <c r="AH41" s="986">
        <v>0</v>
      </c>
      <c r="AI41" s="987">
        <v>0</v>
      </c>
      <c r="AJ41" s="986">
        <v>0</v>
      </c>
      <c r="AK41" s="987">
        <v>0</v>
      </c>
      <c r="AL41" s="986">
        <v>0</v>
      </c>
      <c r="AM41" s="987">
        <v>0</v>
      </c>
      <c r="AN41" s="988">
        <v>0</v>
      </c>
      <c r="AO41" s="946"/>
      <c r="AP41" s="964"/>
      <c r="AQ41" s="946"/>
      <c r="AR41" s="985">
        <v>0</v>
      </c>
      <c r="AS41" s="986">
        <v>0</v>
      </c>
      <c r="AT41" s="987">
        <v>0</v>
      </c>
      <c r="AU41" s="986">
        <v>0</v>
      </c>
      <c r="AV41" s="987">
        <v>0</v>
      </c>
      <c r="AW41" s="986">
        <v>0</v>
      </c>
      <c r="AX41" s="987">
        <v>0</v>
      </c>
      <c r="AY41" s="986">
        <v>0</v>
      </c>
      <c r="AZ41" s="987">
        <v>0</v>
      </c>
      <c r="BA41" s="986">
        <v>0</v>
      </c>
      <c r="BB41" s="987">
        <v>0</v>
      </c>
      <c r="BC41" s="986">
        <v>0</v>
      </c>
      <c r="BD41" s="987">
        <v>0</v>
      </c>
      <c r="BE41" s="986">
        <v>0</v>
      </c>
      <c r="BF41" s="987">
        <v>0</v>
      </c>
      <c r="BG41" s="986">
        <v>0</v>
      </c>
      <c r="BH41" s="987">
        <v>0</v>
      </c>
      <c r="BI41" s="986">
        <v>0</v>
      </c>
      <c r="BJ41" s="987">
        <v>0</v>
      </c>
      <c r="BK41" s="986">
        <v>0</v>
      </c>
      <c r="BL41" s="987">
        <v>0</v>
      </c>
      <c r="BM41" s="986">
        <v>0</v>
      </c>
      <c r="BN41" s="987">
        <v>0</v>
      </c>
      <c r="BO41" s="986">
        <v>0</v>
      </c>
      <c r="BP41" s="987">
        <v>0</v>
      </c>
      <c r="BQ41" s="986">
        <v>0</v>
      </c>
      <c r="BR41" s="987">
        <v>0</v>
      </c>
      <c r="BS41" s="986">
        <v>0</v>
      </c>
      <c r="BT41" s="987">
        <v>0</v>
      </c>
      <c r="BU41" s="986">
        <v>0</v>
      </c>
      <c r="BV41" s="987">
        <v>0</v>
      </c>
      <c r="BW41" s="986">
        <v>0</v>
      </c>
      <c r="BX41" s="987">
        <v>0</v>
      </c>
      <c r="BY41" s="986">
        <v>0</v>
      </c>
      <c r="BZ41" s="987">
        <v>0</v>
      </c>
      <c r="CA41" s="988">
        <v>0</v>
      </c>
      <c r="CB41" s="946"/>
      <c r="CC41" s="971"/>
      <c r="CD41" s="946"/>
      <c r="CE41" s="972"/>
      <c r="CF41" s="946"/>
      <c r="CG41" s="985">
        <v>0</v>
      </c>
      <c r="CH41" s="986">
        <v>0</v>
      </c>
      <c r="CI41" s="987">
        <v>0</v>
      </c>
      <c r="CJ41" s="986">
        <v>0</v>
      </c>
      <c r="CK41" s="987">
        <v>0</v>
      </c>
      <c r="CL41" s="986">
        <v>0</v>
      </c>
      <c r="CM41" s="987">
        <v>0</v>
      </c>
      <c r="CN41" s="986">
        <v>0</v>
      </c>
      <c r="CO41" s="987">
        <v>0</v>
      </c>
      <c r="CP41" s="986">
        <v>0</v>
      </c>
      <c r="CQ41" s="987">
        <v>0</v>
      </c>
      <c r="CR41" s="986">
        <v>0</v>
      </c>
      <c r="CS41" s="987">
        <v>0</v>
      </c>
      <c r="CT41" s="986">
        <v>0</v>
      </c>
      <c r="CU41" s="987">
        <v>0</v>
      </c>
      <c r="CV41" s="986">
        <v>0</v>
      </c>
      <c r="CW41" s="987">
        <v>0</v>
      </c>
      <c r="CX41" s="986">
        <v>0</v>
      </c>
      <c r="CY41" s="987">
        <v>0</v>
      </c>
      <c r="CZ41" s="986">
        <v>0</v>
      </c>
      <c r="DA41" s="987">
        <v>0</v>
      </c>
      <c r="DB41" s="986">
        <v>0</v>
      </c>
      <c r="DC41" s="987">
        <v>0</v>
      </c>
      <c r="DD41" s="986">
        <v>0</v>
      </c>
      <c r="DE41" s="987">
        <v>0</v>
      </c>
      <c r="DF41" s="986">
        <v>0</v>
      </c>
      <c r="DG41" s="987">
        <v>0</v>
      </c>
      <c r="DH41" s="986">
        <v>0</v>
      </c>
      <c r="DI41" s="987">
        <v>0</v>
      </c>
      <c r="DJ41" s="986">
        <v>0</v>
      </c>
      <c r="DK41" s="987">
        <v>0</v>
      </c>
      <c r="DL41" s="986">
        <v>0</v>
      </c>
      <c r="DM41" s="987">
        <v>0</v>
      </c>
      <c r="DN41" s="986">
        <v>0</v>
      </c>
      <c r="DO41" s="987">
        <v>0</v>
      </c>
      <c r="DP41" s="988">
        <v>0</v>
      </c>
      <c r="DQ41" s="946"/>
      <c r="DR41" s="973"/>
      <c r="DS41" s="946"/>
      <c r="DT41" s="985">
        <v>0</v>
      </c>
      <c r="DU41" s="986">
        <v>0</v>
      </c>
      <c r="DV41" s="987">
        <v>0</v>
      </c>
      <c r="DW41" s="986">
        <v>0</v>
      </c>
      <c r="DX41" s="987">
        <v>0</v>
      </c>
      <c r="DY41" s="986">
        <v>0</v>
      </c>
      <c r="DZ41" s="987">
        <v>0</v>
      </c>
      <c r="EA41" s="986">
        <v>0</v>
      </c>
      <c r="EB41" s="987">
        <v>0</v>
      </c>
      <c r="EC41" s="986">
        <v>0</v>
      </c>
      <c r="ED41" s="987">
        <v>0</v>
      </c>
      <c r="EE41" s="986">
        <v>0</v>
      </c>
      <c r="EF41" s="987">
        <v>0</v>
      </c>
      <c r="EG41" s="986">
        <v>0</v>
      </c>
      <c r="EH41" s="987">
        <v>0</v>
      </c>
      <c r="EI41" s="986">
        <v>0</v>
      </c>
      <c r="EJ41" s="987">
        <v>0</v>
      </c>
      <c r="EK41" s="986">
        <v>0</v>
      </c>
      <c r="EL41" s="987">
        <v>0</v>
      </c>
      <c r="EM41" s="986">
        <v>0</v>
      </c>
      <c r="EN41" s="987">
        <v>0</v>
      </c>
      <c r="EO41" s="986">
        <v>0</v>
      </c>
      <c r="EP41" s="987">
        <v>0</v>
      </c>
      <c r="EQ41" s="986">
        <v>0</v>
      </c>
      <c r="ER41" s="987">
        <v>0</v>
      </c>
      <c r="ES41" s="986">
        <v>0</v>
      </c>
      <c r="ET41" s="987">
        <v>0</v>
      </c>
      <c r="EU41" s="986">
        <v>0</v>
      </c>
      <c r="EV41" s="987">
        <v>0</v>
      </c>
      <c r="EW41" s="986">
        <v>0</v>
      </c>
      <c r="EX41" s="987">
        <v>0</v>
      </c>
      <c r="EY41" s="986">
        <v>0</v>
      </c>
      <c r="EZ41" s="987">
        <v>0</v>
      </c>
      <c r="FA41" s="986">
        <v>0</v>
      </c>
      <c r="FB41" s="987">
        <v>0</v>
      </c>
      <c r="FC41" s="988">
        <v>0</v>
      </c>
      <c r="FD41" s="946"/>
      <c r="FE41" s="974"/>
      <c r="FF41" s="946"/>
      <c r="FG41" s="975"/>
      <c r="FI41" s="989" t="b">
        <v>1</v>
      </c>
    </row>
    <row r="42" spans="2:165" hidden="1" outlineLevel="1">
      <c r="B42" s="990">
        <v>35</v>
      </c>
      <c r="C42" s="1011" t="s">
        <v>776</v>
      </c>
      <c r="E42" s="992">
        <v>0</v>
      </c>
      <c r="F42" s="993">
        <v>0</v>
      </c>
      <c r="G42" s="994">
        <v>0</v>
      </c>
      <c r="H42" s="993">
        <v>0</v>
      </c>
      <c r="I42" s="994">
        <v>0</v>
      </c>
      <c r="J42" s="993">
        <v>0</v>
      </c>
      <c r="K42" s="994">
        <v>0</v>
      </c>
      <c r="L42" s="993">
        <v>0</v>
      </c>
      <c r="M42" s="994">
        <v>0</v>
      </c>
      <c r="N42" s="993">
        <v>0</v>
      </c>
      <c r="O42" s="994">
        <v>0</v>
      </c>
      <c r="P42" s="993">
        <v>0</v>
      </c>
      <c r="Q42" s="994">
        <v>0</v>
      </c>
      <c r="R42" s="993">
        <v>0</v>
      </c>
      <c r="S42" s="994">
        <v>0</v>
      </c>
      <c r="T42" s="993">
        <v>0</v>
      </c>
      <c r="U42" s="994">
        <v>0</v>
      </c>
      <c r="V42" s="993">
        <v>0</v>
      </c>
      <c r="W42" s="994">
        <v>0</v>
      </c>
      <c r="X42" s="993">
        <v>0</v>
      </c>
      <c r="Y42" s="994">
        <v>0</v>
      </c>
      <c r="Z42" s="993">
        <v>0</v>
      </c>
      <c r="AA42" s="994">
        <v>0</v>
      </c>
      <c r="AB42" s="993">
        <v>0</v>
      </c>
      <c r="AC42" s="994">
        <v>0</v>
      </c>
      <c r="AD42" s="993">
        <v>0</v>
      </c>
      <c r="AE42" s="994">
        <v>0</v>
      </c>
      <c r="AF42" s="993">
        <v>0</v>
      </c>
      <c r="AG42" s="994">
        <v>0</v>
      </c>
      <c r="AH42" s="993">
        <v>0</v>
      </c>
      <c r="AI42" s="994">
        <v>0</v>
      </c>
      <c r="AJ42" s="993">
        <v>0</v>
      </c>
      <c r="AK42" s="994">
        <v>0</v>
      </c>
      <c r="AL42" s="993">
        <v>0</v>
      </c>
      <c r="AM42" s="994">
        <v>0</v>
      </c>
      <c r="AN42" s="995">
        <v>0</v>
      </c>
      <c r="AO42" s="946"/>
      <c r="AP42" s="964"/>
      <c r="AQ42" s="946"/>
      <c r="AR42" s="992">
        <v>0</v>
      </c>
      <c r="AS42" s="993">
        <v>0</v>
      </c>
      <c r="AT42" s="994">
        <v>0</v>
      </c>
      <c r="AU42" s="993">
        <v>0</v>
      </c>
      <c r="AV42" s="994">
        <v>0</v>
      </c>
      <c r="AW42" s="993">
        <v>0</v>
      </c>
      <c r="AX42" s="994">
        <v>0</v>
      </c>
      <c r="AY42" s="993">
        <v>0</v>
      </c>
      <c r="AZ42" s="994">
        <v>0</v>
      </c>
      <c r="BA42" s="993">
        <v>0</v>
      </c>
      <c r="BB42" s="994">
        <v>0</v>
      </c>
      <c r="BC42" s="993">
        <v>0</v>
      </c>
      <c r="BD42" s="994">
        <v>0</v>
      </c>
      <c r="BE42" s="993">
        <v>0</v>
      </c>
      <c r="BF42" s="994">
        <v>0</v>
      </c>
      <c r="BG42" s="993">
        <v>0</v>
      </c>
      <c r="BH42" s="994">
        <v>0</v>
      </c>
      <c r="BI42" s="993">
        <v>0</v>
      </c>
      <c r="BJ42" s="994">
        <v>0</v>
      </c>
      <c r="BK42" s="993">
        <v>0</v>
      </c>
      <c r="BL42" s="994">
        <v>0</v>
      </c>
      <c r="BM42" s="993">
        <v>0</v>
      </c>
      <c r="BN42" s="994">
        <v>0</v>
      </c>
      <c r="BO42" s="993">
        <v>0</v>
      </c>
      <c r="BP42" s="994">
        <v>0</v>
      </c>
      <c r="BQ42" s="993">
        <v>0</v>
      </c>
      <c r="BR42" s="994">
        <v>0</v>
      </c>
      <c r="BS42" s="993">
        <v>0</v>
      </c>
      <c r="BT42" s="994">
        <v>0</v>
      </c>
      <c r="BU42" s="993">
        <v>0</v>
      </c>
      <c r="BV42" s="994">
        <v>0</v>
      </c>
      <c r="BW42" s="993">
        <v>0</v>
      </c>
      <c r="BX42" s="994">
        <v>0</v>
      </c>
      <c r="BY42" s="993">
        <v>0</v>
      </c>
      <c r="BZ42" s="994">
        <v>0</v>
      </c>
      <c r="CA42" s="995">
        <v>0</v>
      </c>
      <c r="CB42" s="946"/>
      <c r="CC42" s="971"/>
      <c r="CD42" s="946"/>
      <c r="CE42" s="972"/>
      <c r="CF42" s="946"/>
      <c r="CG42" s="992">
        <v>0</v>
      </c>
      <c r="CH42" s="993">
        <v>0</v>
      </c>
      <c r="CI42" s="994">
        <v>0</v>
      </c>
      <c r="CJ42" s="993">
        <v>0</v>
      </c>
      <c r="CK42" s="994">
        <v>0</v>
      </c>
      <c r="CL42" s="993">
        <v>0</v>
      </c>
      <c r="CM42" s="994">
        <v>0</v>
      </c>
      <c r="CN42" s="993">
        <v>0</v>
      </c>
      <c r="CO42" s="994">
        <v>0</v>
      </c>
      <c r="CP42" s="993">
        <v>0</v>
      </c>
      <c r="CQ42" s="994">
        <v>0</v>
      </c>
      <c r="CR42" s="993">
        <v>0</v>
      </c>
      <c r="CS42" s="994">
        <v>0</v>
      </c>
      <c r="CT42" s="993">
        <v>0</v>
      </c>
      <c r="CU42" s="994">
        <v>0</v>
      </c>
      <c r="CV42" s="993">
        <v>0</v>
      </c>
      <c r="CW42" s="994">
        <v>0</v>
      </c>
      <c r="CX42" s="993">
        <v>0</v>
      </c>
      <c r="CY42" s="994">
        <v>0</v>
      </c>
      <c r="CZ42" s="993">
        <v>0</v>
      </c>
      <c r="DA42" s="994">
        <v>0</v>
      </c>
      <c r="DB42" s="993">
        <v>0</v>
      </c>
      <c r="DC42" s="994">
        <v>0</v>
      </c>
      <c r="DD42" s="993">
        <v>0</v>
      </c>
      <c r="DE42" s="994">
        <v>0</v>
      </c>
      <c r="DF42" s="993">
        <v>0</v>
      </c>
      <c r="DG42" s="994">
        <v>0</v>
      </c>
      <c r="DH42" s="993">
        <v>0</v>
      </c>
      <c r="DI42" s="994">
        <v>0</v>
      </c>
      <c r="DJ42" s="993">
        <v>0</v>
      </c>
      <c r="DK42" s="994">
        <v>0</v>
      </c>
      <c r="DL42" s="993">
        <v>0</v>
      </c>
      <c r="DM42" s="994">
        <v>0</v>
      </c>
      <c r="DN42" s="993">
        <v>0</v>
      </c>
      <c r="DO42" s="994">
        <v>0</v>
      </c>
      <c r="DP42" s="995">
        <v>0</v>
      </c>
      <c r="DQ42" s="946"/>
      <c r="DR42" s="973"/>
      <c r="DS42" s="946"/>
      <c r="DT42" s="992">
        <v>0</v>
      </c>
      <c r="DU42" s="993">
        <v>0</v>
      </c>
      <c r="DV42" s="994">
        <v>0</v>
      </c>
      <c r="DW42" s="993">
        <v>0</v>
      </c>
      <c r="DX42" s="994">
        <v>0</v>
      </c>
      <c r="DY42" s="993">
        <v>0</v>
      </c>
      <c r="DZ42" s="994">
        <v>0</v>
      </c>
      <c r="EA42" s="993">
        <v>0</v>
      </c>
      <c r="EB42" s="994">
        <v>0</v>
      </c>
      <c r="EC42" s="993">
        <v>0</v>
      </c>
      <c r="ED42" s="994">
        <v>0</v>
      </c>
      <c r="EE42" s="993">
        <v>0</v>
      </c>
      <c r="EF42" s="994">
        <v>0</v>
      </c>
      <c r="EG42" s="993">
        <v>0</v>
      </c>
      <c r="EH42" s="994">
        <v>0</v>
      </c>
      <c r="EI42" s="993">
        <v>0</v>
      </c>
      <c r="EJ42" s="994">
        <v>0</v>
      </c>
      <c r="EK42" s="993">
        <v>0</v>
      </c>
      <c r="EL42" s="994">
        <v>0</v>
      </c>
      <c r="EM42" s="993">
        <v>0</v>
      </c>
      <c r="EN42" s="994">
        <v>0</v>
      </c>
      <c r="EO42" s="993">
        <v>0</v>
      </c>
      <c r="EP42" s="994">
        <v>0</v>
      </c>
      <c r="EQ42" s="993">
        <v>0</v>
      </c>
      <c r="ER42" s="994">
        <v>0</v>
      </c>
      <c r="ES42" s="993">
        <v>0</v>
      </c>
      <c r="ET42" s="994">
        <v>0</v>
      </c>
      <c r="EU42" s="993">
        <v>0</v>
      </c>
      <c r="EV42" s="994">
        <v>0</v>
      </c>
      <c r="EW42" s="993">
        <v>0</v>
      </c>
      <c r="EX42" s="994">
        <v>0</v>
      </c>
      <c r="EY42" s="993">
        <v>0</v>
      </c>
      <c r="EZ42" s="994">
        <v>0</v>
      </c>
      <c r="FA42" s="993">
        <v>0</v>
      </c>
      <c r="FB42" s="994">
        <v>0</v>
      </c>
      <c r="FC42" s="995">
        <v>0</v>
      </c>
      <c r="FD42" s="946"/>
      <c r="FE42" s="974"/>
      <c r="FF42" s="946"/>
      <c r="FG42" s="975"/>
      <c r="FI42" s="996" t="b">
        <v>1</v>
      </c>
    </row>
    <row r="43" spans="2:165" hidden="1" outlineLevel="1">
      <c r="B43" s="983">
        <v>36</v>
      </c>
      <c r="C43" s="1012" t="s">
        <v>777</v>
      </c>
      <c r="E43" s="985">
        <v>0</v>
      </c>
      <c r="F43" s="986">
        <v>0</v>
      </c>
      <c r="G43" s="987">
        <v>0</v>
      </c>
      <c r="H43" s="986">
        <v>0</v>
      </c>
      <c r="I43" s="987">
        <v>0</v>
      </c>
      <c r="J43" s="986">
        <v>0</v>
      </c>
      <c r="K43" s="987">
        <v>0</v>
      </c>
      <c r="L43" s="986">
        <v>0</v>
      </c>
      <c r="M43" s="987">
        <v>0</v>
      </c>
      <c r="N43" s="986">
        <v>0</v>
      </c>
      <c r="O43" s="987">
        <v>0</v>
      </c>
      <c r="P43" s="986">
        <v>0</v>
      </c>
      <c r="Q43" s="987">
        <v>0</v>
      </c>
      <c r="R43" s="986">
        <v>0</v>
      </c>
      <c r="S43" s="987">
        <v>0</v>
      </c>
      <c r="T43" s="986">
        <v>0</v>
      </c>
      <c r="U43" s="987">
        <v>0</v>
      </c>
      <c r="V43" s="986">
        <v>0</v>
      </c>
      <c r="W43" s="987">
        <v>0</v>
      </c>
      <c r="X43" s="986">
        <v>0</v>
      </c>
      <c r="Y43" s="987">
        <v>0</v>
      </c>
      <c r="Z43" s="986">
        <v>0</v>
      </c>
      <c r="AA43" s="987">
        <v>0</v>
      </c>
      <c r="AB43" s="986">
        <v>0</v>
      </c>
      <c r="AC43" s="987">
        <v>0</v>
      </c>
      <c r="AD43" s="986">
        <v>0</v>
      </c>
      <c r="AE43" s="987">
        <v>0</v>
      </c>
      <c r="AF43" s="986">
        <v>0</v>
      </c>
      <c r="AG43" s="987">
        <v>0</v>
      </c>
      <c r="AH43" s="986">
        <v>0</v>
      </c>
      <c r="AI43" s="987">
        <v>0</v>
      </c>
      <c r="AJ43" s="986">
        <v>0</v>
      </c>
      <c r="AK43" s="987">
        <v>0</v>
      </c>
      <c r="AL43" s="986">
        <v>0</v>
      </c>
      <c r="AM43" s="987">
        <v>0</v>
      </c>
      <c r="AN43" s="988">
        <v>0</v>
      </c>
      <c r="AO43" s="946"/>
      <c r="AP43" s="964"/>
      <c r="AQ43" s="946"/>
      <c r="AR43" s="985">
        <v>0</v>
      </c>
      <c r="AS43" s="986">
        <v>0</v>
      </c>
      <c r="AT43" s="987">
        <v>0</v>
      </c>
      <c r="AU43" s="986">
        <v>0</v>
      </c>
      <c r="AV43" s="987">
        <v>0</v>
      </c>
      <c r="AW43" s="986">
        <v>0</v>
      </c>
      <c r="AX43" s="987">
        <v>0</v>
      </c>
      <c r="AY43" s="986">
        <v>0</v>
      </c>
      <c r="AZ43" s="987">
        <v>0</v>
      </c>
      <c r="BA43" s="986">
        <v>0</v>
      </c>
      <c r="BB43" s="987">
        <v>0</v>
      </c>
      <c r="BC43" s="986">
        <v>0</v>
      </c>
      <c r="BD43" s="987">
        <v>0</v>
      </c>
      <c r="BE43" s="986">
        <v>0</v>
      </c>
      <c r="BF43" s="987">
        <v>0</v>
      </c>
      <c r="BG43" s="986">
        <v>0</v>
      </c>
      <c r="BH43" s="987">
        <v>0</v>
      </c>
      <c r="BI43" s="986">
        <v>0</v>
      </c>
      <c r="BJ43" s="987">
        <v>0</v>
      </c>
      <c r="BK43" s="986">
        <v>0</v>
      </c>
      <c r="BL43" s="987">
        <v>0</v>
      </c>
      <c r="BM43" s="986">
        <v>0</v>
      </c>
      <c r="BN43" s="987">
        <v>0</v>
      </c>
      <c r="BO43" s="986">
        <v>0</v>
      </c>
      <c r="BP43" s="987">
        <v>0</v>
      </c>
      <c r="BQ43" s="986">
        <v>0</v>
      </c>
      <c r="BR43" s="987">
        <v>0</v>
      </c>
      <c r="BS43" s="986">
        <v>0</v>
      </c>
      <c r="BT43" s="987">
        <v>0</v>
      </c>
      <c r="BU43" s="986">
        <v>0</v>
      </c>
      <c r="BV43" s="987">
        <v>0</v>
      </c>
      <c r="BW43" s="986">
        <v>0</v>
      </c>
      <c r="BX43" s="987">
        <v>0</v>
      </c>
      <c r="BY43" s="986">
        <v>0</v>
      </c>
      <c r="BZ43" s="987">
        <v>0</v>
      </c>
      <c r="CA43" s="988">
        <v>0</v>
      </c>
      <c r="CB43" s="946"/>
      <c r="CC43" s="971"/>
      <c r="CD43" s="946"/>
      <c r="CE43" s="972"/>
      <c r="CF43" s="946"/>
      <c r="CG43" s="985">
        <v>0</v>
      </c>
      <c r="CH43" s="986">
        <v>0</v>
      </c>
      <c r="CI43" s="987">
        <v>0</v>
      </c>
      <c r="CJ43" s="986">
        <v>0</v>
      </c>
      <c r="CK43" s="987">
        <v>0</v>
      </c>
      <c r="CL43" s="986">
        <v>0</v>
      </c>
      <c r="CM43" s="987">
        <v>0</v>
      </c>
      <c r="CN43" s="986">
        <v>0</v>
      </c>
      <c r="CO43" s="987">
        <v>0</v>
      </c>
      <c r="CP43" s="986">
        <v>0</v>
      </c>
      <c r="CQ43" s="987">
        <v>0</v>
      </c>
      <c r="CR43" s="986">
        <v>0</v>
      </c>
      <c r="CS43" s="987">
        <v>0</v>
      </c>
      <c r="CT43" s="986">
        <v>0</v>
      </c>
      <c r="CU43" s="987">
        <v>0</v>
      </c>
      <c r="CV43" s="986">
        <v>0</v>
      </c>
      <c r="CW43" s="987">
        <v>0</v>
      </c>
      <c r="CX43" s="986">
        <v>0</v>
      </c>
      <c r="CY43" s="987">
        <v>0</v>
      </c>
      <c r="CZ43" s="986">
        <v>0</v>
      </c>
      <c r="DA43" s="987">
        <v>0</v>
      </c>
      <c r="DB43" s="986">
        <v>0</v>
      </c>
      <c r="DC43" s="987">
        <v>0</v>
      </c>
      <c r="DD43" s="986">
        <v>0</v>
      </c>
      <c r="DE43" s="987">
        <v>0</v>
      </c>
      <c r="DF43" s="986">
        <v>0</v>
      </c>
      <c r="DG43" s="987">
        <v>0</v>
      </c>
      <c r="DH43" s="986">
        <v>0</v>
      </c>
      <c r="DI43" s="987">
        <v>0</v>
      </c>
      <c r="DJ43" s="986">
        <v>0</v>
      </c>
      <c r="DK43" s="987">
        <v>0</v>
      </c>
      <c r="DL43" s="986">
        <v>0</v>
      </c>
      <c r="DM43" s="987">
        <v>0</v>
      </c>
      <c r="DN43" s="986">
        <v>0</v>
      </c>
      <c r="DO43" s="987">
        <v>0</v>
      </c>
      <c r="DP43" s="988">
        <v>0</v>
      </c>
      <c r="DQ43" s="946"/>
      <c r="DR43" s="973"/>
      <c r="DS43" s="946"/>
      <c r="DT43" s="985">
        <v>0</v>
      </c>
      <c r="DU43" s="986">
        <v>0</v>
      </c>
      <c r="DV43" s="987">
        <v>0</v>
      </c>
      <c r="DW43" s="986">
        <v>0</v>
      </c>
      <c r="DX43" s="987">
        <v>0</v>
      </c>
      <c r="DY43" s="986">
        <v>0</v>
      </c>
      <c r="DZ43" s="987">
        <v>0</v>
      </c>
      <c r="EA43" s="986">
        <v>0</v>
      </c>
      <c r="EB43" s="987">
        <v>0</v>
      </c>
      <c r="EC43" s="986">
        <v>0</v>
      </c>
      <c r="ED43" s="987">
        <v>0</v>
      </c>
      <c r="EE43" s="986">
        <v>0</v>
      </c>
      <c r="EF43" s="987">
        <v>0</v>
      </c>
      <c r="EG43" s="986">
        <v>0</v>
      </c>
      <c r="EH43" s="987">
        <v>0</v>
      </c>
      <c r="EI43" s="986">
        <v>0</v>
      </c>
      <c r="EJ43" s="987">
        <v>0</v>
      </c>
      <c r="EK43" s="986">
        <v>0</v>
      </c>
      <c r="EL43" s="987">
        <v>0</v>
      </c>
      <c r="EM43" s="986">
        <v>0</v>
      </c>
      <c r="EN43" s="987">
        <v>0</v>
      </c>
      <c r="EO43" s="986">
        <v>0</v>
      </c>
      <c r="EP43" s="987">
        <v>0</v>
      </c>
      <c r="EQ43" s="986">
        <v>0</v>
      </c>
      <c r="ER43" s="987">
        <v>0</v>
      </c>
      <c r="ES43" s="986">
        <v>0</v>
      </c>
      <c r="ET43" s="987">
        <v>0</v>
      </c>
      <c r="EU43" s="986">
        <v>0</v>
      </c>
      <c r="EV43" s="987">
        <v>0</v>
      </c>
      <c r="EW43" s="986">
        <v>0</v>
      </c>
      <c r="EX43" s="987">
        <v>0</v>
      </c>
      <c r="EY43" s="986">
        <v>0</v>
      </c>
      <c r="EZ43" s="987">
        <v>0</v>
      </c>
      <c r="FA43" s="986">
        <v>0</v>
      </c>
      <c r="FB43" s="987">
        <v>0</v>
      </c>
      <c r="FC43" s="988">
        <v>0</v>
      </c>
      <c r="FD43" s="946"/>
      <c r="FE43" s="974"/>
      <c r="FF43" s="946"/>
      <c r="FG43" s="975"/>
      <c r="FI43" s="989" t="b">
        <v>1</v>
      </c>
    </row>
    <row r="44" spans="2:165" hidden="1" outlineLevel="1">
      <c r="B44" s="990">
        <v>37</v>
      </c>
      <c r="C44" s="1011" t="s">
        <v>778</v>
      </c>
      <c r="E44" s="992">
        <v>0</v>
      </c>
      <c r="F44" s="993">
        <v>0</v>
      </c>
      <c r="G44" s="994">
        <v>0</v>
      </c>
      <c r="H44" s="993">
        <v>0</v>
      </c>
      <c r="I44" s="994">
        <v>0</v>
      </c>
      <c r="J44" s="993">
        <v>0</v>
      </c>
      <c r="K44" s="994">
        <v>0</v>
      </c>
      <c r="L44" s="993">
        <v>0</v>
      </c>
      <c r="M44" s="994">
        <v>0</v>
      </c>
      <c r="N44" s="993">
        <v>0</v>
      </c>
      <c r="O44" s="994">
        <v>0</v>
      </c>
      <c r="P44" s="993">
        <v>0</v>
      </c>
      <c r="Q44" s="994">
        <v>0</v>
      </c>
      <c r="R44" s="993">
        <v>0</v>
      </c>
      <c r="S44" s="994">
        <v>0</v>
      </c>
      <c r="T44" s="993">
        <v>0</v>
      </c>
      <c r="U44" s="994">
        <v>0</v>
      </c>
      <c r="V44" s="993">
        <v>0</v>
      </c>
      <c r="W44" s="994">
        <v>0</v>
      </c>
      <c r="X44" s="993">
        <v>0</v>
      </c>
      <c r="Y44" s="994">
        <v>0</v>
      </c>
      <c r="Z44" s="993">
        <v>0</v>
      </c>
      <c r="AA44" s="994">
        <v>0</v>
      </c>
      <c r="AB44" s="993">
        <v>0</v>
      </c>
      <c r="AC44" s="994">
        <v>0</v>
      </c>
      <c r="AD44" s="993">
        <v>0</v>
      </c>
      <c r="AE44" s="994">
        <v>0</v>
      </c>
      <c r="AF44" s="993">
        <v>0</v>
      </c>
      <c r="AG44" s="994">
        <v>0</v>
      </c>
      <c r="AH44" s="993">
        <v>0</v>
      </c>
      <c r="AI44" s="994">
        <v>0</v>
      </c>
      <c r="AJ44" s="993">
        <v>0</v>
      </c>
      <c r="AK44" s="994">
        <v>0</v>
      </c>
      <c r="AL44" s="993">
        <v>0</v>
      </c>
      <c r="AM44" s="994">
        <v>0</v>
      </c>
      <c r="AN44" s="995">
        <v>0</v>
      </c>
      <c r="AO44" s="946"/>
      <c r="AP44" s="964"/>
      <c r="AQ44" s="946"/>
      <c r="AR44" s="992">
        <v>0</v>
      </c>
      <c r="AS44" s="993">
        <v>0</v>
      </c>
      <c r="AT44" s="994">
        <v>0</v>
      </c>
      <c r="AU44" s="993">
        <v>0</v>
      </c>
      <c r="AV44" s="994">
        <v>0</v>
      </c>
      <c r="AW44" s="993">
        <v>0</v>
      </c>
      <c r="AX44" s="994">
        <v>0</v>
      </c>
      <c r="AY44" s="993">
        <v>0</v>
      </c>
      <c r="AZ44" s="994">
        <v>0</v>
      </c>
      <c r="BA44" s="993">
        <v>0</v>
      </c>
      <c r="BB44" s="994">
        <v>0</v>
      </c>
      <c r="BC44" s="993">
        <v>0</v>
      </c>
      <c r="BD44" s="994">
        <v>0</v>
      </c>
      <c r="BE44" s="993">
        <v>0</v>
      </c>
      <c r="BF44" s="994">
        <v>0</v>
      </c>
      <c r="BG44" s="993">
        <v>0</v>
      </c>
      <c r="BH44" s="994">
        <v>0</v>
      </c>
      <c r="BI44" s="993">
        <v>0</v>
      </c>
      <c r="BJ44" s="994">
        <v>0</v>
      </c>
      <c r="BK44" s="993">
        <v>0</v>
      </c>
      <c r="BL44" s="994">
        <v>0</v>
      </c>
      <c r="BM44" s="993">
        <v>0</v>
      </c>
      <c r="BN44" s="994">
        <v>0</v>
      </c>
      <c r="BO44" s="993">
        <v>0</v>
      </c>
      <c r="BP44" s="994">
        <v>0</v>
      </c>
      <c r="BQ44" s="993">
        <v>0</v>
      </c>
      <c r="BR44" s="994">
        <v>0</v>
      </c>
      <c r="BS44" s="993">
        <v>0</v>
      </c>
      <c r="BT44" s="994">
        <v>0</v>
      </c>
      <c r="BU44" s="993">
        <v>0</v>
      </c>
      <c r="BV44" s="994">
        <v>0</v>
      </c>
      <c r="BW44" s="993">
        <v>0</v>
      </c>
      <c r="BX44" s="994">
        <v>0</v>
      </c>
      <c r="BY44" s="993">
        <v>0</v>
      </c>
      <c r="BZ44" s="994">
        <v>0</v>
      </c>
      <c r="CA44" s="995">
        <v>0</v>
      </c>
      <c r="CB44" s="946"/>
      <c r="CC44" s="971"/>
      <c r="CD44" s="946"/>
      <c r="CE44" s="972"/>
      <c r="CF44" s="946"/>
      <c r="CG44" s="992">
        <v>0</v>
      </c>
      <c r="CH44" s="993">
        <v>0</v>
      </c>
      <c r="CI44" s="994">
        <v>0</v>
      </c>
      <c r="CJ44" s="993">
        <v>0</v>
      </c>
      <c r="CK44" s="994">
        <v>0</v>
      </c>
      <c r="CL44" s="993">
        <v>0</v>
      </c>
      <c r="CM44" s="994">
        <v>0</v>
      </c>
      <c r="CN44" s="993">
        <v>0</v>
      </c>
      <c r="CO44" s="994">
        <v>0</v>
      </c>
      <c r="CP44" s="993">
        <v>0</v>
      </c>
      <c r="CQ44" s="994">
        <v>0</v>
      </c>
      <c r="CR44" s="993">
        <v>0</v>
      </c>
      <c r="CS44" s="994">
        <v>0</v>
      </c>
      <c r="CT44" s="993">
        <v>0</v>
      </c>
      <c r="CU44" s="994">
        <v>0</v>
      </c>
      <c r="CV44" s="993">
        <v>0</v>
      </c>
      <c r="CW44" s="994">
        <v>0</v>
      </c>
      <c r="CX44" s="993">
        <v>0</v>
      </c>
      <c r="CY44" s="994">
        <v>0</v>
      </c>
      <c r="CZ44" s="993">
        <v>0</v>
      </c>
      <c r="DA44" s="994">
        <v>0</v>
      </c>
      <c r="DB44" s="993">
        <v>0</v>
      </c>
      <c r="DC44" s="994">
        <v>0</v>
      </c>
      <c r="DD44" s="993">
        <v>0</v>
      </c>
      <c r="DE44" s="994">
        <v>0</v>
      </c>
      <c r="DF44" s="993">
        <v>0</v>
      </c>
      <c r="DG44" s="994">
        <v>0</v>
      </c>
      <c r="DH44" s="993">
        <v>0</v>
      </c>
      <c r="DI44" s="994">
        <v>0</v>
      </c>
      <c r="DJ44" s="993">
        <v>0</v>
      </c>
      <c r="DK44" s="994">
        <v>0</v>
      </c>
      <c r="DL44" s="993">
        <v>0</v>
      </c>
      <c r="DM44" s="994">
        <v>0</v>
      </c>
      <c r="DN44" s="993">
        <v>0</v>
      </c>
      <c r="DO44" s="994">
        <v>0</v>
      </c>
      <c r="DP44" s="995">
        <v>0</v>
      </c>
      <c r="DQ44" s="946"/>
      <c r="DR44" s="973"/>
      <c r="DS44" s="946"/>
      <c r="DT44" s="992">
        <v>0</v>
      </c>
      <c r="DU44" s="993">
        <v>0</v>
      </c>
      <c r="DV44" s="994">
        <v>0</v>
      </c>
      <c r="DW44" s="993">
        <v>0</v>
      </c>
      <c r="DX44" s="994">
        <v>0</v>
      </c>
      <c r="DY44" s="993">
        <v>0</v>
      </c>
      <c r="DZ44" s="994">
        <v>0</v>
      </c>
      <c r="EA44" s="993">
        <v>0</v>
      </c>
      <c r="EB44" s="994">
        <v>0</v>
      </c>
      <c r="EC44" s="993">
        <v>0</v>
      </c>
      <c r="ED44" s="994">
        <v>0</v>
      </c>
      <c r="EE44" s="993">
        <v>0</v>
      </c>
      <c r="EF44" s="994">
        <v>0</v>
      </c>
      <c r="EG44" s="993">
        <v>0</v>
      </c>
      <c r="EH44" s="994">
        <v>0</v>
      </c>
      <c r="EI44" s="993">
        <v>0</v>
      </c>
      <c r="EJ44" s="994">
        <v>0</v>
      </c>
      <c r="EK44" s="993">
        <v>0</v>
      </c>
      <c r="EL44" s="994">
        <v>0</v>
      </c>
      <c r="EM44" s="993">
        <v>0</v>
      </c>
      <c r="EN44" s="994">
        <v>0</v>
      </c>
      <c r="EO44" s="993">
        <v>0</v>
      </c>
      <c r="EP44" s="994">
        <v>0</v>
      </c>
      <c r="EQ44" s="993">
        <v>0</v>
      </c>
      <c r="ER44" s="994">
        <v>0</v>
      </c>
      <c r="ES44" s="993">
        <v>0</v>
      </c>
      <c r="ET44" s="994">
        <v>0</v>
      </c>
      <c r="EU44" s="993">
        <v>0</v>
      </c>
      <c r="EV44" s="994">
        <v>0</v>
      </c>
      <c r="EW44" s="993">
        <v>0</v>
      </c>
      <c r="EX44" s="994">
        <v>0</v>
      </c>
      <c r="EY44" s="993">
        <v>0</v>
      </c>
      <c r="EZ44" s="994">
        <v>0</v>
      </c>
      <c r="FA44" s="993">
        <v>0</v>
      </c>
      <c r="FB44" s="994">
        <v>0</v>
      </c>
      <c r="FC44" s="995">
        <v>0</v>
      </c>
      <c r="FD44" s="946"/>
      <c r="FE44" s="974"/>
      <c r="FF44" s="946"/>
      <c r="FG44" s="975"/>
      <c r="FI44" s="996" t="b">
        <v>1</v>
      </c>
    </row>
    <row r="45" spans="2:165" hidden="1" outlineLevel="1">
      <c r="B45" s="983">
        <v>38</v>
      </c>
      <c r="C45" s="1012" t="s">
        <v>779</v>
      </c>
      <c r="E45" s="985">
        <v>0</v>
      </c>
      <c r="F45" s="986">
        <v>0</v>
      </c>
      <c r="G45" s="987">
        <v>0</v>
      </c>
      <c r="H45" s="986">
        <v>0</v>
      </c>
      <c r="I45" s="987">
        <v>0</v>
      </c>
      <c r="J45" s="986">
        <v>0</v>
      </c>
      <c r="K45" s="987">
        <v>0</v>
      </c>
      <c r="L45" s="986">
        <v>0</v>
      </c>
      <c r="M45" s="987">
        <v>0</v>
      </c>
      <c r="N45" s="986">
        <v>0</v>
      </c>
      <c r="O45" s="987">
        <v>0</v>
      </c>
      <c r="P45" s="986">
        <v>0</v>
      </c>
      <c r="Q45" s="987">
        <v>0</v>
      </c>
      <c r="R45" s="986">
        <v>0</v>
      </c>
      <c r="S45" s="987">
        <v>0</v>
      </c>
      <c r="T45" s="986">
        <v>0</v>
      </c>
      <c r="U45" s="987">
        <v>0</v>
      </c>
      <c r="V45" s="986">
        <v>0</v>
      </c>
      <c r="W45" s="987">
        <v>0</v>
      </c>
      <c r="X45" s="986">
        <v>0</v>
      </c>
      <c r="Y45" s="987">
        <v>0</v>
      </c>
      <c r="Z45" s="986">
        <v>0</v>
      </c>
      <c r="AA45" s="987">
        <v>0</v>
      </c>
      <c r="AB45" s="986">
        <v>0</v>
      </c>
      <c r="AC45" s="987">
        <v>0</v>
      </c>
      <c r="AD45" s="986">
        <v>0</v>
      </c>
      <c r="AE45" s="987">
        <v>0</v>
      </c>
      <c r="AF45" s="986">
        <v>0</v>
      </c>
      <c r="AG45" s="987">
        <v>0</v>
      </c>
      <c r="AH45" s="986">
        <v>0</v>
      </c>
      <c r="AI45" s="987">
        <v>0</v>
      </c>
      <c r="AJ45" s="986">
        <v>0</v>
      </c>
      <c r="AK45" s="987">
        <v>0</v>
      </c>
      <c r="AL45" s="986">
        <v>0</v>
      </c>
      <c r="AM45" s="987">
        <v>0</v>
      </c>
      <c r="AN45" s="988">
        <v>0</v>
      </c>
      <c r="AO45" s="946"/>
      <c r="AP45" s="964"/>
      <c r="AQ45" s="946"/>
      <c r="AR45" s="985">
        <v>0</v>
      </c>
      <c r="AS45" s="986">
        <v>0</v>
      </c>
      <c r="AT45" s="987">
        <v>0</v>
      </c>
      <c r="AU45" s="986">
        <v>0</v>
      </c>
      <c r="AV45" s="987">
        <v>0</v>
      </c>
      <c r="AW45" s="986">
        <v>0</v>
      </c>
      <c r="AX45" s="987">
        <v>0</v>
      </c>
      <c r="AY45" s="986">
        <v>0</v>
      </c>
      <c r="AZ45" s="987">
        <v>0</v>
      </c>
      <c r="BA45" s="986">
        <v>0</v>
      </c>
      <c r="BB45" s="987">
        <v>0</v>
      </c>
      <c r="BC45" s="986">
        <v>0</v>
      </c>
      <c r="BD45" s="987">
        <v>0</v>
      </c>
      <c r="BE45" s="986">
        <v>0</v>
      </c>
      <c r="BF45" s="987">
        <v>0</v>
      </c>
      <c r="BG45" s="986">
        <v>0</v>
      </c>
      <c r="BH45" s="987">
        <v>0</v>
      </c>
      <c r="BI45" s="986">
        <v>0</v>
      </c>
      <c r="BJ45" s="987">
        <v>0</v>
      </c>
      <c r="BK45" s="986">
        <v>0</v>
      </c>
      <c r="BL45" s="987">
        <v>0</v>
      </c>
      <c r="BM45" s="986">
        <v>0</v>
      </c>
      <c r="BN45" s="987">
        <v>0</v>
      </c>
      <c r="BO45" s="986">
        <v>0</v>
      </c>
      <c r="BP45" s="987">
        <v>0</v>
      </c>
      <c r="BQ45" s="986">
        <v>0</v>
      </c>
      <c r="BR45" s="987">
        <v>0</v>
      </c>
      <c r="BS45" s="986">
        <v>0</v>
      </c>
      <c r="BT45" s="987">
        <v>0</v>
      </c>
      <c r="BU45" s="986">
        <v>0</v>
      </c>
      <c r="BV45" s="987">
        <v>0</v>
      </c>
      <c r="BW45" s="986">
        <v>0</v>
      </c>
      <c r="BX45" s="987">
        <v>0</v>
      </c>
      <c r="BY45" s="986">
        <v>0</v>
      </c>
      <c r="BZ45" s="987">
        <v>0</v>
      </c>
      <c r="CA45" s="988">
        <v>0</v>
      </c>
      <c r="CB45" s="946"/>
      <c r="CC45" s="971"/>
      <c r="CD45" s="946"/>
      <c r="CE45" s="972"/>
      <c r="CF45" s="946"/>
      <c r="CG45" s="985">
        <v>0</v>
      </c>
      <c r="CH45" s="986">
        <v>0</v>
      </c>
      <c r="CI45" s="987">
        <v>0</v>
      </c>
      <c r="CJ45" s="986">
        <v>0</v>
      </c>
      <c r="CK45" s="987">
        <v>0</v>
      </c>
      <c r="CL45" s="986">
        <v>0</v>
      </c>
      <c r="CM45" s="987">
        <v>0</v>
      </c>
      <c r="CN45" s="986">
        <v>0</v>
      </c>
      <c r="CO45" s="987">
        <v>0</v>
      </c>
      <c r="CP45" s="986">
        <v>0</v>
      </c>
      <c r="CQ45" s="987">
        <v>0</v>
      </c>
      <c r="CR45" s="986">
        <v>0</v>
      </c>
      <c r="CS45" s="987">
        <v>0</v>
      </c>
      <c r="CT45" s="986">
        <v>0</v>
      </c>
      <c r="CU45" s="987">
        <v>0</v>
      </c>
      <c r="CV45" s="986">
        <v>0</v>
      </c>
      <c r="CW45" s="987">
        <v>0</v>
      </c>
      <c r="CX45" s="986">
        <v>0</v>
      </c>
      <c r="CY45" s="987">
        <v>0</v>
      </c>
      <c r="CZ45" s="986">
        <v>0</v>
      </c>
      <c r="DA45" s="987">
        <v>0</v>
      </c>
      <c r="DB45" s="986">
        <v>0</v>
      </c>
      <c r="DC45" s="987">
        <v>0</v>
      </c>
      <c r="DD45" s="986">
        <v>0</v>
      </c>
      <c r="DE45" s="987">
        <v>0</v>
      </c>
      <c r="DF45" s="986">
        <v>0</v>
      </c>
      <c r="DG45" s="987">
        <v>0</v>
      </c>
      <c r="DH45" s="986">
        <v>0</v>
      </c>
      <c r="DI45" s="987">
        <v>0</v>
      </c>
      <c r="DJ45" s="986">
        <v>0</v>
      </c>
      <c r="DK45" s="987">
        <v>0</v>
      </c>
      <c r="DL45" s="986">
        <v>0</v>
      </c>
      <c r="DM45" s="987">
        <v>0</v>
      </c>
      <c r="DN45" s="986">
        <v>0</v>
      </c>
      <c r="DO45" s="987">
        <v>0</v>
      </c>
      <c r="DP45" s="988">
        <v>0</v>
      </c>
      <c r="DQ45" s="946"/>
      <c r="DR45" s="973"/>
      <c r="DS45" s="946"/>
      <c r="DT45" s="985">
        <v>0</v>
      </c>
      <c r="DU45" s="986">
        <v>0</v>
      </c>
      <c r="DV45" s="987">
        <v>0</v>
      </c>
      <c r="DW45" s="986">
        <v>0</v>
      </c>
      <c r="DX45" s="987">
        <v>0</v>
      </c>
      <c r="DY45" s="986">
        <v>0</v>
      </c>
      <c r="DZ45" s="987">
        <v>0</v>
      </c>
      <c r="EA45" s="986">
        <v>0</v>
      </c>
      <c r="EB45" s="987">
        <v>0</v>
      </c>
      <c r="EC45" s="986">
        <v>0</v>
      </c>
      <c r="ED45" s="987">
        <v>0</v>
      </c>
      <c r="EE45" s="986">
        <v>0</v>
      </c>
      <c r="EF45" s="987">
        <v>0</v>
      </c>
      <c r="EG45" s="986">
        <v>0</v>
      </c>
      <c r="EH45" s="987">
        <v>0</v>
      </c>
      <c r="EI45" s="986">
        <v>0</v>
      </c>
      <c r="EJ45" s="987">
        <v>0</v>
      </c>
      <c r="EK45" s="986">
        <v>0</v>
      </c>
      <c r="EL45" s="987">
        <v>0</v>
      </c>
      <c r="EM45" s="986">
        <v>0</v>
      </c>
      <c r="EN45" s="987">
        <v>0</v>
      </c>
      <c r="EO45" s="986">
        <v>0</v>
      </c>
      <c r="EP45" s="987">
        <v>0</v>
      </c>
      <c r="EQ45" s="986">
        <v>0</v>
      </c>
      <c r="ER45" s="987">
        <v>0</v>
      </c>
      <c r="ES45" s="986">
        <v>0</v>
      </c>
      <c r="ET45" s="987">
        <v>0</v>
      </c>
      <c r="EU45" s="986">
        <v>0</v>
      </c>
      <c r="EV45" s="987">
        <v>0</v>
      </c>
      <c r="EW45" s="986">
        <v>0</v>
      </c>
      <c r="EX45" s="987">
        <v>0</v>
      </c>
      <c r="EY45" s="986">
        <v>0</v>
      </c>
      <c r="EZ45" s="987">
        <v>0</v>
      </c>
      <c r="FA45" s="986">
        <v>0</v>
      </c>
      <c r="FB45" s="987">
        <v>0</v>
      </c>
      <c r="FC45" s="988">
        <v>0</v>
      </c>
      <c r="FD45" s="946"/>
      <c r="FE45" s="974"/>
      <c r="FF45" s="946"/>
      <c r="FG45" s="975"/>
      <c r="FI45" s="989" t="b">
        <v>1</v>
      </c>
    </row>
    <row r="46" spans="2:165" hidden="1" outlineLevel="1">
      <c r="B46" s="990">
        <v>39</v>
      </c>
      <c r="C46" s="1011" t="s">
        <v>780</v>
      </c>
      <c r="E46" s="992">
        <v>0</v>
      </c>
      <c r="F46" s="993">
        <v>0</v>
      </c>
      <c r="G46" s="994">
        <v>0</v>
      </c>
      <c r="H46" s="993">
        <v>0</v>
      </c>
      <c r="I46" s="994">
        <v>0</v>
      </c>
      <c r="J46" s="993">
        <v>0</v>
      </c>
      <c r="K46" s="994">
        <v>0</v>
      </c>
      <c r="L46" s="993">
        <v>0</v>
      </c>
      <c r="M46" s="994">
        <v>0</v>
      </c>
      <c r="N46" s="993">
        <v>0</v>
      </c>
      <c r="O46" s="994">
        <v>0</v>
      </c>
      <c r="P46" s="993">
        <v>0</v>
      </c>
      <c r="Q46" s="994">
        <v>0</v>
      </c>
      <c r="R46" s="993">
        <v>0</v>
      </c>
      <c r="S46" s="994">
        <v>0</v>
      </c>
      <c r="T46" s="993">
        <v>0</v>
      </c>
      <c r="U46" s="994">
        <v>0</v>
      </c>
      <c r="V46" s="993">
        <v>0</v>
      </c>
      <c r="W46" s="994">
        <v>0</v>
      </c>
      <c r="X46" s="993">
        <v>0</v>
      </c>
      <c r="Y46" s="994">
        <v>0</v>
      </c>
      <c r="Z46" s="993">
        <v>0</v>
      </c>
      <c r="AA46" s="994">
        <v>0</v>
      </c>
      <c r="AB46" s="993">
        <v>0</v>
      </c>
      <c r="AC46" s="994">
        <v>0</v>
      </c>
      <c r="AD46" s="993">
        <v>0</v>
      </c>
      <c r="AE46" s="994">
        <v>0</v>
      </c>
      <c r="AF46" s="993">
        <v>0</v>
      </c>
      <c r="AG46" s="994">
        <v>0</v>
      </c>
      <c r="AH46" s="993">
        <v>0</v>
      </c>
      <c r="AI46" s="994">
        <v>0</v>
      </c>
      <c r="AJ46" s="993">
        <v>0</v>
      </c>
      <c r="AK46" s="994">
        <v>0</v>
      </c>
      <c r="AL46" s="993">
        <v>0</v>
      </c>
      <c r="AM46" s="994">
        <v>0</v>
      </c>
      <c r="AN46" s="995">
        <v>0</v>
      </c>
      <c r="AO46" s="946"/>
      <c r="AP46" s="964"/>
      <c r="AQ46" s="946"/>
      <c r="AR46" s="992">
        <v>0</v>
      </c>
      <c r="AS46" s="993">
        <v>0</v>
      </c>
      <c r="AT46" s="994">
        <v>0</v>
      </c>
      <c r="AU46" s="993">
        <v>0</v>
      </c>
      <c r="AV46" s="994">
        <v>0</v>
      </c>
      <c r="AW46" s="993">
        <v>0</v>
      </c>
      <c r="AX46" s="994">
        <v>0</v>
      </c>
      <c r="AY46" s="993">
        <v>0</v>
      </c>
      <c r="AZ46" s="994">
        <v>0</v>
      </c>
      <c r="BA46" s="993">
        <v>0</v>
      </c>
      <c r="BB46" s="994">
        <v>0</v>
      </c>
      <c r="BC46" s="993">
        <v>0</v>
      </c>
      <c r="BD46" s="994">
        <v>0</v>
      </c>
      <c r="BE46" s="993">
        <v>0</v>
      </c>
      <c r="BF46" s="994">
        <v>0</v>
      </c>
      <c r="BG46" s="993">
        <v>0</v>
      </c>
      <c r="BH46" s="994">
        <v>0</v>
      </c>
      <c r="BI46" s="993">
        <v>0</v>
      </c>
      <c r="BJ46" s="994">
        <v>0</v>
      </c>
      <c r="BK46" s="993">
        <v>0</v>
      </c>
      <c r="BL46" s="994">
        <v>0</v>
      </c>
      <c r="BM46" s="993">
        <v>0</v>
      </c>
      <c r="BN46" s="994">
        <v>0</v>
      </c>
      <c r="BO46" s="993">
        <v>0</v>
      </c>
      <c r="BP46" s="994">
        <v>0</v>
      </c>
      <c r="BQ46" s="993">
        <v>0</v>
      </c>
      <c r="BR46" s="994">
        <v>0</v>
      </c>
      <c r="BS46" s="993">
        <v>0</v>
      </c>
      <c r="BT46" s="994">
        <v>0</v>
      </c>
      <c r="BU46" s="993">
        <v>0</v>
      </c>
      <c r="BV46" s="994">
        <v>0</v>
      </c>
      <c r="BW46" s="993">
        <v>0</v>
      </c>
      <c r="BX46" s="994">
        <v>0</v>
      </c>
      <c r="BY46" s="993">
        <v>0</v>
      </c>
      <c r="BZ46" s="994">
        <v>0</v>
      </c>
      <c r="CA46" s="995">
        <v>0</v>
      </c>
      <c r="CB46" s="946"/>
      <c r="CC46" s="971"/>
      <c r="CD46" s="946"/>
      <c r="CE46" s="972"/>
      <c r="CF46" s="946"/>
      <c r="CG46" s="992">
        <v>0</v>
      </c>
      <c r="CH46" s="993">
        <v>0</v>
      </c>
      <c r="CI46" s="994">
        <v>0</v>
      </c>
      <c r="CJ46" s="993">
        <v>0</v>
      </c>
      <c r="CK46" s="994">
        <v>0</v>
      </c>
      <c r="CL46" s="993">
        <v>0</v>
      </c>
      <c r="CM46" s="994">
        <v>0</v>
      </c>
      <c r="CN46" s="993">
        <v>0</v>
      </c>
      <c r="CO46" s="994">
        <v>0</v>
      </c>
      <c r="CP46" s="993">
        <v>0</v>
      </c>
      <c r="CQ46" s="994">
        <v>0</v>
      </c>
      <c r="CR46" s="993">
        <v>0</v>
      </c>
      <c r="CS46" s="994">
        <v>0</v>
      </c>
      <c r="CT46" s="993">
        <v>0</v>
      </c>
      <c r="CU46" s="994">
        <v>0</v>
      </c>
      <c r="CV46" s="993">
        <v>0</v>
      </c>
      <c r="CW46" s="994">
        <v>0</v>
      </c>
      <c r="CX46" s="993">
        <v>0</v>
      </c>
      <c r="CY46" s="994">
        <v>0</v>
      </c>
      <c r="CZ46" s="993">
        <v>0</v>
      </c>
      <c r="DA46" s="994">
        <v>0</v>
      </c>
      <c r="DB46" s="993">
        <v>0</v>
      </c>
      <c r="DC46" s="994">
        <v>0</v>
      </c>
      <c r="DD46" s="993">
        <v>0</v>
      </c>
      <c r="DE46" s="994">
        <v>0</v>
      </c>
      <c r="DF46" s="993">
        <v>0</v>
      </c>
      <c r="DG46" s="994">
        <v>0</v>
      </c>
      <c r="DH46" s="993">
        <v>0</v>
      </c>
      <c r="DI46" s="994">
        <v>0</v>
      </c>
      <c r="DJ46" s="993">
        <v>0</v>
      </c>
      <c r="DK46" s="994">
        <v>0</v>
      </c>
      <c r="DL46" s="993">
        <v>0</v>
      </c>
      <c r="DM46" s="994">
        <v>0</v>
      </c>
      <c r="DN46" s="993">
        <v>0</v>
      </c>
      <c r="DO46" s="994">
        <v>0</v>
      </c>
      <c r="DP46" s="995">
        <v>0</v>
      </c>
      <c r="DQ46" s="946"/>
      <c r="DR46" s="973"/>
      <c r="DS46" s="946"/>
      <c r="DT46" s="992">
        <v>0</v>
      </c>
      <c r="DU46" s="993">
        <v>0</v>
      </c>
      <c r="DV46" s="994">
        <v>0</v>
      </c>
      <c r="DW46" s="993">
        <v>0</v>
      </c>
      <c r="DX46" s="994">
        <v>0</v>
      </c>
      <c r="DY46" s="993">
        <v>0</v>
      </c>
      <c r="DZ46" s="994">
        <v>0</v>
      </c>
      <c r="EA46" s="993">
        <v>0</v>
      </c>
      <c r="EB46" s="994">
        <v>0</v>
      </c>
      <c r="EC46" s="993">
        <v>0</v>
      </c>
      <c r="ED46" s="994">
        <v>0</v>
      </c>
      <c r="EE46" s="993">
        <v>0</v>
      </c>
      <c r="EF46" s="994">
        <v>0</v>
      </c>
      <c r="EG46" s="993">
        <v>0</v>
      </c>
      <c r="EH46" s="994">
        <v>0</v>
      </c>
      <c r="EI46" s="993">
        <v>0</v>
      </c>
      <c r="EJ46" s="994">
        <v>0</v>
      </c>
      <c r="EK46" s="993">
        <v>0</v>
      </c>
      <c r="EL46" s="994">
        <v>0</v>
      </c>
      <c r="EM46" s="993">
        <v>0</v>
      </c>
      <c r="EN46" s="994">
        <v>0</v>
      </c>
      <c r="EO46" s="993">
        <v>0</v>
      </c>
      <c r="EP46" s="994">
        <v>0</v>
      </c>
      <c r="EQ46" s="993">
        <v>0</v>
      </c>
      <c r="ER46" s="994">
        <v>0</v>
      </c>
      <c r="ES46" s="993">
        <v>0</v>
      </c>
      <c r="ET46" s="994">
        <v>0</v>
      </c>
      <c r="EU46" s="993">
        <v>0</v>
      </c>
      <c r="EV46" s="994">
        <v>0</v>
      </c>
      <c r="EW46" s="993">
        <v>0</v>
      </c>
      <c r="EX46" s="994">
        <v>0</v>
      </c>
      <c r="EY46" s="993">
        <v>0</v>
      </c>
      <c r="EZ46" s="994">
        <v>0</v>
      </c>
      <c r="FA46" s="993">
        <v>0</v>
      </c>
      <c r="FB46" s="994">
        <v>0</v>
      </c>
      <c r="FC46" s="995">
        <v>0</v>
      </c>
      <c r="FD46" s="946"/>
      <c r="FE46" s="974"/>
      <c r="FF46" s="946"/>
      <c r="FG46" s="975"/>
      <c r="FI46" s="996" t="b">
        <v>1</v>
      </c>
    </row>
    <row r="47" spans="2:165" hidden="1" outlineLevel="1">
      <c r="B47" s="983">
        <v>40</v>
      </c>
      <c r="C47" s="1012" t="s">
        <v>781</v>
      </c>
      <c r="E47" s="985">
        <v>0</v>
      </c>
      <c r="F47" s="986">
        <v>0</v>
      </c>
      <c r="G47" s="987">
        <v>0</v>
      </c>
      <c r="H47" s="986">
        <v>0</v>
      </c>
      <c r="I47" s="987">
        <v>0</v>
      </c>
      <c r="J47" s="986">
        <v>0</v>
      </c>
      <c r="K47" s="987">
        <v>0</v>
      </c>
      <c r="L47" s="986">
        <v>0</v>
      </c>
      <c r="M47" s="987">
        <v>0</v>
      </c>
      <c r="N47" s="986">
        <v>0</v>
      </c>
      <c r="O47" s="987">
        <v>0</v>
      </c>
      <c r="P47" s="986">
        <v>0</v>
      </c>
      <c r="Q47" s="987">
        <v>0</v>
      </c>
      <c r="R47" s="986">
        <v>0</v>
      </c>
      <c r="S47" s="987">
        <v>0</v>
      </c>
      <c r="T47" s="986">
        <v>0</v>
      </c>
      <c r="U47" s="987">
        <v>0</v>
      </c>
      <c r="V47" s="986">
        <v>0</v>
      </c>
      <c r="W47" s="987">
        <v>0</v>
      </c>
      <c r="X47" s="986">
        <v>0</v>
      </c>
      <c r="Y47" s="987">
        <v>0</v>
      </c>
      <c r="Z47" s="986">
        <v>0</v>
      </c>
      <c r="AA47" s="987">
        <v>0</v>
      </c>
      <c r="AB47" s="986">
        <v>0</v>
      </c>
      <c r="AC47" s="987">
        <v>0</v>
      </c>
      <c r="AD47" s="986">
        <v>0</v>
      </c>
      <c r="AE47" s="987">
        <v>0</v>
      </c>
      <c r="AF47" s="986">
        <v>0</v>
      </c>
      <c r="AG47" s="987">
        <v>0</v>
      </c>
      <c r="AH47" s="986">
        <v>0</v>
      </c>
      <c r="AI47" s="987">
        <v>0</v>
      </c>
      <c r="AJ47" s="986">
        <v>0</v>
      </c>
      <c r="AK47" s="987">
        <v>0</v>
      </c>
      <c r="AL47" s="986">
        <v>0</v>
      </c>
      <c r="AM47" s="987">
        <v>0</v>
      </c>
      <c r="AN47" s="988">
        <v>0</v>
      </c>
      <c r="AO47" s="946"/>
      <c r="AP47" s="964"/>
      <c r="AQ47" s="946"/>
      <c r="AR47" s="985">
        <v>0</v>
      </c>
      <c r="AS47" s="986">
        <v>0</v>
      </c>
      <c r="AT47" s="987">
        <v>0</v>
      </c>
      <c r="AU47" s="986">
        <v>0</v>
      </c>
      <c r="AV47" s="987">
        <v>0</v>
      </c>
      <c r="AW47" s="986">
        <v>0</v>
      </c>
      <c r="AX47" s="987">
        <v>0</v>
      </c>
      <c r="AY47" s="986">
        <v>0</v>
      </c>
      <c r="AZ47" s="987">
        <v>0</v>
      </c>
      <c r="BA47" s="986">
        <v>0</v>
      </c>
      <c r="BB47" s="987">
        <v>0</v>
      </c>
      <c r="BC47" s="986">
        <v>0</v>
      </c>
      <c r="BD47" s="987">
        <v>0</v>
      </c>
      <c r="BE47" s="986">
        <v>0</v>
      </c>
      <c r="BF47" s="987">
        <v>0</v>
      </c>
      <c r="BG47" s="986">
        <v>0</v>
      </c>
      <c r="BH47" s="987">
        <v>0</v>
      </c>
      <c r="BI47" s="986">
        <v>0</v>
      </c>
      <c r="BJ47" s="987">
        <v>0</v>
      </c>
      <c r="BK47" s="986">
        <v>0</v>
      </c>
      <c r="BL47" s="987">
        <v>0</v>
      </c>
      <c r="BM47" s="986">
        <v>0</v>
      </c>
      <c r="BN47" s="987">
        <v>0</v>
      </c>
      <c r="BO47" s="986">
        <v>0</v>
      </c>
      <c r="BP47" s="987">
        <v>0</v>
      </c>
      <c r="BQ47" s="986">
        <v>0</v>
      </c>
      <c r="BR47" s="987">
        <v>0</v>
      </c>
      <c r="BS47" s="986">
        <v>0</v>
      </c>
      <c r="BT47" s="987">
        <v>0</v>
      </c>
      <c r="BU47" s="986">
        <v>0</v>
      </c>
      <c r="BV47" s="987">
        <v>0</v>
      </c>
      <c r="BW47" s="986">
        <v>0</v>
      </c>
      <c r="BX47" s="987">
        <v>0</v>
      </c>
      <c r="BY47" s="986">
        <v>0</v>
      </c>
      <c r="BZ47" s="987">
        <v>0</v>
      </c>
      <c r="CA47" s="988">
        <v>0</v>
      </c>
      <c r="CB47" s="946"/>
      <c r="CC47" s="971"/>
      <c r="CD47" s="946"/>
      <c r="CE47" s="972"/>
      <c r="CF47" s="946"/>
      <c r="CG47" s="985">
        <v>0</v>
      </c>
      <c r="CH47" s="986">
        <v>0</v>
      </c>
      <c r="CI47" s="987">
        <v>0</v>
      </c>
      <c r="CJ47" s="986">
        <v>0</v>
      </c>
      <c r="CK47" s="987">
        <v>0</v>
      </c>
      <c r="CL47" s="986">
        <v>0</v>
      </c>
      <c r="CM47" s="987">
        <v>0</v>
      </c>
      <c r="CN47" s="986">
        <v>0</v>
      </c>
      <c r="CO47" s="987">
        <v>0</v>
      </c>
      <c r="CP47" s="986">
        <v>0</v>
      </c>
      <c r="CQ47" s="987">
        <v>0</v>
      </c>
      <c r="CR47" s="986">
        <v>0</v>
      </c>
      <c r="CS47" s="987">
        <v>0</v>
      </c>
      <c r="CT47" s="986">
        <v>0</v>
      </c>
      <c r="CU47" s="987">
        <v>0</v>
      </c>
      <c r="CV47" s="986">
        <v>0</v>
      </c>
      <c r="CW47" s="987">
        <v>0</v>
      </c>
      <c r="CX47" s="986">
        <v>0</v>
      </c>
      <c r="CY47" s="987">
        <v>0</v>
      </c>
      <c r="CZ47" s="986">
        <v>0</v>
      </c>
      <c r="DA47" s="987">
        <v>0</v>
      </c>
      <c r="DB47" s="986">
        <v>0</v>
      </c>
      <c r="DC47" s="987">
        <v>0</v>
      </c>
      <c r="DD47" s="986">
        <v>0</v>
      </c>
      <c r="DE47" s="987">
        <v>0</v>
      </c>
      <c r="DF47" s="986">
        <v>0</v>
      </c>
      <c r="DG47" s="987">
        <v>0</v>
      </c>
      <c r="DH47" s="986">
        <v>0</v>
      </c>
      <c r="DI47" s="987">
        <v>0</v>
      </c>
      <c r="DJ47" s="986">
        <v>0</v>
      </c>
      <c r="DK47" s="987">
        <v>0</v>
      </c>
      <c r="DL47" s="986">
        <v>0</v>
      </c>
      <c r="DM47" s="987">
        <v>0</v>
      </c>
      <c r="DN47" s="986">
        <v>0</v>
      </c>
      <c r="DO47" s="987">
        <v>0</v>
      </c>
      <c r="DP47" s="988">
        <v>0</v>
      </c>
      <c r="DQ47" s="946"/>
      <c r="DR47" s="973"/>
      <c r="DS47" s="946"/>
      <c r="DT47" s="985">
        <v>0</v>
      </c>
      <c r="DU47" s="986">
        <v>0</v>
      </c>
      <c r="DV47" s="987">
        <v>0</v>
      </c>
      <c r="DW47" s="986">
        <v>0</v>
      </c>
      <c r="DX47" s="987">
        <v>0</v>
      </c>
      <c r="DY47" s="986">
        <v>0</v>
      </c>
      <c r="DZ47" s="987">
        <v>0</v>
      </c>
      <c r="EA47" s="986">
        <v>0</v>
      </c>
      <c r="EB47" s="987">
        <v>0</v>
      </c>
      <c r="EC47" s="986">
        <v>0</v>
      </c>
      <c r="ED47" s="987">
        <v>0</v>
      </c>
      <c r="EE47" s="986">
        <v>0</v>
      </c>
      <c r="EF47" s="987">
        <v>0</v>
      </c>
      <c r="EG47" s="986">
        <v>0</v>
      </c>
      <c r="EH47" s="987">
        <v>0</v>
      </c>
      <c r="EI47" s="986">
        <v>0</v>
      </c>
      <c r="EJ47" s="987">
        <v>0</v>
      </c>
      <c r="EK47" s="986">
        <v>0</v>
      </c>
      <c r="EL47" s="987">
        <v>0</v>
      </c>
      <c r="EM47" s="986">
        <v>0</v>
      </c>
      <c r="EN47" s="987">
        <v>0</v>
      </c>
      <c r="EO47" s="986">
        <v>0</v>
      </c>
      <c r="EP47" s="987">
        <v>0</v>
      </c>
      <c r="EQ47" s="986">
        <v>0</v>
      </c>
      <c r="ER47" s="987">
        <v>0</v>
      </c>
      <c r="ES47" s="986">
        <v>0</v>
      </c>
      <c r="ET47" s="987">
        <v>0</v>
      </c>
      <c r="EU47" s="986">
        <v>0</v>
      </c>
      <c r="EV47" s="987">
        <v>0</v>
      </c>
      <c r="EW47" s="986">
        <v>0</v>
      </c>
      <c r="EX47" s="987">
        <v>0</v>
      </c>
      <c r="EY47" s="986">
        <v>0</v>
      </c>
      <c r="EZ47" s="987">
        <v>0</v>
      </c>
      <c r="FA47" s="986">
        <v>0</v>
      </c>
      <c r="FB47" s="987">
        <v>0</v>
      </c>
      <c r="FC47" s="988">
        <v>0</v>
      </c>
      <c r="FD47" s="946"/>
      <c r="FE47" s="974"/>
      <c r="FF47" s="946"/>
      <c r="FG47" s="975"/>
      <c r="FI47" s="989" t="b">
        <v>1</v>
      </c>
    </row>
    <row r="48" spans="2:165" hidden="1" outlineLevel="1">
      <c r="B48" s="990">
        <v>41</v>
      </c>
      <c r="C48" s="1011" t="s">
        <v>782</v>
      </c>
      <c r="E48" s="992">
        <v>0</v>
      </c>
      <c r="F48" s="993">
        <v>0</v>
      </c>
      <c r="G48" s="994">
        <v>0</v>
      </c>
      <c r="H48" s="993">
        <v>0</v>
      </c>
      <c r="I48" s="994">
        <v>0</v>
      </c>
      <c r="J48" s="993">
        <v>0</v>
      </c>
      <c r="K48" s="994">
        <v>0</v>
      </c>
      <c r="L48" s="993">
        <v>0</v>
      </c>
      <c r="M48" s="994">
        <v>0</v>
      </c>
      <c r="N48" s="993">
        <v>0</v>
      </c>
      <c r="O48" s="994">
        <v>0</v>
      </c>
      <c r="P48" s="993">
        <v>0</v>
      </c>
      <c r="Q48" s="994">
        <v>0</v>
      </c>
      <c r="R48" s="993">
        <v>0</v>
      </c>
      <c r="S48" s="994">
        <v>0</v>
      </c>
      <c r="T48" s="993">
        <v>0</v>
      </c>
      <c r="U48" s="994">
        <v>0</v>
      </c>
      <c r="V48" s="993">
        <v>0</v>
      </c>
      <c r="W48" s="994">
        <v>0</v>
      </c>
      <c r="X48" s="993">
        <v>0</v>
      </c>
      <c r="Y48" s="994">
        <v>0</v>
      </c>
      <c r="Z48" s="993">
        <v>0</v>
      </c>
      <c r="AA48" s="994">
        <v>0</v>
      </c>
      <c r="AB48" s="993">
        <v>0</v>
      </c>
      <c r="AC48" s="994">
        <v>0</v>
      </c>
      <c r="AD48" s="993">
        <v>0</v>
      </c>
      <c r="AE48" s="994">
        <v>0</v>
      </c>
      <c r="AF48" s="993">
        <v>0</v>
      </c>
      <c r="AG48" s="994">
        <v>0</v>
      </c>
      <c r="AH48" s="993">
        <v>0</v>
      </c>
      <c r="AI48" s="994">
        <v>0</v>
      </c>
      <c r="AJ48" s="993">
        <v>0</v>
      </c>
      <c r="AK48" s="994">
        <v>0</v>
      </c>
      <c r="AL48" s="993">
        <v>0</v>
      </c>
      <c r="AM48" s="994">
        <v>0</v>
      </c>
      <c r="AN48" s="995">
        <v>0</v>
      </c>
      <c r="AO48" s="946"/>
      <c r="AP48" s="964"/>
      <c r="AQ48" s="946"/>
      <c r="AR48" s="992">
        <v>0</v>
      </c>
      <c r="AS48" s="993">
        <v>0</v>
      </c>
      <c r="AT48" s="994">
        <v>0</v>
      </c>
      <c r="AU48" s="993">
        <v>0</v>
      </c>
      <c r="AV48" s="994">
        <v>0</v>
      </c>
      <c r="AW48" s="993">
        <v>0</v>
      </c>
      <c r="AX48" s="994">
        <v>0</v>
      </c>
      <c r="AY48" s="993">
        <v>0</v>
      </c>
      <c r="AZ48" s="994">
        <v>0</v>
      </c>
      <c r="BA48" s="993">
        <v>0</v>
      </c>
      <c r="BB48" s="994">
        <v>0</v>
      </c>
      <c r="BC48" s="993">
        <v>0</v>
      </c>
      <c r="BD48" s="994">
        <v>0</v>
      </c>
      <c r="BE48" s="993">
        <v>0</v>
      </c>
      <c r="BF48" s="994">
        <v>0</v>
      </c>
      <c r="BG48" s="993">
        <v>0</v>
      </c>
      <c r="BH48" s="994">
        <v>0</v>
      </c>
      <c r="BI48" s="993">
        <v>0</v>
      </c>
      <c r="BJ48" s="994">
        <v>0</v>
      </c>
      <c r="BK48" s="993">
        <v>0</v>
      </c>
      <c r="BL48" s="994">
        <v>0</v>
      </c>
      <c r="BM48" s="993">
        <v>0</v>
      </c>
      <c r="BN48" s="994">
        <v>0</v>
      </c>
      <c r="BO48" s="993">
        <v>0</v>
      </c>
      <c r="BP48" s="994">
        <v>0</v>
      </c>
      <c r="BQ48" s="993">
        <v>0</v>
      </c>
      <c r="BR48" s="994">
        <v>0</v>
      </c>
      <c r="BS48" s="993">
        <v>0</v>
      </c>
      <c r="BT48" s="994">
        <v>0</v>
      </c>
      <c r="BU48" s="993">
        <v>0</v>
      </c>
      <c r="BV48" s="994">
        <v>0</v>
      </c>
      <c r="BW48" s="993">
        <v>0</v>
      </c>
      <c r="BX48" s="994">
        <v>0</v>
      </c>
      <c r="BY48" s="993">
        <v>0</v>
      </c>
      <c r="BZ48" s="994">
        <v>0</v>
      </c>
      <c r="CA48" s="995">
        <v>0</v>
      </c>
      <c r="CB48" s="946"/>
      <c r="CC48" s="971"/>
      <c r="CD48" s="946"/>
      <c r="CE48" s="972"/>
      <c r="CF48" s="946"/>
      <c r="CG48" s="992">
        <v>0</v>
      </c>
      <c r="CH48" s="993">
        <v>0</v>
      </c>
      <c r="CI48" s="994">
        <v>0</v>
      </c>
      <c r="CJ48" s="993">
        <v>0</v>
      </c>
      <c r="CK48" s="994">
        <v>0</v>
      </c>
      <c r="CL48" s="993">
        <v>0</v>
      </c>
      <c r="CM48" s="994">
        <v>0</v>
      </c>
      <c r="CN48" s="993">
        <v>0</v>
      </c>
      <c r="CO48" s="994">
        <v>0</v>
      </c>
      <c r="CP48" s="993">
        <v>0</v>
      </c>
      <c r="CQ48" s="994">
        <v>0</v>
      </c>
      <c r="CR48" s="993">
        <v>0</v>
      </c>
      <c r="CS48" s="994">
        <v>0</v>
      </c>
      <c r="CT48" s="993">
        <v>0</v>
      </c>
      <c r="CU48" s="994">
        <v>0</v>
      </c>
      <c r="CV48" s="993">
        <v>0</v>
      </c>
      <c r="CW48" s="994">
        <v>0</v>
      </c>
      <c r="CX48" s="993">
        <v>0</v>
      </c>
      <c r="CY48" s="994">
        <v>0</v>
      </c>
      <c r="CZ48" s="993">
        <v>0</v>
      </c>
      <c r="DA48" s="994">
        <v>0</v>
      </c>
      <c r="DB48" s="993">
        <v>0</v>
      </c>
      <c r="DC48" s="994">
        <v>0</v>
      </c>
      <c r="DD48" s="993">
        <v>0</v>
      </c>
      <c r="DE48" s="994">
        <v>0</v>
      </c>
      <c r="DF48" s="993">
        <v>0</v>
      </c>
      <c r="DG48" s="994">
        <v>0</v>
      </c>
      <c r="DH48" s="993">
        <v>0</v>
      </c>
      <c r="DI48" s="994">
        <v>0</v>
      </c>
      <c r="DJ48" s="993">
        <v>0</v>
      </c>
      <c r="DK48" s="994">
        <v>0</v>
      </c>
      <c r="DL48" s="993">
        <v>0</v>
      </c>
      <c r="DM48" s="994">
        <v>0</v>
      </c>
      <c r="DN48" s="993">
        <v>0</v>
      </c>
      <c r="DO48" s="994">
        <v>0</v>
      </c>
      <c r="DP48" s="995">
        <v>0</v>
      </c>
      <c r="DQ48" s="946"/>
      <c r="DR48" s="973"/>
      <c r="DS48" s="946"/>
      <c r="DT48" s="992">
        <v>0</v>
      </c>
      <c r="DU48" s="993">
        <v>0</v>
      </c>
      <c r="DV48" s="994">
        <v>0</v>
      </c>
      <c r="DW48" s="993">
        <v>0</v>
      </c>
      <c r="DX48" s="994">
        <v>0</v>
      </c>
      <c r="DY48" s="993">
        <v>0</v>
      </c>
      <c r="DZ48" s="994">
        <v>0</v>
      </c>
      <c r="EA48" s="993">
        <v>0</v>
      </c>
      <c r="EB48" s="994">
        <v>0</v>
      </c>
      <c r="EC48" s="993">
        <v>0</v>
      </c>
      <c r="ED48" s="994">
        <v>0</v>
      </c>
      <c r="EE48" s="993">
        <v>0</v>
      </c>
      <c r="EF48" s="994">
        <v>0</v>
      </c>
      <c r="EG48" s="993">
        <v>0</v>
      </c>
      <c r="EH48" s="994">
        <v>0</v>
      </c>
      <c r="EI48" s="993">
        <v>0</v>
      </c>
      <c r="EJ48" s="994">
        <v>0</v>
      </c>
      <c r="EK48" s="993">
        <v>0</v>
      </c>
      <c r="EL48" s="994">
        <v>0</v>
      </c>
      <c r="EM48" s="993">
        <v>0</v>
      </c>
      <c r="EN48" s="994">
        <v>0</v>
      </c>
      <c r="EO48" s="993">
        <v>0</v>
      </c>
      <c r="EP48" s="994">
        <v>0</v>
      </c>
      <c r="EQ48" s="993">
        <v>0</v>
      </c>
      <c r="ER48" s="994">
        <v>0</v>
      </c>
      <c r="ES48" s="993">
        <v>0</v>
      </c>
      <c r="ET48" s="994">
        <v>0</v>
      </c>
      <c r="EU48" s="993">
        <v>0</v>
      </c>
      <c r="EV48" s="994">
        <v>0</v>
      </c>
      <c r="EW48" s="993">
        <v>0</v>
      </c>
      <c r="EX48" s="994">
        <v>0</v>
      </c>
      <c r="EY48" s="993">
        <v>0</v>
      </c>
      <c r="EZ48" s="994">
        <v>0</v>
      </c>
      <c r="FA48" s="993">
        <v>0</v>
      </c>
      <c r="FB48" s="994">
        <v>0</v>
      </c>
      <c r="FC48" s="995">
        <v>0</v>
      </c>
      <c r="FD48" s="946"/>
      <c r="FE48" s="974"/>
      <c r="FF48" s="946"/>
      <c r="FG48" s="975"/>
      <c r="FI48" s="996" t="b">
        <v>1</v>
      </c>
    </row>
    <row r="49" spans="2:165" hidden="1" outlineLevel="1">
      <c r="B49" s="983">
        <v>42</v>
      </c>
      <c r="C49" s="1012" t="s">
        <v>783</v>
      </c>
      <c r="E49" s="985">
        <v>0</v>
      </c>
      <c r="F49" s="986">
        <v>0</v>
      </c>
      <c r="G49" s="987">
        <v>0</v>
      </c>
      <c r="H49" s="986">
        <v>0</v>
      </c>
      <c r="I49" s="987">
        <v>0</v>
      </c>
      <c r="J49" s="986">
        <v>0</v>
      </c>
      <c r="K49" s="987">
        <v>0</v>
      </c>
      <c r="L49" s="986">
        <v>0</v>
      </c>
      <c r="M49" s="987">
        <v>0</v>
      </c>
      <c r="N49" s="986">
        <v>0</v>
      </c>
      <c r="O49" s="987">
        <v>0</v>
      </c>
      <c r="P49" s="986">
        <v>0</v>
      </c>
      <c r="Q49" s="987">
        <v>0</v>
      </c>
      <c r="R49" s="986">
        <v>0</v>
      </c>
      <c r="S49" s="987">
        <v>0</v>
      </c>
      <c r="T49" s="986">
        <v>0</v>
      </c>
      <c r="U49" s="987">
        <v>0</v>
      </c>
      <c r="V49" s="986">
        <v>0</v>
      </c>
      <c r="W49" s="987">
        <v>0</v>
      </c>
      <c r="X49" s="986">
        <v>0</v>
      </c>
      <c r="Y49" s="987">
        <v>0</v>
      </c>
      <c r="Z49" s="986">
        <v>0</v>
      </c>
      <c r="AA49" s="987">
        <v>0</v>
      </c>
      <c r="AB49" s="986">
        <v>0</v>
      </c>
      <c r="AC49" s="987">
        <v>0</v>
      </c>
      <c r="AD49" s="986">
        <v>0</v>
      </c>
      <c r="AE49" s="987">
        <v>0</v>
      </c>
      <c r="AF49" s="986">
        <v>0</v>
      </c>
      <c r="AG49" s="987">
        <v>0</v>
      </c>
      <c r="AH49" s="986">
        <v>0</v>
      </c>
      <c r="AI49" s="987">
        <v>0</v>
      </c>
      <c r="AJ49" s="986">
        <v>0</v>
      </c>
      <c r="AK49" s="987">
        <v>0</v>
      </c>
      <c r="AL49" s="986">
        <v>0</v>
      </c>
      <c r="AM49" s="987">
        <v>0</v>
      </c>
      <c r="AN49" s="988">
        <v>0</v>
      </c>
      <c r="AO49" s="946"/>
      <c r="AP49" s="964"/>
      <c r="AQ49" s="946"/>
      <c r="AR49" s="985">
        <v>0</v>
      </c>
      <c r="AS49" s="986">
        <v>0</v>
      </c>
      <c r="AT49" s="987">
        <v>0</v>
      </c>
      <c r="AU49" s="986">
        <v>0</v>
      </c>
      <c r="AV49" s="987">
        <v>0</v>
      </c>
      <c r="AW49" s="986">
        <v>0</v>
      </c>
      <c r="AX49" s="987">
        <v>0</v>
      </c>
      <c r="AY49" s="986">
        <v>0</v>
      </c>
      <c r="AZ49" s="987">
        <v>0</v>
      </c>
      <c r="BA49" s="986">
        <v>0</v>
      </c>
      <c r="BB49" s="987">
        <v>0</v>
      </c>
      <c r="BC49" s="986">
        <v>0</v>
      </c>
      <c r="BD49" s="987">
        <v>0</v>
      </c>
      <c r="BE49" s="986">
        <v>0</v>
      </c>
      <c r="BF49" s="987">
        <v>0</v>
      </c>
      <c r="BG49" s="986">
        <v>0</v>
      </c>
      <c r="BH49" s="987">
        <v>0</v>
      </c>
      <c r="BI49" s="986">
        <v>0</v>
      </c>
      <c r="BJ49" s="987">
        <v>0</v>
      </c>
      <c r="BK49" s="986">
        <v>0</v>
      </c>
      <c r="BL49" s="987">
        <v>0</v>
      </c>
      <c r="BM49" s="986">
        <v>0</v>
      </c>
      <c r="BN49" s="987">
        <v>0</v>
      </c>
      <c r="BO49" s="986">
        <v>0</v>
      </c>
      <c r="BP49" s="987">
        <v>0</v>
      </c>
      <c r="BQ49" s="986">
        <v>0</v>
      </c>
      <c r="BR49" s="987">
        <v>0</v>
      </c>
      <c r="BS49" s="986">
        <v>0</v>
      </c>
      <c r="BT49" s="987">
        <v>0</v>
      </c>
      <c r="BU49" s="986">
        <v>0</v>
      </c>
      <c r="BV49" s="987">
        <v>0</v>
      </c>
      <c r="BW49" s="986">
        <v>0</v>
      </c>
      <c r="BX49" s="987">
        <v>0</v>
      </c>
      <c r="BY49" s="986">
        <v>0</v>
      </c>
      <c r="BZ49" s="987">
        <v>0</v>
      </c>
      <c r="CA49" s="988">
        <v>0</v>
      </c>
      <c r="CB49" s="946"/>
      <c r="CC49" s="971"/>
      <c r="CD49" s="946"/>
      <c r="CE49" s="972"/>
      <c r="CF49" s="946"/>
      <c r="CG49" s="985">
        <v>0</v>
      </c>
      <c r="CH49" s="986">
        <v>0</v>
      </c>
      <c r="CI49" s="987">
        <v>0</v>
      </c>
      <c r="CJ49" s="986">
        <v>0</v>
      </c>
      <c r="CK49" s="987">
        <v>0</v>
      </c>
      <c r="CL49" s="986">
        <v>0</v>
      </c>
      <c r="CM49" s="987">
        <v>0</v>
      </c>
      <c r="CN49" s="986">
        <v>0</v>
      </c>
      <c r="CO49" s="987">
        <v>0</v>
      </c>
      <c r="CP49" s="986">
        <v>0</v>
      </c>
      <c r="CQ49" s="987">
        <v>0</v>
      </c>
      <c r="CR49" s="986">
        <v>0</v>
      </c>
      <c r="CS49" s="987">
        <v>0</v>
      </c>
      <c r="CT49" s="986">
        <v>0</v>
      </c>
      <c r="CU49" s="987">
        <v>0</v>
      </c>
      <c r="CV49" s="986">
        <v>0</v>
      </c>
      <c r="CW49" s="987">
        <v>0</v>
      </c>
      <c r="CX49" s="986">
        <v>0</v>
      </c>
      <c r="CY49" s="987">
        <v>0</v>
      </c>
      <c r="CZ49" s="986">
        <v>0</v>
      </c>
      <c r="DA49" s="987">
        <v>0</v>
      </c>
      <c r="DB49" s="986">
        <v>0</v>
      </c>
      <c r="DC49" s="987">
        <v>0</v>
      </c>
      <c r="DD49" s="986">
        <v>0</v>
      </c>
      <c r="DE49" s="987">
        <v>0</v>
      </c>
      <c r="DF49" s="986">
        <v>0</v>
      </c>
      <c r="DG49" s="987">
        <v>0</v>
      </c>
      <c r="DH49" s="986">
        <v>0</v>
      </c>
      <c r="DI49" s="987">
        <v>0</v>
      </c>
      <c r="DJ49" s="986">
        <v>0</v>
      </c>
      <c r="DK49" s="987">
        <v>0</v>
      </c>
      <c r="DL49" s="986">
        <v>0</v>
      </c>
      <c r="DM49" s="987">
        <v>0</v>
      </c>
      <c r="DN49" s="986">
        <v>0</v>
      </c>
      <c r="DO49" s="987">
        <v>0</v>
      </c>
      <c r="DP49" s="988">
        <v>0</v>
      </c>
      <c r="DQ49" s="946"/>
      <c r="DR49" s="973"/>
      <c r="DS49" s="946"/>
      <c r="DT49" s="985">
        <v>0</v>
      </c>
      <c r="DU49" s="986">
        <v>0</v>
      </c>
      <c r="DV49" s="987">
        <v>0</v>
      </c>
      <c r="DW49" s="986">
        <v>0</v>
      </c>
      <c r="DX49" s="987">
        <v>0</v>
      </c>
      <c r="DY49" s="986">
        <v>0</v>
      </c>
      <c r="DZ49" s="987">
        <v>0</v>
      </c>
      <c r="EA49" s="986">
        <v>0</v>
      </c>
      <c r="EB49" s="987">
        <v>0</v>
      </c>
      <c r="EC49" s="986">
        <v>0</v>
      </c>
      <c r="ED49" s="987">
        <v>0</v>
      </c>
      <c r="EE49" s="986">
        <v>0</v>
      </c>
      <c r="EF49" s="987">
        <v>0</v>
      </c>
      <c r="EG49" s="986">
        <v>0</v>
      </c>
      <c r="EH49" s="987">
        <v>0</v>
      </c>
      <c r="EI49" s="986">
        <v>0</v>
      </c>
      <c r="EJ49" s="987">
        <v>0</v>
      </c>
      <c r="EK49" s="986">
        <v>0</v>
      </c>
      <c r="EL49" s="987">
        <v>0</v>
      </c>
      <c r="EM49" s="986">
        <v>0</v>
      </c>
      <c r="EN49" s="987">
        <v>0</v>
      </c>
      <c r="EO49" s="986">
        <v>0</v>
      </c>
      <c r="EP49" s="987">
        <v>0</v>
      </c>
      <c r="EQ49" s="986">
        <v>0</v>
      </c>
      <c r="ER49" s="987">
        <v>0</v>
      </c>
      <c r="ES49" s="986">
        <v>0</v>
      </c>
      <c r="ET49" s="987">
        <v>0</v>
      </c>
      <c r="EU49" s="986">
        <v>0</v>
      </c>
      <c r="EV49" s="987">
        <v>0</v>
      </c>
      <c r="EW49" s="986">
        <v>0</v>
      </c>
      <c r="EX49" s="987">
        <v>0</v>
      </c>
      <c r="EY49" s="986">
        <v>0</v>
      </c>
      <c r="EZ49" s="987">
        <v>0</v>
      </c>
      <c r="FA49" s="986">
        <v>0</v>
      </c>
      <c r="FB49" s="987">
        <v>0</v>
      </c>
      <c r="FC49" s="988">
        <v>0</v>
      </c>
      <c r="FD49" s="946"/>
      <c r="FE49" s="974"/>
      <c r="FF49" s="946"/>
      <c r="FG49" s="975"/>
      <c r="FI49" s="989" t="b">
        <v>1</v>
      </c>
    </row>
    <row r="50" spans="2:165" hidden="1" outlineLevel="1">
      <c r="B50" s="990">
        <v>43</v>
      </c>
      <c r="C50" s="1011" t="s">
        <v>784</v>
      </c>
      <c r="E50" s="992">
        <v>0</v>
      </c>
      <c r="F50" s="993">
        <v>0</v>
      </c>
      <c r="G50" s="994">
        <v>0</v>
      </c>
      <c r="H50" s="993">
        <v>0</v>
      </c>
      <c r="I50" s="994">
        <v>0</v>
      </c>
      <c r="J50" s="993">
        <v>0</v>
      </c>
      <c r="K50" s="994">
        <v>0</v>
      </c>
      <c r="L50" s="993">
        <v>0</v>
      </c>
      <c r="M50" s="994">
        <v>0</v>
      </c>
      <c r="N50" s="993">
        <v>0</v>
      </c>
      <c r="O50" s="994">
        <v>0</v>
      </c>
      <c r="P50" s="993">
        <v>0</v>
      </c>
      <c r="Q50" s="994">
        <v>0</v>
      </c>
      <c r="R50" s="993">
        <v>0</v>
      </c>
      <c r="S50" s="994">
        <v>0</v>
      </c>
      <c r="T50" s="993">
        <v>0</v>
      </c>
      <c r="U50" s="994">
        <v>0</v>
      </c>
      <c r="V50" s="993">
        <v>0</v>
      </c>
      <c r="W50" s="994">
        <v>0</v>
      </c>
      <c r="X50" s="993">
        <v>0</v>
      </c>
      <c r="Y50" s="994">
        <v>0</v>
      </c>
      <c r="Z50" s="993">
        <v>0</v>
      </c>
      <c r="AA50" s="994">
        <v>0</v>
      </c>
      <c r="AB50" s="993">
        <v>0</v>
      </c>
      <c r="AC50" s="994">
        <v>0</v>
      </c>
      <c r="AD50" s="993">
        <v>0</v>
      </c>
      <c r="AE50" s="994">
        <v>0</v>
      </c>
      <c r="AF50" s="993">
        <v>0</v>
      </c>
      <c r="AG50" s="994">
        <v>0</v>
      </c>
      <c r="AH50" s="993">
        <v>0</v>
      </c>
      <c r="AI50" s="994">
        <v>0</v>
      </c>
      <c r="AJ50" s="993">
        <v>0</v>
      </c>
      <c r="AK50" s="994">
        <v>0</v>
      </c>
      <c r="AL50" s="993">
        <v>0</v>
      </c>
      <c r="AM50" s="994">
        <v>0</v>
      </c>
      <c r="AN50" s="995">
        <v>0</v>
      </c>
      <c r="AO50" s="946"/>
      <c r="AP50" s="964"/>
      <c r="AQ50" s="946"/>
      <c r="AR50" s="992">
        <v>0</v>
      </c>
      <c r="AS50" s="993">
        <v>0</v>
      </c>
      <c r="AT50" s="994">
        <v>0</v>
      </c>
      <c r="AU50" s="993">
        <v>0</v>
      </c>
      <c r="AV50" s="994">
        <v>0</v>
      </c>
      <c r="AW50" s="993">
        <v>0</v>
      </c>
      <c r="AX50" s="994">
        <v>0</v>
      </c>
      <c r="AY50" s="993">
        <v>0</v>
      </c>
      <c r="AZ50" s="994">
        <v>0</v>
      </c>
      <c r="BA50" s="993">
        <v>0</v>
      </c>
      <c r="BB50" s="994">
        <v>0</v>
      </c>
      <c r="BC50" s="993">
        <v>0</v>
      </c>
      <c r="BD50" s="994">
        <v>0</v>
      </c>
      <c r="BE50" s="993">
        <v>0</v>
      </c>
      <c r="BF50" s="994">
        <v>0</v>
      </c>
      <c r="BG50" s="993">
        <v>0</v>
      </c>
      <c r="BH50" s="994">
        <v>0</v>
      </c>
      <c r="BI50" s="993">
        <v>0</v>
      </c>
      <c r="BJ50" s="994">
        <v>0</v>
      </c>
      <c r="BK50" s="993">
        <v>0</v>
      </c>
      <c r="BL50" s="994">
        <v>0</v>
      </c>
      <c r="BM50" s="993">
        <v>0</v>
      </c>
      <c r="BN50" s="994">
        <v>0</v>
      </c>
      <c r="BO50" s="993">
        <v>0</v>
      </c>
      <c r="BP50" s="994">
        <v>0</v>
      </c>
      <c r="BQ50" s="993">
        <v>0</v>
      </c>
      <c r="BR50" s="994">
        <v>0</v>
      </c>
      <c r="BS50" s="993">
        <v>0</v>
      </c>
      <c r="BT50" s="994">
        <v>0</v>
      </c>
      <c r="BU50" s="993">
        <v>0</v>
      </c>
      <c r="BV50" s="994">
        <v>0</v>
      </c>
      <c r="BW50" s="993">
        <v>0</v>
      </c>
      <c r="BX50" s="994">
        <v>0</v>
      </c>
      <c r="BY50" s="993">
        <v>0</v>
      </c>
      <c r="BZ50" s="994">
        <v>0</v>
      </c>
      <c r="CA50" s="995">
        <v>0</v>
      </c>
      <c r="CB50" s="946"/>
      <c r="CC50" s="971"/>
      <c r="CD50" s="946"/>
      <c r="CE50" s="972"/>
      <c r="CF50" s="946"/>
      <c r="CG50" s="992">
        <v>0</v>
      </c>
      <c r="CH50" s="993">
        <v>0</v>
      </c>
      <c r="CI50" s="994">
        <v>0</v>
      </c>
      <c r="CJ50" s="993">
        <v>0</v>
      </c>
      <c r="CK50" s="994">
        <v>0</v>
      </c>
      <c r="CL50" s="993">
        <v>0</v>
      </c>
      <c r="CM50" s="994">
        <v>0</v>
      </c>
      <c r="CN50" s="993">
        <v>0</v>
      </c>
      <c r="CO50" s="994">
        <v>0</v>
      </c>
      <c r="CP50" s="993">
        <v>0</v>
      </c>
      <c r="CQ50" s="994">
        <v>0</v>
      </c>
      <c r="CR50" s="993">
        <v>0</v>
      </c>
      <c r="CS50" s="994">
        <v>0</v>
      </c>
      <c r="CT50" s="993">
        <v>0</v>
      </c>
      <c r="CU50" s="994">
        <v>0</v>
      </c>
      <c r="CV50" s="993">
        <v>0</v>
      </c>
      <c r="CW50" s="994">
        <v>0</v>
      </c>
      <c r="CX50" s="993">
        <v>0</v>
      </c>
      <c r="CY50" s="994">
        <v>0</v>
      </c>
      <c r="CZ50" s="993">
        <v>0</v>
      </c>
      <c r="DA50" s="994">
        <v>0</v>
      </c>
      <c r="DB50" s="993">
        <v>0</v>
      </c>
      <c r="DC50" s="994">
        <v>0</v>
      </c>
      <c r="DD50" s="993">
        <v>0</v>
      </c>
      <c r="DE50" s="994">
        <v>0</v>
      </c>
      <c r="DF50" s="993">
        <v>0</v>
      </c>
      <c r="DG50" s="994">
        <v>0</v>
      </c>
      <c r="DH50" s="993">
        <v>0</v>
      </c>
      <c r="DI50" s="994">
        <v>0</v>
      </c>
      <c r="DJ50" s="993">
        <v>0</v>
      </c>
      <c r="DK50" s="994">
        <v>0</v>
      </c>
      <c r="DL50" s="993">
        <v>0</v>
      </c>
      <c r="DM50" s="994">
        <v>0</v>
      </c>
      <c r="DN50" s="993">
        <v>0</v>
      </c>
      <c r="DO50" s="994">
        <v>0</v>
      </c>
      <c r="DP50" s="995">
        <v>0</v>
      </c>
      <c r="DQ50" s="946"/>
      <c r="DR50" s="973"/>
      <c r="DS50" s="946"/>
      <c r="DT50" s="992">
        <v>0</v>
      </c>
      <c r="DU50" s="993">
        <v>0</v>
      </c>
      <c r="DV50" s="994">
        <v>0</v>
      </c>
      <c r="DW50" s="993">
        <v>0</v>
      </c>
      <c r="DX50" s="994">
        <v>0</v>
      </c>
      <c r="DY50" s="993">
        <v>0</v>
      </c>
      <c r="DZ50" s="994">
        <v>0</v>
      </c>
      <c r="EA50" s="993">
        <v>0</v>
      </c>
      <c r="EB50" s="994">
        <v>0</v>
      </c>
      <c r="EC50" s="993">
        <v>0</v>
      </c>
      <c r="ED50" s="994">
        <v>0</v>
      </c>
      <c r="EE50" s="993">
        <v>0</v>
      </c>
      <c r="EF50" s="994">
        <v>0</v>
      </c>
      <c r="EG50" s="993">
        <v>0</v>
      </c>
      <c r="EH50" s="994">
        <v>0</v>
      </c>
      <c r="EI50" s="993">
        <v>0</v>
      </c>
      <c r="EJ50" s="994">
        <v>0</v>
      </c>
      <c r="EK50" s="993">
        <v>0</v>
      </c>
      <c r="EL50" s="994">
        <v>0</v>
      </c>
      <c r="EM50" s="993">
        <v>0</v>
      </c>
      <c r="EN50" s="994">
        <v>0</v>
      </c>
      <c r="EO50" s="993">
        <v>0</v>
      </c>
      <c r="EP50" s="994">
        <v>0</v>
      </c>
      <c r="EQ50" s="993">
        <v>0</v>
      </c>
      <c r="ER50" s="994">
        <v>0</v>
      </c>
      <c r="ES50" s="993">
        <v>0</v>
      </c>
      <c r="ET50" s="994">
        <v>0</v>
      </c>
      <c r="EU50" s="993">
        <v>0</v>
      </c>
      <c r="EV50" s="994">
        <v>0</v>
      </c>
      <c r="EW50" s="993">
        <v>0</v>
      </c>
      <c r="EX50" s="994">
        <v>0</v>
      </c>
      <c r="EY50" s="993">
        <v>0</v>
      </c>
      <c r="EZ50" s="994">
        <v>0</v>
      </c>
      <c r="FA50" s="993">
        <v>0</v>
      </c>
      <c r="FB50" s="994">
        <v>0</v>
      </c>
      <c r="FC50" s="995">
        <v>0</v>
      </c>
      <c r="FD50" s="946"/>
      <c r="FE50" s="974"/>
      <c r="FF50" s="946"/>
      <c r="FG50" s="975"/>
      <c r="FI50" s="996" t="b">
        <v>1</v>
      </c>
    </row>
    <row r="51" spans="2:165" hidden="1" outlineLevel="1">
      <c r="B51" s="983">
        <v>44</v>
      </c>
      <c r="C51" s="1012" t="s">
        <v>785</v>
      </c>
      <c r="E51" s="985">
        <v>0</v>
      </c>
      <c r="F51" s="986">
        <v>0</v>
      </c>
      <c r="G51" s="987">
        <v>0</v>
      </c>
      <c r="H51" s="986">
        <v>0</v>
      </c>
      <c r="I51" s="987">
        <v>0</v>
      </c>
      <c r="J51" s="986">
        <v>0</v>
      </c>
      <c r="K51" s="987">
        <v>0</v>
      </c>
      <c r="L51" s="986">
        <v>0</v>
      </c>
      <c r="M51" s="987">
        <v>0</v>
      </c>
      <c r="N51" s="986">
        <v>0</v>
      </c>
      <c r="O51" s="987">
        <v>0</v>
      </c>
      <c r="P51" s="986">
        <v>0</v>
      </c>
      <c r="Q51" s="987">
        <v>0</v>
      </c>
      <c r="R51" s="986">
        <v>0</v>
      </c>
      <c r="S51" s="987">
        <v>0</v>
      </c>
      <c r="T51" s="986">
        <v>0</v>
      </c>
      <c r="U51" s="987">
        <v>0</v>
      </c>
      <c r="V51" s="986">
        <v>0</v>
      </c>
      <c r="W51" s="987">
        <v>0</v>
      </c>
      <c r="X51" s="986">
        <v>0</v>
      </c>
      <c r="Y51" s="987">
        <v>0</v>
      </c>
      <c r="Z51" s="986">
        <v>0</v>
      </c>
      <c r="AA51" s="987">
        <v>0</v>
      </c>
      <c r="AB51" s="986">
        <v>0</v>
      </c>
      <c r="AC51" s="987">
        <v>0</v>
      </c>
      <c r="AD51" s="986">
        <v>0</v>
      </c>
      <c r="AE51" s="987">
        <v>0</v>
      </c>
      <c r="AF51" s="986">
        <v>0</v>
      </c>
      <c r="AG51" s="987">
        <v>0</v>
      </c>
      <c r="AH51" s="986">
        <v>0</v>
      </c>
      <c r="AI51" s="987">
        <v>0</v>
      </c>
      <c r="AJ51" s="986">
        <v>0</v>
      </c>
      <c r="AK51" s="987">
        <v>0</v>
      </c>
      <c r="AL51" s="986">
        <v>0</v>
      </c>
      <c r="AM51" s="987">
        <v>0</v>
      </c>
      <c r="AN51" s="988">
        <v>0</v>
      </c>
      <c r="AO51" s="946"/>
      <c r="AP51" s="964"/>
      <c r="AQ51" s="946"/>
      <c r="AR51" s="985">
        <v>0</v>
      </c>
      <c r="AS51" s="986">
        <v>0</v>
      </c>
      <c r="AT51" s="987">
        <v>0</v>
      </c>
      <c r="AU51" s="986">
        <v>0</v>
      </c>
      <c r="AV51" s="987">
        <v>0</v>
      </c>
      <c r="AW51" s="986">
        <v>0</v>
      </c>
      <c r="AX51" s="987">
        <v>0</v>
      </c>
      <c r="AY51" s="986">
        <v>0</v>
      </c>
      <c r="AZ51" s="987">
        <v>0</v>
      </c>
      <c r="BA51" s="986">
        <v>0</v>
      </c>
      <c r="BB51" s="987">
        <v>0</v>
      </c>
      <c r="BC51" s="986">
        <v>0</v>
      </c>
      <c r="BD51" s="987">
        <v>0</v>
      </c>
      <c r="BE51" s="986">
        <v>0</v>
      </c>
      <c r="BF51" s="987">
        <v>0</v>
      </c>
      <c r="BG51" s="986">
        <v>0</v>
      </c>
      <c r="BH51" s="987">
        <v>0</v>
      </c>
      <c r="BI51" s="986">
        <v>0</v>
      </c>
      <c r="BJ51" s="987">
        <v>0</v>
      </c>
      <c r="BK51" s="986">
        <v>0</v>
      </c>
      <c r="BL51" s="987">
        <v>0</v>
      </c>
      <c r="BM51" s="986">
        <v>0</v>
      </c>
      <c r="BN51" s="987">
        <v>0</v>
      </c>
      <c r="BO51" s="986">
        <v>0</v>
      </c>
      <c r="BP51" s="987">
        <v>0</v>
      </c>
      <c r="BQ51" s="986">
        <v>0</v>
      </c>
      <c r="BR51" s="987">
        <v>0</v>
      </c>
      <c r="BS51" s="986">
        <v>0</v>
      </c>
      <c r="BT51" s="987">
        <v>0</v>
      </c>
      <c r="BU51" s="986">
        <v>0</v>
      </c>
      <c r="BV51" s="987">
        <v>0</v>
      </c>
      <c r="BW51" s="986">
        <v>0</v>
      </c>
      <c r="BX51" s="987">
        <v>0</v>
      </c>
      <c r="BY51" s="986">
        <v>0</v>
      </c>
      <c r="BZ51" s="987">
        <v>0</v>
      </c>
      <c r="CA51" s="988">
        <v>0</v>
      </c>
      <c r="CB51" s="946"/>
      <c r="CC51" s="971"/>
      <c r="CD51" s="946"/>
      <c r="CE51" s="972"/>
      <c r="CF51" s="946"/>
      <c r="CG51" s="985">
        <v>0</v>
      </c>
      <c r="CH51" s="986">
        <v>0</v>
      </c>
      <c r="CI51" s="987">
        <v>0</v>
      </c>
      <c r="CJ51" s="986">
        <v>0</v>
      </c>
      <c r="CK51" s="987">
        <v>0</v>
      </c>
      <c r="CL51" s="986">
        <v>0</v>
      </c>
      <c r="CM51" s="987">
        <v>0</v>
      </c>
      <c r="CN51" s="986">
        <v>0</v>
      </c>
      <c r="CO51" s="987">
        <v>0</v>
      </c>
      <c r="CP51" s="986">
        <v>0</v>
      </c>
      <c r="CQ51" s="987">
        <v>0</v>
      </c>
      <c r="CR51" s="986">
        <v>0</v>
      </c>
      <c r="CS51" s="987">
        <v>0</v>
      </c>
      <c r="CT51" s="986">
        <v>0</v>
      </c>
      <c r="CU51" s="987">
        <v>0</v>
      </c>
      <c r="CV51" s="986">
        <v>0</v>
      </c>
      <c r="CW51" s="987">
        <v>0</v>
      </c>
      <c r="CX51" s="986">
        <v>0</v>
      </c>
      <c r="CY51" s="987">
        <v>0</v>
      </c>
      <c r="CZ51" s="986">
        <v>0</v>
      </c>
      <c r="DA51" s="987">
        <v>0</v>
      </c>
      <c r="DB51" s="986">
        <v>0</v>
      </c>
      <c r="DC51" s="987">
        <v>0</v>
      </c>
      <c r="DD51" s="986">
        <v>0</v>
      </c>
      <c r="DE51" s="987">
        <v>0</v>
      </c>
      <c r="DF51" s="986">
        <v>0</v>
      </c>
      <c r="DG51" s="987">
        <v>0</v>
      </c>
      <c r="DH51" s="986">
        <v>0</v>
      </c>
      <c r="DI51" s="987">
        <v>0</v>
      </c>
      <c r="DJ51" s="986">
        <v>0</v>
      </c>
      <c r="DK51" s="987">
        <v>0</v>
      </c>
      <c r="DL51" s="986">
        <v>0</v>
      </c>
      <c r="DM51" s="987">
        <v>0</v>
      </c>
      <c r="DN51" s="986">
        <v>0</v>
      </c>
      <c r="DO51" s="987">
        <v>0</v>
      </c>
      <c r="DP51" s="988">
        <v>0</v>
      </c>
      <c r="DQ51" s="946"/>
      <c r="DR51" s="973"/>
      <c r="DS51" s="946"/>
      <c r="DT51" s="985">
        <v>0</v>
      </c>
      <c r="DU51" s="986">
        <v>0</v>
      </c>
      <c r="DV51" s="987">
        <v>0</v>
      </c>
      <c r="DW51" s="986">
        <v>0</v>
      </c>
      <c r="DX51" s="987">
        <v>0</v>
      </c>
      <c r="DY51" s="986">
        <v>0</v>
      </c>
      <c r="DZ51" s="987">
        <v>0</v>
      </c>
      <c r="EA51" s="986">
        <v>0</v>
      </c>
      <c r="EB51" s="987">
        <v>0</v>
      </c>
      <c r="EC51" s="986">
        <v>0</v>
      </c>
      <c r="ED51" s="987">
        <v>0</v>
      </c>
      <c r="EE51" s="986">
        <v>0</v>
      </c>
      <c r="EF51" s="987">
        <v>0</v>
      </c>
      <c r="EG51" s="986">
        <v>0</v>
      </c>
      <c r="EH51" s="987">
        <v>0</v>
      </c>
      <c r="EI51" s="986">
        <v>0</v>
      </c>
      <c r="EJ51" s="987">
        <v>0</v>
      </c>
      <c r="EK51" s="986">
        <v>0</v>
      </c>
      <c r="EL51" s="987">
        <v>0</v>
      </c>
      <c r="EM51" s="986">
        <v>0</v>
      </c>
      <c r="EN51" s="987">
        <v>0</v>
      </c>
      <c r="EO51" s="986">
        <v>0</v>
      </c>
      <c r="EP51" s="987">
        <v>0</v>
      </c>
      <c r="EQ51" s="986">
        <v>0</v>
      </c>
      <c r="ER51" s="987">
        <v>0</v>
      </c>
      <c r="ES51" s="986">
        <v>0</v>
      </c>
      <c r="ET51" s="987">
        <v>0</v>
      </c>
      <c r="EU51" s="986">
        <v>0</v>
      </c>
      <c r="EV51" s="987">
        <v>0</v>
      </c>
      <c r="EW51" s="986">
        <v>0</v>
      </c>
      <c r="EX51" s="987">
        <v>0</v>
      </c>
      <c r="EY51" s="986">
        <v>0</v>
      </c>
      <c r="EZ51" s="987">
        <v>0</v>
      </c>
      <c r="FA51" s="986">
        <v>0</v>
      </c>
      <c r="FB51" s="987">
        <v>0</v>
      </c>
      <c r="FC51" s="988">
        <v>0</v>
      </c>
      <c r="FD51" s="946"/>
      <c r="FE51" s="974"/>
      <c r="FF51" s="946"/>
      <c r="FG51" s="975"/>
      <c r="FI51" s="989" t="b">
        <v>1</v>
      </c>
    </row>
    <row r="52" spans="2:165" hidden="1" outlineLevel="1">
      <c r="B52" s="990">
        <v>45</v>
      </c>
      <c r="C52" s="1011" t="s">
        <v>786</v>
      </c>
      <c r="E52" s="992">
        <v>0</v>
      </c>
      <c r="F52" s="993">
        <v>0</v>
      </c>
      <c r="G52" s="994">
        <v>0</v>
      </c>
      <c r="H52" s="993">
        <v>0</v>
      </c>
      <c r="I52" s="994">
        <v>0</v>
      </c>
      <c r="J52" s="993">
        <v>0</v>
      </c>
      <c r="K52" s="994">
        <v>0</v>
      </c>
      <c r="L52" s="993">
        <v>0</v>
      </c>
      <c r="M52" s="994">
        <v>0</v>
      </c>
      <c r="N52" s="993">
        <v>0</v>
      </c>
      <c r="O52" s="994">
        <v>0</v>
      </c>
      <c r="P52" s="993">
        <v>0</v>
      </c>
      <c r="Q52" s="994">
        <v>0</v>
      </c>
      <c r="R52" s="993">
        <v>0</v>
      </c>
      <c r="S52" s="994">
        <v>0</v>
      </c>
      <c r="T52" s="993">
        <v>0</v>
      </c>
      <c r="U52" s="994">
        <v>0</v>
      </c>
      <c r="V52" s="993">
        <v>0</v>
      </c>
      <c r="W52" s="994">
        <v>0</v>
      </c>
      <c r="X52" s="993">
        <v>0</v>
      </c>
      <c r="Y52" s="994">
        <v>0</v>
      </c>
      <c r="Z52" s="993">
        <v>0</v>
      </c>
      <c r="AA52" s="994">
        <v>0</v>
      </c>
      <c r="AB52" s="993">
        <v>0</v>
      </c>
      <c r="AC52" s="994">
        <v>0</v>
      </c>
      <c r="AD52" s="993">
        <v>0</v>
      </c>
      <c r="AE52" s="994">
        <v>0</v>
      </c>
      <c r="AF52" s="993">
        <v>0</v>
      </c>
      <c r="AG52" s="994">
        <v>0</v>
      </c>
      <c r="AH52" s="993">
        <v>0</v>
      </c>
      <c r="AI52" s="994">
        <v>0</v>
      </c>
      <c r="AJ52" s="993">
        <v>0</v>
      </c>
      <c r="AK52" s="994">
        <v>0</v>
      </c>
      <c r="AL52" s="993">
        <v>0</v>
      </c>
      <c r="AM52" s="994">
        <v>0</v>
      </c>
      <c r="AN52" s="995">
        <v>0</v>
      </c>
      <c r="AO52" s="946"/>
      <c r="AP52" s="964"/>
      <c r="AQ52" s="946"/>
      <c r="AR52" s="992">
        <v>0</v>
      </c>
      <c r="AS52" s="993">
        <v>0</v>
      </c>
      <c r="AT52" s="994">
        <v>0</v>
      </c>
      <c r="AU52" s="993">
        <v>0</v>
      </c>
      <c r="AV52" s="994">
        <v>0</v>
      </c>
      <c r="AW52" s="993">
        <v>0</v>
      </c>
      <c r="AX52" s="994">
        <v>0</v>
      </c>
      <c r="AY52" s="993">
        <v>0</v>
      </c>
      <c r="AZ52" s="994">
        <v>0</v>
      </c>
      <c r="BA52" s="993">
        <v>0</v>
      </c>
      <c r="BB52" s="994">
        <v>0</v>
      </c>
      <c r="BC52" s="993">
        <v>0</v>
      </c>
      <c r="BD52" s="994">
        <v>0</v>
      </c>
      <c r="BE52" s="993">
        <v>0</v>
      </c>
      <c r="BF52" s="994">
        <v>0</v>
      </c>
      <c r="BG52" s="993">
        <v>0</v>
      </c>
      <c r="BH52" s="994">
        <v>0</v>
      </c>
      <c r="BI52" s="993">
        <v>0</v>
      </c>
      <c r="BJ52" s="994">
        <v>0</v>
      </c>
      <c r="BK52" s="993">
        <v>0</v>
      </c>
      <c r="BL52" s="994">
        <v>0</v>
      </c>
      <c r="BM52" s="993">
        <v>0</v>
      </c>
      <c r="BN52" s="994">
        <v>0</v>
      </c>
      <c r="BO52" s="993">
        <v>0</v>
      </c>
      <c r="BP52" s="994">
        <v>0</v>
      </c>
      <c r="BQ52" s="993">
        <v>0</v>
      </c>
      <c r="BR52" s="994">
        <v>0</v>
      </c>
      <c r="BS52" s="993">
        <v>0</v>
      </c>
      <c r="BT52" s="994">
        <v>0</v>
      </c>
      <c r="BU52" s="993">
        <v>0</v>
      </c>
      <c r="BV52" s="994">
        <v>0</v>
      </c>
      <c r="BW52" s="993">
        <v>0</v>
      </c>
      <c r="BX52" s="994">
        <v>0</v>
      </c>
      <c r="BY52" s="993">
        <v>0</v>
      </c>
      <c r="BZ52" s="994">
        <v>0</v>
      </c>
      <c r="CA52" s="995">
        <v>0</v>
      </c>
      <c r="CB52" s="946"/>
      <c r="CC52" s="971"/>
      <c r="CD52" s="946"/>
      <c r="CE52" s="972"/>
      <c r="CF52" s="946"/>
      <c r="CG52" s="992">
        <v>0</v>
      </c>
      <c r="CH52" s="993">
        <v>0</v>
      </c>
      <c r="CI52" s="994">
        <v>0</v>
      </c>
      <c r="CJ52" s="993">
        <v>0</v>
      </c>
      <c r="CK52" s="994">
        <v>0</v>
      </c>
      <c r="CL52" s="993">
        <v>0</v>
      </c>
      <c r="CM52" s="994">
        <v>0</v>
      </c>
      <c r="CN52" s="993">
        <v>0</v>
      </c>
      <c r="CO52" s="994">
        <v>0</v>
      </c>
      <c r="CP52" s="993">
        <v>0</v>
      </c>
      <c r="CQ52" s="994">
        <v>0</v>
      </c>
      <c r="CR52" s="993">
        <v>0</v>
      </c>
      <c r="CS52" s="994">
        <v>0</v>
      </c>
      <c r="CT52" s="993">
        <v>0</v>
      </c>
      <c r="CU52" s="994">
        <v>0</v>
      </c>
      <c r="CV52" s="993">
        <v>0</v>
      </c>
      <c r="CW52" s="994">
        <v>0</v>
      </c>
      <c r="CX52" s="993">
        <v>0</v>
      </c>
      <c r="CY52" s="994">
        <v>0</v>
      </c>
      <c r="CZ52" s="993">
        <v>0</v>
      </c>
      <c r="DA52" s="994">
        <v>0</v>
      </c>
      <c r="DB52" s="993">
        <v>0</v>
      </c>
      <c r="DC52" s="994">
        <v>0</v>
      </c>
      <c r="DD52" s="993">
        <v>0</v>
      </c>
      <c r="DE52" s="994">
        <v>0</v>
      </c>
      <c r="DF52" s="993">
        <v>0</v>
      </c>
      <c r="DG52" s="994">
        <v>0</v>
      </c>
      <c r="DH52" s="993">
        <v>0</v>
      </c>
      <c r="DI52" s="994">
        <v>0</v>
      </c>
      <c r="DJ52" s="993">
        <v>0</v>
      </c>
      <c r="DK52" s="994">
        <v>0</v>
      </c>
      <c r="DL52" s="993">
        <v>0</v>
      </c>
      <c r="DM52" s="994">
        <v>0</v>
      </c>
      <c r="DN52" s="993">
        <v>0</v>
      </c>
      <c r="DO52" s="994">
        <v>0</v>
      </c>
      <c r="DP52" s="995">
        <v>0</v>
      </c>
      <c r="DQ52" s="946"/>
      <c r="DR52" s="973"/>
      <c r="DS52" s="946"/>
      <c r="DT52" s="992">
        <v>0</v>
      </c>
      <c r="DU52" s="993">
        <v>0</v>
      </c>
      <c r="DV52" s="994">
        <v>0</v>
      </c>
      <c r="DW52" s="993">
        <v>0</v>
      </c>
      <c r="DX52" s="994">
        <v>0</v>
      </c>
      <c r="DY52" s="993">
        <v>0</v>
      </c>
      <c r="DZ52" s="994">
        <v>0</v>
      </c>
      <c r="EA52" s="993">
        <v>0</v>
      </c>
      <c r="EB52" s="994">
        <v>0</v>
      </c>
      <c r="EC52" s="993">
        <v>0</v>
      </c>
      <c r="ED52" s="994">
        <v>0</v>
      </c>
      <c r="EE52" s="993">
        <v>0</v>
      </c>
      <c r="EF52" s="994">
        <v>0</v>
      </c>
      <c r="EG52" s="993">
        <v>0</v>
      </c>
      <c r="EH52" s="994">
        <v>0</v>
      </c>
      <c r="EI52" s="993">
        <v>0</v>
      </c>
      <c r="EJ52" s="994">
        <v>0</v>
      </c>
      <c r="EK52" s="993">
        <v>0</v>
      </c>
      <c r="EL52" s="994">
        <v>0</v>
      </c>
      <c r="EM52" s="993">
        <v>0</v>
      </c>
      <c r="EN52" s="994">
        <v>0</v>
      </c>
      <c r="EO52" s="993">
        <v>0</v>
      </c>
      <c r="EP52" s="994">
        <v>0</v>
      </c>
      <c r="EQ52" s="993">
        <v>0</v>
      </c>
      <c r="ER52" s="994">
        <v>0</v>
      </c>
      <c r="ES52" s="993">
        <v>0</v>
      </c>
      <c r="ET52" s="994">
        <v>0</v>
      </c>
      <c r="EU52" s="993">
        <v>0</v>
      </c>
      <c r="EV52" s="994">
        <v>0</v>
      </c>
      <c r="EW52" s="993">
        <v>0</v>
      </c>
      <c r="EX52" s="994">
        <v>0</v>
      </c>
      <c r="EY52" s="993">
        <v>0</v>
      </c>
      <c r="EZ52" s="994">
        <v>0</v>
      </c>
      <c r="FA52" s="993">
        <v>0</v>
      </c>
      <c r="FB52" s="994">
        <v>0</v>
      </c>
      <c r="FC52" s="995">
        <v>0</v>
      </c>
      <c r="FD52" s="946"/>
      <c r="FE52" s="974"/>
      <c r="FF52" s="946"/>
      <c r="FG52" s="975"/>
      <c r="FI52" s="996" t="b">
        <v>1</v>
      </c>
    </row>
    <row r="53" spans="2:165" hidden="1" outlineLevel="1">
      <c r="B53" s="983">
        <v>46</v>
      </c>
      <c r="C53" s="1012" t="s">
        <v>787</v>
      </c>
      <c r="E53" s="985">
        <v>0</v>
      </c>
      <c r="F53" s="986">
        <v>0</v>
      </c>
      <c r="G53" s="987">
        <v>0</v>
      </c>
      <c r="H53" s="986">
        <v>0</v>
      </c>
      <c r="I53" s="987">
        <v>0</v>
      </c>
      <c r="J53" s="986">
        <v>0</v>
      </c>
      <c r="K53" s="987">
        <v>0</v>
      </c>
      <c r="L53" s="986">
        <v>0</v>
      </c>
      <c r="M53" s="987">
        <v>0</v>
      </c>
      <c r="N53" s="986">
        <v>0</v>
      </c>
      <c r="O53" s="987">
        <v>0</v>
      </c>
      <c r="P53" s="986">
        <v>0</v>
      </c>
      <c r="Q53" s="987">
        <v>0</v>
      </c>
      <c r="R53" s="986">
        <v>0</v>
      </c>
      <c r="S53" s="987">
        <v>0</v>
      </c>
      <c r="T53" s="986">
        <v>0</v>
      </c>
      <c r="U53" s="987">
        <v>0</v>
      </c>
      <c r="V53" s="986">
        <v>0</v>
      </c>
      <c r="W53" s="987">
        <v>0</v>
      </c>
      <c r="X53" s="986">
        <v>0</v>
      </c>
      <c r="Y53" s="987">
        <v>0</v>
      </c>
      <c r="Z53" s="986">
        <v>0</v>
      </c>
      <c r="AA53" s="987">
        <v>0</v>
      </c>
      <c r="AB53" s="986">
        <v>0</v>
      </c>
      <c r="AC53" s="987">
        <v>0</v>
      </c>
      <c r="AD53" s="986">
        <v>0</v>
      </c>
      <c r="AE53" s="987">
        <v>0</v>
      </c>
      <c r="AF53" s="986">
        <v>0</v>
      </c>
      <c r="AG53" s="987">
        <v>0</v>
      </c>
      <c r="AH53" s="986">
        <v>0</v>
      </c>
      <c r="AI53" s="987">
        <v>0</v>
      </c>
      <c r="AJ53" s="986">
        <v>0</v>
      </c>
      <c r="AK53" s="987">
        <v>0</v>
      </c>
      <c r="AL53" s="986">
        <v>0</v>
      </c>
      <c r="AM53" s="987">
        <v>0</v>
      </c>
      <c r="AN53" s="988">
        <v>0</v>
      </c>
      <c r="AO53" s="946"/>
      <c r="AP53" s="964"/>
      <c r="AQ53" s="946"/>
      <c r="AR53" s="985">
        <v>0</v>
      </c>
      <c r="AS53" s="986">
        <v>0</v>
      </c>
      <c r="AT53" s="987">
        <v>0</v>
      </c>
      <c r="AU53" s="986">
        <v>0</v>
      </c>
      <c r="AV53" s="987">
        <v>0</v>
      </c>
      <c r="AW53" s="986">
        <v>0</v>
      </c>
      <c r="AX53" s="987">
        <v>0</v>
      </c>
      <c r="AY53" s="986">
        <v>0</v>
      </c>
      <c r="AZ53" s="987">
        <v>0</v>
      </c>
      <c r="BA53" s="986">
        <v>0</v>
      </c>
      <c r="BB53" s="987">
        <v>0</v>
      </c>
      <c r="BC53" s="986">
        <v>0</v>
      </c>
      <c r="BD53" s="987">
        <v>0</v>
      </c>
      <c r="BE53" s="986">
        <v>0</v>
      </c>
      <c r="BF53" s="987">
        <v>0</v>
      </c>
      <c r="BG53" s="986">
        <v>0</v>
      </c>
      <c r="BH53" s="987">
        <v>0</v>
      </c>
      <c r="BI53" s="986">
        <v>0</v>
      </c>
      <c r="BJ53" s="987">
        <v>0</v>
      </c>
      <c r="BK53" s="986">
        <v>0</v>
      </c>
      <c r="BL53" s="987">
        <v>0</v>
      </c>
      <c r="BM53" s="986">
        <v>0</v>
      </c>
      <c r="BN53" s="987">
        <v>0</v>
      </c>
      <c r="BO53" s="986">
        <v>0</v>
      </c>
      <c r="BP53" s="987">
        <v>0</v>
      </c>
      <c r="BQ53" s="986">
        <v>0</v>
      </c>
      <c r="BR53" s="987">
        <v>0</v>
      </c>
      <c r="BS53" s="986">
        <v>0</v>
      </c>
      <c r="BT53" s="987">
        <v>0</v>
      </c>
      <c r="BU53" s="986">
        <v>0</v>
      </c>
      <c r="BV53" s="987">
        <v>0</v>
      </c>
      <c r="BW53" s="986">
        <v>0</v>
      </c>
      <c r="BX53" s="987">
        <v>0</v>
      </c>
      <c r="BY53" s="986">
        <v>0</v>
      </c>
      <c r="BZ53" s="987">
        <v>0</v>
      </c>
      <c r="CA53" s="988">
        <v>0</v>
      </c>
      <c r="CB53" s="946"/>
      <c r="CC53" s="971"/>
      <c r="CD53" s="946"/>
      <c r="CE53" s="972"/>
      <c r="CF53" s="946"/>
      <c r="CG53" s="985">
        <v>0</v>
      </c>
      <c r="CH53" s="986">
        <v>0</v>
      </c>
      <c r="CI53" s="987">
        <v>0</v>
      </c>
      <c r="CJ53" s="986">
        <v>0</v>
      </c>
      <c r="CK53" s="987">
        <v>0</v>
      </c>
      <c r="CL53" s="986">
        <v>0</v>
      </c>
      <c r="CM53" s="987">
        <v>0</v>
      </c>
      <c r="CN53" s="986">
        <v>0</v>
      </c>
      <c r="CO53" s="987">
        <v>0</v>
      </c>
      <c r="CP53" s="986">
        <v>0</v>
      </c>
      <c r="CQ53" s="987">
        <v>0</v>
      </c>
      <c r="CR53" s="986">
        <v>0</v>
      </c>
      <c r="CS53" s="987">
        <v>0</v>
      </c>
      <c r="CT53" s="986">
        <v>0</v>
      </c>
      <c r="CU53" s="987">
        <v>0</v>
      </c>
      <c r="CV53" s="986">
        <v>0</v>
      </c>
      <c r="CW53" s="987">
        <v>0</v>
      </c>
      <c r="CX53" s="986">
        <v>0</v>
      </c>
      <c r="CY53" s="987">
        <v>0</v>
      </c>
      <c r="CZ53" s="986">
        <v>0</v>
      </c>
      <c r="DA53" s="987">
        <v>0</v>
      </c>
      <c r="DB53" s="986">
        <v>0</v>
      </c>
      <c r="DC53" s="987">
        <v>0</v>
      </c>
      <c r="DD53" s="986">
        <v>0</v>
      </c>
      <c r="DE53" s="987">
        <v>0</v>
      </c>
      <c r="DF53" s="986">
        <v>0</v>
      </c>
      <c r="DG53" s="987">
        <v>0</v>
      </c>
      <c r="DH53" s="986">
        <v>0</v>
      </c>
      <c r="DI53" s="987">
        <v>0</v>
      </c>
      <c r="DJ53" s="986">
        <v>0</v>
      </c>
      <c r="DK53" s="987">
        <v>0</v>
      </c>
      <c r="DL53" s="986">
        <v>0</v>
      </c>
      <c r="DM53" s="987">
        <v>0</v>
      </c>
      <c r="DN53" s="986">
        <v>0</v>
      </c>
      <c r="DO53" s="987">
        <v>0</v>
      </c>
      <c r="DP53" s="988">
        <v>0</v>
      </c>
      <c r="DQ53" s="946"/>
      <c r="DR53" s="973"/>
      <c r="DS53" s="946"/>
      <c r="DT53" s="985">
        <v>0</v>
      </c>
      <c r="DU53" s="986">
        <v>0</v>
      </c>
      <c r="DV53" s="987">
        <v>0</v>
      </c>
      <c r="DW53" s="986">
        <v>0</v>
      </c>
      <c r="DX53" s="987">
        <v>0</v>
      </c>
      <c r="DY53" s="986">
        <v>0</v>
      </c>
      <c r="DZ53" s="987">
        <v>0</v>
      </c>
      <c r="EA53" s="986">
        <v>0</v>
      </c>
      <c r="EB53" s="987">
        <v>0</v>
      </c>
      <c r="EC53" s="986">
        <v>0</v>
      </c>
      <c r="ED53" s="987">
        <v>0</v>
      </c>
      <c r="EE53" s="986">
        <v>0</v>
      </c>
      <c r="EF53" s="987">
        <v>0</v>
      </c>
      <c r="EG53" s="986">
        <v>0</v>
      </c>
      <c r="EH53" s="987">
        <v>0</v>
      </c>
      <c r="EI53" s="986">
        <v>0</v>
      </c>
      <c r="EJ53" s="987">
        <v>0</v>
      </c>
      <c r="EK53" s="986">
        <v>0</v>
      </c>
      <c r="EL53" s="987">
        <v>0</v>
      </c>
      <c r="EM53" s="986">
        <v>0</v>
      </c>
      <c r="EN53" s="987">
        <v>0</v>
      </c>
      <c r="EO53" s="986">
        <v>0</v>
      </c>
      <c r="EP53" s="987">
        <v>0</v>
      </c>
      <c r="EQ53" s="986">
        <v>0</v>
      </c>
      <c r="ER53" s="987">
        <v>0</v>
      </c>
      <c r="ES53" s="986">
        <v>0</v>
      </c>
      <c r="ET53" s="987">
        <v>0</v>
      </c>
      <c r="EU53" s="986">
        <v>0</v>
      </c>
      <c r="EV53" s="987">
        <v>0</v>
      </c>
      <c r="EW53" s="986">
        <v>0</v>
      </c>
      <c r="EX53" s="987">
        <v>0</v>
      </c>
      <c r="EY53" s="986">
        <v>0</v>
      </c>
      <c r="EZ53" s="987">
        <v>0</v>
      </c>
      <c r="FA53" s="986">
        <v>0</v>
      </c>
      <c r="FB53" s="987">
        <v>0</v>
      </c>
      <c r="FC53" s="988">
        <v>0</v>
      </c>
      <c r="FD53" s="946"/>
      <c r="FE53" s="974"/>
      <c r="FF53" s="946"/>
      <c r="FG53" s="975"/>
      <c r="FI53" s="989" t="b">
        <v>1</v>
      </c>
    </row>
    <row r="54" spans="2:165" hidden="1" outlineLevel="1">
      <c r="B54" s="990">
        <v>47</v>
      </c>
      <c r="C54" s="991" t="s">
        <v>788</v>
      </c>
      <c r="E54" s="992">
        <v>0</v>
      </c>
      <c r="F54" s="993">
        <v>0</v>
      </c>
      <c r="G54" s="994">
        <v>0</v>
      </c>
      <c r="H54" s="993">
        <v>0</v>
      </c>
      <c r="I54" s="994">
        <v>0</v>
      </c>
      <c r="J54" s="993">
        <v>0</v>
      </c>
      <c r="K54" s="994">
        <v>0</v>
      </c>
      <c r="L54" s="993">
        <v>0</v>
      </c>
      <c r="M54" s="994">
        <v>0</v>
      </c>
      <c r="N54" s="993">
        <v>0</v>
      </c>
      <c r="O54" s="994">
        <v>0</v>
      </c>
      <c r="P54" s="993">
        <v>0</v>
      </c>
      <c r="Q54" s="994">
        <v>0</v>
      </c>
      <c r="R54" s="993">
        <v>0</v>
      </c>
      <c r="S54" s="994">
        <v>0</v>
      </c>
      <c r="T54" s="993">
        <v>0</v>
      </c>
      <c r="U54" s="994">
        <v>0</v>
      </c>
      <c r="V54" s="993">
        <v>0</v>
      </c>
      <c r="W54" s="994">
        <v>0</v>
      </c>
      <c r="X54" s="993">
        <v>0</v>
      </c>
      <c r="Y54" s="994">
        <v>0</v>
      </c>
      <c r="Z54" s="993">
        <v>0</v>
      </c>
      <c r="AA54" s="994">
        <v>0</v>
      </c>
      <c r="AB54" s="993">
        <v>0</v>
      </c>
      <c r="AC54" s="994">
        <v>0</v>
      </c>
      <c r="AD54" s="993">
        <v>0</v>
      </c>
      <c r="AE54" s="994">
        <v>0</v>
      </c>
      <c r="AF54" s="993">
        <v>0</v>
      </c>
      <c r="AG54" s="994">
        <v>0</v>
      </c>
      <c r="AH54" s="993">
        <v>0</v>
      </c>
      <c r="AI54" s="994">
        <v>0</v>
      </c>
      <c r="AJ54" s="993">
        <v>0</v>
      </c>
      <c r="AK54" s="994">
        <v>0</v>
      </c>
      <c r="AL54" s="993">
        <v>0</v>
      </c>
      <c r="AM54" s="994">
        <v>0</v>
      </c>
      <c r="AN54" s="995">
        <v>0</v>
      </c>
      <c r="AO54" s="946"/>
      <c r="AP54" s="964"/>
      <c r="AQ54" s="946"/>
      <c r="AR54" s="992">
        <v>0</v>
      </c>
      <c r="AS54" s="993">
        <v>0</v>
      </c>
      <c r="AT54" s="994">
        <v>0</v>
      </c>
      <c r="AU54" s="993">
        <v>0</v>
      </c>
      <c r="AV54" s="994">
        <v>0</v>
      </c>
      <c r="AW54" s="993">
        <v>0</v>
      </c>
      <c r="AX54" s="994">
        <v>0</v>
      </c>
      <c r="AY54" s="993">
        <v>0</v>
      </c>
      <c r="AZ54" s="994">
        <v>0</v>
      </c>
      <c r="BA54" s="993">
        <v>0</v>
      </c>
      <c r="BB54" s="994">
        <v>0</v>
      </c>
      <c r="BC54" s="993">
        <v>0</v>
      </c>
      <c r="BD54" s="994">
        <v>0</v>
      </c>
      <c r="BE54" s="993">
        <v>0</v>
      </c>
      <c r="BF54" s="994">
        <v>0</v>
      </c>
      <c r="BG54" s="993">
        <v>0</v>
      </c>
      <c r="BH54" s="994">
        <v>0</v>
      </c>
      <c r="BI54" s="993">
        <v>0</v>
      </c>
      <c r="BJ54" s="994">
        <v>0</v>
      </c>
      <c r="BK54" s="993">
        <v>0</v>
      </c>
      <c r="BL54" s="994">
        <v>0</v>
      </c>
      <c r="BM54" s="993">
        <v>0</v>
      </c>
      <c r="BN54" s="994">
        <v>0</v>
      </c>
      <c r="BO54" s="993">
        <v>0</v>
      </c>
      <c r="BP54" s="994">
        <v>0</v>
      </c>
      <c r="BQ54" s="993">
        <v>0</v>
      </c>
      <c r="BR54" s="994">
        <v>0</v>
      </c>
      <c r="BS54" s="993">
        <v>0</v>
      </c>
      <c r="BT54" s="994">
        <v>0</v>
      </c>
      <c r="BU54" s="993">
        <v>0</v>
      </c>
      <c r="BV54" s="994">
        <v>0</v>
      </c>
      <c r="BW54" s="993">
        <v>0</v>
      </c>
      <c r="BX54" s="994">
        <v>0</v>
      </c>
      <c r="BY54" s="993">
        <v>0</v>
      </c>
      <c r="BZ54" s="994">
        <v>0</v>
      </c>
      <c r="CA54" s="995">
        <v>0</v>
      </c>
      <c r="CB54" s="946"/>
      <c r="CC54" s="971"/>
      <c r="CD54" s="946"/>
      <c r="CE54" s="972"/>
      <c r="CF54" s="946"/>
      <c r="CG54" s="992">
        <v>0</v>
      </c>
      <c r="CH54" s="993">
        <v>0</v>
      </c>
      <c r="CI54" s="994">
        <v>0</v>
      </c>
      <c r="CJ54" s="993">
        <v>0</v>
      </c>
      <c r="CK54" s="994">
        <v>0</v>
      </c>
      <c r="CL54" s="993">
        <v>0</v>
      </c>
      <c r="CM54" s="994">
        <v>0</v>
      </c>
      <c r="CN54" s="993">
        <v>0</v>
      </c>
      <c r="CO54" s="994">
        <v>0</v>
      </c>
      <c r="CP54" s="993">
        <v>0</v>
      </c>
      <c r="CQ54" s="994">
        <v>0</v>
      </c>
      <c r="CR54" s="993">
        <v>0</v>
      </c>
      <c r="CS54" s="994">
        <v>0</v>
      </c>
      <c r="CT54" s="993">
        <v>0</v>
      </c>
      <c r="CU54" s="994">
        <v>0</v>
      </c>
      <c r="CV54" s="993">
        <v>0</v>
      </c>
      <c r="CW54" s="994">
        <v>0</v>
      </c>
      <c r="CX54" s="993">
        <v>0</v>
      </c>
      <c r="CY54" s="994">
        <v>0</v>
      </c>
      <c r="CZ54" s="993">
        <v>0</v>
      </c>
      <c r="DA54" s="994">
        <v>0</v>
      </c>
      <c r="DB54" s="993">
        <v>0</v>
      </c>
      <c r="DC54" s="994">
        <v>0</v>
      </c>
      <c r="DD54" s="993">
        <v>0</v>
      </c>
      <c r="DE54" s="994">
        <v>0</v>
      </c>
      <c r="DF54" s="993">
        <v>0</v>
      </c>
      <c r="DG54" s="994">
        <v>0</v>
      </c>
      <c r="DH54" s="993">
        <v>0</v>
      </c>
      <c r="DI54" s="994">
        <v>0</v>
      </c>
      <c r="DJ54" s="993">
        <v>0</v>
      </c>
      <c r="DK54" s="994">
        <v>0</v>
      </c>
      <c r="DL54" s="993">
        <v>0</v>
      </c>
      <c r="DM54" s="994">
        <v>0</v>
      </c>
      <c r="DN54" s="993">
        <v>0</v>
      </c>
      <c r="DO54" s="994">
        <v>0</v>
      </c>
      <c r="DP54" s="995">
        <v>0</v>
      </c>
      <c r="DQ54" s="946"/>
      <c r="DR54" s="973"/>
      <c r="DS54" s="946"/>
      <c r="DT54" s="992">
        <v>0</v>
      </c>
      <c r="DU54" s="993">
        <v>0</v>
      </c>
      <c r="DV54" s="994">
        <v>0</v>
      </c>
      <c r="DW54" s="993">
        <v>0</v>
      </c>
      <c r="DX54" s="994">
        <v>0</v>
      </c>
      <c r="DY54" s="993">
        <v>0</v>
      </c>
      <c r="DZ54" s="994">
        <v>0</v>
      </c>
      <c r="EA54" s="993">
        <v>0</v>
      </c>
      <c r="EB54" s="994">
        <v>0</v>
      </c>
      <c r="EC54" s="993">
        <v>0</v>
      </c>
      <c r="ED54" s="994">
        <v>0</v>
      </c>
      <c r="EE54" s="993">
        <v>0</v>
      </c>
      <c r="EF54" s="994">
        <v>0</v>
      </c>
      <c r="EG54" s="993">
        <v>0</v>
      </c>
      <c r="EH54" s="994">
        <v>0</v>
      </c>
      <c r="EI54" s="993">
        <v>0</v>
      </c>
      <c r="EJ54" s="994">
        <v>0</v>
      </c>
      <c r="EK54" s="993">
        <v>0</v>
      </c>
      <c r="EL54" s="994">
        <v>0</v>
      </c>
      <c r="EM54" s="993">
        <v>0</v>
      </c>
      <c r="EN54" s="994">
        <v>0</v>
      </c>
      <c r="EO54" s="993">
        <v>0</v>
      </c>
      <c r="EP54" s="994">
        <v>0</v>
      </c>
      <c r="EQ54" s="993">
        <v>0</v>
      </c>
      <c r="ER54" s="994">
        <v>0</v>
      </c>
      <c r="ES54" s="993">
        <v>0</v>
      </c>
      <c r="ET54" s="994">
        <v>0</v>
      </c>
      <c r="EU54" s="993">
        <v>0</v>
      </c>
      <c r="EV54" s="994">
        <v>0</v>
      </c>
      <c r="EW54" s="993">
        <v>0</v>
      </c>
      <c r="EX54" s="994">
        <v>0</v>
      </c>
      <c r="EY54" s="993">
        <v>0</v>
      </c>
      <c r="EZ54" s="994">
        <v>0</v>
      </c>
      <c r="FA54" s="993">
        <v>0</v>
      </c>
      <c r="FB54" s="994">
        <v>0</v>
      </c>
      <c r="FC54" s="995">
        <v>0</v>
      </c>
      <c r="FD54" s="946"/>
      <c r="FE54" s="974"/>
      <c r="FF54" s="946"/>
      <c r="FG54" s="975"/>
      <c r="FI54" s="996" t="b">
        <v>1</v>
      </c>
    </row>
    <row r="55" spans="2:165" hidden="1" outlineLevel="1">
      <c r="B55" s="983">
        <v>48</v>
      </c>
      <c r="C55" s="984" t="s">
        <v>789</v>
      </c>
      <c r="E55" s="985">
        <v>0</v>
      </c>
      <c r="F55" s="986">
        <v>0</v>
      </c>
      <c r="G55" s="987">
        <v>0</v>
      </c>
      <c r="H55" s="986">
        <v>0</v>
      </c>
      <c r="I55" s="987">
        <v>0</v>
      </c>
      <c r="J55" s="986">
        <v>0</v>
      </c>
      <c r="K55" s="987">
        <v>0</v>
      </c>
      <c r="L55" s="986">
        <v>0</v>
      </c>
      <c r="M55" s="987">
        <v>0</v>
      </c>
      <c r="N55" s="986">
        <v>0</v>
      </c>
      <c r="O55" s="987">
        <v>0</v>
      </c>
      <c r="P55" s="986">
        <v>0</v>
      </c>
      <c r="Q55" s="987">
        <v>0</v>
      </c>
      <c r="R55" s="986">
        <v>0</v>
      </c>
      <c r="S55" s="987">
        <v>0</v>
      </c>
      <c r="T55" s="986">
        <v>0</v>
      </c>
      <c r="U55" s="987">
        <v>0</v>
      </c>
      <c r="V55" s="986">
        <v>0</v>
      </c>
      <c r="W55" s="987">
        <v>0</v>
      </c>
      <c r="X55" s="986">
        <v>0</v>
      </c>
      <c r="Y55" s="987">
        <v>0</v>
      </c>
      <c r="Z55" s="986">
        <v>0</v>
      </c>
      <c r="AA55" s="987">
        <v>0</v>
      </c>
      <c r="AB55" s="986">
        <v>0</v>
      </c>
      <c r="AC55" s="987">
        <v>0</v>
      </c>
      <c r="AD55" s="986">
        <v>0</v>
      </c>
      <c r="AE55" s="987">
        <v>0</v>
      </c>
      <c r="AF55" s="986">
        <v>0</v>
      </c>
      <c r="AG55" s="987">
        <v>0</v>
      </c>
      <c r="AH55" s="986">
        <v>0</v>
      </c>
      <c r="AI55" s="987">
        <v>0</v>
      </c>
      <c r="AJ55" s="986">
        <v>0</v>
      </c>
      <c r="AK55" s="987">
        <v>0</v>
      </c>
      <c r="AL55" s="986">
        <v>0</v>
      </c>
      <c r="AM55" s="987">
        <v>0</v>
      </c>
      <c r="AN55" s="988">
        <v>0</v>
      </c>
      <c r="AO55" s="946"/>
      <c r="AP55" s="964"/>
      <c r="AQ55" s="946"/>
      <c r="AR55" s="985">
        <v>0</v>
      </c>
      <c r="AS55" s="986">
        <v>0</v>
      </c>
      <c r="AT55" s="987">
        <v>0</v>
      </c>
      <c r="AU55" s="986">
        <v>0</v>
      </c>
      <c r="AV55" s="987">
        <v>0</v>
      </c>
      <c r="AW55" s="986">
        <v>0</v>
      </c>
      <c r="AX55" s="987">
        <v>0</v>
      </c>
      <c r="AY55" s="986">
        <v>0</v>
      </c>
      <c r="AZ55" s="987">
        <v>0</v>
      </c>
      <c r="BA55" s="986">
        <v>0</v>
      </c>
      <c r="BB55" s="987">
        <v>0</v>
      </c>
      <c r="BC55" s="986">
        <v>0</v>
      </c>
      <c r="BD55" s="987">
        <v>0</v>
      </c>
      <c r="BE55" s="986">
        <v>0</v>
      </c>
      <c r="BF55" s="987">
        <v>0</v>
      </c>
      <c r="BG55" s="986">
        <v>0</v>
      </c>
      <c r="BH55" s="987">
        <v>0</v>
      </c>
      <c r="BI55" s="986">
        <v>0</v>
      </c>
      <c r="BJ55" s="987">
        <v>0</v>
      </c>
      <c r="BK55" s="986">
        <v>0</v>
      </c>
      <c r="BL55" s="987">
        <v>0</v>
      </c>
      <c r="BM55" s="986">
        <v>0</v>
      </c>
      <c r="BN55" s="987">
        <v>0</v>
      </c>
      <c r="BO55" s="986">
        <v>0</v>
      </c>
      <c r="BP55" s="987">
        <v>0</v>
      </c>
      <c r="BQ55" s="986">
        <v>0</v>
      </c>
      <c r="BR55" s="987">
        <v>0</v>
      </c>
      <c r="BS55" s="986">
        <v>0</v>
      </c>
      <c r="BT55" s="987">
        <v>0</v>
      </c>
      <c r="BU55" s="986">
        <v>0</v>
      </c>
      <c r="BV55" s="987">
        <v>0</v>
      </c>
      <c r="BW55" s="986">
        <v>0</v>
      </c>
      <c r="BX55" s="987">
        <v>0</v>
      </c>
      <c r="BY55" s="986">
        <v>0</v>
      </c>
      <c r="BZ55" s="987">
        <v>0</v>
      </c>
      <c r="CA55" s="988">
        <v>0</v>
      </c>
      <c r="CB55" s="946"/>
      <c r="CC55" s="971"/>
      <c r="CD55" s="946"/>
      <c r="CE55" s="972"/>
      <c r="CF55" s="946"/>
      <c r="CG55" s="985">
        <v>0</v>
      </c>
      <c r="CH55" s="986">
        <v>0</v>
      </c>
      <c r="CI55" s="987">
        <v>0</v>
      </c>
      <c r="CJ55" s="986">
        <v>0</v>
      </c>
      <c r="CK55" s="987">
        <v>0</v>
      </c>
      <c r="CL55" s="986">
        <v>0</v>
      </c>
      <c r="CM55" s="987">
        <v>0</v>
      </c>
      <c r="CN55" s="986">
        <v>0</v>
      </c>
      <c r="CO55" s="987">
        <v>0</v>
      </c>
      <c r="CP55" s="986">
        <v>0</v>
      </c>
      <c r="CQ55" s="987">
        <v>0</v>
      </c>
      <c r="CR55" s="986">
        <v>0</v>
      </c>
      <c r="CS55" s="987">
        <v>0</v>
      </c>
      <c r="CT55" s="986">
        <v>0</v>
      </c>
      <c r="CU55" s="987">
        <v>0</v>
      </c>
      <c r="CV55" s="986">
        <v>0</v>
      </c>
      <c r="CW55" s="987">
        <v>0</v>
      </c>
      <c r="CX55" s="986">
        <v>0</v>
      </c>
      <c r="CY55" s="987">
        <v>0</v>
      </c>
      <c r="CZ55" s="986">
        <v>0</v>
      </c>
      <c r="DA55" s="987">
        <v>0</v>
      </c>
      <c r="DB55" s="986">
        <v>0</v>
      </c>
      <c r="DC55" s="987">
        <v>0</v>
      </c>
      <c r="DD55" s="986">
        <v>0</v>
      </c>
      <c r="DE55" s="987">
        <v>0</v>
      </c>
      <c r="DF55" s="986">
        <v>0</v>
      </c>
      <c r="DG55" s="987">
        <v>0</v>
      </c>
      <c r="DH55" s="986">
        <v>0</v>
      </c>
      <c r="DI55" s="987">
        <v>0</v>
      </c>
      <c r="DJ55" s="986">
        <v>0</v>
      </c>
      <c r="DK55" s="987">
        <v>0</v>
      </c>
      <c r="DL55" s="986">
        <v>0</v>
      </c>
      <c r="DM55" s="987">
        <v>0</v>
      </c>
      <c r="DN55" s="986">
        <v>0</v>
      </c>
      <c r="DO55" s="987">
        <v>0</v>
      </c>
      <c r="DP55" s="988">
        <v>0</v>
      </c>
      <c r="DQ55" s="946"/>
      <c r="DR55" s="973"/>
      <c r="DS55" s="946"/>
      <c r="DT55" s="985">
        <v>0</v>
      </c>
      <c r="DU55" s="986">
        <v>0</v>
      </c>
      <c r="DV55" s="987">
        <v>0</v>
      </c>
      <c r="DW55" s="986">
        <v>0</v>
      </c>
      <c r="DX55" s="987">
        <v>0</v>
      </c>
      <c r="DY55" s="986">
        <v>0</v>
      </c>
      <c r="DZ55" s="987">
        <v>0</v>
      </c>
      <c r="EA55" s="986">
        <v>0</v>
      </c>
      <c r="EB55" s="987">
        <v>0</v>
      </c>
      <c r="EC55" s="986">
        <v>0</v>
      </c>
      <c r="ED55" s="987">
        <v>0</v>
      </c>
      <c r="EE55" s="986">
        <v>0</v>
      </c>
      <c r="EF55" s="987">
        <v>0</v>
      </c>
      <c r="EG55" s="986">
        <v>0</v>
      </c>
      <c r="EH55" s="987">
        <v>0</v>
      </c>
      <c r="EI55" s="986">
        <v>0</v>
      </c>
      <c r="EJ55" s="987">
        <v>0</v>
      </c>
      <c r="EK55" s="986">
        <v>0</v>
      </c>
      <c r="EL55" s="987">
        <v>0</v>
      </c>
      <c r="EM55" s="986">
        <v>0</v>
      </c>
      <c r="EN55" s="987">
        <v>0</v>
      </c>
      <c r="EO55" s="986">
        <v>0</v>
      </c>
      <c r="EP55" s="987">
        <v>0</v>
      </c>
      <c r="EQ55" s="986">
        <v>0</v>
      </c>
      <c r="ER55" s="987">
        <v>0</v>
      </c>
      <c r="ES55" s="986">
        <v>0</v>
      </c>
      <c r="ET55" s="987">
        <v>0</v>
      </c>
      <c r="EU55" s="986">
        <v>0</v>
      </c>
      <c r="EV55" s="987">
        <v>0</v>
      </c>
      <c r="EW55" s="986">
        <v>0</v>
      </c>
      <c r="EX55" s="987">
        <v>0</v>
      </c>
      <c r="EY55" s="986">
        <v>0</v>
      </c>
      <c r="EZ55" s="987">
        <v>0</v>
      </c>
      <c r="FA55" s="986">
        <v>0</v>
      </c>
      <c r="FB55" s="987">
        <v>0</v>
      </c>
      <c r="FC55" s="988">
        <v>0</v>
      </c>
      <c r="FD55" s="946"/>
      <c r="FE55" s="974"/>
      <c r="FF55" s="946"/>
      <c r="FG55" s="975"/>
      <c r="FI55" s="989" t="b">
        <v>1</v>
      </c>
    </row>
    <row r="56" spans="2:165" hidden="1" outlineLevel="1">
      <c r="B56" s="990">
        <v>49</v>
      </c>
      <c r="C56" s="991" t="s">
        <v>790</v>
      </c>
      <c r="E56" s="992">
        <v>0</v>
      </c>
      <c r="F56" s="993">
        <v>0</v>
      </c>
      <c r="G56" s="994">
        <v>0</v>
      </c>
      <c r="H56" s="993">
        <v>0</v>
      </c>
      <c r="I56" s="994">
        <v>0</v>
      </c>
      <c r="J56" s="993">
        <v>0</v>
      </c>
      <c r="K56" s="994">
        <v>0</v>
      </c>
      <c r="L56" s="993">
        <v>0</v>
      </c>
      <c r="M56" s="994">
        <v>0</v>
      </c>
      <c r="N56" s="993">
        <v>0</v>
      </c>
      <c r="O56" s="994">
        <v>0</v>
      </c>
      <c r="P56" s="993">
        <v>0</v>
      </c>
      <c r="Q56" s="994">
        <v>0</v>
      </c>
      <c r="R56" s="993">
        <v>0</v>
      </c>
      <c r="S56" s="994">
        <v>0</v>
      </c>
      <c r="T56" s="993">
        <v>0</v>
      </c>
      <c r="U56" s="994">
        <v>0</v>
      </c>
      <c r="V56" s="993">
        <v>0</v>
      </c>
      <c r="W56" s="994">
        <v>0</v>
      </c>
      <c r="X56" s="993">
        <v>0</v>
      </c>
      <c r="Y56" s="994">
        <v>0</v>
      </c>
      <c r="Z56" s="993">
        <v>0</v>
      </c>
      <c r="AA56" s="994">
        <v>0</v>
      </c>
      <c r="AB56" s="993">
        <v>0</v>
      </c>
      <c r="AC56" s="994">
        <v>0</v>
      </c>
      <c r="AD56" s="993">
        <v>0</v>
      </c>
      <c r="AE56" s="994">
        <v>0</v>
      </c>
      <c r="AF56" s="993">
        <v>0</v>
      </c>
      <c r="AG56" s="994">
        <v>0</v>
      </c>
      <c r="AH56" s="993">
        <v>0</v>
      </c>
      <c r="AI56" s="994">
        <v>0</v>
      </c>
      <c r="AJ56" s="993">
        <v>0</v>
      </c>
      <c r="AK56" s="994">
        <v>0</v>
      </c>
      <c r="AL56" s="993">
        <v>0</v>
      </c>
      <c r="AM56" s="994">
        <v>0</v>
      </c>
      <c r="AN56" s="995">
        <v>0</v>
      </c>
      <c r="AO56" s="946"/>
      <c r="AP56" s="964"/>
      <c r="AQ56" s="946"/>
      <c r="AR56" s="992">
        <v>0</v>
      </c>
      <c r="AS56" s="993">
        <v>0</v>
      </c>
      <c r="AT56" s="994">
        <v>0</v>
      </c>
      <c r="AU56" s="993">
        <v>0</v>
      </c>
      <c r="AV56" s="994">
        <v>0</v>
      </c>
      <c r="AW56" s="993">
        <v>0</v>
      </c>
      <c r="AX56" s="994">
        <v>0</v>
      </c>
      <c r="AY56" s="993">
        <v>0</v>
      </c>
      <c r="AZ56" s="994">
        <v>0</v>
      </c>
      <c r="BA56" s="993">
        <v>0</v>
      </c>
      <c r="BB56" s="994">
        <v>0</v>
      </c>
      <c r="BC56" s="993">
        <v>0</v>
      </c>
      <c r="BD56" s="994">
        <v>0</v>
      </c>
      <c r="BE56" s="993">
        <v>0</v>
      </c>
      <c r="BF56" s="994">
        <v>0</v>
      </c>
      <c r="BG56" s="993">
        <v>0</v>
      </c>
      <c r="BH56" s="994">
        <v>0</v>
      </c>
      <c r="BI56" s="993">
        <v>0</v>
      </c>
      <c r="BJ56" s="994">
        <v>0</v>
      </c>
      <c r="BK56" s="993">
        <v>0</v>
      </c>
      <c r="BL56" s="994">
        <v>0</v>
      </c>
      <c r="BM56" s="993">
        <v>0</v>
      </c>
      <c r="BN56" s="994">
        <v>0</v>
      </c>
      <c r="BO56" s="993">
        <v>0</v>
      </c>
      <c r="BP56" s="994">
        <v>0</v>
      </c>
      <c r="BQ56" s="993">
        <v>0</v>
      </c>
      <c r="BR56" s="994">
        <v>0</v>
      </c>
      <c r="BS56" s="993">
        <v>0</v>
      </c>
      <c r="BT56" s="994">
        <v>0</v>
      </c>
      <c r="BU56" s="993">
        <v>0</v>
      </c>
      <c r="BV56" s="994">
        <v>0</v>
      </c>
      <c r="BW56" s="993">
        <v>0</v>
      </c>
      <c r="BX56" s="994">
        <v>0</v>
      </c>
      <c r="BY56" s="993">
        <v>0</v>
      </c>
      <c r="BZ56" s="994">
        <v>0</v>
      </c>
      <c r="CA56" s="995">
        <v>0</v>
      </c>
      <c r="CB56" s="946"/>
      <c r="CC56" s="971"/>
      <c r="CD56" s="946"/>
      <c r="CE56" s="972"/>
      <c r="CF56" s="946"/>
      <c r="CG56" s="992">
        <v>0</v>
      </c>
      <c r="CH56" s="993">
        <v>0</v>
      </c>
      <c r="CI56" s="994">
        <v>0</v>
      </c>
      <c r="CJ56" s="993">
        <v>0</v>
      </c>
      <c r="CK56" s="994">
        <v>0</v>
      </c>
      <c r="CL56" s="993">
        <v>0</v>
      </c>
      <c r="CM56" s="994">
        <v>0</v>
      </c>
      <c r="CN56" s="993">
        <v>0</v>
      </c>
      <c r="CO56" s="994">
        <v>0</v>
      </c>
      <c r="CP56" s="993">
        <v>0</v>
      </c>
      <c r="CQ56" s="994">
        <v>0</v>
      </c>
      <c r="CR56" s="993">
        <v>0</v>
      </c>
      <c r="CS56" s="994">
        <v>0</v>
      </c>
      <c r="CT56" s="993">
        <v>0</v>
      </c>
      <c r="CU56" s="994">
        <v>0</v>
      </c>
      <c r="CV56" s="993">
        <v>0</v>
      </c>
      <c r="CW56" s="994">
        <v>0</v>
      </c>
      <c r="CX56" s="993">
        <v>0</v>
      </c>
      <c r="CY56" s="994">
        <v>0</v>
      </c>
      <c r="CZ56" s="993">
        <v>0</v>
      </c>
      <c r="DA56" s="994">
        <v>0</v>
      </c>
      <c r="DB56" s="993">
        <v>0</v>
      </c>
      <c r="DC56" s="994">
        <v>0</v>
      </c>
      <c r="DD56" s="993">
        <v>0</v>
      </c>
      <c r="DE56" s="994">
        <v>0</v>
      </c>
      <c r="DF56" s="993">
        <v>0</v>
      </c>
      <c r="DG56" s="994">
        <v>0</v>
      </c>
      <c r="DH56" s="993">
        <v>0</v>
      </c>
      <c r="DI56" s="994">
        <v>0</v>
      </c>
      <c r="DJ56" s="993">
        <v>0</v>
      </c>
      <c r="DK56" s="994">
        <v>0</v>
      </c>
      <c r="DL56" s="993">
        <v>0</v>
      </c>
      <c r="DM56" s="994">
        <v>0</v>
      </c>
      <c r="DN56" s="993">
        <v>0</v>
      </c>
      <c r="DO56" s="994">
        <v>0</v>
      </c>
      <c r="DP56" s="995">
        <v>0</v>
      </c>
      <c r="DQ56" s="946"/>
      <c r="DR56" s="973"/>
      <c r="DS56" s="946"/>
      <c r="DT56" s="992">
        <v>0</v>
      </c>
      <c r="DU56" s="993">
        <v>0</v>
      </c>
      <c r="DV56" s="994">
        <v>0</v>
      </c>
      <c r="DW56" s="993">
        <v>0</v>
      </c>
      <c r="DX56" s="994">
        <v>0</v>
      </c>
      <c r="DY56" s="993">
        <v>0</v>
      </c>
      <c r="DZ56" s="994">
        <v>0</v>
      </c>
      <c r="EA56" s="993">
        <v>0</v>
      </c>
      <c r="EB56" s="994">
        <v>0</v>
      </c>
      <c r="EC56" s="993">
        <v>0</v>
      </c>
      <c r="ED56" s="994">
        <v>0</v>
      </c>
      <c r="EE56" s="993">
        <v>0</v>
      </c>
      <c r="EF56" s="994">
        <v>0</v>
      </c>
      <c r="EG56" s="993">
        <v>0</v>
      </c>
      <c r="EH56" s="994">
        <v>0</v>
      </c>
      <c r="EI56" s="993">
        <v>0</v>
      </c>
      <c r="EJ56" s="994">
        <v>0</v>
      </c>
      <c r="EK56" s="993">
        <v>0</v>
      </c>
      <c r="EL56" s="994">
        <v>0</v>
      </c>
      <c r="EM56" s="993">
        <v>0</v>
      </c>
      <c r="EN56" s="994">
        <v>0</v>
      </c>
      <c r="EO56" s="993">
        <v>0</v>
      </c>
      <c r="EP56" s="994">
        <v>0</v>
      </c>
      <c r="EQ56" s="993">
        <v>0</v>
      </c>
      <c r="ER56" s="994">
        <v>0</v>
      </c>
      <c r="ES56" s="993">
        <v>0</v>
      </c>
      <c r="ET56" s="994">
        <v>0</v>
      </c>
      <c r="EU56" s="993">
        <v>0</v>
      </c>
      <c r="EV56" s="994">
        <v>0</v>
      </c>
      <c r="EW56" s="993">
        <v>0</v>
      </c>
      <c r="EX56" s="994">
        <v>0</v>
      </c>
      <c r="EY56" s="993">
        <v>0</v>
      </c>
      <c r="EZ56" s="994">
        <v>0</v>
      </c>
      <c r="FA56" s="993">
        <v>0</v>
      </c>
      <c r="FB56" s="994">
        <v>0</v>
      </c>
      <c r="FC56" s="995">
        <v>0</v>
      </c>
      <c r="FD56" s="946"/>
      <c r="FE56" s="974"/>
      <c r="FF56" s="946"/>
      <c r="FG56" s="975"/>
      <c r="FI56" s="996" t="b">
        <v>1</v>
      </c>
    </row>
    <row r="57" spans="2:165" hidden="1" outlineLevel="1">
      <c r="B57" s="1013">
        <v>50</v>
      </c>
      <c r="C57" s="1021" t="s">
        <v>791</v>
      </c>
      <c r="E57" s="1015">
        <v>0</v>
      </c>
      <c r="F57" s="1016">
        <v>0</v>
      </c>
      <c r="G57" s="1017">
        <v>0</v>
      </c>
      <c r="H57" s="1016">
        <v>0</v>
      </c>
      <c r="I57" s="1017">
        <v>0</v>
      </c>
      <c r="J57" s="1016">
        <v>0</v>
      </c>
      <c r="K57" s="1017">
        <v>0</v>
      </c>
      <c r="L57" s="1016">
        <v>0</v>
      </c>
      <c r="M57" s="1017">
        <v>0</v>
      </c>
      <c r="N57" s="1016">
        <v>0</v>
      </c>
      <c r="O57" s="1017">
        <v>0</v>
      </c>
      <c r="P57" s="1016">
        <v>0</v>
      </c>
      <c r="Q57" s="1017">
        <v>0</v>
      </c>
      <c r="R57" s="1016">
        <v>0</v>
      </c>
      <c r="S57" s="1017">
        <v>0</v>
      </c>
      <c r="T57" s="1016">
        <v>0</v>
      </c>
      <c r="U57" s="1017">
        <v>0</v>
      </c>
      <c r="V57" s="1016">
        <v>0</v>
      </c>
      <c r="W57" s="1017">
        <v>0</v>
      </c>
      <c r="X57" s="1016">
        <v>0</v>
      </c>
      <c r="Y57" s="1017">
        <v>0</v>
      </c>
      <c r="Z57" s="1016">
        <v>0</v>
      </c>
      <c r="AA57" s="1017">
        <v>0</v>
      </c>
      <c r="AB57" s="1016">
        <v>0</v>
      </c>
      <c r="AC57" s="1017">
        <v>0</v>
      </c>
      <c r="AD57" s="1016">
        <v>0</v>
      </c>
      <c r="AE57" s="1017">
        <v>0</v>
      </c>
      <c r="AF57" s="1016">
        <v>0</v>
      </c>
      <c r="AG57" s="1017">
        <v>0</v>
      </c>
      <c r="AH57" s="1016">
        <v>0</v>
      </c>
      <c r="AI57" s="1017">
        <v>0</v>
      </c>
      <c r="AJ57" s="1016">
        <v>0</v>
      </c>
      <c r="AK57" s="1017">
        <v>0</v>
      </c>
      <c r="AL57" s="1016">
        <v>0</v>
      </c>
      <c r="AM57" s="1017">
        <v>0</v>
      </c>
      <c r="AN57" s="1018">
        <v>0</v>
      </c>
      <c r="AO57" s="946"/>
      <c r="AP57" s="964"/>
      <c r="AQ57" s="946"/>
      <c r="AR57" s="1015">
        <v>0</v>
      </c>
      <c r="AS57" s="1016">
        <v>0</v>
      </c>
      <c r="AT57" s="1017">
        <v>0</v>
      </c>
      <c r="AU57" s="1016">
        <v>0</v>
      </c>
      <c r="AV57" s="1017">
        <v>0</v>
      </c>
      <c r="AW57" s="1016">
        <v>0</v>
      </c>
      <c r="AX57" s="1017">
        <v>0</v>
      </c>
      <c r="AY57" s="1016">
        <v>0</v>
      </c>
      <c r="AZ57" s="1017">
        <v>0</v>
      </c>
      <c r="BA57" s="1016">
        <v>0</v>
      </c>
      <c r="BB57" s="1017">
        <v>0</v>
      </c>
      <c r="BC57" s="1016">
        <v>0</v>
      </c>
      <c r="BD57" s="1017">
        <v>0</v>
      </c>
      <c r="BE57" s="1016">
        <v>0</v>
      </c>
      <c r="BF57" s="1017">
        <v>0</v>
      </c>
      <c r="BG57" s="1016">
        <v>0</v>
      </c>
      <c r="BH57" s="1017">
        <v>0</v>
      </c>
      <c r="BI57" s="1016">
        <v>0</v>
      </c>
      <c r="BJ57" s="1017">
        <v>0</v>
      </c>
      <c r="BK57" s="1016">
        <v>0</v>
      </c>
      <c r="BL57" s="1017">
        <v>0</v>
      </c>
      <c r="BM57" s="1016">
        <v>0</v>
      </c>
      <c r="BN57" s="1017">
        <v>0</v>
      </c>
      <c r="BO57" s="1016">
        <v>0</v>
      </c>
      <c r="BP57" s="1017">
        <v>0</v>
      </c>
      <c r="BQ57" s="1016">
        <v>0</v>
      </c>
      <c r="BR57" s="1017">
        <v>0</v>
      </c>
      <c r="BS57" s="1016">
        <v>0</v>
      </c>
      <c r="BT57" s="1017">
        <v>0</v>
      </c>
      <c r="BU57" s="1016">
        <v>0</v>
      </c>
      <c r="BV57" s="1017">
        <v>0</v>
      </c>
      <c r="BW57" s="1016">
        <v>0</v>
      </c>
      <c r="BX57" s="1017">
        <v>0</v>
      </c>
      <c r="BY57" s="1016">
        <v>0</v>
      </c>
      <c r="BZ57" s="1017">
        <v>0</v>
      </c>
      <c r="CA57" s="1018">
        <v>0</v>
      </c>
      <c r="CB57" s="946"/>
      <c r="CC57" s="971"/>
      <c r="CD57" s="946"/>
      <c r="CE57" s="972"/>
      <c r="CF57" s="946"/>
      <c r="CG57" s="1015">
        <v>0</v>
      </c>
      <c r="CH57" s="1016">
        <v>0</v>
      </c>
      <c r="CI57" s="1017">
        <v>0</v>
      </c>
      <c r="CJ57" s="1016">
        <v>0</v>
      </c>
      <c r="CK57" s="1017">
        <v>0</v>
      </c>
      <c r="CL57" s="1016">
        <v>0</v>
      </c>
      <c r="CM57" s="1017">
        <v>0</v>
      </c>
      <c r="CN57" s="1016">
        <v>0</v>
      </c>
      <c r="CO57" s="1017">
        <v>0</v>
      </c>
      <c r="CP57" s="1016">
        <v>0</v>
      </c>
      <c r="CQ57" s="1017">
        <v>0</v>
      </c>
      <c r="CR57" s="1016">
        <v>0</v>
      </c>
      <c r="CS57" s="1017">
        <v>0</v>
      </c>
      <c r="CT57" s="1016">
        <v>0</v>
      </c>
      <c r="CU57" s="1017">
        <v>0</v>
      </c>
      <c r="CV57" s="1016">
        <v>0</v>
      </c>
      <c r="CW57" s="1017">
        <v>0</v>
      </c>
      <c r="CX57" s="1016">
        <v>0</v>
      </c>
      <c r="CY57" s="1017">
        <v>0</v>
      </c>
      <c r="CZ57" s="1016">
        <v>0</v>
      </c>
      <c r="DA57" s="1017">
        <v>0</v>
      </c>
      <c r="DB57" s="1016">
        <v>0</v>
      </c>
      <c r="DC57" s="1017">
        <v>0</v>
      </c>
      <c r="DD57" s="1016">
        <v>0</v>
      </c>
      <c r="DE57" s="1017">
        <v>0</v>
      </c>
      <c r="DF57" s="1016">
        <v>0</v>
      </c>
      <c r="DG57" s="1017">
        <v>0</v>
      </c>
      <c r="DH57" s="1016">
        <v>0</v>
      </c>
      <c r="DI57" s="1017">
        <v>0</v>
      </c>
      <c r="DJ57" s="1016">
        <v>0</v>
      </c>
      <c r="DK57" s="1017">
        <v>0</v>
      </c>
      <c r="DL57" s="1016">
        <v>0</v>
      </c>
      <c r="DM57" s="1017">
        <v>0</v>
      </c>
      <c r="DN57" s="1016">
        <v>0</v>
      </c>
      <c r="DO57" s="1017">
        <v>0</v>
      </c>
      <c r="DP57" s="1018">
        <v>0</v>
      </c>
      <c r="DQ57" s="946"/>
      <c r="DR57" s="973"/>
      <c r="DS57" s="946"/>
      <c r="DT57" s="1015">
        <v>0</v>
      </c>
      <c r="DU57" s="1016">
        <v>0</v>
      </c>
      <c r="DV57" s="1017">
        <v>0</v>
      </c>
      <c r="DW57" s="1016">
        <v>0</v>
      </c>
      <c r="DX57" s="1017">
        <v>0</v>
      </c>
      <c r="DY57" s="1016">
        <v>0</v>
      </c>
      <c r="DZ57" s="1017">
        <v>0</v>
      </c>
      <c r="EA57" s="1016">
        <v>0</v>
      </c>
      <c r="EB57" s="1017">
        <v>0</v>
      </c>
      <c r="EC57" s="1016">
        <v>0</v>
      </c>
      <c r="ED57" s="1017">
        <v>0</v>
      </c>
      <c r="EE57" s="1016">
        <v>0</v>
      </c>
      <c r="EF57" s="1017">
        <v>0</v>
      </c>
      <c r="EG57" s="1016">
        <v>0</v>
      </c>
      <c r="EH57" s="1017">
        <v>0</v>
      </c>
      <c r="EI57" s="1016">
        <v>0</v>
      </c>
      <c r="EJ57" s="1017">
        <v>0</v>
      </c>
      <c r="EK57" s="1016">
        <v>0</v>
      </c>
      <c r="EL57" s="1017">
        <v>0</v>
      </c>
      <c r="EM57" s="1016">
        <v>0</v>
      </c>
      <c r="EN57" s="1017">
        <v>0</v>
      </c>
      <c r="EO57" s="1016">
        <v>0</v>
      </c>
      <c r="EP57" s="1017">
        <v>0</v>
      </c>
      <c r="EQ57" s="1016">
        <v>0</v>
      </c>
      <c r="ER57" s="1017">
        <v>0</v>
      </c>
      <c r="ES57" s="1016">
        <v>0</v>
      </c>
      <c r="ET57" s="1017">
        <v>0</v>
      </c>
      <c r="EU57" s="1016">
        <v>0</v>
      </c>
      <c r="EV57" s="1017">
        <v>0</v>
      </c>
      <c r="EW57" s="1016">
        <v>0</v>
      </c>
      <c r="EX57" s="1017">
        <v>0</v>
      </c>
      <c r="EY57" s="1016">
        <v>0</v>
      </c>
      <c r="EZ57" s="1017">
        <v>0</v>
      </c>
      <c r="FA57" s="1016">
        <v>0</v>
      </c>
      <c r="FB57" s="1017">
        <v>0</v>
      </c>
      <c r="FC57" s="1018">
        <v>0</v>
      </c>
      <c r="FD57" s="946"/>
      <c r="FE57" s="974"/>
      <c r="FF57" s="946"/>
      <c r="FG57" s="975"/>
      <c r="FI57" s="1019" t="b">
        <v>1</v>
      </c>
    </row>
    <row r="58" spans="2:165" hidden="1" outlineLevel="1">
      <c r="B58" s="976">
        <v>51</v>
      </c>
      <c r="C58" s="977" t="s">
        <v>792</v>
      </c>
      <c r="E58" s="978">
        <v>0</v>
      </c>
      <c r="F58" s="979">
        <v>0</v>
      </c>
      <c r="G58" s="980">
        <v>0</v>
      </c>
      <c r="H58" s="979">
        <v>0</v>
      </c>
      <c r="I58" s="980">
        <v>0</v>
      </c>
      <c r="J58" s="979">
        <v>0</v>
      </c>
      <c r="K58" s="980">
        <v>0</v>
      </c>
      <c r="L58" s="979">
        <v>0</v>
      </c>
      <c r="M58" s="980">
        <v>0</v>
      </c>
      <c r="N58" s="979">
        <v>0</v>
      </c>
      <c r="O58" s="980">
        <v>0</v>
      </c>
      <c r="P58" s="979">
        <v>0</v>
      </c>
      <c r="Q58" s="980">
        <v>0</v>
      </c>
      <c r="R58" s="979">
        <v>0</v>
      </c>
      <c r="S58" s="980">
        <v>0</v>
      </c>
      <c r="T58" s="979">
        <v>0</v>
      </c>
      <c r="U58" s="980">
        <v>0</v>
      </c>
      <c r="V58" s="979">
        <v>0</v>
      </c>
      <c r="W58" s="980">
        <v>0</v>
      </c>
      <c r="X58" s="979">
        <v>0</v>
      </c>
      <c r="Y58" s="980">
        <v>0</v>
      </c>
      <c r="Z58" s="979">
        <v>0</v>
      </c>
      <c r="AA58" s="980">
        <v>0</v>
      </c>
      <c r="AB58" s="979">
        <v>0</v>
      </c>
      <c r="AC58" s="980">
        <v>0</v>
      </c>
      <c r="AD58" s="979">
        <v>0</v>
      </c>
      <c r="AE58" s="980">
        <v>0</v>
      </c>
      <c r="AF58" s="979">
        <v>0</v>
      </c>
      <c r="AG58" s="980">
        <v>0</v>
      </c>
      <c r="AH58" s="979">
        <v>0</v>
      </c>
      <c r="AI58" s="980">
        <v>0</v>
      </c>
      <c r="AJ58" s="979">
        <v>0</v>
      </c>
      <c r="AK58" s="980">
        <v>0</v>
      </c>
      <c r="AL58" s="979">
        <v>0</v>
      </c>
      <c r="AM58" s="980">
        <v>0</v>
      </c>
      <c r="AN58" s="981">
        <v>0</v>
      </c>
      <c r="AO58" s="946"/>
      <c r="AP58" s="964"/>
      <c r="AQ58" s="946"/>
      <c r="AR58" s="978">
        <v>0</v>
      </c>
      <c r="AS58" s="979">
        <v>0</v>
      </c>
      <c r="AT58" s="980">
        <v>0</v>
      </c>
      <c r="AU58" s="979">
        <v>0</v>
      </c>
      <c r="AV58" s="980">
        <v>0</v>
      </c>
      <c r="AW58" s="979">
        <v>0</v>
      </c>
      <c r="AX58" s="980">
        <v>0</v>
      </c>
      <c r="AY58" s="979">
        <v>0</v>
      </c>
      <c r="AZ58" s="980">
        <v>0</v>
      </c>
      <c r="BA58" s="979">
        <v>0</v>
      </c>
      <c r="BB58" s="980">
        <v>0</v>
      </c>
      <c r="BC58" s="979">
        <v>0</v>
      </c>
      <c r="BD58" s="980">
        <v>0</v>
      </c>
      <c r="BE58" s="979">
        <v>0</v>
      </c>
      <c r="BF58" s="980">
        <v>0</v>
      </c>
      <c r="BG58" s="979">
        <v>0</v>
      </c>
      <c r="BH58" s="980">
        <v>0</v>
      </c>
      <c r="BI58" s="979">
        <v>0</v>
      </c>
      <c r="BJ58" s="980">
        <v>0</v>
      </c>
      <c r="BK58" s="979">
        <v>0</v>
      </c>
      <c r="BL58" s="980">
        <v>0</v>
      </c>
      <c r="BM58" s="979">
        <v>0</v>
      </c>
      <c r="BN58" s="980">
        <v>0</v>
      </c>
      <c r="BO58" s="979">
        <v>0</v>
      </c>
      <c r="BP58" s="980">
        <v>0</v>
      </c>
      <c r="BQ58" s="979">
        <v>0</v>
      </c>
      <c r="BR58" s="980">
        <v>0</v>
      </c>
      <c r="BS58" s="979">
        <v>0</v>
      </c>
      <c r="BT58" s="980">
        <v>0</v>
      </c>
      <c r="BU58" s="979">
        <v>0</v>
      </c>
      <c r="BV58" s="980">
        <v>0</v>
      </c>
      <c r="BW58" s="979">
        <v>0</v>
      </c>
      <c r="BX58" s="980">
        <v>0</v>
      </c>
      <c r="BY58" s="979">
        <v>0</v>
      </c>
      <c r="BZ58" s="980">
        <v>0</v>
      </c>
      <c r="CA58" s="981">
        <v>0</v>
      </c>
      <c r="CB58" s="946"/>
      <c r="CC58" s="971"/>
      <c r="CD58" s="946"/>
      <c r="CE58" s="972"/>
      <c r="CF58" s="946"/>
      <c r="CG58" s="978">
        <v>0</v>
      </c>
      <c r="CH58" s="979">
        <v>0</v>
      </c>
      <c r="CI58" s="980">
        <v>0</v>
      </c>
      <c r="CJ58" s="979">
        <v>0</v>
      </c>
      <c r="CK58" s="980">
        <v>0</v>
      </c>
      <c r="CL58" s="979">
        <v>0</v>
      </c>
      <c r="CM58" s="980">
        <v>0</v>
      </c>
      <c r="CN58" s="979">
        <v>0</v>
      </c>
      <c r="CO58" s="980">
        <v>0</v>
      </c>
      <c r="CP58" s="979">
        <v>0</v>
      </c>
      <c r="CQ58" s="980">
        <v>0</v>
      </c>
      <c r="CR58" s="979">
        <v>0</v>
      </c>
      <c r="CS58" s="980">
        <v>0</v>
      </c>
      <c r="CT58" s="979">
        <v>0</v>
      </c>
      <c r="CU58" s="980">
        <v>0</v>
      </c>
      <c r="CV58" s="979">
        <v>0</v>
      </c>
      <c r="CW58" s="980">
        <v>0</v>
      </c>
      <c r="CX58" s="979">
        <v>0</v>
      </c>
      <c r="CY58" s="980">
        <v>0</v>
      </c>
      <c r="CZ58" s="979">
        <v>0</v>
      </c>
      <c r="DA58" s="980">
        <v>0</v>
      </c>
      <c r="DB58" s="979">
        <v>0</v>
      </c>
      <c r="DC58" s="980">
        <v>0</v>
      </c>
      <c r="DD58" s="979">
        <v>0</v>
      </c>
      <c r="DE58" s="980">
        <v>0</v>
      </c>
      <c r="DF58" s="979">
        <v>0</v>
      </c>
      <c r="DG58" s="980">
        <v>0</v>
      </c>
      <c r="DH58" s="979">
        <v>0</v>
      </c>
      <c r="DI58" s="980">
        <v>0</v>
      </c>
      <c r="DJ58" s="979">
        <v>0</v>
      </c>
      <c r="DK58" s="980">
        <v>0</v>
      </c>
      <c r="DL58" s="979">
        <v>0</v>
      </c>
      <c r="DM58" s="980">
        <v>0</v>
      </c>
      <c r="DN58" s="979">
        <v>0</v>
      </c>
      <c r="DO58" s="980">
        <v>0</v>
      </c>
      <c r="DP58" s="981">
        <v>0</v>
      </c>
      <c r="DQ58" s="946"/>
      <c r="DR58" s="973"/>
      <c r="DS58" s="946"/>
      <c r="DT58" s="978">
        <v>0</v>
      </c>
      <c r="DU58" s="979">
        <v>0</v>
      </c>
      <c r="DV58" s="980">
        <v>0</v>
      </c>
      <c r="DW58" s="979">
        <v>0</v>
      </c>
      <c r="DX58" s="980">
        <v>0</v>
      </c>
      <c r="DY58" s="979">
        <v>0</v>
      </c>
      <c r="DZ58" s="980">
        <v>0</v>
      </c>
      <c r="EA58" s="979">
        <v>0</v>
      </c>
      <c r="EB58" s="980">
        <v>0</v>
      </c>
      <c r="EC58" s="979">
        <v>0</v>
      </c>
      <c r="ED58" s="980">
        <v>0</v>
      </c>
      <c r="EE58" s="979">
        <v>0</v>
      </c>
      <c r="EF58" s="980">
        <v>0</v>
      </c>
      <c r="EG58" s="979">
        <v>0</v>
      </c>
      <c r="EH58" s="980">
        <v>0</v>
      </c>
      <c r="EI58" s="979">
        <v>0</v>
      </c>
      <c r="EJ58" s="980">
        <v>0</v>
      </c>
      <c r="EK58" s="979">
        <v>0</v>
      </c>
      <c r="EL58" s="980">
        <v>0</v>
      </c>
      <c r="EM58" s="979">
        <v>0</v>
      </c>
      <c r="EN58" s="980">
        <v>0</v>
      </c>
      <c r="EO58" s="979">
        <v>0</v>
      </c>
      <c r="EP58" s="980">
        <v>0</v>
      </c>
      <c r="EQ58" s="979">
        <v>0</v>
      </c>
      <c r="ER58" s="980">
        <v>0</v>
      </c>
      <c r="ES58" s="979">
        <v>0</v>
      </c>
      <c r="ET58" s="980">
        <v>0</v>
      </c>
      <c r="EU58" s="979">
        <v>0</v>
      </c>
      <c r="EV58" s="980">
        <v>0</v>
      </c>
      <c r="EW58" s="979">
        <v>0</v>
      </c>
      <c r="EX58" s="980">
        <v>0</v>
      </c>
      <c r="EY58" s="979">
        <v>0</v>
      </c>
      <c r="EZ58" s="980">
        <v>0</v>
      </c>
      <c r="FA58" s="979">
        <v>0</v>
      </c>
      <c r="FB58" s="980">
        <v>0</v>
      </c>
      <c r="FC58" s="981">
        <v>0</v>
      </c>
      <c r="FD58" s="946"/>
      <c r="FE58" s="974"/>
      <c r="FF58" s="946"/>
      <c r="FG58" s="975"/>
      <c r="FI58" s="982" t="b">
        <v>1</v>
      </c>
    </row>
    <row r="59" spans="2:165" hidden="1" outlineLevel="1">
      <c r="B59" s="983">
        <v>52</v>
      </c>
      <c r="C59" s="984" t="s">
        <v>446</v>
      </c>
      <c r="E59" s="985">
        <v>0</v>
      </c>
      <c r="F59" s="986">
        <v>0</v>
      </c>
      <c r="G59" s="987">
        <v>0</v>
      </c>
      <c r="H59" s="986">
        <v>0</v>
      </c>
      <c r="I59" s="987">
        <v>0</v>
      </c>
      <c r="J59" s="986">
        <v>0</v>
      </c>
      <c r="K59" s="987">
        <v>0</v>
      </c>
      <c r="L59" s="986">
        <v>0</v>
      </c>
      <c r="M59" s="987">
        <v>0</v>
      </c>
      <c r="N59" s="986">
        <v>0</v>
      </c>
      <c r="O59" s="987">
        <v>0</v>
      </c>
      <c r="P59" s="986">
        <v>0</v>
      </c>
      <c r="Q59" s="987">
        <v>0</v>
      </c>
      <c r="R59" s="986">
        <v>0</v>
      </c>
      <c r="S59" s="987">
        <v>0</v>
      </c>
      <c r="T59" s="986">
        <v>0</v>
      </c>
      <c r="U59" s="987">
        <v>0</v>
      </c>
      <c r="V59" s="986">
        <v>0</v>
      </c>
      <c r="W59" s="987">
        <v>0</v>
      </c>
      <c r="X59" s="986">
        <v>0</v>
      </c>
      <c r="Y59" s="987">
        <v>0</v>
      </c>
      <c r="Z59" s="986">
        <v>0</v>
      </c>
      <c r="AA59" s="987">
        <v>0</v>
      </c>
      <c r="AB59" s="986">
        <v>0</v>
      </c>
      <c r="AC59" s="987">
        <v>0</v>
      </c>
      <c r="AD59" s="986">
        <v>0</v>
      </c>
      <c r="AE59" s="987">
        <v>0</v>
      </c>
      <c r="AF59" s="986">
        <v>0</v>
      </c>
      <c r="AG59" s="987">
        <v>0</v>
      </c>
      <c r="AH59" s="986">
        <v>0</v>
      </c>
      <c r="AI59" s="987">
        <v>0</v>
      </c>
      <c r="AJ59" s="986">
        <v>0</v>
      </c>
      <c r="AK59" s="987">
        <v>0</v>
      </c>
      <c r="AL59" s="986">
        <v>0</v>
      </c>
      <c r="AM59" s="987">
        <v>0</v>
      </c>
      <c r="AN59" s="988">
        <v>0</v>
      </c>
      <c r="AO59" s="946"/>
      <c r="AP59" s="964"/>
      <c r="AQ59" s="946"/>
      <c r="AR59" s="985">
        <v>0</v>
      </c>
      <c r="AS59" s="986">
        <v>0</v>
      </c>
      <c r="AT59" s="987">
        <v>0</v>
      </c>
      <c r="AU59" s="986">
        <v>0</v>
      </c>
      <c r="AV59" s="987">
        <v>0</v>
      </c>
      <c r="AW59" s="986">
        <v>0</v>
      </c>
      <c r="AX59" s="987">
        <v>0</v>
      </c>
      <c r="AY59" s="986">
        <v>0</v>
      </c>
      <c r="AZ59" s="987">
        <v>0</v>
      </c>
      <c r="BA59" s="986">
        <v>0</v>
      </c>
      <c r="BB59" s="987">
        <v>0</v>
      </c>
      <c r="BC59" s="986">
        <v>0</v>
      </c>
      <c r="BD59" s="987">
        <v>0</v>
      </c>
      <c r="BE59" s="986">
        <v>0</v>
      </c>
      <c r="BF59" s="987">
        <v>0</v>
      </c>
      <c r="BG59" s="986">
        <v>0</v>
      </c>
      <c r="BH59" s="987">
        <v>0</v>
      </c>
      <c r="BI59" s="986">
        <v>0</v>
      </c>
      <c r="BJ59" s="987">
        <v>0</v>
      </c>
      <c r="BK59" s="986">
        <v>0</v>
      </c>
      <c r="BL59" s="987">
        <v>0</v>
      </c>
      <c r="BM59" s="986">
        <v>0</v>
      </c>
      <c r="BN59" s="987">
        <v>0</v>
      </c>
      <c r="BO59" s="986">
        <v>0</v>
      </c>
      <c r="BP59" s="987">
        <v>0</v>
      </c>
      <c r="BQ59" s="986">
        <v>0</v>
      </c>
      <c r="BR59" s="987">
        <v>0</v>
      </c>
      <c r="BS59" s="986">
        <v>0</v>
      </c>
      <c r="BT59" s="987">
        <v>0</v>
      </c>
      <c r="BU59" s="986">
        <v>0</v>
      </c>
      <c r="BV59" s="987">
        <v>0</v>
      </c>
      <c r="BW59" s="986">
        <v>0</v>
      </c>
      <c r="BX59" s="987">
        <v>0</v>
      </c>
      <c r="BY59" s="986">
        <v>0</v>
      </c>
      <c r="BZ59" s="987">
        <v>0</v>
      </c>
      <c r="CA59" s="988">
        <v>0</v>
      </c>
      <c r="CB59" s="946"/>
      <c r="CC59" s="971"/>
      <c r="CD59" s="946"/>
      <c r="CE59" s="972"/>
      <c r="CF59" s="946"/>
      <c r="CG59" s="985">
        <v>0</v>
      </c>
      <c r="CH59" s="986">
        <v>0</v>
      </c>
      <c r="CI59" s="987">
        <v>0</v>
      </c>
      <c r="CJ59" s="986">
        <v>0</v>
      </c>
      <c r="CK59" s="987">
        <v>0</v>
      </c>
      <c r="CL59" s="986">
        <v>0</v>
      </c>
      <c r="CM59" s="987">
        <v>0</v>
      </c>
      <c r="CN59" s="986">
        <v>0</v>
      </c>
      <c r="CO59" s="987">
        <v>0</v>
      </c>
      <c r="CP59" s="986">
        <v>0</v>
      </c>
      <c r="CQ59" s="987">
        <v>0</v>
      </c>
      <c r="CR59" s="986">
        <v>0</v>
      </c>
      <c r="CS59" s="987">
        <v>0</v>
      </c>
      <c r="CT59" s="986">
        <v>0</v>
      </c>
      <c r="CU59" s="987">
        <v>0</v>
      </c>
      <c r="CV59" s="986">
        <v>0</v>
      </c>
      <c r="CW59" s="987">
        <v>0</v>
      </c>
      <c r="CX59" s="986">
        <v>0</v>
      </c>
      <c r="CY59" s="987">
        <v>0</v>
      </c>
      <c r="CZ59" s="986">
        <v>0</v>
      </c>
      <c r="DA59" s="987">
        <v>0</v>
      </c>
      <c r="DB59" s="986">
        <v>0</v>
      </c>
      <c r="DC59" s="987">
        <v>0</v>
      </c>
      <c r="DD59" s="986">
        <v>0</v>
      </c>
      <c r="DE59" s="987">
        <v>0</v>
      </c>
      <c r="DF59" s="986">
        <v>0</v>
      </c>
      <c r="DG59" s="987">
        <v>0</v>
      </c>
      <c r="DH59" s="986">
        <v>0</v>
      </c>
      <c r="DI59" s="987">
        <v>0</v>
      </c>
      <c r="DJ59" s="986">
        <v>0</v>
      </c>
      <c r="DK59" s="987">
        <v>0</v>
      </c>
      <c r="DL59" s="986">
        <v>0</v>
      </c>
      <c r="DM59" s="987">
        <v>0</v>
      </c>
      <c r="DN59" s="986">
        <v>0</v>
      </c>
      <c r="DO59" s="987">
        <v>0</v>
      </c>
      <c r="DP59" s="988">
        <v>0</v>
      </c>
      <c r="DQ59" s="946"/>
      <c r="DR59" s="973"/>
      <c r="DS59" s="946"/>
      <c r="DT59" s="985">
        <v>0</v>
      </c>
      <c r="DU59" s="986">
        <v>0</v>
      </c>
      <c r="DV59" s="987">
        <v>0</v>
      </c>
      <c r="DW59" s="986">
        <v>0</v>
      </c>
      <c r="DX59" s="987">
        <v>0</v>
      </c>
      <c r="DY59" s="986">
        <v>0</v>
      </c>
      <c r="DZ59" s="987">
        <v>0</v>
      </c>
      <c r="EA59" s="986">
        <v>0</v>
      </c>
      <c r="EB59" s="987">
        <v>0</v>
      </c>
      <c r="EC59" s="986">
        <v>0</v>
      </c>
      <c r="ED59" s="987">
        <v>0</v>
      </c>
      <c r="EE59" s="986">
        <v>0</v>
      </c>
      <c r="EF59" s="987">
        <v>0</v>
      </c>
      <c r="EG59" s="986">
        <v>0</v>
      </c>
      <c r="EH59" s="987">
        <v>0</v>
      </c>
      <c r="EI59" s="986">
        <v>0</v>
      </c>
      <c r="EJ59" s="987">
        <v>0</v>
      </c>
      <c r="EK59" s="986">
        <v>0</v>
      </c>
      <c r="EL59" s="987">
        <v>0</v>
      </c>
      <c r="EM59" s="986">
        <v>0</v>
      </c>
      <c r="EN59" s="987">
        <v>0</v>
      </c>
      <c r="EO59" s="986">
        <v>0</v>
      </c>
      <c r="EP59" s="987">
        <v>0</v>
      </c>
      <c r="EQ59" s="986">
        <v>0</v>
      </c>
      <c r="ER59" s="987">
        <v>0</v>
      </c>
      <c r="ES59" s="986">
        <v>0</v>
      </c>
      <c r="ET59" s="987">
        <v>0</v>
      </c>
      <c r="EU59" s="986">
        <v>0</v>
      </c>
      <c r="EV59" s="987">
        <v>0</v>
      </c>
      <c r="EW59" s="986">
        <v>0</v>
      </c>
      <c r="EX59" s="987">
        <v>0</v>
      </c>
      <c r="EY59" s="986">
        <v>0</v>
      </c>
      <c r="EZ59" s="987">
        <v>0</v>
      </c>
      <c r="FA59" s="986">
        <v>0</v>
      </c>
      <c r="FB59" s="987">
        <v>0</v>
      </c>
      <c r="FC59" s="988">
        <v>0</v>
      </c>
      <c r="FD59" s="946"/>
      <c r="FE59" s="974"/>
      <c r="FF59" s="946"/>
      <c r="FG59" s="975"/>
      <c r="FI59" s="989" t="b">
        <v>1</v>
      </c>
    </row>
    <row r="60" spans="2:165" hidden="1" outlineLevel="1">
      <c r="B60" s="997">
        <v>53</v>
      </c>
      <c r="C60" s="998" t="s">
        <v>448</v>
      </c>
      <c r="E60" s="999">
        <v>0</v>
      </c>
      <c r="F60" s="1000">
        <v>0</v>
      </c>
      <c r="G60" s="1001">
        <v>0</v>
      </c>
      <c r="H60" s="1000">
        <v>0</v>
      </c>
      <c r="I60" s="1001">
        <v>0</v>
      </c>
      <c r="J60" s="1000">
        <v>0</v>
      </c>
      <c r="K60" s="1001">
        <v>0</v>
      </c>
      <c r="L60" s="1000">
        <v>0</v>
      </c>
      <c r="M60" s="1001">
        <v>0</v>
      </c>
      <c r="N60" s="1000">
        <v>0</v>
      </c>
      <c r="O60" s="1001">
        <v>0</v>
      </c>
      <c r="P60" s="1000">
        <v>0</v>
      </c>
      <c r="Q60" s="1001">
        <v>0</v>
      </c>
      <c r="R60" s="1000">
        <v>0</v>
      </c>
      <c r="S60" s="1001">
        <v>0</v>
      </c>
      <c r="T60" s="1000">
        <v>0</v>
      </c>
      <c r="U60" s="1001">
        <v>0</v>
      </c>
      <c r="V60" s="1000">
        <v>0</v>
      </c>
      <c r="W60" s="1001">
        <v>0</v>
      </c>
      <c r="X60" s="1000">
        <v>0</v>
      </c>
      <c r="Y60" s="1001">
        <v>0</v>
      </c>
      <c r="Z60" s="1000">
        <v>0</v>
      </c>
      <c r="AA60" s="1001">
        <v>0</v>
      </c>
      <c r="AB60" s="1000">
        <v>0</v>
      </c>
      <c r="AC60" s="1001">
        <v>0</v>
      </c>
      <c r="AD60" s="1000">
        <v>0</v>
      </c>
      <c r="AE60" s="1001">
        <v>0</v>
      </c>
      <c r="AF60" s="1000">
        <v>0</v>
      </c>
      <c r="AG60" s="1001">
        <v>0</v>
      </c>
      <c r="AH60" s="1000">
        <v>0</v>
      </c>
      <c r="AI60" s="1001">
        <v>0</v>
      </c>
      <c r="AJ60" s="1000">
        <v>0</v>
      </c>
      <c r="AK60" s="1001">
        <v>0</v>
      </c>
      <c r="AL60" s="1000">
        <v>0</v>
      </c>
      <c r="AM60" s="1001">
        <v>0</v>
      </c>
      <c r="AN60" s="1002">
        <v>0</v>
      </c>
      <c r="AO60" s="946"/>
      <c r="AP60" s="964"/>
      <c r="AQ60" s="946"/>
      <c r="AR60" s="999">
        <v>0</v>
      </c>
      <c r="AS60" s="1000">
        <v>0</v>
      </c>
      <c r="AT60" s="1001">
        <v>0</v>
      </c>
      <c r="AU60" s="1000">
        <v>0</v>
      </c>
      <c r="AV60" s="1001">
        <v>0</v>
      </c>
      <c r="AW60" s="1000">
        <v>0</v>
      </c>
      <c r="AX60" s="1001">
        <v>0</v>
      </c>
      <c r="AY60" s="1000">
        <v>0</v>
      </c>
      <c r="AZ60" s="1001">
        <v>0</v>
      </c>
      <c r="BA60" s="1000">
        <v>0</v>
      </c>
      <c r="BB60" s="1001">
        <v>0</v>
      </c>
      <c r="BC60" s="1000">
        <v>0</v>
      </c>
      <c r="BD60" s="1001">
        <v>0</v>
      </c>
      <c r="BE60" s="1000">
        <v>0</v>
      </c>
      <c r="BF60" s="1001">
        <v>0</v>
      </c>
      <c r="BG60" s="1000">
        <v>0</v>
      </c>
      <c r="BH60" s="1001">
        <v>0</v>
      </c>
      <c r="BI60" s="1000">
        <v>0</v>
      </c>
      <c r="BJ60" s="1001">
        <v>0</v>
      </c>
      <c r="BK60" s="1000">
        <v>0</v>
      </c>
      <c r="BL60" s="1001">
        <v>0</v>
      </c>
      <c r="BM60" s="1000">
        <v>0</v>
      </c>
      <c r="BN60" s="1001">
        <v>0</v>
      </c>
      <c r="BO60" s="1000">
        <v>0</v>
      </c>
      <c r="BP60" s="1001">
        <v>0</v>
      </c>
      <c r="BQ60" s="1000">
        <v>0</v>
      </c>
      <c r="BR60" s="1001">
        <v>0</v>
      </c>
      <c r="BS60" s="1000">
        <v>0</v>
      </c>
      <c r="BT60" s="1001">
        <v>0</v>
      </c>
      <c r="BU60" s="1000">
        <v>0</v>
      </c>
      <c r="BV60" s="1001">
        <v>0</v>
      </c>
      <c r="BW60" s="1000">
        <v>0</v>
      </c>
      <c r="BX60" s="1001">
        <v>0</v>
      </c>
      <c r="BY60" s="1000">
        <v>0</v>
      </c>
      <c r="BZ60" s="1001">
        <v>0</v>
      </c>
      <c r="CA60" s="1002">
        <v>0</v>
      </c>
      <c r="CB60" s="946"/>
      <c r="CC60" s="971"/>
      <c r="CD60" s="946"/>
      <c r="CE60" s="972"/>
      <c r="CF60" s="946"/>
      <c r="CG60" s="999">
        <v>0</v>
      </c>
      <c r="CH60" s="1000">
        <v>0</v>
      </c>
      <c r="CI60" s="1001">
        <v>0</v>
      </c>
      <c r="CJ60" s="1000">
        <v>0</v>
      </c>
      <c r="CK60" s="1001">
        <v>0</v>
      </c>
      <c r="CL60" s="1000">
        <v>0</v>
      </c>
      <c r="CM60" s="1001">
        <v>0</v>
      </c>
      <c r="CN60" s="1000">
        <v>0</v>
      </c>
      <c r="CO60" s="1001">
        <v>0</v>
      </c>
      <c r="CP60" s="1000">
        <v>0</v>
      </c>
      <c r="CQ60" s="1001">
        <v>0</v>
      </c>
      <c r="CR60" s="1000">
        <v>0</v>
      </c>
      <c r="CS60" s="1001">
        <v>0</v>
      </c>
      <c r="CT60" s="1000">
        <v>0</v>
      </c>
      <c r="CU60" s="1001">
        <v>0</v>
      </c>
      <c r="CV60" s="1000">
        <v>0</v>
      </c>
      <c r="CW60" s="1001">
        <v>0</v>
      </c>
      <c r="CX60" s="1000">
        <v>0</v>
      </c>
      <c r="CY60" s="1001">
        <v>0</v>
      </c>
      <c r="CZ60" s="1000">
        <v>0</v>
      </c>
      <c r="DA60" s="1001">
        <v>0</v>
      </c>
      <c r="DB60" s="1000">
        <v>0</v>
      </c>
      <c r="DC60" s="1001">
        <v>0</v>
      </c>
      <c r="DD60" s="1000">
        <v>0</v>
      </c>
      <c r="DE60" s="1001">
        <v>0</v>
      </c>
      <c r="DF60" s="1000">
        <v>0</v>
      </c>
      <c r="DG60" s="1001">
        <v>0</v>
      </c>
      <c r="DH60" s="1000">
        <v>0</v>
      </c>
      <c r="DI60" s="1001">
        <v>0</v>
      </c>
      <c r="DJ60" s="1000">
        <v>0</v>
      </c>
      <c r="DK60" s="1001">
        <v>0</v>
      </c>
      <c r="DL60" s="1000">
        <v>0</v>
      </c>
      <c r="DM60" s="1001">
        <v>0</v>
      </c>
      <c r="DN60" s="1000">
        <v>0</v>
      </c>
      <c r="DO60" s="1001">
        <v>0</v>
      </c>
      <c r="DP60" s="1002">
        <v>0</v>
      </c>
      <c r="DQ60" s="946"/>
      <c r="DR60" s="973"/>
      <c r="DS60" s="946"/>
      <c r="DT60" s="999">
        <v>0</v>
      </c>
      <c r="DU60" s="1000">
        <v>0</v>
      </c>
      <c r="DV60" s="1001">
        <v>0</v>
      </c>
      <c r="DW60" s="1000">
        <v>0</v>
      </c>
      <c r="DX60" s="1001">
        <v>0</v>
      </c>
      <c r="DY60" s="1000">
        <v>0</v>
      </c>
      <c r="DZ60" s="1001">
        <v>0</v>
      </c>
      <c r="EA60" s="1000">
        <v>0</v>
      </c>
      <c r="EB60" s="1001">
        <v>0</v>
      </c>
      <c r="EC60" s="1000">
        <v>0</v>
      </c>
      <c r="ED60" s="1001">
        <v>0</v>
      </c>
      <c r="EE60" s="1000">
        <v>0</v>
      </c>
      <c r="EF60" s="1001">
        <v>0</v>
      </c>
      <c r="EG60" s="1000">
        <v>0</v>
      </c>
      <c r="EH60" s="1001">
        <v>0</v>
      </c>
      <c r="EI60" s="1000">
        <v>0</v>
      </c>
      <c r="EJ60" s="1001">
        <v>0</v>
      </c>
      <c r="EK60" s="1000">
        <v>0</v>
      </c>
      <c r="EL60" s="1001">
        <v>0</v>
      </c>
      <c r="EM60" s="1000">
        <v>0</v>
      </c>
      <c r="EN60" s="1001">
        <v>0</v>
      </c>
      <c r="EO60" s="1000">
        <v>0</v>
      </c>
      <c r="EP60" s="1001">
        <v>0</v>
      </c>
      <c r="EQ60" s="1000">
        <v>0</v>
      </c>
      <c r="ER60" s="1001">
        <v>0</v>
      </c>
      <c r="ES60" s="1000">
        <v>0</v>
      </c>
      <c r="ET60" s="1001">
        <v>0</v>
      </c>
      <c r="EU60" s="1000">
        <v>0</v>
      </c>
      <c r="EV60" s="1001">
        <v>0</v>
      </c>
      <c r="EW60" s="1000">
        <v>0</v>
      </c>
      <c r="EX60" s="1001">
        <v>0</v>
      </c>
      <c r="EY60" s="1000">
        <v>0</v>
      </c>
      <c r="EZ60" s="1001">
        <v>0</v>
      </c>
      <c r="FA60" s="1000">
        <v>0</v>
      </c>
      <c r="FB60" s="1001">
        <v>0</v>
      </c>
      <c r="FC60" s="1002">
        <v>0</v>
      </c>
      <c r="FD60" s="946"/>
      <c r="FE60" s="974"/>
      <c r="FF60" s="946"/>
      <c r="FG60" s="975"/>
      <c r="FI60" s="1003" t="b">
        <v>1</v>
      </c>
    </row>
    <row r="61" spans="2:165" hidden="1" outlineLevel="1">
      <c r="B61" s="1004">
        <v>54</v>
      </c>
      <c r="C61" s="1022" t="s">
        <v>793</v>
      </c>
      <c r="E61" s="1006">
        <v>0</v>
      </c>
      <c r="F61" s="1007">
        <v>0</v>
      </c>
      <c r="G61" s="1008">
        <v>0</v>
      </c>
      <c r="H61" s="1007">
        <v>0</v>
      </c>
      <c r="I61" s="1008">
        <v>0</v>
      </c>
      <c r="J61" s="1007">
        <v>0</v>
      </c>
      <c r="K61" s="1008">
        <v>0</v>
      </c>
      <c r="L61" s="1007">
        <v>0</v>
      </c>
      <c r="M61" s="1008">
        <v>0</v>
      </c>
      <c r="N61" s="1007">
        <v>0</v>
      </c>
      <c r="O61" s="1008">
        <v>0</v>
      </c>
      <c r="P61" s="1007">
        <v>0</v>
      </c>
      <c r="Q61" s="1008">
        <v>0</v>
      </c>
      <c r="R61" s="1007">
        <v>0</v>
      </c>
      <c r="S61" s="1008">
        <v>0</v>
      </c>
      <c r="T61" s="1007">
        <v>0</v>
      </c>
      <c r="U61" s="1008">
        <v>0</v>
      </c>
      <c r="V61" s="1007">
        <v>0</v>
      </c>
      <c r="W61" s="1008">
        <v>0</v>
      </c>
      <c r="X61" s="1007">
        <v>0</v>
      </c>
      <c r="Y61" s="1008">
        <v>0</v>
      </c>
      <c r="Z61" s="1007">
        <v>0</v>
      </c>
      <c r="AA61" s="1008">
        <v>0</v>
      </c>
      <c r="AB61" s="1007">
        <v>0</v>
      </c>
      <c r="AC61" s="1008">
        <v>0</v>
      </c>
      <c r="AD61" s="1007">
        <v>0</v>
      </c>
      <c r="AE61" s="1008">
        <v>0</v>
      </c>
      <c r="AF61" s="1007">
        <v>0</v>
      </c>
      <c r="AG61" s="1008">
        <v>0</v>
      </c>
      <c r="AH61" s="1007">
        <v>0</v>
      </c>
      <c r="AI61" s="1008">
        <v>0</v>
      </c>
      <c r="AJ61" s="1007">
        <v>0</v>
      </c>
      <c r="AK61" s="1008">
        <v>0</v>
      </c>
      <c r="AL61" s="1007">
        <v>0</v>
      </c>
      <c r="AM61" s="1008">
        <v>0</v>
      </c>
      <c r="AN61" s="1009">
        <v>0</v>
      </c>
      <c r="AO61" s="946"/>
      <c r="AP61" s="964"/>
      <c r="AQ61" s="946"/>
      <c r="AR61" s="1006">
        <v>0</v>
      </c>
      <c r="AS61" s="1007">
        <v>0</v>
      </c>
      <c r="AT61" s="1008">
        <v>0</v>
      </c>
      <c r="AU61" s="1007">
        <v>0</v>
      </c>
      <c r="AV61" s="1008">
        <v>0</v>
      </c>
      <c r="AW61" s="1007">
        <v>0</v>
      </c>
      <c r="AX61" s="1008">
        <v>0</v>
      </c>
      <c r="AY61" s="1007">
        <v>0</v>
      </c>
      <c r="AZ61" s="1008">
        <v>0</v>
      </c>
      <c r="BA61" s="1007">
        <v>0</v>
      </c>
      <c r="BB61" s="1008">
        <v>0</v>
      </c>
      <c r="BC61" s="1007">
        <v>0</v>
      </c>
      <c r="BD61" s="1008">
        <v>0</v>
      </c>
      <c r="BE61" s="1007">
        <v>0</v>
      </c>
      <c r="BF61" s="1008">
        <v>0</v>
      </c>
      <c r="BG61" s="1007">
        <v>0</v>
      </c>
      <c r="BH61" s="1008">
        <v>0</v>
      </c>
      <c r="BI61" s="1007">
        <v>0</v>
      </c>
      <c r="BJ61" s="1008">
        <v>0</v>
      </c>
      <c r="BK61" s="1007">
        <v>0</v>
      </c>
      <c r="BL61" s="1008">
        <v>0</v>
      </c>
      <c r="BM61" s="1007">
        <v>0</v>
      </c>
      <c r="BN61" s="1008">
        <v>0</v>
      </c>
      <c r="BO61" s="1007">
        <v>0</v>
      </c>
      <c r="BP61" s="1008">
        <v>0</v>
      </c>
      <c r="BQ61" s="1007">
        <v>0</v>
      </c>
      <c r="BR61" s="1008">
        <v>0</v>
      </c>
      <c r="BS61" s="1007">
        <v>0</v>
      </c>
      <c r="BT61" s="1008">
        <v>0</v>
      </c>
      <c r="BU61" s="1007">
        <v>0</v>
      </c>
      <c r="BV61" s="1008">
        <v>0</v>
      </c>
      <c r="BW61" s="1007">
        <v>0</v>
      </c>
      <c r="BX61" s="1008">
        <v>0</v>
      </c>
      <c r="BY61" s="1007">
        <v>0</v>
      </c>
      <c r="BZ61" s="1008">
        <v>0</v>
      </c>
      <c r="CA61" s="1009">
        <v>0</v>
      </c>
      <c r="CB61" s="946"/>
      <c r="CC61" s="971"/>
      <c r="CD61" s="946"/>
      <c r="CE61" s="972"/>
      <c r="CF61" s="946"/>
      <c r="CG61" s="1006">
        <v>0</v>
      </c>
      <c r="CH61" s="1007">
        <v>0</v>
      </c>
      <c r="CI61" s="1008">
        <v>0</v>
      </c>
      <c r="CJ61" s="1007">
        <v>0</v>
      </c>
      <c r="CK61" s="1008">
        <v>0</v>
      </c>
      <c r="CL61" s="1007">
        <v>0</v>
      </c>
      <c r="CM61" s="1008">
        <v>0</v>
      </c>
      <c r="CN61" s="1007">
        <v>0</v>
      </c>
      <c r="CO61" s="1008">
        <v>0</v>
      </c>
      <c r="CP61" s="1007">
        <v>0</v>
      </c>
      <c r="CQ61" s="1008">
        <v>0</v>
      </c>
      <c r="CR61" s="1007">
        <v>0</v>
      </c>
      <c r="CS61" s="1008">
        <v>0</v>
      </c>
      <c r="CT61" s="1007">
        <v>0</v>
      </c>
      <c r="CU61" s="1008">
        <v>0</v>
      </c>
      <c r="CV61" s="1007">
        <v>0</v>
      </c>
      <c r="CW61" s="1008">
        <v>0</v>
      </c>
      <c r="CX61" s="1007">
        <v>0</v>
      </c>
      <c r="CY61" s="1008">
        <v>0</v>
      </c>
      <c r="CZ61" s="1007">
        <v>0</v>
      </c>
      <c r="DA61" s="1008">
        <v>0</v>
      </c>
      <c r="DB61" s="1007">
        <v>0</v>
      </c>
      <c r="DC61" s="1008">
        <v>0</v>
      </c>
      <c r="DD61" s="1007">
        <v>0</v>
      </c>
      <c r="DE61" s="1008">
        <v>0</v>
      </c>
      <c r="DF61" s="1007">
        <v>0</v>
      </c>
      <c r="DG61" s="1008">
        <v>0</v>
      </c>
      <c r="DH61" s="1007">
        <v>0</v>
      </c>
      <c r="DI61" s="1008">
        <v>0</v>
      </c>
      <c r="DJ61" s="1007">
        <v>0</v>
      </c>
      <c r="DK61" s="1008">
        <v>0</v>
      </c>
      <c r="DL61" s="1007">
        <v>0</v>
      </c>
      <c r="DM61" s="1008">
        <v>0</v>
      </c>
      <c r="DN61" s="1007">
        <v>0</v>
      </c>
      <c r="DO61" s="1008">
        <v>0</v>
      </c>
      <c r="DP61" s="1009">
        <v>0</v>
      </c>
      <c r="DQ61" s="946"/>
      <c r="DR61" s="973"/>
      <c r="DS61" s="946"/>
      <c r="DT61" s="1006">
        <v>0</v>
      </c>
      <c r="DU61" s="1007">
        <v>0</v>
      </c>
      <c r="DV61" s="1008">
        <v>0</v>
      </c>
      <c r="DW61" s="1007">
        <v>0</v>
      </c>
      <c r="DX61" s="1008">
        <v>0</v>
      </c>
      <c r="DY61" s="1007">
        <v>0</v>
      </c>
      <c r="DZ61" s="1008">
        <v>0</v>
      </c>
      <c r="EA61" s="1007">
        <v>0</v>
      </c>
      <c r="EB61" s="1008">
        <v>0</v>
      </c>
      <c r="EC61" s="1007">
        <v>0</v>
      </c>
      <c r="ED61" s="1008">
        <v>0</v>
      </c>
      <c r="EE61" s="1007">
        <v>0</v>
      </c>
      <c r="EF61" s="1008">
        <v>0</v>
      </c>
      <c r="EG61" s="1007">
        <v>0</v>
      </c>
      <c r="EH61" s="1008">
        <v>0</v>
      </c>
      <c r="EI61" s="1007">
        <v>0</v>
      </c>
      <c r="EJ61" s="1008">
        <v>0</v>
      </c>
      <c r="EK61" s="1007">
        <v>0</v>
      </c>
      <c r="EL61" s="1008">
        <v>0</v>
      </c>
      <c r="EM61" s="1007">
        <v>0</v>
      </c>
      <c r="EN61" s="1008">
        <v>0</v>
      </c>
      <c r="EO61" s="1007">
        <v>0</v>
      </c>
      <c r="EP61" s="1008">
        <v>0</v>
      </c>
      <c r="EQ61" s="1007">
        <v>0</v>
      </c>
      <c r="ER61" s="1008">
        <v>0</v>
      </c>
      <c r="ES61" s="1007">
        <v>0</v>
      </c>
      <c r="ET61" s="1008">
        <v>0</v>
      </c>
      <c r="EU61" s="1007">
        <v>0</v>
      </c>
      <c r="EV61" s="1008">
        <v>0</v>
      </c>
      <c r="EW61" s="1007">
        <v>0</v>
      </c>
      <c r="EX61" s="1008">
        <v>0</v>
      </c>
      <c r="EY61" s="1007">
        <v>0</v>
      </c>
      <c r="EZ61" s="1008">
        <v>0</v>
      </c>
      <c r="FA61" s="1007">
        <v>0</v>
      </c>
      <c r="FB61" s="1008">
        <v>0</v>
      </c>
      <c r="FC61" s="1009">
        <v>0</v>
      </c>
      <c r="FD61" s="946"/>
      <c r="FE61" s="974"/>
      <c r="FF61" s="946"/>
      <c r="FG61" s="975"/>
      <c r="FI61" s="1010" t="b">
        <v>1</v>
      </c>
    </row>
    <row r="62" spans="2:165" hidden="1" outlineLevel="1">
      <c r="B62" s="990">
        <v>55</v>
      </c>
      <c r="C62" s="991" t="s">
        <v>794</v>
      </c>
      <c r="E62" s="992">
        <v>0</v>
      </c>
      <c r="F62" s="993">
        <v>0</v>
      </c>
      <c r="G62" s="994">
        <v>0</v>
      </c>
      <c r="H62" s="993">
        <v>0</v>
      </c>
      <c r="I62" s="994">
        <v>0</v>
      </c>
      <c r="J62" s="993">
        <v>0</v>
      </c>
      <c r="K62" s="994">
        <v>0</v>
      </c>
      <c r="L62" s="993">
        <v>0</v>
      </c>
      <c r="M62" s="994">
        <v>0</v>
      </c>
      <c r="N62" s="993">
        <v>0</v>
      </c>
      <c r="O62" s="994">
        <v>0</v>
      </c>
      <c r="P62" s="993">
        <v>0</v>
      </c>
      <c r="Q62" s="994">
        <v>0</v>
      </c>
      <c r="R62" s="993">
        <v>0</v>
      </c>
      <c r="S62" s="994">
        <v>0</v>
      </c>
      <c r="T62" s="993">
        <v>0</v>
      </c>
      <c r="U62" s="994">
        <v>0</v>
      </c>
      <c r="V62" s="993">
        <v>0</v>
      </c>
      <c r="W62" s="994">
        <v>0</v>
      </c>
      <c r="X62" s="993">
        <v>0</v>
      </c>
      <c r="Y62" s="994">
        <v>0</v>
      </c>
      <c r="Z62" s="993">
        <v>0</v>
      </c>
      <c r="AA62" s="994">
        <v>0</v>
      </c>
      <c r="AB62" s="993">
        <v>0</v>
      </c>
      <c r="AC62" s="994">
        <v>0</v>
      </c>
      <c r="AD62" s="993">
        <v>0</v>
      </c>
      <c r="AE62" s="994">
        <v>0</v>
      </c>
      <c r="AF62" s="993">
        <v>0</v>
      </c>
      <c r="AG62" s="994">
        <v>0</v>
      </c>
      <c r="AH62" s="993">
        <v>0</v>
      </c>
      <c r="AI62" s="994">
        <v>0</v>
      </c>
      <c r="AJ62" s="993">
        <v>0</v>
      </c>
      <c r="AK62" s="994">
        <v>0</v>
      </c>
      <c r="AL62" s="993">
        <v>0</v>
      </c>
      <c r="AM62" s="994">
        <v>0</v>
      </c>
      <c r="AN62" s="995">
        <v>0</v>
      </c>
      <c r="AO62" s="946"/>
      <c r="AP62" s="964"/>
      <c r="AQ62" s="946"/>
      <c r="AR62" s="992">
        <v>0</v>
      </c>
      <c r="AS62" s="993">
        <v>0</v>
      </c>
      <c r="AT62" s="994">
        <v>0</v>
      </c>
      <c r="AU62" s="993">
        <v>0</v>
      </c>
      <c r="AV62" s="994">
        <v>0</v>
      </c>
      <c r="AW62" s="993">
        <v>0</v>
      </c>
      <c r="AX62" s="994">
        <v>0</v>
      </c>
      <c r="AY62" s="993">
        <v>0</v>
      </c>
      <c r="AZ62" s="994">
        <v>0</v>
      </c>
      <c r="BA62" s="993">
        <v>0</v>
      </c>
      <c r="BB62" s="994">
        <v>0</v>
      </c>
      <c r="BC62" s="993">
        <v>0</v>
      </c>
      <c r="BD62" s="994">
        <v>0</v>
      </c>
      <c r="BE62" s="993">
        <v>0</v>
      </c>
      <c r="BF62" s="994">
        <v>0</v>
      </c>
      <c r="BG62" s="993">
        <v>0</v>
      </c>
      <c r="BH62" s="994">
        <v>0</v>
      </c>
      <c r="BI62" s="993">
        <v>0</v>
      </c>
      <c r="BJ62" s="994">
        <v>0</v>
      </c>
      <c r="BK62" s="993">
        <v>0</v>
      </c>
      <c r="BL62" s="994">
        <v>0</v>
      </c>
      <c r="BM62" s="993">
        <v>0</v>
      </c>
      <c r="BN62" s="994">
        <v>0</v>
      </c>
      <c r="BO62" s="993">
        <v>0</v>
      </c>
      <c r="BP62" s="994">
        <v>0</v>
      </c>
      <c r="BQ62" s="993">
        <v>0</v>
      </c>
      <c r="BR62" s="994">
        <v>0</v>
      </c>
      <c r="BS62" s="993">
        <v>0</v>
      </c>
      <c r="BT62" s="994">
        <v>0</v>
      </c>
      <c r="BU62" s="993">
        <v>0</v>
      </c>
      <c r="BV62" s="994">
        <v>0</v>
      </c>
      <c r="BW62" s="993">
        <v>0</v>
      </c>
      <c r="BX62" s="994">
        <v>0</v>
      </c>
      <c r="BY62" s="993">
        <v>0</v>
      </c>
      <c r="BZ62" s="994">
        <v>0</v>
      </c>
      <c r="CA62" s="995">
        <v>0</v>
      </c>
      <c r="CB62" s="946"/>
      <c r="CC62" s="971"/>
      <c r="CD62" s="946"/>
      <c r="CE62" s="972"/>
      <c r="CF62" s="946"/>
      <c r="CG62" s="992">
        <v>0</v>
      </c>
      <c r="CH62" s="993">
        <v>0</v>
      </c>
      <c r="CI62" s="994">
        <v>0</v>
      </c>
      <c r="CJ62" s="993">
        <v>0</v>
      </c>
      <c r="CK62" s="994">
        <v>0</v>
      </c>
      <c r="CL62" s="993">
        <v>0</v>
      </c>
      <c r="CM62" s="994">
        <v>0</v>
      </c>
      <c r="CN62" s="993">
        <v>0</v>
      </c>
      <c r="CO62" s="994">
        <v>0</v>
      </c>
      <c r="CP62" s="993">
        <v>0</v>
      </c>
      <c r="CQ62" s="994">
        <v>0</v>
      </c>
      <c r="CR62" s="993">
        <v>0</v>
      </c>
      <c r="CS62" s="994">
        <v>0</v>
      </c>
      <c r="CT62" s="993">
        <v>0</v>
      </c>
      <c r="CU62" s="994">
        <v>0</v>
      </c>
      <c r="CV62" s="993">
        <v>0</v>
      </c>
      <c r="CW62" s="994">
        <v>0</v>
      </c>
      <c r="CX62" s="993">
        <v>0</v>
      </c>
      <c r="CY62" s="994">
        <v>0</v>
      </c>
      <c r="CZ62" s="993">
        <v>0</v>
      </c>
      <c r="DA62" s="994">
        <v>0</v>
      </c>
      <c r="DB62" s="993">
        <v>0</v>
      </c>
      <c r="DC62" s="994">
        <v>0</v>
      </c>
      <c r="DD62" s="993">
        <v>0</v>
      </c>
      <c r="DE62" s="994">
        <v>0</v>
      </c>
      <c r="DF62" s="993">
        <v>0</v>
      </c>
      <c r="DG62" s="994">
        <v>0</v>
      </c>
      <c r="DH62" s="993">
        <v>0</v>
      </c>
      <c r="DI62" s="994">
        <v>0</v>
      </c>
      <c r="DJ62" s="993">
        <v>0</v>
      </c>
      <c r="DK62" s="994">
        <v>0</v>
      </c>
      <c r="DL62" s="993">
        <v>0</v>
      </c>
      <c r="DM62" s="994">
        <v>0</v>
      </c>
      <c r="DN62" s="993">
        <v>0</v>
      </c>
      <c r="DO62" s="994">
        <v>0</v>
      </c>
      <c r="DP62" s="995">
        <v>0</v>
      </c>
      <c r="DQ62" s="946"/>
      <c r="DR62" s="973"/>
      <c r="DS62" s="946"/>
      <c r="DT62" s="992">
        <v>0</v>
      </c>
      <c r="DU62" s="993">
        <v>0</v>
      </c>
      <c r="DV62" s="994">
        <v>0</v>
      </c>
      <c r="DW62" s="993">
        <v>0</v>
      </c>
      <c r="DX62" s="994">
        <v>0</v>
      </c>
      <c r="DY62" s="993">
        <v>0</v>
      </c>
      <c r="DZ62" s="994">
        <v>0</v>
      </c>
      <c r="EA62" s="993">
        <v>0</v>
      </c>
      <c r="EB62" s="994">
        <v>0</v>
      </c>
      <c r="EC62" s="993">
        <v>0</v>
      </c>
      <c r="ED62" s="994">
        <v>0</v>
      </c>
      <c r="EE62" s="993">
        <v>0</v>
      </c>
      <c r="EF62" s="994">
        <v>0</v>
      </c>
      <c r="EG62" s="993">
        <v>0</v>
      </c>
      <c r="EH62" s="994">
        <v>0</v>
      </c>
      <c r="EI62" s="993">
        <v>0</v>
      </c>
      <c r="EJ62" s="994">
        <v>0</v>
      </c>
      <c r="EK62" s="993">
        <v>0</v>
      </c>
      <c r="EL62" s="994">
        <v>0</v>
      </c>
      <c r="EM62" s="993">
        <v>0</v>
      </c>
      <c r="EN62" s="994">
        <v>0</v>
      </c>
      <c r="EO62" s="993">
        <v>0</v>
      </c>
      <c r="EP62" s="994">
        <v>0</v>
      </c>
      <c r="EQ62" s="993">
        <v>0</v>
      </c>
      <c r="ER62" s="994">
        <v>0</v>
      </c>
      <c r="ES62" s="993">
        <v>0</v>
      </c>
      <c r="ET62" s="994">
        <v>0</v>
      </c>
      <c r="EU62" s="993">
        <v>0</v>
      </c>
      <c r="EV62" s="994">
        <v>0</v>
      </c>
      <c r="EW62" s="993">
        <v>0</v>
      </c>
      <c r="EX62" s="994">
        <v>0</v>
      </c>
      <c r="EY62" s="993">
        <v>0</v>
      </c>
      <c r="EZ62" s="994">
        <v>0</v>
      </c>
      <c r="FA62" s="993">
        <v>0</v>
      </c>
      <c r="FB62" s="994">
        <v>0</v>
      </c>
      <c r="FC62" s="995">
        <v>0</v>
      </c>
      <c r="FD62" s="946"/>
      <c r="FE62" s="974"/>
      <c r="FF62" s="946"/>
      <c r="FG62" s="975"/>
      <c r="FI62" s="996" t="b">
        <v>1</v>
      </c>
    </row>
    <row r="63" spans="2:165" hidden="1" outlineLevel="1">
      <c r="B63" s="1013">
        <v>56</v>
      </c>
      <c r="C63" s="1021" t="s">
        <v>795</v>
      </c>
      <c r="E63" s="1015">
        <v>0</v>
      </c>
      <c r="F63" s="1016">
        <v>0</v>
      </c>
      <c r="G63" s="1017">
        <v>0</v>
      </c>
      <c r="H63" s="1016">
        <v>0</v>
      </c>
      <c r="I63" s="1017">
        <v>0</v>
      </c>
      <c r="J63" s="1016">
        <v>0</v>
      </c>
      <c r="K63" s="1017">
        <v>0</v>
      </c>
      <c r="L63" s="1016">
        <v>0</v>
      </c>
      <c r="M63" s="1017">
        <v>0</v>
      </c>
      <c r="N63" s="1016">
        <v>0</v>
      </c>
      <c r="O63" s="1017">
        <v>0</v>
      </c>
      <c r="P63" s="1016">
        <v>0</v>
      </c>
      <c r="Q63" s="1017">
        <v>0</v>
      </c>
      <c r="R63" s="1016">
        <v>0</v>
      </c>
      <c r="S63" s="1017">
        <v>0</v>
      </c>
      <c r="T63" s="1016">
        <v>0</v>
      </c>
      <c r="U63" s="1017">
        <v>0</v>
      </c>
      <c r="V63" s="1016">
        <v>0</v>
      </c>
      <c r="W63" s="1017">
        <v>0</v>
      </c>
      <c r="X63" s="1016">
        <v>0</v>
      </c>
      <c r="Y63" s="1017">
        <v>0</v>
      </c>
      <c r="Z63" s="1016">
        <v>0</v>
      </c>
      <c r="AA63" s="1017">
        <v>0</v>
      </c>
      <c r="AB63" s="1016">
        <v>0</v>
      </c>
      <c r="AC63" s="1017">
        <v>0</v>
      </c>
      <c r="AD63" s="1016">
        <v>0</v>
      </c>
      <c r="AE63" s="1017">
        <v>0</v>
      </c>
      <c r="AF63" s="1016">
        <v>0</v>
      </c>
      <c r="AG63" s="1017">
        <v>0</v>
      </c>
      <c r="AH63" s="1016">
        <v>0</v>
      </c>
      <c r="AI63" s="1017">
        <v>0</v>
      </c>
      <c r="AJ63" s="1016">
        <v>0</v>
      </c>
      <c r="AK63" s="1017">
        <v>0</v>
      </c>
      <c r="AL63" s="1016">
        <v>0</v>
      </c>
      <c r="AM63" s="1017">
        <v>0</v>
      </c>
      <c r="AN63" s="1018">
        <v>0</v>
      </c>
      <c r="AO63" s="946"/>
      <c r="AP63" s="964"/>
      <c r="AQ63" s="946"/>
      <c r="AR63" s="1015">
        <v>0</v>
      </c>
      <c r="AS63" s="1016">
        <v>0</v>
      </c>
      <c r="AT63" s="1017">
        <v>0</v>
      </c>
      <c r="AU63" s="1016">
        <v>0</v>
      </c>
      <c r="AV63" s="1017">
        <v>0</v>
      </c>
      <c r="AW63" s="1016">
        <v>0</v>
      </c>
      <c r="AX63" s="1017">
        <v>0</v>
      </c>
      <c r="AY63" s="1016">
        <v>0</v>
      </c>
      <c r="AZ63" s="1017">
        <v>0</v>
      </c>
      <c r="BA63" s="1016">
        <v>0</v>
      </c>
      <c r="BB63" s="1017">
        <v>0</v>
      </c>
      <c r="BC63" s="1016">
        <v>0</v>
      </c>
      <c r="BD63" s="1017">
        <v>0</v>
      </c>
      <c r="BE63" s="1016">
        <v>0</v>
      </c>
      <c r="BF63" s="1017">
        <v>0</v>
      </c>
      <c r="BG63" s="1016">
        <v>0</v>
      </c>
      <c r="BH63" s="1017">
        <v>0</v>
      </c>
      <c r="BI63" s="1016">
        <v>0</v>
      </c>
      <c r="BJ63" s="1017">
        <v>0</v>
      </c>
      <c r="BK63" s="1016">
        <v>0</v>
      </c>
      <c r="BL63" s="1017">
        <v>0</v>
      </c>
      <c r="BM63" s="1016">
        <v>0</v>
      </c>
      <c r="BN63" s="1017">
        <v>0</v>
      </c>
      <c r="BO63" s="1016">
        <v>0</v>
      </c>
      <c r="BP63" s="1017">
        <v>0</v>
      </c>
      <c r="BQ63" s="1016">
        <v>0</v>
      </c>
      <c r="BR63" s="1017">
        <v>0</v>
      </c>
      <c r="BS63" s="1016">
        <v>0</v>
      </c>
      <c r="BT63" s="1017">
        <v>0</v>
      </c>
      <c r="BU63" s="1016">
        <v>0</v>
      </c>
      <c r="BV63" s="1017">
        <v>0</v>
      </c>
      <c r="BW63" s="1016">
        <v>0</v>
      </c>
      <c r="BX63" s="1017">
        <v>0</v>
      </c>
      <c r="BY63" s="1016">
        <v>0</v>
      </c>
      <c r="BZ63" s="1017">
        <v>0</v>
      </c>
      <c r="CA63" s="1018">
        <v>0</v>
      </c>
      <c r="CB63" s="946"/>
      <c r="CC63" s="971"/>
      <c r="CD63" s="946"/>
      <c r="CE63" s="972"/>
      <c r="CF63" s="946"/>
      <c r="CG63" s="1015">
        <v>0</v>
      </c>
      <c r="CH63" s="1016">
        <v>0</v>
      </c>
      <c r="CI63" s="1017">
        <v>0</v>
      </c>
      <c r="CJ63" s="1016">
        <v>0</v>
      </c>
      <c r="CK63" s="1017">
        <v>0</v>
      </c>
      <c r="CL63" s="1016">
        <v>0</v>
      </c>
      <c r="CM63" s="1017">
        <v>0</v>
      </c>
      <c r="CN63" s="1016">
        <v>0</v>
      </c>
      <c r="CO63" s="1017">
        <v>0</v>
      </c>
      <c r="CP63" s="1016">
        <v>0</v>
      </c>
      <c r="CQ63" s="1017">
        <v>0</v>
      </c>
      <c r="CR63" s="1016">
        <v>0</v>
      </c>
      <c r="CS63" s="1017">
        <v>0</v>
      </c>
      <c r="CT63" s="1016">
        <v>0</v>
      </c>
      <c r="CU63" s="1017">
        <v>0</v>
      </c>
      <c r="CV63" s="1016">
        <v>0</v>
      </c>
      <c r="CW63" s="1017">
        <v>0</v>
      </c>
      <c r="CX63" s="1016">
        <v>0</v>
      </c>
      <c r="CY63" s="1017">
        <v>0</v>
      </c>
      <c r="CZ63" s="1016">
        <v>0</v>
      </c>
      <c r="DA63" s="1017">
        <v>0</v>
      </c>
      <c r="DB63" s="1016">
        <v>0</v>
      </c>
      <c r="DC63" s="1017">
        <v>0</v>
      </c>
      <c r="DD63" s="1016">
        <v>0</v>
      </c>
      <c r="DE63" s="1017">
        <v>0</v>
      </c>
      <c r="DF63" s="1016">
        <v>0</v>
      </c>
      <c r="DG63" s="1017">
        <v>0</v>
      </c>
      <c r="DH63" s="1016">
        <v>0</v>
      </c>
      <c r="DI63" s="1017">
        <v>0</v>
      </c>
      <c r="DJ63" s="1016">
        <v>0</v>
      </c>
      <c r="DK63" s="1017">
        <v>0</v>
      </c>
      <c r="DL63" s="1016">
        <v>0</v>
      </c>
      <c r="DM63" s="1017">
        <v>0</v>
      </c>
      <c r="DN63" s="1016">
        <v>0</v>
      </c>
      <c r="DO63" s="1017">
        <v>0</v>
      </c>
      <c r="DP63" s="1018">
        <v>0</v>
      </c>
      <c r="DQ63" s="946"/>
      <c r="DR63" s="973"/>
      <c r="DS63" s="946"/>
      <c r="DT63" s="1015">
        <v>0</v>
      </c>
      <c r="DU63" s="1016">
        <v>0</v>
      </c>
      <c r="DV63" s="1017">
        <v>0</v>
      </c>
      <c r="DW63" s="1016">
        <v>0</v>
      </c>
      <c r="DX63" s="1017">
        <v>0</v>
      </c>
      <c r="DY63" s="1016">
        <v>0</v>
      </c>
      <c r="DZ63" s="1017">
        <v>0</v>
      </c>
      <c r="EA63" s="1016">
        <v>0</v>
      </c>
      <c r="EB63" s="1017">
        <v>0</v>
      </c>
      <c r="EC63" s="1016">
        <v>0</v>
      </c>
      <c r="ED63" s="1017">
        <v>0</v>
      </c>
      <c r="EE63" s="1016">
        <v>0</v>
      </c>
      <c r="EF63" s="1017">
        <v>0</v>
      </c>
      <c r="EG63" s="1016">
        <v>0</v>
      </c>
      <c r="EH63" s="1017">
        <v>0</v>
      </c>
      <c r="EI63" s="1016">
        <v>0</v>
      </c>
      <c r="EJ63" s="1017">
        <v>0</v>
      </c>
      <c r="EK63" s="1016">
        <v>0</v>
      </c>
      <c r="EL63" s="1017">
        <v>0</v>
      </c>
      <c r="EM63" s="1016">
        <v>0</v>
      </c>
      <c r="EN63" s="1017">
        <v>0</v>
      </c>
      <c r="EO63" s="1016">
        <v>0</v>
      </c>
      <c r="EP63" s="1017">
        <v>0</v>
      </c>
      <c r="EQ63" s="1016">
        <v>0</v>
      </c>
      <c r="ER63" s="1017">
        <v>0</v>
      </c>
      <c r="ES63" s="1016">
        <v>0</v>
      </c>
      <c r="ET63" s="1017">
        <v>0</v>
      </c>
      <c r="EU63" s="1016">
        <v>0</v>
      </c>
      <c r="EV63" s="1017">
        <v>0</v>
      </c>
      <c r="EW63" s="1016">
        <v>0</v>
      </c>
      <c r="EX63" s="1017">
        <v>0</v>
      </c>
      <c r="EY63" s="1016">
        <v>0</v>
      </c>
      <c r="EZ63" s="1017">
        <v>0</v>
      </c>
      <c r="FA63" s="1016">
        <v>0</v>
      </c>
      <c r="FB63" s="1017">
        <v>0</v>
      </c>
      <c r="FC63" s="1018">
        <v>0</v>
      </c>
      <c r="FD63" s="946"/>
      <c r="FE63" s="974"/>
      <c r="FF63" s="946"/>
      <c r="FG63" s="975"/>
      <c r="FI63" s="1019" t="b">
        <v>1</v>
      </c>
    </row>
    <row r="64" spans="2:165" hidden="1" outlineLevel="1">
      <c r="B64" s="976">
        <v>57</v>
      </c>
      <c r="C64" s="977" t="s">
        <v>796</v>
      </c>
      <c r="E64" s="978">
        <v>0</v>
      </c>
      <c r="F64" s="979">
        <v>0</v>
      </c>
      <c r="G64" s="980">
        <v>0</v>
      </c>
      <c r="H64" s="979">
        <v>0</v>
      </c>
      <c r="I64" s="980">
        <v>0</v>
      </c>
      <c r="J64" s="979">
        <v>0</v>
      </c>
      <c r="K64" s="980">
        <v>0</v>
      </c>
      <c r="L64" s="979">
        <v>0</v>
      </c>
      <c r="M64" s="980">
        <v>0</v>
      </c>
      <c r="N64" s="979">
        <v>0</v>
      </c>
      <c r="O64" s="980">
        <v>0</v>
      </c>
      <c r="P64" s="979">
        <v>0</v>
      </c>
      <c r="Q64" s="980">
        <v>0</v>
      </c>
      <c r="R64" s="979">
        <v>0</v>
      </c>
      <c r="S64" s="980">
        <v>0</v>
      </c>
      <c r="T64" s="979">
        <v>0</v>
      </c>
      <c r="U64" s="980">
        <v>0</v>
      </c>
      <c r="V64" s="979">
        <v>0</v>
      </c>
      <c r="W64" s="980">
        <v>0</v>
      </c>
      <c r="X64" s="979">
        <v>0</v>
      </c>
      <c r="Y64" s="980">
        <v>0</v>
      </c>
      <c r="Z64" s="979">
        <v>0</v>
      </c>
      <c r="AA64" s="980">
        <v>0</v>
      </c>
      <c r="AB64" s="979">
        <v>0</v>
      </c>
      <c r="AC64" s="980">
        <v>0</v>
      </c>
      <c r="AD64" s="979">
        <v>0</v>
      </c>
      <c r="AE64" s="980">
        <v>0</v>
      </c>
      <c r="AF64" s="979">
        <v>0</v>
      </c>
      <c r="AG64" s="980">
        <v>0</v>
      </c>
      <c r="AH64" s="979">
        <v>0</v>
      </c>
      <c r="AI64" s="980">
        <v>0</v>
      </c>
      <c r="AJ64" s="979">
        <v>0</v>
      </c>
      <c r="AK64" s="980">
        <v>0</v>
      </c>
      <c r="AL64" s="979">
        <v>0</v>
      </c>
      <c r="AM64" s="980">
        <v>0</v>
      </c>
      <c r="AN64" s="981">
        <v>0</v>
      </c>
      <c r="AO64" s="946"/>
      <c r="AP64" s="964"/>
      <c r="AQ64" s="946"/>
      <c r="AR64" s="978">
        <v>0</v>
      </c>
      <c r="AS64" s="979">
        <v>0</v>
      </c>
      <c r="AT64" s="980">
        <v>0</v>
      </c>
      <c r="AU64" s="979">
        <v>0</v>
      </c>
      <c r="AV64" s="980">
        <v>0</v>
      </c>
      <c r="AW64" s="979">
        <v>0</v>
      </c>
      <c r="AX64" s="980">
        <v>0</v>
      </c>
      <c r="AY64" s="979">
        <v>0</v>
      </c>
      <c r="AZ64" s="980">
        <v>0</v>
      </c>
      <c r="BA64" s="979">
        <v>0</v>
      </c>
      <c r="BB64" s="980">
        <v>0</v>
      </c>
      <c r="BC64" s="979">
        <v>0</v>
      </c>
      <c r="BD64" s="980">
        <v>0</v>
      </c>
      <c r="BE64" s="979">
        <v>0</v>
      </c>
      <c r="BF64" s="980">
        <v>0</v>
      </c>
      <c r="BG64" s="979">
        <v>0</v>
      </c>
      <c r="BH64" s="980">
        <v>0</v>
      </c>
      <c r="BI64" s="979">
        <v>0</v>
      </c>
      <c r="BJ64" s="980">
        <v>0</v>
      </c>
      <c r="BK64" s="979">
        <v>0</v>
      </c>
      <c r="BL64" s="980">
        <v>0</v>
      </c>
      <c r="BM64" s="979">
        <v>0</v>
      </c>
      <c r="BN64" s="980">
        <v>0</v>
      </c>
      <c r="BO64" s="979">
        <v>0</v>
      </c>
      <c r="BP64" s="980">
        <v>0</v>
      </c>
      <c r="BQ64" s="979">
        <v>0</v>
      </c>
      <c r="BR64" s="980">
        <v>0</v>
      </c>
      <c r="BS64" s="979">
        <v>0</v>
      </c>
      <c r="BT64" s="980">
        <v>0</v>
      </c>
      <c r="BU64" s="979">
        <v>0</v>
      </c>
      <c r="BV64" s="980">
        <v>0</v>
      </c>
      <c r="BW64" s="979">
        <v>0</v>
      </c>
      <c r="BX64" s="980">
        <v>0</v>
      </c>
      <c r="BY64" s="979">
        <v>0</v>
      </c>
      <c r="BZ64" s="980">
        <v>0</v>
      </c>
      <c r="CA64" s="981">
        <v>0</v>
      </c>
      <c r="CB64" s="946"/>
      <c r="CC64" s="971"/>
      <c r="CD64" s="946"/>
      <c r="CE64" s="972"/>
      <c r="CF64" s="946"/>
      <c r="CG64" s="978">
        <v>0</v>
      </c>
      <c r="CH64" s="979">
        <v>0</v>
      </c>
      <c r="CI64" s="980">
        <v>0</v>
      </c>
      <c r="CJ64" s="979">
        <v>0</v>
      </c>
      <c r="CK64" s="980">
        <v>0</v>
      </c>
      <c r="CL64" s="979">
        <v>0</v>
      </c>
      <c r="CM64" s="980">
        <v>0</v>
      </c>
      <c r="CN64" s="979">
        <v>0</v>
      </c>
      <c r="CO64" s="980">
        <v>0</v>
      </c>
      <c r="CP64" s="979">
        <v>0</v>
      </c>
      <c r="CQ64" s="980">
        <v>0</v>
      </c>
      <c r="CR64" s="979">
        <v>0</v>
      </c>
      <c r="CS64" s="980">
        <v>0</v>
      </c>
      <c r="CT64" s="979">
        <v>0</v>
      </c>
      <c r="CU64" s="980">
        <v>0</v>
      </c>
      <c r="CV64" s="979">
        <v>0</v>
      </c>
      <c r="CW64" s="980">
        <v>0</v>
      </c>
      <c r="CX64" s="979">
        <v>0</v>
      </c>
      <c r="CY64" s="980">
        <v>0</v>
      </c>
      <c r="CZ64" s="979">
        <v>0</v>
      </c>
      <c r="DA64" s="980">
        <v>0</v>
      </c>
      <c r="DB64" s="979">
        <v>0</v>
      </c>
      <c r="DC64" s="980">
        <v>0</v>
      </c>
      <c r="DD64" s="979">
        <v>0</v>
      </c>
      <c r="DE64" s="980">
        <v>0</v>
      </c>
      <c r="DF64" s="979">
        <v>0</v>
      </c>
      <c r="DG64" s="980">
        <v>0</v>
      </c>
      <c r="DH64" s="979">
        <v>0</v>
      </c>
      <c r="DI64" s="980">
        <v>0</v>
      </c>
      <c r="DJ64" s="979">
        <v>0</v>
      </c>
      <c r="DK64" s="980">
        <v>0</v>
      </c>
      <c r="DL64" s="979">
        <v>0</v>
      </c>
      <c r="DM64" s="980">
        <v>0</v>
      </c>
      <c r="DN64" s="979">
        <v>0</v>
      </c>
      <c r="DO64" s="980">
        <v>0</v>
      </c>
      <c r="DP64" s="981">
        <v>0</v>
      </c>
      <c r="DQ64" s="946"/>
      <c r="DR64" s="973"/>
      <c r="DS64" s="946"/>
      <c r="DT64" s="978">
        <v>0</v>
      </c>
      <c r="DU64" s="979">
        <v>0</v>
      </c>
      <c r="DV64" s="980">
        <v>0</v>
      </c>
      <c r="DW64" s="979">
        <v>0</v>
      </c>
      <c r="DX64" s="980">
        <v>0</v>
      </c>
      <c r="DY64" s="979">
        <v>0</v>
      </c>
      <c r="DZ64" s="980">
        <v>0</v>
      </c>
      <c r="EA64" s="979">
        <v>0</v>
      </c>
      <c r="EB64" s="980">
        <v>0</v>
      </c>
      <c r="EC64" s="979">
        <v>0</v>
      </c>
      <c r="ED64" s="980">
        <v>0</v>
      </c>
      <c r="EE64" s="979">
        <v>0</v>
      </c>
      <c r="EF64" s="980">
        <v>0</v>
      </c>
      <c r="EG64" s="979">
        <v>0</v>
      </c>
      <c r="EH64" s="980">
        <v>0</v>
      </c>
      <c r="EI64" s="979">
        <v>0</v>
      </c>
      <c r="EJ64" s="980">
        <v>0</v>
      </c>
      <c r="EK64" s="979">
        <v>0</v>
      </c>
      <c r="EL64" s="980">
        <v>0</v>
      </c>
      <c r="EM64" s="979">
        <v>0</v>
      </c>
      <c r="EN64" s="980">
        <v>0</v>
      </c>
      <c r="EO64" s="979">
        <v>0</v>
      </c>
      <c r="EP64" s="980">
        <v>0</v>
      </c>
      <c r="EQ64" s="979">
        <v>0</v>
      </c>
      <c r="ER64" s="980">
        <v>0</v>
      </c>
      <c r="ES64" s="979">
        <v>0</v>
      </c>
      <c r="ET64" s="980">
        <v>0</v>
      </c>
      <c r="EU64" s="979">
        <v>0</v>
      </c>
      <c r="EV64" s="980">
        <v>0</v>
      </c>
      <c r="EW64" s="979">
        <v>0</v>
      </c>
      <c r="EX64" s="980">
        <v>0</v>
      </c>
      <c r="EY64" s="979">
        <v>0</v>
      </c>
      <c r="EZ64" s="980">
        <v>0</v>
      </c>
      <c r="FA64" s="979">
        <v>0</v>
      </c>
      <c r="FB64" s="980">
        <v>0</v>
      </c>
      <c r="FC64" s="981">
        <v>0</v>
      </c>
      <c r="FD64" s="946"/>
      <c r="FE64" s="974"/>
      <c r="FF64" s="946"/>
      <c r="FG64" s="975"/>
      <c r="FI64" s="982" t="b">
        <v>1</v>
      </c>
    </row>
    <row r="65" spans="2:165" hidden="1" outlineLevel="1">
      <c r="B65" s="1013">
        <v>58</v>
      </c>
      <c r="C65" s="1021" t="s">
        <v>797</v>
      </c>
      <c r="E65" s="1015">
        <v>0</v>
      </c>
      <c r="F65" s="1016">
        <v>0</v>
      </c>
      <c r="G65" s="1017">
        <v>0</v>
      </c>
      <c r="H65" s="1016">
        <v>0</v>
      </c>
      <c r="I65" s="1017">
        <v>0</v>
      </c>
      <c r="J65" s="1016">
        <v>0</v>
      </c>
      <c r="K65" s="1017">
        <v>0</v>
      </c>
      <c r="L65" s="1016">
        <v>0</v>
      </c>
      <c r="M65" s="1017">
        <v>0</v>
      </c>
      <c r="N65" s="1016">
        <v>0</v>
      </c>
      <c r="O65" s="1017">
        <v>0</v>
      </c>
      <c r="P65" s="1016">
        <v>0</v>
      </c>
      <c r="Q65" s="1017">
        <v>0</v>
      </c>
      <c r="R65" s="1016">
        <v>0</v>
      </c>
      <c r="S65" s="1017">
        <v>0</v>
      </c>
      <c r="T65" s="1016">
        <v>0</v>
      </c>
      <c r="U65" s="1017">
        <v>0</v>
      </c>
      <c r="V65" s="1016">
        <v>0</v>
      </c>
      <c r="W65" s="1017">
        <v>0</v>
      </c>
      <c r="X65" s="1016">
        <v>0</v>
      </c>
      <c r="Y65" s="1017">
        <v>0</v>
      </c>
      <c r="Z65" s="1016">
        <v>0</v>
      </c>
      <c r="AA65" s="1017">
        <v>0</v>
      </c>
      <c r="AB65" s="1016">
        <v>0</v>
      </c>
      <c r="AC65" s="1017">
        <v>0</v>
      </c>
      <c r="AD65" s="1016">
        <v>0</v>
      </c>
      <c r="AE65" s="1017">
        <v>0</v>
      </c>
      <c r="AF65" s="1016">
        <v>0</v>
      </c>
      <c r="AG65" s="1017">
        <v>0</v>
      </c>
      <c r="AH65" s="1016">
        <v>0</v>
      </c>
      <c r="AI65" s="1017">
        <v>0</v>
      </c>
      <c r="AJ65" s="1016">
        <v>0</v>
      </c>
      <c r="AK65" s="1017">
        <v>0</v>
      </c>
      <c r="AL65" s="1016">
        <v>0</v>
      </c>
      <c r="AM65" s="1017">
        <v>0</v>
      </c>
      <c r="AN65" s="1018">
        <v>0</v>
      </c>
      <c r="AO65" s="946"/>
      <c r="AP65" s="964"/>
      <c r="AQ65" s="946"/>
      <c r="AR65" s="1015">
        <v>0</v>
      </c>
      <c r="AS65" s="1016">
        <v>0</v>
      </c>
      <c r="AT65" s="1017">
        <v>0</v>
      </c>
      <c r="AU65" s="1016">
        <v>0</v>
      </c>
      <c r="AV65" s="1017">
        <v>0</v>
      </c>
      <c r="AW65" s="1016">
        <v>0</v>
      </c>
      <c r="AX65" s="1017">
        <v>0</v>
      </c>
      <c r="AY65" s="1016">
        <v>0</v>
      </c>
      <c r="AZ65" s="1017">
        <v>0</v>
      </c>
      <c r="BA65" s="1016">
        <v>0</v>
      </c>
      <c r="BB65" s="1017">
        <v>0</v>
      </c>
      <c r="BC65" s="1016">
        <v>0</v>
      </c>
      <c r="BD65" s="1017">
        <v>0</v>
      </c>
      <c r="BE65" s="1016">
        <v>0</v>
      </c>
      <c r="BF65" s="1017">
        <v>0</v>
      </c>
      <c r="BG65" s="1016">
        <v>0</v>
      </c>
      <c r="BH65" s="1017">
        <v>0</v>
      </c>
      <c r="BI65" s="1016">
        <v>0</v>
      </c>
      <c r="BJ65" s="1017">
        <v>0</v>
      </c>
      <c r="BK65" s="1016">
        <v>0</v>
      </c>
      <c r="BL65" s="1017">
        <v>0</v>
      </c>
      <c r="BM65" s="1016">
        <v>0</v>
      </c>
      <c r="BN65" s="1017">
        <v>0</v>
      </c>
      <c r="BO65" s="1016">
        <v>0</v>
      </c>
      <c r="BP65" s="1017">
        <v>0</v>
      </c>
      <c r="BQ65" s="1016">
        <v>0</v>
      </c>
      <c r="BR65" s="1017">
        <v>0</v>
      </c>
      <c r="BS65" s="1016">
        <v>0</v>
      </c>
      <c r="BT65" s="1017">
        <v>0</v>
      </c>
      <c r="BU65" s="1016">
        <v>0</v>
      </c>
      <c r="BV65" s="1017">
        <v>0</v>
      </c>
      <c r="BW65" s="1016">
        <v>0</v>
      </c>
      <c r="BX65" s="1017">
        <v>0</v>
      </c>
      <c r="BY65" s="1016">
        <v>0</v>
      </c>
      <c r="BZ65" s="1017">
        <v>0</v>
      </c>
      <c r="CA65" s="1018">
        <v>0</v>
      </c>
      <c r="CB65" s="946"/>
      <c r="CC65" s="971"/>
      <c r="CD65" s="946"/>
      <c r="CE65" s="972"/>
      <c r="CF65" s="946"/>
      <c r="CG65" s="1015">
        <v>0</v>
      </c>
      <c r="CH65" s="1016">
        <v>0</v>
      </c>
      <c r="CI65" s="1017">
        <v>0</v>
      </c>
      <c r="CJ65" s="1016">
        <v>0</v>
      </c>
      <c r="CK65" s="1017">
        <v>0</v>
      </c>
      <c r="CL65" s="1016">
        <v>0</v>
      </c>
      <c r="CM65" s="1017">
        <v>0</v>
      </c>
      <c r="CN65" s="1016">
        <v>0</v>
      </c>
      <c r="CO65" s="1017">
        <v>0</v>
      </c>
      <c r="CP65" s="1016">
        <v>0</v>
      </c>
      <c r="CQ65" s="1017">
        <v>0</v>
      </c>
      <c r="CR65" s="1016">
        <v>0</v>
      </c>
      <c r="CS65" s="1017">
        <v>0</v>
      </c>
      <c r="CT65" s="1016">
        <v>0</v>
      </c>
      <c r="CU65" s="1017">
        <v>0</v>
      </c>
      <c r="CV65" s="1016">
        <v>0</v>
      </c>
      <c r="CW65" s="1017">
        <v>0</v>
      </c>
      <c r="CX65" s="1016">
        <v>0</v>
      </c>
      <c r="CY65" s="1017">
        <v>0</v>
      </c>
      <c r="CZ65" s="1016">
        <v>0</v>
      </c>
      <c r="DA65" s="1017">
        <v>0</v>
      </c>
      <c r="DB65" s="1016">
        <v>0</v>
      </c>
      <c r="DC65" s="1017">
        <v>0</v>
      </c>
      <c r="DD65" s="1016">
        <v>0</v>
      </c>
      <c r="DE65" s="1017">
        <v>0</v>
      </c>
      <c r="DF65" s="1016">
        <v>0</v>
      </c>
      <c r="DG65" s="1017">
        <v>0</v>
      </c>
      <c r="DH65" s="1016">
        <v>0</v>
      </c>
      <c r="DI65" s="1017">
        <v>0</v>
      </c>
      <c r="DJ65" s="1016">
        <v>0</v>
      </c>
      <c r="DK65" s="1017">
        <v>0</v>
      </c>
      <c r="DL65" s="1016">
        <v>0</v>
      </c>
      <c r="DM65" s="1017">
        <v>0</v>
      </c>
      <c r="DN65" s="1016">
        <v>0</v>
      </c>
      <c r="DO65" s="1017">
        <v>0</v>
      </c>
      <c r="DP65" s="1018">
        <v>0</v>
      </c>
      <c r="DQ65" s="946"/>
      <c r="DR65" s="973"/>
      <c r="DS65" s="946"/>
      <c r="DT65" s="1015">
        <v>0</v>
      </c>
      <c r="DU65" s="1016">
        <v>0</v>
      </c>
      <c r="DV65" s="1017">
        <v>0</v>
      </c>
      <c r="DW65" s="1016">
        <v>0</v>
      </c>
      <c r="DX65" s="1017">
        <v>0</v>
      </c>
      <c r="DY65" s="1016">
        <v>0</v>
      </c>
      <c r="DZ65" s="1017">
        <v>0</v>
      </c>
      <c r="EA65" s="1016">
        <v>0</v>
      </c>
      <c r="EB65" s="1017">
        <v>0</v>
      </c>
      <c r="EC65" s="1016">
        <v>0</v>
      </c>
      <c r="ED65" s="1017">
        <v>0</v>
      </c>
      <c r="EE65" s="1016">
        <v>0</v>
      </c>
      <c r="EF65" s="1017">
        <v>0</v>
      </c>
      <c r="EG65" s="1016">
        <v>0</v>
      </c>
      <c r="EH65" s="1017">
        <v>0</v>
      </c>
      <c r="EI65" s="1016">
        <v>0</v>
      </c>
      <c r="EJ65" s="1017">
        <v>0</v>
      </c>
      <c r="EK65" s="1016">
        <v>0</v>
      </c>
      <c r="EL65" s="1017">
        <v>0</v>
      </c>
      <c r="EM65" s="1016">
        <v>0</v>
      </c>
      <c r="EN65" s="1017">
        <v>0</v>
      </c>
      <c r="EO65" s="1016">
        <v>0</v>
      </c>
      <c r="EP65" s="1017">
        <v>0</v>
      </c>
      <c r="EQ65" s="1016">
        <v>0</v>
      </c>
      <c r="ER65" s="1017">
        <v>0</v>
      </c>
      <c r="ES65" s="1016">
        <v>0</v>
      </c>
      <c r="ET65" s="1017">
        <v>0</v>
      </c>
      <c r="EU65" s="1016">
        <v>0</v>
      </c>
      <c r="EV65" s="1017">
        <v>0</v>
      </c>
      <c r="EW65" s="1016">
        <v>0</v>
      </c>
      <c r="EX65" s="1017">
        <v>0</v>
      </c>
      <c r="EY65" s="1016">
        <v>0</v>
      </c>
      <c r="EZ65" s="1017">
        <v>0</v>
      </c>
      <c r="FA65" s="1016">
        <v>0</v>
      </c>
      <c r="FB65" s="1017">
        <v>0</v>
      </c>
      <c r="FC65" s="1018">
        <v>0</v>
      </c>
      <c r="FD65" s="946"/>
      <c r="FE65" s="974"/>
      <c r="FF65" s="946"/>
      <c r="FG65" s="975"/>
      <c r="FI65" s="1019" t="b">
        <v>1</v>
      </c>
    </row>
    <row r="66" spans="2:165" hidden="1" outlineLevel="1">
      <c r="B66" s="976">
        <v>59</v>
      </c>
      <c r="C66" s="977" t="s">
        <v>798</v>
      </c>
      <c r="E66" s="978">
        <v>0</v>
      </c>
      <c r="F66" s="979">
        <v>0</v>
      </c>
      <c r="G66" s="980">
        <v>0</v>
      </c>
      <c r="H66" s="979">
        <v>0</v>
      </c>
      <c r="I66" s="980">
        <v>0</v>
      </c>
      <c r="J66" s="979">
        <v>0</v>
      </c>
      <c r="K66" s="980">
        <v>0</v>
      </c>
      <c r="L66" s="979">
        <v>0</v>
      </c>
      <c r="M66" s="980">
        <v>0</v>
      </c>
      <c r="N66" s="979">
        <v>0</v>
      </c>
      <c r="O66" s="980">
        <v>0</v>
      </c>
      <c r="P66" s="979">
        <v>0</v>
      </c>
      <c r="Q66" s="980">
        <v>0</v>
      </c>
      <c r="R66" s="979">
        <v>0</v>
      </c>
      <c r="S66" s="980">
        <v>0</v>
      </c>
      <c r="T66" s="979">
        <v>0</v>
      </c>
      <c r="U66" s="980">
        <v>0</v>
      </c>
      <c r="V66" s="979">
        <v>0</v>
      </c>
      <c r="W66" s="980">
        <v>0</v>
      </c>
      <c r="X66" s="979">
        <v>0</v>
      </c>
      <c r="Y66" s="980">
        <v>0</v>
      </c>
      <c r="Z66" s="979">
        <v>0</v>
      </c>
      <c r="AA66" s="980">
        <v>0</v>
      </c>
      <c r="AB66" s="979">
        <v>0</v>
      </c>
      <c r="AC66" s="980">
        <v>0</v>
      </c>
      <c r="AD66" s="979">
        <v>0</v>
      </c>
      <c r="AE66" s="980">
        <v>0</v>
      </c>
      <c r="AF66" s="979">
        <v>0</v>
      </c>
      <c r="AG66" s="980">
        <v>0</v>
      </c>
      <c r="AH66" s="979">
        <v>0</v>
      </c>
      <c r="AI66" s="980">
        <v>0</v>
      </c>
      <c r="AJ66" s="979">
        <v>0</v>
      </c>
      <c r="AK66" s="980">
        <v>0</v>
      </c>
      <c r="AL66" s="979">
        <v>0</v>
      </c>
      <c r="AM66" s="980">
        <v>0</v>
      </c>
      <c r="AN66" s="981">
        <v>0</v>
      </c>
      <c r="AO66" s="946"/>
      <c r="AP66" s="964"/>
      <c r="AQ66" s="946"/>
      <c r="AR66" s="978">
        <v>0</v>
      </c>
      <c r="AS66" s="979">
        <v>0</v>
      </c>
      <c r="AT66" s="980">
        <v>0</v>
      </c>
      <c r="AU66" s="979">
        <v>0</v>
      </c>
      <c r="AV66" s="980">
        <v>0</v>
      </c>
      <c r="AW66" s="979">
        <v>0</v>
      </c>
      <c r="AX66" s="980">
        <v>0</v>
      </c>
      <c r="AY66" s="979">
        <v>0</v>
      </c>
      <c r="AZ66" s="980">
        <v>0</v>
      </c>
      <c r="BA66" s="979">
        <v>0</v>
      </c>
      <c r="BB66" s="980">
        <v>0</v>
      </c>
      <c r="BC66" s="979">
        <v>0</v>
      </c>
      <c r="BD66" s="980">
        <v>0</v>
      </c>
      <c r="BE66" s="979">
        <v>0</v>
      </c>
      <c r="BF66" s="980">
        <v>0</v>
      </c>
      <c r="BG66" s="979">
        <v>0</v>
      </c>
      <c r="BH66" s="980">
        <v>0</v>
      </c>
      <c r="BI66" s="979">
        <v>0</v>
      </c>
      <c r="BJ66" s="980">
        <v>0</v>
      </c>
      <c r="BK66" s="979">
        <v>0</v>
      </c>
      <c r="BL66" s="980">
        <v>0</v>
      </c>
      <c r="BM66" s="979">
        <v>0</v>
      </c>
      <c r="BN66" s="980">
        <v>0</v>
      </c>
      <c r="BO66" s="979">
        <v>0</v>
      </c>
      <c r="BP66" s="980">
        <v>0</v>
      </c>
      <c r="BQ66" s="979">
        <v>0</v>
      </c>
      <c r="BR66" s="980">
        <v>0</v>
      </c>
      <c r="BS66" s="979">
        <v>0</v>
      </c>
      <c r="BT66" s="980">
        <v>0</v>
      </c>
      <c r="BU66" s="979">
        <v>0</v>
      </c>
      <c r="BV66" s="980">
        <v>0</v>
      </c>
      <c r="BW66" s="979">
        <v>0</v>
      </c>
      <c r="BX66" s="980">
        <v>0</v>
      </c>
      <c r="BY66" s="979">
        <v>0</v>
      </c>
      <c r="BZ66" s="980">
        <v>0</v>
      </c>
      <c r="CA66" s="981">
        <v>0</v>
      </c>
      <c r="CB66" s="946"/>
      <c r="CC66" s="971"/>
      <c r="CD66" s="946"/>
      <c r="CE66" s="972"/>
      <c r="CF66" s="946"/>
      <c r="CG66" s="978">
        <v>0</v>
      </c>
      <c r="CH66" s="979">
        <v>0</v>
      </c>
      <c r="CI66" s="980">
        <v>0</v>
      </c>
      <c r="CJ66" s="979">
        <v>0</v>
      </c>
      <c r="CK66" s="980">
        <v>0</v>
      </c>
      <c r="CL66" s="979">
        <v>0</v>
      </c>
      <c r="CM66" s="980">
        <v>0</v>
      </c>
      <c r="CN66" s="979">
        <v>0</v>
      </c>
      <c r="CO66" s="980">
        <v>0</v>
      </c>
      <c r="CP66" s="979">
        <v>0</v>
      </c>
      <c r="CQ66" s="980">
        <v>0</v>
      </c>
      <c r="CR66" s="979">
        <v>0</v>
      </c>
      <c r="CS66" s="980">
        <v>0</v>
      </c>
      <c r="CT66" s="979">
        <v>0</v>
      </c>
      <c r="CU66" s="980">
        <v>0</v>
      </c>
      <c r="CV66" s="979">
        <v>0</v>
      </c>
      <c r="CW66" s="980">
        <v>0</v>
      </c>
      <c r="CX66" s="979">
        <v>0</v>
      </c>
      <c r="CY66" s="980">
        <v>0</v>
      </c>
      <c r="CZ66" s="979">
        <v>0</v>
      </c>
      <c r="DA66" s="980">
        <v>0</v>
      </c>
      <c r="DB66" s="979">
        <v>0</v>
      </c>
      <c r="DC66" s="980">
        <v>0</v>
      </c>
      <c r="DD66" s="979">
        <v>0</v>
      </c>
      <c r="DE66" s="980">
        <v>0</v>
      </c>
      <c r="DF66" s="979">
        <v>0</v>
      </c>
      <c r="DG66" s="980">
        <v>0</v>
      </c>
      <c r="DH66" s="979">
        <v>0</v>
      </c>
      <c r="DI66" s="980">
        <v>0</v>
      </c>
      <c r="DJ66" s="979">
        <v>0</v>
      </c>
      <c r="DK66" s="980">
        <v>0</v>
      </c>
      <c r="DL66" s="979">
        <v>0</v>
      </c>
      <c r="DM66" s="980">
        <v>0</v>
      </c>
      <c r="DN66" s="979">
        <v>0</v>
      </c>
      <c r="DO66" s="980">
        <v>0</v>
      </c>
      <c r="DP66" s="981">
        <v>0</v>
      </c>
      <c r="DQ66" s="946"/>
      <c r="DR66" s="973"/>
      <c r="DS66" s="946"/>
      <c r="DT66" s="978">
        <v>0</v>
      </c>
      <c r="DU66" s="979">
        <v>0</v>
      </c>
      <c r="DV66" s="980">
        <v>0</v>
      </c>
      <c r="DW66" s="979">
        <v>0</v>
      </c>
      <c r="DX66" s="980">
        <v>0</v>
      </c>
      <c r="DY66" s="979">
        <v>0</v>
      </c>
      <c r="DZ66" s="980">
        <v>0</v>
      </c>
      <c r="EA66" s="979">
        <v>0</v>
      </c>
      <c r="EB66" s="980">
        <v>0</v>
      </c>
      <c r="EC66" s="979">
        <v>0</v>
      </c>
      <c r="ED66" s="980">
        <v>0</v>
      </c>
      <c r="EE66" s="979">
        <v>0</v>
      </c>
      <c r="EF66" s="980">
        <v>0</v>
      </c>
      <c r="EG66" s="979">
        <v>0</v>
      </c>
      <c r="EH66" s="980">
        <v>0</v>
      </c>
      <c r="EI66" s="979">
        <v>0</v>
      </c>
      <c r="EJ66" s="980">
        <v>0</v>
      </c>
      <c r="EK66" s="979">
        <v>0</v>
      </c>
      <c r="EL66" s="980">
        <v>0</v>
      </c>
      <c r="EM66" s="979">
        <v>0</v>
      </c>
      <c r="EN66" s="980">
        <v>0</v>
      </c>
      <c r="EO66" s="979">
        <v>0</v>
      </c>
      <c r="EP66" s="980">
        <v>0</v>
      </c>
      <c r="EQ66" s="979">
        <v>0</v>
      </c>
      <c r="ER66" s="980">
        <v>0</v>
      </c>
      <c r="ES66" s="979">
        <v>0</v>
      </c>
      <c r="ET66" s="980">
        <v>0</v>
      </c>
      <c r="EU66" s="979">
        <v>0</v>
      </c>
      <c r="EV66" s="980">
        <v>0</v>
      </c>
      <c r="EW66" s="979">
        <v>0</v>
      </c>
      <c r="EX66" s="980">
        <v>0</v>
      </c>
      <c r="EY66" s="979">
        <v>0</v>
      </c>
      <c r="EZ66" s="980">
        <v>0</v>
      </c>
      <c r="FA66" s="979">
        <v>0</v>
      </c>
      <c r="FB66" s="980">
        <v>0</v>
      </c>
      <c r="FC66" s="981">
        <v>0</v>
      </c>
      <c r="FD66" s="946"/>
      <c r="FE66" s="974"/>
      <c r="FF66" s="946"/>
      <c r="FG66" s="975"/>
      <c r="FI66" s="982" t="b">
        <v>1</v>
      </c>
    </row>
    <row r="67" spans="2:165" hidden="1" outlineLevel="1">
      <c r="B67" s="983">
        <v>60</v>
      </c>
      <c r="C67" s="984" t="s">
        <v>799</v>
      </c>
      <c r="E67" s="985">
        <v>0</v>
      </c>
      <c r="F67" s="986">
        <v>0</v>
      </c>
      <c r="G67" s="987">
        <v>0</v>
      </c>
      <c r="H67" s="986">
        <v>0</v>
      </c>
      <c r="I67" s="987">
        <v>0</v>
      </c>
      <c r="J67" s="986">
        <v>0</v>
      </c>
      <c r="K67" s="987">
        <v>0</v>
      </c>
      <c r="L67" s="986">
        <v>0</v>
      </c>
      <c r="M67" s="987">
        <v>0</v>
      </c>
      <c r="N67" s="986">
        <v>0</v>
      </c>
      <c r="O67" s="987">
        <v>0</v>
      </c>
      <c r="P67" s="986">
        <v>0</v>
      </c>
      <c r="Q67" s="987">
        <v>0</v>
      </c>
      <c r="R67" s="986">
        <v>0</v>
      </c>
      <c r="S67" s="987">
        <v>0</v>
      </c>
      <c r="T67" s="986">
        <v>0</v>
      </c>
      <c r="U67" s="987">
        <v>0</v>
      </c>
      <c r="V67" s="986">
        <v>0</v>
      </c>
      <c r="W67" s="987">
        <v>0</v>
      </c>
      <c r="X67" s="986">
        <v>0</v>
      </c>
      <c r="Y67" s="987">
        <v>0</v>
      </c>
      <c r="Z67" s="986">
        <v>0</v>
      </c>
      <c r="AA67" s="987">
        <v>0</v>
      </c>
      <c r="AB67" s="986">
        <v>0</v>
      </c>
      <c r="AC67" s="987">
        <v>0</v>
      </c>
      <c r="AD67" s="986">
        <v>0</v>
      </c>
      <c r="AE67" s="987">
        <v>0</v>
      </c>
      <c r="AF67" s="986">
        <v>0</v>
      </c>
      <c r="AG67" s="987">
        <v>0</v>
      </c>
      <c r="AH67" s="986">
        <v>0</v>
      </c>
      <c r="AI67" s="987">
        <v>0</v>
      </c>
      <c r="AJ67" s="986">
        <v>0</v>
      </c>
      <c r="AK67" s="987">
        <v>0</v>
      </c>
      <c r="AL67" s="986">
        <v>0</v>
      </c>
      <c r="AM67" s="987">
        <v>0</v>
      </c>
      <c r="AN67" s="988">
        <v>0</v>
      </c>
      <c r="AO67" s="946"/>
      <c r="AP67" s="964"/>
      <c r="AQ67" s="946"/>
      <c r="AR67" s="985">
        <v>0</v>
      </c>
      <c r="AS67" s="986">
        <v>0</v>
      </c>
      <c r="AT67" s="987">
        <v>0</v>
      </c>
      <c r="AU67" s="986">
        <v>0</v>
      </c>
      <c r="AV67" s="987">
        <v>0</v>
      </c>
      <c r="AW67" s="986">
        <v>0</v>
      </c>
      <c r="AX67" s="987">
        <v>0</v>
      </c>
      <c r="AY67" s="986">
        <v>0</v>
      </c>
      <c r="AZ67" s="987">
        <v>0</v>
      </c>
      <c r="BA67" s="986">
        <v>0</v>
      </c>
      <c r="BB67" s="987">
        <v>0</v>
      </c>
      <c r="BC67" s="986">
        <v>0</v>
      </c>
      <c r="BD67" s="987">
        <v>0</v>
      </c>
      <c r="BE67" s="986">
        <v>0</v>
      </c>
      <c r="BF67" s="987">
        <v>0</v>
      </c>
      <c r="BG67" s="986">
        <v>0</v>
      </c>
      <c r="BH67" s="987">
        <v>0</v>
      </c>
      <c r="BI67" s="986">
        <v>0</v>
      </c>
      <c r="BJ67" s="987">
        <v>0</v>
      </c>
      <c r="BK67" s="986">
        <v>0</v>
      </c>
      <c r="BL67" s="987">
        <v>0</v>
      </c>
      <c r="BM67" s="986">
        <v>0</v>
      </c>
      <c r="BN67" s="987">
        <v>0</v>
      </c>
      <c r="BO67" s="986">
        <v>0</v>
      </c>
      <c r="BP67" s="987">
        <v>0</v>
      </c>
      <c r="BQ67" s="986">
        <v>0</v>
      </c>
      <c r="BR67" s="987">
        <v>0</v>
      </c>
      <c r="BS67" s="986">
        <v>0</v>
      </c>
      <c r="BT67" s="987">
        <v>0</v>
      </c>
      <c r="BU67" s="986">
        <v>0</v>
      </c>
      <c r="BV67" s="987">
        <v>0</v>
      </c>
      <c r="BW67" s="986">
        <v>0</v>
      </c>
      <c r="BX67" s="987">
        <v>0</v>
      </c>
      <c r="BY67" s="986">
        <v>0</v>
      </c>
      <c r="BZ67" s="987">
        <v>0</v>
      </c>
      <c r="CA67" s="988">
        <v>0</v>
      </c>
      <c r="CB67" s="946"/>
      <c r="CC67" s="971"/>
      <c r="CD67" s="946"/>
      <c r="CE67" s="972"/>
      <c r="CF67" s="946"/>
      <c r="CG67" s="985">
        <v>0</v>
      </c>
      <c r="CH67" s="986">
        <v>0</v>
      </c>
      <c r="CI67" s="987">
        <v>0</v>
      </c>
      <c r="CJ67" s="986">
        <v>0</v>
      </c>
      <c r="CK67" s="987">
        <v>0</v>
      </c>
      <c r="CL67" s="986">
        <v>0</v>
      </c>
      <c r="CM67" s="987">
        <v>0</v>
      </c>
      <c r="CN67" s="986">
        <v>0</v>
      </c>
      <c r="CO67" s="987">
        <v>0</v>
      </c>
      <c r="CP67" s="986">
        <v>0</v>
      </c>
      <c r="CQ67" s="987">
        <v>0</v>
      </c>
      <c r="CR67" s="986">
        <v>0</v>
      </c>
      <c r="CS67" s="987">
        <v>0</v>
      </c>
      <c r="CT67" s="986">
        <v>0</v>
      </c>
      <c r="CU67" s="987">
        <v>0</v>
      </c>
      <c r="CV67" s="986">
        <v>0</v>
      </c>
      <c r="CW67" s="987">
        <v>0</v>
      </c>
      <c r="CX67" s="986">
        <v>0</v>
      </c>
      <c r="CY67" s="987">
        <v>0</v>
      </c>
      <c r="CZ67" s="986">
        <v>0</v>
      </c>
      <c r="DA67" s="987">
        <v>0</v>
      </c>
      <c r="DB67" s="986">
        <v>0</v>
      </c>
      <c r="DC67" s="987">
        <v>0</v>
      </c>
      <c r="DD67" s="986">
        <v>0</v>
      </c>
      <c r="DE67" s="987">
        <v>0</v>
      </c>
      <c r="DF67" s="986">
        <v>0</v>
      </c>
      <c r="DG67" s="987">
        <v>0</v>
      </c>
      <c r="DH67" s="986">
        <v>0</v>
      </c>
      <c r="DI67" s="987">
        <v>0</v>
      </c>
      <c r="DJ67" s="986">
        <v>0</v>
      </c>
      <c r="DK67" s="987">
        <v>0</v>
      </c>
      <c r="DL67" s="986">
        <v>0</v>
      </c>
      <c r="DM67" s="987">
        <v>0</v>
      </c>
      <c r="DN67" s="986">
        <v>0</v>
      </c>
      <c r="DO67" s="987">
        <v>0</v>
      </c>
      <c r="DP67" s="988">
        <v>0</v>
      </c>
      <c r="DQ67" s="946"/>
      <c r="DR67" s="973"/>
      <c r="DS67" s="946"/>
      <c r="DT67" s="985">
        <v>0</v>
      </c>
      <c r="DU67" s="986">
        <v>0</v>
      </c>
      <c r="DV67" s="987">
        <v>0</v>
      </c>
      <c r="DW67" s="986">
        <v>0</v>
      </c>
      <c r="DX67" s="987">
        <v>0</v>
      </c>
      <c r="DY67" s="986">
        <v>0</v>
      </c>
      <c r="DZ67" s="987">
        <v>0</v>
      </c>
      <c r="EA67" s="986">
        <v>0</v>
      </c>
      <c r="EB67" s="987">
        <v>0</v>
      </c>
      <c r="EC67" s="986">
        <v>0</v>
      </c>
      <c r="ED67" s="987">
        <v>0</v>
      </c>
      <c r="EE67" s="986">
        <v>0</v>
      </c>
      <c r="EF67" s="987">
        <v>0</v>
      </c>
      <c r="EG67" s="986">
        <v>0</v>
      </c>
      <c r="EH67" s="987">
        <v>0</v>
      </c>
      <c r="EI67" s="986">
        <v>0</v>
      </c>
      <c r="EJ67" s="987">
        <v>0</v>
      </c>
      <c r="EK67" s="986">
        <v>0</v>
      </c>
      <c r="EL67" s="987">
        <v>0</v>
      </c>
      <c r="EM67" s="986">
        <v>0</v>
      </c>
      <c r="EN67" s="987">
        <v>0</v>
      </c>
      <c r="EO67" s="986">
        <v>0</v>
      </c>
      <c r="EP67" s="987">
        <v>0</v>
      </c>
      <c r="EQ67" s="986">
        <v>0</v>
      </c>
      <c r="ER67" s="987">
        <v>0</v>
      </c>
      <c r="ES67" s="986">
        <v>0</v>
      </c>
      <c r="ET67" s="987">
        <v>0</v>
      </c>
      <c r="EU67" s="986">
        <v>0</v>
      </c>
      <c r="EV67" s="987">
        <v>0</v>
      </c>
      <c r="EW67" s="986">
        <v>0</v>
      </c>
      <c r="EX67" s="987">
        <v>0</v>
      </c>
      <c r="EY67" s="986">
        <v>0</v>
      </c>
      <c r="EZ67" s="987">
        <v>0</v>
      </c>
      <c r="FA67" s="986">
        <v>0</v>
      </c>
      <c r="FB67" s="987">
        <v>0</v>
      </c>
      <c r="FC67" s="988">
        <v>0</v>
      </c>
      <c r="FD67" s="946"/>
      <c r="FE67" s="974"/>
      <c r="FF67" s="946"/>
      <c r="FG67" s="975"/>
      <c r="FI67" s="989" t="b">
        <v>1</v>
      </c>
    </row>
    <row r="68" spans="2:165" hidden="1" outlineLevel="1">
      <c r="B68" s="990">
        <v>61</v>
      </c>
      <c r="C68" s="991" t="s">
        <v>800</v>
      </c>
      <c r="E68" s="992">
        <v>0</v>
      </c>
      <c r="F68" s="993">
        <v>0</v>
      </c>
      <c r="G68" s="994">
        <v>0</v>
      </c>
      <c r="H68" s="993">
        <v>0</v>
      </c>
      <c r="I68" s="994">
        <v>0</v>
      </c>
      <c r="J68" s="993">
        <v>0</v>
      </c>
      <c r="K68" s="994">
        <v>0</v>
      </c>
      <c r="L68" s="993">
        <v>0</v>
      </c>
      <c r="M68" s="994">
        <v>0</v>
      </c>
      <c r="N68" s="993">
        <v>0</v>
      </c>
      <c r="O68" s="994">
        <v>0</v>
      </c>
      <c r="P68" s="993">
        <v>0</v>
      </c>
      <c r="Q68" s="994">
        <v>0</v>
      </c>
      <c r="R68" s="993">
        <v>0</v>
      </c>
      <c r="S68" s="994">
        <v>0</v>
      </c>
      <c r="T68" s="993">
        <v>0</v>
      </c>
      <c r="U68" s="994">
        <v>0</v>
      </c>
      <c r="V68" s="993">
        <v>0</v>
      </c>
      <c r="W68" s="994">
        <v>0</v>
      </c>
      <c r="X68" s="993">
        <v>0</v>
      </c>
      <c r="Y68" s="994">
        <v>0</v>
      </c>
      <c r="Z68" s="993">
        <v>0</v>
      </c>
      <c r="AA68" s="994">
        <v>0</v>
      </c>
      <c r="AB68" s="993">
        <v>0</v>
      </c>
      <c r="AC68" s="994">
        <v>0</v>
      </c>
      <c r="AD68" s="993">
        <v>0</v>
      </c>
      <c r="AE68" s="994">
        <v>0</v>
      </c>
      <c r="AF68" s="993">
        <v>0</v>
      </c>
      <c r="AG68" s="994">
        <v>0</v>
      </c>
      <c r="AH68" s="993">
        <v>0</v>
      </c>
      <c r="AI68" s="994">
        <v>0</v>
      </c>
      <c r="AJ68" s="993">
        <v>0</v>
      </c>
      <c r="AK68" s="994">
        <v>0</v>
      </c>
      <c r="AL68" s="993">
        <v>0</v>
      </c>
      <c r="AM68" s="994">
        <v>0</v>
      </c>
      <c r="AN68" s="995">
        <v>0</v>
      </c>
      <c r="AO68" s="946"/>
      <c r="AP68" s="964"/>
      <c r="AQ68" s="946"/>
      <c r="AR68" s="992">
        <v>0</v>
      </c>
      <c r="AS68" s="993">
        <v>0</v>
      </c>
      <c r="AT68" s="994">
        <v>0</v>
      </c>
      <c r="AU68" s="993">
        <v>0</v>
      </c>
      <c r="AV68" s="994">
        <v>0</v>
      </c>
      <c r="AW68" s="993">
        <v>0</v>
      </c>
      <c r="AX68" s="994">
        <v>0</v>
      </c>
      <c r="AY68" s="993">
        <v>0</v>
      </c>
      <c r="AZ68" s="994">
        <v>0</v>
      </c>
      <c r="BA68" s="993">
        <v>0</v>
      </c>
      <c r="BB68" s="994">
        <v>0</v>
      </c>
      <c r="BC68" s="993">
        <v>0</v>
      </c>
      <c r="BD68" s="994">
        <v>0</v>
      </c>
      <c r="BE68" s="993">
        <v>0</v>
      </c>
      <c r="BF68" s="994">
        <v>0</v>
      </c>
      <c r="BG68" s="993">
        <v>0</v>
      </c>
      <c r="BH68" s="994">
        <v>0</v>
      </c>
      <c r="BI68" s="993">
        <v>0</v>
      </c>
      <c r="BJ68" s="994">
        <v>0</v>
      </c>
      <c r="BK68" s="993">
        <v>0</v>
      </c>
      <c r="BL68" s="994">
        <v>0</v>
      </c>
      <c r="BM68" s="993">
        <v>0</v>
      </c>
      <c r="BN68" s="994">
        <v>0</v>
      </c>
      <c r="BO68" s="993">
        <v>0</v>
      </c>
      <c r="BP68" s="994">
        <v>0</v>
      </c>
      <c r="BQ68" s="993">
        <v>0</v>
      </c>
      <c r="BR68" s="994">
        <v>0</v>
      </c>
      <c r="BS68" s="993">
        <v>0</v>
      </c>
      <c r="BT68" s="994">
        <v>0</v>
      </c>
      <c r="BU68" s="993">
        <v>0</v>
      </c>
      <c r="BV68" s="994">
        <v>0</v>
      </c>
      <c r="BW68" s="993">
        <v>0</v>
      </c>
      <c r="BX68" s="994">
        <v>0</v>
      </c>
      <c r="BY68" s="993">
        <v>0</v>
      </c>
      <c r="BZ68" s="994">
        <v>0</v>
      </c>
      <c r="CA68" s="995">
        <v>0</v>
      </c>
      <c r="CB68" s="946"/>
      <c r="CC68" s="971"/>
      <c r="CD68" s="946"/>
      <c r="CE68" s="972"/>
      <c r="CF68" s="946"/>
      <c r="CG68" s="992">
        <v>0</v>
      </c>
      <c r="CH68" s="993">
        <v>0</v>
      </c>
      <c r="CI68" s="994">
        <v>0</v>
      </c>
      <c r="CJ68" s="993">
        <v>0</v>
      </c>
      <c r="CK68" s="994">
        <v>0</v>
      </c>
      <c r="CL68" s="993">
        <v>0</v>
      </c>
      <c r="CM68" s="994">
        <v>0</v>
      </c>
      <c r="CN68" s="993">
        <v>0</v>
      </c>
      <c r="CO68" s="994">
        <v>0</v>
      </c>
      <c r="CP68" s="993">
        <v>0</v>
      </c>
      <c r="CQ68" s="994">
        <v>0</v>
      </c>
      <c r="CR68" s="993">
        <v>0</v>
      </c>
      <c r="CS68" s="994">
        <v>0</v>
      </c>
      <c r="CT68" s="993">
        <v>0</v>
      </c>
      <c r="CU68" s="994">
        <v>0</v>
      </c>
      <c r="CV68" s="993">
        <v>0</v>
      </c>
      <c r="CW68" s="994">
        <v>0</v>
      </c>
      <c r="CX68" s="993">
        <v>0</v>
      </c>
      <c r="CY68" s="994">
        <v>0</v>
      </c>
      <c r="CZ68" s="993">
        <v>0</v>
      </c>
      <c r="DA68" s="994">
        <v>0</v>
      </c>
      <c r="DB68" s="993">
        <v>0</v>
      </c>
      <c r="DC68" s="994">
        <v>0</v>
      </c>
      <c r="DD68" s="993">
        <v>0</v>
      </c>
      <c r="DE68" s="994">
        <v>0</v>
      </c>
      <c r="DF68" s="993">
        <v>0</v>
      </c>
      <c r="DG68" s="994">
        <v>0</v>
      </c>
      <c r="DH68" s="993">
        <v>0</v>
      </c>
      <c r="DI68" s="994">
        <v>0</v>
      </c>
      <c r="DJ68" s="993">
        <v>0</v>
      </c>
      <c r="DK68" s="994">
        <v>0</v>
      </c>
      <c r="DL68" s="993">
        <v>0</v>
      </c>
      <c r="DM68" s="994">
        <v>0</v>
      </c>
      <c r="DN68" s="993">
        <v>0</v>
      </c>
      <c r="DO68" s="994">
        <v>0</v>
      </c>
      <c r="DP68" s="995">
        <v>0</v>
      </c>
      <c r="DQ68" s="946"/>
      <c r="DR68" s="973"/>
      <c r="DS68" s="946"/>
      <c r="DT68" s="992">
        <v>0</v>
      </c>
      <c r="DU68" s="993">
        <v>0</v>
      </c>
      <c r="DV68" s="994">
        <v>0</v>
      </c>
      <c r="DW68" s="993">
        <v>0</v>
      </c>
      <c r="DX68" s="994">
        <v>0</v>
      </c>
      <c r="DY68" s="993">
        <v>0</v>
      </c>
      <c r="DZ68" s="994">
        <v>0</v>
      </c>
      <c r="EA68" s="993">
        <v>0</v>
      </c>
      <c r="EB68" s="994">
        <v>0</v>
      </c>
      <c r="EC68" s="993">
        <v>0</v>
      </c>
      <c r="ED68" s="994">
        <v>0</v>
      </c>
      <c r="EE68" s="993">
        <v>0</v>
      </c>
      <c r="EF68" s="994">
        <v>0</v>
      </c>
      <c r="EG68" s="993">
        <v>0</v>
      </c>
      <c r="EH68" s="994">
        <v>0</v>
      </c>
      <c r="EI68" s="993">
        <v>0</v>
      </c>
      <c r="EJ68" s="994">
        <v>0</v>
      </c>
      <c r="EK68" s="993">
        <v>0</v>
      </c>
      <c r="EL68" s="994">
        <v>0</v>
      </c>
      <c r="EM68" s="993">
        <v>0</v>
      </c>
      <c r="EN68" s="994">
        <v>0</v>
      </c>
      <c r="EO68" s="993">
        <v>0</v>
      </c>
      <c r="EP68" s="994">
        <v>0</v>
      </c>
      <c r="EQ68" s="993">
        <v>0</v>
      </c>
      <c r="ER68" s="994">
        <v>0</v>
      </c>
      <c r="ES68" s="993">
        <v>0</v>
      </c>
      <c r="ET68" s="994">
        <v>0</v>
      </c>
      <c r="EU68" s="993">
        <v>0</v>
      </c>
      <c r="EV68" s="994">
        <v>0</v>
      </c>
      <c r="EW68" s="993">
        <v>0</v>
      </c>
      <c r="EX68" s="994">
        <v>0</v>
      </c>
      <c r="EY68" s="993">
        <v>0</v>
      </c>
      <c r="EZ68" s="994">
        <v>0</v>
      </c>
      <c r="FA68" s="993">
        <v>0</v>
      </c>
      <c r="FB68" s="994">
        <v>0</v>
      </c>
      <c r="FC68" s="995">
        <v>0</v>
      </c>
      <c r="FD68" s="946"/>
      <c r="FE68" s="974"/>
      <c r="FF68" s="946"/>
      <c r="FG68" s="975"/>
      <c r="FI68" s="996" t="b">
        <v>1</v>
      </c>
    </row>
    <row r="69" spans="2:165" hidden="1" outlineLevel="1">
      <c r="B69" s="983">
        <v>62</v>
      </c>
      <c r="C69" s="984" t="s">
        <v>801</v>
      </c>
      <c r="E69" s="985">
        <v>0</v>
      </c>
      <c r="F69" s="986">
        <v>0</v>
      </c>
      <c r="G69" s="987">
        <v>0</v>
      </c>
      <c r="H69" s="986">
        <v>0</v>
      </c>
      <c r="I69" s="987">
        <v>0</v>
      </c>
      <c r="J69" s="986">
        <v>0</v>
      </c>
      <c r="K69" s="987">
        <v>0</v>
      </c>
      <c r="L69" s="986">
        <v>0</v>
      </c>
      <c r="M69" s="987">
        <v>0</v>
      </c>
      <c r="N69" s="986">
        <v>0</v>
      </c>
      <c r="O69" s="987">
        <v>0</v>
      </c>
      <c r="P69" s="986">
        <v>0</v>
      </c>
      <c r="Q69" s="987">
        <v>0</v>
      </c>
      <c r="R69" s="986">
        <v>0</v>
      </c>
      <c r="S69" s="987">
        <v>0</v>
      </c>
      <c r="T69" s="986">
        <v>0</v>
      </c>
      <c r="U69" s="987">
        <v>0</v>
      </c>
      <c r="V69" s="986">
        <v>0</v>
      </c>
      <c r="W69" s="987">
        <v>0</v>
      </c>
      <c r="X69" s="986">
        <v>0</v>
      </c>
      <c r="Y69" s="987">
        <v>0</v>
      </c>
      <c r="Z69" s="986">
        <v>0</v>
      </c>
      <c r="AA69" s="987">
        <v>0</v>
      </c>
      <c r="AB69" s="986">
        <v>0</v>
      </c>
      <c r="AC69" s="987">
        <v>0</v>
      </c>
      <c r="AD69" s="986">
        <v>0</v>
      </c>
      <c r="AE69" s="987">
        <v>0</v>
      </c>
      <c r="AF69" s="986">
        <v>0</v>
      </c>
      <c r="AG69" s="987">
        <v>0</v>
      </c>
      <c r="AH69" s="986">
        <v>0</v>
      </c>
      <c r="AI69" s="987">
        <v>0</v>
      </c>
      <c r="AJ69" s="986">
        <v>0</v>
      </c>
      <c r="AK69" s="987">
        <v>0</v>
      </c>
      <c r="AL69" s="986">
        <v>0</v>
      </c>
      <c r="AM69" s="987">
        <v>0</v>
      </c>
      <c r="AN69" s="988">
        <v>0</v>
      </c>
      <c r="AO69" s="946"/>
      <c r="AP69" s="964"/>
      <c r="AQ69" s="946"/>
      <c r="AR69" s="985">
        <v>0</v>
      </c>
      <c r="AS69" s="986">
        <v>0</v>
      </c>
      <c r="AT69" s="987">
        <v>0</v>
      </c>
      <c r="AU69" s="986">
        <v>0</v>
      </c>
      <c r="AV69" s="987">
        <v>0</v>
      </c>
      <c r="AW69" s="986">
        <v>0</v>
      </c>
      <c r="AX69" s="987">
        <v>0</v>
      </c>
      <c r="AY69" s="986">
        <v>0</v>
      </c>
      <c r="AZ69" s="987">
        <v>0</v>
      </c>
      <c r="BA69" s="986">
        <v>0</v>
      </c>
      <c r="BB69" s="987">
        <v>0</v>
      </c>
      <c r="BC69" s="986">
        <v>0</v>
      </c>
      <c r="BD69" s="987">
        <v>0</v>
      </c>
      <c r="BE69" s="986">
        <v>0</v>
      </c>
      <c r="BF69" s="987">
        <v>0</v>
      </c>
      <c r="BG69" s="986">
        <v>0</v>
      </c>
      <c r="BH69" s="987">
        <v>0</v>
      </c>
      <c r="BI69" s="986">
        <v>0</v>
      </c>
      <c r="BJ69" s="987">
        <v>0</v>
      </c>
      <c r="BK69" s="986">
        <v>0</v>
      </c>
      <c r="BL69" s="987">
        <v>0</v>
      </c>
      <c r="BM69" s="986">
        <v>0</v>
      </c>
      <c r="BN69" s="987">
        <v>0</v>
      </c>
      <c r="BO69" s="986">
        <v>0</v>
      </c>
      <c r="BP69" s="987">
        <v>0</v>
      </c>
      <c r="BQ69" s="986">
        <v>0</v>
      </c>
      <c r="BR69" s="987">
        <v>0</v>
      </c>
      <c r="BS69" s="986">
        <v>0</v>
      </c>
      <c r="BT69" s="987">
        <v>0</v>
      </c>
      <c r="BU69" s="986">
        <v>0</v>
      </c>
      <c r="BV69" s="987">
        <v>0</v>
      </c>
      <c r="BW69" s="986">
        <v>0</v>
      </c>
      <c r="BX69" s="987">
        <v>0</v>
      </c>
      <c r="BY69" s="986">
        <v>0</v>
      </c>
      <c r="BZ69" s="987">
        <v>0</v>
      </c>
      <c r="CA69" s="988">
        <v>0</v>
      </c>
      <c r="CB69" s="946"/>
      <c r="CC69" s="971"/>
      <c r="CD69" s="946"/>
      <c r="CE69" s="972"/>
      <c r="CF69" s="946"/>
      <c r="CG69" s="985">
        <v>0</v>
      </c>
      <c r="CH69" s="986">
        <v>0</v>
      </c>
      <c r="CI69" s="987">
        <v>0</v>
      </c>
      <c r="CJ69" s="986">
        <v>0</v>
      </c>
      <c r="CK69" s="987">
        <v>0</v>
      </c>
      <c r="CL69" s="986">
        <v>0</v>
      </c>
      <c r="CM69" s="987">
        <v>0</v>
      </c>
      <c r="CN69" s="986">
        <v>0</v>
      </c>
      <c r="CO69" s="987">
        <v>0</v>
      </c>
      <c r="CP69" s="986">
        <v>0</v>
      </c>
      <c r="CQ69" s="987">
        <v>0</v>
      </c>
      <c r="CR69" s="986">
        <v>0</v>
      </c>
      <c r="CS69" s="987">
        <v>0</v>
      </c>
      <c r="CT69" s="986">
        <v>0</v>
      </c>
      <c r="CU69" s="987">
        <v>0</v>
      </c>
      <c r="CV69" s="986">
        <v>0</v>
      </c>
      <c r="CW69" s="987">
        <v>0</v>
      </c>
      <c r="CX69" s="986">
        <v>0</v>
      </c>
      <c r="CY69" s="987">
        <v>0</v>
      </c>
      <c r="CZ69" s="986">
        <v>0</v>
      </c>
      <c r="DA69" s="987">
        <v>0</v>
      </c>
      <c r="DB69" s="986">
        <v>0</v>
      </c>
      <c r="DC69" s="987">
        <v>0</v>
      </c>
      <c r="DD69" s="986">
        <v>0</v>
      </c>
      <c r="DE69" s="987">
        <v>0</v>
      </c>
      <c r="DF69" s="986">
        <v>0</v>
      </c>
      <c r="DG69" s="987">
        <v>0</v>
      </c>
      <c r="DH69" s="986">
        <v>0</v>
      </c>
      <c r="DI69" s="987">
        <v>0</v>
      </c>
      <c r="DJ69" s="986">
        <v>0</v>
      </c>
      <c r="DK69" s="987">
        <v>0</v>
      </c>
      <c r="DL69" s="986">
        <v>0</v>
      </c>
      <c r="DM69" s="987">
        <v>0</v>
      </c>
      <c r="DN69" s="986">
        <v>0</v>
      </c>
      <c r="DO69" s="987">
        <v>0</v>
      </c>
      <c r="DP69" s="988">
        <v>0</v>
      </c>
      <c r="DQ69" s="946"/>
      <c r="DR69" s="973"/>
      <c r="DS69" s="946"/>
      <c r="DT69" s="985">
        <v>0</v>
      </c>
      <c r="DU69" s="986">
        <v>0</v>
      </c>
      <c r="DV69" s="987">
        <v>0</v>
      </c>
      <c r="DW69" s="986">
        <v>0</v>
      </c>
      <c r="DX69" s="987">
        <v>0</v>
      </c>
      <c r="DY69" s="986">
        <v>0</v>
      </c>
      <c r="DZ69" s="987">
        <v>0</v>
      </c>
      <c r="EA69" s="986">
        <v>0</v>
      </c>
      <c r="EB69" s="987">
        <v>0</v>
      </c>
      <c r="EC69" s="986">
        <v>0</v>
      </c>
      <c r="ED69" s="987">
        <v>0</v>
      </c>
      <c r="EE69" s="986">
        <v>0</v>
      </c>
      <c r="EF69" s="987">
        <v>0</v>
      </c>
      <c r="EG69" s="986">
        <v>0</v>
      </c>
      <c r="EH69" s="987">
        <v>0</v>
      </c>
      <c r="EI69" s="986">
        <v>0</v>
      </c>
      <c r="EJ69" s="987">
        <v>0</v>
      </c>
      <c r="EK69" s="986">
        <v>0</v>
      </c>
      <c r="EL69" s="987">
        <v>0</v>
      </c>
      <c r="EM69" s="986">
        <v>0</v>
      </c>
      <c r="EN69" s="987">
        <v>0</v>
      </c>
      <c r="EO69" s="986">
        <v>0</v>
      </c>
      <c r="EP69" s="987">
        <v>0</v>
      </c>
      <c r="EQ69" s="986">
        <v>0</v>
      </c>
      <c r="ER69" s="987">
        <v>0</v>
      </c>
      <c r="ES69" s="986">
        <v>0</v>
      </c>
      <c r="ET69" s="987">
        <v>0</v>
      </c>
      <c r="EU69" s="986">
        <v>0</v>
      </c>
      <c r="EV69" s="987">
        <v>0</v>
      </c>
      <c r="EW69" s="986">
        <v>0</v>
      </c>
      <c r="EX69" s="987">
        <v>0</v>
      </c>
      <c r="EY69" s="986">
        <v>0</v>
      </c>
      <c r="EZ69" s="987">
        <v>0</v>
      </c>
      <c r="FA69" s="986">
        <v>0</v>
      </c>
      <c r="FB69" s="987">
        <v>0</v>
      </c>
      <c r="FC69" s="988">
        <v>0</v>
      </c>
      <c r="FD69" s="946"/>
      <c r="FE69" s="974"/>
      <c r="FF69" s="946"/>
      <c r="FG69" s="975"/>
      <c r="FI69" s="989" t="b">
        <v>1</v>
      </c>
    </row>
    <row r="70" spans="2:165" hidden="1" outlineLevel="1">
      <c r="B70" s="990">
        <v>63</v>
      </c>
      <c r="C70" s="991" t="s">
        <v>802</v>
      </c>
      <c r="E70" s="992">
        <v>0</v>
      </c>
      <c r="F70" s="993">
        <v>0</v>
      </c>
      <c r="G70" s="994">
        <v>0</v>
      </c>
      <c r="H70" s="993">
        <v>0</v>
      </c>
      <c r="I70" s="994">
        <v>0</v>
      </c>
      <c r="J70" s="993">
        <v>0</v>
      </c>
      <c r="K70" s="994">
        <v>0</v>
      </c>
      <c r="L70" s="993">
        <v>0</v>
      </c>
      <c r="M70" s="994">
        <v>0</v>
      </c>
      <c r="N70" s="993">
        <v>0</v>
      </c>
      <c r="O70" s="994">
        <v>0</v>
      </c>
      <c r="P70" s="993">
        <v>0</v>
      </c>
      <c r="Q70" s="994">
        <v>0</v>
      </c>
      <c r="R70" s="993">
        <v>0</v>
      </c>
      <c r="S70" s="994">
        <v>0</v>
      </c>
      <c r="T70" s="993">
        <v>0</v>
      </c>
      <c r="U70" s="994">
        <v>0</v>
      </c>
      <c r="V70" s="993">
        <v>0</v>
      </c>
      <c r="W70" s="994">
        <v>0</v>
      </c>
      <c r="X70" s="993">
        <v>0</v>
      </c>
      <c r="Y70" s="994">
        <v>0</v>
      </c>
      <c r="Z70" s="993">
        <v>0</v>
      </c>
      <c r="AA70" s="994">
        <v>0</v>
      </c>
      <c r="AB70" s="993">
        <v>0</v>
      </c>
      <c r="AC70" s="994">
        <v>0</v>
      </c>
      <c r="AD70" s="993">
        <v>0</v>
      </c>
      <c r="AE70" s="994">
        <v>0</v>
      </c>
      <c r="AF70" s="993">
        <v>0</v>
      </c>
      <c r="AG70" s="994">
        <v>0</v>
      </c>
      <c r="AH70" s="993">
        <v>0</v>
      </c>
      <c r="AI70" s="994">
        <v>0</v>
      </c>
      <c r="AJ70" s="993">
        <v>0</v>
      </c>
      <c r="AK70" s="994">
        <v>0</v>
      </c>
      <c r="AL70" s="993">
        <v>0</v>
      </c>
      <c r="AM70" s="994">
        <v>0</v>
      </c>
      <c r="AN70" s="995">
        <v>0</v>
      </c>
      <c r="AO70" s="946"/>
      <c r="AP70" s="964"/>
      <c r="AQ70" s="946"/>
      <c r="AR70" s="992">
        <v>0</v>
      </c>
      <c r="AS70" s="993">
        <v>0</v>
      </c>
      <c r="AT70" s="994">
        <v>0</v>
      </c>
      <c r="AU70" s="993">
        <v>0</v>
      </c>
      <c r="AV70" s="994">
        <v>0</v>
      </c>
      <c r="AW70" s="993">
        <v>0</v>
      </c>
      <c r="AX70" s="994">
        <v>0</v>
      </c>
      <c r="AY70" s="993">
        <v>0</v>
      </c>
      <c r="AZ70" s="994">
        <v>0</v>
      </c>
      <c r="BA70" s="993">
        <v>0</v>
      </c>
      <c r="BB70" s="994">
        <v>0</v>
      </c>
      <c r="BC70" s="993">
        <v>0</v>
      </c>
      <c r="BD70" s="994">
        <v>0</v>
      </c>
      <c r="BE70" s="993">
        <v>0</v>
      </c>
      <c r="BF70" s="994">
        <v>0</v>
      </c>
      <c r="BG70" s="993">
        <v>0</v>
      </c>
      <c r="BH70" s="994">
        <v>0</v>
      </c>
      <c r="BI70" s="993">
        <v>0</v>
      </c>
      <c r="BJ70" s="994">
        <v>0</v>
      </c>
      <c r="BK70" s="993">
        <v>0</v>
      </c>
      <c r="BL70" s="994">
        <v>0</v>
      </c>
      <c r="BM70" s="993">
        <v>0</v>
      </c>
      <c r="BN70" s="994">
        <v>0</v>
      </c>
      <c r="BO70" s="993">
        <v>0</v>
      </c>
      <c r="BP70" s="994">
        <v>0</v>
      </c>
      <c r="BQ70" s="993">
        <v>0</v>
      </c>
      <c r="BR70" s="994">
        <v>0</v>
      </c>
      <c r="BS70" s="993">
        <v>0</v>
      </c>
      <c r="BT70" s="994">
        <v>0</v>
      </c>
      <c r="BU70" s="993">
        <v>0</v>
      </c>
      <c r="BV70" s="994">
        <v>0</v>
      </c>
      <c r="BW70" s="993">
        <v>0</v>
      </c>
      <c r="BX70" s="994">
        <v>0</v>
      </c>
      <c r="BY70" s="993">
        <v>0</v>
      </c>
      <c r="BZ70" s="994">
        <v>0</v>
      </c>
      <c r="CA70" s="995">
        <v>0</v>
      </c>
      <c r="CB70" s="946"/>
      <c r="CC70" s="971"/>
      <c r="CD70" s="946"/>
      <c r="CE70" s="972"/>
      <c r="CF70" s="946"/>
      <c r="CG70" s="992">
        <v>0</v>
      </c>
      <c r="CH70" s="993">
        <v>0</v>
      </c>
      <c r="CI70" s="994">
        <v>0</v>
      </c>
      <c r="CJ70" s="993">
        <v>0</v>
      </c>
      <c r="CK70" s="994">
        <v>0</v>
      </c>
      <c r="CL70" s="993">
        <v>0</v>
      </c>
      <c r="CM70" s="994">
        <v>0</v>
      </c>
      <c r="CN70" s="993">
        <v>0</v>
      </c>
      <c r="CO70" s="994">
        <v>0</v>
      </c>
      <c r="CP70" s="993">
        <v>0</v>
      </c>
      <c r="CQ70" s="994">
        <v>0</v>
      </c>
      <c r="CR70" s="993">
        <v>0</v>
      </c>
      <c r="CS70" s="994">
        <v>0</v>
      </c>
      <c r="CT70" s="993">
        <v>0</v>
      </c>
      <c r="CU70" s="994">
        <v>0</v>
      </c>
      <c r="CV70" s="993">
        <v>0</v>
      </c>
      <c r="CW70" s="994">
        <v>0</v>
      </c>
      <c r="CX70" s="993">
        <v>0</v>
      </c>
      <c r="CY70" s="994">
        <v>0</v>
      </c>
      <c r="CZ70" s="993">
        <v>0</v>
      </c>
      <c r="DA70" s="994">
        <v>0</v>
      </c>
      <c r="DB70" s="993">
        <v>0</v>
      </c>
      <c r="DC70" s="994">
        <v>0</v>
      </c>
      <c r="DD70" s="993">
        <v>0</v>
      </c>
      <c r="DE70" s="994">
        <v>0</v>
      </c>
      <c r="DF70" s="993">
        <v>0</v>
      </c>
      <c r="DG70" s="994">
        <v>0</v>
      </c>
      <c r="DH70" s="993">
        <v>0</v>
      </c>
      <c r="DI70" s="994">
        <v>0</v>
      </c>
      <c r="DJ70" s="993">
        <v>0</v>
      </c>
      <c r="DK70" s="994">
        <v>0</v>
      </c>
      <c r="DL70" s="993">
        <v>0</v>
      </c>
      <c r="DM70" s="994">
        <v>0</v>
      </c>
      <c r="DN70" s="993">
        <v>0</v>
      </c>
      <c r="DO70" s="994">
        <v>0</v>
      </c>
      <c r="DP70" s="995">
        <v>0</v>
      </c>
      <c r="DQ70" s="946"/>
      <c r="DR70" s="973"/>
      <c r="DS70" s="946"/>
      <c r="DT70" s="992">
        <v>0</v>
      </c>
      <c r="DU70" s="993">
        <v>0</v>
      </c>
      <c r="DV70" s="994">
        <v>0</v>
      </c>
      <c r="DW70" s="993">
        <v>0</v>
      </c>
      <c r="DX70" s="994">
        <v>0</v>
      </c>
      <c r="DY70" s="993">
        <v>0</v>
      </c>
      <c r="DZ70" s="994">
        <v>0</v>
      </c>
      <c r="EA70" s="993">
        <v>0</v>
      </c>
      <c r="EB70" s="994">
        <v>0</v>
      </c>
      <c r="EC70" s="993">
        <v>0</v>
      </c>
      <c r="ED70" s="994">
        <v>0</v>
      </c>
      <c r="EE70" s="993">
        <v>0</v>
      </c>
      <c r="EF70" s="994">
        <v>0</v>
      </c>
      <c r="EG70" s="993">
        <v>0</v>
      </c>
      <c r="EH70" s="994">
        <v>0</v>
      </c>
      <c r="EI70" s="993">
        <v>0</v>
      </c>
      <c r="EJ70" s="994">
        <v>0</v>
      </c>
      <c r="EK70" s="993">
        <v>0</v>
      </c>
      <c r="EL70" s="994">
        <v>0</v>
      </c>
      <c r="EM70" s="993">
        <v>0</v>
      </c>
      <c r="EN70" s="994">
        <v>0</v>
      </c>
      <c r="EO70" s="993">
        <v>0</v>
      </c>
      <c r="EP70" s="994">
        <v>0</v>
      </c>
      <c r="EQ70" s="993">
        <v>0</v>
      </c>
      <c r="ER70" s="994">
        <v>0</v>
      </c>
      <c r="ES70" s="993">
        <v>0</v>
      </c>
      <c r="ET70" s="994">
        <v>0</v>
      </c>
      <c r="EU70" s="993">
        <v>0</v>
      </c>
      <c r="EV70" s="994">
        <v>0</v>
      </c>
      <c r="EW70" s="993">
        <v>0</v>
      </c>
      <c r="EX70" s="994">
        <v>0</v>
      </c>
      <c r="EY70" s="993">
        <v>0</v>
      </c>
      <c r="EZ70" s="994">
        <v>0</v>
      </c>
      <c r="FA70" s="993">
        <v>0</v>
      </c>
      <c r="FB70" s="994">
        <v>0</v>
      </c>
      <c r="FC70" s="995">
        <v>0</v>
      </c>
      <c r="FD70" s="946"/>
      <c r="FE70" s="974"/>
      <c r="FF70" s="946"/>
      <c r="FG70" s="975"/>
      <c r="FI70" s="996" t="b">
        <v>1</v>
      </c>
    </row>
    <row r="71" spans="2:165" hidden="1" outlineLevel="1">
      <c r="B71" s="983">
        <v>64</v>
      </c>
      <c r="C71" s="984" t="s">
        <v>803</v>
      </c>
      <c r="E71" s="985">
        <v>0</v>
      </c>
      <c r="F71" s="986">
        <v>0</v>
      </c>
      <c r="G71" s="987">
        <v>0</v>
      </c>
      <c r="H71" s="986">
        <v>0</v>
      </c>
      <c r="I71" s="987">
        <v>0</v>
      </c>
      <c r="J71" s="986">
        <v>0</v>
      </c>
      <c r="K71" s="987">
        <v>0</v>
      </c>
      <c r="L71" s="986">
        <v>0</v>
      </c>
      <c r="M71" s="987">
        <v>0</v>
      </c>
      <c r="N71" s="986">
        <v>0</v>
      </c>
      <c r="O71" s="987">
        <v>0</v>
      </c>
      <c r="P71" s="986">
        <v>0</v>
      </c>
      <c r="Q71" s="987">
        <v>0</v>
      </c>
      <c r="R71" s="986">
        <v>0</v>
      </c>
      <c r="S71" s="987">
        <v>0</v>
      </c>
      <c r="T71" s="986">
        <v>0</v>
      </c>
      <c r="U71" s="987">
        <v>0</v>
      </c>
      <c r="V71" s="986">
        <v>0</v>
      </c>
      <c r="W71" s="987">
        <v>0</v>
      </c>
      <c r="X71" s="986">
        <v>0</v>
      </c>
      <c r="Y71" s="987">
        <v>0</v>
      </c>
      <c r="Z71" s="986">
        <v>0</v>
      </c>
      <c r="AA71" s="987">
        <v>0</v>
      </c>
      <c r="AB71" s="986">
        <v>0</v>
      </c>
      <c r="AC71" s="987">
        <v>0</v>
      </c>
      <c r="AD71" s="986">
        <v>0</v>
      </c>
      <c r="AE71" s="987">
        <v>0</v>
      </c>
      <c r="AF71" s="986">
        <v>0</v>
      </c>
      <c r="AG71" s="987">
        <v>0</v>
      </c>
      <c r="AH71" s="986">
        <v>0</v>
      </c>
      <c r="AI71" s="987">
        <v>0</v>
      </c>
      <c r="AJ71" s="986">
        <v>0</v>
      </c>
      <c r="AK71" s="987">
        <v>0</v>
      </c>
      <c r="AL71" s="986">
        <v>0</v>
      </c>
      <c r="AM71" s="987">
        <v>0</v>
      </c>
      <c r="AN71" s="988">
        <v>0</v>
      </c>
      <c r="AO71" s="946"/>
      <c r="AP71" s="964"/>
      <c r="AQ71" s="946"/>
      <c r="AR71" s="985">
        <v>0</v>
      </c>
      <c r="AS71" s="986">
        <v>0</v>
      </c>
      <c r="AT71" s="987">
        <v>0</v>
      </c>
      <c r="AU71" s="986">
        <v>0</v>
      </c>
      <c r="AV71" s="987">
        <v>0</v>
      </c>
      <c r="AW71" s="986">
        <v>0</v>
      </c>
      <c r="AX71" s="987">
        <v>0</v>
      </c>
      <c r="AY71" s="986">
        <v>0</v>
      </c>
      <c r="AZ71" s="987">
        <v>0</v>
      </c>
      <c r="BA71" s="986">
        <v>0</v>
      </c>
      <c r="BB71" s="987">
        <v>0</v>
      </c>
      <c r="BC71" s="986">
        <v>0</v>
      </c>
      <c r="BD71" s="987">
        <v>0</v>
      </c>
      <c r="BE71" s="986">
        <v>0</v>
      </c>
      <c r="BF71" s="987">
        <v>0</v>
      </c>
      <c r="BG71" s="986">
        <v>0</v>
      </c>
      <c r="BH71" s="987">
        <v>0</v>
      </c>
      <c r="BI71" s="986">
        <v>0</v>
      </c>
      <c r="BJ71" s="987">
        <v>0</v>
      </c>
      <c r="BK71" s="986">
        <v>0</v>
      </c>
      <c r="BL71" s="987">
        <v>0</v>
      </c>
      <c r="BM71" s="986">
        <v>0</v>
      </c>
      <c r="BN71" s="987">
        <v>0</v>
      </c>
      <c r="BO71" s="986">
        <v>0</v>
      </c>
      <c r="BP71" s="987">
        <v>0</v>
      </c>
      <c r="BQ71" s="986">
        <v>0</v>
      </c>
      <c r="BR71" s="987">
        <v>0</v>
      </c>
      <c r="BS71" s="986">
        <v>0</v>
      </c>
      <c r="BT71" s="987">
        <v>0</v>
      </c>
      <c r="BU71" s="986">
        <v>0</v>
      </c>
      <c r="BV71" s="987">
        <v>0</v>
      </c>
      <c r="BW71" s="986">
        <v>0</v>
      </c>
      <c r="BX71" s="987">
        <v>0</v>
      </c>
      <c r="BY71" s="986">
        <v>0</v>
      </c>
      <c r="BZ71" s="987">
        <v>0</v>
      </c>
      <c r="CA71" s="988">
        <v>0</v>
      </c>
      <c r="CB71" s="946"/>
      <c r="CC71" s="971"/>
      <c r="CD71" s="946"/>
      <c r="CE71" s="972"/>
      <c r="CF71" s="946"/>
      <c r="CG71" s="985">
        <v>0</v>
      </c>
      <c r="CH71" s="986">
        <v>0</v>
      </c>
      <c r="CI71" s="987">
        <v>0</v>
      </c>
      <c r="CJ71" s="986">
        <v>0</v>
      </c>
      <c r="CK71" s="987">
        <v>0</v>
      </c>
      <c r="CL71" s="986">
        <v>0</v>
      </c>
      <c r="CM71" s="987">
        <v>0</v>
      </c>
      <c r="CN71" s="986">
        <v>0</v>
      </c>
      <c r="CO71" s="987">
        <v>0</v>
      </c>
      <c r="CP71" s="986">
        <v>0</v>
      </c>
      <c r="CQ71" s="987">
        <v>0</v>
      </c>
      <c r="CR71" s="986">
        <v>0</v>
      </c>
      <c r="CS71" s="987">
        <v>0</v>
      </c>
      <c r="CT71" s="986">
        <v>0</v>
      </c>
      <c r="CU71" s="987">
        <v>0</v>
      </c>
      <c r="CV71" s="986">
        <v>0</v>
      </c>
      <c r="CW71" s="987">
        <v>0</v>
      </c>
      <c r="CX71" s="986">
        <v>0</v>
      </c>
      <c r="CY71" s="987">
        <v>0</v>
      </c>
      <c r="CZ71" s="986">
        <v>0</v>
      </c>
      <c r="DA71" s="987">
        <v>0</v>
      </c>
      <c r="DB71" s="986">
        <v>0</v>
      </c>
      <c r="DC71" s="987">
        <v>0</v>
      </c>
      <c r="DD71" s="986">
        <v>0</v>
      </c>
      <c r="DE71" s="987">
        <v>0</v>
      </c>
      <c r="DF71" s="986">
        <v>0</v>
      </c>
      <c r="DG71" s="987">
        <v>0</v>
      </c>
      <c r="DH71" s="986">
        <v>0</v>
      </c>
      <c r="DI71" s="987">
        <v>0</v>
      </c>
      <c r="DJ71" s="986">
        <v>0</v>
      </c>
      <c r="DK71" s="987">
        <v>0</v>
      </c>
      <c r="DL71" s="986">
        <v>0</v>
      </c>
      <c r="DM71" s="987">
        <v>0</v>
      </c>
      <c r="DN71" s="986">
        <v>0</v>
      </c>
      <c r="DO71" s="987">
        <v>0</v>
      </c>
      <c r="DP71" s="988">
        <v>0</v>
      </c>
      <c r="DQ71" s="946"/>
      <c r="DR71" s="973"/>
      <c r="DS71" s="946"/>
      <c r="DT71" s="985">
        <v>0</v>
      </c>
      <c r="DU71" s="986">
        <v>0</v>
      </c>
      <c r="DV71" s="987">
        <v>0</v>
      </c>
      <c r="DW71" s="986">
        <v>0</v>
      </c>
      <c r="DX71" s="987">
        <v>0</v>
      </c>
      <c r="DY71" s="986">
        <v>0</v>
      </c>
      <c r="DZ71" s="987">
        <v>0</v>
      </c>
      <c r="EA71" s="986">
        <v>0</v>
      </c>
      <c r="EB71" s="987">
        <v>0</v>
      </c>
      <c r="EC71" s="986">
        <v>0</v>
      </c>
      <c r="ED71" s="987">
        <v>0</v>
      </c>
      <c r="EE71" s="986">
        <v>0</v>
      </c>
      <c r="EF71" s="987">
        <v>0</v>
      </c>
      <c r="EG71" s="986">
        <v>0</v>
      </c>
      <c r="EH71" s="987">
        <v>0</v>
      </c>
      <c r="EI71" s="986">
        <v>0</v>
      </c>
      <c r="EJ71" s="987">
        <v>0</v>
      </c>
      <c r="EK71" s="986">
        <v>0</v>
      </c>
      <c r="EL71" s="987">
        <v>0</v>
      </c>
      <c r="EM71" s="986">
        <v>0</v>
      </c>
      <c r="EN71" s="987">
        <v>0</v>
      </c>
      <c r="EO71" s="986">
        <v>0</v>
      </c>
      <c r="EP71" s="987">
        <v>0</v>
      </c>
      <c r="EQ71" s="986">
        <v>0</v>
      </c>
      <c r="ER71" s="987">
        <v>0</v>
      </c>
      <c r="ES71" s="986">
        <v>0</v>
      </c>
      <c r="ET71" s="987">
        <v>0</v>
      </c>
      <c r="EU71" s="986">
        <v>0</v>
      </c>
      <c r="EV71" s="987">
        <v>0</v>
      </c>
      <c r="EW71" s="986">
        <v>0</v>
      </c>
      <c r="EX71" s="987">
        <v>0</v>
      </c>
      <c r="EY71" s="986">
        <v>0</v>
      </c>
      <c r="EZ71" s="987">
        <v>0</v>
      </c>
      <c r="FA71" s="986">
        <v>0</v>
      </c>
      <c r="FB71" s="987">
        <v>0</v>
      </c>
      <c r="FC71" s="988">
        <v>0</v>
      </c>
      <c r="FD71" s="946"/>
      <c r="FE71" s="974"/>
      <c r="FF71" s="946"/>
      <c r="FG71" s="975"/>
      <c r="FI71" s="989" t="b">
        <v>1</v>
      </c>
    </row>
    <row r="72" spans="2:165" hidden="1" outlineLevel="1">
      <c r="B72" s="990">
        <v>65</v>
      </c>
      <c r="C72" s="991" t="s">
        <v>804</v>
      </c>
      <c r="E72" s="992">
        <v>0</v>
      </c>
      <c r="F72" s="993">
        <v>0</v>
      </c>
      <c r="G72" s="994">
        <v>0</v>
      </c>
      <c r="H72" s="993">
        <v>0</v>
      </c>
      <c r="I72" s="994">
        <v>0</v>
      </c>
      <c r="J72" s="993">
        <v>0</v>
      </c>
      <c r="K72" s="994">
        <v>0</v>
      </c>
      <c r="L72" s="993">
        <v>0</v>
      </c>
      <c r="M72" s="994">
        <v>0</v>
      </c>
      <c r="N72" s="993">
        <v>0</v>
      </c>
      <c r="O72" s="994">
        <v>0</v>
      </c>
      <c r="P72" s="993">
        <v>0</v>
      </c>
      <c r="Q72" s="994">
        <v>0</v>
      </c>
      <c r="R72" s="993">
        <v>0</v>
      </c>
      <c r="S72" s="994">
        <v>0</v>
      </c>
      <c r="T72" s="993">
        <v>0</v>
      </c>
      <c r="U72" s="994">
        <v>0</v>
      </c>
      <c r="V72" s="993">
        <v>0</v>
      </c>
      <c r="W72" s="994">
        <v>0</v>
      </c>
      <c r="X72" s="993">
        <v>0</v>
      </c>
      <c r="Y72" s="994">
        <v>0</v>
      </c>
      <c r="Z72" s="993">
        <v>0</v>
      </c>
      <c r="AA72" s="994">
        <v>0</v>
      </c>
      <c r="AB72" s="993">
        <v>0</v>
      </c>
      <c r="AC72" s="994">
        <v>0</v>
      </c>
      <c r="AD72" s="993">
        <v>0</v>
      </c>
      <c r="AE72" s="994">
        <v>0</v>
      </c>
      <c r="AF72" s="993">
        <v>0</v>
      </c>
      <c r="AG72" s="994">
        <v>0</v>
      </c>
      <c r="AH72" s="993">
        <v>0</v>
      </c>
      <c r="AI72" s="994">
        <v>0</v>
      </c>
      <c r="AJ72" s="993">
        <v>0</v>
      </c>
      <c r="AK72" s="994">
        <v>0</v>
      </c>
      <c r="AL72" s="993">
        <v>0</v>
      </c>
      <c r="AM72" s="994">
        <v>0</v>
      </c>
      <c r="AN72" s="995">
        <v>0</v>
      </c>
      <c r="AO72" s="946"/>
      <c r="AP72" s="964"/>
      <c r="AQ72" s="946"/>
      <c r="AR72" s="992">
        <v>0</v>
      </c>
      <c r="AS72" s="993">
        <v>0</v>
      </c>
      <c r="AT72" s="994">
        <v>0</v>
      </c>
      <c r="AU72" s="993">
        <v>0</v>
      </c>
      <c r="AV72" s="994">
        <v>0</v>
      </c>
      <c r="AW72" s="993">
        <v>0</v>
      </c>
      <c r="AX72" s="994">
        <v>0</v>
      </c>
      <c r="AY72" s="993">
        <v>0</v>
      </c>
      <c r="AZ72" s="994">
        <v>0</v>
      </c>
      <c r="BA72" s="993">
        <v>0</v>
      </c>
      <c r="BB72" s="994">
        <v>0</v>
      </c>
      <c r="BC72" s="993">
        <v>0</v>
      </c>
      <c r="BD72" s="994">
        <v>0</v>
      </c>
      <c r="BE72" s="993">
        <v>0</v>
      </c>
      <c r="BF72" s="994">
        <v>0</v>
      </c>
      <c r="BG72" s="993">
        <v>0</v>
      </c>
      <c r="BH72" s="994">
        <v>0</v>
      </c>
      <c r="BI72" s="993">
        <v>0</v>
      </c>
      <c r="BJ72" s="994">
        <v>0</v>
      </c>
      <c r="BK72" s="993">
        <v>0</v>
      </c>
      <c r="BL72" s="994">
        <v>0</v>
      </c>
      <c r="BM72" s="993">
        <v>0</v>
      </c>
      <c r="BN72" s="994">
        <v>0</v>
      </c>
      <c r="BO72" s="993">
        <v>0</v>
      </c>
      <c r="BP72" s="994">
        <v>0</v>
      </c>
      <c r="BQ72" s="993">
        <v>0</v>
      </c>
      <c r="BR72" s="994">
        <v>0</v>
      </c>
      <c r="BS72" s="993">
        <v>0</v>
      </c>
      <c r="BT72" s="994">
        <v>0</v>
      </c>
      <c r="BU72" s="993">
        <v>0</v>
      </c>
      <c r="BV72" s="994">
        <v>0</v>
      </c>
      <c r="BW72" s="993">
        <v>0</v>
      </c>
      <c r="BX72" s="994">
        <v>0</v>
      </c>
      <c r="BY72" s="993">
        <v>0</v>
      </c>
      <c r="BZ72" s="994">
        <v>0</v>
      </c>
      <c r="CA72" s="995">
        <v>0</v>
      </c>
      <c r="CB72" s="946"/>
      <c r="CC72" s="971"/>
      <c r="CD72" s="946"/>
      <c r="CE72" s="972"/>
      <c r="CF72" s="946"/>
      <c r="CG72" s="992">
        <v>0</v>
      </c>
      <c r="CH72" s="993">
        <v>0</v>
      </c>
      <c r="CI72" s="994">
        <v>0</v>
      </c>
      <c r="CJ72" s="993">
        <v>0</v>
      </c>
      <c r="CK72" s="994">
        <v>0</v>
      </c>
      <c r="CL72" s="993">
        <v>0</v>
      </c>
      <c r="CM72" s="994">
        <v>0</v>
      </c>
      <c r="CN72" s="993">
        <v>0</v>
      </c>
      <c r="CO72" s="994">
        <v>0</v>
      </c>
      <c r="CP72" s="993">
        <v>0</v>
      </c>
      <c r="CQ72" s="994">
        <v>0</v>
      </c>
      <c r="CR72" s="993">
        <v>0</v>
      </c>
      <c r="CS72" s="994">
        <v>0</v>
      </c>
      <c r="CT72" s="993">
        <v>0</v>
      </c>
      <c r="CU72" s="994">
        <v>0</v>
      </c>
      <c r="CV72" s="993">
        <v>0</v>
      </c>
      <c r="CW72" s="994">
        <v>0</v>
      </c>
      <c r="CX72" s="993">
        <v>0</v>
      </c>
      <c r="CY72" s="994">
        <v>0</v>
      </c>
      <c r="CZ72" s="993">
        <v>0</v>
      </c>
      <c r="DA72" s="994">
        <v>0</v>
      </c>
      <c r="DB72" s="993">
        <v>0</v>
      </c>
      <c r="DC72" s="994">
        <v>0</v>
      </c>
      <c r="DD72" s="993">
        <v>0</v>
      </c>
      <c r="DE72" s="994">
        <v>0</v>
      </c>
      <c r="DF72" s="993">
        <v>0</v>
      </c>
      <c r="DG72" s="994">
        <v>0</v>
      </c>
      <c r="DH72" s="993">
        <v>0</v>
      </c>
      <c r="DI72" s="994">
        <v>0</v>
      </c>
      <c r="DJ72" s="993">
        <v>0</v>
      </c>
      <c r="DK72" s="994">
        <v>0</v>
      </c>
      <c r="DL72" s="993">
        <v>0</v>
      </c>
      <c r="DM72" s="994">
        <v>0</v>
      </c>
      <c r="DN72" s="993">
        <v>0</v>
      </c>
      <c r="DO72" s="994">
        <v>0</v>
      </c>
      <c r="DP72" s="995">
        <v>0</v>
      </c>
      <c r="DQ72" s="946"/>
      <c r="DR72" s="973"/>
      <c r="DS72" s="946"/>
      <c r="DT72" s="992">
        <v>0</v>
      </c>
      <c r="DU72" s="993">
        <v>0</v>
      </c>
      <c r="DV72" s="994">
        <v>0</v>
      </c>
      <c r="DW72" s="993">
        <v>0</v>
      </c>
      <c r="DX72" s="994">
        <v>0</v>
      </c>
      <c r="DY72" s="993">
        <v>0</v>
      </c>
      <c r="DZ72" s="994">
        <v>0</v>
      </c>
      <c r="EA72" s="993">
        <v>0</v>
      </c>
      <c r="EB72" s="994">
        <v>0</v>
      </c>
      <c r="EC72" s="993">
        <v>0</v>
      </c>
      <c r="ED72" s="994">
        <v>0</v>
      </c>
      <c r="EE72" s="993">
        <v>0</v>
      </c>
      <c r="EF72" s="994">
        <v>0</v>
      </c>
      <c r="EG72" s="993">
        <v>0</v>
      </c>
      <c r="EH72" s="994">
        <v>0</v>
      </c>
      <c r="EI72" s="993">
        <v>0</v>
      </c>
      <c r="EJ72" s="994">
        <v>0</v>
      </c>
      <c r="EK72" s="993">
        <v>0</v>
      </c>
      <c r="EL72" s="994">
        <v>0</v>
      </c>
      <c r="EM72" s="993">
        <v>0</v>
      </c>
      <c r="EN72" s="994">
        <v>0</v>
      </c>
      <c r="EO72" s="993">
        <v>0</v>
      </c>
      <c r="EP72" s="994">
        <v>0</v>
      </c>
      <c r="EQ72" s="993">
        <v>0</v>
      </c>
      <c r="ER72" s="994">
        <v>0</v>
      </c>
      <c r="ES72" s="993">
        <v>0</v>
      </c>
      <c r="ET72" s="994">
        <v>0</v>
      </c>
      <c r="EU72" s="993">
        <v>0</v>
      </c>
      <c r="EV72" s="994">
        <v>0</v>
      </c>
      <c r="EW72" s="993">
        <v>0</v>
      </c>
      <c r="EX72" s="994">
        <v>0</v>
      </c>
      <c r="EY72" s="993">
        <v>0</v>
      </c>
      <c r="EZ72" s="994">
        <v>0</v>
      </c>
      <c r="FA72" s="993">
        <v>0</v>
      </c>
      <c r="FB72" s="994">
        <v>0</v>
      </c>
      <c r="FC72" s="995">
        <v>0</v>
      </c>
      <c r="FD72" s="946"/>
      <c r="FE72" s="974"/>
      <c r="FF72" s="946"/>
      <c r="FG72" s="975"/>
      <c r="FI72" s="996" t="b">
        <v>1</v>
      </c>
    </row>
    <row r="73" spans="2:165" hidden="1" outlineLevel="1">
      <c r="B73" s="1013">
        <v>66</v>
      </c>
      <c r="C73" s="1021" t="s">
        <v>805</v>
      </c>
      <c r="E73" s="1015">
        <v>0</v>
      </c>
      <c r="F73" s="1016">
        <v>0</v>
      </c>
      <c r="G73" s="1017">
        <v>0</v>
      </c>
      <c r="H73" s="1016">
        <v>0</v>
      </c>
      <c r="I73" s="1017">
        <v>0</v>
      </c>
      <c r="J73" s="1016">
        <v>0</v>
      </c>
      <c r="K73" s="1017">
        <v>0</v>
      </c>
      <c r="L73" s="1016">
        <v>0</v>
      </c>
      <c r="M73" s="1017">
        <v>0</v>
      </c>
      <c r="N73" s="1016">
        <v>0</v>
      </c>
      <c r="O73" s="1017">
        <v>0</v>
      </c>
      <c r="P73" s="1016">
        <v>0</v>
      </c>
      <c r="Q73" s="1017">
        <v>0</v>
      </c>
      <c r="R73" s="1016">
        <v>0</v>
      </c>
      <c r="S73" s="1017">
        <v>0</v>
      </c>
      <c r="T73" s="1016">
        <v>0</v>
      </c>
      <c r="U73" s="1017">
        <v>0</v>
      </c>
      <c r="V73" s="1016">
        <v>0</v>
      </c>
      <c r="W73" s="1017">
        <v>0</v>
      </c>
      <c r="X73" s="1016">
        <v>0</v>
      </c>
      <c r="Y73" s="1017">
        <v>0</v>
      </c>
      <c r="Z73" s="1016">
        <v>0</v>
      </c>
      <c r="AA73" s="1017">
        <v>0</v>
      </c>
      <c r="AB73" s="1016">
        <v>0</v>
      </c>
      <c r="AC73" s="1017">
        <v>0</v>
      </c>
      <c r="AD73" s="1016">
        <v>0</v>
      </c>
      <c r="AE73" s="1017">
        <v>0</v>
      </c>
      <c r="AF73" s="1016">
        <v>0</v>
      </c>
      <c r="AG73" s="1017">
        <v>0</v>
      </c>
      <c r="AH73" s="1016">
        <v>0</v>
      </c>
      <c r="AI73" s="1017">
        <v>0</v>
      </c>
      <c r="AJ73" s="1016">
        <v>0</v>
      </c>
      <c r="AK73" s="1017">
        <v>0</v>
      </c>
      <c r="AL73" s="1016">
        <v>0</v>
      </c>
      <c r="AM73" s="1017">
        <v>0</v>
      </c>
      <c r="AN73" s="1018">
        <v>0</v>
      </c>
      <c r="AO73" s="946"/>
      <c r="AP73" s="964"/>
      <c r="AQ73" s="946"/>
      <c r="AR73" s="1015">
        <v>0</v>
      </c>
      <c r="AS73" s="1016">
        <v>0</v>
      </c>
      <c r="AT73" s="1017">
        <v>0</v>
      </c>
      <c r="AU73" s="1016">
        <v>0</v>
      </c>
      <c r="AV73" s="1017">
        <v>0</v>
      </c>
      <c r="AW73" s="1016">
        <v>0</v>
      </c>
      <c r="AX73" s="1017">
        <v>0</v>
      </c>
      <c r="AY73" s="1016">
        <v>0</v>
      </c>
      <c r="AZ73" s="1017">
        <v>0</v>
      </c>
      <c r="BA73" s="1016">
        <v>0</v>
      </c>
      <c r="BB73" s="1017">
        <v>0</v>
      </c>
      <c r="BC73" s="1016">
        <v>0</v>
      </c>
      <c r="BD73" s="1017">
        <v>0</v>
      </c>
      <c r="BE73" s="1016">
        <v>0</v>
      </c>
      <c r="BF73" s="1017">
        <v>0</v>
      </c>
      <c r="BG73" s="1016">
        <v>0</v>
      </c>
      <c r="BH73" s="1017">
        <v>0</v>
      </c>
      <c r="BI73" s="1016">
        <v>0</v>
      </c>
      <c r="BJ73" s="1017">
        <v>0</v>
      </c>
      <c r="BK73" s="1016">
        <v>0</v>
      </c>
      <c r="BL73" s="1017">
        <v>0</v>
      </c>
      <c r="BM73" s="1016">
        <v>0</v>
      </c>
      <c r="BN73" s="1017">
        <v>0</v>
      </c>
      <c r="BO73" s="1016">
        <v>0</v>
      </c>
      <c r="BP73" s="1017">
        <v>0</v>
      </c>
      <c r="BQ73" s="1016">
        <v>0</v>
      </c>
      <c r="BR73" s="1017">
        <v>0</v>
      </c>
      <c r="BS73" s="1016">
        <v>0</v>
      </c>
      <c r="BT73" s="1017">
        <v>0</v>
      </c>
      <c r="BU73" s="1016">
        <v>0</v>
      </c>
      <c r="BV73" s="1017">
        <v>0</v>
      </c>
      <c r="BW73" s="1016">
        <v>0</v>
      </c>
      <c r="BX73" s="1017">
        <v>0</v>
      </c>
      <c r="BY73" s="1016">
        <v>0</v>
      </c>
      <c r="BZ73" s="1017">
        <v>0</v>
      </c>
      <c r="CA73" s="1018">
        <v>0</v>
      </c>
      <c r="CB73" s="946"/>
      <c r="CC73" s="971"/>
      <c r="CD73" s="946"/>
      <c r="CE73" s="972"/>
      <c r="CF73" s="946"/>
      <c r="CG73" s="1015">
        <v>0</v>
      </c>
      <c r="CH73" s="1016">
        <v>0</v>
      </c>
      <c r="CI73" s="1017">
        <v>0</v>
      </c>
      <c r="CJ73" s="1016">
        <v>0</v>
      </c>
      <c r="CK73" s="1017">
        <v>0</v>
      </c>
      <c r="CL73" s="1016">
        <v>0</v>
      </c>
      <c r="CM73" s="1017">
        <v>0</v>
      </c>
      <c r="CN73" s="1016">
        <v>0</v>
      </c>
      <c r="CO73" s="1017">
        <v>0</v>
      </c>
      <c r="CP73" s="1016">
        <v>0</v>
      </c>
      <c r="CQ73" s="1017">
        <v>0</v>
      </c>
      <c r="CR73" s="1016">
        <v>0</v>
      </c>
      <c r="CS73" s="1017">
        <v>0</v>
      </c>
      <c r="CT73" s="1016">
        <v>0</v>
      </c>
      <c r="CU73" s="1017">
        <v>0</v>
      </c>
      <c r="CV73" s="1016">
        <v>0</v>
      </c>
      <c r="CW73" s="1017">
        <v>0</v>
      </c>
      <c r="CX73" s="1016">
        <v>0</v>
      </c>
      <c r="CY73" s="1017">
        <v>0</v>
      </c>
      <c r="CZ73" s="1016">
        <v>0</v>
      </c>
      <c r="DA73" s="1017">
        <v>0</v>
      </c>
      <c r="DB73" s="1016">
        <v>0</v>
      </c>
      <c r="DC73" s="1017">
        <v>0</v>
      </c>
      <c r="DD73" s="1016">
        <v>0</v>
      </c>
      <c r="DE73" s="1017">
        <v>0</v>
      </c>
      <c r="DF73" s="1016">
        <v>0</v>
      </c>
      <c r="DG73" s="1017">
        <v>0</v>
      </c>
      <c r="DH73" s="1016">
        <v>0</v>
      </c>
      <c r="DI73" s="1017">
        <v>0</v>
      </c>
      <c r="DJ73" s="1016">
        <v>0</v>
      </c>
      <c r="DK73" s="1017">
        <v>0</v>
      </c>
      <c r="DL73" s="1016">
        <v>0</v>
      </c>
      <c r="DM73" s="1017">
        <v>0</v>
      </c>
      <c r="DN73" s="1016">
        <v>0</v>
      </c>
      <c r="DO73" s="1017">
        <v>0</v>
      </c>
      <c r="DP73" s="1018">
        <v>0</v>
      </c>
      <c r="DQ73" s="946"/>
      <c r="DR73" s="973"/>
      <c r="DS73" s="946"/>
      <c r="DT73" s="1015">
        <v>0</v>
      </c>
      <c r="DU73" s="1016">
        <v>0</v>
      </c>
      <c r="DV73" s="1017">
        <v>0</v>
      </c>
      <c r="DW73" s="1016">
        <v>0</v>
      </c>
      <c r="DX73" s="1017">
        <v>0</v>
      </c>
      <c r="DY73" s="1016">
        <v>0</v>
      </c>
      <c r="DZ73" s="1017">
        <v>0</v>
      </c>
      <c r="EA73" s="1016">
        <v>0</v>
      </c>
      <c r="EB73" s="1017">
        <v>0</v>
      </c>
      <c r="EC73" s="1016">
        <v>0</v>
      </c>
      <c r="ED73" s="1017">
        <v>0</v>
      </c>
      <c r="EE73" s="1016">
        <v>0</v>
      </c>
      <c r="EF73" s="1017">
        <v>0</v>
      </c>
      <c r="EG73" s="1016">
        <v>0</v>
      </c>
      <c r="EH73" s="1017">
        <v>0</v>
      </c>
      <c r="EI73" s="1016">
        <v>0</v>
      </c>
      <c r="EJ73" s="1017">
        <v>0</v>
      </c>
      <c r="EK73" s="1016">
        <v>0</v>
      </c>
      <c r="EL73" s="1017">
        <v>0</v>
      </c>
      <c r="EM73" s="1016">
        <v>0</v>
      </c>
      <c r="EN73" s="1017">
        <v>0</v>
      </c>
      <c r="EO73" s="1016">
        <v>0</v>
      </c>
      <c r="EP73" s="1017">
        <v>0</v>
      </c>
      <c r="EQ73" s="1016">
        <v>0</v>
      </c>
      <c r="ER73" s="1017">
        <v>0</v>
      </c>
      <c r="ES73" s="1016">
        <v>0</v>
      </c>
      <c r="ET73" s="1017">
        <v>0</v>
      </c>
      <c r="EU73" s="1016">
        <v>0</v>
      </c>
      <c r="EV73" s="1017">
        <v>0</v>
      </c>
      <c r="EW73" s="1016">
        <v>0</v>
      </c>
      <c r="EX73" s="1017">
        <v>0</v>
      </c>
      <c r="EY73" s="1016">
        <v>0</v>
      </c>
      <c r="EZ73" s="1017">
        <v>0</v>
      </c>
      <c r="FA73" s="1016">
        <v>0</v>
      </c>
      <c r="FB73" s="1017">
        <v>0</v>
      </c>
      <c r="FC73" s="1018">
        <v>0</v>
      </c>
      <c r="FD73" s="946"/>
      <c r="FE73" s="974"/>
      <c r="FF73" s="946"/>
      <c r="FG73" s="975"/>
      <c r="FI73" s="1019" t="b">
        <v>1</v>
      </c>
    </row>
    <row r="74" spans="2:165" outlineLevel="1">
      <c r="B74" s="976">
        <v>67</v>
      </c>
      <c r="C74" s="977" t="s">
        <v>317</v>
      </c>
      <c r="E74" s="978">
        <v>101703</v>
      </c>
      <c r="F74" s="979">
        <v>101703</v>
      </c>
      <c r="G74" s="980">
        <v>101703</v>
      </c>
      <c r="H74" s="979">
        <v>98433</v>
      </c>
      <c r="I74" s="980">
        <v>46350</v>
      </c>
      <c r="J74" s="979">
        <v>0</v>
      </c>
      <c r="K74" s="980">
        <v>0</v>
      </c>
      <c r="L74" s="979">
        <v>0</v>
      </c>
      <c r="M74" s="980">
        <v>0</v>
      </c>
      <c r="N74" s="979">
        <v>0</v>
      </c>
      <c r="O74" s="980">
        <v>0</v>
      </c>
      <c r="P74" s="979">
        <v>0</v>
      </c>
      <c r="Q74" s="980">
        <v>0</v>
      </c>
      <c r="R74" s="979">
        <v>0</v>
      </c>
      <c r="S74" s="980">
        <v>0</v>
      </c>
      <c r="T74" s="979">
        <v>0</v>
      </c>
      <c r="U74" s="980">
        <v>0</v>
      </c>
      <c r="V74" s="979">
        <v>0</v>
      </c>
      <c r="W74" s="980">
        <v>0</v>
      </c>
      <c r="X74" s="979">
        <v>0</v>
      </c>
      <c r="Y74" s="980">
        <v>0</v>
      </c>
      <c r="Z74" s="979">
        <v>0</v>
      </c>
      <c r="AA74" s="980">
        <v>0</v>
      </c>
      <c r="AB74" s="979">
        <v>0</v>
      </c>
      <c r="AC74" s="980">
        <v>0</v>
      </c>
      <c r="AD74" s="979">
        <v>0</v>
      </c>
      <c r="AE74" s="980">
        <v>0</v>
      </c>
      <c r="AF74" s="979">
        <v>0</v>
      </c>
      <c r="AG74" s="980">
        <v>0</v>
      </c>
      <c r="AH74" s="979">
        <v>0</v>
      </c>
      <c r="AI74" s="980">
        <v>0</v>
      </c>
      <c r="AJ74" s="979">
        <v>0</v>
      </c>
      <c r="AK74" s="980">
        <v>0</v>
      </c>
      <c r="AL74" s="979">
        <v>0</v>
      </c>
      <c r="AM74" s="980">
        <v>0</v>
      </c>
      <c r="AN74" s="981">
        <v>0</v>
      </c>
      <c r="AO74" s="946"/>
      <c r="AP74" s="964"/>
      <c r="AQ74" s="946"/>
      <c r="AR74" s="978">
        <v>18</v>
      </c>
      <c r="AS74" s="979">
        <v>18</v>
      </c>
      <c r="AT74" s="980">
        <v>18</v>
      </c>
      <c r="AU74" s="979">
        <v>15</v>
      </c>
      <c r="AV74" s="980">
        <v>7</v>
      </c>
      <c r="AW74" s="979">
        <v>0</v>
      </c>
      <c r="AX74" s="980">
        <v>0</v>
      </c>
      <c r="AY74" s="979">
        <v>0</v>
      </c>
      <c r="AZ74" s="980">
        <v>0</v>
      </c>
      <c r="BA74" s="979">
        <v>0</v>
      </c>
      <c r="BB74" s="980">
        <v>0</v>
      </c>
      <c r="BC74" s="979">
        <v>0</v>
      </c>
      <c r="BD74" s="980">
        <v>0</v>
      </c>
      <c r="BE74" s="979">
        <v>0</v>
      </c>
      <c r="BF74" s="980">
        <v>0</v>
      </c>
      <c r="BG74" s="979">
        <v>0</v>
      </c>
      <c r="BH74" s="980">
        <v>0</v>
      </c>
      <c r="BI74" s="979">
        <v>0</v>
      </c>
      <c r="BJ74" s="980">
        <v>0</v>
      </c>
      <c r="BK74" s="979">
        <v>0</v>
      </c>
      <c r="BL74" s="980">
        <v>0</v>
      </c>
      <c r="BM74" s="979">
        <v>0</v>
      </c>
      <c r="BN74" s="980">
        <v>0</v>
      </c>
      <c r="BO74" s="979">
        <v>0</v>
      </c>
      <c r="BP74" s="980">
        <v>0</v>
      </c>
      <c r="BQ74" s="979">
        <v>0</v>
      </c>
      <c r="BR74" s="980">
        <v>0</v>
      </c>
      <c r="BS74" s="979">
        <v>0</v>
      </c>
      <c r="BT74" s="980">
        <v>0</v>
      </c>
      <c r="BU74" s="979">
        <v>0</v>
      </c>
      <c r="BV74" s="980">
        <v>0</v>
      </c>
      <c r="BW74" s="979">
        <v>0</v>
      </c>
      <c r="BX74" s="980">
        <v>0</v>
      </c>
      <c r="BY74" s="979">
        <v>0</v>
      </c>
      <c r="BZ74" s="980">
        <v>0</v>
      </c>
      <c r="CA74" s="981">
        <v>0</v>
      </c>
      <c r="CB74" s="946"/>
      <c r="CC74" s="971"/>
      <c r="CD74" s="946"/>
      <c r="CE74" s="972"/>
      <c r="CF74" s="946"/>
      <c r="CG74" s="978">
        <v>47892</v>
      </c>
      <c r="CH74" s="979">
        <v>47892</v>
      </c>
      <c r="CI74" s="980">
        <v>47892</v>
      </c>
      <c r="CJ74" s="979">
        <v>46639</v>
      </c>
      <c r="CK74" s="980">
        <v>21570</v>
      </c>
      <c r="CL74" s="979">
        <v>0</v>
      </c>
      <c r="CM74" s="980">
        <v>0</v>
      </c>
      <c r="CN74" s="979">
        <v>0</v>
      </c>
      <c r="CO74" s="980">
        <v>0</v>
      </c>
      <c r="CP74" s="979">
        <v>0</v>
      </c>
      <c r="CQ74" s="980">
        <v>0</v>
      </c>
      <c r="CR74" s="979">
        <v>0</v>
      </c>
      <c r="CS74" s="980">
        <v>0</v>
      </c>
      <c r="CT74" s="979">
        <v>0</v>
      </c>
      <c r="CU74" s="980">
        <v>0</v>
      </c>
      <c r="CV74" s="979">
        <v>0</v>
      </c>
      <c r="CW74" s="980">
        <v>0</v>
      </c>
      <c r="CX74" s="979">
        <v>0</v>
      </c>
      <c r="CY74" s="980">
        <v>0</v>
      </c>
      <c r="CZ74" s="979">
        <v>0</v>
      </c>
      <c r="DA74" s="980">
        <v>0</v>
      </c>
      <c r="DB74" s="979">
        <v>0</v>
      </c>
      <c r="DC74" s="980">
        <v>0</v>
      </c>
      <c r="DD74" s="979">
        <v>0</v>
      </c>
      <c r="DE74" s="980">
        <v>0</v>
      </c>
      <c r="DF74" s="979">
        <v>0</v>
      </c>
      <c r="DG74" s="980">
        <v>0</v>
      </c>
      <c r="DH74" s="979">
        <v>0</v>
      </c>
      <c r="DI74" s="980">
        <v>0</v>
      </c>
      <c r="DJ74" s="979">
        <v>0</v>
      </c>
      <c r="DK74" s="980">
        <v>0</v>
      </c>
      <c r="DL74" s="979">
        <v>0</v>
      </c>
      <c r="DM74" s="980">
        <v>0</v>
      </c>
      <c r="DN74" s="979">
        <v>0</v>
      </c>
      <c r="DO74" s="980">
        <v>0</v>
      </c>
      <c r="DP74" s="981">
        <v>0</v>
      </c>
      <c r="DQ74" s="946"/>
      <c r="DR74" s="973"/>
      <c r="DS74" s="946"/>
      <c r="DT74" s="978">
        <v>8</v>
      </c>
      <c r="DU74" s="979">
        <v>8</v>
      </c>
      <c r="DV74" s="980">
        <v>8</v>
      </c>
      <c r="DW74" s="979">
        <v>7</v>
      </c>
      <c r="DX74" s="980">
        <v>3</v>
      </c>
      <c r="DY74" s="979">
        <v>0</v>
      </c>
      <c r="DZ74" s="980">
        <v>0</v>
      </c>
      <c r="EA74" s="979">
        <v>0</v>
      </c>
      <c r="EB74" s="980">
        <v>0</v>
      </c>
      <c r="EC74" s="979">
        <v>0</v>
      </c>
      <c r="ED74" s="980">
        <v>0</v>
      </c>
      <c r="EE74" s="979">
        <v>0</v>
      </c>
      <c r="EF74" s="980">
        <v>0</v>
      </c>
      <c r="EG74" s="979">
        <v>0</v>
      </c>
      <c r="EH74" s="980">
        <v>0</v>
      </c>
      <c r="EI74" s="979">
        <v>0</v>
      </c>
      <c r="EJ74" s="980">
        <v>0</v>
      </c>
      <c r="EK74" s="979">
        <v>0</v>
      </c>
      <c r="EL74" s="980">
        <v>0</v>
      </c>
      <c r="EM74" s="979">
        <v>0</v>
      </c>
      <c r="EN74" s="980">
        <v>0</v>
      </c>
      <c r="EO74" s="979">
        <v>0</v>
      </c>
      <c r="EP74" s="980">
        <v>0</v>
      </c>
      <c r="EQ74" s="979">
        <v>0</v>
      </c>
      <c r="ER74" s="980">
        <v>0</v>
      </c>
      <c r="ES74" s="979">
        <v>0</v>
      </c>
      <c r="ET74" s="980">
        <v>0</v>
      </c>
      <c r="EU74" s="979">
        <v>0</v>
      </c>
      <c r="EV74" s="980">
        <v>0</v>
      </c>
      <c r="EW74" s="979">
        <v>0</v>
      </c>
      <c r="EX74" s="980">
        <v>0</v>
      </c>
      <c r="EY74" s="979">
        <v>0</v>
      </c>
      <c r="EZ74" s="980">
        <v>0</v>
      </c>
      <c r="FA74" s="979">
        <v>0</v>
      </c>
      <c r="FB74" s="980">
        <v>0</v>
      </c>
      <c r="FC74" s="981">
        <v>0</v>
      </c>
      <c r="FD74" s="946"/>
      <c r="FE74" s="974"/>
      <c r="FF74" s="946"/>
      <c r="FG74" s="975"/>
      <c r="FI74" s="982" t="b">
        <v>0</v>
      </c>
    </row>
    <row r="75" spans="2:165" outlineLevel="1">
      <c r="B75" s="983">
        <v>68</v>
      </c>
      <c r="C75" s="1012" t="s">
        <v>312</v>
      </c>
      <c r="E75" s="985">
        <v>751445</v>
      </c>
      <c r="F75" s="986">
        <v>744582</v>
      </c>
      <c r="G75" s="987">
        <v>744582</v>
      </c>
      <c r="H75" s="986">
        <v>744582</v>
      </c>
      <c r="I75" s="987">
        <v>744582</v>
      </c>
      <c r="J75" s="986">
        <v>744582</v>
      </c>
      <c r="K75" s="987">
        <v>744582</v>
      </c>
      <c r="L75" s="986">
        <v>744427</v>
      </c>
      <c r="M75" s="987">
        <v>744427</v>
      </c>
      <c r="N75" s="986">
        <v>744427</v>
      </c>
      <c r="O75" s="987">
        <v>685162</v>
      </c>
      <c r="P75" s="986">
        <v>682780</v>
      </c>
      <c r="Q75" s="987">
        <v>682780</v>
      </c>
      <c r="R75" s="986">
        <v>679071</v>
      </c>
      <c r="S75" s="987">
        <v>679071</v>
      </c>
      <c r="T75" s="986">
        <v>678790</v>
      </c>
      <c r="U75" s="987">
        <v>255706</v>
      </c>
      <c r="V75" s="986">
        <v>255706</v>
      </c>
      <c r="W75" s="987">
        <v>255706</v>
      </c>
      <c r="X75" s="986">
        <v>255706</v>
      </c>
      <c r="Y75" s="987">
        <v>0</v>
      </c>
      <c r="Z75" s="986">
        <v>0</v>
      </c>
      <c r="AA75" s="987">
        <v>0</v>
      </c>
      <c r="AB75" s="986">
        <v>0</v>
      </c>
      <c r="AC75" s="987">
        <v>0</v>
      </c>
      <c r="AD75" s="986">
        <v>0</v>
      </c>
      <c r="AE75" s="987">
        <v>0</v>
      </c>
      <c r="AF75" s="986">
        <v>0</v>
      </c>
      <c r="AG75" s="987">
        <v>0</v>
      </c>
      <c r="AH75" s="986">
        <v>0</v>
      </c>
      <c r="AI75" s="987">
        <v>0</v>
      </c>
      <c r="AJ75" s="986">
        <v>0</v>
      </c>
      <c r="AK75" s="987">
        <v>0</v>
      </c>
      <c r="AL75" s="986">
        <v>0</v>
      </c>
      <c r="AM75" s="987">
        <v>0</v>
      </c>
      <c r="AN75" s="988">
        <v>0</v>
      </c>
      <c r="AO75" s="946"/>
      <c r="AP75" s="964"/>
      <c r="AQ75" s="946"/>
      <c r="AR75" s="985">
        <v>49</v>
      </c>
      <c r="AS75" s="986">
        <v>49</v>
      </c>
      <c r="AT75" s="987">
        <v>49</v>
      </c>
      <c r="AU75" s="986">
        <v>49</v>
      </c>
      <c r="AV75" s="987">
        <v>49</v>
      </c>
      <c r="AW75" s="986">
        <v>49</v>
      </c>
      <c r="AX75" s="987">
        <v>49</v>
      </c>
      <c r="AY75" s="986">
        <v>49</v>
      </c>
      <c r="AZ75" s="987">
        <v>49</v>
      </c>
      <c r="BA75" s="986">
        <v>49</v>
      </c>
      <c r="BB75" s="987">
        <v>43</v>
      </c>
      <c r="BC75" s="986">
        <v>43</v>
      </c>
      <c r="BD75" s="987">
        <v>43</v>
      </c>
      <c r="BE75" s="986">
        <v>43</v>
      </c>
      <c r="BF75" s="987">
        <v>43</v>
      </c>
      <c r="BG75" s="986">
        <v>43</v>
      </c>
      <c r="BH75" s="987">
        <v>16</v>
      </c>
      <c r="BI75" s="986">
        <v>16</v>
      </c>
      <c r="BJ75" s="987">
        <v>16</v>
      </c>
      <c r="BK75" s="986">
        <v>16</v>
      </c>
      <c r="BL75" s="987">
        <v>0</v>
      </c>
      <c r="BM75" s="986">
        <v>0</v>
      </c>
      <c r="BN75" s="987">
        <v>0</v>
      </c>
      <c r="BO75" s="986">
        <v>0</v>
      </c>
      <c r="BP75" s="987">
        <v>0</v>
      </c>
      <c r="BQ75" s="986">
        <v>0</v>
      </c>
      <c r="BR75" s="987">
        <v>0</v>
      </c>
      <c r="BS75" s="986">
        <v>0</v>
      </c>
      <c r="BT75" s="987">
        <v>0</v>
      </c>
      <c r="BU75" s="986">
        <v>0</v>
      </c>
      <c r="BV75" s="987">
        <v>0</v>
      </c>
      <c r="BW75" s="986">
        <v>0</v>
      </c>
      <c r="BX75" s="987">
        <v>0</v>
      </c>
      <c r="BY75" s="986">
        <v>0</v>
      </c>
      <c r="BZ75" s="987">
        <v>0</v>
      </c>
      <c r="CA75" s="988">
        <v>0</v>
      </c>
      <c r="CB75" s="946"/>
      <c r="CC75" s="971"/>
      <c r="CD75" s="946"/>
      <c r="CE75" s="972"/>
      <c r="CF75" s="946"/>
      <c r="CG75" s="985">
        <v>1183155</v>
      </c>
      <c r="CH75" s="986">
        <v>1172349</v>
      </c>
      <c r="CI75" s="987">
        <v>1172349</v>
      </c>
      <c r="CJ75" s="986">
        <v>1172349</v>
      </c>
      <c r="CK75" s="987">
        <v>1172349</v>
      </c>
      <c r="CL75" s="986">
        <v>1172349</v>
      </c>
      <c r="CM75" s="987">
        <v>1172349</v>
      </c>
      <c r="CN75" s="986">
        <v>1172105</v>
      </c>
      <c r="CO75" s="987">
        <v>1172105</v>
      </c>
      <c r="CP75" s="986">
        <v>1172105</v>
      </c>
      <c r="CQ75" s="987">
        <v>1078793</v>
      </c>
      <c r="CR75" s="986">
        <v>1075041</v>
      </c>
      <c r="CS75" s="987">
        <v>1075041</v>
      </c>
      <c r="CT75" s="986">
        <v>1069202</v>
      </c>
      <c r="CU75" s="987">
        <v>1069202</v>
      </c>
      <c r="CV75" s="986">
        <v>1068760</v>
      </c>
      <c r="CW75" s="987">
        <v>402611</v>
      </c>
      <c r="CX75" s="986">
        <v>402611</v>
      </c>
      <c r="CY75" s="987">
        <v>402611</v>
      </c>
      <c r="CZ75" s="986">
        <v>402611</v>
      </c>
      <c r="DA75" s="987">
        <v>0</v>
      </c>
      <c r="DB75" s="986">
        <v>0</v>
      </c>
      <c r="DC75" s="987">
        <v>0</v>
      </c>
      <c r="DD75" s="986">
        <v>0</v>
      </c>
      <c r="DE75" s="987">
        <v>0</v>
      </c>
      <c r="DF75" s="986">
        <v>0</v>
      </c>
      <c r="DG75" s="987">
        <v>0</v>
      </c>
      <c r="DH75" s="986">
        <v>0</v>
      </c>
      <c r="DI75" s="987">
        <v>0</v>
      </c>
      <c r="DJ75" s="986">
        <v>0</v>
      </c>
      <c r="DK75" s="987">
        <v>0</v>
      </c>
      <c r="DL75" s="986">
        <v>0</v>
      </c>
      <c r="DM75" s="987">
        <v>0</v>
      </c>
      <c r="DN75" s="986">
        <v>0</v>
      </c>
      <c r="DO75" s="987">
        <v>0</v>
      </c>
      <c r="DP75" s="988">
        <v>0</v>
      </c>
      <c r="DQ75" s="946"/>
      <c r="DR75" s="973"/>
      <c r="DS75" s="946"/>
      <c r="DT75" s="985">
        <v>78</v>
      </c>
      <c r="DU75" s="986">
        <v>77</v>
      </c>
      <c r="DV75" s="987">
        <v>77</v>
      </c>
      <c r="DW75" s="986">
        <v>77</v>
      </c>
      <c r="DX75" s="987">
        <v>77</v>
      </c>
      <c r="DY75" s="986">
        <v>77</v>
      </c>
      <c r="DZ75" s="987">
        <v>77</v>
      </c>
      <c r="EA75" s="986">
        <v>77</v>
      </c>
      <c r="EB75" s="987">
        <v>77</v>
      </c>
      <c r="EC75" s="986">
        <v>77</v>
      </c>
      <c r="ED75" s="987">
        <v>67</v>
      </c>
      <c r="EE75" s="986">
        <v>67</v>
      </c>
      <c r="EF75" s="987">
        <v>67</v>
      </c>
      <c r="EG75" s="986">
        <v>67</v>
      </c>
      <c r="EH75" s="987">
        <v>67</v>
      </c>
      <c r="EI75" s="986">
        <v>67</v>
      </c>
      <c r="EJ75" s="987">
        <v>25</v>
      </c>
      <c r="EK75" s="986">
        <v>25</v>
      </c>
      <c r="EL75" s="987">
        <v>25</v>
      </c>
      <c r="EM75" s="986">
        <v>25</v>
      </c>
      <c r="EN75" s="987">
        <v>0</v>
      </c>
      <c r="EO75" s="986">
        <v>0</v>
      </c>
      <c r="EP75" s="987">
        <v>0</v>
      </c>
      <c r="EQ75" s="986">
        <v>0</v>
      </c>
      <c r="ER75" s="987">
        <v>0</v>
      </c>
      <c r="ES75" s="986">
        <v>0</v>
      </c>
      <c r="ET75" s="987">
        <v>0</v>
      </c>
      <c r="EU75" s="986">
        <v>0</v>
      </c>
      <c r="EV75" s="987">
        <v>0</v>
      </c>
      <c r="EW75" s="986">
        <v>0</v>
      </c>
      <c r="EX75" s="987">
        <v>0</v>
      </c>
      <c r="EY75" s="986">
        <v>0</v>
      </c>
      <c r="EZ75" s="987">
        <v>0</v>
      </c>
      <c r="FA75" s="986">
        <v>0</v>
      </c>
      <c r="FB75" s="987">
        <v>0</v>
      </c>
      <c r="FC75" s="988">
        <v>0</v>
      </c>
      <c r="FD75" s="946"/>
      <c r="FE75" s="974"/>
      <c r="FF75" s="946"/>
      <c r="FG75" s="975"/>
      <c r="FI75" s="989" t="b">
        <v>0</v>
      </c>
    </row>
    <row r="76" spans="2:165" outlineLevel="1">
      <c r="B76" s="990">
        <v>69</v>
      </c>
      <c r="C76" s="991" t="s">
        <v>316</v>
      </c>
      <c r="E76" s="992">
        <v>1326138</v>
      </c>
      <c r="F76" s="993">
        <v>1302570</v>
      </c>
      <c r="G76" s="994">
        <v>1302570</v>
      </c>
      <c r="H76" s="993">
        <v>1302570</v>
      </c>
      <c r="I76" s="994">
        <v>1302570</v>
      </c>
      <c r="J76" s="993">
        <v>1302570</v>
      </c>
      <c r="K76" s="994">
        <v>1302570</v>
      </c>
      <c r="L76" s="993">
        <v>1301888</v>
      </c>
      <c r="M76" s="994">
        <v>1301888</v>
      </c>
      <c r="N76" s="993">
        <v>1301888</v>
      </c>
      <c r="O76" s="994">
        <v>1200527</v>
      </c>
      <c r="P76" s="993">
        <v>1138713</v>
      </c>
      <c r="Q76" s="994">
        <v>1138713</v>
      </c>
      <c r="R76" s="993">
        <v>1114220</v>
      </c>
      <c r="S76" s="994">
        <v>1114220</v>
      </c>
      <c r="T76" s="993">
        <v>1111622</v>
      </c>
      <c r="U76" s="994">
        <v>411815</v>
      </c>
      <c r="V76" s="993">
        <v>411815</v>
      </c>
      <c r="W76" s="994">
        <v>411815</v>
      </c>
      <c r="X76" s="993">
        <v>411815</v>
      </c>
      <c r="Y76" s="994">
        <v>0</v>
      </c>
      <c r="Z76" s="993">
        <v>0</v>
      </c>
      <c r="AA76" s="994">
        <v>0</v>
      </c>
      <c r="AB76" s="993">
        <v>0</v>
      </c>
      <c r="AC76" s="994">
        <v>0</v>
      </c>
      <c r="AD76" s="993">
        <v>0</v>
      </c>
      <c r="AE76" s="994">
        <v>0</v>
      </c>
      <c r="AF76" s="993">
        <v>0</v>
      </c>
      <c r="AG76" s="994">
        <v>0</v>
      </c>
      <c r="AH76" s="993">
        <v>0</v>
      </c>
      <c r="AI76" s="994">
        <v>0</v>
      </c>
      <c r="AJ76" s="993">
        <v>0</v>
      </c>
      <c r="AK76" s="994">
        <v>0</v>
      </c>
      <c r="AL76" s="993">
        <v>0</v>
      </c>
      <c r="AM76" s="994">
        <v>0</v>
      </c>
      <c r="AN76" s="995">
        <v>0</v>
      </c>
      <c r="AO76" s="946"/>
      <c r="AP76" s="964"/>
      <c r="AQ76" s="946"/>
      <c r="AR76" s="992">
        <v>89</v>
      </c>
      <c r="AS76" s="993">
        <v>88</v>
      </c>
      <c r="AT76" s="994">
        <v>88</v>
      </c>
      <c r="AU76" s="993">
        <v>88</v>
      </c>
      <c r="AV76" s="994">
        <v>88</v>
      </c>
      <c r="AW76" s="993">
        <v>88</v>
      </c>
      <c r="AX76" s="994">
        <v>88</v>
      </c>
      <c r="AY76" s="993">
        <v>88</v>
      </c>
      <c r="AZ76" s="994">
        <v>88</v>
      </c>
      <c r="BA76" s="993">
        <v>88</v>
      </c>
      <c r="BB76" s="994">
        <v>74</v>
      </c>
      <c r="BC76" s="993">
        <v>70</v>
      </c>
      <c r="BD76" s="994">
        <v>70</v>
      </c>
      <c r="BE76" s="993">
        <v>70</v>
      </c>
      <c r="BF76" s="994">
        <v>70</v>
      </c>
      <c r="BG76" s="993">
        <v>70</v>
      </c>
      <c r="BH76" s="994">
        <v>26</v>
      </c>
      <c r="BI76" s="993">
        <v>26</v>
      </c>
      <c r="BJ76" s="994">
        <v>26</v>
      </c>
      <c r="BK76" s="993">
        <v>26</v>
      </c>
      <c r="BL76" s="994">
        <v>0</v>
      </c>
      <c r="BM76" s="993">
        <v>0</v>
      </c>
      <c r="BN76" s="994">
        <v>0</v>
      </c>
      <c r="BO76" s="993">
        <v>0</v>
      </c>
      <c r="BP76" s="994">
        <v>0</v>
      </c>
      <c r="BQ76" s="993">
        <v>0</v>
      </c>
      <c r="BR76" s="994">
        <v>0</v>
      </c>
      <c r="BS76" s="993">
        <v>0</v>
      </c>
      <c r="BT76" s="994">
        <v>0</v>
      </c>
      <c r="BU76" s="993">
        <v>0</v>
      </c>
      <c r="BV76" s="994">
        <v>0</v>
      </c>
      <c r="BW76" s="993">
        <v>0</v>
      </c>
      <c r="BX76" s="994">
        <v>0</v>
      </c>
      <c r="BY76" s="993">
        <v>0</v>
      </c>
      <c r="BZ76" s="994">
        <v>0</v>
      </c>
      <c r="CA76" s="995">
        <v>0</v>
      </c>
      <c r="CB76" s="946"/>
      <c r="CC76" s="971"/>
      <c r="CD76" s="946"/>
      <c r="CE76" s="972"/>
      <c r="CF76" s="946"/>
      <c r="CG76" s="992">
        <v>2088014</v>
      </c>
      <c r="CH76" s="993">
        <v>2050905</v>
      </c>
      <c r="CI76" s="994">
        <v>2050905</v>
      </c>
      <c r="CJ76" s="993">
        <v>2050905</v>
      </c>
      <c r="CK76" s="994">
        <v>2050905</v>
      </c>
      <c r="CL76" s="993">
        <v>2050905</v>
      </c>
      <c r="CM76" s="994">
        <v>2050905</v>
      </c>
      <c r="CN76" s="993">
        <v>2049831</v>
      </c>
      <c r="CO76" s="994">
        <v>2049831</v>
      </c>
      <c r="CP76" s="993">
        <v>2049831</v>
      </c>
      <c r="CQ76" s="994">
        <v>1890239</v>
      </c>
      <c r="CR76" s="993">
        <v>1792911</v>
      </c>
      <c r="CS76" s="994">
        <v>1792911</v>
      </c>
      <c r="CT76" s="993">
        <v>1754347</v>
      </c>
      <c r="CU76" s="994">
        <v>1754347</v>
      </c>
      <c r="CV76" s="993">
        <v>1750257</v>
      </c>
      <c r="CW76" s="994">
        <v>648406</v>
      </c>
      <c r="CX76" s="993">
        <v>648406</v>
      </c>
      <c r="CY76" s="994">
        <v>648406</v>
      </c>
      <c r="CZ76" s="993">
        <v>648406</v>
      </c>
      <c r="DA76" s="994">
        <v>0</v>
      </c>
      <c r="DB76" s="993">
        <v>0</v>
      </c>
      <c r="DC76" s="994">
        <v>0</v>
      </c>
      <c r="DD76" s="993">
        <v>0</v>
      </c>
      <c r="DE76" s="994">
        <v>0</v>
      </c>
      <c r="DF76" s="993">
        <v>0</v>
      </c>
      <c r="DG76" s="994">
        <v>0</v>
      </c>
      <c r="DH76" s="993">
        <v>0</v>
      </c>
      <c r="DI76" s="994">
        <v>0</v>
      </c>
      <c r="DJ76" s="993">
        <v>0</v>
      </c>
      <c r="DK76" s="994">
        <v>0</v>
      </c>
      <c r="DL76" s="993">
        <v>0</v>
      </c>
      <c r="DM76" s="994">
        <v>0</v>
      </c>
      <c r="DN76" s="993">
        <v>0</v>
      </c>
      <c r="DO76" s="994">
        <v>0</v>
      </c>
      <c r="DP76" s="995">
        <v>0</v>
      </c>
      <c r="DQ76" s="946"/>
      <c r="DR76" s="973"/>
      <c r="DS76" s="946"/>
      <c r="DT76" s="992">
        <v>141</v>
      </c>
      <c r="DU76" s="993">
        <v>139</v>
      </c>
      <c r="DV76" s="994">
        <v>139</v>
      </c>
      <c r="DW76" s="993">
        <v>139</v>
      </c>
      <c r="DX76" s="994">
        <v>139</v>
      </c>
      <c r="DY76" s="993">
        <v>139</v>
      </c>
      <c r="DZ76" s="994">
        <v>139</v>
      </c>
      <c r="EA76" s="993">
        <v>138</v>
      </c>
      <c r="EB76" s="994">
        <v>138</v>
      </c>
      <c r="EC76" s="993">
        <v>138</v>
      </c>
      <c r="ED76" s="994">
        <v>117</v>
      </c>
      <c r="EE76" s="993">
        <v>111</v>
      </c>
      <c r="EF76" s="994">
        <v>111</v>
      </c>
      <c r="EG76" s="993">
        <v>110</v>
      </c>
      <c r="EH76" s="994">
        <v>110</v>
      </c>
      <c r="EI76" s="993">
        <v>110</v>
      </c>
      <c r="EJ76" s="994">
        <v>41</v>
      </c>
      <c r="EK76" s="993">
        <v>41</v>
      </c>
      <c r="EL76" s="994">
        <v>41</v>
      </c>
      <c r="EM76" s="993">
        <v>41</v>
      </c>
      <c r="EN76" s="994">
        <v>0</v>
      </c>
      <c r="EO76" s="993">
        <v>0</v>
      </c>
      <c r="EP76" s="994">
        <v>0</v>
      </c>
      <c r="EQ76" s="993">
        <v>0</v>
      </c>
      <c r="ER76" s="994">
        <v>0</v>
      </c>
      <c r="ES76" s="993">
        <v>0</v>
      </c>
      <c r="ET76" s="994">
        <v>0</v>
      </c>
      <c r="EU76" s="993">
        <v>0</v>
      </c>
      <c r="EV76" s="994">
        <v>0</v>
      </c>
      <c r="EW76" s="993">
        <v>0</v>
      </c>
      <c r="EX76" s="994">
        <v>0</v>
      </c>
      <c r="EY76" s="993">
        <v>0</v>
      </c>
      <c r="EZ76" s="994">
        <v>0</v>
      </c>
      <c r="FA76" s="993">
        <v>0</v>
      </c>
      <c r="FB76" s="994">
        <v>0</v>
      </c>
      <c r="FC76" s="995">
        <v>0</v>
      </c>
      <c r="FD76" s="946"/>
      <c r="FE76" s="974"/>
      <c r="FF76" s="946"/>
      <c r="FG76" s="975"/>
      <c r="FI76" s="996" t="b">
        <v>0</v>
      </c>
    </row>
    <row r="77" spans="2:165" outlineLevel="1">
      <c r="B77" s="983">
        <v>70</v>
      </c>
      <c r="C77" s="984" t="s">
        <v>318</v>
      </c>
      <c r="E77" s="985">
        <v>3066243</v>
      </c>
      <c r="F77" s="986">
        <v>3066243</v>
      </c>
      <c r="G77" s="987">
        <v>3066243</v>
      </c>
      <c r="H77" s="986">
        <v>3066243</v>
      </c>
      <c r="I77" s="987">
        <v>3066243</v>
      </c>
      <c r="J77" s="986">
        <v>3066243</v>
      </c>
      <c r="K77" s="987">
        <v>3066243</v>
      </c>
      <c r="L77" s="986">
        <v>3066243</v>
      </c>
      <c r="M77" s="987">
        <v>3066243</v>
      </c>
      <c r="N77" s="986">
        <v>3066243</v>
      </c>
      <c r="O77" s="987">
        <v>3066243</v>
      </c>
      <c r="P77" s="986">
        <v>3066243</v>
      </c>
      <c r="Q77" s="987">
        <v>3066243</v>
      </c>
      <c r="R77" s="986">
        <v>3066243</v>
      </c>
      <c r="S77" s="987">
        <v>3066243</v>
      </c>
      <c r="T77" s="986">
        <v>3066243</v>
      </c>
      <c r="U77" s="987">
        <v>3066243</v>
      </c>
      <c r="V77" s="986">
        <v>3066243</v>
      </c>
      <c r="W77" s="987">
        <v>2940734</v>
      </c>
      <c r="X77" s="986">
        <v>0</v>
      </c>
      <c r="Y77" s="987">
        <v>0</v>
      </c>
      <c r="Z77" s="986">
        <v>0</v>
      </c>
      <c r="AA77" s="987">
        <v>0</v>
      </c>
      <c r="AB77" s="986">
        <v>0</v>
      </c>
      <c r="AC77" s="987">
        <v>0</v>
      </c>
      <c r="AD77" s="986">
        <v>0</v>
      </c>
      <c r="AE77" s="987">
        <v>0</v>
      </c>
      <c r="AF77" s="986">
        <v>0</v>
      </c>
      <c r="AG77" s="987">
        <v>0</v>
      </c>
      <c r="AH77" s="986">
        <v>0</v>
      </c>
      <c r="AI77" s="987">
        <v>0</v>
      </c>
      <c r="AJ77" s="986">
        <v>0</v>
      </c>
      <c r="AK77" s="987">
        <v>0</v>
      </c>
      <c r="AL77" s="986">
        <v>0</v>
      </c>
      <c r="AM77" s="987">
        <v>0</v>
      </c>
      <c r="AN77" s="988">
        <v>0</v>
      </c>
      <c r="AO77" s="946"/>
      <c r="AP77" s="964"/>
      <c r="AQ77" s="946"/>
      <c r="AR77" s="985">
        <v>1603</v>
      </c>
      <c r="AS77" s="986">
        <v>1603</v>
      </c>
      <c r="AT77" s="987">
        <v>1603</v>
      </c>
      <c r="AU77" s="986">
        <v>1603</v>
      </c>
      <c r="AV77" s="987">
        <v>1603</v>
      </c>
      <c r="AW77" s="986">
        <v>1603</v>
      </c>
      <c r="AX77" s="987">
        <v>1603</v>
      </c>
      <c r="AY77" s="986">
        <v>1603</v>
      </c>
      <c r="AZ77" s="987">
        <v>1603</v>
      </c>
      <c r="BA77" s="986">
        <v>1603</v>
      </c>
      <c r="BB77" s="987">
        <v>1603</v>
      </c>
      <c r="BC77" s="986">
        <v>1603</v>
      </c>
      <c r="BD77" s="987">
        <v>1603</v>
      </c>
      <c r="BE77" s="986">
        <v>1603</v>
      </c>
      <c r="BF77" s="987">
        <v>1603</v>
      </c>
      <c r="BG77" s="986">
        <v>1603</v>
      </c>
      <c r="BH77" s="987">
        <v>1603</v>
      </c>
      <c r="BI77" s="986">
        <v>1603</v>
      </c>
      <c r="BJ77" s="987">
        <v>1463</v>
      </c>
      <c r="BK77" s="986">
        <v>0</v>
      </c>
      <c r="BL77" s="987">
        <v>0</v>
      </c>
      <c r="BM77" s="986">
        <v>0</v>
      </c>
      <c r="BN77" s="987">
        <v>0</v>
      </c>
      <c r="BO77" s="986">
        <v>0</v>
      </c>
      <c r="BP77" s="987">
        <v>0</v>
      </c>
      <c r="BQ77" s="986">
        <v>0</v>
      </c>
      <c r="BR77" s="987">
        <v>0</v>
      </c>
      <c r="BS77" s="986">
        <v>0</v>
      </c>
      <c r="BT77" s="987">
        <v>0</v>
      </c>
      <c r="BU77" s="986">
        <v>0</v>
      </c>
      <c r="BV77" s="987">
        <v>0</v>
      </c>
      <c r="BW77" s="986">
        <v>0</v>
      </c>
      <c r="BX77" s="987">
        <v>0</v>
      </c>
      <c r="BY77" s="986">
        <v>0</v>
      </c>
      <c r="BZ77" s="987">
        <v>0</v>
      </c>
      <c r="CA77" s="988">
        <v>0</v>
      </c>
      <c r="CB77" s="946"/>
      <c r="CC77" s="971"/>
      <c r="CD77" s="946"/>
      <c r="CE77" s="972"/>
      <c r="CF77" s="946"/>
      <c r="CG77" s="985">
        <v>1808692</v>
      </c>
      <c r="CH77" s="986">
        <v>1808692</v>
      </c>
      <c r="CI77" s="987">
        <v>1808692</v>
      </c>
      <c r="CJ77" s="986">
        <v>1808692</v>
      </c>
      <c r="CK77" s="987">
        <v>1808692</v>
      </c>
      <c r="CL77" s="986">
        <v>1808692</v>
      </c>
      <c r="CM77" s="987">
        <v>1808692</v>
      </c>
      <c r="CN77" s="986">
        <v>1808692</v>
      </c>
      <c r="CO77" s="987">
        <v>1808692</v>
      </c>
      <c r="CP77" s="986">
        <v>1808692</v>
      </c>
      <c r="CQ77" s="987">
        <v>1808692</v>
      </c>
      <c r="CR77" s="986">
        <v>1808692</v>
      </c>
      <c r="CS77" s="987">
        <v>1808692</v>
      </c>
      <c r="CT77" s="986">
        <v>1808692</v>
      </c>
      <c r="CU77" s="987">
        <v>1808692</v>
      </c>
      <c r="CV77" s="986">
        <v>1808692</v>
      </c>
      <c r="CW77" s="987">
        <v>1808692</v>
      </c>
      <c r="CX77" s="986">
        <v>1808692</v>
      </c>
      <c r="CY77" s="987">
        <v>1734658</v>
      </c>
      <c r="CZ77" s="986">
        <v>0</v>
      </c>
      <c r="DA77" s="987">
        <v>0</v>
      </c>
      <c r="DB77" s="986">
        <v>0</v>
      </c>
      <c r="DC77" s="987">
        <v>0</v>
      </c>
      <c r="DD77" s="986">
        <v>0</v>
      </c>
      <c r="DE77" s="987">
        <v>0</v>
      </c>
      <c r="DF77" s="986">
        <v>0</v>
      </c>
      <c r="DG77" s="987">
        <v>0</v>
      </c>
      <c r="DH77" s="986">
        <v>0</v>
      </c>
      <c r="DI77" s="987">
        <v>0</v>
      </c>
      <c r="DJ77" s="986">
        <v>0</v>
      </c>
      <c r="DK77" s="987">
        <v>0</v>
      </c>
      <c r="DL77" s="986">
        <v>0</v>
      </c>
      <c r="DM77" s="987">
        <v>0</v>
      </c>
      <c r="DN77" s="986">
        <v>0</v>
      </c>
      <c r="DO77" s="987">
        <v>0</v>
      </c>
      <c r="DP77" s="988">
        <v>0</v>
      </c>
      <c r="DQ77" s="946"/>
      <c r="DR77" s="973"/>
      <c r="DS77" s="946"/>
      <c r="DT77" s="985">
        <v>946</v>
      </c>
      <c r="DU77" s="986">
        <v>946</v>
      </c>
      <c r="DV77" s="987">
        <v>946</v>
      </c>
      <c r="DW77" s="986">
        <v>946</v>
      </c>
      <c r="DX77" s="987">
        <v>946</v>
      </c>
      <c r="DY77" s="986">
        <v>946</v>
      </c>
      <c r="DZ77" s="987">
        <v>946</v>
      </c>
      <c r="EA77" s="986">
        <v>946</v>
      </c>
      <c r="EB77" s="987">
        <v>946</v>
      </c>
      <c r="EC77" s="986">
        <v>946</v>
      </c>
      <c r="ED77" s="987">
        <v>946</v>
      </c>
      <c r="EE77" s="986">
        <v>946</v>
      </c>
      <c r="EF77" s="987">
        <v>946</v>
      </c>
      <c r="EG77" s="986">
        <v>946</v>
      </c>
      <c r="EH77" s="987">
        <v>946</v>
      </c>
      <c r="EI77" s="986">
        <v>946</v>
      </c>
      <c r="EJ77" s="987">
        <v>946</v>
      </c>
      <c r="EK77" s="986">
        <v>946</v>
      </c>
      <c r="EL77" s="987">
        <v>863</v>
      </c>
      <c r="EM77" s="986">
        <v>0</v>
      </c>
      <c r="EN77" s="987">
        <v>0</v>
      </c>
      <c r="EO77" s="986">
        <v>0</v>
      </c>
      <c r="EP77" s="987">
        <v>0</v>
      </c>
      <c r="EQ77" s="986">
        <v>0</v>
      </c>
      <c r="ER77" s="987">
        <v>0</v>
      </c>
      <c r="ES77" s="986">
        <v>0</v>
      </c>
      <c r="ET77" s="987">
        <v>0</v>
      </c>
      <c r="EU77" s="986">
        <v>0</v>
      </c>
      <c r="EV77" s="987">
        <v>0</v>
      </c>
      <c r="EW77" s="986">
        <v>0</v>
      </c>
      <c r="EX77" s="987">
        <v>0</v>
      </c>
      <c r="EY77" s="986">
        <v>0</v>
      </c>
      <c r="EZ77" s="987">
        <v>0</v>
      </c>
      <c r="FA77" s="986">
        <v>0</v>
      </c>
      <c r="FB77" s="987">
        <v>0</v>
      </c>
      <c r="FC77" s="988">
        <v>0</v>
      </c>
      <c r="FD77" s="946"/>
      <c r="FE77" s="974"/>
      <c r="FF77" s="946"/>
      <c r="FG77" s="975"/>
      <c r="FI77" s="989" t="b">
        <v>0</v>
      </c>
    </row>
    <row r="78" spans="2:165" outlineLevel="1">
      <c r="B78" s="997">
        <v>71</v>
      </c>
      <c r="C78" s="1023" t="s">
        <v>319</v>
      </c>
      <c r="E78" s="999">
        <v>11734</v>
      </c>
      <c r="F78" s="1000">
        <v>11734</v>
      </c>
      <c r="G78" s="1001">
        <v>11734</v>
      </c>
      <c r="H78" s="1000">
        <v>11734</v>
      </c>
      <c r="I78" s="1001">
        <v>11734</v>
      </c>
      <c r="J78" s="1000">
        <v>11734</v>
      </c>
      <c r="K78" s="1001">
        <v>11734</v>
      </c>
      <c r="L78" s="1000">
        <v>11734</v>
      </c>
      <c r="M78" s="1001">
        <v>11734</v>
      </c>
      <c r="N78" s="1000">
        <v>11734</v>
      </c>
      <c r="O78" s="1001">
        <v>10713</v>
      </c>
      <c r="P78" s="1000">
        <v>10713</v>
      </c>
      <c r="Q78" s="1001">
        <v>10713</v>
      </c>
      <c r="R78" s="1000">
        <v>10713</v>
      </c>
      <c r="S78" s="1001">
        <v>10713</v>
      </c>
      <c r="T78" s="1000">
        <v>10713</v>
      </c>
      <c r="U78" s="1001">
        <v>10713</v>
      </c>
      <c r="V78" s="1000">
        <v>10713</v>
      </c>
      <c r="W78" s="1001">
        <v>10446</v>
      </c>
      <c r="X78" s="1000">
        <v>10446</v>
      </c>
      <c r="Y78" s="1001">
        <v>6468</v>
      </c>
      <c r="Z78" s="1000">
        <v>6468</v>
      </c>
      <c r="AA78" s="1001">
        <v>6468</v>
      </c>
      <c r="AB78" s="1000">
        <v>0</v>
      </c>
      <c r="AC78" s="1001">
        <v>0</v>
      </c>
      <c r="AD78" s="1000">
        <v>0</v>
      </c>
      <c r="AE78" s="1001">
        <v>0</v>
      </c>
      <c r="AF78" s="1000">
        <v>0</v>
      </c>
      <c r="AG78" s="1001">
        <v>0</v>
      </c>
      <c r="AH78" s="1000">
        <v>0</v>
      </c>
      <c r="AI78" s="1001">
        <v>0</v>
      </c>
      <c r="AJ78" s="1000">
        <v>0</v>
      </c>
      <c r="AK78" s="1001">
        <v>0</v>
      </c>
      <c r="AL78" s="1000">
        <v>0</v>
      </c>
      <c r="AM78" s="1001">
        <v>0</v>
      </c>
      <c r="AN78" s="1002">
        <v>0</v>
      </c>
      <c r="AO78" s="946"/>
      <c r="AP78" s="964"/>
      <c r="AQ78" s="946"/>
      <c r="AR78" s="999">
        <v>3</v>
      </c>
      <c r="AS78" s="1000">
        <v>3</v>
      </c>
      <c r="AT78" s="1001">
        <v>3</v>
      </c>
      <c r="AU78" s="1000">
        <v>3</v>
      </c>
      <c r="AV78" s="1001">
        <v>3</v>
      </c>
      <c r="AW78" s="1000">
        <v>3</v>
      </c>
      <c r="AX78" s="1001">
        <v>3</v>
      </c>
      <c r="AY78" s="1000">
        <v>3</v>
      </c>
      <c r="AZ78" s="1001">
        <v>3</v>
      </c>
      <c r="BA78" s="1000">
        <v>3</v>
      </c>
      <c r="BB78" s="1001">
        <v>3</v>
      </c>
      <c r="BC78" s="1000">
        <v>3</v>
      </c>
      <c r="BD78" s="1001">
        <v>3</v>
      </c>
      <c r="BE78" s="1000">
        <v>3</v>
      </c>
      <c r="BF78" s="1001">
        <v>3</v>
      </c>
      <c r="BG78" s="1000">
        <v>3</v>
      </c>
      <c r="BH78" s="1001">
        <v>3</v>
      </c>
      <c r="BI78" s="1000">
        <v>3</v>
      </c>
      <c r="BJ78" s="1001">
        <v>3</v>
      </c>
      <c r="BK78" s="1000">
        <v>3</v>
      </c>
      <c r="BL78" s="1001">
        <v>3</v>
      </c>
      <c r="BM78" s="1000">
        <v>3</v>
      </c>
      <c r="BN78" s="1001">
        <v>3</v>
      </c>
      <c r="BO78" s="1000">
        <v>0</v>
      </c>
      <c r="BP78" s="1001">
        <v>0</v>
      </c>
      <c r="BQ78" s="1000">
        <v>0</v>
      </c>
      <c r="BR78" s="1001">
        <v>0</v>
      </c>
      <c r="BS78" s="1000">
        <v>0</v>
      </c>
      <c r="BT78" s="1001">
        <v>0</v>
      </c>
      <c r="BU78" s="1000">
        <v>0</v>
      </c>
      <c r="BV78" s="1001">
        <v>0</v>
      </c>
      <c r="BW78" s="1000">
        <v>0</v>
      </c>
      <c r="BX78" s="1001">
        <v>0</v>
      </c>
      <c r="BY78" s="1000">
        <v>0</v>
      </c>
      <c r="BZ78" s="1001">
        <v>0</v>
      </c>
      <c r="CA78" s="1002">
        <v>0</v>
      </c>
      <c r="CB78" s="946"/>
      <c r="CC78" s="971"/>
      <c r="CD78" s="946"/>
      <c r="CE78" s="972"/>
      <c r="CF78" s="946"/>
      <c r="CG78" s="999">
        <v>5803</v>
      </c>
      <c r="CH78" s="1000">
        <v>5803</v>
      </c>
      <c r="CI78" s="1001">
        <v>5803</v>
      </c>
      <c r="CJ78" s="1000">
        <v>5803</v>
      </c>
      <c r="CK78" s="1001">
        <v>5803</v>
      </c>
      <c r="CL78" s="1000">
        <v>5803</v>
      </c>
      <c r="CM78" s="1001">
        <v>5803</v>
      </c>
      <c r="CN78" s="1000">
        <v>5803</v>
      </c>
      <c r="CO78" s="1001">
        <v>5803</v>
      </c>
      <c r="CP78" s="1000">
        <v>5803</v>
      </c>
      <c r="CQ78" s="1001">
        <v>5292</v>
      </c>
      <c r="CR78" s="1000">
        <v>5292</v>
      </c>
      <c r="CS78" s="1001">
        <v>5292</v>
      </c>
      <c r="CT78" s="1000">
        <v>5292</v>
      </c>
      <c r="CU78" s="1001">
        <v>5292</v>
      </c>
      <c r="CV78" s="1000">
        <v>5292</v>
      </c>
      <c r="CW78" s="1001">
        <v>5292</v>
      </c>
      <c r="CX78" s="1000">
        <v>5292</v>
      </c>
      <c r="CY78" s="1001">
        <v>5158</v>
      </c>
      <c r="CZ78" s="1000">
        <v>5158</v>
      </c>
      <c r="DA78" s="1001">
        <v>3170</v>
      </c>
      <c r="DB78" s="1000">
        <v>3170</v>
      </c>
      <c r="DC78" s="1001">
        <v>3170</v>
      </c>
      <c r="DD78" s="1000">
        <v>0</v>
      </c>
      <c r="DE78" s="1001">
        <v>0</v>
      </c>
      <c r="DF78" s="1000">
        <v>0</v>
      </c>
      <c r="DG78" s="1001">
        <v>0</v>
      </c>
      <c r="DH78" s="1000">
        <v>0</v>
      </c>
      <c r="DI78" s="1001">
        <v>0</v>
      </c>
      <c r="DJ78" s="1000">
        <v>0</v>
      </c>
      <c r="DK78" s="1001">
        <v>0</v>
      </c>
      <c r="DL78" s="1000">
        <v>0</v>
      </c>
      <c r="DM78" s="1001">
        <v>0</v>
      </c>
      <c r="DN78" s="1000">
        <v>0</v>
      </c>
      <c r="DO78" s="1001">
        <v>0</v>
      </c>
      <c r="DP78" s="1002">
        <v>0</v>
      </c>
      <c r="DQ78" s="946"/>
      <c r="DR78" s="973"/>
      <c r="DS78" s="946"/>
      <c r="DT78" s="999">
        <v>2</v>
      </c>
      <c r="DU78" s="1000">
        <v>2</v>
      </c>
      <c r="DV78" s="1001">
        <v>2</v>
      </c>
      <c r="DW78" s="1000">
        <v>2</v>
      </c>
      <c r="DX78" s="1001">
        <v>2</v>
      </c>
      <c r="DY78" s="1000">
        <v>2</v>
      </c>
      <c r="DZ78" s="1001">
        <v>2</v>
      </c>
      <c r="EA78" s="1000">
        <v>2</v>
      </c>
      <c r="EB78" s="1001">
        <v>2</v>
      </c>
      <c r="EC78" s="1000">
        <v>2</v>
      </c>
      <c r="ED78" s="1001">
        <v>2</v>
      </c>
      <c r="EE78" s="1000">
        <v>2</v>
      </c>
      <c r="EF78" s="1001">
        <v>2</v>
      </c>
      <c r="EG78" s="1000">
        <v>2</v>
      </c>
      <c r="EH78" s="1001">
        <v>2</v>
      </c>
      <c r="EI78" s="1000">
        <v>2</v>
      </c>
      <c r="EJ78" s="1001">
        <v>2</v>
      </c>
      <c r="EK78" s="1000">
        <v>2</v>
      </c>
      <c r="EL78" s="1001">
        <v>1</v>
      </c>
      <c r="EM78" s="1000">
        <v>1</v>
      </c>
      <c r="EN78" s="1001">
        <v>1</v>
      </c>
      <c r="EO78" s="1000">
        <v>1</v>
      </c>
      <c r="EP78" s="1001">
        <v>1</v>
      </c>
      <c r="EQ78" s="1000">
        <v>0</v>
      </c>
      <c r="ER78" s="1001">
        <v>0</v>
      </c>
      <c r="ES78" s="1000">
        <v>0</v>
      </c>
      <c r="ET78" s="1001">
        <v>0</v>
      </c>
      <c r="EU78" s="1000">
        <v>0</v>
      </c>
      <c r="EV78" s="1001">
        <v>0</v>
      </c>
      <c r="EW78" s="1000">
        <v>0</v>
      </c>
      <c r="EX78" s="1001">
        <v>0</v>
      </c>
      <c r="EY78" s="1000">
        <v>0</v>
      </c>
      <c r="EZ78" s="1001">
        <v>0</v>
      </c>
      <c r="FA78" s="1000">
        <v>0</v>
      </c>
      <c r="FB78" s="1001">
        <v>0</v>
      </c>
      <c r="FC78" s="1002">
        <v>0</v>
      </c>
      <c r="FD78" s="946"/>
      <c r="FE78" s="974"/>
      <c r="FF78" s="946"/>
      <c r="FG78" s="975"/>
      <c r="FI78" s="1003" t="b">
        <v>0</v>
      </c>
    </row>
    <row r="79" spans="2:165" outlineLevel="1">
      <c r="B79" s="1004">
        <v>72</v>
      </c>
      <c r="C79" s="1005" t="s">
        <v>321</v>
      </c>
      <c r="E79" s="1006">
        <v>829679</v>
      </c>
      <c r="F79" s="1007">
        <v>829679</v>
      </c>
      <c r="G79" s="1008">
        <v>829679</v>
      </c>
      <c r="H79" s="1007">
        <v>829679</v>
      </c>
      <c r="I79" s="1008">
        <v>0</v>
      </c>
      <c r="J79" s="1007">
        <v>0</v>
      </c>
      <c r="K79" s="1008">
        <v>0</v>
      </c>
      <c r="L79" s="1007">
        <v>0</v>
      </c>
      <c r="M79" s="1008">
        <v>0</v>
      </c>
      <c r="N79" s="1007">
        <v>0</v>
      </c>
      <c r="O79" s="1008">
        <v>0</v>
      </c>
      <c r="P79" s="1007">
        <v>0</v>
      </c>
      <c r="Q79" s="1008">
        <v>0</v>
      </c>
      <c r="R79" s="1007">
        <v>0</v>
      </c>
      <c r="S79" s="1008">
        <v>0</v>
      </c>
      <c r="T79" s="1007">
        <v>0</v>
      </c>
      <c r="U79" s="1008">
        <v>0</v>
      </c>
      <c r="V79" s="1007">
        <v>0</v>
      </c>
      <c r="W79" s="1008">
        <v>0</v>
      </c>
      <c r="X79" s="1007">
        <v>0</v>
      </c>
      <c r="Y79" s="1008">
        <v>0</v>
      </c>
      <c r="Z79" s="1007">
        <v>0</v>
      </c>
      <c r="AA79" s="1008">
        <v>0</v>
      </c>
      <c r="AB79" s="1007">
        <v>0</v>
      </c>
      <c r="AC79" s="1008">
        <v>0</v>
      </c>
      <c r="AD79" s="1007">
        <v>0</v>
      </c>
      <c r="AE79" s="1008">
        <v>0</v>
      </c>
      <c r="AF79" s="1007">
        <v>0</v>
      </c>
      <c r="AG79" s="1008">
        <v>0</v>
      </c>
      <c r="AH79" s="1007">
        <v>0</v>
      </c>
      <c r="AI79" s="1008">
        <v>0</v>
      </c>
      <c r="AJ79" s="1007">
        <v>0</v>
      </c>
      <c r="AK79" s="1008">
        <v>0</v>
      </c>
      <c r="AL79" s="1007">
        <v>0</v>
      </c>
      <c r="AM79" s="1008">
        <v>0</v>
      </c>
      <c r="AN79" s="1009">
        <v>0</v>
      </c>
      <c r="AO79" s="946"/>
      <c r="AP79" s="964"/>
      <c r="AQ79" s="946"/>
      <c r="AR79" s="1006">
        <v>177</v>
      </c>
      <c r="AS79" s="1007">
        <v>177</v>
      </c>
      <c r="AT79" s="1008">
        <v>177</v>
      </c>
      <c r="AU79" s="1007">
        <v>177</v>
      </c>
      <c r="AV79" s="1008">
        <v>0</v>
      </c>
      <c r="AW79" s="1007">
        <v>0</v>
      </c>
      <c r="AX79" s="1008">
        <v>0</v>
      </c>
      <c r="AY79" s="1007">
        <v>0</v>
      </c>
      <c r="AZ79" s="1008">
        <v>0</v>
      </c>
      <c r="BA79" s="1007">
        <v>0</v>
      </c>
      <c r="BB79" s="1008">
        <v>0</v>
      </c>
      <c r="BC79" s="1007">
        <v>0</v>
      </c>
      <c r="BD79" s="1008">
        <v>0</v>
      </c>
      <c r="BE79" s="1007">
        <v>0</v>
      </c>
      <c r="BF79" s="1008">
        <v>0</v>
      </c>
      <c r="BG79" s="1007">
        <v>0</v>
      </c>
      <c r="BH79" s="1008">
        <v>0</v>
      </c>
      <c r="BI79" s="1007">
        <v>0</v>
      </c>
      <c r="BJ79" s="1008">
        <v>0</v>
      </c>
      <c r="BK79" s="1007">
        <v>0</v>
      </c>
      <c r="BL79" s="1008">
        <v>0</v>
      </c>
      <c r="BM79" s="1007">
        <v>0</v>
      </c>
      <c r="BN79" s="1008">
        <v>0</v>
      </c>
      <c r="BO79" s="1007">
        <v>0</v>
      </c>
      <c r="BP79" s="1008">
        <v>0</v>
      </c>
      <c r="BQ79" s="1007">
        <v>0</v>
      </c>
      <c r="BR79" s="1008">
        <v>0</v>
      </c>
      <c r="BS79" s="1007">
        <v>0</v>
      </c>
      <c r="BT79" s="1008">
        <v>0</v>
      </c>
      <c r="BU79" s="1007">
        <v>0</v>
      </c>
      <c r="BV79" s="1008">
        <v>0</v>
      </c>
      <c r="BW79" s="1007">
        <v>0</v>
      </c>
      <c r="BX79" s="1008">
        <v>0</v>
      </c>
      <c r="BY79" s="1007">
        <v>0</v>
      </c>
      <c r="BZ79" s="1008">
        <v>0</v>
      </c>
      <c r="CA79" s="1009">
        <v>0</v>
      </c>
      <c r="CB79" s="946"/>
      <c r="CC79" s="971"/>
      <c r="CD79" s="946"/>
      <c r="CE79" s="972"/>
      <c r="CF79" s="946"/>
      <c r="CG79" s="1006">
        <v>729262</v>
      </c>
      <c r="CH79" s="1007">
        <v>729262</v>
      </c>
      <c r="CI79" s="1008">
        <v>729262</v>
      </c>
      <c r="CJ79" s="1007">
        <v>729262</v>
      </c>
      <c r="CK79" s="1008">
        <v>0</v>
      </c>
      <c r="CL79" s="1007">
        <v>0</v>
      </c>
      <c r="CM79" s="1008">
        <v>0</v>
      </c>
      <c r="CN79" s="1007">
        <v>0</v>
      </c>
      <c r="CO79" s="1008">
        <v>0</v>
      </c>
      <c r="CP79" s="1007">
        <v>0</v>
      </c>
      <c r="CQ79" s="1008">
        <v>0</v>
      </c>
      <c r="CR79" s="1007">
        <v>0</v>
      </c>
      <c r="CS79" s="1008">
        <v>0</v>
      </c>
      <c r="CT79" s="1007">
        <v>0</v>
      </c>
      <c r="CU79" s="1008">
        <v>0</v>
      </c>
      <c r="CV79" s="1007">
        <v>0</v>
      </c>
      <c r="CW79" s="1008">
        <v>0</v>
      </c>
      <c r="CX79" s="1007">
        <v>0</v>
      </c>
      <c r="CY79" s="1008">
        <v>0</v>
      </c>
      <c r="CZ79" s="1007">
        <v>0</v>
      </c>
      <c r="DA79" s="1008">
        <v>0</v>
      </c>
      <c r="DB79" s="1007">
        <v>0</v>
      </c>
      <c r="DC79" s="1008">
        <v>0</v>
      </c>
      <c r="DD79" s="1007">
        <v>0</v>
      </c>
      <c r="DE79" s="1008">
        <v>0</v>
      </c>
      <c r="DF79" s="1007">
        <v>0</v>
      </c>
      <c r="DG79" s="1008">
        <v>0</v>
      </c>
      <c r="DH79" s="1007">
        <v>0</v>
      </c>
      <c r="DI79" s="1008">
        <v>0</v>
      </c>
      <c r="DJ79" s="1007">
        <v>0</v>
      </c>
      <c r="DK79" s="1008">
        <v>0</v>
      </c>
      <c r="DL79" s="1007">
        <v>0</v>
      </c>
      <c r="DM79" s="1008">
        <v>0</v>
      </c>
      <c r="DN79" s="1007">
        <v>0</v>
      </c>
      <c r="DO79" s="1008">
        <v>0</v>
      </c>
      <c r="DP79" s="1009">
        <v>0</v>
      </c>
      <c r="DQ79" s="946"/>
      <c r="DR79" s="973"/>
      <c r="DS79" s="946"/>
      <c r="DT79" s="1006">
        <v>155</v>
      </c>
      <c r="DU79" s="1007">
        <v>155</v>
      </c>
      <c r="DV79" s="1008">
        <v>155</v>
      </c>
      <c r="DW79" s="1007">
        <v>155</v>
      </c>
      <c r="DX79" s="1008">
        <v>0</v>
      </c>
      <c r="DY79" s="1007">
        <v>0</v>
      </c>
      <c r="DZ79" s="1008">
        <v>0</v>
      </c>
      <c r="EA79" s="1007">
        <v>0</v>
      </c>
      <c r="EB79" s="1008">
        <v>0</v>
      </c>
      <c r="EC79" s="1007">
        <v>0</v>
      </c>
      <c r="ED79" s="1008">
        <v>0</v>
      </c>
      <c r="EE79" s="1007">
        <v>0</v>
      </c>
      <c r="EF79" s="1008">
        <v>0</v>
      </c>
      <c r="EG79" s="1007">
        <v>0</v>
      </c>
      <c r="EH79" s="1008">
        <v>0</v>
      </c>
      <c r="EI79" s="1007">
        <v>0</v>
      </c>
      <c r="EJ79" s="1008">
        <v>0</v>
      </c>
      <c r="EK79" s="1007">
        <v>0</v>
      </c>
      <c r="EL79" s="1008">
        <v>0</v>
      </c>
      <c r="EM79" s="1007">
        <v>0</v>
      </c>
      <c r="EN79" s="1008">
        <v>0</v>
      </c>
      <c r="EO79" s="1007">
        <v>0</v>
      </c>
      <c r="EP79" s="1008">
        <v>0</v>
      </c>
      <c r="EQ79" s="1007">
        <v>0</v>
      </c>
      <c r="ER79" s="1008">
        <v>0</v>
      </c>
      <c r="ES79" s="1007">
        <v>0</v>
      </c>
      <c r="ET79" s="1008">
        <v>0</v>
      </c>
      <c r="EU79" s="1007">
        <v>0</v>
      </c>
      <c r="EV79" s="1008">
        <v>0</v>
      </c>
      <c r="EW79" s="1007">
        <v>0</v>
      </c>
      <c r="EX79" s="1008">
        <v>0</v>
      </c>
      <c r="EY79" s="1007">
        <v>0</v>
      </c>
      <c r="EZ79" s="1008">
        <v>0</v>
      </c>
      <c r="FA79" s="1007">
        <v>0</v>
      </c>
      <c r="FB79" s="1008">
        <v>0</v>
      </c>
      <c r="FC79" s="1009">
        <v>0</v>
      </c>
      <c r="FD79" s="946"/>
      <c r="FE79" s="974"/>
      <c r="FF79" s="946"/>
      <c r="FG79" s="975"/>
      <c r="FI79" s="1010" t="b">
        <v>0</v>
      </c>
    </row>
    <row r="80" spans="2:165" outlineLevel="1">
      <c r="B80" s="990">
        <v>73</v>
      </c>
      <c r="C80" s="1011" t="s">
        <v>394</v>
      </c>
      <c r="E80" s="992">
        <v>9953562</v>
      </c>
      <c r="F80" s="993">
        <v>9953562</v>
      </c>
      <c r="G80" s="994">
        <v>9879027</v>
      </c>
      <c r="H80" s="993">
        <v>9879027</v>
      </c>
      <c r="I80" s="994">
        <v>9879027</v>
      </c>
      <c r="J80" s="993">
        <v>9870484</v>
      </c>
      <c r="K80" s="994">
        <v>9509108</v>
      </c>
      <c r="L80" s="993">
        <v>9509108</v>
      </c>
      <c r="M80" s="994">
        <v>9424548</v>
      </c>
      <c r="N80" s="993">
        <v>8216661</v>
      </c>
      <c r="O80" s="994">
        <v>5086462</v>
      </c>
      <c r="P80" s="993">
        <v>4877450</v>
      </c>
      <c r="Q80" s="994">
        <v>3306339</v>
      </c>
      <c r="R80" s="993">
        <v>3271697</v>
      </c>
      <c r="S80" s="994">
        <v>3271697</v>
      </c>
      <c r="T80" s="993">
        <v>2381588</v>
      </c>
      <c r="U80" s="994">
        <v>454109</v>
      </c>
      <c r="V80" s="993">
        <v>454109</v>
      </c>
      <c r="W80" s="994">
        <v>454109</v>
      </c>
      <c r="X80" s="993">
        <v>454109</v>
      </c>
      <c r="Y80" s="994">
        <v>0</v>
      </c>
      <c r="Z80" s="993">
        <v>0</v>
      </c>
      <c r="AA80" s="994">
        <v>0</v>
      </c>
      <c r="AB80" s="993">
        <v>0</v>
      </c>
      <c r="AC80" s="994">
        <v>0</v>
      </c>
      <c r="AD80" s="993">
        <v>0</v>
      </c>
      <c r="AE80" s="994">
        <v>0</v>
      </c>
      <c r="AF80" s="993">
        <v>0</v>
      </c>
      <c r="AG80" s="994">
        <v>0</v>
      </c>
      <c r="AH80" s="993">
        <v>0</v>
      </c>
      <c r="AI80" s="994">
        <v>0</v>
      </c>
      <c r="AJ80" s="993">
        <v>0</v>
      </c>
      <c r="AK80" s="994">
        <v>0</v>
      </c>
      <c r="AL80" s="993">
        <v>0</v>
      </c>
      <c r="AM80" s="994">
        <v>0</v>
      </c>
      <c r="AN80" s="995">
        <v>0</v>
      </c>
      <c r="AO80" s="946"/>
      <c r="AP80" s="964"/>
      <c r="AQ80" s="946"/>
      <c r="AR80" s="992">
        <v>1619</v>
      </c>
      <c r="AS80" s="993">
        <v>1619</v>
      </c>
      <c r="AT80" s="994">
        <v>1596</v>
      </c>
      <c r="AU80" s="993">
        <v>1596</v>
      </c>
      <c r="AV80" s="994">
        <v>1596</v>
      </c>
      <c r="AW80" s="993">
        <v>1593</v>
      </c>
      <c r="AX80" s="994">
        <v>1527</v>
      </c>
      <c r="AY80" s="993">
        <v>1527</v>
      </c>
      <c r="AZ80" s="994">
        <v>1523</v>
      </c>
      <c r="BA80" s="993">
        <v>1310</v>
      </c>
      <c r="BB80" s="994">
        <v>791</v>
      </c>
      <c r="BC80" s="993">
        <v>787</v>
      </c>
      <c r="BD80" s="994">
        <v>598</v>
      </c>
      <c r="BE80" s="993">
        <v>587</v>
      </c>
      <c r="BF80" s="994">
        <v>587</v>
      </c>
      <c r="BG80" s="993">
        <v>448</v>
      </c>
      <c r="BH80" s="994">
        <v>153</v>
      </c>
      <c r="BI80" s="993">
        <v>153</v>
      </c>
      <c r="BJ80" s="994">
        <v>153</v>
      </c>
      <c r="BK80" s="993">
        <v>153</v>
      </c>
      <c r="BL80" s="994">
        <v>0</v>
      </c>
      <c r="BM80" s="993">
        <v>0</v>
      </c>
      <c r="BN80" s="994">
        <v>0</v>
      </c>
      <c r="BO80" s="993">
        <v>0</v>
      </c>
      <c r="BP80" s="994">
        <v>0</v>
      </c>
      <c r="BQ80" s="993">
        <v>0</v>
      </c>
      <c r="BR80" s="994">
        <v>0</v>
      </c>
      <c r="BS80" s="993">
        <v>0</v>
      </c>
      <c r="BT80" s="994">
        <v>0</v>
      </c>
      <c r="BU80" s="993">
        <v>0</v>
      </c>
      <c r="BV80" s="994">
        <v>0</v>
      </c>
      <c r="BW80" s="993">
        <v>0</v>
      </c>
      <c r="BX80" s="994">
        <v>0</v>
      </c>
      <c r="BY80" s="993">
        <v>0</v>
      </c>
      <c r="BZ80" s="994">
        <v>0</v>
      </c>
      <c r="CA80" s="995">
        <v>0</v>
      </c>
      <c r="CB80" s="946"/>
      <c r="CC80" s="971"/>
      <c r="CD80" s="946"/>
      <c r="CE80" s="972"/>
      <c r="CF80" s="946"/>
      <c r="CG80" s="992">
        <v>7428449</v>
      </c>
      <c r="CH80" s="993">
        <v>7428449</v>
      </c>
      <c r="CI80" s="994">
        <v>7369294</v>
      </c>
      <c r="CJ80" s="993">
        <v>7369294</v>
      </c>
      <c r="CK80" s="994">
        <v>7369294</v>
      </c>
      <c r="CL80" s="993">
        <v>7362514</v>
      </c>
      <c r="CM80" s="994">
        <v>7091811</v>
      </c>
      <c r="CN80" s="993">
        <v>7091811</v>
      </c>
      <c r="CO80" s="994">
        <v>7031168</v>
      </c>
      <c r="CP80" s="993">
        <v>6127481</v>
      </c>
      <c r="CQ80" s="994">
        <v>3792078</v>
      </c>
      <c r="CR80" s="993">
        <v>3643371</v>
      </c>
      <c r="CS80" s="994">
        <v>2396453</v>
      </c>
      <c r="CT80" s="993">
        <v>2368958</v>
      </c>
      <c r="CU80" s="994">
        <v>2368958</v>
      </c>
      <c r="CV80" s="993">
        <v>1733163</v>
      </c>
      <c r="CW80" s="994">
        <v>359569</v>
      </c>
      <c r="CX80" s="993">
        <v>359569</v>
      </c>
      <c r="CY80" s="994">
        <v>359569</v>
      </c>
      <c r="CZ80" s="993">
        <v>359569</v>
      </c>
      <c r="DA80" s="994">
        <v>0</v>
      </c>
      <c r="DB80" s="993">
        <v>0</v>
      </c>
      <c r="DC80" s="994">
        <v>0</v>
      </c>
      <c r="DD80" s="993">
        <v>0</v>
      </c>
      <c r="DE80" s="994">
        <v>0</v>
      </c>
      <c r="DF80" s="993">
        <v>0</v>
      </c>
      <c r="DG80" s="994">
        <v>0</v>
      </c>
      <c r="DH80" s="993">
        <v>0</v>
      </c>
      <c r="DI80" s="994">
        <v>0</v>
      </c>
      <c r="DJ80" s="993">
        <v>0</v>
      </c>
      <c r="DK80" s="994">
        <v>0</v>
      </c>
      <c r="DL80" s="993">
        <v>0</v>
      </c>
      <c r="DM80" s="994">
        <v>0</v>
      </c>
      <c r="DN80" s="993">
        <v>0</v>
      </c>
      <c r="DO80" s="994">
        <v>0</v>
      </c>
      <c r="DP80" s="995">
        <v>0</v>
      </c>
      <c r="DQ80" s="946"/>
      <c r="DR80" s="973"/>
      <c r="DS80" s="946"/>
      <c r="DT80" s="992">
        <v>1208</v>
      </c>
      <c r="DU80" s="993">
        <v>1208</v>
      </c>
      <c r="DV80" s="994">
        <v>1189</v>
      </c>
      <c r="DW80" s="993">
        <v>1189</v>
      </c>
      <c r="DX80" s="994">
        <v>1189</v>
      </c>
      <c r="DY80" s="993">
        <v>1187</v>
      </c>
      <c r="DZ80" s="994">
        <v>1138</v>
      </c>
      <c r="EA80" s="993">
        <v>1138</v>
      </c>
      <c r="EB80" s="994">
        <v>1135</v>
      </c>
      <c r="EC80" s="993">
        <v>976</v>
      </c>
      <c r="ED80" s="994">
        <v>590</v>
      </c>
      <c r="EE80" s="993">
        <v>587</v>
      </c>
      <c r="EF80" s="994">
        <v>438</v>
      </c>
      <c r="EG80" s="993">
        <v>429</v>
      </c>
      <c r="EH80" s="994">
        <v>429</v>
      </c>
      <c r="EI80" s="993">
        <v>329</v>
      </c>
      <c r="EJ80" s="994">
        <v>120</v>
      </c>
      <c r="EK80" s="993">
        <v>120</v>
      </c>
      <c r="EL80" s="994">
        <v>120</v>
      </c>
      <c r="EM80" s="993">
        <v>120</v>
      </c>
      <c r="EN80" s="994">
        <v>0</v>
      </c>
      <c r="EO80" s="993">
        <v>0</v>
      </c>
      <c r="EP80" s="994">
        <v>0</v>
      </c>
      <c r="EQ80" s="993">
        <v>0</v>
      </c>
      <c r="ER80" s="994">
        <v>0</v>
      </c>
      <c r="ES80" s="993">
        <v>0</v>
      </c>
      <c r="ET80" s="994">
        <v>0</v>
      </c>
      <c r="EU80" s="993">
        <v>0</v>
      </c>
      <c r="EV80" s="994">
        <v>0</v>
      </c>
      <c r="EW80" s="993">
        <v>0</v>
      </c>
      <c r="EX80" s="994">
        <v>0</v>
      </c>
      <c r="EY80" s="993">
        <v>0</v>
      </c>
      <c r="EZ80" s="994">
        <v>0</v>
      </c>
      <c r="FA80" s="993">
        <v>0</v>
      </c>
      <c r="FB80" s="994">
        <v>0</v>
      </c>
      <c r="FC80" s="995">
        <v>0</v>
      </c>
      <c r="FD80" s="946"/>
      <c r="FE80" s="974"/>
      <c r="FF80" s="946"/>
      <c r="FG80" s="975"/>
      <c r="FI80" s="996" t="b">
        <v>0</v>
      </c>
    </row>
    <row r="81" spans="2:165" outlineLevel="1">
      <c r="B81" s="983">
        <v>74</v>
      </c>
      <c r="C81" s="1012" t="s">
        <v>325</v>
      </c>
      <c r="E81" s="985">
        <v>2030754</v>
      </c>
      <c r="F81" s="986">
        <v>1893215</v>
      </c>
      <c r="G81" s="987">
        <v>1388388</v>
      </c>
      <c r="H81" s="986">
        <v>1386767</v>
      </c>
      <c r="I81" s="987">
        <v>1386767</v>
      </c>
      <c r="J81" s="986">
        <v>1386767</v>
      </c>
      <c r="K81" s="987">
        <v>1386767</v>
      </c>
      <c r="L81" s="986">
        <v>1386767</v>
      </c>
      <c r="M81" s="987">
        <v>1386767</v>
      </c>
      <c r="N81" s="986">
        <v>1386767</v>
      </c>
      <c r="O81" s="987">
        <v>1345748</v>
      </c>
      <c r="P81" s="986">
        <v>238922</v>
      </c>
      <c r="Q81" s="987">
        <v>0</v>
      </c>
      <c r="R81" s="986">
        <v>0</v>
      </c>
      <c r="S81" s="987">
        <v>0</v>
      </c>
      <c r="T81" s="986">
        <v>0</v>
      </c>
      <c r="U81" s="987">
        <v>0</v>
      </c>
      <c r="V81" s="986">
        <v>0</v>
      </c>
      <c r="W81" s="987">
        <v>0</v>
      </c>
      <c r="X81" s="986">
        <v>0</v>
      </c>
      <c r="Y81" s="987">
        <v>0</v>
      </c>
      <c r="Z81" s="986">
        <v>0</v>
      </c>
      <c r="AA81" s="987">
        <v>0</v>
      </c>
      <c r="AB81" s="986">
        <v>0</v>
      </c>
      <c r="AC81" s="987">
        <v>0</v>
      </c>
      <c r="AD81" s="986">
        <v>0</v>
      </c>
      <c r="AE81" s="987">
        <v>0</v>
      </c>
      <c r="AF81" s="986">
        <v>0</v>
      </c>
      <c r="AG81" s="987">
        <v>0</v>
      </c>
      <c r="AH81" s="986">
        <v>0</v>
      </c>
      <c r="AI81" s="987">
        <v>0</v>
      </c>
      <c r="AJ81" s="986">
        <v>0</v>
      </c>
      <c r="AK81" s="987">
        <v>0</v>
      </c>
      <c r="AL81" s="986">
        <v>0</v>
      </c>
      <c r="AM81" s="987">
        <v>0</v>
      </c>
      <c r="AN81" s="988">
        <v>0</v>
      </c>
      <c r="AO81" s="946"/>
      <c r="AP81" s="964"/>
      <c r="AQ81" s="946"/>
      <c r="AR81" s="985">
        <v>472</v>
      </c>
      <c r="AS81" s="986">
        <v>442</v>
      </c>
      <c r="AT81" s="987">
        <v>311</v>
      </c>
      <c r="AU81" s="986">
        <v>310</v>
      </c>
      <c r="AV81" s="987">
        <v>310</v>
      </c>
      <c r="AW81" s="986">
        <v>310</v>
      </c>
      <c r="AX81" s="987">
        <v>310</v>
      </c>
      <c r="AY81" s="986">
        <v>310</v>
      </c>
      <c r="AZ81" s="987">
        <v>310</v>
      </c>
      <c r="BA81" s="986">
        <v>310</v>
      </c>
      <c r="BB81" s="987">
        <v>306</v>
      </c>
      <c r="BC81" s="986">
        <v>62</v>
      </c>
      <c r="BD81" s="987">
        <v>0</v>
      </c>
      <c r="BE81" s="986">
        <v>0</v>
      </c>
      <c r="BF81" s="987">
        <v>0</v>
      </c>
      <c r="BG81" s="986">
        <v>0</v>
      </c>
      <c r="BH81" s="987">
        <v>0</v>
      </c>
      <c r="BI81" s="986">
        <v>0</v>
      </c>
      <c r="BJ81" s="987">
        <v>0</v>
      </c>
      <c r="BK81" s="986">
        <v>0</v>
      </c>
      <c r="BL81" s="987">
        <v>0</v>
      </c>
      <c r="BM81" s="986">
        <v>0</v>
      </c>
      <c r="BN81" s="987">
        <v>0</v>
      </c>
      <c r="BO81" s="986">
        <v>0</v>
      </c>
      <c r="BP81" s="987">
        <v>0</v>
      </c>
      <c r="BQ81" s="986">
        <v>0</v>
      </c>
      <c r="BR81" s="987">
        <v>0</v>
      </c>
      <c r="BS81" s="986">
        <v>0</v>
      </c>
      <c r="BT81" s="987">
        <v>0</v>
      </c>
      <c r="BU81" s="986">
        <v>0</v>
      </c>
      <c r="BV81" s="987">
        <v>0</v>
      </c>
      <c r="BW81" s="986">
        <v>0</v>
      </c>
      <c r="BX81" s="987">
        <v>0</v>
      </c>
      <c r="BY81" s="986">
        <v>0</v>
      </c>
      <c r="BZ81" s="987">
        <v>0</v>
      </c>
      <c r="CA81" s="988">
        <v>0</v>
      </c>
      <c r="CB81" s="946"/>
      <c r="CC81" s="971"/>
      <c r="CD81" s="946"/>
      <c r="CE81" s="972"/>
      <c r="CF81" s="946"/>
      <c r="CG81" s="985">
        <v>1859906</v>
      </c>
      <c r="CH81" s="986">
        <v>1733938</v>
      </c>
      <c r="CI81" s="987">
        <v>1271582</v>
      </c>
      <c r="CJ81" s="986">
        <v>1270098</v>
      </c>
      <c r="CK81" s="987">
        <v>1270098</v>
      </c>
      <c r="CL81" s="986">
        <v>1270098</v>
      </c>
      <c r="CM81" s="987">
        <v>1270098</v>
      </c>
      <c r="CN81" s="986">
        <v>1270098</v>
      </c>
      <c r="CO81" s="987">
        <v>1270098</v>
      </c>
      <c r="CP81" s="986">
        <v>1270098</v>
      </c>
      <c r="CQ81" s="987">
        <v>1232530</v>
      </c>
      <c r="CR81" s="986">
        <v>218821</v>
      </c>
      <c r="CS81" s="987">
        <v>0</v>
      </c>
      <c r="CT81" s="986">
        <v>0</v>
      </c>
      <c r="CU81" s="987">
        <v>0</v>
      </c>
      <c r="CV81" s="986">
        <v>0</v>
      </c>
      <c r="CW81" s="987">
        <v>0</v>
      </c>
      <c r="CX81" s="986">
        <v>0</v>
      </c>
      <c r="CY81" s="987">
        <v>0</v>
      </c>
      <c r="CZ81" s="986">
        <v>0</v>
      </c>
      <c r="DA81" s="987">
        <v>0</v>
      </c>
      <c r="DB81" s="986">
        <v>0</v>
      </c>
      <c r="DC81" s="987">
        <v>0</v>
      </c>
      <c r="DD81" s="986">
        <v>0</v>
      </c>
      <c r="DE81" s="987">
        <v>0</v>
      </c>
      <c r="DF81" s="986">
        <v>0</v>
      </c>
      <c r="DG81" s="987">
        <v>0</v>
      </c>
      <c r="DH81" s="986">
        <v>0</v>
      </c>
      <c r="DI81" s="987">
        <v>0</v>
      </c>
      <c r="DJ81" s="986">
        <v>0</v>
      </c>
      <c r="DK81" s="987">
        <v>0</v>
      </c>
      <c r="DL81" s="986">
        <v>0</v>
      </c>
      <c r="DM81" s="987">
        <v>0</v>
      </c>
      <c r="DN81" s="986">
        <v>0</v>
      </c>
      <c r="DO81" s="987">
        <v>0</v>
      </c>
      <c r="DP81" s="988">
        <v>0</v>
      </c>
      <c r="DQ81" s="946"/>
      <c r="DR81" s="973"/>
      <c r="DS81" s="946"/>
      <c r="DT81" s="985">
        <v>425</v>
      </c>
      <c r="DU81" s="986">
        <v>397</v>
      </c>
      <c r="DV81" s="987">
        <v>279</v>
      </c>
      <c r="DW81" s="986">
        <v>279</v>
      </c>
      <c r="DX81" s="987">
        <v>279</v>
      </c>
      <c r="DY81" s="986">
        <v>279</v>
      </c>
      <c r="DZ81" s="987">
        <v>279</v>
      </c>
      <c r="EA81" s="986">
        <v>279</v>
      </c>
      <c r="EB81" s="987">
        <v>279</v>
      </c>
      <c r="EC81" s="986">
        <v>279</v>
      </c>
      <c r="ED81" s="987">
        <v>276</v>
      </c>
      <c r="EE81" s="986">
        <v>56</v>
      </c>
      <c r="EF81" s="987">
        <v>0</v>
      </c>
      <c r="EG81" s="986">
        <v>0</v>
      </c>
      <c r="EH81" s="987">
        <v>0</v>
      </c>
      <c r="EI81" s="986">
        <v>0</v>
      </c>
      <c r="EJ81" s="987">
        <v>0</v>
      </c>
      <c r="EK81" s="986">
        <v>0</v>
      </c>
      <c r="EL81" s="987">
        <v>0</v>
      </c>
      <c r="EM81" s="986">
        <v>0</v>
      </c>
      <c r="EN81" s="987">
        <v>0</v>
      </c>
      <c r="EO81" s="986">
        <v>0</v>
      </c>
      <c r="EP81" s="987">
        <v>0</v>
      </c>
      <c r="EQ81" s="986">
        <v>0</v>
      </c>
      <c r="ER81" s="987">
        <v>0</v>
      </c>
      <c r="ES81" s="986">
        <v>0</v>
      </c>
      <c r="ET81" s="987">
        <v>0</v>
      </c>
      <c r="EU81" s="986">
        <v>0</v>
      </c>
      <c r="EV81" s="987">
        <v>0</v>
      </c>
      <c r="EW81" s="986">
        <v>0</v>
      </c>
      <c r="EX81" s="987">
        <v>0</v>
      </c>
      <c r="EY81" s="986">
        <v>0</v>
      </c>
      <c r="EZ81" s="987">
        <v>0</v>
      </c>
      <c r="FA81" s="986">
        <v>0</v>
      </c>
      <c r="FB81" s="987">
        <v>0</v>
      </c>
      <c r="FC81" s="988">
        <v>0</v>
      </c>
      <c r="FD81" s="946"/>
      <c r="FE81" s="974"/>
      <c r="FF81" s="946"/>
      <c r="FG81" s="975"/>
      <c r="FI81" s="989" t="b">
        <v>0</v>
      </c>
    </row>
    <row r="82" spans="2:165" hidden="1" outlineLevel="1">
      <c r="B82" s="990">
        <v>75</v>
      </c>
      <c r="C82" s="1011" t="s">
        <v>326</v>
      </c>
      <c r="E82" s="992">
        <v>0</v>
      </c>
      <c r="F82" s="993">
        <v>0</v>
      </c>
      <c r="G82" s="994">
        <v>0</v>
      </c>
      <c r="H82" s="993">
        <v>0</v>
      </c>
      <c r="I82" s="994">
        <v>0</v>
      </c>
      <c r="J82" s="993">
        <v>0</v>
      </c>
      <c r="K82" s="994">
        <v>0</v>
      </c>
      <c r="L82" s="993">
        <v>0</v>
      </c>
      <c r="M82" s="994">
        <v>0</v>
      </c>
      <c r="N82" s="993">
        <v>0</v>
      </c>
      <c r="O82" s="994">
        <v>0</v>
      </c>
      <c r="P82" s="993">
        <v>0</v>
      </c>
      <c r="Q82" s="994">
        <v>0</v>
      </c>
      <c r="R82" s="993">
        <v>0</v>
      </c>
      <c r="S82" s="994">
        <v>0</v>
      </c>
      <c r="T82" s="993">
        <v>0</v>
      </c>
      <c r="U82" s="994">
        <v>0</v>
      </c>
      <c r="V82" s="993">
        <v>0</v>
      </c>
      <c r="W82" s="994">
        <v>0</v>
      </c>
      <c r="X82" s="993">
        <v>0</v>
      </c>
      <c r="Y82" s="994">
        <v>0</v>
      </c>
      <c r="Z82" s="993">
        <v>0</v>
      </c>
      <c r="AA82" s="994">
        <v>0</v>
      </c>
      <c r="AB82" s="993">
        <v>0</v>
      </c>
      <c r="AC82" s="994">
        <v>0</v>
      </c>
      <c r="AD82" s="993">
        <v>0</v>
      </c>
      <c r="AE82" s="994">
        <v>0</v>
      </c>
      <c r="AF82" s="993">
        <v>0</v>
      </c>
      <c r="AG82" s="994">
        <v>0</v>
      </c>
      <c r="AH82" s="993">
        <v>0</v>
      </c>
      <c r="AI82" s="994">
        <v>0</v>
      </c>
      <c r="AJ82" s="993">
        <v>0</v>
      </c>
      <c r="AK82" s="994">
        <v>0</v>
      </c>
      <c r="AL82" s="993">
        <v>0</v>
      </c>
      <c r="AM82" s="994">
        <v>0</v>
      </c>
      <c r="AN82" s="995">
        <v>0</v>
      </c>
      <c r="AO82" s="946"/>
      <c r="AP82" s="964"/>
      <c r="AQ82" s="946"/>
      <c r="AR82" s="992">
        <v>0</v>
      </c>
      <c r="AS82" s="993">
        <v>0</v>
      </c>
      <c r="AT82" s="994">
        <v>0</v>
      </c>
      <c r="AU82" s="993">
        <v>0</v>
      </c>
      <c r="AV82" s="994">
        <v>0</v>
      </c>
      <c r="AW82" s="993">
        <v>0</v>
      </c>
      <c r="AX82" s="994">
        <v>0</v>
      </c>
      <c r="AY82" s="993">
        <v>0</v>
      </c>
      <c r="AZ82" s="994">
        <v>0</v>
      </c>
      <c r="BA82" s="993">
        <v>0</v>
      </c>
      <c r="BB82" s="994">
        <v>0</v>
      </c>
      <c r="BC82" s="993">
        <v>0</v>
      </c>
      <c r="BD82" s="994">
        <v>0</v>
      </c>
      <c r="BE82" s="993">
        <v>0</v>
      </c>
      <c r="BF82" s="994">
        <v>0</v>
      </c>
      <c r="BG82" s="993">
        <v>0</v>
      </c>
      <c r="BH82" s="994">
        <v>0</v>
      </c>
      <c r="BI82" s="993">
        <v>0</v>
      </c>
      <c r="BJ82" s="994">
        <v>0</v>
      </c>
      <c r="BK82" s="993">
        <v>0</v>
      </c>
      <c r="BL82" s="994">
        <v>0</v>
      </c>
      <c r="BM82" s="993">
        <v>0</v>
      </c>
      <c r="BN82" s="994">
        <v>0</v>
      </c>
      <c r="BO82" s="993">
        <v>0</v>
      </c>
      <c r="BP82" s="994">
        <v>0</v>
      </c>
      <c r="BQ82" s="993">
        <v>0</v>
      </c>
      <c r="BR82" s="994">
        <v>0</v>
      </c>
      <c r="BS82" s="993">
        <v>0</v>
      </c>
      <c r="BT82" s="994">
        <v>0</v>
      </c>
      <c r="BU82" s="993">
        <v>0</v>
      </c>
      <c r="BV82" s="994">
        <v>0</v>
      </c>
      <c r="BW82" s="993">
        <v>0</v>
      </c>
      <c r="BX82" s="994">
        <v>0</v>
      </c>
      <c r="BY82" s="993">
        <v>0</v>
      </c>
      <c r="BZ82" s="994">
        <v>0</v>
      </c>
      <c r="CA82" s="995">
        <v>0</v>
      </c>
      <c r="CB82" s="946"/>
      <c r="CC82" s="971"/>
      <c r="CD82" s="946"/>
      <c r="CE82" s="972"/>
      <c r="CF82" s="946"/>
      <c r="CG82" s="992">
        <v>0</v>
      </c>
      <c r="CH82" s="993">
        <v>0</v>
      </c>
      <c r="CI82" s="994">
        <v>0</v>
      </c>
      <c r="CJ82" s="993">
        <v>0</v>
      </c>
      <c r="CK82" s="994">
        <v>0</v>
      </c>
      <c r="CL82" s="993">
        <v>0</v>
      </c>
      <c r="CM82" s="994">
        <v>0</v>
      </c>
      <c r="CN82" s="993">
        <v>0</v>
      </c>
      <c r="CO82" s="994">
        <v>0</v>
      </c>
      <c r="CP82" s="993">
        <v>0</v>
      </c>
      <c r="CQ82" s="994">
        <v>0</v>
      </c>
      <c r="CR82" s="993">
        <v>0</v>
      </c>
      <c r="CS82" s="994">
        <v>0</v>
      </c>
      <c r="CT82" s="993">
        <v>0</v>
      </c>
      <c r="CU82" s="994">
        <v>0</v>
      </c>
      <c r="CV82" s="993">
        <v>0</v>
      </c>
      <c r="CW82" s="994">
        <v>0</v>
      </c>
      <c r="CX82" s="993">
        <v>0</v>
      </c>
      <c r="CY82" s="994">
        <v>0</v>
      </c>
      <c r="CZ82" s="993">
        <v>0</v>
      </c>
      <c r="DA82" s="994">
        <v>0</v>
      </c>
      <c r="DB82" s="993">
        <v>0</v>
      </c>
      <c r="DC82" s="994">
        <v>0</v>
      </c>
      <c r="DD82" s="993">
        <v>0</v>
      </c>
      <c r="DE82" s="994">
        <v>0</v>
      </c>
      <c r="DF82" s="993">
        <v>0</v>
      </c>
      <c r="DG82" s="994">
        <v>0</v>
      </c>
      <c r="DH82" s="993">
        <v>0</v>
      </c>
      <c r="DI82" s="994">
        <v>0</v>
      </c>
      <c r="DJ82" s="993">
        <v>0</v>
      </c>
      <c r="DK82" s="994">
        <v>0</v>
      </c>
      <c r="DL82" s="993">
        <v>0</v>
      </c>
      <c r="DM82" s="994">
        <v>0</v>
      </c>
      <c r="DN82" s="993">
        <v>0</v>
      </c>
      <c r="DO82" s="994">
        <v>0</v>
      </c>
      <c r="DP82" s="995">
        <v>0</v>
      </c>
      <c r="DQ82" s="946"/>
      <c r="DR82" s="973"/>
      <c r="DS82" s="946"/>
      <c r="DT82" s="992">
        <v>0</v>
      </c>
      <c r="DU82" s="993">
        <v>0</v>
      </c>
      <c r="DV82" s="994">
        <v>0</v>
      </c>
      <c r="DW82" s="993">
        <v>0</v>
      </c>
      <c r="DX82" s="994">
        <v>0</v>
      </c>
      <c r="DY82" s="993">
        <v>0</v>
      </c>
      <c r="DZ82" s="994">
        <v>0</v>
      </c>
      <c r="EA82" s="993">
        <v>0</v>
      </c>
      <c r="EB82" s="994">
        <v>0</v>
      </c>
      <c r="EC82" s="993">
        <v>0</v>
      </c>
      <c r="ED82" s="994">
        <v>0</v>
      </c>
      <c r="EE82" s="993">
        <v>0</v>
      </c>
      <c r="EF82" s="994">
        <v>0</v>
      </c>
      <c r="EG82" s="993">
        <v>0</v>
      </c>
      <c r="EH82" s="994">
        <v>0</v>
      </c>
      <c r="EI82" s="993">
        <v>0</v>
      </c>
      <c r="EJ82" s="994">
        <v>0</v>
      </c>
      <c r="EK82" s="993">
        <v>0</v>
      </c>
      <c r="EL82" s="994">
        <v>0</v>
      </c>
      <c r="EM82" s="993">
        <v>0</v>
      </c>
      <c r="EN82" s="994">
        <v>0</v>
      </c>
      <c r="EO82" s="993">
        <v>0</v>
      </c>
      <c r="EP82" s="994">
        <v>0</v>
      </c>
      <c r="EQ82" s="993">
        <v>0</v>
      </c>
      <c r="ER82" s="994">
        <v>0</v>
      </c>
      <c r="ES82" s="993">
        <v>0</v>
      </c>
      <c r="ET82" s="994">
        <v>0</v>
      </c>
      <c r="EU82" s="993">
        <v>0</v>
      </c>
      <c r="EV82" s="994">
        <v>0</v>
      </c>
      <c r="EW82" s="993">
        <v>0</v>
      </c>
      <c r="EX82" s="994">
        <v>0</v>
      </c>
      <c r="EY82" s="993">
        <v>0</v>
      </c>
      <c r="EZ82" s="994">
        <v>0</v>
      </c>
      <c r="FA82" s="993">
        <v>0</v>
      </c>
      <c r="FB82" s="994">
        <v>0</v>
      </c>
      <c r="FC82" s="995">
        <v>0</v>
      </c>
      <c r="FD82" s="946"/>
      <c r="FE82" s="974"/>
      <c r="FF82" s="946"/>
      <c r="FG82" s="975"/>
      <c r="FI82" s="996" t="b">
        <v>1</v>
      </c>
    </row>
    <row r="83" spans="2:165" hidden="1" outlineLevel="1">
      <c r="B83" s="1013">
        <v>76</v>
      </c>
      <c r="C83" s="1014" t="s">
        <v>327</v>
      </c>
      <c r="E83" s="1015">
        <v>0</v>
      </c>
      <c r="F83" s="1016">
        <v>0</v>
      </c>
      <c r="G83" s="1017">
        <v>0</v>
      </c>
      <c r="H83" s="1016">
        <v>0</v>
      </c>
      <c r="I83" s="1017">
        <v>0</v>
      </c>
      <c r="J83" s="1016">
        <v>0</v>
      </c>
      <c r="K83" s="1017">
        <v>0</v>
      </c>
      <c r="L83" s="1016">
        <v>0</v>
      </c>
      <c r="M83" s="1017">
        <v>0</v>
      </c>
      <c r="N83" s="1016">
        <v>0</v>
      </c>
      <c r="O83" s="1017">
        <v>0</v>
      </c>
      <c r="P83" s="1016">
        <v>0</v>
      </c>
      <c r="Q83" s="1017">
        <v>0</v>
      </c>
      <c r="R83" s="1016">
        <v>0</v>
      </c>
      <c r="S83" s="1017">
        <v>0</v>
      </c>
      <c r="T83" s="1016">
        <v>0</v>
      </c>
      <c r="U83" s="1017">
        <v>0</v>
      </c>
      <c r="V83" s="1016">
        <v>0</v>
      </c>
      <c r="W83" s="1017">
        <v>0</v>
      </c>
      <c r="X83" s="1016">
        <v>0</v>
      </c>
      <c r="Y83" s="1017">
        <v>0</v>
      </c>
      <c r="Z83" s="1016">
        <v>0</v>
      </c>
      <c r="AA83" s="1017">
        <v>0</v>
      </c>
      <c r="AB83" s="1016">
        <v>0</v>
      </c>
      <c r="AC83" s="1017">
        <v>0</v>
      </c>
      <c r="AD83" s="1016">
        <v>0</v>
      </c>
      <c r="AE83" s="1017">
        <v>0</v>
      </c>
      <c r="AF83" s="1016">
        <v>0</v>
      </c>
      <c r="AG83" s="1017">
        <v>0</v>
      </c>
      <c r="AH83" s="1016">
        <v>0</v>
      </c>
      <c r="AI83" s="1017">
        <v>0</v>
      </c>
      <c r="AJ83" s="1016">
        <v>0</v>
      </c>
      <c r="AK83" s="1017">
        <v>0</v>
      </c>
      <c r="AL83" s="1016">
        <v>0</v>
      </c>
      <c r="AM83" s="1017">
        <v>0</v>
      </c>
      <c r="AN83" s="1018">
        <v>0</v>
      </c>
      <c r="AO83" s="946"/>
      <c r="AP83" s="964"/>
      <c r="AQ83" s="946"/>
      <c r="AR83" s="1015">
        <v>0</v>
      </c>
      <c r="AS83" s="1016">
        <v>0</v>
      </c>
      <c r="AT83" s="1017">
        <v>0</v>
      </c>
      <c r="AU83" s="1016">
        <v>0</v>
      </c>
      <c r="AV83" s="1017">
        <v>0</v>
      </c>
      <c r="AW83" s="1016">
        <v>0</v>
      </c>
      <c r="AX83" s="1017">
        <v>0</v>
      </c>
      <c r="AY83" s="1016">
        <v>0</v>
      </c>
      <c r="AZ83" s="1017">
        <v>0</v>
      </c>
      <c r="BA83" s="1016">
        <v>0</v>
      </c>
      <c r="BB83" s="1017">
        <v>0</v>
      </c>
      <c r="BC83" s="1016">
        <v>0</v>
      </c>
      <c r="BD83" s="1017">
        <v>0</v>
      </c>
      <c r="BE83" s="1016">
        <v>0</v>
      </c>
      <c r="BF83" s="1017">
        <v>0</v>
      </c>
      <c r="BG83" s="1016">
        <v>0</v>
      </c>
      <c r="BH83" s="1017">
        <v>0</v>
      </c>
      <c r="BI83" s="1016">
        <v>0</v>
      </c>
      <c r="BJ83" s="1017">
        <v>0</v>
      </c>
      <c r="BK83" s="1016">
        <v>0</v>
      </c>
      <c r="BL83" s="1017">
        <v>0</v>
      </c>
      <c r="BM83" s="1016">
        <v>0</v>
      </c>
      <c r="BN83" s="1017">
        <v>0</v>
      </c>
      <c r="BO83" s="1016">
        <v>0</v>
      </c>
      <c r="BP83" s="1017">
        <v>0</v>
      </c>
      <c r="BQ83" s="1016">
        <v>0</v>
      </c>
      <c r="BR83" s="1017">
        <v>0</v>
      </c>
      <c r="BS83" s="1016">
        <v>0</v>
      </c>
      <c r="BT83" s="1017">
        <v>0</v>
      </c>
      <c r="BU83" s="1016">
        <v>0</v>
      </c>
      <c r="BV83" s="1017">
        <v>0</v>
      </c>
      <c r="BW83" s="1016">
        <v>0</v>
      </c>
      <c r="BX83" s="1017">
        <v>0</v>
      </c>
      <c r="BY83" s="1016">
        <v>0</v>
      </c>
      <c r="BZ83" s="1017">
        <v>0</v>
      </c>
      <c r="CA83" s="1018">
        <v>0</v>
      </c>
      <c r="CB83" s="946"/>
      <c r="CC83" s="971"/>
      <c r="CD83" s="946"/>
      <c r="CE83" s="972"/>
      <c r="CF83" s="946"/>
      <c r="CG83" s="1015">
        <v>0</v>
      </c>
      <c r="CH83" s="1016">
        <v>0</v>
      </c>
      <c r="CI83" s="1017">
        <v>0</v>
      </c>
      <c r="CJ83" s="1016">
        <v>0</v>
      </c>
      <c r="CK83" s="1017">
        <v>0</v>
      </c>
      <c r="CL83" s="1016">
        <v>0</v>
      </c>
      <c r="CM83" s="1017">
        <v>0</v>
      </c>
      <c r="CN83" s="1016">
        <v>0</v>
      </c>
      <c r="CO83" s="1017">
        <v>0</v>
      </c>
      <c r="CP83" s="1016">
        <v>0</v>
      </c>
      <c r="CQ83" s="1017">
        <v>0</v>
      </c>
      <c r="CR83" s="1016">
        <v>0</v>
      </c>
      <c r="CS83" s="1017">
        <v>0</v>
      </c>
      <c r="CT83" s="1016">
        <v>0</v>
      </c>
      <c r="CU83" s="1017">
        <v>0</v>
      </c>
      <c r="CV83" s="1016">
        <v>0</v>
      </c>
      <c r="CW83" s="1017">
        <v>0</v>
      </c>
      <c r="CX83" s="1016">
        <v>0</v>
      </c>
      <c r="CY83" s="1017">
        <v>0</v>
      </c>
      <c r="CZ83" s="1016">
        <v>0</v>
      </c>
      <c r="DA83" s="1017">
        <v>0</v>
      </c>
      <c r="DB83" s="1016">
        <v>0</v>
      </c>
      <c r="DC83" s="1017">
        <v>0</v>
      </c>
      <c r="DD83" s="1016">
        <v>0</v>
      </c>
      <c r="DE83" s="1017">
        <v>0</v>
      </c>
      <c r="DF83" s="1016">
        <v>0</v>
      </c>
      <c r="DG83" s="1017">
        <v>0</v>
      </c>
      <c r="DH83" s="1016">
        <v>0</v>
      </c>
      <c r="DI83" s="1017">
        <v>0</v>
      </c>
      <c r="DJ83" s="1016">
        <v>0</v>
      </c>
      <c r="DK83" s="1017">
        <v>0</v>
      </c>
      <c r="DL83" s="1016">
        <v>0</v>
      </c>
      <c r="DM83" s="1017">
        <v>0</v>
      </c>
      <c r="DN83" s="1016">
        <v>0</v>
      </c>
      <c r="DO83" s="1017">
        <v>0</v>
      </c>
      <c r="DP83" s="1018">
        <v>0</v>
      </c>
      <c r="DQ83" s="946"/>
      <c r="DR83" s="973"/>
      <c r="DS83" s="946"/>
      <c r="DT83" s="1015">
        <v>0</v>
      </c>
      <c r="DU83" s="1016">
        <v>0</v>
      </c>
      <c r="DV83" s="1017">
        <v>0</v>
      </c>
      <c r="DW83" s="1016">
        <v>0</v>
      </c>
      <c r="DX83" s="1017">
        <v>0</v>
      </c>
      <c r="DY83" s="1016">
        <v>0</v>
      </c>
      <c r="DZ83" s="1017">
        <v>0</v>
      </c>
      <c r="EA83" s="1016">
        <v>0</v>
      </c>
      <c r="EB83" s="1017">
        <v>0</v>
      </c>
      <c r="EC83" s="1016">
        <v>0</v>
      </c>
      <c r="ED83" s="1017">
        <v>0</v>
      </c>
      <c r="EE83" s="1016">
        <v>0</v>
      </c>
      <c r="EF83" s="1017">
        <v>0</v>
      </c>
      <c r="EG83" s="1016">
        <v>0</v>
      </c>
      <c r="EH83" s="1017">
        <v>0</v>
      </c>
      <c r="EI83" s="1016">
        <v>0</v>
      </c>
      <c r="EJ83" s="1017">
        <v>0</v>
      </c>
      <c r="EK83" s="1016">
        <v>0</v>
      </c>
      <c r="EL83" s="1017">
        <v>0</v>
      </c>
      <c r="EM83" s="1016">
        <v>0</v>
      </c>
      <c r="EN83" s="1017">
        <v>0</v>
      </c>
      <c r="EO83" s="1016">
        <v>0</v>
      </c>
      <c r="EP83" s="1017">
        <v>0</v>
      </c>
      <c r="EQ83" s="1016">
        <v>0</v>
      </c>
      <c r="ER83" s="1017">
        <v>0</v>
      </c>
      <c r="ES83" s="1016">
        <v>0</v>
      </c>
      <c r="ET83" s="1017">
        <v>0</v>
      </c>
      <c r="EU83" s="1016">
        <v>0</v>
      </c>
      <c r="EV83" s="1017">
        <v>0</v>
      </c>
      <c r="EW83" s="1016">
        <v>0</v>
      </c>
      <c r="EX83" s="1017">
        <v>0</v>
      </c>
      <c r="EY83" s="1016">
        <v>0</v>
      </c>
      <c r="EZ83" s="1017">
        <v>0</v>
      </c>
      <c r="FA83" s="1016">
        <v>0</v>
      </c>
      <c r="FB83" s="1017">
        <v>0</v>
      </c>
      <c r="FC83" s="1018">
        <v>0</v>
      </c>
      <c r="FD83" s="946"/>
      <c r="FE83" s="974"/>
      <c r="FF83" s="946"/>
      <c r="FG83" s="975"/>
      <c r="FI83" s="1019" t="b">
        <v>1</v>
      </c>
    </row>
    <row r="84" spans="2:165" hidden="1" outlineLevel="1">
      <c r="B84" s="976">
        <v>77</v>
      </c>
      <c r="C84" s="1020" t="s">
        <v>329</v>
      </c>
      <c r="E84" s="978">
        <v>0</v>
      </c>
      <c r="F84" s="979">
        <v>0</v>
      </c>
      <c r="G84" s="980">
        <v>0</v>
      </c>
      <c r="H84" s="979">
        <v>0</v>
      </c>
      <c r="I84" s="980">
        <v>0</v>
      </c>
      <c r="J84" s="979">
        <v>0</v>
      </c>
      <c r="K84" s="980">
        <v>0</v>
      </c>
      <c r="L84" s="979">
        <v>0</v>
      </c>
      <c r="M84" s="980">
        <v>0</v>
      </c>
      <c r="N84" s="979">
        <v>0</v>
      </c>
      <c r="O84" s="980">
        <v>0</v>
      </c>
      <c r="P84" s="979">
        <v>0</v>
      </c>
      <c r="Q84" s="980">
        <v>0</v>
      </c>
      <c r="R84" s="979">
        <v>0</v>
      </c>
      <c r="S84" s="980">
        <v>0</v>
      </c>
      <c r="T84" s="979">
        <v>0</v>
      </c>
      <c r="U84" s="980">
        <v>0</v>
      </c>
      <c r="V84" s="979">
        <v>0</v>
      </c>
      <c r="W84" s="980">
        <v>0</v>
      </c>
      <c r="X84" s="979">
        <v>0</v>
      </c>
      <c r="Y84" s="980">
        <v>0</v>
      </c>
      <c r="Z84" s="979">
        <v>0</v>
      </c>
      <c r="AA84" s="980">
        <v>0</v>
      </c>
      <c r="AB84" s="979">
        <v>0</v>
      </c>
      <c r="AC84" s="980">
        <v>0</v>
      </c>
      <c r="AD84" s="979">
        <v>0</v>
      </c>
      <c r="AE84" s="980">
        <v>0</v>
      </c>
      <c r="AF84" s="979">
        <v>0</v>
      </c>
      <c r="AG84" s="980">
        <v>0</v>
      </c>
      <c r="AH84" s="979">
        <v>0</v>
      </c>
      <c r="AI84" s="980">
        <v>0</v>
      </c>
      <c r="AJ84" s="979">
        <v>0</v>
      </c>
      <c r="AK84" s="980">
        <v>0</v>
      </c>
      <c r="AL84" s="979">
        <v>0</v>
      </c>
      <c r="AM84" s="980">
        <v>0</v>
      </c>
      <c r="AN84" s="981">
        <v>0</v>
      </c>
      <c r="AO84" s="946"/>
      <c r="AP84" s="964"/>
      <c r="AQ84" s="946"/>
      <c r="AR84" s="978">
        <v>0</v>
      </c>
      <c r="AS84" s="979">
        <v>0</v>
      </c>
      <c r="AT84" s="980">
        <v>0</v>
      </c>
      <c r="AU84" s="979">
        <v>0</v>
      </c>
      <c r="AV84" s="980">
        <v>0</v>
      </c>
      <c r="AW84" s="979">
        <v>0</v>
      </c>
      <c r="AX84" s="980">
        <v>0</v>
      </c>
      <c r="AY84" s="979">
        <v>0</v>
      </c>
      <c r="AZ84" s="980">
        <v>0</v>
      </c>
      <c r="BA84" s="979">
        <v>0</v>
      </c>
      <c r="BB84" s="980">
        <v>0</v>
      </c>
      <c r="BC84" s="979">
        <v>0</v>
      </c>
      <c r="BD84" s="980">
        <v>0</v>
      </c>
      <c r="BE84" s="979">
        <v>0</v>
      </c>
      <c r="BF84" s="980">
        <v>0</v>
      </c>
      <c r="BG84" s="979">
        <v>0</v>
      </c>
      <c r="BH84" s="980">
        <v>0</v>
      </c>
      <c r="BI84" s="979">
        <v>0</v>
      </c>
      <c r="BJ84" s="980">
        <v>0</v>
      </c>
      <c r="BK84" s="979">
        <v>0</v>
      </c>
      <c r="BL84" s="980">
        <v>0</v>
      </c>
      <c r="BM84" s="979">
        <v>0</v>
      </c>
      <c r="BN84" s="980">
        <v>0</v>
      </c>
      <c r="BO84" s="979">
        <v>0</v>
      </c>
      <c r="BP84" s="980">
        <v>0</v>
      </c>
      <c r="BQ84" s="979">
        <v>0</v>
      </c>
      <c r="BR84" s="980">
        <v>0</v>
      </c>
      <c r="BS84" s="979">
        <v>0</v>
      </c>
      <c r="BT84" s="980">
        <v>0</v>
      </c>
      <c r="BU84" s="979">
        <v>0</v>
      </c>
      <c r="BV84" s="980">
        <v>0</v>
      </c>
      <c r="BW84" s="979">
        <v>0</v>
      </c>
      <c r="BX84" s="980">
        <v>0</v>
      </c>
      <c r="BY84" s="979">
        <v>0</v>
      </c>
      <c r="BZ84" s="980">
        <v>0</v>
      </c>
      <c r="CA84" s="981">
        <v>0</v>
      </c>
      <c r="CB84" s="946"/>
      <c r="CC84" s="971"/>
      <c r="CD84" s="946"/>
      <c r="CE84" s="972"/>
      <c r="CF84" s="946"/>
      <c r="CG84" s="978">
        <v>0</v>
      </c>
      <c r="CH84" s="979">
        <v>0</v>
      </c>
      <c r="CI84" s="980">
        <v>0</v>
      </c>
      <c r="CJ84" s="979">
        <v>0</v>
      </c>
      <c r="CK84" s="980">
        <v>0</v>
      </c>
      <c r="CL84" s="979">
        <v>0</v>
      </c>
      <c r="CM84" s="980">
        <v>0</v>
      </c>
      <c r="CN84" s="979">
        <v>0</v>
      </c>
      <c r="CO84" s="980">
        <v>0</v>
      </c>
      <c r="CP84" s="979">
        <v>0</v>
      </c>
      <c r="CQ84" s="980">
        <v>0</v>
      </c>
      <c r="CR84" s="979">
        <v>0</v>
      </c>
      <c r="CS84" s="980">
        <v>0</v>
      </c>
      <c r="CT84" s="979">
        <v>0</v>
      </c>
      <c r="CU84" s="980">
        <v>0</v>
      </c>
      <c r="CV84" s="979">
        <v>0</v>
      </c>
      <c r="CW84" s="980">
        <v>0</v>
      </c>
      <c r="CX84" s="979">
        <v>0</v>
      </c>
      <c r="CY84" s="980">
        <v>0</v>
      </c>
      <c r="CZ84" s="979">
        <v>0</v>
      </c>
      <c r="DA84" s="980">
        <v>0</v>
      </c>
      <c r="DB84" s="979">
        <v>0</v>
      </c>
      <c r="DC84" s="980">
        <v>0</v>
      </c>
      <c r="DD84" s="979">
        <v>0</v>
      </c>
      <c r="DE84" s="980">
        <v>0</v>
      </c>
      <c r="DF84" s="979">
        <v>0</v>
      </c>
      <c r="DG84" s="980">
        <v>0</v>
      </c>
      <c r="DH84" s="979">
        <v>0</v>
      </c>
      <c r="DI84" s="980">
        <v>0</v>
      </c>
      <c r="DJ84" s="979">
        <v>0</v>
      </c>
      <c r="DK84" s="980">
        <v>0</v>
      </c>
      <c r="DL84" s="979">
        <v>0</v>
      </c>
      <c r="DM84" s="980">
        <v>0</v>
      </c>
      <c r="DN84" s="979">
        <v>0</v>
      </c>
      <c r="DO84" s="980">
        <v>0</v>
      </c>
      <c r="DP84" s="981">
        <v>0</v>
      </c>
      <c r="DQ84" s="946"/>
      <c r="DR84" s="973"/>
      <c r="DS84" s="946"/>
      <c r="DT84" s="978">
        <v>0</v>
      </c>
      <c r="DU84" s="979">
        <v>0</v>
      </c>
      <c r="DV84" s="980">
        <v>0</v>
      </c>
      <c r="DW84" s="979">
        <v>0</v>
      </c>
      <c r="DX84" s="980">
        <v>0</v>
      </c>
      <c r="DY84" s="979">
        <v>0</v>
      </c>
      <c r="DZ84" s="980">
        <v>0</v>
      </c>
      <c r="EA84" s="979">
        <v>0</v>
      </c>
      <c r="EB84" s="980">
        <v>0</v>
      </c>
      <c r="EC84" s="979">
        <v>0</v>
      </c>
      <c r="ED84" s="980">
        <v>0</v>
      </c>
      <c r="EE84" s="979">
        <v>0</v>
      </c>
      <c r="EF84" s="980">
        <v>0</v>
      </c>
      <c r="EG84" s="979">
        <v>0</v>
      </c>
      <c r="EH84" s="980">
        <v>0</v>
      </c>
      <c r="EI84" s="979">
        <v>0</v>
      </c>
      <c r="EJ84" s="980">
        <v>0</v>
      </c>
      <c r="EK84" s="979">
        <v>0</v>
      </c>
      <c r="EL84" s="980">
        <v>0</v>
      </c>
      <c r="EM84" s="979">
        <v>0</v>
      </c>
      <c r="EN84" s="980">
        <v>0</v>
      </c>
      <c r="EO84" s="979">
        <v>0</v>
      </c>
      <c r="EP84" s="980">
        <v>0</v>
      </c>
      <c r="EQ84" s="979">
        <v>0</v>
      </c>
      <c r="ER84" s="980">
        <v>0</v>
      </c>
      <c r="ES84" s="979">
        <v>0</v>
      </c>
      <c r="ET84" s="980">
        <v>0</v>
      </c>
      <c r="EU84" s="979">
        <v>0</v>
      </c>
      <c r="EV84" s="980">
        <v>0</v>
      </c>
      <c r="EW84" s="979">
        <v>0</v>
      </c>
      <c r="EX84" s="980">
        <v>0</v>
      </c>
      <c r="EY84" s="979">
        <v>0</v>
      </c>
      <c r="EZ84" s="980">
        <v>0</v>
      </c>
      <c r="FA84" s="979">
        <v>0</v>
      </c>
      <c r="FB84" s="980">
        <v>0</v>
      </c>
      <c r="FC84" s="981">
        <v>0</v>
      </c>
      <c r="FD84" s="946"/>
      <c r="FE84" s="974"/>
      <c r="FF84" s="946"/>
      <c r="FG84" s="975"/>
      <c r="FI84" s="982" t="b">
        <v>1</v>
      </c>
    </row>
    <row r="85" spans="2:165" outlineLevel="1">
      <c r="B85" s="983">
        <v>78</v>
      </c>
      <c r="C85" s="1012" t="s">
        <v>331</v>
      </c>
      <c r="E85" s="985">
        <v>5740018</v>
      </c>
      <c r="F85" s="986">
        <v>5740018</v>
      </c>
      <c r="G85" s="987">
        <v>2411218</v>
      </c>
      <c r="H85" s="986">
        <v>2411218</v>
      </c>
      <c r="I85" s="987">
        <v>2411218</v>
      </c>
      <c r="J85" s="986">
        <v>2411218</v>
      </c>
      <c r="K85" s="987">
        <v>2411218</v>
      </c>
      <c r="L85" s="986">
        <v>2411218</v>
      </c>
      <c r="M85" s="987">
        <v>2348818</v>
      </c>
      <c r="N85" s="986">
        <v>475343</v>
      </c>
      <c r="O85" s="987">
        <v>283365</v>
      </c>
      <c r="P85" s="986">
        <v>79115</v>
      </c>
      <c r="Q85" s="987">
        <v>77965</v>
      </c>
      <c r="R85" s="986">
        <v>77965</v>
      </c>
      <c r="S85" s="987">
        <v>1965</v>
      </c>
      <c r="T85" s="986">
        <v>0</v>
      </c>
      <c r="U85" s="987">
        <v>0</v>
      </c>
      <c r="V85" s="986">
        <v>0</v>
      </c>
      <c r="W85" s="987">
        <v>0</v>
      </c>
      <c r="X85" s="986">
        <v>0</v>
      </c>
      <c r="Y85" s="987">
        <v>0</v>
      </c>
      <c r="Z85" s="986">
        <v>0</v>
      </c>
      <c r="AA85" s="987">
        <v>0</v>
      </c>
      <c r="AB85" s="986">
        <v>0</v>
      </c>
      <c r="AC85" s="987">
        <v>0</v>
      </c>
      <c r="AD85" s="986">
        <v>0</v>
      </c>
      <c r="AE85" s="987">
        <v>0</v>
      </c>
      <c r="AF85" s="986">
        <v>0</v>
      </c>
      <c r="AG85" s="987">
        <v>0</v>
      </c>
      <c r="AH85" s="986">
        <v>0</v>
      </c>
      <c r="AI85" s="987">
        <v>0</v>
      </c>
      <c r="AJ85" s="986">
        <v>0</v>
      </c>
      <c r="AK85" s="987">
        <v>0</v>
      </c>
      <c r="AL85" s="986">
        <v>0</v>
      </c>
      <c r="AM85" s="987">
        <v>0</v>
      </c>
      <c r="AN85" s="988">
        <v>0</v>
      </c>
      <c r="AO85" s="946"/>
      <c r="AP85" s="964"/>
      <c r="AQ85" s="946"/>
      <c r="AR85" s="985">
        <v>957</v>
      </c>
      <c r="AS85" s="986">
        <v>957</v>
      </c>
      <c r="AT85" s="987">
        <v>437</v>
      </c>
      <c r="AU85" s="986">
        <v>437</v>
      </c>
      <c r="AV85" s="987">
        <v>437</v>
      </c>
      <c r="AW85" s="986">
        <v>437</v>
      </c>
      <c r="AX85" s="987">
        <v>437</v>
      </c>
      <c r="AY85" s="986">
        <v>437</v>
      </c>
      <c r="AZ85" s="987">
        <v>430</v>
      </c>
      <c r="BA85" s="986">
        <v>141</v>
      </c>
      <c r="BB85" s="987">
        <v>98</v>
      </c>
      <c r="BC85" s="986">
        <v>13</v>
      </c>
      <c r="BD85" s="987">
        <v>13</v>
      </c>
      <c r="BE85" s="986">
        <v>13</v>
      </c>
      <c r="BF85" s="987">
        <v>0</v>
      </c>
      <c r="BG85" s="986">
        <v>0</v>
      </c>
      <c r="BH85" s="987">
        <v>0</v>
      </c>
      <c r="BI85" s="986">
        <v>0</v>
      </c>
      <c r="BJ85" s="987">
        <v>0</v>
      </c>
      <c r="BK85" s="986">
        <v>0</v>
      </c>
      <c r="BL85" s="987">
        <v>0</v>
      </c>
      <c r="BM85" s="986">
        <v>0</v>
      </c>
      <c r="BN85" s="987">
        <v>0</v>
      </c>
      <c r="BO85" s="986">
        <v>0</v>
      </c>
      <c r="BP85" s="987">
        <v>0</v>
      </c>
      <c r="BQ85" s="986">
        <v>0</v>
      </c>
      <c r="BR85" s="987">
        <v>0</v>
      </c>
      <c r="BS85" s="986">
        <v>0</v>
      </c>
      <c r="BT85" s="987">
        <v>0</v>
      </c>
      <c r="BU85" s="986">
        <v>0</v>
      </c>
      <c r="BV85" s="987">
        <v>0</v>
      </c>
      <c r="BW85" s="986">
        <v>0</v>
      </c>
      <c r="BX85" s="987">
        <v>0</v>
      </c>
      <c r="BY85" s="986">
        <v>0</v>
      </c>
      <c r="BZ85" s="987">
        <v>0</v>
      </c>
      <c r="CA85" s="988">
        <v>0</v>
      </c>
      <c r="CB85" s="946"/>
      <c r="CC85" s="971"/>
      <c r="CD85" s="946"/>
      <c r="CE85" s="972"/>
      <c r="CF85" s="946"/>
      <c r="CG85" s="985">
        <v>4305014</v>
      </c>
      <c r="CH85" s="986">
        <v>4305014</v>
      </c>
      <c r="CI85" s="987">
        <v>1808414</v>
      </c>
      <c r="CJ85" s="986">
        <v>1808414</v>
      </c>
      <c r="CK85" s="987">
        <v>1808414</v>
      </c>
      <c r="CL85" s="986">
        <v>1808414</v>
      </c>
      <c r="CM85" s="987">
        <v>1808414</v>
      </c>
      <c r="CN85" s="986">
        <v>1808414</v>
      </c>
      <c r="CO85" s="987">
        <v>1761613</v>
      </c>
      <c r="CP85" s="986">
        <v>356507</v>
      </c>
      <c r="CQ85" s="987">
        <v>212524</v>
      </c>
      <c r="CR85" s="986">
        <v>59336</v>
      </c>
      <c r="CS85" s="987">
        <v>58474</v>
      </c>
      <c r="CT85" s="986">
        <v>58474</v>
      </c>
      <c r="CU85" s="987">
        <v>1474</v>
      </c>
      <c r="CV85" s="986">
        <v>0</v>
      </c>
      <c r="CW85" s="987">
        <v>0</v>
      </c>
      <c r="CX85" s="986">
        <v>0</v>
      </c>
      <c r="CY85" s="987">
        <v>0</v>
      </c>
      <c r="CZ85" s="986">
        <v>0</v>
      </c>
      <c r="DA85" s="987">
        <v>0</v>
      </c>
      <c r="DB85" s="986">
        <v>0</v>
      </c>
      <c r="DC85" s="987">
        <v>0</v>
      </c>
      <c r="DD85" s="986">
        <v>0</v>
      </c>
      <c r="DE85" s="987">
        <v>0</v>
      </c>
      <c r="DF85" s="986">
        <v>0</v>
      </c>
      <c r="DG85" s="987">
        <v>0</v>
      </c>
      <c r="DH85" s="986">
        <v>0</v>
      </c>
      <c r="DI85" s="987">
        <v>0</v>
      </c>
      <c r="DJ85" s="986">
        <v>0</v>
      </c>
      <c r="DK85" s="987">
        <v>0</v>
      </c>
      <c r="DL85" s="986">
        <v>0</v>
      </c>
      <c r="DM85" s="987">
        <v>0</v>
      </c>
      <c r="DN85" s="986">
        <v>0</v>
      </c>
      <c r="DO85" s="987">
        <v>0</v>
      </c>
      <c r="DP85" s="988">
        <v>0</v>
      </c>
      <c r="DQ85" s="946"/>
      <c r="DR85" s="973"/>
      <c r="DS85" s="946"/>
      <c r="DT85" s="985">
        <v>776</v>
      </c>
      <c r="DU85" s="986">
        <v>776</v>
      </c>
      <c r="DV85" s="987">
        <v>354</v>
      </c>
      <c r="DW85" s="986">
        <v>354</v>
      </c>
      <c r="DX85" s="987">
        <v>354</v>
      </c>
      <c r="DY85" s="986">
        <v>354</v>
      </c>
      <c r="DZ85" s="987">
        <v>354</v>
      </c>
      <c r="EA85" s="986">
        <v>354</v>
      </c>
      <c r="EB85" s="987">
        <v>349</v>
      </c>
      <c r="EC85" s="986">
        <v>114</v>
      </c>
      <c r="ED85" s="987">
        <v>79</v>
      </c>
      <c r="EE85" s="986">
        <v>11</v>
      </c>
      <c r="EF85" s="987">
        <v>11</v>
      </c>
      <c r="EG85" s="986">
        <v>11</v>
      </c>
      <c r="EH85" s="987">
        <v>0</v>
      </c>
      <c r="EI85" s="986">
        <v>0</v>
      </c>
      <c r="EJ85" s="987">
        <v>0</v>
      </c>
      <c r="EK85" s="986">
        <v>0</v>
      </c>
      <c r="EL85" s="987">
        <v>0</v>
      </c>
      <c r="EM85" s="986">
        <v>0</v>
      </c>
      <c r="EN85" s="987">
        <v>0</v>
      </c>
      <c r="EO85" s="986">
        <v>0</v>
      </c>
      <c r="EP85" s="987">
        <v>0</v>
      </c>
      <c r="EQ85" s="986">
        <v>0</v>
      </c>
      <c r="ER85" s="987">
        <v>0</v>
      </c>
      <c r="ES85" s="986">
        <v>0</v>
      </c>
      <c r="ET85" s="987">
        <v>0</v>
      </c>
      <c r="EU85" s="986">
        <v>0</v>
      </c>
      <c r="EV85" s="987">
        <v>0</v>
      </c>
      <c r="EW85" s="986">
        <v>0</v>
      </c>
      <c r="EX85" s="987">
        <v>0</v>
      </c>
      <c r="EY85" s="986">
        <v>0</v>
      </c>
      <c r="EZ85" s="987">
        <v>0</v>
      </c>
      <c r="FA85" s="986">
        <v>0</v>
      </c>
      <c r="FB85" s="987">
        <v>0</v>
      </c>
      <c r="FC85" s="988">
        <v>0</v>
      </c>
      <c r="FD85" s="946"/>
      <c r="FE85" s="974"/>
      <c r="FF85" s="946"/>
      <c r="FG85" s="975"/>
      <c r="FI85" s="989" t="b">
        <v>0</v>
      </c>
    </row>
    <row r="86" spans="2:165" hidden="1" outlineLevel="1">
      <c r="B86" s="997">
        <v>79</v>
      </c>
      <c r="C86" s="1023" t="s">
        <v>330</v>
      </c>
      <c r="E86" s="999">
        <v>0</v>
      </c>
      <c r="F86" s="1000">
        <v>0</v>
      </c>
      <c r="G86" s="1001">
        <v>0</v>
      </c>
      <c r="H86" s="1000">
        <v>0</v>
      </c>
      <c r="I86" s="1001">
        <v>0</v>
      </c>
      <c r="J86" s="1000">
        <v>0</v>
      </c>
      <c r="K86" s="1001">
        <v>0</v>
      </c>
      <c r="L86" s="1000">
        <v>0</v>
      </c>
      <c r="M86" s="1001">
        <v>0</v>
      </c>
      <c r="N86" s="1000">
        <v>0</v>
      </c>
      <c r="O86" s="1001">
        <v>0</v>
      </c>
      <c r="P86" s="1000">
        <v>0</v>
      </c>
      <c r="Q86" s="1001">
        <v>0</v>
      </c>
      <c r="R86" s="1000">
        <v>0</v>
      </c>
      <c r="S86" s="1001">
        <v>0</v>
      </c>
      <c r="T86" s="1000">
        <v>0</v>
      </c>
      <c r="U86" s="1001">
        <v>0</v>
      </c>
      <c r="V86" s="1000">
        <v>0</v>
      </c>
      <c r="W86" s="1001">
        <v>0</v>
      </c>
      <c r="X86" s="1000">
        <v>0</v>
      </c>
      <c r="Y86" s="1001">
        <v>0</v>
      </c>
      <c r="Z86" s="1000">
        <v>0</v>
      </c>
      <c r="AA86" s="1001">
        <v>0</v>
      </c>
      <c r="AB86" s="1000">
        <v>0</v>
      </c>
      <c r="AC86" s="1001">
        <v>0</v>
      </c>
      <c r="AD86" s="1000">
        <v>0</v>
      </c>
      <c r="AE86" s="1001">
        <v>0</v>
      </c>
      <c r="AF86" s="1000">
        <v>0</v>
      </c>
      <c r="AG86" s="1001">
        <v>0</v>
      </c>
      <c r="AH86" s="1000">
        <v>0</v>
      </c>
      <c r="AI86" s="1001">
        <v>0</v>
      </c>
      <c r="AJ86" s="1000">
        <v>0</v>
      </c>
      <c r="AK86" s="1001">
        <v>0</v>
      </c>
      <c r="AL86" s="1000">
        <v>0</v>
      </c>
      <c r="AM86" s="1001">
        <v>0</v>
      </c>
      <c r="AN86" s="1002">
        <v>0</v>
      </c>
      <c r="AO86" s="946"/>
      <c r="AP86" s="964"/>
      <c r="AQ86" s="946"/>
      <c r="AR86" s="999">
        <v>0</v>
      </c>
      <c r="AS86" s="1000">
        <v>0</v>
      </c>
      <c r="AT86" s="1001">
        <v>0</v>
      </c>
      <c r="AU86" s="1000">
        <v>0</v>
      </c>
      <c r="AV86" s="1001">
        <v>0</v>
      </c>
      <c r="AW86" s="1000">
        <v>0</v>
      </c>
      <c r="AX86" s="1001">
        <v>0</v>
      </c>
      <c r="AY86" s="1000">
        <v>0</v>
      </c>
      <c r="AZ86" s="1001">
        <v>0</v>
      </c>
      <c r="BA86" s="1000">
        <v>0</v>
      </c>
      <c r="BB86" s="1001">
        <v>0</v>
      </c>
      <c r="BC86" s="1000">
        <v>0</v>
      </c>
      <c r="BD86" s="1001">
        <v>0</v>
      </c>
      <c r="BE86" s="1000">
        <v>0</v>
      </c>
      <c r="BF86" s="1001">
        <v>0</v>
      </c>
      <c r="BG86" s="1000">
        <v>0</v>
      </c>
      <c r="BH86" s="1001">
        <v>0</v>
      </c>
      <c r="BI86" s="1000">
        <v>0</v>
      </c>
      <c r="BJ86" s="1001">
        <v>0</v>
      </c>
      <c r="BK86" s="1000">
        <v>0</v>
      </c>
      <c r="BL86" s="1001">
        <v>0</v>
      </c>
      <c r="BM86" s="1000">
        <v>0</v>
      </c>
      <c r="BN86" s="1001">
        <v>0</v>
      </c>
      <c r="BO86" s="1000">
        <v>0</v>
      </c>
      <c r="BP86" s="1001">
        <v>0</v>
      </c>
      <c r="BQ86" s="1000">
        <v>0</v>
      </c>
      <c r="BR86" s="1001">
        <v>0</v>
      </c>
      <c r="BS86" s="1000">
        <v>0</v>
      </c>
      <c r="BT86" s="1001">
        <v>0</v>
      </c>
      <c r="BU86" s="1000">
        <v>0</v>
      </c>
      <c r="BV86" s="1001">
        <v>0</v>
      </c>
      <c r="BW86" s="1000">
        <v>0</v>
      </c>
      <c r="BX86" s="1001">
        <v>0</v>
      </c>
      <c r="BY86" s="1000">
        <v>0</v>
      </c>
      <c r="BZ86" s="1001">
        <v>0</v>
      </c>
      <c r="CA86" s="1002">
        <v>0</v>
      </c>
      <c r="CB86" s="946"/>
      <c r="CC86" s="971"/>
      <c r="CD86" s="946"/>
      <c r="CE86" s="972"/>
      <c r="CF86" s="946"/>
      <c r="CG86" s="999">
        <v>0</v>
      </c>
      <c r="CH86" s="1000">
        <v>0</v>
      </c>
      <c r="CI86" s="1001">
        <v>0</v>
      </c>
      <c r="CJ86" s="1000">
        <v>0</v>
      </c>
      <c r="CK86" s="1001">
        <v>0</v>
      </c>
      <c r="CL86" s="1000">
        <v>0</v>
      </c>
      <c r="CM86" s="1001">
        <v>0</v>
      </c>
      <c r="CN86" s="1000">
        <v>0</v>
      </c>
      <c r="CO86" s="1001">
        <v>0</v>
      </c>
      <c r="CP86" s="1000">
        <v>0</v>
      </c>
      <c r="CQ86" s="1001">
        <v>0</v>
      </c>
      <c r="CR86" s="1000">
        <v>0</v>
      </c>
      <c r="CS86" s="1001">
        <v>0</v>
      </c>
      <c r="CT86" s="1000">
        <v>0</v>
      </c>
      <c r="CU86" s="1001">
        <v>0</v>
      </c>
      <c r="CV86" s="1000">
        <v>0</v>
      </c>
      <c r="CW86" s="1001">
        <v>0</v>
      </c>
      <c r="CX86" s="1000">
        <v>0</v>
      </c>
      <c r="CY86" s="1001">
        <v>0</v>
      </c>
      <c r="CZ86" s="1000">
        <v>0</v>
      </c>
      <c r="DA86" s="1001">
        <v>0</v>
      </c>
      <c r="DB86" s="1000">
        <v>0</v>
      </c>
      <c r="DC86" s="1001">
        <v>0</v>
      </c>
      <c r="DD86" s="1000">
        <v>0</v>
      </c>
      <c r="DE86" s="1001">
        <v>0</v>
      </c>
      <c r="DF86" s="1000">
        <v>0</v>
      </c>
      <c r="DG86" s="1001">
        <v>0</v>
      </c>
      <c r="DH86" s="1000">
        <v>0</v>
      </c>
      <c r="DI86" s="1001">
        <v>0</v>
      </c>
      <c r="DJ86" s="1000">
        <v>0</v>
      </c>
      <c r="DK86" s="1001">
        <v>0</v>
      </c>
      <c r="DL86" s="1000">
        <v>0</v>
      </c>
      <c r="DM86" s="1001">
        <v>0</v>
      </c>
      <c r="DN86" s="1000">
        <v>0</v>
      </c>
      <c r="DO86" s="1001">
        <v>0</v>
      </c>
      <c r="DP86" s="1002">
        <v>0</v>
      </c>
      <c r="DQ86" s="946"/>
      <c r="DR86" s="973"/>
      <c r="DS86" s="946"/>
      <c r="DT86" s="999">
        <v>0</v>
      </c>
      <c r="DU86" s="1000">
        <v>0</v>
      </c>
      <c r="DV86" s="1001">
        <v>0</v>
      </c>
      <c r="DW86" s="1000">
        <v>0</v>
      </c>
      <c r="DX86" s="1001">
        <v>0</v>
      </c>
      <c r="DY86" s="1000">
        <v>0</v>
      </c>
      <c r="DZ86" s="1001">
        <v>0</v>
      </c>
      <c r="EA86" s="1000">
        <v>0</v>
      </c>
      <c r="EB86" s="1001">
        <v>0</v>
      </c>
      <c r="EC86" s="1000">
        <v>0</v>
      </c>
      <c r="ED86" s="1001">
        <v>0</v>
      </c>
      <c r="EE86" s="1000">
        <v>0</v>
      </c>
      <c r="EF86" s="1001">
        <v>0</v>
      </c>
      <c r="EG86" s="1000">
        <v>0</v>
      </c>
      <c r="EH86" s="1001">
        <v>0</v>
      </c>
      <c r="EI86" s="1000">
        <v>0</v>
      </c>
      <c r="EJ86" s="1001">
        <v>0</v>
      </c>
      <c r="EK86" s="1000">
        <v>0</v>
      </c>
      <c r="EL86" s="1001">
        <v>0</v>
      </c>
      <c r="EM86" s="1000">
        <v>0</v>
      </c>
      <c r="EN86" s="1001">
        <v>0</v>
      </c>
      <c r="EO86" s="1000">
        <v>0</v>
      </c>
      <c r="EP86" s="1001">
        <v>0</v>
      </c>
      <c r="EQ86" s="1000">
        <v>0</v>
      </c>
      <c r="ER86" s="1001">
        <v>0</v>
      </c>
      <c r="ES86" s="1000">
        <v>0</v>
      </c>
      <c r="ET86" s="1001">
        <v>0</v>
      </c>
      <c r="EU86" s="1000">
        <v>0</v>
      </c>
      <c r="EV86" s="1001">
        <v>0</v>
      </c>
      <c r="EW86" s="1000">
        <v>0</v>
      </c>
      <c r="EX86" s="1001">
        <v>0</v>
      </c>
      <c r="EY86" s="1000">
        <v>0</v>
      </c>
      <c r="EZ86" s="1001">
        <v>0</v>
      </c>
      <c r="FA86" s="1000">
        <v>0</v>
      </c>
      <c r="FB86" s="1001">
        <v>0</v>
      </c>
      <c r="FC86" s="1002">
        <v>0</v>
      </c>
      <c r="FD86" s="946"/>
      <c r="FE86" s="974"/>
      <c r="FF86" s="946"/>
      <c r="FG86" s="975"/>
      <c r="FI86" s="1003" t="b">
        <v>1</v>
      </c>
    </row>
    <row r="87" spans="2:165" outlineLevel="1">
      <c r="B87" s="1024">
        <v>80</v>
      </c>
      <c r="C87" s="1025" t="s">
        <v>333</v>
      </c>
      <c r="E87" s="1026">
        <v>291475</v>
      </c>
      <c r="F87" s="1027">
        <v>221881</v>
      </c>
      <c r="G87" s="1028">
        <v>210010</v>
      </c>
      <c r="H87" s="1027">
        <v>198970</v>
      </c>
      <c r="I87" s="1028">
        <v>198901</v>
      </c>
      <c r="J87" s="1027">
        <v>198901</v>
      </c>
      <c r="K87" s="1028">
        <v>190926</v>
      </c>
      <c r="L87" s="1027">
        <v>190926</v>
      </c>
      <c r="M87" s="1028">
        <v>87102</v>
      </c>
      <c r="N87" s="1027">
        <v>86500</v>
      </c>
      <c r="O87" s="1028">
        <v>83368</v>
      </c>
      <c r="P87" s="1027">
        <v>83368</v>
      </c>
      <c r="Q87" s="1028">
        <v>80204</v>
      </c>
      <c r="R87" s="1027">
        <v>80204</v>
      </c>
      <c r="S87" s="1028">
        <v>11418</v>
      </c>
      <c r="T87" s="1027">
        <v>8743</v>
      </c>
      <c r="U87" s="1028">
        <v>8743</v>
      </c>
      <c r="V87" s="1027">
        <v>8743</v>
      </c>
      <c r="W87" s="1028">
        <v>8743</v>
      </c>
      <c r="X87" s="1027">
        <v>8743</v>
      </c>
      <c r="Y87" s="1028">
        <v>8743</v>
      </c>
      <c r="Z87" s="1027">
        <v>0</v>
      </c>
      <c r="AA87" s="1028">
        <v>0</v>
      </c>
      <c r="AB87" s="1027">
        <v>0</v>
      </c>
      <c r="AC87" s="1028">
        <v>0</v>
      </c>
      <c r="AD87" s="1027">
        <v>0</v>
      </c>
      <c r="AE87" s="1028">
        <v>0</v>
      </c>
      <c r="AF87" s="1027">
        <v>0</v>
      </c>
      <c r="AG87" s="1028">
        <v>0</v>
      </c>
      <c r="AH87" s="1027">
        <v>0</v>
      </c>
      <c r="AI87" s="1028">
        <v>0</v>
      </c>
      <c r="AJ87" s="1027">
        <v>0</v>
      </c>
      <c r="AK87" s="1028">
        <v>0</v>
      </c>
      <c r="AL87" s="1027">
        <v>0</v>
      </c>
      <c r="AM87" s="1028">
        <v>0</v>
      </c>
      <c r="AN87" s="1029">
        <v>0</v>
      </c>
      <c r="AO87" s="946"/>
      <c r="AP87" s="964"/>
      <c r="AQ87" s="946"/>
      <c r="AR87" s="1026">
        <v>23</v>
      </c>
      <c r="AS87" s="1027">
        <v>19</v>
      </c>
      <c r="AT87" s="1028">
        <v>19</v>
      </c>
      <c r="AU87" s="1027">
        <v>18</v>
      </c>
      <c r="AV87" s="1028">
        <v>18</v>
      </c>
      <c r="AW87" s="1027">
        <v>18</v>
      </c>
      <c r="AX87" s="1028">
        <v>18</v>
      </c>
      <c r="AY87" s="1027">
        <v>18</v>
      </c>
      <c r="AZ87" s="1028">
        <v>12</v>
      </c>
      <c r="BA87" s="1027">
        <v>12</v>
      </c>
      <c r="BB87" s="1028">
        <v>11</v>
      </c>
      <c r="BC87" s="1027">
        <v>11</v>
      </c>
      <c r="BD87" s="1028">
        <v>10</v>
      </c>
      <c r="BE87" s="1027">
        <v>10</v>
      </c>
      <c r="BF87" s="1028">
        <v>2</v>
      </c>
      <c r="BG87" s="1027">
        <v>1</v>
      </c>
      <c r="BH87" s="1028">
        <v>1</v>
      </c>
      <c r="BI87" s="1027">
        <v>1</v>
      </c>
      <c r="BJ87" s="1028">
        <v>1</v>
      </c>
      <c r="BK87" s="1027">
        <v>1</v>
      </c>
      <c r="BL87" s="1028">
        <v>1</v>
      </c>
      <c r="BM87" s="1027">
        <v>0</v>
      </c>
      <c r="BN87" s="1028">
        <v>0</v>
      </c>
      <c r="BO87" s="1027">
        <v>0</v>
      </c>
      <c r="BP87" s="1028">
        <v>0</v>
      </c>
      <c r="BQ87" s="1027">
        <v>0</v>
      </c>
      <c r="BR87" s="1028">
        <v>0</v>
      </c>
      <c r="BS87" s="1027">
        <v>0</v>
      </c>
      <c r="BT87" s="1028">
        <v>0</v>
      </c>
      <c r="BU87" s="1027">
        <v>0</v>
      </c>
      <c r="BV87" s="1028">
        <v>0</v>
      </c>
      <c r="BW87" s="1027">
        <v>0</v>
      </c>
      <c r="BX87" s="1028">
        <v>0</v>
      </c>
      <c r="BY87" s="1027">
        <v>0</v>
      </c>
      <c r="BZ87" s="1028">
        <v>0</v>
      </c>
      <c r="CA87" s="1029">
        <v>0</v>
      </c>
      <c r="CB87" s="946"/>
      <c r="CC87" s="971"/>
      <c r="CD87" s="946"/>
      <c r="CE87" s="972"/>
      <c r="CF87" s="946"/>
      <c r="CG87" s="1026">
        <v>291475</v>
      </c>
      <c r="CH87" s="1027">
        <v>221881</v>
      </c>
      <c r="CI87" s="1028">
        <v>210010</v>
      </c>
      <c r="CJ87" s="1027">
        <v>198970</v>
      </c>
      <c r="CK87" s="1028">
        <v>198901</v>
      </c>
      <c r="CL87" s="1027">
        <v>198901</v>
      </c>
      <c r="CM87" s="1028">
        <v>190926</v>
      </c>
      <c r="CN87" s="1027">
        <v>190926</v>
      </c>
      <c r="CO87" s="1028">
        <v>87102</v>
      </c>
      <c r="CP87" s="1027">
        <v>86500</v>
      </c>
      <c r="CQ87" s="1028">
        <v>83368</v>
      </c>
      <c r="CR87" s="1027">
        <v>83368</v>
      </c>
      <c r="CS87" s="1028">
        <v>80204</v>
      </c>
      <c r="CT87" s="1027">
        <v>80204</v>
      </c>
      <c r="CU87" s="1028">
        <v>11418</v>
      </c>
      <c r="CV87" s="1027">
        <v>8743</v>
      </c>
      <c r="CW87" s="1028">
        <v>8743</v>
      </c>
      <c r="CX87" s="1027">
        <v>8743</v>
      </c>
      <c r="CY87" s="1028">
        <v>8743</v>
      </c>
      <c r="CZ87" s="1027">
        <v>8743</v>
      </c>
      <c r="DA87" s="1028">
        <v>8743</v>
      </c>
      <c r="DB87" s="1027">
        <v>0</v>
      </c>
      <c r="DC87" s="1028">
        <v>0</v>
      </c>
      <c r="DD87" s="1027">
        <v>0</v>
      </c>
      <c r="DE87" s="1028">
        <v>0</v>
      </c>
      <c r="DF87" s="1027">
        <v>0</v>
      </c>
      <c r="DG87" s="1028">
        <v>0</v>
      </c>
      <c r="DH87" s="1027">
        <v>0</v>
      </c>
      <c r="DI87" s="1028">
        <v>0</v>
      </c>
      <c r="DJ87" s="1027">
        <v>0</v>
      </c>
      <c r="DK87" s="1028">
        <v>0</v>
      </c>
      <c r="DL87" s="1027">
        <v>0</v>
      </c>
      <c r="DM87" s="1028">
        <v>0</v>
      </c>
      <c r="DN87" s="1027">
        <v>0</v>
      </c>
      <c r="DO87" s="1028">
        <v>0</v>
      </c>
      <c r="DP87" s="1029">
        <v>0</v>
      </c>
      <c r="DQ87" s="946"/>
      <c r="DR87" s="973"/>
      <c r="DS87" s="946"/>
      <c r="DT87" s="1026">
        <v>23</v>
      </c>
      <c r="DU87" s="1027">
        <v>19</v>
      </c>
      <c r="DV87" s="1028">
        <v>19</v>
      </c>
      <c r="DW87" s="1027">
        <v>18</v>
      </c>
      <c r="DX87" s="1028">
        <v>18</v>
      </c>
      <c r="DY87" s="1027">
        <v>18</v>
      </c>
      <c r="DZ87" s="1028">
        <v>18</v>
      </c>
      <c r="EA87" s="1027">
        <v>18</v>
      </c>
      <c r="EB87" s="1028">
        <v>12</v>
      </c>
      <c r="EC87" s="1027">
        <v>12</v>
      </c>
      <c r="ED87" s="1028">
        <v>11</v>
      </c>
      <c r="EE87" s="1027">
        <v>11</v>
      </c>
      <c r="EF87" s="1028">
        <v>10</v>
      </c>
      <c r="EG87" s="1027">
        <v>10</v>
      </c>
      <c r="EH87" s="1028">
        <v>2</v>
      </c>
      <c r="EI87" s="1027">
        <v>1</v>
      </c>
      <c r="EJ87" s="1028">
        <v>1</v>
      </c>
      <c r="EK87" s="1027">
        <v>1</v>
      </c>
      <c r="EL87" s="1028">
        <v>1</v>
      </c>
      <c r="EM87" s="1027">
        <v>1</v>
      </c>
      <c r="EN87" s="1028">
        <v>1</v>
      </c>
      <c r="EO87" s="1027">
        <v>0</v>
      </c>
      <c r="EP87" s="1028">
        <v>0</v>
      </c>
      <c r="EQ87" s="1027">
        <v>0</v>
      </c>
      <c r="ER87" s="1028">
        <v>0</v>
      </c>
      <c r="ES87" s="1027">
        <v>0</v>
      </c>
      <c r="ET87" s="1028">
        <v>0</v>
      </c>
      <c r="EU87" s="1027">
        <v>0</v>
      </c>
      <c r="EV87" s="1028">
        <v>0</v>
      </c>
      <c r="EW87" s="1027">
        <v>0</v>
      </c>
      <c r="EX87" s="1028">
        <v>0</v>
      </c>
      <c r="EY87" s="1027">
        <v>0</v>
      </c>
      <c r="EZ87" s="1028">
        <v>0</v>
      </c>
      <c r="FA87" s="1027">
        <v>0</v>
      </c>
      <c r="FB87" s="1028">
        <v>0</v>
      </c>
      <c r="FC87" s="1029">
        <v>0</v>
      </c>
      <c r="FD87" s="946"/>
      <c r="FE87" s="974"/>
      <c r="FF87" s="946"/>
      <c r="FG87" s="975"/>
      <c r="FI87" s="1030" t="b">
        <v>0</v>
      </c>
    </row>
    <row r="88" spans="2:165" hidden="1" outlineLevel="1">
      <c r="B88" s="976">
        <v>81</v>
      </c>
      <c r="C88" s="977" t="s">
        <v>335</v>
      </c>
      <c r="E88" s="978">
        <v>0</v>
      </c>
      <c r="F88" s="979">
        <v>0</v>
      </c>
      <c r="G88" s="980">
        <v>0</v>
      </c>
      <c r="H88" s="979">
        <v>0</v>
      </c>
      <c r="I88" s="980">
        <v>0</v>
      </c>
      <c r="J88" s="979">
        <v>0</v>
      </c>
      <c r="K88" s="980">
        <v>0</v>
      </c>
      <c r="L88" s="979">
        <v>0</v>
      </c>
      <c r="M88" s="980">
        <v>0</v>
      </c>
      <c r="N88" s="979">
        <v>0</v>
      </c>
      <c r="O88" s="980">
        <v>0</v>
      </c>
      <c r="P88" s="979">
        <v>0</v>
      </c>
      <c r="Q88" s="980">
        <v>0</v>
      </c>
      <c r="R88" s="979">
        <v>0</v>
      </c>
      <c r="S88" s="980">
        <v>0</v>
      </c>
      <c r="T88" s="979">
        <v>0</v>
      </c>
      <c r="U88" s="980">
        <v>0</v>
      </c>
      <c r="V88" s="979">
        <v>0</v>
      </c>
      <c r="W88" s="980">
        <v>0</v>
      </c>
      <c r="X88" s="979">
        <v>0</v>
      </c>
      <c r="Y88" s="980">
        <v>0</v>
      </c>
      <c r="Z88" s="979">
        <v>0</v>
      </c>
      <c r="AA88" s="980">
        <v>0</v>
      </c>
      <c r="AB88" s="979">
        <v>0</v>
      </c>
      <c r="AC88" s="980">
        <v>0</v>
      </c>
      <c r="AD88" s="979">
        <v>0</v>
      </c>
      <c r="AE88" s="980">
        <v>0</v>
      </c>
      <c r="AF88" s="979">
        <v>0</v>
      </c>
      <c r="AG88" s="980">
        <v>0</v>
      </c>
      <c r="AH88" s="979">
        <v>0</v>
      </c>
      <c r="AI88" s="980">
        <v>0</v>
      </c>
      <c r="AJ88" s="979">
        <v>0</v>
      </c>
      <c r="AK88" s="980">
        <v>0</v>
      </c>
      <c r="AL88" s="979">
        <v>0</v>
      </c>
      <c r="AM88" s="980">
        <v>0</v>
      </c>
      <c r="AN88" s="981">
        <v>0</v>
      </c>
      <c r="AO88" s="946"/>
      <c r="AP88" s="964"/>
      <c r="AQ88" s="946"/>
      <c r="AR88" s="978">
        <v>0</v>
      </c>
      <c r="AS88" s="979">
        <v>0</v>
      </c>
      <c r="AT88" s="980">
        <v>0</v>
      </c>
      <c r="AU88" s="979">
        <v>0</v>
      </c>
      <c r="AV88" s="980">
        <v>0</v>
      </c>
      <c r="AW88" s="979">
        <v>0</v>
      </c>
      <c r="AX88" s="980">
        <v>0</v>
      </c>
      <c r="AY88" s="979">
        <v>0</v>
      </c>
      <c r="AZ88" s="980">
        <v>0</v>
      </c>
      <c r="BA88" s="979">
        <v>0</v>
      </c>
      <c r="BB88" s="980">
        <v>0</v>
      </c>
      <c r="BC88" s="979">
        <v>0</v>
      </c>
      <c r="BD88" s="980">
        <v>0</v>
      </c>
      <c r="BE88" s="979">
        <v>0</v>
      </c>
      <c r="BF88" s="980">
        <v>0</v>
      </c>
      <c r="BG88" s="979">
        <v>0</v>
      </c>
      <c r="BH88" s="980">
        <v>0</v>
      </c>
      <c r="BI88" s="979">
        <v>0</v>
      </c>
      <c r="BJ88" s="980">
        <v>0</v>
      </c>
      <c r="BK88" s="979">
        <v>0</v>
      </c>
      <c r="BL88" s="980">
        <v>0</v>
      </c>
      <c r="BM88" s="979">
        <v>0</v>
      </c>
      <c r="BN88" s="980">
        <v>0</v>
      </c>
      <c r="BO88" s="979">
        <v>0</v>
      </c>
      <c r="BP88" s="980">
        <v>0</v>
      </c>
      <c r="BQ88" s="979">
        <v>0</v>
      </c>
      <c r="BR88" s="980">
        <v>0</v>
      </c>
      <c r="BS88" s="979">
        <v>0</v>
      </c>
      <c r="BT88" s="980">
        <v>0</v>
      </c>
      <c r="BU88" s="979">
        <v>0</v>
      </c>
      <c r="BV88" s="980">
        <v>0</v>
      </c>
      <c r="BW88" s="979">
        <v>0</v>
      </c>
      <c r="BX88" s="980">
        <v>0</v>
      </c>
      <c r="BY88" s="979">
        <v>0</v>
      </c>
      <c r="BZ88" s="980">
        <v>0</v>
      </c>
      <c r="CA88" s="981">
        <v>0</v>
      </c>
      <c r="CB88" s="946"/>
      <c r="CC88" s="971"/>
      <c r="CD88" s="946"/>
      <c r="CE88" s="972"/>
      <c r="CF88" s="946"/>
      <c r="CG88" s="978">
        <v>0</v>
      </c>
      <c r="CH88" s="979">
        <v>0</v>
      </c>
      <c r="CI88" s="980">
        <v>0</v>
      </c>
      <c r="CJ88" s="979">
        <v>0</v>
      </c>
      <c r="CK88" s="980">
        <v>0</v>
      </c>
      <c r="CL88" s="979">
        <v>0</v>
      </c>
      <c r="CM88" s="980">
        <v>0</v>
      </c>
      <c r="CN88" s="979">
        <v>0</v>
      </c>
      <c r="CO88" s="980">
        <v>0</v>
      </c>
      <c r="CP88" s="979">
        <v>0</v>
      </c>
      <c r="CQ88" s="980">
        <v>0</v>
      </c>
      <c r="CR88" s="979">
        <v>0</v>
      </c>
      <c r="CS88" s="980">
        <v>0</v>
      </c>
      <c r="CT88" s="979">
        <v>0</v>
      </c>
      <c r="CU88" s="980">
        <v>0</v>
      </c>
      <c r="CV88" s="979">
        <v>0</v>
      </c>
      <c r="CW88" s="980">
        <v>0</v>
      </c>
      <c r="CX88" s="979">
        <v>0</v>
      </c>
      <c r="CY88" s="980">
        <v>0</v>
      </c>
      <c r="CZ88" s="979">
        <v>0</v>
      </c>
      <c r="DA88" s="980">
        <v>0</v>
      </c>
      <c r="DB88" s="979">
        <v>0</v>
      </c>
      <c r="DC88" s="980">
        <v>0</v>
      </c>
      <c r="DD88" s="979">
        <v>0</v>
      </c>
      <c r="DE88" s="980">
        <v>0</v>
      </c>
      <c r="DF88" s="979">
        <v>0</v>
      </c>
      <c r="DG88" s="980">
        <v>0</v>
      </c>
      <c r="DH88" s="979">
        <v>0</v>
      </c>
      <c r="DI88" s="980">
        <v>0</v>
      </c>
      <c r="DJ88" s="979">
        <v>0</v>
      </c>
      <c r="DK88" s="980">
        <v>0</v>
      </c>
      <c r="DL88" s="979">
        <v>0</v>
      </c>
      <c r="DM88" s="980">
        <v>0</v>
      </c>
      <c r="DN88" s="979">
        <v>0</v>
      </c>
      <c r="DO88" s="980">
        <v>0</v>
      </c>
      <c r="DP88" s="981">
        <v>0</v>
      </c>
      <c r="DQ88" s="946"/>
      <c r="DR88" s="973"/>
      <c r="DS88" s="946"/>
      <c r="DT88" s="978">
        <v>0</v>
      </c>
      <c r="DU88" s="979">
        <v>0</v>
      </c>
      <c r="DV88" s="980">
        <v>0</v>
      </c>
      <c r="DW88" s="979">
        <v>0</v>
      </c>
      <c r="DX88" s="980">
        <v>0</v>
      </c>
      <c r="DY88" s="979">
        <v>0</v>
      </c>
      <c r="DZ88" s="980">
        <v>0</v>
      </c>
      <c r="EA88" s="979">
        <v>0</v>
      </c>
      <c r="EB88" s="980">
        <v>0</v>
      </c>
      <c r="EC88" s="979">
        <v>0</v>
      </c>
      <c r="ED88" s="980">
        <v>0</v>
      </c>
      <c r="EE88" s="979">
        <v>0</v>
      </c>
      <c r="EF88" s="980">
        <v>0</v>
      </c>
      <c r="EG88" s="979">
        <v>0</v>
      </c>
      <c r="EH88" s="980">
        <v>0</v>
      </c>
      <c r="EI88" s="979">
        <v>0</v>
      </c>
      <c r="EJ88" s="980">
        <v>0</v>
      </c>
      <c r="EK88" s="979">
        <v>0</v>
      </c>
      <c r="EL88" s="980">
        <v>0</v>
      </c>
      <c r="EM88" s="979">
        <v>0</v>
      </c>
      <c r="EN88" s="980">
        <v>0</v>
      </c>
      <c r="EO88" s="979">
        <v>0</v>
      </c>
      <c r="EP88" s="980">
        <v>0</v>
      </c>
      <c r="EQ88" s="979">
        <v>0</v>
      </c>
      <c r="ER88" s="980">
        <v>0</v>
      </c>
      <c r="ES88" s="979">
        <v>0</v>
      </c>
      <c r="ET88" s="980">
        <v>0</v>
      </c>
      <c r="EU88" s="979">
        <v>0</v>
      </c>
      <c r="EV88" s="980">
        <v>0</v>
      </c>
      <c r="EW88" s="979">
        <v>0</v>
      </c>
      <c r="EX88" s="980">
        <v>0</v>
      </c>
      <c r="EY88" s="979">
        <v>0</v>
      </c>
      <c r="EZ88" s="980">
        <v>0</v>
      </c>
      <c r="FA88" s="979">
        <v>0</v>
      </c>
      <c r="FB88" s="980">
        <v>0</v>
      </c>
      <c r="FC88" s="981">
        <v>0</v>
      </c>
      <c r="FD88" s="946"/>
      <c r="FE88" s="974"/>
      <c r="FF88" s="946"/>
      <c r="FG88" s="975"/>
      <c r="FI88" s="982" t="b">
        <v>1</v>
      </c>
    </row>
    <row r="89" spans="2:165" hidden="1" outlineLevel="1">
      <c r="B89" s="1013">
        <v>82</v>
      </c>
      <c r="C89" s="1021" t="s">
        <v>336</v>
      </c>
      <c r="E89" s="1015">
        <v>0</v>
      </c>
      <c r="F89" s="1016">
        <v>0</v>
      </c>
      <c r="G89" s="1017">
        <v>0</v>
      </c>
      <c r="H89" s="1016">
        <v>0</v>
      </c>
      <c r="I89" s="1017">
        <v>0</v>
      </c>
      <c r="J89" s="1016">
        <v>0</v>
      </c>
      <c r="K89" s="1017">
        <v>0</v>
      </c>
      <c r="L89" s="1016">
        <v>0</v>
      </c>
      <c r="M89" s="1017">
        <v>0</v>
      </c>
      <c r="N89" s="1016">
        <v>0</v>
      </c>
      <c r="O89" s="1017">
        <v>0</v>
      </c>
      <c r="P89" s="1016">
        <v>0</v>
      </c>
      <c r="Q89" s="1017">
        <v>0</v>
      </c>
      <c r="R89" s="1016">
        <v>0</v>
      </c>
      <c r="S89" s="1017">
        <v>0</v>
      </c>
      <c r="T89" s="1016">
        <v>0</v>
      </c>
      <c r="U89" s="1017">
        <v>0</v>
      </c>
      <c r="V89" s="1016">
        <v>0</v>
      </c>
      <c r="W89" s="1017">
        <v>0</v>
      </c>
      <c r="X89" s="1016">
        <v>0</v>
      </c>
      <c r="Y89" s="1017">
        <v>0</v>
      </c>
      <c r="Z89" s="1016">
        <v>0</v>
      </c>
      <c r="AA89" s="1017">
        <v>0</v>
      </c>
      <c r="AB89" s="1016">
        <v>0</v>
      </c>
      <c r="AC89" s="1017">
        <v>0</v>
      </c>
      <c r="AD89" s="1016">
        <v>0</v>
      </c>
      <c r="AE89" s="1017">
        <v>0</v>
      </c>
      <c r="AF89" s="1016">
        <v>0</v>
      </c>
      <c r="AG89" s="1017">
        <v>0</v>
      </c>
      <c r="AH89" s="1016">
        <v>0</v>
      </c>
      <c r="AI89" s="1017">
        <v>0</v>
      </c>
      <c r="AJ89" s="1016">
        <v>0</v>
      </c>
      <c r="AK89" s="1017">
        <v>0</v>
      </c>
      <c r="AL89" s="1016">
        <v>0</v>
      </c>
      <c r="AM89" s="1017">
        <v>0</v>
      </c>
      <c r="AN89" s="1018">
        <v>0</v>
      </c>
      <c r="AO89" s="946"/>
      <c r="AP89" s="964"/>
      <c r="AQ89" s="946"/>
      <c r="AR89" s="1015">
        <v>0</v>
      </c>
      <c r="AS89" s="1016">
        <v>0</v>
      </c>
      <c r="AT89" s="1017">
        <v>0</v>
      </c>
      <c r="AU89" s="1016">
        <v>0</v>
      </c>
      <c r="AV89" s="1017">
        <v>0</v>
      </c>
      <c r="AW89" s="1016">
        <v>0</v>
      </c>
      <c r="AX89" s="1017">
        <v>0</v>
      </c>
      <c r="AY89" s="1016">
        <v>0</v>
      </c>
      <c r="AZ89" s="1017">
        <v>0</v>
      </c>
      <c r="BA89" s="1016">
        <v>0</v>
      </c>
      <c r="BB89" s="1017">
        <v>0</v>
      </c>
      <c r="BC89" s="1016">
        <v>0</v>
      </c>
      <c r="BD89" s="1017">
        <v>0</v>
      </c>
      <c r="BE89" s="1016">
        <v>0</v>
      </c>
      <c r="BF89" s="1017">
        <v>0</v>
      </c>
      <c r="BG89" s="1016">
        <v>0</v>
      </c>
      <c r="BH89" s="1017">
        <v>0</v>
      </c>
      <c r="BI89" s="1016">
        <v>0</v>
      </c>
      <c r="BJ89" s="1017">
        <v>0</v>
      </c>
      <c r="BK89" s="1016">
        <v>0</v>
      </c>
      <c r="BL89" s="1017">
        <v>0</v>
      </c>
      <c r="BM89" s="1016">
        <v>0</v>
      </c>
      <c r="BN89" s="1017">
        <v>0</v>
      </c>
      <c r="BO89" s="1016">
        <v>0</v>
      </c>
      <c r="BP89" s="1017">
        <v>0</v>
      </c>
      <c r="BQ89" s="1016">
        <v>0</v>
      </c>
      <c r="BR89" s="1017">
        <v>0</v>
      </c>
      <c r="BS89" s="1016">
        <v>0</v>
      </c>
      <c r="BT89" s="1017">
        <v>0</v>
      </c>
      <c r="BU89" s="1016">
        <v>0</v>
      </c>
      <c r="BV89" s="1017">
        <v>0</v>
      </c>
      <c r="BW89" s="1016">
        <v>0</v>
      </c>
      <c r="BX89" s="1017">
        <v>0</v>
      </c>
      <c r="BY89" s="1016">
        <v>0</v>
      </c>
      <c r="BZ89" s="1017">
        <v>0</v>
      </c>
      <c r="CA89" s="1018">
        <v>0</v>
      </c>
      <c r="CB89" s="946"/>
      <c r="CC89" s="971"/>
      <c r="CD89" s="946"/>
      <c r="CE89" s="972"/>
      <c r="CF89" s="946"/>
      <c r="CG89" s="1015">
        <v>0</v>
      </c>
      <c r="CH89" s="1016">
        <v>0</v>
      </c>
      <c r="CI89" s="1017">
        <v>0</v>
      </c>
      <c r="CJ89" s="1016">
        <v>0</v>
      </c>
      <c r="CK89" s="1017">
        <v>0</v>
      </c>
      <c r="CL89" s="1016">
        <v>0</v>
      </c>
      <c r="CM89" s="1017">
        <v>0</v>
      </c>
      <c r="CN89" s="1016">
        <v>0</v>
      </c>
      <c r="CO89" s="1017">
        <v>0</v>
      </c>
      <c r="CP89" s="1016">
        <v>0</v>
      </c>
      <c r="CQ89" s="1017">
        <v>0</v>
      </c>
      <c r="CR89" s="1016">
        <v>0</v>
      </c>
      <c r="CS89" s="1017">
        <v>0</v>
      </c>
      <c r="CT89" s="1016">
        <v>0</v>
      </c>
      <c r="CU89" s="1017">
        <v>0</v>
      </c>
      <c r="CV89" s="1016">
        <v>0</v>
      </c>
      <c r="CW89" s="1017">
        <v>0</v>
      </c>
      <c r="CX89" s="1016">
        <v>0</v>
      </c>
      <c r="CY89" s="1017">
        <v>0</v>
      </c>
      <c r="CZ89" s="1016">
        <v>0</v>
      </c>
      <c r="DA89" s="1017">
        <v>0</v>
      </c>
      <c r="DB89" s="1016">
        <v>0</v>
      </c>
      <c r="DC89" s="1017">
        <v>0</v>
      </c>
      <c r="DD89" s="1016">
        <v>0</v>
      </c>
      <c r="DE89" s="1017">
        <v>0</v>
      </c>
      <c r="DF89" s="1016">
        <v>0</v>
      </c>
      <c r="DG89" s="1017">
        <v>0</v>
      </c>
      <c r="DH89" s="1016">
        <v>0</v>
      </c>
      <c r="DI89" s="1017">
        <v>0</v>
      </c>
      <c r="DJ89" s="1016">
        <v>0</v>
      </c>
      <c r="DK89" s="1017">
        <v>0</v>
      </c>
      <c r="DL89" s="1016">
        <v>0</v>
      </c>
      <c r="DM89" s="1017">
        <v>0</v>
      </c>
      <c r="DN89" s="1016">
        <v>0</v>
      </c>
      <c r="DO89" s="1017">
        <v>0</v>
      </c>
      <c r="DP89" s="1018">
        <v>0</v>
      </c>
      <c r="DQ89" s="946"/>
      <c r="DR89" s="973"/>
      <c r="DS89" s="946"/>
      <c r="DT89" s="1015">
        <v>0</v>
      </c>
      <c r="DU89" s="1016">
        <v>0</v>
      </c>
      <c r="DV89" s="1017">
        <v>0</v>
      </c>
      <c r="DW89" s="1016">
        <v>0</v>
      </c>
      <c r="DX89" s="1017">
        <v>0</v>
      </c>
      <c r="DY89" s="1016">
        <v>0</v>
      </c>
      <c r="DZ89" s="1017">
        <v>0</v>
      </c>
      <c r="EA89" s="1016">
        <v>0</v>
      </c>
      <c r="EB89" s="1017">
        <v>0</v>
      </c>
      <c r="EC89" s="1016">
        <v>0</v>
      </c>
      <c r="ED89" s="1017">
        <v>0</v>
      </c>
      <c r="EE89" s="1016">
        <v>0</v>
      </c>
      <c r="EF89" s="1017">
        <v>0</v>
      </c>
      <c r="EG89" s="1016">
        <v>0</v>
      </c>
      <c r="EH89" s="1017">
        <v>0</v>
      </c>
      <c r="EI89" s="1016">
        <v>0</v>
      </c>
      <c r="EJ89" s="1017">
        <v>0</v>
      </c>
      <c r="EK89" s="1016">
        <v>0</v>
      </c>
      <c r="EL89" s="1017">
        <v>0</v>
      </c>
      <c r="EM89" s="1016">
        <v>0</v>
      </c>
      <c r="EN89" s="1017">
        <v>0</v>
      </c>
      <c r="EO89" s="1016">
        <v>0</v>
      </c>
      <c r="EP89" s="1017">
        <v>0</v>
      </c>
      <c r="EQ89" s="1016">
        <v>0</v>
      </c>
      <c r="ER89" s="1017">
        <v>0</v>
      </c>
      <c r="ES89" s="1016">
        <v>0</v>
      </c>
      <c r="ET89" s="1017">
        <v>0</v>
      </c>
      <c r="EU89" s="1016">
        <v>0</v>
      </c>
      <c r="EV89" s="1017">
        <v>0</v>
      </c>
      <c r="EW89" s="1016">
        <v>0</v>
      </c>
      <c r="EX89" s="1017">
        <v>0</v>
      </c>
      <c r="EY89" s="1016">
        <v>0</v>
      </c>
      <c r="EZ89" s="1017">
        <v>0</v>
      </c>
      <c r="FA89" s="1016">
        <v>0</v>
      </c>
      <c r="FB89" s="1017">
        <v>0</v>
      </c>
      <c r="FC89" s="1018">
        <v>0</v>
      </c>
      <c r="FD89" s="946"/>
      <c r="FE89" s="974"/>
      <c r="FF89" s="946"/>
      <c r="FG89" s="975"/>
      <c r="FI89" s="1019" t="b">
        <v>1</v>
      </c>
    </row>
    <row r="90" spans="2:165">
      <c r="B90" s="1031" t="s">
        <v>806</v>
      </c>
      <c r="C90" s="1114"/>
      <c r="E90" s="1032">
        <v>24963637</v>
      </c>
      <c r="F90" s="1032">
        <v>24726073</v>
      </c>
      <c r="G90" s="1032">
        <v>20800171</v>
      </c>
      <c r="H90" s="1032">
        <v>20784240</v>
      </c>
      <c r="I90" s="1032">
        <v>19902409</v>
      </c>
      <c r="J90" s="1032">
        <v>19847516</v>
      </c>
      <c r="K90" s="1032">
        <v>19448173</v>
      </c>
      <c r="L90" s="1032">
        <v>19447336</v>
      </c>
      <c r="M90" s="1032">
        <v>19196552</v>
      </c>
      <c r="N90" s="1032">
        <v>16016829</v>
      </c>
      <c r="O90" s="1032">
        <v>12255434</v>
      </c>
      <c r="P90" s="1032">
        <v>10671150</v>
      </c>
      <c r="Q90" s="1032">
        <v>8604740</v>
      </c>
      <c r="R90" s="1032">
        <v>8483591</v>
      </c>
      <c r="S90" s="1032">
        <v>8338805</v>
      </c>
      <c r="T90" s="1032">
        <v>7383312</v>
      </c>
      <c r="U90" s="1032">
        <v>4243372</v>
      </c>
      <c r="V90" s="1032">
        <v>4243372</v>
      </c>
      <c r="W90" s="1032">
        <v>4117596</v>
      </c>
      <c r="X90" s="1032">
        <v>1176862</v>
      </c>
      <c r="Y90" s="1032">
        <v>15211</v>
      </c>
      <c r="Z90" s="1032">
        <v>6468</v>
      </c>
      <c r="AA90" s="1032">
        <v>6468</v>
      </c>
      <c r="AB90" s="1032">
        <v>0</v>
      </c>
      <c r="AC90" s="1032">
        <v>0</v>
      </c>
      <c r="AD90" s="1032">
        <v>0</v>
      </c>
      <c r="AE90" s="1032">
        <v>0</v>
      </c>
      <c r="AF90" s="1032">
        <v>0</v>
      </c>
      <c r="AG90" s="1032">
        <v>0</v>
      </c>
      <c r="AH90" s="1032">
        <v>0</v>
      </c>
      <c r="AI90" s="1032">
        <v>0</v>
      </c>
      <c r="AJ90" s="1032">
        <v>0</v>
      </c>
      <c r="AK90" s="1032">
        <v>0</v>
      </c>
      <c r="AL90" s="1032">
        <v>0</v>
      </c>
      <c r="AM90" s="1032">
        <v>0</v>
      </c>
      <c r="AN90" s="1032">
        <v>0</v>
      </c>
      <c r="AO90" s="946"/>
      <c r="AP90" s="964"/>
      <c r="AQ90" s="946"/>
      <c r="AR90" s="1032">
        <v>5159</v>
      </c>
      <c r="AS90" s="1032">
        <v>5124</v>
      </c>
      <c r="AT90" s="1032">
        <v>4448</v>
      </c>
      <c r="AU90" s="1032">
        <v>4443</v>
      </c>
      <c r="AV90" s="1032">
        <v>4258</v>
      </c>
      <c r="AW90" s="1032">
        <v>4248</v>
      </c>
      <c r="AX90" s="1032">
        <v>4177</v>
      </c>
      <c r="AY90" s="1032">
        <v>4177</v>
      </c>
      <c r="AZ90" s="1032">
        <v>4160</v>
      </c>
      <c r="BA90" s="1032">
        <v>3642</v>
      </c>
      <c r="BB90" s="1032">
        <v>3016</v>
      </c>
      <c r="BC90" s="1032">
        <v>2679</v>
      </c>
      <c r="BD90" s="1032">
        <v>2407</v>
      </c>
      <c r="BE90" s="1032">
        <v>2377</v>
      </c>
      <c r="BF90" s="1032">
        <v>2356</v>
      </c>
      <c r="BG90" s="1032">
        <v>2203</v>
      </c>
      <c r="BH90" s="1032">
        <v>1818</v>
      </c>
      <c r="BI90" s="1032">
        <v>1818</v>
      </c>
      <c r="BJ90" s="1032">
        <v>1678</v>
      </c>
      <c r="BK90" s="1032">
        <v>215</v>
      </c>
      <c r="BL90" s="1032">
        <v>4</v>
      </c>
      <c r="BM90" s="1032">
        <v>3</v>
      </c>
      <c r="BN90" s="1032">
        <v>3</v>
      </c>
      <c r="BO90" s="1032">
        <v>0</v>
      </c>
      <c r="BP90" s="1032">
        <v>0</v>
      </c>
      <c r="BQ90" s="1032">
        <v>0</v>
      </c>
      <c r="BR90" s="1032">
        <v>0</v>
      </c>
      <c r="BS90" s="1032">
        <v>0</v>
      </c>
      <c r="BT90" s="1032">
        <v>0</v>
      </c>
      <c r="BU90" s="1032">
        <v>0</v>
      </c>
      <c r="BV90" s="1032">
        <v>0</v>
      </c>
      <c r="BW90" s="1032">
        <v>0</v>
      </c>
      <c r="BX90" s="1032">
        <v>0</v>
      </c>
      <c r="BY90" s="1032">
        <v>0</v>
      </c>
      <c r="BZ90" s="1032">
        <v>0</v>
      </c>
      <c r="CA90" s="1032">
        <v>0</v>
      </c>
      <c r="CB90" s="946"/>
      <c r="CC90" s="971"/>
      <c r="CD90" s="946"/>
      <c r="CE90" s="972"/>
      <c r="CF90" s="946"/>
      <c r="CG90" s="1032">
        <v>20406977</v>
      </c>
      <c r="CH90" s="1032">
        <v>20163500</v>
      </c>
      <c r="CI90" s="1032">
        <v>17128860</v>
      </c>
      <c r="CJ90" s="1032">
        <v>17115083</v>
      </c>
      <c r="CK90" s="1032">
        <v>16360683</v>
      </c>
      <c r="CL90" s="1032">
        <v>16332333</v>
      </c>
      <c r="CM90" s="1032">
        <v>16031188</v>
      </c>
      <c r="CN90" s="1032">
        <v>16029870</v>
      </c>
      <c r="CO90" s="1032">
        <v>15818602</v>
      </c>
      <c r="CP90" s="1032">
        <v>13435977</v>
      </c>
      <c r="CQ90" s="1032">
        <v>10487624</v>
      </c>
      <c r="CR90" s="1032">
        <v>9070940</v>
      </c>
      <c r="CS90" s="1032">
        <v>7401124</v>
      </c>
      <c r="CT90" s="1032">
        <v>7282951</v>
      </c>
      <c r="CU90" s="1032">
        <v>7157165</v>
      </c>
      <c r="CV90" s="1032">
        <v>6469126</v>
      </c>
      <c r="CW90" s="1032">
        <v>3261662</v>
      </c>
      <c r="CX90" s="1032">
        <v>3261662</v>
      </c>
      <c r="CY90" s="1032">
        <v>3187494</v>
      </c>
      <c r="CZ90" s="1032">
        <v>1452836</v>
      </c>
      <c r="DA90" s="1032">
        <v>11913</v>
      </c>
      <c r="DB90" s="1032">
        <v>3170</v>
      </c>
      <c r="DC90" s="1032">
        <v>3170</v>
      </c>
      <c r="DD90" s="1032">
        <v>0</v>
      </c>
      <c r="DE90" s="1032">
        <v>0</v>
      </c>
      <c r="DF90" s="1032">
        <v>0</v>
      </c>
      <c r="DG90" s="1032">
        <v>0</v>
      </c>
      <c r="DH90" s="1032">
        <v>0</v>
      </c>
      <c r="DI90" s="1032">
        <v>0</v>
      </c>
      <c r="DJ90" s="1032">
        <v>0</v>
      </c>
      <c r="DK90" s="1032">
        <v>0</v>
      </c>
      <c r="DL90" s="1032">
        <v>0</v>
      </c>
      <c r="DM90" s="1032">
        <v>0</v>
      </c>
      <c r="DN90" s="1032">
        <v>0</v>
      </c>
      <c r="DO90" s="1032">
        <v>0</v>
      </c>
      <c r="DP90" s="1032">
        <v>0</v>
      </c>
      <c r="DQ90" s="946"/>
      <c r="DR90" s="973"/>
      <c r="DS90" s="946"/>
      <c r="DT90" s="1032">
        <v>3875</v>
      </c>
      <c r="DU90" s="1032">
        <v>3840</v>
      </c>
      <c r="DV90" s="1032">
        <v>3280</v>
      </c>
      <c r="DW90" s="1032">
        <v>3278</v>
      </c>
      <c r="DX90" s="1032">
        <v>3119</v>
      </c>
      <c r="DY90" s="1032">
        <v>3114</v>
      </c>
      <c r="DZ90" s="1032">
        <v>3061</v>
      </c>
      <c r="EA90" s="1032">
        <v>3060</v>
      </c>
      <c r="EB90" s="1032">
        <v>3046</v>
      </c>
      <c r="EC90" s="1032">
        <v>2640</v>
      </c>
      <c r="ED90" s="1032">
        <v>2155</v>
      </c>
      <c r="EE90" s="1032">
        <v>1858</v>
      </c>
      <c r="EF90" s="1032">
        <v>1636</v>
      </c>
      <c r="EG90" s="1032">
        <v>1611</v>
      </c>
      <c r="EH90" s="1032">
        <v>1592</v>
      </c>
      <c r="EI90" s="1032">
        <v>1481</v>
      </c>
      <c r="EJ90" s="1032">
        <v>1147</v>
      </c>
      <c r="EK90" s="1032">
        <v>1147</v>
      </c>
      <c r="EL90" s="1032">
        <v>1063</v>
      </c>
      <c r="EM90" s="1032">
        <v>200</v>
      </c>
      <c r="EN90" s="1032">
        <v>2</v>
      </c>
      <c r="EO90" s="1032">
        <v>1</v>
      </c>
      <c r="EP90" s="1032">
        <v>1</v>
      </c>
      <c r="EQ90" s="1032">
        <v>0</v>
      </c>
      <c r="ER90" s="1032">
        <v>0</v>
      </c>
      <c r="ES90" s="1032">
        <v>0</v>
      </c>
      <c r="ET90" s="1032">
        <v>0</v>
      </c>
      <c r="EU90" s="1032">
        <v>0</v>
      </c>
      <c r="EV90" s="1032">
        <v>0</v>
      </c>
      <c r="EW90" s="1032">
        <v>0</v>
      </c>
      <c r="EX90" s="1032">
        <v>0</v>
      </c>
      <c r="EY90" s="1032">
        <v>0</v>
      </c>
      <c r="EZ90" s="1032">
        <v>0</v>
      </c>
      <c r="FA90" s="1032">
        <v>0</v>
      </c>
      <c r="FB90" s="1032">
        <v>0</v>
      </c>
      <c r="FC90" s="1032">
        <v>0</v>
      </c>
      <c r="FD90" s="946"/>
      <c r="FE90" s="974"/>
      <c r="FF90" s="946"/>
      <c r="FG90" s="975"/>
      <c r="FI90" s="1032"/>
    </row>
    <row r="91" spans="2:165" ht="5.0999999999999996" customHeight="1">
      <c r="B91" s="1033"/>
      <c r="C91" s="1033"/>
      <c r="E91" s="1034"/>
      <c r="F91" s="1034"/>
      <c r="G91" s="1034"/>
      <c r="H91" s="1034"/>
      <c r="I91" s="1034"/>
      <c r="J91" s="1034"/>
      <c r="K91" s="1034"/>
      <c r="L91" s="1034"/>
      <c r="M91" s="1034"/>
      <c r="N91" s="1034"/>
      <c r="O91" s="1034"/>
      <c r="P91" s="1034"/>
      <c r="Q91" s="1034"/>
      <c r="R91" s="1034"/>
      <c r="S91" s="1034"/>
      <c r="T91" s="1034"/>
      <c r="U91" s="1034"/>
      <c r="V91" s="1034"/>
      <c r="W91" s="1034"/>
      <c r="X91" s="1034"/>
      <c r="Y91" s="1034"/>
      <c r="Z91" s="1034"/>
      <c r="AA91" s="1034"/>
      <c r="AB91" s="1034"/>
      <c r="AC91" s="1034"/>
      <c r="AD91" s="1034"/>
      <c r="AE91" s="1034"/>
      <c r="AF91" s="1034"/>
      <c r="AG91" s="1034"/>
      <c r="AH91" s="1034"/>
      <c r="AI91" s="1034"/>
      <c r="AJ91" s="1034"/>
      <c r="AK91" s="1034"/>
      <c r="AL91" s="1034"/>
      <c r="AM91" s="1034"/>
      <c r="AN91" s="1034"/>
      <c r="AO91" s="946"/>
      <c r="AP91" s="964"/>
      <c r="AQ91" s="946"/>
      <c r="AR91" s="1034"/>
      <c r="AS91" s="1034"/>
      <c r="AT91" s="1034"/>
      <c r="AU91" s="1034"/>
      <c r="AV91" s="1034"/>
      <c r="AW91" s="1034"/>
      <c r="AX91" s="1034"/>
      <c r="AY91" s="1034"/>
      <c r="AZ91" s="1034"/>
      <c r="BA91" s="1034"/>
      <c r="BB91" s="1034"/>
      <c r="BC91" s="1034"/>
      <c r="BD91" s="1034"/>
      <c r="BE91" s="1034"/>
      <c r="BF91" s="1034"/>
      <c r="BG91" s="1034"/>
      <c r="BH91" s="1034"/>
      <c r="BI91" s="1034"/>
      <c r="BJ91" s="1034"/>
      <c r="BK91" s="1034"/>
      <c r="BL91" s="1034"/>
      <c r="BM91" s="1034"/>
      <c r="BN91" s="1034"/>
      <c r="BO91" s="1034"/>
      <c r="BP91" s="1034"/>
      <c r="BQ91" s="1034"/>
      <c r="BR91" s="1034"/>
      <c r="BS91" s="1034"/>
      <c r="BT91" s="1034"/>
      <c r="BU91" s="1034"/>
      <c r="BV91" s="1034"/>
      <c r="BW91" s="1034"/>
      <c r="BX91" s="1034"/>
      <c r="BY91" s="1034"/>
      <c r="BZ91" s="1034"/>
      <c r="CA91" s="1034"/>
      <c r="CB91" s="946"/>
      <c r="CC91" s="971"/>
      <c r="CD91" s="946"/>
      <c r="CE91" s="972"/>
      <c r="CF91" s="946"/>
      <c r="CG91" s="1034"/>
      <c r="CH91" s="1034"/>
      <c r="CI91" s="1034"/>
      <c r="CJ91" s="1034"/>
      <c r="CK91" s="1034"/>
      <c r="CL91" s="1034"/>
      <c r="CM91" s="1034"/>
      <c r="CN91" s="1034"/>
      <c r="CO91" s="1034"/>
      <c r="CP91" s="1034"/>
      <c r="CQ91" s="1034"/>
      <c r="CR91" s="1034"/>
      <c r="CS91" s="1034"/>
      <c r="CT91" s="1034"/>
      <c r="CU91" s="1034"/>
      <c r="CV91" s="1034"/>
      <c r="CW91" s="1034"/>
      <c r="CX91" s="1034"/>
      <c r="CY91" s="1034"/>
      <c r="CZ91" s="1034"/>
      <c r="DA91" s="1034"/>
      <c r="DB91" s="1034"/>
      <c r="DC91" s="1034"/>
      <c r="DD91" s="1034"/>
      <c r="DE91" s="1034"/>
      <c r="DF91" s="1034"/>
      <c r="DG91" s="1034"/>
      <c r="DH91" s="1034"/>
      <c r="DI91" s="1034"/>
      <c r="DJ91" s="1034"/>
      <c r="DK91" s="1034"/>
      <c r="DL91" s="1034"/>
      <c r="DM91" s="1034"/>
      <c r="DN91" s="1034"/>
      <c r="DO91" s="1034"/>
      <c r="DP91" s="1034"/>
      <c r="DQ91" s="946"/>
      <c r="DR91" s="973"/>
      <c r="DS91" s="946"/>
      <c r="DT91" s="1034"/>
      <c r="DU91" s="1034"/>
      <c r="DV91" s="1034"/>
      <c r="DW91" s="1034"/>
      <c r="DX91" s="1034"/>
      <c r="DY91" s="1034"/>
      <c r="DZ91" s="1034"/>
      <c r="EA91" s="1034"/>
      <c r="EB91" s="1034"/>
      <c r="EC91" s="1034"/>
      <c r="ED91" s="1034"/>
      <c r="EE91" s="1034"/>
      <c r="EF91" s="1034"/>
      <c r="EG91" s="1034"/>
      <c r="EH91" s="1034"/>
      <c r="EI91" s="1034"/>
      <c r="EJ91" s="1034"/>
      <c r="EK91" s="1034"/>
      <c r="EL91" s="1034"/>
      <c r="EM91" s="1034"/>
      <c r="EN91" s="1034"/>
      <c r="EO91" s="1034"/>
      <c r="EP91" s="1034"/>
      <c r="EQ91" s="1034"/>
      <c r="ER91" s="1034"/>
      <c r="ES91" s="1034"/>
      <c r="ET91" s="1034"/>
      <c r="EU91" s="1034"/>
      <c r="EV91" s="1034"/>
      <c r="EW91" s="1034"/>
      <c r="EX91" s="1034"/>
      <c r="EY91" s="1034"/>
      <c r="EZ91" s="1034"/>
      <c r="FA91" s="1034"/>
      <c r="FB91" s="1034"/>
      <c r="FC91" s="1034"/>
      <c r="FD91" s="946"/>
      <c r="FE91" s="974"/>
      <c r="FF91" s="946"/>
      <c r="FG91" s="975"/>
      <c r="FI91" s="1034"/>
    </row>
    <row r="92" spans="2:165" outlineLevel="1">
      <c r="B92" s="1035" t="s">
        <v>807</v>
      </c>
      <c r="C92" s="1036"/>
      <c r="E92" s="1037"/>
      <c r="F92" s="1038"/>
      <c r="G92" s="1038"/>
      <c r="H92" s="1038"/>
      <c r="I92" s="1038"/>
      <c r="J92" s="1038"/>
      <c r="K92" s="1038"/>
      <c r="L92" s="1038"/>
      <c r="M92" s="1038"/>
      <c r="N92" s="1038"/>
      <c r="O92" s="1038"/>
      <c r="P92" s="1038"/>
      <c r="Q92" s="1038"/>
      <c r="R92" s="1038"/>
      <c r="S92" s="1038"/>
      <c r="T92" s="1038"/>
      <c r="U92" s="1038"/>
      <c r="V92" s="1038"/>
      <c r="W92" s="1038"/>
      <c r="X92" s="1038"/>
      <c r="Y92" s="1038"/>
      <c r="Z92" s="1038"/>
      <c r="AA92" s="1038"/>
      <c r="AB92" s="1038"/>
      <c r="AC92" s="1038"/>
      <c r="AD92" s="1038"/>
      <c r="AE92" s="1038"/>
      <c r="AF92" s="1038"/>
      <c r="AG92" s="1038"/>
      <c r="AH92" s="1038"/>
      <c r="AI92" s="1038"/>
      <c r="AJ92" s="1038"/>
      <c r="AK92" s="1038"/>
      <c r="AL92" s="1038"/>
      <c r="AM92" s="1038"/>
      <c r="AN92" s="1039"/>
      <c r="AO92" s="946"/>
      <c r="AP92" s="964"/>
      <c r="AQ92" s="946"/>
      <c r="AR92" s="1037"/>
      <c r="AS92" s="1038"/>
      <c r="AT92" s="1038"/>
      <c r="AU92" s="1038"/>
      <c r="AV92" s="1038"/>
      <c r="AW92" s="1038"/>
      <c r="AX92" s="1038"/>
      <c r="AY92" s="1038"/>
      <c r="AZ92" s="1038"/>
      <c r="BA92" s="1038"/>
      <c r="BB92" s="1038"/>
      <c r="BC92" s="1038"/>
      <c r="BD92" s="1038"/>
      <c r="BE92" s="1038"/>
      <c r="BF92" s="1038"/>
      <c r="BG92" s="1038"/>
      <c r="BH92" s="1038"/>
      <c r="BI92" s="1038"/>
      <c r="BJ92" s="1038"/>
      <c r="BK92" s="1038"/>
      <c r="BL92" s="1038"/>
      <c r="BM92" s="1038"/>
      <c r="BN92" s="1038"/>
      <c r="BO92" s="1038"/>
      <c r="BP92" s="1038"/>
      <c r="BQ92" s="1038"/>
      <c r="BR92" s="1038"/>
      <c r="BS92" s="1038"/>
      <c r="BT92" s="1038"/>
      <c r="BU92" s="1038"/>
      <c r="BV92" s="1038"/>
      <c r="BW92" s="1038"/>
      <c r="BX92" s="1038"/>
      <c r="BY92" s="1038"/>
      <c r="BZ92" s="1038"/>
      <c r="CA92" s="1039"/>
      <c r="CB92" s="946"/>
      <c r="CC92" s="971"/>
      <c r="CD92" s="946"/>
      <c r="CE92" s="972"/>
      <c r="CF92" s="946"/>
      <c r="CG92" s="1037"/>
      <c r="CH92" s="1038"/>
      <c r="CI92" s="1038"/>
      <c r="CJ92" s="1038"/>
      <c r="CK92" s="1038"/>
      <c r="CL92" s="1038"/>
      <c r="CM92" s="1038"/>
      <c r="CN92" s="1038"/>
      <c r="CO92" s="1038"/>
      <c r="CP92" s="1038"/>
      <c r="CQ92" s="1038"/>
      <c r="CR92" s="1038"/>
      <c r="CS92" s="1038"/>
      <c r="CT92" s="1038"/>
      <c r="CU92" s="1038"/>
      <c r="CV92" s="1038"/>
      <c r="CW92" s="1038"/>
      <c r="CX92" s="1038"/>
      <c r="CY92" s="1038"/>
      <c r="CZ92" s="1038"/>
      <c r="DA92" s="1038"/>
      <c r="DB92" s="1038"/>
      <c r="DC92" s="1038"/>
      <c r="DD92" s="1038"/>
      <c r="DE92" s="1038"/>
      <c r="DF92" s="1038"/>
      <c r="DG92" s="1038"/>
      <c r="DH92" s="1038"/>
      <c r="DI92" s="1038"/>
      <c r="DJ92" s="1038"/>
      <c r="DK92" s="1038"/>
      <c r="DL92" s="1038"/>
      <c r="DM92" s="1038"/>
      <c r="DN92" s="1038"/>
      <c r="DO92" s="1038"/>
      <c r="DP92" s="1039"/>
      <c r="DQ92" s="946"/>
      <c r="DR92" s="973"/>
      <c r="DS92" s="946"/>
      <c r="DT92" s="1037"/>
      <c r="DU92" s="1038"/>
      <c r="DV92" s="1038"/>
      <c r="DW92" s="1038"/>
      <c r="DX92" s="1038"/>
      <c r="DY92" s="1038"/>
      <c r="DZ92" s="1038"/>
      <c r="EA92" s="1038"/>
      <c r="EB92" s="1038"/>
      <c r="EC92" s="1038"/>
      <c r="ED92" s="1038"/>
      <c r="EE92" s="1038"/>
      <c r="EF92" s="1038"/>
      <c r="EG92" s="1038"/>
      <c r="EH92" s="1038"/>
      <c r="EI92" s="1038"/>
      <c r="EJ92" s="1038"/>
      <c r="EK92" s="1038"/>
      <c r="EL92" s="1038"/>
      <c r="EM92" s="1038"/>
      <c r="EN92" s="1038"/>
      <c r="EO92" s="1038"/>
      <c r="EP92" s="1038"/>
      <c r="EQ92" s="1038"/>
      <c r="ER92" s="1038"/>
      <c r="ES92" s="1038"/>
      <c r="ET92" s="1038"/>
      <c r="EU92" s="1038"/>
      <c r="EV92" s="1038"/>
      <c r="EW92" s="1038"/>
      <c r="EX92" s="1038"/>
      <c r="EY92" s="1038"/>
      <c r="EZ92" s="1038"/>
      <c r="FA92" s="1038"/>
      <c r="FB92" s="1038"/>
      <c r="FC92" s="1039"/>
      <c r="FD92" s="946"/>
      <c r="FE92" s="974"/>
      <c r="FF92" s="946"/>
      <c r="FG92" s="975"/>
      <c r="FI92" s="1040"/>
    </row>
    <row r="93" spans="2:165" hidden="1" outlineLevel="1">
      <c r="B93" s="976">
        <v>83</v>
      </c>
      <c r="C93" s="977" t="s">
        <v>344</v>
      </c>
      <c r="E93" s="978">
        <v>0</v>
      </c>
      <c r="F93" s="979">
        <v>0</v>
      </c>
      <c r="G93" s="980">
        <v>0</v>
      </c>
      <c r="H93" s="979">
        <v>0</v>
      </c>
      <c r="I93" s="980">
        <v>0</v>
      </c>
      <c r="J93" s="979">
        <v>0</v>
      </c>
      <c r="K93" s="980">
        <v>0</v>
      </c>
      <c r="L93" s="979">
        <v>0</v>
      </c>
      <c r="M93" s="980">
        <v>0</v>
      </c>
      <c r="N93" s="979">
        <v>0</v>
      </c>
      <c r="O93" s="980">
        <v>0</v>
      </c>
      <c r="P93" s="979">
        <v>0</v>
      </c>
      <c r="Q93" s="980">
        <v>0</v>
      </c>
      <c r="R93" s="979">
        <v>0</v>
      </c>
      <c r="S93" s="980">
        <v>0</v>
      </c>
      <c r="T93" s="979">
        <v>0</v>
      </c>
      <c r="U93" s="980">
        <v>0</v>
      </c>
      <c r="V93" s="979">
        <v>0</v>
      </c>
      <c r="W93" s="980">
        <v>0</v>
      </c>
      <c r="X93" s="979">
        <v>0</v>
      </c>
      <c r="Y93" s="980">
        <v>0</v>
      </c>
      <c r="Z93" s="979">
        <v>0</v>
      </c>
      <c r="AA93" s="980">
        <v>0</v>
      </c>
      <c r="AB93" s="979">
        <v>0</v>
      </c>
      <c r="AC93" s="980">
        <v>0</v>
      </c>
      <c r="AD93" s="979">
        <v>0</v>
      </c>
      <c r="AE93" s="980">
        <v>0</v>
      </c>
      <c r="AF93" s="979">
        <v>0</v>
      </c>
      <c r="AG93" s="980">
        <v>0</v>
      </c>
      <c r="AH93" s="979">
        <v>0</v>
      </c>
      <c r="AI93" s="980">
        <v>0</v>
      </c>
      <c r="AJ93" s="979">
        <v>0</v>
      </c>
      <c r="AK93" s="980">
        <v>0</v>
      </c>
      <c r="AL93" s="979">
        <v>0</v>
      </c>
      <c r="AM93" s="980">
        <v>0</v>
      </c>
      <c r="AN93" s="981">
        <v>0</v>
      </c>
      <c r="AO93" s="946"/>
      <c r="AP93" s="964"/>
      <c r="AQ93" s="946"/>
      <c r="AR93" s="978">
        <v>0</v>
      </c>
      <c r="AS93" s="979">
        <v>0</v>
      </c>
      <c r="AT93" s="980">
        <v>0</v>
      </c>
      <c r="AU93" s="979">
        <v>0</v>
      </c>
      <c r="AV93" s="980">
        <v>0</v>
      </c>
      <c r="AW93" s="979">
        <v>0</v>
      </c>
      <c r="AX93" s="980">
        <v>0</v>
      </c>
      <c r="AY93" s="979">
        <v>0</v>
      </c>
      <c r="AZ93" s="980">
        <v>0</v>
      </c>
      <c r="BA93" s="979">
        <v>0</v>
      </c>
      <c r="BB93" s="980">
        <v>0</v>
      </c>
      <c r="BC93" s="979">
        <v>0</v>
      </c>
      <c r="BD93" s="980">
        <v>0</v>
      </c>
      <c r="BE93" s="979">
        <v>0</v>
      </c>
      <c r="BF93" s="980">
        <v>0</v>
      </c>
      <c r="BG93" s="979">
        <v>0</v>
      </c>
      <c r="BH93" s="980">
        <v>0</v>
      </c>
      <c r="BI93" s="979">
        <v>0</v>
      </c>
      <c r="BJ93" s="980">
        <v>0</v>
      </c>
      <c r="BK93" s="979">
        <v>0</v>
      </c>
      <c r="BL93" s="980">
        <v>0</v>
      </c>
      <c r="BM93" s="979">
        <v>0</v>
      </c>
      <c r="BN93" s="980">
        <v>0</v>
      </c>
      <c r="BO93" s="979">
        <v>0</v>
      </c>
      <c r="BP93" s="980">
        <v>0</v>
      </c>
      <c r="BQ93" s="979">
        <v>0</v>
      </c>
      <c r="BR93" s="980">
        <v>0</v>
      </c>
      <c r="BS93" s="979">
        <v>0</v>
      </c>
      <c r="BT93" s="980">
        <v>0</v>
      </c>
      <c r="BU93" s="979">
        <v>0</v>
      </c>
      <c r="BV93" s="980">
        <v>0</v>
      </c>
      <c r="BW93" s="979">
        <v>0</v>
      </c>
      <c r="BX93" s="980">
        <v>0</v>
      </c>
      <c r="BY93" s="979">
        <v>0</v>
      </c>
      <c r="BZ93" s="980">
        <v>0</v>
      </c>
      <c r="CA93" s="981">
        <v>0</v>
      </c>
      <c r="CB93" s="946"/>
      <c r="CC93" s="971"/>
      <c r="CD93" s="946"/>
      <c r="CE93" s="972"/>
      <c r="CF93" s="946"/>
      <c r="CG93" s="978">
        <v>0</v>
      </c>
      <c r="CH93" s="979">
        <v>0</v>
      </c>
      <c r="CI93" s="980">
        <v>0</v>
      </c>
      <c r="CJ93" s="979">
        <v>0</v>
      </c>
      <c r="CK93" s="980">
        <v>0</v>
      </c>
      <c r="CL93" s="979">
        <v>0</v>
      </c>
      <c r="CM93" s="980">
        <v>0</v>
      </c>
      <c r="CN93" s="979">
        <v>0</v>
      </c>
      <c r="CO93" s="980">
        <v>0</v>
      </c>
      <c r="CP93" s="979">
        <v>0</v>
      </c>
      <c r="CQ93" s="980">
        <v>0</v>
      </c>
      <c r="CR93" s="979">
        <v>0</v>
      </c>
      <c r="CS93" s="980">
        <v>0</v>
      </c>
      <c r="CT93" s="979">
        <v>0</v>
      </c>
      <c r="CU93" s="980">
        <v>0</v>
      </c>
      <c r="CV93" s="979">
        <v>0</v>
      </c>
      <c r="CW93" s="980">
        <v>0</v>
      </c>
      <c r="CX93" s="979">
        <v>0</v>
      </c>
      <c r="CY93" s="980">
        <v>0</v>
      </c>
      <c r="CZ93" s="979">
        <v>0</v>
      </c>
      <c r="DA93" s="980">
        <v>0</v>
      </c>
      <c r="DB93" s="979">
        <v>0</v>
      </c>
      <c r="DC93" s="980">
        <v>0</v>
      </c>
      <c r="DD93" s="979">
        <v>0</v>
      </c>
      <c r="DE93" s="980">
        <v>0</v>
      </c>
      <c r="DF93" s="979">
        <v>0</v>
      </c>
      <c r="DG93" s="980">
        <v>0</v>
      </c>
      <c r="DH93" s="979">
        <v>0</v>
      </c>
      <c r="DI93" s="980">
        <v>0</v>
      </c>
      <c r="DJ93" s="979">
        <v>0</v>
      </c>
      <c r="DK93" s="980">
        <v>0</v>
      </c>
      <c r="DL93" s="979">
        <v>0</v>
      </c>
      <c r="DM93" s="980">
        <v>0</v>
      </c>
      <c r="DN93" s="979">
        <v>0</v>
      </c>
      <c r="DO93" s="980">
        <v>0</v>
      </c>
      <c r="DP93" s="981">
        <v>0</v>
      </c>
      <c r="DQ93" s="946"/>
      <c r="DR93" s="973"/>
      <c r="DS93" s="946"/>
      <c r="DT93" s="978">
        <v>0</v>
      </c>
      <c r="DU93" s="979">
        <v>0</v>
      </c>
      <c r="DV93" s="980">
        <v>0</v>
      </c>
      <c r="DW93" s="979">
        <v>0</v>
      </c>
      <c r="DX93" s="980">
        <v>0</v>
      </c>
      <c r="DY93" s="979">
        <v>0</v>
      </c>
      <c r="DZ93" s="980">
        <v>0</v>
      </c>
      <c r="EA93" s="979">
        <v>0</v>
      </c>
      <c r="EB93" s="980">
        <v>0</v>
      </c>
      <c r="EC93" s="979">
        <v>0</v>
      </c>
      <c r="ED93" s="980">
        <v>0</v>
      </c>
      <c r="EE93" s="979">
        <v>0</v>
      </c>
      <c r="EF93" s="980">
        <v>0</v>
      </c>
      <c r="EG93" s="979">
        <v>0</v>
      </c>
      <c r="EH93" s="980">
        <v>0</v>
      </c>
      <c r="EI93" s="979">
        <v>0</v>
      </c>
      <c r="EJ93" s="980">
        <v>0</v>
      </c>
      <c r="EK93" s="979">
        <v>0</v>
      </c>
      <c r="EL93" s="980">
        <v>0</v>
      </c>
      <c r="EM93" s="979">
        <v>0</v>
      </c>
      <c r="EN93" s="980">
        <v>0</v>
      </c>
      <c r="EO93" s="979">
        <v>0</v>
      </c>
      <c r="EP93" s="980">
        <v>0</v>
      </c>
      <c r="EQ93" s="979">
        <v>0</v>
      </c>
      <c r="ER93" s="980">
        <v>0</v>
      </c>
      <c r="ES93" s="979">
        <v>0</v>
      </c>
      <c r="ET93" s="980">
        <v>0</v>
      </c>
      <c r="EU93" s="979">
        <v>0</v>
      </c>
      <c r="EV93" s="980">
        <v>0</v>
      </c>
      <c r="EW93" s="979">
        <v>0</v>
      </c>
      <c r="EX93" s="980">
        <v>0</v>
      </c>
      <c r="EY93" s="979">
        <v>0</v>
      </c>
      <c r="EZ93" s="980">
        <v>0</v>
      </c>
      <c r="FA93" s="979">
        <v>0</v>
      </c>
      <c r="FB93" s="980">
        <v>0</v>
      </c>
      <c r="FC93" s="981">
        <v>0</v>
      </c>
      <c r="FD93" s="946"/>
      <c r="FE93" s="974"/>
      <c r="FF93" s="946"/>
      <c r="FG93" s="975"/>
      <c r="FI93" s="982" t="b">
        <v>1</v>
      </c>
    </row>
    <row r="94" spans="2:165" hidden="1" outlineLevel="1">
      <c r="B94" s="983">
        <v>84</v>
      </c>
      <c r="C94" s="984" t="s">
        <v>440</v>
      </c>
      <c r="E94" s="985">
        <v>0</v>
      </c>
      <c r="F94" s="986">
        <v>0</v>
      </c>
      <c r="G94" s="987">
        <v>0</v>
      </c>
      <c r="H94" s="986">
        <v>0</v>
      </c>
      <c r="I94" s="987">
        <v>0</v>
      </c>
      <c r="J94" s="986">
        <v>0</v>
      </c>
      <c r="K94" s="987">
        <v>0</v>
      </c>
      <c r="L94" s="986">
        <v>0</v>
      </c>
      <c r="M94" s="987">
        <v>0</v>
      </c>
      <c r="N94" s="986">
        <v>0</v>
      </c>
      <c r="O94" s="987">
        <v>0</v>
      </c>
      <c r="P94" s="986">
        <v>0</v>
      </c>
      <c r="Q94" s="987">
        <v>0</v>
      </c>
      <c r="R94" s="986">
        <v>0</v>
      </c>
      <c r="S94" s="987">
        <v>0</v>
      </c>
      <c r="T94" s="986">
        <v>0</v>
      </c>
      <c r="U94" s="987">
        <v>0</v>
      </c>
      <c r="V94" s="986">
        <v>0</v>
      </c>
      <c r="W94" s="987">
        <v>0</v>
      </c>
      <c r="X94" s="986">
        <v>0</v>
      </c>
      <c r="Y94" s="987">
        <v>0</v>
      </c>
      <c r="Z94" s="986">
        <v>0</v>
      </c>
      <c r="AA94" s="987">
        <v>0</v>
      </c>
      <c r="AB94" s="986">
        <v>0</v>
      </c>
      <c r="AC94" s="987">
        <v>0</v>
      </c>
      <c r="AD94" s="986">
        <v>0</v>
      </c>
      <c r="AE94" s="987">
        <v>0</v>
      </c>
      <c r="AF94" s="986">
        <v>0</v>
      </c>
      <c r="AG94" s="987">
        <v>0</v>
      </c>
      <c r="AH94" s="986">
        <v>0</v>
      </c>
      <c r="AI94" s="987">
        <v>0</v>
      </c>
      <c r="AJ94" s="986">
        <v>0</v>
      </c>
      <c r="AK94" s="987">
        <v>0</v>
      </c>
      <c r="AL94" s="986">
        <v>0</v>
      </c>
      <c r="AM94" s="987">
        <v>0</v>
      </c>
      <c r="AN94" s="988">
        <v>0</v>
      </c>
      <c r="AO94" s="946"/>
      <c r="AP94" s="964"/>
      <c r="AQ94" s="946"/>
      <c r="AR94" s="985">
        <v>0</v>
      </c>
      <c r="AS94" s="986">
        <v>0</v>
      </c>
      <c r="AT94" s="987">
        <v>0</v>
      </c>
      <c r="AU94" s="986">
        <v>0</v>
      </c>
      <c r="AV94" s="987">
        <v>0</v>
      </c>
      <c r="AW94" s="986">
        <v>0</v>
      </c>
      <c r="AX94" s="987">
        <v>0</v>
      </c>
      <c r="AY94" s="986">
        <v>0</v>
      </c>
      <c r="AZ94" s="987">
        <v>0</v>
      </c>
      <c r="BA94" s="986">
        <v>0</v>
      </c>
      <c r="BB94" s="987">
        <v>0</v>
      </c>
      <c r="BC94" s="986">
        <v>0</v>
      </c>
      <c r="BD94" s="987">
        <v>0</v>
      </c>
      <c r="BE94" s="986">
        <v>0</v>
      </c>
      <c r="BF94" s="987">
        <v>0</v>
      </c>
      <c r="BG94" s="986">
        <v>0</v>
      </c>
      <c r="BH94" s="987">
        <v>0</v>
      </c>
      <c r="BI94" s="986">
        <v>0</v>
      </c>
      <c r="BJ94" s="987">
        <v>0</v>
      </c>
      <c r="BK94" s="986">
        <v>0</v>
      </c>
      <c r="BL94" s="987">
        <v>0</v>
      </c>
      <c r="BM94" s="986">
        <v>0</v>
      </c>
      <c r="BN94" s="987">
        <v>0</v>
      </c>
      <c r="BO94" s="986">
        <v>0</v>
      </c>
      <c r="BP94" s="987">
        <v>0</v>
      </c>
      <c r="BQ94" s="986">
        <v>0</v>
      </c>
      <c r="BR94" s="987">
        <v>0</v>
      </c>
      <c r="BS94" s="986">
        <v>0</v>
      </c>
      <c r="BT94" s="987">
        <v>0</v>
      </c>
      <c r="BU94" s="986">
        <v>0</v>
      </c>
      <c r="BV94" s="987">
        <v>0</v>
      </c>
      <c r="BW94" s="986">
        <v>0</v>
      </c>
      <c r="BX94" s="987">
        <v>0</v>
      </c>
      <c r="BY94" s="986">
        <v>0</v>
      </c>
      <c r="BZ94" s="987">
        <v>0</v>
      </c>
      <c r="CA94" s="988">
        <v>0</v>
      </c>
      <c r="CB94" s="946"/>
      <c r="CC94" s="971"/>
      <c r="CD94" s="946"/>
      <c r="CE94" s="972"/>
      <c r="CF94" s="946"/>
      <c r="CG94" s="985">
        <v>0</v>
      </c>
      <c r="CH94" s="986">
        <v>0</v>
      </c>
      <c r="CI94" s="987">
        <v>0</v>
      </c>
      <c r="CJ94" s="986">
        <v>0</v>
      </c>
      <c r="CK94" s="987">
        <v>0</v>
      </c>
      <c r="CL94" s="986">
        <v>0</v>
      </c>
      <c r="CM94" s="987">
        <v>0</v>
      </c>
      <c r="CN94" s="986">
        <v>0</v>
      </c>
      <c r="CO94" s="987">
        <v>0</v>
      </c>
      <c r="CP94" s="986">
        <v>0</v>
      </c>
      <c r="CQ94" s="987">
        <v>0</v>
      </c>
      <c r="CR94" s="986">
        <v>0</v>
      </c>
      <c r="CS94" s="987">
        <v>0</v>
      </c>
      <c r="CT94" s="986">
        <v>0</v>
      </c>
      <c r="CU94" s="987">
        <v>0</v>
      </c>
      <c r="CV94" s="986">
        <v>0</v>
      </c>
      <c r="CW94" s="987">
        <v>0</v>
      </c>
      <c r="CX94" s="986">
        <v>0</v>
      </c>
      <c r="CY94" s="987">
        <v>0</v>
      </c>
      <c r="CZ94" s="986">
        <v>0</v>
      </c>
      <c r="DA94" s="987">
        <v>0</v>
      </c>
      <c r="DB94" s="986">
        <v>0</v>
      </c>
      <c r="DC94" s="987">
        <v>0</v>
      </c>
      <c r="DD94" s="986">
        <v>0</v>
      </c>
      <c r="DE94" s="987">
        <v>0</v>
      </c>
      <c r="DF94" s="986">
        <v>0</v>
      </c>
      <c r="DG94" s="987">
        <v>0</v>
      </c>
      <c r="DH94" s="986">
        <v>0</v>
      </c>
      <c r="DI94" s="987">
        <v>0</v>
      </c>
      <c r="DJ94" s="986">
        <v>0</v>
      </c>
      <c r="DK94" s="987">
        <v>0</v>
      </c>
      <c r="DL94" s="986">
        <v>0</v>
      </c>
      <c r="DM94" s="987">
        <v>0</v>
      </c>
      <c r="DN94" s="986">
        <v>0</v>
      </c>
      <c r="DO94" s="987">
        <v>0</v>
      </c>
      <c r="DP94" s="988">
        <v>0</v>
      </c>
      <c r="DQ94" s="946"/>
      <c r="DR94" s="973"/>
      <c r="DS94" s="946"/>
      <c r="DT94" s="985">
        <v>0</v>
      </c>
      <c r="DU94" s="986">
        <v>0</v>
      </c>
      <c r="DV94" s="987">
        <v>0</v>
      </c>
      <c r="DW94" s="986">
        <v>0</v>
      </c>
      <c r="DX94" s="987">
        <v>0</v>
      </c>
      <c r="DY94" s="986">
        <v>0</v>
      </c>
      <c r="DZ94" s="987">
        <v>0</v>
      </c>
      <c r="EA94" s="986">
        <v>0</v>
      </c>
      <c r="EB94" s="987">
        <v>0</v>
      </c>
      <c r="EC94" s="986">
        <v>0</v>
      </c>
      <c r="ED94" s="987">
        <v>0</v>
      </c>
      <c r="EE94" s="986">
        <v>0</v>
      </c>
      <c r="EF94" s="987">
        <v>0</v>
      </c>
      <c r="EG94" s="986">
        <v>0</v>
      </c>
      <c r="EH94" s="987">
        <v>0</v>
      </c>
      <c r="EI94" s="986">
        <v>0</v>
      </c>
      <c r="EJ94" s="987">
        <v>0</v>
      </c>
      <c r="EK94" s="986">
        <v>0</v>
      </c>
      <c r="EL94" s="987">
        <v>0</v>
      </c>
      <c r="EM94" s="986">
        <v>0</v>
      </c>
      <c r="EN94" s="987">
        <v>0</v>
      </c>
      <c r="EO94" s="986">
        <v>0</v>
      </c>
      <c r="EP94" s="987">
        <v>0</v>
      </c>
      <c r="EQ94" s="986">
        <v>0</v>
      </c>
      <c r="ER94" s="987">
        <v>0</v>
      </c>
      <c r="ES94" s="986">
        <v>0</v>
      </c>
      <c r="ET94" s="987">
        <v>0</v>
      </c>
      <c r="EU94" s="986">
        <v>0</v>
      </c>
      <c r="EV94" s="987">
        <v>0</v>
      </c>
      <c r="EW94" s="986">
        <v>0</v>
      </c>
      <c r="EX94" s="987">
        <v>0</v>
      </c>
      <c r="EY94" s="986">
        <v>0</v>
      </c>
      <c r="EZ94" s="987">
        <v>0</v>
      </c>
      <c r="FA94" s="986">
        <v>0</v>
      </c>
      <c r="FB94" s="987">
        <v>0</v>
      </c>
      <c r="FC94" s="988">
        <v>0</v>
      </c>
      <c r="FD94" s="946"/>
      <c r="FE94" s="974"/>
      <c r="FF94" s="946"/>
      <c r="FG94" s="975"/>
      <c r="FI94" s="989" t="b">
        <v>1</v>
      </c>
    </row>
    <row r="95" spans="2:165" hidden="1" outlineLevel="1">
      <c r="B95" s="990">
        <v>85</v>
      </c>
      <c r="C95" s="991" t="s">
        <v>755</v>
      </c>
      <c r="E95" s="992">
        <v>0</v>
      </c>
      <c r="F95" s="993">
        <v>0</v>
      </c>
      <c r="G95" s="994">
        <v>0</v>
      </c>
      <c r="H95" s="993">
        <v>0</v>
      </c>
      <c r="I95" s="994">
        <v>0</v>
      </c>
      <c r="J95" s="993">
        <v>0</v>
      </c>
      <c r="K95" s="994">
        <v>0</v>
      </c>
      <c r="L95" s="993">
        <v>0</v>
      </c>
      <c r="M95" s="994">
        <v>0</v>
      </c>
      <c r="N95" s="993">
        <v>0</v>
      </c>
      <c r="O95" s="994">
        <v>0</v>
      </c>
      <c r="P95" s="993">
        <v>0</v>
      </c>
      <c r="Q95" s="994">
        <v>0</v>
      </c>
      <c r="R95" s="993">
        <v>0</v>
      </c>
      <c r="S95" s="994">
        <v>0</v>
      </c>
      <c r="T95" s="993">
        <v>0</v>
      </c>
      <c r="U95" s="994">
        <v>0</v>
      </c>
      <c r="V95" s="993">
        <v>0</v>
      </c>
      <c r="W95" s="994">
        <v>0</v>
      </c>
      <c r="X95" s="993">
        <v>0</v>
      </c>
      <c r="Y95" s="994">
        <v>0</v>
      </c>
      <c r="Z95" s="993">
        <v>0</v>
      </c>
      <c r="AA95" s="994">
        <v>0</v>
      </c>
      <c r="AB95" s="993">
        <v>0</v>
      </c>
      <c r="AC95" s="994">
        <v>0</v>
      </c>
      <c r="AD95" s="993">
        <v>0</v>
      </c>
      <c r="AE95" s="994">
        <v>0</v>
      </c>
      <c r="AF95" s="993">
        <v>0</v>
      </c>
      <c r="AG95" s="994">
        <v>0</v>
      </c>
      <c r="AH95" s="993">
        <v>0</v>
      </c>
      <c r="AI95" s="994">
        <v>0</v>
      </c>
      <c r="AJ95" s="993">
        <v>0</v>
      </c>
      <c r="AK95" s="994">
        <v>0</v>
      </c>
      <c r="AL95" s="993">
        <v>0</v>
      </c>
      <c r="AM95" s="994">
        <v>0</v>
      </c>
      <c r="AN95" s="995">
        <v>0</v>
      </c>
      <c r="AO95" s="946"/>
      <c r="AP95" s="964"/>
      <c r="AQ95" s="946"/>
      <c r="AR95" s="992">
        <v>0</v>
      </c>
      <c r="AS95" s="993">
        <v>0</v>
      </c>
      <c r="AT95" s="994">
        <v>0</v>
      </c>
      <c r="AU95" s="993">
        <v>0</v>
      </c>
      <c r="AV95" s="994">
        <v>0</v>
      </c>
      <c r="AW95" s="993">
        <v>0</v>
      </c>
      <c r="AX95" s="994">
        <v>0</v>
      </c>
      <c r="AY95" s="993">
        <v>0</v>
      </c>
      <c r="AZ95" s="994">
        <v>0</v>
      </c>
      <c r="BA95" s="993">
        <v>0</v>
      </c>
      <c r="BB95" s="994">
        <v>0</v>
      </c>
      <c r="BC95" s="993">
        <v>0</v>
      </c>
      <c r="BD95" s="994">
        <v>0</v>
      </c>
      <c r="BE95" s="993">
        <v>0</v>
      </c>
      <c r="BF95" s="994">
        <v>0</v>
      </c>
      <c r="BG95" s="993">
        <v>0</v>
      </c>
      <c r="BH95" s="994">
        <v>0</v>
      </c>
      <c r="BI95" s="993">
        <v>0</v>
      </c>
      <c r="BJ95" s="994">
        <v>0</v>
      </c>
      <c r="BK95" s="993">
        <v>0</v>
      </c>
      <c r="BL95" s="994">
        <v>0</v>
      </c>
      <c r="BM95" s="993">
        <v>0</v>
      </c>
      <c r="BN95" s="994">
        <v>0</v>
      </c>
      <c r="BO95" s="993">
        <v>0</v>
      </c>
      <c r="BP95" s="994">
        <v>0</v>
      </c>
      <c r="BQ95" s="993">
        <v>0</v>
      </c>
      <c r="BR95" s="994">
        <v>0</v>
      </c>
      <c r="BS95" s="993">
        <v>0</v>
      </c>
      <c r="BT95" s="994">
        <v>0</v>
      </c>
      <c r="BU95" s="993">
        <v>0</v>
      </c>
      <c r="BV95" s="994">
        <v>0</v>
      </c>
      <c r="BW95" s="993">
        <v>0</v>
      </c>
      <c r="BX95" s="994">
        <v>0</v>
      </c>
      <c r="BY95" s="993">
        <v>0</v>
      </c>
      <c r="BZ95" s="994">
        <v>0</v>
      </c>
      <c r="CA95" s="995">
        <v>0</v>
      </c>
      <c r="CB95" s="946"/>
      <c r="CC95" s="971"/>
      <c r="CD95" s="946"/>
      <c r="CE95" s="972"/>
      <c r="CF95" s="946"/>
      <c r="CG95" s="992">
        <v>0</v>
      </c>
      <c r="CH95" s="993">
        <v>0</v>
      </c>
      <c r="CI95" s="994">
        <v>0</v>
      </c>
      <c r="CJ95" s="993">
        <v>0</v>
      </c>
      <c r="CK95" s="994">
        <v>0</v>
      </c>
      <c r="CL95" s="993">
        <v>0</v>
      </c>
      <c r="CM95" s="994">
        <v>0</v>
      </c>
      <c r="CN95" s="993">
        <v>0</v>
      </c>
      <c r="CO95" s="994">
        <v>0</v>
      </c>
      <c r="CP95" s="993">
        <v>0</v>
      </c>
      <c r="CQ95" s="994">
        <v>0</v>
      </c>
      <c r="CR95" s="993">
        <v>0</v>
      </c>
      <c r="CS95" s="994">
        <v>0</v>
      </c>
      <c r="CT95" s="993">
        <v>0</v>
      </c>
      <c r="CU95" s="994">
        <v>0</v>
      </c>
      <c r="CV95" s="993">
        <v>0</v>
      </c>
      <c r="CW95" s="994">
        <v>0</v>
      </c>
      <c r="CX95" s="993">
        <v>0</v>
      </c>
      <c r="CY95" s="994">
        <v>0</v>
      </c>
      <c r="CZ95" s="993">
        <v>0</v>
      </c>
      <c r="DA95" s="994">
        <v>0</v>
      </c>
      <c r="DB95" s="993">
        <v>0</v>
      </c>
      <c r="DC95" s="994">
        <v>0</v>
      </c>
      <c r="DD95" s="993">
        <v>0</v>
      </c>
      <c r="DE95" s="994">
        <v>0</v>
      </c>
      <c r="DF95" s="993">
        <v>0</v>
      </c>
      <c r="DG95" s="994">
        <v>0</v>
      </c>
      <c r="DH95" s="993">
        <v>0</v>
      </c>
      <c r="DI95" s="994">
        <v>0</v>
      </c>
      <c r="DJ95" s="993">
        <v>0</v>
      </c>
      <c r="DK95" s="994">
        <v>0</v>
      </c>
      <c r="DL95" s="993">
        <v>0</v>
      </c>
      <c r="DM95" s="994">
        <v>0</v>
      </c>
      <c r="DN95" s="993">
        <v>0</v>
      </c>
      <c r="DO95" s="994">
        <v>0</v>
      </c>
      <c r="DP95" s="995">
        <v>0</v>
      </c>
      <c r="DQ95" s="946"/>
      <c r="DR95" s="973"/>
      <c r="DS95" s="946"/>
      <c r="DT95" s="992">
        <v>0</v>
      </c>
      <c r="DU95" s="993">
        <v>0</v>
      </c>
      <c r="DV95" s="994">
        <v>0</v>
      </c>
      <c r="DW95" s="993">
        <v>0</v>
      </c>
      <c r="DX95" s="994">
        <v>0</v>
      </c>
      <c r="DY95" s="993">
        <v>0</v>
      </c>
      <c r="DZ95" s="994">
        <v>0</v>
      </c>
      <c r="EA95" s="993">
        <v>0</v>
      </c>
      <c r="EB95" s="994">
        <v>0</v>
      </c>
      <c r="EC95" s="993">
        <v>0</v>
      </c>
      <c r="ED95" s="994">
        <v>0</v>
      </c>
      <c r="EE95" s="993">
        <v>0</v>
      </c>
      <c r="EF95" s="994">
        <v>0</v>
      </c>
      <c r="EG95" s="993">
        <v>0</v>
      </c>
      <c r="EH95" s="994">
        <v>0</v>
      </c>
      <c r="EI95" s="993">
        <v>0</v>
      </c>
      <c r="EJ95" s="994">
        <v>0</v>
      </c>
      <c r="EK95" s="993">
        <v>0</v>
      </c>
      <c r="EL95" s="994">
        <v>0</v>
      </c>
      <c r="EM95" s="993">
        <v>0</v>
      </c>
      <c r="EN95" s="994">
        <v>0</v>
      </c>
      <c r="EO95" s="993">
        <v>0</v>
      </c>
      <c r="EP95" s="994">
        <v>0</v>
      </c>
      <c r="EQ95" s="993">
        <v>0</v>
      </c>
      <c r="ER95" s="994">
        <v>0</v>
      </c>
      <c r="ES95" s="993">
        <v>0</v>
      </c>
      <c r="ET95" s="994">
        <v>0</v>
      </c>
      <c r="EU95" s="993">
        <v>0</v>
      </c>
      <c r="EV95" s="994">
        <v>0</v>
      </c>
      <c r="EW95" s="993">
        <v>0</v>
      </c>
      <c r="EX95" s="994">
        <v>0</v>
      </c>
      <c r="EY95" s="993">
        <v>0</v>
      </c>
      <c r="EZ95" s="994">
        <v>0</v>
      </c>
      <c r="FA95" s="993">
        <v>0</v>
      </c>
      <c r="FB95" s="994">
        <v>0</v>
      </c>
      <c r="FC95" s="995">
        <v>0</v>
      </c>
      <c r="FD95" s="946"/>
      <c r="FE95" s="974"/>
      <c r="FF95" s="946"/>
      <c r="FG95" s="975"/>
      <c r="FI95" s="996" t="b">
        <v>1</v>
      </c>
    </row>
    <row r="96" spans="2:165" hidden="1" outlineLevel="1">
      <c r="B96" s="983">
        <v>86</v>
      </c>
      <c r="C96" s="984" t="s">
        <v>346</v>
      </c>
      <c r="E96" s="985">
        <v>0</v>
      </c>
      <c r="F96" s="986">
        <v>0</v>
      </c>
      <c r="G96" s="987">
        <v>0</v>
      </c>
      <c r="H96" s="986">
        <v>0</v>
      </c>
      <c r="I96" s="987">
        <v>0</v>
      </c>
      <c r="J96" s="986">
        <v>0</v>
      </c>
      <c r="K96" s="987">
        <v>0</v>
      </c>
      <c r="L96" s="986">
        <v>0</v>
      </c>
      <c r="M96" s="987">
        <v>0</v>
      </c>
      <c r="N96" s="986">
        <v>0</v>
      </c>
      <c r="O96" s="987">
        <v>0</v>
      </c>
      <c r="P96" s="986">
        <v>0</v>
      </c>
      <c r="Q96" s="987">
        <v>0</v>
      </c>
      <c r="R96" s="986">
        <v>0</v>
      </c>
      <c r="S96" s="987">
        <v>0</v>
      </c>
      <c r="T96" s="986">
        <v>0</v>
      </c>
      <c r="U96" s="987">
        <v>0</v>
      </c>
      <c r="V96" s="986">
        <v>0</v>
      </c>
      <c r="W96" s="987">
        <v>0</v>
      </c>
      <c r="X96" s="986">
        <v>0</v>
      </c>
      <c r="Y96" s="987">
        <v>0</v>
      </c>
      <c r="Z96" s="986">
        <v>0</v>
      </c>
      <c r="AA96" s="987">
        <v>0</v>
      </c>
      <c r="AB96" s="986">
        <v>0</v>
      </c>
      <c r="AC96" s="987">
        <v>0</v>
      </c>
      <c r="AD96" s="986">
        <v>0</v>
      </c>
      <c r="AE96" s="987">
        <v>0</v>
      </c>
      <c r="AF96" s="986">
        <v>0</v>
      </c>
      <c r="AG96" s="987">
        <v>0</v>
      </c>
      <c r="AH96" s="986">
        <v>0</v>
      </c>
      <c r="AI96" s="987">
        <v>0</v>
      </c>
      <c r="AJ96" s="986">
        <v>0</v>
      </c>
      <c r="AK96" s="987">
        <v>0</v>
      </c>
      <c r="AL96" s="986">
        <v>0</v>
      </c>
      <c r="AM96" s="987">
        <v>0</v>
      </c>
      <c r="AN96" s="988">
        <v>0</v>
      </c>
      <c r="AO96" s="946"/>
      <c r="AP96" s="964"/>
      <c r="AQ96" s="946"/>
      <c r="AR96" s="985">
        <v>0</v>
      </c>
      <c r="AS96" s="986">
        <v>0</v>
      </c>
      <c r="AT96" s="987">
        <v>0</v>
      </c>
      <c r="AU96" s="986">
        <v>0</v>
      </c>
      <c r="AV96" s="987">
        <v>0</v>
      </c>
      <c r="AW96" s="986">
        <v>0</v>
      </c>
      <c r="AX96" s="987">
        <v>0</v>
      </c>
      <c r="AY96" s="986">
        <v>0</v>
      </c>
      <c r="AZ96" s="987">
        <v>0</v>
      </c>
      <c r="BA96" s="986">
        <v>0</v>
      </c>
      <c r="BB96" s="987">
        <v>0</v>
      </c>
      <c r="BC96" s="986">
        <v>0</v>
      </c>
      <c r="BD96" s="987">
        <v>0</v>
      </c>
      <c r="BE96" s="986">
        <v>0</v>
      </c>
      <c r="BF96" s="987">
        <v>0</v>
      </c>
      <c r="BG96" s="986">
        <v>0</v>
      </c>
      <c r="BH96" s="987">
        <v>0</v>
      </c>
      <c r="BI96" s="986">
        <v>0</v>
      </c>
      <c r="BJ96" s="987">
        <v>0</v>
      </c>
      <c r="BK96" s="986">
        <v>0</v>
      </c>
      <c r="BL96" s="987">
        <v>0</v>
      </c>
      <c r="BM96" s="986">
        <v>0</v>
      </c>
      <c r="BN96" s="987">
        <v>0</v>
      </c>
      <c r="BO96" s="986">
        <v>0</v>
      </c>
      <c r="BP96" s="987">
        <v>0</v>
      </c>
      <c r="BQ96" s="986">
        <v>0</v>
      </c>
      <c r="BR96" s="987">
        <v>0</v>
      </c>
      <c r="BS96" s="986">
        <v>0</v>
      </c>
      <c r="BT96" s="987">
        <v>0</v>
      </c>
      <c r="BU96" s="986">
        <v>0</v>
      </c>
      <c r="BV96" s="987">
        <v>0</v>
      </c>
      <c r="BW96" s="986">
        <v>0</v>
      </c>
      <c r="BX96" s="987">
        <v>0</v>
      </c>
      <c r="BY96" s="986">
        <v>0</v>
      </c>
      <c r="BZ96" s="987">
        <v>0</v>
      </c>
      <c r="CA96" s="988">
        <v>0</v>
      </c>
      <c r="CB96" s="946"/>
      <c r="CC96" s="971"/>
      <c r="CD96" s="946"/>
      <c r="CE96" s="972"/>
      <c r="CF96" s="946"/>
      <c r="CG96" s="985">
        <v>0</v>
      </c>
      <c r="CH96" s="986">
        <v>0</v>
      </c>
      <c r="CI96" s="987">
        <v>0</v>
      </c>
      <c r="CJ96" s="986">
        <v>0</v>
      </c>
      <c r="CK96" s="987">
        <v>0</v>
      </c>
      <c r="CL96" s="986">
        <v>0</v>
      </c>
      <c r="CM96" s="987">
        <v>0</v>
      </c>
      <c r="CN96" s="986">
        <v>0</v>
      </c>
      <c r="CO96" s="987">
        <v>0</v>
      </c>
      <c r="CP96" s="986">
        <v>0</v>
      </c>
      <c r="CQ96" s="987">
        <v>0</v>
      </c>
      <c r="CR96" s="986">
        <v>0</v>
      </c>
      <c r="CS96" s="987">
        <v>0</v>
      </c>
      <c r="CT96" s="986">
        <v>0</v>
      </c>
      <c r="CU96" s="987">
        <v>0</v>
      </c>
      <c r="CV96" s="986">
        <v>0</v>
      </c>
      <c r="CW96" s="987">
        <v>0</v>
      </c>
      <c r="CX96" s="986">
        <v>0</v>
      </c>
      <c r="CY96" s="987">
        <v>0</v>
      </c>
      <c r="CZ96" s="986">
        <v>0</v>
      </c>
      <c r="DA96" s="987">
        <v>0</v>
      </c>
      <c r="DB96" s="986">
        <v>0</v>
      </c>
      <c r="DC96" s="987">
        <v>0</v>
      </c>
      <c r="DD96" s="986">
        <v>0</v>
      </c>
      <c r="DE96" s="987">
        <v>0</v>
      </c>
      <c r="DF96" s="986">
        <v>0</v>
      </c>
      <c r="DG96" s="987">
        <v>0</v>
      </c>
      <c r="DH96" s="986">
        <v>0</v>
      </c>
      <c r="DI96" s="987">
        <v>0</v>
      </c>
      <c r="DJ96" s="986">
        <v>0</v>
      </c>
      <c r="DK96" s="987">
        <v>0</v>
      </c>
      <c r="DL96" s="986">
        <v>0</v>
      </c>
      <c r="DM96" s="987">
        <v>0</v>
      </c>
      <c r="DN96" s="986">
        <v>0</v>
      </c>
      <c r="DO96" s="987">
        <v>0</v>
      </c>
      <c r="DP96" s="988">
        <v>0</v>
      </c>
      <c r="DQ96" s="946"/>
      <c r="DR96" s="973"/>
      <c r="DS96" s="946"/>
      <c r="DT96" s="985">
        <v>0</v>
      </c>
      <c r="DU96" s="986">
        <v>0</v>
      </c>
      <c r="DV96" s="987">
        <v>0</v>
      </c>
      <c r="DW96" s="986">
        <v>0</v>
      </c>
      <c r="DX96" s="987">
        <v>0</v>
      </c>
      <c r="DY96" s="986">
        <v>0</v>
      </c>
      <c r="DZ96" s="987">
        <v>0</v>
      </c>
      <c r="EA96" s="986">
        <v>0</v>
      </c>
      <c r="EB96" s="987">
        <v>0</v>
      </c>
      <c r="EC96" s="986">
        <v>0</v>
      </c>
      <c r="ED96" s="987">
        <v>0</v>
      </c>
      <c r="EE96" s="986">
        <v>0</v>
      </c>
      <c r="EF96" s="987">
        <v>0</v>
      </c>
      <c r="EG96" s="986">
        <v>0</v>
      </c>
      <c r="EH96" s="987">
        <v>0</v>
      </c>
      <c r="EI96" s="986">
        <v>0</v>
      </c>
      <c r="EJ96" s="987">
        <v>0</v>
      </c>
      <c r="EK96" s="986">
        <v>0</v>
      </c>
      <c r="EL96" s="987">
        <v>0</v>
      </c>
      <c r="EM96" s="986">
        <v>0</v>
      </c>
      <c r="EN96" s="987">
        <v>0</v>
      </c>
      <c r="EO96" s="986">
        <v>0</v>
      </c>
      <c r="EP96" s="987">
        <v>0</v>
      </c>
      <c r="EQ96" s="986">
        <v>0</v>
      </c>
      <c r="ER96" s="987">
        <v>0</v>
      </c>
      <c r="ES96" s="986">
        <v>0</v>
      </c>
      <c r="ET96" s="987">
        <v>0</v>
      </c>
      <c r="EU96" s="986">
        <v>0</v>
      </c>
      <c r="EV96" s="987">
        <v>0</v>
      </c>
      <c r="EW96" s="986">
        <v>0</v>
      </c>
      <c r="EX96" s="987">
        <v>0</v>
      </c>
      <c r="EY96" s="986">
        <v>0</v>
      </c>
      <c r="EZ96" s="987">
        <v>0</v>
      </c>
      <c r="FA96" s="986">
        <v>0</v>
      </c>
      <c r="FB96" s="987">
        <v>0</v>
      </c>
      <c r="FC96" s="988">
        <v>0</v>
      </c>
      <c r="FD96" s="946"/>
      <c r="FE96" s="974"/>
      <c r="FF96" s="946"/>
      <c r="FG96" s="975"/>
      <c r="FI96" s="989" t="b">
        <v>1</v>
      </c>
    </row>
    <row r="97" spans="2:165" hidden="1" outlineLevel="1">
      <c r="B97" s="997">
        <v>87</v>
      </c>
      <c r="C97" s="998" t="s">
        <v>347</v>
      </c>
      <c r="E97" s="999">
        <v>0</v>
      </c>
      <c r="F97" s="1000">
        <v>0</v>
      </c>
      <c r="G97" s="1001">
        <v>0</v>
      </c>
      <c r="H97" s="1000">
        <v>0</v>
      </c>
      <c r="I97" s="1001">
        <v>0</v>
      </c>
      <c r="J97" s="1000">
        <v>0</v>
      </c>
      <c r="K97" s="1001">
        <v>0</v>
      </c>
      <c r="L97" s="1000">
        <v>0</v>
      </c>
      <c r="M97" s="1001">
        <v>0</v>
      </c>
      <c r="N97" s="1000">
        <v>0</v>
      </c>
      <c r="O97" s="1001">
        <v>0</v>
      </c>
      <c r="P97" s="1000">
        <v>0</v>
      </c>
      <c r="Q97" s="1001">
        <v>0</v>
      </c>
      <c r="R97" s="1000">
        <v>0</v>
      </c>
      <c r="S97" s="1001">
        <v>0</v>
      </c>
      <c r="T97" s="1000">
        <v>0</v>
      </c>
      <c r="U97" s="1001">
        <v>0</v>
      </c>
      <c r="V97" s="1000">
        <v>0</v>
      </c>
      <c r="W97" s="1001">
        <v>0</v>
      </c>
      <c r="X97" s="1000">
        <v>0</v>
      </c>
      <c r="Y97" s="1001">
        <v>0</v>
      </c>
      <c r="Z97" s="1000">
        <v>0</v>
      </c>
      <c r="AA97" s="1001">
        <v>0</v>
      </c>
      <c r="AB97" s="1000">
        <v>0</v>
      </c>
      <c r="AC97" s="1001">
        <v>0</v>
      </c>
      <c r="AD97" s="1000">
        <v>0</v>
      </c>
      <c r="AE97" s="1001">
        <v>0</v>
      </c>
      <c r="AF97" s="1000">
        <v>0</v>
      </c>
      <c r="AG97" s="1001">
        <v>0</v>
      </c>
      <c r="AH97" s="1000">
        <v>0</v>
      </c>
      <c r="AI97" s="1001">
        <v>0</v>
      </c>
      <c r="AJ97" s="1000">
        <v>0</v>
      </c>
      <c r="AK97" s="1001">
        <v>0</v>
      </c>
      <c r="AL97" s="1000">
        <v>0</v>
      </c>
      <c r="AM97" s="1001">
        <v>0</v>
      </c>
      <c r="AN97" s="1002">
        <v>0</v>
      </c>
      <c r="AO97" s="946"/>
      <c r="AP97" s="964"/>
      <c r="AQ97" s="946"/>
      <c r="AR97" s="999">
        <v>0</v>
      </c>
      <c r="AS97" s="1000">
        <v>0</v>
      </c>
      <c r="AT97" s="1001">
        <v>0</v>
      </c>
      <c r="AU97" s="1000">
        <v>0</v>
      </c>
      <c r="AV97" s="1001">
        <v>0</v>
      </c>
      <c r="AW97" s="1000">
        <v>0</v>
      </c>
      <c r="AX97" s="1001">
        <v>0</v>
      </c>
      <c r="AY97" s="1000">
        <v>0</v>
      </c>
      <c r="AZ97" s="1001">
        <v>0</v>
      </c>
      <c r="BA97" s="1000">
        <v>0</v>
      </c>
      <c r="BB97" s="1001">
        <v>0</v>
      </c>
      <c r="BC97" s="1000">
        <v>0</v>
      </c>
      <c r="BD97" s="1001">
        <v>0</v>
      </c>
      <c r="BE97" s="1000">
        <v>0</v>
      </c>
      <c r="BF97" s="1001">
        <v>0</v>
      </c>
      <c r="BG97" s="1000">
        <v>0</v>
      </c>
      <c r="BH97" s="1001">
        <v>0</v>
      </c>
      <c r="BI97" s="1000">
        <v>0</v>
      </c>
      <c r="BJ97" s="1001">
        <v>0</v>
      </c>
      <c r="BK97" s="1000">
        <v>0</v>
      </c>
      <c r="BL97" s="1001">
        <v>0</v>
      </c>
      <c r="BM97" s="1000">
        <v>0</v>
      </c>
      <c r="BN97" s="1001">
        <v>0</v>
      </c>
      <c r="BO97" s="1000">
        <v>0</v>
      </c>
      <c r="BP97" s="1001">
        <v>0</v>
      </c>
      <c r="BQ97" s="1000">
        <v>0</v>
      </c>
      <c r="BR97" s="1001">
        <v>0</v>
      </c>
      <c r="BS97" s="1000">
        <v>0</v>
      </c>
      <c r="BT97" s="1001">
        <v>0</v>
      </c>
      <c r="BU97" s="1000">
        <v>0</v>
      </c>
      <c r="BV97" s="1001">
        <v>0</v>
      </c>
      <c r="BW97" s="1000">
        <v>0</v>
      </c>
      <c r="BX97" s="1001">
        <v>0</v>
      </c>
      <c r="BY97" s="1000">
        <v>0</v>
      </c>
      <c r="BZ97" s="1001">
        <v>0</v>
      </c>
      <c r="CA97" s="1002">
        <v>0</v>
      </c>
      <c r="CB97" s="946"/>
      <c r="CC97" s="971"/>
      <c r="CD97" s="946"/>
      <c r="CE97" s="972"/>
      <c r="CF97" s="946"/>
      <c r="CG97" s="999">
        <v>0</v>
      </c>
      <c r="CH97" s="1000">
        <v>0</v>
      </c>
      <c r="CI97" s="1001">
        <v>0</v>
      </c>
      <c r="CJ97" s="1000">
        <v>0</v>
      </c>
      <c r="CK97" s="1001">
        <v>0</v>
      </c>
      <c r="CL97" s="1000">
        <v>0</v>
      </c>
      <c r="CM97" s="1001">
        <v>0</v>
      </c>
      <c r="CN97" s="1000">
        <v>0</v>
      </c>
      <c r="CO97" s="1001">
        <v>0</v>
      </c>
      <c r="CP97" s="1000">
        <v>0</v>
      </c>
      <c r="CQ97" s="1001">
        <v>0</v>
      </c>
      <c r="CR97" s="1000">
        <v>0</v>
      </c>
      <c r="CS97" s="1001">
        <v>0</v>
      </c>
      <c r="CT97" s="1000">
        <v>0</v>
      </c>
      <c r="CU97" s="1001">
        <v>0</v>
      </c>
      <c r="CV97" s="1000">
        <v>0</v>
      </c>
      <c r="CW97" s="1001">
        <v>0</v>
      </c>
      <c r="CX97" s="1000">
        <v>0</v>
      </c>
      <c r="CY97" s="1001">
        <v>0</v>
      </c>
      <c r="CZ97" s="1000">
        <v>0</v>
      </c>
      <c r="DA97" s="1001">
        <v>0</v>
      </c>
      <c r="DB97" s="1000">
        <v>0</v>
      </c>
      <c r="DC97" s="1001">
        <v>0</v>
      </c>
      <c r="DD97" s="1000">
        <v>0</v>
      </c>
      <c r="DE97" s="1001">
        <v>0</v>
      </c>
      <c r="DF97" s="1000">
        <v>0</v>
      </c>
      <c r="DG97" s="1001">
        <v>0</v>
      </c>
      <c r="DH97" s="1000">
        <v>0</v>
      </c>
      <c r="DI97" s="1001">
        <v>0</v>
      </c>
      <c r="DJ97" s="1000">
        <v>0</v>
      </c>
      <c r="DK97" s="1001">
        <v>0</v>
      </c>
      <c r="DL97" s="1000">
        <v>0</v>
      </c>
      <c r="DM97" s="1001">
        <v>0</v>
      </c>
      <c r="DN97" s="1000">
        <v>0</v>
      </c>
      <c r="DO97" s="1001">
        <v>0</v>
      </c>
      <c r="DP97" s="1002">
        <v>0</v>
      </c>
      <c r="DQ97" s="946"/>
      <c r="DR97" s="973"/>
      <c r="DS97" s="946"/>
      <c r="DT97" s="999">
        <v>0</v>
      </c>
      <c r="DU97" s="1000">
        <v>0</v>
      </c>
      <c r="DV97" s="1001">
        <v>0</v>
      </c>
      <c r="DW97" s="1000">
        <v>0</v>
      </c>
      <c r="DX97" s="1001">
        <v>0</v>
      </c>
      <c r="DY97" s="1000">
        <v>0</v>
      </c>
      <c r="DZ97" s="1001">
        <v>0</v>
      </c>
      <c r="EA97" s="1000">
        <v>0</v>
      </c>
      <c r="EB97" s="1001">
        <v>0</v>
      </c>
      <c r="EC97" s="1000">
        <v>0</v>
      </c>
      <c r="ED97" s="1001">
        <v>0</v>
      </c>
      <c r="EE97" s="1000">
        <v>0</v>
      </c>
      <c r="EF97" s="1001">
        <v>0</v>
      </c>
      <c r="EG97" s="1000">
        <v>0</v>
      </c>
      <c r="EH97" s="1001">
        <v>0</v>
      </c>
      <c r="EI97" s="1000">
        <v>0</v>
      </c>
      <c r="EJ97" s="1001">
        <v>0</v>
      </c>
      <c r="EK97" s="1000">
        <v>0</v>
      </c>
      <c r="EL97" s="1001">
        <v>0</v>
      </c>
      <c r="EM97" s="1000">
        <v>0</v>
      </c>
      <c r="EN97" s="1001">
        <v>0</v>
      </c>
      <c r="EO97" s="1000">
        <v>0</v>
      </c>
      <c r="EP97" s="1001">
        <v>0</v>
      </c>
      <c r="EQ97" s="1000">
        <v>0</v>
      </c>
      <c r="ER97" s="1001">
        <v>0</v>
      </c>
      <c r="ES97" s="1000">
        <v>0</v>
      </c>
      <c r="ET97" s="1001">
        <v>0</v>
      </c>
      <c r="EU97" s="1000">
        <v>0</v>
      </c>
      <c r="EV97" s="1001">
        <v>0</v>
      </c>
      <c r="EW97" s="1000">
        <v>0</v>
      </c>
      <c r="EX97" s="1001">
        <v>0</v>
      </c>
      <c r="EY97" s="1000">
        <v>0</v>
      </c>
      <c r="EZ97" s="1001">
        <v>0</v>
      </c>
      <c r="FA97" s="1000">
        <v>0</v>
      </c>
      <c r="FB97" s="1001">
        <v>0</v>
      </c>
      <c r="FC97" s="1002">
        <v>0</v>
      </c>
      <c r="FD97" s="946"/>
      <c r="FE97" s="974"/>
      <c r="FF97" s="946"/>
      <c r="FG97" s="975"/>
      <c r="FI97" s="1003" t="b">
        <v>1</v>
      </c>
    </row>
    <row r="98" spans="2:165" hidden="1" outlineLevel="1">
      <c r="B98" s="1004">
        <v>88</v>
      </c>
      <c r="C98" s="1005" t="s">
        <v>349</v>
      </c>
      <c r="E98" s="1006">
        <v>0</v>
      </c>
      <c r="F98" s="1007">
        <v>0</v>
      </c>
      <c r="G98" s="1008">
        <v>0</v>
      </c>
      <c r="H98" s="1007">
        <v>0</v>
      </c>
      <c r="I98" s="1008">
        <v>0</v>
      </c>
      <c r="J98" s="1007">
        <v>0</v>
      </c>
      <c r="K98" s="1008">
        <v>0</v>
      </c>
      <c r="L98" s="1007">
        <v>0</v>
      </c>
      <c r="M98" s="1008">
        <v>0</v>
      </c>
      <c r="N98" s="1007">
        <v>0</v>
      </c>
      <c r="O98" s="1008">
        <v>0</v>
      </c>
      <c r="P98" s="1007">
        <v>0</v>
      </c>
      <c r="Q98" s="1008">
        <v>0</v>
      </c>
      <c r="R98" s="1007">
        <v>0</v>
      </c>
      <c r="S98" s="1008">
        <v>0</v>
      </c>
      <c r="T98" s="1007">
        <v>0</v>
      </c>
      <c r="U98" s="1008">
        <v>0</v>
      </c>
      <c r="V98" s="1007">
        <v>0</v>
      </c>
      <c r="W98" s="1008">
        <v>0</v>
      </c>
      <c r="X98" s="1007">
        <v>0</v>
      </c>
      <c r="Y98" s="1008">
        <v>0</v>
      </c>
      <c r="Z98" s="1007">
        <v>0</v>
      </c>
      <c r="AA98" s="1008">
        <v>0</v>
      </c>
      <c r="AB98" s="1007">
        <v>0</v>
      </c>
      <c r="AC98" s="1008">
        <v>0</v>
      </c>
      <c r="AD98" s="1007">
        <v>0</v>
      </c>
      <c r="AE98" s="1008">
        <v>0</v>
      </c>
      <c r="AF98" s="1007">
        <v>0</v>
      </c>
      <c r="AG98" s="1008">
        <v>0</v>
      </c>
      <c r="AH98" s="1007">
        <v>0</v>
      </c>
      <c r="AI98" s="1008">
        <v>0</v>
      </c>
      <c r="AJ98" s="1007">
        <v>0</v>
      </c>
      <c r="AK98" s="1008">
        <v>0</v>
      </c>
      <c r="AL98" s="1007">
        <v>0</v>
      </c>
      <c r="AM98" s="1008">
        <v>0</v>
      </c>
      <c r="AN98" s="1009">
        <v>0</v>
      </c>
      <c r="AO98" s="946"/>
      <c r="AP98" s="964"/>
      <c r="AQ98" s="946"/>
      <c r="AR98" s="1006">
        <v>0</v>
      </c>
      <c r="AS98" s="1007">
        <v>0</v>
      </c>
      <c r="AT98" s="1008">
        <v>0</v>
      </c>
      <c r="AU98" s="1007">
        <v>0</v>
      </c>
      <c r="AV98" s="1008">
        <v>0</v>
      </c>
      <c r="AW98" s="1007">
        <v>0</v>
      </c>
      <c r="AX98" s="1008">
        <v>0</v>
      </c>
      <c r="AY98" s="1007">
        <v>0</v>
      </c>
      <c r="AZ98" s="1008">
        <v>0</v>
      </c>
      <c r="BA98" s="1007">
        <v>0</v>
      </c>
      <c r="BB98" s="1008">
        <v>0</v>
      </c>
      <c r="BC98" s="1007">
        <v>0</v>
      </c>
      <c r="BD98" s="1008">
        <v>0</v>
      </c>
      <c r="BE98" s="1007">
        <v>0</v>
      </c>
      <c r="BF98" s="1008">
        <v>0</v>
      </c>
      <c r="BG98" s="1007">
        <v>0</v>
      </c>
      <c r="BH98" s="1008">
        <v>0</v>
      </c>
      <c r="BI98" s="1007">
        <v>0</v>
      </c>
      <c r="BJ98" s="1008">
        <v>0</v>
      </c>
      <c r="BK98" s="1007">
        <v>0</v>
      </c>
      <c r="BL98" s="1008">
        <v>0</v>
      </c>
      <c r="BM98" s="1007">
        <v>0</v>
      </c>
      <c r="BN98" s="1008">
        <v>0</v>
      </c>
      <c r="BO98" s="1007">
        <v>0</v>
      </c>
      <c r="BP98" s="1008">
        <v>0</v>
      </c>
      <c r="BQ98" s="1007">
        <v>0</v>
      </c>
      <c r="BR98" s="1008">
        <v>0</v>
      </c>
      <c r="BS98" s="1007">
        <v>0</v>
      </c>
      <c r="BT98" s="1008">
        <v>0</v>
      </c>
      <c r="BU98" s="1007">
        <v>0</v>
      </c>
      <c r="BV98" s="1008">
        <v>0</v>
      </c>
      <c r="BW98" s="1007">
        <v>0</v>
      </c>
      <c r="BX98" s="1008">
        <v>0</v>
      </c>
      <c r="BY98" s="1007">
        <v>0</v>
      </c>
      <c r="BZ98" s="1008">
        <v>0</v>
      </c>
      <c r="CA98" s="1009">
        <v>0</v>
      </c>
      <c r="CB98" s="946"/>
      <c r="CC98" s="971"/>
      <c r="CD98" s="946"/>
      <c r="CE98" s="972"/>
      <c r="CF98" s="946"/>
      <c r="CG98" s="1006">
        <v>0</v>
      </c>
      <c r="CH98" s="1007">
        <v>0</v>
      </c>
      <c r="CI98" s="1008">
        <v>0</v>
      </c>
      <c r="CJ98" s="1007">
        <v>0</v>
      </c>
      <c r="CK98" s="1008">
        <v>0</v>
      </c>
      <c r="CL98" s="1007">
        <v>0</v>
      </c>
      <c r="CM98" s="1008">
        <v>0</v>
      </c>
      <c r="CN98" s="1007">
        <v>0</v>
      </c>
      <c r="CO98" s="1008">
        <v>0</v>
      </c>
      <c r="CP98" s="1007">
        <v>0</v>
      </c>
      <c r="CQ98" s="1008">
        <v>0</v>
      </c>
      <c r="CR98" s="1007">
        <v>0</v>
      </c>
      <c r="CS98" s="1008">
        <v>0</v>
      </c>
      <c r="CT98" s="1007">
        <v>0</v>
      </c>
      <c r="CU98" s="1008">
        <v>0</v>
      </c>
      <c r="CV98" s="1007">
        <v>0</v>
      </c>
      <c r="CW98" s="1008">
        <v>0</v>
      </c>
      <c r="CX98" s="1007">
        <v>0</v>
      </c>
      <c r="CY98" s="1008">
        <v>0</v>
      </c>
      <c r="CZ98" s="1007">
        <v>0</v>
      </c>
      <c r="DA98" s="1008">
        <v>0</v>
      </c>
      <c r="DB98" s="1007">
        <v>0</v>
      </c>
      <c r="DC98" s="1008">
        <v>0</v>
      </c>
      <c r="DD98" s="1007">
        <v>0</v>
      </c>
      <c r="DE98" s="1008">
        <v>0</v>
      </c>
      <c r="DF98" s="1007">
        <v>0</v>
      </c>
      <c r="DG98" s="1008">
        <v>0</v>
      </c>
      <c r="DH98" s="1007">
        <v>0</v>
      </c>
      <c r="DI98" s="1008">
        <v>0</v>
      </c>
      <c r="DJ98" s="1007">
        <v>0</v>
      </c>
      <c r="DK98" s="1008">
        <v>0</v>
      </c>
      <c r="DL98" s="1007">
        <v>0</v>
      </c>
      <c r="DM98" s="1008">
        <v>0</v>
      </c>
      <c r="DN98" s="1007">
        <v>0</v>
      </c>
      <c r="DO98" s="1008">
        <v>0</v>
      </c>
      <c r="DP98" s="1009">
        <v>0</v>
      </c>
      <c r="DQ98" s="946"/>
      <c r="DR98" s="973"/>
      <c r="DS98" s="946"/>
      <c r="DT98" s="1006">
        <v>0</v>
      </c>
      <c r="DU98" s="1007">
        <v>0</v>
      </c>
      <c r="DV98" s="1008">
        <v>0</v>
      </c>
      <c r="DW98" s="1007">
        <v>0</v>
      </c>
      <c r="DX98" s="1008">
        <v>0</v>
      </c>
      <c r="DY98" s="1007">
        <v>0</v>
      </c>
      <c r="DZ98" s="1008">
        <v>0</v>
      </c>
      <c r="EA98" s="1007">
        <v>0</v>
      </c>
      <c r="EB98" s="1008">
        <v>0</v>
      </c>
      <c r="EC98" s="1007">
        <v>0</v>
      </c>
      <c r="ED98" s="1008">
        <v>0</v>
      </c>
      <c r="EE98" s="1007">
        <v>0</v>
      </c>
      <c r="EF98" s="1008">
        <v>0</v>
      </c>
      <c r="EG98" s="1007">
        <v>0</v>
      </c>
      <c r="EH98" s="1008">
        <v>0</v>
      </c>
      <c r="EI98" s="1007">
        <v>0</v>
      </c>
      <c r="EJ98" s="1008">
        <v>0</v>
      </c>
      <c r="EK98" s="1007">
        <v>0</v>
      </c>
      <c r="EL98" s="1008">
        <v>0</v>
      </c>
      <c r="EM98" s="1007">
        <v>0</v>
      </c>
      <c r="EN98" s="1008">
        <v>0</v>
      </c>
      <c r="EO98" s="1007">
        <v>0</v>
      </c>
      <c r="EP98" s="1008">
        <v>0</v>
      </c>
      <c r="EQ98" s="1007">
        <v>0</v>
      </c>
      <c r="ER98" s="1008">
        <v>0</v>
      </c>
      <c r="ES98" s="1007">
        <v>0</v>
      </c>
      <c r="ET98" s="1008">
        <v>0</v>
      </c>
      <c r="EU98" s="1007">
        <v>0</v>
      </c>
      <c r="EV98" s="1008">
        <v>0</v>
      </c>
      <c r="EW98" s="1007">
        <v>0</v>
      </c>
      <c r="EX98" s="1008">
        <v>0</v>
      </c>
      <c r="EY98" s="1007">
        <v>0</v>
      </c>
      <c r="EZ98" s="1008">
        <v>0</v>
      </c>
      <c r="FA98" s="1007">
        <v>0</v>
      </c>
      <c r="FB98" s="1008">
        <v>0</v>
      </c>
      <c r="FC98" s="1009">
        <v>0</v>
      </c>
      <c r="FD98" s="946"/>
      <c r="FE98" s="974"/>
      <c r="FF98" s="946"/>
      <c r="FG98" s="975"/>
      <c r="FI98" s="1010" t="b">
        <v>1</v>
      </c>
    </row>
    <row r="99" spans="2:165" outlineLevel="1">
      <c r="B99" s="990">
        <v>89</v>
      </c>
      <c r="C99" s="1011" t="s">
        <v>350</v>
      </c>
      <c r="E99" s="992">
        <v>1722398</v>
      </c>
      <c r="F99" s="993">
        <v>1677287</v>
      </c>
      <c r="G99" s="994">
        <v>1676210</v>
      </c>
      <c r="H99" s="993">
        <v>1676210</v>
      </c>
      <c r="I99" s="994">
        <v>1676210</v>
      </c>
      <c r="J99" s="993">
        <v>1676210</v>
      </c>
      <c r="K99" s="994">
        <v>1617143</v>
      </c>
      <c r="L99" s="993">
        <v>1617143</v>
      </c>
      <c r="M99" s="994">
        <v>1616797</v>
      </c>
      <c r="N99" s="993">
        <v>1430132</v>
      </c>
      <c r="O99" s="994">
        <v>894239</v>
      </c>
      <c r="P99" s="993">
        <v>822259</v>
      </c>
      <c r="Q99" s="994">
        <v>667339</v>
      </c>
      <c r="R99" s="993">
        <v>667339</v>
      </c>
      <c r="S99" s="994">
        <v>667339</v>
      </c>
      <c r="T99" s="993">
        <v>331229</v>
      </c>
      <c r="U99" s="994">
        <v>3228</v>
      </c>
      <c r="V99" s="993">
        <v>3228</v>
      </c>
      <c r="W99" s="994">
        <v>3228</v>
      </c>
      <c r="X99" s="993">
        <v>3228</v>
      </c>
      <c r="Y99" s="994">
        <v>0</v>
      </c>
      <c r="Z99" s="993">
        <v>0</v>
      </c>
      <c r="AA99" s="994">
        <v>0</v>
      </c>
      <c r="AB99" s="993">
        <v>0</v>
      </c>
      <c r="AC99" s="994">
        <v>0</v>
      </c>
      <c r="AD99" s="993">
        <v>0</v>
      </c>
      <c r="AE99" s="994">
        <v>0</v>
      </c>
      <c r="AF99" s="993">
        <v>0</v>
      </c>
      <c r="AG99" s="994">
        <v>0</v>
      </c>
      <c r="AH99" s="993">
        <v>0</v>
      </c>
      <c r="AI99" s="994">
        <v>0</v>
      </c>
      <c r="AJ99" s="993">
        <v>0</v>
      </c>
      <c r="AK99" s="994">
        <v>0</v>
      </c>
      <c r="AL99" s="993">
        <v>0</v>
      </c>
      <c r="AM99" s="994">
        <v>0</v>
      </c>
      <c r="AN99" s="995">
        <v>0</v>
      </c>
      <c r="AO99" s="946"/>
      <c r="AP99" s="964"/>
      <c r="AQ99" s="946"/>
      <c r="AR99" s="992">
        <v>420</v>
      </c>
      <c r="AS99" s="993">
        <v>406</v>
      </c>
      <c r="AT99" s="994">
        <v>406</v>
      </c>
      <c r="AU99" s="993">
        <v>406</v>
      </c>
      <c r="AV99" s="994">
        <v>406</v>
      </c>
      <c r="AW99" s="993">
        <v>406</v>
      </c>
      <c r="AX99" s="994">
        <v>394</v>
      </c>
      <c r="AY99" s="993">
        <v>394</v>
      </c>
      <c r="AZ99" s="994">
        <v>394</v>
      </c>
      <c r="BA99" s="993">
        <v>357</v>
      </c>
      <c r="BB99" s="994">
        <v>245</v>
      </c>
      <c r="BC99" s="993">
        <v>223</v>
      </c>
      <c r="BD99" s="994">
        <v>203</v>
      </c>
      <c r="BE99" s="993">
        <v>203</v>
      </c>
      <c r="BF99" s="994">
        <v>203</v>
      </c>
      <c r="BG99" s="993">
        <v>130</v>
      </c>
      <c r="BH99" s="994">
        <v>4</v>
      </c>
      <c r="BI99" s="993">
        <v>4</v>
      </c>
      <c r="BJ99" s="994">
        <v>4</v>
      </c>
      <c r="BK99" s="993">
        <v>4</v>
      </c>
      <c r="BL99" s="994">
        <v>0</v>
      </c>
      <c r="BM99" s="993">
        <v>0</v>
      </c>
      <c r="BN99" s="994">
        <v>0</v>
      </c>
      <c r="BO99" s="993">
        <v>0</v>
      </c>
      <c r="BP99" s="994">
        <v>0</v>
      </c>
      <c r="BQ99" s="993">
        <v>0</v>
      </c>
      <c r="BR99" s="994">
        <v>0</v>
      </c>
      <c r="BS99" s="993">
        <v>0</v>
      </c>
      <c r="BT99" s="994">
        <v>0</v>
      </c>
      <c r="BU99" s="993">
        <v>0</v>
      </c>
      <c r="BV99" s="994">
        <v>0</v>
      </c>
      <c r="BW99" s="993">
        <v>0</v>
      </c>
      <c r="BX99" s="994">
        <v>0</v>
      </c>
      <c r="BY99" s="993">
        <v>0</v>
      </c>
      <c r="BZ99" s="994">
        <v>0</v>
      </c>
      <c r="CA99" s="995">
        <v>0</v>
      </c>
      <c r="CB99" s="946"/>
      <c r="CC99" s="971"/>
      <c r="CD99" s="946"/>
      <c r="CE99" s="972"/>
      <c r="CF99" s="946"/>
      <c r="CG99" s="992">
        <v>1290375</v>
      </c>
      <c r="CH99" s="993">
        <v>1254573</v>
      </c>
      <c r="CI99" s="994">
        <v>1253719</v>
      </c>
      <c r="CJ99" s="993">
        <v>1253719</v>
      </c>
      <c r="CK99" s="994">
        <v>1253719</v>
      </c>
      <c r="CL99" s="993">
        <v>1253719</v>
      </c>
      <c r="CM99" s="994">
        <v>1209472</v>
      </c>
      <c r="CN99" s="993">
        <v>1209472</v>
      </c>
      <c r="CO99" s="994">
        <v>1209225</v>
      </c>
      <c r="CP99" s="993">
        <v>1069402</v>
      </c>
      <c r="CQ99" s="994">
        <v>664432</v>
      </c>
      <c r="CR99" s="993">
        <v>607667</v>
      </c>
      <c r="CS99" s="994">
        <v>484714</v>
      </c>
      <c r="CT99" s="993">
        <v>484714</v>
      </c>
      <c r="CU99" s="994">
        <v>484714</v>
      </c>
      <c r="CV99" s="993">
        <v>237292</v>
      </c>
      <c r="CW99" s="994">
        <v>2418</v>
      </c>
      <c r="CX99" s="993">
        <v>2418</v>
      </c>
      <c r="CY99" s="994">
        <v>2418</v>
      </c>
      <c r="CZ99" s="993">
        <v>2418</v>
      </c>
      <c r="DA99" s="994">
        <v>0</v>
      </c>
      <c r="DB99" s="993">
        <v>0</v>
      </c>
      <c r="DC99" s="994">
        <v>0</v>
      </c>
      <c r="DD99" s="993">
        <v>0</v>
      </c>
      <c r="DE99" s="994">
        <v>0</v>
      </c>
      <c r="DF99" s="993">
        <v>0</v>
      </c>
      <c r="DG99" s="994">
        <v>0</v>
      </c>
      <c r="DH99" s="993">
        <v>0</v>
      </c>
      <c r="DI99" s="994">
        <v>0</v>
      </c>
      <c r="DJ99" s="993">
        <v>0</v>
      </c>
      <c r="DK99" s="994">
        <v>0</v>
      </c>
      <c r="DL99" s="993">
        <v>0</v>
      </c>
      <c r="DM99" s="994">
        <v>0</v>
      </c>
      <c r="DN99" s="993">
        <v>0</v>
      </c>
      <c r="DO99" s="994">
        <v>0</v>
      </c>
      <c r="DP99" s="995">
        <v>0</v>
      </c>
      <c r="DQ99" s="946"/>
      <c r="DR99" s="973"/>
      <c r="DS99" s="946"/>
      <c r="DT99" s="992">
        <v>311</v>
      </c>
      <c r="DU99" s="993">
        <v>299</v>
      </c>
      <c r="DV99" s="994">
        <v>299</v>
      </c>
      <c r="DW99" s="993">
        <v>299</v>
      </c>
      <c r="DX99" s="994">
        <v>299</v>
      </c>
      <c r="DY99" s="993">
        <v>299</v>
      </c>
      <c r="DZ99" s="994">
        <v>290</v>
      </c>
      <c r="EA99" s="993">
        <v>290</v>
      </c>
      <c r="EB99" s="994">
        <v>290</v>
      </c>
      <c r="EC99" s="993">
        <v>263</v>
      </c>
      <c r="ED99" s="994">
        <v>178</v>
      </c>
      <c r="EE99" s="993">
        <v>161</v>
      </c>
      <c r="EF99" s="994">
        <v>145</v>
      </c>
      <c r="EG99" s="993">
        <v>145</v>
      </c>
      <c r="EH99" s="994">
        <v>145</v>
      </c>
      <c r="EI99" s="993">
        <v>93</v>
      </c>
      <c r="EJ99" s="994">
        <v>3</v>
      </c>
      <c r="EK99" s="993">
        <v>3</v>
      </c>
      <c r="EL99" s="994">
        <v>3</v>
      </c>
      <c r="EM99" s="993">
        <v>3</v>
      </c>
      <c r="EN99" s="994">
        <v>0</v>
      </c>
      <c r="EO99" s="993">
        <v>0</v>
      </c>
      <c r="EP99" s="994">
        <v>0</v>
      </c>
      <c r="EQ99" s="993">
        <v>0</v>
      </c>
      <c r="ER99" s="994">
        <v>0</v>
      </c>
      <c r="ES99" s="993">
        <v>0</v>
      </c>
      <c r="ET99" s="994">
        <v>0</v>
      </c>
      <c r="EU99" s="993">
        <v>0</v>
      </c>
      <c r="EV99" s="994">
        <v>0</v>
      </c>
      <c r="EW99" s="993">
        <v>0</v>
      </c>
      <c r="EX99" s="994">
        <v>0</v>
      </c>
      <c r="EY99" s="993">
        <v>0</v>
      </c>
      <c r="EZ99" s="994">
        <v>0</v>
      </c>
      <c r="FA99" s="993">
        <v>0</v>
      </c>
      <c r="FB99" s="994">
        <v>0</v>
      </c>
      <c r="FC99" s="995">
        <v>0</v>
      </c>
      <c r="FD99" s="946"/>
      <c r="FE99" s="974"/>
      <c r="FF99" s="946"/>
      <c r="FG99" s="975"/>
      <c r="FI99" s="996" t="b">
        <v>0</v>
      </c>
    </row>
    <row r="100" spans="2:165" hidden="1" outlineLevel="1">
      <c r="B100" s="983">
        <v>90</v>
      </c>
      <c r="C100" s="1012" t="s">
        <v>355</v>
      </c>
      <c r="E100" s="985">
        <v>0</v>
      </c>
      <c r="F100" s="986">
        <v>0</v>
      </c>
      <c r="G100" s="987">
        <v>0</v>
      </c>
      <c r="H100" s="986">
        <v>0</v>
      </c>
      <c r="I100" s="987">
        <v>0</v>
      </c>
      <c r="J100" s="986">
        <v>0</v>
      </c>
      <c r="K100" s="987">
        <v>0</v>
      </c>
      <c r="L100" s="986">
        <v>0</v>
      </c>
      <c r="M100" s="987">
        <v>0</v>
      </c>
      <c r="N100" s="986">
        <v>0</v>
      </c>
      <c r="O100" s="987">
        <v>0</v>
      </c>
      <c r="P100" s="986">
        <v>0</v>
      </c>
      <c r="Q100" s="987">
        <v>0</v>
      </c>
      <c r="R100" s="986">
        <v>0</v>
      </c>
      <c r="S100" s="987">
        <v>0</v>
      </c>
      <c r="T100" s="986">
        <v>0</v>
      </c>
      <c r="U100" s="987">
        <v>0</v>
      </c>
      <c r="V100" s="986">
        <v>0</v>
      </c>
      <c r="W100" s="987">
        <v>0</v>
      </c>
      <c r="X100" s="986">
        <v>0</v>
      </c>
      <c r="Y100" s="987">
        <v>0</v>
      </c>
      <c r="Z100" s="986">
        <v>0</v>
      </c>
      <c r="AA100" s="987">
        <v>0</v>
      </c>
      <c r="AB100" s="986">
        <v>0</v>
      </c>
      <c r="AC100" s="987">
        <v>0</v>
      </c>
      <c r="AD100" s="986">
        <v>0</v>
      </c>
      <c r="AE100" s="987">
        <v>0</v>
      </c>
      <c r="AF100" s="986">
        <v>0</v>
      </c>
      <c r="AG100" s="987">
        <v>0</v>
      </c>
      <c r="AH100" s="986">
        <v>0</v>
      </c>
      <c r="AI100" s="987">
        <v>0</v>
      </c>
      <c r="AJ100" s="986">
        <v>0</v>
      </c>
      <c r="AK100" s="987">
        <v>0</v>
      </c>
      <c r="AL100" s="986">
        <v>0</v>
      </c>
      <c r="AM100" s="987">
        <v>0</v>
      </c>
      <c r="AN100" s="988">
        <v>0</v>
      </c>
      <c r="AO100" s="946"/>
      <c r="AP100" s="964"/>
      <c r="AQ100" s="946"/>
      <c r="AR100" s="985">
        <v>0</v>
      </c>
      <c r="AS100" s="986">
        <v>0</v>
      </c>
      <c r="AT100" s="987">
        <v>0</v>
      </c>
      <c r="AU100" s="986">
        <v>0</v>
      </c>
      <c r="AV100" s="987">
        <v>0</v>
      </c>
      <c r="AW100" s="986">
        <v>0</v>
      </c>
      <c r="AX100" s="987">
        <v>0</v>
      </c>
      <c r="AY100" s="986">
        <v>0</v>
      </c>
      <c r="AZ100" s="987">
        <v>0</v>
      </c>
      <c r="BA100" s="986">
        <v>0</v>
      </c>
      <c r="BB100" s="987">
        <v>0</v>
      </c>
      <c r="BC100" s="986">
        <v>0</v>
      </c>
      <c r="BD100" s="987">
        <v>0</v>
      </c>
      <c r="BE100" s="986">
        <v>0</v>
      </c>
      <c r="BF100" s="987">
        <v>0</v>
      </c>
      <c r="BG100" s="986">
        <v>0</v>
      </c>
      <c r="BH100" s="987">
        <v>0</v>
      </c>
      <c r="BI100" s="986">
        <v>0</v>
      </c>
      <c r="BJ100" s="987">
        <v>0</v>
      </c>
      <c r="BK100" s="986">
        <v>0</v>
      </c>
      <c r="BL100" s="987">
        <v>0</v>
      </c>
      <c r="BM100" s="986">
        <v>0</v>
      </c>
      <c r="BN100" s="987">
        <v>0</v>
      </c>
      <c r="BO100" s="986">
        <v>0</v>
      </c>
      <c r="BP100" s="987">
        <v>0</v>
      </c>
      <c r="BQ100" s="986">
        <v>0</v>
      </c>
      <c r="BR100" s="987">
        <v>0</v>
      </c>
      <c r="BS100" s="986">
        <v>0</v>
      </c>
      <c r="BT100" s="987">
        <v>0</v>
      </c>
      <c r="BU100" s="986">
        <v>0</v>
      </c>
      <c r="BV100" s="987">
        <v>0</v>
      </c>
      <c r="BW100" s="986">
        <v>0</v>
      </c>
      <c r="BX100" s="987">
        <v>0</v>
      </c>
      <c r="BY100" s="986">
        <v>0</v>
      </c>
      <c r="BZ100" s="987">
        <v>0</v>
      </c>
      <c r="CA100" s="988">
        <v>0</v>
      </c>
      <c r="CB100" s="946"/>
      <c r="CC100" s="971"/>
      <c r="CD100" s="946"/>
      <c r="CE100" s="972"/>
      <c r="CF100" s="946"/>
      <c r="CG100" s="985">
        <v>0</v>
      </c>
      <c r="CH100" s="986">
        <v>0</v>
      </c>
      <c r="CI100" s="987">
        <v>0</v>
      </c>
      <c r="CJ100" s="986">
        <v>0</v>
      </c>
      <c r="CK100" s="987">
        <v>0</v>
      </c>
      <c r="CL100" s="986">
        <v>0</v>
      </c>
      <c r="CM100" s="987">
        <v>0</v>
      </c>
      <c r="CN100" s="986">
        <v>0</v>
      </c>
      <c r="CO100" s="987">
        <v>0</v>
      </c>
      <c r="CP100" s="986">
        <v>0</v>
      </c>
      <c r="CQ100" s="987">
        <v>0</v>
      </c>
      <c r="CR100" s="986">
        <v>0</v>
      </c>
      <c r="CS100" s="987">
        <v>0</v>
      </c>
      <c r="CT100" s="986">
        <v>0</v>
      </c>
      <c r="CU100" s="987">
        <v>0</v>
      </c>
      <c r="CV100" s="986">
        <v>0</v>
      </c>
      <c r="CW100" s="987">
        <v>0</v>
      </c>
      <c r="CX100" s="986">
        <v>0</v>
      </c>
      <c r="CY100" s="987">
        <v>0</v>
      </c>
      <c r="CZ100" s="986">
        <v>0</v>
      </c>
      <c r="DA100" s="987">
        <v>0</v>
      </c>
      <c r="DB100" s="986">
        <v>0</v>
      </c>
      <c r="DC100" s="987">
        <v>0</v>
      </c>
      <c r="DD100" s="986">
        <v>0</v>
      </c>
      <c r="DE100" s="987">
        <v>0</v>
      </c>
      <c r="DF100" s="986">
        <v>0</v>
      </c>
      <c r="DG100" s="987">
        <v>0</v>
      </c>
      <c r="DH100" s="986">
        <v>0</v>
      </c>
      <c r="DI100" s="987">
        <v>0</v>
      </c>
      <c r="DJ100" s="986">
        <v>0</v>
      </c>
      <c r="DK100" s="987">
        <v>0</v>
      </c>
      <c r="DL100" s="986">
        <v>0</v>
      </c>
      <c r="DM100" s="987">
        <v>0</v>
      </c>
      <c r="DN100" s="986">
        <v>0</v>
      </c>
      <c r="DO100" s="987">
        <v>0</v>
      </c>
      <c r="DP100" s="988">
        <v>0</v>
      </c>
      <c r="DQ100" s="946"/>
      <c r="DR100" s="973"/>
      <c r="DS100" s="946"/>
      <c r="DT100" s="985">
        <v>0</v>
      </c>
      <c r="DU100" s="986">
        <v>0</v>
      </c>
      <c r="DV100" s="987">
        <v>0</v>
      </c>
      <c r="DW100" s="986">
        <v>0</v>
      </c>
      <c r="DX100" s="987">
        <v>0</v>
      </c>
      <c r="DY100" s="986">
        <v>0</v>
      </c>
      <c r="DZ100" s="987">
        <v>0</v>
      </c>
      <c r="EA100" s="986">
        <v>0</v>
      </c>
      <c r="EB100" s="987">
        <v>0</v>
      </c>
      <c r="EC100" s="986">
        <v>0</v>
      </c>
      <c r="ED100" s="987">
        <v>0</v>
      </c>
      <c r="EE100" s="986">
        <v>0</v>
      </c>
      <c r="EF100" s="987">
        <v>0</v>
      </c>
      <c r="EG100" s="986">
        <v>0</v>
      </c>
      <c r="EH100" s="987">
        <v>0</v>
      </c>
      <c r="EI100" s="986">
        <v>0</v>
      </c>
      <c r="EJ100" s="987">
        <v>0</v>
      </c>
      <c r="EK100" s="986">
        <v>0</v>
      </c>
      <c r="EL100" s="987">
        <v>0</v>
      </c>
      <c r="EM100" s="986">
        <v>0</v>
      </c>
      <c r="EN100" s="987">
        <v>0</v>
      </c>
      <c r="EO100" s="986">
        <v>0</v>
      </c>
      <c r="EP100" s="987">
        <v>0</v>
      </c>
      <c r="EQ100" s="986">
        <v>0</v>
      </c>
      <c r="ER100" s="987">
        <v>0</v>
      </c>
      <c r="ES100" s="986">
        <v>0</v>
      </c>
      <c r="ET100" s="987">
        <v>0</v>
      </c>
      <c r="EU100" s="986">
        <v>0</v>
      </c>
      <c r="EV100" s="987">
        <v>0</v>
      </c>
      <c r="EW100" s="986">
        <v>0</v>
      </c>
      <c r="EX100" s="987">
        <v>0</v>
      </c>
      <c r="EY100" s="986">
        <v>0</v>
      </c>
      <c r="EZ100" s="987">
        <v>0</v>
      </c>
      <c r="FA100" s="986">
        <v>0</v>
      </c>
      <c r="FB100" s="987">
        <v>0</v>
      </c>
      <c r="FC100" s="988">
        <v>0</v>
      </c>
      <c r="FD100" s="946"/>
      <c r="FE100" s="974"/>
      <c r="FF100" s="946"/>
      <c r="FG100" s="975"/>
      <c r="FI100" s="989" t="b">
        <v>1</v>
      </c>
    </row>
    <row r="101" spans="2:165" hidden="1" outlineLevel="1">
      <c r="B101" s="990">
        <v>91</v>
      </c>
      <c r="C101" s="1011" t="s">
        <v>356</v>
      </c>
      <c r="E101" s="992">
        <v>0</v>
      </c>
      <c r="F101" s="993">
        <v>0</v>
      </c>
      <c r="G101" s="994">
        <v>0</v>
      </c>
      <c r="H101" s="993">
        <v>0</v>
      </c>
      <c r="I101" s="994">
        <v>0</v>
      </c>
      <c r="J101" s="993">
        <v>0</v>
      </c>
      <c r="K101" s="994">
        <v>0</v>
      </c>
      <c r="L101" s="993">
        <v>0</v>
      </c>
      <c r="M101" s="994">
        <v>0</v>
      </c>
      <c r="N101" s="993">
        <v>0</v>
      </c>
      <c r="O101" s="994">
        <v>0</v>
      </c>
      <c r="P101" s="993">
        <v>0</v>
      </c>
      <c r="Q101" s="994">
        <v>0</v>
      </c>
      <c r="R101" s="993">
        <v>0</v>
      </c>
      <c r="S101" s="994">
        <v>0</v>
      </c>
      <c r="T101" s="993">
        <v>0</v>
      </c>
      <c r="U101" s="994">
        <v>0</v>
      </c>
      <c r="V101" s="993">
        <v>0</v>
      </c>
      <c r="W101" s="994">
        <v>0</v>
      </c>
      <c r="X101" s="993">
        <v>0</v>
      </c>
      <c r="Y101" s="994">
        <v>0</v>
      </c>
      <c r="Z101" s="993">
        <v>0</v>
      </c>
      <c r="AA101" s="994">
        <v>0</v>
      </c>
      <c r="AB101" s="993">
        <v>0</v>
      </c>
      <c r="AC101" s="994">
        <v>0</v>
      </c>
      <c r="AD101" s="993">
        <v>0</v>
      </c>
      <c r="AE101" s="994">
        <v>0</v>
      </c>
      <c r="AF101" s="993">
        <v>0</v>
      </c>
      <c r="AG101" s="994">
        <v>0</v>
      </c>
      <c r="AH101" s="993">
        <v>0</v>
      </c>
      <c r="AI101" s="994">
        <v>0</v>
      </c>
      <c r="AJ101" s="993">
        <v>0</v>
      </c>
      <c r="AK101" s="994">
        <v>0</v>
      </c>
      <c r="AL101" s="993">
        <v>0</v>
      </c>
      <c r="AM101" s="994">
        <v>0</v>
      </c>
      <c r="AN101" s="995">
        <v>0</v>
      </c>
      <c r="AO101" s="946"/>
      <c r="AP101" s="964"/>
      <c r="AQ101" s="946"/>
      <c r="AR101" s="992">
        <v>0</v>
      </c>
      <c r="AS101" s="993">
        <v>0</v>
      </c>
      <c r="AT101" s="994">
        <v>0</v>
      </c>
      <c r="AU101" s="993">
        <v>0</v>
      </c>
      <c r="AV101" s="994">
        <v>0</v>
      </c>
      <c r="AW101" s="993">
        <v>0</v>
      </c>
      <c r="AX101" s="994">
        <v>0</v>
      </c>
      <c r="AY101" s="993">
        <v>0</v>
      </c>
      <c r="AZ101" s="994">
        <v>0</v>
      </c>
      <c r="BA101" s="993">
        <v>0</v>
      </c>
      <c r="BB101" s="994">
        <v>0</v>
      </c>
      <c r="BC101" s="993">
        <v>0</v>
      </c>
      <c r="BD101" s="994">
        <v>0</v>
      </c>
      <c r="BE101" s="993">
        <v>0</v>
      </c>
      <c r="BF101" s="994">
        <v>0</v>
      </c>
      <c r="BG101" s="993">
        <v>0</v>
      </c>
      <c r="BH101" s="994">
        <v>0</v>
      </c>
      <c r="BI101" s="993">
        <v>0</v>
      </c>
      <c r="BJ101" s="994">
        <v>0</v>
      </c>
      <c r="BK101" s="993">
        <v>0</v>
      </c>
      <c r="BL101" s="994">
        <v>0</v>
      </c>
      <c r="BM101" s="993">
        <v>0</v>
      </c>
      <c r="BN101" s="994">
        <v>0</v>
      </c>
      <c r="BO101" s="993">
        <v>0</v>
      </c>
      <c r="BP101" s="994">
        <v>0</v>
      </c>
      <c r="BQ101" s="993">
        <v>0</v>
      </c>
      <c r="BR101" s="994">
        <v>0</v>
      </c>
      <c r="BS101" s="993">
        <v>0</v>
      </c>
      <c r="BT101" s="994">
        <v>0</v>
      </c>
      <c r="BU101" s="993">
        <v>0</v>
      </c>
      <c r="BV101" s="994">
        <v>0</v>
      </c>
      <c r="BW101" s="993">
        <v>0</v>
      </c>
      <c r="BX101" s="994">
        <v>0</v>
      </c>
      <c r="BY101" s="993">
        <v>0</v>
      </c>
      <c r="BZ101" s="994">
        <v>0</v>
      </c>
      <c r="CA101" s="995">
        <v>0</v>
      </c>
      <c r="CB101" s="946"/>
      <c r="CC101" s="971"/>
      <c r="CD101" s="946"/>
      <c r="CE101" s="972"/>
      <c r="CF101" s="946"/>
      <c r="CG101" s="992">
        <v>0</v>
      </c>
      <c r="CH101" s="993">
        <v>0</v>
      </c>
      <c r="CI101" s="994">
        <v>0</v>
      </c>
      <c r="CJ101" s="993">
        <v>0</v>
      </c>
      <c r="CK101" s="994">
        <v>0</v>
      </c>
      <c r="CL101" s="993">
        <v>0</v>
      </c>
      <c r="CM101" s="994">
        <v>0</v>
      </c>
      <c r="CN101" s="993">
        <v>0</v>
      </c>
      <c r="CO101" s="994">
        <v>0</v>
      </c>
      <c r="CP101" s="993">
        <v>0</v>
      </c>
      <c r="CQ101" s="994">
        <v>0</v>
      </c>
      <c r="CR101" s="993">
        <v>0</v>
      </c>
      <c r="CS101" s="994">
        <v>0</v>
      </c>
      <c r="CT101" s="993">
        <v>0</v>
      </c>
      <c r="CU101" s="994">
        <v>0</v>
      </c>
      <c r="CV101" s="993">
        <v>0</v>
      </c>
      <c r="CW101" s="994">
        <v>0</v>
      </c>
      <c r="CX101" s="993">
        <v>0</v>
      </c>
      <c r="CY101" s="994">
        <v>0</v>
      </c>
      <c r="CZ101" s="993">
        <v>0</v>
      </c>
      <c r="DA101" s="994">
        <v>0</v>
      </c>
      <c r="DB101" s="993">
        <v>0</v>
      </c>
      <c r="DC101" s="994">
        <v>0</v>
      </c>
      <c r="DD101" s="993">
        <v>0</v>
      </c>
      <c r="DE101" s="994">
        <v>0</v>
      </c>
      <c r="DF101" s="993">
        <v>0</v>
      </c>
      <c r="DG101" s="994">
        <v>0</v>
      </c>
      <c r="DH101" s="993">
        <v>0</v>
      </c>
      <c r="DI101" s="994">
        <v>0</v>
      </c>
      <c r="DJ101" s="993">
        <v>0</v>
      </c>
      <c r="DK101" s="994">
        <v>0</v>
      </c>
      <c r="DL101" s="993">
        <v>0</v>
      </c>
      <c r="DM101" s="994">
        <v>0</v>
      </c>
      <c r="DN101" s="993">
        <v>0</v>
      </c>
      <c r="DO101" s="994">
        <v>0</v>
      </c>
      <c r="DP101" s="995">
        <v>0</v>
      </c>
      <c r="DQ101" s="946"/>
      <c r="DR101" s="973"/>
      <c r="DS101" s="946"/>
      <c r="DT101" s="992">
        <v>0</v>
      </c>
      <c r="DU101" s="993">
        <v>0</v>
      </c>
      <c r="DV101" s="994">
        <v>0</v>
      </c>
      <c r="DW101" s="993">
        <v>0</v>
      </c>
      <c r="DX101" s="994">
        <v>0</v>
      </c>
      <c r="DY101" s="993">
        <v>0</v>
      </c>
      <c r="DZ101" s="994">
        <v>0</v>
      </c>
      <c r="EA101" s="993">
        <v>0</v>
      </c>
      <c r="EB101" s="994">
        <v>0</v>
      </c>
      <c r="EC101" s="993">
        <v>0</v>
      </c>
      <c r="ED101" s="994">
        <v>0</v>
      </c>
      <c r="EE101" s="993">
        <v>0</v>
      </c>
      <c r="EF101" s="994">
        <v>0</v>
      </c>
      <c r="EG101" s="993">
        <v>0</v>
      </c>
      <c r="EH101" s="994">
        <v>0</v>
      </c>
      <c r="EI101" s="993">
        <v>0</v>
      </c>
      <c r="EJ101" s="994">
        <v>0</v>
      </c>
      <c r="EK101" s="993">
        <v>0</v>
      </c>
      <c r="EL101" s="994">
        <v>0</v>
      </c>
      <c r="EM101" s="993">
        <v>0</v>
      </c>
      <c r="EN101" s="994">
        <v>0</v>
      </c>
      <c r="EO101" s="993">
        <v>0</v>
      </c>
      <c r="EP101" s="994">
        <v>0</v>
      </c>
      <c r="EQ101" s="993">
        <v>0</v>
      </c>
      <c r="ER101" s="994">
        <v>0</v>
      </c>
      <c r="ES101" s="993">
        <v>0</v>
      </c>
      <c r="ET101" s="994">
        <v>0</v>
      </c>
      <c r="EU101" s="993">
        <v>0</v>
      </c>
      <c r="EV101" s="994">
        <v>0</v>
      </c>
      <c r="EW101" s="993">
        <v>0</v>
      </c>
      <c r="EX101" s="994">
        <v>0</v>
      </c>
      <c r="EY101" s="993">
        <v>0</v>
      </c>
      <c r="EZ101" s="994">
        <v>0</v>
      </c>
      <c r="FA101" s="993">
        <v>0</v>
      </c>
      <c r="FB101" s="994">
        <v>0</v>
      </c>
      <c r="FC101" s="995">
        <v>0</v>
      </c>
      <c r="FD101" s="946"/>
      <c r="FE101" s="974"/>
      <c r="FF101" s="946"/>
      <c r="FG101" s="975"/>
      <c r="FI101" s="996" t="b">
        <v>1</v>
      </c>
    </row>
    <row r="102" spans="2:165" hidden="1" outlineLevel="1">
      <c r="B102" s="983">
        <v>92</v>
      </c>
      <c r="C102" s="1012" t="s">
        <v>358</v>
      </c>
      <c r="E102" s="985">
        <v>0</v>
      </c>
      <c r="F102" s="986">
        <v>0</v>
      </c>
      <c r="G102" s="987">
        <v>0</v>
      </c>
      <c r="H102" s="986">
        <v>0</v>
      </c>
      <c r="I102" s="987">
        <v>0</v>
      </c>
      <c r="J102" s="986">
        <v>0</v>
      </c>
      <c r="K102" s="987">
        <v>0</v>
      </c>
      <c r="L102" s="986">
        <v>0</v>
      </c>
      <c r="M102" s="987">
        <v>0</v>
      </c>
      <c r="N102" s="986">
        <v>0</v>
      </c>
      <c r="O102" s="987">
        <v>0</v>
      </c>
      <c r="P102" s="986">
        <v>0</v>
      </c>
      <c r="Q102" s="987">
        <v>0</v>
      </c>
      <c r="R102" s="986">
        <v>0</v>
      </c>
      <c r="S102" s="987">
        <v>0</v>
      </c>
      <c r="T102" s="986">
        <v>0</v>
      </c>
      <c r="U102" s="987">
        <v>0</v>
      </c>
      <c r="V102" s="986">
        <v>0</v>
      </c>
      <c r="W102" s="987">
        <v>0</v>
      </c>
      <c r="X102" s="986">
        <v>0</v>
      </c>
      <c r="Y102" s="987">
        <v>0</v>
      </c>
      <c r="Z102" s="986">
        <v>0</v>
      </c>
      <c r="AA102" s="987">
        <v>0</v>
      </c>
      <c r="AB102" s="986">
        <v>0</v>
      </c>
      <c r="AC102" s="987">
        <v>0</v>
      </c>
      <c r="AD102" s="986">
        <v>0</v>
      </c>
      <c r="AE102" s="987">
        <v>0</v>
      </c>
      <c r="AF102" s="986">
        <v>0</v>
      </c>
      <c r="AG102" s="987">
        <v>0</v>
      </c>
      <c r="AH102" s="986">
        <v>0</v>
      </c>
      <c r="AI102" s="987">
        <v>0</v>
      </c>
      <c r="AJ102" s="986">
        <v>0</v>
      </c>
      <c r="AK102" s="987">
        <v>0</v>
      </c>
      <c r="AL102" s="986">
        <v>0</v>
      </c>
      <c r="AM102" s="987">
        <v>0</v>
      </c>
      <c r="AN102" s="988">
        <v>0</v>
      </c>
      <c r="AO102" s="946"/>
      <c r="AP102" s="964"/>
      <c r="AQ102" s="946"/>
      <c r="AR102" s="985">
        <v>0</v>
      </c>
      <c r="AS102" s="986">
        <v>0</v>
      </c>
      <c r="AT102" s="987">
        <v>0</v>
      </c>
      <c r="AU102" s="986">
        <v>0</v>
      </c>
      <c r="AV102" s="987">
        <v>0</v>
      </c>
      <c r="AW102" s="986">
        <v>0</v>
      </c>
      <c r="AX102" s="987">
        <v>0</v>
      </c>
      <c r="AY102" s="986">
        <v>0</v>
      </c>
      <c r="AZ102" s="987">
        <v>0</v>
      </c>
      <c r="BA102" s="986">
        <v>0</v>
      </c>
      <c r="BB102" s="987">
        <v>0</v>
      </c>
      <c r="BC102" s="986">
        <v>0</v>
      </c>
      <c r="BD102" s="987">
        <v>0</v>
      </c>
      <c r="BE102" s="986">
        <v>0</v>
      </c>
      <c r="BF102" s="987">
        <v>0</v>
      </c>
      <c r="BG102" s="986">
        <v>0</v>
      </c>
      <c r="BH102" s="987">
        <v>0</v>
      </c>
      <c r="BI102" s="986">
        <v>0</v>
      </c>
      <c r="BJ102" s="987">
        <v>0</v>
      </c>
      <c r="BK102" s="986">
        <v>0</v>
      </c>
      <c r="BL102" s="987">
        <v>0</v>
      </c>
      <c r="BM102" s="986">
        <v>0</v>
      </c>
      <c r="BN102" s="987">
        <v>0</v>
      </c>
      <c r="BO102" s="986">
        <v>0</v>
      </c>
      <c r="BP102" s="987">
        <v>0</v>
      </c>
      <c r="BQ102" s="986">
        <v>0</v>
      </c>
      <c r="BR102" s="987">
        <v>0</v>
      </c>
      <c r="BS102" s="986">
        <v>0</v>
      </c>
      <c r="BT102" s="987">
        <v>0</v>
      </c>
      <c r="BU102" s="986">
        <v>0</v>
      </c>
      <c r="BV102" s="987">
        <v>0</v>
      </c>
      <c r="BW102" s="986">
        <v>0</v>
      </c>
      <c r="BX102" s="987">
        <v>0</v>
      </c>
      <c r="BY102" s="986">
        <v>0</v>
      </c>
      <c r="BZ102" s="987">
        <v>0</v>
      </c>
      <c r="CA102" s="988">
        <v>0</v>
      </c>
      <c r="CB102" s="946"/>
      <c r="CC102" s="971"/>
      <c r="CD102" s="946"/>
      <c r="CE102" s="972"/>
      <c r="CF102" s="946"/>
      <c r="CG102" s="985">
        <v>0</v>
      </c>
      <c r="CH102" s="986">
        <v>0</v>
      </c>
      <c r="CI102" s="987">
        <v>0</v>
      </c>
      <c r="CJ102" s="986">
        <v>0</v>
      </c>
      <c r="CK102" s="987">
        <v>0</v>
      </c>
      <c r="CL102" s="986">
        <v>0</v>
      </c>
      <c r="CM102" s="987">
        <v>0</v>
      </c>
      <c r="CN102" s="986">
        <v>0</v>
      </c>
      <c r="CO102" s="987">
        <v>0</v>
      </c>
      <c r="CP102" s="986">
        <v>0</v>
      </c>
      <c r="CQ102" s="987">
        <v>0</v>
      </c>
      <c r="CR102" s="986">
        <v>0</v>
      </c>
      <c r="CS102" s="987">
        <v>0</v>
      </c>
      <c r="CT102" s="986">
        <v>0</v>
      </c>
      <c r="CU102" s="987">
        <v>0</v>
      </c>
      <c r="CV102" s="986">
        <v>0</v>
      </c>
      <c r="CW102" s="987">
        <v>0</v>
      </c>
      <c r="CX102" s="986">
        <v>0</v>
      </c>
      <c r="CY102" s="987">
        <v>0</v>
      </c>
      <c r="CZ102" s="986">
        <v>0</v>
      </c>
      <c r="DA102" s="987">
        <v>0</v>
      </c>
      <c r="DB102" s="986">
        <v>0</v>
      </c>
      <c r="DC102" s="987">
        <v>0</v>
      </c>
      <c r="DD102" s="986">
        <v>0</v>
      </c>
      <c r="DE102" s="987">
        <v>0</v>
      </c>
      <c r="DF102" s="986">
        <v>0</v>
      </c>
      <c r="DG102" s="987">
        <v>0</v>
      </c>
      <c r="DH102" s="986">
        <v>0</v>
      </c>
      <c r="DI102" s="987">
        <v>0</v>
      </c>
      <c r="DJ102" s="986">
        <v>0</v>
      </c>
      <c r="DK102" s="987">
        <v>0</v>
      </c>
      <c r="DL102" s="986">
        <v>0</v>
      </c>
      <c r="DM102" s="987">
        <v>0</v>
      </c>
      <c r="DN102" s="986">
        <v>0</v>
      </c>
      <c r="DO102" s="987">
        <v>0</v>
      </c>
      <c r="DP102" s="988">
        <v>0</v>
      </c>
      <c r="DQ102" s="946"/>
      <c r="DR102" s="973"/>
      <c r="DS102" s="946"/>
      <c r="DT102" s="985">
        <v>0</v>
      </c>
      <c r="DU102" s="986">
        <v>0</v>
      </c>
      <c r="DV102" s="987">
        <v>0</v>
      </c>
      <c r="DW102" s="986">
        <v>0</v>
      </c>
      <c r="DX102" s="987">
        <v>0</v>
      </c>
      <c r="DY102" s="986">
        <v>0</v>
      </c>
      <c r="DZ102" s="987">
        <v>0</v>
      </c>
      <c r="EA102" s="986">
        <v>0</v>
      </c>
      <c r="EB102" s="987">
        <v>0</v>
      </c>
      <c r="EC102" s="986">
        <v>0</v>
      </c>
      <c r="ED102" s="987">
        <v>0</v>
      </c>
      <c r="EE102" s="986">
        <v>0</v>
      </c>
      <c r="EF102" s="987">
        <v>0</v>
      </c>
      <c r="EG102" s="986">
        <v>0</v>
      </c>
      <c r="EH102" s="987">
        <v>0</v>
      </c>
      <c r="EI102" s="986">
        <v>0</v>
      </c>
      <c r="EJ102" s="987">
        <v>0</v>
      </c>
      <c r="EK102" s="986">
        <v>0</v>
      </c>
      <c r="EL102" s="987">
        <v>0</v>
      </c>
      <c r="EM102" s="986">
        <v>0</v>
      </c>
      <c r="EN102" s="987">
        <v>0</v>
      </c>
      <c r="EO102" s="986">
        <v>0</v>
      </c>
      <c r="EP102" s="987">
        <v>0</v>
      </c>
      <c r="EQ102" s="986">
        <v>0</v>
      </c>
      <c r="ER102" s="987">
        <v>0</v>
      </c>
      <c r="ES102" s="986">
        <v>0</v>
      </c>
      <c r="ET102" s="987">
        <v>0</v>
      </c>
      <c r="EU102" s="986">
        <v>0</v>
      </c>
      <c r="EV102" s="987">
        <v>0</v>
      </c>
      <c r="EW102" s="986">
        <v>0</v>
      </c>
      <c r="EX102" s="987">
        <v>0</v>
      </c>
      <c r="EY102" s="986">
        <v>0</v>
      </c>
      <c r="EZ102" s="987">
        <v>0</v>
      </c>
      <c r="FA102" s="986">
        <v>0</v>
      </c>
      <c r="FB102" s="987">
        <v>0</v>
      </c>
      <c r="FC102" s="988">
        <v>0</v>
      </c>
      <c r="FD102" s="946"/>
      <c r="FE102" s="974"/>
      <c r="FF102" s="946"/>
      <c r="FG102" s="975"/>
      <c r="FI102" s="989" t="b">
        <v>1</v>
      </c>
    </row>
    <row r="103" spans="2:165" hidden="1" outlineLevel="1">
      <c r="B103" s="990">
        <v>93</v>
      </c>
      <c r="C103" s="1011" t="s">
        <v>756</v>
      </c>
      <c r="E103" s="992">
        <v>0</v>
      </c>
      <c r="F103" s="993">
        <v>0</v>
      </c>
      <c r="G103" s="994">
        <v>0</v>
      </c>
      <c r="H103" s="993">
        <v>0</v>
      </c>
      <c r="I103" s="994">
        <v>0</v>
      </c>
      <c r="J103" s="993">
        <v>0</v>
      </c>
      <c r="K103" s="994">
        <v>0</v>
      </c>
      <c r="L103" s="993">
        <v>0</v>
      </c>
      <c r="M103" s="994">
        <v>0</v>
      </c>
      <c r="N103" s="993">
        <v>0</v>
      </c>
      <c r="O103" s="994">
        <v>0</v>
      </c>
      <c r="P103" s="993">
        <v>0</v>
      </c>
      <c r="Q103" s="994">
        <v>0</v>
      </c>
      <c r="R103" s="993">
        <v>0</v>
      </c>
      <c r="S103" s="994">
        <v>0</v>
      </c>
      <c r="T103" s="993">
        <v>0</v>
      </c>
      <c r="U103" s="994">
        <v>0</v>
      </c>
      <c r="V103" s="993">
        <v>0</v>
      </c>
      <c r="W103" s="994">
        <v>0</v>
      </c>
      <c r="X103" s="993">
        <v>0</v>
      </c>
      <c r="Y103" s="994">
        <v>0</v>
      </c>
      <c r="Z103" s="993">
        <v>0</v>
      </c>
      <c r="AA103" s="994">
        <v>0</v>
      </c>
      <c r="AB103" s="993">
        <v>0</v>
      </c>
      <c r="AC103" s="994">
        <v>0</v>
      </c>
      <c r="AD103" s="993">
        <v>0</v>
      </c>
      <c r="AE103" s="994">
        <v>0</v>
      </c>
      <c r="AF103" s="993">
        <v>0</v>
      </c>
      <c r="AG103" s="994">
        <v>0</v>
      </c>
      <c r="AH103" s="993">
        <v>0</v>
      </c>
      <c r="AI103" s="994">
        <v>0</v>
      </c>
      <c r="AJ103" s="993">
        <v>0</v>
      </c>
      <c r="AK103" s="994">
        <v>0</v>
      </c>
      <c r="AL103" s="993">
        <v>0</v>
      </c>
      <c r="AM103" s="994">
        <v>0</v>
      </c>
      <c r="AN103" s="995">
        <v>0</v>
      </c>
      <c r="AO103" s="946"/>
      <c r="AP103" s="964"/>
      <c r="AQ103" s="946"/>
      <c r="AR103" s="992">
        <v>0</v>
      </c>
      <c r="AS103" s="993">
        <v>0</v>
      </c>
      <c r="AT103" s="994">
        <v>0</v>
      </c>
      <c r="AU103" s="993">
        <v>0</v>
      </c>
      <c r="AV103" s="994">
        <v>0</v>
      </c>
      <c r="AW103" s="993">
        <v>0</v>
      </c>
      <c r="AX103" s="994">
        <v>0</v>
      </c>
      <c r="AY103" s="993">
        <v>0</v>
      </c>
      <c r="AZ103" s="994">
        <v>0</v>
      </c>
      <c r="BA103" s="993">
        <v>0</v>
      </c>
      <c r="BB103" s="994">
        <v>0</v>
      </c>
      <c r="BC103" s="993">
        <v>0</v>
      </c>
      <c r="BD103" s="994">
        <v>0</v>
      </c>
      <c r="BE103" s="993">
        <v>0</v>
      </c>
      <c r="BF103" s="994">
        <v>0</v>
      </c>
      <c r="BG103" s="993">
        <v>0</v>
      </c>
      <c r="BH103" s="994">
        <v>0</v>
      </c>
      <c r="BI103" s="993">
        <v>0</v>
      </c>
      <c r="BJ103" s="994">
        <v>0</v>
      </c>
      <c r="BK103" s="993">
        <v>0</v>
      </c>
      <c r="BL103" s="994">
        <v>0</v>
      </c>
      <c r="BM103" s="993">
        <v>0</v>
      </c>
      <c r="BN103" s="994">
        <v>0</v>
      </c>
      <c r="BO103" s="993">
        <v>0</v>
      </c>
      <c r="BP103" s="994">
        <v>0</v>
      </c>
      <c r="BQ103" s="993">
        <v>0</v>
      </c>
      <c r="BR103" s="994">
        <v>0</v>
      </c>
      <c r="BS103" s="993">
        <v>0</v>
      </c>
      <c r="BT103" s="994">
        <v>0</v>
      </c>
      <c r="BU103" s="993">
        <v>0</v>
      </c>
      <c r="BV103" s="994">
        <v>0</v>
      </c>
      <c r="BW103" s="993">
        <v>0</v>
      </c>
      <c r="BX103" s="994">
        <v>0</v>
      </c>
      <c r="BY103" s="993">
        <v>0</v>
      </c>
      <c r="BZ103" s="994">
        <v>0</v>
      </c>
      <c r="CA103" s="995">
        <v>0</v>
      </c>
      <c r="CB103" s="946"/>
      <c r="CC103" s="971"/>
      <c r="CD103" s="946"/>
      <c r="CE103" s="972"/>
      <c r="CF103" s="946"/>
      <c r="CG103" s="992">
        <v>0</v>
      </c>
      <c r="CH103" s="993">
        <v>0</v>
      </c>
      <c r="CI103" s="994">
        <v>0</v>
      </c>
      <c r="CJ103" s="993">
        <v>0</v>
      </c>
      <c r="CK103" s="994">
        <v>0</v>
      </c>
      <c r="CL103" s="993">
        <v>0</v>
      </c>
      <c r="CM103" s="994">
        <v>0</v>
      </c>
      <c r="CN103" s="993">
        <v>0</v>
      </c>
      <c r="CO103" s="994">
        <v>0</v>
      </c>
      <c r="CP103" s="993">
        <v>0</v>
      </c>
      <c r="CQ103" s="994">
        <v>0</v>
      </c>
      <c r="CR103" s="993">
        <v>0</v>
      </c>
      <c r="CS103" s="994">
        <v>0</v>
      </c>
      <c r="CT103" s="993">
        <v>0</v>
      </c>
      <c r="CU103" s="994">
        <v>0</v>
      </c>
      <c r="CV103" s="993">
        <v>0</v>
      </c>
      <c r="CW103" s="994">
        <v>0</v>
      </c>
      <c r="CX103" s="993">
        <v>0</v>
      </c>
      <c r="CY103" s="994">
        <v>0</v>
      </c>
      <c r="CZ103" s="993">
        <v>0</v>
      </c>
      <c r="DA103" s="994">
        <v>0</v>
      </c>
      <c r="DB103" s="993">
        <v>0</v>
      </c>
      <c r="DC103" s="994">
        <v>0</v>
      </c>
      <c r="DD103" s="993">
        <v>0</v>
      </c>
      <c r="DE103" s="994">
        <v>0</v>
      </c>
      <c r="DF103" s="993">
        <v>0</v>
      </c>
      <c r="DG103" s="994">
        <v>0</v>
      </c>
      <c r="DH103" s="993">
        <v>0</v>
      </c>
      <c r="DI103" s="994">
        <v>0</v>
      </c>
      <c r="DJ103" s="993">
        <v>0</v>
      </c>
      <c r="DK103" s="994">
        <v>0</v>
      </c>
      <c r="DL103" s="993">
        <v>0</v>
      </c>
      <c r="DM103" s="994">
        <v>0</v>
      </c>
      <c r="DN103" s="993">
        <v>0</v>
      </c>
      <c r="DO103" s="994">
        <v>0</v>
      </c>
      <c r="DP103" s="995">
        <v>0</v>
      </c>
      <c r="DQ103" s="946"/>
      <c r="DR103" s="973"/>
      <c r="DS103" s="946"/>
      <c r="DT103" s="992">
        <v>0</v>
      </c>
      <c r="DU103" s="993">
        <v>0</v>
      </c>
      <c r="DV103" s="994">
        <v>0</v>
      </c>
      <c r="DW103" s="993">
        <v>0</v>
      </c>
      <c r="DX103" s="994">
        <v>0</v>
      </c>
      <c r="DY103" s="993">
        <v>0</v>
      </c>
      <c r="DZ103" s="994">
        <v>0</v>
      </c>
      <c r="EA103" s="993">
        <v>0</v>
      </c>
      <c r="EB103" s="994">
        <v>0</v>
      </c>
      <c r="EC103" s="993">
        <v>0</v>
      </c>
      <c r="ED103" s="994">
        <v>0</v>
      </c>
      <c r="EE103" s="993">
        <v>0</v>
      </c>
      <c r="EF103" s="994">
        <v>0</v>
      </c>
      <c r="EG103" s="993">
        <v>0</v>
      </c>
      <c r="EH103" s="994">
        <v>0</v>
      </c>
      <c r="EI103" s="993">
        <v>0</v>
      </c>
      <c r="EJ103" s="994">
        <v>0</v>
      </c>
      <c r="EK103" s="993">
        <v>0</v>
      </c>
      <c r="EL103" s="994">
        <v>0</v>
      </c>
      <c r="EM103" s="993">
        <v>0</v>
      </c>
      <c r="EN103" s="994">
        <v>0</v>
      </c>
      <c r="EO103" s="993">
        <v>0</v>
      </c>
      <c r="EP103" s="994">
        <v>0</v>
      </c>
      <c r="EQ103" s="993">
        <v>0</v>
      </c>
      <c r="ER103" s="994">
        <v>0</v>
      </c>
      <c r="ES103" s="993">
        <v>0</v>
      </c>
      <c r="ET103" s="994">
        <v>0</v>
      </c>
      <c r="EU103" s="993">
        <v>0</v>
      </c>
      <c r="EV103" s="994">
        <v>0</v>
      </c>
      <c r="EW103" s="993">
        <v>0</v>
      </c>
      <c r="EX103" s="994">
        <v>0</v>
      </c>
      <c r="EY103" s="993">
        <v>0</v>
      </c>
      <c r="EZ103" s="994">
        <v>0</v>
      </c>
      <c r="FA103" s="993">
        <v>0</v>
      </c>
      <c r="FB103" s="994">
        <v>0</v>
      </c>
      <c r="FC103" s="995">
        <v>0</v>
      </c>
      <c r="FD103" s="946"/>
      <c r="FE103" s="974"/>
      <c r="FF103" s="946"/>
      <c r="FG103" s="975"/>
      <c r="FI103" s="996" t="b">
        <v>1</v>
      </c>
    </row>
    <row r="104" spans="2:165" hidden="1" outlineLevel="1">
      <c r="B104" s="983">
        <v>94</v>
      </c>
      <c r="C104" s="1012" t="s">
        <v>359</v>
      </c>
      <c r="E104" s="985">
        <v>0</v>
      </c>
      <c r="F104" s="986">
        <v>0</v>
      </c>
      <c r="G104" s="987">
        <v>0</v>
      </c>
      <c r="H104" s="986">
        <v>0</v>
      </c>
      <c r="I104" s="987">
        <v>0</v>
      </c>
      <c r="J104" s="986">
        <v>0</v>
      </c>
      <c r="K104" s="987">
        <v>0</v>
      </c>
      <c r="L104" s="986">
        <v>0</v>
      </c>
      <c r="M104" s="987">
        <v>0</v>
      </c>
      <c r="N104" s="986">
        <v>0</v>
      </c>
      <c r="O104" s="987">
        <v>0</v>
      </c>
      <c r="P104" s="986">
        <v>0</v>
      </c>
      <c r="Q104" s="987">
        <v>0</v>
      </c>
      <c r="R104" s="986">
        <v>0</v>
      </c>
      <c r="S104" s="987">
        <v>0</v>
      </c>
      <c r="T104" s="986">
        <v>0</v>
      </c>
      <c r="U104" s="987">
        <v>0</v>
      </c>
      <c r="V104" s="986">
        <v>0</v>
      </c>
      <c r="W104" s="987">
        <v>0</v>
      </c>
      <c r="X104" s="986">
        <v>0</v>
      </c>
      <c r="Y104" s="987">
        <v>0</v>
      </c>
      <c r="Z104" s="986">
        <v>0</v>
      </c>
      <c r="AA104" s="987">
        <v>0</v>
      </c>
      <c r="AB104" s="986">
        <v>0</v>
      </c>
      <c r="AC104" s="987">
        <v>0</v>
      </c>
      <c r="AD104" s="986">
        <v>0</v>
      </c>
      <c r="AE104" s="987">
        <v>0</v>
      </c>
      <c r="AF104" s="986">
        <v>0</v>
      </c>
      <c r="AG104" s="987">
        <v>0</v>
      </c>
      <c r="AH104" s="986">
        <v>0</v>
      </c>
      <c r="AI104" s="987">
        <v>0</v>
      </c>
      <c r="AJ104" s="986">
        <v>0</v>
      </c>
      <c r="AK104" s="987">
        <v>0</v>
      </c>
      <c r="AL104" s="986">
        <v>0</v>
      </c>
      <c r="AM104" s="987">
        <v>0</v>
      </c>
      <c r="AN104" s="988">
        <v>0</v>
      </c>
      <c r="AO104" s="946"/>
      <c r="AP104" s="964"/>
      <c r="AQ104" s="946"/>
      <c r="AR104" s="985">
        <v>0</v>
      </c>
      <c r="AS104" s="986">
        <v>0</v>
      </c>
      <c r="AT104" s="987">
        <v>0</v>
      </c>
      <c r="AU104" s="986">
        <v>0</v>
      </c>
      <c r="AV104" s="987">
        <v>0</v>
      </c>
      <c r="AW104" s="986">
        <v>0</v>
      </c>
      <c r="AX104" s="987">
        <v>0</v>
      </c>
      <c r="AY104" s="986">
        <v>0</v>
      </c>
      <c r="AZ104" s="987">
        <v>0</v>
      </c>
      <c r="BA104" s="986">
        <v>0</v>
      </c>
      <c r="BB104" s="987">
        <v>0</v>
      </c>
      <c r="BC104" s="986">
        <v>0</v>
      </c>
      <c r="BD104" s="987">
        <v>0</v>
      </c>
      <c r="BE104" s="986">
        <v>0</v>
      </c>
      <c r="BF104" s="987">
        <v>0</v>
      </c>
      <c r="BG104" s="986">
        <v>0</v>
      </c>
      <c r="BH104" s="987">
        <v>0</v>
      </c>
      <c r="BI104" s="986">
        <v>0</v>
      </c>
      <c r="BJ104" s="987">
        <v>0</v>
      </c>
      <c r="BK104" s="986">
        <v>0</v>
      </c>
      <c r="BL104" s="987">
        <v>0</v>
      </c>
      <c r="BM104" s="986">
        <v>0</v>
      </c>
      <c r="BN104" s="987">
        <v>0</v>
      </c>
      <c r="BO104" s="986">
        <v>0</v>
      </c>
      <c r="BP104" s="987">
        <v>0</v>
      </c>
      <c r="BQ104" s="986">
        <v>0</v>
      </c>
      <c r="BR104" s="987">
        <v>0</v>
      </c>
      <c r="BS104" s="986">
        <v>0</v>
      </c>
      <c r="BT104" s="987">
        <v>0</v>
      </c>
      <c r="BU104" s="986">
        <v>0</v>
      </c>
      <c r="BV104" s="987">
        <v>0</v>
      </c>
      <c r="BW104" s="986">
        <v>0</v>
      </c>
      <c r="BX104" s="987">
        <v>0</v>
      </c>
      <c r="BY104" s="986">
        <v>0</v>
      </c>
      <c r="BZ104" s="987">
        <v>0</v>
      </c>
      <c r="CA104" s="988">
        <v>0</v>
      </c>
      <c r="CB104" s="946"/>
      <c r="CC104" s="971"/>
      <c r="CD104" s="946"/>
      <c r="CE104" s="972"/>
      <c r="CF104" s="946"/>
      <c r="CG104" s="985">
        <v>0</v>
      </c>
      <c r="CH104" s="986">
        <v>0</v>
      </c>
      <c r="CI104" s="987">
        <v>0</v>
      </c>
      <c r="CJ104" s="986">
        <v>0</v>
      </c>
      <c r="CK104" s="987">
        <v>0</v>
      </c>
      <c r="CL104" s="986">
        <v>0</v>
      </c>
      <c r="CM104" s="987">
        <v>0</v>
      </c>
      <c r="CN104" s="986">
        <v>0</v>
      </c>
      <c r="CO104" s="987">
        <v>0</v>
      </c>
      <c r="CP104" s="986">
        <v>0</v>
      </c>
      <c r="CQ104" s="987">
        <v>0</v>
      </c>
      <c r="CR104" s="986">
        <v>0</v>
      </c>
      <c r="CS104" s="987">
        <v>0</v>
      </c>
      <c r="CT104" s="986">
        <v>0</v>
      </c>
      <c r="CU104" s="987">
        <v>0</v>
      </c>
      <c r="CV104" s="986">
        <v>0</v>
      </c>
      <c r="CW104" s="987">
        <v>0</v>
      </c>
      <c r="CX104" s="986">
        <v>0</v>
      </c>
      <c r="CY104" s="987">
        <v>0</v>
      </c>
      <c r="CZ104" s="986">
        <v>0</v>
      </c>
      <c r="DA104" s="987">
        <v>0</v>
      </c>
      <c r="DB104" s="986">
        <v>0</v>
      </c>
      <c r="DC104" s="987">
        <v>0</v>
      </c>
      <c r="DD104" s="986">
        <v>0</v>
      </c>
      <c r="DE104" s="987">
        <v>0</v>
      </c>
      <c r="DF104" s="986">
        <v>0</v>
      </c>
      <c r="DG104" s="987">
        <v>0</v>
      </c>
      <c r="DH104" s="986">
        <v>0</v>
      </c>
      <c r="DI104" s="987">
        <v>0</v>
      </c>
      <c r="DJ104" s="986">
        <v>0</v>
      </c>
      <c r="DK104" s="987">
        <v>0</v>
      </c>
      <c r="DL104" s="986">
        <v>0</v>
      </c>
      <c r="DM104" s="987">
        <v>0</v>
      </c>
      <c r="DN104" s="986">
        <v>0</v>
      </c>
      <c r="DO104" s="987">
        <v>0</v>
      </c>
      <c r="DP104" s="988">
        <v>0</v>
      </c>
      <c r="DQ104" s="946"/>
      <c r="DR104" s="973"/>
      <c r="DS104" s="946"/>
      <c r="DT104" s="985">
        <v>0</v>
      </c>
      <c r="DU104" s="986">
        <v>0</v>
      </c>
      <c r="DV104" s="987">
        <v>0</v>
      </c>
      <c r="DW104" s="986">
        <v>0</v>
      </c>
      <c r="DX104" s="987">
        <v>0</v>
      </c>
      <c r="DY104" s="986">
        <v>0</v>
      </c>
      <c r="DZ104" s="987">
        <v>0</v>
      </c>
      <c r="EA104" s="986">
        <v>0</v>
      </c>
      <c r="EB104" s="987">
        <v>0</v>
      </c>
      <c r="EC104" s="986">
        <v>0</v>
      </c>
      <c r="ED104" s="987">
        <v>0</v>
      </c>
      <c r="EE104" s="986">
        <v>0</v>
      </c>
      <c r="EF104" s="987">
        <v>0</v>
      </c>
      <c r="EG104" s="986">
        <v>0</v>
      </c>
      <c r="EH104" s="987">
        <v>0</v>
      </c>
      <c r="EI104" s="986">
        <v>0</v>
      </c>
      <c r="EJ104" s="987">
        <v>0</v>
      </c>
      <c r="EK104" s="986">
        <v>0</v>
      </c>
      <c r="EL104" s="987">
        <v>0</v>
      </c>
      <c r="EM104" s="986">
        <v>0</v>
      </c>
      <c r="EN104" s="987">
        <v>0</v>
      </c>
      <c r="EO104" s="986">
        <v>0</v>
      </c>
      <c r="EP104" s="987">
        <v>0</v>
      </c>
      <c r="EQ104" s="986">
        <v>0</v>
      </c>
      <c r="ER104" s="987">
        <v>0</v>
      </c>
      <c r="ES104" s="986">
        <v>0</v>
      </c>
      <c r="ET104" s="987">
        <v>0</v>
      </c>
      <c r="EU104" s="986">
        <v>0</v>
      </c>
      <c r="EV104" s="987">
        <v>0</v>
      </c>
      <c r="EW104" s="986">
        <v>0</v>
      </c>
      <c r="EX104" s="987">
        <v>0</v>
      </c>
      <c r="EY104" s="986">
        <v>0</v>
      </c>
      <c r="EZ104" s="987">
        <v>0</v>
      </c>
      <c r="FA104" s="986">
        <v>0</v>
      </c>
      <c r="FB104" s="987">
        <v>0</v>
      </c>
      <c r="FC104" s="988">
        <v>0</v>
      </c>
      <c r="FD104" s="946"/>
      <c r="FE104" s="974"/>
      <c r="FF104" s="946"/>
      <c r="FG104" s="975"/>
      <c r="FI104" s="989" t="b">
        <v>1</v>
      </c>
    </row>
    <row r="105" spans="2:165" hidden="1" outlineLevel="1">
      <c r="B105" s="990">
        <v>95</v>
      </c>
      <c r="C105" s="1011" t="s">
        <v>361</v>
      </c>
      <c r="E105" s="992">
        <v>0</v>
      </c>
      <c r="F105" s="993">
        <v>0</v>
      </c>
      <c r="G105" s="994">
        <v>0</v>
      </c>
      <c r="H105" s="993">
        <v>0</v>
      </c>
      <c r="I105" s="994">
        <v>0</v>
      </c>
      <c r="J105" s="993">
        <v>0</v>
      </c>
      <c r="K105" s="994">
        <v>0</v>
      </c>
      <c r="L105" s="993">
        <v>0</v>
      </c>
      <c r="M105" s="994">
        <v>0</v>
      </c>
      <c r="N105" s="993">
        <v>0</v>
      </c>
      <c r="O105" s="994">
        <v>0</v>
      </c>
      <c r="P105" s="993">
        <v>0</v>
      </c>
      <c r="Q105" s="994">
        <v>0</v>
      </c>
      <c r="R105" s="993">
        <v>0</v>
      </c>
      <c r="S105" s="994">
        <v>0</v>
      </c>
      <c r="T105" s="993">
        <v>0</v>
      </c>
      <c r="U105" s="994">
        <v>0</v>
      </c>
      <c r="V105" s="993">
        <v>0</v>
      </c>
      <c r="W105" s="994">
        <v>0</v>
      </c>
      <c r="X105" s="993">
        <v>0</v>
      </c>
      <c r="Y105" s="994">
        <v>0</v>
      </c>
      <c r="Z105" s="993">
        <v>0</v>
      </c>
      <c r="AA105" s="994">
        <v>0</v>
      </c>
      <c r="AB105" s="993">
        <v>0</v>
      </c>
      <c r="AC105" s="994">
        <v>0</v>
      </c>
      <c r="AD105" s="993">
        <v>0</v>
      </c>
      <c r="AE105" s="994">
        <v>0</v>
      </c>
      <c r="AF105" s="993">
        <v>0</v>
      </c>
      <c r="AG105" s="994">
        <v>0</v>
      </c>
      <c r="AH105" s="993">
        <v>0</v>
      </c>
      <c r="AI105" s="994">
        <v>0</v>
      </c>
      <c r="AJ105" s="993">
        <v>0</v>
      </c>
      <c r="AK105" s="994">
        <v>0</v>
      </c>
      <c r="AL105" s="993">
        <v>0</v>
      </c>
      <c r="AM105" s="994">
        <v>0</v>
      </c>
      <c r="AN105" s="995">
        <v>0</v>
      </c>
      <c r="AO105" s="946"/>
      <c r="AP105" s="964"/>
      <c r="AQ105" s="946"/>
      <c r="AR105" s="992">
        <v>0</v>
      </c>
      <c r="AS105" s="993">
        <v>0</v>
      </c>
      <c r="AT105" s="994">
        <v>0</v>
      </c>
      <c r="AU105" s="993">
        <v>0</v>
      </c>
      <c r="AV105" s="994">
        <v>0</v>
      </c>
      <c r="AW105" s="993">
        <v>0</v>
      </c>
      <c r="AX105" s="994">
        <v>0</v>
      </c>
      <c r="AY105" s="993">
        <v>0</v>
      </c>
      <c r="AZ105" s="994">
        <v>0</v>
      </c>
      <c r="BA105" s="993">
        <v>0</v>
      </c>
      <c r="BB105" s="994">
        <v>0</v>
      </c>
      <c r="BC105" s="993">
        <v>0</v>
      </c>
      <c r="BD105" s="994">
        <v>0</v>
      </c>
      <c r="BE105" s="993">
        <v>0</v>
      </c>
      <c r="BF105" s="994">
        <v>0</v>
      </c>
      <c r="BG105" s="993">
        <v>0</v>
      </c>
      <c r="BH105" s="994">
        <v>0</v>
      </c>
      <c r="BI105" s="993">
        <v>0</v>
      </c>
      <c r="BJ105" s="994">
        <v>0</v>
      </c>
      <c r="BK105" s="993">
        <v>0</v>
      </c>
      <c r="BL105" s="994">
        <v>0</v>
      </c>
      <c r="BM105" s="993">
        <v>0</v>
      </c>
      <c r="BN105" s="994">
        <v>0</v>
      </c>
      <c r="BO105" s="993">
        <v>0</v>
      </c>
      <c r="BP105" s="994">
        <v>0</v>
      </c>
      <c r="BQ105" s="993">
        <v>0</v>
      </c>
      <c r="BR105" s="994">
        <v>0</v>
      </c>
      <c r="BS105" s="993">
        <v>0</v>
      </c>
      <c r="BT105" s="994">
        <v>0</v>
      </c>
      <c r="BU105" s="993">
        <v>0</v>
      </c>
      <c r="BV105" s="994">
        <v>0</v>
      </c>
      <c r="BW105" s="993">
        <v>0</v>
      </c>
      <c r="BX105" s="994">
        <v>0</v>
      </c>
      <c r="BY105" s="993">
        <v>0</v>
      </c>
      <c r="BZ105" s="994">
        <v>0</v>
      </c>
      <c r="CA105" s="995">
        <v>0</v>
      </c>
      <c r="CB105" s="946"/>
      <c r="CC105" s="971"/>
      <c r="CD105" s="946"/>
      <c r="CE105" s="972"/>
      <c r="CF105" s="946"/>
      <c r="CG105" s="992">
        <v>0</v>
      </c>
      <c r="CH105" s="993">
        <v>0</v>
      </c>
      <c r="CI105" s="994">
        <v>0</v>
      </c>
      <c r="CJ105" s="993">
        <v>0</v>
      </c>
      <c r="CK105" s="994">
        <v>0</v>
      </c>
      <c r="CL105" s="993">
        <v>0</v>
      </c>
      <c r="CM105" s="994">
        <v>0</v>
      </c>
      <c r="CN105" s="993">
        <v>0</v>
      </c>
      <c r="CO105" s="994">
        <v>0</v>
      </c>
      <c r="CP105" s="993">
        <v>0</v>
      </c>
      <c r="CQ105" s="994">
        <v>0</v>
      </c>
      <c r="CR105" s="993">
        <v>0</v>
      </c>
      <c r="CS105" s="994">
        <v>0</v>
      </c>
      <c r="CT105" s="993">
        <v>0</v>
      </c>
      <c r="CU105" s="994">
        <v>0</v>
      </c>
      <c r="CV105" s="993">
        <v>0</v>
      </c>
      <c r="CW105" s="994">
        <v>0</v>
      </c>
      <c r="CX105" s="993">
        <v>0</v>
      </c>
      <c r="CY105" s="994">
        <v>0</v>
      </c>
      <c r="CZ105" s="993">
        <v>0</v>
      </c>
      <c r="DA105" s="994">
        <v>0</v>
      </c>
      <c r="DB105" s="993">
        <v>0</v>
      </c>
      <c r="DC105" s="994">
        <v>0</v>
      </c>
      <c r="DD105" s="993">
        <v>0</v>
      </c>
      <c r="DE105" s="994">
        <v>0</v>
      </c>
      <c r="DF105" s="993">
        <v>0</v>
      </c>
      <c r="DG105" s="994">
        <v>0</v>
      </c>
      <c r="DH105" s="993">
        <v>0</v>
      </c>
      <c r="DI105" s="994">
        <v>0</v>
      </c>
      <c r="DJ105" s="993">
        <v>0</v>
      </c>
      <c r="DK105" s="994">
        <v>0</v>
      </c>
      <c r="DL105" s="993">
        <v>0</v>
      </c>
      <c r="DM105" s="994">
        <v>0</v>
      </c>
      <c r="DN105" s="993">
        <v>0</v>
      </c>
      <c r="DO105" s="994">
        <v>0</v>
      </c>
      <c r="DP105" s="995">
        <v>0</v>
      </c>
      <c r="DQ105" s="946"/>
      <c r="DR105" s="973"/>
      <c r="DS105" s="946"/>
      <c r="DT105" s="992">
        <v>0</v>
      </c>
      <c r="DU105" s="993">
        <v>0</v>
      </c>
      <c r="DV105" s="994">
        <v>0</v>
      </c>
      <c r="DW105" s="993">
        <v>0</v>
      </c>
      <c r="DX105" s="994">
        <v>0</v>
      </c>
      <c r="DY105" s="993">
        <v>0</v>
      </c>
      <c r="DZ105" s="994">
        <v>0</v>
      </c>
      <c r="EA105" s="993">
        <v>0</v>
      </c>
      <c r="EB105" s="994">
        <v>0</v>
      </c>
      <c r="EC105" s="993">
        <v>0</v>
      </c>
      <c r="ED105" s="994">
        <v>0</v>
      </c>
      <c r="EE105" s="993">
        <v>0</v>
      </c>
      <c r="EF105" s="994">
        <v>0</v>
      </c>
      <c r="EG105" s="993">
        <v>0</v>
      </c>
      <c r="EH105" s="994">
        <v>0</v>
      </c>
      <c r="EI105" s="993">
        <v>0</v>
      </c>
      <c r="EJ105" s="994">
        <v>0</v>
      </c>
      <c r="EK105" s="993">
        <v>0</v>
      </c>
      <c r="EL105" s="994">
        <v>0</v>
      </c>
      <c r="EM105" s="993">
        <v>0</v>
      </c>
      <c r="EN105" s="994">
        <v>0</v>
      </c>
      <c r="EO105" s="993">
        <v>0</v>
      </c>
      <c r="EP105" s="994">
        <v>0</v>
      </c>
      <c r="EQ105" s="993">
        <v>0</v>
      </c>
      <c r="ER105" s="994">
        <v>0</v>
      </c>
      <c r="ES105" s="993">
        <v>0</v>
      </c>
      <c r="ET105" s="994">
        <v>0</v>
      </c>
      <c r="EU105" s="993">
        <v>0</v>
      </c>
      <c r="EV105" s="994">
        <v>0</v>
      </c>
      <c r="EW105" s="993">
        <v>0</v>
      </c>
      <c r="EX105" s="994">
        <v>0</v>
      </c>
      <c r="EY105" s="993">
        <v>0</v>
      </c>
      <c r="EZ105" s="994">
        <v>0</v>
      </c>
      <c r="FA105" s="993">
        <v>0</v>
      </c>
      <c r="FB105" s="994">
        <v>0</v>
      </c>
      <c r="FC105" s="995">
        <v>0</v>
      </c>
      <c r="FD105" s="946"/>
      <c r="FE105" s="974"/>
      <c r="FF105" s="946"/>
      <c r="FG105" s="975"/>
      <c r="FI105" s="996" t="b">
        <v>1</v>
      </c>
    </row>
    <row r="106" spans="2:165" hidden="1" outlineLevel="1">
      <c r="B106" s="1013">
        <v>96</v>
      </c>
      <c r="C106" s="1014" t="s">
        <v>360</v>
      </c>
      <c r="E106" s="1015">
        <v>0</v>
      </c>
      <c r="F106" s="1016">
        <v>0</v>
      </c>
      <c r="G106" s="1017">
        <v>0</v>
      </c>
      <c r="H106" s="1016">
        <v>0</v>
      </c>
      <c r="I106" s="1017">
        <v>0</v>
      </c>
      <c r="J106" s="1016">
        <v>0</v>
      </c>
      <c r="K106" s="1017">
        <v>0</v>
      </c>
      <c r="L106" s="1016">
        <v>0</v>
      </c>
      <c r="M106" s="1017">
        <v>0</v>
      </c>
      <c r="N106" s="1016">
        <v>0</v>
      </c>
      <c r="O106" s="1017">
        <v>0</v>
      </c>
      <c r="P106" s="1016">
        <v>0</v>
      </c>
      <c r="Q106" s="1017">
        <v>0</v>
      </c>
      <c r="R106" s="1016">
        <v>0</v>
      </c>
      <c r="S106" s="1017">
        <v>0</v>
      </c>
      <c r="T106" s="1016">
        <v>0</v>
      </c>
      <c r="U106" s="1017">
        <v>0</v>
      </c>
      <c r="V106" s="1016">
        <v>0</v>
      </c>
      <c r="W106" s="1017">
        <v>0</v>
      </c>
      <c r="X106" s="1016">
        <v>0</v>
      </c>
      <c r="Y106" s="1017">
        <v>0</v>
      </c>
      <c r="Z106" s="1016">
        <v>0</v>
      </c>
      <c r="AA106" s="1017">
        <v>0</v>
      </c>
      <c r="AB106" s="1016">
        <v>0</v>
      </c>
      <c r="AC106" s="1017">
        <v>0</v>
      </c>
      <c r="AD106" s="1016">
        <v>0</v>
      </c>
      <c r="AE106" s="1017">
        <v>0</v>
      </c>
      <c r="AF106" s="1016">
        <v>0</v>
      </c>
      <c r="AG106" s="1017">
        <v>0</v>
      </c>
      <c r="AH106" s="1016">
        <v>0</v>
      </c>
      <c r="AI106" s="1017">
        <v>0</v>
      </c>
      <c r="AJ106" s="1016">
        <v>0</v>
      </c>
      <c r="AK106" s="1017">
        <v>0</v>
      </c>
      <c r="AL106" s="1016">
        <v>0</v>
      </c>
      <c r="AM106" s="1017">
        <v>0</v>
      </c>
      <c r="AN106" s="1018">
        <v>0</v>
      </c>
      <c r="AO106" s="946"/>
      <c r="AP106" s="964"/>
      <c r="AQ106" s="946"/>
      <c r="AR106" s="1015">
        <v>0</v>
      </c>
      <c r="AS106" s="1016">
        <v>0</v>
      </c>
      <c r="AT106" s="1017">
        <v>0</v>
      </c>
      <c r="AU106" s="1016">
        <v>0</v>
      </c>
      <c r="AV106" s="1017">
        <v>0</v>
      </c>
      <c r="AW106" s="1016">
        <v>0</v>
      </c>
      <c r="AX106" s="1017">
        <v>0</v>
      </c>
      <c r="AY106" s="1016">
        <v>0</v>
      </c>
      <c r="AZ106" s="1017">
        <v>0</v>
      </c>
      <c r="BA106" s="1016">
        <v>0</v>
      </c>
      <c r="BB106" s="1017">
        <v>0</v>
      </c>
      <c r="BC106" s="1016">
        <v>0</v>
      </c>
      <c r="BD106" s="1017">
        <v>0</v>
      </c>
      <c r="BE106" s="1016">
        <v>0</v>
      </c>
      <c r="BF106" s="1017">
        <v>0</v>
      </c>
      <c r="BG106" s="1016">
        <v>0</v>
      </c>
      <c r="BH106" s="1017">
        <v>0</v>
      </c>
      <c r="BI106" s="1016">
        <v>0</v>
      </c>
      <c r="BJ106" s="1017">
        <v>0</v>
      </c>
      <c r="BK106" s="1016">
        <v>0</v>
      </c>
      <c r="BL106" s="1017">
        <v>0</v>
      </c>
      <c r="BM106" s="1016">
        <v>0</v>
      </c>
      <c r="BN106" s="1017">
        <v>0</v>
      </c>
      <c r="BO106" s="1016">
        <v>0</v>
      </c>
      <c r="BP106" s="1017">
        <v>0</v>
      </c>
      <c r="BQ106" s="1016">
        <v>0</v>
      </c>
      <c r="BR106" s="1017">
        <v>0</v>
      </c>
      <c r="BS106" s="1016">
        <v>0</v>
      </c>
      <c r="BT106" s="1017">
        <v>0</v>
      </c>
      <c r="BU106" s="1016">
        <v>0</v>
      </c>
      <c r="BV106" s="1017">
        <v>0</v>
      </c>
      <c r="BW106" s="1016">
        <v>0</v>
      </c>
      <c r="BX106" s="1017">
        <v>0</v>
      </c>
      <c r="BY106" s="1016">
        <v>0</v>
      </c>
      <c r="BZ106" s="1017">
        <v>0</v>
      </c>
      <c r="CA106" s="1018">
        <v>0</v>
      </c>
      <c r="CB106" s="946"/>
      <c r="CC106" s="971"/>
      <c r="CD106" s="946"/>
      <c r="CE106" s="972"/>
      <c r="CF106" s="946"/>
      <c r="CG106" s="1015">
        <v>0</v>
      </c>
      <c r="CH106" s="1016">
        <v>0</v>
      </c>
      <c r="CI106" s="1017">
        <v>0</v>
      </c>
      <c r="CJ106" s="1016">
        <v>0</v>
      </c>
      <c r="CK106" s="1017">
        <v>0</v>
      </c>
      <c r="CL106" s="1016">
        <v>0</v>
      </c>
      <c r="CM106" s="1017">
        <v>0</v>
      </c>
      <c r="CN106" s="1016">
        <v>0</v>
      </c>
      <c r="CO106" s="1017">
        <v>0</v>
      </c>
      <c r="CP106" s="1016">
        <v>0</v>
      </c>
      <c r="CQ106" s="1017">
        <v>0</v>
      </c>
      <c r="CR106" s="1016">
        <v>0</v>
      </c>
      <c r="CS106" s="1017">
        <v>0</v>
      </c>
      <c r="CT106" s="1016">
        <v>0</v>
      </c>
      <c r="CU106" s="1017">
        <v>0</v>
      </c>
      <c r="CV106" s="1016">
        <v>0</v>
      </c>
      <c r="CW106" s="1017">
        <v>0</v>
      </c>
      <c r="CX106" s="1016">
        <v>0</v>
      </c>
      <c r="CY106" s="1017">
        <v>0</v>
      </c>
      <c r="CZ106" s="1016">
        <v>0</v>
      </c>
      <c r="DA106" s="1017">
        <v>0</v>
      </c>
      <c r="DB106" s="1016">
        <v>0</v>
      </c>
      <c r="DC106" s="1017">
        <v>0</v>
      </c>
      <c r="DD106" s="1016">
        <v>0</v>
      </c>
      <c r="DE106" s="1017">
        <v>0</v>
      </c>
      <c r="DF106" s="1016">
        <v>0</v>
      </c>
      <c r="DG106" s="1017">
        <v>0</v>
      </c>
      <c r="DH106" s="1016">
        <v>0</v>
      </c>
      <c r="DI106" s="1017">
        <v>0</v>
      </c>
      <c r="DJ106" s="1016">
        <v>0</v>
      </c>
      <c r="DK106" s="1017">
        <v>0</v>
      </c>
      <c r="DL106" s="1016">
        <v>0</v>
      </c>
      <c r="DM106" s="1017">
        <v>0</v>
      </c>
      <c r="DN106" s="1016">
        <v>0</v>
      </c>
      <c r="DO106" s="1017">
        <v>0</v>
      </c>
      <c r="DP106" s="1018">
        <v>0</v>
      </c>
      <c r="DQ106" s="946"/>
      <c r="DR106" s="973"/>
      <c r="DS106" s="946"/>
      <c r="DT106" s="1015">
        <v>0</v>
      </c>
      <c r="DU106" s="1016">
        <v>0</v>
      </c>
      <c r="DV106" s="1017">
        <v>0</v>
      </c>
      <c r="DW106" s="1016">
        <v>0</v>
      </c>
      <c r="DX106" s="1017">
        <v>0</v>
      </c>
      <c r="DY106" s="1016">
        <v>0</v>
      </c>
      <c r="DZ106" s="1017">
        <v>0</v>
      </c>
      <c r="EA106" s="1016">
        <v>0</v>
      </c>
      <c r="EB106" s="1017">
        <v>0</v>
      </c>
      <c r="EC106" s="1016">
        <v>0</v>
      </c>
      <c r="ED106" s="1017">
        <v>0</v>
      </c>
      <c r="EE106" s="1016">
        <v>0</v>
      </c>
      <c r="EF106" s="1017">
        <v>0</v>
      </c>
      <c r="EG106" s="1016">
        <v>0</v>
      </c>
      <c r="EH106" s="1017">
        <v>0</v>
      </c>
      <c r="EI106" s="1016">
        <v>0</v>
      </c>
      <c r="EJ106" s="1017">
        <v>0</v>
      </c>
      <c r="EK106" s="1016">
        <v>0</v>
      </c>
      <c r="EL106" s="1017">
        <v>0</v>
      </c>
      <c r="EM106" s="1016">
        <v>0</v>
      </c>
      <c r="EN106" s="1017">
        <v>0</v>
      </c>
      <c r="EO106" s="1016">
        <v>0</v>
      </c>
      <c r="EP106" s="1017">
        <v>0</v>
      </c>
      <c r="EQ106" s="1016">
        <v>0</v>
      </c>
      <c r="ER106" s="1017">
        <v>0</v>
      </c>
      <c r="ES106" s="1016">
        <v>0</v>
      </c>
      <c r="ET106" s="1017">
        <v>0</v>
      </c>
      <c r="EU106" s="1016">
        <v>0</v>
      </c>
      <c r="EV106" s="1017">
        <v>0</v>
      </c>
      <c r="EW106" s="1016">
        <v>0</v>
      </c>
      <c r="EX106" s="1017">
        <v>0</v>
      </c>
      <c r="EY106" s="1016">
        <v>0</v>
      </c>
      <c r="EZ106" s="1017">
        <v>0</v>
      </c>
      <c r="FA106" s="1016">
        <v>0</v>
      </c>
      <c r="FB106" s="1017">
        <v>0</v>
      </c>
      <c r="FC106" s="1018">
        <v>0</v>
      </c>
      <c r="FD106" s="946"/>
      <c r="FE106" s="974"/>
      <c r="FF106" s="946"/>
      <c r="FG106" s="975"/>
      <c r="FI106" s="1019" t="b">
        <v>1</v>
      </c>
    </row>
    <row r="107" spans="2:165" hidden="1" outlineLevel="1">
      <c r="B107" s="976">
        <v>97</v>
      </c>
      <c r="C107" s="1020" t="s">
        <v>757</v>
      </c>
      <c r="E107" s="978">
        <v>0</v>
      </c>
      <c r="F107" s="979">
        <v>0</v>
      </c>
      <c r="G107" s="980">
        <v>0</v>
      </c>
      <c r="H107" s="979">
        <v>0</v>
      </c>
      <c r="I107" s="980">
        <v>0</v>
      </c>
      <c r="J107" s="979">
        <v>0</v>
      </c>
      <c r="K107" s="980">
        <v>0</v>
      </c>
      <c r="L107" s="979">
        <v>0</v>
      </c>
      <c r="M107" s="980">
        <v>0</v>
      </c>
      <c r="N107" s="979">
        <v>0</v>
      </c>
      <c r="O107" s="980">
        <v>0</v>
      </c>
      <c r="P107" s="979">
        <v>0</v>
      </c>
      <c r="Q107" s="980">
        <v>0</v>
      </c>
      <c r="R107" s="979">
        <v>0</v>
      </c>
      <c r="S107" s="980">
        <v>0</v>
      </c>
      <c r="T107" s="979">
        <v>0</v>
      </c>
      <c r="U107" s="980">
        <v>0</v>
      </c>
      <c r="V107" s="979">
        <v>0</v>
      </c>
      <c r="W107" s="980">
        <v>0</v>
      </c>
      <c r="X107" s="979">
        <v>0</v>
      </c>
      <c r="Y107" s="980">
        <v>0</v>
      </c>
      <c r="Z107" s="979">
        <v>0</v>
      </c>
      <c r="AA107" s="980">
        <v>0</v>
      </c>
      <c r="AB107" s="979">
        <v>0</v>
      </c>
      <c r="AC107" s="980">
        <v>0</v>
      </c>
      <c r="AD107" s="979">
        <v>0</v>
      </c>
      <c r="AE107" s="980">
        <v>0</v>
      </c>
      <c r="AF107" s="979">
        <v>0</v>
      </c>
      <c r="AG107" s="980">
        <v>0</v>
      </c>
      <c r="AH107" s="979">
        <v>0</v>
      </c>
      <c r="AI107" s="980">
        <v>0</v>
      </c>
      <c r="AJ107" s="979">
        <v>0</v>
      </c>
      <c r="AK107" s="980">
        <v>0</v>
      </c>
      <c r="AL107" s="979">
        <v>0</v>
      </c>
      <c r="AM107" s="980">
        <v>0</v>
      </c>
      <c r="AN107" s="981">
        <v>0</v>
      </c>
      <c r="AO107" s="946"/>
      <c r="AP107" s="964"/>
      <c r="AQ107" s="946"/>
      <c r="AR107" s="978">
        <v>0</v>
      </c>
      <c r="AS107" s="979">
        <v>0</v>
      </c>
      <c r="AT107" s="980">
        <v>0</v>
      </c>
      <c r="AU107" s="979">
        <v>0</v>
      </c>
      <c r="AV107" s="980">
        <v>0</v>
      </c>
      <c r="AW107" s="979">
        <v>0</v>
      </c>
      <c r="AX107" s="980">
        <v>0</v>
      </c>
      <c r="AY107" s="979">
        <v>0</v>
      </c>
      <c r="AZ107" s="980">
        <v>0</v>
      </c>
      <c r="BA107" s="979">
        <v>0</v>
      </c>
      <c r="BB107" s="980">
        <v>0</v>
      </c>
      <c r="BC107" s="979">
        <v>0</v>
      </c>
      <c r="BD107" s="980">
        <v>0</v>
      </c>
      <c r="BE107" s="979">
        <v>0</v>
      </c>
      <c r="BF107" s="980">
        <v>0</v>
      </c>
      <c r="BG107" s="979">
        <v>0</v>
      </c>
      <c r="BH107" s="980">
        <v>0</v>
      </c>
      <c r="BI107" s="979">
        <v>0</v>
      </c>
      <c r="BJ107" s="980">
        <v>0</v>
      </c>
      <c r="BK107" s="979">
        <v>0</v>
      </c>
      <c r="BL107" s="980">
        <v>0</v>
      </c>
      <c r="BM107" s="979">
        <v>0</v>
      </c>
      <c r="BN107" s="980">
        <v>0</v>
      </c>
      <c r="BO107" s="979">
        <v>0</v>
      </c>
      <c r="BP107" s="980">
        <v>0</v>
      </c>
      <c r="BQ107" s="979">
        <v>0</v>
      </c>
      <c r="BR107" s="980">
        <v>0</v>
      </c>
      <c r="BS107" s="979">
        <v>0</v>
      </c>
      <c r="BT107" s="980">
        <v>0</v>
      </c>
      <c r="BU107" s="979">
        <v>0</v>
      </c>
      <c r="BV107" s="980">
        <v>0</v>
      </c>
      <c r="BW107" s="979">
        <v>0</v>
      </c>
      <c r="BX107" s="980">
        <v>0</v>
      </c>
      <c r="BY107" s="979">
        <v>0</v>
      </c>
      <c r="BZ107" s="980">
        <v>0</v>
      </c>
      <c r="CA107" s="981">
        <v>0</v>
      </c>
      <c r="CB107" s="946"/>
      <c r="CC107" s="971"/>
      <c r="CD107" s="946"/>
      <c r="CE107" s="972"/>
      <c r="CF107" s="946"/>
      <c r="CG107" s="978">
        <v>0</v>
      </c>
      <c r="CH107" s="979">
        <v>0</v>
      </c>
      <c r="CI107" s="980">
        <v>0</v>
      </c>
      <c r="CJ107" s="979">
        <v>0</v>
      </c>
      <c r="CK107" s="980">
        <v>0</v>
      </c>
      <c r="CL107" s="979">
        <v>0</v>
      </c>
      <c r="CM107" s="980">
        <v>0</v>
      </c>
      <c r="CN107" s="979">
        <v>0</v>
      </c>
      <c r="CO107" s="980">
        <v>0</v>
      </c>
      <c r="CP107" s="979">
        <v>0</v>
      </c>
      <c r="CQ107" s="980">
        <v>0</v>
      </c>
      <c r="CR107" s="979">
        <v>0</v>
      </c>
      <c r="CS107" s="980">
        <v>0</v>
      </c>
      <c r="CT107" s="979">
        <v>0</v>
      </c>
      <c r="CU107" s="980">
        <v>0</v>
      </c>
      <c r="CV107" s="979">
        <v>0</v>
      </c>
      <c r="CW107" s="980">
        <v>0</v>
      </c>
      <c r="CX107" s="979">
        <v>0</v>
      </c>
      <c r="CY107" s="980">
        <v>0</v>
      </c>
      <c r="CZ107" s="979">
        <v>0</v>
      </c>
      <c r="DA107" s="980">
        <v>0</v>
      </c>
      <c r="DB107" s="979">
        <v>0</v>
      </c>
      <c r="DC107" s="980">
        <v>0</v>
      </c>
      <c r="DD107" s="979">
        <v>0</v>
      </c>
      <c r="DE107" s="980">
        <v>0</v>
      </c>
      <c r="DF107" s="979">
        <v>0</v>
      </c>
      <c r="DG107" s="980">
        <v>0</v>
      </c>
      <c r="DH107" s="979">
        <v>0</v>
      </c>
      <c r="DI107" s="980">
        <v>0</v>
      </c>
      <c r="DJ107" s="979">
        <v>0</v>
      </c>
      <c r="DK107" s="980">
        <v>0</v>
      </c>
      <c r="DL107" s="979">
        <v>0</v>
      </c>
      <c r="DM107" s="980">
        <v>0</v>
      </c>
      <c r="DN107" s="979">
        <v>0</v>
      </c>
      <c r="DO107" s="980">
        <v>0</v>
      </c>
      <c r="DP107" s="981">
        <v>0</v>
      </c>
      <c r="DQ107" s="946"/>
      <c r="DR107" s="973"/>
      <c r="DS107" s="946"/>
      <c r="DT107" s="978">
        <v>0</v>
      </c>
      <c r="DU107" s="979">
        <v>0</v>
      </c>
      <c r="DV107" s="980">
        <v>0</v>
      </c>
      <c r="DW107" s="979">
        <v>0</v>
      </c>
      <c r="DX107" s="980">
        <v>0</v>
      </c>
      <c r="DY107" s="979">
        <v>0</v>
      </c>
      <c r="DZ107" s="980">
        <v>0</v>
      </c>
      <c r="EA107" s="979">
        <v>0</v>
      </c>
      <c r="EB107" s="980">
        <v>0</v>
      </c>
      <c r="EC107" s="979">
        <v>0</v>
      </c>
      <c r="ED107" s="980">
        <v>0</v>
      </c>
      <c r="EE107" s="979">
        <v>0</v>
      </c>
      <c r="EF107" s="980">
        <v>0</v>
      </c>
      <c r="EG107" s="979">
        <v>0</v>
      </c>
      <c r="EH107" s="980">
        <v>0</v>
      </c>
      <c r="EI107" s="979">
        <v>0</v>
      </c>
      <c r="EJ107" s="980">
        <v>0</v>
      </c>
      <c r="EK107" s="979">
        <v>0</v>
      </c>
      <c r="EL107" s="980">
        <v>0</v>
      </c>
      <c r="EM107" s="979">
        <v>0</v>
      </c>
      <c r="EN107" s="980">
        <v>0</v>
      </c>
      <c r="EO107" s="979">
        <v>0</v>
      </c>
      <c r="EP107" s="980">
        <v>0</v>
      </c>
      <c r="EQ107" s="979">
        <v>0</v>
      </c>
      <c r="ER107" s="980">
        <v>0</v>
      </c>
      <c r="ES107" s="979">
        <v>0</v>
      </c>
      <c r="ET107" s="980">
        <v>0</v>
      </c>
      <c r="EU107" s="979">
        <v>0</v>
      </c>
      <c r="EV107" s="980">
        <v>0</v>
      </c>
      <c r="EW107" s="979">
        <v>0</v>
      </c>
      <c r="EX107" s="980">
        <v>0</v>
      </c>
      <c r="EY107" s="979">
        <v>0</v>
      </c>
      <c r="EZ107" s="980">
        <v>0</v>
      </c>
      <c r="FA107" s="979">
        <v>0</v>
      </c>
      <c r="FB107" s="980">
        <v>0</v>
      </c>
      <c r="FC107" s="981">
        <v>0</v>
      </c>
      <c r="FD107" s="946"/>
      <c r="FE107" s="974"/>
      <c r="FF107" s="946"/>
      <c r="FG107" s="975"/>
      <c r="FI107" s="982" t="b">
        <v>1</v>
      </c>
    </row>
    <row r="108" spans="2:165" hidden="1" outlineLevel="1">
      <c r="B108" s="1013">
        <v>98</v>
      </c>
      <c r="C108" s="1014" t="s">
        <v>758</v>
      </c>
      <c r="E108" s="1015">
        <v>0</v>
      </c>
      <c r="F108" s="1016">
        <v>0</v>
      </c>
      <c r="G108" s="1017">
        <v>0</v>
      </c>
      <c r="H108" s="1016">
        <v>0</v>
      </c>
      <c r="I108" s="1017">
        <v>0</v>
      </c>
      <c r="J108" s="1016">
        <v>0</v>
      </c>
      <c r="K108" s="1017">
        <v>0</v>
      </c>
      <c r="L108" s="1016">
        <v>0</v>
      </c>
      <c r="M108" s="1017">
        <v>0</v>
      </c>
      <c r="N108" s="1016">
        <v>0</v>
      </c>
      <c r="O108" s="1017">
        <v>0</v>
      </c>
      <c r="P108" s="1016">
        <v>0</v>
      </c>
      <c r="Q108" s="1017">
        <v>0</v>
      </c>
      <c r="R108" s="1016">
        <v>0</v>
      </c>
      <c r="S108" s="1017">
        <v>0</v>
      </c>
      <c r="T108" s="1016">
        <v>0</v>
      </c>
      <c r="U108" s="1017">
        <v>0</v>
      </c>
      <c r="V108" s="1016">
        <v>0</v>
      </c>
      <c r="W108" s="1017">
        <v>0</v>
      </c>
      <c r="X108" s="1016">
        <v>0</v>
      </c>
      <c r="Y108" s="1017">
        <v>0</v>
      </c>
      <c r="Z108" s="1016">
        <v>0</v>
      </c>
      <c r="AA108" s="1017">
        <v>0</v>
      </c>
      <c r="AB108" s="1016">
        <v>0</v>
      </c>
      <c r="AC108" s="1017">
        <v>0</v>
      </c>
      <c r="AD108" s="1016">
        <v>0</v>
      </c>
      <c r="AE108" s="1017">
        <v>0</v>
      </c>
      <c r="AF108" s="1016">
        <v>0</v>
      </c>
      <c r="AG108" s="1017">
        <v>0</v>
      </c>
      <c r="AH108" s="1016">
        <v>0</v>
      </c>
      <c r="AI108" s="1017">
        <v>0</v>
      </c>
      <c r="AJ108" s="1016">
        <v>0</v>
      </c>
      <c r="AK108" s="1017">
        <v>0</v>
      </c>
      <c r="AL108" s="1016">
        <v>0</v>
      </c>
      <c r="AM108" s="1017">
        <v>0</v>
      </c>
      <c r="AN108" s="1018">
        <v>0</v>
      </c>
      <c r="AO108" s="946"/>
      <c r="AP108" s="964"/>
      <c r="AQ108" s="946"/>
      <c r="AR108" s="1015">
        <v>0</v>
      </c>
      <c r="AS108" s="1016">
        <v>0</v>
      </c>
      <c r="AT108" s="1017">
        <v>0</v>
      </c>
      <c r="AU108" s="1016">
        <v>0</v>
      </c>
      <c r="AV108" s="1017">
        <v>0</v>
      </c>
      <c r="AW108" s="1016">
        <v>0</v>
      </c>
      <c r="AX108" s="1017">
        <v>0</v>
      </c>
      <c r="AY108" s="1016">
        <v>0</v>
      </c>
      <c r="AZ108" s="1017">
        <v>0</v>
      </c>
      <c r="BA108" s="1016">
        <v>0</v>
      </c>
      <c r="BB108" s="1017">
        <v>0</v>
      </c>
      <c r="BC108" s="1016">
        <v>0</v>
      </c>
      <c r="BD108" s="1017">
        <v>0</v>
      </c>
      <c r="BE108" s="1016">
        <v>0</v>
      </c>
      <c r="BF108" s="1017">
        <v>0</v>
      </c>
      <c r="BG108" s="1016">
        <v>0</v>
      </c>
      <c r="BH108" s="1017">
        <v>0</v>
      </c>
      <c r="BI108" s="1016">
        <v>0</v>
      </c>
      <c r="BJ108" s="1017">
        <v>0</v>
      </c>
      <c r="BK108" s="1016">
        <v>0</v>
      </c>
      <c r="BL108" s="1017">
        <v>0</v>
      </c>
      <c r="BM108" s="1016">
        <v>0</v>
      </c>
      <c r="BN108" s="1017">
        <v>0</v>
      </c>
      <c r="BO108" s="1016">
        <v>0</v>
      </c>
      <c r="BP108" s="1017">
        <v>0</v>
      </c>
      <c r="BQ108" s="1016">
        <v>0</v>
      </c>
      <c r="BR108" s="1017">
        <v>0</v>
      </c>
      <c r="BS108" s="1016">
        <v>0</v>
      </c>
      <c r="BT108" s="1017">
        <v>0</v>
      </c>
      <c r="BU108" s="1016">
        <v>0</v>
      </c>
      <c r="BV108" s="1017">
        <v>0</v>
      </c>
      <c r="BW108" s="1016">
        <v>0</v>
      </c>
      <c r="BX108" s="1017">
        <v>0</v>
      </c>
      <c r="BY108" s="1016">
        <v>0</v>
      </c>
      <c r="BZ108" s="1017">
        <v>0</v>
      </c>
      <c r="CA108" s="1018">
        <v>0</v>
      </c>
      <c r="CB108" s="946"/>
      <c r="CC108" s="971"/>
      <c r="CD108" s="946"/>
      <c r="CE108" s="972"/>
      <c r="CF108" s="946"/>
      <c r="CG108" s="1015">
        <v>0</v>
      </c>
      <c r="CH108" s="1016">
        <v>0</v>
      </c>
      <c r="CI108" s="1017">
        <v>0</v>
      </c>
      <c r="CJ108" s="1016">
        <v>0</v>
      </c>
      <c r="CK108" s="1017">
        <v>0</v>
      </c>
      <c r="CL108" s="1016">
        <v>0</v>
      </c>
      <c r="CM108" s="1017">
        <v>0</v>
      </c>
      <c r="CN108" s="1016">
        <v>0</v>
      </c>
      <c r="CO108" s="1017">
        <v>0</v>
      </c>
      <c r="CP108" s="1016">
        <v>0</v>
      </c>
      <c r="CQ108" s="1017">
        <v>0</v>
      </c>
      <c r="CR108" s="1016">
        <v>0</v>
      </c>
      <c r="CS108" s="1017">
        <v>0</v>
      </c>
      <c r="CT108" s="1016">
        <v>0</v>
      </c>
      <c r="CU108" s="1017">
        <v>0</v>
      </c>
      <c r="CV108" s="1016">
        <v>0</v>
      </c>
      <c r="CW108" s="1017">
        <v>0</v>
      </c>
      <c r="CX108" s="1016">
        <v>0</v>
      </c>
      <c r="CY108" s="1017">
        <v>0</v>
      </c>
      <c r="CZ108" s="1016">
        <v>0</v>
      </c>
      <c r="DA108" s="1017">
        <v>0</v>
      </c>
      <c r="DB108" s="1016">
        <v>0</v>
      </c>
      <c r="DC108" s="1017">
        <v>0</v>
      </c>
      <c r="DD108" s="1016">
        <v>0</v>
      </c>
      <c r="DE108" s="1017">
        <v>0</v>
      </c>
      <c r="DF108" s="1016">
        <v>0</v>
      </c>
      <c r="DG108" s="1017">
        <v>0</v>
      </c>
      <c r="DH108" s="1016">
        <v>0</v>
      </c>
      <c r="DI108" s="1017">
        <v>0</v>
      </c>
      <c r="DJ108" s="1016">
        <v>0</v>
      </c>
      <c r="DK108" s="1017">
        <v>0</v>
      </c>
      <c r="DL108" s="1016">
        <v>0</v>
      </c>
      <c r="DM108" s="1017">
        <v>0</v>
      </c>
      <c r="DN108" s="1016">
        <v>0</v>
      </c>
      <c r="DO108" s="1017">
        <v>0</v>
      </c>
      <c r="DP108" s="1018">
        <v>0</v>
      </c>
      <c r="DQ108" s="946"/>
      <c r="DR108" s="973"/>
      <c r="DS108" s="946"/>
      <c r="DT108" s="1015">
        <v>0</v>
      </c>
      <c r="DU108" s="1016">
        <v>0</v>
      </c>
      <c r="DV108" s="1017">
        <v>0</v>
      </c>
      <c r="DW108" s="1016">
        <v>0</v>
      </c>
      <c r="DX108" s="1017">
        <v>0</v>
      </c>
      <c r="DY108" s="1016">
        <v>0</v>
      </c>
      <c r="DZ108" s="1017">
        <v>0</v>
      </c>
      <c r="EA108" s="1016">
        <v>0</v>
      </c>
      <c r="EB108" s="1017">
        <v>0</v>
      </c>
      <c r="EC108" s="1016">
        <v>0</v>
      </c>
      <c r="ED108" s="1017">
        <v>0</v>
      </c>
      <c r="EE108" s="1016">
        <v>0</v>
      </c>
      <c r="EF108" s="1017">
        <v>0</v>
      </c>
      <c r="EG108" s="1016">
        <v>0</v>
      </c>
      <c r="EH108" s="1017">
        <v>0</v>
      </c>
      <c r="EI108" s="1016">
        <v>0</v>
      </c>
      <c r="EJ108" s="1017">
        <v>0</v>
      </c>
      <c r="EK108" s="1016">
        <v>0</v>
      </c>
      <c r="EL108" s="1017">
        <v>0</v>
      </c>
      <c r="EM108" s="1016">
        <v>0</v>
      </c>
      <c r="EN108" s="1017">
        <v>0</v>
      </c>
      <c r="EO108" s="1016">
        <v>0</v>
      </c>
      <c r="EP108" s="1017">
        <v>0</v>
      </c>
      <c r="EQ108" s="1016">
        <v>0</v>
      </c>
      <c r="ER108" s="1017">
        <v>0</v>
      </c>
      <c r="ES108" s="1016">
        <v>0</v>
      </c>
      <c r="ET108" s="1017">
        <v>0</v>
      </c>
      <c r="EU108" s="1016">
        <v>0</v>
      </c>
      <c r="EV108" s="1017">
        <v>0</v>
      </c>
      <c r="EW108" s="1016">
        <v>0</v>
      </c>
      <c r="EX108" s="1017">
        <v>0</v>
      </c>
      <c r="EY108" s="1016">
        <v>0</v>
      </c>
      <c r="EZ108" s="1017">
        <v>0</v>
      </c>
      <c r="FA108" s="1016">
        <v>0</v>
      </c>
      <c r="FB108" s="1017">
        <v>0</v>
      </c>
      <c r="FC108" s="1018">
        <v>0</v>
      </c>
      <c r="FD108" s="946"/>
      <c r="FE108" s="974"/>
      <c r="FF108" s="946"/>
      <c r="FG108" s="975"/>
      <c r="FI108" s="1019" t="b">
        <v>1</v>
      </c>
    </row>
    <row r="109" spans="2:165" hidden="1" outlineLevel="1">
      <c r="B109" s="976">
        <v>99</v>
      </c>
      <c r="C109" s="1020" t="s">
        <v>759</v>
      </c>
      <c r="E109" s="978">
        <v>0</v>
      </c>
      <c r="F109" s="979">
        <v>0</v>
      </c>
      <c r="G109" s="980">
        <v>0</v>
      </c>
      <c r="H109" s="979">
        <v>0</v>
      </c>
      <c r="I109" s="980">
        <v>0</v>
      </c>
      <c r="J109" s="979">
        <v>0</v>
      </c>
      <c r="K109" s="980">
        <v>0</v>
      </c>
      <c r="L109" s="979">
        <v>0</v>
      </c>
      <c r="M109" s="980">
        <v>0</v>
      </c>
      <c r="N109" s="979">
        <v>0</v>
      </c>
      <c r="O109" s="980">
        <v>0</v>
      </c>
      <c r="P109" s="979">
        <v>0</v>
      </c>
      <c r="Q109" s="980">
        <v>0</v>
      </c>
      <c r="R109" s="979">
        <v>0</v>
      </c>
      <c r="S109" s="980">
        <v>0</v>
      </c>
      <c r="T109" s="979">
        <v>0</v>
      </c>
      <c r="U109" s="980">
        <v>0</v>
      </c>
      <c r="V109" s="979">
        <v>0</v>
      </c>
      <c r="W109" s="980">
        <v>0</v>
      </c>
      <c r="X109" s="979">
        <v>0</v>
      </c>
      <c r="Y109" s="980">
        <v>0</v>
      </c>
      <c r="Z109" s="979">
        <v>0</v>
      </c>
      <c r="AA109" s="980">
        <v>0</v>
      </c>
      <c r="AB109" s="979">
        <v>0</v>
      </c>
      <c r="AC109" s="980">
        <v>0</v>
      </c>
      <c r="AD109" s="979">
        <v>0</v>
      </c>
      <c r="AE109" s="980">
        <v>0</v>
      </c>
      <c r="AF109" s="979">
        <v>0</v>
      </c>
      <c r="AG109" s="980">
        <v>0</v>
      </c>
      <c r="AH109" s="979">
        <v>0</v>
      </c>
      <c r="AI109" s="980">
        <v>0</v>
      </c>
      <c r="AJ109" s="979">
        <v>0</v>
      </c>
      <c r="AK109" s="980">
        <v>0</v>
      </c>
      <c r="AL109" s="979">
        <v>0</v>
      </c>
      <c r="AM109" s="980">
        <v>0</v>
      </c>
      <c r="AN109" s="981">
        <v>0</v>
      </c>
      <c r="AO109" s="946"/>
      <c r="AP109" s="964"/>
      <c r="AQ109" s="946"/>
      <c r="AR109" s="978">
        <v>0</v>
      </c>
      <c r="AS109" s="979">
        <v>0</v>
      </c>
      <c r="AT109" s="980">
        <v>0</v>
      </c>
      <c r="AU109" s="979">
        <v>0</v>
      </c>
      <c r="AV109" s="980">
        <v>0</v>
      </c>
      <c r="AW109" s="979">
        <v>0</v>
      </c>
      <c r="AX109" s="980">
        <v>0</v>
      </c>
      <c r="AY109" s="979">
        <v>0</v>
      </c>
      <c r="AZ109" s="980">
        <v>0</v>
      </c>
      <c r="BA109" s="979">
        <v>0</v>
      </c>
      <c r="BB109" s="980">
        <v>0</v>
      </c>
      <c r="BC109" s="979">
        <v>0</v>
      </c>
      <c r="BD109" s="980">
        <v>0</v>
      </c>
      <c r="BE109" s="979">
        <v>0</v>
      </c>
      <c r="BF109" s="980">
        <v>0</v>
      </c>
      <c r="BG109" s="979">
        <v>0</v>
      </c>
      <c r="BH109" s="980">
        <v>0</v>
      </c>
      <c r="BI109" s="979">
        <v>0</v>
      </c>
      <c r="BJ109" s="980">
        <v>0</v>
      </c>
      <c r="BK109" s="979">
        <v>0</v>
      </c>
      <c r="BL109" s="980">
        <v>0</v>
      </c>
      <c r="BM109" s="979">
        <v>0</v>
      </c>
      <c r="BN109" s="980">
        <v>0</v>
      </c>
      <c r="BO109" s="979">
        <v>0</v>
      </c>
      <c r="BP109" s="980">
        <v>0</v>
      </c>
      <c r="BQ109" s="979">
        <v>0</v>
      </c>
      <c r="BR109" s="980">
        <v>0</v>
      </c>
      <c r="BS109" s="979">
        <v>0</v>
      </c>
      <c r="BT109" s="980">
        <v>0</v>
      </c>
      <c r="BU109" s="979">
        <v>0</v>
      </c>
      <c r="BV109" s="980">
        <v>0</v>
      </c>
      <c r="BW109" s="979">
        <v>0</v>
      </c>
      <c r="BX109" s="980">
        <v>0</v>
      </c>
      <c r="BY109" s="979">
        <v>0</v>
      </c>
      <c r="BZ109" s="980">
        <v>0</v>
      </c>
      <c r="CA109" s="981">
        <v>0</v>
      </c>
      <c r="CB109" s="946"/>
      <c r="CC109" s="971"/>
      <c r="CD109" s="946"/>
      <c r="CE109" s="972"/>
      <c r="CF109" s="946"/>
      <c r="CG109" s="978">
        <v>0</v>
      </c>
      <c r="CH109" s="979">
        <v>0</v>
      </c>
      <c r="CI109" s="980">
        <v>0</v>
      </c>
      <c r="CJ109" s="979">
        <v>0</v>
      </c>
      <c r="CK109" s="980">
        <v>0</v>
      </c>
      <c r="CL109" s="979">
        <v>0</v>
      </c>
      <c r="CM109" s="980">
        <v>0</v>
      </c>
      <c r="CN109" s="979">
        <v>0</v>
      </c>
      <c r="CO109" s="980">
        <v>0</v>
      </c>
      <c r="CP109" s="979">
        <v>0</v>
      </c>
      <c r="CQ109" s="980">
        <v>0</v>
      </c>
      <c r="CR109" s="979">
        <v>0</v>
      </c>
      <c r="CS109" s="980">
        <v>0</v>
      </c>
      <c r="CT109" s="979">
        <v>0</v>
      </c>
      <c r="CU109" s="980">
        <v>0</v>
      </c>
      <c r="CV109" s="979">
        <v>0</v>
      </c>
      <c r="CW109" s="980">
        <v>0</v>
      </c>
      <c r="CX109" s="979">
        <v>0</v>
      </c>
      <c r="CY109" s="980">
        <v>0</v>
      </c>
      <c r="CZ109" s="979">
        <v>0</v>
      </c>
      <c r="DA109" s="980">
        <v>0</v>
      </c>
      <c r="DB109" s="979">
        <v>0</v>
      </c>
      <c r="DC109" s="980">
        <v>0</v>
      </c>
      <c r="DD109" s="979">
        <v>0</v>
      </c>
      <c r="DE109" s="980">
        <v>0</v>
      </c>
      <c r="DF109" s="979">
        <v>0</v>
      </c>
      <c r="DG109" s="980">
        <v>0</v>
      </c>
      <c r="DH109" s="979">
        <v>0</v>
      </c>
      <c r="DI109" s="980">
        <v>0</v>
      </c>
      <c r="DJ109" s="979">
        <v>0</v>
      </c>
      <c r="DK109" s="980">
        <v>0</v>
      </c>
      <c r="DL109" s="979">
        <v>0</v>
      </c>
      <c r="DM109" s="980">
        <v>0</v>
      </c>
      <c r="DN109" s="979">
        <v>0</v>
      </c>
      <c r="DO109" s="980">
        <v>0</v>
      </c>
      <c r="DP109" s="981">
        <v>0</v>
      </c>
      <c r="DQ109" s="946"/>
      <c r="DR109" s="973"/>
      <c r="DS109" s="946"/>
      <c r="DT109" s="978">
        <v>0</v>
      </c>
      <c r="DU109" s="979">
        <v>0</v>
      </c>
      <c r="DV109" s="980">
        <v>0</v>
      </c>
      <c r="DW109" s="979">
        <v>0</v>
      </c>
      <c r="DX109" s="980">
        <v>0</v>
      </c>
      <c r="DY109" s="979">
        <v>0</v>
      </c>
      <c r="DZ109" s="980">
        <v>0</v>
      </c>
      <c r="EA109" s="979">
        <v>0</v>
      </c>
      <c r="EB109" s="980">
        <v>0</v>
      </c>
      <c r="EC109" s="979">
        <v>0</v>
      </c>
      <c r="ED109" s="980">
        <v>0</v>
      </c>
      <c r="EE109" s="979">
        <v>0</v>
      </c>
      <c r="EF109" s="980">
        <v>0</v>
      </c>
      <c r="EG109" s="979">
        <v>0</v>
      </c>
      <c r="EH109" s="980">
        <v>0</v>
      </c>
      <c r="EI109" s="979">
        <v>0</v>
      </c>
      <c r="EJ109" s="980">
        <v>0</v>
      </c>
      <c r="EK109" s="979">
        <v>0</v>
      </c>
      <c r="EL109" s="980">
        <v>0</v>
      </c>
      <c r="EM109" s="979">
        <v>0</v>
      </c>
      <c r="EN109" s="980">
        <v>0</v>
      </c>
      <c r="EO109" s="979">
        <v>0</v>
      </c>
      <c r="EP109" s="980">
        <v>0</v>
      </c>
      <c r="EQ109" s="979">
        <v>0</v>
      </c>
      <c r="ER109" s="980">
        <v>0</v>
      </c>
      <c r="ES109" s="979">
        <v>0</v>
      </c>
      <c r="ET109" s="980">
        <v>0</v>
      </c>
      <c r="EU109" s="979">
        <v>0</v>
      </c>
      <c r="EV109" s="980">
        <v>0</v>
      </c>
      <c r="EW109" s="979">
        <v>0</v>
      </c>
      <c r="EX109" s="980">
        <v>0</v>
      </c>
      <c r="EY109" s="979">
        <v>0</v>
      </c>
      <c r="EZ109" s="980">
        <v>0</v>
      </c>
      <c r="FA109" s="979">
        <v>0</v>
      </c>
      <c r="FB109" s="980">
        <v>0</v>
      </c>
      <c r="FC109" s="981">
        <v>0</v>
      </c>
      <c r="FD109" s="946"/>
      <c r="FE109" s="974"/>
      <c r="FF109" s="946"/>
      <c r="FG109" s="975"/>
      <c r="FI109" s="982" t="b">
        <v>1</v>
      </c>
    </row>
    <row r="110" spans="2:165" hidden="1" outlineLevel="1">
      <c r="B110" s="983">
        <v>100</v>
      </c>
      <c r="C110" s="1012" t="s">
        <v>760</v>
      </c>
      <c r="E110" s="985">
        <v>0</v>
      </c>
      <c r="F110" s="986">
        <v>0</v>
      </c>
      <c r="G110" s="987">
        <v>0</v>
      </c>
      <c r="H110" s="986">
        <v>0</v>
      </c>
      <c r="I110" s="987">
        <v>0</v>
      </c>
      <c r="J110" s="986">
        <v>0</v>
      </c>
      <c r="K110" s="987">
        <v>0</v>
      </c>
      <c r="L110" s="986">
        <v>0</v>
      </c>
      <c r="M110" s="987">
        <v>0</v>
      </c>
      <c r="N110" s="986">
        <v>0</v>
      </c>
      <c r="O110" s="987">
        <v>0</v>
      </c>
      <c r="P110" s="986">
        <v>0</v>
      </c>
      <c r="Q110" s="987">
        <v>0</v>
      </c>
      <c r="R110" s="986">
        <v>0</v>
      </c>
      <c r="S110" s="987">
        <v>0</v>
      </c>
      <c r="T110" s="986">
        <v>0</v>
      </c>
      <c r="U110" s="987">
        <v>0</v>
      </c>
      <c r="V110" s="986">
        <v>0</v>
      </c>
      <c r="W110" s="987">
        <v>0</v>
      </c>
      <c r="X110" s="986">
        <v>0</v>
      </c>
      <c r="Y110" s="987">
        <v>0</v>
      </c>
      <c r="Z110" s="986">
        <v>0</v>
      </c>
      <c r="AA110" s="987">
        <v>0</v>
      </c>
      <c r="AB110" s="986">
        <v>0</v>
      </c>
      <c r="AC110" s="987">
        <v>0</v>
      </c>
      <c r="AD110" s="986">
        <v>0</v>
      </c>
      <c r="AE110" s="987">
        <v>0</v>
      </c>
      <c r="AF110" s="986">
        <v>0</v>
      </c>
      <c r="AG110" s="987">
        <v>0</v>
      </c>
      <c r="AH110" s="986">
        <v>0</v>
      </c>
      <c r="AI110" s="987">
        <v>0</v>
      </c>
      <c r="AJ110" s="986">
        <v>0</v>
      </c>
      <c r="AK110" s="987">
        <v>0</v>
      </c>
      <c r="AL110" s="986">
        <v>0</v>
      </c>
      <c r="AM110" s="987">
        <v>0</v>
      </c>
      <c r="AN110" s="988">
        <v>0</v>
      </c>
      <c r="AO110" s="946"/>
      <c r="AP110" s="964"/>
      <c r="AQ110" s="946"/>
      <c r="AR110" s="985">
        <v>0</v>
      </c>
      <c r="AS110" s="986">
        <v>0</v>
      </c>
      <c r="AT110" s="987">
        <v>0</v>
      </c>
      <c r="AU110" s="986">
        <v>0</v>
      </c>
      <c r="AV110" s="987">
        <v>0</v>
      </c>
      <c r="AW110" s="986">
        <v>0</v>
      </c>
      <c r="AX110" s="987">
        <v>0</v>
      </c>
      <c r="AY110" s="986">
        <v>0</v>
      </c>
      <c r="AZ110" s="987">
        <v>0</v>
      </c>
      <c r="BA110" s="986">
        <v>0</v>
      </c>
      <c r="BB110" s="987">
        <v>0</v>
      </c>
      <c r="BC110" s="986">
        <v>0</v>
      </c>
      <c r="BD110" s="987">
        <v>0</v>
      </c>
      <c r="BE110" s="986">
        <v>0</v>
      </c>
      <c r="BF110" s="987">
        <v>0</v>
      </c>
      <c r="BG110" s="986">
        <v>0</v>
      </c>
      <c r="BH110" s="987">
        <v>0</v>
      </c>
      <c r="BI110" s="986">
        <v>0</v>
      </c>
      <c r="BJ110" s="987">
        <v>0</v>
      </c>
      <c r="BK110" s="986">
        <v>0</v>
      </c>
      <c r="BL110" s="987">
        <v>0</v>
      </c>
      <c r="BM110" s="986">
        <v>0</v>
      </c>
      <c r="BN110" s="987">
        <v>0</v>
      </c>
      <c r="BO110" s="986">
        <v>0</v>
      </c>
      <c r="BP110" s="987">
        <v>0</v>
      </c>
      <c r="BQ110" s="986">
        <v>0</v>
      </c>
      <c r="BR110" s="987">
        <v>0</v>
      </c>
      <c r="BS110" s="986">
        <v>0</v>
      </c>
      <c r="BT110" s="987">
        <v>0</v>
      </c>
      <c r="BU110" s="986">
        <v>0</v>
      </c>
      <c r="BV110" s="987">
        <v>0</v>
      </c>
      <c r="BW110" s="986">
        <v>0</v>
      </c>
      <c r="BX110" s="987">
        <v>0</v>
      </c>
      <c r="BY110" s="986">
        <v>0</v>
      </c>
      <c r="BZ110" s="987">
        <v>0</v>
      </c>
      <c r="CA110" s="988">
        <v>0</v>
      </c>
      <c r="CB110" s="946"/>
      <c r="CC110" s="971"/>
      <c r="CD110" s="946"/>
      <c r="CE110" s="972"/>
      <c r="CF110" s="946"/>
      <c r="CG110" s="985">
        <v>0</v>
      </c>
      <c r="CH110" s="986">
        <v>0</v>
      </c>
      <c r="CI110" s="987">
        <v>0</v>
      </c>
      <c r="CJ110" s="986">
        <v>0</v>
      </c>
      <c r="CK110" s="987">
        <v>0</v>
      </c>
      <c r="CL110" s="986">
        <v>0</v>
      </c>
      <c r="CM110" s="987">
        <v>0</v>
      </c>
      <c r="CN110" s="986">
        <v>0</v>
      </c>
      <c r="CO110" s="987">
        <v>0</v>
      </c>
      <c r="CP110" s="986">
        <v>0</v>
      </c>
      <c r="CQ110" s="987">
        <v>0</v>
      </c>
      <c r="CR110" s="986">
        <v>0</v>
      </c>
      <c r="CS110" s="987">
        <v>0</v>
      </c>
      <c r="CT110" s="986">
        <v>0</v>
      </c>
      <c r="CU110" s="987">
        <v>0</v>
      </c>
      <c r="CV110" s="986">
        <v>0</v>
      </c>
      <c r="CW110" s="987">
        <v>0</v>
      </c>
      <c r="CX110" s="986">
        <v>0</v>
      </c>
      <c r="CY110" s="987">
        <v>0</v>
      </c>
      <c r="CZ110" s="986">
        <v>0</v>
      </c>
      <c r="DA110" s="987">
        <v>0</v>
      </c>
      <c r="DB110" s="986">
        <v>0</v>
      </c>
      <c r="DC110" s="987">
        <v>0</v>
      </c>
      <c r="DD110" s="986">
        <v>0</v>
      </c>
      <c r="DE110" s="987">
        <v>0</v>
      </c>
      <c r="DF110" s="986">
        <v>0</v>
      </c>
      <c r="DG110" s="987">
        <v>0</v>
      </c>
      <c r="DH110" s="986">
        <v>0</v>
      </c>
      <c r="DI110" s="987">
        <v>0</v>
      </c>
      <c r="DJ110" s="986">
        <v>0</v>
      </c>
      <c r="DK110" s="987">
        <v>0</v>
      </c>
      <c r="DL110" s="986">
        <v>0</v>
      </c>
      <c r="DM110" s="987">
        <v>0</v>
      </c>
      <c r="DN110" s="986">
        <v>0</v>
      </c>
      <c r="DO110" s="987">
        <v>0</v>
      </c>
      <c r="DP110" s="988">
        <v>0</v>
      </c>
      <c r="DQ110" s="946"/>
      <c r="DR110" s="973"/>
      <c r="DS110" s="946"/>
      <c r="DT110" s="985">
        <v>0</v>
      </c>
      <c r="DU110" s="986">
        <v>0</v>
      </c>
      <c r="DV110" s="987">
        <v>0</v>
      </c>
      <c r="DW110" s="986">
        <v>0</v>
      </c>
      <c r="DX110" s="987">
        <v>0</v>
      </c>
      <c r="DY110" s="986">
        <v>0</v>
      </c>
      <c r="DZ110" s="987">
        <v>0</v>
      </c>
      <c r="EA110" s="986">
        <v>0</v>
      </c>
      <c r="EB110" s="987">
        <v>0</v>
      </c>
      <c r="EC110" s="986">
        <v>0</v>
      </c>
      <c r="ED110" s="987">
        <v>0</v>
      </c>
      <c r="EE110" s="986">
        <v>0</v>
      </c>
      <c r="EF110" s="987">
        <v>0</v>
      </c>
      <c r="EG110" s="986">
        <v>0</v>
      </c>
      <c r="EH110" s="987">
        <v>0</v>
      </c>
      <c r="EI110" s="986">
        <v>0</v>
      </c>
      <c r="EJ110" s="987">
        <v>0</v>
      </c>
      <c r="EK110" s="986">
        <v>0</v>
      </c>
      <c r="EL110" s="987">
        <v>0</v>
      </c>
      <c r="EM110" s="986">
        <v>0</v>
      </c>
      <c r="EN110" s="987">
        <v>0</v>
      </c>
      <c r="EO110" s="986">
        <v>0</v>
      </c>
      <c r="EP110" s="987">
        <v>0</v>
      </c>
      <c r="EQ110" s="986">
        <v>0</v>
      </c>
      <c r="ER110" s="987">
        <v>0</v>
      </c>
      <c r="ES110" s="986">
        <v>0</v>
      </c>
      <c r="ET110" s="987">
        <v>0</v>
      </c>
      <c r="EU110" s="986">
        <v>0</v>
      </c>
      <c r="EV110" s="987">
        <v>0</v>
      </c>
      <c r="EW110" s="986">
        <v>0</v>
      </c>
      <c r="EX110" s="987">
        <v>0</v>
      </c>
      <c r="EY110" s="986">
        <v>0</v>
      </c>
      <c r="EZ110" s="987">
        <v>0</v>
      </c>
      <c r="FA110" s="986">
        <v>0</v>
      </c>
      <c r="FB110" s="987">
        <v>0</v>
      </c>
      <c r="FC110" s="988">
        <v>0</v>
      </c>
      <c r="FD110" s="946"/>
      <c r="FE110" s="974"/>
      <c r="FF110" s="946"/>
      <c r="FG110" s="975"/>
      <c r="FI110" s="989" t="b">
        <v>1</v>
      </c>
    </row>
    <row r="111" spans="2:165" hidden="1" outlineLevel="1">
      <c r="B111" s="990">
        <v>101</v>
      </c>
      <c r="C111" s="1011" t="s">
        <v>761</v>
      </c>
      <c r="E111" s="992">
        <v>0</v>
      </c>
      <c r="F111" s="993">
        <v>0</v>
      </c>
      <c r="G111" s="994">
        <v>0</v>
      </c>
      <c r="H111" s="993">
        <v>0</v>
      </c>
      <c r="I111" s="994">
        <v>0</v>
      </c>
      <c r="J111" s="993">
        <v>0</v>
      </c>
      <c r="K111" s="994">
        <v>0</v>
      </c>
      <c r="L111" s="993">
        <v>0</v>
      </c>
      <c r="M111" s="994">
        <v>0</v>
      </c>
      <c r="N111" s="993">
        <v>0</v>
      </c>
      <c r="O111" s="994">
        <v>0</v>
      </c>
      <c r="P111" s="993">
        <v>0</v>
      </c>
      <c r="Q111" s="994">
        <v>0</v>
      </c>
      <c r="R111" s="993">
        <v>0</v>
      </c>
      <c r="S111" s="994">
        <v>0</v>
      </c>
      <c r="T111" s="993">
        <v>0</v>
      </c>
      <c r="U111" s="994">
        <v>0</v>
      </c>
      <c r="V111" s="993">
        <v>0</v>
      </c>
      <c r="W111" s="994">
        <v>0</v>
      </c>
      <c r="X111" s="993">
        <v>0</v>
      </c>
      <c r="Y111" s="994">
        <v>0</v>
      </c>
      <c r="Z111" s="993">
        <v>0</v>
      </c>
      <c r="AA111" s="994">
        <v>0</v>
      </c>
      <c r="AB111" s="993">
        <v>0</v>
      </c>
      <c r="AC111" s="994">
        <v>0</v>
      </c>
      <c r="AD111" s="993">
        <v>0</v>
      </c>
      <c r="AE111" s="994">
        <v>0</v>
      </c>
      <c r="AF111" s="993">
        <v>0</v>
      </c>
      <c r="AG111" s="994">
        <v>0</v>
      </c>
      <c r="AH111" s="993">
        <v>0</v>
      </c>
      <c r="AI111" s="994">
        <v>0</v>
      </c>
      <c r="AJ111" s="993">
        <v>0</v>
      </c>
      <c r="AK111" s="994">
        <v>0</v>
      </c>
      <c r="AL111" s="993">
        <v>0</v>
      </c>
      <c r="AM111" s="994">
        <v>0</v>
      </c>
      <c r="AN111" s="995">
        <v>0</v>
      </c>
      <c r="AO111" s="946"/>
      <c r="AP111" s="964"/>
      <c r="AQ111" s="946"/>
      <c r="AR111" s="992">
        <v>0</v>
      </c>
      <c r="AS111" s="993">
        <v>0</v>
      </c>
      <c r="AT111" s="994">
        <v>0</v>
      </c>
      <c r="AU111" s="993">
        <v>0</v>
      </c>
      <c r="AV111" s="994">
        <v>0</v>
      </c>
      <c r="AW111" s="993">
        <v>0</v>
      </c>
      <c r="AX111" s="994">
        <v>0</v>
      </c>
      <c r="AY111" s="993">
        <v>0</v>
      </c>
      <c r="AZ111" s="994">
        <v>0</v>
      </c>
      <c r="BA111" s="993">
        <v>0</v>
      </c>
      <c r="BB111" s="994">
        <v>0</v>
      </c>
      <c r="BC111" s="993">
        <v>0</v>
      </c>
      <c r="BD111" s="994">
        <v>0</v>
      </c>
      <c r="BE111" s="993">
        <v>0</v>
      </c>
      <c r="BF111" s="994">
        <v>0</v>
      </c>
      <c r="BG111" s="993">
        <v>0</v>
      </c>
      <c r="BH111" s="994">
        <v>0</v>
      </c>
      <c r="BI111" s="993">
        <v>0</v>
      </c>
      <c r="BJ111" s="994">
        <v>0</v>
      </c>
      <c r="BK111" s="993">
        <v>0</v>
      </c>
      <c r="BL111" s="994">
        <v>0</v>
      </c>
      <c r="BM111" s="993">
        <v>0</v>
      </c>
      <c r="BN111" s="994">
        <v>0</v>
      </c>
      <c r="BO111" s="993">
        <v>0</v>
      </c>
      <c r="BP111" s="994">
        <v>0</v>
      </c>
      <c r="BQ111" s="993">
        <v>0</v>
      </c>
      <c r="BR111" s="994">
        <v>0</v>
      </c>
      <c r="BS111" s="993">
        <v>0</v>
      </c>
      <c r="BT111" s="994">
        <v>0</v>
      </c>
      <c r="BU111" s="993">
        <v>0</v>
      </c>
      <c r="BV111" s="994">
        <v>0</v>
      </c>
      <c r="BW111" s="993">
        <v>0</v>
      </c>
      <c r="BX111" s="994">
        <v>0</v>
      </c>
      <c r="BY111" s="993">
        <v>0</v>
      </c>
      <c r="BZ111" s="994">
        <v>0</v>
      </c>
      <c r="CA111" s="995">
        <v>0</v>
      </c>
      <c r="CB111" s="946"/>
      <c r="CC111" s="971"/>
      <c r="CD111" s="946"/>
      <c r="CE111" s="972"/>
      <c r="CF111" s="946"/>
      <c r="CG111" s="992">
        <v>0</v>
      </c>
      <c r="CH111" s="993">
        <v>0</v>
      </c>
      <c r="CI111" s="994">
        <v>0</v>
      </c>
      <c r="CJ111" s="993">
        <v>0</v>
      </c>
      <c r="CK111" s="994">
        <v>0</v>
      </c>
      <c r="CL111" s="993">
        <v>0</v>
      </c>
      <c r="CM111" s="994">
        <v>0</v>
      </c>
      <c r="CN111" s="993">
        <v>0</v>
      </c>
      <c r="CO111" s="994">
        <v>0</v>
      </c>
      <c r="CP111" s="993">
        <v>0</v>
      </c>
      <c r="CQ111" s="994">
        <v>0</v>
      </c>
      <c r="CR111" s="993">
        <v>0</v>
      </c>
      <c r="CS111" s="994">
        <v>0</v>
      </c>
      <c r="CT111" s="993">
        <v>0</v>
      </c>
      <c r="CU111" s="994">
        <v>0</v>
      </c>
      <c r="CV111" s="993">
        <v>0</v>
      </c>
      <c r="CW111" s="994">
        <v>0</v>
      </c>
      <c r="CX111" s="993">
        <v>0</v>
      </c>
      <c r="CY111" s="994">
        <v>0</v>
      </c>
      <c r="CZ111" s="993">
        <v>0</v>
      </c>
      <c r="DA111" s="994">
        <v>0</v>
      </c>
      <c r="DB111" s="993">
        <v>0</v>
      </c>
      <c r="DC111" s="994">
        <v>0</v>
      </c>
      <c r="DD111" s="993">
        <v>0</v>
      </c>
      <c r="DE111" s="994">
        <v>0</v>
      </c>
      <c r="DF111" s="993">
        <v>0</v>
      </c>
      <c r="DG111" s="994">
        <v>0</v>
      </c>
      <c r="DH111" s="993">
        <v>0</v>
      </c>
      <c r="DI111" s="994">
        <v>0</v>
      </c>
      <c r="DJ111" s="993">
        <v>0</v>
      </c>
      <c r="DK111" s="994">
        <v>0</v>
      </c>
      <c r="DL111" s="993">
        <v>0</v>
      </c>
      <c r="DM111" s="994">
        <v>0</v>
      </c>
      <c r="DN111" s="993">
        <v>0</v>
      </c>
      <c r="DO111" s="994">
        <v>0</v>
      </c>
      <c r="DP111" s="995">
        <v>0</v>
      </c>
      <c r="DQ111" s="946"/>
      <c r="DR111" s="973"/>
      <c r="DS111" s="946"/>
      <c r="DT111" s="992">
        <v>0</v>
      </c>
      <c r="DU111" s="993">
        <v>0</v>
      </c>
      <c r="DV111" s="994">
        <v>0</v>
      </c>
      <c r="DW111" s="993">
        <v>0</v>
      </c>
      <c r="DX111" s="994">
        <v>0</v>
      </c>
      <c r="DY111" s="993">
        <v>0</v>
      </c>
      <c r="DZ111" s="994">
        <v>0</v>
      </c>
      <c r="EA111" s="993">
        <v>0</v>
      </c>
      <c r="EB111" s="994">
        <v>0</v>
      </c>
      <c r="EC111" s="993">
        <v>0</v>
      </c>
      <c r="ED111" s="994">
        <v>0</v>
      </c>
      <c r="EE111" s="993">
        <v>0</v>
      </c>
      <c r="EF111" s="994">
        <v>0</v>
      </c>
      <c r="EG111" s="993">
        <v>0</v>
      </c>
      <c r="EH111" s="994">
        <v>0</v>
      </c>
      <c r="EI111" s="993">
        <v>0</v>
      </c>
      <c r="EJ111" s="994">
        <v>0</v>
      </c>
      <c r="EK111" s="993">
        <v>0</v>
      </c>
      <c r="EL111" s="994">
        <v>0</v>
      </c>
      <c r="EM111" s="993">
        <v>0</v>
      </c>
      <c r="EN111" s="994">
        <v>0</v>
      </c>
      <c r="EO111" s="993">
        <v>0</v>
      </c>
      <c r="EP111" s="994">
        <v>0</v>
      </c>
      <c r="EQ111" s="993">
        <v>0</v>
      </c>
      <c r="ER111" s="994">
        <v>0</v>
      </c>
      <c r="ES111" s="993">
        <v>0</v>
      </c>
      <c r="ET111" s="994">
        <v>0</v>
      </c>
      <c r="EU111" s="993">
        <v>0</v>
      </c>
      <c r="EV111" s="994">
        <v>0</v>
      </c>
      <c r="EW111" s="993">
        <v>0</v>
      </c>
      <c r="EX111" s="994">
        <v>0</v>
      </c>
      <c r="EY111" s="993">
        <v>0</v>
      </c>
      <c r="EZ111" s="994">
        <v>0</v>
      </c>
      <c r="FA111" s="993">
        <v>0</v>
      </c>
      <c r="FB111" s="994">
        <v>0</v>
      </c>
      <c r="FC111" s="995">
        <v>0</v>
      </c>
      <c r="FD111" s="946"/>
      <c r="FE111" s="974"/>
      <c r="FF111" s="946"/>
      <c r="FG111" s="975"/>
      <c r="FI111" s="996" t="b">
        <v>1</v>
      </c>
    </row>
    <row r="112" spans="2:165" hidden="1" outlineLevel="1">
      <c r="B112" s="983">
        <v>102</v>
      </c>
      <c r="C112" s="1012" t="s">
        <v>762</v>
      </c>
      <c r="E112" s="985">
        <v>0</v>
      </c>
      <c r="F112" s="986">
        <v>0</v>
      </c>
      <c r="G112" s="987">
        <v>0</v>
      </c>
      <c r="H112" s="986">
        <v>0</v>
      </c>
      <c r="I112" s="987">
        <v>0</v>
      </c>
      <c r="J112" s="986">
        <v>0</v>
      </c>
      <c r="K112" s="987">
        <v>0</v>
      </c>
      <c r="L112" s="986">
        <v>0</v>
      </c>
      <c r="M112" s="987">
        <v>0</v>
      </c>
      <c r="N112" s="986">
        <v>0</v>
      </c>
      <c r="O112" s="987">
        <v>0</v>
      </c>
      <c r="P112" s="986">
        <v>0</v>
      </c>
      <c r="Q112" s="987">
        <v>0</v>
      </c>
      <c r="R112" s="986">
        <v>0</v>
      </c>
      <c r="S112" s="987">
        <v>0</v>
      </c>
      <c r="T112" s="986">
        <v>0</v>
      </c>
      <c r="U112" s="987">
        <v>0</v>
      </c>
      <c r="V112" s="986">
        <v>0</v>
      </c>
      <c r="W112" s="987">
        <v>0</v>
      </c>
      <c r="X112" s="986">
        <v>0</v>
      </c>
      <c r="Y112" s="987">
        <v>0</v>
      </c>
      <c r="Z112" s="986">
        <v>0</v>
      </c>
      <c r="AA112" s="987">
        <v>0</v>
      </c>
      <c r="AB112" s="986">
        <v>0</v>
      </c>
      <c r="AC112" s="987">
        <v>0</v>
      </c>
      <c r="AD112" s="986">
        <v>0</v>
      </c>
      <c r="AE112" s="987">
        <v>0</v>
      </c>
      <c r="AF112" s="986">
        <v>0</v>
      </c>
      <c r="AG112" s="987">
        <v>0</v>
      </c>
      <c r="AH112" s="986">
        <v>0</v>
      </c>
      <c r="AI112" s="987">
        <v>0</v>
      </c>
      <c r="AJ112" s="986">
        <v>0</v>
      </c>
      <c r="AK112" s="987">
        <v>0</v>
      </c>
      <c r="AL112" s="986">
        <v>0</v>
      </c>
      <c r="AM112" s="987">
        <v>0</v>
      </c>
      <c r="AN112" s="988">
        <v>0</v>
      </c>
      <c r="AO112" s="946"/>
      <c r="AP112" s="964"/>
      <c r="AQ112" s="946"/>
      <c r="AR112" s="985">
        <v>0</v>
      </c>
      <c r="AS112" s="986">
        <v>0</v>
      </c>
      <c r="AT112" s="987">
        <v>0</v>
      </c>
      <c r="AU112" s="986">
        <v>0</v>
      </c>
      <c r="AV112" s="987">
        <v>0</v>
      </c>
      <c r="AW112" s="986">
        <v>0</v>
      </c>
      <c r="AX112" s="987">
        <v>0</v>
      </c>
      <c r="AY112" s="986">
        <v>0</v>
      </c>
      <c r="AZ112" s="987">
        <v>0</v>
      </c>
      <c r="BA112" s="986">
        <v>0</v>
      </c>
      <c r="BB112" s="987">
        <v>0</v>
      </c>
      <c r="BC112" s="986">
        <v>0</v>
      </c>
      <c r="BD112" s="987">
        <v>0</v>
      </c>
      <c r="BE112" s="986">
        <v>0</v>
      </c>
      <c r="BF112" s="987">
        <v>0</v>
      </c>
      <c r="BG112" s="986">
        <v>0</v>
      </c>
      <c r="BH112" s="987">
        <v>0</v>
      </c>
      <c r="BI112" s="986">
        <v>0</v>
      </c>
      <c r="BJ112" s="987">
        <v>0</v>
      </c>
      <c r="BK112" s="986">
        <v>0</v>
      </c>
      <c r="BL112" s="987">
        <v>0</v>
      </c>
      <c r="BM112" s="986">
        <v>0</v>
      </c>
      <c r="BN112" s="987">
        <v>0</v>
      </c>
      <c r="BO112" s="986">
        <v>0</v>
      </c>
      <c r="BP112" s="987">
        <v>0</v>
      </c>
      <c r="BQ112" s="986">
        <v>0</v>
      </c>
      <c r="BR112" s="987">
        <v>0</v>
      </c>
      <c r="BS112" s="986">
        <v>0</v>
      </c>
      <c r="BT112" s="987">
        <v>0</v>
      </c>
      <c r="BU112" s="986">
        <v>0</v>
      </c>
      <c r="BV112" s="987">
        <v>0</v>
      </c>
      <c r="BW112" s="986">
        <v>0</v>
      </c>
      <c r="BX112" s="987">
        <v>0</v>
      </c>
      <c r="BY112" s="986">
        <v>0</v>
      </c>
      <c r="BZ112" s="987">
        <v>0</v>
      </c>
      <c r="CA112" s="988">
        <v>0</v>
      </c>
      <c r="CB112" s="946"/>
      <c r="CC112" s="971"/>
      <c r="CD112" s="946"/>
      <c r="CE112" s="972"/>
      <c r="CF112" s="946"/>
      <c r="CG112" s="985">
        <v>0</v>
      </c>
      <c r="CH112" s="986">
        <v>0</v>
      </c>
      <c r="CI112" s="987">
        <v>0</v>
      </c>
      <c r="CJ112" s="986">
        <v>0</v>
      </c>
      <c r="CK112" s="987">
        <v>0</v>
      </c>
      <c r="CL112" s="986">
        <v>0</v>
      </c>
      <c r="CM112" s="987">
        <v>0</v>
      </c>
      <c r="CN112" s="986">
        <v>0</v>
      </c>
      <c r="CO112" s="987">
        <v>0</v>
      </c>
      <c r="CP112" s="986">
        <v>0</v>
      </c>
      <c r="CQ112" s="987">
        <v>0</v>
      </c>
      <c r="CR112" s="986">
        <v>0</v>
      </c>
      <c r="CS112" s="987">
        <v>0</v>
      </c>
      <c r="CT112" s="986">
        <v>0</v>
      </c>
      <c r="CU112" s="987">
        <v>0</v>
      </c>
      <c r="CV112" s="986">
        <v>0</v>
      </c>
      <c r="CW112" s="987">
        <v>0</v>
      </c>
      <c r="CX112" s="986">
        <v>0</v>
      </c>
      <c r="CY112" s="987">
        <v>0</v>
      </c>
      <c r="CZ112" s="986">
        <v>0</v>
      </c>
      <c r="DA112" s="987">
        <v>0</v>
      </c>
      <c r="DB112" s="986">
        <v>0</v>
      </c>
      <c r="DC112" s="987">
        <v>0</v>
      </c>
      <c r="DD112" s="986">
        <v>0</v>
      </c>
      <c r="DE112" s="987">
        <v>0</v>
      </c>
      <c r="DF112" s="986">
        <v>0</v>
      </c>
      <c r="DG112" s="987">
        <v>0</v>
      </c>
      <c r="DH112" s="986">
        <v>0</v>
      </c>
      <c r="DI112" s="987">
        <v>0</v>
      </c>
      <c r="DJ112" s="986">
        <v>0</v>
      </c>
      <c r="DK112" s="987">
        <v>0</v>
      </c>
      <c r="DL112" s="986">
        <v>0</v>
      </c>
      <c r="DM112" s="987">
        <v>0</v>
      </c>
      <c r="DN112" s="986">
        <v>0</v>
      </c>
      <c r="DO112" s="987">
        <v>0</v>
      </c>
      <c r="DP112" s="988">
        <v>0</v>
      </c>
      <c r="DQ112" s="946"/>
      <c r="DR112" s="973"/>
      <c r="DS112" s="946"/>
      <c r="DT112" s="985">
        <v>0</v>
      </c>
      <c r="DU112" s="986">
        <v>0</v>
      </c>
      <c r="DV112" s="987">
        <v>0</v>
      </c>
      <c r="DW112" s="986">
        <v>0</v>
      </c>
      <c r="DX112" s="987">
        <v>0</v>
      </c>
      <c r="DY112" s="986">
        <v>0</v>
      </c>
      <c r="DZ112" s="987">
        <v>0</v>
      </c>
      <c r="EA112" s="986">
        <v>0</v>
      </c>
      <c r="EB112" s="987">
        <v>0</v>
      </c>
      <c r="EC112" s="986">
        <v>0</v>
      </c>
      <c r="ED112" s="987">
        <v>0</v>
      </c>
      <c r="EE112" s="986">
        <v>0</v>
      </c>
      <c r="EF112" s="987">
        <v>0</v>
      </c>
      <c r="EG112" s="986">
        <v>0</v>
      </c>
      <c r="EH112" s="987">
        <v>0</v>
      </c>
      <c r="EI112" s="986">
        <v>0</v>
      </c>
      <c r="EJ112" s="987">
        <v>0</v>
      </c>
      <c r="EK112" s="986">
        <v>0</v>
      </c>
      <c r="EL112" s="987">
        <v>0</v>
      </c>
      <c r="EM112" s="986">
        <v>0</v>
      </c>
      <c r="EN112" s="987">
        <v>0</v>
      </c>
      <c r="EO112" s="986">
        <v>0</v>
      </c>
      <c r="EP112" s="987">
        <v>0</v>
      </c>
      <c r="EQ112" s="986">
        <v>0</v>
      </c>
      <c r="ER112" s="987">
        <v>0</v>
      </c>
      <c r="ES112" s="986">
        <v>0</v>
      </c>
      <c r="ET112" s="987">
        <v>0</v>
      </c>
      <c r="EU112" s="986">
        <v>0</v>
      </c>
      <c r="EV112" s="987">
        <v>0</v>
      </c>
      <c r="EW112" s="986">
        <v>0</v>
      </c>
      <c r="EX112" s="987">
        <v>0</v>
      </c>
      <c r="EY112" s="986">
        <v>0</v>
      </c>
      <c r="EZ112" s="987">
        <v>0</v>
      </c>
      <c r="FA112" s="986">
        <v>0</v>
      </c>
      <c r="FB112" s="987">
        <v>0</v>
      </c>
      <c r="FC112" s="988">
        <v>0</v>
      </c>
      <c r="FD112" s="946"/>
      <c r="FE112" s="974"/>
      <c r="FF112" s="946"/>
      <c r="FG112" s="975"/>
      <c r="FI112" s="989" t="b">
        <v>1</v>
      </c>
    </row>
    <row r="113" spans="2:165" hidden="1" outlineLevel="1">
      <c r="B113" s="990">
        <v>103</v>
      </c>
      <c r="C113" s="1011" t="s">
        <v>763</v>
      </c>
      <c r="E113" s="992">
        <v>0</v>
      </c>
      <c r="F113" s="993">
        <v>0</v>
      </c>
      <c r="G113" s="994">
        <v>0</v>
      </c>
      <c r="H113" s="993">
        <v>0</v>
      </c>
      <c r="I113" s="994">
        <v>0</v>
      </c>
      <c r="J113" s="993">
        <v>0</v>
      </c>
      <c r="K113" s="994">
        <v>0</v>
      </c>
      <c r="L113" s="993">
        <v>0</v>
      </c>
      <c r="M113" s="994">
        <v>0</v>
      </c>
      <c r="N113" s="993">
        <v>0</v>
      </c>
      <c r="O113" s="994">
        <v>0</v>
      </c>
      <c r="P113" s="993">
        <v>0</v>
      </c>
      <c r="Q113" s="994">
        <v>0</v>
      </c>
      <c r="R113" s="993">
        <v>0</v>
      </c>
      <c r="S113" s="994">
        <v>0</v>
      </c>
      <c r="T113" s="993">
        <v>0</v>
      </c>
      <c r="U113" s="994">
        <v>0</v>
      </c>
      <c r="V113" s="993">
        <v>0</v>
      </c>
      <c r="W113" s="994">
        <v>0</v>
      </c>
      <c r="X113" s="993">
        <v>0</v>
      </c>
      <c r="Y113" s="994">
        <v>0</v>
      </c>
      <c r="Z113" s="993">
        <v>0</v>
      </c>
      <c r="AA113" s="994">
        <v>0</v>
      </c>
      <c r="AB113" s="993">
        <v>0</v>
      </c>
      <c r="AC113" s="994">
        <v>0</v>
      </c>
      <c r="AD113" s="993">
        <v>0</v>
      </c>
      <c r="AE113" s="994">
        <v>0</v>
      </c>
      <c r="AF113" s="993">
        <v>0</v>
      </c>
      <c r="AG113" s="994">
        <v>0</v>
      </c>
      <c r="AH113" s="993">
        <v>0</v>
      </c>
      <c r="AI113" s="994">
        <v>0</v>
      </c>
      <c r="AJ113" s="993">
        <v>0</v>
      </c>
      <c r="AK113" s="994">
        <v>0</v>
      </c>
      <c r="AL113" s="993">
        <v>0</v>
      </c>
      <c r="AM113" s="994">
        <v>0</v>
      </c>
      <c r="AN113" s="995">
        <v>0</v>
      </c>
      <c r="AO113" s="946"/>
      <c r="AP113" s="964"/>
      <c r="AQ113" s="946"/>
      <c r="AR113" s="992">
        <v>0</v>
      </c>
      <c r="AS113" s="993">
        <v>0</v>
      </c>
      <c r="AT113" s="994">
        <v>0</v>
      </c>
      <c r="AU113" s="993">
        <v>0</v>
      </c>
      <c r="AV113" s="994">
        <v>0</v>
      </c>
      <c r="AW113" s="993">
        <v>0</v>
      </c>
      <c r="AX113" s="994">
        <v>0</v>
      </c>
      <c r="AY113" s="993">
        <v>0</v>
      </c>
      <c r="AZ113" s="994">
        <v>0</v>
      </c>
      <c r="BA113" s="993">
        <v>0</v>
      </c>
      <c r="BB113" s="994">
        <v>0</v>
      </c>
      <c r="BC113" s="993">
        <v>0</v>
      </c>
      <c r="BD113" s="994">
        <v>0</v>
      </c>
      <c r="BE113" s="993">
        <v>0</v>
      </c>
      <c r="BF113" s="994">
        <v>0</v>
      </c>
      <c r="BG113" s="993">
        <v>0</v>
      </c>
      <c r="BH113" s="994">
        <v>0</v>
      </c>
      <c r="BI113" s="993">
        <v>0</v>
      </c>
      <c r="BJ113" s="994">
        <v>0</v>
      </c>
      <c r="BK113" s="993">
        <v>0</v>
      </c>
      <c r="BL113" s="994">
        <v>0</v>
      </c>
      <c r="BM113" s="993">
        <v>0</v>
      </c>
      <c r="BN113" s="994">
        <v>0</v>
      </c>
      <c r="BO113" s="993">
        <v>0</v>
      </c>
      <c r="BP113" s="994">
        <v>0</v>
      </c>
      <c r="BQ113" s="993">
        <v>0</v>
      </c>
      <c r="BR113" s="994">
        <v>0</v>
      </c>
      <c r="BS113" s="993">
        <v>0</v>
      </c>
      <c r="BT113" s="994">
        <v>0</v>
      </c>
      <c r="BU113" s="993">
        <v>0</v>
      </c>
      <c r="BV113" s="994">
        <v>0</v>
      </c>
      <c r="BW113" s="993">
        <v>0</v>
      </c>
      <c r="BX113" s="994">
        <v>0</v>
      </c>
      <c r="BY113" s="993">
        <v>0</v>
      </c>
      <c r="BZ113" s="994">
        <v>0</v>
      </c>
      <c r="CA113" s="995">
        <v>0</v>
      </c>
      <c r="CB113" s="946"/>
      <c r="CC113" s="971"/>
      <c r="CD113" s="946"/>
      <c r="CE113" s="972"/>
      <c r="CF113" s="946"/>
      <c r="CG113" s="992">
        <v>0</v>
      </c>
      <c r="CH113" s="993">
        <v>0</v>
      </c>
      <c r="CI113" s="994">
        <v>0</v>
      </c>
      <c r="CJ113" s="993">
        <v>0</v>
      </c>
      <c r="CK113" s="994">
        <v>0</v>
      </c>
      <c r="CL113" s="993">
        <v>0</v>
      </c>
      <c r="CM113" s="994">
        <v>0</v>
      </c>
      <c r="CN113" s="993">
        <v>0</v>
      </c>
      <c r="CO113" s="994">
        <v>0</v>
      </c>
      <c r="CP113" s="993">
        <v>0</v>
      </c>
      <c r="CQ113" s="994">
        <v>0</v>
      </c>
      <c r="CR113" s="993">
        <v>0</v>
      </c>
      <c r="CS113" s="994">
        <v>0</v>
      </c>
      <c r="CT113" s="993">
        <v>0</v>
      </c>
      <c r="CU113" s="994">
        <v>0</v>
      </c>
      <c r="CV113" s="993">
        <v>0</v>
      </c>
      <c r="CW113" s="994">
        <v>0</v>
      </c>
      <c r="CX113" s="993">
        <v>0</v>
      </c>
      <c r="CY113" s="994">
        <v>0</v>
      </c>
      <c r="CZ113" s="993">
        <v>0</v>
      </c>
      <c r="DA113" s="994">
        <v>0</v>
      </c>
      <c r="DB113" s="993">
        <v>0</v>
      </c>
      <c r="DC113" s="994">
        <v>0</v>
      </c>
      <c r="DD113" s="993">
        <v>0</v>
      </c>
      <c r="DE113" s="994">
        <v>0</v>
      </c>
      <c r="DF113" s="993">
        <v>0</v>
      </c>
      <c r="DG113" s="994">
        <v>0</v>
      </c>
      <c r="DH113" s="993">
        <v>0</v>
      </c>
      <c r="DI113" s="994">
        <v>0</v>
      </c>
      <c r="DJ113" s="993">
        <v>0</v>
      </c>
      <c r="DK113" s="994">
        <v>0</v>
      </c>
      <c r="DL113" s="993">
        <v>0</v>
      </c>
      <c r="DM113" s="994">
        <v>0</v>
      </c>
      <c r="DN113" s="993">
        <v>0</v>
      </c>
      <c r="DO113" s="994">
        <v>0</v>
      </c>
      <c r="DP113" s="995">
        <v>0</v>
      </c>
      <c r="DQ113" s="946"/>
      <c r="DR113" s="973"/>
      <c r="DS113" s="946"/>
      <c r="DT113" s="992">
        <v>0</v>
      </c>
      <c r="DU113" s="993">
        <v>0</v>
      </c>
      <c r="DV113" s="994">
        <v>0</v>
      </c>
      <c r="DW113" s="993">
        <v>0</v>
      </c>
      <c r="DX113" s="994">
        <v>0</v>
      </c>
      <c r="DY113" s="993">
        <v>0</v>
      </c>
      <c r="DZ113" s="994">
        <v>0</v>
      </c>
      <c r="EA113" s="993">
        <v>0</v>
      </c>
      <c r="EB113" s="994">
        <v>0</v>
      </c>
      <c r="EC113" s="993">
        <v>0</v>
      </c>
      <c r="ED113" s="994">
        <v>0</v>
      </c>
      <c r="EE113" s="993">
        <v>0</v>
      </c>
      <c r="EF113" s="994">
        <v>0</v>
      </c>
      <c r="EG113" s="993">
        <v>0</v>
      </c>
      <c r="EH113" s="994">
        <v>0</v>
      </c>
      <c r="EI113" s="993">
        <v>0</v>
      </c>
      <c r="EJ113" s="994">
        <v>0</v>
      </c>
      <c r="EK113" s="993">
        <v>0</v>
      </c>
      <c r="EL113" s="994">
        <v>0</v>
      </c>
      <c r="EM113" s="993">
        <v>0</v>
      </c>
      <c r="EN113" s="994">
        <v>0</v>
      </c>
      <c r="EO113" s="993">
        <v>0</v>
      </c>
      <c r="EP113" s="994">
        <v>0</v>
      </c>
      <c r="EQ113" s="993">
        <v>0</v>
      </c>
      <c r="ER113" s="994">
        <v>0</v>
      </c>
      <c r="ES113" s="993">
        <v>0</v>
      </c>
      <c r="ET113" s="994">
        <v>0</v>
      </c>
      <c r="EU113" s="993">
        <v>0</v>
      </c>
      <c r="EV113" s="994">
        <v>0</v>
      </c>
      <c r="EW113" s="993">
        <v>0</v>
      </c>
      <c r="EX113" s="994">
        <v>0</v>
      </c>
      <c r="EY113" s="993">
        <v>0</v>
      </c>
      <c r="EZ113" s="994">
        <v>0</v>
      </c>
      <c r="FA113" s="993">
        <v>0</v>
      </c>
      <c r="FB113" s="994">
        <v>0</v>
      </c>
      <c r="FC113" s="995">
        <v>0</v>
      </c>
      <c r="FD113" s="946"/>
      <c r="FE113" s="974"/>
      <c r="FF113" s="946"/>
      <c r="FG113" s="975"/>
      <c r="FI113" s="996" t="b">
        <v>1</v>
      </c>
    </row>
    <row r="114" spans="2:165" hidden="1" outlineLevel="1">
      <c r="B114" s="983">
        <v>104</v>
      </c>
      <c r="C114" s="1012" t="s">
        <v>764</v>
      </c>
      <c r="E114" s="985">
        <v>0</v>
      </c>
      <c r="F114" s="986">
        <v>0</v>
      </c>
      <c r="G114" s="987">
        <v>0</v>
      </c>
      <c r="H114" s="986">
        <v>0</v>
      </c>
      <c r="I114" s="987">
        <v>0</v>
      </c>
      <c r="J114" s="986">
        <v>0</v>
      </c>
      <c r="K114" s="987">
        <v>0</v>
      </c>
      <c r="L114" s="986">
        <v>0</v>
      </c>
      <c r="M114" s="987">
        <v>0</v>
      </c>
      <c r="N114" s="986">
        <v>0</v>
      </c>
      <c r="O114" s="987">
        <v>0</v>
      </c>
      <c r="P114" s="986">
        <v>0</v>
      </c>
      <c r="Q114" s="987">
        <v>0</v>
      </c>
      <c r="R114" s="986">
        <v>0</v>
      </c>
      <c r="S114" s="987">
        <v>0</v>
      </c>
      <c r="T114" s="986">
        <v>0</v>
      </c>
      <c r="U114" s="987">
        <v>0</v>
      </c>
      <c r="V114" s="986">
        <v>0</v>
      </c>
      <c r="W114" s="987">
        <v>0</v>
      </c>
      <c r="X114" s="986">
        <v>0</v>
      </c>
      <c r="Y114" s="987">
        <v>0</v>
      </c>
      <c r="Z114" s="986">
        <v>0</v>
      </c>
      <c r="AA114" s="987">
        <v>0</v>
      </c>
      <c r="AB114" s="986">
        <v>0</v>
      </c>
      <c r="AC114" s="987">
        <v>0</v>
      </c>
      <c r="AD114" s="986">
        <v>0</v>
      </c>
      <c r="AE114" s="987">
        <v>0</v>
      </c>
      <c r="AF114" s="986">
        <v>0</v>
      </c>
      <c r="AG114" s="987">
        <v>0</v>
      </c>
      <c r="AH114" s="986">
        <v>0</v>
      </c>
      <c r="AI114" s="987">
        <v>0</v>
      </c>
      <c r="AJ114" s="986">
        <v>0</v>
      </c>
      <c r="AK114" s="987">
        <v>0</v>
      </c>
      <c r="AL114" s="986">
        <v>0</v>
      </c>
      <c r="AM114" s="987">
        <v>0</v>
      </c>
      <c r="AN114" s="988">
        <v>0</v>
      </c>
      <c r="AO114" s="946"/>
      <c r="AP114" s="964"/>
      <c r="AQ114" s="946"/>
      <c r="AR114" s="985">
        <v>0</v>
      </c>
      <c r="AS114" s="986">
        <v>0</v>
      </c>
      <c r="AT114" s="987">
        <v>0</v>
      </c>
      <c r="AU114" s="986">
        <v>0</v>
      </c>
      <c r="AV114" s="987">
        <v>0</v>
      </c>
      <c r="AW114" s="986">
        <v>0</v>
      </c>
      <c r="AX114" s="987">
        <v>0</v>
      </c>
      <c r="AY114" s="986">
        <v>0</v>
      </c>
      <c r="AZ114" s="987">
        <v>0</v>
      </c>
      <c r="BA114" s="986">
        <v>0</v>
      </c>
      <c r="BB114" s="987">
        <v>0</v>
      </c>
      <c r="BC114" s="986">
        <v>0</v>
      </c>
      <c r="BD114" s="987">
        <v>0</v>
      </c>
      <c r="BE114" s="986">
        <v>0</v>
      </c>
      <c r="BF114" s="987">
        <v>0</v>
      </c>
      <c r="BG114" s="986">
        <v>0</v>
      </c>
      <c r="BH114" s="987">
        <v>0</v>
      </c>
      <c r="BI114" s="986">
        <v>0</v>
      </c>
      <c r="BJ114" s="987">
        <v>0</v>
      </c>
      <c r="BK114" s="986">
        <v>0</v>
      </c>
      <c r="BL114" s="987">
        <v>0</v>
      </c>
      <c r="BM114" s="986">
        <v>0</v>
      </c>
      <c r="BN114" s="987">
        <v>0</v>
      </c>
      <c r="BO114" s="986">
        <v>0</v>
      </c>
      <c r="BP114" s="987">
        <v>0</v>
      </c>
      <c r="BQ114" s="986">
        <v>0</v>
      </c>
      <c r="BR114" s="987">
        <v>0</v>
      </c>
      <c r="BS114" s="986">
        <v>0</v>
      </c>
      <c r="BT114" s="987">
        <v>0</v>
      </c>
      <c r="BU114" s="986">
        <v>0</v>
      </c>
      <c r="BV114" s="987">
        <v>0</v>
      </c>
      <c r="BW114" s="986">
        <v>0</v>
      </c>
      <c r="BX114" s="987">
        <v>0</v>
      </c>
      <c r="BY114" s="986">
        <v>0</v>
      </c>
      <c r="BZ114" s="987">
        <v>0</v>
      </c>
      <c r="CA114" s="988">
        <v>0</v>
      </c>
      <c r="CB114" s="946"/>
      <c r="CC114" s="971"/>
      <c r="CD114" s="946"/>
      <c r="CE114" s="972"/>
      <c r="CF114" s="946"/>
      <c r="CG114" s="985">
        <v>0</v>
      </c>
      <c r="CH114" s="986">
        <v>0</v>
      </c>
      <c r="CI114" s="987">
        <v>0</v>
      </c>
      <c r="CJ114" s="986">
        <v>0</v>
      </c>
      <c r="CK114" s="987">
        <v>0</v>
      </c>
      <c r="CL114" s="986">
        <v>0</v>
      </c>
      <c r="CM114" s="987">
        <v>0</v>
      </c>
      <c r="CN114" s="986">
        <v>0</v>
      </c>
      <c r="CO114" s="987">
        <v>0</v>
      </c>
      <c r="CP114" s="986">
        <v>0</v>
      </c>
      <c r="CQ114" s="987">
        <v>0</v>
      </c>
      <c r="CR114" s="986">
        <v>0</v>
      </c>
      <c r="CS114" s="987">
        <v>0</v>
      </c>
      <c r="CT114" s="986">
        <v>0</v>
      </c>
      <c r="CU114" s="987">
        <v>0</v>
      </c>
      <c r="CV114" s="986">
        <v>0</v>
      </c>
      <c r="CW114" s="987">
        <v>0</v>
      </c>
      <c r="CX114" s="986">
        <v>0</v>
      </c>
      <c r="CY114" s="987">
        <v>0</v>
      </c>
      <c r="CZ114" s="986">
        <v>0</v>
      </c>
      <c r="DA114" s="987">
        <v>0</v>
      </c>
      <c r="DB114" s="986">
        <v>0</v>
      </c>
      <c r="DC114" s="987">
        <v>0</v>
      </c>
      <c r="DD114" s="986">
        <v>0</v>
      </c>
      <c r="DE114" s="987">
        <v>0</v>
      </c>
      <c r="DF114" s="986">
        <v>0</v>
      </c>
      <c r="DG114" s="987">
        <v>0</v>
      </c>
      <c r="DH114" s="986">
        <v>0</v>
      </c>
      <c r="DI114" s="987">
        <v>0</v>
      </c>
      <c r="DJ114" s="986">
        <v>0</v>
      </c>
      <c r="DK114" s="987">
        <v>0</v>
      </c>
      <c r="DL114" s="986">
        <v>0</v>
      </c>
      <c r="DM114" s="987">
        <v>0</v>
      </c>
      <c r="DN114" s="986">
        <v>0</v>
      </c>
      <c r="DO114" s="987">
        <v>0</v>
      </c>
      <c r="DP114" s="988">
        <v>0</v>
      </c>
      <c r="DQ114" s="946"/>
      <c r="DR114" s="973"/>
      <c r="DS114" s="946"/>
      <c r="DT114" s="985">
        <v>0</v>
      </c>
      <c r="DU114" s="986">
        <v>0</v>
      </c>
      <c r="DV114" s="987">
        <v>0</v>
      </c>
      <c r="DW114" s="986">
        <v>0</v>
      </c>
      <c r="DX114" s="987">
        <v>0</v>
      </c>
      <c r="DY114" s="986">
        <v>0</v>
      </c>
      <c r="DZ114" s="987">
        <v>0</v>
      </c>
      <c r="EA114" s="986">
        <v>0</v>
      </c>
      <c r="EB114" s="987">
        <v>0</v>
      </c>
      <c r="EC114" s="986">
        <v>0</v>
      </c>
      <c r="ED114" s="987">
        <v>0</v>
      </c>
      <c r="EE114" s="986">
        <v>0</v>
      </c>
      <c r="EF114" s="987">
        <v>0</v>
      </c>
      <c r="EG114" s="986">
        <v>0</v>
      </c>
      <c r="EH114" s="987">
        <v>0</v>
      </c>
      <c r="EI114" s="986">
        <v>0</v>
      </c>
      <c r="EJ114" s="987">
        <v>0</v>
      </c>
      <c r="EK114" s="986">
        <v>0</v>
      </c>
      <c r="EL114" s="987">
        <v>0</v>
      </c>
      <c r="EM114" s="986">
        <v>0</v>
      </c>
      <c r="EN114" s="987">
        <v>0</v>
      </c>
      <c r="EO114" s="986">
        <v>0</v>
      </c>
      <c r="EP114" s="987">
        <v>0</v>
      </c>
      <c r="EQ114" s="986">
        <v>0</v>
      </c>
      <c r="ER114" s="987">
        <v>0</v>
      </c>
      <c r="ES114" s="986">
        <v>0</v>
      </c>
      <c r="ET114" s="987">
        <v>0</v>
      </c>
      <c r="EU114" s="986">
        <v>0</v>
      </c>
      <c r="EV114" s="987">
        <v>0</v>
      </c>
      <c r="EW114" s="986">
        <v>0</v>
      </c>
      <c r="EX114" s="987">
        <v>0</v>
      </c>
      <c r="EY114" s="986">
        <v>0</v>
      </c>
      <c r="EZ114" s="987">
        <v>0</v>
      </c>
      <c r="FA114" s="986">
        <v>0</v>
      </c>
      <c r="FB114" s="987">
        <v>0</v>
      </c>
      <c r="FC114" s="988">
        <v>0</v>
      </c>
      <c r="FD114" s="946"/>
      <c r="FE114" s="974"/>
      <c r="FF114" s="946"/>
      <c r="FG114" s="975"/>
      <c r="FI114" s="989" t="b">
        <v>1</v>
      </c>
    </row>
    <row r="115" spans="2:165" hidden="1" outlineLevel="1">
      <c r="B115" s="990">
        <v>105</v>
      </c>
      <c r="C115" s="1011" t="s">
        <v>765</v>
      </c>
      <c r="E115" s="992">
        <v>0</v>
      </c>
      <c r="F115" s="993">
        <v>0</v>
      </c>
      <c r="G115" s="994">
        <v>0</v>
      </c>
      <c r="H115" s="993">
        <v>0</v>
      </c>
      <c r="I115" s="994">
        <v>0</v>
      </c>
      <c r="J115" s="993">
        <v>0</v>
      </c>
      <c r="K115" s="994">
        <v>0</v>
      </c>
      <c r="L115" s="993">
        <v>0</v>
      </c>
      <c r="M115" s="994">
        <v>0</v>
      </c>
      <c r="N115" s="993">
        <v>0</v>
      </c>
      <c r="O115" s="994">
        <v>0</v>
      </c>
      <c r="P115" s="993">
        <v>0</v>
      </c>
      <c r="Q115" s="994">
        <v>0</v>
      </c>
      <c r="R115" s="993">
        <v>0</v>
      </c>
      <c r="S115" s="994">
        <v>0</v>
      </c>
      <c r="T115" s="993">
        <v>0</v>
      </c>
      <c r="U115" s="994">
        <v>0</v>
      </c>
      <c r="V115" s="993">
        <v>0</v>
      </c>
      <c r="W115" s="994">
        <v>0</v>
      </c>
      <c r="X115" s="993">
        <v>0</v>
      </c>
      <c r="Y115" s="994">
        <v>0</v>
      </c>
      <c r="Z115" s="993">
        <v>0</v>
      </c>
      <c r="AA115" s="994">
        <v>0</v>
      </c>
      <c r="AB115" s="993">
        <v>0</v>
      </c>
      <c r="AC115" s="994">
        <v>0</v>
      </c>
      <c r="AD115" s="993">
        <v>0</v>
      </c>
      <c r="AE115" s="994">
        <v>0</v>
      </c>
      <c r="AF115" s="993">
        <v>0</v>
      </c>
      <c r="AG115" s="994">
        <v>0</v>
      </c>
      <c r="AH115" s="993">
        <v>0</v>
      </c>
      <c r="AI115" s="994">
        <v>0</v>
      </c>
      <c r="AJ115" s="993">
        <v>0</v>
      </c>
      <c r="AK115" s="994">
        <v>0</v>
      </c>
      <c r="AL115" s="993">
        <v>0</v>
      </c>
      <c r="AM115" s="994">
        <v>0</v>
      </c>
      <c r="AN115" s="995">
        <v>0</v>
      </c>
      <c r="AO115" s="946"/>
      <c r="AP115" s="964"/>
      <c r="AQ115" s="946"/>
      <c r="AR115" s="992">
        <v>0</v>
      </c>
      <c r="AS115" s="993">
        <v>0</v>
      </c>
      <c r="AT115" s="994">
        <v>0</v>
      </c>
      <c r="AU115" s="993">
        <v>0</v>
      </c>
      <c r="AV115" s="994">
        <v>0</v>
      </c>
      <c r="AW115" s="993">
        <v>0</v>
      </c>
      <c r="AX115" s="994">
        <v>0</v>
      </c>
      <c r="AY115" s="993">
        <v>0</v>
      </c>
      <c r="AZ115" s="994">
        <v>0</v>
      </c>
      <c r="BA115" s="993">
        <v>0</v>
      </c>
      <c r="BB115" s="994">
        <v>0</v>
      </c>
      <c r="BC115" s="993">
        <v>0</v>
      </c>
      <c r="BD115" s="994">
        <v>0</v>
      </c>
      <c r="BE115" s="993">
        <v>0</v>
      </c>
      <c r="BF115" s="994">
        <v>0</v>
      </c>
      <c r="BG115" s="993">
        <v>0</v>
      </c>
      <c r="BH115" s="994">
        <v>0</v>
      </c>
      <c r="BI115" s="993">
        <v>0</v>
      </c>
      <c r="BJ115" s="994">
        <v>0</v>
      </c>
      <c r="BK115" s="993">
        <v>0</v>
      </c>
      <c r="BL115" s="994">
        <v>0</v>
      </c>
      <c r="BM115" s="993">
        <v>0</v>
      </c>
      <c r="BN115" s="994">
        <v>0</v>
      </c>
      <c r="BO115" s="993">
        <v>0</v>
      </c>
      <c r="BP115" s="994">
        <v>0</v>
      </c>
      <c r="BQ115" s="993">
        <v>0</v>
      </c>
      <c r="BR115" s="994">
        <v>0</v>
      </c>
      <c r="BS115" s="993">
        <v>0</v>
      </c>
      <c r="BT115" s="994">
        <v>0</v>
      </c>
      <c r="BU115" s="993">
        <v>0</v>
      </c>
      <c r="BV115" s="994">
        <v>0</v>
      </c>
      <c r="BW115" s="993">
        <v>0</v>
      </c>
      <c r="BX115" s="994">
        <v>0</v>
      </c>
      <c r="BY115" s="993">
        <v>0</v>
      </c>
      <c r="BZ115" s="994">
        <v>0</v>
      </c>
      <c r="CA115" s="995">
        <v>0</v>
      </c>
      <c r="CB115" s="946"/>
      <c r="CC115" s="971"/>
      <c r="CD115" s="946"/>
      <c r="CE115" s="972"/>
      <c r="CF115" s="946"/>
      <c r="CG115" s="992">
        <v>0</v>
      </c>
      <c r="CH115" s="993">
        <v>0</v>
      </c>
      <c r="CI115" s="994">
        <v>0</v>
      </c>
      <c r="CJ115" s="993">
        <v>0</v>
      </c>
      <c r="CK115" s="994">
        <v>0</v>
      </c>
      <c r="CL115" s="993">
        <v>0</v>
      </c>
      <c r="CM115" s="994">
        <v>0</v>
      </c>
      <c r="CN115" s="993">
        <v>0</v>
      </c>
      <c r="CO115" s="994">
        <v>0</v>
      </c>
      <c r="CP115" s="993">
        <v>0</v>
      </c>
      <c r="CQ115" s="994">
        <v>0</v>
      </c>
      <c r="CR115" s="993">
        <v>0</v>
      </c>
      <c r="CS115" s="994">
        <v>0</v>
      </c>
      <c r="CT115" s="993">
        <v>0</v>
      </c>
      <c r="CU115" s="994">
        <v>0</v>
      </c>
      <c r="CV115" s="993">
        <v>0</v>
      </c>
      <c r="CW115" s="994">
        <v>0</v>
      </c>
      <c r="CX115" s="993">
        <v>0</v>
      </c>
      <c r="CY115" s="994">
        <v>0</v>
      </c>
      <c r="CZ115" s="993">
        <v>0</v>
      </c>
      <c r="DA115" s="994">
        <v>0</v>
      </c>
      <c r="DB115" s="993">
        <v>0</v>
      </c>
      <c r="DC115" s="994">
        <v>0</v>
      </c>
      <c r="DD115" s="993">
        <v>0</v>
      </c>
      <c r="DE115" s="994">
        <v>0</v>
      </c>
      <c r="DF115" s="993">
        <v>0</v>
      </c>
      <c r="DG115" s="994">
        <v>0</v>
      </c>
      <c r="DH115" s="993">
        <v>0</v>
      </c>
      <c r="DI115" s="994">
        <v>0</v>
      </c>
      <c r="DJ115" s="993">
        <v>0</v>
      </c>
      <c r="DK115" s="994">
        <v>0</v>
      </c>
      <c r="DL115" s="993">
        <v>0</v>
      </c>
      <c r="DM115" s="994">
        <v>0</v>
      </c>
      <c r="DN115" s="993">
        <v>0</v>
      </c>
      <c r="DO115" s="994">
        <v>0</v>
      </c>
      <c r="DP115" s="995">
        <v>0</v>
      </c>
      <c r="DQ115" s="946"/>
      <c r="DR115" s="973"/>
      <c r="DS115" s="946"/>
      <c r="DT115" s="992">
        <v>0</v>
      </c>
      <c r="DU115" s="993">
        <v>0</v>
      </c>
      <c r="DV115" s="994">
        <v>0</v>
      </c>
      <c r="DW115" s="993">
        <v>0</v>
      </c>
      <c r="DX115" s="994">
        <v>0</v>
      </c>
      <c r="DY115" s="993">
        <v>0</v>
      </c>
      <c r="DZ115" s="994">
        <v>0</v>
      </c>
      <c r="EA115" s="993">
        <v>0</v>
      </c>
      <c r="EB115" s="994">
        <v>0</v>
      </c>
      <c r="EC115" s="993">
        <v>0</v>
      </c>
      <c r="ED115" s="994">
        <v>0</v>
      </c>
      <c r="EE115" s="993">
        <v>0</v>
      </c>
      <c r="EF115" s="994">
        <v>0</v>
      </c>
      <c r="EG115" s="993">
        <v>0</v>
      </c>
      <c r="EH115" s="994">
        <v>0</v>
      </c>
      <c r="EI115" s="993">
        <v>0</v>
      </c>
      <c r="EJ115" s="994">
        <v>0</v>
      </c>
      <c r="EK115" s="993">
        <v>0</v>
      </c>
      <c r="EL115" s="994">
        <v>0</v>
      </c>
      <c r="EM115" s="993">
        <v>0</v>
      </c>
      <c r="EN115" s="994">
        <v>0</v>
      </c>
      <c r="EO115" s="993">
        <v>0</v>
      </c>
      <c r="EP115" s="994">
        <v>0</v>
      </c>
      <c r="EQ115" s="993">
        <v>0</v>
      </c>
      <c r="ER115" s="994">
        <v>0</v>
      </c>
      <c r="ES115" s="993">
        <v>0</v>
      </c>
      <c r="ET115" s="994">
        <v>0</v>
      </c>
      <c r="EU115" s="993">
        <v>0</v>
      </c>
      <c r="EV115" s="994">
        <v>0</v>
      </c>
      <c r="EW115" s="993">
        <v>0</v>
      </c>
      <c r="EX115" s="994">
        <v>0</v>
      </c>
      <c r="EY115" s="993">
        <v>0</v>
      </c>
      <c r="EZ115" s="994">
        <v>0</v>
      </c>
      <c r="FA115" s="993">
        <v>0</v>
      </c>
      <c r="FB115" s="994">
        <v>0</v>
      </c>
      <c r="FC115" s="995">
        <v>0</v>
      </c>
      <c r="FD115" s="946"/>
      <c r="FE115" s="974"/>
      <c r="FF115" s="946"/>
      <c r="FG115" s="975"/>
      <c r="FI115" s="996" t="b">
        <v>1</v>
      </c>
    </row>
    <row r="116" spans="2:165" hidden="1" outlineLevel="1">
      <c r="B116" s="983">
        <v>106</v>
      </c>
      <c r="C116" s="1012" t="s">
        <v>766</v>
      </c>
      <c r="E116" s="985">
        <v>0</v>
      </c>
      <c r="F116" s="986">
        <v>0</v>
      </c>
      <c r="G116" s="987">
        <v>0</v>
      </c>
      <c r="H116" s="986">
        <v>0</v>
      </c>
      <c r="I116" s="987">
        <v>0</v>
      </c>
      <c r="J116" s="986">
        <v>0</v>
      </c>
      <c r="K116" s="987">
        <v>0</v>
      </c>
      <c r="L116" s="986">
        <v>0</v>
      </c>
      <c r="M116" s="987">
        <v>0</v>
      </c>
      <c r="N116" s="986">
        <v>0</v>
      </c>
      <c r="O116" s="987">
        <v>0</v>
      </c>
      <c r="P116" s="986">
        <v>0</v>
      </c>
      <c r="Q116" s="987">
        <v>0</v>
      </c>
      <c r="R116" s="986">
        <v>0</v>
      </c>
      <c r="S116" s="987">
        <v>0</v>
      </c>
      <c r="T116" s="986">
        <v>0</v>
      </c>
      <c r="U116" s="987">
        <v>0</v>
      </c>
      <c r="V116" s="986">
        <v>0</v>
      </c>
      <c r="W116" s="987">
        <v>0</v>
      </c>
      <c r="X116" s="986">
        <v>0</v>
      </c>
      <c r="Y116" s="987">
        <v>0</v>
      </c>
      <c r="Z116" s="986">
        <v>0</v>
      </c>
      <c r="AA116" s="987">
        <v>0</v>
      </c>
      <c r="AB116" s="986">
        <v>0</v>
      </c>
      <c r="AC116" s="987">
        <v>0</v>
      </c>
      <c r="AD116" s="986">
        <v>0</v>
      </c>
      <c r="AE116" s="987">
        <v>0</v>
      </c>
      <c r="AF116" s="986">
        <v>0</v>
      </c>
      <c r="AG116" s="987">
        <v>0</v>
      </c>
      <c r="AH116" s="986">
        <v>0</v>
      </c>
      <c r="AI116" s="987">
        <v>0</v>
      </c>
      <c r="AJ116" s="986">
        <v>0</v>
      </c>
      <c r="AK116" s="987">
        <v>0</v>
      </c>
      <c r="AL116" s="986">
        <v>0</v>
      </c>
      <c r="AM116" s="987">
        <v>0</v>
      </c>
      <c r="AN116" s="988">
        <v>0</v>
      </c>
      <c r="AO116" s="946"/>
      <c r="AP116" s="964"/>
      <c r="AQ116" s="946"/>
      <c r="AR116" s="985">
        <v>0</v>
      </c>
      <c r="AS116" s="986">
        <v>0</v>
      </c>
      <c r="AT116" s="987">
        <v>0</v>
      </c>
      <c r="AU116" s="986">
        <v>0</v>
      </c>
      <c r="AV116" s="987">
        <v>0</v>
      </c>
      <c r="AW116" s="986">
        <v>0</v>
      </c>
      <c r="AX116" s="987">
        <v>0</v>
      </c>
      <c r="AY116" s="986">
        <v>0</v>
      </c>
      <c r="AZ116" s="987">
        <v>0</v>
      </c>
      <c r="BA116" s="986">
        <v>0</v>
      </c>
      <c r="BB116" s="987">
        <v>0</v>
      </c>
      <c r="BC116" s="986">
        <v>0</v>
      </c>
      <c r="BD116" s="987">
        <v>0</v>
      </c>
      <c r="BE116" s="986">
        <v>0</v>
      </c>
      <c r="BF116" s="987">
        <v>0</v>
      </c>
      <c r="BG116" s="986">
        <v>0</v>
      </c>
      <c r="BH116" s="987">
        <v>0</v>
      </c>
      <c r="BI116" s="986">
        <v>0</v>
      </c>
      <c r="BJ116" s="987">
        <v>0</v>
      </c>
      <c r="BK116" s="986">
        <v>0</v>
      </c>
      <c r="BL116" s="987">
        <v>0</v>
      </c>
      <c r="BM116" s="986">
        <v>0</v>
      </c>
      <c r="BN116" s="987">
        <v>0</v>
      </c>
      <c r="BO116" s="986">
        <v>0</v>
      </c>
      <c r="BP116" s="987">
        <v>0</v>
      </c>
      <c r="BQ116" s="986">
        <v>0</v>
      </c>
      <c r="BR116" s="987">
        <v>0</v>
      </c>
      <c r="BS116" s="986">
        <v>0</v>
      </c>
      <c r="BT116" s="987">
        <v>0</v>
      </c>
      <c r="BU116" s="986">
        <v>0</v>
      </c>
      <c r="BV116" s="987">
        <v>0</v>
      </c>
      <c r="BW116" s="986">
        <v>0</v>
      </c>
      <c r="BX116" s="987">
        <v>0</v>
      </c>
      <c r="BY116" s="986">
        <v>0</v>
      </c>
      <c r="BZ116" s="987">
        <v>0</v>
      </c>
      <c r="CA116" s="988">
        <v>0</v>
      </c>
      <c r="CB116" s="946"/>
      <c r="CC116" s="971"/>
      <c r="CD116" s="946"/>
      <c r="CE116" s="972"/>
      <c r="CF116" s="946"/>
      <c r="CG116" s="985">
        <v>0</v>
      </c>
      <c r="CH116" s="986">
        <v>0</v>
      </c>
      <c r="CI116" s="987">
        <v>0</v>
      </c>
      <c r="CJ116" s="986">
        <v>0</v>
      </c>
      <c r="CK116" s="987">
        <v>0</v>
      </c>
      <c r="CL116" s="986">
        <v>0</v>
      </c>
      <c r="CM116" s="987">
        <v>0</v>
      </c>
      <c r="CN116" s="986">
        <v>0</v>
      </c>
      <c r="CO116" s="987">
        <v>0</v>
      </c>
      <c r="CP116" s="986">
        <v>0</v>
      </c>
      <c r="CQ116" s="987">
        <v>0</v>
      </c>
      <c r="CR116" s="986">
        <v>0</v>
      </c>
      <c r="CS116" s="987">
        <v>0</v>
      </c>
      <c r="CT116" s="986">
        <v>0</v>
      </c>
      <c r="CU116" s="987">
        <v>0</v>
      </c>
      <c r="CV116" s="986">
        <v>0</v>
      </c>
      <c r="CW116" s="987">
        <v>0</v>
      </c>
      <c r="CX116" s="986">
        <v>0</v>
      </c>
      <c r="CY116" s="987">
        <v>0</v>
      </c>
      <c r="CZ116" s="986">
        <v>0</v>
      </c>
      <c r="DA116" s="987">
        <v>0</v>
      </c>
      <c r="DB116" s="986">
        <v>0</v>
      </c>
      <c r="DC116" s="987">
        <v>0</v>
      </c>
      <c r="DD116" s="986">
        <v>0</v>
      </c>
      <c r="DE116" s="987">
        <v>0</v>
      </c>
      <c r="DF116" s="986">
        <v>0</v>
      </c>
      <c r="DG116" s="987">
        <v>0</v>
      </c>
      <c r="DH116" s="986">
        <v>0</v>
      </c>
      <c r="DI116" s="987">
        <v>0</v>
      </c>
      <c r="DJ116" s="986">
        <v>0</v>
      </c>
      <c r="DK116" s="987">
        <v>0</v>
      </c>
      <c r="DL116" s="986">
        <v>0</v>
      </c>
      <c r="DM116" s="987">
        <v>0</v>
      </c>
      <c r="DN116" s="986">
        <v>0</v>
      </c>
      <c r="DO116" s="987">
        <v>0</v>
      </c>
      <c r="DP116" s="988">
        <v>0</v>
      </c>
      <c r="DQ116" s="946"/>
      <c r="DR116" s="973"/>
      <c r="DS116" s="946"/>
      <c r="DT116" s="985">
        <v>0</v>
      </c>
      <c r="DU116" s="986">
        <v>0</v>
      </c>
      <c r="DV116" s="987">
        <v>0</v>
      </c>
      <c r="DW116" s="986">
        <v>0</v>
      </c>
      <c r="DX116" s="987">
        <v>0</v>
      </c>
      <c r="DY116" s="986">
        <v>0</v>
      </c>
      <c r="DZ116" s="987">
        <v>0</v>
      </c>
      <c r="EA116" s="986">
        <v>0</v>
      </c>
      <c r="EB116" s="987">
        <v>0</v>
      </c>
      <c r="EC116" s="986">
        <v>0</v>
      </c>
      <c r="ED116" s="987">
        <v>0</v>
      </c>
      <c r="EE116" s="986">
        <v>0</v>
      </c>
      <c r="EF116" s="987">
        <v>0</v>
      </c>
      <c r="EG116" s="986">
        <v>0</v>
      </c>
      <c r="EH116" s="987">
        <v>0</v>
      </c>
      <c r="EI116" s="986">
        <v>0</v>
      </c>
      <c r="EJ116" s="987">
        <v>0</v>
      </c>
      <c r="EK116" s="986">
        <v>0</v>
      </c>
      <c r="EL116" s="987">
        <v>0</v>
      </c>
      <c r="EM116" s="986">
        <v>0</v>
      </c>
      <c r="EN116" s="987">
        <v>0</v>
      </c>
      <c r="EO116" s="986">
        <v>0</v>
      </c>
      <c r="EP116" s="987">
        <v>0</v>
      </c>
      <c r="EQ116" s="986">
        <v>0</v>
      </c>
      <c r="ER116" s="987">
        <v>0</v>
      </c>
      <c r="ES116" s="986">
        <v>0</v>
      </c>
      <c r="ET116" s="987">
        <v>0</v>
      </c>
      <c r="EU116" s="986">
        <v>0</v>
      </c>
      <c r="EV116" s="987">
        <v>0</v>
      </c>
      <c r="EW116" s="986">
        <v>0</v>
      </c>
      <c r="EX116" s="987">
        <v>0</v>
      </c>
      <c r="EY116" s="986">
        <v>0</v>
      </c>
      <c r="EZ116" s="987">
        <v>0</v>
      </c>
      <c r="FA116" s="986">
        <v>0</v>
      </c>
      <c r="FB116" s="987">
        <v>0</v>
      </c>
      <c r="FC116" s="988">
        <v>0</v>
      </c>
      <c r="FD116" s="946"/>
      <c r="FE116" s="974"/>
      <c r="FF116" s="946"/>
      <c r="FG116" s="975"/>
      <c r="FI116" s="989" t="b">
        <v>1</v>
      </c>
    </row>
    <row r="117" spans="2:165" hidden="1" outlineLevel="1">
      <c r="B117" s="990">
        <v>107</v>
      </c>
      <c r="C117" s="1011" t="s">
        <v>767</v>
      </c>
      <c r="E117" s="992">
        <v>0</v>
      </c>
      <c r="F117" s="993">
        <v>0</v>
      </c>
      <c r="G117" s="994">
        <v>0</v>
      </c>
      <c r="H117" s="993">
        <v>0</v>
      </c>
      <c r="I117" s="994">
        <v>0</v>
      </c>
      <c r="J117" s="993">
        <v>0</v>
      </c>
      <c r="K117" s="994">
        <v>0</v>
      </c>
      <c r="L117" s="993">
        <v>0</v>
      </c>
      <c r="M117" s="994">
        <v>0</v>
      </c>
      <c r="N117" s="993">
        <v>0</v>
      </c>
      <c r="O117" s="994">
        <v>0</v>
      </c>
      <c r="P117" s="993">
        <v>0</v>
      </c>
      <c r="Q117" s="994">
        <v>0</v>
      </c>
      <c r="R117" s="993">
        <v>0</v>
      </c>
      <c r="S117" s="994">
        <v>0</v>
      </c>
      <c r="T117" s="993">
        <v>0</v>
      </c>
      <c r="U117" s="994">
        <v>0</v>
      </c>
      <c r="V117" s="993">
        <v>0</v>
      </c>
      <c r="W117" s="994">
        <v>0</v>
      </c>
      <c r="X117" s="993">
        <v>0</v>
      </c>
      <c r="Y117" s="994">
        <v>0</v>
      </c>
      <c r="Z117" s="993">
        <v>0</v>
      </c>
      <c r="AA117" s="994">
        <v>0</v>
      </c>
      <c r="AB117" s="993">
        <v>0</v>
      </c>
      <c r="AC117" s="994">
        <v>0</v>
      </c>
      <c r="AD117" s="993">
        <v>0</v>
      </c>
      <c r="AE117" s="994">
        <v>0</v>
      </c>
      <c r="AF117" s="993">
        <v>0</v>
      </c>
      <c r="AG117" s="994">
        <v>0</v>
      </c>
      <c r="AH117" s="993">
        <v>0</v>
      </c>
      <c r="AI117" s="994">
        <v>0</v>
      </c>
      <c r="AJ117" s="993">
        <v>0</v>
      </c>
      <c r="AK117" s="994">
        <v>0</v>
      </c>
      <c r="AL117" s="993">
        <v>0</v>
      </c>
      <c r="AM117" s="994">
        <v>0</v>
      </c>
      <c r="AN117" s="995">
        <v>0</v>
      </c>
      <c r="AO117" s="946"/>
      <c r="AP117" s="964"/>
      <c r="AQ117" s="946"/>
      <c r="AR117" s="992">
        <v>0</v>
      </c>
      <c r="AS117" s="993">
        <v>0</v>
      </c>
      <c r="AT117" s="994">
        <v>0</v>
      </c>
      <c r="AU117" s="993">
        <v>0</v>
      </c>
      <c r="AV117" s="994">
        <v>0</v>
      </c>
      <c r="AW117" s="993">
        <v>0</v>
      </c>
      <c r="AX117" s="994">
        <v>0</v>
      </c>
      <c r="AY117" s="993">
        <v>0</v>
      </c>
      <c r="AZ117" s="994">
        <v>0</v>
      </c>
      <c r="BA117" s="993">
        <v>0</v>
      </c>
      <c r="BB117" s="994">
        <v>0</v>
      </c>
      <c r="BC117" s="993">
        <v>0</v>
      </c>
      <c r="BD117" s="994">
        <v>0</v>
      </c>
      <c r="BE117" s="993">
        <v>0</v>
      </c>
      <c r="BF117" s="994">
        <v>0</v>
      </c>
      <c r="BG117" s="993">
        <v>0</v>
      </c>
      <c r="BH117" s="994">
        <v>0</v>
      </c>
      <c r="BI117" s="993">
        <v>0</v>
      </c>
      <c r="BJ117" s="994">
        <v>0</v>
      </c>
      <c r="BK117" s="993">
        <v>0</v>
      </c>
      <c r="BL117" s="994">
        <v>0</v>
      </c>
      <c r="BM117" s="993">
        <v>0</v>
      </c>
      <c r="BN117" s="994">
        <v>0</v>
      </c>
      <c r="BO117" s="993">
        <v>0</v>
      </c>
      <c r="BP117" s="994">
        <v>0</v>
      </c>
      <c r="BQ117" s="993">
        <v>0</v>
      </c>
      <c r="BR117" s="994">
        <v>0</v>
      </c>
      <c r="BS117" s="993">
        <v>0</v>
      </c>
      <c r="BT117" s="994">
        <v>0</v>
      </c>
      <c r="BU117" s="993">
        <v>0</v>
      </c>
      <c r="BV117" s="994">
        <v>0</v>
      </c>
      <c r="BW117" s="993">
        <v>0</v>
      </c>
      <c r="BX117" s="994">
        <v>0</v>
      </c>
      <c r="BY117" s="993">
        <v>0</v>
      </c>
      <c r="BZ117" s="994">
        <v>0</v>
      </c>
      <c r="CA117" s="995">
        <v>0</v>
      </c>
      <c r="CB117" s="946"/>
      <c r="CC117" s="971"/>
      <c r="CD117" s="946"/>
      <c r="CE117" s="972"/>
      <c r="CF117" s="946"/>
      <c r="CG117" s="992">
        <v>0</v>
      </c>
      <c r="CH117" s="993">
        <v>0</v>
      </c>
      <c r="CI117" s="994">
        <v>0</v>
      </c>
      <c r="CJ117" s="993">
        <v>0</v>
      </c>
      <c r="CK117" s="994">
        <v>0</v>
      </c>
      <c r="CL117" s="993">
        <v>0</v>
      </c>
      <c r="CM117" s="994">
        <v>0</v>
      </c>
      <c r="CN117" s="993">
        <v>0</v>
      </c>
      <c r="CO117" s="994">
        <v>0</v>
      </c>
      <c r="CP117" s="993">
        <v>0</v>
      </c>
      <c r="CQ117" s="994">
        <v>0</v>
      </c>
      <c r="CR117" s="993">
        <v>0</v>
      </c>
      <c r="CS117" s="994">
        <v>0</v>
      </c>
      <c r="CT117" s="993">
        <v>0</v>
      </c>
      <c r="CU117" s="994">
        <v>0</v>
      </c>
      <c r="CV117" s="993">
        <v>0</v>
      </c>
      <c r="CW117" s="994">
        <v>0</v>
      </c>
      <c r="CX117" s="993">
        <v>0</v>
      </c>
      <c r="CY117" s="994">
        <v>0</v>
      </c>
      <c r="CZ117" s="993">
        <v>0</v>
      </c>
      <c r="DA117" s="994">
        <v>0</v>
      </c>
      <c r="DB117" s="993">
        <v>0</v>
      </c>
      <c r="DC117" s="994">
        <v>0</v>
      </c>
      <c r="DD117" s="993">
        <v>0</v>
      </c>
      <c r="DE117" s="994">
        <v>0</v>
      </c>
      <c r="DF117" s="993">
        <v>0</v>
      </c>
      <c r="DG117" s="994">
        <v>0</v>
      </c>
      <c r="DH117" s="993">
        <v>0</v>
      </c>
      <c r="DI117" s="994">
        <v>0</v>
      </c>
      <c r="DJ117" s="993">
        <v>0</v>
      </c>
      <c r="DK117" s="994">
        <v>0</v>
      </c>
      <c r="DL117" s="993">
        <v>0</v>
      </c>
      <c r="DM117" s="994">
        <v>0</v>
      </c>
      <c r="DN117" s="993">
        <v>0</v>
      </c>
      <c r="DO117" s="994">
        <v>0</v>
      </c>
      <c r="DP117" s="995">
        <v>0</v>
      </c>
      <c r="DQ117" s="946"/>
      <c r="DR117" s="973"/>
      <c r="DS117" s="946"/>
      <c r="DT117" s="992">
        <v>0</v>
      </c>
      <c r="DU117" s="993">
        <v>0</v>
      </c>
      <c r="DV117" s="994">
        <v>0</v>
      </c>
      <c r="DW117" s="993">
        <v>0</v>
      </c>
      <c r="DX117" s="994">
        <v>0</v>
      </c>
      <c r="DY117" s="993">
        <v>0</v>
      </c>
      <c r="DZ117" s="994">
        <v>0</v>
      </c>
      <c r="EA117" s="993">
        <v>0</v>
      </c>
      <c r="EB117" s="994">
        <v>0</v>
      </c>
      <c r="EC117" s="993">
        <v>0</v>
      </c>
      <c r="ED117" s="994">
        <v>0</v>
      </c>
      <c r="EE117" s="993">
        <v>0</v>
      </c>
      <c r="EF117" s="994">
        <v>0</v>
      </c>
      <c r="EG117" s="993">
        <v>0</v>
      </c>
      <c r="EH117" s="994">
        <v>0</v>
      </c>
      <c r="EI117" s="993">
        <v>0</v>
      </c>
      <c r="EJ117" s="994">
        <v>0</v>
      </c>
      <c r="EK117" s="993">
        <v>0</v>
      </c>
      <c r="EL117" s="994">
        <v>0</v>
      </c>
      <c r="EM117" s="993">
        <v>0</v>
      </c>
      <c r="EN117" s="994">
        <v>0</v>
      </c>
      <c r="EO117" s="993">
        <v>0</v>
      </c>
      <c r="EP117" s="994">
        <v>0</v>
      </c>
      <c r="EQ117" s="993">
        <v>0</v>
      </c>
      <c r="ER117" s="994">
        <v>0</v>
      </c>
      <c r="ES117" s="993">
        <v>0</v>
      </c>
      <c r="ET117" s="994">
        <v>0</v>
      </c>
      <c r="EU117" s="993">
        <v>0</v>
      </c>
      <c r="EV117" s="994">
        <v>0</v>
      </c>
      <c r="EW117" s="993">
        <v>0</v>
      </c>
      <c r="EX117" s="994">
        <v>0</v>
      </c>
      <c r="EY117" s="993">
        <v>0</v>
      </c>
      <c r="EZ117" s="994">
        <v>0</v>
      </c>
      <c r="FA117" s="993">
        <v>0</v>
      </c>
      <c r="FB117" s="994">
        <v>0</v>
      </c>
      <c r="FC117" s="995">
        <v>0</v>
      </c>
      <c r="FD117" s="946"/>
      <c r="FE117" s="974"/>
      <c r="FF117" s="946"/>
      <c r="FG117" s="975"/>
      <c r="FI117" s="996" t="b">
        <v>1</v>
      </c>
    </row>
    <row r="118" spans="2:165" hidden="1" outlineLevel="1">
      <c r="B118" s="983">
        <v>108</v>
      </c>
      <c r="C118" s="1012" t="s">
        <v>768</v>
      </c>
      <c r="E118" s="985">
        <v>0</v>
      </c>
      <c r="F118" s="986">
        <v>0</v>
      </c>
      <c r="G118" s="987">
        <v>0</v>
      </c>
      <c r="H118" s="986">
        <v>0</v>
      </c>
      <c r="I118" s="987">
        <v>0</v>
      </c>
      <c r="J118" s="986">
        <v>0</v>
      </c>
      <c r="K118" s="987">
        <v>0</v>
      </c>
      <c r="L118" s="986">
        <v>0</v>
      </c>
      <c r="M118" s="987">
        <v>0</v>
      </c>
      <c r="N118" s="986">
        <v>0</v>
      </c>
      <c r="O118" s="987">
        <v>0</v>
      </c>
      <c r="P118" s="986">
        <v>0</v>
      </c>
      <c r="Q118" s="987">
        <v>0</v>
      </c>
      <c r="R118" s="986">
        <v>0</v>
      </c>
      <c r="S118" s="987">
        <v>0</v>
      </c>
      <c r="T118" s="986">
        <v>0</v>
      </c>
      <c r="U118" s="987">
        <v>0</v>
      </c>
      <c r="V118" s="986">
        <v>0</v>
      </c>
      <c r="W118" s="987">
        <v>0</v>
      </c>
      <c r="X118" s="986">
        <v>0</v>
      </c>
      <c r="Y118" s="987">
        <v>0</v>
      </c>
      <c r="Z118" s="986">
        <v>0</v>
      </c>
      <c r="AA118" s="987">
        <v>0</v>
      </c>
      <c r="AB118" s="986">
        <v>0</v>
      </c>
      <c r="AC118" s="987">
        <v>0</v>
      </c>
      <c r="AD118" s="986">
        <v>0</v>
      </c>
      <c r="AE118" s="987">
        <v>0</v>
      </c>
      <c r="AF118" s="986">
        <v>0</v>
      </c>
      <c r="AG118" s="987">
        <v>0</v>
      </c>
      <c r="AH118" s="986">
        <v>0</v>
      </c>
      <c r="AI118" s="987">
        <v>0</v>
      </c>
      <c r="AJ118" s="986">
        <v>0</v>
      </c>
      <c r="AK118" s="987">
        <v>0</v>
      </c>
      <c r="AL118" s="986">
        <v>0</v>
      </c>
      <c r="AM118" s="987">
        <v>0</v>
      </c>
      <c r="AN118" s="988">
        <v>0</v>
      </c>
      <c r="AO118" s="946"/>
      <c r="AP118" s="964"/>
      <c r="AQ118" s="946"/>
      <c r="AR118" s="985">
        <v>0</v>
      </c>
      <c r="AS118" s="986">
        <v>0</v>
      </c>
      <c r="AT118" s="987">
        <v>0</v>
      </c>
      <c r="AU118" s="986">
        <v>0</v>
      </c>
      <c r="AV118" s="987">
        <v>0</v>
      </c>
      <c r="AW118" s="986">
        <v>0</v>
      </c>
      <c r="AX118" s="987">
        <v>0</v>
      </c>
      <c r="AY118" s="986">
        <v>0</v>
      </c>
      <c r="AZ118" s="987">
        <v>0</v>
      </c>
      <c r="BA118" s="986">
        <v>0</v>
      </c>
      <c r="BB118" s="987">
        <v>0</v>
      </c>
      <c r="BC118" s="986">
        <v>0</v>
      </c>
      <c r="BD118" s="987">
        <v>0</v>
      </c>
      <c r="BE118" s="986">
        <v>0</v>
      </c>
      <c r="BF118" s="987">
        <v>0</v>
      </c>
      <c r="BG118" s="986">
        <v>0</v>
      </c>
      <c r="BH118" s="987">
        <v>0</v>
      </c>
      <c r="BI118" s="986">
        <v>0</v>
      </c>
      <c r="BJ118" s="987">
        <v>0</v>
      </c>
      <c r="BK118" s="986">
        <v>0</v>
      </c>
      <c r="BL118" s="987">
        <v>0</v>
      </c>
      <c r="BM118" s="986">
        <v>0</v>
      </c>
      <c r="BN118" s="987">
        <v>0</v>
      </c>
      <c r="BO118" s="986">
        <v>0</v>
      </c>
      <c r="BP118" s="987">
        <v>0</v>
      </c>
      <c r="BQ118" s="986">
        <v>0</v>
      </c>
      <c r="BR118" s="987">
        <v>0</v>
      </c>
      <c r="BS118" s="986">
        <v>0</v>
      </c>
      <c r="BT118" s="987">
        <v>0</v>
      </c>
      <c r="BU118" s="986">
        <v>0</v>
      </c>
      <c r="BV118" s="987">
        <v>0</v>
      </c>
      <c r="BW118" s="986">
        <v>0</v>
      </c>
      <c r="BX118" s="987">
        <v>0</v>
      </c>
      <c r="BY118" s="986">
        <v>0</v>
      </c>
      <c r="BZ118" s="987">
        <v>0</v>
      </c>
      <c r="CA118" s="988">
        <v>0</v>
      </c>
      <c r="CB118" s="946"/>
      <c r="CC118" s="971"/>
      <c r="CD118" s="946"/>
      <c r="CE118" s="972"/>
      <c r="CF118" s="946"/>
      <c r="CG118" s="985">
        <v>0</v>
      </c>
      <c r="CH118" s="986">
        <v>0</v>
      </c>
      <c r="CI118" s="987">
        <v>0</v>
      </c>
      <c r="CJ118" s="986">
        <v>0</v>
      </c>
      <c r="CK118" s="987">
        <v>0</v>
      </c>
      <c r="CL118" s="986">
        <v>0</v>
      </c>
      <c r="CM118" s="987">
        <v>0</v>
      </c>
      <c r="CN118" s="986">
        <v>0</v>
      </c>
      <c r="CO118" s="987">
        <v>0</v>
      </c>
      <c r="CP118" s="986">
        <v>0</v>
      </c>
      <c r="CQ118" s="987">
        <v>0</v>
      </c>
      <c r="CR118" s="986">
        <v>0</v>
      </c>
      <c r="CS118" s="987">
        <v>0</v>
      </c>
      <c r="CT118" s="986">
        <v>0</v>
      </c>
      <c r="CU118" s="987">
        <v>0</v>
      </c>
      <c r="CV118" s="986">
        <v>0</v>
      </c>
      <c r="CW118" s="987">
        <v>0</v>
      </c>
      <c r="CX118" s="986">
        <v>0</v>
      </c>
      <c r="CY118" s="987">
        <v>0</v>
      </c>
      <c r="CZ118" s="986">
        <v>0</v>
      </c>
      <c r="DA118" s="987">
        <v>0</v>
      </c>
      <c r="DB118" s="986">
        <v>0</v>
      </c>
      <c r="DC118" s="987">
        <v>0</v>
      </c>
      <c r="DD118" s="986">
        <v>0</v>
      </c>
      <c r="DE118" s="987">
        <v>0</v>
      </c>
      <c r="DF118" s="986">
        <v>0</v>
      </c>
      <c r="DG118" s="987">
        <v>0</v>
      </c>
      <c r="DH118" s="986">
        <v>0</v>
      </c>
      <c r="DI118" s="987">
        <v>0</v>
      </c>
      <c r="DJ118" s="986">
        <v>0</v>
      </c>
      <c r="DK118" s="987">
        <v>0</v>
      </c>
      <c r="DL118" s="986">
        <v>0</v>
      </c>
      <c r="DM118" s="987">
        <v>0</v>
      </c>
      <c r="DN118" s="986">
        <v>0</v>
      </c>
      <c r="DO118" s="987">
        <v>0</v>
      </c>
      <c r="DP118" s="988">
        <v>0</v>
      </c>
      <c r="DQ118" s="946"/>
      <c r="DR118" s="973"/>
      <c r="DS118" s="946"/>
      <c r="DT118" s="985">
        <v>0</v>
      </c>
      <c r="DU118" s="986">
        <v>0</v>
      </c>
      <c r="DV118" s="987">
        <v>0</v>
      </c>
      <c r="DW118" s="986">
        <v>0</v>
      </c>
      <c r="DX118" s="987">
        <v>0</v>
      </c>
      <c r="DY118" s="986">
        <v>0</v>
      </c>
      <c r="DZ118" s="987">
        <v>0</v>
      </c>
      <c r="EA118" s="986">
        <v>0</v>
      </c>
      <c r="EB118" s="987">
        <v>0</v>
      </c>
      <c r="EC118" s="986">
        <v>0</v>
      </c>
      <c r="ED118" s="987">
        <v>0</v>
      </c>
      <c r="EE118" s="986">
        <v>0</v>
      </c>
      <c r="EF118" s="987">
        <v>0</v>
      </c>
      <c r="EG118" s="986">
        <v>0</v>
      </c>
      <c r="EH118" s="987">
        <v>0</v>
      </c>
      <c r="EI118" s="986">
        <v>0</v>
      </c>
      <c r="EJ118" s="987">
        <v>0</v>
      </c>
      <c r="EK118" s="986">
        <v>0</v>
      </c>
      <c r="EL118" s="987">
        <v>0</v>
      </c>
      <c r="EM118" s="986">
        <v>0</v>
      </c>
      <c r="EN118" s="987">
        <v>0</v>
      </c>
      <c r="EO118" s="986">
        <v>0</v>
      </c>
      <c r="EP118" s="987">
        <v>0</v>
      </c>
      <c r="EQ118" s="986">
        <v>0</v>
      </c>
      <c r="ER118" s="987">
        <v>0</v>
      </c>
      <c r="ES118" s="986">
        <v>0</v>
      </c>
      <c r="ET118" s="987">
        <v>0</v>
      </c>
      <c r="EU118" s="986">
        <v>0</v>
      </c>
      <c r="EV118" s="987">
        <v>0</v>
      </c>
      <c r="EW118" s="986">
        <v>0</v>
      </c>
      <c r="EX118" s="987">
        <v>0</v>
      </c>
      <c r="EY118" s="986">
        <v>0</v>
      </c>
      <c r="EZ118" s="987">
        <v>0</v>
      </c>
      <c r="FA118" s="986">
        <v>0</v>
      </c>
      <c r="FB118" s="987">
        <v>0</v>
      </c>
      <c r="FC118" s="988">
        <v>0</v>
      </c>
      <c r="FD118" s="946"/>
      <c r="FE118" s="974"/>
      <c r="FF118" s="946"/>
      <c r="FG118" s="975"/>
      <c r="FI118" s="989" t="b">
        <v>1</v>
      </c>
    </row>
    <row r="119" spans="2:165" hidden="1" outlineLevel="1">
      <c r="B119" s="990">
        <v>109</v>
      </c>
      <c r="C119" s="1011" t="s">
        <v>769</v>
      </c>
      <c r="E119" s="992">
        <v>0</v>
      </c>
      <c r="F119" s="993">
        <v>0</v>
      </c>
      <c r="G119" s="994">
        <v>0</v>
      </c>
      <c r="H119" s="993">
        <v>0</v>
      </c>
      <c r="I119" s="994">
        <v>0</v>
      </c>
      <c r="J119" s="993">
        <v>0</v>
      </c>
      <c r="K119" s="994">
        <v>0</v>
      </c>
      <c r="L119" s="993">
        <v>0</v>
      </c>
      <c r="M119" s="994">
        <v>0</v>
      </c>
      <c r="N119" s="993">
        <v>0</v>
      </c>
      <c r="O119" s="994">
        <v>0</v>
      </c>
      <c r="P119" s="993">
        <v>0</v>
      </c>
      <c r="Q119" s="994">
        <v>0</v>
      </c>
      <c r="R119" s="993">
        <v>0</v>
      </c>
      <c r="S119" s="994">
        <v>0</v>
      </c>
      <c r="T119" s="993">
        <v>0</v>
      </c>
      <c r="U119" s="994">
        <v>0</v>
      </c>
      <c r="V119" s="993">
        <v>0</v>
      </c>
      <c r="W119" s="994">
        <v>0</v>
      </c>
      <c r="X119" s="993">
        <v>0</v>
      </c>
      <c r="Y119" s="994">
        <v>0</v>
      </c>
      <c r="Z119" s="993">
        <v>0</v>
      </c>
      <c r="AA119" s="994">
        <v>0</v>
      </c>
      <c r="AB119" s="993">
        <v>0</v>
      </c>
      <c r="AC119" s="994">
        <v>0</v>
      </c>
      <c r="AD119" s="993">
        <v>0</v>
      </c>
      <c r="AE119" s="994">
        <v>0</v>
      </c>
      <c r="AF119" s="993">
        <v>0</v>
      </c>
      <c r="AG119" s="994">
        <v>0</v>
      </c>
      <c r="AH119" s="993">
        <v>0</v>
      </c>
      <c r="AI119" s="994">
        <v>0</v>
      </c>
      <c r="AJ119" s="993">
        <v>0</v>
      </c>
      <c r="AK119" s="994">
        <v>0</v>
      </c>
      <c r="AL119" s="993">
        <v>0</v>
      </c>
      <c r="AM119" s="994">
        <v>0</v>
      </c>
      <c r="AN119" s="995">
        <v>0</v>
      </c>
      <c r="AO119" s="946"/>
      <c r="AP119" s="964"/>
      <c r="AQ119" s="946"/>
      <c r="AR119" s="992">
        <v>0</v>
      </c>
      <c r="AS119" s="993">
        <v>0</v>
      </c>
      <c r="AT119" s="994">
        <v>0</v>
      </c>
      <c r="AU119" s="993">
        <v>0</v>
      </c>
      <c r="AV119" s="994">
        <v>0</v>
      </c>
      <c r="AW119" s="993">
        <v>0</v>
      </c>
      <c r="AX119" s="994">
        <v>0</v>
      </c>
      <c r="AY119" s="993">
        <v>0</v>
      </c>
      <c r="AZ119" s="994">
        <v>0</v>
      </c>
      <c r="BA119" s="993">
        <v>0</v>
      </c>
      <c r="BB119" s="994">
        <v>0</v>
      </c>
      <c r="BC119" s="993">
        <v>0</v>
      </c>
      <c r="BD119" s="994">
        <v>0</v>
      </c>
      <c r="BE119" s="993">
        <v>0</v>
      </c>
      <c r="BF119" s="994">
        <v>0</v>
      </c>
      <c r="BG119" s="993">
        <v>0</v>
      </c>
      <c r="BH119" s="994">
        <v>0</v>
      </c>
      <c r="BI119" s="993">
        <v>0</v>
      </c>
      <c r="BJ119" s="994">
        <v>0</v>
      </c>
      <c r="BK119" s="993">
        <v>0</v>
      </c>
      <c r="BL119" s="994">
        <v>0</v>
      </c>
      <c r="BM119" s="993">
        <v>0</v>
      </c>
      <c r="BN119" s="994">
        <v>0</v>
      </c>
      <c r="BO119" s="993">
        <v>0</v>
      </c>
      <c r="BP119" s="994">
        <v>0</v>
      </c>
      <c r="BQ119" s="993">
        <v>0</v>
      </c>
      <c r="BR119" s="994">
        <v>0</v>
      </c>
      <c r="BS119" s="993">
        <v>0</v>
      </c>
      <c r="BT119" s="994">
        <v>0</v>
      </c>
      <c r="BU119" s="993">
        <v>0</v>
      </c>
      <c r="BV119" s="994">
        <v>0</v>
      </c>
      <c r="BW119" s="993">
        <v>0</v>
      </c>
      <c r="BX119" s="994">
        <v>0</v>
      </c>
      <c r="BY119" s="993">
        <v>0</v>
      </c>
      <c r="BZ119" s="994">
        <v>0</v>
      </c>
      <c r="CA119" s="995">
        <v>0</v>
      </c>
      <c r="CB119" s="946"/>
      <c r="CC119" s="971"/>
      <c r="CD119" s="946"/>
      <c r="CE119" s="972"/>
      <c r="CF119" s="946"/>
      <c r="CG119" s="992">
        <v>0</v>
      </c>
      <c r="CH119" s="993">
        <v>0</v>
      </c>
      <c r="CI119" s="994">
        <v>0</v>
      </c>
      <c r="CJ119" s="993">
        <v>0</v>
      </c>
      <c r="CK119" s="994">
        <v>0</v>
      </c>
      <c r="CL119" s="993">
        <v>0</v>
      </c>
      <c r="CM119" s="994">
        <v>0</v>
      </c>
      <c r="CN119" s="993">
        <v>0</v>
      </c>
      <c r="CO119" s="994">
        <v>0</v>
      </c>
      <c r="CP119" s="993">
        <v>0</v>
      </c>
      <c r="CQ119" s="994">
        <v>0</v>
      </c>
      <c r="CR119" s="993">
        <v>0</v>
      </c>
      <c r="CS119" s="994">
        <v>0</v>
      </c>
      <c r="CT119" s="993">
        <v>0</v>
      </c>
      <c r="CU119" s="994">
        <v>0</v>
      </c>
      <c r="CV119" s="993">
        <v>0</v>
      </c>
      <c r="CW119" s="994">
        <v>0</v>
      </c>
      <c r="CX119" s="993">
        <v>0</v>
      </c>
      <c r="CY119" s="994">
        <v>0</v>
      </c>
      <c r="CZ119" s="993">
        <v>0</v>
      </c>
      <c r="DA119" s="994">
        <v>0</v>
      </c>
      <c r="DB119" s="993">
        <v>0</v>
      </c>
      <c r="DC119" s="994">
        <v>0</v>
      </c>
      <c r="DD119" s="993">
        <v>0</v>
      </c>
      <c r="DE119" s="994">
        <v>0</v>
      </c>
      <c r="DF119" s="993">
        <v>0</v>
      </c>
      <c r="DG119" s="994">
        <v>0</v>
      </c>
      <c r="DH119" s="993">
        <v>0</v>
      </c>
      <c r="DI119" s="994">
        <v>0</v>
      </c>
      <c r="DJ119" s="993">
        <v>0</v>
      </c>
      <c r="DK119" s="994">
        <v>0</v>
      </c>
      <c r="DL119" s="993">
        <v>0</v>
      </c>
      <c r="DM119" s="994">
        <v>0</v>
      </c>
      <c r="DN119" s="993">
        <v>0</v>
      </c>
      <c r="DO119" s="994">
        <v>0</v>
      </c>
      <c r="DP119" s="995">
        <v>0</v>
      </c>
      <c r="DQ119" s="946"/>
      <c r="DR119" s="973"/>
      <c r="DS119" s="946"/>
      <c r="DT119" s="992">
        <v>0</v>
      </c>
      <c r="DU119" s="993">
        <v>0</v>
      </c>
      <c r="DV119" s="994">
        <v>0</v>
      </c>
      <c r="DW119" s="993">
        <v>0</v>
      </c>
      <c r="DX119" s="994">
        <v>0</v>
      </c>
      <c r="DY119" s="993">
        <v>0</v>
      </c>
      <c r="DZ119" s="994">
        <v>0</v>
      </c>
      <c r="EA119" s="993">
        <v>0</v>
      </c>
      <c r="EB119" s="994">
        <v>0</v>
      </c>
      <c r="EC119" s="993">
        <v>0</v>
      </c>
      <c r="ED119" s="994">
        <v>0</v>
      </c>
      <c r="EE119" s="993">
        <v>0</v>
      </c>
      <c r="EF119" s="994">
        <v>0</v>
      </c>
      <c r="EG119" s="993">
        <v>0</v>
      </c>
      <c r="EH119" s="994">
        <v>0</v>
      </c>
      <c r="EI119" s="993">
        <v>0</v>
      </c>
      <c r="EJ119" s="994">
        <v>0</v>
      </c>
      <c r="EK119" s="993">
        <v>0</v>
      </c>
      <c r="EL119" s="994">
        <v>0</v>
      </c>
      <c r="EM119" s="993">
        <v>0</v>
      </c>
      <c r="EN119" s="994">
        <v>0</v>
      </c>
      <c r="EO119" s="993">
        <v>0</v>
      </c>
      <c r="EP119" s="994">
        <v>0</v>
      </c>
      <c r="EQ119" s="993">
        <v>0</v>
      </c>
      <c r="ER119" s="994">
        <v>0</v>
      </c>
      <c r="ES119" s="993">
        <v>0</v>
      </c>
      <c r="ET119" s="994">
        <v>0</v>
      </c>
      <c r="EU119" s="993">
        <v>0</v>
      </c>
      <c r="EV119" s="994">
        <v>0</v>
      </c>
      <c r="EW119" s="993">
        <v>0</v>
      </c>
      <c r="EX119" s="994">
        <v>0</v>
      </c>
      <c r="EY119" s="993">
        <v>0</v>
      </c>
      <c r="EZ119" s="994">
        <v>0</v>
      </c>
      <c r="FA119" s="993">
        <v>0</v>
      </c>
      <c r="FB119" s="994">
        <v>0</v>
      </c>
      <c r="FC119" s="995">
        <v>0</v>
      </c>
      <c r="FD119" s="946"/>
      <c r="FE119" s="974"/>
      <c r="FF119" s="946"/>
      <c r="FG119" s="975"/>
      <c r="FI119" s="996" t="b">
        <v>1</v>
      </c>
    </row>
    <row r="120" spans="2:165" hidden="1" outlineLevel="1">
      <c r="B120" s="1013">
        <v>110</v>
      </c>
      <c r="C120" s="1014" t="s">
        <v>404</v>
      </c>
      <c r="E120" s="1015">
        <v>0</v>
      </c>
      <c r="F120" s="1016">
        <v>0</v>
      </c>
      <c r="G120" s="1017">
        <v>0</v>
      </c>
      <c r="H120" s="1016">
        <v>0</v>
      </c>
      <c r="I120" s="1017">
        <v>0</v>
      </c>
      <c r="J120" s="1016">
        <v>0</v>
      </c>
      <c r="K120" s="1017">
        <v>0</v>
      </c>
      <c r="L120" s="1016">
        <v>0</v>
      </c>
      <c r="M120" s="1017">
        <v>0</v>
      </c>
      <c r="N120" s="1016">
        <v>0</v>
      </c>
      <c r="O120" s="1017">
        <v>0</v>
      </c>
      <c r="P120" s="1016">
        <v>0</v>
      </c>
      <c r="Q120" s="1017">
        <v>0</v>
      </c>
      <c r="R120" s="1016">
        <v>0</v>
      </c>
      <c r="S120" s="1017">
        <v>0</v>
      </c>
      <c r="T120" s="1016">
        <v>0</v>
      </c>
      <c r="U120" s="1017">
        <v>0</v>
      </c>
      <c r="V120" s="1016">
        <v>0</v>
      </c>
      <c r="W120" s="1017">
        <v>0</v>
      </c>
      <c r="X120" s="1016">
        <v>0</v>
      </c>
      <c r="Y120" s="1017">
        <v>0</v>
      </c>
      <c r="Z120" s="1016">
        <v>0</v>
      </c>
      <c r="AA120" s="1017">
        <v>0</v>
      </c>
      <c r="AB120" s="1016">
        <v>0</v>
      </c>
      <c r="AC120" s="1017">
        <v>0</v>
      </c>
      <c r="AD120" s="1016">
        <v>0</v>
      </c>
      <c r="AE120" s="1017">
        <v>0</v>
      </c>
      <c r="AF120" s="1016">
        <v>0</v>
      </c>
      <c r="AG120" s="1017">
        <v>0</v>
      </c>
      <c r="AH120" s="1016">
        <v>0</v>
      </c>
      <c r="AI120" s="1017">
        <v>0</v>
      </c>
      <c r="AJ120" s="1016">
        <v>0</v>
      </c>
      <c r="AK120" s="1017">
        <v>0</v>
      </c>
      <c r="AL120" s="1016">
        <v>0</v>
      </c>
      <c r="AM120" s="1017">
        <v>0</v>
      </c>
      <c r="AN120" s="1018">
        <v>0</v>
      </c>
      <c r="AO120" s="946"/>
      <c r="AP120" s="964"/>
      <c r="AQ120" s="946"/>
      <c r="AR120" s="1015">
        <v>0</v>
      </c>
      <c r="AS120" s="1016">
        <v>0</v>
      </c>
      <c r="AT120" s="1017">
        <v>0</v>
      </c>
      <c r="AU120" s="1016">
        <v>0</v>
      </c>
      <c r="AV120" s="1017">
        <v>0</v>
      </c>
      <c r="AW120" s="1016">
        <v>0</v>
      </c>
      <c r="AX120" s="1017">
        <v>0</v>
      </c>
      <c r="AY120" s="1016">
        <v>0</v>
      </c>
      <c r="AZ120" s="1017">
        <v>0</v>
      </c>
      <c r="BA120" s="1016">
        <v>0</v>
      </c>
      <c r="BB120" s="1017">
        <v>0</v>
      </c>
      <c r="BC120" s="1016">
        <v>0</v>
      </c>
      <c r="BD120" s="1017">
        <v>0</v>
      </c>
      <c r="BE120" s="1016">
        <v>0</v>
      </c>
      <c r="BF120" s="1017">
        <v>0</v>
      </c>
      <c r="BG120" s="1016">
        <v>0</v>
      </c>
      <c r="BH120" s="1017">
        <v>0</v>
      </c>
      <c r="BI120" s="1016">
        <v>0</v>
      </c>
      <c r="BJ120" s="1017">
        <v>0</v>
      </c>
      <c r="BK120" s="1016">
        <v>0</v>
      </c>
      <c r="BL120" s="1017">
        <v>0</v>
      </c>
      <c r="BM120" s="1016">
        <v>0</v>
      </c>
      <c r="BN120" s="1017">
        <v>0</v>
      </c>
      <c r="BO120" s="1016">
        <v>0</v>
      </c>
      <c r="BP120" s="1017">
        <v>0</v>
      </c>
      <c r="BQ120" s="1016">
        <v>0</v>
      </c>
      <c r="BR120" s="1017">
        <v>0</v>
      </c>
      <c r="BS120" s="1016">
        <v>0</v>
      </c>
      <c r="BT120" s="1017">
        <v>0</v>
      </c>
      <c r="BU120" s="1016">
        <v>0</v>
      </c>
      <c r="BV120" s="1017">
        <v>0</v>
      </c>
      <c r="BW120" s="1016">
        <v>0</v>
      </c>
      <c r="BX120" s="1017">
        <v>0</v>
      </c>
      <c r="BY120" s="1016">
        <v>0</v>
      </c>
      <c r="BZ120" s="1017">
        <v>0</v>
      </c>
      <c r="CA120" s="1018">
        <v>0</v>
      </c>
      <c r="CB120" s="946"/>
      <c r="CC120" s="971"/>
      <c r="CD120" s="946"/>
      <c r="CE120" s="972"/>
      <c r="CF120" s="946"/>
      <c r="CG120" s="1015">
        <v>0</v>
      </c>
      <c r="CH120" s="1016">
        <v>0</v>
      </c>
      <c r="CI120" s="1017">
        <v>0</v>
      </c>
      <c r="CJ120" s="1016">
        <v>0</v>
      </c>
      <c r="CK120" s="1017">
        <v>0</v>
      </c>
      <c r="CL120" s="1016">
        <v>0</v>
      </c>
      <c r="CM120" s="1017">
        <v>0</v>
      </c>
      <c r="CN120" s="1016">
        <v>0</v>
      </c>
      <c r="CO120" s="1017">
        <v>0</v>
      </c>
      <c r="CP120" s="1016">
        <v>0</v>
      </c>
      <c r="CQ120" s="1017">
        <v>0</v>
      </c>
      <c r="CR120" s="1016">
        <v>0</v>
      </c>
      <c r="CS120" s="1017">
        <v>0</v>
      </c>
      <c r="CT120" s="1016">
        <v>0</v>
      </c>
      <c r="CU120" s="1017">
        <v>0</v>
      </c>
      <c r="CV120" s="1016">
        <v>0</v>
      </c>
      <c r="CW120" s="1017">
        <v>0</v>
      </c>
      <c r="CX120" s="1016">
        <v>0</v>
      </c>
      <c r="CY120" s="1017">
        <v>0</v>
      </c>
      <c r="CZ120" s="1016">
        <v>0</v>
      </c>
      <c r="DA120" s="1017">
        <v>0</v>
      </c>
      <c r="DB120" s="1016">
        <v>0</v>
      </c>
      <c r="DC120" s="1017">
        <v>0</v>
      </c>
      <c r="DD120" s="1016">
        <v>0</v>
      </c>
      <c r="DE120" s="1017">
        <v>0</v>
      </c>
      <c r="DF120" s="1016">
        <v>0</v>
      </c>
      <c r="DG120" s="1017">
        <v>0</v>
      </c>
      <c r="DH120" s="1016">
        <v>0</v>
      </c>
      <c r="DI120" s="1017">
        <v>0</v>
      </c>
      <c r="DJ120" s="1016">
        <v>0</v>
      </c>
      <c r="DK120" s="1017">
        <v>0</v>
      </c>
      <c r="DL120" s="1016">
        <v>0</v>
      </c>
      <c r="DM120" s="1017">
        <v>0</v>
      </c>
      <c r="DN120" s="1016">
        <v>0</v>
      </c>
      <c r="DO120" s="1017">
        <v>0</v>
      </c>
      <c r="DP120" s="1018">
        <v>0</v>
      </c>
      <c r="DQ120" s="946"/>
      <c r="DR120" s="973"/>
      <c r="DS120" s="946"/>
      <c r="DT120" s="1015">
        <v>0</v>
      </c>
      <c r="DU120" s="1016">
        <v>0</v>
      </c>
      <c r="DV120" s="1017">
        <v>0</v>
      </c>
      <c r="DW120" s="1016">
        <v>0</v>
      </c>
      <c r="DX120" s="1017">
        <v>0</v>
      </c>
      <c r="DY120" s="1016">
        <v>0</v>
      </c>
      <c r="DZ120" s="1017">
        <v>0</v>
      </c>
      <c r="EA120" s="1016">
        <v>0</v>
      </c>
      <c r="EB120" s="1017">
        <v>0</v>
      </c>
      <c r="EC120" s="1016">
        <v>0</v>
      </c>
      <c r="ED120" s="1017">
        <v>0</v>
      </c>
      <c r="EE120" s="1016">
        <v>0</v>
      </c>
      <c r="EF120" s="1017">
        <v>0</v>
      </c>
      <c r="EG120" s="1016">
        <v>0</v>
      </c>
      <c r="EH120" s="1017">
        <v>0</v>
      </c>
      <c r="EI120" s="1016">
        <v>0</v>
      </c>
      <c r="EJ120" s="1017">
        <v>0</v>
      </c>
      <c r="EK120" s="1016">
        <v>0</v>
      </c>
      <c r="EL120" s="1017">
        <v>0</v>
      </c>
      <c r="EM120" s="1016">
        <v>0</v>
      </c>
      <c r="EN120" s="1017">
        <v>0</v>
      </c>
      <c r="EO120" s="1016">
        <v>0</v>
      </c>
      <c r="EP120" s="1017">
        <v>0</v>
      </c>
      <c r="EQ120" s="1016">
        <v>0</v>
      </c>
      <c r="ER120" s="1017">
        <v>0</v>
      </c>
      <c r="ES120" s="1016">
        <v>0</v>
      </c>
      <c r="ET120" s="1017">
        <v>0</v>
      </c>
      <c r="EU120" s="1016">
        <v>0</v>
      </c>
      <c r="EV120" s="1017">
        <v>0</v>
      </c>
      <c r="EW120" s="1016">
        <v>0</v>
      </c>
      <c r="EX120" s="1017">
        <v>0</v>
      </c>
      <c r="EY120" s="1016">
        <v>0</v>
      </c>
      <c r="EZ120" s="1017">
        <v>0</v>
      </c>
      <c r="FA120" s="1016">
        <v>0</v>
      </c>
      <c r="FB120" s="1017">
        <v>0</v>
      </c>
      <c r="FC120" s="1018">
        <v>0</v>
      </c>
      <c r="FD120" s="946"/>
      <c r="FE120" s="974"/>
      <c r="FF120" s="946"/>
      <c r="FG120" s="975"/>
      <c r="FI120" s="1019" t="b">
        <v>1</v>
      </c>
    </row>
    <row r="121" spans="2:165" hidden="1" outlineLevel="1">
      <c r="B121" s="976">
        <v>111</v>
      </c>
      <c r="C121" s="1020" t="s">
        <v>770</v>
      </c>
      <c r="E121" s="978">
        <v>0</v>
      </c>
      <c r="F121" s="979">
        <v>0</v>
      </c>
      <c r="G121" s="980">
        <v>0</v>
      </c>
      <c r="H121" s="979">
        <v>0</v>
      </c>
      <c r="I121" s="980">
        <v>0</v>
      </c>
      <c r="J121" s="979">
        <v>0</v>
      </c>
      <c r="K121" s="980">
        <v>0</v>
      </c>
      <c r="L121" s="979">
        <v>0</v>
      </c>
      <c r="M121" s="980">
        <v>0</v>
      </c>
      <c r="N121" s="979">
        <v>0</v>
      </c>
      <c r="O121" s="980">
        <v>0</v>
      </c>
      <c r="P121" s="979">
        <v>0</v>
      </c>
      <c r="Q121" s="980">
        <v>0</v>
      </c>
      <c r="R121" s="979">
        <v>0</v>
      </c>
      <c r="S121" s="980">
        <v>0</v>
      </c>
      <c r="T121" s="979">
        <v>0</v>
      </c>
      <c r="U121" s="980">
        <v>0</v>
      </c>
      <c r="V121" s="979">
        <v>0</v>
      </c>
      <c r="W121" s="980">
        <v>0</v>
      </c>
      <c r="X121" s="979">
        <v>0</v>
      </c>
      <c r="Y121" s="980">
        <v>0</v>
      </c>
      <c r="Z121" s="979">
        <v>0</v>
      </c>
      <c r="AA121" s="980">
        <v>0</v>
      </c>
      <c r="AB121" s="979">
        <v>0</v>
      </c>
      <c r="AC121" s="980">
        <v>0</v>
      </c>
      <c r="AD121" s="979">
        <v>0</v>
      </c>
      <c r="AE121" s="980">
        <v>0</v>
      </c>
      <c r="AF121" s="979">
        <v>0</v>
      </c>
      <c r="AG121" s="980">
        <v>0</v>
      </c>
      <c r="AH121" s="979">
        <v>0</v>
      </c>
      <c r="AI121" s="980">
        <v>0</v>
      </c>
      <c r="AJ121" s="979">
        <v>0</v>
      </c>
      <c r="AK121" s="980">
        <v>0</v>
      </c>
      <c r="AL121" s="979">
        <v>0</v>
      </c>
      <c r="AM121" s="980">
        <v>0</v>
      </c>
      <c r="AN121" s="981">
        <v>0</v>
      </c>
      <c r="AO121" s="946"/>
      <c r="AP121" s="964"/>
      <c r="AQ121" s="946"/>
      <c r="AR121" s="978">
        <v>0</v>
      </c>
      <c r="AS121" s="979">
        <v>0</v>
      </c>
      <c r="AT121" s="980">
        <v>0</v>
      </c>
      <c r="AU121" s="979">
        <v>0</v>
      </c>
      <c r="AV121" s="980">
        <v>0</v>
      </c>
      <c r="AW121" s="979">
        <v>0</v>
      </c>
      <c r="AX121" s="980">
        <v>0</v>
      </c>
      <c r="AY121" s="979">
        <v>0</v>
      </c>
      <c r="AZ121" s="980">
        <v>0</v>
      </c>
      <c r="BA121" s="979">
        <v>0</v>
      </c>
      <c r="BB121" s="980">
        <v>0</v>
      </c>
      <c r="BC121" s="979">
        <v>0</v>
      </c>
      <c r="BD121" s="980">
        <v>0</v>
      </c>
      <c r="BE121" s="979">
        <v>0</v>
      </c>
      <c r="BF121" s="980">
        <v>0</v>
      </c>
      <c r="BG121" s="979">
        <v>0</v>
      </c>
      <c r="BH121" s="980">
        <v>0</v>
      </c>
      <c r="BI121" s="979">
        <v>0</v>
      </c>
      <c r="BJ121" s="980">
        <v>0</v>
      </c>
      <c r="BK121" s="979">
        <v>0</v>
      </c>
      <c r="BL121" s="980">
        <v>0</v>
      </c>
      <c r="BM121" s="979">
        <v>0</v>
      </c>
      <c r="BN121" s="980">
        <v>0</v>
      </c>
      <c r="BO121" s="979">
        <v>0</v>
      </c>
      <c r="BP121" s="980">
        <v>0</v>
      </c>
      <c r="BQ121" s="979">
        <v>0</v>
      </c>
      <c r="BR121" s="980">
        <v>0</v>
      </c>
      <c r="BS121" s="979">
        <v>0</v>
      </c>
      <c r="BT121" s="980">
        <v>0</v>
      </c>
      <c r="BU121" s="979">
        <v>0</v>
      </c>
      <c r="BV121" s="980">
        <v>0</v>
      </c>
      <c r="BW121" s="979">
        <v>0</v>
      </c>
      <c r="BX121" s="980">
        <v>0</v>
      </c>
      <c r="BY121" s="979">
        <v>0</v>
      </c>
      <c r="BZ121" s="980">
        <v>0</v>
      </c>
      <c r="CA121" s="981">
        <v>0</v>
      </c>
      <c r="CB121" s="946"/>
      <c r="CC121" s="971"/>
      <c r="CD121" s="946"/>
      <c r="CE121" s="972"/>
      <c r="CF121" s="946"/>
      <c r="CG121" s="978">
        <v>0</v>
      </c>
      <c r="CH121" s="979">
        <v>0</v>
      </c>
      <c r="CI121" s="980">
        <v>0</v>
      </c>
      <c r="CJ121" s="979">
        <v>0</v>
      </c>
      <c r="CK121" s="980">
        <v>0</v>
      </c>
      <c r="CL121" s="979">
        <v>0</v>
      </c>
      <c r="CM121" s="980">
        <v>0</v>
      </c>
      <c r="CN121" s="979">
        <v>0</v>
      </c>
      <c r="CO121" s="980">
        <v>0</v>
      </c>
      <c r="CP121" s="979">
        <v>0</v>
      </c>
      <c r="CQ121" s="980">
        <v>0</v>
      </c>
      <c r="CR121" s="979">
        <v>0</v>
      </c>
      <c r="CS121" s="980">
        <v>0</v>
      </c>
      <c r="CT121" s="979">
        <v>0</v>
      </c>
      <c r="CU121" s="980">
        <v>0</v>
      </c>
      <c r="CV121" s="979">
        <v>0</v>
      </c>
      <c r="CW121" s="980">
        <v>0</v>
      </c>
      <c r="CX121" s="979">
        <v>0</v>
      </c>
      <c r="CY121" s="980">
        <v>0</v>
      </c>
      <c r="CZ121" s="979">
        <v>0</v>
      </c>
      <c r="DA121" s="980">
        <v>0</v>
      </c>
      <c r="DB121" s="979">
        <v>0</v>
      </c>
      <c r="DC121" s="980">
        <v>0</v>
      </c>
      <c r="DD121" s="979">
        <v>0</v>
      </c>
      <c r="DE121" s="980">
        <v>0</v>
      </c>
      <c r="DF121" s="979">
        <v>0</v>
      </c>
      <c r="DG121" s="980">
        <v>0</v>
      </c>
      <c r="DH121" s="979">
        <v>0</v>
      </c>
      <c r="DI121" s="980">
        <v>0</v>
      </c>
      <c r="DJ121" s="979">
        <v>0</v>
      </c>
      <c r="DK121" s="980">
        <v>0</v>
      </c>
      <c r="DL121" s="979">
        <v>0</v>
      </c>
      <c r="DM121" s="980">
        <v>0</v>
      </c>
      <c r="DN121" s="979">
        <v>0</v>
      </c>
      <c r="DO121" s="980">
        <v>0</v>
      </c>
      <c r="DP121" s="981">
        <v>0</v>
      </c>
      <c r="DQ121" s="946"/>
      <c r="DR121" s="973"/>
      <c r="DS121" s="946"/>
      <c r="DT121" s="978">
        <v>0</v>
      </c>
      <c r="DU121" s="979">
        <v>0</v>
      </c>
      <c r="DV121" s="980">
        <v>0</v>
      </c>
      <c r="DW121" s="979">
        <v>0</v>
      </c>
      <c r="DX121" s="980">
        <v>0</v>
      </c>
      <c r="DY121" s="979">
        <v>0</v>
      </c>
      <c r="DZ121" s="980">
        <v>0</v>
      </c>
      <c r="EA121" s="979">
        <v>0</v>
      </c>
      <c r="EB121" s="980">
        <v>0</v>
      </c>
      <c r="EC121" s="979">
        <v>0</v>
      </c>
      <c r="ED121" s="980">
        <v>0</v>
      </c>
      <c r="EE121" s="979">
        <v>0</v>
      </c>
      <c r="EF121" s="980">
        <v>0</v>
      </c>
      <c r="EG121" s="979">
        <v>0</v>
      </c>
      <c r="EH121" s="980">
        <v>0</v>
      </c>
      <c r="EI121" s="979">
        <v>0</v>
      </c>
      <c r="EJ121" s="980">
        <v>0</v>
      </c>
      <c r="EK121" s="979">
        <v>0</v>
      </c>
      <c r="EL121" s="980">
        <v>0</v>
      </c>
      <c r="EM121" s="979">
        <v>0</v>
      </c>
      <c r="EN121" s="980">
        <v>0</v>
      </c>
      <c r="EO121" s="979">
        <v>0</v>
      </c>
      <c r="EP121" s="980">
        <v>0</v>
      </c>
      <c r="EQ121" s="979">
        <v>0</v>
      </c>
      <c r="ER121" s="980">
        <v>0</v>
      </c>
      <c r="ES121" s="979">
        <v>0</v>
      </c>
      <c r="ET121" s="980">
        <v>0</v>
      </c>
      <c r="EU121" s="979">
        <v>0</v>
      </c>
      <c r="EV121" s="980">
        <v>0</v>
      </c>
      <c r="EW121" s="979">
        <v>0</v>
      </c>
      <c r="EX121" s="980">
        <v>0</v>
      </c>
      <c r="EY121" s="979">
        <v>0</v>
      </c>
      <c r="EZ121" s="980">
        <v>0</v>
      </c>
      <c r="FA121" s="979">
        <v>0</v>
      </c>
      <c r="FB121" s="980">
        <v>0</v>
      </c>
      <c r="FC121" s="981">
        <v>0</v>
      </c>
      <c r="FD121" s="946"/>
      <c r="FE121" s="974"/>
      <c r="FF121" s="946"/>
      <c r="FG121" s="975"/>
      <c r="FI121" s="982" t="b">
        <v>1</v>
      </c>
    </row>
    <row r="122" spans="2:165" hidden="1" outlineLevel="1">
      <c r="B122" s="983">
        <v>112</v>
      </c>
      <c r="C122" s="1012" t="s">
        <v>771</v>
      </c>
      <c r="E122" s="985">
        <v>0</v>
      </c>
      <c r="F122" s="986">
        <v>0</v>
      </c>
      <c r="G122" s="987">
        <v>0</v>
      </c>
      <c r="H122" s="986">
        <v>0</v>
      </c>
      <c r="I122" s="987">
        <v>0</v>
      </c>
      <c r="J122" s="986">
        <v>0</v>
      </c>
      <c r="K122" s="987">
        <v>0</v>
      </c>
      <c r="L122" s="986">
        <v>0</v>
      </c>
      <c r="M122" s="987">
        <v>0</v>
      </c>
      <c r="N122" s="986">
        <v>0</v>
      </c>
      <c r="O122" s="987">
        <v>0</v>
      </c>
      <c r="P122" s="986">
        <v>0</v>
      </c>
      <c r="Q122" s="987">
        <v>0</v>
      </c>
      <c r="R122" s="986">
        <v>0</v>
      </c>
      <c r="S122" s="987">
        <v>0</v>
      </c>
      <c r="T122" s="986">
        <v>0</v>
      </c>
      <c r="U122" s="987">
        <v>0</v>
      </c>
      <c r="V122" s="986">
        <v>0</v>
      </c>
      <c r="W122" s="987">
        <v>0</v>
      </c>
      <c r="X122" s="986">
        <v>0</v>
      </c>
      <c r="Y122" s="987">
        <v>0</v>
      </c>
      <c r="Z122" s="986">
        <v>0</v>
      </c>
      <c r="AA122" s="987">
        <v>0</v>
      </c>
      <c r="AB122" s="986">
        <v>0</v>
      </c>
      <c r="AC122" s="987">
        <v>0</v>
      </c>
      <c r="AD122" s="986">
        <v>0</v>
      </c>
      <c r="AE122" s="987">
        <v>0</v>
      </c>
      <c r="AF122" s="986">
        <v>0</v>
      </c>
      <c r="AG122" s="987">
        <v>0</v>
      </c>
      <c r="AH122" s="986">
        <v>0</v>
      </c>
      <c r="AI122" s="987">
        <v>0</v>
      </c>
      <c r="AJ122" s="986">
        <v>0</v>
      </c>
      <c r="AK122" s="987">
        <v>0</v>
      </c>
      <c r="AL122" s="986">
        <v>0</v>
      </c>
      <c r="AM122" s="987">
        <v>0</v>
      </c>
      <c r="AN122" s="988">
        <v>0</v>
      </c>
      <c r="AO122" s="946"/>
      <c r="AP122" s="964"/>
      <c r="AQ122" s="946"/>
      <c r="AR122" s="985">
        <v>0</v>
      </c>
      <c r="AS122" s="986">
        <v>0</v>
      </c>
      <c r="AT122" s="987">
        <v>0</v>
      </c>
      <c r="AU122" s="986">
        <v>0</v>
      </c>
      <c r="AV122" s="987">
        <v>0</v>
      </c>
      <c r="AW122" s="986">
        <v>0</v>
      </c>
      <c r="AX122" s="987">
        <v>0</v>
      </c>
      <c r="AY122" s="986">
        <v>0</v>
      </c>
      <c r="AZ122" s="987">
        <v>0</v>
      </c>
      <c r="BA122" s="986">
        <v>0</v>
      </c>
      <c r="BB122" s="987">
        <v>0</v>
      </c>
      <c r="BC122" s="986">
        <v>0</v>
      </c>
      <c r="BD122" s="987">
        <v>0</v>
      </c>
      <c r="BE122" s="986">
        <v>0</v>
      </c>
      <c r="BF122" s="987">
        <v>0</v>
      </c>
      <c r="BG122" s="986">
        <v>0</v>
      </c>
      <c r="BH122" s="987">
        <v>0</v>
      </c>
      <c r="BI122" s="986">
        <v>0</v>
      </c>
      <c r="BJ122" s="987">
        <v>0</v>
      </c>
      <c r="BK122" s="986">
        <v>0</v>
      </c>
      <c r="BL122" s="987">
        <v>0</v>
      </c>
      <c r="BM122" s="986">
        <v>0</v>
      </c>
      <c r="BN122" s="987">
        <v>0</v>
      </c>
      <c r="BO122" s="986">
        <v>0</v>
      </c>
      <c r="BP122" s="987">
        <v>0</v>
      </c>
      <c r="BQ122" s="986">
        <v>0</v>
      </c>
      <c r="BR122" s="987">
        <v>0</v>
      </c>
      <c r="BS122" s="986">
        <v>0</v>
      </c>
      <c r="BT122" s="987">
        <v>0</v>
      </c>
      <c r="BU122" s="986">
        <v>0</v>
      </c>
      <c r="BV122" s="987">
        <v>0</v>
      </c>
      <c r="BW122" s="986">
        <v>0</v>
      </c>
      <c r="BX122" s="987">
        <v>0</v>
      </c>
      <c r="BY122" s="986">
        <v>0</v>
      </c>
      <c r="BZ122" s="987">
        <v>0</v>
      </c>
      <c r="CA122" s="988">
        <v>0</v>
      </c>
      <c r="CB122" s="946"/>
      <c r="CC122" s="971"/>
      <c r="CD122" s="946"/>
      <c r="CE122" s="972"/>
      <c r="CF122" s="946"/>
      <c r="CG122" s="985">
        <v>0</v>
      </c>
      <c r="CH122" s="986">
        <v>0</v>
      </c>
      <c r="CI122" s="987">
        <v>0</v>
      </c>
      <c r="CJ122" s="986">
        <v>0</v>
      </c>
      <c r="CK122" s="987">
        <v>0</v>
      </c>
      <c r="CL122" s="986">
        <v>0</v>
      </c>
      <c r="CM122" s="987">
        <v>0</v>
      </c>
      <c r="CN122" s="986">
        <v>0</v>
      </c>
      <c r="CO122" s="987">
        <v>0</v>
      </c>
      <c r="CP122" s="986">
        <v>0</v>
      </c>
      <c r="CQ122" s="987">
        <v>0</v>
      </c>
      <c r="CR122" s="986">
        <v>0</v>
      </c>
      <c r="CS122" s="987">
        <v>0</v>
      </c>
      <c r="CT122" s="986">
        <v>0</v>
      </c>
      <c r="CU122" s="987">
        <v>0</v>
      </c>
      <c r="CV122" s="986">
        <v>0</v>
      </c>
      <c r="CW122" s="987">
        <v>0</v>
      </c>
      <c r="CX122" s="986">
        <v>0</v>
      </c>
      <c r="CY122" s="987">
        <v>0</v>
      </c>
      <c r="CZ122" s="986">
        <v>0</v>
      </c>
      <c r="DA122" s="987">
        <v>0</v>
      </c>
      <c r="DB122" s="986">
        <v>0</v>
      </c>
      <c r="DC122" s="987">
        <v>0</v>
      </c>
      <c r="DD122" s="986">
        <v>0</v>
      </c>
      <c r="DE122" s="987">
        <v>0</v>
      </c>
      <c r="DF122" s="986">
        <v>0</v>
      </c>
      <c r="DG122" s="987">
        <v>0</v>
      </c>
      <c r="DH122" s="986">
        <v>0</v>
      </c>
      <c r="DI122" s="987">
        <v>0</v>
      </c>
      <c r="DJ122" s="986">
        <v>0</v>
      </c>
      <c r="DK122" s="987">
        <v>0</v>
      </c>
      <c r="DL122" s="986">
        <v>0</v>
      </c>
      <c r="DM122" s="987">
        <v>0</v>
      </c>
      <c r="DN122" s="986">
        <v>0</v>
      </c>
      <c r="DO122" s="987">
        <v>0</v>
      </c>
      <c r="DP122" s="988">
        <v>0</v>
      </c>
      <c r="DQ122" s="946"/>
      <c r="DR122" s="973"/>
      <c r="DS122" s="946"/>
      <c r="DT122" s="985">
        <v>0</v>
      </c>
      <c r="DU122" s="986">
        <v>0</v>
      </c>
      <c r="DV122" s="987">
        <v>0</v>
      </c>
      <c r="DW122" s="986">
        <v>0</v>
      </c>
      <c r="DX122" s="987">
        <v>0</v>
      </c>
      <c r="DY122" s="986">
        <v>0</v>
      </c>
      <c r="DZ122" s="987">
        <v>0</v>
      </c>
      <c r="EA122" s="986">
        <v>0</v>
      </c>
      <c r="EB122" s="987">
        <v>0</v>
      </c>
      <c r="EC122" s="986">
        <v>0</v>
      </c>
      <c r="ED122" s="987">
        <v>0</v>
      </c>
      <c r="EE122" s="986">
        <v>0</v>
      </c>
      <c r="EF122" s="987">
        <v>0</v>
      </c>
      <c r="EG122" s="986">
        <v>0</v>
      </c>
      <c r="EH122" s="987">
        <v>0</v>
      </c>
      <c r="EI122" s="986">
        <v>0</v>
      </c>
      <c r="EJ122" s="987">
        <v>0</v>
      </c>
      <c r="EK122" s="986">
        <v>0</v>
      </c>
      <c r="EL122" s="987">
        <v>0</v>
      </c>
      <c r="EM122" s="986">
        <v>0</v>
      </c>
      <c r="EN122" s="987">
        <v>0</v>
      </c>
      <c r="EO122" s="986">
        <v>0</v>
      </c>
      <c r="EP122" s="987">
        <v>0</v>
      </c>
      <c r="EQ122" s="986">
        <v>0</v>
      </c>
      <c r="ER122" s="987">
        <v>0</v>
      </c>
      <c r="ES122" s="986">
        <v>0</v>
      </c>
      <c r="ET122" s="987">
        <v>0</v>
      </c>
      <c r="EU122" s="986">
        <v>0</v>
      </c>
      <c r="EV122" s="987">
        <v>0</v>
      </c>
      <c r="EW122" s="986">
        <v>0</v>
      </c>
      <c r="EX122" s="987">
        <v>0</v>
      </c>
      <c r="EY122" s="986">
        <v>0</v>
      </c>
      <c r="EZ122" s="987">
        <v>0</v>
      </c>
      <c r="FA122" s="986">
        <v>0</v>
      </c>
      <c r="FB122" s="987">
        <v>0</v>
      </c>
      <c r="FC122" s="988">
        <v>0</v>
      </c>
      <c r="FD122" s="946"/>
      <c r="FE122" s="974"/>
      <c r="FF122" s="946"/>
      <c r="FG122" s="975"/>
      <c r="FI122" s="989" t="b">
        <v>1</v>
      </c>
    </row>
    <row r="123" spans="2:165" hidden="1" outlineLevel="1">
      <c r="B123" s="990">
        <v>113</v>
      </c>
      <c r="C123" s="1011" t="s">
        <v>772</v>
      </c>
      <c r="E123" s="992">
        <v>0</v>
      </c>
      <c r="F123" s="993">
        <v>0</v>
      </c>
      <c r="G123" s="994">
        <v>0</v>
      </c>
      <c r="H123" s="993">
        <v>0</v>
      </c>
      <c r="I123" s="994">
        <v>0</v>
      </c>
      <c r="J123" s="993">
        <v>0</v>
      </c>
      <c r="K123" s="994">
        <v>0</v>
      </c>
      <c r="L123" s="993">
        <v>0</v>
      </c>
      <c r="M123" s="994">
        <v>0</v>
      </c>
      <c r="N123" s="993">
        <v>0</v>
      </c>
      <c r="O123" s="994">
        <v>0</v>
      </c>
      <c r="P123" s="993">
        <v>0</v>
      </c>
      <c r="Q123" s="994">
        <v>0</v>
      </c>
      <c r="R123" s="993">
        <v>0</v>
      </c>
      <c r="S123" s="994">
        <v>0</v>
      </c>
      <c r="T123" s="993">
        <v>0</v>
      </c>
      <c r="U123" s="994">
        <v>0</v>
      </c>
      <c r="V123" s="993">
        <v>0</v>
      </c>
      <c r="W123" s="994">
        <v>0</v>
      </c>
      <c r="X123" s="993">
        <v>0</v>
      </c>
      <c r="Y123" s="994">
        <v>0</v>
      </c>
      <c r="Z123" s="993">
        <v>0</v>
      </c>
      <c r="AA123" s="994">
        <v>0</v>
      </c>
      <c r="AB123" s="993">
        <v>0</v>
      </c>
      <c r="AC123" s="994">
        <v>0</v>
      </c>
      <c r="AD123" s="993">
        <v>0</v>
      </c>
      <c r="AE123" s="994">
        <v>0</v>
      </c>
      <c r="AF123" s="993">
        <v>0</v>
      </c>
      <c r="AG123" s="994">
        <v>0</v>
      </c>
      <c r="AH123" s="993">
        <v>0</v>
      </c>
      <c r="AI123" s="994">
        <v>0</v>
      </c>
      <c r="AJ123" s="993">
        <v>0</v>
      </c>
      <c r="AK123" s="994">
        <v>0</v>
      </c>
      <c r="AL123" s="993">
        <v>0</v>
      </c>
      <c r="AM123" s="994">
        <v>0</v>
      </c>
      <c r="AN123" s="995">
        <v>0</v>
      </c>
      <c r="AO123" s="946"/>
      <c r="AP123" s="964"/>
      <c r="AQ123" s="946"/>
      <c r="AR123" s="992">
        <v>0</v>
      </c>
      <c r="AS123" s="993">
        <v>0</v>
      </c>
      <c r="AT123" s="994">
        <v>0</v>
      </c>
      <c r="AU123" s="993">
        <v>0</v>
      </c>
      <c r="AV123" s="994">
        <v>0</v>
      </c>
      <c r="AW123" s="993">
        <v>0</v>
      </c>
      <c r="AX123" s="994">
        <v>0</v>
      </c>
      <c r="AY123" s="993">
        <v>0</v>
      </c>
      <c r="AZ123" s="994">
        <v>0</v>
      </c>
      <c r="BA123" s="993">
        <v>0</v>
      </c>
      <c r="BB123" s="994">
        <v>0</v>
      </c>
      <c r="BC123" s="993">
        <v>0</v>
      </c>
      <c r="BD123" s="994">
        <v>0</v>
      </c>
      <c r="BE123" s="993">
        <v>0</v>
      </c>
      <c r="BF123" s="994">
        <v>0</v>
      </c>
      <c r="BG123" s="993">
        <v>0</v>
      </c>
      <c r="BH123" s="994">
        <v>0</v>
      </c>
      <c r="BI123" s="993">
        <v>0</v>
      </c>
      <c r="BJ123" s="994">
        <v>0</v>
      </c>
      <c r="BK123" s="993">
        <v>0</v>
      </c>
      <c r="BL123" s="994">
        <v>0</v>
      </c>
      <c r="BM123" s="993">
        <v>0</v>
      </c>
      <c r="BN123" s="994">
        <v>0</v>
      </c>
      <c r="BO123" s="993">
        <v>0</v>
      </c>
      <c r="BP123" s="994">
        <v>0</v>
      </c>
      <c r="BQ123" s="993">
        <v>0</v>
      </c>
      <c r="BR123" s="994">
        <v>0</v>
      </c>
      <c r="BS123" s="993">
        <v>0</v>
      </c>
      <c r="BT123" s="994">
        <v>0</v>
      </c>
      <c r="BU123" s="993">
        <v>0</v>
      </c>
      <c r="BV123" s="994">
        <v>0</v>
      </c>
      <c r="BW123" s="993">
        <v>0</v>
      </c>
      <c r="BX123" s="994">
        <v>0</v>
      </c>
      <c r="BY123" s="993">
        <v>0</v>
      </c>
      <c r="BZ123" s="994">
        <v>0</v>
      </c>
      <c r="CA123" s="995">
        <v>0</v>
      </c>
      <c r="CB123" s="946"/>
      <c r="CC123" s="971"/>
      <c r="CD123" s="946"/>
      <c r="CE123" s="972"/>
      <c r="CF123" s="946"/>
      <c r="CG123" s="992">
        <v>0</v>
      </c>
      <c r="CH123" s="993">
        <v>0</v>
      </c>
      <c r="CI123" s="994">
        <v>0</v>
      </c>
      <c r="CJ123" s="993">
        <v>0</v>
      </c>
      <c r="CK123" s="994">
        <v>0</v>
      </c>
      <c r="CL123" s="993">
        <v>0</v>
      </c>
      <c r="CM123" s="994">
        <v>0</v>
      </c>
      <c r="CN123" s="993">
        <v>0</v>
      </c>
      <c r="CO123" s="994">
        <v>0</v>
      </c>
      <c r="CP123" s="993">
        <v>0</v>
      </c>
      <c r="CQ123" s="994">
        <v>0</v>
      </c>
      <c r="CR123" s="993">
        <v>0</v>
      </c>
      <c r="CS123" s="994">
        <v>0</v>
      </c>
      <c r="CT123" s="993">
        <v>0</v>
      </c>
      <c r="CU123" s="994">
        <v>0</v>
      </c>
      <c r="CV123" s="993">
        <v>0</v>
      </c>
      <c r="CW123" s="994">
        <v>0</v>
      </c>
      <c r="CX123" s="993">
        <v>0</v>
      </c>
      <c r="CY123" s="994">
        <v>0</v>
      </c>
      <c r="CZ123" s="993">
        <v>0</v>
      </c>
      <c r="DA123" s="994">
        <v>0</v>
      </c>
      <c r="DB123" s="993">
        <v>0</v>
      </c>
      <c r="DC123" s="994">
        <v>0</v>
      </c>
      <c r="DD123" s="993">
        <v>0</v>
      </c>
      <c r="DE123" s="994">
        <v>0</v>
      </c>
      <c r="DF123" s="993">
        <v>0</v>
      </c>
      <c r="DG123" s="994">
        <v>0</v>
      </c>
      <c r="DH123" s="993">
        <v>0</v>
      </c>
      <c r="DI123" s="994">
        <v>0</v>
      </c>
      <c r="DJ123" s="993">
        <v>0</v>
      </c>
      <c r="DK123" s="994">
        <v>0</v>
      </c>
      <c r="DL123" s="993">
        <v>0</v>
      </c>
      <c r="DM123" s="994">
        <v>0</v>
      </c>
      <c r="DN123" s="993">
        <v>0</v>
      </c>
      <c r="DO123" s="994">
        <v>0</v>
      </c>
      <c r="DP123" s="995">
        <v>0</v>
      </c>
      <c r="DQ123" s="946"/>
      <c r="DR123" s="973"/>
      <c r="DS123" s="946"/>
      <c r="DT123" s="992">
        <v>0</v>
      </c>
      <c r="DU123" s="993">
        <v>0</v>
      </c>
      <c r="DV123" s="994">
        <v>0</v>
      </c>
      <c r="DW123" s="993">
        <v>0</v>
      </c>
      <c r="DX123" s="994">
        <v>0</v>
      </c>
      <c r="DY123" s="993">
        <v>0</v>
      </c>
      <c r="DZ123" s="994">
        <v>0</v>
      </c>
      <c r="EA123" s="993">
        <v>0</v>
      </c>
      <c r="EB123" s="994">
        <v>0</v>
      </c>
      <c r="EC123" s="993">
        <v>0</v>
      </c>
      <c r="ED123" s="994">
        <v>0</v>
      </c>
      <c r="EE123" s="993">
        <v>0</v>
      </c>
      <c r="EF123" s="994">
        <v>0</v>
      </c>
      <c r="EG123" s="993">
        <v>0</v>
      </c>
      <c r="EH123" s="994">
        <v>0</v>
      </c>
      <c r="EI123" s="993">
        <v>0</v>
      </c>
      <c r="EJ123" s="994">
        <v>0</v>
      </c>
      <c r="EK123" s="993">
        <v>0</v>
      </c>
      <c r="EL123" s="994">
        <v>0</v>
      </c>
      <c r="EM123" s="993">
        <v>0</v>
      </c>
      <c r="EN123" s="994">
        <v>0</v>
      </c>
      <c r="EO123" s="993">
        <v>0</v>
      </c>
      <c r="EP123" s="994">
        <v>0</v>
      </c>
      <c r="EQ123" s="993">
        <v>0</v>
      </c>
      <c r="ER123" s="994">
        <v>0</v>
      </c>
      <c r="ES123" s="993">
        <v>0</v>
      </c>
      <c r="ET123" s="994">
        <v>0</v>
      </c>
      <c r="EU123" s="993">
        <v>0</v>
      </c>
      <c r="EV123" s="994">
        <v>0</v>
      </c>
      <c r="EW123" s="993">
        <v>0</v>
      </c>
      <c r="EX123" s="994">
        <v>0</v>
      </c>
      <c r="EY123" s="993">
        <v>0</v>
      </c>
      <c r="EZ123" s="994">
        <v>0</v>
      </c>
      <c r="FA123" s="993">
        <v>0</v>
      </c>
      <c r="FB123" s="994">
        <v>0</v>
      </c>
      <c r="FC123" s="995">
        <v>0</v>
      </c>
      <c r="FD123" s="946"/>
      <c r="FE123" s="974"/>
      <c r="FF123" s="946"/>
      <c r="FG123" s="975"/>
      <c r="FI123" s="996" t="b">
        <v>1</v>
      </c>
    </row>
    <row r="124" spans="2:165" hidden="1" outlineLevel="1">
      <c r="B124" s="983">
        <v>114</v>
      </c>
      <c r="C124" s="1012" t="s">
        <v>773</v>
      </c>
      <c r="E124" s="985">
        <v>0</v>
      </c>
      <c r="F124" s="986">
        <v>0</v>
      </c>
      <c r="G124" s="987">
        <v>0</v>
      </c>
      <c r="H124" s="986">
        <v>0</v>
      </c>
      <c r="I124" s="987">
        <v>0</v>
      </c>
      <c r="J124" s="986">
        <v>0</v>
      </c>
      <c r="K124" s="987">
        <v>0</v>
      </c>
      <c r="L124" s="986">
        <v>0</v>
      </c>
      <c r="M124" s="987">
        <v>0</v>
      </c>
      <c r="N124" s="986">
        <v>0</v>
      </c>
      <c r="O124" s="987">
        <v>0</v>
      </c>
      <c r="P124" s="986">
        <v>0</v>
      </c>
      <c r="Q124" s="987">
        <v>0</v>
      </c>
      <c r="R124" s="986">
        <v>0</v>
      </c>
      <c r="S124" s="987">
        <v>0</v>
      </c>
      <c r="T124" s="986">
        <v>0</v>
      </c>
      <c r="U124" s="987">
        <v>0</v>
      </c>
      <c r="V124" s="986">
        <v>0</v>
      </c>
      <c r="W124" s="987">
        <v>0</v>
      </c>
      <c r="X124" s="986">
        <v>0</v>
      </c>
      <c r="Y124" s="987">
        <v>0</v>
      </c>
      <c r="Z124" s="986">
        <v>0</v>
      </c>
      <c r="AA124" s="987">
        <v>0</v>
      </c>
      <c r="AB124" s="986">
        <v>0</v>
      </c>
      <c r="AC124" s="987">
        <v>0</v>
      </c>
      <c r="AD124" s="986">
        <v>0</v>
      </c>
      <c r="AE124" s="987">
        <v>0</v>
      </c>
      <c r="AF124" s="986">
        <v>0</v>
      </c>
      <c r="AG124" s="987">
        <v>0</v>
      </c>
      <c r="AH124" s="986">
        <v>0</v>
      </c>
      <c r="AI124" s="987">
        <v>0</v>
      </c>
      <c r="AJ124" s="986">
        <v>0</v>
      </c>
      <c r="AK124" s="987">
        <v>0</v>
      </c>
      <c r="AL124" s="986">
        <v>0</v>
      </c>
      <c r="AM124" s="987">
        <v>0</v>
      </c>
      <c r="AN124" s="988">
        <v>0</v>
      </c>
      <c r="AO124" s="946"/>
      <c r="AP124" s="964"/>
      <c r="AQ124" s="946"/>
      <c r="AR124" s="985">
        <v>0</v>
      </c>
      <c r="AS124" s="986">
        <v>0</v>
      </c>
      <c r="AT124" s="987">
        <v>0</v>
      </c>
      <c r="AU124" s="986">
        <v>0</v>
      </c>
      <c r="AV124" s="987">
        <v>0</v>
      </c>
      <c r="AW124" s="986">
        <v>0</v>
      </c>
      <c r="AX124" s="987">
        <v>0</v>
      </c>
      <c r="AY124" s="986">
        <v>0</v>
      </c>
      <c r="AZ124" s="987">
        <v>0</v>
      </c>
      <c r="BA124" s="986">
        <v>0</v>
      </c>
      <c r="BB124" s="987">
        <v>0</v>
      </c>
      <c r="BC124" s="986">
        <v>0</v>
      </c>
      <c r="BD124" s="987">
        <v>0</v>
      </c>
      <c r="BE124" s="986">
        <v>0</v>
      </c>
      <c r="BF124" s="987">
        <v>0</v>
      </c>
      <c r="BG124" s="986">
        <v>0</v>
      </c>
      <c r="BH124" s="987">
        <v>0</v>
      </c>
      <c r="BI124" s="986">
        <v>0</v>
      </c>
      <c r="BJ124" s="987">
        <v>0</v>
      </c>
      <c r="BK124" s="986">
        <v>0</v>
      </c>
      <c r="BL124" s="987">
        <v>0</v>
      </c>
      <c r="BM124" s="986">
        <v>0</v>
      </c>
      <c r="BN124" s="987">
        <v>0</v>
      </c>
      <c r="BO124" s="986">
        <v>0</v>
      </c>
      <c r="BP124" s="987">
        <v>0</v>
      </c>
      <c r="BQ124" s="986">
        <v>0</v>
      </c>
      <c r="BR124" s="987">
        <v>0</v>
      </c>
      <c r="BS124" s="986">
        <v>0</v>
      </c>
      <c r="BT124" s="987">
        <v>0</v>
      </c>
      <c r="BU124" s="986">
        <v>0</v>
      </c>
      <c r="BV124" s="987">
        <v>0</v>
      </c>
      <c r="BW124" s="986">
        <v>0</v>
      </c>
      <c r="BX124" s="987">
        <v>0</v>
      </c>
      <c r="BY124" s="986">
        <v>0</v>
      </c>
      <c r="BZ124" s="987">
        <v>0</v>
      </c>
      <c r="CA124" s="988">
        <v>0</v>
      </c>
      <c r="CB124" s="946"/>
      <c r="CC124" s="971"/>
      <c r="CD124" s="946"/>
      <c r="CE124" s="972"/>
      <c r="CF124" s="946"/>
      <c r="CG124" s="985">
        <v>0</v>
      </c>
      <c r="CH124" s="986">
        <v>0</v>
      </c>
      <c r="CI124" s="987">
        <v>0</v>
      </c>
      <c r="CJ124" s="986">
        <v>0</v>
      </c>
      <c r="CK124" s="987">
        <v>0</v>
      </c>
      <c r="CL124" s="986">
        <v>0</v>
      </c>
      <c r="CM124" s="987">
        <v>0</v>
      </c>
      <c r="CN124" s="986">
        <v>0</v>
      </c>
      <c r="CO124" s="987">
        <v>0</v>
      </c>
      <c r="CP124" s="986">
        <v>0</v>
      </c>
      <c r="CQ124" s="987">
        <v>0</v>
      </c>
      <c r="CR124" s="986">
        <v>0</v>
      </c>
      <c r="CS124" s="987">
        <v>0</v>
      </c>
      <c r="CT124" s="986">
        <v>0</v>
      </c>
      <c r="CU124" s="987">
        <v>0</v>
      </c>
      <c r="CV124" s="986">
        <v>0</v>
      </c>
      <c r="CW124" s="987">
        <v>0</v>
      </c>
      <c r="CX124" s="986">
        <v>0</v>
      </c>
      <c r="CY124" s="987">
        <v>0</v>
      </c>
      <c r="CZ124" s="986">
        <v>0</v>
      </c>
      <c r="DA124" s="987">
        <v>0</v>
      </c>
      <c r="DB124" s="986">
        <v>0</v>
      </c>
      <c r="DC124" s="987">
        <v>0</v>
      </c>
      <c r="DD124" s="986">
        <v>0</v>
      </c>
      <c r="DE124" s="987">
        <v>0</v>
      </c>
      <c r="DF124" s="986">
        <v>0</v>
      </c>
      <c r="DG124" s="987">
        <v>0</v>
      </c>
      <c r="DH124" s="986">
        <v>0</v>
      </c>
      <c r="DI124" s="987">
        <v>0</v>
      </c>
      <c r="DJ124" s="986">
        <v>0</v>
      </c>
      <c r="DK124" s="987">
        <v>0</v>
      </c>
      <c r="DL124" s="986">
        <v>0</v>
      </c>
      <c r="DM124" s="987">
        <v>0</v>
      </c>
      <c r="DN124" s="986">
        <v>0</v>
      </c>
      <c r="DO124" s="987">
        <v>0</v>
      </c>
      <c r="DP124" s="988">
        <v>0</v>
      </c>
      <c r="DQ124" s="946"/>
      <c r="DR124" s="973"/>
      <c r="DS124" s="946"/>
      <c r="DT124" s="985">
        <v>0</v>
      </c>
      <c r="DU124" s="986">
        <v>0</v>
      </c>
      <c r="DV124" s="987">
        <v>0</v>
      </c>
      <c r="DW124" s="986">
        <v>0</v>
      </c>
      <c r="DX124" s="987">
        <v>0</v>
      </c>
      <c r="DY124" s="986">
        <v>0</v>
      </c>
      <c r="DZ124" s="987">
        <v>0</v>
      </c>
      <c r="EA124" s="986">
        <v>0</v>
      </c>
      <c r="EB124" s="987">
        <v>0</v>
      </c>
      <c r="EC124" s="986">
        <v>0</v>
      </c>
      <c r="ED124" s="987">
        <v>0</v>
      </c>
      <c r="EE124" s="986">
        <v>0</v>
      </c>
      <c r="EF124" s="987">
        <v>0</v>
      </c>
      <c r="EG124" s="986">
        <v>0</v>
      </c>
      <c r="EH124" s="987">
        <v>0</v>
      </c>
      <c r="EI124" s="986">
        <v>0</v>
      </c>
      <c r="EJ124" s="987">
        <v>0</v>
      </c>
      <c r="EK124" s="986">
        <v>0</v>
      </c>
      <c r="EL124" s="987">
        <v>0</v>
      </c>
      <c r="EM124" s="986">
        <v>0</v>
      </c>
      <c r="EN124" s="987">
        <v>0</v>
      </c>
      <c r="EO124" s="986">
        <v>0</v>
      </c>
      <c r="EP124" s="987">
        <v>0</v>
      </c>
      <c r="EQ124" s="986">
        <v>0</v>
      </c>
      <c r="ER124" s="987">
        <v>0</v>
      </c>
      <c r="ES124" s="986">
        <v>0</v>
      </c>
      <c r="ET124" s="987">
        <v>0</v>
      </c>
      <c r="EU124" s="986">
        <v>0</v>
      </c>
      <c r="EV124" s="987">
        <v>0</v>
      </c>
      <c r="EW124" s="986">
        <v>0</v>
      </c>
      <c r="EX124" s="987">
        <v>0</v>
      </c>
      <c r="EY124" s="986">
        <v>0</v>
      </c>
      <c r="EZ124" s="987">
        <v>0</v>
      </c>
      <c r="FA124" s="986">
        <v>0</v>
      </c>
      <c r="FB124" s="987">
        <v>0</v>
      </c>
      <c r="FC124" s="988">
        <v>0</v>
      </c>
      <c r="FD124" s="946"/>
      <c r="FE124" s="974"/>
      <c r="FF124" s="946"/>
      <c r="FG124" s="975"/>
      <c r="FI124" s="989" t="b">
        <v>1</v>
      </c>
    </row>
    <row r="125" spans="2:165" hidden="1" outlineLevel="1">
      <c r="B125" s="990">
        <v>115</v>
      </c>
      <c r="C125" s="1011" t="s">
        <v>774</v>
      </c>
      <c r="E125" s="992">
        <v>0</v>
      </c>
      <c r="F125" s="993">
        <v>0</v>
      </c>
      <c r="G125" s="994">
        <v>0</v>
      </c>
      <c r="H125" s="993">
        <v>0</v>
      </c>
      <c r="I125" s="994">
        <v>0</v>
      </c>
      <c r="J125" s="993">
        <v>0</v>
      </c>
      <c r="K125" s="994">
        <v>0</v>
      </c>
      <c r="L125" s="993">
        <v>0</v>
      </c>
      <c r="M125" s="994">
        <v>0</v>
      </c>
      <c r="N125" s="993">
        <v>0</v>
      </c>
      <c r="O125" s="994">
        <v>0</v>
      </c>
      <c r="P125" s="993">
        <v>0</v>
      </c>
      <c r="Q125" s="994">
        <v>0</v>
      </c>
      <c r="R125" s="993">
        <v>0</v>
      </c>
      <c r="S125" s="994">
        <v>0</v>
      </c>
      <c r="T125" s="993">
        <v>0</v>
      </c>
      <c r="U125" s="994">
        <v>0</v>
      </c>
      <c r="V125" s="993">
        <v>0</v>
      </c>
      <c r="W125" s="994">
        <v>0</v>
      </c>
      <c r="X125" s="993">
        <v>0</v>
      </c>
      <c r="Y125" s="994">
        <v>0</v>
      </c>
      <c r="Z125" s="993">
        <v>0</v>
      </c>
      <c r="AA125" s="994">
        <v>0</v>
      </c>
      <c r="AB125" s="993">
        <v>0</v>
      </c>
      <c r="AC125" s="994">
        <v>0</v>
      </c>
      <c r="AD125" s="993">
        <v>0</v>
      </c>
      <c r="AE125" s="994">
        <v>0</v>
      </c>
      <c r="AF125" s="993">
        <v>0</v>
      </c>
      <c r="AG125" s="994">
        <v>0</v>
      </c>
      <c r="AH125" s="993">
        <v>0</v>
      </c>
      <c r="AI125" s="994">
        <v>0</v>
      </c>
      <c r="AJ125" s="993">
        <v>0</v>
      </c>
      <c r="AK125" s="994">
        <v>0</v>
      </c>
      <c r="AL125" s="993">
        <v>0</v>
      </c>
      <c r="AM125" s="994">
        <v>0</v>
      </c>
      <c r="AN125" s="995">
        <v>0</v>
      </c>
      <c r="AO125" s="946"/>
      <c r="AP125" s="964"/>
      <c r="AQ125" s="946"/>
      <c r="AR125" s="992">
        <v>0</v>
      </c>
      <c r="AS125" s="993">
        <v>0</v>
      </c>
      <c r="AT125" s="994">
        <v>0</v>
      </c>
      <c r="AU125" s="993">
        <v>0</v>
      </c>
      <c r="AV125" s="994">
        <v>0</v>
      </c>
      <c r="AW125" s="993">
        <v>0</v>
      </c>
      <c r="AX125" s="994">
        <v>0</v>
      </c>
      <c r="AY125" s="993">
        <v>0</v>
      </c>
      <c r="AZ125" s="994">
        <v>0</v>
      </c>
      <c r="BA125" s="993">
        <v>0</v>
      </c>
      <c r="BB125" s="994">
        <v>0</v>
      </c>
      <c r="BC125" s="993">
        <v>0</v>
      </c>
      <c r="BD125" s="994">
        <v>0</v>
      </c>
      <c r="BE125" s="993">
        <v>0</v>
      </c>
      <c r="BF125" s="994">
        <v>0</v>
      </c>
      <c r="BG125" s="993">
        <v>0</v>
      </c>
      <c r="BH125" s="994">
        <v>0</v>
      </c>
      <c r="BI125" s="993">
        <v>0</v>
      </c>
      <c r="BJ125" s="994">
        <v>0</v>
      </c>
      <c r="BK125" s="993">
        <v>0</v>
      </c>
      <c r="BL125" s="994">
        <v>0</v>
      </c>
      <c r="BM125" s="993">
        <v>0</v>
      </c>
      <c r="BN125" s="994">
        <v>0</v>
      </c>
      <c r="BO125" s="993">
        <v>0</v>
      </c>
      <c r="BP125" s="994">
        <v>0</v>
      </c>
      <c r="BQ125" s="993">
        <v>0</v>
      </c>
      <c r="BR125" s="994">
        <v>0</v>
      </c>
      <c r="BS125" s="993">
        <v>0</v>
      </c>
      <c r="BT125" s="994">
        <v>0</v>
      </c>
      <c r="BU125" s="993">
        <v>0</v>
      </c>
      <c r="BV125" s="994">
        <v>0</v>
      </c>
      <c r="BW125" s="993">
        <v>0</v>
      </c>
      <c r="BX125" s="994">
        <v>0</v>
      </c>
      <c r="BY125" s="993">
        <v>0</v>
      </c>
      <c r="BZ125" s="994">
        <v>0</v>
      </c>
      <c r="CA125" s="995">
        <v>0</v>
      </c>
      <c r="CB125" s="946"/>
      <c r="CC125" s="971"/>
      <c r="CD125" s="946"/>
      <c r="CE125" s="972"/>
      <c r="CF125" s="946"/>
      <c r="CG125" s="992">
        <v>0</v>
      </c>
      <c r="CH125" s="993">
        <v>0</v>
      </c>
      <c r="CI125" s="994">
        <v>0</v>
      </c>
      <c r="CJ125" s="993">
        <v>0</v>
      </c>
      <c r="CK125" s="994">
        <v>0</v>
      </c>
      <c r="CL125" s="993">
        <v>0</v>
      </c>
      <c r="CM125" s="994">
        <v>0</v>
      </c>
      <c r="CN125" s="993">
        <v>0</v>
      </c>
      <c r="CO125" s="994">
        <v>0</v>
      </c>
      <c r="CP125" s="993">
        <v>0</v>
      </c>
      <c r="CQ125" s="994">
        <v>0</v>
      </c>
      <c r="CR125" s="993">
        <v>0</v>
      </c>
      <c r="CS125" s="994">
        <v>0</v>
      </c>
      <c r="CT125" s="993">
        <v>0</v>
      </c>
      <c r="CU125" s="994">
        <v>0</v>
      </c>
      <c r="CV125" s="993">
        <v>0</v>
      </c>
      <c r="CW125" s="994">
        <v>0</v>
      </c>
      <c r="CX125" s="993">
        <v>0</v>
      </c>
      <c r="CY125" s="994">
        <v>0</v>
      </c>
      <c r="CZ125" s="993">
        <v>0</v>
      </c>
      <c r="DA125" s="994">
        <v>0</v>
      </c>
      <c r="DB125" s="993">
        <v>0</v>
      </c>
      <c r="DC125" s="994">
        <v>0</v>
      </c>
      <c r="DD125" s="993">
        <v>0</v>
      </c>
      <c r="DE125" s="994">
        <v>0</v>
      </c>
      <c r="DF125" s="993">
        <v>0</v>
      </c>
      <c r="DG125" s="994">
        <v>0</v>
      </c>
      <c r="DH125" s="993">
        <v>0</v>
      </c>
      <c r="DI125" s="994">
        <v>0</v>
      </c>
      <c r="DJ125" s="993">
        <v>0</v>
      </c>
      <c r="DK125" s="994">
        <v>0</v>
      </c>
      <c r="DL125" s="993">
        <v>0</v>
      </c>
      <c r="DM125" s="994">
        <v>0</v>
      </c>
      <c r="DN125" s="993">
        <v>0</v>
      </c>
      <c r="DO125" s="994">
        <v>0</v>
      </c>
      <c r="DP125" s="995">
        <v>0</v>
      </c>
      <c r="DQ125" s="946"/>
      <c r="DR125" s="973"/>
      <c r="DS125" s="946"/>
      <c r="DT125" s="992">
        <v>0</v>
      </c>
      <c r="DU125" s="993">
        <v>0</v>
      </c>
      <c r="DV125" s="994">
        <v>0</v>
      </c>
      <c r="DW125" s="993">
        <v>0</v>
      </c>
      <c r="DX125" s="994">
        <v>0</v>
      </c>
      <c r="DY125" s="993">
        <v>0</v>
      </c>
      <c r="DZ125" s="994">
        <v>0</v>
      </c>
      <c r="EA125" s="993">
        <v>0</v>
      </c>
      <c r="EB125" s="994">
        <v>0</v>
      </c>
      <c r="EC125" s="993">
        <v>0</v>
      </c>
      <c r="ED125" s="994">
        <v>0</v>
      </c>
      <c r="EE125" s="993">
        <v>0</v>
      </c>
      <c r="EF125" s="994">
        <v>0</v>
      </c>
      <c r="EG125" s="993">
        <v>0</v>
      </c>
      <c r="EH125" s="994">
        <v>0</v>
      </c>
      <c r="EI125" s="993">
        <v>0</v>
      </c>
      <c r="EJ125" s="994">
        <v>0</v>
      </c>
      <c r="EK125" s="993">
        <v>0</v>
      </c>
      <c r="EL125" s="994">
        <v>0</v>
      </c>
      <c r="EM125" s="993">
        <v>0</v>
      </c>
      <c r="EN125" s="994">
        <v>0</v>
      </c>
      <c r="EO125" s="993">
        <v>0</v>
      </c>
      <c r="EP125" s="994">
        <v>0</v>
      </c>
      <c r="EQ125" s="993">
        <v>0</v>
      </c>
      <c r="ER125" s="994">
        <v>0</v>
      </c>
      <c r="ES125" s="993">
        <v>0</v>
      </c>
      <c r="ET125" s="994">
        <v>0</v>
      </c>
      <c r="EU125" s="993">
        <v>0</v>
      </c>
      <c r="EV125" s="994">
        <v>0</v>
      </c>
      <c r="EW125" s="993">
        <v>0</v>
      </c>
      <c r="EX125" s="994">
        <v>0</v>
      </c>
      <c r="EY125" s="993">
        <v>0</v>
      </c>
      <c r="EZ125" s="994">
        <v>0</v>
      </c>
      <c r="FA125" s="993">
        <v>0</v>
      </c>
      <c r="FB125" s="994">
        <v>0</v>
      </c>
      <c r="FC125" s="995">
        <v>0</v>
      </c>
      <c r="FD125" s="946"/>
      <c r="FE125" s="974"/>
      <c r="FF125" s="946"/>
      <c r="FG125" s="975"/>
      <c r="FI125" s="996" t="b">
        <v>1</v>
      </c>
    </row>
    <row r="126" spans="2:165" hidden="1" outlineLevel="1">
      <c r="B126" s="983">
        <v>116</v>
      </c>
      <c r="C126" s="1012" t="s">
        <v>775</v>
      </c>
      <c r="E126" s="985">
        <v>0</v>
      </c>
      <c r="F126" s="986">
        <v>0</v>
      </c>
      <c r="G126" s="987">
        <v>0</v>
      </c>
      <c r="H126" s="986">
        <v>0</v>
      </c>
      <c r="I126" s="987">
        <v>0</v>
      </c>
      <c r="J126" s="986">
        <v>0</v>
      </c>
      <c r="K126" s="987">
        <v>0</v>
      </c>
      <c r="L126" s="986">
        <v>0</v>
      </c>
      <c r="M126" s="987">
        <v>0</v>
      </c>
      <c r="N126" s="986">
        <v>0</v>
      </c>
      <c r="O126" s="987">
        <v>0</v>
      </c>
      <c r="P126" s="986">
        <v>0</v>
      </c>
      <c r="Q126" s="987">
        <v>0</v>
      </c>
      <c r="R126" s="986">
        <v>0</v>
      </c>
      <c r="S126" s="987">
        <v>0</v>
      </c>
      <c r="T126" s="986">
        <v>0</v>
      </c>
      <c r="U126" s="987">
        <v>0</v>
      </c>
      <c r="V126" s="986">
        <v>0</v>
      </c>
      <c r="W126" s="987">
        <v>0</v>
      </c>
      <c r="X126" s="986">
        <v>0</v>
      </c>
      <c r="Y126" s="987">
        <v>0</v>
      </c>
      <c r="Z126" s="986">
        <v>0</v>
      </c>
      <c r="AA126" s="987">
        <v>0</v>
      </c>
      <c r="AB126" s="986">
        <v>0</v>
      </c>
      <c r="AC126" s="987">
        <v>0</v>
      </c>
      <c r="AD126" s="986">
        <v>0</v>
      </c>
      <c r="AE126" s="987">
        <v>0</v>
      </c>
      <c r="AF126" s="986">
        <v>0</v>
      </c>
      <c r="AG126" s="987">
        <v>0</v>
      </c>
      <c r="AH126" s="986">
        <v>0</v>
      </c>
      <c r="AI126" s="987">
        <v>0</v>
      </c>
      <c r="AJ126" s="986">
        <v>0</v>
      </c>
      <c r="AK126" s="987">
        <v>0</v>
      </c>
      <c r="AL126" s="986">
        <v>0</v>
      </c>
      <c r="AM126" s="987">
        <v>0</v>
      </c>
      <c r="AN126" s="988">
        <v>0</v>
      </c>
      <c r="AO126" s="946"/>
      <c r="AP126" s="964"/>
      <c r="AQ126" s="946"/>
      <c r="AR126" s="985">
        <v>0</v>
      </c>
      <c r="AS126" s="986">
        <v>0</v>
      </c>
      <c r="AT126" s="987">
        <v>0</v>
      </c>
      <c r="AU126" s="986">
        <v>0</v>
      </c>
      <c r="AV126" s="987">
        <v>0</v>
      </c>
      <c r="AW126" s="986">
        <v>0</v>
      </c>
      <c r="AX126" s="987">
        <v>0</v>
      </c>
      <c r="AY126" s="986">
        <v>0</v>
      </c>
      <c r="AZ126" s="987">
        <v>0</v>
      </c>
      <c r="BA126" s="986">
        <v>0</v>
      </c>
      <c r="BB126" s="987">
        <v>0</v>
      </c>
      <c r="BC126" s="986">
        <v>0</v>
      </c>
      <c r="BD126" s="987">
        <v>0</v>
      </c>
      <c r="BE126" s="986">
        <v>0</v>
      </c>
      <c r="BF126" s="987">
        <v>0</v>
      </c>
      <c r="BG126" s="986">
        <v>0</v>
      </c>
      <c r="BH126" s="987">
        <v>0</v>
      </c>
      <c r="BI126" s="986">
        <v>0</v>
      </c>
      <c r="BJ126" s="987">
        <v>0</v>
      </c>
      <c r="BK126" s="986">
        <v>0</v>
      </c>
      <c r="BL126" s="987">
        <v>0</v>
      </c>
      <c r="BM126" s="986">
        <v>0</v>
      </c>
      <c r="BN126" s="987">
        <v>0</v>
      </c>
      <c r="BO126" s="986">
        <v>0</v>
      </c>
      <c r="BP126" s="987">
        <v>0</v>
      </c>
      <c r="BQ126" s="986">
        <v>0</v>
      </c>
      <c r="BR126" s="987">
        <v>0</v>
      </c>
      <c r="BS126" s="986">
        <v>0</v>
      </c>
      <c r="BT126" s="987">
        <v>0</v>
      </c>
      <c r="BU126" s="986">
        <v>0</v>
      </c>
      <c r="BV126" s="987">
        <v>0</v>
      </c>
      <c r="BW126" s="986">
        <v>0</v>
      </c>
      <c r="BX126" s="987">
        <v>0</v>
      </c>
      <c r="BY126" s="986">
        <v>0</v>
      </c>
      <c r="BZ126" s="987">
        <v>0</v>
      </c>
      <c r="CA126" s="988">
        <v>0</v>
      </c>
      <c r="CB126" s="946"/>
      <c r="CC126" s="971"/>
      <c r="CD126" s="946"/>
      <c r="CE126" s="972"/>
      <c r="CF126" s="946"/>
      <c r="CG126" s="985">
        <v>0</v>
      </c>
      <c r="CH126" s="986">
        <v>0</v>
      </c>
      <c r="CI126" s="987">
        <v>0</v>
      </c>
      <c r="CJ126" s="986">
        <v>0</v>
      </c>
      <c r="CK126" s="987">
        <v>0</v>
      </c>
      <c r="CL126" s="986">
        <v>0</v>
      </c>
      <c r="CM126" s="987">
        <v>0</v>
      </c>
      <c r="CN126" s="986">
        <v>0</v>
      </c>
      <c r="CO126" s="987">
        <v>0</v>
      </c>
      <c r="CP126" s="986">
        <v>0</v>
      </c>
      <c r="CQ126" s="987">
        <v>0</v>
      </c>
      <c r="CR126" s="986">
        <v>0</v>
      </c>
      <c r="CS126" s="987">
        <v>0</v>
      </c>
      <c r="CT126" s="986">
        <v>0</v>
      </c>
      <c r="CU126" s="987">
        <v>0</v>
      </c>
      <c r="CV126" s="986">
        <v>0</v>
      </c>
      <c r="CW126" s="987">
        <v>0</v>
      </c>
      <c r="CX126" s="986">
        <v>0</v>
      </c>
      <c r="CY126" s="987">
        <v>0</v>
      </c>
      <c r="CZ126" s="986">
        <v>0</v>
      </c>
      <c r="DA126" s="987">
        <v>0</v>
      </c>
      <c r="DB126" s="986">
        <v>0</v>
      </c>
      <c r="DC126" s="987">
        <v>0</v>
      </c>
      <c r="DD126" s="986">
        <v>0</v>
      </c>
      <c r="DE126" s="987">
        <v>0</v>
      </c>
      <c r="DF126" s="986">
        <v>0</v>
      </c>
      <c r="DG126" s="987">
        <v>0</v>
      </c>
      <c r="DH126" s="986">
        <v>0</v>
      </c>
      <c r="DI126" s="987">
        <v>0</v>
      </c>
      <c r="DJ126" s="986">
        <v>0</v>
      </c>
      <c r="DK126" s="987">
        <v>0</v>
      </c>
      <c r="DL126" s="986">
        <v>0</v>
      </c>
      <c r="DM126" s="987">
        <v>0</v>
      </c>
      <c r="DN126" s="986">
        <v>0</v>
      </c>
      <c r="DO126" s="987">
        <v>0</v>
      </c>
      <c r="DP126" s="988">
        <v>0</v>
      </c>
      <c r="DQ126" s="946"/>
      <c r="DR126" s="973"/>
      <c r="DS126" s="946"/>
      <c r="DT126" s="985">
        <v>0</v>
      </c>
      <c r="DU126" s="986">
        <v>0</v>
      </c>
      <c r="DV126" s="987">
        <v>0</v>
      </c>
      <c r="DW126" s="986">
        <v>0</v>
      </c>
      <c r="DX126" s="987">
        <v>0</v>
      </c>
      <c r="DY126" s="986">
        <v>0</v>
      </c>
      <c r="DZ126" s="987">
        <v>0</v>
      </c>
      <c r="EA126" s="986">
        <v>0</v>
      </c>
      <c r="EB126" s="987">
        <v>0</v>
      </c>
      <c r="EC126" s="986">
        <v>0</v>
      </c>
      <c r="ED126" s="987">
        <v>0</v>
      </c>
      <c r="EE126" s="986">
        <v>0</v>
      </c>
      <c r="EF126" s="987">
        <v>0</v>
      </c>
      <c r="EG126" s="986">
        <v>0</v>
      </c>
      <c r="EH126" s="987">
        <v>0</v>
      </c>
      <c r="EI126" s="986">
        <v>0</v>
      </c>
      <c r="EJ126" s="987">
        <v>0</v>
      </c>
      <c r="EK126" s="986">
        <v>0</v>
      </c>
      <c r="EL126" s="987">
        <v>0</v>
      </c>
      <c r="EM126" s="986">
        <v>0</v>
      </c>
      <c r="EN126" s="987">
        <v>0</v>
      </c>
      <c r="EO126" s="986">
        <v>0</v>
      </c>
      <c r="EP126" s="987">
        <v>0</v>
      </c>
      <c r="EQ126" s="986">
        <v>0</v>
      </c>
      <c r="ER126" s="987">
        <v>0</v>
      </c>
      <c r="ES126" s="986">
        <v>0</v>
      </c>
      <c r="ET126" s="987">
        <v>0</v>
      </c>
      <c r="EU126" s="986">
        <v>0</v>
      </c>
      <c r="EV126" s="987">
        <v>0</v>
      </c>
      <c r="EW126" s="986">
        <v>0</v>
      </c>
      <c r="EX126" s="987">
        <v>0</v>
      </c>
      <c r="EY126" s="986">
        <v>0</v>
      </c>
      <c r="EZ126" s="987">
        <v>0</v>
      </c>
      <c r="FA126" s="986">
        <v>0</v>
      </c>
      <c r="FB126" s="987">
        <v>0</v>
      </c>
      <c r="FC126" s="988">
        <v>0</v>
      </c>
      <c r="FD126" s="946"/>
      <c r="FE126" s="974"/>
      <c r="FF126" s="946"/>
      <c r="FG126" s="975"/>
      <c r="FI126" s="989" t="b">
        <v>1</v>
      </c>
    </row>
    <row r="127" spans="2:165" hidden="1" outlineLevel="1">
      <c r="B127" s="990">
        <v>117</v>
      </c>
      <c r="C127" s="1011" t="s">
        <v>776</v>
      </c>
      <c r="E127" s="992">
        <v>0</v>
      </c>
      <c r="F127" s="993">
        <v>0</v>
      </c>
      <c r="G127" s="994">
        <v>0</v>
      </c>
      <c r="H127" s="993">
        <v>0</v>
      </c>
      <c r="I127" s="994">
        <v>0</v>
      </c>
      <c r="J127" s="993">
        <v>0</v>
      </c>
      <c r="K127" s="994">
        <v>0</v>
      </c>
      <c r="L127" s="993">
        <v>0</v>
      </c>
      <c r="M127" s="994">
        <v>0</v>
      </c>
      <c r="N127" s="993">
        <v>0</v>
      </c>
      <c r="O127" s="994">
        <v>0</v>
      </c>
      <c r="P127" s="993">
        <v>0</v>
      </c>
      <c r="Q127" s="994">
        <v>0</v>
      </c>
      <c r="R127" s="993">
        <v>0</v>
      </c>
      <c r="S127" s="994">
        <v>0</v>
      </c>
      <c r="T127" s="993">
        <v>0</v>
      </c>
      <c r="U127" s="994">
        <v>0</v>
      </c>
      <c r="V127" s="993">
        <v>0</v>
      </c>
      <c r="W127" s="994">
        <v>0</v>
      </c>
      <c r="X127" s="993">
        <v>0</v>
      </c>
      <c r="Y127" s="994">
        <v>0</v>
      </c>
      <c r="Z127" s="993">
        <v>0</v>
      </c>
      <c r="AA127" s="994">
        <v>0</v>
      </c>
      <c r="AB127" s="993">
        <v>0</v>
      </c>
      <c r="AC127" s="994">
        <v>0</v>
      </c>
      <c r="AD127" s="993">
        <v>0</v>
      </c>
      <c r="AE127" s="994">
        <v>0</v>
      </c>
      <c r="AF127" s="993">
        <v>0</v>
      </c>
      <c r="AG127" s="994">
        <v>0</v>
      </c>
      <c r="AH127" s="993">
        <v>0</v>
      </c>
      <c r="AI127" s="994">
        <v>0</v>
      </c>
      <c r="AJ127" s="993">
        <v>0</v>
      </c>
      <c r="AK127" s="994">
        <v>0</v>
      </c>
      <c r="AL127" s="993">
        <v>0</v>
      </c>
      <c r="AM127" s="994">
        <v>0</v>
      </c>
      <c r="AN127" s="995">
        <v>0</v>
      </c>
      <c r="AO127" s="946"/>
      <c r="AP127" s="964"/>
      <c r="AQ127" s="946"/>
      <c r="AR127" s="992">
        <v>0</v>
      </c>
      <c r="AS127" s="993">
        <v>0</v>
      </c>
      <c r="AT127" s="994">
        <v>0</v>
      </c>
      <c r="AU127" s="993">
        <v>0</v>
      </c>
      <c r="AV127" s="994">
        <v>0</v>
      </c>
      <c r="AW127" s="993">
        <v>0</v>
      </c>
      <c r="AX127" s="994">
        <v>0</v>
      </c>
      <c r="AY127" s="993">
        <v>0</v>
      </c>
      <c r="AZ127" s="994">
        <v>0</v>
      </c>
      <c r="BA127" s="993">
        <v>0</v>
      </c>
      <c r="BB127" s="994">
        <v>0</v>
      </c>
      <c r="BC127" s="993">
        <v>0</v>
      </c>
      <c r="BD127" s="994">
        <v>0</v>
      </c>
      <c r="BE127" s="993">
        <v>0</v>
      </c>
      <c r="BF127" s="994">
        <v>0</v>
      </c>
      <c r="BG127" s="993">
        <v>0</v>
      </c>
      <c r="BH127" s="994">
        <v>0</v>
      </c>
      <c r="BI127" s="993">
        <v>0</v>
      </c>
      <c r="BJ127" s="994">
        <v>0</v>
      </c>
      <c r="BK127" s="993">
        <v>0</v>
      </c>
      <c r="BL127" s="994">
        <v>0</v>
      </c>
      <c r="BM127" s="993">
        <v>0</v>
      </c>
      <c r="BN127" s="994">
        <v>0</v>
      </c>
      <c r="BO127" s="993">
        <v>0</v>
      </c>
      <c r="BP127" s="994">
        <v>0</v>
      </c>
      <c r="BQ127" s="993">
        <v>0</v>
      </c>
      <c r="BR127" s="994">
        <v>0</v>
      </c>
      <c r="BS127" s="993">
        <v>0</v>
      </c>
      <c r="BT127" s="994">
        <v>0</v>
      </c>
      <c r="BU127" s="993">
        <v>0</v>
      </c>
      <c r="BV127" s="994">
        <v>0</v>
      </c>
      <c r="BW127" s="993">
        <v>0</v>
      </c>
      <c r="BX127" s="994">
        <v>0</v>
      </c>
      <c r="BY127" s="993">
        <v>0</v>
      </c>
      <c r="BZ127" s="994">
        <v>0</v>
      </c>
      <c r="CA127" s="995">
        <v>0</v>
      </c>
      <c r="CB127" s="946"/>
      <c r="CC127" s="971"/>
      <c r="CD127" s="946"/>
      <c r="CE127" s="972"/>
      <c r="CF127" s="946"/>
      <c r="CG127" s="992">
        <v>0</v>
      </c>
      <c r="CH127" s="993">
        <v>0</v>
      </c>
      <c r="CI127" s="994">
        <v>0</v>
      </c>
      <c r="CJ127" s="993">
        <v>0</v>
      </c>
      <c r="CK127" s="994">
        <v>0</v>
      </c>
      <c r="CL127" s="993">
        <v>0</v>
      </c>
      <c r="CM127" s="994">
        <v>0</v>
      </c>
      <c r="CN127" s="993">
        <v>0</v>
      </c>
      <c r="CO127" s="994">
        <v>0</v>
      </c>
      <c r="CP127" s="993">
        <v>0</v>
      </c>
      <c r="CQ127" s="994">
        <v>0</v>
      </c>
      <c r="CR127" s="993">
        <v>0</v>
      </c>
      <c r="CS127" s="994">
        <v>0</v>
      </c>
      <c r="CT127" s="993">
        <v>0</v>
      </c>
      <c r="CU127" s="994">
        <v>0</v>
      </c>
      <c r="CV127" s="993">
        <v>0</v>
      </c>
      <c r="CW127" s="994">
        <v>0</v>
      </c>
      <c r="CX127" s="993">
        <v>0</v>
      </c>
      <c r="CY127" s="994">
        <v>0</v>
      </c>
      <c r="CZ127" s="993">
        <v>0</v>
      </c>
      <c r="DA127" s="994">
        <v>0</v>
      </c>
      <c r="DB127" s="993">
        <v>0</v>
      </c>
      <c r="DC127" s="994">
        <v>0</v>
      </c>
      <c r="DD127" s="993">
        <v>0</v>
      </c>
      <c r="DE127" s="994">
        <v>0</v>
      </c>
      <c r="DF127" s="993">
        <v>0</v>
      </c>
      <c r="DG127" s="994">
        <v>0</v>
      </c>
      <c r="DH127" s="993">
        <v>0</v>
      </c>
      <c r="DI127" s="994">
        <v>0</v>
      </c>
      <c r="DJ127" s="993">
        <v>0</v>
      </c>
      <c r="DK127" s="994">
        <v>0</v>
      </c>
      <c r="DL127" s="993">
        <v>0</v>
      </c>
      <c r="DM127" s="994">
        <v>0</v>
      </c>
      <c r="DN127" s="993">
        <v>0</v>
      </c>
      <c r="DO127" s="994">
        <v>0</v>
      </c>
      <c r="DP127" s="995">
        <v>0</v>
      </c>
      <c r="DQ127" s="946"/>
      <c r="DR127" s="973"/>
      <c r="DS127" s="946"/>
      <c r="DT127" s="992">
        <v>0</v>
      </c>
      <c r="DU127" s="993">
        <v>0</v>
      </c>
      <c r="DV127" s="994">
        <v>0</v>
      </c>
      <c r="DW127" s="993">
        <v>0</v>
      </c>
      <c r="DX127" s="994">
        <v>0</v>
      </c>
      <c r="DY127" s="993">
        <v>0</v>
      </c>
      <c r="DZ127" s="994">
        <v>0</v>
      </c>
      <c r="EA127" s="993">
        <v>0</v>
      </c>
      <c r="EB127" s="994">
        <v>0</v>
      </c>
      <c r="EC127" s="993">
        <v>0</v>
      </c>
      <c r="ED127" s="994">
        <v>0</v>
      </c>
      <c r="EE127" s="993">
        <v>0</v>
      </c>
      <c r="EF127" s="994">
        <v>0</v>
      </c>
      <c r="EG127" s="993">
        <v>0</v>
      </c>
      <c r="EH127" s="994">
        <v>0</v>
      </c>
      <c r="EI127" s="993">
        <v>0</v>
      </c>
      <c r="EJ127" s="994">
        <v>0</v>
      </c>
      <c r="EK127" s="993">
        <v>0</v>
      </c>
      <c r="EL127" s="994">
        <v>0</v>
      </c>
      <c r="EM127" s="993">
        <v>0</v>
      </c>
      <c r="EN127" s="994">
        <v>0</v>
      </c>
      <c r="EO127" s="993">
        <v>0</v>
      </c>
      <c r="EP127" s="994">
        <v>0</v>
      </c>
      <c r="EQ127" s="993">
        <v>0</v>
      </c>
      <c r="ER127" s="994">
        <v>0</v>
      </c>
      <c r="ES127" s="993">
        <v>0</v>
      </c>
      <c r="ET127" s="994">
        <v>0</v>
      </c>
      <c r="EU127" s="993">
        <v>0</v>
      </c>
      <c r="EV127" s="994">
        <v>0</v>
      </c>
      <c r="EW127" s="993">
        <v>0</v>
      </c>
      <c r="EX127" s="994">
        <v>0</v>
      </c>
      <c r="EY127" s="993">
        <v>0</v>
      </c>
      <c r="EZ127" s="994">
        <v>0</v>
      </c>
      <c r="FA127" s="993">
        <v>0</v>
      </c>
      <c r="FB127" s="994">
        <v>0</v>
      </c>
      <c r="FC127" s="995">
        <v>0</v>
      </c>
      <c r="FD127" s="946"/>
      <c r="FE127" s="974"/>
      <c r="FF127" s="946"/>
      <c r="FG127" s="975"/>
      <c r="FI127" s="996" t="b">
        <v>1</v>
      </c>
    </row>
    <row r="128" spans="2:165" hidden="1" outlineLevel="1">
      <c r="B128" s="983">
        <v>118</v>
      </c>
      <c r="C128" s="1012" t="s">
        <v>777</v>
      </c>
      <c r="E128" s="985">
        <v>0</v>
      </c>
      <c r="F128" s="986">
        <v>0</v>
      </c>
      <c r="G128" s="987">
        <v>0</v>
      </c>
      <c r="H128" s="986">
        <v>0</v>
      </c>
      <c r="I128" s="987">
        <v>0</v>
      </c>
      <c r="J128" s="986">
        <v>0</v>
      </c>
      <c r="K128" s="987">
        <v>0</v>
      </c>
      <c r="L128" s="986">
        <v>0</v>
      </c>
      <c r="M128" s="987">
        <v>0</v>
      </c>
      <c r="N128" s="986">
        <v>0</v>
      </c>
      <c r="O128" s="987">
        <v>0</v>
      </c>
      <c r="P128" s="986">
        <v>0</v>
      </c>
      <c r="Q128" s="987">
        <v>0</v>
      </c>
      <c r="R128" s="986">
        <v>0</v>
      </c>
      <c r="S128" s="987">
        <v>0</v>
      </c>
      <c r="T128" s="986">
        <v>0</v>
      </c>
      <c r="U128" s="987">
        <v>0</v>
      </c>
      <c r="V128" s="986">
        <v>0</v>
      </c>
      <c r="W128" s="987">
        <v>0</v>
      </c>
      <c r="X128" s="986">
        <v>0</v>
      </c>
      <c r="Y128" s="987">
        <v>0</v>
      </c>
      <c r="Z128" s="986">
        <v>0</v>
      </c>
      <c r="AA128" s="987">
        <v>0</v>
      </c>
      <c r="AB128" s="986">
        <v>0</v>
      </c>
      <c r="AC128" s="987">
        <v>0</v>
      </c>
      <c r="AD128" s="986">
        <v>0</v>
      </c>
      <c r="AE128" s="987">
        <v>0</v>
      </c>
      <c r="AF128" s="986">
        <v>0</v>
      </c>
      <c r="AG128" s="987">
        <v>0</v>
      </c>
      <c r="AH128" s="986">
        <v>0</v>
      </c>
      <c r="AI128" s="987">
        <v>0</v>
      </c>
      <c r="AJ128" s="986">
        <v>0</v>
      </c>
      <c r="AK128" s="987">
        <v>0</v>
      </c>
      <c r="AL128" s="986">
        <v>0</v>
      </c>
      <c r="AM128" s="987">
        <v>0</v>
      </c>
      <c r="AN128" s="988">
        <v>0</v>
      </c>
      <c r="AO128" s="946"/>
      <c r="AP128" s="964"/>
      <c r="AQ128" s="946"/>
      <c r="AR128" s="985">
        <v>0</v>
      </c>
      <c r="AS128" s="986">
        <v>0</v>
      </c>
      <c r="AT128" s="987">
        <v>0</v>
      </c>
      <c r="AU128" s="986">
        <v>0</v>
      </c>
      <c r="AV128" s="987">
        <v>0</v>
      </c>
      <c r="AW128" s="986">
        <v>0</v>
      </c>
      <c r="AX128" s="987">
        <v>0</v>
      </c>
      <c r="AY128" s="986">
        <v>0</v>
      </c>
      <c r="AZ128" s="987">
        <v>0</v>
      </c>
      <c r="BA128" s="986">
        <v>0</v>
      </c>
      <c r="BB128" s="987">
        <v>0</v>
      </c>
      <c r="BC128" s="986">
        <v>0</v>
      </c>
      <c r="BD128" s="987">
        <v>0</v>
      </c>
      <c r="BE128" s="986">
        <v>0</v>
      </c>
      <c r="BF128" s="987">
        <v>0</v>
      </c>
      <c r="BG128" s="986">
        <v>0</v>
      </c>
      <c r="BH128" s="987">
        <v>0</v>
      </c>
      <c r="BI128" s="986">
        <v>0</v>
      </c>
      <c r="BJ128" s="987">
        <v>0</v>
      </c>
      <c r="BK128" s="986">
        <v>0</v>
      </c>
      <c r="BL128" s="987">
        <v>0</v>
      </c>
      <c r="BM128" s="986">
        <v>0</v>
      </c>
      <c r="BN128" s="987">
        <v>0</v>
      </c>
      <c r="BO128" s="986">
        <v>0</v>
      </c>
      <c r="BP128" s="987">
        <v>0</v>
      </c>
      <c r="BQ128" s="986">
        <v>0</v>
      </c>
      <c r="BR128" s="987">
        <v>0</v>
      </c>
      <c r="BS128" s="986">
        <v>0</v>
      </c>
      <c r="BT128" s="987">
        <v>0</v>
      </c>
      <c r="BU128" s="986">
        <v>0</v>
      </c>
      <c r="BV128" s="987">
        <v>0</v>
      </c>
      <c r="BW128" s="986">
        <v>0</v>
      </c>
      <c r="BX128" s="987">
        <v>0</v>
      </c>
      <c r="BY128" s="986">
        <v>0</v>
      </c>
      <c r="BZ128" s="987">
        <v>0</v>
      </c>
      <c r="CA128" s="988">
        <v>0</v>
      </c>
      <c r="CB128" s="946"/>
      <c r="CC128" s="971"/>
      <c r="CD128" s="946"/>
      <c r="CE128" s="972"/>
      <c r="CF128" s="946"/>
      <c r="CG128" s="985">
        <v>0</v>
      </c>
      <c r="CH128" s="986">
        <v>0</v>
      </c>
      <c r="CI128" s="987">
        <v>0</v>
      </c>
      <c r="CJ128" s="986">
        <v>0</v>
      </c>
      <c r="CK128" s="987">
        <v>0</v>
      </c>
      <c r="CL128" s="986">
        <v>0</v>
      </c>
      <c r="CM128" s="987">
        <v>0</v>
      </c>
      <c r="CN128" s="986">
        <v>0</v>
      </c>
      <c r="CO128" s="987">
        <v>0</v>
      </c>
      <c r="CP128" s="986">
        <v>0</v>
      </c>
      <c r="CQ128" s="987">
        <v>0</v>
      </c>
      <c r="CR128" s="986">
        <v>0</v>
      </c>
      <c r="CS128" s="987">
        <v>0</v>
      </c>
      <c r="CT128" s="986">
        <v>0</v>
      </c>
      <c r="CU128" s="987">
        <v>0</v>
      </c>
      <c r="CV128" s="986">
        <v>0</v>
      </c>
      <c r="CW128" s="987">
        <v>0</v>
      </c>
      <c r="CX128" s="986">
        <v>0</v>
      </c>
      <c r="CY128" s="987">
        <v>0</v>
      </c>
      <c r="CZ128" s="986">
        <v>0</v>
      </c>
      <c r="DA128" s="987">
        <v>0</v>
      </c>
      <c r="DB128" s="986">
        <v>0</v>
      </c>
      <c r="DC128" s="987">
        <v>0</v>
      </c>
      <c r="DD128" s="986">
        <v>0</v>
      </c>
      <c r="DE128" s="987">
        <v>0</v>
      </c>
      <c r="DF128" s="986">
        <v>0</v>
      </c>
      <c r="DG128" s="987">
        <v>0</v>
      </c>
      <c r="DH128" s="986">
        <v>0</v>
      </c>
      <c r="DI128" s="987">
        <v>0</v>
      </c>
      <c r="DJ128" s="986">
        <v>0</v>
      </c>
      <c r="DK128" s="987">
        <v>0</v>
      </c>
      <c r="DL128" s="986">
        <v>0</v>
      </c>
      <c r="DM128" s="987">
        <v>0</v>
      </c>
      <c r="DN128" s="986">
        <v>0</v>
      </c>
      <c r="DO128" s="987">
        <v>0</v>
      </c>
      <c r="DP128" s="988">
        <v>0</v>
      </c>
      <c r="DQ128" s="946"/>
      <c r="DR128" s="973"/>
      <c r="DS128" s="946"/>
      <c r="DT128" s="985">
        <v>0</v>
      </c>
      <c r="DU128" s="986">
        <v>0</v>
      </c>
      <c r="DV128" s="987">
        <v>0</v>
      </c>
      <c r="DW128" s="986">
        <v>0</v>
      </c>
      <c r="DX128" s="987">
        <v>0</v>
      </c>
      <c r="DY128" s="986">
        <v>0</v>
      </c>
      <c r="DZ128" s="987">
        <v>0</v>
      </c>
      <c r="EA128" s="986">
        <v>0</v>
      </c>
      <c r="EB128" s="987">
        <v>0</v>
      </c>
      <c r="EC128" s="986">
        <v>0</v>
      </c>
      <c r="ED128" s="987">
        <v>0</v>
      </c>
      <c r="EE128" s="986">
        <v>0</v>
      </c>
      <c r="EF128" s="987">
        <v>0</v>
      </c>
      <c r="EG128" s="986">
        <v>0</v>
      </c>
      <c r="EH128" s="987">
        <v>0</v>
      </c>
      <c r="EI128" s="986">
        <v>0</v>
      </c>
      <c r="EJ128" s="987">
        <v>0</v>
      </c>
      <c r="EK128" s="986">
        <v>0</v>
      </c>
      <c r="EL128" s="987">
        <v>0</v>
      </c>
      <c r="EM128" s="986">
        <v>0</v>
      </c>
      <c r="EN128" s="987">
        <v>0</v>
      </c>
      <c r="EO128" s="986">
        <v>0</v>
      </c>
      <c r="EP128" s="987">
        <v>0</v>
      </c>
      <c r="EQ128" s="986">
        <v>0</v>
      </c>
      <c r="ER128" s="987">
        <v>0</v>
      </c>
      <c r="ES128" s="986">
        <v>0</v>
      </c>
      <c r="ET128" s="987">
        <v>0</v>
      </c>
      <c r="EU128" s="986">
        <v>0</v>
      </c>
      <c r="EV128" s="987">
        <v>0</v>
      </c>
      <c r="EW128" s="986">
        <v>0</v>
      </c>
      <c r="EX128" s="987">
        <v>0</v>
      </c>
      <c r="EY128" s="986">
        <v>0</v>
      </c>
      <c r="EZ128" s="987">
        <v>0</v>
      </c>
      <c r="FA128" s="986">
        <v>0</v>
      </c>
      <c r="FB128" s="987">
        <v>0</v>
      </c>
      <c r="FC128" s="988">
        <v>0</v>
      </c>
      <c r="FD128" s="946"/>
      <c r="FE128" s="974"/>
      <c r="FF128" s="946"/>
      <c r="FG128" s="975"/>
      <c r="FI128" s="989" t="b">
        <v>1</v>
      </c>
    </row>
    <row r="129" spans="2:165" hidden="1" outlineLevel="1">
      <c r="B129" s="990">
        <v>119</v>
      </c>
      <c r="C129" s="1011" t="s">
        <v>778</v>
      </c>
      <c r="E129" s="992">
        <v>0</v>
      </c>
      <c r="F129" s="993">
        <v>0</v>
      </c>
      <c r="G129" s="994">
        <v>0</v>
      </c>
      <c r="H129" s="993">
        <v>0</v>
      </c>
      <c r="I129" s="994">
        <v>0</v>
      </c>
      <c r="J129" s="993">
        <v>0</v>
      </c>
      <c r="K129" s="994">
        <v>0</v>
      </c>
      <c r="L129" s="993">
        <v>0</v>
      </c>
      <c r="M129" s="994">
        <v>0</v>
      </c>
      <c r="N129" s="993">
        <v>0</v>
      </c>
      <c r="O129" s="994">
        <v>0</v>
      </c>
      <c r="P129" s="993">
        <v>0</v>
      </c>
      <c r="Q129" s="994">
        <v>0</v>
      </c>
      <c r="R129" s="993">
        <v>0</v>
      </c>
      <c r="S129" s="994">
        <v>0</v>
      </c>
      <c r="T129" s="993">
        <v>0</v>
      </c>
      <c r="U129" s="994">
        <v>0</v>
      </c>
      <c r="V129" s="993">
        <v>0</v>
      </c>
      <c r="W129" s="994">
        <v>0</v>
      </c>
      <c r="X129" s="993">
        <v>0</v>
      </c>
      <c r="Y129" s="994">
        <v>0</v>
      </c>
      <c r="Z129" s="993">
        <v>0</v>
      </c>
      <c r="AA129" s="994">
        <v>0</v>
      </c>
      <c r="AB129" s="993">
        <v>0</v>
      </c>
      <c r="AC129" s="994">
        <v>0</v>
      </c>
      <c r="AD129" s="993">
        <v>0</v>
      </c>
      <c r="AE129" s="994">
        <v>0</v>
      </c>
      <c r="AF129" s="993">
        <v>0</v>
      </c>
      <c r="AG129" s="994">
        <v>0</v>
      </c>
      <c r="AH129" s="993">
        <v>0</v>
      </c>
      <c r="AI129" s="994">
        <v>0</v>
      </c>
      <c r="AJ129" s="993">
        <v>0</v>
      </c>
      <c r="AK129" s="994">
        <v>0</v>
      </c>
      <c r="AL129" s="993">
        <v>0</v>
      </c>
      <c r="AM129" s="994">
        <v>0</v>
      </c>
      <c r="AN129" s="995">
        <v>0</v>
      </c>
      <c r="AO129" s="946"/>
      <c r="AP129" s="964"/>
      <c r="AQ129" s="946"/>
      <c r="AR129" s="992">
        <v>0</v>
      </c>
      <c r="AS129" s="993">
        <v>0</v>
      </c>
      <c r="AT129" s="994">
        <v>0</v>
      </c>
      <c r="AU129" s="993">
        <v>0</v>
      </c>
      <c r="AV129" s="994">
        <v>0</v>
      </c>
      <c r="AW129" s="993">
        <v>0</v>
      </c>
      <c r="AX129" s="994">
        <v>0</v>
      </c>
      <c r="AY129" s="993">
        <v>0</v>
      </c>
      <c r="AZ129" s="994">
        <v>0</v>
      </c>
      <c r="BA129" s="993">
        <v>0</v>
      </c>
      <c r="BB129" s="994">
        <v>0</v>
      </c>
      <c r="BC129" s="993">
        <v>0</v>
      </c>
      <c r="BD129" s="994">
        <v>0</v>
      </c>
      <c r="BE129" s="993">
        <v>0</v>
      </c>
      <c r="BF129" s="994">
        <v>0</v>
      </c>
      <c r="BG129" s="993">
        <v>0</v>
      </c>
      <c r="BH129" s="994">
        <v>0</v>
      </c>
      <c r="BI129" s="993">
        <v>0</v>
      </c>
      <c r="BJ129" s="994">
        <v>0</v>
      </c>
      <c r="BK129" s="993">
        <v>0</v>
      </c>
      <c r="BL129" s="994">
        <v>0</v>
      </c>
      <c r="BM129" s="993">
        <v>0</v>
      </c>
      <c r="BN129" s="994">
        <v>0</v>
      </c>
      <c r="BO129" s="993">
        <v>0</v>
      </c>
      <c r="BP129" s="994">
        <v>0</v>
      </c>
      <c r="BQ129" s="993">
        <v>0</v>
      </c>
      <c r="BR129" s="994">
        <v>0</v>
      </c>
      <c r="BS129" s="993">
        <v>0</v>
      </c>
      <c r="BT129" s="994">
        <v>0</v>
      </c>
      <c r="BU129" s="993">
        <v>0</v>
      </c>
      <c r="BV129" s="994">
        <v>0</v>
      </c>
      <c r="BW129" s="993">
        <v>0</v>
      </c>
      <c r="BX129" s="994">
        <v>0</v>
      </c>
      <c r="BY129" s="993">
        <v>0</v>
      </c>
      <c r="BZ129" s="994">
        <v>0</v>
      </c>
      <c r="CA129" s="995">
        <v>0</v>
      </c>
      <c r="CB129" s="946"/>
      <c r="CC129" s="971"/>
      <c r="CD129" s="946"/>
      <c r="CE129" s="972"/>
      <c r="CF129" s="946"/>
      <c r="CG129" s="992">
        <v>0</v>
      </c>
      <c r="CH129" s="993">
        <v>0</v>
      </c>
      <c r="CI129" s="994">
        <v>0</v>
      </c>
      <c r="CJ129" s="993">
        <v>0</v>
      </c>
      <c r="CK129" s="994">
        <v>0</v>
      </c>
      <c r="CL129" s="993">
        <v>0</v>
      </c>
      <c r="CM129" s="994">
        <v>0</v>
      </c>
      <c r="CN129" s="993">
        <v>0</v>
      </c>
      <c r="CO129" s="994">
        <v>0</v>
      </c>
      <c r="CP129" s="993">
        <v>0</v>
      </c>
      <c r="CQ129" s="994">
        <v>0</v>
      </c>
      <c r="CR129" s="993">
        <v>0</v>
      </c>
      <c r="CS129" s="994">
        <v>0</v>
      </c>
      <c r="CT129" s="993">
        <v>0</v>
      </c>
      <c r="CU129" s="994">
        <v>0</v>
      </c>
      <c r="CV129" s="993">
        <v>0</v>
      </c>
      <c r="CW129" s="994">
        <v>0</v>
      </c>
      <c r="CX129" s="993">
        <v>0</v>
      </c>
      <c r="CY129" s="994">
        <v>0</v>
      </c>
      <c r="CZ129" s="993">
        <v>0</v>
      </c>
      <c r="DA129" s="994">
        <v>0</v>
      </c>
      <c r="DB129" s="993">
        <v>0</v>
      </c>
      <c r="DC129" s="994">
        <v>0</v>
      </c>
      <c r="DD129" s="993">
        <v>0</v>
      </c>
      <c r="DE129" s="994">
        <v>0</v>
      </c>
      <c r="DF129" s="993">
        <v>0</v>
      </c>
      <c r="DG129" s="994">
        <v>0</v>
      </c>
      <c r="DH129" s="993">
        <v>0</v>
      </c>
      <c r="DI129" s="994">
        <v>0</v>
      </c>
      <c r="DJ129" s="993">
        <v>0</v>
      </c>
      <c r="DK129" s="994">
        <v>0</v>
      </c>
      <c r="DL129" s="993">
        <v>0</v>
      </c>
      <c r="DM129" s="994">
        <v>0</v>
      </c>
      <c r="DN129" s="993">
        <v>0</v>
      </c>
      <c r="DO129" s="994">
        <v>0</v>
      </c>
      <c r="DP129" s="995">
        <v>0</v>
      </c>
      <c r="DQ129" s="946"/>
      <c r="DR129" s="973"/>
      <c r="DS129" s="946"/>
      <c r="DT129" s="992">
        <v>0</v>
      </c>
      <c r="DU129" s="993">
        <v>0</v>
      </c>
      <c r="DV129" s="994">
        <v>0</v>
      </c>
      <c r="DW129" s="993">
        <v>0</v>
      </c>
      <c r="DX129" s="994">
        <v>0</v>
      </c>
      <c r="DY129" s="993">
        <v>0</v>
      </c>
      <c r="DZ129" s="994">
        <v>0</v>
      </c>
      <c r="EA129" s="993">
        <v>0</v>
      </c>
      <c r="EB129" s="994">
        <v>0</v>
      </c>
      <c r="EC129" s="993">
        <v>0</v>
      </c>
      <c r="ED129" s="994">
        <v>0</v>
      </c>
      <c r="EE129" s="993">
        <v>0</v>
      </c>
      <c r="EF129" s="994">
        <v>0</v>
      </c>
      <c r="EG129" s="993">
        <v>0</v>
      </c>
      <c r="EH129" s="994">
        <v>0</v>
      </c>
      <c r="EI129" s="993">
        <v>0</v>
      </c>
      <c r="EJ129" s="994">
        <v>0</v>
      </c>
      <c r="EK129" s="993">
        <v>0</v>
      </c>
      <c r="EL129" s="994">
        <v>0</v>
      </c>
      <c r="EM129" s="993">
        <v>0</v>
      </c>
      <c r="EN129" s="994">
        <v>0</v>
      </c>
      <c r="EO129" s="993">
        <v>0</v>
      </c>
      <c r="EP129" s="994">
        <v>0</v>
      </c>
      <c r="EQ129" s="993">
        <v>0</v>
      </c>
      <c r="ER129" s="994">
        <v>0</v>
      </c>
      <c r="ES129" s="993">
        <v>0</v>
      </c>
      <c r="ET129" s="994">
        <v>0</v>
      </c>
      <c r="EU129" s="993">
        <v>0</v>
      </c>
      <c r="EV129" s="994">
        <v>0</v>
      </c>
      <c r="EW129" s="993">
        <v>0</v>
      </c>
      <c r="EX129" s="994">
        <v>0</v>
      </c>
      <c r="EY129" s="993">
        <v>0</v>
      </c>
      <c r="EZ129" s="994">
        <v>0</v>
      </c>
      <c r="FA129" s="993">
        <v>0</v>
      </c>
      <c r="FB129" s="994">
        <v>0</v>
      </c>
      <c r="FC129" s="995">
        <v>0</v>
      </c>
      <c r="FD129" s="946"/>
      <c r="FE129" s="974"/>
      <c r="FF129" s="946"/>
      <c r="FG129" s="975"/>
      <c r="FI129" s="996" t="b">
        <v>1</v>
      </c>
    </row>
    <row r="130" spans="2:165" hidden="1" outlineLevel="1">
      <c r="B130" s="983">
        <v>120</v>
      </c>
      <c r="C130" s="1012" t="s">
        <v>779</v>
      </c>
      <c r="E130" s="985">
        <v>0</v>
      </c>
      <c r="F130" s="986">
        <v>0</v>
      </c>
      <c r="G130" s="987">
        <v>0</v>
      </c>
      <c r="H130" s="986">
        <v>0</v>
      </c>
      <c r="I130" s="987">
        <v>0</v>
      </c>
      <c r="J130" s="986">
        <v>0</v>
      </c>
      <c r="K130" s="987">
        <v>0</v>
      </c>
      <c r="L130" s="986">
        <v>0</v>
      </c>
      <c r="M130" s="987">
        <v>0</v>
      </c>
      <c r="N130" s="986">
        <v>0</v>
      </c>
      <c r="O130" s="987">
        <v>0</v>
      </c>
      <c r="P130" s="986">
        <v>0</v>
      </c>
      <c r="Q130" s="987">
        <v>0</v>
      </c>
      <c r="R130" s="986">
        <v>0</v>
      </c>
      <c r="S130" s="987">
        <v>0</v>
      </c>
      <c r="T130" s="986">
        <v>0</v>
      </c>
      <c r="U130" s="987">
        <v>0</v>
      </c>
      <c r="V130" s="986">
        <v>0</v>
      </c>
      <c r="W130" s="987">
        <v>0</v>
      </c>
      <c r="X130" s="986">
        <v>0</v>
      </c>
      <c r="Y130" s="987">
        <v>0</v>
      </c>
      <c r="Z130" s="986">
        <v>0</v>
      </c>
      <c r="AA130" s="987">
        <v>0</v>
      </c>
      <c r="AB130" s="986">
        <v>0</v>
      </c>
      <c r="AC130" s="987">
        <v>0</v>
      </c>
      <c r="AD130" s="986">
        <v>0</v>
      </c>
      <c r="AE130" s="987">
        <v>0</v>
      </c>
      <c r="AF130" s="986">
        <v>0</v>
      </c>
      <c r="AG130" s="987">
        <v>0</v>
      </c>
      <c r="AH130" s="986">
        <v>0</v>
      </c>
      <c r="AI130" s="987">
        <v>0</v>
      </c>
      <c r="AJ130" s="986">
        <v>0</v>
      </c>
      <c r="AK130" s="987">
        <v>0</v>
      </c>
      <c r="AL130" s="986">
        <v>0</v>
      </c>
      <c r="AM130" s="987">
        <v>0</v>
      </c>
      <c r="AN130" s="988">
        <v>0</v>
      </c>
      <c r="AO130" s="946"/>
      <c r="AP130" s="964"/>
      <c r="AQ130" s="946"/>
      <c r="AR130" s="985">
        <v>0</v>
      </c>
      <c r="AS130" s="986">
        <v>0</v>
      </c>
      <c r="AT130" s="987">
        <v>0</v>
      </c>
      <c r="AU130" s="986">
        <v>0</v>
      </c>
      <c r="AV130" s="987">
        <v>0</v>
      </c>
      <c r="AW130" s="986">
        <v>0</v>
      </c>
      <c r="AX130" s="987">
        <v>0</v>
      </c>
      <c r="AY130" s="986">
        <v>0</v>
      </c>
      <c r="AZ130" s="987">
        <v>0</v>
      </c>
      <c r="BA130" s="986">
        <v>0</v>
      </c>
      <c r="BB130" s="987">
        <v>0</v>
      </c>
      <c r="BC130" s="986">
        <v>0</v>
      </c>
      <c r="BD130" s="987">
        <v>0</v>
      </c>
      <c r="BE130" s="986">
        <v>0</v>
      </c>
      <c r="BF130" s="987">
        <v>0</v>
      </c>
      <c r="BG130" s="986">
        <v>0</v>
      </c>
      <c r="BH130" s="987">
        <v>0</v>
      </c>
      <c r="BI130" s="986">
        <v>0</v>
      </c>
      <c r="BJ130" s="987">
        <v>0</v>
      </c>
      <c r="BK130" s="986">
        <v>0</v>
      </c>
      <c r="BL130" s="987">
        <v>0</v>
      </c>
      <c r="BM130" s="986">
        <v>0</v>
      </c>
      <c r="BN130" s="987">
        <v>0</v>
      </c>
      <c r="BO130" s="986">
        <v>0</v>
      </c>
      <c r="BP130" s="987">
        <v>0</v>
      </c>
      <c r="BQ130" s="986">
        <v>0</v>
      </c>
      <c r="BR130" s="987">
        <v>0</v>
      </c>
      <c r="BS130" s="986">
        <v>0</v>
      </c>
      <c r="BT130" s="987">
        <v>0</v>
      </c>
      <c r="BU130" s="986">
        <v>0</v>
      </c>
      <c r="BV130" s="987">
        <v>0</v>
      </c>
      <c r="BW130" s="986">
        <v>0</v>
      </c>
      <c r="BX130" s="987">
        <v>0</v>
      </c>
      <c r="BY130" s="986">
        <v>0</v>
      </c>
      <c r="BZ130" s="987">
        <v>0</v>
      </c>
      <c r="CA130" s="988">
        <v>0</v>
      </c>
      <c r="CB130" s="946"/>
      <c r="CC130" s="971"/>
      <c r="CD130" s="946"/>
      <c r="CE130" s="972"/>
      <c r="CF130" s="946"/>
      <c r="CG130" s="985">
        <v>0</v>
      </c>
      <c r="CH130" s="986">
        <v>0</v>
      </c>
      <c r="CI130" s="987">
        <v>0</v>
      </c>
      <c r="CJ130" s="986">
        <v>0</v>
      </c>
      <c r="CK130" s="987">
        <v>0</v>
      </c>
      <c r="CL130" s="986">
        <v>0</v>
      </c>
      <c r="CM130" s="987">
        <v>0</v>
      </c>
      <c r="CN130" s="986">
        <v>0</v>
      </c>
      <c r="CO130" s="987">
        <v>0</v>
      </c>
      <c r="CP130" s="986">
        <v>0</v>
      </c>
      <c r="CQ130" s="987">
        <v>0</v>
      </c>
      <c r="CR130" s="986">
        <v>0</v>
      </c>
      <c r="CS130" s="987">
        <v>0</v>
      </c>
      <c r="CT130" s="986">
        <v>0</v>
      </c>
      <c r="CU130" s="987">
        <v>0</v>
      </c>
      <c r="CV130" s="986">
        <v>0</v>
      </c>
      <c r="CW130" s="987">
        <v>0</v>
      </c>
      <c r="CX130" s="986">
        <v>0</v>
      </c>
      <c r="CY130" s="987">
        <v>0</v>
      </c>
      <c r="CZ130" s="986">
        <v>0</v>
      </c>
      <c r="DA130" s="987">
        <v>0</v>
      </c>
      <c r="DB130" s="986">
        <v>0</v>
      </c>
      <c r="DC130" s="987">
        <v>0</v>
      </c>
      <c r="DD130" s="986">
        <v>0</v>
      </c>
      <c r="DE130" s="987">
        <v>0</v>
      </c>
      <c r="DF130" s="986">
        <v>0</v>
      </c>
      <c r="DG130" s="987">
        <v>0</v>
      </c>
      <c r="DH130" s="986">
        <v>0</v>
      </c>
      <c r="DI130" s="987">
        <v>0</v>
      </c>
      <c r="DJ130" s="986">
        <v>0</v>
      </c>
      <c r="DK130" s="987">
        <v>0</v>
      </c>
      <c r="DL130" s="986">
        <v>0</v>
      </c>
      <c r="DM130" s="987">
        <v>0</v>
      </c>
      <c r="DN130" s="986">
        <v>0</v>
      </c>
      <c r="DO130" s="987">
        <v>0</v>
      </c>
      <c r="DP130" s="988">
        <v>0</v>
      </c>
      <c r="DQ130" s="946"/>
      <c r="DR130" s="973"/>
      <c r="DS130" s="946"/>
      <c r="DT130" s="985">
        <v>0</v>
      </c>
      <c r="DU130" s="986">
        <v>0</v>
      </c>
      <c r="DV130" s="987">
        <v>0</v>
      </c>
      <c r="DW130" s="986">
        <v>0</v>
      </c>
      <c r="DX130" s="987">
        <v>0</v>
      </c>
      <c r="DY130" s="986">
        <v>0</v>
      </c>
      <c r="DZ130" s="987">
        <v>0</v>
      </c>
      <c r="EA130" s="986">
        <v>0</v>
      </c>
      <c r="EB130" s="987">
        <v>0</v>
      </c>
      <c r="EC130" s="986">
        <v>0</v>
      </c>
      <c r="ED130" s="987">
        <v>0</v>
      </c>
      <c r="EE130" s="986">
        <v>0</v>
      </c>
      <c r="EF130" s="987">
        <v>0</v>
      </c>
      <c r="EG130" s="986">
        <v>0</v>
      </c>
      <c r="EH130" s="987">
        <v>0</v>
      </c>
      <c r="EI130" s="986">
        <v>0</v>
      </c>
      <c r="EJ130" s="987">
        <v>0</v>
      </c>
      <c r="EK130" s="986">
        <v>0</v>
      </c>
      <c r="EL130" s="987">
        <v>0</v>
      </c>
      <c r="EM130" s="986">
        <v>0</v>
      </c>
      <c r="EN130" s="987">
        <v>0</v>
      </c>
      <c r="EO130" s="986">
        <v>0</v>
      </c>
      <c r="EP130" s="987">
        <v>0</v>
      </c>
      <c r="EQ130" s="986">
        <v>0</v>
      </c>
      <c r="ER130" s="987">
        <v>0</v>
      </c>
      <c r="ES130" s="986">
        <v>0</v>
      </c>
      <c r="ET130" s="987">
        <v>0</v>
      </c>
      <c r="EU130" s="986">
        <v>0</v>
      </c>
      <c r="EV130" s="987">
        <v>0</v>
      </c>
      <c r="EW130" s="986">
        <v>0</v>
      </c>
      <c r="EX130" s="987">
        <v>0</v>
      </c>
      <c r="EY130" s="986">
        <v>0</v>
      </c>
      <c r="EZ130" s="987">
        <v>0</v>
      </c>
      <c r="FA130" s="986">
        <v>0</v>
      </c>
      <c r="FB130" s="987">
        <v>0</v>
      </c>
      <c r="FC130" s="988">
        <v>0</v>
      </c>
      <c r="FD130" s="946"/>
      <c r="FE130" s="974"/>
      <c r="FF130" s="946"/>
      <c r="FG130" s="975"/>
      <c r="FI130" s="989" t="b">
        <v>1</v>
      </c>
    </row>
    <row r="131" spans="2:165" hidden="1" outlineLevel="1">
      <c r="B131" s="990">
        <v>121</v>
      </c>
      <c r="C131" s="1011" t="s">
        <v>780</v>
      </c>
      <c r="E131" s="992">
        <v>0</v>
      </c>
      <c r="F131" s="993">
        <v>0</v>
      </c>
      <c r="G131" s="994">
        <v>0</v>
      </c>
      <c r="H131" s="993">
        <v>0</v>
      </c>
      <c r="I131" s="994">
        <v>0</v>
      </c>
      <c r="J131" s="993">
        <v>0</v>
      </c>
      <c r="K131" s="994">
        <v>0</v>
      </c>
      <c r="L131" s="993">
        <v>0</v>
      </c>
      <c r="M131" s="994">
        <v>0</v>
      </c>
      <c r="N131" s="993">
        <v>0</v>
      </c>
      <c r="O131" s="994">
        <v>0</v>
      </c>
      <c r="P131" s="993">
        <v>0</v>
      </c>
      <c r="Q131" s="994">
        <v>0</v>
      </c>
      <c r="R131" s="993">
        <v>0</v>
      </c>
      <c r="S131" s="994">
        <v>0</v>
      </c>
      <c r="T131" s="993">
        <v>0</v>
      </c>
      <c r="U131" s="994">
        <v>0</v>
      </c>
      <c r="V131" s="993">
        <v>0</v>
      </c>
      <c r="W131" s="994">
        <v>0</v>
      </c>
      <c r="X131" s="993">
        <v>0</v>
      </c>
      <c r="Y131" s="994">
        <v>0</v>
      </c>
      <c r="Z131" s="993">
        <v>0</v>
      </c>
      <c r="AA131" s="994">
        <v>0</v>
      </c>
      <c r="AB131" s="993">
        <v>0</v>
      </c>
      <c r="AC131" s="994">
        <v>0</v>
      </c>
      <c r="AD131" s="993">
        <v>0</v>
      </c>
      <c r="AE131" s="994">
        <v>0</v>
      </c>
      <c r="AF131" s="993">
        <v>0</v>
      </c>
      <c r="AG131" s="994">
        <v>0</v>
      </c>
      <c r="AH131" s="993">
        <v>0</v>
      </c>
      <c r="AI131" s="994">
        <v>0</v>
      </c>
      <c r="AJ131" s="993">
        <v>0</v>
      </c>
      <c r="AK131" s="994">
        <v>0</v>
      </c>
      <c r="AL131" s="993">
        <v>0</v>
      </c>
      <c r="AM131" s="994">
        <v>0</v>
      </c>
      <c r="AN131" s="995">
        <v>0</v>
      </c>
      <c r="AO131" s="946"/>
      <c r="AP131" s="964"/>
      <c r="AQ131" s="946"/>
      <c r="AR131" s="992">
        <v>0</v>
      </c>
      <c r="AS131" s="993">
        <v>0</v>
      </c>
      <c r="AT131" s="994">
        <v>0</v>
      </c>
      <c r="AU131" s="993">
        <v>0</v>
      </c>
      <c r="AV131" s="994">
        <v>0</v>
      </c>
      <c r="AW131" s="993">
        <v>0</v>
      </c>
      <c r="AX131" s="994">
        <v>0</v>
      </c>
      <c r="AY131" s="993">
        <v>0</v>
      </c>
      <c r="AZ131" s="994">
        <v>0</v>
      </c>
      <c r="BA131" s="993">
        <v>0</v>
      </c>
      <c r="BB131" s="994">
        <v>0</v>
      </c>
      <c r="BC131" s="993">
        <v>0</v>
      </c>
      <c r="BD131" s="994">
        <v>0</v>
      </c>
      <c r="BE131" s="993">
        <v>0</v>
      </c>
      <c r="BF131" s="994">
        <v>0</v>
      </c>
      <c r="BG131" s="993">
        <v>0</v>
      </c>
      <c r="BH131" s="994">
        <v>0</v>
      </c>
      <c r="BI131" s="993">
        <v>0</v>
      </c>
      <c r="BJ131" s="994">
        <v>0</v>
      </c>
      <c r="BK131" s="993">
        <v>0</v>
      </c>
      <c r="BL131" s="994">
        <v>0</v>
      </c>
      <c r="BM131" s="993">
        <v>0</v>
      </c>
      <c r="BN131" s="994">
        <v>0</v>
      </c>
      <c r="BO131" s="993">
        <v>0</v>
      </c>
      <c r="BP131" s="994">
        <v>0</v>
      </c>
      <c r="BQ131" s="993">
        <v>0</v>
      </c>
      <c r="BR131" s="994">
        <v>0</v>
      </c>
      <c r="BS131" s="993">
        <v>0</v>
      </c>
      <c r="BT131" s="994">
        <v>0</v>
      </c>
      <c r="BU131" s="993">
        <v>0</v>
      </c>
      <c r="BV131" s="994">
        <v>0</v>
      </c>
      <c r="BW131" s="993">
        <v>0</v>
      </c>
      <c r="BX131" s="994">
        <v>0</v>
      </c>
      <c r="BY131" s="993">
        <v>0</v>
      </c>
      <c r="BZ131" s="994">
        <v>0</v>
      </c>
      <c r="CA131" s="995">
        <v>0</v>
      </c>
      <c r="CB131" s="946"/>
      <c r="CC131" s="971"/>
      <c r="CD131" s="946"/>
      <c r="CE131" s="972"/>
      <c r="CF131" s="946"/>
      <c r="CG131" s="992">
        <v>0</v>
      </c>
      <c r="CH131" s="993">
        <v>0</v>
      </c>
      <c r="CI131" s="994">
        <v>0</v>
      </c>
      <c r="CJ131" s="993">
        <v>0</v>
      </c>
      <c r="CK131" s="994">
        <v>0</v>
      </c>
      <c r="CL131" s="993">
        <v>0</v>
      </c>
      <c r="CM131" s="994">
        <v>0</v>
      </c>
      <c r="CN131" s="993">
        <v>0</v>
      </c>
      <c r="CO131" s="994">
        <v>0</v>
      </c>
      <c r="CP131" s="993">
        <v>0</v>
      </c>
      <c r="CQ131" s="994">
        <v>0</v>
      </c>
      <c r="CR131" s="993">
        <v>0</v>
      </c>
      <c r="CS131" s="994">
        <v>0</v>
      </c>
      <c r="CT131" s="993">
        <v>0</v>
      </c>
      <c r="CU131" s="994">
        <v>0</v>
      </c>
      <c r="CV131" s="993">
        <v>0</v>
      </c>
      <c r="CW131" s="994">
        <v>0</v>
      </c>
      <c r="CX131" s="993">
        <v>0</v>
      </c>
      <c r="CY131" s="994">
        <v>0</v>
      </c>
      <c r="CZ131" s="993">
        <v>0</v>
      </c>
      <c r="DA131" s="994">
        <v>0</v>
      </c>
      <c r="DB131" s="993">
        <v>0</v>
      </c>
      <c r="DC131" s="994">
        <v>0</v>
      </c>
      <c r="DD131" s="993">
        <v>0</v>
      </c>
      <c r="DE131" s="994">
        <v>0</v>
      </c>
      <c r="DF131" s="993">
        <v>0</v>
      </c>
      <c r="DG131" s="994">
        <v>0</v>
      </c>
      <c r="DH131" s="993">
        <v>0</v>
      </c>
      <c r="DI131" s="994">
        <v>0</v>
      </c>
      <c r="DJ131" s="993">
        <v>0</v>
      </c>
      <c r="DK131" s="994">
        <v>0</v>
      </c>
      <c r="DL131" s="993">
        <v>0</v>
      </c>
      <c r="DM131" s="994">
        <v>0</v>
      </c>
      <c r="DN131" s="993">
        <v>0</v>
      </c>
      <c r="DO131" s="994">
        <v>0</v>
      </c>
      <c r="DP131" s="995">
        <v>0</v>
      </c>
      <c r="DQ131" s="946"/>
      <c r="DR131" s="973"/>
      <c r="DS131" s="946"/>
      <c r="DT131" s="992">
        <v>0</v>
      </c>
      <c r="DU131" s="993">
        <v>0</v>
      </c>
      <c r="DV131" s="994">
        <v>0</v>
      </c>
      <c r="DW131" s="993">
        <v>0</v>
      </c>
      <c r="DX131" s="994">
        <v>0</v>
      </c>
      <c r="DY131" s="993">
        <v>0</v>
      </c>
      <c r="DZ131" s="994">
        <v>0</v>
      </c>
      <c r="EA131" s="993">
        <v>0</v>
      </c>
      <c r="EB131" s="994">
        <v>0</v>
      </c>
      <c r="EC131" s="993">
        <v>0</v>
      </c>
      <c r="ED131" s="994">
        <v>0</v>
      </c>
      <c r="EE131" s="993">
        <v>0</v>
      </c>
      <c r="EF131" s="994">
        <v>0</v>
      </c>
      <c r="EG131" s="993">
        <v>0</v>
      </c>
      <c r="EH131" s="994">
        <v>0</v>
      </c>
      <c r="EI131" s="993">
        <v>0</v>
      </c>
      <c r="EJ131" s="994">
        <v>0</v>
      </c>
      <c r="EK131" s="993">
        <v>0</v>
      </c>
      <c r="EL131" s="994">
        <v>0</v>
      </c>
      <c r="EM131" s="993">
        <v>0</v>
      </c>
      <c r="EN131" s="994">
        <v>0</v>
      </c>
      <c r="EO131" s="993">
        <v>0</v>
      </c>
      <c r="EP131" s="994">
        <v>0</v>
      </c>
      <c r="EQ131" s="993">
        <v>0</v>
      </c>
      <c r="ER131" s="994">
        <v>0</v>
      </c>
      <c r="ES131" s="993">
        <v>0</v>
      </c>
      <c r="ET131" s="994">
        <v>0</v>
      </c>
      <c r="EU131" s="993">
        <v>0</v>
      </c>
      <c r="EV131" s="994">
        <v>0</v>
      </c>
      <c r="EW131" s="993">
        <v>0</v>
      </c>
      <c r="EX131" s="994">
        <v>0</v>
      </c>
      <c r="EY131" s="993">
        <v>0</v>
      </c>
      <c r="EZ131" s="994">
        <v>0</v>
      </c>
      <c r="FA131" s="993">
        <v>0</v>
      </c>
      <c r="FB131" s="994">
        <v>0</v>
      </c>
      <c r="FC131" s="995">
        <v>0</v>
      </c>
      <c r="FD131" s="946"/>
      <c r="FE131" s="974"/>
      <c r="FF131" s="946"/>
      <c r="FG131" s="975"/>
      <c r="FI131" s="996" t="b">
        <v>1</v>
      </c>
    </row>
    <row r="132" spans="2:165" hidden="1" outlineLevel="1">
      <c r="B132" s="983">
        <v>122</v>
      </c>
      <c r="C132" s="1012" t="s">
        <v>781</v>
      </c>
      <c r="E132" s="985">
        <v>0</v>
      </c>
      <c r="F132" s="986">
        <v>0</v>
      </c>
      <c r="G132" s="987">
        <v>0</v>
      </c>
      <c r="H132" s="986">
        <v>0</v>
      </c>
      <c r="I132" s="987">
        <v>0</v>
      </c>
      <c r="J132" s="986">
        <v>0</v>
      </c>
      <c r="K132" s="987">
        <v>0</v>
      </c>
      <c r="L132" s="986">
        <v>0</v>
      </c>
      <c r="M132" s="987">
        <v>0</v>
      </c>
      <c r="N132" s="986">
        <v>0</v>
      </c>
      <c r="O132" s="987">
        <v>0</v>
      </c>
      <c r="P132" s="986">
        <v>0</v>
      </c>
      <c r="Q132" s="987">
        <v>0</v>
      </c>
      <c r="R132" s="986">
        <v>0</v>
      </c>
      <c r="S132" s="987">
        <v>0</v>
      </c>
      <c r="T132" s="986">
        <v>0</v>
      </c>
      <c r="U132" s="987">
        <v>0</v>
      </c>
      <c r="V132" s="986">
        <v>0</v>
      </c>
      <c r="W132" s="987">
        <v>0</v>
      </c>
      <c r="X132" s="986">
        <v>0</v>
      </c>
      <c r="Y132" s="987">
        <v>0</v>
      </c>
      <c r="Z132" s="986">
        <v>0</v>
      </c>
      <c r="AA132" s="987">
        <v>0</v>
      </c>
      <c r="AB132" s="986">
        <v>0</v>
      </c>
      <c r="AC132" s="987">
        <v>0</v>
      </c>
      <c r="AD132" s="986">
        <v>0</v>
      </c>
      <c r="AE132" s="987">
        <v>0</v>
      </c>
      <c r="AF132" s="986">
        <v>0</v>
      </c>
      <c r="AG132" s="987">
        <v>0</v>
      </c>
      <c r="AH132" s="986">
        <v>0</v>
      </c>
      <c r="AI132" s="987">
        <v>0</v>
      </c>
      <c r="AJ132" s="986">
        <v>0</v>
      </c>
      <c r="AK132" s="987">
        <v>0</v>
      </c>
      <c r="AL132" s="986">
        <v>0</v>
      </c>
      <c r="AM132" s="987">
        <v>0</v>
      </c>
      <c r="AN132" s="988">
        <v>0</v>
      </c>
      <c r="AO132" s="946"/>
      <c r="AP132" s="964"/>
      <c r="AQ132" s="946"/>
      <c r="AR132" s="985">
        <v>0</v>
      </c>
      <c r="AS132" s="986">
        <v>0</v>
      </c>
      <c r="AT132" s="987">
        <v>0</v>
      </c>
      <c r="AU132" s="986">
        <v>0</v>
      </c>
      <c r="AV132" s="987">
        <v>0</v>
      </c>
      <c r="AW132" s="986">
        <v>0</v>
      </c>
      <c r="AX132" s="987">
        <v>0</v>
      </c>
      <c r="AY132" s="986">
        <v>0</v>
      </c>
      <c r="AZ132" s="987">
        <v>0</v>
      </c>
      <c r="BA132" s="986">
        <v>0</v>
      </c>
      <c r="BB132" s="987">
        <v>0</v>
      </c>
      <c r="BC132" s="986">
        <v>0</v>
      </c>
      <c r="BD132" s="987">
        <v>0</v>
      </c>
      <c r="BE132" s="986">
        <v>0</v>
      </c>
      <c r="BF132" s="987">
        <v>0</v>
      </c>
      <c r="BG132" s="986">
        <v>0</v>
      </c>
      <c r="BH132" s="987">
        <v>0</v>
      </c>
      <c r="BI132" s="986">
        <v>0</v>
      </c>
      <c r="BJ132" s="987">
        <v>0</v>
      </c>
      <c r="BK132" s="986">
        <v>0</v>
      </c>
      <c r="BL132" s="987">
        <v>0</v>
      </c>
      <c r="BM132" s="986">
        <v>0</v>
      </c>
      <c r="BN132" s="987">
        <v>0</v>
      </c>
      <c r="BO132" s="986">
        <v>0</v>
      </c>
      <c r="BP132" s="987">
        <v>0</v>
      </c>
      <c r="BQ132" s="986">
        <v>0</v>
      </c>
      <c r="BR132" s="987">
        <v>0</v>
      </c>
      <c r="BS132" s="986">
        <v>0</v>
      </c>
      <c r="BT132" s="987">
        <v>0</v>
      </c>
      <c r="BU132" s="986">
        <v>0</v>
      </c>
      <c r="BV132" s="987">
        <v>0</v>
      </c>
      <c r="BW132" s="986">
        <v>0</v>
      </c>
      <c r="BX132" s="987">
        <v>0</v>
      </c>
      <c r="BY132" s="986">
        <v>0</v>
      </c>
      <c r="BZ132" s="987">
        <v>0</v>
      </c>
      <c r="CA132" s="988">
        <v>0</v>
      </c>
      <c r="CB132" s="946"/>
      <c r="CC132" s="971"/>
      <c r="CD132" s="946"/>
      <c r="CE132" s="972"/>
      <c r="CF132" s="946"/>
      <c r="CG132" s="985">
        <v>0</v>
      </c>
      <c r="CH132" s="986">
        <v>0</v>
      </c>
      <c r="CI132" s="987">
        <v>0</v>
      </c>
      <c r="CJ132" s="986">
        <v>0</v>
      </c>
      <c r="CK132" s="987">
        <v>0</v>
      </c>
      <c r="CL132" s="986">
        <v>0</v>
      </c>
      <c r="CM132" s="987">
        <v>0</v>
      </c>
      <c r="CN132" s="986">
        <v>0</v>
      </c>
      <c r="CO132" s="987">
        <v>0</v>
      </c>
      <c r="CP132" s="986">
        <v>0</v>
      </c>
      <c r="CQ132" s="987">
        <v>0</v>
      </c>
      <c r="CR132" s="986">
        <v>0</v>
      </c>
      <c r="CS132" s="987">
        <v>0</v>
      </c>
      <c r="CT132" s="986">
        <v>0</v>
      </c>
      <c r="CU132" s="987">
        <v>0</v>
      </c>
      <c r="CV132" s="986">
        <v>0</v>
      </c>
      <c r="CW132" s="987">
        <v>0</v>
      </c>
      <c r="CX132" s="986">
        <v>0</v>
      </c>
      <c r="CY132" s="987">
        <v>0</v>
      </c>
      <c r="CZ132" s="986">
        <v>0</v>
      </c>
      <c r="DA132" s="987">
        <v>0</v>
      </c>
      <c r="DB132" s="986">
        <v>0</v>
      </c>
      <c r="DC132" s="987">
        <v>0</v>
      </c>
      <c r="DD132" s="986">
        <v>0</v>
      </c>
      <c r="DE132" s="987">
        <v>0</v>
      </c>
      <c r="DF132" s="986">
        <v>0</v>
      </c>
      <c r="DG132" s="987">
        <v>0</v>
      </c>
      <c r="DH132" s="986">
        <v>0</v>
      </c>
      <c r="DI132" s="987">
        <v>0</v>
      </c>
      <c r="DJ132" s="986">
        <v>0</v>
      </c>
      <c r="DK132" s="987">
        <v>0</v>
      </c>
      <c r="DL132" s="986">
        <v>0</v>
      </c>
      <c r="DM132" s="987">
        <v>0</v>
      </c>
      <c r="DN132" s="986">
        <v>0</v>
      </c>
      <c r="DO132" s="987">
        <v>0</v>
      </c>
      <c r="DP132" s="988">
        <v>0</v>
      </c>
      <c r="DQ132" s="946"/>
      <c r="DR132" s="973"/>
      <c r="DS132" s="946"/>
      <c r="DT132" s="985">
        <v>0</v>
      </c>
      <c r="DU132" s="986">
        <v>0</v>
      </c>
      <c r="DV132" s="987">
        <v>0</v>
      </c>
      <c r="DW132" s="986">
        <v>0</v>
      </c>
      <c r="DX132" s="987">
        <v>0</v>
      </c>
      <c r="DY132" s="986">
        <v>0</v>
      </c>
      <c r="DZ132" s="987">
        <v>0</v>
      </c>
      <c r="EA132" s="986">
        <v>0</v>
      </c>
      <c r="EB132" s="987">
        <v>0</v>
      </c>
      <c r="EC132" s="986">
        <v>0</v>
      </c>
      <c r="ED132" s="987">
        <v>0</v>
      </c>
      <c r="EE132" s="986">
        <v>0</v>
      </c>
      <c r="EF132" s="987">
        <v>0</v>
      </c>
      <c r="EG132" s="986">
        <v>0</v>
      </c>
      <c r="EH132" s="987">
        <v>0</v>
      </c>
      <c r="EI132" s="986">
        <v>0</v>
      </c>
      <c r="EJ132" s="987">
        <v>0</v>
      </c>
      <c r="EK132" s="986">
        <v>0</v>
      </c>
      <c r="EL132" s="987">
        <v>0</v>
      </c>
      <c r="EM132" s="986">
        <v>0</v>
      </c>
      <c r="EN132" s="987">
        <v>0</v>
      </c>
      <c r="EO132" s="986">
        <v>0</v>
      </c>
      <c r="EP132" s="987">
        <v>0</v>
      </c>
      <c r="EQ132" s="986">
        <v>0</v>
      </c>
      <c r="ER132" s="987">
        <v>0</v>
      </c>
      <c r="ES132" s="986">
        <v>0</v>
      </c>
      <c r="ET132" s="987">
        <v>0</v>
      </c>
      <c r="EU132" s="986">
        <v>0</v>
      </c>
      <c r="EV132" s="987">
        <v>0</v>
      </c>
      <c r="EW132" s="986">
        <v>0</v>
      </c>
      <c r="EX132" s="987">
        <v>0</v>
      </c>
      <c r="EY132" s="986">
        <v>0</v>
      </c>
      <c r="EZ132" s="987">
        <v>0</v>
      </c>
      <c r="FA132" s="986">
        <v>0</v>
      </c>
      <c r="FB132" s="987">
        <v>0</v>
      </c>
      <c r="FC132" s="988">
        <v>0</v>
      </c>
      <c r="FD132" s="946"/>
      <c r="FE132" s="974"/>
      <c r="FF132" s="946"/>
      <c r="FG132" s="975"/>
      <c r="FI132" s="989" t="b">
        <v>1</v>
      </c>
    </row>
    <row r="133" spans="2:165" hidden="1" outlineLevel="1">
      <c r="B133" s="990">
        <v>123</v>
      </c>
      <c r="C133" s="1011" t="s">
        <v>782</v>
      </c>
      <c r="E133" s="992">
        <v>0</v>
      </c>
      <c r="F133" s="993">
        <v>0</v>
      </c>
      <c r="G133" s="994">
        <v>0</v>
      </c>
      <c r="H133" s="993">
        <v>0</v>
      </c>
      <c r="I133" s="994">
        <v>0</v>
      </c>
      <c r="J133" s="993">
        <v>0</v>
      </c>
      <c r="K133" s="994">
        <v>0</v>
      </c>
      <c r="L133" s="993">
        <v>0</v>
      </c>
      <c r="M133" s="994">
        <v>0</v>
      </c>
      <c r="N133" s="993">
        <v>0</v>
      </c>
      <c r="O133" s="994">
        <v>0</v>
      </c>
      <c r="P133" s="993">
        <v>0</v>
      </c>
      <c r="Q133" s="994">
        <v>0</v>
      </c>
      <c r="R133" s="993">
        <v>0</v>
      </c>
      <c r="S133" s="994">
        <v>0</v>
      </c>
      <c r="T133" s="993">
        <v>0</v>
      </c>
      <c r="U133" s="994">
        <v>0</v>
      </c>
      <c r="V133" s="993">
        <v>0</v>
      </c>
      <c r="W133" s="994">
        <v>0</v>
      </c>
      <c r="X133" s="993">
        <v>0</v>
      </c>
      <c r="Y133" s="994">
        <v>0</v>
      </c>
      <c r="Z133" s="993">
        <v>0</v>
      </c>
      <c r="AA133" s="994">
        <v>0</v>
      </c>
      <c r="AB133" s="993">
        <v>0</v>
      </c>
      <c r="AC133" s="994">
        <v>0</v>
      </c>
      <c r="AD133" s="993">
        <v>0</v>
      </c>
      <c r="AE133" s="994">
        <v>0</v>
      </c>
      <c r="AF133" s="993">
        <v>0</v>
      </c>
      <c r="AG133" s="994">
        <v>0</v>
      </c>
      <c r="AH133" s="993">
        <v>0</v>
      </c>
      <c r="AI133" s="994">
        <v>0</v>
      </c>
      <c r="AJ133" s="993">
        <v>0</v>
      </c>
      <c r="AK133" s="994">
        <v>0</v>
      </c>
      <c r="AL133" s="993">
        <v>0</v>
      </c>
      <c r="AM133" s="994">
        <v>0</v>
      </c>
      <c r="AN133" s="995">
        <v>0</v>
      </c>
      <c r="AO133" s="946"/>
      <c r="AP133" s="964"/>
      <c r="AQ133" s="946"/>
      <c r="AR133" s="992">
        <v>0</v>
      </c>
      <c r="AS133" s="993">
        <v>0</v>
      </c>
      <c r="AT133" s="994">
        <v>0</v>
      </c>
      <c r="AU133" s="993">
        <v>0</v>
      </c>
      <c r="AV133" s="994">
        <v>0</v>
      </c>
      <c r="AW133" s="993">
        <v>0</v>
      </c>
      <c r="AX133" s="994">
        <v>0</v>
      </c>
      <c r="AY133" s="993">
        <v>0</v>
      </c>
      <c r="AZ133" s="994">
        <v>0</v>
      </c>
      <c r="BA133" s="993">
        <v>0</v>
      </c>
      <c r="BB133" s="994">
        <v>0</v>
      </c>
      <c r="BC133" s="993">
        <v>0</v>
      </c>
      <c r="BD133" s="994">
        <v>0</v>
      </c>
      <c r="BE133" s="993">
        <v>0</v>
      </c>
      <c r="BF133" s="994">
        <v>0</v>
      </c>
      <c r="BG133" s="993">
        <v>0</v>
      </c>
      <c r="BH133" s="994">
        <v>0</v>
      </c>
      <c r="BI133" s="993">
        <v>0</v>
      </c>
      <c r="BJ133" s="994">
        <v>0</v>
      </c>
      <c r="BK133" s="993">
        <v>0</v>
      </c>
      <c r="BL133" s="994">
        <v>0</v>
      </c>
      <c r="BM133" s="993">
        <v>0</v>
      </c>
      <c r="BN133" s="994">
        <v>0</v>
      </c>
      <c r="BO133" s="993">
        <v>0</v>
      </c>
      <c r="BP133" s="994">
        <v>0</v>
      </c>
      <c r="BQ133" s="993">
        <v>0</v>
      </c>
      <c r="BR133" s="994">
        <v>0</v>
      </c>
      <c r="BS133" s="993">
        <v>0</v>
      </c>
      <c r="BT133" s="994">
        <v>0</v>
      </c>
      <c r="BU133" s="993">
        <v>0</v>
      </c>
      <c r="BV133" s="994">
        <v>0</v>
      </c>
      <c r="BW133" s="993">
        <v>0</v>
      </c>
      <c r="BX133" s="994">
        <v>0</v>
      </c>
      <c r="BY133" s="993">
        <v>0</v>
      </c>
      <c r="BZ133" s="994">
        <v>0</v>
      </c>
      <c r="CA133" s="995">
        <v>0</v>
      </c>
      <c r="CB133" s="946"/>
      <c r="CC133" s="971"/>
      <c r="CD133" s="946"/>
      <c r="CE133" s="972"/>
      <c r="CF133" s="946"/>
      <c r="CG133" s="992">
        <v>0</v>
      </c>
      <c r="CH133" s="993">
        <v>0</v>
      </c>
      <c r="CI133" s="994">
        <v>0</v>
      </c>
      <c r="CJ133" s="993">
        <v>0</v>
      </c>
      <c r="CK133" s="994">
        <v>0</v>
      </c>
      <c r="CL133" s="993">
        <v>0</v>
      </c>
      <c r="CM133" s="994">
        <v>0</v>
      </c>
      <c r="CN133" s="993">
        <v>0</v>
      </c>
      <c r="CO133" s="994">
        <v>0</v>
      </c>
      <c r="CP133" s="993">
        <v>0</v>
      </c>
      <c r="CQ133" s="994">
        <v>0</v>
      </c>
      <c r="CR133" s="993">
        <v>0</v>
      </c>
      <c r="CS133" s="994">
        <v>0</v>
      </c>
      <c r="CT133" s="993">
        <v>0</v>
      </c>
      <c r="CU133" s="994">
        <v>0</v>
      </c>
      <c r="CV133" s="993">
        <v>0</v>
      </c>
      <c r="CW133" s="994">
        <v>0</v>
      </c>
      <c r="CX133" s="993">
        <v>0</v>
      </c>
      <c r="CY133" s="994">
        <v>0</v>
      </c>
      <c r="CZ133" s="993">
        <v>0</v>
      </c>
      <c r="DA133" s="994">
        <v>0</v>
      </c>
      <c r="DB133" s="993">
        <v>0</v>
      </c>
      <c r="DC133" s="994">
        <v>0</v>
      </c>
      <c r="DD133" s="993">
        <v>0</v>
      </c>
      <c r="DE133" s="994">
        <v>0</v>
      </c>
      <c r="DF133" s="993">
        <v>0</v>
      </c>
      <c r="DG133" s="994">
        <v>0</v>
      </c>
      <c r="DH133" s="993">
        <v>0</v>
      </c>
      <c r="DI133" s="994">
        <v>0</v>
      </c>
      <c r="DJ133" s="993">
        <v>0</v>
      </c>
      <c r="DK133" s="994">
        <v>0</v>
      </c>
      <c r="DL133" s="993">
        <v>0</v>
      </c>
      <c r="DM133" s="994">
        <v>0</v>
      </c>
      <c r="DN133" s="993">
        <v>0</v>
      </c>
      <c r="DO133" s="994">
        <v>0</v>
      </c>
      <c r="DP133" s="995">
        <v>0</v>
      </c>
      <c r="DQ133" s="946"/>
      <c r="DR133" s="973"/>
      <c r="DS133" s="946"/>
      <c r="DT133" s="992">
        <v>0</v>
      </c>
      <c r="DU133" s="993">
        <v>0</v>
      </c>
      <c r="DV133" s="994">
        <v>0</v>
      </c>
      <c r="DW133" s="993">
        <v>0</v>
      </c>
      <c r="DX133" s="994">
        <v>0</v>
      </c>
      <c r="DY133" s="993">
        <v>0</v>
      </c>
      <c r="DZ133" s="994">
        <v>0</v>
      </c>
      <c r="EA133" s="993">
        <v>0</v>
      </c>
      <c r="EB133" s="994">
        <v>0</v>
      </c>
      <c r="EC133" s="993">
        <v>0</v>
      </c>
      <c r="ED133" s="994">
        <v>0</v>
      </c>
      <c r="EE133" s="993">
        <v>0</v>
      </c>
      <c r="EF133" s="994">
        <v>0</v>
      </c>
      <c r="EG133" s="993">
        <v>0</v>
      </c>
      <c r="EH133" s="994">
        <v>0</v>
      </c>
      <c r="EI133" s="993">
        <v>0</v>
      </c>
      <c r="EJ133" s="994">
        <v>0</v>
      </c>
      <c r="EK133" s="993">
        <v>0</v>
      </c>
      <c r="EL133" s="994">
        <v>0</v>
      </c>
      <c r="EM133" s="993">
        <v>0</v>
      </c>
      <c r="EN133" s="994">
        <v>0</v>
      </c>
      <c r="EO133" s="993">
        <v>0</v>
      </c>
      <c r="EP133" s="994">
        <v>0</v>
      </c>
      <c r="EQ133" s="993">
        <v>0</v>
      </c>
      <c r="ER133" s="994">
        <v>0</v>
      </c>
      <c r="ES133" s="993">
        <v>0</v>
      </c>
      <c r="ET133" s="994">
        <v>0</v>
      </c>
      <c r="EU133" s="993">
        <v>0</v>
      </c>
      <c r="EV133" s="994">
        <v>0</v>
      </c>
      <c r="EW133" s="993">
        <v>0</v>
      </c>
      <c r="EX133" s="994">
        <v>0</v>
      </c>
      <c r="EY133" s="993">
        <v>0</v>
      </c>
      <c r="EZ133" s="994">
        <v>0</v>
      </c>
      <c r="FA133" s="993">
        <v>0</v>
      </c>
      <c r="FB133" s="994">
        <v>0</v>
      </c>
      <c r="FC133" s="995">
        <v>0</v>
      </c>
      <c r="FD133" s="946"/>
      <c r="FE133" s="974"/>
      <c r="FF133" s="946"/>
      <c r="FG133" s="975"/>
      <c r="FI133" s="996" t="b">
        <v>1</v>
      </c>
    </row>
    <row r="134" spans="2:165" hidden="1" outlineLevel="1">
      <c r="B134" s="983">
        <v>124</v>
      </c>
      <c r="C134" s="1012" t="s">
        <v>783</v>
      </c>
      <c r="E134" s="985">
        <v>0</v>
      </c>
      <c r="F134" s="986">
        <v>0</v>
      </c>
      <c r="G134" s="987">
        <v>0</v>
      </c>
      <c r="H134" s="986">
        <v>0</v>
      </c>
      <c r="I134" s="987">
        <v>0</v>
      </c>
      <c r="J134" s="986">
        <v>0</v>
      </c>
      <c r="K134" s="987">
        <v>0</v>
      </c>
      <c r="L134" s="986">
        <v>0</v>
      </c>
      <c r="M134" s="987">
        <v>0</v>
      </c>
      <c r="N134" s="986">
        <v>0</v>
      </c>
      <c r="O134" s="987">
        <v>0</v>
      </c>
      <c r="P134" s="986">
        <v>0</v>
      </c>
      <c r="Q134" s="987">
        <v>0</v>
      </c>
      <c r="R134" s="986">
        <v>0</v>
      </c>
      <c r="S134" s="987">
        <v>0</v>
      </c>
      <c r="T134" s="986">
        <v>0</v>
      </c>
      <c r="U134" s="987">
        <v>0</v>
      </c>
      <c r="V134" s="986">
        <v>0</v>
      </c>
      <c r="W134" s="987">
        <v>0</v>
      </c>
      <c r="X134" s="986">
        <v>0</v>
      </c>
      <c r="Y134" s="987">
        <v>0</v>
      </c>
      <c r="Z134" s="986">
        <v>0</v>
      </c>
      <c r="AA134" s="987">
        <v>0</v>
      </c>
      <c r="AB134" s="986">
        <v>0</v>
      </c>
      <c r="AC134" s="987">
        <v>0</v>
      </c>
      <c r="AD134" s="986">
        <v>0</v>
      </c>
      <c r="AE134" s="987">
        <v>0</v>
      </c>
      <c r="AF134" s="986">
        <v>0</v>
      </c>
      <c r="AG134" s="987">
        <v>0</v>
      </c>
      <c r="AH134" s="986">
        <v>0</v>
      </c>
      <c r="AI134" s="987">
        <v>0</v>
      </c>
      <c r="AJ134" s="986">
        <v>0</v>
      </c>
      <c r="AK134" s="987">
        <v>0</v>
      </c>
      <c r="AL134" s="986">
        <v>0</v>
      </c>
      <c r="AM134" s="987">
        <v>0</v>
      </c>
      <c r="AN134" s="988">
        <v>0</v>
      </c>
      <c r="AO134" s="946"/>
      <c r="AP134" s="964"/>
      <c r="AQ134" s="946"/>
      <c r="AR134" s="985">
        <v>0</v>
      </c>
      <c r="AS134" s="986">
        <v>0</v>
      </c>
      <c r="AT134" s="987">
        <v>0</v>
      </c>
      <c r="AU134" s="986">
        <v>0</v>
      </c>
      <c r="AV134" s="987">
        <v>0</v>
      </c>
      <c r="AW134" s="986">
        <v>0</v>
      </c>
      <c r="AX134" s="987">
        <v>0</v>
      </c>
      <c r="AY134" s="986">
        <v>0</v>
      </c>
      <c r="AZ134" s="987">
        <v>0</v>
      </c>
      <c r="BA134" s="986">
        <v>0</v>
      </c>
      <c r="BB134" s="987">
        <v>0</v>
      </c>
      <c r="BC134" s="986">
        <v>0</v>
      </c>
      <c r="BD134" s="987">
        <v>0</v>
      </c>
      <c r="BE134" s="986">
        <v>0</v>
      </c>
      <c r="BF134" s="987">
        <v>0</v>
      </c>
      <c r="BG134" s="986">
        <v>0</v>
      </c>
      <c r="BH134" s="987">
        <v>0</v>
      </c>
      <c r="BI134" s="986">
        <v>0</v>
      </c>
      <c r="BJ134" s="987">
        <v>0</v>
      </c>
      <c r="BK134" s="986">
        <v>0</v>
      </c>
      <c r="BL134" s="987">
        <v>0</v>
      </c>
      <c r="BM134" s="986">
        <v>0</v>
      </c>
      <c r="BN134" s="987">
        <v>0</v>
      </c>
      <c r="BO134" s="986">
        <v>0</v>
      </c>
      <c r="BP134" s="987">
        <v>0</v>
      </c>
      <c r="BQ134" s="986">
        <v>0</v>
      </c>
      <c r="BR134" s="987">
        <v>0</v>
      </c>
      <c r="BS134" s="986">
        <v>0</v>
      </c>
      <c r="BT134" s="987">
        <v>0</v>
      </c>
      <c r="BU134" s="986">
        <v>0</v>
      </c>
      <c r="BV134" s="987">
        <v>0</v>
      </c>
      <c r="BW134" s="986">
        <v>0</v>
      </c>
      <c r="BX134" s="987">
        <v>0</v>
      </c>
      <c r="BY134" s="986">
        <v>0</v>
      </c>
      <c r="BZ134" s="987">
        <v>0</v>
      </c>
      <c r="CA134" s="988">
        <v>0</v>
      </c>
      <c r="CB134" s="946"/>
      <c r="CC134" s="971"/>
      <c r="CD134" s="946"/>
      <c r="CE134" s="972"/>
      <c r="CF134" s="946"/>
      <c r="CG134" s="985">
        <v>0</v>
      </c>
      <c r="CH134" s="986">
        <v>0</v>
      </c>
      <c r="CI134" s="987">
        <v>0</v>
      </c>
      <c r="CJ134" s="986">
        <v>0</v>
      </c>
      <c r="CK134" s="987">
        <v>0</v>
      </c>
      <c r="CL134" s="986">
        <v>0</v>
      </c>
      <c r="CM134" s="987">
        <v>0</v>
      </c>
      <c r="CN134" s="986">
        <v>0</v>
      </c>
      <c r="CO134" s="987">
        <v>0</v>
      </c>
      <c r="CP134" s="986">
        <v>0</v>
      </c>
      <c r="CQ134" s="987">
        <v>0</v>
      </c>
      <c r="CR134" s="986">
        <v>0</v>
      </c>
      <c r="CS134" s="987">
        <v>0</v>
      </c>
      <c r="CT134" s="986">
        <v>0</v>
      </c>
      <c r="CU134" s="987">
        <v>0</v>
      </c>
      <c r="CV134" s="986">
        <v>0</v>
      </c>
      <c r="CW134" s="987">
        <v>0</v>
      </c>
      <c r="CX134" s="986">
        <v>0</v>
      </c>
      <c r="CY134" s="987">
        <v>0</v>
      </c>
      <c r="CZ134" s="986">
        <v>0</v>
      </c>
      <c r="DA134" s="987">
        <v>0</v>
      </c>
      <c r="DB134" s="986">
        <v>0</v>
      </c>
      <c r="DC134" s="987">
        <v>0</v>
      </c>
      <c r="DD134" s="986">
        <v>0</v>
      </c>
      <c r="DE134" s="987">
        <v>0</v>
      </c>
      <c r="DF134" s="986">
        <v>0</v>
      </c>
      <c r="DG134" s="987">
        <v>0</v>
      </c>
      <c r="DH134" s="986">
        <v>0</v>
      </c>
      <c r="DI134" s="987">
        <v>0</v>
      </c>
      <c r="DJ134" s="986">
        <v>0</v>
      </c>
      <c r="DK134" s="987">
        <v>0</v>
      </c>
      <c r="DL134" s="986">
        <v>0</v>
      </c>
      <c r="DM134" s="987">
        <v>0</v>
      </c>
      <c r="DN134" s="986">
        <v>0</v>
      </c>
      <c r="DO134" s="987">
        <v>0</v>
      </c>
      <c r="DP134" s="988">
        <v>0</v>
      </c>
      <c r="DQ134" s="946"/>
      <c r="DR134" s="973"/>
      <c r="DS134" s="946"/>
      <c r="DT134" s="985">
        <v>0</v>
      </c>
      <c r="DU134" s="986">
        <v>0</v>
      </c>
      <c r="DV134" s="987">
        <v>0</v>
      </c>
      <c r="DW134" s="986">
        <v>0</v>
      </c>
      <c r="DX134" s="987">
        <v>0</v>
      </c>
      <c r="DY134" s="986">
        <v>0</v>
      </c>
      <c r="DZ134" s="987">
        <v>0</v>
      </c>
      <c r="EA134" s="986">
        <v>0</v>
      </c>
      <c r="EB134" s="987">
        <v>0</v>
      </c>
      <c r="EC134" s="986">
        <v>0</v>
      </c>
      <c r="ED134" s="987">
        <v>0</v>
      </c>
      <c r="EE134" s="986">
        <v>0</v>
      </c>
      <c r="EF134" s="987">
        <v>0</v>
      </c>
      <c r="EG134" s="986">
        <v>0</v>
      </c>
      <c r="EH134" s="987">
        <v>0</v>
      </c>
      <c r="EI134" s="986">
        <v>0</v>
      </c>
      <c r="EJ134" s="987">
        <v>0</v>
      </c>
      <c r="EK134" s="986">
        <v>0</v>
      </c>
      <c r="EL134" s="987">
        <v>0</v>
      </c>
      <c r="EM134" s="986">
        <v>0</v>
      </c>
      <c r="EN134" s="987">
        <v>0</v>
      </c>
      <c r="EO134" s="986">
        <v>0</v>
      </c>
      <c r="EP134" s="987">
        <v>0</v>
      </c>
      <c r="EQ134" s="986">
        <v>0</v>
      </c>
      <c r="ER134" s="987">
        <v>0</v>
      </c>
      <c r="ES134" s="986">
        <v>0</v>
      </c>
      <c r="ET134" s="987">
        <v>0</v>
      </c>
      <c r="EU134" s="986">
        <v>0</v>
      </c>
      <c r="EV134" s="987">
        <v>0</v>
      </c>
      <c r="EW134" s="986">
        <v>0</v>
      </c>
      <c r="EX134" s="987">
        <v>0</v>
      </c>
      <c r="EY134" s="986">
        <v>0</v>
      </c>
      <c r="EZ134" s="987">
        <v>0</v>
      </c>
      <c r="FA134" s="986">
        <v>0</v>
      </c>
      <c r="FB134" s="987">
        <v>0</v>
      </c>
      <c r="FC134" s="988">
        <v>0</v>
      </c>
      <c r="FD134" s="946"/>
      <c r="FE134" s="974"/>
      <c r="FF134" s="946"/>
      <c r="FG134" s="975"/>
      <c r="FI134" s="989" t="b">
        <v>1</v>
      </c>
    </row>
    <row r="135" spans="2:165" hidden="1" outlineLevel="1">
      <c r="B135" s="990">
        <v>125</v>
      </c>
      <c r="C135" s="1011" t="s">
        <v>784</v>
      </c>
      <c r="E135" s="992">
        <v>0</v>
      </c>
      <c r="F135" s="993">
        <v>0</v>
      </c>
      <c r="G135" s="994">
        <v>0</v>
      </c>
      <c r="H135" s="993">
        <v>0</v>
      </c>
      <c r="I135" s="994">
        <v>0</v>
      </c>
      <c r="J135" s="993">
        <v>0</v>
      </c>
      <c r="K135" s="994">
        <v>0</v>
      </c>
      <c r="L135" s="993">
        <v>0</v>
      </c>
      <c r="M135" s="994">
        <v>0</v>
      </c>
      <c r="N135" s="993">
        <v>0</v>
      </c>
      <c r="O135" s="994">
        <v>0</v>
      </c>
      <c r="P135" s="993">
        <v>0</v>
      </c>
      <c r="Q135" s="994">
        <v>0</v>
      </c>
      <c r="R135" s="993">
        <v>0</v>
      </c>
      <c r="S135" s="994">
        <v>0</v>
      </c>
      <c r="T135" s="993">
        <v>0</v>
      </c>
      <c r="U135" s="994">
        <v>0</v>
      </c>
      <c r="V135" s="993">
        <v>0</v>
      </c>
      <c r="W135" s="994">
        <v>0</v>
      </c>
      <c r="X135" s="993">
        <v>0</v>
      </c>
      <c r="Y135" s="994">
        <v>0</v>
      </c>
      <c r="Z135" s="993">
        <v>0</v>
      </c>
      <c r="AA135" s="994">
        <v>0</v>
      </c>
      <c r="AB135" s="993">
        <v>0</v>
      </c>
      <c r="AC135" s="994">
        <v>0</v>
      </c>
      <c r="AD135" s="993">
        <v>0</v>
      </c>
      <c r="AE135" s="994">
        <v>0</v>
      </c>
      <c r="AF135" s="993">
        <v>0</v>
      </c>
      <c r="AG135" s="994">
        <v>0</v>
      </c>
      <c r="AH135" s="993">
        <v>0</v>
      </c>
      <c r="AI135" s="994">
        <v>0</v>
      </c>
      <c r="AJ135" s="993">
        <v>0</v>
      </c>
      <c r="AK135" s="994">
        <v>0</v>
      </c>
      <c r="AL135" s="993">
        <v>0</v>
      </c>
      <c r="AM135" s="994">
        <v>0</v>
      </c>
      <c r="AN135" s="995">
        <v>0</v>
      </c>
      <c r="AO135" s="946"/>
      <c r="AP135" s="964"/>
      <c r="AQ135" s="946"/>
      <c r="AR135" s="992">
        <v>0</v>
      </c>
      <c r="AS135" s="993">
        <v>0</v>
      </c>
      <c r="AT135" s="994">
        <v>0</v>
      </c>
      <c r="AU135" s="993">
        <v>0</v>
      </c>
      <c r="AV135" s="994">
        <v>0</v>
      </c>
      <c r="AW135" s="993">
        <v>0</v>
      </c>
      <c r="AX135" s="994">
        <v>0</v>
      </c>
      <c r="AY135" s="993">
        <v>0</v>
      </c>
      <c r="AZ135" s="994">
        <v>0</v>
      </c>
      <c r="BA135" s="993">
        <v>0</v>
      </c>
      <c r="BB135" s="994">
        <v>0</v>
      </c>
      <c r="BC135" s="993">
        <v>0</v>
      </c>
      <c r="BD135" s="994">
        <v>0</v>
      </c>
      <c r="BE135" s="993">
        <v>0</v>
      </c>
      <c r="BF135" s="994">
        <v>0</v>
      </c>
      <c r="BG135" s="993">
        <v>0</v>
      </c>
      <c r="BH135" s="994">
        <v>0</v>
      </c>
      <c r="BI135" s="993">
        <v>0</v>
      </c>
      <c r="BJ135" s="994">
        <v>0</v>
      </c>
      <c r="BK135" s="993">
        <v>0</v>
      </c>
      <c r="BL135" s="994">
        <v>0</v>
      </c>
      <c r="BM135" s="993">
        <v>0</v>
      </c>
      <c r="BN135" s="994">
        <v>0</v>
      </c>
      <c r="BO135" s="993">
        <v>0</v>
      </c>
      <c r="BP135" s="994">
        <v>0</v>
      </c>
      <c r="BQ135" s="993">
        <v>0</v>
      </c>
      <c r="BR135" s="994">
        <v>0</v>
      </c>
      <c r="BS135" s="993">
        <v>0</v>
      </c>
      <c r="BT135" s="994">
        <v>0</v>
      </c>
      <c r="BU135" s="993">
        <v>0</v>
      </c>
      <c r="BV135" s="994">
        <v>0</v>
      </c>
      <c r="BW135" s="993">
        <v>0</v>
      </c>
      <c r="BX135" s="994">
        <v>0</v>
      </c>
      <c r="BY135" s="993">
        <v>0</v>
      </c>
      <c r="BZ135" s="994">
        <v>0</v>
      </c>
      <c r="CA135" s="995">
        <v>0</v>
      </c>
      <c r="CB135" s="946"/>
      <c r="CC135" s="971"/>
      <c r="CD135" s="946"/>
      <c r="CE135" s="972"/>
      <c r="CF135" s="946"/>
      <c r="CG135" s="992">
        <v>0</v>
      </c>
      <c r="CH135" s="993">
        <v>0</v>
      </c>
      <c r="CI135" s="994">
        <v>0</v>
      </c>
      <c r="CJ135" s="993">
        <v>0</v>
      </c>
      <c r="CK135" s="994">
        <v>0</v>
      </c>
      <c r="CL135" s="993">
        <v>0</v>
      </c>
      <c r="CM135" s="994">
        <v>0</v>
      </c>
      <c r="CN135" s="993">
        <v>0</v>
      </c>
      <c r="CO135" s="994">
        <v>0</v>
      </c>
      <c r="CP135" s="993">
        <v>0</v>
      </c>
      <c r="CQ135" s="994">
        <v>0</v>
      </c>
      <c r="CR135" s="993">
        <v>0</v>
      </c>
      <c r="CS135" s="994">
        <v>0</v>
      </c>
      <c r="CT135" s="993">
        <v>0</v>
      </c>
      <c r="CU135" s="994">
        <v>0</v>
      </c>
      <c r="CV135" s="993">
        <v>0</v>
      </c>
      <c r="CW135" s="994">
        <v>0</v>
      </c>
      <c r="CX135" s="993">
        <v>0</v>
      </c>
      <c r="CY135" s="994">
        <v>0</v>
      </c>
      <c r="CZ135" s="993">
        <v>0</v>
      </c>
      <c r="DA135" s="994">
        <v>0</v>
      </c>
      <c r="DB135" s="993">
        <v>0</v>
      </c>
      <c r="DC135" s="994">
        <v>0</v>
      </c>
      <c r="DD135" s="993">
        <v>0</v>
      </c>
      <c r="DE135" s="994">
        <v>0</v>
      </c>
      <c r="DF135" s="993">
        <v>0</v>
      </c>
      <c r="DG135" s="994">
        <v>0</v>
      </c>
      <c r="DH135" s="993">
        <v>0</v>
      </c>
      <c r="DI135" s="994">
        <v>0</v>
      </c>
      <c r="DJ135" s="993">
        <v>0</v>
      </c>
      <c r="DK135" s="994">
        <v>0</v>
      </c>
      <c r="DL135" s="993">
        <v>0</v>
      </c>
      <c r="DM135" s="994">
        <v>0</v>
      </c>
      <c r="DN135" s="993">
        <v>0</v>
      </c>
      <c r="DO135" s="994">
        <v>0</v>
      </c>
      <c r="DP135" s="995">
        <v>0</v>
      </c>
      <c r="DQ135" s="946"/>
      <c r="DR135" s="973"/>
      <c r="DS135" s="946"/>
      <c r="DT135" s="992">
        <v>0</v>
      </c>
      <c r="DU135" s="993">
        <v>0</v>
      </c>
      <c r="DV135" s="994">
        <v>0</v>
      </c>
      <c r="DW135" s="993">
        <v>0</v>
      </c>
      <c r="DX135" s="994">
        <v>0</v>
      </c>
      <c r="DY135" s="993">
        <v>0</v>
      </c>
      <c r="DZ135" s="994">
        <v>0</v>
      </c>
      <c r="EA135" s="993">
        <v>0</v>
      </c>
      <c r="EB135" s="994">
        <v>0</v>
      </c>
      <c r="EC135" s="993">
        <v>0</v>
      </c>
      <c r="ED135" s="994">
        <v>0</v>
      </c>
      <c r="EE135" s="993">
        <v>0</v>
      </c>
      <c r="EF135" s="994">
        <v>0</v>
      </c>
      <c r="EG135" s="993">
        <v>0</v>
      </c>
      <c r="EH135" s="994">
        <v>0</v>
      </c>
      <c r="EI135" s="993">
        <v>0</v>
      </c>
      <c r="EJ135" s="994">
        <v>0</v>
      </c>
      <c r="EK135" s="993">
        <v>0</v>
      </c>
      <c r="EL135" s="994">
        <v>0</v>
      </c>
      <c r="EM135" s="993">
        <v>0</v>
      </c>
      <c r="EN135" s="994">
        <v>0</v>
      </c>
      <c r="EO135" s="993">
        <v>0</v>
      </c>
      <c r="EP135" s="994">
        <v>0</v>
      </c>
      <c r="EQ135" s="993">
        <v>0</v>
      </c>
      <c r="ER135" s="994">
        <v>0</v>
      </c>
      <c r="ES135" s="993">
        <v>0</v>
      </c>
      <c r="ET135" s="994">
        <v>0</v>
      </c>
      <c r="EU135" s="993">
        <v>0</v>
      </c>
      <c r="EV135" s="994">
        <v>0</v>
      </c>
      <c r="EW135" s="993">
        <v>0</v>
      </c>
      <c r="EX135" s="994">
        <v>0</v>
      </c>
      <c r="EY135" s="993">
        <v>0</v>
      </c>
      <c r="EZ135" s="994">
        <v>0</v>
      </c>
      <c r="FA135" s="993">
        <v>0</v>
      </c>
      <c r="FB135" s="994">
        <v>0</v>
      </c>
      <c r="FC135" s="995">
        <v>0</v>
      </c>
      <c r="FD135" s="946"/>
      <c r="FE135" s="974"/>
      <c r="FF135" s="946"/>
      <c r="FG135" s="975"/>
      <c r="FI135" s="996" t="b">
        <v>1</v>
      </c>
    </row>
    <row r="136" spans="2:165" hidden="1" outlineLevel="1">
      <c r="B136" s="983">
        <v>126</v>
      </c>
      <c r="C136" s="1012" t="s">
        <v>785</v>
      </c>
      <c r="E136" s="985">
        <v>0</v>
      </c>
      <c r="F136" s="986">
        <v>0</v>
      </c>
      <c r="G136" s="987">
        <v>0</v>
      </c>
      <c r="H136" s="986">
        <v>0</v>
      </c>
      <c r="I136" s="987">
        <v>0</v>
      </c>
      <c r="J136" s="986">
        <v>0</v>
      </c>
      <c r="K136" s="987">
        <v>0</v>
      </c>
      <c r="L136" s="986">
        <v>0</v>
      </c>
      <c r="M136" s="987">
        <v>0</v>
      </c>
      <c r="N136" s="986">
        <v>0</v>
      </c>
      <c r="O136" s="987">
        <v>0</v>
      </c>
      <c r="P136" s="986">
        <v>0</v>
      </c>
      <c r="Q136" s="987">
        <v>0</v>
      </c>
      <c r="R136" s="986">
        <v>0</v>
      </c>
      <c r="S136" s="987">
        <v>0</v>
      </c>
      <c r="T136" s="986">
        <v>0</v>
      </c>
      <c r="U136" s="987">
        <v>0</v>
      </c>
      <c r="V136" s="986">
        <v>0</v>
      </c>
      <c r="W136" s="987">
        <v>0</v>
      </c>
      <c r="X136" s="986">
        <v>0</v>
      </c>
      <c r="Y136" s="987">
        <v>0</v>
      </c>
      <c r="Z136" s="986">
        <v>0</v>
      </c>
      <c r="AA136" s="987">
        <v>0</v>
      </c>
      <c r="AB136" s="986">
        <v>0</v>
      </c>
      <c r="AC136" s="987">
        <v>0</v>
      </c>
      <c r="AD136" s="986">
        <v>0</v>
      </c>
      <c r="AE136" s="987">
        <v>0</v>
      </c>
      <c r="AF136" s="986">
        <v>0</v>
      </c>
      <c r="AG136" s="987">
        <v>0</v>
      </c>
      <c r="AH136" s="986">
        <v>0</v>
      </c>
      <c r="AI136" s="987">
        <v>0</v>
      </c>
      <c r="AJ136" s="986">
        <v>0</v>
      </c>
      <c r="AK136" s="987">
        <v>0</v>
      </c>
      <c r="AL136" s="986">
        <v>0</v>
      </c>
      <c r="AM136" s="987">
        <v>0</v>
      </c>
      <c r="AN136" s="988">
        <v>0</v>
      </c>
      <c r="AO136" s="946"/>
      <c r="AP136" s="964"/>
      <c r="AQ136" s="946"/>
      <c r="AR136" s="985">
        <v>0</v>
      </c>
      <c r="AS136" s="986">
        <v>0</v>
      </c>
      <c r="AT136" s="987">
        <v>0</v>
      </c>
      <c r="AU136" s="986">
        <v>0</v>
      </c>
      <c r="AV136" s="987">
        <v>0</v>
      </c>
      <c r="AW136" s="986">
        <v>0</v>
      </c>
      <c r="AX136" s="987">
        <v>0</v>
      </c>
      <c r="AY136" s="986">
        <v>0</v>
      </c>
      <c r="AZ136" s="987">
        <v>0</v>
      </c>
      <c r="BA136" s="986">
        <v>0</v>
      </c>
      <c r="BB136" s="987">
        <v>0</v>
      </c>
      <c r="BC136" s="986">
        <v>0</v>
      </c>
      <c r="BD136" s="987">
        <v>0</v>
      </c>
      <c r="BE136" s="986">
        <v>0</v>
      </c>
      <c r="BF136" s="987">
        <v>0</v>
      </c>
      <c r="BG136" s="986">
        <v>0</v>
      </c>
      <c r="BH136" s="987">
        <v>0</v>
      </c>
      <c r="BI136" s="986">
        <v>0</v>
      </c>
      <c r="BJ136" s="987">
        <v>0</v>
      </c>
      <c r="BK136" s="986">
        <v>0</v>
      </c>
      <c r="BL136" s="987">
        <v>0</v>
      </c>
      <c r="BM136" s="986">
        <v>0</v>
      </c>
      <c r="BN136" s="987">
        <v>0</v>
      </c>
      <c r="BO136" s="986">
        <v>0</v>
      </c>
      <c r="BP136" s="987">
        <v>0</v>
      </c>
      <c r="BQ136" s="986">
        <v>0</v>
      </c>
      <c r="BR136" s="987">
        <v>0</v>
      </c>
      <c r="BS136" s="986">
        <v>0</v>
      </c>
      <c r="BT136" s="987">
        <v>0</v>
      </c>
      <c r="BU136" s="986">
        <v>0</v>
      </c>
      <c r="BV136" s="987">
        <v>0</v>
      </c>
      <c r="BW136" s="986">
        <v>0</v>
      </c>
      <c r="BX136" s="987">
        <v>0</v>
      </c>
      <c r="BY136" s="986">
        <v>0</v>
      </c>
      <c r="BZ136" s="987">
        <v>0</v>
      </c>
      <c r="CA136" s="988">
        <v>0</v>
      </c>
      <c r="CB136" s="946"/>
      <c r="CC136" s="971"/>
      <c r="CD136" s="946"/>
      <c r="CE136" s="972"/>
      <c r="CF136" s="946"/>
      <c r="CG136" s="985">
        <v>0</v>
      </c>
      <c r="CH136" s="986">
        <v>0</v>
      </c>
      <c r="CI136" s="987">
        <v>0</v>
      </c>
      <c r="CJ136" s="986">
        <v>0</v>
      </c>
      <c r="CK136" s="987">
        <v>0</v>
      </c>
      <c r="CL136" s="986">
        <v>0</v>
      </c>
      <c r="CM136" s="987">
        <v>0</v>
      </c>
      <c r="CN136" s="986">
        <v>0</v>
      </c>
      <c r="CO136" s="987">
        <v>0</v>
      </c>
      <c r="CP136" s="986">
        <v>0</v>
      </c>
      <c r="CQ136" s="987">
        <v>0</v>
      </c>
      <c r="CR136" s="986">
        <v>0</v>
      </c>
      <c r="CS136" s="987">
        <v>0</v>
      </c>
      <c r="CT136" s="986">
        <v>0</v>
      </c>
      <c r="CU136" s="987">
        <v>0</v>
      </c>
      <c r="CV136" s="986">
        <v>0</v>
      </c>
      <c r="CW136" s="987">
        <v>0</v>
      </c>
      <c r="CX136" s="986">
        <v>0</v>
      </c>
      <c r="CY136" s="987">
        <v>0</v>
      </c>
      <c r="CZ136" s="986">
        <v>0</v>
      </c>
      <c r="DA136" s="987">
        <v>0</v>
      </c>
      <c r="DB136" s="986">
        <v>0</v>
      </c>
      <c r="DC136" s="987">
        <v>0</v>
      </c>
      <c r="DD136" s="986">
        <v>0</v>
      </c>
      <c r="DE136" s="987">
        <v>0</v>
      </c>
      <c r="DF136" s="986">
        <v>0</v>
      </c>
      <c r="DG136" s="987">
        <v>0</v>
      </c>
      <c r="DH136" s="986">
        <v>0</v>
      </c>
      <c r="DI136" s="987">
        <v>0</v>
      </c>
      <c r="DJ136" s="986">
        <v>0</v>
      </c>
      <c r="DK136" s="987">
        <v>0</v>
      </c>
      <c r="DL136" s="986">
        <v>0</v>
      </c>
      <c r="DM136" s="987">
        <v>0</v>
      </c>
      <c r="DN136" s="986">
        <v>0</v>
      </c>
      <c r="DO136" s="987">
        <v>0</v>
      </c>
      <c r="DP136" s="988">
        <v>0</v>
      </c>
      <c r="DQ136" s="946"/>
      <c r="DR136" s="973"/>
      <c r="DS136" s="946"/>
      <c r="DT136" s="985">
        <v>0</v>
      </c>
      <c r="DU136" s="986">
        <v>0</v>
      </c>
      <c r="DV136" s="987">
        <v>0</v>
      </c>
      <c r="DW136" s="986">
        <v>0</v>
      </c>
      <c r="DX136" s="987">
        <v>0</v>
      </c>
      <c r="DY136" s="986">
        <v>0</v>
      </c>
      <c r="DZ136" s="987">
        <v>0</v>
      </c>
      <c r="EA136" s="986">
        <v>0</v>
      </c>
      <c r="EB136" s="987">
        <v>0</v>
      </c>
      <c r="EC136" s="986">
        <v>0</v>
      </c>
      <c r="ED136" s="987">
        <v>0</v>
      </c>
      <c r="EE136" s="986">
        <v>0</v>
      </c>
      <c r="EF136" s="987">
        <v>0</v>
      </c>
      <c r="EG136" s="986">
        <v>0</v>
      </c>
      <c r="EH136" s="987">
        <v>0</v>
      </c>
      <c r="EI136" s="986">
        <v>0</v>
      </c>
      <c r="EJ136" s="987">
        <v>0</v>
      </c>
      <c r="EK136" s="986">
        <v>0</v>
      </c>
      <c r="EL136" s="987">
        <v>0</v>
      </c>
      <c r="EM136" s="986">
        <v>0</v>
      </c>
      <c r="EN136" s="987">
        <v>0</v>
      </c>
      <c r="EO136" s="986">
        <v>0</v>
      </c>
      <c r="EP136" s="987">
        <v>0</v>
      </c>
      <c r="EQ136" s="986">
        <v>0</v>
      </c>
      <c r="ER136" s="987">
        <v>0</v>
      </c>
      <c r="ES136" s="986">
        <v>0</v>
      </c>
      <c r="ET136" s="987">
        <v>0</v>
      </c>
      <c r="EU136" s="986">
        <v>0</v>
      </c>
      <c r="EV136" s="987">
        <v>0</v>
      </c>
      <c r="EW136" s="986">
        <v>0</v>
      </c>
      <c r="EX136" s="987">
        <v>0</v>
      </c>
      <c r="EY136" s="986">
        <v>0</v>
      </c>
      <c r="EZ136" s="987">
        <v>0</v>
      </c>
      <c r="FA136" s="986">
        <v>0</v>
      </c>
      <c r="FB136" s="987">
        <v>0</v>
      </c>
      <c r="FC136" s="988">
        <v>0</v>
      </c>
      <c r="FD136" s="946"/>
      <c r="FE136" s="974"/>
      <c r="FF136" s="946"/>
      <c r="FG136" s="975"/>
      <c r="FI136" s="989" t="b">
        <v>1</v>
      </c>
    </row>
    <row r="137" spans="2:165" hidden="1" outlineLevel="1">
      <c r="B137" s="990">
        <v>127</v>
      </c>
      <c r="C137" s="1011" t="s">
        <v>786</v>
      </c>
      <c r="E137" s="992">
        <v>0</v>
      </c>
      <c r="F137" s="993">
        <v>0</v>
      </c>
      <c r="G137" s="994">
        <v>0</v>
      </c>
      <c r="H137" s="993">
        <v>0</v>
      </c>
      <c r="I137" s="994">
        <v>0</v>
      </c>
      <c r="J137" s="993">
        <v>0</v>
      </c>
      <c r="K137" s="994">
        <v>0</v>
      </c>
      <c r="L137" s="993">
        <v>0</v>
      </c>
      <c r="M137" s="994">
        <v>0</v>
      </c>
      <c r="N137" s="993">
        <v>0</v>
      </c>
      <c r="O137" s="994">
        <v>0</v>
      </c>
      <c r="P137" s="993">
        <v>0</v>
      </c>
      <c r="Q137" s="994">
        <v>0</v>
      </c>
      <c r="R137" s="993">
        <v>0</v>
      </c>
      <c r="S137" s="994">
        <v>0</v>
      </c>
      <c r="T137" s="993">
        <v>0</v>
      </c>
      <c r="U137" s="994">
        <v>0</v>
      </c>
      <c r="V137" s="993">
        <v>0</v>
      </c>
      <c r="W137" s="994">
        <v>0</v>
      </c>
      <c r="X137" s="993">
        <v>0</v>
      </c>
      <c r="Y137" s="994">
        <v>0</v>
      </c>
      <c r="Z137" s="993">
        <v>0</v>
      </c>
      <c r="AA137" s="994">
        <v>0</v>
      </c>
      <c r="AB137" s="993">
        <v>0</v>
      </c>
      <c r="AC137" s="994">
        <v>0</v>
      </c>
      <c r="AD137" s="993">
        <v>0</v>
      </c>
      <c r="AE137" s="994">
        <v>0</v>
      </c>
      <c r="AF137" s="993">
        <v>0</v>
      </c>
      <c r="AG137" s="994">
        <v>0</v>
      </c>
      <c r="AH137" s="993">
        <v>0</v>
      </c>
      <c r="AI137" s="994">
        <v>0</v>
      </c>
      <c r="AJ137" s="993">
        <v>0</v>
      </c>
      <c r="AK137" s="994">
        <v>0</v>
      </c>
      <c r="AL137" s="993">
        <v>0</v>
      </c>
      <c r="AM137" s="994">
        <v>0</v>
      </c>
      <c r="AN137" s="995">
        <v>0</v>
      </c>
      <c r="AO137" s="946"/>
      <c r="AP137" s="964"/>
      <c r="AQ137" s="946"/>
      <c r="AR137" s="992">
        <v>0</v>
      </c>
      <c r="AS137" s="993">
        <v>0</v>
      </c>
      <c r="AT137" s="994">
        <v>0</v>
      </c>
      <c r="AU137" s="993">
        <v>0</v>
      </c>
      <c r="AV137" s="994">
        <v>0</v>
      </c>
      <c r="AW137" s="993">
        <v>0</v>
      </c>
      <c r="AX137" s="994">
        <v>0</v>
      </c>
      <c r="AY137" s="993">
        <v>0</v>
      </c>
      <c r="AZ137" s="994">
        <v>0</v>
      </c>
      <c r="BA137" s="993">
        <v>0</v>
      </c>
      <c r="BB137" s="994">
        <v>0</v>
      </c>
      <c r="BC137" s="993">
        <v>0</v>
      </c>
      <c r="BD137" s="994">
        <v>0</v>
      </c>
      <c r="BE137" s="993">
        <v>0</v>
      </c>
      <c r="BF137" s="994">
        <v>0</v>
      </c>
      <c r="BG137" s="993">
        <v>0</v>
      </c>
      <c r="BH137" s="994">
        <v>0</v>
      </c>
      <c r="BI137" s="993">
        <v>0</v>
      </c>
      <c r="BJ137" s="994">
        <v>0</v>
      </c>
      <c r="BK137" s="993">
        <v>0</v>
      </c>
      <c r="BL137" s="994">
        <v>0</v>
      </c>
      <c r="BM137" s="993">
        <v>0</v>
      </c>
      <c r="BN137" s="994">
        <v>0</v>
      </c>
      <c r="BO137" s="993">
        <v>0</v>
      </c>
      <c r="BP137" s="994">
        <v>0</v>
      </c>
      <c r="BQ137" s="993">
        <v>0</v>
      </c>
      <c r="BR137" s="994">
        <v>0</v>
      </c>
      <c r="BS137" s="993">
        <v>0</v>
      </c>
      <c r="BT137" s="994">
        <v>0</v>
      </c>
      <c r="BU137" s="993">
        <v>0</v>
      </c>
      <c r="BV137" s="994">
        <v>0</v>
      </c>
      <c r="BW137" s="993">
        <v>0</v>
      </c>
      <c r="BX137" s="994">
        <v>0</v>
      </c>
      <c r="BY137" s="993">
        <v>0</v>
      </c>
      <c r="BZ137" s="994">
        <v>0</v>
      </c>
      <c r="CA137" s="995">
        <v>0</v>
      </c>
      <c r="CB137" s="946"/>
      <c r="CC137" s="971"/>
      <c r="CD137" s="946"/>
      <c r="CE137" s="972"/>
      <c r="CF137" s="946"/>
      <c r="CG137" s="992">
        <v>0</v>
      </c>
      <c r="CH137" s="993">
        <v>0</v>
      </c>
      <c r="CI137" s="994">
        <v>0</v>
      </c>
      <c r="CJ137" s="993">
        <v>0</v>
      </c>
      <c r="CK137" s="994">
        <v>0</v>
      </c>
      <c r="CL137" s="993">
        <v>0</v>
      </c>
      <c r="CM137" s="994">
        <v>0</v>
      </c>
      <c r="CN137" s="993">
        <v>0</v>
      </c>
      <c r="CO137" s="994">
        <v>0</v>
      </c>
      <c r="CP137" s="993">
        <v>0</v>
      </c>
      <c r="CQ137" s="994">
        <v>0</v>
      </c>
      <c r="CR137" s="993">
        <v>0</v>
      </c>
      <c r="CS137" s="994">
        <v>0</v>
      </c>
      <c r="CT137" s="993">
        <v>0</v>
      </c>
      <c r="CU137" s="994">
        <v>0</v>
      </c>
      <c r="CV137" s="993">
        <v>0</v>
      </c>
      <c r="CW137" s="994">
        <v>0</v>
      </c>
      <c r="CX137" s="993">
        <v>0</v>
      </c>
      <c r="CY137" s="994">
        <v>0</v>
      </c>
      <c r="CZ137" s="993">
        <v>0</v>
      </c>
      <c r="DA137" s="994">
        <v>0</v>
      </c>
      <c r="DB137" s="993">
        <v>0</v>
      </c>
      <c r="DC137" s="994">
        <v>0</v>
      </c>
      <c r="DD137" s="993">
        <v>0</v>
      </c>
      <c r="DE137" s="994">
        <v>0</v>
      </c>
      <c r="DF137" s="993">
        <v>0</v>
      </c>
      <c r="DG137" s="994">
        <v>0</v>
      </c>
      <c r="DH137" s="993">
        <v>0</v>
      </c>
      <c r="DI137" s="994">
        <v>0</v>
      </c>
      <c r="DJ137" s="993">
        <v>0</v>
      </c>
      <c r="DK137" s="994">
        <v>0</v>
      </c>
      <c r="DL137" s="993">
        <v>0</v>
      </c>
      <c r="DM137" s="994">
        <v>0</v>
      </c>
      <c r="DN137" s="993">
        <v>0</v>
      </c>
      <c r="DO137" s="994">
        <v>0</v>
      </c>
      <c r="DP137" s="995">
        <v>0</v>
      </c>
      <c r="DQ137" s="946"/>
      <c r="DR137" s="973"/>
      <c r="DS137" s="946"/>
      <c r="DT137" s="992">
        <v>0</v>
      </c>
      <c r="DU137" s="993">
        <v>0</v>
      </c>
      <c r="DV137" s="994">
        <v>0</v>
      </c>
      <c r="DW137" s="993">
        <v>0</v>
      </c>
      <c r="DX137" s="994">
        <v>0</v>
      </c>
      <c r="DY137" s="993">
        <v>0</v>
      </c>
      <c r="DZ137" s="994">
        <v>0</v>
      </c>
      <c r="EA137" s="993">
        <v>0</v>
      </c>
      <c r="EB137" s="994">
        <v>0</v>
      </c>
      <c r="EC137" s="993">
        <v>0</v>
      </c>
      <c r="ED137" s="994">
        <v>0</v>
      </c>
      <c r="EE137" s="993">
        <v>0</v>
      </c>
      <c r="EF137" s="994">
        <v>0</v>
      </c>
      <c r="EG137" s="993">
        <v>0</v>
      </c>
      <c r="EH137" s="994">
        <v>0</v>
      </c>
      <c r="EI137" s="993">
        <v>0</v>
      </c>
      <c r="EJ137" s="994">
        <v>0</v>
      </c>
      <c r="EK137" s="993">
        <v>0</v>
      </c>
      <c r="EL137" s="994">
        <v>0</v>
      </c>
      <c r="EM137" s="993">
        <v>0</v>
      </c>
      <c r="EN137" s="994">
        <v>0</v>
      </c>
      <c r="EO137" s="993">
        <v>0</v>
      </c>
      <c r="EP137" s="994">
        <v>0</v>
      </c>
      <c r="EQ137" s="993">
        <v>0</v>
      </c>
      <c r="ER137" s="994">
        <v>0</v>
      </c>
      <c r="ES137" s="993">
        <v>0</v>
      </c>
      <c r="ET137" s="994">
        <v>0</v>
      </c>
      <c r="EU137" s="993">
        <v>0</v>
      </c>
      <c r="EV137" s="994">
        <v>0</v>
      </c>
      <c r="EW137" s="993">
        <v>0</v>
      </c>
      <c r="EX137" s="994">
        <v>0</v>
      </c>
      <c r="EY137" s="993">
        <v>0</v>
      </c>
      <c r="EZ137" s="994">
        <v>0</v>
      </c>
      <c r="FA137" s="993">
        <v>0</v>
      </c>
      <c r="FB137" s="994">
        <v>0</v>
      </c>
      <c r="FC137" s="995">
        <v>0</v>
      </c>
      <c r="FD137" s="946"/>
      <c r="FE137" s="974"/>
      <c r="FF137" s="946"/>
      <c r="FG137" s="975"/>
      <c r="FI137" s="996" t="b">
        <v>1</v>
      </c>
    </row>
    <row r="138" spans="2:165" hidden="1" outlineLevel="1">
      <c r="B138" s="983">
        <v>128</v>
      </c>
      <c r="C138" s="1012" t="s">
        <v>787</v>
      </c>
      <c r="E138" s="985">
        <v>0</v>
      </c>
      <c r="F138" s="986">
        <v>0</v>
      </c>
      <c r="G138" s="987">
        <v>0</v>
      </c>
      <c r="H138" s="986">
        <v>0</v>
      </c>
      <c r="I138" s="987">
        <v>0</v>
      </c>
      <c r="J138" s="986">
        <v>0</v>
      </c>
      <c r="K138" s="987">
        <v>0</v>
      </c>
      <c r="L138" s="986">
        <v>0</v>
      </c>
      <c r="M138" s="987">
        <v>0</v>
      </c>
      <c r="N138" s="986">
        <v>0</v>
      </c>
      <c r="O138" s="987">
        <v>0</v>
      </c>
      <c r="P138" s="986">
        <v>0</v>
      </c>
      <c r="Q138" s="987">
        <v>0</v>
      </c>
      <c r="R138" s="986">
        <v>0</v>
      </c>
      <c r="S138" s="987">
        <v>0</v>
      </c>
      <c r="T138" s="986">
        <v>0</v>
      </c>
      <c r="U138" s="987">
        <v>0</v>
      </c>
      <c r="V138" s="986">
        <v>0</v>
      </c>
      <c r="W138" s="987">
        <v>0</v>
      </c>
      <c r="X138" s="986">
        <v>0</v>
      </c>
      <c r="Y138" s="987">
        <v>0</v>
      </c>
      <c r="Z138" s="986">
        <v>0</v>
      </c>
      <c r="AA138" s="987">
        <v>0</v>
      </c>
      <c r="AB138" s="986">
        <v>0</v>
      </c>
      <c r="AC138" s="987">
        <v>0</v>
      </c>
      <c r="AD138" s="986">
        <v>0</v>
      </c>
      <c r="AE138" s="987">
        <v>0</v>
      </c>
      <c r="AF138" s="986">
        <v>0</v>
      </c>
      <c r="AG138" s="987">
        <v>0</v>
      </c>
      <c r="AH138" s="986">
        <v>0</v>
      </c>
      <c r="AI138" s="987">
        <v>0</v>
      </c>
      <c r="AJ138" s="986">
        <v>0</v>
      </c>
      <c r="AK138" s="987">
        <v>0</v>
      </c>
      <c r="AL138" s="986">
        <v>0</v>
      </c>
      <c r="AM138" s="987">
        <v>0</v>
      </c>
      <c r="AN138" s="988">
        <v>0</v>
      </c>
      <c r="AO138" s="946"/>
      <c r="AP138" s="964"/>
      <c r="AQ138" s="946"/>
      <c r="AR138" s="985">
        <v>0</v>
      </c>
      <c r="AS138" s="986">
        <v>0</v>
      </c>
      <c r="AT138" s="987">
        <v>0</v>
      </c>
      <c r="AU138" s="986">
        <v>0</v>
      </c>
      <c r="AV138" s="987">
        <v>0</v>
      </c>
      <c r="AW138" s="986">
        <v>0</v>
      </c>
      <c r="AX138" s="987">
        <v>0</v>
      </c>
      <c r="AY138" s="986">
        <v>0</v>
      </c>
      <c r="AZ138" s="987">
        <v>0</v>
      </c>
      <c r="BA138" s="986">
        <v>0</v>
      </c>
      <c r="BB138" s="987">
        <v>0</v>
      </c>
      <c r="BC138" s="986">
        <v>0</v>
      </c>
      <c r="BD138" s="987">
        <v>0</v>
      </c>
      <c r="BE138" s="986">
        <v>0</v>
      </c>
      <c r="BF138" s="987">
        <v>0</v>
      </c>
      <c r="BG138" s="986">
        <v>0</v>
      </c>
      <c r="BH138" s="987">
        <v>0</v>
      </c>
      <c r="BI138" s="986">
        <v>0</v>
      </c>
      <c r="BJ138" s="987">
        <v>0</v>
      </c>
      <c r="BK138" s="986">
        <v>0</v>
      </c>
      <c r="BL138" s="987">
        <v>0</v>
      </c>
      <c r="BM138" s="986">
        <v>0</v>
      </c>
      <c r="BN138" s="987">
        <v>0</v>
      </c>
      <c r="BO138" s="986">
        <v>0</v>
      </c>
      <c r="BP138" s="987">
        <v>0</v>
      </c>
      <c r="BQ138" s="986">
        <v>0</v>
      </c>
      <c r="BR138" s="987">
        <v>0</v>
      </c>
      <c r="BS138" s="986">
        <v>0</v>
      </c>
      <c r="BT138" s="987">
        <v>0</v>
      </c>
      <c r="BU138" s="986">
        <v>0</v>
      </c>
      <c r="BV138" s="987">
        <v>0</v>
      </c>
      <c r="BW138" s="986">
        <v>0</v>
      </c>
      <c r="BX138" s="987">
        <v>0</v>
      </c>
      <c r="BY138" s="986">
        <v>0</v>
      </c>
      <c r="BZ138" s="987">
        <v>0</v>
      </c>
      <c r="CA138" s="988">
        <v>0</v>
      </c>
      <c r="CB138" s="946"/>
      <c r="CC138" s="971"/>
      <c r="CD138" s="946"/>
      <c r="CE138" s="972"/>
      <c r="CF138" s="946"/>
      <c r="CG138" s="985">
        <v>0</v>
      </c>
      <c r="CH138" s="986">
        <v>0</v>
      </c>
      <c r="CI138" s="987">
        <v>0</v>
      </c>
      <c r="CJ138" s="986">
        <v>0</v>
      </c>
      <c r="CK138" s="987">
        <v>0</v>
      </c>
      <c r="CL138" s="986">
        <v>0</v>
      </c>
      <c r="CM138" s="987">
        <v>0</v>
      </c>
      <c r="CN138" s="986">
        <v>0</v>
      </c>
      <c r="CO138" s="987">
        <v>0</v>
      </c>
      <c r="CP138" s="986">
        <v>0</v>
      </c>
      <c r="CQ138" s="987">
        <v>0</v>
      </c>
      <c r="CR138" s="986">
        <v>0</v>
      </c>
      <c r="CS138" s="987">
        <v>0</v>
      </c>
      <c r="CT138" s="986">
        <v>0</v>
      </c>
      <c r="CU138" s="987">
        <v>0</v>
      </c>
      <c r="CV138" s="986">
        <v>0</v>
      </c>
      <c r="CW138" s="987">
        <v>0</v>
      </c>
      <c r="CX138" s="986">
        <v>0</v>
      </c>
      <c r="CY138" s="987">
        <v>0</v>
      </c>
      <c r="CZ138" s="986">
        <v>0</v>
      </c>
      <c r="DA138" s="987">
        <v>0</v>
      </c>
      <c r="DB138" s="986">
        <v>0</v>
      </c>
      <c r="DC138" s="987">
        <v>0</v>
      </c>
      <c r="DD138" s="986">
        <v>0</v>
      </c>
      <c r="DE138" s="987">
        <v>0</v>
      </c>
      <c r="DF138" s="986">
        <v>0</v>
      </c>
      <c r="DG138" s="987">
        <v>0</v>
      </c>
      <c r="DH138" s="986">
        <v>0</v>
      </c>
      <c r="DI138" s="987">
        <v>0</v>
      </c>
      <c r="DJ138" s="986">
        <v>0</v>
      </c>
      <c r="DK138" s="987">
        <v>0</v>
      </c>
      <c r="DL138" s="986">
        <v>0</v>
      </c>
      <c r="DM138" s="987">
        <v>0</v>
      </c>
      <c r="DN138" s="986">
        <v>0</v>
      </c>
      <c r="DO138" s="987">
        <v>0</v>
      </c>
      <c r="DP138" s="988">
        <v>0</v>
      </c>
      <c r="DQ138" s="946"/>
      <c r="DR138" s="973"/>
      <c r="DS138" s="946"/>
      <c r="DT138" s="985">
        <v>0</v>
      </c>
      <c r="DU138" s="986">
        <v>0</v>
      </c>
      <c r="DV138" s="987">
        <v>0</v>
      </c>
      <c r="DW138" s="986">
        <v>0</v>
      </c>
      <c r="DX138" s="987">
        <v>0</v>
      </c>
      <c r="DY138" s="986">
        <v>0</v>
      </c>
      <c r="DZ138" s="987">
        <v>0</v>
      </c>
      <c r="EA138" s="986">
        <v>0</v>
      </c>
      <c r="EB138" s="987">
        <v>0</v>
      </c>
      <c r="EC138" s="986">
        <v>0</v>
      </c>
      <c r="ED138" s="987">
        <v>0</v>
      </c>
      <c r="EE138" s="986">
        <v>0</v>
      </c>
      <c r="EF138" s="987">
        <v>0</v>
      </c>
      <c r="EG138" s="986">
        <v>0</v>
      </c>
      <c r="EH138" s="987">
        <v>0</v>
      </c>
      <c r="EI138" s="986">
        <v>0</v>
      </c>
      <c r="EJ138" s="987">
        <v>0</v>
      </c>
      <c r="EK138" s="986">
        <v>0</v>
      </c>
      <c r="EL138" s="987">
        <v>0</v>
      </c>
      <c r="EM138" s="986">
        <v>0</v>
      </c>
      <c r="EN138" s="987">
        <v>0</v>
      </c>
      <c r="EO138" s="986">
        <v>0</v>
      </c>
      <c r="EP138" s="987">
        <v>0</v>
      </c>
      <c r="EQ138" s="986">
        <v>0</v>
      </c>
      <c r="ER138" s="987">
        <v>0</v>
      </c>
      <c r="ES138" s="986">
        <v>0</v>
      </c>
      <c r="ET138" s="987">
        <v>0</v>
      </c>
      <c r="EU138" s="986">
        <v>0</v>
      </c>
      <c r="EV138" s="987">
        <v>0</v>
      </c>
      <c r="EW138" s="986">
        <v>0</v>
      </c>
      <c r="EX138" s="987">
        <v>0</v>
      </c>
      <c r="EY138" s="986">
        <v>0</v>
      </c>
      <c r="EZ138" s="987">
        <v>0</v>
      </c>
      <c r="FA138" s="986">
        <v>0</v>
      </c>
      <c r="FB138" s="987">
        <v>0</v>
      </c>
      <c r="FC138" s="988">
        <v>0</v>
      </c>
      <c r="FD138" s="946"/>
      <c r="FE138" s="974"/>
      <c r="FF138" s="946"/>
      <c r="FG138" s="975"/>
      <c r="FI138" s="989" t="b">
        <v>1</v>
      </c>
    </row>
    <row r="139" spans="2:165" hidden="1" outlineLevel="1">
      <c r="B139" s="990">
        <v>129</v>
      </c>
      <c r="C139" s="991" t="s">
        <v>788</v>
      </c>
      <c r="E139" s="992">
        <v>0</v>
      </c>
      <c r="F139" s="993">
        <v>0</v>
      </c>
      <c r="G139" s="994">
        <v>0</v>
      </c>
      <c r="H139" s="993">
        <v>0</v>
      </c>
      <c r="I139" s="994">
        <v>0</v>
      </c>
      <c r="J139" s="993">
        <v>0</v>
      </c>
      <c r="K139" s="994">
        <v>0</v>
      </c>
      <c r="L139" s="993">
        <v>0</v>
      </c>
      <c r="M139" s="994">
        <v>0</v>
      </c>
      <c r="N139" s="993">
        <v>0</v>
      </c>
      <c r="O139" s="994">
        <v>0</v>
      </c>
      <c r="P139" s="993">
        <v>0</v>
      </c>
      <c r="Q139" s="994">
        <v>0</v>
      </c>
      <c r="R139" s="993">
        <v>0</v>
      </c>
      <c r="S139" s="994">
        <v>0</v>
      </c>
      <c r="T139" s="993">
        <v>0</v>
      </c>
      <c r="U139" s="994">
        <v>0</v>
      </c>
      <c r="V139" s="993">
        <v>0</v>
      </c>
      <c r="W139" s="994">
        <v>0</v>
      </c>
      <c r="X139" s="993">
        <v>0</v>
      </c>
      <c r="Y139" s="994">
        <v>0</v>
      </c>
      <c r="Z139" s="993">
        <v>0</v>
      </c>
      <c r="AA139" s="994">
        <v>0</v>
      </c>
      <c r="AB139" s="993">
        <v>0</v>
      </c>
      <c r="AC139" s="994">
        <v>0</v>
      </c>
      <c r="AD139" s="993">
        <v>0</v>
      </c>
      <c r="AE139" s="994">
        <v>0</v>
      </c>
      <c r="AF139" s="993">
        <v>0</v>
      </c>
      <c r="AG139" s="994">
        <v>0</v>
      </c>
      <c r="AH139" s="993">
        <v>0</v>
      </c>
      <c r="AI139" s="994">
        <v>0</v>
      </c>
      <c r="AJ139" s="993">
        <v>0</v>
      </c>
      <c r="AK139" s="994">
        <v>0</v>
      </c>
      <c r="AL139" s="993">
        <v>0</v>
      </c>
      <c r="AM139" s="994">
        <v>0</v>
      </c>
      <c r="AN139" s="995">
        <v>0</v>
      </c>
      <c r="AO139" s="946"/>
      <c r="AP139" s="964"/>
      <c r="AQ139" s="946"/>
      <c r="AR139" s="992">
        <v>0</v>
      </c>
      <c r="AS139" s="993">
        <v>0</v>
      </c>
      <c r="AT139" s="994">
        <v>0</v>
      </c>
      <c r="AU139" s="993">
        <v>0</v>
      </c>
      <c r="AV139" s="994">
        <v>0</v>
      </c>
      <c r="AW139" s="993">
        <v>0</v>
      </c>
      <c r="AX139" s="994">
        <v>0</v>
      </c>
      <c r="AY139" s="993">
        <v>0</v>
      </c>
      <c r="AZ139" s="994">
        <v>0</v>
      </c>
      <c r="BA139" s="993">
        <v>0</v>
      </c>
      <c r="BB139" s="994">
        <v>0</v>
      </c>
      <c r="BC139" s="993">
        <v>0</v>
      </c>
      <c r="BD139" s="994">
        <v>0</v>
      </c>
      <c r="BE139" s="993">
        <v>0</v>
      </c>
      <c r="BF139" s="994">
        <v>0</v>
      </c>
      <c r="BG139" s="993">
        <v>0</v>
      </c>
      <c r="BH139" s="994">
        <v>0</v>
      </c>
      <c r="BI139" s="993">
        <v>0</v>
      </c>
      <c r="BJ139" s="994">
        <v>0</v>
      </c>
      <c r="BK139" s="993">
        <v>0</v>
      </c>
      <c r="BL139" s="994">
        <v>0</v>
      </c>
      <c r="BM139" s="993">
        <v>0</v>
      </c>
      <c r="BN139" s="994">
        <v>0</v>
      </c>
      <c r="BO139" s="993">
        <v>0</v>
      </c>
      <c r="BP139" s="994">
        <v>0</v>
      </c>
      <c r="BQ139" s="993">
        <v>0</v>
      </c>
      <c r="BR139" s="994">
        <v>0</v>
      </c>
      <c r="BS139" s="993">
        <v>0</v>
      </c>
      <c r="BT139" s="994">
        <v>0</v>
      </c>
      <c r="BU139" s="993">
        <v>0</v>
      </c>
      <c r="BV139" s="994">
        <v>0</v>
      </c>
      <c r="BW139" s="993">
        <v>0</v>
      </c>
      <c r="BX139" s="994">
        <v>0</v>
      </c>
      <c r="BY139" s="993">
        <v>0</v>
      </c>
      <c r="BZ139" s="994">
        <v>0</v>
      </c>
      <c r="CA139" s="995">
        <v>0</v>
      </c>
      <c r="CB139" s="946"/>
      <c r="CC139" s="971"/>
      <c r="CD139" s="946"/>
      <c r="CE139" s="972"/>
      <c r="CF139" s="946"/>
      <c r="CG139" s="992">
        <v>0</v>
      </c>
      <c r="CH139" s="993">
        <v>0</v>
      </c>
      <c r="CI139" s="994">
        <v>0</v>
      </c>
      <c r="CJ139" s="993">
        <v>0</v>
      </c>
      <c r="CK139" s="994">
        <v>0</v>
      </c>
      <c r="CL139" s="993">
        <v>0</v>
      </c>
      <c r="CM139" s="994">
        <v>0</v>
      </c>
      <c r="CN139" s="993">
        <v>0</v>
      </c>
      <c r="CO139" s="994">
        <v>0</v>
      </c>
      <c r="CP139" s="993">
        <v>0</v>
      </c>
      <c r="CQ139" s="994">
        <v>0</v>
      </c>
      <c r="CR139" s="993">
        <v>0</v>
      </c>
      <c r="CS139" s="994">
        <v>0</v>
      </c>
      <c r="CT139" s="993">
        <v>0</v>
      </c>
      <c r="CU139" s="994">
        <v>0</v>
      </c>
      <c r="CV139" s="993">
        <v>0</v>
      </c>
      <c r="CW139" s="994">
        <v>0</v>
      </c>
      <c r="CX139" s="993">
        <v>0</v>
      </c>
      <c r="CY139" s="994">
        <v>0</v>
      </c>
      <c r="CZ139" s="993">
        <v>0</v>
      </c>
      <c r="DA139" s="994">
        <v>0</v>
      </c>
      <c r="DB139" s="993">
        <v>0</v>
      </c>
      <c r="DC139" s="994">
        <v>0</v>
      </c>
      <c r="DD139" s="993">
        <v>0</v>
      </c>
      <c r="DE139" s="994">
        <v>0</v>
      </c>
      <c r="DF139" s="993">
        <v>0</v>
      </c>
      <c r="DG139" s="994">
        <v>0</v>
      </c>
      <c r="DH139" s="993">
        <v>0</v>
      </c>
      <c r="DI139" s="994">
        <v>0</v>
      </c>
      <c r="DJ139" s="993">
        <v>0</v>
      </c>
      <c r="DK139" s="994">
        <v>0</v>
      </c>
      <c r="DL139" s="993">
        <v>0</v>
      </c>
      <c r="DM139" s="994">
        <v>0</v>
      </c>
      <c r="DN139" s="993">
        <v>0</v>
      </c>
      <c r="DO139" s="994">
        <v>0</v>
      </c>
      <c r="DP139" s="995">
        <v>0</v>
      </c>
      <c r="DQ139" s="946"/>
      <c r="DR139" s="973"/>
      <c r="DS139" s="946"/>
      <c r="DT139" s="992">
        <v>0</v>
      </c>
      <c r="DU139" s="993">
        <v>0</v>
      </c>
      <c r="DV139" s="994">
        <v>0</v>
      </c>
      <c r="DW139" s="993">
        <v>0</v>
      </c>
      <c r="DX139" s="994">
        <v>0</v>
      </c>
      <c r="DY139" s="993">
        <v>0</v>
      </c>
      <c r="DZ139" s="994">
        <v>0</v>
      </c>
      <c r="EA139" s="993">
        <v>0</v>
      </c>
      <c r="EB139" s="994">
        <v>0</v>
      </c>
      <c r="EC139" s="993">
        <v>0</v>
      </c>
      <c r="ED139" s="994">
        <v>0</v>
      </c>
      <c r="EE139" s="993">
        <v>0</v>
      </c>
      <c r="EF139" s="994">
        <v>0</v>
      </c>
      <c r="EG139" s="993">
        <v>0</v>
      </c>
      <c r="EH139" s="994">
        <v>0</v>
      </c>
      <c r="EI139" s="993">
        <v>0</v>
      </c>
      <c r="EJ139" s="994">
        <v>0</v>
      </c>
      <c r="EK139" s="993">
        <v>0</v>
      </c>
      <c r="EL139" s="994">
        <v>0</v>
      </c>
      <c r="EM139" s="993">
        <v>0</v>
      </c>
      <c r="EN139" s="994">
        <v>0</v>
      </c>
      <c r="EO139" s="993">
        <v>0</v>
      </c>
      <c r="EP139" s="994">
        <v>0</v>
      </c>
      <c r="EQ139" s="993">
        <v>0</v>
      </c>
      <c r="ER139" s="994">
        <v>0</v>
      </c>
      <c r="ES139" s="993">
        <v>0</v>
      </c>
      <c r="ET139" s="994">
        <v>0</v>
      </c>
      <c r="EU139" s="993">
        <v>0</v>
      </c>
      <c r="EV139" s="994">
        <v>0</v>
      </c>
      <c r="EW139" s="993">
        <v>0</v>
      </c>
      <c r="EX139" s="994">
        <v>0</v>
      </c>
      <c r="EY139" s="993">
        <v>0</v>
      </c>
      <c r="EZ139" s="994">
        <v>0</v>
      </c>
      <c r="FA139" s="993">
        <v>0</v>
      </c>
      <c r="FB139" s="994">
        <v>0</v>
      </c>
      <c r="FC139" s="995">
        <v>0</v>
      </c>
      <c r="FD139" s="946"/>
      <c r="FE139" s="974"/>
      <c r="FF139" s="946"/>
      <c r="FG139" s="975"/>
      <c r="FI139" s="996" t="b">
        <v>1</v>
      </c>
    </row>
    <row r="140" spans="2:165" hidden="1" outlineLevel="1">
      <c r="B140" s="983">
        <v>130</v>
      </c>
      <c r="C140" s="984" t="s">
        <v>789</v>
      </c>
      <c r="E140" s="985">
        <v>0</v>
      </c>
      <c r="F140" s="986">
        <v>0</v>
      </c>
      <c r="G140" s="987">
        <v>0</v>
      </c>
      <c r="H140" s="986">
        <v>0</v>
      </c>
      <c r="I140" s="987">
        <v>0</v>
      </c>
      <c r="J140" s="986">
        <v>0</v>
      </c>
      <c r="K140" s="987">
        <v>0</v>
      </c>
      <c r="L140" s="986">
        <v>0</v>
      </c>
      <c r="M140" s="987">
        <v>0</v>
      </c>
      <c r="N140" s="986">
        <v>0</v>
      </c>
      <c r="O140" s="987">
        <v>0</v>
      </c>
      <c r="P140" s="986">
        <v>0</v>
      </c>
      <c r="Q140" s="987">
        <v>0</v>
      </c>
      <c r="R140" s="986">
        <v>0</v>
      </c>
      <c r="S140" s="987">
        <v>0</v>
      </c>
      <c r="T140" s="986">
        <v>0</v>
      </c>
      <c r="U140" s="987">
        <v>0</v>
      </c>
      <c r="V140" s="986">
        <v>0</v>
      </c>
      <c r="W140" s="987">
        <v>0</v>
      </c>
      <c r="X140" s="986">
        <v>0</v>
      </c>
      <c r="Y140" s="987">
        <v>0</v>
      </c>
      <c r="Z140" s="986">
        <v>0</v>
      </c>
      <c r="AA140" s="987">
        <v>0</v>
      </c>
      <c r="AB140" s="986">
        <v>0</v>
      </c>
      <c r="AC140" s="987">
        <v>0</v>
      </c>
      <c r="AD140" s="986">
        <v>0</v>
      </c>
      <c r="AE140" s="987">
        <v>0</v>
      </c>
      <c r="AF140" s="986">
        <v>0</v>
      </c>
      <c r="AG140" s="987">
        <v>0</v>
      </c>
      <c r="AH140" s="986">
        <v>0</v>
      </c>
      <c r="AI140" s="987">
        <v>0</v>
      </c>
      <c r="AJ140" s="986">
        <v>0</v>
      </c>
      <c r="AK140" s="987">
        <v>0</v>
      </c>
      <c r="AL140" s="986">
        <v>0</v>
      </c>
      <c r="AM140" s="987">
        <v>0</v>
      </c>
      <c r="AN140" s="988">
        <v>0</v>
      </c>
      <c r="AO140" s="946"/>
      <c r="AP140" s="964"/>
      <c r="AQ140" s="946"/>
      <c r="AR140" s="985">
        <v>0</v>
      </c>
      <c r="AS140" s="986">
        <v>0</v>
      </c>
      <c r="AT140" s="987">
        <v>0</v>
      </c>
      <c r="AU140" s="986">
        <v>0</v>
      </c>
      <c r="AV140" s="987">
        <v>0</v>
      </c>
      <c r="AW140" s="986">
        <v>0</v>
      </c>
      <c r="AX140" s="987">
        <v>0</v>
      </c>
      <c r="AY140" s="986">
        <v>0</v>
      </c>
      <c r="AZ140" s="987">
        <v>0</v>
      </c>
      <c r="BA140" s="986">
        <v>0</v>
      </c>
      <c r="BB140" s="987">
        <v>0</v>
      </c>
      <c r="BC140" s="986">
        <v>0</v>
      </c>
      <c r="BD140" s="987">
        <v>0</v>
      </c>
      <c r="BE140" s="986">
        <v>0</v>
      </c>
      <c r="BF140" s="987">
        <v>0</v>
      </c>
      <c r="BG140" s="986">
        <v>0</v>
      </c>
      <c r="BH140" s="987">
        <v>0</v>
      </c>
      <c r="BI140" s="986">
        <v>0</v>
      </c>
      <c r="BJ140" s="987">
        <v>0</v>
      </c>
      <c r="BK140" s="986">
        <v>0</v>
      </c>
      <c r="BL140" s="987">
        <v>0</v>
      </c>
      <c r="BM140" s="986">
        <v>0</v>
      </c>
      <c r="BN140" s="987">
        <v>0</v>
      </c>
      <c r="BO140" s="986">
        <v>0</v>
      </c>
      <c r="BP140" s="987">
        <v>0</v>
      </c>
      <c r="BQ140" s="986">
        <v>0</v>
      </c>
      <c r="BR140" s="987">
        <v>0</v>
      </c>
      <c r="BS140" s="986">
        <v>0</v>
      </c>
      <c r="BT140" s="987">
        <v>0</v>
      </c>
      <c r="BU140" s="986">
        <v>0</v>
      </c>
      <c r="BV140" s="987">
        <v>0</v>
      </c>
      <c r="BW140" s="986">
        <v>0</v>
      </c>
      <c r="BX140" s="987">
        <v>0</v>
      </c>
      <c r="BY140" s="986">
        <v>0</v>
      </c>
      <c r="BZ140" s="987">
        <v>0</v>
      </c>
      <c r="CA140" s="988">
        <v>0</v>
      </c>
      <c r="CB140" s="946"/>
      <c r="CC140" s="971"/>
      <c r="CD140" s="946"/>
      <c r="CE140" s="972"/>
      <c r="CF140" s="946"/>
      <c r="CG140" s="985">
        <v>0</v>
      </c>
      <c r="CH140" s="986">
        <v>0</v>
      </c>
      <c r="CI140" s="987">
        <v>0</v>
      </c>
      <c r="CJ140" s="986">
        <v>0</v>
      </c>
      <c r="CK140" s="987">
        <v>0</v>
      </c>
      <c r="CL140" s="986">
        <v>0</v>
      </c>
      <c r="CM140" s="987">
        <v>0</v>
      </c>
      <c r="CN140" s="986">
        <v>0</v>
      </c>
      <c r="CO140" s="987">
        <v>0</v>
      </c>
      <c r="CP140" s="986">
        <v>0</v>
      </c>
      <c r="CQ140" s="987">
        <v>0</v>
      </c>
      <c r="CR140" s="986">
        <v>0</v>
      </c>
      <c r="CS140" s="987">
        <v>0</v>
      </c>
      <c r="CT140" s="986">
        <v>0</v>
      </c>
      <c r="CU140" s="987">
        <v>0</v>
      </c>
      <c r="CV140" s="986">
        <v>0</v>
      </c>
      <c r="CW140" s="987">
        <v>0</v>
      </c>
      <c r="CX140" s="986">
        <v>0</v>
      </c>
      <c r="CY140" s="987">
        <v>0</v>
      </c>
      <c r="CZ140" s="986">
        <v>0</v>
      </c>
      <c r="DA140" s="987">
        <v>0</v>
      </c>
      <c r="DB140" s="986">
        <v>0</v>
      </c>
      <c r="DC140" s="987">
        <v>0</v>
      </c>
      <c r="DD140" s="986">
        <v>0</v>
      </c>
      <c r="DE140" s="987">
        <v>0</v>
      </c>
      <c r="DF140" s="986">
        <v>0</v>
      </c>
      <c r="DG140" s="987">
        <v>0</v>
      </c>
      <c r="DH140" s="986">
        <v>0</v>
      </c>
      <c r="DI140" s="987">
        <v>0</v>
      </c>
      <c r="DJ140" s="986">
        <v>0</v>
      </c>
      <c r="DK140" s="987">
        <v>0</v>
      </c>
      <c r="DL140" s="986">
        <v>0</v>
      </c>
      <c r="DM140" s="987">
        <v>0</v>
      </c>
      <c r="DN140" s="986">
        <v>0</v>
      </c>
      <c r="DO140" s="987">
        <v>0</v>
      </c>
      <c r="DP140" s="988">
        <v>0</v>
      </c>
      <c r="DQ140" s="946"/>
      <c r="DR140" s="973"/>
      <c r="DS140" s="946"/>
      <c r="DT140" s="985">
        <v>0</v>
      </c>
      <c r="DU140" s="986">
        <v>0</v>
      </c>
      <c r="DV140" s="987">
        <v>0</v>
      </c>
      <c r="DW140" s="986">
        <v>0</v>
      </c>
      <c r="DX140" s="987">
        <v>0</v>
      </c>
      <c r="DY140" s="986">
        <v>0</v>
      </c>
      <c r="DZ140" s="987">
        <v>0</v>
      </c>
      <c r="EA140" s="986">
        <v>0</v>
      </c>
      <c r="EB140" s="987">
        <v>0</v>
      </c>
      <c r="EC140" s="986">
        <v>0</v>
      </c>
      <c r="ED140" s="987">
        <v>0</v>
      </c>
      <c r="EE140" s="986">
        <v>0</v>
      </c>
      <c r="EF140" s="987">
        <v>0</v>
      </c>
      <c r="EG140" s="986">
        <v>0</v>
      </c>
      <c r="EH140" s="987">
        <v>0</v>
      </c>
      <c r="EI140" s="986">
        <v>0</v>
      </c>
      <c r="EJ140" s="987">
        <v>0</v>
      </c>
      <c r="EK140" s="986">
        <v>0</v>
      </c>
      <c r="EL140" s="987">
        <v>0</v>
      </c>
      <c r="EM140" s="986">
        <v>0</v>
      </c>
      <c r="EN140" s="987">
        <v>0</v>
      </c>
      <c r="EO140" s="986">
        <v>0</v>
      </c>
      <c r="EP140" s="987">
        <v>0</v>
      </c>
      <c r="EQ140" s="986">
        <v>0</v>
      </c>
      <c r="ER140" s="987">
        <v>0</v>
      </c>
      <c r="ES140" s="986">
        <v>0</v>
      </c>
      <c r="ET140" s="987">
        <v>0</v>
      </c>
      <c r="EU140" s="986">
        <v>0</v>
      </c>
      <c r="EV140" s="987">
        <v>0</v>
      </c>
      <c r="EW140" s="986">
        <v>0</v>
      </c>
      <c r="EX140" s="987">
        <v>0</v>
      </c>
      <c r="EY140" s="986">
        <v>0</v>
      </c>
      <c r="EZ140" s="987">
        <v>0</v>
      </c>
      <c r="FA140" s="986">
        <v>0</v>
      </c>
      <c r="FB140" s="987">
        <v>0</v>
      </c>
      <c r="FC140" s="988">
        <v>0</v>
      </c>
      <c r="FD140" s="946"/>
      <c r="FE140" s="974"/>
      <c r="FF140" s="946"/>
      <c r="FG140" s="975"/>
      <c r="FI140" s="989" t="b">
        <v>1</v>
      </c>
    </row>
    <row r="141" spans="2:165" hidden="1" outlineLevel="1">
      <c r="B141" s="990">
        <v>131</v>
      </c>
      <c r="C141" s="991" t="s">
        <v>790</v>
      </c>
      <c r="E141" s="992">
        <v>0</v>
      </c>
      <c r="F141" s="993">
        <v>0</v>
      </c>
      <c r="G141" s="994">
        <v>0</v>
      </c>
      <c r="H141" s="993">
        <v>0</v>
      </c>
      <c r="I141" s="994">
        <v>0</v>
      </c>
      <c r="J141" s="993">
        <v>0</v>
      </c>
      <c r="K141" s="994">
        <v>0</v>
      </c>
      <c r="L141" s="993">
        <v>0</v>
      </c>
      <c r="M141" s="994">
        <v>0</v>
      </c>
      <c r="N141" s="993">
        <v>0</v>
      </c>
      <c r="O141" s="994">
        <v>0</v>
      </c>
      <c r="P141" s="993">
        <v>0</v>
      </c>
      <c r="Q141" s="994">
        <v>0</v>
      </c>
      <c r="R141" s="993">
        <v>0</v>
      </c>
      <c r="S141" s="994">
        <v>0</v>
      </c>
      <c r="T141" s="993">
        <v>0</v>
      </c>
      <c r="U141" s="994">
        <v>0</v>
      </c>
      <c r="V141" s="993">
        <v>0</v>
      </c>
      <c r="W141" s="994">
        <v>0</v>
      </c>
      <c r="X141" s="993">
        <v>0</v>
      </c>
      <c r="Y141" s="994">
        <v>0</v>
      </c>
      <c r="Z141" s="993">
        <v>0</v>
      </c>
      <c r="AA141" s="994">
        <v>0</v>
      </c>
      <c r="AB141" s="993">
        <v>0</v>
      </c>
      <c r="AC141" s="994">
        <v>0</v>
      </c>
      <c r="AD141" s="993">
        <v>0</v>
      </c>
      <c r="AE141" s="994">
        <v>0</v>
      </c>
      <c r="AF141" s="993">
        <v>0</v>
      </c>
      <c r="AG141" s="994">
        <v>0</v>
      </c>
      <c r="AH141" s="993">
        <v>0</v>
      </c>
      <c r="AI141" s="994">
        <v>0</v>
      </c>
      <c r="AJ141" s="993">
        <v>0</v>
      </c>
      <c r="AK141" s="994">
        <v>0</v>
      </c>
      <c r="AL141" s="993">
        <v>0</v>
      </c>
      <c r="AM141" s="994">
        <v>0</v>
      </c>
      <c r="AN141" s="995">
        <v>0</v>
      </c>
      <c r="AO141" s="946"/>
      <c r="AP141" s="964"/>
      <c r="AQ141" s="946"/>
      <c r="AR141" s="992">
        <v>0</v>
      </c>
      <c r="AS141" s="993">
        <v>0</v>
      </c>
      <c r="AT141" s="994">
        <v>0</v>
      </c>
      <c r="AU141" s="993">
        <v>0</v>
      </c>
      <c r="AV141" s="994">
        <v>0</v>
      </c>
      <c r="AW141" s="993">
        <v>0</v>
      </c>
      <c r="AX141" s="994">
        <v>0</v>
      </c>
      <c r="AY141" s="993">
        <v>0</v>
      </c>
      <c r="AZ141" s="994">
        <v>0</v>
      </c>
      <c r="BA141" s="993">
        <v>0</v>
      </c>
      <c r="BB141" s="994">
        <v>0</v>
      </c>
      <c r="BC141" s="993">
        <v>0</v>
      </c>
      <c r="BD141" s="994">
        <v>0</v>
      </c>
      <c r="BE141" s="993">
        <v>0</v>
      </c>
      <c r="BF141" s="994">
        <v>0</v>
      </c>
      <c r="BG141" s="993">
        <v>0</v>
      </c>
      <c r="BH141" s="994">
        <v>0</v>
      </c>
      <c r="BI141" s="993">
        <v>0</v>
      </c>
      <c r="BJ141" s="994">
        <v>0</v>
      </c>
      <c r="BK141" s="993">
        <v>0</v>
      </c>
      <c r="BL141" s="994">
        <v>0</v>
      </c>
      <c r="BM141" s="993">
        <v>0</v>
      </c>
      <c r="BN141" s="994">
        <v>0</v>
      </c>
      <c r="BO141" s="993">
        <v>0</v>
      </c>
      <c r="BP141" s="994">
        <v>0</v>
      </c>
      <c r="BQ141" s="993">
        <v>0</v>
      </c>
      <c r="BR141" s="994">
        <v>0</v>
      </c>
      <c r="BS141" s="993">
        <v>0</v>
      </c>
      <c r="BT141" s="994">
        <v>0</v>
      </c>
      <c r="BU141" s="993">
        <v>0</v>
      </c>
      <c r="BV141" s="994">
        <v>0</v>
      </c>
      <c r="BW141" s="993">
        <v>0</v>
      </c>
      <c r="BX141" s="994">
        <v>0</v>
      </c>
      <c r="BY141" s="993">
        <v>0</v>
      </c>
      <c r="BZ141" s="994">
        <v>0</v>
      </c>
      <c r="CA141" s="995">
        <v>0</v>
      </c>
      <c r="CB141" s="946"/>
      <c r="CC141" s="971"/>
      <c r="CD141" s="946"/>
      <c r="CE141" s="972"/>
      <c r="CF141" s="946"/>
      <c r="CG141" s="992">
        <v>0</v>
      </c>
      <c r="CH141" s="993">
        <v>0</v>
      </c>
      <c r="CI141" s="994">
        <v>0</v>
      </c>
      <c r="CJ141" s="993">
        <v>0</v>
      </c>
      <c r="CK141" s="994">
        <v>0</v>
      </c>
      <c r="CL141" s="993">
        <v>0</v>
      </c>
      <c r="CM141" s="994">
        <v>0</v>
      </c>
      <c r="CN141" s="993">
        <v>0</v>
      </c>
      <c r="CO141" s="994">
        <v>0</v>
      </c>
      <c r="CP141" s="993">
        <v>0</v>
      </c>
      <c r="CQ141" s="994">
        <v>0</v>
      </c>
      <c r="CR141" s="993">
        <v>0</v>
      </c>
      <c r="CS141" s="994">
        <v>0</v>
      </c>
      <c r="CT141" s="993">
        <v>0</v>
      </c>
      <c r="CU141" s="994">
        <v>0</v>
      </c>
      <c r="CV141" s="993">
        <v>0</v>
      </c>
      <c r="CW141" s="994">
        <v>0</v>
      </c>
      <c r="CX141" s="993">
        <v>0</v>
      </c>
      <c r="CY141" s="994">
        <v>0</v>
      </c>
      <c r="CZ141" s="993">
        <v>0</v>
      </c>
      <c r="DA141" s="994">
        <v>0</v>
      </c>
      <c r="DB141" s="993">
        <v>0</v>
      </c>
      <c r="DC141" s="994">
        <v>0</v>
      </c>
      <c r="DD141" s="993">
        <v>0</v>
      </c>
      <c r="DE141" s="994">
        <v>0</v>
      </c>
      <c r="DF141" s="993">
        <v>0</v>
      </c>
      <c r="DG141" s="994">
        <v>0</v>
      </c>
      <c r="DH141" s="993">
        <v>0</v>
      </c>
      <c r="DI141" s="994">
        <v>0</v>
      </c>
      <c r="DJ141" s="993">
        <v>0</v>
      </c>
      <c r="DK141" s="994">
        <v>0</v>
      </c>
      <c r="DL141" s="993">
        <v>0</v>
      </c>
      <c r="DM141" s="994">
        <v>0</v>
      </c>
      <c r="DN141" s="993">
        <v>0</v>
      </c>
      <c r="DO141" s="994">
        <v>0</v>
      </c>
      <c r="DP141" s="995">
        <v>0</v>
      </c>
      <c r="DQ141" s="946"/>
      <c r="DR141" s="973"/>
      <c r="DS141" s="946"/>
      <c r="DT141" s="992">
        <v>0</v>
      </c>
      <c r="DU141" s="993">
        <v>0</v>
      </c>
      <c r="DV141" s="994">
        <v>0</v>
      </c>
      <c r="DW141" s="993">
        <v>0</v>
      </c>
      <c r="DX141" s="994">
        <v>0</v>
      </c>
      <c r="DY141" s="993">
        <v>0</v>
      </c>
      <c r="DZ141" s="994">
        <v>0</v>
      </c>
      <c r="EA141" s="993">
        <v>0</v>
      </c>
      <c r="EB141" s="994">
        <v>0</v>
      </c>
      <c r="EC141" s="993">
        <v>0</v>
      </c>
      <c r="ED141" s="994">
        <v>0</v>
      </c>
      <c r="EE141" s="993">
        <v>0</v>
      </c>
      <c r="EF141" s="994">
        <v>0</v>
      </c>
      <c r="EG141" s="993">
        <v>0</v>
      </c>
      <c r="EH141" s="994">
        <v>0</v>
      </c>
      <c r="EI141" s="993">
        <v>0</v>
      </c>
      <c r="EJ141" s="994">
        <v>0</v>
      </c>
      <c r="EK141" s="993">
        <v>0</v>
      </c>
      <c r="EL141" s="994">
        <v>0</v>
      </c>
      <c r="EM141" s="993">
        <v>0</v>
      </c>
      <c r="EN141" s="994">
        <v>0</v>
      </c>
      <c r="EO141" s="993">
        <v>0</v>
      </c>
      <c r="EP141" s="994">
        <v>0</v>
      </c>
      <c r="EQ141" s="993">
        <v>0</v>
      </c>
      <c r="ER141" s="994">
        <v>0</v>
      </c>
      <c r="ES141" s="993">
        <v>0</v>
      </c>
      <c r="ET141" s="994">
        <v>0</v>
      </c>
      <c r="EU141" s="993">
        <v>0</v>
      </c>
      <c r="EV141" s="994">
        <v>0</v>
      </c>
      <c r="EW141" s="993">
        <v>0</v>
      </c>
      <c r="EX141" s="994">
        <v>0</v>
      </c>
      <c r="EY141" s="993">
        <v>0</v>
      </c>
      <c r="EZ141" s="994">
        <v>0</v>
      </c>
      <c r="FA141" s="993">
        <v>0</v>
      </c>
      <c r="FB141" s="994">
        <v>0</v>
      </c>
      <c r="FC141" s="995">
        <v>0</v>
      </c>
      <c r="FD141" s="946"/>
      <c r="FE141" s="974"/>
      <c r="FF141" s="946"/>
      <c r="FG141" s="975"/>
      <c r="FI141" s="996" t="b">
        <v>1</v>
      </c>
    </row>
    <row r="142" spans="2:165" hidden="1" outlineLevel="1">
      <c r="B142" s="1013">
        <v>132</v>
      </c>
      <c r="C142" s="1021" t="s">
        <v>791</v>
      </c>
      <c r="E142" s="1015">
        <v>0</v>
      </c>
      <c r="F142" s="1016">
        <v>0</v>
      </c>
      <c r="G142" s="1017">
        <v>0</v>
      </c>
      <c r="H142" s="1016">
        <v>0</v>
      </c>
      <c r="I142" s="1017">
        <v>0</v>
      </c>
      <c r="J142" s="1016">
        <v>0</v>
      </c>
      <c r="K142" s="1017">
        <v>0</v>
      </c>
      <c r="L142" s="1016">
        <v>0</v>
      </c>
      <c r="M142" s="1017">
        <v>0</v>
      </c>
      <c r="N142" s="1016">
        <v>0</v>
      </c>
      <c r="O142" s="1017">
        <v>0</v>
      </c>
      <c r="P142" s="1016">
        <v>0</v>
      </c>
      <c r="Q142" s="1017">
        <v>0</v>
      </c>
      <c r="R142" s="1016">
        <v>0</v>
      </c>
      <c r="S142" s="1017">
        <v>0</v>
      </c>
      <c r="T142" s="1016">
        <v>0</v>
      </c>
      <c r="U142" s="1017">
        <v>0</v>
      </c>
      <c r="V142" s="1016">
        <v>0</v>
      </c>
      <c r="W142" s="1017">
        <v>0</v>
      </c>
      <c r="X142" s="1016">
        <v>0</v>
      </c>
      <c r="Y142" s="1017">
        <v>0</v>
      </c>
      <c r="Z142" s="1016">
        <v>0</v>
      </c>
      <c r="AA142" s="1017">
        <v>0</v>
      </c>
      <c r="AB142" s="1016">
        <v>0</v>
      </c>
      <c r="AC142" s="1017">
        <v>0</v>
      </c>
      <c r="AD142" s="1016">
        <v>0</v>
      </c>
      <c r="AE142" s="1017">
        <v>0</v>
      </c>
      <c r="AF142" s="1016">
        <v>0</v>
      </c>
      <c r="AG142" s="1017">
        <v>0</v>
      </c>
      <c r="AH142" s="1016">
        <v>0</v>
      </c>
      <c r="AI142" s="1017">
        <v>0</v>
      </c>
      <c r="AJ142" s="1016">
        <v>0</v>
      </c>
      <c r="AK142" s="1017">
        <v>0</v>
      </c>
      <c r="AL142" s="1016">
        <v>0</v>
      </c>
      <c r="AM142" s="1017">
        <v>0</v>
      </c>
      <c r="AN142" s="1018">
        <v>0</v>
      </c>
      <c r="AO142" s="946"/>
      <c r="AP142" s="964"/>
      <c r="AQ142" s="946"/>
      <c r="AR142" s="1015">
        <v>0</v>
      </c>
      <c r="AS142" s="1016">
        <v>0</v>
      </c>
      <c r="AT142" s="1017">
        <v>0</v>
      </c>
      <c r="AU142" s="1016">
        <v>0</v>
      </c>
      <c r="AV142" s="1017">
        <v>0</v>
      </c>
      <c r="AW142" s="1016">
        <v>0</v>
      </c>
      <c r="AX142" s="1017">
        <v>0</v>
      </c>
      <c r="AY142" s="1016">
        <v>0</v>
      </c>
      <c r="AZ142" s="1017">
        <v>0</v>
      </c>
      <c r="BA142" s="1016">
        <v>0</v>
      </c>
      <c r="BB142" s="1017">
        <v>0</v>
      </c>
      <c r="BC142" s="1016">
        <v>0</v>
      </c>
      <c r="BD142" s="1017">
        <v>0</v>
      </c>
      <c r="BE142" s="1016">
        <v>0</v>
      </c>
      <c r="BF142" s="1017">
        <v>0</v>
      </c>
      <c r="BG142" s="1016">
        <v>0</v>
      </c>
      <c r="BH142" s="1017">
        <v>0</v>
      </c>
      <c r="BI142" s="1016">
        <v>0</v>
      </c>
      <c r="BJ142" s="1017">
        <v>0</v>
      </c>
      <c r="BK142" s="1016">
        <v>0</v>
      </c>
      <c r="BL142" s="1017">
        <v>0</v>
      </c>
      <c r="BM142" s="1016">
        <v>0</v>
      </c>
      <c r="BN142" s="1017">
        <v>0</v>
      </c>
      <c r="BO142" s="1016">
        <v>0</v>
      </c>
      <c r="BP142" s="1017">
        <v>0</v>
      </c>
      <c r="BQ142" s="1016">
        <v>0</v>
      </c>
      <c r="BR142" s="1017">
        <v>0</v>
      </c>
      <c r="BS142" s="1016">
        <v>0</v>
      </c>
      <c r="BT142" s="1017">
        <v>0</v>
      </c>
      <c r="BU142" s="1016">
        <v>0</v>
      </c>
      <c r="BV142" s="1017">
        <v>0</v>
      </c>
      <c r="BW142" s="1016">
        <v>0</v>
      </c>
      <c r="BX142" s="1017">
        <v>0</v>
      </c>
      <c r="BY142" s="1016">
        <v>0</v>
      </c>
      <c r="BZ142" s="1017">
        <v>0</v>
      </c>
      <c r="CA142" s="1018">
        <v>0</v>
      </c>
      <c r="CB142" s="946"/>
      <c r="CC142" s="971"/>
      <c r="CD142" s="946"/>
      <c r="CE142" s="972"/>
      <c r="CF142" s="946"/>
      <c r="CG142" s="1015">
        <v>0</v>
      </c>
      <c r="CH142" s="1016">
        <v>0</v>
      </c>
      <c r="CI142" s="1017">
        <v>0</v>
      </c>
      <c r="CJ142" s="1016">
        <v>0</v>
      </c>
      <c r="CK142" s="1017">
        <v>0</v>
      </c>
      <c r="CL142" s="1016">
        <v>0</v>
      </c>
      <c r="CM142" s="1017">
        <v>0</v>
      </c>
      <c r="CN142" s="1016">
        <v>0</v>
      </c>
      <c r="CO142" s="1017">
        <v>0</v>
      </c>
      <c r="CP142" s="1016">
        <v>0</v>
      </c>
      <c r="CQ142" s="1017">
        <v>0</v>
      </c>
      <c r="CR142" s="1016">
        <v>0</v>
      </c>
      <c r="CS142" s="1017">
        <v>0</v>
      </c>
      <c r="CT142" s="1016">
        <v>0</v>
      </c>
      <c r="CU142" s="1017">
        <v>0</v>
      </c>
      <c r="CV142" s="1016">
        <v>0</v>
      </c>
      <c r="CW142" s="1017">
        <v>0</v>
      </c>
      <c r="CX142" s="1016">
        <v>0</v>
      </c>
      <c r="CY142" s="1017">
        <v>0</v>
      </c>
      <c r="CZ142" s="1016">
        <v>0</v>
      </c>
      <c r="DA142" s="1017">
        <v>0</v>
      </c>
      <c r="DB142" s="1016">
        <v>0</v>
      </c>
      <c r="DC142" s="1017">
        <v>0</v>
      </c>
      <c r="DD142" s="1016">
        <v>0</v>
      </c>
      <c r="DE142" s="1017">
        <v>0</v>
      </c>
      <c r="DF142" s="1016">
        <v>0</v>
      </c>
      <c r="DG142" s="1017">
        <v>0</v>
      </c>
      <c r="DH142" s="1016">
        <v>0</v>
      </c>
      <c r="DI142" s="1017">
        <v>0</v>
      </c>
      <c r="DJ142" s="1016">
        <v>0</v>
      </c>
      <c r="DK142" s="1017">
        <v>0</v>
      </c>
      <c r="DL142" s="1016">
        <v>0</v>
      </c>
      <c r="DM142" s="1017">
        <v>0</v>
      </c>
      <c r="DN142" s="1016">
        <v>0</v>
      </c>
      <c r="DO142" s="1017">
        <v>0</v>
      </c>
      <c r="DP142" s="1018">
        <v>0</v>
      </c>
      <c r="DQ142" s="946"/>
      <c r="DR142" s="973"/>
      <c r="DS142" s="946"/>
      <c r="DT142" s="1015">
        <v>0</v>
      </c>
      <c r="DU142" s="1016">
        <v>0</v>
      </c>
      <c r="DV142" s="1017">
        <v>0</v>
      </c>
      <c r="DW142" s="1016">
        <v>0</v>
      </c>
      <c r="DX142" s="1017">
        <v>0</v>
      </c>
      <c r="DY142" s="1016">
        <v>0</v>
      </c>
      <c r="DZ142" s="1017">
        <v>0</v>
      </c>
      <c r="EA142" s="1016">
        <v>0</v>
      </c>
      <c r="EB142" s="1017">
        <v>0</v>
      </c>
      <c r="EC142" s="1016">
        <v>0</v>
      </c>
      <c r="ED142" s="1017">
        <v>0</v>
      </c>
      <c r="EE142" s="1016">
        <v>0</v>
      </c>
      <c r="EF142" s="1017">
        <v>0</v>
      </c>
      <c r="EG142" s="1016">
        <v>0</v>
      </c>
      <c r="EH142" s="1017">
        <v>0</v>
      </c>
      <c r="EI142" s="1016">
        <v>0</v>
      </c>
      <c r="EJ142" s="1017">
        <v>0</v>
      </c>
      <c r="EK142" s="1016">
        <v>0</v>
      </c>
      <c r="EL142" s="1017">
        <v>0</v>
      </c>
      <c r="EM142" s="1016">
        <v>0</v>
      </c>
      <c r="EN142" s="1017">
        <v>0</v>
      </c>
      <c r="EO142" s="1016">
        <v>0</v>
      </c>
      <c r="EP142" s="1017">
        <v>0</v>
      </c>
      <c r="EQ142" s="1016">
        <v>0</v>
      </c>
      <c r="ER142" s="1017">
        <v>0</v>
      </c>
      <c r="ES142" s="1016">
        <v>0</v>
      </c>
      <c r="ET142" s="1017">
        <v>0</v>
      </c>
      <c r="EU142" s="1016">
        <v>0</v>
      </c>
      <c r="EV142" s="1017">
        <v>0</v>
      </c>
      <c r="EW142" s="1016">
        <v>0</v>
      </c>
      <c r="EX142" s="1017">
        <v>0</v>
      </c>
      <c r="EY142" s="1016">
        <v>0</v>
      </c>
      <c r="EZ142" s="1017">
        <v>0</v>
      </c>
      <c r="FA142" s="1016">
        <v>0</v>
      </c>
      <c r="FB142" s="1017">
        <v>0</v>
      </c>
      <c r="FC142" s="1018">
        <v>0</v>
      </c>
      <c r="FD142" s="946"/>
      <c r="FE142" s="974"/>
      <c r="FF142" s="946"/>
      <c r="FG142" s="975"/>
      <c r="FI142" s="1019" t="b">
        <v>1</v>
      </c>
    </row>
    <row r="143" spans="2:165" hidden="1" outlineLevel="1">
      <c r="B143" s="976">
        <v>133</v>
      </c>
      <c r="C143" s="977" t="s">
        <v>792</v>
      </c>
      <c r="E143" s="978">
        <v>0</v>
      </c>
      <c r="F143" s="979">
        <v>0</v>
      </c>
      <c r="G143" s="980">
        <v>0</v>
      </c>
      <c r="H143" s="979">
        <v>0</v>
      </c>
      <c r="I143" s="980">
        <v>0</v>
      </c>
      <c r="J143" s="979">
        <v>0</v>
      </c>
      <c r="K143" s="980">
        <v>0</v>
      </c>
      <c r="L143" s="979">
        <v>0</v>
      </c>
      <c r="M143" s="980">
        <v>0</v>
      </c>
      <c r="N143" s="979">
        <v>0</v>
      </c>
      <c r="O143" s="980">
        <v>0</v>
      </c>
      <c r="P143" s="979">
        <v>0</v>
      </c>
      <c r="Q143" s="980">
        <v>0</v>
      </c>
      <c r="R143" s="979">
        <v>0</v>
      </c>
      <c r="S143" s="980">
        <v>0</v>
      </c>
      <c r="T143" s="979">
        <v>0</v>
      </c>
      <c r="U143" s="980">
        <v>0</v>
      </c>
      <c r="V143" s="979">
        <v>0</v>
      </c>
      <c r="W143" s="980">
        <v>0</v>
      </c>
      <c r="X143" s="979">
        <v>0</v>
      </c>
      <c r="Y143" s="980">
        <v>0</v>
      </c>
      <c r="Z143" s="979">
        <v>0</v>
      </c>
      <c r="AA143" s="980">
        <v>0</v>
      </c>
      <c r="AB143" s="979">
        <v>0</v>
      </c>
      <c r="AC143" s="980">
        <v>0</v>
      </c>
      <c r="AD143" s="979">
        <v>0</v>
      </c>
      <c r="AE143" s="980">
        <v>0</v>
      </c>
      <c r="AF143" s="979">
        <v>0</v>
      </c>
      <c r="AG143" s="980">
        <v>0</v>
      </c>
      <c r="AH143" s="979">
        <v>0</v>
      </c>
      <c r="AI143" s="980">
        <v>0</v>
      </c>
      <c r="AJ143" s="979">
        <v>0</v>
      </c>
      <c r="AK143" s="980">
        <v>0</v>
      </c>
      <c r="AL143" s="979">
        <v>0</v>
      </c>
      <c r="AM143" s="980">
        <v>0</v>
      </c>
      <c r="AN143" s="981">
        <v>0</v>
      </c>
      <c r="AO143" s="946"/>
      <c r="AP143" s="964"/>
      <c r="AQ143" s="946"/>
      <c r="AR143" s="978">
        <v>0</v>
      </c>
      <c r="AS143" s="979">
        <v>0</v>
      </c>
      <c r="AT143" s="980">
        <v>0</v>
      </c>
      <c r="AU143" s="979">
        <v>0</v>
      </c>
      <c r="AV143" s="980">
        <v>0</v>
      </c>
      <c r="AW143" s="979">
        <v>0</v>
      </c>
      <c r="AX143" s="980">
        <v>0</v>
      </c>
      <c r="AY143" s="979">
        <v>0</v>
      </c>
      <c r="AZ143" s="980">
        <v>0</v>
      </c>
      <c r="BA143" s="979">
        <v>0</v>
      </c>
      <c r="BB143" s="980">
        <v>0</v>
      </c>
      <c r="BC143" s="979">
        <v>0</v>
      </c>
      <c r="BD143" s="980">
        <v>0</v>
      </c>
      <c r="BE143" s="979">
        <v>0</v>
      </c>
      <c r="BF143" s="980">
        <v>0</v>
      </c>
      <c r="BG143" s="979">
        <v>0</v>
      </c>
      <c r="BH143" s="980">
        <v>0</v>
      </c>
      <c r="BI143" s="979">
        <v>0</v>
      </c>
      <c r="BJ143" s="980">
        <v>0</v>
      </c>
      <c r="BK143" s="979">
        <v>0</v>
      </c>
      <c r="BL143" s="980">
        <v>0</v>
      </c>
      <c r="BM143" s="979">
        <v>0</v>
      </c>
      <c r="BN143" s="980">
        <v>0</v>
      </c>
      <c r="BO143" s="979">
        <v>0</v>
      </c>
      <c r="BP143" s="980">
        <v>0</v>
      </c>
      <c r="BQ143" s="979">
        <v>0</v>
      </c>
      <c r="BR143" s="980">
        <v>0</v>
      </c>
      <c r="BS143" s="979">
        <v>0</v>
      </c>
      <c r="BT143" s="980">
        <v>0</v>
      </c>
      <c r="BU143" s="979">
        <v>0</v>
      </c>
      <c r="BV143" s="980">
        <v>0</v>
      </c>
      <c r="BW143" s="979">
        <v>0</v>
      </c>
      <c r="BX143" s="980">
        <v>0</v>
      </c>
      <c r="BY143" s="979">
        <v>0</v>
      </c>
      <c r="BZ143" s="980">
        <v>0</v>
      </c>
      <c r="CA143" s="981">
        <v>0</v>
      </c>
      <c r="CB143" s="946"/>
      <c r="CC143" s="971"/>
      <c r="CD143" s="946"/>
      <c r="CE143" s="972"/>
      <c r="CF143" s="946"/>
      <c r="CG143" s="978">
        <v>0</v>
      </c>
      <c r="CH143" s="979">
        <v>0</v>
      </c>
      <c r="CI143" s="980">
        <v>0</v>
      </c>
      <c r="CJ143" s="979">
        <v>0</v>
      </c>
      <c r="CK143" s="980">
        <v>0</v>
      </c>
      <c r="CL143" s="979">
        <v>0</v>
      </c>
      <c r="CM143" s="980">
        <v>0</v>
      </c>
      <c r="CN143" s="979">
        <v>0</v>
      </c>
      <c r="CO143" s="980">
        <v>0</v>
      </c>
      <c r="CP143" s="979">
        <v>0</v>
      </c>
      <c r="CQ143" s="980">
        <v>0</v>
      </c>
      <c r="CR143" s="979">
        <v>0</v>
      </c>
      <c r="CS143" s="980">
        <v>0</v>
      </c>
      <c r="CT143" s="979">
        <v>0</v>
      </c>
      <c r="CU143" s="980">
        <v>0</v>
      </c>
      <c r="CV143" s="979">
        <v>0</v>
      </c>
      <c r="CW143" s="980">
        <v>0</v>
      </c>
      <c r="CX143" s="979">
        <v>0</v>
      </c>
      <c r="CY143" s="980">
        <v>0</v>
      </c>
      <c r="CZ143" s="979">
        <v>0</v>
      </c>
      <c r="DA143" s="980">
        <v>0</v>
      </c>
      <c r="DB143" s="979">
        <v>0</v>
      </c>
      <c r="DC143" s="980">
        <v>0</v>
      </c>
      <c r="DD143" s="979">
        <v>0</v>
      </c>
      <c r="DE143" s="980">
        <v>0</v>
      </c>
      <c r="DF143" s="979">
        <v>0</v>
      </c>
      <c r="DG143" s="980">
        <v>0</v>
      </c>
      <c r="DH143" s="979">
        <v>0</v>
      </c>
      <c r="DI143" s="980">
        <v>0</v>
      </c>
      <c r="DJ143" s="979">
        <v>0</v>
      </c>
      <c r="DK143" s="980">
        <v>0</v>
      </c>
      <c r="DL143" s="979">
        <v>0</v>
      </c>
      <c r="DM143" s="980">
        <v>0</v>
      </c>
      <c r="DN143" s="979">
        <v>0</v>
      </c>
      <c r="DO143" s="980">
        <v>0</v>
      </c>
      <c r="DP143" s="981">
        <v>0</v>
      </c>
      <c r="DQ143" s="946"/>
      <c r="DR143" s="973"/>
      <c r="DS143" s="946"/>
      <c r="DT143" s="978">
        <v>0</v>
      </c>
      <c r="DU143" s="979">
        <v>0</v>
      </c>
      <c r="DV143" s="980">
        <v>0</v>
      </c>
      <c r="DW143" s="979">
        <v>0</v>
      </c>
      <c r="DX143" s="980">
        <v>0</v>
      </c>
      <c r="DY143" s="979">
        <v>0</v>
      </c>
      <c r="DZ143" s="980">
        <v>0</v>
      </c>
      <c r="EA143" s="979">
        <v>0</v>
      </c>
      <c r="EB143" s="980">
        <v>0</v>
      </c>
      <c r="EC143" s="979">
        <v>0</v>
      </c>
      <c r="ED143" s="980">
        <v>0</v>
      </c>
      <c r="EE143" s="979">
        <v>0</v>
      </c>
      <c r="EF143" s="980">
        <v>0</v>
      </c>
      <c r="EG143" s="979">
        <v>0</v>
      </c>
      <c r="EH143" s="980">
        <v>0</v>
      </c>
      <c r="EI143" s="979">
        <v>0</v>
      </c>
      <c r="EJ143" s="980">
        <v>0</v>
      </c>
      <c r="EK143" s="979">
        <v>0</v>
      </c>
      <c r="EL143" s="980">
        <v>0</v>
      </c>
      <c r="EM143" s="979">
        <v>0</v>
      </c>
      <c r="EN143" s="980">
        <v>0</v>
      </c>
      <c r="EO143" s="979">
        <v>0</v>
      </c>
      <c r="EP143" s="980">
        <v>0</v>
      </c>
      <c r="EQ143" s="979">
        <v>0</v>
      </c>
      <c r="ER143" s="980">
        <v>0</v>
      </c>
      <c r="ES143" s="979">
        <v>0</v>
      </c>
      <c r="ET143" s="980">
        <v>0</v>
      </c>
      <c r="EU143" s="979">
        <v>0</v>
      </c>
      <c r="EV143" s="980">
        <v>0</v>
      </c>
      <c r="EW143" s="979">
        <v>0</v>
      </c>
      <c r="EX143" s="980">
        <v>0</v>
      </c>
      <c r="EY143" s="979">
        <v>0</v>
      </c>
      <c r="EZ143" s="980">
        <v>0</v>
      </c>
      <c r="FA143" s="979">
        <v>0</v>
      </c>
      <c r="FB143" s="980">
        <v>0</v>
      </c>
      <c r="FC143" s="981">
        <v>0</v>
      </c>
      <c r="FD143" s="946"/>
      <c r="FE143" s="974"/>
      <c r="FF143" s="946"/>
      <c r="FG143" s="975"/>
      <c r="FI143" s="982" t="b">
        <v>1</v>
      </c>
    </row>
    <row r="144" spans="2:165" hidden="1" outlineLevel="1">
      <c r="B144" s="983">
        <v>134</v>
      </c>
      <c r="C144" s="984" t="s">
        <v>446</v>
      </c>
      <c r="E144" s="985">
        <v>0</v>
      </c>
      <c r="F144" s="986">
        <v>0</v>
      </c>
      <c r="G144" s="987">
        <v>0</v>
      </c>
      <c r="H144" s="986">
        <v>0</v>
      </c>
      <c r="I144" s="987">
        <v>0</v>
      </c>
      <c r="J144" s="986">
        <v>0</v>
      </c>
      <c r="K144" s="987">
        <v>0</v>
      </c>
      <c r="L144" s="986">
        <v>0</v>
      </c>
      <c r="M144" s="987">
        <v>0</v>
      </c>
      <c r="N144" s="986">
        <v>0</v>
      </c>
      <c r="O144" s="987">
        <v>0</v>
      </c>
      <c r="P144" s="986">
        <v>0</v>
      </c>
      <c r="Q144" s="987">
        <v>0</v>
      </c>
      <c r="R144" s="986">
        <v>0</v>
      </c>
      <c r="S144" s="987">
        <v>0</v>
      </c>
      <c r="T144" s="986">
        <v>0</v>
      </c>
      <c r="U144" s="987">
        <v>0</v>
      </c>
      <c r="V144" s="986">
        <v>0</v>
      </c>
      <c r="W144" s="987">
        <v>0</v>
      </c>
      <c r="X144" s="986">
        <v>0</v>
      </c>
      <c r="Y144" s="987">
        <v>0</v>
      </c>
      <c r="Z144" s="986">
        <v>0</v>
      </c>
      <c r="AA144" s="987">
        <v>0</v>
      </c>
      <c r="AB144" s="986">
        <v>0</v>
      </c>
      <c r="AC144" s="987">
        <v>0</v>
      </c>
      <c r="AD144" s="986">
        <v>0</v>
      </c>
      <c r="AE144" s="987">
        <v>0</v>
      </c>
      <c r="AF144" s="986">
        <v>0</v>
      </c>
      <c r="AG144" s="987">
        <v>0</v>
      </c>
      <c r="AH144" s="986">
        <v>0</v>
      </c>
      <c r="AI144" s="987">
        <v>0</v>
      </c>
      <c r="AJ144" s="986">
        <v>0</v>
      </c>
      <c r="AK144" s="987">
        <v>0</v>
      </c>
      <c r="AL144" s="986">
        <v>0</v>
      </c>
      <c r="AM144" s="987">
        <v>0</v>
      </c>
      <c r="AN144" s="988">
        <v>0</v>
      </c>
      <c r="AO144" s="946"/>
      <c r="AP144" s="964"/>
      <c r="AQ144" s="946"/>
      <c r="AR144" s="985">
        <v>0</v>
      </c>
      <c r="AS144" s="986">
        <v>0</v>
      </c>
      <c r="AT144" s="987">
        <v>0</v>
      </c>
      <c r="AU144" s="986">
        <v>0</v>
      </c>
      <c r="AV144" s="987">
        <v>0</v>
      </c>
      <c r="AW144" s="986">
        <v>0</v>
      </c>
      <c r="AX144" s="987">
        <v>0</v>
      </c>
      <c r="AY144" s="986">
        <v>0</v>
      </c>
      <c r="AZ144" s="987">
        <v>0</v>
      </c>
      <c r="BA144" s="986">
        <v>0</v>
      </c>
      <c r="BB144" s="987">
        <v>0</v>
      </c>
      <c r="BC144" s="986">
        <v>0</v>
      </c>
      <c r="BD144" s="987">
        <v>0</v>
      </c>
      <c r="BE144" s="986">
        <v>0</v>
      </c>
      <c r="BF144" s="987">
        <v>0</v>
      </c>
      <c r="BG144" s="986">
        <v>0</v>
      </c>
      <c r="BH144" s="987">
        <v>0</v>
      </c>
      <c r="BI144" s="986">
        <v>0</v>
      </c>
      <c r="BJ144" s="987">
        <v>0</v>
      </c>
      <c r="BK144" s="986">
        <v>0</v>
      </c>
      <c r="BL144" s="987">
        <v>0</v>
      </c>
      <c r="BM144" s="986">
        <v>0</v>
      </c>
      <c r="BN144" s="987">
        <v>0</v>
      </c>
      <c r="BO144" s="986">
        <v>0</v>
      </c>
      <c r="BP144" s="987">
        <v>0</v>
      </c>
      <c r="BQ144" s="986">
        <v>0</v>
      </c>
      <c r="BR144" s="987">
        <v>0</v>
      </c>
      <c r="BS144" s="986">
        <v>0</v>
      </c>
      <c r="BT144" s="987">
        <v>0</v>
      </c>
      <c r="BU144" s="986">
        <v>0</v>
      </c>
      <c r="BV144" s="987">
        <v>0</v>
      </c>
      <c r="BW144" s="986">
        <v>0</v>
      </c>
      <c r="BX144" s="987">
        <v>0</v>
      </c>
      <c r="BY144" s="986">
        <v>0</v>
      </c>
      <c r="BZ144" s="987">
        <v>0</v>
      </c>
      <c r="CA144" s="988">
        <v>0</v>
      </c>
      <c r="CB144" s="946"/>
      <c r="CC144" s="971"/>
      <c r="CD144" s="946"/>
      <c r="CE144" s="972"/>
      <c r="CF144" s="946"/>
      <c r="CG144" s="985">
        <v>0</v>
      </c>
      <c r="CH144" s="986">
        <v>0</v>
      </c>
      <c r="CI144" s="987">
        <v>0</v>
      </c>
      <c r="CJ144" s="986">
        <v>0</v>
      </c>
      <c r="CK144" s="987">
        <v>0</v>
      </c>
      <c r="CL144" s="986">
        <v>0</v>
      </c>
      <c r="CM144" s="987">
        <v>0</v>
      </c>
      <c r="CN144" s="986">
        <v>0</v>
      </c>
      <c r="CO144" s="987">
        <v>0</v>
      </c>
      <c r="CP144" s="986">
        <v>0</v>
      </c>
      <c r="CQ144" s="987">
        <v>0</v>
      </c>
      <c r="CR144" s="986">
        <v>0</v>
      </c>
      <c r="CS144" s="987">
        <v>0</v>
      </c>
      <c r="CT144" s="986">
        <v>0</v>
      </c>
      <c r="CU144" s="987">
        <v>0</v>
      </c>
      <c r="CV144" s="986">
        <v>0</v>
      </c>
      <c r="CW144" s="987">
        <v>0</v>
      </c>
      <c r="CX144" s="986">
        <v>0</v>
      </c>
      <c r="CY144" s="987">
        <v>0</v>
      </c>
      <c r="CZ144" s="986">
        <v>0</v>
      </c>
      <c r="DA144" s="987">
        <v>0</v>
      </c>
      <c r="DB144" s="986">
        <v>0</v>
      </c>
      <c r="DC144" s="987">
        <v>0</v>
      </c>
      <c r="DD144" s="986">
        <v>0</v>
      </c>
      <c r="DE144" s="987">
        <v>0</v>
      </c>
      <c r="DF144" s="986">
        <v>0</v>
      </c>
      <c r="DG144" s="987">
        <v>0</v>
      </c>
      <c r="DH144" s="986">
        <v>0</v>
      </c>
      <c r="DI144" s="987">
        <v>0</v>
      </c>
      <c r="DJ144" s="986">
        <v>0</v>
      </c>
      <c r="DK144" s="987">
        <v>0</v>
      </c>
      <c r="DL144" s="986">
        <v>0</v>
      </c>
      <c r="DM144" s="987">
        <v>0</v>
      </c>
      <c r="DN144" s="986">
        <v>0</v>
      </c>
      <c r="DO144" s="987">
        <v>0</v>
      </c>
      <c r="DP144" s="988">
        <v>0</v>
      </c>
      <c r="DQ144" s="946"/>
      <c r="DR144" s="973"/>
      <c r="DS144" s="946"/>
      <c r="DT144" s="985">
        <v>0</v>
      </c>
      <c r="DU144" s="986">
        <v>0</v>
      </c>
      <c r="DV144" s="987">
        <v>0</v>
      </c>
      <c r="DW144" s="986">
        <v>0</v>
      </c>
      <c r="DX144" s="987">
        <v>0</v>
      </c>
      <c r="DY144" s="986">
        <v>0</v>
      </c>
      <c r="DZ144" s="987">
        <v>0</v>
      </c>
      <c r="EA144" s="986">
        <v>0</v>
      </c>
      <c r="EB144" s="987">
        <v>0</v>
      </c>
      <c r="EC144" s="986">
        <v>0</v>
      </c>
      <c r="ED144" s="987">
        <v>0</v>
      </c>
      <c r="EE144" s="986">
        <v>0</v>
      </c>
      <c r="EF144" s="987">
        <v>0</v>
      </c>
      <c r="EG144" s="986">
        <v>0</v>
      </c>
      <c r="EH144" s="987">
        <v>0</v>
      </c>
      <c r="EI144" s="986">
        <v>0</v>
      </c>
      <c r="EJ144" s="987">
        <v>0</v>
      </c>
      <c r="EK144" s="986">
        <v>0</v>
      </c>
      <c r="EL144" s="987">
        <v>0</v>
      </c>
      <c r="EM144" s="986">
        <v>0</v>
      </c>
      <c r="EN144" s="987">
        <v>0</v>
      </c>
      <c r="EO144" s="986">
        <v>0</v>
      </c>
      <c r="EP144" s="987">
        <v>0</v>
      </c>
      <c r="EQ144" s="986">
        <v>0</v>
      </c>
      <c r="ER144" s="987">
        <v>0</v>
      </c>
      <c r="ES144" s="986">
        <v>0</v>
      </c>
      <c r="ET144" s="987">
        <v>0</v>
      </c>
      <c r="EU144" s="986">
        <v>0</v>
      </c>
      <c r="EV144" s="987">
        <v>0</v>
      </c>
      <c r="EW144" s="986">
        <v>0</v>
      </c>
      <c r="EX144" s="987">
        <v>0</v>
      </c>
      <c r="EY144" s="986">
        <v>0</v>
      </c>
      <c r="EZ144" s="987">
        <v>0</v>
      </c>
      <c r="FA144" s="986">
        <v>0</v>
      </c>
      <c r="FB144" s="987">
        <v>0</v>
      </c>
      <c r="FC144" s="988">
        <v>0</v>
      </c>
      <c r="FD144" s="946"/>
      <c r="FE144" s="974"/>
      <c r="FF144" s="946"/>
      <c r="FG144" s="975"/>
      <c r="FI144" s="989" t="b">
        <v>1</v>
      </c>
    </row>
    <row r="145" spans="2:165" hidden="1" outlineLevel="1">
      <c r="B145" s="997">
        <v>135</v>
      </c>
      <c r="C145" s="998" t="s">
        <v>448</v>
      </c>
      <c r="E145" s="999">
        <v>0</v>
      </c>
      <c r="F145" s="1000">
        <v>0</v>
      </c>
      <c r="G145" s="1001">
        <v>0</v>
      </c>
      <c r="H145" s="1000">
        <v>0</v>
      </c>
      <c r="I145" s="1001">
        <v>0</v>
      </c>
      <c r="J145" s="1000">
        <v>0</v>
      </c>
      <c r="K145" s="1001">
        <v>0</v>
      </c>
      <c r="L145" s="1000">
        <v>0</v>
      </c>
      <c r="M145" s="1001">
        <v>0</v>
      </c>
      <c r="N145" s="1000">
        <v>0</v>
      </c>
      <c r="O145" s="1001">
        <v>0</v>
      </c>
      <c r="P145" s="1000">
        <v>0</v>
      </c>
      <c r="Q145" s="1001">
        <v>0</v>
      </c>
      <c r="R145" s="1000">
        <v>0</v>
      </c>
      <c r="S145" s="1001">
        <v>0</v>
      </c>
      <c r="T145" s="1000">
        <v>0</v>
      </c>
      <c r="U145" s="1001">
        <v>0</v>
      </c>
      <c r="V145" s="1000">
        <v>0</v>
      </c>
      <c r="W145" s="1001">
        <v>0</v>
      </c>
      <c r="X145" s="1000">
        <v>0</v>
      </c>
      <c r="Y145" s="1001">
        <v>0</v>
      </c>
      <c r="Z145" s="1000">
        <v>0</v>
      </c>
      <c r="AA145" s="1001">
        <v>0</v>
      </c>
      <c r="AB145" s="1000">
        <v>0</v>
      </c>
      <c r="AC145" s="1001">
        <v>0</v>
      </c>
      <c r="AD145" s="1000">
        <v>0</v>
      </c>
      <c r="AE145" s="1001">
        <v>0</v>
      </c>
      <c r="AF145" s="1000">
        <v>0</v>
      </c>
      <c r="AG145" s="1001">
        <v>0</v>
      </c>
      <c r="AH145" s="1000">
        <v>0</v>
      </c>
      <c r="AI145" s="1001">
        <v>0</v>
      </c>
      <c r="AJ145" s="1000">
        <v>0</v>
      </c>
      <c r="AK145" s="1001">
        <v>0</v>
      </c>
      <c r="AL145" s="1000">
        <v>0</v>
      </c>
      <c r="AM145" s="1001">
        <v>0</v>
      </c>
      <c r="AN145" s="1002">
        <v>0</v>
      </c>
      <c r="AO145" s="946"/>
      <c r="AP145" s="964"/>
      <c r="AQ145" s="946"/>
      <c r="AR145" s="999">
        <v>0</v>
      </c>
      <c r="AS145" s="1000">
        <v>0</v>
      </c>
      <c r="AT145" s="1001">
        <v>0</v>
      </c>
      <c r="AU145" s="1000">
        <v>0</v>
      </c>
      <c r="AV145" s="1001">
        <v>0</v>
      </c>
      <c r="AW145" s="1000">
        <v>0</v>
      </c>
      <c r="AX145" s="1001">
        <v>0</v>
      </c>
      <c r="AY145" s="1000">
        <v>0</v>
      </c>
      <c r="AZ145" s="1001">
        <v>0</v>
      </c>
      <c r="BA145" s="1000">
        <v>0</v>
      </c>
      <c r="BB145" s="1001">
        <v>0</v>
      </c>
      <c r="BC145" s="1000">
        <v>0</v>
      </c>
      <c r="BD145" s="1001">
        <v>0</v>
      </c>
      <c r="BE145" s="1000">
        <v>0</v>
      </c>
      <c r="BF145" s="1001">
        <v>0</v>
      </c>
      <c r="BG145" s="1000">
        <v>0</v>
      </c>
      <c r="BH145" s="1001">
        <v>0</v>
      </c>
      <c r="BI145" s="1000">
        <v>0</v>
      </c>
      <c r="BJ145" s="1001">
        <v>0</v>
      </c>
      <c r="BK145" s="1000">
        <v>0</v>
      </c>
      <c r="BL145" s="1001">
        <v>0</v>
      </c>
      <c r="BM145" s="1000">
        <v>0</v>
      </c>
      <c r="BN145" s="1001">
        <v>0</v>
      </c>
      <c r="BO145" s="1000">
        <v>0</v>
      </c>
      <c r="BP145" s="1001">
        <v>0</v>
      </c>
      <c r="BQ145" s="1000">
        <v>0</v>
      </c>
      <c r="BR145" s="1001">
        <v>0</v>
      </c>
      <c r="BS145" s="1000">
        <v>0</v>
      </c>
      <c r="BT145" s="1001">
        <v>0</v>
      </c>
      <c r="BU145" s="1000">
        <v>0</v>
      </c>
      <c r="BV145" s="1001">
        <v>0</v>
      </c>
      <c r="BW145" s="1000">
        <v>0</v>
      </c>
      <c r="BX145" s="1001">
        <v>0</v>
      </c>
      <c r="BY145" s="1000">
        <v>0</v>
      </c>
      <c r="BZ145" s="1001">
        <v>0</v>
      </c>
      <c r="CA145" s="1002">
        <v>0</v>
      </c>
      <c r="CB145" s="946"/>
      <c r="CC145" s="971"/>
      <c r="CD145" s="946"/>
      <c r="CE145" s="972"/>
      <c r="CF145" s="946"/>
      <c r="CG145" s="999">
        <v>0</v>
      </c>
      <c r="CH145" s="1000">
        <v>0</v>
      </c>
      <c r="CI145" s="1001">
        <v>0</v>
      </c>
      <c r="CJ145" s="1000">
        <v>0</v>
      </c>
      <c r="CK145" s="1001">
        <v>0</v>
      </c>
      <c r="CL145" s="1000">
        <v>0</v>
      </c>
      <c r="CM145" s="1001">
        <v>0</v>
      </c>
      <c r="CN145" s="1000">
        <v>0</v>
      </c>
      <c r="CO145" s="1001">
        <v>0</v>
      </c>
      <c r="CP145" s="1000">
        <v>0</v>
      </c>
      <c r="CQ145" s="1001">
        <v>0</v>
      </c>
      <c r="CR145" s="1000">
        <v>0</v>
      </c>
      <c r="CS145" s="1001">
        <v>0</v>
      </c>
      <c r="CT145" s="1000">
        <v>0</v>
      </c>
      <c r="CU145" s="1001">
        <v>0</v>
      </c>
      <c r="CV145" s="1000">
        <v>0</v>
      </c>
      <c r="CW145" s="1001">
        <v>0</v>
      </c>
      <c r="CX145" s="1000">
        <v>0</v>
      </c>
      <c r="CY145" s="1001">
        <v>0</v>
      </c>
      <c r="CZ145" s="1000">
        <v>0</v>
      </c>
      <c r="DA145" s="1001">
        <v>0</v>
      </c>
      <c r="DB145" s="1000">
        <v>0</v>
      </c>
      <c r="DC145" s="1001">
        <v>0</v>
      </c>
      <c r="DD145" s="1000">
        <v>0</v>
      </c>
      <c r="DE145" s="1001">
        <v>0</v>
      </c>
      <c r="DF145" s="1000">
        <v>0</v>
      </c>
      <c r="DG145" s="1001">
        <v>0</v>
      </c>
      <c r="DH145" s="1000">
        <v>0</v>
      </c>
      <c r="DI145" s="1001">
        <v>0</v>
      </c>
      <c r="DJ145" s="1000">
        <v>0</v>
      </c>
      <c r="DK145" s="1001">
        <v>0</v>
      </c>
      <c r="DL145" s="1000">
        <v>0</v>
      </c>
      <c r="DM145" s="1001">
        <v>0</v>
      </c>
      <c r="DN145" s="1000">
        <v>0</v>
      </c>
      <c r="DO145" s="1001">
        <v>0</v>
      </c>
      <c r="DP145" s="1002">
        <v>0</v>
      </c>
      <c r="DQ145" s="946"/>
      <c r="DR145" s="973"/>
      <c r="DS145" s="946"/>
      <c r="DT145" s="999">
        <v>0</v>
      </c>
      <c r="DU145" s="1000">
        <v>0</v>
      </c>
      <c r="DV145" s="1001">
        <v>0</v>
      </c>
      <c r="DW145" s="1000">
        <v>0</v>
      </c>
      <c r="DX145" s="1001">
        <v>0</v>
      </c>
      <c r="DY145" s="1000">
        <v>0</v>
      </c>
      <c r="DZ145" s="1001">
        <v>0</v>
      </c>
      <c r="EA145" s="1000">
        <v>0</v>
      </c>
      <c r="EB145" s="1001">
        <v>0</v>
      </c>
      <c r="EC145" s="1000">
        <v>0</v>
      </c>
      <c r="ED145" s="1001">
        <v>0</v>
      </c>
      <c r="EE145" s="1000">
        <v>0</v>
      </c>
      <c r="EF145" s="1001">
        <v>0</v>
      </c>
      <c r="EG145" s="1000">
        <v>0</v>
      </c>
      <c r="EH145" s="1001">
        <v>0</v>
      </c>
      <c r="EI145" s="1000">
        <v>0</v>
      </c>
      <c r="EJ145" s="1001">
        <v>0</v>
      </c>
      <c r="EK145" s="1000">
        <v>0</v>
      </c>
      <c r="EL145" s="1001">
        <v>0</v>
      </c>
      <c r="EM145" s="1000">
        <v>0</v>
      </c>
      <c r="EN145" s="1001">
        <v>0</v>
      </c>
      <c r="EO145" s="1000">
        <v>0</v>
      </c>
      <c r="EP145" s="1001">
        <v>0</v>
      </c>
      <c r="EQ145" s="1000">
        <v>0</v>
      </c>
      <c r="ER145" s="1001">
        <v>0</v>
      </c>
      <c r="ES145" s="1000">
        <v>0</v>
      </c>
      <c r="ET145" s="1001">
        <v>0</v>
      </c>
      <c r="EU145" s="1000">
        <v>0</v>
      </c>
      <c r="EV145" s="1001">
        <v>0</v>
      </c>
      <c r="EW145" s="1000">
        <v>0</v>
      </c>
      <c r="EX145" s="1001">
        <v>0</v>
      </c>
      <c r="EY145" s="1000">
        <v>0</v>
      </c>
      <c r="EZ145" s="1001">
        <v>0</v>
      </c>
      <c r="FA145" s="1000">
        <v>0</v>
      </c>
      <c r="FB145" s="1001">
        <v>0</v>
      </c>
      <c r="FC145" s="1002">
        <v>0</v>
      </c>
      <c r="FD145" s="946"/>
      <c r="FE145" s="974"/>
      <c r="FF145" s="946"/>
      <c r="FG145" s="975"/>
      <c r="FI145" s="1003" t="b">
        <v>1</v>
      </c>
    </row>
    <row r="146" spans="2:165" hidden="1" outlineLevel="1">
      <c r="B146" s="1004">
        <v>136</v>
      </c>
      <c r="C146" s="1022" t="s">
        <v>793</v>
      </c>
      <c r="E146" s="1006">
        <v>0</v>
      </c>
      <c r="F146" s="1007">
        <v>0</v>
      </c>
      <c r="G146" s="1008">
        <v>0</v>
      </c>
      <c r="H146" s="1007">
        <v>0</v>
      </c>
      <c r="I146" s="1008">
        <v>0</v>
      </c>
      <c r="J146" s="1007">
        <v>0</v>
      </c>
      <c r="K146" s="1008">
        <v>0</v>
      </c>
      <c r="L146" s="1007">
        <v>0</v>
      </c>
      <c r="M146" s="1008">
        <v>0</v>
      </c>
      <c r="N146" s="1007">
        <v>0</v>
      </c>
      <c r="O146" s="1008">
        <v>0</v>
      </c>
      <c r="P146" s="1007">
        <v>0</v>
      </c>
      <c r="Q146" s="1008">
        <v>0</v>
      </c>
      <c r="R146" s="1007">
        <v>0</v>
      </c>
      <c r="S146" s="1008">
        <v>0</v>
      </c>
      <c r="T146" s="1007">
        <v>0</v>
      </c>
      <c r="U146" s="1008">
        <v>0</v>
      </c>
      <c r="V146" s="1007">
        <v>0</v>
      </c>
      <c r="W146" s="1008">
        <v>0</v>
      </c>
      <c r="X146" s="1007">
        <v>0</v>
      </c>
      <c r="Y146" s="1008">
        <v>0</v>
      </c>
      <c r="Z146" s="1007">
        <v>0</v>
      </c>
      <c r="AA146" s="1008">
        <v>0</v>
      </c>
      <c r="AB146" s="1007">
        <v>0</v>
      </c>
      <c r="AC146" s="1008">
        <v>0</v>
      </c>
      <c r="AD146" s="1007">
        <v>0</v>
      </c>
      <c r="AE146" s="1008">
        <v>0</v>
      </c>
      <c r="AF146" s="1007">
        <v>0</v>
      </c>
      <c r="AG146" s="1008">
        <v>0</v>
      </c>
      <c r="AH146" s="1007">
        <v>0</v>
      </c>
      <c r="AI146" s="1008">
        <v>0</v>
      </c>
      <c r="AJ146" s="1007">
        <v>0</v>
      </c>
      <c r="AK146" s="1008">
        <v>0</v>
      </c>
      <c r="AL146" s="1007">
        <v>0</v>
      </c>
      <c r="AM146" s="1008">
        <v>0</v>
      </c>
      <c r="AN146" s="1009">
        <v>0</v>
      </c>
      <c r="AO146" s="946"/>
      <c r="AP146" s="964"/>
      <c r="AQ146" s="946"/>
      <c r="AR146" s="1006">
        <v>0</v>
      </c>
      <c r="AS146" s="1007">
        <v>0</v>
      </c>
      <c r="AT146" s="1008">
        <v>0</v>
      </c>
      <c r="AU146" s="1007">
        <v>0</v>
      </c>
      <c r="AV146" s="1008">
        <v>0</v>
      </c>
      <c r="AW146" s="1007">
        <v>0</v>
      </c>
      <c r="AX146" s="1008">
        <v>0</v>
      </c>
      <c r="AY146" s="1007">
        <v>0</v>
      </c>
      <c r="AZ146" s="1008">
        <v>0</v>
      </c>
      <c r="BA146" s="1007">
        <v>0</v>
      </c>
      <c r="BB146" s="1008">
        <v>0</v>
      </c>
      <c r="BC146" s="1007">
        <v>0</v>
      </c>
      <c r="BD146" s="1008">
        <v>0</v>
      </c>
      <c r="BE146" s="1007">
        <v>0</v>
      </c>
      <c r="BF146" s="1008">
        <v>0</v>
      </c>
      <c r="BG146" s="1007">
        <v>0</v>
      </c>
      <c r="BH146" s="1008">
        <v>0</v>
      </c>
      <c r="BI146" s="1007">
        <v>0</v>
      </c>
      <c r="BJ146" s="1008">
        <v>0</v>
      </c>
      <c r="BK146" s="1007">
        <v>0</v>
      </c>
      <c r="BL146" s="1008">
        <v>0</v>
      </c>
      <c r="BM146" s="1007">
        <v>0</v>
      </c>
      <c r="BN146" s="1008">
        <v>0</v>
      </c>
      <c r="BO146" s="1007">
        <v>0</v>
      </c>
      <c r="BP146" s="1008">
        <v>0</v>
      </c>
      <c r="BQ146" s="1007">
        <v>0</v>
      </c>
      <c r="BR146" s="1008">
        <v>0</v>
      </c>
      <c r="BS146" s="1007">
        <v>0</v>
      </c>
      <c r="BT146" s="1008">
        <v>0</v>
      </c>
      <c r="BU146" s="1007">
        <v>0</v>
      </c>
      <c r="BV146" s="1008">
        <v>0</v>
      </c>
      <c r="BW146" s="1007">
        <v>0</v>
      </c>
      <c r="BX146" s="1008">
        <v>0</v>
      </c>
      <c r="BY146" s="1007">
        <v>0</v>
      </c>
      <c r="BZ146" s="1008">
        <v>0</v>
      </c>
      <c r="CA146" s="1009">
        <v>0</v>
      </c>
      <c r="CB146" s="946"/>
      <c r="CC146" s="971"/>
      <c r="CD146" s="946"/>
      <c r="CE146" s="972"/>
      <c r="CF146" s="946"/>
      <c r="CG146" s="1006">
        <v>0</v>
      </c>
      <c r="CH146" s="1007">
        <v>0</v>
      </c>
      <c r="CI146" s="1008">
        <v>0</v>
      </c>
      <c r="CJ146" s="1007">
        <v>0</v>
      </c>
      <c r="CK146" s="1008">
        <v>0</v>
      </c>
      <c r="CL146" s="1007">
        <v>0</v>
      </c>
      <c r="CM146" s="1008">
        <v>0</v>
      </c>
      <c r="CN146" s="1007">
        <v>0</v>
      </c>
      <c r="CO146" s="1008">
        <v>0</v>
      </c>
      <c r="CP146" s="1007">
        <v>0</v>
      </c>
      <c r="CQ146" s="1008">
        <v>0</v>
      </c>
      <c r="CR146" s="1007">
        <v>0</v>
      </c>
      <c r="CS146" s="1008">
        <v>0</v>
      </c>
      <c r="CT146" s="1007">
        <v>0</v>
      </c>
      <c r="CU146" s="1008">
        <v>0</v>
      </c>
      <c r="CV146" s="1007">
        <v>0</v>
      </c>
      <c r="CW146" s="1008">
        <v>0</v>
      </c>
      <c r="CX146" s="1007">
        <v>0</v>
      </c>
      <c r="CY146" s="1008">
        <v>0</v>
      </c>
      <c r="CZ146" s="1007">
        <v>0</v>
      </c>
      <c r="DA146" s="1008">
        <v>0</v>
      </c>
      <c r="DB146" s="1007">
        <v>0</v>
      </c>
      <c r="DC146" s="1008">
        <v>0</v>
      </c>
      <c r="DD146" s="1007">
        <v>0</v>
      </c>
      <c r="DE146" s="1008">
        <v>0</v>
      </c>
      <c r="DF146" s="1007">
        <v>0</v>
      </c>
      <c r="DG146" s="1008">
        <v>0</v>
      </c>
      <c r="DH146" s="1007">
        <v>0</v>
      </c>
      <c r="DI146" s="1008">
        <v>0</v>
      </c>
      <c r="DJ146" s="1007">
        <v>0</v>
      </c>
      <c r="DK146" s="1008">
        <v>0</v>
      </c>
      <c r="DL146" s="1007">
        <v>0</v>
      </c>
      <c r="DM146" s="1008">
        <v>0</v>
      </c>
      <c r="DN146" s="1007">
        <v>0</v>
      </c>
      <c r="DO146" s="1008">
        <v>0</v>
      </c>
      <c r="DP146" s="1009">
        <v>0</v>
      </c>
      <c r="DQ146" s="946"/>
      <c r="DR146" s="973"/>
      <c r="DS146" s="946"/>
      <c r="DT146" s="1006">
        <v>0</v>
      </c>
      <c r="DU146" s="1007">
        <v>0</v>
      </c>
      <c r="DV146" s="1008">
        <v>0</v>
      </c>
      <c r="DW146" s="1007">
        <v>0</v>
      </c>
      <c r="DX146" s="1008">
        <v>0</v>
      </c>
      <c r="DY146" s="1007">
        <v>0</v>
      </c>
      <c r="DZ146" s="1008">
        <v>0</v>
      </c>
      <c r="EA146" s="1007">
        <v>0</v>
      </c>
      <c r="EB146" s="1008">
        <v>0</v>
      </c>
      <c r="EC146" s="1007">
        <v>0</v>
      </c>
      <c r="ED146" s="1008">
        <v>0</v>
      </c>
      <c r="EE146" s="1007">
        <v>0</v>
      </c>
      <c r="EF146" s="1008">
        <v>0</v>
      </c>
      <c r="EG146" s="1007">
        <v>0</v>
      </c>
      <c r="EH146" s="1008">
        <v>0</v>
      </c>
      <c r="EI146" s="1007">
        <v>0</v>
      </c>
      <c r="EJ146" s="1008">
        <v>0</v>
      </c>
      <c r="EK146" s="1007">
        <v>0</v>
      </c>
      <c r="EL146" s="1008">
        <v>0</v>
      </c>
      <c r="EM146" s="1007">
        <v>0</v>
      </c>
      <c r="EN146" s="1008">
        <v>0</v>
      </c>
      <c r="EO146" s="1007">
        <v>0</v>
      </c>
      <c r="EP146" s="1008">
        <v>0</v>
      </c>
      <c r="EQ146" s="1007">
        <v>0</v>
      </c>
      <c r="ER146" s="1008">
        <v>0</v>
      </c>
      <c r="ES146" s="1007">
        <v>0</v>
      </c>
      <c r="ET146" s="1008">
        <v>0</v>
      </c>
      <c r="EU146" s="1007">
        <v>0</v>
      </c>
      <c r="EV146" s="1008">
        <v>0</v>
      </c>
      <c r="EW146" s="1007">
        <v>0</v>
      </c>
      <c r="EX146" s="1008">
        <v>0</v>
      </c>
      <c r="EY146" s="1007">
        <v>0</v>
      </c>
      <c r="EZ146" s="1008">
        <v>0</v>
      </c>
      <c r="FA146" s="1007">
        <v>0</v>
      </c>
      <c r="FB146" s="1008">
        <v>0</v>
      </c>
      <c r="FC146" s="1009">
        <v>0</v>
      </c>
      <c r="FD146" s="946"/>
      <c r="FE146" s="974"/>
      <c r="FF146" s="946"/>
      <c r="FG146" s="975"/>
      <c r="FI146" s="1010" t="b">
        <v>1</v>
      </c>
    </row>
    <row r="147" spans="2:165" hidden="1" outlineLevel="1">
      <c r="B147" s="990">
        <v>137</v>
      </c>
      <c r="C147" s="991" t="s">
        <v>794</v>
      </c>
      <c r="E147" s="992">
        <v>0</v>
      </c>
      <c r="F147" s="993">
        <v>0</v>
      </c>
      <c r="G147" s="994">
        <v>0</v>
      </c>
      <c r="H147" s="993">
        <v>0</v>
      </c>
      <c r="I147" s="994">
        <v>0</v>
      </c>
      <c r="J147" s="993">
        <v>0</v>
      </c>
      <c r="K147" s="994">
        <v>0</v>
      </c>
      <c r="L147" s="993">
        <v>0</v>
      </c>
      <c r="M147" s="994">
        <v>0</v>
      </c>
      <c r="N147" s="993">
        <v>0</v>
      </c>
      <c r="O147" s="994">
        <v>0</v>
      </c>
      <c r="P147" s="993">
        <v>0</v>
      </c>
      <c r="Q147" s="994">
        <v>0</v>
      </c>
      <c r="R147" s="993">
        <v>0</v>
      </c>
      <c r="S147" s="994">
        <v>0</v>
      </c>
      <c r="T147" s="993">
        <v>0</v>
      </c>
      <c r="U147" s="994">
        <v>0</v>
      </c>
      <c r="V147" s="993">
        <v>0</v>
      </c>
      <c r="W147" s="994">
        <v>0</v>
      </c>
      <c r="X147" s="993">
        <v>0</v>
      </c>
      <c r="Y147" s="994">
        <v>0</v>
      </c>
      <c r="Z147" s="993">
        <v>0</v>
      </c>
      <c r="AA147" s="994">
        <v>0</v>
      </c>
      <c r="AB147" s="993">
        <v>0</v>
      </c>
      <c r="AC147" s="994">
        <v>0</v>
      </c>
      <c r="AD147" s="993">
        <v>0</v>
      </c>
      <c r="AE147" s="994">
        <v>0</v>
      </c>
      <c r="AF147" s="993">
        <v>0</v>
      </c>
      <c r="AG147" s="994">
        <v>0</v>
      </c>
      <c r="AH147" s="993">
        <v>0</v>
      </c>
      <c r="AI147" s="994">
        <v>0</v>
      </c>
      <c r="AJ147" s="993">
        <v>0</v>
      </c>
      <c r="AK147" s="994">
        <v>0</v>
      </c>
      <c r="AL147" s="993">
        <v>0</v>
      </c>
      <c r="AM147" s="994">
        <v>0</v>
      </c>
      <c r="AN147" s="995">
        <v>0</v>
      </c>
      <c r="AO147" s="946"/>
      <c r="AP147" s="964"/>
      <c r="AQ147" s="946"/>
      <c r="AR147" s="992">
        <v>0</v>
      </c>
      <c r="AS147" s="993">
        <v>0</v>
      </c>
      <c r="AT147" s="994">
        <v>0</v>
      </c>
      <c r="AU147" s="993">
        <v>0</v>
      </c>
      <c r="AV147" s="994">
        <v>0</v>
      </c>
      <c r="AW147" s="993">
        <v>0</v>
      </c>
      <c r="AX147" s="994">
        <v>0</v>
      </c>
      <c r="AY147" s="993">
        <v>0</v>
      </c>
      <c r="AZ147" s="994">
        <v>0</v>
      </c>
      <c r="BA147" s="993">
        <v>0</v>
      </c>
      <c r="BB147" s="994">
        <v>0</v>
      </c>
      <c r="BC147" s="993">
        <v>0</v>
      </c>
      <c r="BD147" s="994">
        <v>0</v>
      </c>
      <c r="BE147" s="993">
        <v>0</v>
      </c>
      <c r="BF147" s="994">
        <v>0</v>
      </c>
      <c r="BG147" s="993">
        <v>0</v>
      </c>
      <c r="BH147" s="994">
        <v>0</v>
      </c>
      <c r="BI147" s="993">
        <v>0</v>
      </c>
      <c r="BJ147" s="994">
        <v>0</v>
      </c>
      <c r="BK147" s="993">
        <v>0</v>
      </c>
      <c r="BL147" s="994">
        <v>0</v>
      </c>
      <c r="BM147" s="993">
        <v>0</v>
      </c>
      <c r="BN147" s="994">
        <v>0</v>
      </c>
      <c r="BO147" s="993">
        <v>0</v>
      </c>
      <c r="BP147" s="994">
        <v>0</v>
      </c>
      <c r="BQ147" s="993">
        <v>0</v>
      </c>
      <c r="BR147" s="994">
        <v>0</v>
      </c>
      <c r="BS147" s="993">
        <v>0</v>
      </c>
      <c r="BT147" s="994">
        <v>0</v>
      </c>
      <c r="BU147" s="993">
        <v>0</v>
      </c>
      <c r="BV147" s="994">
        <v>0</v>
      </c>
      <c r="BW147" s="993">
        <v>0</v>
      </c>
      <c r="BX147" s="994">
        <v>0</v>
      </c>
      <c r="BY147" s="993">
        <v>0</v>
      </c>
      <c r="BZ147" s="994">
        <v>0</v>
      </c>
      <c r="CA147" s="995">
        <v>0</v>
      </c>
      <c r="CB147" s="946"/>
      <c r="CC147" s="971"/>
      <c r="CD147" s="946"/>
      <c r="CE147" s="972"/>
      <c r="CF147" s="946"/>
      <c r="CG147" s="992">
        <v>0</v>
      </c>
      <c r="CH147" s="993">
        <v>0</v>
      </c>
      <c r="CI147" s="994">
        <v>0</v>
      </c>
      <c r="CJ147" s="993">
        <v>0</v>
      </c>
      <c r="CK147" s="994">
        <v>0</v>
      </c>
      <c r="CL147" s="993">
        <v>0</v>
      </c>
      <c r="CM147" s="994">
        <v>0</v>
      </c>
      <c r="CN147" s="993">
        <v>0</v>
      </c>
      <c r="CO147" s="994">
        <v>0</v>
      </c>
      <c r="CP147" s="993">
        <v>0</v>
      </c>
      <c r="CQ147" s="994">
        <v>0</v>
      </c>
      <c r="CR147" s="993">
        <v>0</v>
      </c>
      <c r="CS147" s="994">
        <v>0</v>
      </c>
      <c r="CT147" s="993">
        <v>0</v>
      </c>
      <c r="CU147" s="994">
        <v>0</v>
      </c>
      <c r="CV147" s="993">
        <v>0</v>
      </c>
      <c r="CW147" s="994">
        <v>0</v>
      </c>
      <c r="CX147" s="993">
        <v>0</v>
      </c>
      <c r="CY147" s="994">
        <v>0</v>
      </c>
      <c r="CZ147" s="993">
        <v>0</v>
      </c>
      <c r="DA147" s="994">
        <v>0</v>
      </c>
      <c r="DB147" s="993">
        <v>0</v>
      </c>
      <c r="DC147" s="994">
        <v>0</v>
      </c>
      <c r="DD147" s="993">
        <v>0</v>
      </c>
      <c r="DE147" s="994">
        <v>0</v>
      </c>
      <c r="DF147" s="993">
        <v>0</v>
      </c>
      <c r="DG147" s="994">
        <v>0</v>
      </c>
      <c r="DH147" s="993">
        <v>0</v>
      </c>
      <c r="DI147" s="994">
        <v>0</v>
      </c>
      <c r="DJ147" s="993">
        <v>0</v>
      </c>
      <c r="DK147" s="994">
        <v>0</v>
      </c>
      <c r="DL147" s="993">
        <v>0</v>
      </c>
      <c r="DM147" s="994">
        <v>0</v>
      </c>
      <c r="DN147" s="993">
        <v>0</v>
      </c>
      <c r="DO147" s="994">
        <v>0</v>
      </c>
      <c r="DP147" s="995">
        <v>0</v>
      </c>
      <c r="DQ147" s="946"/>
      <c r="DR147" s="973"/>
      <c r="DS147" s="946"/>
      <c r="DT147" s="992">
        <v>0</v>
      </c>
      <c r="DU147" s="993">
        <v>0</v>
      </c>
      <c r="DV147" s="994">
        <v>0</v>
      </c>
      <c r="DW147" s="993">
        <v>0</v>
      </c>
      <c r="DX147" s="994">
        <v>0</v>
      </c>
      <c r="DY147" s="993">
        <v>0</v>
      </c>
      <c r="DZ147" s="994">
        <v>0</v>
      </c>
      <c r="EA147" s="993">
        <v>0</v>
      </c>
      <c r="EB147" s="994">
        <v>0</v>
      </c>
      <c r="EC147" s="993">
        <v>0</v>
      </c>
      <c r="ED147" s="994">
        <v>0</v>
      </c>
      <c r="EE147" s="993">
        <v>0</v>
      </c>
      <c r="EF147" s="994">
        <v>0</v>
      </c>
      <c r="EG147" s="993">
        <v>0</v>
      </c>
      <c r="EH147" s="994">
        <v>0</v>
      </c>
      <c r="EI147" s="993">
        <v>0</v>
      </c>
      <c r="EJ147" s="994">
        <v>0</v>
      </c>
      <c r="EK147" s="993">
        <v>0</v>
      </c>
      <c r="EL147" s="994">
        <v>0</v>
      </c>
      <c r="EM147" s="993">
        <v>0</v>
      </c>
      <c r="EN147" s="994">
        <v>0</v>
      </c>
      <c r="EO147" s="993">
        <v>0</v>
      </c>
      <c r="EP147" s="994">
        <v>0</v>
      </c>
      <c r="EQ147" s="993">
        <v>0</v>
      </c>
      <c r="ER147" s="994">
        <v>0</v>
      </c>
      <c r="ES147" s="993">
        <v>0</v>
      </c>
      <c r="ET147" s="994">
        <v>0</v>
      </c>
      <c r="EU147" s="993">
        <v>0</v>
      </c>
      <c r="EV147" s="994">
        <v>0</v>
      </c>
      <c r="EW147" s="993">
        <v>0</v>
      </c>
      <c r="EX147" s="994">
        <v>0</v>
      </c>
      <c r="EY147" s="993">
        <v>0</v>
      </c>
      <c r="EZ147" s="994">
        <v>0</v>
      </c>
      <c r="FA147" s="993">
        <v>0</v>
      </c>
      <c r="FB147" s="994">
        <v>0</v>
      </c>
      <c r="FC147" s="995">
        <v>0</v>
      </c>
      <c r="FD147" s="946"/>
      <c r="FE147" s="974"/>
      <c r="FF147" s="946"/>
      <c r="FG147" s="975"/>
      <c r="FI147" s="996" t="b">
        <v>1</v>
      </c>
    </row>
    <row r="148" spans="2:165" hidden="1" outlineLevel="1">
      <c r="B148" s="1013">
        <v>138</v>
      </c>
      <c r="C148" s="1021" t="s">
        <v>795</v>
      </c>
      <c r="E148" s="1015">
        <v>0</v>
      </c>
      <c r="F148" s="1016">
        <v>0</v>
      </c>
      <c r="G148" s="1017">
        <v>0</v>
      </c>
      <c r="H148" s="1016">
        <v>0</v>
      </c>
      <c r="I148" s="1017">
        <v>0</v>
      </c>
      <c r="J148" s="1016">
        <v>0</v>
      </c>
      <c r="K148" s="1017">
        <v>0</v>
      </c>
      <c r="L148" s="1016">
        <v>0</v>
      </c>
      <c r="M148" s="1017">
        <v>0</v>
      </c>
      <c r="N148" s="1016">
        <v>0</v>
      </c>
      <c r="O148" s="1017">
        <v>0</v>
      </c>
      <c r="P148" s="1016">
        <v>0</v>
      </c>
      <c r="Q148" s="1017">
        <v>0</v>
      </c>
      <c r="R148" s="1016">
        <v>0</v>
      </c>
      <c r="S148" s="1017">
        <v>0</v>
      </c>
      <c r="T148" s="1016">
        <v>0</v>
      </c>
      <c r="U148" s="1017">
        <v>0</v>
      </c>
      <c r="V148" s="1016">
        <v>0</v>
      </c>
      <c r="W148" s="1017">
        <v>0</v>
      </c>
      <c r="X148" s="1016">
        <v>0</v>
      </c>
      <c r="Y148" s="1017">
        <v>0</v>
      </c>
      <c r="Z148" s="1016">
        <v>0</v>
      </c>
      <c r="AA148" s="1017">
        <v>0</v>
      </c>
      <c r="AB148" s="1016">
        <v>0</v>
      </c>
      <c r="AC148" s="1017">
        <v>0</v>
      </c>
      <c r="AD148" s="1016">
        <v>0</v>
      </c>
      <c r="AE148" s="1017">
        <v>0</v>
      </c>
      <c r="AF148" s="1016">
        <v>0</v>
      </c>
      <c r="AG148" s="1017">
        <v>0</v>
      </c>
      <c r="AH148" s="1016">
        <v>0</v>
      </c>
      <c r="AI148" s="1017">
        <v>0</v>
      </c>
      <c r="AJ148" s="1016">
        <v>0</v>
      </c>
      <c r="AK148" s="1017">
        <v>0</v>
      </c>
      <c r="AL148" s="1016">
        <v>0</v>
      </c>
      <c r="AM148" s="1017">
        <v>0</v>
      </c>
      <c r="AN148" s="1018">
        <v>0</v>
      </c>
      <c r="AO148" s="946"/>
      <c r="AP148" s="964"/>
      <c r="AQ148" s="946"/>
      <c r="AR148" s="1015">
        <v>0</v>
      </c>
      <c r="AS148" s="1016">
        <v>0</v>
      </c>
      <c r="AT148" s="1017">
        <v>0</v>
      </c>
      <c r="AU148" s="1016">
        <v>0</v>
      </c>
      <c r="AV148" s="1017">
        <v>0</v>
      </c>
      <c r="AW148" s="1016">
        <v>0</v>
      </c>
      <c r="AX148" s="1017">
        <v>0</v>
      </c>
      <c r="AY148" s="1016">
        <v>0</v>
      </c>
      <c r="AZ148" s="1017">
        <v>0</v>
      </c>
      <c r="BA148" s="1016">
        <v>0</v>
      </c>
      <c r="BB148" s="1017">
        <v>0</v>
      </c>
      <c r="BC148" s="1016">
        <v>0</v>
      </c>
      <c r="BD148" s="1017">
        <v>0</v>
      </c>
      <c r="BE148" s="1016">
        <v>0</v>
      </c>
      <c r="BF148" s="1017">
        <v>0</v>
      </c>
      <c r="BG148" s="1016">
        <v>0</v>
      </c>
      <c r="BH148" s="1017">
        <v>0</v>
      </c>
      <c r="BI148" s="1016">
        <v>0</v>
      </c>
      <c r="BJ148" s="1017">
        <v>0</v>
      </c>
      <c r="BK148" s="1016">
        <v>0</v>
      </c>
      <c r="BL148" s="1017">
        <v>0</v>
      </c>
      <c r="BM148" s="1016">
        <v>0</v>
      </c>
      <c r="BN148" s="1017">
        <v>0</v>
      </c>
      <c r="BO148" s="1016">
        <v>0</v>
      </c>
      <c r="BP148" s="1017">
        <v>0</v>
      </c>
      <c r="BQ148" s="1016">
        <v>0</v>
      </c>
      <c r="BR148" s="1017">
        <v>0</v>
      </c>
      <c r="BS148" s="1016">
        <v>0</v>
      </c>
      <c r="BT148" s="1017">
        <v>0</v>
      </c>
      <c r="BU148" s="1016">
        <v>0</v>
      </c>
      <c r="BV148" s="1017">
        <v>0</v>
      </c>
      <c r="BW148" s="1016">
        <v>0</v>
      </c>
      <c r="BX148" s="1017">
        <v>0</v>
      </c>
      <c r="BY148" s="1016">
        <v>0</v>
      </c>
      <c r="BZ148" s="1017">
        <v>0</v>
      </c>
      <c r="CA148" s="1018">
        <v>0</v>
      </c>
      <c r="CB148" s="946"/>
      <c r="CC148" s="971"/>
      <c r="CD148" s="946"/>
      <c r="CE148" s="972"/>
      <c r="CF148" s="946"/>
      <c r="CG148" s="1015">
        <v>0</v>
      </c>
      <c r="CH148" s="1016">
        <v>0</v>
      </c>
      <c r="CI148" s="1017">
        <v>0</v>
      </c>
      <c r="CJ148" s="1016">
        <v>0</v>
      </c>
      <c r="CK148" s="1017">
        <v>0</v>
      </c>
      <c r="CL148" s="1016">
        <v>0</v>
      </c>
      <c r="CM148" s="1017">
        <v>0</v>
      </c>
      <c r="CN148" s="1016">
        <v>0</v>
      </c>
      <c r="CO148" s="1017">
        <v>0</v>
      </c>
      <c r="CP148" s="1016">
        <v>0</v>
      </c>
      <c r="CQ148" s="1017">
        <v>0</v>
      </c>
      <c r="CR148" s="1016">
        <v>0</v>
      </c>
      <c r="CS148" s="1017">
        <v>0</v>
      </c>
      <c r="CT148" s="1016">
        <v>0</v>
      </c>
      <c r="CU148" s="1017">
        <v>0</v>
      </c>
      <c r="CV148" s="1016">
        <v>0</v>
      </c>
      <c r="CW148" s="1017">
        <v>0</v>
      </c>
      <c r="CX148" s="1016">
        <v>0</v>
      </c>
      <c r="CY148" s="1017">
        <v>0</v>
      </c>
      <c r="CZ148" s="1016">
        <v>0</v>
      </c>
      <c r="DA148" s="1017">
        <v>0</v>
      </c>
      <c r="DB148" s="1016">
        <v>0</v>
      </c>
      <c r="DC148" s="1017">
        <v>0</v>
      </c>
      <c r="DD148" s="1016">
        <v>0</v>
      </c>
      <c r="DE148" s="1017">
        <v>0</v>
      </c>
      <c r="DF148" s="1016">
        <v>0</v>
      </c>
      <c r="DG148" s="1017">
        <v>0</v>
      </c>
      <c r="DH148" s="1016">
        <v>0</v>
      </c>
      <c r="DI148" s="1017">
        <v>0</v>
      </c>
      <c r="DJ148" s="1016">
        <v>0</v>
      </c>
      <c r="DK148" s="1017">
        <v>0</v>
      </c>
      <c r="DL148" s="1016">
        <v>0</v>
      </c>
      <c r="DM148" s="1017">
        <v>0</v>
      </c>
      <c r="DN148" s="1016">
        <v>0</v>
      </c>
      <c r="DO148" s="1017">
        <v>0</v>
      </c>
      <c r="DP148" s="1018">
        <v>0</v>
      </c>
      <c r="DQ148" s="946"/>
      <c r="DR148" s="973"/>
      <c r="DS148" s="946"/>
      <c r="DT148" s="1015">
        <v>0</v>
      </c>
      <c r="DU148" s="1016">
        <v>0</v>
      </c>
      <c r="DV148" s="1017">
        <v>0</v>
      </c>
      <c r="DW148" s="1016">
        <v>0</v>
      </c>
      <c r="DX148" s="1017">
        <v>0</v>
      </c>
      <c r="DY148" s="1016">
        <v>0</v>
      </c>
      <c r="DZ148" s="1017">
        <v>0</v>
      </c>
      <c r="EA148" s="1016">
        <v>0</v>
      </c>
      <c r="EB148" s="1017">
        <v>0</v>
      </c>
      <c r="EC148" s="1016">
        <v>0</v>
      </c>
      <c r="ED148" s="1017">
        <v>0</v>
      </c>
      <c r="EE148" s="1016">
        <v>0</v>
      </c>
      <c r="EF148" s="1017">
        <v>0</v>
      </c>
      <c r="EG148" s="1016">
        <v>0</v>
      </c>
      <c r="EH148" s="1017">
        <v>0</v>
      </c>
      <c r="EI148" s="1016">
        <v>0</v>
      </c>
      <c r="EJ148" s="1017">
        <v>0</v>
      </c>
      <c r="EK148" s="1016">
        <v>0</v>
      </c>
      <c r="EL148" s="1017">
        <v>0</v>
      </c>
      <c r="EM148" s="1016">
        <v>0</v>
      </c>
      <c r="EN148" s="1017">
        <v>0</v>
      </c>
      <c r="EO148" s="1016">
        <v>0</v>
      </c>
      <c r="EP148" s="1017">
        <v>0</v>
      </c>
      <c r="EQ148" s="1016">
        <v>0</v>
      </c>
      <c r="ER148" s="1017">
        <v>0</v>
      </c>
      <c r="ES148" s="1016">
        <v>0</v>
      </c>
      <c r="ET148" s="1017">
        <v>0</v>
      </c>
      <c r="EU148" s="1016">
        <v>0</v>
      </c>
      <c r="EV148" s="1017">
        <v>0</v>
      </c>
      <c r="EW148" s="1016">
        <v>0</v>
      </c>
      <c r="EX148" s="1017">
        <v>0</v>
      </c>
      <c r="EY148" s="1016">
        <v>0</v>
      </c>
      <c r="EZ148" s="1017">
        <v>0</v>
      </c>
      <c r="FA148" s="1016">
        <v>0</v>
      </c>
      <c r="FB148" s="1017">
        <v>0</v>
      </c>
      <c r="FC148" s="1018">
        <v>0</v>
      </c>
      <c r="FD148" s="946"/>
      <c r="FE148" s="974"/>
      <c r="FF148" s="946"/>
      <c r="FG148" s="975"/>
      <c r="FI148" s="1019" t="b">
        <v>1</v>
      </c>
    </row>
    <row r="149" spans="2:165" hidden="1" outlineLevel="1">
      <c r="B149" s="976">
        <v>139</v>
      </c>
      <c r="C149" s="977" t="s">
        <v>796</v>
      </c>
      <c r="E149" s="978">
        <v>0</v>
      </c>
      <c r="F149" s="979">
        <v>0</v>
      </c>
      <c r="G149" s="980">
        <v>0</v>
      </c>
      <c r="H149" s="979">
        <v>0</v>
      </c>
      <c r="I149" s="980">
        <v>0</v>
      </c>
      <c r="J149" s="979">
        <v>0</v>
      </c>
      <c r="K149" s="980">
        <v>0</v>
      </c>
      <c r="L149" s="979">
        <v>0</v>
      </c>
      <c r="M149" s="980">
        <v>0</v>
      </c>
      <c r="N149" s="979">
        <v>0</v>
      </c>
      <c r="O149" s="980">
        <v>0</v>
      </c>
      <c r="P149" s="979">
        <v>0</v>
      </c>
      <c r="Q149" s="980">
        <v>0</v>
      </c>
      <c r="R149" s="979">
        <v>0</v>
      </c>
      <c r="S149" s="980">
        <v>0</v>
      </c>
      <c r="T149" s="979">
        <v>0</v>
      </c>
      <c r="U149" s="980">
        <v>0</v>
      </c>
      <c r="V149" s="979">
        <v>0</v>
      </c>
      <c r="W149" s="980">
        <v>0</v>
      </c>
      <c r="X149" s="979">
        <v>0</v>
      </c>
      <c r="Y149" s="980">
        <v>0</v>
      </c>
      <c r="Z149" s="979">
        <v>0</v>
      </c>
      <c r="AA149" s="980">
        <v>0</v>
      </c>
      <c r="AB149" s="979">
        <v>0</v>
      </c>
      <c r="AC149" s="980">
        <v>0</v>
      </c>
      <c r="AD149" s="979">
        <v>0</v>
      </c>
      <c r="AE149" s="980">
        <v>0</v>
      </c>
      <c r="AF149" s="979">
        <v>0</v>
      </c>
      <c r="AG149" s="980">
        <v>0</v>
      </c>
      <c r="AH149" s="979">
        <v>0</v>
      </c>
      <c r="AI149" s="980">
        <v>0</v>
      </c>
      <c r="AJ149" s="979">
        <v>0</v>
      </c>
      <c r="AK149" s="980">
        <v>0</v>
      </c>
      <c r="AL149" s="979">
        <v>0</v>
      </c>
      <c r="AM149" s="980">
        <v>0</v>
      </c>
      <c r="AN149" s="981">
        <v>0</v>
      </c>
      <c r="AO149" s="946"/>
      <c r="AP149" s="964"/>
      <c r="AQ149" s="946"/>
      <c r="AR149" s="978">
        <v>0</v>
      </c>
      <c r="AS149" s="979">
        <v>0</v>
      </c>
      <c r="AT149" s="980">
        <v>0</v>
      </c>
      <c r="AU149" s="979">
        <v>0</v>
      </c>
      <c r="AV149" s="980">
        <v>0</v>
      </c>
      <c r="AW149" s="979">
        <v>0</v>
      </c>
      <c r="AX149" s="980">
        <v>0</v>
      </c>
      <c r="AY149" s="979">
        <v>0</v>
      </c>
      <c r="AZ149" s="980">
        <v>0</v>
      </c>
      <c r="BA149" s="979">
        <v>0</v>
      </c>
      <c r="BB149" s="980">
        <v>0</v>
      </c>
      <c r="BC149" s="979">
        <v>0</v>
      </c>
      <c r="BD149" s="980">
        <v>0</v>
      </c>
      <c r="BE149" s="979">
        <v>0</v>
      </c>
      <c r="BF149" s="980">
        <v>0</v>
      </c>
      <c r="BG149" s="979">
        <v>0</v>
      </c>
      <c r="BH149" s="980">
        <v>0</v>
      </c>
      <c r="BI149" s="979">
        <v>0</v>
      </c>
      <c r="BJ149" s="980">
        <v>0</v>
      </c>
      <c r="BK149" s="979">
        <v>0</v>
      </c>
      <c r="BL149" s="980">
        <v>0</v>
      </c>
      <c r="BM149" s="979">
        <v>0</v>
      </c>
      <c r="BN149" s="980">
        <v>0</v>
      </c>
      <c r="BO149" s="979">
        <v>0</v>
      </c>
      <c r="BP149" s="980">
        <v>0</v>
      </c>
      <c r="BQ149" s="979">
        <v>0</v>
      </c>
      <c r="BR149" s="980">
        <v>0</v>
      </c>
      <c r="BS149" s="979">
        <v>0</v>
      </c>
      <c r="BT149" s="980">
        <v>0</v>
      </c>
      <c r="BU149" s="979">
        <v>0</v>
      </c>
      <c r="BV149" s="980">
        <v>0</v>
      </c>
      <c r="BW149" s="979">
        <v>0</v>
      </c>
      <c r="BX149" s="980">
        <v>0</v>
      </c>
      <c r="BY149" s="979">
        <v>0</v>
      </c>
      <c r="BZ149" s="980">
        <v>0</v>
      </c>
      <c r="CA149" s="981">
        <v>0</v>
      </c>
      <c r="CB149" s="946"/>
      <c r="CC149" s="971"/>
      <c r="CD149" s="946"/>
      <c r="CE149" s="972"/>
      <c r="CF149" s="946"/>
      <c r="CG149" s="978">
        <v>0</v>
      </c>
      <c r="CH149" s="979">
        <v>0</v>
      </c>
      <c r="CI149" s="980">
        <v>0</v>
      </c>
      <c r="CJ149" s="979">
        <v>0</v>
      </c>
      <c r="CK149" s="980">
        <v>0</v>
      </c>
      <c r="CL149" s="979">
        <v>0</v>
      </c>
      <c r="CM149" s="980">
        <v>0</v>
      </c>
      <c r="CN149" s="979">
        <v>0</v>
      </c>
      <c r="CO149" s="980">
        <v>0</v>
      </c>
      <c r="CP149" s="979">
        <v>0</v>
      </c>
      <c r="CQ149" s="980">
        <v>0</v>
      </c>
      <c r="CR149" s="979">
        <v>0</v>
      </c>
      <c r="CS149" s="980">
        <v>0</v>
      </c>
      <c r="CT149" s="979">
        <v>0</v>
      </c>
      <c r="CU149" s="980">
        <v>0</v>
      </c>
      <c r="CV149" s="979">
        <v>0</v>
      </c>
      <c r="CW149" s="980">
        <v>0</v>
      </c>
      <c r="CX149" s="979">
        <v>0</v>
      </c>
      <c r="CY149" s="980">
        <v>0</v>
      </c>
      <c r="CZ149" s="979">
        <v>0</v>
      </c>
      <c r="DA149" s="980">
        <v>0</v>
      </c>
      <c r="DB149" s="979">
        <v>0</v>
      </c>
      <c r="DC149" s="980">
        <v>0</v>
      </c>
      <c r="DD149" s="979">
        <v>0</v>
      </c>
      <c r="DE149" s="980">
        <v>0</v>
      </c>
      <c r="DF149" s="979">
        <v>0</v>
      </c>
      <c r="DG149" s="980">
        <v>0</v>
      </c>
      <c r="DH149" s="979">
        <v>0</v>
      </c>
      <c r="DI149" s="980">
        <v>0</v>
      </c>
      <c r="DJ149" s="979">
        <v>0</v>
      </c>
      <c r="DK149" s="980">
        <v>0</v>
      </c>
      <c r="DL149" s="979">
        <v>0</v>
      </c>
      <c r="DM149" s="980">
        <v>0</v>
      </c>
      <c r="DN149" s="979">
        <v>0</v>
      </c>
      <c r="DO149" s="980">
        <v>0</v>
      </c>
      <c r="DP149" s="981">
        <v>0</v>
      </c>
      <c r="DQ149" s="946"/>
      <c r="DR149" s="973"/>
      <c r="DS149" s="946"/>
      <c r="DT149" s="978">
        <v>0</v>
      </c>
      <c r="DU149" s="979">
        <v>0</v>
      </c>
      <c r="DV149" s="980">
        <v>0</v>
      </c>
      <c r="DW149" s="979">
        <v>0</v>
      </c>
      <c r="DX149" s="980">
        <v>0</v>
      </c>
      <c r="DY149" s="979">
        <v>0</v>
      </c>
      <c r="DZ149" s="980">
        <v>0</v>
      </c>
      <c r="EA149" s="979">
        <v>0</v>
      </c>
      <c r="EB149" s="980">
        <v>0</v>
      </c>
      <c r="EC149" s="979">
        <v>0</v>
      </c>
      <c r="ED149" s="980">
        <v>0</v>
      </c>
      <c r="EE149" s="979">
        <v>0</v>
      </c>
      <c r="EF149" s="980">
        <v>0</v>
      </c>
      <c r="EG149" s="979">
        <v>0</v>
      </c>
      <c r="EH149" s="980">
        <v>0</v>
      </c>
      <c r="EI149" s="979">
        <v>0</v>
      </c>
      <c r="EJ149" s="980">
        <v>0</v>
      </c>
      <c r="EK149" s="979">
        <v>0</v>
      </c>
      <c r="EL149" s="980">
        <v>0</v>
      </c>
      <c r="EM149" s="979">
        <v>0</v>
      </c>
      <c r="EN149" s="980">
        <v>0</v>
      </c>
      <c r="EO149" s="979">
        <v>0</v>
      </c>
      <c r="EP149" s="980">
        <v>0</v>
      </c>
      <c r="EQ149" s="979">
        <v>0</v>
      </c>
      <c r="ER149" s="980">
        <v>0</v>
      </c>
      <c r="ES149" s="979">
        <v>0</v>
      </c>
      <c r="ET149" s="980">
        <v>0</v>
      </c>
      <c r="EU149" s="979">
        <v>0</v>
      </c>
      <c r="EV149" s="980">
        <v>0</v>
      </c>
      <c r="EW149" s="979">
        <v>0</v>
      </c>
      <c r="EX149" s="980">
        <v>0</v>
      </c>
      <c r="EY149" s="979">
        <v>0</v>
      </c>
      <c r="EZ149" s="980">
        <v>0</v>
      </c>
      <c r="FA149" s="979">
        <v>0</v>
      </c>
      <c r="FB149" s="980">
        <v>0</v>
      </c>
      <c r="FC149" s="981">
        <v>0</v>
      </c>
      <c r="FD149" s="946"/>
      <c r="FE149" s="974"/>
      <c r="FF149" s="946"/>
      <c r="FG149" s="975"/>
      <c r="FI149" s="982" t="b">
        <v>1</v>
      </c>
    </row>
    <row r="150" spans="2:165" hidden="1" outlineLevel="1">
      <c r="B150" s="1013">
        <v>140</v>
      </c>
      <c r="C150" s="1021" t="s">
        <v>797</v>
      </c>
      <c r="E150" s="1015">
        <v>0</v>
      </c>
      <c r="F150" s="1016">
        <v>0</v>
      </c>
      <c r="G150" s="1017">
        <v>0</v>
      </c>
      <c r="H150" s="1016">
        <v>0</v>
      </c>
      <c r="I150" s="1017">
        <v>0</v>
      </c>
      <c r="J150" s="1016">
        <v>0</v>
      </c>
      <c r="K150" s="1017">
        <v>0</v>
      </c>
      <c r="L150" s="1016">
        <v>0</v>
      </c>
      <c r="M150" s="1017">
        <v>0</v>
      </c>
      <c r="N150" s="1016">
        <v>0</v>
      </c>
      <c r="O150" s="1017">
        <v>0</v>
      </c>
      <c r="P150" s="1016">
        <v>0</v>
      </c>
      <c r="Q150" s="1017">
        <v>0</v>
      </c>
      <c r="R150" s="1016">
        <v>0</v>
      </c>
      <c r="S150" s="1017">
        <v>0</v>
      </c>
      <c r="T150" s="1016">
        <v>0</v>
      </c>
      <c r="U150" s="1017">
        <v>0</v>
      </c>
      <c r="V150" s="1016">
        <v>0</v>
      </c>
      <c r="W150" s="1017">
        <v>0</v>
      </c>
      <c r="X150" s="1016">
        <v>0</v>
      </c>
      <c r="Y150" s="1017">
        <v>0</v>
      </c>
      <c r="Z150" s="1016">
        <v>0</v>
      </c>
      <c r="AA150" s="1017">
        <v>0</v>
      </c>
      <c r="AB150" s="1016">
        <v>0</v>
      </c>
      <c r="AC150" s="1017">
        <v>0</v>
      </c>
      <c r="AD150" s="1016">
        <v>0</v>
      </c>
      <c r="AE150" s="1017">
        <v>0</v>
      </c>
      <c r="AF150" s="1016">
        <v>0</v>
      </c>
      <c r="AG150" s="1017">
        <v>0</v>
      </c>
      <c r="AH150" s="1016">
        <v>0</v>
      </c>
      <c r="AI150" s="1017">
        <v>0</v>
      </c>
      <c r="AJ150" s="1016">
        <v>0</v>
      </c>
      <c r="AK150" s="1017">
        <v>0</v>
      </c>
      <c r="AL150" s="1016">
        <v>0</v>
      </c>
      <c r="AM150" s="1017">
        <v>0</v>
      </c>
      <c r="AN150" s="1018">
        <v>0</v>
      </c>
      <c r="AO150" s="946"/>
      <c r="AP150" s="964"/>
      <c r="AQ150" s="946"/>
      <c r="AR150" s="1015">
        <v>0</v>
      </c>
      <c r="AS150" s="1016">
        <v>0</v>
      </c>
      <c r="AT150" s="1017">
        <v>0</v>
      </c>
      <c r="AU150" s="1016">
        <v>0</v>
      </c>
      <c r="AV150" s="1017">
        <v>0</v>
      </c>
      <c r="AW150" s="1016">
        <v>0</v>
      </c>
      <c r="AX150" s="1017">
        <v>0</v>
      </c>
      <c r="AY150" s="1016">
        <v>0</v>
      </c>
      <c r="AZ150" s="1017">
        <v>0</v>
      </c>
      <c r="BA150" s="1016">
        <v>0</v>
      </c>
      <c r="BB150" s="1017">
        <v>0</v>
      </c>
      <c r="BC150" s="1016">
        <v>0</v>
      </c>
      <c r="BD150" s="1017">
        <v>0</v>
      </c>
      <c r="BE150" s="1016">
        <v>0</v>
      </c>
      <c r="BF150" s="1017">
        <v>0</v>
      </c>
      <c r="BG150" s="1016">
        <v>0</v>
      </c>
      <c r="BH150" s="1017">
        <v>0</v>
      </c>
      <c r="BI150" s="1016">
        <v>0</v>
      </c>
      <c r="BJ150" s="1017">
        <v>0</v>
      </c>
      <c r="BK150" s="1016">
        <v>0</v>
      </c>
      <c r="BL150" s="1017">
        <v>0</v>
      </c>
      <c r="BM150" s="1016">
        <v>0</v>
      </c>
      <c r="BN150" s="1017">
        <v>0</v>
      </c>
      <c r="BO150" s="1016">
        <v>0</v>
      </c>
      <c r="BP150" s="1017">
        <v>0</v>
      </c>
      <c r="BQ150" s="1016">
        <v>0</v>
      </c>
      <c r="BR150" s="1017">
        <v>0</v>
      </c>
      <c r="BS150" s="1016">
        <v>0</v>
      </c>
      <c r="BT150" s="1017">
        <v>0</v>
      </c>
      <c r="BU150" s="1016">
        <v>0</v>
      </c>
      <c r="BV150" s="1017">
        <v>0</v>
      </c>
      <c r="BW150" s="1016">
        <v>0</v>
      </c>
      <c r="BX150" s="1017">
        <v>0</v>
      </c>
      <c r="BY150" s="1016">
        <v>0</v>
      </c>
      <c r="BZ150" s="1017">
        <v>0</v>
      </c>
      <c r="CA150" s="1018">
        <v>0</v>
      </c>
      <c r="CB150" s="946"/>
      <c r="CC150" s="971"/>
      <c r="CD150" s="946"/>
      <c r="CE150" s="972"/>
      <c r="CF150" s="946"/>
      <c r="CG150" s="1015">
        <v>0</v>
      </c>
      <c r="CH150" s="1016">
        <v>0</v>
      </c>
      <c r="CI150" s="1017">
        <v>0</v>
      </c>
      <c r="CJ150" s="1016">
        <v>0</v>
      </c>
      <c r="CK150" s="1017">
        <v>0</v>
      </c>
      <c r="CL150" s="1016">
        <v>0</v>
      </c>
      <c r="CM150" s="1017">
        <v>0</v>
      </c>
      <c r="CN150" s="1016">
        <v>0</v>
      </c>
      <c r="CO150" s="1017">
        <v>0</v>
      </c>
      <c r="CP150" s="1016">
        <v>0</v>
      </c>
      <c r="CQ150" s="1017">
        <v>0</v>
      </c>
      <c r="CR150" s="1016">
        <v>0</v>
      </c>
      <c r="CS150" s="1017">
        <v>0</v>
      </c>
      <c r="CT150" s="1016">
        <v>0</v>
      </c>
      <c r="CU150" s="1017">
        <v>0</v>
      </c>
      <c r="CV150" s="1016">
        <v>0</v>
      </c>
      <c r="CW150" s="1017">
        <v>0</v>
      </c>
      <c r="CX150" s="1016">
        <v>0</v>
      </c>
      <c r="CY150" s="1017">
        <v>0</v>
      </c>
      <c r="CZ150" s="1016">
        <v>0</v>
      </c>
      <c r="DA150" s="1017">
        <v>0</v>
      </c>
      <c r="DB150" s="1016">
        <v>0</v>
      </c>
      <c r="DC150" s="1017">
        <v>0</v>
      </c>
      <c r="DD150" s="1016">
        <v>0</v>
      </c>
      <c r="DE150" s="1017">
        <v>0</v>
      </c>
      <c r="DF150" s="1016">
        <v>0</v>
      </c>
      <c r="DG150" s="1017">
        <v>0</v>
      </c>
      <c r="DH150" s="1016">
        <v>0</v>
      </c>
      <c r="DI150" s="1017">
        <v>0</v>
      </c>
      <c r="DJ150" s="1016">
        <v>0</v>
      </c>
      <c r="DK150" s="1017">
        <v>0</v>
      </c>
      <c r="DL150" s="1016">
        <v>0</v>
      </c>
      <c r="DM150" s="1017">
        <v>0</v>
      </c>
      <c r="DN150" s="1016">
        <v>0</v>
      </c>
      <c r="DO150" s="1017">
        <v>0</v>
      </c>
      <c r="DP150" s="1018">
        <v>0</v>
      </c>
      <c r="DQ150" s="946"/>
      <c r="DR150" s="973"/>
      <c r="DS150" s="946"/>
      <c r="DT150" s="1015">
        <v>0</v>
      </c>
      <c r="DU150" s="1016">
        <v>0</v>
      </c>
      <c r="DV150" s="1017">
        <v>0</v>
      </c>
      <c r="DW150" s="1016">
        <v>0</v>
      </c>
      <c r="DX150" s="1017">
        <v>0</v>
      </c>
      <c r="DY150" s="1016">
        <v>0</v>
      </c>
      <c r="DZ150" s="1017">
        <v>0</v>
      </c>
      <c r="EA150" s="1016">
        <v>0</v>
      </c>
      <c r="EB150" s="1017">
        <v>0</v>
      </c>
      <c r="EC150" s="1016">
        <v>0</v>
      </c>
      <c r="ED150" s="1017">
        <v>0</v>
      </c>
      <c r="EE150" s="1016">
        <v>0</v>
      </c>
      <c r="EF150" s="1017">
        <v>0</v>
      </c>
      <c r="EG150" s="1016">
        <v>0</v>
      </c>
      <c r="EH150" s="1017">
        <v>0</v>
      </c>
      <c r="EI150" s="1016">
        <v>0</v>
      </c>
      <c r="EJ150" s="1017">
        <v>0</v>
      </c>
      <c r="EK150" s="1016">
        <v>0</v>
      </c>
      <c r="EL150" s="1017">
        <v>0</v>
      </c>
      <c r="EM150" s="1016">
        <v>0</v>
      </c>
      <c r="EN150" s="1017">
        <v>0</v>
      </c>
      <c r="EO150" s="1016">
        <v>0</v>
      </c>
      <c r="EP150" s="1017">
        <v>0</v>
      </c>
      <c r="EQ150" s="1016">
        <v>0</v>
      </c>
      <c r="ER150" s="1017">
        <v>0</v>
      </c>
      <c r="ES150" s="1016">
        <v>0</v>
      </c>
      <c r="ET150" s="1017">
        <v>0</v>
      </c>
      <c r="EU150" s="1016">
        <v>0</v>
      </c>
      <c r="EV150" s="1017">
        <v>0</v>
      </c>
      <c r="EW150" s="1016">
        <v>0</v>
      </c>
      <c r="EX150" s="1017">
        <v>0</v>
      </c>
      <c r="EY150" s="1016">
        <v>0</v>
      </c>
      <c r="EZ150" s="1017">
        <v>0</v>
      </c>
      <c r="FA150" s="1016">
        <v>0</v>
      </c>
      <c r="FB150" s="1017">
        <v>0</v>
      </c>
      <c r="FC150" s="1018">
        <v>0</v>
      </c>
      <c r="FD150" s="946"/>
      <c r="FE150" s="974"/>
      <c r="FF150" s="946"/>
      <c r="FG150" s="975"/>
      <c r="FI150" s="1019" t="b">
        <v>1</v>
      </c>
    </row>
    <row r="151" spans="2:165" hidden="1" outlineLevel="1">
      <c r="B151" s="976">
        <v>141</v>
      </c>
      <c r="C151" s="977" t="s">
        <v>798</v>
      </c>
      <c r="E151" s="978">
        <v>0</v>
      </c>
      <c r="F151" s="979">
        <v>0</v>
      </c>
      <c r="G151" s="980">
        <v>0</v>
      </c>
      <c r="H151" s="979">
        <v>0</v>
      </c>
      <c r="I151" s="980">
        <v>0</v>
      </c>
      <c r="J151" s="979">
        <v>0</v>
      </c>
      <c r="K151" s="980">
        <v>0</v>
      </c>
      <c r="L151" s="979">
        <v>0</v>
      </c>
      <c r="M151" s="980">
        <v>0</v>
      </c>
      <c r="N151" s="979">
        <v>0</v>
      </c>
      <c r="O151" s="980">
        <v>0</v>
      </c>
      <c r="P151" s="979">
        <v>0</v>
      </c>
      <c r="Q151" s="980">
        <v>0</v>
      </c>
      <c r="R151" s="979">
        <v>0</v>
      </c>
      <c r="S151" s="980">
        <v>0</v>
      </c>
      <c r="T151" s="979">
        <v>0</v>
      </c>
      <c r="U151" s="980">
        <v>0</v>
      </c>
      <c r="V151" s="979">
        <v>0</v>
      </c>
      <c r="W151" s="980">
        <v>0</v>
      </c>
      <c r="X151" s="979">
        <v>0</v>
      </c>
      <c r="Y151" s="980">
        <v>0</v>
      </c>
      <c r="Z151" s="979">
        <v>0</v>
      </c>
      <c r="AA151" s="980">
        <v>0</v>
      </c>
      <c r="AB151" s="979">
        <v>0</v>
      </c>
      <c r="AC151" s="980">
        <v>0</v>
      </c>
      <c r="AD151" s="979">
        <v>0</v>
      </c>
      <c r="AE151" s="980">
        <v>0</v>
      </c>
      <c r="AF151" s="979">
        <v>0</v>
      </c>
      <c r="AG151" s="980">
        <v>0</v>
      </c>
      <c r="AH151" s="979">
        <v>0</v>
      </c>
      <c r="AI151" s="980">
        <v>0</v>
      </c>
      <c r="AJ151" s="979">
        <v>0</v>
      </c>
      <c r="AK151" s="980">
        <v>0</v>
      </c>
      <c r="AL151" s="979">
        <v>0</v>
      </c>
      <c r="AM151" s="980">
        <v>0</v>
      </c>
      <c r="AN151" s="981">
        <v>0</v>
      </c>
      <c r="AO151" s="946"/>
      <c r="AP151" s="964"/>
      <c r="AQ151" s="946"/>
      <c r="AR151" s="978">
        <v>0</v>
      </c>
      <c r="AS151" s="979">
        <v>0</v>
      </c>
      <c r="AT151" s="980">
        <v>0</v>
      </c>
      <c r="AU151" s="979">
        <v>0</v>
      </c>
      <c r="AV151" s="980">
        <v>0</v>
      </c>
      <c r="AW151" s="979">
        <v>0</v>
      </c>
      <c r="AX151" s="980">
        <v>0</v>
      </c>
      <c r="AY151" s="979">
        <v>0</v>
      </c>
      <c r="AZ151" s="980">
        <v>0</v>
      </c>
      <c r="BA151" s="979">
        <v>0</v>
      </c>
      <c r="BB151" s="980">
        <v>0</v>
      </c>
      <c r="BC151" s="979">
        <v>0</v>
      </c>
      <c r="BD151" s="980">
        <v>0</v>
      </c>
      <c r="BE151" s="979">
        <v>0</v>
      </c>
      <c r="BF151" s="980">
        <v>0</v>
      </c>
      <c r="BG151" s="979">
        <v>0</v>
      </c>
      <c r="BH151" s="980">
        <v>0</v>
      </c>
      <c r="BI151" s="979">
        <v>0</v>
      </c>
      <c r="BJ151" s="980">
        <v>0</v>
      </c>
      <c r="BK151" s="979">
        <v>0</v>
      </c>
      <c r="BL151" s="980">
        <v>0</v>
      </c>
      <c r="BM151" s="979">
        <v>0</v>
      </c>
      <c r="BN151" s="980">
        <v>0</v>
      </c>
      <c r="BO151" s="979">
        <v>0</v>
      </c>
      <c r="BP151" s="980">
        <v>0</v>
      </c>
      <c r="BQ151" s="979">
        <v>0</v>
      </c>
      <c r="BR151" s="980">
        <v>0</v>
      </c>
      <c r="BS151" s="979">
        <v>0</v>
      </c>
      <c r="BT151" s="980">
        <v>0</v>
      </c>
      <c r="BU151" s="979">
        <v>0</v>
      </c>
      <c r="BV151" s="980">
        <v>0</v>
      </c>
      <c r="BW151" s="979">
        <v>0</v>
      </c>
      <c r="BX151" s="980">
        <v>0</v>
      </c>
      <c r="BY151" s="979">
        <v>0</v>
      </c>
      <c r="BZ151" s="980">
        <v>0</v>
      </c>
      <c r="CA151" s="981">
        <v>0</v>
      </c>
      <c r="CB151" s="946"/>
      <c r="CC151" s="971"/>
      <c r="CD151" s="946"/>
      <c r="CE151" s="972"/>
      <c r="CF151" s="946"/>
      <c r="CG151" s="978">
        <v>0</v>
      </c>
      <c r="CH151" s="979">
        <v>0</v>
      </c>
      <c r="CI151" s="980">
        <v>0</v>
      </c>
      <c r="CJ151" s="979">
        <v>0</v>
      </c>
      <c r="CK151" s="980">
        <v>0</v>
      </c>
      <c r="CL151" s="979">
        <v>0</v>
      </c>
      <c r="CM151" s="980">
        <v>0</v>
      </c>
      <c r="CN151" s="979">
        <v>0</v>
      </c>
      <c r="CO151" s="980">
        <v>0</v>
      </c>
      <c r="CP151" s="979">
        <v>0</v>
      </c>
      <c r="CQ151" s="980">
        <v>0</v>
      </c>
      <c r="CR151" s="979">
        <v>0</v>
      </c>
      <c r="CS151" s="980">
        <v>0</v>
      </c>
      <c r="CT151" s="979">
        <v>0</v>
      </c>
      <c r="CU151" s="980">
        <v>0</v>
      </c>
      <c r="CV151" s="979">
        <v>0</v>
      </c>
      <c r="CW151" s="980">
        <v>0</v>
      </c>
      <c r="CX151" s="979">
        <v>0</v>
      </c>
      <c r="CY151" s="980">
        <v>0</v>
      </c>
      <c r="CZ151" s="979">
        <v>0</v>
      </c>
      <c r="DA151" s="980">
        <v>0</v>
      </c>
      <c r="DB151" s="979">
        <v>0</v>
      </c>
      <c r="DC151" s="980">
        <v>0</v>
      </c>
      <c r="DD151" s="979">
        <v>0</v>
      </c>
      <c r="DE151" s="980">
        <v>0</v>
      </c>
      <c r="DF151" s="979">
        <v>0</v>
      </c>
      <c r="DG151" s="980">
        <v>0</v>
      </c>
      <c r="DH151" s="979">
        <v>0</v>
      </c>
      <c r="DI151" s="980">
        <v>0</v>
      </c>
      <c r="DJ151" s="979">
        <v>0</v>
      </c>
      <c r="DK151" s="980">
        <v>0</v>
      </c>
      <c r="DL151" s="979">
        <v>0</v>
      </c>
      <c r="DM151" s="980">
        <v>0</v>
      </c>
      <c r="DN151" s="979">
        <v>0</v>
      </c>
      <c r="DO151" s="980">
        <v>0</v>
      </c>
      <c r="DP151" s="981">
        <v>0</v>
      </c>
      <c r="DQ151" s="946"/>
      <c r="DR151" s="973"/>
      <c r="DS151" s="946"/>
      <c r="DT151" s="978">
        <v>0</v>
      </c>
      <c r="DU151" s="979">
        <v>0</v>
      </c>
      <c r="DV151" s="980">
        <v>0</v>
      </c>
      <c r="DW151" s="979">
        <v>0</v>
      </c>
      <c r="DX151" s="980">
        <v>0</v>
      </c>
      <c r="DY151" s="979">
        <v>0</v>
      </c>
      <c r="DZ151" s="980">
        <v>0</v>
      </c>
      <c r="EA151" s="979">
        <v>0</v>
      </c>
      <c r="EB151" s="980">
        <v>0</v>
      </c>
      <c r="EC151" s="979">
        <v>0</v>
      </c>
      <c r="ED151" s="980">
        <v>0</v>
      </c>
      <c r="EE151" s="979">
        <v>0</v>
      </c>
      <c r="EF151" s="980">
        <v>0</v>
      </c>
      <c r="EG151" s="979">
        <v>0</v>
      </c>
      <c r="EH151" s="980">
        <v>0</v>
      </c>
      <c r="EI151" s="979">
        <v>0</v>
      </c>
      <c r="EJ151" s="980">
        <v>0</v>
      </c>
      <c r="EK151" s="979">
        <v>0</v>
      </c>
      <c r="EL151" s="980">
        <v>0</v>
      </c>
      <c r="EM151" s="979">
        <v>0</v>
      </c>
      <c r="EN151" s="980">
        <v>0</v>
      </c>
      <c r="EO151" s="979">
        <v>0</v>
      </c>
      <c r="EP151" s="980">
        <v>0</v>
      </c>
      <c r="EQ151" s="979">
        <v>0</v>
      </c>
      <c r="ER151" s="980">
        <v>0</v>
      </c>
      <c r="ES151" s="979">
        <v>0</v>
      </c>
      <c r="ET151" s="980">
        <v>0</v>
      </c>
      <c r="EU151" s="979">
        <v>0</v>
      </c>
      <c r="EV151" s="980">
        <v>0</v>
      </c>
      <c r="EW151" s="979">
        <v>0</v>
      </c>
      <c r="EX151" s="980">
        <v>0</v>
      </c>
      <c r="EY151" s="979">
        <v>0</v>
      </c>
      <c r="EZ151" s="980">
        <v>0</v>
      </c>
      <c r="FA151" s="979">
        <v>0</v>
      </c>
      <c r="FB151" s="980">
        <v>0</v>
      </c>
      <c r="FC151" s="981">
        <v>0</v>
      </c>
      <c r="FD151" s="946"/>
      <c r="FE151" s="974"/>
      <c r="FF151" s="946"/>
      <c r="FG151" s="975"/>
      <c r="FI151" s="982" t="b">
        <v>1</v>
      </c>
    </row>
    <row r="152" spans="2:165" hidden="1" outlineLevel="1">
      <c r="B152" s="983">
        <v>142</v>
      </c>
      <c r="C152" s="984" t="s">
        <v>799</v>
      </c>
      <c r="E152" s="985">
        <v>0</v>
      </c>
      <c r="F152" s="986">
        <v>0</v>
      </c>
      <c r="G152" s="987">
        <v>0</v>
      </c>
      <c r="H152" s="986">
        <v>0</v>
      </c>
      <c r="I152" s="987">
        <v>0</v>
      </c>
      <c r="J152" s="986">
        <v>0</v>
      </c>
      <c r="K152" s="987">
        <v>0</v>
      </c>
      <c r="L152" s="986">
        <v>0</v>
      </c>
      <c r="M152" s="987">
        <v>0</v>
      </c>
      <c r="N152" s="986">
        <v>0</v>
      </c>
      <c r="O152" s="987">
        <v>0</v>
      </c>
      <c r="P152" s="986">
        <v>0</v>
      </c>
      <c r="Q152" s="987">
        <v>0</v>
      </c>
      <c r="R152" s="986">
        <v>0</v>
      </c>
      <c r="S152" s="987">
        <v>0</v>
      </c>
      <c r="T152" s="986">
        <v>0</v>
      </c>
      <c r="U152" s="987">
        <v>0</v>
      </c>
      <c r="V152" s="986">
        <v>0</v>
      </c>
      <c r="W152" s="987">
        <v>0</v>
      </c>
      <c r="X152" s="986">
        <v>0</v>
      </c>
      <c r="Y152" s="987">
        <v>0</v>
      </c>
      <c r="Z152" s="986">
        <v>0</v>
      </c>
      <c r="AA152" s="987">
        <v>0</v>
      </c>
      <c r="AB152" s="986">
        <v>0</v>
      </c>
      <c r="AC152" s="987">
        <v>0</v>
      </c>
      <c r="AD152" s="986">
        <v>0</v>
      </c>
      <c r="AE152" s="987">
        <v>0</v>
      </c>
      <c r="AF152" s="986">
        <v>0</v>
      </c>
      <c r="AG152" s="987">
        <v>0</v>
      </c>
      <c r="AH152" s="986">
        <v>0</v>
      </c>
      <c r="AI152" s="987">
        <v>0</v>
      </c>
      <c r="AJ152" s="986">
        <v>0</v>
      </c>
      <c r="AK152" s="987">
        <v>0</v>
      </c>
      <c r="AL152" s="986">
        <v>0</v>
      </c>
      <c r="AM152" s="987">
        <v>0</v>
      </c>
      <c r="AN152" s="988">
        <v>0</v>
      </c>
      <c r="AO152" s="946"/>
      <c r="AP152" s="964"/>
      <c r="AQ152" s="946"/>
      <c r="AR152" s="985">
        <v>0</v>
      </c>
      <c r="AS152" s="986">
        <v>0</v>
      </c>
      <c r="AT152" s="987">
        <v>0</v>
      </c>
      <c r="AU152" s="986">
        <v>0</v>
      </c>
      <c r="AV152" s="987">
        <v>0</v>
      </c>
      <c r="AW152" s="986">
        <v>0</v>
      </c>
      <c r="AX152" s="987">
        <v>0</v>
      </c>
      <c r="AY152" s="986">
        <v>0</v>
      </c>
      <c r="AZ152" s="987">
        <v>0</v>
      </c>
      <c r="BA152" s="986">
        <v>0</v>
      </c>
      <c r="BB152" s="987">
        <v>0</v>
      </c>
      <c r="BC152" s="986">
        <v>0</v>
      </c>
      <c r="BD152" s="987">
        <v>0</v>
      </c>
      <c r="BE152" s="986">
        <v>0</v>
      </c>
      <c r="BF152" s="987">
        <v>0</v>
      </c>
      <c r="BG152" s="986">
        <v>0</v>
      </c>
      <c r="BH152" s="987">
        <v>0</v>
      </c>
      <c r="BI152" s="986">
        <v>0</v>
      </c>
      <c r="BJ152" s="987">
        <v>0</v>
      </c>
      <c r="BK152" s="986">
        <v>0</v>
      </c>
      <c r="BL152" s="987">
        <v>0</v>
      </c>
      <c r="BM152" s="986">
        <v>0</v>
      </c>
      <c r="BN152" s="987">
        <v>0</v>
      </c>
      <c r="BO152" s="986">
        <v>0</v>
      </c>
      <c r="BP152" s="987">
        <v>0</v>
      </c>
      <c r="BQ152" s="986">
        <v>0</v>
      </c>
      <c r="BR152" s="987">
        <v>0</v>
      </c>
      <c r="BS152" s="986">
        <v>0</v>
      </c>
      <c r="BT152" s="987">
        <v>0</v>
      </c>
      <c r="BU152" s="986">
        <v>0</v>
      </c>
      <c r="BV152" s="987">
        <v>0</v>
      </c>
      <c r="BW152" s="986">
        <v>0</v>
      </c>
      <c r="BX152" s="987">
        <v>0</v>
      </c>
      <c r="BY152" s="986">
        <v>0</v>
      </c>
      <c r="BZ152" s="987">
        <v>0</v>
      </c>
      <c r="CA152" s="988">
        <v>0</v>
      </c>
      <c r="CB152" s="946"/>
      <c r="CC152" s="971"/>
      <c r="CD152" s="946"/>
      <c r="CE152" s="972"/>
      <c r="CF152" s="946"/>
      <c r="CG152" s="985">
        <v>0</v>
      </c>
      <c r="CH152" s="986">
        <v>0</v>
      </c>
      <c r="CI152" s="987">
        <v>0</v>
      </c>
      <c r="CJ152" s="986">
        <v>0</v>
      </c>
      <c r="CK152" s="987">
        <v>0</v>
      </c>
      <c r="CL152" s="986">
        <v>0</v>
      </c>
      <c r="CM152" s="987">
        <v>0</v>
      </c>
      <c r="CN152" s="986">
        <v>0</v>
      </c>
      <c r="CO152" s="987">
        <v>0</v>
      </c>
      <c r="CP152" s="986">
        <v>0</v>
      </c>
      <c r="CQ152" s="987">
        <v>0</v>
      </c>
      <c r="CR152" s="986">
        <v>0</v>
      </c>
      <c r="CS152" s="987">
        <v>0</v>
      </c>
      <c r="CT152" s="986">
        <v>0</v>
      </c>
      <c r="CU152" s="987">
        <v>0</v>
      </c>
      <c r="CV152" s="986">
        <v>0</v>
      </c>
      <c r="CW152" s="987">
        <v>0</v>
      </c>
      <c r="CX152" s="986">
        <v>0</v>
      </c>
      <c r="CY152" s="987">
        <v>0</v>
      </c>
      <c r="CZ152" s="986">
        <v>0</v>
      </c>
      <c r="DA152" s="987">
        <v>0</v>
      </c>
      <c r="DB152" s="986">
        <v>0</v>
      </c>
      <c r="DC152" s="987">
        <v>0</v>
      </c>
      <c r="DD152" s="986">
        <v>0</v>
      </c>
      <c r="DE152" s="987">
        <v>0</v>
      </c>
      <c r="DF152" s="986">
        <v>0</v>
      </c>
      <c r="DG152" s="987">
        <v>0</v>
      </c>
      <c r="DH152" s="986">
        <v>0</v>
      </c>
      <c r="DI152" s="987">
        <v>0</v>
      </c>
      <c r="DJ152" s="986">
        <v>0</v>
      </c>
      <c r="DK152" s="987">
        <v>0</v>
      </c>
      <c r="DL152" s="986">
        <v>0</v>
      </c>
      <c r="DM152" s="987">
        <v>0</v>
      </c>
      <c r="DN152" s="986">
        <v>0</v>
      </c>
      <c r="DO152" s="987">
        <v>0</v>
      </c>
      <c r="DP152" s="988">
        <v>0</v>
      </c>
      <c r="DQ152" s="946"/>
      <c r="DR152" s="973"/>
      <c r="DS152" s="946"/>
      <c r="DT152" s="985">
        <v>0</v>
      </c>
      <c r="DU152" s="986">
        <v>0</v>
      </c>
      <c r="DV152" s="987">
        <v>0</v>
      </c>
      <c r="DW152" s="986">
        <v>0</v>
      </c>
      <c r="DX152" s="987">
        <v>0</v>
      </c>
      <c r="DY152" s="986">
        <v>0</v>
      </c>
      <c r="DZ152" s="987">
        <v>0</v>
      </c>
      <c r="EA152" s="986">
        <v>0</v>
      </c>
      <c r="EB152" s="987">
        <v>0</v>
      </c>
      <c r="EC152" s="986">
        <v>0</v>
      </c>
      <c r="ED152" s="987">
        <v>0</v>
      </c>
      <c r="EE152" s="986">
        <v>0</v>
      </c>
      <c r="EF152" s="987">
        <v>0</v>
      </c>
      <c r="EG152" s="986">
        <v>0</v>
      </c>
      <c r="EH152" s="987">
        <v>0</v>
      </c>
      <c r="EI152" s="986">
        <v>0</v>
      </c>
      <c r="EJ152" s="987">
        <v>0</v>
      </c>
      <c r="EK152" s="986">
        <v>0</v>
      </c>
      <c r="EL152" s="987">
        <v>0</v>
      </c>
      <c r="EM152" s="986">
        <v>0</v>
      </c>
      <c r="EN152" s="987">
        <v>0</v>
      </c>
      <c r="EO152" s="986">
        <v>0</v>
      </c>
      <c r="EP152" s="987">
        <v>0</v>
      </c>
      <c r="EQ152" s="986">
        <v>0</v>
      </c>
      <c r="ER152" s="987">
        <v>0</v>
      </c>
      <c r="ES152" s="986">
        <v>0</v>
      </c>
      <c r="ET152" s="987">
        <v>0</v>
      </c>
      <c r="EU152" s="986">
        <v>0</v>
      </c>
      <c r="EV152" s="987">
        <v>0</v>
      </c>
      <c r="EW152" s="986">
        <v>0</v>
      </c>
      <c r="EX152" s="987">
        <v>0</v>
      </c>
      <c r="EY152" s="986">
        <v>0</v>
      </c>
      <c r="EZ152" s="987">
        <v>0</v>
      </c>
      <c r="FA152" s="986">
        <v>0</v>
      </c>
      <c r="FB152" s="987">
        <v>0</v>
      </c>
      <c r="FC152" s="988">
        <v>0</v>
      </c>
      <c r="FD152" s="946"/>
      <c r="FE152" s="974"/>
      <c r="FF152" s="946"/>
      <c r="FG152" s="975"/>
      <c r="FI152" s="989" t="b">
        <v>1</v>
      </c>
    </row>
    <row r="153" spans="2:165" hidden="1" outlineLevel="1">
      <c r="B153" s="990">
        <v>143</v>
      </c>
      <c r="C153" s="991" t="s">
        <v>800</v>
      </c>
      <c r="E153" s="992">
        <v>0</v>
      </c>
      <c r="F153" s="993">
        <v>0</v>
      </c>
      <c r="G153" s="994">
        <v>0</v>
      </c>
      <c r="H153" s="993">
        <v>0</v>
      </c>
      <c r="I153" s="994">
        <v>0</v>
      </c>
      <c r="J153" s="993">
        <v>0</v>
      </c>
      <c r="K153" s="994">
        <v>0</v>
      </c>
      <c r="L153" s="993">
        <v>0</v>
      </c>
      <c r="M153" s="994">
        <v>0</v>
      </c>
      <c r="N153" s="993">
        <v>0</v>
      </c>
      <c r="O153" s="994">
        <v>0</v>
      </c>
      <c r="P153" s="993">
        <v>0</v>
      </c>
      <c r="Q153" s="994">
        <v>0</v>
      </c>
      <c r="R153" s="993">
        <v>0</v>
      </c>
      <c r="S153" s="994">
        <v>0</v>
      </c>
      <c r="T153" s="993">
        <v>0</v>
      </c>
      <c r="U153" s="994">
        <v>0</v>
      </c>
      <c r="V153" s="993">
        <v>0</v>
      </c>
      <c r="W153" s="994">
        <v>0</v>
      </c>
      <c r="X153" s="993">
        <v>0</v>
      </c>
      <c r="Y153" s="994">
        <v>0</v>
      </c>
      <c r="Z153" s="993">
        <v>0</v>
      </c>
      <c r="AA153" s="994">
        <v>0</v>
      </c>
      <c r="AB153" s="993">
        <v>0</v>
      </c>
      <c r="AC153" s="994">
        <v>0</v>
      </c>
      <c r="AD153" s="993">
        <v>0</v>
      </c>
      <c r="AE153" s="994">
        <v>0</v>
      </c>
      <c r="AF153" s="993">
        <v>0</v>
      </c>
      <c r="AG153" s="994">
        <v>0</v>
      </c>
      <c r="AH153" s="993">
        <v>0</v>
      </c>
      <c r="AI153" s="994">
        <v>0</v>
      </c>
      <c r="AJ153" s="993">
        <v>0</v>
      </c>
      <c r="AK153" s="994">
        <v>0</v>
      </c>
      <c r="AL153" s="993">
        <v>0</v>
      </c>
      <c r="AM153" s="994">
        <v>0</v>
      </c>
      <c r="AN153" s="995">
        <v>0</v>
      </c>
      <c r="AO153" s="946"/>
      <c r="AP153" s="964"/>
      <c r="AQ153" s="946"/>
      <c r="AR153" s="992">
        <v>0</v>
      </c>
      <c r="AS153" s="993">
        <v>0</v>
      </c>
      <c r="AT153" s="994">
        <v>0</v>
      </c>
      <c r="AU153" s="993">
        <v>0</v>
      </c>
      <c r="AV153" s="994">
        <v>0</v>
      </c>
      <c r="AW153" s="993">
        <v>0</v>
      </c>
      <c r="AX153" s="994">
        <v>0</v>
      </c>
      <c r="AY153" s="993">
        <v>0</v>
      </c>
      <c r="AZ153" s="994">
        <v>0</v>
      </c>
      <c r="BA153" s="993">
        <v>0</v>
      </c>
      <c r="BB153" s="994">
        <v>0</v>
      </c>
      <c r="BC153" s="993">
        <v>0</v>
      </c>
      <c r="BD153" s="994">
        <v>0</v>
      </c>
      <c r="BE153" s="993">
        <v>0</v>
      </c>
      <c r="BF153" s="994">
        <v>0</v>
      </c>
      <c r="BG153" s="993">
        <v>0</v>
      </c>
      <c r="BH153" s="994">
        <v>0</v>
      </c>
      <c r="BI153" s="993">
        <v>0</v>
      </c>
      <c r="BJ153" s="994">
        <v>0</v>
      </c>
      <c r="BK153" s="993">
        <v>0</v>
      </c>
      <c r="BL153" s="994">
        <v>0</v>
      </c>
      <c r="BM153" s="993">
        <v>0</v>
      </c>
      <c r="BN153" s="994">
        <v>0</v>
      </c>
      <c r="BO153" s="993">
        <v>0</v>
      </c>
      <c r="BP153" s="994">
        <v>0</v>
      </c>
      <c r="BQ153" s="993">
        <v>0</v>
      </c>
      <c r="BR153" s="994">
        <v>0</v>
      </c>
      <c r="BS153" s="993">
        <v>0</v>
      </c>
      <c r="BT153" s="994">
        <v>0</v>
      </c>
      <c r="BU153" s="993">
        <v>0</v>
      </c>
      <c r="BV153" s="994">
        <v>0</v>
      </c>
      <c r="BW153" s="993">
        <v>0</v>
      </c>
      <c r="BX153" s="994">
        <v>0</v>
      </c>
      <c r="BY153" s="993">
        <v>0</v>
      </c>
      <c r="BZ153" s="994">
        <v>0</v>
      </c>
      <c r="CA153" s="995">
        <v>0</v>
      </c>
      <c r="CB153" s="946"/>
      <c r="CC153" s="971"/>
      <c r="CD153" s="946"/>
      <c r="CE153" s="972"/>
      <c r="CF153" s="946"/>
      <c r="CG153" s="992">
        <v>0</v>
      </c>
      <c r="CH153" s="993">
        <v>0</v>
      </c>
      <c r="CI153" s="994">
        <v>0</v>
      </c>
      <c r="CJ153" s="993">
        <v>0</v>
      </c>
      <c r="CK153" s="994">
        <v>0</v>
      </c>
      <c r="CL153" s="993">
        <v>0</v>
      </c>
      <c r="CM153" s="994">
        <v>0</v>
      </c>
      <c r="CN153" s="993">
        <v>0</v>
      </c>
      <c r="CO153" s="994">
        <v>0</v>
      </c>
      <c r="CP153" s="993">
        <v>0</v>
      </c>
      <c r="CQ153" s="994">
        <v>0</v>
      </c>
      <c r="CR153" s="993">
        <v>0</v>
      </c>
      <c r="CS153" s="994">
        <v>0</v>
      </c>
      <c r="CT153" s="993">
        <v>0</v>
      </c>
      <c r="CU153" s="994">
        <v>0</v>
      </c>
      <c r="CV153" s="993">
        <v>0</v>
      </c>
      <c r="CW153" s="994">
        <v>0</v>
      </c>
      <c r="CX153" s="993">
        <v>0</v>
      </c>
      <c r="CY153" s="994">
        <v>0</v>
      </c>
      <c r="CZ153" s="993">
        <v>0</v>
      </c>
      <c r="DA153" s="994">
        <v>0</v>
      </c>
      <c r="DB153" s="993">
        <v>0</v>
      </c>
      <c r="DC153" s="994">
        <v>0</v>
      </c>
      <c r="DD153" s="993">
        <v>0</v>
      </c>
      <c r="DE153" s="994">
        <v>0</v>
      </c>
      <c r="DF153" s="993">
        <v>0</v>
      </c>
      <c r="DG153" s="994">
        <v>0</v>
      </c>
      <c r="DH153" s="993">
        <v>0</v>
      </c>
      <c r="DI153" s="994">
        <v>0</v>
      </c>
      <c r="DJ153" s="993">
        <v>0</v>
      </c>
      <c r="DK153" s="994">
        <v>0</v>
      </c>
      <c r="DL153" s="993">
        <v>0</v>
      </c>
      <c r="DM153" s="994">
        <v>0</v>
      </c>
      <c r="DN153" s="993">
        <v>0</v>
      </c>
      <c r="DO153" s="994">
        <v>0</v>
      </c>
      <c r="DP153" s="995">
        <v>0</v>
      </c>
      <c r="DQ153" s="946"/>
      <c r="DR153" s="973"/>
      <c r="DS153" s="946"/>
      <c r="DT153" s="992">
        <v>0</v>
      </c>
      <c r="DU153" s="993">
        <v>0</v>
      </c>
      <c r="DV153" s="994">
        <v>0</v>
      </c>
      <c r="DW153" s="993">
        <v>0</v>
      </c>
      <c r="DX153" s="994">
        <v>0</v>
      </c>
      <c r="DY153" s="993">
        <v>0</v>
      </c>
      <c r="DZ153" s="994">
        <v>0</v>
      </c>
      <c r="EA153" s="993">
        <v>0</v>
      </c>
      <c r="EB153" s="994">
        <v>0</v>
      </c>
      <c r="EC153" s="993">
        <v>0</v>
      </c>
      <c r="ED153" s="994">
        <v>0</v>
      </c>
      <c r="EE153" s="993">
        <v>0</v>
      </c>
      <c r="EF153" s="994">
        <v>0</v>
      </c>
      <c r="EG153" s="993">
        <v>0</v>
      </c>
      <c r="EH153" s="994">
        <v>0</v>
      </c>
      <c r="EI153" s="993">
        <v>0</v>
      </c>
      <c r="EJ153" s="994">
        <v>0</v>
      </c>
      <c r="EK153" s="993">
        <v>0</v>
      </c>
      <c r="EL153" s="994">
        <v>0</v>
      </c>
      <c r="EM153" s="993">
        <v>0</v>
      </c>
      <c r="EN153" s="994">
        <v>0</v>
      </c>
      <c r="EO153" s="993">
        <v>0</v>
      </c>
      <c r="EP153" s="994">
        <v>0</v>
      </c>
      <c r="EQ153" s="993">
        <v>0</v>
      </c>
      <c r="ER153" s="994">
        <v>0</v>
      </c>
      <c r="ES153" s="993">
        <v>0</v>
      </c>
      <c r="ET153" s="994">
        <v>0</v>
      </c>
      <c r="EU153" s="993">
        <v>0</v>
      </c>
      <c r="EV153" s="994">
        <v>0</v>
      </c>
      <c r="EW153" s="993">
        <v>0</v>
      </c>
      <c r="EX153" s="994">
        <v>0</v>
      </c>
      <c r="EY153" s="993">
        <v>0</v>
      </c>
      <c r="EZ153" s="994">
        <v>0</v>
      </c>
      <c r="FA153" s="993">
        <v>0</v>
      </c>
      <c r="FB153" s="994">
        <v>0</v>
      </c>
      <c r="FC153" s="995">
        <v>0</v>
      </c>
      <c r="FD153" s="946"/>
      <c r="FE153" s="974"/>
      <c r="FF153" s="946"/>
      <c r="FG153" s="975"/>
      <c r="FI153" s="996" t="b">
        <v>1</v>
      </c>
    </row>
    <row r="154" spans="2:165" hidden="1" outlineLevel="1">
      <c r="B154" s="983">
        <v>144</v>
      </c>
      <c r="C154" s="984" t="s">
        <v>801</v>
      </c>
      <c r="E154" s="985">
        <v>0</v>
      </c>
      <c r="F154" s="986">
        <v>0</v>
      </c>
      <c r="G154" s="987">
        <v>0</v>
      </c>
      <c r="H154" s="986">
        <v>0</v>
      </c>
      <c r="I154" s="987">
        <v>0</v>
      </c>
      <c r="J154" s="986">
        <v>0</v>
      </c>
      <c r="K154" s="987">
        <v>0</v>
      </c>
      <c r="L154" s="986">
        <v>0</v>
      </c>
      <c r="M154" s="987">
        <v>0</v>
      </c>
      <c r="N154" s="986">
        <v>0</v>
      </c>
      <c r="O154" s="987">
        <v>0</v>
      </c>
      <c r="P154" s="986">
        <v>0</v>
      </c>
      <c r="Q154" s="987">
        <v>0</v>
      </c>
      <c r="R154" s="986">
        <v>0</v>
      </c>
      <c r="S154" s="987">
        <v>0</v>
      </c>
      <c r="T154" s="986">
        <v>0</v>
      </c>
      <c r="U154" s="987">
        <v>0</v>
      </c>
      <c r="V154" s="986">
        <v>0</v>
      </c>
      <c r="W154" s="987">
        <v>0</v>
      </c>
      <c r="X154" s="986">
        <v>0</v>
      </c>
      <c r="Y154" s="987">
        <v>0</v>
      </c>
      <c r="Z154" s="986">
        <v>0</v>
      </c>
      <c r="AA154" s="987">
        <v>0</v>
      </c>
      <c r="AB154" s="986">
        <v>0</v>
      </c>
      <c r="AC154" s="987">
        <v>0</v>
      </c>
      <c r="AD154" s="986">
        <v>0</v>
      </c>
      <c r="AE154" s="987">
        <v>0</v>
      </c>
      <c r="AF154" s="986">
        <v>0</v>
      </c>
      <c r="AG154" s="987">
        <v>0</v>
      </c>
      <c r="AH154" s="986">
        <v>0</v>
      </c>
      <c r="AI154" s="987">
        <v>0</v>
      </c>
      <c r="AJ154" s="986">
        <v>0</v>
      </c>
      <c r="AK154" s="987">
        <v>0</v>
      </c>
      <c r="AL154" s="986">
        <v>0</v>
      </c>
      <c r="AM154" s="987">
        <v>0</v>
      </c>
      <c r="AN154" s="988">
        <v>0</v>
      </c>
      <c r="AO154" s="946"/>
      <c r="AP154" s="964"/>
      <c r="AQ154" s="946"/>
      <c r="AR154" s="985">
        <v>0</v>
      </c>
      <c r="AS154" s="986">
        <v>0</v>
      </c>
      <c r="AT154" s="987">
        <v>0</v>
      </c>
      <c r="AU154" s="986">
        <v>0</v>
      </c>
      <c r="AV154" s="987">
        <v>0</v>
      </c>
      <c r="AW154" s="986">
        <v>0</v>
      </c>
      <c r="AX154" s="987">
        <v>0</v>
      </c>
      <c r="AY154" s="986">
        <v>0</v>
      </c>
      <c r="AZ154" s="987">
        <v>0</v>
      </c>
      <c r="BA154" s="986">
        <v>0</v>
      </c>
      <c r="BB154" s="987">
        <v>0</v>
      </c>
      <c r="BC154" s="986">
        <v>0</v>
      </c>
      <c r="BD154" s="987">
        <v>0</v>
      </c>
      <c r="BE154" s="986">
        <v>0</v>
      </c>
      <c r="BF154" s="987">
        <v>0</v>
      </c>
      <c r="BG154" s="986">
        <v>0</v>
      </c>
      <c r="BH154" s="987">
        <v>0</v>
      </c>
      <c r="BI154" s="986">
        <v>0</v>
      </c>
      <c r="BJ154" s="987">
        <v>0</v>
      </c>
      <c r="BK154" s="986">
        <v>0</v>
      </c>
      <c r="BL154" s="987">
        <v>0</v>
      </c>
      <c r="BM154" s="986">
        <v>0</v>
      </c>
      <c r="BN154" s="987">
        <v>0</v>
      </c>
      <c r="BO154" s="986">
        <v>0</v>
      </c>
      <c r="BP154" s="987">
        <v>0</v>
      </c>
      <c r="BQ154" s="986">
        <v>0</v>
      </c>
      <c r="BR154" s="987">
        <v>0</v>
      </c>
      <c r="BS154" s="986">
        <v>0</v>
      </c>
      <c r="BT154" s="987">
        <v>0</v>
      </c>
      <c r="BU154" s="986">
        <v>0</v>
      </c>
      <c r="BV154" s="987">
        <v>0</v>
      </c>
      <c r="BW154" s="986">
        <v>0</v>
      </c>
      <c r="BX154" s="987">
        <v>0</v>
      </c>
      <c r="BY154" s="986">
        <v>0</v>
      </c>
      <c r="BZ154" s="987">
        <v>0</v>
      </c>
      <c r="CA154" s="988">
        <v>0</v>
      </c>
      <c r="CB154" s="946"/>
      <c r="CC154" s="971"/>
      <c r="CD154" s="946"/>
      <c r="CE154" s="972"/>
      <c r="CF154" s="946"/>
      <c r="CG154" s="985">
        <v>0</v>
      </c>
      <c r="CH154" s="986">
        <v>0</v>
      </c>
      <c r="CI154" s="987">
        <v>0</v>
      </c>
      <c r="CJ154" s="986">
        <v>0</v>
      </c>
      <c r="CK154" s="987">
        <v>0</v>
      </c>
      <c r="CL154" s="986">
        <v>0</v>
      </c>
      <c r="CM154" s="987">
        <v>0</v>
      </c>
      <c r="CN154" s="986">
        <v>0</v>
      </c>
      <c r="CO154" s="987">
        <v>0</v>
      </c>
      <c r="CP154" s="986">
        <v>0</v>
      </c>
      <c r="CQ154" s="987">
        <v>0</v>
      </c>
      <c r="CR154" s="986">
        <v>0</v>
      </c>
      <c r="CS154" s="987">
        <v>0</v>
      </c>
      <c r="CT154" s="986">
        <v>0</v>
      </c>
      <c r="CU154" s="987">
        <v>0</v>
      </c>
      <c r="CV154" s="986">
        <v>0</v>
      </c>
      <c r="CW154" s="987">
        <v>0</v>
      </c>
      <c r="CX154" s="986">
        <v>0</v>
      </c>
      <c r="CY154" s="987">
        <v>0</v>
      </c>
      <c r="CZ154" s="986">
        <v>0</v>
      </c>
      <c r="DA154" s="987">
        <v>0</v>
      </c>
      <c r="DB154" s="986">
        <v>0</v>
      </c>
      <c r="DC154" s="987">
        <v>0</v>
      </c>
      <c r="DD154" s="986">
        <v>0</v>
      </c>
      <c r="DE154" s="987">
        <v>0</v>
      </c>
      <c r="DF154" s="986">
        <v>0</v>
      </c>
      <c r="DG154" s="987">
        <v>0</v>
      </c>
      <c r="DH154" s="986">
        <v>0</v>
      </c>
      <c r="DI154" s="987">
        <v>0</v>
      </c>
      <c r="DJ154" s="986">
        <v>0</v>
      </c>
      <c r="DK154" s="987">
        <v>0</v>
      </c>
      <c r="DL154" s="986">
        <v>0</v>
      </c>
      <c r="DM154" s="987">
        <v>0</v>
      </c>
      <c r="DN154" s="986">
        <v>0</v>
      </c>
      <c r="DO154" s="987">
        <v>0</v>
      </c>
      <c r="DP154" s="988">
        <v>0</v>
      </c>
      <c r="DQ154" s="946"/>
      <c r="DR154" s="973"/>
      <c r="DS154" s="946"/>
      <c r="DT154" s="985">
        <v>0</v>
      </c>
      <c r="DU154" s="986">
        <v>0</v>
      </c>
      <c r="DV154" s="987">
        <v>0</v>
      </c>
      <c r="DW154" s="986">
        <v>0</v>
      </c>
      <c r="DX154" s="987">
        <v>0</v>
      </c>
      <c r="DY154" s="986">
        <v>0</v>
      </c>
      <c r="DZ154" s="987">
        <v>0</v>
      </c>
      <c r="EA154" s="986">
        <v>0</v>
      </c>
      <c r="EB154" s="987">
        <v>0</v>
      </c>
      <c r="EC154" s="986">
        <v>0</v>
      </c>
      <c r="ED154" s="987">
        <v>0</v>
      </c>
      <c r="EE154" s="986">
        <v>0</v>
      </c>
      <c r="EF154" s="987">
        <v>0</v>
      </c>
      <c r="EG154" s="986">
        <v>0</v>
      </c>
      <c r="EH154" s="987">
        <v>0</v>
      </c>
      <c r="EI154" s="986">
        <v>0</v>
      </c>
      <c r="EJ154" s="987">
        <v>0</v>
      </c>
      <c r="EK154" s="986">
        <v>0</v>
      </c>
      <c r="EL154" s="987">
        <v>0</v>
      </c>
      <c r="EM154" s="986">
        <v>0</v>
      </c>
      <c r="EN154" s="987">
        <v>0</v>
      </c>
      <c r="EO154" s="986">
        <v>0</v>
      </c>
      <c r="EP154" s="987">
        <v>0</v>
      </c>
      <c r="EQ154" s="986">
        <v>0</v>
      </c>
      <c r="ER154" s="987">
        <v>0</v>
      </c>
      <c r="ES154" s="986">
        <v>0</v>
      </c>
      <c r="ET154" s="987">
        <v>0</v>
      </c>
      <c r="EU154" s="986">
        <v>0</v>
      </c>
      <c r="EV154" s="987">
        <v>0</v>
      </c>
      <c r="EW154" s="986">
        <v>0</v>
      </c>
      <c r="EX154" s="987">
        <v>0</v>
      </c>
      <c r="EY154" s="986">
        <v>0</v>
      </c>
      <c r="EZ154" s="987">
        <v>0</v>
      </c>
      <c r="FA154" s="986">
        <v>0</v>
      </c>
      <c r="FB154" s="987">
        <v>0</v>
      </c>
      <c r="FC154" s="988">
        <v>0</v>
      </c>
      <c r="FD154" s="946"/>
      <c r="FE154" s="974"/>
      <c r="FF154" s="946"/>
      <c r="FG154" s="975"/>
      <c r="FI154" s="989" t="b">
        <v>1</v>
      </c>
    </row>
    <row r="155" spans="2:165" hidden="1" outlineLevel="1">
      <c r="B155" s="990">
        <v>145</v>
      </c>
      <c r="C155" s="991" t="s">
        <v>802</v>
      </c>
      <c r="E155" s="992">
        <v>0</v>
      </c>
      <c r="F155" s="993">
        <v>0</v>
      </c>
      <c r="G155" s="994">
        <v>0</v>
      </c>
      <c r="H155" s="993">
        <v>0</v>
      </c>
      <c r="I155" s="994">
        <v>0</v>
      </c>
      <c r="J155" s="993">
        <v>0</v>
      </c>
      <c r="K155" s="994">
        <v>0</v>
      </c>
      <c r="L155" s="993">
        <v>0</v>
      </c>
      <c r="M155" s="994">
        <v>0</v>
      </c>
      <c r="N155" s="993">
        <v>0</v>
      </c>
      <c r="O155" s="994">
        <v>0</v>
      </c>
      <c r="P155" s="993">
        <v>0</v>
      </c>
      <c r="Q155" s="994">
        <v>0</v>
      </c>
      <c r="R155" s="993">
        <v>0</v>
      </c>
      <c r="S155" s="994">
        <v>0</v>
      </c>
      <c r="T155" s="993">
        <v>0</v>
      </c>
      <c r="U155" s="994">
        <v>0</v>
      </c>
      <c r="V155" s="993">
        <v>0</v>
      </c>
      <c r="W155" s="994">
        <v>0</v>
      </c>
      <c r="X155" s="993">
        <v>0</v>
      </c>
      <c r="Y155" s="994">
        <v>0</v>
      </c>
      <c r="Z155" s="993">
        <v>0</v>
      </c>
      <c r="AA155" s="994">
        <v>0</v>
      </c>
      <c r="AB155" s="993">
        <v>0</v>
      </c>
      <c r="AC155" s="994">
        <v>0</v>
      </c>
      <c r="AD155" s="993">
        <v>0</v>
      </c>
      <c r="AE155" s="994">
        <v>0</v>
      </c>
      <c r="AF155" s="993">
        <v>0</v>
      </c>
      <c r="AG155" s="994">
        <v>0</v>
      </c>
      <c r="AH155" s="993">
        <v>0</v>
      </c>
      <c r="AI155" s="994">
        <v>0</v>
      </c>
      <c r="AJ155" s="993">
        <v>0</v>
      </c>
      <c r="AK155" s="994">
        <v>0</v>
      </c>
      <c r="AL155" s="993">
        <v>0</v>
      </c>
      <c r="AM155" s="994">
        <v>0</v>
      </c>
      <c r="AN155" s="995">
        <v>0</v>
      </c>
      <c r="AO155" s="946"/>
      <c r="AP155" s="964"/>
      <c r="AQ155" s="946"/>
      <c r="AR155" s="992">
        <v>0</v>
      </c>
      <c r="AS155" s="993">
        <v>0</v>
      </c>
      <c r="AT155" s="994">
        <v>0</v>
      </c>
      <c r="AU155" s="993">
        <v>0</v>
      </c>
      <c r="AV155" s="994">
        <v>0</v>
      </c>
      <c r="AW155" s="993">
        <v>0</v>
      </c>
      <c r="AX155" s="994">
        <v>0</v>
      </c>
      <c r="AY155" s="993">
        <v>0</v>
      </c>
      <c r="AZ155" s="994">
        <v>0</v>
      </c>
      <c r="BA155" s="993">
        <v>0</v>
      </c>
      <c r="BB155" s="994">
        <v>0</v>
      </c>
      <c r="BC155" s="993">
        <v>0</v>
      </c>
      <c r="BD155" s="994">
        <v>0</v>
      </c>
      <c r="BE155" s="993">
        <v>0</v>
      </c>
      <c r="BF155" s="994">
        <v>0</v>
      </c>
      <c r="BG155" s="993">
        <v>0</v>
      </c>
      <c r="BH155" s="994">
        <v>0</v>
      </c>
      <c r="BI155" s="993">
        <v>0</v>
      </c>
      <c r="BJ155" s="994">
        <v>0</v>
      </c>
      <c r="BK155" s="993">
        <v>0</v>
      </c>
      <c r="BL155" s="994">
        <v>0</v>
      </c>
      <c r="BM155" s="993">
        <v>0</v>
      </c>
      <c r="BN155" s="994">
        <v>0</v>
      </c>
      <c r="BO155" s="993">
        <v>0</v>
      </c>
      <c r="BP155" s="994">
        <v>0</v>
      </c>
      <c r="BQ155" s="993">
        <v>0</v>
      </c>
      <c r="BR155" s="994">
        <v>0</v>
      </c>
      <c r="BS155" s="993">
        <v>0</v>
      </c>
      <c r="BT155" s="994">
        <v>0</v>
      </c>
      <c r="BU155" s="993">
        <v>0</v>
      </c>
      <c r="BV155" s="994">
        <v>0</v>
      </c>
      <c r="BW155" s="993">
        <v>0</v>
      </c>
      <c r="BX155" s="994">
        <v>0</v>
      </c>
      <c r="BY155" s="993">
        <v>0</v>
      </c>
      <c r="BZ155" s="994">
        <v>0</v>
      </c>
      <c r="CA155" s="995">
        <v>0</v>
      </c>
      <c r="CB155" s="946"/>
      <c r="CC155" s="971"/>
      <c r="CD155" s="946"/>
      <c r="CE155" s="972"/>
      <c r="CF155" s="946"/>
      <c r="CG155" s="992">
        <v>0</v>
      </c>
      <c r="CH155" s="993">
        <v>0</v>
      </c>
      <c r="CI155" s="994">
        <v>0</v>
      </c>
      <c r="CJ155" s="993">
        <v>0</v>
      </c>
      <c r="CK155" s="994">
        <v>0</v>
      </c>
      <c r="CL155" s="993">
        <v>0</v>
      </c>
      <c r="CM155" s="994">
        <v>0</v>
      </c>
      <c r="CN155" s="993">
        <v>0</v>
      </c>
      <c r="CO155" s="994">
        <v>0</v>
      </c>
      <c r="CP155" s="993">
        <v>0</v>
      </c>
      <c r="CQ155" s="994">
        <v>0</v>
      </c>
      <c r="CR155" s="993">
        <v>0</v>
      </c>
      <c r="CS155" s="994">
        <v>0</v>
      </c>
      <c r="CT155" s="993">
        <v>0</v>
      </c>
      <c r="CU155" s="994">
        <v>0</v>
      </c>
      <c r="CV155" s="993">
        <v>0</v>
      </c>
      <c r="CW155" s="994">
        <v>0</v>
      </c>
      <c r="CX155" s="993">
        <v>0</v>
      </c>
      <c r="CY155" s="994">
        <v>0</v>
      </c>
      <c r="CZ155" s="993">
        <v>0</v>
      </c>
      <c r="DA155" s="994">
        <v>0</v>
      </c>
      <c r="DB155" s="993">
        <v>0</v>
      </c>
      <c r="DC155" s="994">
        <v>0</v>
      </c>
      <c r="DD155" s="993">
        <v>0</v>
      </c>
      <c r="DE155" s="994">
        <v>0</v>
      </c>
      <c r="DF155" s="993">
        <v>0</v>
      </c>
      <c r="DG155" s="994">
        <v>0</v>
      </c>
      <c r="DH155" s="993">
        <v>0</v>
      </c>
      <c r="DI155" s="994">
        <v>0</v>
      </c>
      <c r="DJ155" s="993">
        <v>0</v>
      </c>
      <c r="DK155" s="994">
        <v>0</v>
      </c>
      <c r="DL155" s="993">
        <v>0</v>
      </c>
      <c r="DM155" s="994">
        <v>0</v>
      </c>
      <c r="DN155" s="993">
        <v>0</v>
      </c>
      <c r="DO155" s="994">
        <v>0</v>
      </c>
      <c r="DP155" s="995">
        <v>0</v>
      </c>
      <c r="DQ155" s="946"/>
      <c r="DR155" s="973"/>
      <c r="DS155" s="946"/>
      <c r="DT155" s="992">
        <v>0</v>
      </c>
      <c r="DU155" s="993">
        <v>0</v>
      </c>
      <c r="DV155" s="994">
        <v>0</v>
      </c>
      <c r="DW155" s="993">
        <v>0</v>
      </c>
      <c r="DX155" s="994">
        <v>0</v>
      </c>
      <c r="DY155" s="993">
        <v>0</v>
      </c>
      <c r="DZ155" s="994">
        <v>0</v>
      </c>
      <c r="EA155" s="993">
        <v>0</v>
      </c>
      <c r="EB155" s="994">
        <v>0</v>
      </c>
      <c r="EC155" s="993">
        <v>0</v>
      </c>
      <c r="ED155" s="994">
        <v>0</v>
      </c>
      <c r="EE155" s="993">
        <v>0</v>
      </c>
      <c r="EF155" s="994">
        <v>0</v>
      </c>
      <c r="EG155" s="993">
        <v>0</v>
      </c>
      <c r="EH155" s="994">
        <v>0</v>
      </c>
      <c r="EI155" s="993">
        <v>0</v>
      </c>
      <c r="EJ155" s="994">
        <v>0</v>
      </c>
      <c r="EK155" s="993">
        <v>0</v>
      </c>
      <c r="EL155" s="994">
        <v>0</v>
      </c>
      <c r="EM155" s="993">
        <v>0</v>
      </c>
      <c r="EN155" s="994">
        <v>0</v>
      </c>
      <c r="EO155" s="993">
        <v>0</v>
      </c>
      <c r="EP155" s="994">
        <v>0</v>
      </c>
      <c r="EQ155" s="993">
        <v>0</v>
      </c>
      <c r="ER155" s="994">
        <v>0</v>
      </c>
      <c r="ES155" s="993">
        <v>0</v>
      </c>
      <c r="ET155" s="994">
        <v>0</v>
      </c>
      <c r="EU155" s="993">
        <v>0</v>
      </c>
      <c r="EV155" s="994">
        <v>0</v>
      </c>
      <c r="EW155" s="993">
        <v>0</v>
      </c>
      <c r="EX155" s="994">
        <v>0</v>
      </c>
      <c r="EY155" s="993">
        <v>0</v>
      </c>
      <c r="EZ155" s="994">
        <v>0</v>
      </c>
      <c r="FA155" s="993">
        <v>0</v>
      </c>
      <c r="FB155" s="994">
        <v>0</v>
      </c>
      <c r="FC155" s="995">
        <v>0</v>
      </c>
      <c r="FD155" s="946"/>
      <c r="FE155" s="974"/>
      <c r="FF155" s="946"/>
      <c r="FG155" s="975"/>
      <c r="FI155" s="996" t="b">
        <v>1</v>
      </c>
    </row>
    <row r="156" spans="2:165" hidden="1" outlineLevel="1">
      <c r="B156" s="983">
        <v>146</v>
      </c>
      <c r="C156" s="984" t="s">
        <v>803</v>
      </c>
      <c r="E156" s="985">
        <v>0</v>
      </c>
      <c r="F156" s="986">
        <v>0</v>
      </c>
      <c r="G156" s="987">
        <v>0</v>
      </c>
      <c r="H156" s="986">
        <v>0</v>
      </c>
      <c r="I156" s="987">
        <v>0</v>
      </c>
      <c r="J156" s="986">
        <v>0</v>
      </c>
      <c r="K156" s="987">
        <v>0</v>
      </c>
      <c r="L156" s="986">
        <v>0</v>
      </c>
      <c r="M156" s="987">
        <v>0</v>
      </c>
      <c r="N156" s="986">
        <v>0</v>
      </c>
      <c r="O156" s="987">
        <v>0</v>
      </c>
      <c r="P156" s="986">
        <v>0</v>
      </c>
      <c r="Q156" s="987">
        <v>0</v>
      </c>
      <c r="R156" s="986">
        <v>0</v>
      </c>
      <c r="S156" s="987">
        <v>0</v>
      </c>
      <c r="T156" s="986">
        <v>0</v>
      </c>
      <c r="U156" s="987">
        <v>0</v>
      </c>
      <c r="V156" s="986">
        <v>0</v>
      </c>
      <c r="W156" s="987">
        <v>0</v>
      </c>
      <c r="X156" s="986">
        <v>0</v>
      </c>
      <c r="Y156" s="987">
        <v>0</v>
      </c>
      <c r="Z156" s="986">
        <v>0</v>
      </c>
      <c r="AA156" s="987">
        <v>0</v>
      </c>
      <c r="AB156" s="986">
        <v>0</v>
      </c>
      <c r="AC156" s="987">
        <v>0</v>
      </c>
      <c r="AD156" s="986">
        <v>0</v>
      </c>
      <c r="AE156" s="987">
        <v>0</v>
      </c>
      <c r="AF156" s="986">
        <v>0</v>
      </c>
      <c r="AG156" s="987">
        <v>0</v>
      </c>
      <c r="AH156" s="986">
        <v>0</v>
      </c>
      <c r="AI156" s="987">
        <v>0</v>
      </c>
      <c r="AJ156" s="986">
        <v>0</v>
      </c>
      <c r="AK156" s="987">
        <v>0</v>
      </c>
      <c r="AL156" s="986">
        <v>0</v>
      </c>
      <c r="AM156" s="987">
        <v>0</v>
      </c>
      <c r="AN156" s="988">
        <v>0</v>
      </c>
      <c r="AO156" s="946"/>
      <c r="AP156" s="964"/>
      <c r="AQ156" s="946"/>
      <c r="AR156" s="985">
        <v>0</v>
      </c>
      <c r="AS156" s="986">
        <v>0</v>
      </c>
      <c r="AT156" s="987">
        <v>0</v>
      </c>
      <c r="AU156" s="986">
        <v>0</v>
      </c>
      <c r="AV156" s="987">
        <v>0</v>
      </c>
      <c r="AW156" s="986">
        <v>0</v>
      </c>
      <c r="AX156" s="987">
        <v>0</v>
      </c>
      <c r="AY156" s="986">
        <v>0</v>
      </c>
      <c r="AZ156" s="987">
        <v>0</v>
      </c>
      <c r="BA156" s="986">
        <v>0</v>
      </c>
      <c r="BB156" s="987">
        <v>0</v>
      </c>
      <c r="BC156" s="986">
        <v>0</v>
      </c>
      <c r="BD156" s="987">
        <v>0</v>
      </c>
      <c r="BE156" s="986">
        <v>0</v>
      </c>
      <c r="BF156" s="987">
        <v>0</v>
      </c>
      <c r="BG156" s="986">
        <v>0</v>
      </c>
      <c r="BH156" s="987">
        <v>0</v>
      </c>
      <c r="BI156" s="986">
        <v>0</v>
      </c>
      <c r="BJ156" s="987">
        <v>0</v>
      </c>
      <c r="BK156" s="986">
        <v>0</v>
      </c>
      <c r="BL156" s="987">
        <v>0</v>
      </c>
      <c r="BM156" s="986">
        <v>0</v>
      </c>
      <c r="BN156" s="987">
        <v>0</v>
      </c>
      <c r="BO156" s="986">
        <v>0</v>
      </c>
      <c r="BP156" s="987">
        <v>0</v>
      </c>
      <c r="BQ156" s="986">
        <v>0</v>
      </c>
      <c r="BR156" s="987">
        <v>0</v>
      </c>
      <c r="BS156" s="986">
        <v>0</v>
      </c>
      <c r="BT156" s="987">
        <v>0</v>
      </c>
      <c r="BU156" s="986">
        <v>0</v>
      </c>
      <c r="BV156" s="987">
        <v>0</v>
      </c>
      <c r="BW156" s="986">
        <v>0</v>
      </c>
      <c r="BX156" s="987">
        <v>0</v>
      </c>
      <c r="BY156" s="986">
        <v>0</v>
      </c>
      <c r="BZ156" s="987">
        <v>0</v>
      </c>
      <c r="CA156" s="988">
        <v>0</v>
      </c>
      <c r="CB156" s="946"/>
      <c r="CC156" s="971"/>
      <c r="CD156" s="946"/>
      <c r="CE156" s="972"/>
      <c r="CF156" s="946"/>
      <c r="CG156" s="985">
        <v>0</v>
      </c>
      <c r="CH156" s="986">
        <v>0</v>
      </c>
      <c r="CI156" s="987">
        <v>0</v>
      </c>
      <c r="CJ156" s="986">
        <v>0</v>
      </c>
      <c r="CK156" s="987">
        <v>0</v>
      </c>
      <c r="CL156" s="986">
        <v>0</v>
      </c>
      <c r="CM156" s="987">
        <v>0</v>
      </c>
      <c r="CN156" s="986">
        <v>0</v>
      </c>
      <c r="CO156" s="987">
        <v>0</v>
      </c>
      <c r="CP156" s="986">
        <v>0</v>
      </c>
      <c r="CQ156" s="987">
        <v>0</v>
      </c>
      <c r="CR156" s="986">
        <v>0</v>
      </c>
      <c r="CS156" s="987">
        <v>0</v>
      </c>
      <c r="CT156" s="986">
        <v>0</v>
      </c>
      <c r="CU156" s="987">
        <v>0</v>
      </c>
      <c r="CV156" s="986">
        <v>0</v>
      </c>
      <c r="CW156" s="987">
        <v>0</v>
      </c>
      <c r="CX156" s="986">
        <v>0</v>
      </c>
      <c r="CY156" s="987">
        <v>0</v>
      </c>
      <c r="CZ156" s="986">
        <v>0</v>
      </c>
      <c r="DA156" s="987">
        <v>0</v>
      </c>
      <c r="DB156" s="986">
        <v>0</v>
      </c>
      <c r="DC156" s="987">
        <v>0</v>
      </c>
      <c r="DD156" s="986">
        <v>0</v>
      </c>
      <c r="DE156" s="987">
        <v>0</v>
      </c>
      <c r="DF156" s="986">
        <v>0</v>
      </c>
      <c r="DG156" s="987">
        <v>0</v>
      </c>
      <c r="DH156" s="986">
        <v>0</v>
      </c>
      <c r="DI156" s="987">
        <v>0</v>
      </c>
      <c r="DJ156" s="986">
        <v>0</v>
      </c>
      <c r="DK156" s="987">
        <v>0</v>
      </c>
      <c r="DL156" s="986">
        <v>0</v>
      </c>
      <c r="DM156" s="987">
        <v>0</v>
      </c>
      <c r="DN156" s="986">
        <v>0</v>
      </c>
      <c r="DO156" s="987">
        <v>0</v>
      </c>
      <c r="DP156" s="988">
        <v>0</v>
      </c>
      <c r="DQ156" s="946"/>
      <c r="DR156" s="973"/>
      <c r="DS156" s="946"/>
      <c r="DT156" s="985">
        <v>0</v>
      </c>
      <c r="DU156" s="986">
        <v>0</v>
      </c>
      <c r="DV156" s="987">
        <v>0</v>
      </c>
      <c r="DW156" s="986">
        <v>0</v>
      </c>
      <c r="DX156" s="987">
        <v>0</v>
      </c>
      <c r="DY156" s="986">
        <v>0</v>
      </c>
      <c r="DZ156" s="987">
        <v>0</v>
      </c>
      <c r="EA156" s="986">
        <v>0</v>
      </c>
      <c r="EB156" s="987">
        <v>0</v>
      </c>
      <c r="EC156" s="986">
        <v>0</v>
      </c>
      <c r="ED156" s="987">
        <v>0</v>
      </c>
      <c r="EE156" s="986">
        <v>0</v>
      </c>
      <c r="EF156" s="987">
        <v>0</v>
      </c>
      <c r="EG156" s="986">
        <v>0</v>
      </c>
      <c r="EH156" s="987">
        <v>0</v>
      </c>
      <c r="EI156" s="986">
        <v>0</v>
      </c>
      <c r="EJ156" s="987">
        <v>0</v>
      </c>
      <c r="EK156" s="986">
        <v>0</v>
      </c>
      <c r="EL156" s="987">
        <v>0</v>
      </c>
      <c r="EM156" s="986">
        <v>0</v>
      </c>
      <c r="EN156" s="987">
        <v>0</v>
      </c>
      <c r="EO156" s="986">
        <v>0</v>
      </c>
      <c r="EP156" s="987">
        <v>0</v>
      </c>
      <c r="EQ156" s="986">
        <v>0</v>
      </c>
      <c r="ER156" s="987">
        <v>0</v>
      </c>
      <c r="ES156" s="986">
        <v>0</v>
      </c>
      <c r="ET156" s="987">
        <v>0</v>
      </c>
      <c r="EU156" s="986">
        <v>0</v>
      </c>
      <c r="EV156" s="987">
        <v>0</v>
      </c>
      <c r="EW156" s="986">
        <v>0</v>
      </c>
      <c r="EX156" s="987">
        <v>0</v>
      </c>
      <c r="EY156" s="986">
        <v>0</v>
      </c>
      <c r="EZ156" s="987">
        <v>0</v>
      </c>
      <c r="FA156" s="986">
        <v>0</v>
      </c>
      <c r="FB156" s="987">
        <v>0</v>
      </c>
      <c r="FC156" s="988">
        <v>0</v>
      </c>
      <c r="FD156" s="946"/>
      <c r="FE156" s="974"/>
      <c r="FF156" s="946"/>
      <c r="FG156" s="975"/>
      <c r="FI156" s="989" t="b">
        <v>1</v>
      </c>
    </row>
    <row r="157" spans="2:165" hidden="1" outlineLevel="1">
      <c r="B157" s="990">
        <v>147</v>
      </c>
      <c r="C157" s="991" t="s">
        <v>804</v>
      </c>
      <c r="E157" s="992">
        <v>0</v>
      </c>
      <c r="F157" s="993">
        <v>0</v>
      </c>
      <c r="G157" s="994">
        <v>0</v>
      </c>
      <c r="H157" s="993">
        <v>0</v>
      </c>
      <c r="I157" s="994">
        <v>0</v>
      </c>
      <c r="J157" s="993">
        <v>0</v>
      </c>
      <c r="K157" s="994">
        <v>0</v>
      </c>
      <c r="L157" s="993">
        <v>0</v>
      </c>
      <c r="M157" s="994">
        <v>0</v>
      </c>
      <c r="N157" s="993">
        <v>0</v>
      </c>
      <c r="O157" s="994">
        <v>0</v>
      </c>
      <c r="P157" s="993">
        <v>0</v>
      </c>
      <c r="Q157" s="994">
        <v>0</v>
      </c>
      <c r="R157" s="993">
        <v>0</v>
      </c>
      <c r="S157" s="994">
        <v>0</v>
      </c>
      <c r="T157" s="993">
        <v>0</v>
      </c>
      <c r="U157" s="994">
        <v>0</v>
      </c>
      <c r="V157" s="993">
        <v>0</v>
      </c>
      <c r="W157" s="994">
        <v>0</v>
      </c>
      <c r="X157" s="993">
        <v>0</v>
      </c>
      <c r="Y157" s="994">
        <v>0</v>
      </c>
      <c r="Z157" s="993">
        <v>0</v>
      </c>
      <c r="AA157" s="994">
        <v>0</v>
      </c>
      <c r="AB157" s="993">
        <v>0</v>
      </c>
      <c r="AC157" s="994">
        <v>0</v>
      </c>
      <c r="AD157" s="993">
        <v>0</v>
      </c>
      <c r="AE157" s="994">
        <v>0</v>
      </c>
      <c r="AF157" s="993">
        <v>0</v>
      </c>
      <c r="AG157" s="994">
        <v>0</v>
      </c>
      <c r="AH157" s="993">
        <v>0</v>
      </c>
      <c r="AI157" s="994">
        <v>0</v>
      </c>
      <c r="AJ157" s="993">
        <v>0</v>
      </c>
      <c r="AK157" s="994">
        <v>0</v>
      </c>
      <c r="AL157" s="993">
        <v>0</v>
      </c>
      <c r="AM157" s="994">
        <v>0</v>
      </c>
      <c r="AN157" s="995">
        <v>0</v>
      </c>
      <c r="AO157" s="946"/>
      <c r="AP157" s="964"/>
      <c r="AQ157" s="946"/>
      <c r="AR157" s="992">
        <v>0</v>
      </c>
      <c r="AS157" s="993">
        <v>0</v>
      </c>
      <c r="AT157" s="994">
        <v>0</v>
      </c>
      <c r="AU157" s="993">
        <v>0</v>
      </c>
      <c r="AV157" s="994">
        <v>0</v>
      </c>
      <c r="AW157" s="993">
        <v>0</v>
      </c>
      <c r="AX157" s="994">
        <v>0</v>
      </c>
      <c r="AY157" s="993">
        <v>0</v>
      </c>
      <c r="AZ157" s="994">
        <v>0</v>
      </c>
      <c r="BA157" s="993">
        <v>0</v>
      </c>
      <c r="BB157" s="994">
        <v>0</v>
      </c>
      <c r="BC157" s="993">
        <v>0</v>
      </c>
      <c r="BD157" s="994">
        <v>0</v>
      </c>
      <c r="BE157" s="993">
        <v>0</v>
      </c>
      <c r="BF157" s="994">
        <v>0</v>
      </c>
      <c r="BG157" s="993">
        <v>0</v>
      </c>
      <c r="BH157" s="994">
        <v>0</v>
      </c>
      <c r="BI157" s="993">
        <v>0</v>
      </c>
      <c r="BJ157" s="994">
        <v>0</v>
      </c>
      <c r="BK157" s="993">
        <v>0</v>
      </c>
      <c r="BL157" s="994">
        <v>0</v>
      </c>
      <c r="BM157" s="993">
        <v>0</v>
      </c>
      <c r="BN157" s="994">
        <v>0</v>
      </c>
      <c r="BO157" s="993">
        <v>0</v>
      </c>
      <c r="BP157" s="994">
        <v>0</v>
      </c>
      <c r="BQ157" s="993">
        <v>0</v>
      </c>
      <c r="BR157" s="994">
        <v>0</v>
      </c>
      <c r="BS157" s="993">
        <v>0</v>
      </c>
      <c r="BT157" s="994">
        <v>0</v>
      </c>
      <c r="BU157" s="993">
        <v>0</v>
      </c>
      <c r="BV157" s="994">
        <v>0</v>
      </c>
      <c r="BW157" s="993">
        <v>0</v>
      </c>
      <c r="BX157" s="994">
        <v>0</v>
      </c>
      <c r="BY157" s="993">
        <v>0</v>
      </c>
      <c r="BZ157" s="994">
        <v>0</v>
      </c>
      <c r="CA157" s="995">
        <v>0</v>
      </c>
      <c r="CB157" s="946"/>
      <c r="CC157" s="971"/>
      <c r="CD157" s="946"/>
      <c r="CE157" s="972"/>
      <c r="CF157" s="946"/>
      <c r="CG157" s="992">
        <v>0</v>
      </c>
      <c r="CH157" s="993">
        <v>0</v>
      </c>
      <c r="CI157" s="994">
        <v>0</v>
      </c>
      <c r="CJ157" s="993">
        <v>0</v>
      </c>
      <c r="CK157" s="994">
        <v>0</v>
      </c>
      <c r="CL157" s="993">
        <v>0</v>
      </c>
      <c r="CM157" s="994">
        <v>0</v>
      </c>
      <c r="CN157" s="993">
        <v>0</v>
      </c>
      <c r="CO157" s="994">
        <v>0</v>
      </c>
      <c r="CP157" s="993">
        <v>0</v>
      </c>
      <c r="CQ157" s="994">
        <v>0</v>
      </c>
      <c r="CR157" s="993">
        <v>0</v>
      </c>
      <c r="CS157" s="994">
        <v>0</v>
      </c>
      <c r="CT157" s="993">
        <v>0</v>
      </c>
      <c r="CU157" s="994">
        <v>0</v>
      </c>
      <c r="CV157" s="993">
        <v>0</v>
      </c>
      <c r="CW157" s="994">
        <v>0</v>
      </c>
      <c r="CX157" s="993">
        <v>0</v>
      </c>
      <c r="CY157" s="994">
        <v>0</v>
      </c>
      <c r="CZ157" s="993">
        <v>0</v>
      </c>
      <c r="DA157" s="994">
        <v>0</v>
      </c>
      <c r="DB157" s="993">
        <v>0</v>
      </c>
      <c r="DC157" s="994">
        <v>0</v>
      </c>
      <c r="DD157" s="993">
        <v>0</v>
      </c>
      <c r="DE157" s="994">
        <v>0</v>
      </c>
      <c r="DF157" s="993">
        <v>0</v>
      </c>
      <c r="DG157" s="994">
        <v>0</v>
      </c>
      <c r="DH157" s="993">
        <v>0</v>
      </c>
      <c r="DI157" s="994">
        <v>0</v>
      </c>
      <c r="DJ157" s="993">
        <v>0</v>
      </c>
      <c r="DK157" s="994">
        <v>0</v>
      </c>
      <c r="DL157" s="993">
        <v>0</v>
      </c>
      <c r="DM157" s="994">
        <v>0</v>
      </c>
      <c r="DN157" s="993">
        <v>0</v>
      </c>
      <c r="DO157" s="994">
        <v>0</v>
      </c>
      <c r="DP157" s="995">
        <v>0</v>
      </c>
      <c r="DQ157" s="946"/>
      <c r="DR157" s="973"/>
      <c r="DS157" s="946"/>
      <c r="DT157" s="992">
        <v>0</v>
      </c>
      <c r="DU157" s="993">
        <v>0</v>
      </c>
      <c r="DV157" s="994">
        <v>0</v>
      </c>
      <c r="DW157" s="993">
        <v>0</v>
      </c>
      <c r="DX157" s="994">
        <v>0</v>
      </c>
      <c r="DY157" s="993">
        <v>0</v>
      </c>
      <c r="DZ157" s="994">
        <v>0</v>
      </c>
      <c r="EA157" s="993">
        <v>0</v>
      </c>
      <c r="EB157" s="994">
        <v>0</v>
      </c>
      <c r="EC157" s="993">
        <v>0</v>
      </c>
      <c r="ED157" s="994">
        <v>0</v>
      </c>
      <c r="EE157" s="993">
        <v>0</v>
      </c>
      <c r="EF157" s="994">
        <v>0</v>
      </c>
      <c r="EG157" s="993">
        <v>0</v>
      </c>
      <c r="EH157" s="994">
        <v>0</v>
      </c>
      <c r="EI157" s="993">
        <v>0</v>
      </c>
      <c r="EJ157" s="994">
        <v>0</v>
      </c>
      <c r="EK157" s="993">
        <v>0</v>
      </c>
      <c r="EL157" s="994">
        <v>0</v>
      </c>
      <c r="EM157" s="993">
        <v>0</v>
      </c>
      <c r="EN157" s="994">
        <v>0</v>
      </c>
      <c r="EO157" s="993">
        <v>0</v>
      </c>
      <c r="EP157" s="994">
        <v>0</v>
      </c>
      <c r="EQ157" s="993">
        <v>0</v>
      </c>
      <c r="ER157" s="994">
        <v>0</v>
      </c>
      <c r="ES157" s="993">
        <v>0</v>
      </c>
      <c r="ET157" s="994">
        <v>0</v>
      </c>
      <c r="EU157" s="993">
        <v>0</v>
      </c>
      <c r="EV157" s="994">
        <v>0</v>
      </c>
      <c r="EW157" s="993">
        <v>0</v>
      </c>
      <c r="EX157" s="994">
        <v>0</v>
      </c>
      <c r="EY157" s="993">
        <v>0</v>
      </c>
      <c r="EZ157" s="994">
        <v>0</v>
      </c>
      <c r="FA157" s="993">
        <v>0</v>
      </c>
      <c r="FB157" s="994">
        <v>0</v>
      </c>
      <c r="FC157" s="995">
        <v>0</v>
      </c>
      <c r="FD157" s="946"/>
      <c r="FE157" s="974"/>
      <c r="FF157" s="946"/>
      <c r="FG157" s="975"/>
      <c r="FI157" s="996" t="b">
        <v>1</v>
      </c>
    </row>
    <row r="158" spans="2:165" hidden="1" outlineLevel="1">
      <c r="B158" s="1013">
        <v>148</v>
      </c>
      <c r="C158" s="1021" t="s">
        <v>805</v>
      </c>
      <c r="E158" s="1015">
        <v>0</v>
      </c>
      <c r="F158" s="1016">
        <v>0</v>
      </c>
      <c r="G158" s="1017">
        <v>0</v>
      </c>
      <c r="H158" s="1016">
        <v>0</v>
      </c>
      <c r="I158" s="1017">
        <v>0</v>
      </c>
      <c r="J158" s="1016">
        <v>0</v>
      </c>
      <c r="K158" s="1017">
        <v>0</v>
      </c>
      <c r="L158" s="1016">
        <v>0</v>
      </c>
      <c r="M158" s="1017">
        <v>0</v>
      </c>
      <c r="N158" s="1016">
        <v>0</v>
      </c>
      <c r="O158" s="1017">
        <v>0</v>
      </c>
      <c r="P158" s="1016">
        <v>0</v>
      </c>
      <c r="Q158" s="1017">
        <v>0</v>
      </c>
      <c r="R158" s="1016">
        <v>0</v>
      </c>
      <c r="S158" s="1017">
        <v>0</v>
      </c>
      <c r="T158" s="1016">
        <v>0</v>
      </c>
      <c r="U158" s="1017">
        <v>0</v>
      </c>
      <c r="V158" s="1016">
        <v>0</v>
      </c>
      <c r="W158" s="1017">
        <v>0</v>
      </c>
      <c r="X158" s="1016">
        <v>0</v>
      </c>
      <c r="Y158" s="1017">
        <v>0</v>
      </c>
      <c r="Z158" s="1016">
        <v>0</v>
      </c>
      <c r="AA158" s="1017">
        <v>0</v>
      </c>
      <c r="AB158" s="1016">
        <v>0</v>
      </c>
      <c r="AC158" s="1017">
        <v>0</v>
      </c>
      <c r="AD158" s="1016">
        <v>0</v>
      </c>
      <c r="AE158" s="1017">
        <v>0</v>
      </c>
      <c r="AF158" s="1016">
        <v>0</v>
      </c>
      <c r="AG158" s="1017">
        <v>0</v>
      </c>
      <c r="AH158" s="1016">
        <v>0</v>
      </c>
      <c r="AI158" s="1017">
        <v>0</v>
      </c>
      <c r="AJ158" s="1016">
        <v>0</v>
      </c>
      <c r="AK158" s="1017">
        <v>0</v>
      </c>
      <c r="AL158" s="1016">
        <v>0</v>
      </c>
      <c r="AM158" s="1017">
        <v>0</v>
      </c>
      <c r="AN158" s="1018">
        <v>0</v>
      </c>
      <c r="AO158" s="946"/>
      <c r="AP158" s="964"/>
      <c r="AQ158" s="946"/>
      <c r="AR158" s="1015">
        <v>0</v>
      </c>
      <c r="AS158" s="1016">
        <v>0</v>
      </c>
      <c r="AT158" s="1017">
        <v>0</v>
      </c>
      <c r="AU158" s="1016">
        <v>0</v>
      </c>
      <c r="AV158" s="1017">
        <v>0</v>
      </c>
      <c r="AW158" s="1016">
        <v>0</v>
      </c>
      <c r="AX158" s="1017">
        <v>0</v>
      </c>
      <c r="AY158" s="1016">
        <v>0</v>
      </c>
      <c r="AZ158" s="1017">
        <v>0</v>
      </c>
      <c r="BA158" s="1016">
        <v>0</v>
      </c>
      <c r="BB158" s="1017">
        <v>0</v>
      </c>
      <c r="BC158" s="1016">
        <v>0</v>
      </c>
      <c r="BD158" s="1017">
        <v>0</v>
      </c>
      <c r="BE158" s="1016">
        <v>0</v>
      </c>
      <c r="BF158" s="1017">
        <v>0</v>
      </c>
      <c r="BG158" s="1016">
        <v>0</v>
      </c>
      <c r="BH158" s="1017">
        <v>0</v>
      </c>
      <c r="BI158" s="1016">
        <v>0</v>
      </c>
      <c r="BJ158" s="1017">
        <v>0</v>
      </c>
      <c r="BK158" s="1016">
        <v>0</v>
      </c>
      <c r="BL158" s="1017">
        <v>0</v>
      </c>
      <c r="BM158" s="1016">
        <v>0</v>
      </c>
      <c r="BN158" s="1017">
        <v>0</v>
      </c>
      <c r="BO158" s="1016">
        <v>0</v>
      </c>
      <c r="BP158" s="1017">
        <v>0</v>
      </c>
      <c r="BQ158" s="1016">
        <v>0</v>
      </c>
      <c r="BR158" s="1017">
        <v>0</v>
      </c>
      <c r="BS158" s="1016">
        <v>0</v>
      </c>
      <c r="BT158" s="1017">
        <v>0</v>
      </c>
      <c r="BU158" s="1016">
        <v>0</v>
      </c>
      <c r="BV158" s="1017">
        <v>0</v>
      </c>
      <c r="BW158" s="1016">
        <v>0</v>
      </c>
      <c r="BX158" s="1017">
        <v>0</v>
      </c>
      <c r="BY158" s="1016">
        <v>0</v>
      </c>
      <c r="BZ158" s="1017">
        <v>0</v>
      </c>
      <c r="CA158" s="1018">
        <v>0</v>
      </c>
      <c r="CB158" s="946"/>
      <c r="CC158" s="971"/>
      <c r="CD158" s="946"/>
      <c r="CE158" s="972"/>
      <c r="CF158" s="946"/>
      <c r="CG158" s="1015">
        <v>0</v>
      </c>
      <c r="CH158" s="1016">
        <v>0</v>
      </c>
      <c r="CI158" s="1017">
        <v>0</v>
      </c>
      <c r="CJ158" s="1016">
        <v>0</v>
      </c>
      <c r="CK158" s="1017">
        <v>0</v>
      </c>
      <c r="CL158" s="1016">
        <v>0</v>
      </c>
      <c r="CM158" s="1017">
        <v>0</v>
      </c>
      <c r="CN158" s="1016">
        <v>0</v>
      </c>
      <c r="CO158" s="1017">
        <v>0</v>
      </c>
      <c r="CP158" s="1016">
        <v>0</v>
      </c>
      <c r="CQ158" s="1017">
        <v>0</v>
      </c>
      <c r="CR158" s="1016">
        <v>0</v>
      </c>
      <c r="CS158" s="1017">
        <v>0</v>
      </c>
      <c r="CT158" s="1016">
        <v>0</v>
      </c>
      <c r="CU158" s="1017">
        <v>0</v>
      </c>
      <c r="CV158" s="1016">
        <v>0</v>
      </c>
      <c r="CW158" s="1017">
        <v>0</v>
      </c>
      <c r="CX158" s="1016">
        <v>0</v>
      </c>
      <c r="CY158" s="1017">
        <v>0</v>
      </c>
      <c r="CZ158" s="1016">
        <v>0</v>
      </c>
      <c r="DA158" s="1017">
        <v>0</v>
      </c>
      <c r="DB158" s="1016">
        <v>0</v>
      </c>
      <c r="DC158" s="1017">
        <v>0</v>
      </c>
      <c r="DD158" s="1016">
        <v>0</v>
      </c>
      <c r="DE158" s="1017">
        <v>0</v>
      </c>
      <c r="DF158" s="1016">
        <v>0</v>
      </c>
      <c r="DG158" s="1017">
        <v>0</v>
      </c>
      <c r="DH158" s="1016">
        <v>0</v>
      </c>
      <c r="DI158" s="1017">
        <v>0</v>
      </c>
      <c r="DJ158" s="1016">
        <v>0</v>
      </c>
      <c r="DK158" s="1017">
        <v>0</v>
      </c>
      <c r="DL158" s="1016">
        <v>0</v>
      </c>
      <c r="DM158" s="1017">
        <v>0</v>
      </c>
      <c r="DN158" s="1016">
        <v>0</v>
      </c>
      <c r="DO158" s="1017">
        <v>0</v>
      </c>
      <c r="DP158" s="1018">
        <v>0</v>
      </c>
      <c r="DQ158" s="946"/>
      <c r="DR158" s="973"/>
      <c r="DS158" s="946"/>
      <c r="DT158" s="1015">
        <v>0</v>
      </c>
      <c r="DU158" s="1016">
        <v>0</v>
      </c>
      <c r="DV158" s="1017">
        <v>0</v>
      </c>
      <c r="DW158" s="1016">
        <v>0</v>
      </c>
      <c r="DX158" s="1017">
        <v>0</v>
      </c>
      <c r="DY158" s="1016">
        <v>0</v>
      </c>
      <c r="DZ158" s="1017">
        <v>0</v>
      </c>
      <c r="EA158" s="1016">
        <v>0</v>
      </c>
      <c r="EB158" s="1017">
        <v>0</v>
      </c>
      <c r="EC158" s="1016">
        <v>0</v>
      </c>
      <c r="ED158" s="1017">
        <v>0</v>
      </c>
      <c r="EE158" s="1016">
        <v>0</v>
      </c>
      <c r="EF158" s="1017">
        <v>0</v>
      </c>
      <c r="EG158" s="1016">
        <v>0</v>
      </c>
      <c r="EH158" s="1017">
        <v>0</v>
      </c>
      <c r="EI158" s="1016">
        <v>0</v>
      </c>
      <c r="EJ158" s="1017">
        <v>0</v>
      </c>
      <c r="EK158" s="1016">
        <v>0</v>
      </c>
      <c r="EL158" s="1017">
        <v>0</v>
      </c>
      <c r="EM158" s="1016">
        <v>0</v>
      </c>
      <c r="EN158" s="1017">
        <v>0</v>
      </c>
      <c r="EO158" s="1016">
        <v>0</v>
      </c>
      <c r="EP158" s="1017">
        <v>0</v>
      </c>
      <c r="EQ158" s="1016">
        <v>0</v>
      </c>
      <c r="ER158" s="1017">
        <v>0</v>
      </c>
      <c r="ES158" s="1016">
        <v>0</v>
      </c>
      <c r="ET158" s="1017">
        <v>0</v>
      </c>
      <c r="EU158" s="1016">
        <v>0</v>
      </c>
      <c r="EV158" s="1017">
        <v>0</v>
      </c>
      <c r="EW158" s="1016">
        <v>0</v>
      </c>
      <c r="EX158" s="1017">
        <v>0</v>
      </c>
      <c r="EY158" s="1016">
        <v>0</v>
      </c>
      <c r="EZ158" s="1017">
        <v>0</v>
      </c>
      <c r="FA158" s="1016">
        <v>0</v>
      </c>
      <c r="FB158" s="1017">
        <v>0</v>
      </c>
      <c r="FC158" s="1018">
        <v>0</v>
      </c>
      <c r="FD158" s="946"/>
      <c r="FE158" s="974"/>
      <c r="FF158" s="946"/>
      <c r="FG158" s="975"/>
      <c r="FI158" s="1019" t="b">
        <v>1</v>
      </c>
    </row>
    <row r="159" spans="2:165" hidden="1" outlineLevel="1">
      <c r="B159" s="976">
        <v>149</v>
      </c>
      <c r="C159" s="977" t="s">
        <v>317</v>
      </c>
      <c r="E159" s="978">
        <v>0</v>
      </c>
      <c r="F159" s="979">
        <v>0</v>
      </c>
      <c r="G159" s="980">
        <v>0</v>
      </c>
      <c r="H159" s="979">
        <v>0</v>
      </c>
      <c r="I159" s="980">
        <v>0</v>
      </c>
      <c r="J159" s="979">
        <v>0</v>
      </c>
      <c r="K159" s="980">
        <v>0</v>
      </c>
      <c r="L159" s="979">
        <v>0</v>
      </c>
      <c r="M159" s="980">
        <v>0</v>
      </c>
      <c r="N159" s="979">
        <v>0</v>
      </c>
      <c r="O159" s="980">
        <v>0</v>
      </c>
      <c r="P159" s="979">
        <v>0</v>
      </c>
      <c r="Q159" s="980">
        <v>0</v>
      </c>
      <c r="R159" s="979">
        <v>0</v>
      </c>
      <c r="S159" s="980">
        <v>0</v>
      </c>
      <c r="T159" s="979">
        <v>0</v>
      </c>
      <c r="U159" s="980">
        <v>0</v>
      </c>
      <c r="V159" s="979">
        <v>0</v>
      </c>
      <c r="W159" s="980">
        <v>0</v>
      </c>
      <c r="X159" s="979">
        <v>0</v>
      </c>
      <c r="Y159" s="980">
        <v>0</v>
      </c>
      <c r="Z159" s="979">
        <v>0</v>
      </c>
      <c r="AA159" s="980">
        <v>0</v>
      </c>
      <c r="AB159" s="979">
        <v>0</v>
      </c>
      <c r="AC159" s="980">
        <v>0</v>
      </c>
      <c r="AD159" s="979">
        <v>0</v>
      </c>
      <c r="AE159" s="980">
        <v>0</v>
      </c>
      <c r="AF159" s="979">
        <v>0</v>
      </c>
      <c r="AG159" s="980">
        <v>0</v>
      </c>
      <c r="AH159" s="979">
        <v>0</v>
      </c>
      <c r="AI159" s="980">
        <v>0</v>
      </c>
      <c r="AJ159" s="979">
        <v>0</v>
      </c>
      <c r="AK159" s="980">
        <v>0</v>
      </c>
      <c r="AL159" s="979">
        <v>0</v>
      </c>
      <c r="AM159" s="980">
        <v>0</v>
      </c>
      <c r="AN159" s="981">
        <v>0</v>
      </c>
      <c r="AO159" s="946"/>
      <c r="AP159" s="964"/>
      <c r="AQ159" s="946"/>
      <c r="AR159" s="978">
        <v>0</v>
      </c>
      <c r="AS159" s="979">
        <v>0</v>
      </c>
      <c r="AT159" s="980">
        <v>0</v>
      </c>
      <c r="AU159" s="979">
        <v>0</v>
      </c>
      <c r="AV159" s="980">
        <v>0</v>
      </c>
      <c r="AW159" s="979">
        <v>0</v>
      </c>
      <c r="AX159" s="980">
        <v>0</v>
      </c>
      <c r="AY159" s="979">
        <v>0</v>
      </c>
      <c r="AZ159" s="980">
        <v>0</v>
      </c>
      <c r="BA159" s="979">
        <v>0</v>
      </c>
      <c r="BB159" s="980">
        <v>0</v>
      </c>
      <c r="BC159" s="979">
        <v>0</v>
      </c>
      <c r="BD159" s="980">
        <v>0</v>
      </c>
      <c r="BE159" s="979">
        <v>0</v>
      </c>
      <c r="BF159" s="980">
        <v>0</v>
      </c>
      <c r="BG159" s="979">
        <v>0</v>
      </c>
      <c r="BH159" s="980">
        <v>0</v>
      </c>
      <c r="BI159" s="979">
        <v>0</v>
      </c>
      <c r="BJ159" s="980">
        <v>0</v>
      </c>
      <c r="BK159" s="979">
        <v>0</v>
      </c>
      <c r="BL159" s="980">
        <v>0</v>
      </c>
      <c r="BM159" s="979">
        <v>0</v>
      </c>
      <c r="BN159" s="980">
        <v>0</v>
      </c>
      <c r="BO159" s="979">
        <v>0</v>
      </c>
      <c r="BP159" s="980">
        <v>0</v>
      </c>
      <c r="BQ159" s="979">
        <v>0</v>
      </c>
      <c r="BR159" s="980">
        <v>0</v>
      </c>
      <c r="BS159" s="979">
        <v>0</v>
      </c>
      <c r="BT159" s="980">
        <v>0</v>
      </c>
      <c r="BU159" s="979">
        <v>0</v>
      </c>
      <c r="BV159" s="980">
        <v>0</v>
      </c>
      <c r="BW159" s="979">
        <v>0</v>
      </c>
      <c r="BX159" s="980">
        <v>0</v>
      </c>
      <c r="BY159" s="979">
        <v>0</v>
      </c>
      <c r="BZ159" s="980">
        <v>0</v>
      </c>
      <c r="CA159" s="981">
        <v>0</v>
      </c>
      <c r="CB159" s="946"/>
      <c r="CC159" s="971"/>
      <c r="CD159" s="946"/>
      <c r="CE159" s="972"/>
      <c r="CF159" s="946"/>
      <c r="CG159" s="978">
        <v>0</v>
      </c>
      <c r="CH159" s="979">
        <v>0</v>
      </c>
      <c r="CI159" s="980">
        <v>0</v>
      </c>
      <c r="CJ159" s="979">
        <v>0</v>
      </c>
      <c r="CK159" s="980">
        <v>0</v>
      </c>
      <c r="CL159" s="979">
        <v>0</v>
      </c>
      <c r="CM159" s="980">
        <v>0</v>
      </c>
      <c r="CN159" s="979">
        <v>0</v>
      </c>
      <c r="CO159" s="980">
        <v>0</v>
      </c>
      <c r="CP159" s="979">
        <v>0</v>
      </c>
      <c r="CQ159" s="980">
        <v>0</v>
      </c>
      <c r="CR159" s="979">
        <v>0</v>
      </c>
      <c r="CS159" s="980">
        <v>0</v>
      </c>
      <c r="CT159" s="979">
        <v>0</v>
      </c>
      <c r="CU159" s="980">
        <v>0</v>
      </c>
      <c r="CV159" s="979">
        <v>0</v>
      </c>
      <c r="CW159" s="980">
        <v>0</v>
      </c>
      <c r="CX159" s="979">
        <v>0</v>
      </c>
      <c r="CY159" s="980">
        <v>0</v>
      </c>
      <c r="CZ159" s="979">
        <v>0</v>
      </c>
      <c r="DA159" s="980">
        <v>0</v>
      </c>
      <c r="DB159" s="979">
        <v>0</v>
      </c>
      <c r="DC159" s="980">
        <v>0</v>
      </c>
      <c r="DD159" s="979">
        <v>0</v>
      </c>
      <c r="DE159" s="980">
        <v>0</v>
      </c>
      <c r="DF159" s="979">
        <v>0</v>
      </c>
      <c r="DG159" s="980">
        <v>0</v>
      </c>
      <c r="DH159" s="979">
        <v>0</v>
      </c>
      <c r="DI159" s="980">
        <v>0</v>
      </c>
      <c r="DJ159" s="979">
        <v>0</v>
      </c>
      <c r="DK159" s="980">
        <v>0</v>
      </c>
      <c r="DL159" s="979">
        <v>0</v>
      </c>
      <c r="DM159" s="980">
        <v>0</v>
      </c>
      <c r="DN159" s="979">
        <v>0</v>
      </c>
      <c r="DO159" s="980">
        <v>0</v>
      </c>
      <c r="DP159" s="981">
        <v>0</v>
      </c>
      <c r="DQ159" s="946"/>
      <c r="DR159" s="973"/>
      <c r="DS159" s="946"/>
      <c r="DT159" s="978">
        <v>0</v>
      </c>
      <c r="DU159" s="979">
        <v>0</v>
      </c>
      <c r="DV159" s="980">
        <v>0</v>
      </c>
      <c r="DW159" s="979">
        <v>0</v>
      </c>
      <c r="DX159" s="980">
        <v>0</v>
      </c>
      <c r="DY159" s="979">
        <v>0</v>
      </c>
      <c r="DZ159" s="980">
        <v>0</v>
      </c>
      <c r="EA159" s="979">
        <v>0</v>
      </c>
      <c r="EB159" s="980">
        <v>0</v>
      </c>
      <c r="EC159" s="979">
        <v>0</v>
      </c>
      <c r="ED159" s="980">
        <v>0</v>
      </c>
      <c r="EE159" s="979">
        <v>0</v>
      </c>
      <c r="EF159" s="980">
        <v>0</v>
      </c>
      <c r="EG159" s="979">
        <v>0</v>
      </c>
      <c r="EH159" s="980">
        <v>0</v>
      </c>
      <c r="EI159" s="979">
        <v>0</v>
      </c>
      <c r="EJ159" s="980">
        <v>0</v>
      </c>
      <c r="EK159" s="979">
        <v>0</v>
      </c>
      <c r="EL159" s="980">
        <v>0</v>
      </c>
      <c r="EM159" s="979">
        <v>0</v>
      </c>
      <c r="EN159" s="980">
        <v>0</v>
      </c>
      <c r="EO159" s="979">
        <v>0</v>
      </c>
      <c r="EP159" s="980">
        <v>0</v>
      </c>
      <c r="EQ159" s="979">
        <v>0</v>
      </c>
      <c r="ER159" s="980">
        <v>0</v>
      </c>
      <c r="ES159" s="979">
        <v>0</v>
      </c>
      <c r="ET159" s="980">
        <v>0</v>
      </c>
      <c r="EU159" s="979">
        <v>0</v>
      </c>
      <c r="EV159" s="980">
        <v>0</v>
      </c>
      <c r="EW159" s="979">
        <v>0</v>
      </c>
      <c r="EX159" s="980">
        <v>0</v>
      </c>
      <c r="EY159" s="979">
        <v>0</v>
      </c>
      <c r="EZ159" s="980">
        <v>0</v>
      </c>
      <c r="FA159" s="979">
        <v>0</v>
      </c>
      <c r="FB159" s="980">
        <v>0</v>
      </c>
      <c r="FC159" s="981">
        <v>0</v>
      </c>
      <c r="FD159" s="946"/>
      <c r="FE159" s="974"/>
      <c r="FF159" s="946"/>
      <c r="FG159" s="975"/>
      <c r="FI159" s="982" t="b">
        <v>1</v>
      </c>
    </row>
    <row r="160" spans="2:165" outlineLevel="1">
      <c r="B160" s="983">
        <v>150</v>
      </c>
      <c r="C160" s="1012" t="s">
        <v>312</v>
      </c>
      <c r="E160" s="985">
        <v>165815</v>
      </c>
      <c r="F160" s="986">
        <v>163608</v>
      </c>
      <c r="G160" s="987">
        <v>163608</v>
      </c>
      <c r="H160" s="986">
        <v>163608</v>
      </c>
      <c r="I160" s="987">
        <v>163608</v>
      </c>
      <c r="J160" s="986">
        <v>163608</v>
      </c>
      <c r="K160" s="987">
        <v>163608</v>
      </c>
      <c r="L160" s="986">
        <v>163484</v>
      </c>
      <c r="M160" s="987">
        <v>163484</v>
      </c>
      <c r="N160" s="986">
        <v>163484</v>
      </c>
      <c r="O160" s="987">
        <v>154233</v>
      </c>
      <c r="P160" s="986">
        <v>154104</v>
      </c>
      <c r="Q160" s="987">
        <v>154104</v>
      </c>
      <c r="R160" s="986">
        <v>151614</v>
      </c>
      <c r="S160" s="987">
        <v>151614</v>
      </c>
      <c r="T160" s="986">
        <v>151404</v>
      </c>
      <c r="U160" s="987">
        <v>77661</v>
      </c>
      <c r="V160" s="986">
        <v>77661</v>
      </c>
      <c r="W160" s="987">
        <v>77661</v>
      </c>
      <c r="X160" s="986">
        <v>77661</v>
      </c>
      <c r="Y160" s="987">
        <v>0</v>
      </c>
      <c r="Z160" s="986">
        <v>0</v>
      </c>
      <c r="AA160" s="987">
        <v>0</v>
      </c>
      <c r="AB160" s="986">
        <v>0</v>
      </c>
      <c r="AC160" s="987">
        <v>0</v>
      </c>
      <c r="AD160" s="986">
        <v>0</v>
      </c>
      <c r="AE160" s="987">
        <v>0</v>
      </c>
      <c r="AF160" s="986">
        <v>0</v>
      </c>
      <c r="AG160" s="987">
        <v>0</v>
      </c>
      <c r="AH160" s="986">
        <v>0</v>
      </c>
      <c r="AI160" s="987">
        <v>0</v>
      </c>
      <c r="AJ160" s="986">
        <v>0</v>
      </c>
      <c r="AK160" s="987">
        <v>0</v>
      </c>
      <c r="AL160" s="986">
        <v>0</v>
      </c>
      <c r="AM160" s="987">
        <v>0</v>
      </c>
      <c r="AN160" s="988">
        <v>0</v>
      </c>
      <c r="AO160" s="946"/>
      <c r="AP160" s="964"/>
      <c r="AQ160" s="946"/>
      <c r="AR160" s="985">
        <v>12</v>
      </c>
      <c r="AS160" s="986">
        <v>12</v>
      </c>
      <c r="AT160" s="987">
        <v>12</v>
      </c>
      <c r="AU160" s="986">
        <v>12</v>
      </c>
      <c r="AV160" s="987">
        <v>12</v>
      </c>
      <c r="AW160" s="986">
        <v>12</v>
      </c>
      <c r="AX160" s="987">
        <v>12</v>
      </c>
      <c r="AY160" s="986">
        <v>12</v>
      </c>
      <c r="AZ160" s="987">
        <v>12</v>
      </c>
      <c r="BA160" s="986">
        <v>12</v>
      </c>
      <c r="BB160" s="987">
        <v>10</v>
      </c>
      <c r="BC160" s="986">
        <v>10</v>
      </c>
      <c r="BD160" s="987">
        <v>10</v>
      </c>
      <c r="BE160" s="986">
        <v>10</v>
      </c>
      <c r="BF160" s="987">
        <v>10</v>
      </c>
      <c r="BG160" s="986">
        <v>10</v>
      </c>
      <c r="BH160" s="987">
        <v>5</v>
      </c>
      <c r="BI160" s="986">
        <v>5</v>
      </c>
      <c r="BJ160" s="987">
        <v>5</v>
      </c>
      <c r="BK160" s="986">
        <v>5</v>
      </c>
      <c r="BL160" s="987">
        <v>0</v>
      </c>
      <c r="BM160" s="986">
        <v>0</v>
      </c>
      <c r="BN160" s="987">
        <v>0</v>
      </c>
      <c r="BO160" s="986">
        <v>0</v>
      </c>
      <c r="BP160" s="987">
        <v>0</v>
      </c>
      <c r="BQ160" s="986">
        <v>0</v>
      </c>
      <c r="BR160" s="987">
        <v>0</v>
      </c>
      <c r="BS160" s="986">
        <v>0</v>
      </c>
      <c r="BT160" s="987">
        <v>0</v>
      </c>
      <c r="BU160" s="986">
        <v>0</v>
      </c>
      <c r="BV160" s="987">
        <v>0</v>
      </c>
      <c r="BW160" s="986">
        <v>0</v>
      </c>
      <c r="BX160" s="987">
        <v>0</v>
      </c>
      <c r="BY160" s="986">
        <v>0</v>
      </c>
      <c r="BZ160" s="987">
        <v>0</v>
      </c>
      <c r="CA160" s="988">
        <v>0</v>
      </c>
      <c r="CB160" s="946"/>
      <c r="CC160" s="971"/>
      <c r="CD160" s="946"/>
      <c r="CE160" s="972"/>
      <c r="CF160" s="946"/>
      <c r="CG160" s="985">
        <v>260911</v>
      </c>
      <c r="CH160" s="986">
        <v>257439</v>
      </c>
      <c r="CI160" s="987">
        <v>257439</v>
      </c>
      <c r="CJ160" s="986">
        <v>257439</v>
      </c>
      <c r="CK160" s="987">
        <v>257439</v>
      </c>
      <c r="CL160" s="986">
        <v>257439</v>
      </c>
      <c r="CM160" s="987">
        <v>257439</v>
      </c>
      <c r="CN160" s="986">
        <v>257244</v>
      </c>
      <c r="CO160" s="987">
        <v>257244</v>
      </c>
      <c r="CP160" s="986">
        <v>257244</v>
      </c>
      <c r="CQ160" s="987">
        <v>242686</v>
      </c>
      <c r="CR160" s="986">
        <v>242483</v>
      </c>
      <c r="CS160" s="987">
        <v>242483</v>
      </c>
      <c r="CT160" s="986">
        <v>238566</v>
      </c>
      <c r="CU160" s="987">
        <v>238566</v>
      </c>
      <c r="CV160" s="986">
        <v>238235</v>
      </c>
      <c r="CW160" s="987">
        <v>122199</v>
      </c>
      <c r="CX160" s="986">
        <v>122199</v>
      </c>
      <c r="CY160" s="987">
        <v>122199</v>
      </c>
      <c r="CZ160" s="986">
        <v>122199</v>
      </c>
      <c r="DA160" s="987">
        <v>0</v>
      </c>
      <c r="DB160" s="986">
        <v>0</v>
      </c>
      <c r="DC160" s="987">
        <v>0</v>
      </c>
      <c r="DD160" s="986">
        <v>0</v>
      </c>
      <c r="DE160" s="987">
        <v>0</v>
      </c>
      <c r="DF160" s="986">
        <v>0</v>
      </c>
      <c r="DG160" s="987">
        <v>0</v>
      </c>
      <c r="DH160" s="986">
        <v>0</v>
      </c>
      <c r="DI160" s="987">
        <v>0</v>
      </c>
      <c r="DJ160" s="986">
        <v>0</v>
      </c>
      <c r="DK160" s="987">
        <v>0</v>
      </c>
      <c r="DL160" s="986">
        <v>0</v>
      </c>
      <c r="DM160" s="987">
        <v>0</v>
      </c>
      <c r="DN160" s="986">
        <v>0</v>
      </c>
      <c r="DO160" s="987">
        <v>0</v>
      </c>
      <c r="DP160" s="988">
        <v>0</v>
      </c>
      <c r="DQ160" s="946"/>
      <c r="DR160" s="973"/>
      <c r="DS160" s="946"/>
      <c r="DT160" s="985">
        <v>19</v>
      </c>
      <c r="DU160" s="986">
        <v>18</v>
      </c>
      <c r="DV160" s="987">
        <v>18</v>
      </c>
      <c r="DW160" s="986">
        <v>18</v>
      </c>
      <c r="DX160" s="987">
        <v>18</v>
      </c>
      <c r="DY160" s="986">
        <v>18</v>
      </c>
      <c r="DZ160" s="987">
        <v>18</v>
      </c>
      <c r="EA160" s="986">
        <v>18</v>
      </c>
      <c r="EB160" s="987">
        <v>18</v>
      </c>
      <c r="EC160" s="986">
        <v>18</v>
      </c>
      <c r="ED160" s="987">
        <v>15</v>
      </c>
      <c r="EE160" s="986">
        <v>15</v>
      </c>
      <c r="EF160" s="987">
        <v>15</v>
      </c>
      <c r="EG160" s="986">
        <v>15</v>
      </c>
      <c r="EH160" s="987">
        <v>15</v>
      </c>
      <c r="EI160" s="986">
        <v>15</v>
      </c>
      <c r="EJ160" s="987">
        <v>8</v>
      </c>
      <c r="EK160" s="986">
        <v>8</v>
      </c>
      <c r="EL160" s="987">
        <v>8</v>
      </c>
      <c r="EM160" s="986">
        <v>8</v>
      </c>
      <c r="EN160" s="987">
        <v>0</v>
      </c>
      <c r="EO160" s="986">
        <v>0</v>
      </c>
      <c r="EP160" s="987">
        <v>0</v>
      </c>
      <c r="EQ160" s="986">
        <v>0</v>
      </c>
      <c r="ER160" s="987">
        <v>0</v>
      </c>
      <c r="ES160" s="986">
        <v>0</v>
      </c>
      <c r="ET160" s="987">
        <v>0</v>
      </c>
      <c r="EU160" s="986">
        <v>0</v>
      </c>
      <c r="EV160" s="987">
        <v>0</v>
      </c>
      <c r="EW160" s="986">
        <v>0</v>
      </c>
      <c r="EX160" s="987">
        <v>0</v>
      </c>
      <c r="EY160" s="986">
        <v>0</v>
      </c>
      <c r="EZ160" s="987">
        <v>0</v>
      </c>
      <c r="FA160" s="986">
        <v>0</v>
      </c>
      <c r="FB160" s="987">
        <v>0</v>
      </c>
      <c r="FC160" s="988">
        <v>0</v>
      </c>
      <c r="FD160" s="946"/>
      <c r="FE160" s="974"/>
      <c r="FF160" s="946"/>
      <c r="FG160" s="975"/>
      <c r="FI160" s="989" t="b">
        <v>0</v>
      </c>
    </row>
    <row r="161" spans="2:165" outlineLevel="1">
      <c r="B161" s="990">
        <v>151</v>
      </c>
      <c r="C161" s="991" t="s">
        <v>316</v>
      </c>
      <c r="E161" s="992">
        <v>13717</v>
      </c>
      <c r="F161" s="993">
        <v>13556</v>
      </c>
      <c r="G161" s="994">
        <v>13556</v>
      </c>
      <c r="H161" s="993">
        <v>13556</v>
      </c>
      <c r="I161" s="994">
        <v>13556</v>
      </c>
      <c r="J161" s="993">
        <v>13556</v>
      </c>
      <c r="K161" s="994">
        <v>13556</v>
      </c>
      <c r="L161" s="993">
        <v>13522</v>
      </c>
      <c r="M161" s="994">
        <v>13522</v>
      </c>
      <c r="N161" s="993">
        <v>13522</v>
      </c>
      <c r="O161" s="994">
        <v>11468</v>
      </c>
      <c r="P161" s="993">
        <v>11375</v>
      </c>
      <c r="Q161" s="994">
        <v>11375</v>
      </c>
      <c r="R161" s="993">
        <v>11025</v>
      </c>
      <c r="S161" s="994">
        <v>11025</v>
      </c>
      <c r="T161" s="993">
        <v>10984</v>
      </c>
      <c r="U161" s="994">
        <v>4590</v>
      </c>
      <c r="V161" s="993">
        <v>4590</v>
      </c>
      <c r="W161" s="994">
        <v>4590</v>
      </c>
      <c r="X161" s="993">
        <v>4590</v>
      </c>
      <c r="Y161" s="994">
        <v>0</v>
      </c>
      <c r="Z161" s="993">
        <v>0</v>
      </c>
      <c r="AA161" s="994">
        <v>0</v>
      </c>
      <c r="AB161" s="993">
        <v>0</v>
      </c>
      <c r="AC161" s="994">
        <v>0</v>
      </c>
      <c r="AD161" s="993">
        <v>0</v>
      </c>
      <c r="AE161" s="994">
        <v>0</v>
      </c>
      <c r="AF161" s="993">
        <v>0</v>
      </c>
      <c r="AG161" s="994">
        <v>0</v>
      </c>
      <c r="AH161" s="993">
        <v>0</v>
      </c>
      <c r="AI161" s="994">
        <v>0</v>
      </c>
      <c r="AJ161" s="993">
        <v>0</v>
      </c>
      <c r="AK161" s="994">
        <v>0</v>
      </c>
      <c r="AL161" s="993">
        <v>0</v>
      </c>
      <c r="AM161" s="994">
        <v>0</v>
      </c>
      <c r="AN161" s="995">
        <v>0</v>
      </c>
      <c r="AO161" s="946"/>
      <c r="AP161" s="964"/>
      <c r="AQ161" s="946"/>
      <c r="AR161" s="992">
        <v>1</v>
      </c>
      <c r="AS161" s="993">
        <v>1</v>
      </c>
      <c r="AT161" s="994">
        <v>1</v>
      </c>
      <c r="AU161" s="993">
        <v>1</v>
      </c>
      <c r="AV161" s="994">
        <v>1</v>
      </c>
      <c r="AW161" s="993">
        <v>1</v>
      </c>
      <c r="AX161" s="994">
        <v>1</v>
      </c>
      <c r="AY161" s="993">
        <v>1</v>
      </c>
      <c r="AZ161" s="994">
        <v>1</v>
      </c>
      <c r="BA161" s="993">
        <v>1</v>
      </c>
      <c r="BB161" s="994">
        <v>1</v>
      </c>
      <c r="BC161" s="993">
        <v>1</v>
      </c>
      <c r="BD161" s="994">
        <v>1</v>
      </c>
      <c r="BE161" s="993">
        <v>1</v>
      </c>
      <c r="BF161" s="994">
        <v>1</v>
      </c>
      <c r="BG161" s="993">
        <v>1</v>
      </c>
      <c r="BH161" s="994">
        <v>0</v>
      </c>
      <c r="BI161" s="993">
        <v>0</v>
      </c>
      <c r="BJ161" s="994">
        <v>0</v>
      </c>
      <c r="BK161" s="993">
        <v>0</v>
      </c>
      <c r="BL161" s="994">
        <v>0</v>
      </c>
      <c r="BM161" s="993">
        <v>0</v>
      </c>
      <c r="BN161" s="994">
        <v>0</v>
      </c>
      <c r="BO161" s="993">
        <v>0</v>
      </c>
      <c r="BP161" s="994">
        <v>0</v>
      </c>
      <c r="BQ161" s="993">
        <v>0</v>
      </c>
      <c r="BR161" s="994">
        <v>0</v>
      </c>
      <c r="BS161" s="993">
        <v>0</v>
      </c>
      <c r="BT161" s="994">
        <v>0</v>
      </c>
      <c r="BU161" s="993">
        <v>0</v>
      </c>
      <c r="BV161" s="994">
        <v>0</v>
      </c>
      <c r="BW161" s="993">
        <v>0</v>
      </c>
      <c r="BX161" s="994">
        <v>0</v>
      </c>
      <c r="BY161" s="993">
        <v>0</v>
      </c>
      <c r="BZ161" s="994">
        <v>0</v>
      </c>
      <c r="CA161" s="995">
        <v>0</v>
      </c>
      <c r="CB161" s="946"/>
      <c r="CC161" s="971"/>
      <c r="CD161" s="946"/>
      <c r="CE161" s="972"/>
      <c r="CF161" s="946"/>
      <c r="CG161" s="992">
        <v>21584</v>
      </c>
      <c r="CH161" s="993">
        <v>21331</v>
      </c>
      <c r="CI161" s="994">
        <v>21331</v>
      </c>
      <c r="CJ161" s="993">
        <v>21331</v>
      </c>
      <c r="CK161" s="994">
        <v>21331</v>
      </c>
      <c r="CL161" s="993">
        <v>21331</v>
      </c>
      <c r="CM161" s="994">
        <v>21331</v>
      </c>
      <c r="CN161" s="993">
        <v>21277</v>
      </c>
      <c r="CO161" s="994">
        <v>21277</v>
      </c>
      <c r="CP161" s="993">
        <v>21277</v>
      </c>
      <c r="CQ161" s="994">
        <v>18046</v>
      </c>
      <c r="CR161" s="993">
        <v>17898</v>
      </c>
      <c r="CS161" s="994">
        <v>17898</v>
      </c>
      <c r="CT161" s="993">
        <v>17348</v>
      </c>
      <c r="CU161" s="994">
        <v>17348</v>
      </c>
      <c r="CV161" s="993">
        <v>17284</v>
      </c>
      <c r="CW161" s="994">
        <v>7222</v>
      </c>
      <c r="CX161" s="993">
        <v>7222</v>
      </c>
      <c r="CY161" s="994">
        <v>7222</v>
      </c>
      <c r="CZ161" s="993">
        <v>7222</v>
      </c>
      <c r="DA161" s="994">
        <v>0</v>
      </c>
      <c r="DB161" s="993">
        <v>0</v>
      </c>
      <c r="DC161" s="994">
        <v>0</v>
      </c>
      <c r="DD161" s="993">
        <v>0</v>
      </c>
      <c r="DE161" s="994">
        <v>0</v>
      </c>
      <c r="DF161" s="993">
        <v>0</v>
      </c>
      <c r="DG161" s="994">
        <v>0</v>
      </c>
      <c r="DH161" s="993">
        <v>0</v>
      </c>
      <c r="DI161" s="994">
        <v>0</v>
      </c>
      <c r="DJ161" s="993">
        <v>0</v>
      </c>
      <c r="DK161" s="994">
        <v>0</v>
      </c>
      <c r="DL161" s="993">
        <v>0</v>
      </c>
      <c r="DM161" s="994">
        <v>0</v>
      </c>
      <c r="DN161" s="993">
        <v>0</v>
      </c>
      <c r="DO161" s="994">
        <v>0</v>
      </c>
      <c r="DP161" s="995">
        <v>0</v>
      </c>
      <c r="DQ161" s="946"/>
      <c r="DR161" s="973"/>
      <c r="DS161" s="946"/>
      <c r="DT161" s="992">
        <v>1</v>
      </c>
      <c r="DU161" s="993">
        <v>1</v>
      </c>
      <c r="DV161" s="994">
        <v>1</v>
      </c>
      <c r="DW161" s="993">
        <v>1</v>
      </c>
      <c r="DX161" s="994">
        <v>1</v>
      </c>
      <c r="DY161" s="993">
        <v>1</v>
      </c>
      <c r="DZ161" s="994">
        <v>1</v>
      </c>
      <c r="EA161" s="993">
        <v>1</v>
      </c>
      <c r="EB161" s="994">
        <v>1</v>
      </c>
      <c r="EC161" s="993">
        <v>1</v>
      </c>
      <c r="ED161" s="994">
        <v>1</v>
      </c>
      <c r="EE161" s="993">
        <v>1</v>
      </c>
      <c r="EF161" s="994">
        <v>1</v>
      </c>
      <c r="EG161" s="993">
        <v>1</v>
      </c>
      <c r="EH161" s="994">
        <v>1</v>
      </c>
      <c r="EI161" s="993">
        <v>1</v>
      </c>
      <c r="EJ161" s="994">
        <v>0</v>
      </c>
      <c r="EK161" s="993">
        <v>0</v>
      </c>
      <c r="EL161" s="994">
        <v>0</v>
      </c>
      <c r="EM161" s="993">
        <v>0</v>
      </c>
      <c r="EN161" s="994">
        <v>0</v>
      </c>
      <c r="EO161" s="993">
        <v>0</v>
      </c>
      <c r="EP161" s="994">
        <v>0</v>
      </c>
      <c r="EQ161" s="993">
        <v>0</v>
      </c>
      <c r="ER161" s="994">
        <v>0</v>
      </c>
      <c r="ES161" s="993">
        <v>0</v>
      </c>
      <c r="ET161" s="994">
        <v>0</v>
      </c>
      <c r="EU161" s="993">
        <v>0</v>
      </c>
      <c r="EV161" s="994">
        <v>0</v>
      </c>
      <c r="EW161" s="993">
        <v>0</v>
      </c>
      <c r="EX161" s="994">
        <v>0</v>
      </c>
      <c r="EY161" s="993">
        <v>0</v>
      </c>
      <c r="EZ161" s="994">
        <v>0</v>
      </c>
      <c r="FA161" s="993">
        <v>0</v>
      </c>
      <c r="FB161" s="994">
        <v>0</v>
      </c>
      <c r="FC161" s="995">
        <v>0</v>
      </c>
      <c r="FD161" s="946"/>
      <c r="FE161" s="974"/>
      <c r="FF161" s="946"/>
      <c r="FG161" s="975"/>
      <c r="FI161" s="996" t="b">
        <v>0</v>
      </c>
    </row>
    <row r="162" spans="2:165" outlineLevel="1">
      <c r="B162" s="983">
        <v>152</v>
      </c>
      <c r="C162" s="984" t="s">
        <v>318</v>
      </c>
      <c r="E162" s="985">
        <v>77713</v>
      </c>
      <c r="F162" s="986">
        <v>77713</v>
      </c>
      <c r="G162" s="987">
        <v>77713</v>
      </c>
      <c r="H162" s="986">
        <v>77713</v>
      </c>
      <c r="I162" s="987">
        <v>77713</v>
      </c>
      <c r="J162" s="986">
        <v>77713</v>
      </c>
      <c r="K162" s="987">
        <v>77713</v>
      </c>
      <c r="L162" s="986">
        <v>77713</v>
      </c>
      <c r="M162" s="987">
        <v>77713</v>
      </c>
      <c r="N162" s="986">
        <v>77713</v>
      </c>
      <c r="O162" s="987">
        <v>77713</v>
      </c>
      <c r="P162" s="986">
        <v>77713</v>
      </c>
      <c r="Q162" s="987">
        <v>77713</v>
      </c>
      <c r="R162" s="986">
        <v>77713</v>
      </c>
      <c r="S162" s="987">
        <v>77713</v>
      </c>
      <c r="T162" s="986">
        <v>77713</v>
      </c>
      <c r="U162" s="987">
        <v>77713</v>
      </c>
      <c r="V162" s="986">
        <v>77713</v>
      </c>
      <c r="W162" s="987">
        <v>75695</v>
      </c>
      <c r="X162" s="986">
        <v>0</v>
      </c>
      <c r="Y162" s="987">
        <v>0</v>
      </c>
      <c r="Z162" s="986">
        <v>0</v>
      </c>
      <c r="AA162" s="987">
        <v>0</v>
      </c>
      <c r="AB162" s="986">
        <v>0</v>
      </c>
      <c r="AC162" s="987">
        <v>0</v>
      </c>
      <c r="AD162" s="986">
        <v>0</v>
      </c>
      <c r="AE162" s="987">
        <v>0</v>
      </c>
      <c r="AF162" s="986">
        <v>0</v>
      </c>
      <c r="AG162" s="987">
        <v>0</v>
      </c>
      <c r="AH162" s="986">
        <v>0</v>
      </c>
      <c r="AI162" s="987">
        <v>0</v>
      </c>
      <c r="AJ162" s="986">
        <v>0</v>
      </c>
      <c r="AK162" s="987">
        <v>0</v>
      </c>
      <c r="AL162" s="986">
        <v>0</v>
      </c>
      <c r="AM162" s="987">
        <v>0</v>
      </c>
      <c r="AN162" s="988">
        <v>0</v>
      </c>
      <c r="AO162" s="946"/>
      <c r="AP162" s="964"/>
      <c r="AQ162" s="946"/>
      <c r="AR162" s="985">
        <v>40</v>
      </c>
      <c r="AS162" s="986">
        <v>40</v>
      </c>
      <c r="AT162" s="987">
        <v>40</v>
      </c>
      <c r="AU162" s="986">
        <v>40</v>
      </c>
      <c r="AV162" s="987">
        <v>40</v>
      </c>
      <c r="AW162" s="986">
        <v>40</v>
      </c>
      <c r="AX162" s="987">
        <v>40</v>
      </c>
      <c r="AY162" s="986">
        <v>40</v>
      </c>
      <c r="AZ162" s="987">
        <v>40</v>
      </c>
      <c r="BA162" s="986">
        <v>40</v>
      </c>
      <c r="BB162" s="987">
        <v>40</v>
      </c>
      <c r="BC162" s="986">
        <v>40</v>
      </c>
      <c r="BD162" s="987">
        <v>40</v>
      </c>
      <c r="BE162" s="986">
        <v>40</v>
      </c>
      <c r="BF162" s="987">
        <v>40</v>
      </c>
      <c r="BG162" s="986">
        <v>40</v>
      </c>
      <c r="BH162" s="987">
        <v>40</v>
      </c>
      <c r="BI162" s="986">
        <v>40</v>
      </c>
      <c r="BJ162" s="987">
        <v>38</v>
      </c>
      <c r="BK162" s="986">
        <v>0</v>
      </c>
      <c r="BL162" s="987">
        <v>0</v>
      </c>
      <c r="BM162" s="986">
        <v>0</v>
      </c>
      <c r="BN162" s="987">
        <v>0</v>
      </c>
      <c r="BO162" s="986">
        <v>0</v>
      </c>
      <c r="BP162" s="987">
        <v>0</v>
      </c>
      <c r="BQ162" s="986">
        <v>0</v>
      </c>
      <c r="BR162" s="987">
        <v>0</v>
      </c>
      <c r="BS162" s="986">
        <v>0</v>
      </c>
      <c r="BT162" s="987">
        <v>0</v>
      </c>
      <c r="BU162" s="986">
        <v>0</v>
      </c>
      <c r="BV162" s="987">
        <v>0</v>
      </c>
      <c r="BW162" s="986">
        <v>0</v>
      </c>
      <c r="BX162" s="987">
        <v>0</v>
      </c>
      <c r="BY162" s="986">
        <v>0</v>
      </c>
      <c r="BZ162" s="987">
        <v>0</v>
      </c>
      <c r="CA162" s="988">
        <v>0</v>
      </c>
      <c r="CB162" s="946"/>
      <c r="CC162" s="971"/>
      <c r="CD162" s="946"/>
      <c r="CE162" s="972"/>
      <c r="CF162" s="946"/>
      <c r="CG162" s="985">
        <v>45841</v>
      </c>
      <c r="CH162" s="986">
        <v>45841</v>
      </c>
      <c r="CI162" s="987">
        <v>45841</v>
      </c>
      <c r="CJ162" s="986">
        <v>45841</v>
      </c>
      <c r="CK162" s="987">
        <v>45841</v>
      </c>
      <c r="CL162" s="986">
        <v>45841</v>
      </c>
      <c r="CM162" s="987">
        <v>45841</v>
      </c>
      <c r="CN162" s="986">
        <v>45841</v>
      </c>
      <c r="CO162" s="987">
        <v>45841</v>
      </c>
      <c r="CP162" s="986">
        <v>45841</v>
      </c>
      <c r="CQ162" s="987">
        <v>45841</v>
      </c>
      <c r="CR162" s="986">
        <v>45841</v>
      </c>
      <c r="CS162" s="987">
        <v>45841</v>
      </c>
      <c r="CT162" s="986">
        <v>45841</v>
      </c>
      <c r="CU162" s="987">
        <v>45841</v>
      </c>
      <c r="CV162" s="986">
        <v>45841</v>
      </c>
      <c r="CW162" s="987">
        <v>45841</v>
      </c>
      <c r="CX162" s="986">
        <v>45841</v>
      </c>
      <c r="CY162" s="987">
        <v>44650</v>
      </c>
      <c r="CZ162" s="986">
        <v>0</v>
      </c>
      <c r="DA162" s="987">
        <v>0</v>
      </c>
      <c r="DB162" s="986">
        <v>0</v>
      </c>
      <c r="DC162" s="987">
        <v>0</v>
      </c>
      <c r="DD162" s="986">
        <v>0</v>
      </c>
      <c r="DE162" s="987">
        <v>0</v>
      </c>
      <c r="DF162" s="986">
        <v>0</v>
      </c>
      <c r="DG162" s="987">
        <v>0</v>
      </c>
      <c r="DH162" s="986">
        <v>0</v>
      </c>
      <c r="DI162" s="987">
        <v>0</v>
      </c>
      <c r="DJ162" s="986">
        <v>0</v>
      </c>
      <c r="DK162" s="987">
        <v>0</v>
      </c>
      <c r="DL162" s="986">
        <v>0</v>
      </c>
      <c r="DM162" s="987">
        <v>0</v>
      </c>
      <c r="DN162" s="986">
        <v>0</v>
      </c>
      <c r="DO162" s="987">
        <v>0</v>
      </c>
      <c r="DP162" s="988">
        <v>0</v>
      </c>
      <c r="DQ162" s="946"/>
      <c r="DR162" s="973"/>
      <c r="DS162" s="946"/>
      <c r="DT162" s="985">
        <v>24</v>
      </c>
      <c r="DU162" s="986">
        <v>24</v>
      </c>
      <c r="DV162" s="987">
        <v>24</v>
      </c>
      <c r="DW162" s="986">
        <v>24</v>
      </c>
      <c r="DX162" s="987">
        <v>24</v>
      </c>
      <c r="DY162" s="986">
        <v>24</v>
      </c>
      <c r="DZ162" s="987">
        <v>24</v>
      </c>
      <c r="EA162" s="986">
        <v>24</v>
      </c>
      <c r="EB162" s="987">
        <v>24</v>
      </c>
      <c r="EC162" s="986">
        <v>24</v>
      </c>
      <c r="ED162" s="987">
        <v>24</v>
      </c>
      <c r="EE162" s="986">
        <v>24</v>
      </c>
      <c r="EF162" s="987">
        <v>24</v>
      </c>
      <c r="EG162" s="986">
        <v>24</v>
      </c>
      <c r="EH162" s="987">
        <v>24</v>
      </c>
      <c r="EI162" s="986">
        <v>24</v>
      </c>
      <c r="EJ162" s="987">
        <v>24</v>
      </c>
      <c r="EK162" s="986">
        <v>24</v>
      </c>
      <c r="EL162" s="987">
        <v>22</v>
      </c>
      <c r="EM162" s="986">
        <v>0</v>
      </c>
      <c r="EN162" s="987">
        <v>0</v>
      </c>
      <c r="EO162" s="986">
        <v>0</v>
      </c>
      <c r="EP162" s="987">
        <v>0</v>
      </c>
      <c r="EQ162" s="986">
        <v>0</v>
      </c>
      <c r="ER162" s="987">
        <v>0</v>
      </c>
      <c r="ES162" s="986">
        <v>0</v>
      </c>
      <c r="ET162" s="987">
        <v>0</v>
      </c>
      <c r="EU162" s="986">
        <v>0</v>
      </c>
      <c r="EV162" s="987">
        <v>0</v>
      </c>
      <c r="EW162" s="986">
        <v>0</v>
      </c>
      <c r="EX162" s="987">
        <v>0</v>
      </c>
      <c r="EY162" s="986">
        <v>0</v>
      </c>
      <c r="EZ162" s="987">
        <v>0</v>
      </c>
      <c r="FA162" s="986">
        <v>0</v>
      </c>
      <c r="FB162" s="987">
        <v>0</v>
      </c>
      <c r="FC162" s="988">
        <v>0</v>
      </c>
      <c r="FD162" s="946"/>
      <c r="FE162" s="974"/>
      <c r="FF162" s="946"/>
      <c r="FG162" s="975"/>
      <c r="FI162" s="989" t="b">
        <v>0</v>
      </c>
    </row>
    <row r="163" spans="2:165" hidden="1" outlineLevel="1">
      <c r="B163" s="997">
        <v>153</v>
      </c>
      <c r="C163" s="1023" t="s">
        <v>319</v>
      </c>
      <c r="E163" s="999">
        <v>0</v>
      </c>
      <c r="F163" s="1000">
        <v>0</v>
      </c>
      <c r="G163" s="1001">
        <v>0</v>
      </c>
      <c r="H163" s="1000">
        <v>0</v>
      </c>
      <c r="I163" s="1001">
        <v>0</v>
      </c>
      <c r="J163" s="1000">
        <v>0</v>
      </c>
      <c r="K163" s="1001">
        <v>0</v>
      </c>
      <c r="L163" s="1000">
        <v>0</v>
      </c>
      <c r="M163" s="1001">
        <v>0</v>
      </c>
      <c r="N163" s="1000">
        <v>0</v>
      </c>
      <c r="O163" s="1001">
        <v>0</v>
      </c>
      <c r="P163" s="1000">
        <v>0</v>
      </c>
      <c r="Q163" s="1001">
        <v>0</v>
      </c>
      <c r="R163" s="1000">
        <v>0</v>
      </c>
      <c r="S163" s="1001">
        <v>0</v>
      </c>
      <c r="T163" s="1000">
        <v>0</v>
      </c>
      <c r="U163" s="1001">
        <v>0</v>
      </c>
      <c r="V163" s="1000">
        <v>0</v>
      </c>
      <c r="W163" s="1001">
        <v>0</v>
      </c>
      <c r="X163" s="1000">
        <v>0</v>
      </c>
      <c r="Y163" s="1001">
        <v>0</v>
      </c>
      <c r="Z163" s="1000">
        <v>0</v>
      </c>
      <c r="AA163" s="1001">
        <v>0</v>
      </c>
      <c r="AB163" s="1000">
        <v>0</v>
      </c>
      <c r="AC163" s="1001">
        <v>0</v>
      </c>
      <c r="AD163" s="1000">
        <v>0</v>
      </c>
      <c r="AE163" s="1001">
        <v>0</v>
      </c>
      <c r="AF163" s="1000">
        <v>0</v>
      </c>
      <c r="AG163" s="1001">
        <v>0</v>
      </c>
      <c r="AH163" s="1000">
        <v>0</v>
      </c>
      <c r="AI163" s="1001">
        <v>0</v>
      </c>
      <c r="AJ163" s="1000">
        <v>0</v>
      </c>
      <c r="AK163" s="1001">
        <v>0</v>
      </c>
      <c r="AL163" s="1000">
        <v>0</v>
      </c>
      <c r="AM163" s="1001">
        <v>0</v>
      </c>
      <c r="AN163" s="1002">
        <v>0</v>
      </c>
      <c r="AO163" s="946"/>
      <c r="AP163" s="964"/>
      <c r="AQ163" s="946"/>
      <c r="AR163" s="999">
        <v>0</v>
      </c>
      <c r="AS163" s="1000">
        <v>0</v>
      </c>
      <c r="AT163" s="1001">
        <v>0</v>
      </c>
      <c r="AU163" s="1000">
        <v>0</v>
      </c>
      <c r="AV163" s="1001">
        <v>0</v>
      </c>
      <c r="AW163" s="1000">
        <v>0</v>
      </c>
      <c r="AX163" s="1001">
        <v>0</v>
      </c>
      <c r="AY163" s="1000">
        <v>0</v>
      </c>
      <c r="AZ163" s="1001">
        <v>0</v>
      </c>
      <c r="BA163" s="1000">
        <v>0</v>
      </c>
      <c r="BB163" s="1001">
        <v>0</v>
      </c>
      <c r="BC163" s="1000">
        <v>0</v>
      </c>
      <c r="BD163" s="1001">
        <v>0</v>
      </c>
      <c r="BE163" s="1000">
        <v>0</v>
      </c>
      <c r="BF163" s="1001">
        <v>0</v>
      </c>
      <c r="BG163" s="1000">
        <v>0</v>
      </c>
      <c r="BH163" s="1001">
        <v>0</v>
      </c>
      <c r="BI163" s="1000">
        <v>0</v>
      </c>
      <c r="BJ163" s="1001">
        <v>0</v>
      </c>
      <c r="BK163" s="1000">
        <v>0</v>
      </c>
      <c r="BL163" s="1001">
        <v>0</v>
      </c>
      <c r="BM163" s="1000">
        <v>0</v>
      </c>
      <c r="BN163" s="1001">
        <v>0</v>
      </c>
      <c r="BO163" s="1000">
        <v>0</v>
      </c>
      <c r="BP163" s="1001">
        <v>0</v>
      </c>
      <c r="BQ163" s="1000">
        <v>0</v>
      </c>
      <c r="BR163" s="1001">
        <v>0</v>
      </c>
      <c r="BS163" s="1000">
        <v>0</v>
      </c>
      <c r="BT163" s="1001">
        <v>0</v>
      </c>
      <c r="BU163" s="1000">
        <v>0</v>
      </c>
      <c r="BV163" s="1001">
        <v>0</v>
      </c>
      <c r="BW163" s="1000">
        <v>0</v>
      </c>
      <c r="BX163" s="1001">
        <v>0</v>
      </c>
      <c r="BY163" s="1000">
        <v>0</v>
      </c>
      <c r="BZ163" s="1001">
        <v>0</v>
      </c>
      <c r="CA163" s="1002">
        <v>0</v>
      </c>
      <c r="CB163" s="946"/>
      <c r="CC163" s="971"/>
      <c r="CD163" s="946"/>
      <c r="CE163" s="972"/>
      <c r="CF163" s="946"/>
      <c r="CG163" s="999">
        <v>0</v>
      </c>
      <c r="CH163" s="1000">
        <v>0</v>
      </c>
      <c r="CI163" s="1001">
        <v>0</v>
      </c>
      <c r="CJ163" s="1000">
        <v>0</v>
      </c>
      <c r="CK163" s="1001">
        <v>0</v>
      </c>
      <c r="CL163" s="1000">
        <v>0</v>
      </c>
      <c r="CM163" s="1001">
        <v>0</v>
      </c>
      <c r="CN163" s="1000">
        <v>0</v>
      </c>
      <c r="CO163" s="1001">
        <v>0</v>
      </c>
      <c r="CP163" s="1000">
        <v>0</v>
      </c>
      <c r="CQ163" s="1001">
        <v>0</v>
      </c>
      <c r="CR163" s="1000">
        <v>0</v>
      </c>
      <c r="CS163" s="1001">
        <v>0</v>
      </c>
      <c r="CT163" s="1000">
        <v>0</v>
      </c>
      <c r="CU163" s="1001">
        <v>0</v>
      </c>
      <c r="CV163" s="1000">
        <v>0</v>
      </c>
      <c r="CW163" s="1001">
        <v>0</v>
      </c>
      <c r="CX163" s="1000">
        <v>0</v>
      </c>
      <c r="CY163" s="1001">
        <v>0</v>
      </c>
      <c r="CZ163" s="1000">
        <v>0</v>
      </c>
      <c r="DA163" s="1001">
        <v>0</v>
      </c>
      <c r="DB163" s="1000">
        <v>0</v>
      </c>
      <c r="DC163" s="1001">
        <v>0</v>
      </c>
      <c r="DD163" s="1000">
        <v>0</v>
      </c>
      <c r="DE163" s="1001">
        <v>0</v>
      </c>
      <c r="DF163" s="1000">
        <v>0</v>
      </c>
      <c r="DG163" s="1001">
        <v>0</v>
      </c>
      <c r="DH163" s="1000">
        <v>0</v>
      </c>
      <c r="DI163" s="1001">
        <v>0</v>
      </c>
      <c r="DJ163" s="1000">
        <v>0</v>
      </c>
      <c r="DK163" s="1001">
        <v>0</v>
      </c>
      <c r="DL163" s="1000">
        <v>0</v>
      </c>
      <c r="DM163" s="1001">
        <v>0</v>
      </c>
      <c r="DN163" s="1000">
        <v>0</v>
      </c>
      <c r="DO163" s="1001">
        <v>0</v>
      </c>
      <c r="DP163" s="1002">
        <v>0</v>
      </c>
      <c r="DQ163" s="946"/>
      <c r="DR163" s="973"/>
      <c r="DS163" s="946"/>
      <c r="DT163" s="999">
        <v>0</v>
      </c>
      <c r="DU163" s="1000">
        <v>0</v>
      </c>
      <c r="DV163" s="1001">
        <v>0</v>
      </c>
      <c r="DW163" s="1000">
        <v>0</v>
      </c>
      <c r="DX163" s="1001">
        <v>0</v>
      </c>
      <c r="DY163" s="1000">
        <v>0</v>
      </c>
      <c r="DZ163" s="1001">
        <v>0</v>
      </c>
      <c r="EA163" s="1000">
        <v>0</v>
      </c>
      <c r="EB163" s="1001">
        <v>0</v>
      </c>
      <c r="EC163" s="1000">
        <v>0</v>
      </c>
      <c r="ED163" s="1001">
        <v>0</v>
      </c>
      <c r="EE163" s="1000">
        <v>0</v>
      </c>
      <c r="EF163" s="1001">
        <v>0</v>
      </c>
      <c r="EG163" s="1000">
        <v>0</v>
      </c>
      <c r="EH163" s="1001">
        <v>0</v>
      </c>
      <c r="EI163" s="1000">
        <v>0</v>
      </c>
      <c r="EJ163" s="1001">
        <v>0</v>
      </c>
      <c r="EK163" s="1000">
        <v>0</v>
      </c>
      <c r="EL163" s="1001">
        <v>0</v>
      </c>
      <c r="EM163" s="1000">
        <v>0</v>
      </c>
      <c r="EN163" s="1001">
        <v>0</v>
      </c>
      <c r="EO163" s="1000">
        <v>0</v>
      </c>
      <c r="EP163" s="1001">
        <v>0</v>
      </c>
      <c r="EQ163" s="1000">
        <v>0</v>
      </c>
      <c r="ER163" s="1001">
        <v>0</v>
      </c>
      <c r="ES163" s="1000">
        <v>0</v>
      </c>
      <c r="ET163" s="1001">
        <v>0</v>
      </c>
      <c r="EU163" s="1000">
        <v>0</v>
      </c>
      <c r="EV163" s="1001">
        <v>0</v>
      </c>
      <c r="EW163" s="1000">
        <v>0</v>
      </c>
      <c r="EX163" s="1001">
        <v>0</v>
      </c>
      <c r="EY163" s="1000">
        <v>0</v>
      </c>
      <c r="EZ163" s="1001">
        <v>0</v>
      </c>
      <c r="FA163" s="1000">
        <v>0</v>
      </c>
      <c r="FB163" s="1001">
        <v>0</v>
      </c>
      <c r="FC163" s="1002">
        <v>0</v>
      </c>
      <c r="FD163" s="946"/>
      <c r="FE163" s="974"/>
      <c r="FF163" s="946"/>
      <c r="FG163" s="975"/>
      <c r="FI163" s="1003" t="b">
        <v>1</v>
      </c>
    </row>
    <row r="164" spans="2:165" outlineLevel="1">
      <c r="B164" s="1004">
        <v>154</v>
      </c>
      <c r="C164" s="1005" t="s">
        <v>321</v>
      </c>
      <c r="E164" s="1006">
        <v>232932</v>
      </c>
      <c r="F164" s="1007">
        <v>232932</v>
      </c>
      <c r="G164" s="1008">
        <v>232932</v>
      </c>
      <c r="H164" s="1007">
        <v>232932</v>
      </c>
      <c r="I164" s="1008">
        <v>1062612</v>
      </c>
      <c r="J164" s="1007">
        <v>1062612</v>
      </c>
      <c r="K164" s="1008">
        <v>1062612</v>
      </c>
      <c r="L164" s="1007">
        <v>1062612</v>
      </c>
      <c r="M164" s="1008">
        <v>1062612</v>
      </c>
      <c r="N164" s="1007">
        <v>1062612</v>
      </c>
      <c r="O164" s="1008">
        <v>1062612</v>
      </c>
      <c r="P164" s="1007">
        <v>1062612</v>
      </c>
      <c r="Q164" s="1008">
        <v>1062612</v>
      </c>
      <c r="R164" s="1007">
        <v>743828</v>
      </c>
      <c r="S164" s="1008">
        <v>0</v>
      </c>
      <c r="T164" s="1007">
        <v>0</v>
      </c>
      <c r="U164" s="1008">
        <v>0</v>
      </c>
      <c r="V164" s="1007">
        <v>0</v>
      </c>
      <c r="W164" s="1008">
        <v>0</v>
      </c>
      <c r="X164" s="1007">
        <v>0</v>
      </c>
      <c r="Y164" s="1008">
        <v>0</v>
      </c>
      <c r="Z164" s="1007">
        <v>0</v>
      </c>
      <c r="AA164" s="1008">
        <v>0</v>
      </c>
      <c r="AB164" s="1007">
        <v>0</v>
      </c>
      <c r="AC164" s="1008">
        <v>0</v>
      </c>
      <c r="AD164" s="1007">
        <v>0</v>
      </c>
      <c r="AE164" s="1008">
        <v>0</v>
      </c>
      <c r="AF164" s="1007">
        <v>0</v>
      </c>
      <c r="AG164" s="1008">
        <v>0</v>
      </c>
      <c r="AH164" s="1007">
        <v>0</v>
      </c>
      <c r="AI164" s="1008">
        <v>0</v>
      </c>
      <c r="AJ164" s="1007">
        <v>0</v>
      </c>
      <c r="AK164" s="1008">
        <v>0</v>
      </c>
      <c r="AL164" s="1007">
        <v>0</v>
      </c>
      <c r="AM164" s="1008">
        <v>0</v>
      </c>
      <c r="AN164" s="1009">
        <v>0</v>
      </c>
      <c r="AO164" s="946"/>
      <c r="AP164" s="964"/>
      <c r="AQ164" s="946"/>
      <c r="AR164" s="1006">
        <v>50</v>
      </c>
      <c r="AS164" s="1007">
        <v>50</v>
      </c>
      <c r="AT164" s="1008">
        <v>50</v>
      </c>
      <c r="AU164" s="1007">
        <v>50</v>
      </c>
      <c r="AV164" s="1008">
        <v>227</v>
      </c>
      <c r="AW164" s="1007">
        <v>227</v>
      </c>
      <c r="AX164" s="1008">
        <v>227</v>
      </c>
      <c r="AY164" s="1007">
        <v>227</v>
      </c>
      <c r="AZ164" s="1008">
        <v>227</v>
      </c>
      <c r="BA164" s="1007">
        <v>227</v>
      </c>
      <c r="BB164" s="1008">
        <v>227</v>
      </c>
      <c r="BC164" s="1007">
        <v>227</v>
      </c>
      <c r="BD164" s="1008">
        <v>227</v>
      </c>
      <c r="BE164" s="1007">
        <v>159</v>
      </c>
      <c r="BF164" s="1008">
        <v>0</v>
      </c>
      <c r="BG164" s="1007">
        <v>0</v>
      </c>
      <c r="BH164" s="1008">
        <v>0</v>
      </c>
      <c r="BI164" s="1007">
        <v>0</v>
      </c>
      <c r="BJ164" s="1008">
        <v>0</v>
      </c>
      <c r="BK164" s="1007">
        <v>0</v>
      </c>
      <c r="BL164" s="1008">
        <v>0</v>
      </c>
      <c r="BM164" s="1007">
        <v>0</v>
      </c>
      <c r="BN164" s="1008">
        <v>0</v>
      </c>
      <c r="BO164" s="1007">
        <v>0</v>
      </c>
      <c r="BP164" s="1008">
        <v>0</v>
      </c>
      <c r="BQ164" s="1007">
        <v>0</v>
      </c>
      <c r="BR164" s="1008">
        <v>0</v>
      </c>
      <c r="BS164" s="1007">
        <v>0</v>
      </c>
      <c r="BT164" s="1008">
        <v>0</v>
      </c>
      <c r="BU164" s="1007">
        <v>0</v>
      </c>
      <c r="BV164" s="1008">
        <v>0</v>
      </c>
      <c r="BW164" s="1007">
        <v>0</v>
      </c>
      <c r="BX164" s="1008">
        <v>0</v>
      </c>
      <c r="BY164" s="1007">
        <v>0</v>
      </c>
      <c r="BZ164" s="1008">
        <v>0</v>
      </c>
      <c r="CA164" s="1009">
        <v>0</v>
      </c>
      <c r="CB164" s="946"/>
      <c r="CC164" s="971"/>
      <c r="CD164" s="946"/>
      <c r="CE164" s="972"/>
      <c r="CF164" s="946"/>
      <c r="CG164" s="1006">
        <v>204740</v>
      </c>
      <c r="CH164" s="1007">
        <v>204740</v>
      </c>
      <c r="CI164" s="1008">
        <v>204740</v>
      </c>
      <c r="CJ164" s="1007">
        <v>204740</v>
      </c>
      <c r="CK164" s="1008">
        <v>934004</v>
      </c>
      <c r="CL164" s="1007">
        <v>934004</v>
      </c>
      <c r="CM164" s="1008">
        <v>934004</v>
      </c>
      <c r="CN164" s="1007">
        <v>934004</v>
      </c>
      <c r="CO164" s="1008">
        <v>934004</v>
      </c>
      <c r="CP164" s="1007">
        <v>934004</v>
      </c>
      <c r="CQ164" s="1008">
        <v>934004</v>
      </c>
      <c r="CR164" s="1007">
        <v>934004</v>
      </c>
      <c r="CS164" s="1008">
        <v>934004</v>
      </c>
      <c r="CT164" s="1007">
        <v>653803</v>
      </c>
      <c r="CU164" s="1008">
        <v>0</v>
      </c>
      <c r="CV164" s="1007">
        <v>0</v>
      </c>
      <c r="CW164" s="1008">
        <v>0</v>
      </c>
      <c r="CX164" s="1007">
        <v>0</v>
      </c>
      <c r="CY164" s="1008">
        <v>0</v>
      </c>
      <c r="CZ164" s="1007">
        <v>0</v>
      </c>
      <c r="DA164" s="1008">
        <v>0</v>
      </c>
      <c r="DB164" s="1007">
        <v>0</v>
      </c>
      <c r="DC164" s="1008">
        <v>0</v>
      </c>
      <c r="DD164" s="1007">
        <v>0</v>
      </c>
      <c r="DE164" s="1008">
        <v>0</v>
      </c>
      <c r="DF164" s="1007">
        <v>0</v>
      </c>
      <c r="DG164" s="1008">
        <v>0</v>
      </c>
      <c r="DH164" s="1007">
        <v>0</v>
      </c>
      <c r="DI164" s="1008">
        <v>0</v>
      </c>
      <c r="DJ164" s="1007">
        <v>0</v>
      </c>
      <c r="DK164" s="1008">
        <v>0</v>
      </c>
      <c r="DL164" s="1007">
        <v>0</v>
      </c>
      <c r="DM164" s="1008">
        <v>0</v>
      </c>
      <c r="DN164" s="1007">
        <v>0</v>
      </c>
      <c r="DO164" s="1008">
        <v>0</v>
      </c>
      <c r="DP164" s="1009">
        <v>0</v>
      </c>
      <c r="DQ164" s="946"/>
      <c r="DR164" s="973"/>
      <c r="DS164" s="946"/>
      <c r="DT164" s="1006">
        <v>44</v>
      </c>
      <c r="DU164" s="1007">
        <v>44</v>
      </c>
      <c r="DV164" s="1008">
        <v>44</v>
      </c>
      <c r="DW164" s="1007">
        <v>44</v>
      </c>
      <c r="DX164" s="1008">
        <v>203</v>
      </c>
      <c r="DY164" s="1007">
        <v>203</v>
      </c>
      <c r="DZ164" s="1008">
        <v>203</v>
      </c>
      <c r="EA164" s="1007">
        <v>203</v>
      </c>
      <c r="EB164" s="1008">
        <v>203</v>
      </c>
      <c r="EC164" s="1007">
        <v>203</v>
      </c>
      <c r="ED164" s="1008">
        <v>203</v>
      </c>
      <c r="EE164" s="1007">
        <v>203</v>
      </c>
      <c r="EF164" s="1008">
        <v>203</v>
      </c>
      <c r="EG164" s="1007">
        <v>142</v>
      </c>
      <c r="EH164" s="1008">
        <v>0</v>
      </c>
      <c r="EI164" s="1007">
        <v>0</v>
      </c>
      <c r="EJ164" s="1008">
        <v>0</v>
      </c>
      <c r="EK164" s="1007">
        <v>0</v>
      </c>
      <c r="EL164" s="1008">
        <v>0</v>
      </c>
      <c r="EM164" s="1007">
        <v>0</v>
      </c>
      <c r="EN164" s="1008">
        <v>0</v>
      </c>
      <c r="EO164" s="1007">
        <v>0</v>
      </c>
      <c r="EP164" s="1008">
        <v>0</v>
      </c>
      <c r="EQ164" s="1007">
        <v>0</v>
      </c>
      <c r="ER164" s="1008">
        <v>0</v>
      </c>
      <c r="ES164" s="1007">
        <v>0</v>
      </c>
      <c r="ET164" s="1008">
        <v>0</v>
      </c>
      <c r="EU164" s="1007">
        <v>0</v>
      </c>
      <c r="EV164" s="1008">
        <v>0</v>
      </c>
      <c r="EW164" s="1007">
        <v>0</v>
      </c>
      <c r="EX164" s="1008">
        <v>0</v>
      </c>
      <c r="EY164" s="1007">
        <v>0</v>
      </c>
      <c r="EZ164" s="1008">
        <v>0</v>
      </c>
      <c r="FA164" s="1007">
        <v>0</v>
      </c>
      <c r="FB164" s="1008">
        <v>0</v>
      </c>
      <c r="FC164" s="1009">
        <v>0</v>
      </c>
      <c r="FD164" s="946"/>
      <c r="FE164" s="974"/>
      <c r="FF164" s="946"/>
      <c r="FG164" s="975"/>
      <c r="FI164" s="1010" t="b">
        <v>0</v>
      </c>
    </row>
    <row r="165" spans="2:165" outlineLevel="1">
      <c r="B165" s="990">
        <v>155</v>
      </c>
      <c r="C165" s="1011" t="s">
        <v>394</v>
      </c>
      <c r="E165" s="992">
        <v>272202</v>
      </c>
      <c r="F165" s="993">
        <v>272202</v>
      </c>
      <c r="G165" s="994">
        <v>272202</v>
      </c>
      <c r="H165" s="993">
        <v>272202</v>
      </c>
      <c r="I165" s="994">
        <v>272202</v>
      </c>
      <c r="J165" s="993">
        <v>272202</v>
      </c>
      <c r="K165" s="994">
        <v>268935</v>
      </c>
      <c r="L165" s="993">
        <v>268935</v>
      </c>
      <c r="M165" s="994">
        <v>268935</v>
      </c>
      <c r="N165" s="993">
        <v>255098</v>
      </c>
      <c r="O165" s="994">
        <v>241554</v>
      </c>
      <c r="P165" s="993">
        <v>241554</v>
      </c>
      <c r="Q165" s="994">
        <v>231398</v>
      </c>
      <c r="R165" s="993">
        <v>231398</v>
      </c>
      <c r="S165" s="994">
        <v>231398</v>
      </c>
      <c r="T165" s="993">
        <v>186688</v>
      </c>
      <c r="U165" s="994">
        <v>23179</v>
      </c>
      <c r="V165" s="993">
        <v>23179</v>
      </c>
      <c r="W165" s="994">
        <v>23179</v>
      </c>
      <c r="X165" s="993">
        <v>23179</v>
      </c>
      <c r="Y165" s="994">
        <v>0</v>
      </c>
      <c r="Z165" s="993">
        <v>0</v>
      </c>
      <c r="AA165" s="994">
        <v>0</v>
      </c>
      <c r="AB165" s="993">
        <v>0</v>
      </c>
      <c r="AC165" s="994">
        <v>0</v>
      </c>
      <c r="AD165" s="993">
        <v>0</v>
      </c>
      <c r="AE165" s="994">
        <v>0</v>
      </c>
      <c r="AF165" s="993">
        <v>0</v>
      </c>
      <c r="AG165" s="994">
        <v>0</v>
      </c>
      <c r="AH165" s="993">
        <v>0</v>
      </c>
      <c r="AI165" s="994">
        <v>0</v>
      </c>
      <c r="AJ165" s="993">
        <v>0</v>
      </c>
      <c r="AK165" s="994">
        <v>0</v>
      </c>
      <c r="AL165" s="993">
        <v>0</v>
      </c>
      <c r="AM165" s="994">
        <v>0</v>
      </c>
      <c r="AN165" s="995">
        <v>0</v>
      </c>
      <c r="AO165" s="946"/>
      <c r="AP165" s="964"/>
      <c r="AQ165" s="946"/>
      <c r="AR165" s="992">
        <v>44</v>
      </c>
      <c r="AS165" s="993">
        <v>44</v>
      </c>
      <c r="AT165" s="994">
        <v>44</v>
      </c>
      <c r="AU165" s="993">
        <v>44</v>
      </c>
      <c r="AV165" s="994">
        <v>44</v>
      </c>
      <c r="AW165" s="993">
        <v>44</v>
      </c>
      <c r="AX165" s="994">
        <v>43</v>
      </c>
      <c r="AY165" s="993">
        <v>43</v>
      </c>
      <c r="AZ165" s="994">
        <v>43</v>
      </c>
      <c r="BA165" s="993">
        <v>41</v>
      </c>
      <c r="BB165" s="994">
        <v>38</v>
      </c>
      <c r="BC165" s="993">
        <v>38</v>
      </c>
      <c r="BD165" s="994">
        <v>38</v>
      </c>
      <c r="BE165" s="993">
        <v>38</v>
      </c>
      <c r="BF165" s="994">
        <v>38</v>
      </c>
      <c r="BG165" s="993">
        <v>32</v>
      </c>
      <c r="BH165" s="994">
        <v>8</v>
      </c>
      <c r="BI165" s="993">
        <v>8</v>
      </c>
      <c r="BJ165" s="994">
        <v>8</v>
      </c>
      <c r="BK165" s="993">
        <v>8</v>
      </c>
      <c r="BL165" s="994">
        <v>0</v>
      </c>
      <c r="BM165" s="993">
        <v>0</v>
      </c>
      <c r="BN165" s="994">
        <v>0</v>
      </c>
      <c r="BO165" s="993">
        <v>0</v>
      </c>
      <c r="BP165" s="994">
        <v>0</v>
      </c>
      <c r="BQ165" s="993">
        <v>0</v>
      </c>
      <c r="BR165" s="994">
        <v>0</v>
      </c>
      <c r="BS165" s="993">
        <v>0</v>
      </c>
      <c r="BT165" s="994">
        <v>0</v>
      </c>
      <c r="BU165" s="993">
        <v>0</v>
      </c>
      <c r="BV165" s="994">
        <v>0</v>
      </c>
      <c r="BW165" s="993">
        <v>0</v>
      </c>
      <c r="BX165" s="994">
        <v>0</v>
      </c>
      <c r="BY165" s="993">
        <v>0</v>
      </c>
      <c r="BZ165" s="994">
        <v>0</v>
      </c>
      <c r="CA165" s="995">
        <v>0</v>
      </c>
      <c r="CB165" s="946"/>
      <c r="CC165" s="971"/>
      <c r="CD165" s="946"/>
      <c r="CE165" s="972"/>
      <c r="CF165" s="946"/>
      <c r="CG165" s="992">
        <v>181299</v>
      </c>
      <c r="CH165" s="993">
        <v>181299</v>
      </c>
      <c r="CI165" s="994">
        <v>181299</v>
      </c>
      <c r="CJ165" s="993">
        <v>181299</v>
      </c>
      <c r="CK165" s="994">
        <v>181299</v>
      </c>
      <c r="CL165" s="993">
        <v>181299</v>
      </c>
      <c r="CM165" s="994">
        <v>179161</v>
      </c>
      <c r="CN165" s="993">
        <v>179161</v>
      </c>
      <c r="CO165" s="994">
        <v>179161</v>
      </c>
      <c r="CP165" s="993">
        <v>170103</v>
      </c>
      <c r="CQ165" s="994">
        <v>161238</v>
      </c>
      <c r="CR165" s="993">
        <v>161238</v>
      </c>
      <c r="CS165" s="994">
        <v>153785</v>
      </c>
      <c r="CT165" s="993">
        <v>153785</v>
      </c>
      <c r="CU165" s="994">
        <v>153785</v>
      </c>
      <c r="CV165" s="993">
        <v>124415</v>
      </c>
      <c r="CW165" s="994">
        <v>17008</v>
      </c>
      <c r="CX165" s="993">
        <v>17008</v>
      </c>
      <c r="CY165" s="994">
        <v>17008</v>
      </c>
      <c r="CZ165" s="993">
        <v>17008</v>
      </c>
      <c r="DA165" s="994">
        <v>0</v>
      </c>
      <c r="DB165" s="993">
        <v>0</v>
      </c>
      <c r="DC165" s="994">
        <v>0</v>
      </c>
      <c r="DD165" s="993">
        <v>0</v>
      </c>
      <c r="DE165" s="994">
        <v>0</v>
      </c>
      <c r="DF165" s="993">
        <v>0</v>
      </c>
      <c r="DG165" s="994">
        <v>0</v>
      </c>
      <c r="DH165" s="993">
        <v>0</v>
      </c>
      <c r="DI165" s="994">
        <v>0</v>
      </c>
      <c r="DJ165" s="993">
        <v>0</v>
      </c>
      <c r="DK165" s="994">
        <v>0</v>
      </c>
      <c r="DL165" s="993">
        <v>0</v>
      </c>
      <c r="DM165" s="994">
        <v>0</v>
      </c>
      <c r="DN165" s="993">
        <v>0</v>
      </c>
      <c r="DO165" s="994">
        <v>0</v>
      </c>
      <c r="DP165" s="995">
        <v>0</v>
      </c>
      <c r="DQ165" s="946"/>
      <c r="DR165" s="973"/>
      <c r="DS165" s="946"/>
      <c r="DT165" s="992">
        <v>29</v>
      </c>
      <c r="DU165" s="993">
        <v>29</v>
      </c>
      <c r="DV165" s="994">
        <v>29</v>
      </c>
      <c r="DW165" s="993">
        <v>29</v>
      </c>
      <c r="DX165" s="994">
        <v>29</v>
      </c>
      <c r="DY165" s="993">
        <v>29</v>
      </c>
      <c r="DZ165" s="994">
        <v>29</v>
      </c>
      <c r="EA165" s="993">
        <v>29</v>
      </c>
      <c r="EB165" s="994">
        <v>29</v>
      </c>
      <c r="EC165" s="993">
        <v>27</v>
      </c>
      <c r="ED165" s="994">
        <v>25</v>
      </c>
      <c r="EE165" s="993">
        <v>25</v>
      </c>
      <c r="EF165" s="994">
        <v>25</v>
      </c>
      <c r="EG165" s="993">
        <v>25</v>
      </c>
      <c r="EH165" s="994">
        <v>25</v>
      </c>
      <c r="EI165" s="993">
        <v>21</v>
      </c>
      <c r="EJ165" s="994">
        <v>5</v>
      </c>
      <c r="EK165" s="993">
        <v>5</v>
      </c>
      <c r="EL165" s="994">
        <v>5</v>
      </c>
      <c r="EM165" s="993">
        <v>5</v>
      </c>
      <c r="EN165" s="994">
        <v>0</v>
      </c>
      <c r="EO165" s="993">
        <v>0</v>
      </c>
      <c r="EP165" s="994">
        <v>0</v>
      </c>
      <c r="EQ165" s="993">
        <v>0</v>
      </c>
      <c r="ER165" s="994">
        <v>0</v>
      </c>
      <c r="ES165" s="993">
        <v>0</v>
      </c>
      <c r="ET165" s="994">
        <v>0</v>
      </c>
      <c r="EU165" s="993">
        <v>0</v>
      </c>
      <c r="EV165" s="994">
        <v>0</v>
      </c>
      <c r="EW165" s="993">
        <v>0</v>
      </c>
      <c r="EX165" s="994">
        <v>0</v>
      </c>
      <c r="EY165" s="993">
        <v>0</v>
      </c>
      <c r="EZ165" s="994">
        <v>0</v>
      </c>
      <c r="FA165" s="993">
        <v>0</v>
      </c>
      <c r="FB165" s="994">
        <v>0</v>
      </c>
      <c r="FC165" s="995">
        <v>0</v>
      </c>
      <c r="FD165" s="946"/>
      <c r="FE165" s="974"/>
      <c r="FF165" s="946"/>
      <c r="FG165" s="975"/>
      <c r="FI165" s="996" t="b">
        <v>0</v>
      </c>
    </row>
    <row r="166" spans="2:165" hidden="1" outlineLevel="1">
      <c r="B166" s="983">
        <v>156</v>
      </c>
      <c r="C166" s="1012" t="s">
        <v>325</v>
      </c>
      <c r="E166" s="985">
        <v>0</v>
      </c>
      <c r="F166" s="986">
        <v>0</v>
      </c>
      <c r="G166" s="987">
        <v>0</v>
      </c>
      <c r="H166" s="986">
        <v>0</v>
      </c>
      <c r="I166" s="987">
        <v>0</v>
      </c>
      <c r="J166" s="986">
        <v>0</v>
      </c>
      <c r="K166" s="987">
        <v>0</v>
      </c>
      <c r="L166" s="986">
        <v>0</v>
      </c>
      <c r="M166" s="987">
        <v>0</v>
      </c>
      <c r="N166" s="986">
        <v>0</v>
      </c>
      <c r="O166" s="987">
        <v>0</v>
      </c>
      <c r="P166" s="986">
        <v>0</v>
      </c>
      <c r="Q166" s="987">
        <v>0</v>
      </c>
      <c r="R166" s="986">
        <v>0</v>
      </c>
      <c r="S166" s="987">
        <v>0</v>
      </c>
      <c r="T166" s="986">
        <v>0</v>
      </c>
      <c r="U166" s="987">
        <v>0</v>
      </c>
      <c r="V166" s="986">
        <v>0</v>
      </c>
      <c r="W166" s="987">
        <v>0</v>
      </c>
      <c r="X166" s="986">
        <v>0</v>
      </c>
      <c r="Y166" s="987">
        <v>0</v>
      </c>
      <c r="Z166" s="986">
        <v>0</v>
      </c>
      <c r="AA166" s="987">
        <v>0</v>
      </c>
      <c r="AB166" s="986">
        <v>0</v>
      </c>
      <c r="AC166" s="987">
        <v>0</v>
      </c>
      <c r="AD166" s="986">
        <v>0</v>
      </c>
      <c r="AE166" s="987">
        <v>0</v>
      </c>
      <c r="AF166" s="986">
        <v>0</v>
      </c>
      <c r="AG166" s="987">
        <v>0</v>
      </c>
      <c r="AH166" s="986">
        <v>0</v>
      </c>
      <c r="AI166" s="987">
        <v>0</v>
      </c>
      <c r="AJ166" s="986">
        <v>0</v>
      </c>
      <c r="AK166" s="987">
        <v>0</v>
      </c>
      <c r="AL166" s="986">
        <v>0</v>
      </c>
      <c r="AM166" s="987">
        <v>0</v>
      </c>
      <c r="AN166" s="988">
        <v>0</v>
      </c>
      <c r="AO166" s="946"/>
      <c r="AP166" s="964"/>
      <c r="AQ166" s="946"/>
      <c r="AR166" s="985">
        <v>0</v>
      </c>
      <c r="AS166" s="986">
        <v>0</v>
      </c>
      <c r="AT166" s="987">
        <v>0</v>
      </c>
      <c r="AU166" s="986">
        <v>0</v>
      </c>
      <c r="AV166" s="987">
        <v>0</v>
      </c>
      <c r="AW166" s="986">
        <v>0</v>
      </c>
      <c r="AX166" s="987">
        <v>0</v>
      </c>
      <c r="AY166" s="986">
        <v>0</v>
      </c>
      <c r="AZ166" s="987">
        <v>0</v>
      </c>
      <c r="BA166" s="986">
        <v>0</v>
      </c>
      <c r="BB166" s="987">
        <v>0</v>
      </c>
      <c r="BC166" s="986">
        <v>0</v>
      </c>
      <c r="BD166" s="987">
        <v>0</v>
      </c>
      <c r="BE166" s="986">
        <v>0</v>
      </c>
      <c r="BF166" s="987">
        <v>0</v>
      </c>
      <c r="BG166" s="986">
        <v>0</v>
      </c>
      <c r="BH166" s="987">
        <v>0</v>
      </c>
      <c r="BI166" s="986">
        <v>0</v>
      </c>
      <c r="BJ166" s="987">
        <v>0</v>
      </c>
      <c r="BK166" s="986">
        <v>0</v>
      </c>
      <c r="BL166" s="987">
        <v>0</v>
      </c>
      <c r="BM166" s="986">
        <v>0</v>
      </c>
      <c r="BN166" s="987">
        <v>0</v>
      </c>
      <c r="BO166" s="986">
        <v>0</v>
      </c>
      <c r="BP166" s="987">
        <v>0</v>
      </c>
      <c r="BQ166" s="986">
        <v>0</v>
      </c>
      <c r="BR166" s="987">
        <v>0</v>
      </c>
      <c r="BS166" s="986">
        <v>0</v>
      </c>
      <c r="BT166" s="987">
        <v>0</v>
      </c>
      <c r="BU166" s="986">
        <v>0</v>
      </c>
      <c r="BV166" s="987">
        <v>0</v>
      </c>
      <c r="BW166" s="986">
        <v>0</v>
      </c>
      <c r="BX166" s="987">
        <v>0</v>
      </c>
      <c r="BY166" s="986">
        <v>0</v>
      </c>
      <c r="BZ166" s="987">
        <v>0</v>
      </c>
      <c r="CA166" s="988">
        <v>0</v>
      </c>
      <c r="CB166" s="946"/>
      <c r="CC166" s="971"/>
      <c r="CD166" s="946"/>
      <c r="CE166" s="972"/>
      <c r="CF166" s="946"/>
      <c r="CG166" s="985">
        <v>0</v>
      </c>
      <c r="CH166" s="986">
        <v>0</v>
      </c>
      <c r="CI166" s="987">
        <v>0</v>
      </c>
      <c r="CJ166" s="986">
        <v>0</v>
      </c>
      <c r="CK166" s="987">
        <v>0</v>
      </c>
      <c r="CL166" s="986">
        <v>0</v>
      </c>
      <c r="CM166" s="987">
        <v>0</v>
      </c>
      <c r="CN166" s="986">
        <v>0</v>
      </c>
      <c r="CO166" s="987">
        <v>0</v>
      </c>
      <c r="CP166" s="986">
        <v>0</v>
      </c>
      <c r="CQ166" s="987">
        <v>0</v>
      </c>
      <c r="CR166" s="986">
        <v>0</v>
      </c>
      <c r="CS166" s="987">
        <v>0</v>
      </c>
      <c r="CT166" s="986">
        <v>0</v>
      </c>
      <c r="CU166" s="987">
        <v>0</v>
      </c>
      <c r="CV166" s="986">
        <v>0</v>
      </c>
      <c r="CW166" s="987">
        <v>0</v>
      </c>
      <c r="CX166" s="986">
        <v>0</v>
      </c>
      <c r="CY166" s="987">
        <v>0</v>
      </c>
      <c r="CZ166" s="986">
        <v>0</v>
      </c>
      <c r="DA166" s="987">
        <v>0</v>
      </c>
      <c r="DB166" s="986">
        <v>0</v>
      </c>
      <c r="DC166" s="987">
        <v>0</v>
      </c>
      <c r="DD166" s="986">
        <v>0</v>
      </c>
      <c r="DE166" s="987">
        <v>0</v>
      </c>
      <c r="DF166" s="986">
        <v>0</v>
      </c>
      <c r="DG166" s="987">
        <v>0</v>
      </c>
      <c r="DH166" s="986">
        <v>0</v>
      </c>
      <c r="DI166" s="987">
        <v>0</v>
      </c>
      <c r="DJ166" s="986">
        <v>0</v>
      </c>
      <c r="DK166" s="987">
        <v>0</v>
      </c>
      <c r="DL166" s="986">
        <v>0</v>
      </c>
      <c r="DM166" s="987">
        <v>0</v>
      </c>
      <c r="DN166" s="986">
        <v>0</v>
      </c>
      <c r="DO166" s="987">
        <v>0</v>
      </c>
      <c r="DP166" s="988">
        <v>0</v>
      </c>
      <c r="DQ166" s="946"/>
      <c r="DR166" s="973"/>
      <c r="DS166" s="946"/>
      <c r="DT166" s="985">
        <v>0</v>
      </c>
      <c r="DU166" s="986">
        <v>0</v>
      </c>
      <c r="DV166" s="987">
        <v>0</v>
      </c>
      <c r="DW166" s="986">
        <v>0</v>
      </c>
      <c r="DX166" s="987">
        <v>0</v>
      </c>
      <c r="DY166" s="986">
        <v>0</v>
      </c>
      <c r="DZ166" s="987">
        <v>0</v>
      </c>
      <c r="EA166" s="986">
        <v>0</v>
      </c>
      <c r="EB166" s="987">
        <v>0</v>
      </c>
      <c r="EC166" s="986">
        <v>0</v>
      </c>
      <c r="ED166" s="987">
        <v>0</v>
      </c>
      <c r="EE166" s="986">
        <v>0</v>
      </c>
      <c r="EF166" s="987">
        <v>0</v>
      </c>
      <c r="EG166" s="986">
        <v>0</v>
      </c>
      <c r="EH166" s="987">
        <v>0</v>
      </c>
      <c r="EI166" s="986">
        <v>0</v>
      </c>
      <c r="EJ166" s="987">
        <v>0</v>
      </c>
      <c r="EK166" s="986">
        <v>0</v>
      </c>
      <c r="EL166" s="987">
        <v>0</v>
      </c>
      <c r="EM166" s="986">
        <v>0</v>
      </c>
      <c r="EN166" s="987">
        <v>0</v>
      </c>
      <c r="EO166" s="986">
        <v>0</v>
      </c>
      <c r="EP166" s="987">
        <v>0</v>
      </c>
      <c r="EQ166" s="986">
        <v>0</v>
      </c>
      <c r="ER166" s="987">
        <v>0</v>
      </c>
      <c r="ES166" s="986">
        <v>0</v>
      </c>
      <c r="ET166" s="987">
        <v>0</v>
      </c>
      <c r="EU166" s="986">
        <v>0</v>
      </c>
      <c r="EV166" s="987">
        <v>0</v>
      </c>
      <c r="EW166" s="986">
        <v>0</v>
      </c>
      <c r="EX166" s="987">
        <v>0</v>
      </c>
      <c r="EY166" s="986">
        <v>0</v>
      </c>
      <c r="EZ166" s="987">
        <v>0</v>
      </c>
      <c r="FA166" s="986">
        <v>0</v>
      </c>
      <c r="FB166" s="987">
        <v>0</v>
      </c>
      <c r="FC166" s="988">
        <v>0</v>
      </c>
      <c r="FD166" s="946"/>
      <c r="FE166" s="974"/>
      <c r="FF166" s="946"/>
      <c r="FG166" s="975"/>
      <c r="FI166" s="989" t="b">
        <v>1</v>
      </c>
    </row>
    <row r="167" spans="2:165" hidden="1" outlineLevel="1">
      <c r="B167" s="990">
        <v>157</v>
      </c>
      <c r="C167" s="1011" t="s">
        <v>326</v>
      </c>
      <c r="E167" s="992">
        <v>0</v>
      </c>
      <c r="F167" s="993">
        <v>0</v>
      </c>
      <c r="G167" s="994">
        <v>0</v>
      </c>
      <c r="H167" s="993">
        <v>0</v>
      </c>
      <c r="I167" s="994">
        <v>0</v>
      </c>
      <c r="J167" s="993">
        <v>0</v>
      </c>
      <c r="K167" s="994">
        <v>0</v>
      </c>
      <c r="L167" s="993">
        <v>0</v>
      </c>
      <c r="M167" s="994">
        <v>0</v>
      </c>
      <c r="N167" s="993">
        <v>0</v>
      </c>
      <c r="O167" s="994">
        <v>0</v>
      </c>
      <c r="P167" s="993">
        <v>0</v>
      </c>
      <c r="Q167" s="994">
        <v>0</v>
      </c>
      <c r="R167" s="993">
        <v>0</v>
      </c>
      <c r="S167" s="994">
        <v>0</v>
      </c>
      <c r="T167" s="993">
        <v>0</v>
      </c>
      <c r="U167" s="994">
        <v>0</v>
      </c>
      <c r="V167" s="993">
        <v>0</v>
      </c>
      <c r="W167" s="994">
        <v>0</v>
      </c>
      <c r="X167" s="993">
        <v>0</v>
      </c>
      <c r="Y167" s="994">
        <v>0</v>
      </c>
      <c r="Z167" s="993">
        <v>0</v>
      </c>
      <c r="AA167" s="994">
        <v>0</v>
      </c>
      <c r="AB167" s="993">
        <v>0</v>
      </c>
      <c r="AC167" s="994">
        <v>0</v>
      </c>
      <c r="AD167" s="993">
        <v>0</v>
      </c>
      <c r="AE167" s="994">
        <v>0</v>
      </c>
      <c r="AF167" s="993">
        <v>0</v>
      </c>
      <c r="AG167" s="994">
        <v>0</v>
      </c>
      <c r="AH167" s="993">
        <v>0</v>
      </c>
      <c r="AI167" s="994">
        <v>0</v>
      </c>
      <c r="AJ167" s="993">
        <v>0</v>
      </c>
      <c r="AK167" s="994">
        <v>0</v>
      </c>
      <c r="AL167" s="993">
        <v>0</v>
      </c>
      <c r="AM167" s="994">
        <v>0</v>
      </c>
      <c r="AN167" s="995">
        <v>0</v>
      </c>
      <c r="AO167" s="946"/>
      <c r="AP167" s="964"/>
      <c r="AQ167" s="946"/>
      <c r="AR167" s="992">
        <v>0</v>
      </c>
      <c r="AS167" s="993">
        <v>0</v>
      </c>
      <c r="AT167" s="994">
        <v>0</v>
      </c>
      <c r="AU167" s="993">
        <v>0</v>
      </c>
      <c r="AV167" s="994">
        <v>0</v>
      </c>
      <c r="AW167" s="993">
        <v>0</v>
      </c>
      <c r="AX167" s="994">
        <v>0</v>
      </c>
      <c r="AY167" s="993">
        <v>0</v>
      </c>
      <c r="AZ167" s="994">
        <v>0</v>
      </c>
      <c r="BA167" s="993">
        <v>0</v>
      </c>
      <c r="BB167" s="994">
        <v>0</v>
      </c>
      <c r="BC167" s="993">
        <v>0</v>
      </c>
      <c r="BD167" s="994">
        <v>0</v>
      </c>
      <c r="BE167" s="993">
        <v>0</v>
      </c>
      <c r="BF167" s="994">
        <v>0</v>
      </c>
      <c r="BG167" s="993">
        <v>0</v>
      </c>
      <c r="BH167" s="994">
        <v>0</v>
      </c>
      <c r="BI167" s="993">
        <v>0</v>
      </c>
      <c r="BJ167" s="994">
        <v>0</v>
      </c>
      <c r="BK167" s="993">
        <v>0</v>
      </c>
      <c r="BL167" s="994">
        <v>0</v>
      </c>
      <c r="BM167" s="993">
        <v>0</v>
      </c>
      <c r="BN167" s="994">
        <v>0</v>
      </c>
      <c r="BO167" s="993">
        <v>0</v>
      </c>
      <c r="BP167" s="994">
        <v>0</v>
      </c>
      <c r="BQ167" s="993">
        <v>0</v>
      </c>
      <c r="BR167" s="994">
        <v>0</v>
      </c>
      <c r="BS167" s="993">
        <v>0</v>
      </c>
      <c r="BT167" s="994">
        <v>0</v>
      </c>
      <c r="BU167" s="993">
        <v>0</v>
      </c>
      <c r="BV167" s="994">
        <v>0</v>
      </c>
      <c r="BW167" s="993">
        <v>0</v>
      </c>
      <c r="BX167" s="994">
        <v>0</v>
      </c>
      <c r="BY167" s="993">
        <v>0</v>
      </c>
      <c r="BZ167" s="994">
        <v>0</v>
      </c>
      <c r="CA167" s="995">
        <v>0</v>
      </c>
      <c r="CB167" s="946"/>
      <c r="CC167" s="971"/>
      <c r="CD167" s="946"/>
      <c r="CE167" s="972"/>
      <c r="CF167" s="946"/>
      <c r="CG167" s="992">
        <v>0</v>
      </c>
      <c r="CH167" s="993">
        <v>0</v>
      </c>
      <c r="CI167" s="994">
        <v>0</v>
      </c>
      <c r="CJ167" s="993">
        <v>0</v>
      </c>
      <c r="CK167" s="994">
        <v>0</v>
      </c>
      <c r="CL167" s="993">
        <v>0</v>
      </c>
      <c r="CM167" s="994">
        <v>0</v>
      </c>
      <c r="CN167" s="993">
        <v>0</v>
      </c>
      <c r="CO167" s="994">
        <v>0</v>
      </c>
      <c r="CP167" s="993">
        <v>0</v>
      </c>
      <c r="CQ167" s="994">
        <v>0</v>
      </c>
      <c r="CR167" s="993">
        <v>0</v>
      </c>
      <c r="CS167" s="994">
        <v>0</v>
      </c>
      <c r="CT167" s="993">
        <v>0</v>
      </c>
      <c r="CU167" s="994">
        <v>0</v>
      </c>
      <c r="CV167" s="993">
        <v>0</v>
      </c>
      <c r="CW167" s="994">
        <v>0</v>
      </c>
      <c r="CX167" s="993">
        <v>0</v>
      </c>
      <c r="CY167" s="994">
        <v>0</v>
      </c>
      <c r="CZ167" s="993">
        <v>0</v>
      </c>
      <c r="DA167" s="994">
        <v>0</v>
      </c>
      <c r="DB167" s="993">
        <v>0</v>
      </c>
      <c r="DC167" s="994">
        <v>0</v>
      </c>
      <c r="DD167" s="993">
        <v>0</v>
      </c>
      <c r="DE167" s="994">
        <v>0</v>
      </c>
      <c r="DF167" s="993">
        <v>0</v>
      </c>
      <c r="DG167" s="994">
        <v>0</v>
      </c>
      <c r="DH167" s="993">
        <v>0</v>
      </c>
      <c r="DI167" s="994">
        <v>0</v>
      </c>
      <c r="DJ167" s="993">
        <v>0</v>
      </c>
      <c r="DK167" s="994">
        <v>0</v>
      </c>
      <c r="DL167" s="993">
        <v>0</v>
      </c>
      <c r="DM167" s="994">
        <v>0</v>
      </c>
      <c r="DN167" s="993">
        <v>0</v>
      </c>
      <c r="DO167" s="994">
        <v>0</v>
      </c>
      <c r="DP167" s="995">
        <v>0</v>
      </c>
      <c r="DQ167" s="946"/>
      <c r="DR167" s="973"/>
      <c r="DS167" s="946"/>
      <c r="DT167" s="992">
        <v>0</v>
      </c>
      <c r="DU167" s="993">
        <v>0</v>
      </c>
      <c r="DV167" s="994">
        <v>0</v>
      </c>
      <c r="DW167" s="993">
        <v>0</v>
      </c>
      <c r="DX167" s="994">
        <v>0</v>
      </c>
      <c r="DY167" s="993">
        <v>0</v>
      </c>
      <c r="DZ167" s="994">
        <v>0</v>
      </c>
      <c r="EA167" s="993">
        <v>0</v>
      </c>
      <c r="EB167" s="994">
        <v>0</v>
      </c>
      <c r="EC167" s="993">
        <v>0</v>
      </c>
      <c r="ED167" s="994">
        <v>0</v>
      </c>
      <c r="EE167" s="993">
        <v>0</v>
      </c>
      <c r="EF167" s="994">
        <v>0</v>
      </c>
      <c r="EG167" s="993">
        <v>0</v>
      </c>
      <c r="EH167" s="994">
        <v>0</v>
      </c>
      <c r="EI167" s="993">
        <v>0</v>
      </c>
      <c r="EJ167" s="994">
        <v>0</v>
      </c>
      <c r="EK167" s="993">
        <v>0</v>
      </c>
      <c r="EL167" s="994">
        <v>0</v>
      </c>
      <c r="EM167" s="993">
        <v>0</v>
      </c>
      <c r="EN167" s="994">
        <v>0</v>
      </c>
      <c r="EO167" s="993">
        <v>0</v>
      </c>
      <c r="EP167" s="994">
        <v>0</v>
      </c>
      <c r="EQ167" s="993">
        <v>0</v>
      </c>
      <c r="ER167" s="994">
        <v>0</v>
      </c>
      <c r="ES167" s="993">
        <v>0</v>
      </c>
      <c r="ET167" s="994">
        <v>0</v>
      </c>
      <c r="EU167" s="993">
        <v>0</v>
      </c>
      <c r="EV167" s="994">
        <v>0</v>
      </c>
      <c r="EW167" s="993">
        <v>0</v>
      </c>
      <c r="EX167" s="994">
        <v>0</v>
      </c>
      <c r="EY167" s="993">
        <v>0</v>
      </c>
      <c r="EZ167" s="994">
        <v>0</v>
      </c>
      <c r="FA167" s="993">
        <v>0</v>
      </c>
      <c r="FB167" s="994">
        <v>0</v>
      </c>
      <c r="FC167" s="995">
        <v>0</v>
      </c>
      <c r="FD167" s="946"/>
      <c r="FE167" s="974"/>
      <c r="FF167" s="946"/>
      <c r="FG167" s="975"/>
      <c r="FI167" s="996" t="b">
        <v>1</v>
      </c>
    </row>
    <row r="168" spans="2:165" hidden="1" outlineLevel="1">
      <c r="B168" s="1013">
        <v>158</v>
      </c>
      <c r="C168" s="1014" t="s">
        <v>327</v>
      </c>
      <c r="E168" s="1015">
        <v>0</v>
      </c>
      <c r="F168" s="1016">
        <v>0</v>
      </c>
      <c r="G168" s="1017">
        <v>0</v>
      </c>
      <c r="H168" s="1016">
        <v>0</v>
      </c>
      <c r="I168" s="1017">
        <v>0</v>
      </c>
      <c r="J168" s="1016">
        <v>0</v>
      </c>
      <c r="K168" s="1017">
        <v>0</v>
      </c>
      <c r="L168" s="1016">
        <v>0</v>
      </c>
      <c r="M168" s="1017">
        <v>0</v>
      </c>
      <c r="N168" s="1016">
        <v>0</v>
      </c>
      <c r="O168" s="1017">
        <v>0</v>
      </c>
      <c r="P168" s="1016">
        <v>0</v>
      </c>
      <c r="Q168" s="1017">
        <v>0</v>
      </c>
      <c r="R168" s="1016">
        <v>0</v>
      </c>
      <c r="S168" s="1017">
        <v>0</v>
      </c>
      <c r="T168" s="1016">
        <v>0</v>
      </c>
      <c r="U168" s="1017">
        <v>0</v>
      </c>
      <c r="V168" s="1016">
        <v>0</v>
      </c>
      <c r="W168" s="1017">
        <v>0</v>
      </c>
      <c r="X168" s="1016">
        <v>0</v>
      </c>
      <c r="Y168" s="1017">
        <v>0</v>
      </c>
      <c r="Z168" s="1016">
        <v>0</v>
      </c>
      <c r="AA168" s="1017">
        <v>0</v>
      </c>
      <c r="AB168" s="1016">
        <v>0</v>
      </c>
      <c r="AC168" s="1017">
        <v>0</v>
      </c>
      <c r="AD168" s="1016">
        <v>0</v>
      </c>
      <c r="AE168" s="1017">
        <v>0</v>
      </c>
      <c r="AF168" s="1016">
        <v>0</v>
      </c>
      <c r="AG168" s="1017">
        <v>0</v>
      </c>
      <c r="AH168" s="1016">
        <v>0</v>
      </c>
      <c r="AI168" s="1017">
        <v>0</v>
      </c>
      <c r="AJ168" s="1016">
        <v>0</v>
      </c>
      <c r="AK168" s="1017">
        <v>0</v>
      </c>
      <c r="AL168" s="1016">
        <v>0</v>
      </c>
      <c r="AM168" s="1017">
        <v>0</v>
      </c>
      <c r="AN168" s="1018">
        <v>0</v>
      </c>
      <c r="AO168" s="946"/>
      <c r="AP168" s="964"/>
      <c r="AQ168" s="946"/>
      <c r="AR168" s="1015">
        <v>0</v>
      </c>
      <c r="AS168" s="1016">
        <v>0</v>
      </c>
      <c r="AT168" s="1017">
        <v>0</v>
      </c>
      <c r="AU168" s="1016">
        <v>0</v>
      </c>
      <c r="AV168" s="1017">
        <v>0</v>
      </c>
      <c r="AW168" s="1016">
        <v>0</v>
      </c>
      <c r="AX168" s="1017">
        <v>0</v>
      </c>
      <c r="AY168" s="1016">
        <v>0</v>
      </c>
      <c r="AZ168" s="1017">
        <v>0</v>
      </c>
      <c r="BA168" s="1016">
        <v>0</v>
      </c>
      <c r="BB168" s="1017">
        <v>0</v>
      </c>
      <c r="BC168" s="1016">
        <v>0</v>
      </c>
      <c r="BD168" s="1017">
        <v>0</v>
      </c>
      <c r="BE168" s="1016">
        <v>0</v>
      </c>
      <c r="BF168" s="1017">
        <v>0</v>
      </c>
      <c r="BG168" s="1016">
        <v>0</v>
      </c>
      <c r="BH168" s="1017">
        <v>0</v>
      </c>
      <c r="BI168" s="1016">
        <v>0</v>
      </c>
      <c r="BJ168" s="1017">
        <v>0</v>
      </c>
      <c r="BK168" s="1016">
        <v>0</v>
      </c>
      <c r="BL168" s="1017">
        <v>0</v>
      </c>
      <c r="BM168" s="1016">
        <v>0</v>
      </c>
      <c r="BN168" s="1017">
        <v>0</v>
      </c>
      <c r="BO168" s="1016">
        <v>0</v>
      </c>
      <c r="BP168" s="1017">
        <v>0</v>
      </c>
      <c r="BQ168" s="1016">
        <v>0</v>
      </c>
      <c r="BR168" s="1017">
        <v>0</v>
      </c>
      <c r="BS168" s="1016">
        <v>0</v>
      </c>
      <c r="BT168" s="1017">
        <v>0</v>
      </c>
      <c r="BU168" s="1016">
        <v>0</v>
      </c>
      <c r="BV168" s="1017">
        <v>0</v>
      </c>
      <c r="BW168" s="1016">
        <v>0</v>
      </c>
      <c r="BX168" s="1017">
        <v>0</v>
      </c>
      <c r="BY168" s="1016">
        <v>0</v>
      </c>
      <c r="BZ168" s="1017">
        <v>0</v>
      </c>
      <c r="CA168" s="1018">
        <v>0</v>
      </c>
      <c r="CB168" s="946"/>
      <c r="CC168" s="971"/>
      <c r="CD168" s="946"/>
      <c r="CE168" s="972"/>
      <c r="CF168" s="946"/>
      <c r="CG168" s="1015">
        <v>0</v>
      </c>
      <c r="CH168" s="1016">
        <v>0</v>
      </c>
      <c r="CI168" s="1017">
        <v>0</v>
      </c>
      <c r="CJ168" s="1016">
        <v>0</v>
      </c>
      <c r="CK168" s="1017">
        <v>0</v>
      </c>
      <c r="CL168" s="1016">
        <v>0</v>
      </c>
      <c r="CM168" s="1017">
        <v>0</v>
      </c>
      <c r="CN168" s="1016">
        <v>0</v>
      </c>
      <c r="CO168" s="1017">
        <v>0</v>
      </c>
      <c r="CP168" s="1016">
        <v>0</v>
      </c>
      <c r="CQ168" s="1017">
        <v>0</v>
      </c>
      <c r="CR168" s="1016">
        <v>0</v>
      </c>
      <c r="CS168" s="1017">
        <v>0</v>
      </c>
      <c r="CT168" s="1016">
        <v>0</v>
      </c>
      <c r="CU168" s="1017">
        <v>0</v>
      </c>
      <c r="CV168" s="1016">
        <v>0</v>
      </c>
      <c r="CW168" s="1017">
        <v>0</v>
      </c>
      <c r="CX168" s="1016">
        <v>0</v>
      </c>
      <c r="CY168" s="1017">
        <v>0</v>
      </c>
      <c r="CZ168" s="1016">
        <v>0</v>
      </c>
      <c r="DA168" s="1017">
        <v>0</v>
      </c>
      <c r="DB168" s="1016">
        <v>0</v>
      </c>
      <c r="DC168" s="1017">
        <v>0</v>
      </c>
      <c r="DD168" s="1016">
        <v>0</v>
      </c>
      <c r="DE168" s="1017">
        <v>0</v>
      </c>
      <c r="DF168" s="1016">
        <v>0</v>
      </c>
      <c r="DG168" s="1017">
        <v>0</v>
      </c>
      <c r="DH168" s="1016">
        <v>0</v>
      </c>
      <c r="DI168" s="1017">
        <v>0</v>
      </c>
      <c r="DJ168" s="1016">
        <v>0</v>
      </c>
      <c r="DK168" s="1017">
        <v>0</v>
      </c>
      <c r="DL168" s="1016">
        <v>0</v>
      </c>
      <c r="DM168" s="1017">
        <v>0</v>
      </c>
      <c r="DN168" s="1016">
        <v>0</v>
      </c>
      <c r="DO168" s="1017">
        <v>0</v>
      </c>
      <c r="DP168" s="1018">
        <v>0</v>
      </c>
      <c r="DQ168" s="946"/>
      <c r="DR168" s="973"/>
      <c r="DS168" s="946"/>
      <c r="DT168" s="1015">
        <v>0</v>
      </c>
      <c r="DU168" s="1016">
        <v>0</v>
      </c>
      <c r="DV168" s="1017">
        <v>0</v>
      </c>
      <c r="DW168" s="1016">
        <v>0</v>
      </c>
      <c r="DX168" s="1017">
        <v>0</v>
      </c>
      <c r="DY168" s="1016">
        <v>0</v>
      </c>
      <c r="DZ168" s="1017">
        <v>0</v>
      </c>
      <c r="EA168" s="1016">
        <v>0</v>
      </c>
      <c r="EB168" s="1017">
        <v>0</v>
      </c>
      <c r="EC168" s="1016">
        <v>0</v>
      </c>
      <c r="ED168" s="1017">
        <v>0</v>
      </c>
      <c r="EE168" s="1016">
        <v>0</v>
      </c>
      <c r="EF168" s="1017">
        <v>0</v>
      </c>
      <c r="EG168" s="1016">
        <v>0</v>
      </c>
      <c r="EH168" s="1017">
        <v>0</v>
      </c>
      <c r="EI168" s="1016">
        <v>0</v>
      </c>
      <c r="EJ168" s="1017">
        <v>0</v>
      </c>
      <c r="EK168" s="1016">
        <v>0</v>
      </c>
      <c r="EL168" s="1017">
        <v>0</v>
      </c>
      <c r="EM168" s="1016">
        <v>0</v>
      </c>
      <c r="EN168" s="1017">
        <v>0</v>
      </c>
      <c r="EO168" s="1016">
        <v>0</v>
      </c>
      <c r="EP168" s="1017">
        <v>0</v>
      </c>
      <c r="EQ168" s="1016">
        <v>0</v>
      </c>
      <c r="ER168" s="1017">
        <v>0</v>
      </c>
      <c r="ES168" s="1016">
        <v>0</v>
      </c>
      <c r="ET168" s="1017">
        <v>0</v>
      </c>
      <c r="EU168" s="1016">
        <v>0</v>
      </c>
      <c r="EV168" s="1017">
        <v>0</v>
      </c>
      <c r="EW168" s="1016">
        <v>0</v>
      </c>
      <c r="EX168" s="1017">
        <v>0</v>
      </c>
      <c r="EY168" s="1016">
        <v>0</v>
      </c>
      <c r="EZ168" s="1017">
        <v>0</v>
      </c>
      <c r="FA168" s="1016">
        <v>0</v>
      </c>
      <c r="FB168" s="1017">
        <v>0</v>
      </c>
      <c r="FC168" s="1018">
        <v>0</v>
      </c>
      <c r="FD168" s="946"/>
      <c r="FE168" s="974"/>
      <c r="FF168" s="946"/>
      <c r="FG168" s="975"/>
      <c r="FI168" s="1019" t="b">
        <v>1</v>
      </c>
    </row>
    <row r="169" spans="2:165" hidden="1" outlineLevel="1">
      <c r="B169" s="976">
        <v>159</v>
      </c>
      <c r="C169" s="1020" t="s">
        <v>329</v>
      </c>
      <c r="E169" s="978">
        <v>0</v>
      </c>
      <c r="F169" s="979">
        <v>0</v>
      </c>
      <c r="G169" s="980">
        <v>0</v>
      </c>
      <c r="H169" s="979">
        <v>0</v>
      </c>
      <c r="I169" s="980">
        <v>0</v>
      </c>
      <c r="J169" s="979">
        <v>0</v>
      </c>
      <c r="K169" s="980">
        <v>0</v>
      </c>
      <c r="L169" s="979">
        <v>0</v>
      </c>
      <c r="M169" s="980">
        <v>0</v>
      </c>
      <c r="N169" s="979">
        <v>0</v>
      </c>
      <c r="O169" s="980">
        <v>0</v>
      </c>
      <c r="P169" s="979">
        <v>0</v>
      </c>
      <c r="Q169" s="980">
        <v>0</v>
      </c>
      <c r="R169" s="979">
        <v>0</v>
      </c>
      <c r="S169" s="980">
        <v>0</v>
      </c>
      <c r="T169" s="979">
        <v>0</v>
      </c>
      <c r="U169" s="980">
        <v>0</v>
      </c>
      <c r="V169" s="979">
        <v>0</v>
      </c>
      <c r="W169" s="980">
        <v>0</v>
      </c>
      <c r="X169" s="979">
        <v>0</v>
      </c>
      <c r="Y169" s="980">
        <v>0</v>
      </c>
      <c r="Z169" s="979">
        <v>0</v>
      </c>
      <c r="AA169" s="980">
        <v>0</v>
      </c>
      <c r="AB169" s="979">
        <v>0</v>
      </c>
      <c r="AC169" s="980">
        <v>0</v>
      </c>
      <c r="AD169" s="979">
        <v>0</v>
      </c>
      <c r="AE169" s="980">
        <v>0</v>
      </c>
      <c r="AF169" s="979">
        <v>0</v>
      </c>
      <c r="AG169" s="980">
        <v>0</v>
      </c>
      <c r="AH169" s="979">
        <v>0</v>
      </c>
      <c r="AI169" s="980">
        <v>0</v>
      </c>
      <c r="AJ169" s="979">
        <v>0</v>
      </c>
      <c r="AK169" s="980">
        <v>0</v>
      </c>
      <c r="AL169" s="979">
        <v>0</v>
      </c>
      <c r="AM169" s="980">
        <v>0</v>
      </c>
      <c r="AN169" s="981">
        <v>0</v>
      </c>
      <c r="AO169" s="946"/>
      <c r="AP169" s="964"/>
      <c r="AQ169" s="946"/>
      <c r="AR169" s="978">
        <v>0</v>
      </c>
      <c r="AS169" s="979">
        <v>0</v>
      </c>
      <c r="AT169" s="980">
        <v>0</v>
      </c>
      <c r="AU169" s="979">
        <v>0</v>
      </c>
      <c r="AV169" s="980">
        <v>0</v>
      </c>
      <c r="AW169" s="979">
        <v>0</v>
      </c>
      <c r="AX169" s="980">
        <v>0</v>
      </c>
      <c r="AY169" s="979">
        <v>0</v>
      </c>
      <c r="AZ169" s="980">
        <v>0</v>
      </c>
      <c r="BA169" s="979">
        <v>0</v>
      </c>
      <c r="BB169" s="980">
        <v>0</v>
      </c>
      <c r="BC169" s="979">
        <v>0</v>
      </c>
      <c r="BD169" s="980">
        <v>0</v>
      </c>
      <c r="BE169" s="979">
        <v>0</v>
      </c>
      <c r="BF169" s="980">
        <v>0</v>
      </c>
      <c r="BG169" s="979">
        <v>0</v>
      </c>
      <c r="BH169" s="980">
        <v>0</v>
      </c>
      <c r="BI169" s="979">
        <v>0</v>
      </c>
      <c r="BJ169" s="980">
        <v>0</v>
      </c>
      <c r="BK169" s="979">
        <v>0</v>
      </c>
      <c r="BL169" s="980">
        <v>0</v>
      </c>
      <c r="BM169" s="979">
        <v>0</v>
      </c>
      <c r="BN169" s="980">
        <v>0</v>
      </c>
      <c r="BO169" s="979">
        <v>0</v>
      </c>
      <c r="BP169" s="980">
        <v>0</v>
      </c>
      <c r="BQ169" s="979">
        <v>0</v>
      </c>
      <c r="BR169" s="980">
        <v>0</v>
      </c>
      <c r="BS169" s="979">
        <v>0</v>
      </c>
      <c r="BT169" s="980">
        <v>0</v>
      </c>
      <c r="BU169" s="979">
        <v>0</v>
      </c>
      <c r="BV169" s="980">
        <v>0</v>
      </c>
      <c r="BW169" s="979">
        <v>0</v>
      </c>
      <c r="BX169" s="980">
        <v>0</v>
      </c>
      <c r="BY169" s="979">
        <v>0</v>
      </c>
      <c r="BZ169" s="980">
        <v>0</v>
      </c>
      <c r="CA169" s="981">
        <v>0</v>
      </c>
      <c r="CB169" s="946"/>
      <c r="CC169" s="971"/>
      <c r="CD169" s="946"/>
      <c r="CE169" s="972"/>
      <c r="CF169" s="946"/>
      <c r="CG169" s="978">
        <v>0</v>
      </c>
      <c r="CH169" s="979">
        <v>0</v>
      </c>
      <c r="CI169" s="980">
        <v>0</v>
      </c>
      <c r="CJ169" s="979">
        <v>0</v>
      </c>
      <c r="CK169" s="980">
        <v>0</v>
      </c>
      <c r="CL169" s="979">
        <v>0</v>
      </c>
      <c r="CM169" s="980">
        <v>0</v>
      </c>
      <c r="CN169" s="979">
        <v>0</v>
      </c>
      <c r="CO169" s="980">
        <v>0</v>
      </c>
      <c r="CP169" s="979">
        <v>0</v>
      </c>
      <c r="CQ169" s="980">
        <v>0</v>
      </c>
      <c r="CR169" s="979">
        <v>0</v>
      </c>
      <c r="CS169" s="980">
        <v>0</v>
      </c>
      <c r="CT169" s="979">
        <v>0</v>
      </c>
      <c r="CU169" s="980">
        <v>0</v>
      </c>
      <c r="CV169" s="979">
        <v>0</v>
      </c>
      <c r="CW169" s="980">
        <v>0</v>
      </c>
      <c r="CX169" s="979">
        <v>0</v>
      </c>
      <c r="CY169" s="980">
        <v>0</v>
      </c>
      <c r="CZ169" s="979">
        <v>0</v>
      </c>
      <c r="DA169" s="980">
        <v>0</v>
      </c>
      <c r="DB169" s="979">
        <v>0</v>
      </c>
      <c r="DC169" s="980">
        <v>0</v>
      </c>
      <c r="DD169" s="979">
        <v>0</v>
      </c>
      <c r="DE169" s="980">
        <v>0</v>
      </c>
      <c r="DF169" s="979">
        <v>0</v>
      </c>
      <c r="DG169" s="980">
        <v>0</v>
      </c>
      <c r="DH169" s="979">
        <v>0</v>
      </c>
      <c r="DI169" s="980">
        <v>0</v>
      </c>
      <c r="DJ169" s="979">
        <v>0</v>
      </c>
      <c r="DK169" s="980">
        <v>0</v>
      </c>
      <c r="DL169" s="979">
        <v>0</v>
      </c>
      <c r="DM169" s="980">
        <v>0</v>
      </c>
      <c r="DN169" s="979">
        <v>0</v>
      </c>
      <c r="DO169" s="980">
        <v>0</v>
      </c>
      <c r="DP169" s="981">
        <v>0</v>
      </c>
      <c r="DQ169" s="946"/>
      <c r="DR169" s="973"/>
      <c r="DS169" s="946"/>
      <c r="DT169" s="978">
        <v>0</v>
      </c>
      <c r="DU169" s="979">
        <v>0</v>
      </c>
      <c r="DV169" s="980">
        <v>0</v>
      </c>
      <c r="DW169" s="979">
        <v>0</v>
      </c>
      <c r="DX169" s="980">
        <v>0</v>
      </c>
      <c r="DY169" s="979">
        <v>0</v>
      </c>
      <c r="DZ169" s="980">
        <v>0</v>
      </c>
      <c r="EA169" s="979">
        <v>0</v>
      </c>
      <c r="EB169" s="980">
        <v>0</v>
      </c>
      <c r="EC169" s="979">
        <v>0</v>
      </c>
      <c r="ED169" s="980">
        <v>0</v>
      </c>
      <c r="EE169" s="979">
        <v>0</v>
      </c>
      <c r="EF169" s="980">
        <v>0</v>
      </c>
      <c r="EG169" s="979">
        <v>0</v>
      </c>
      <c r="EH169" s="980">
        <v>0</v>
      </c>
      <c r="EI169" s="979">
        <v>0</v>
      </c>
      <c r="EJ169" s="980">
        <v>0</v>
      </c>
      <c r="EK169" s="979">
        <v>0</v>
      </c>
      <c r="EL169" s="980">
        <v>0</v>
      </c>
      <c r="EM169" s="979">
        <v>0</v>
      </c>
      <c r="EN169" s="980">
        <v>0</v>
      </c>
      <c r="EO169" s="979">
        <v>0</v>
      </c>
      <c r="EP169" s="980">
        <v>0</v>
      </c>
      <c r="EQ169" s="979">
        <v>0</v>
      </c>
      <c r="ER169" s="980">
        <v>0</v>
      </c>
      <c r="ES169" s="979">
        <v>0</v>
      </c>
      <c r="ET169" s="980">
        <v>0</v>
      </c>
      <c r="EU169" s="979">
        <v>0</v>
      </c>
      <c r="EV169" s="980">
        <v>0</v>
      </c>
      <c r="EW169" s="979">
        <v>0</v>
      </c>
      <c r="EX169" s="980">
        <v>0</v>
      </c>
      <c r="EY169" s="979">
        <v>0</v>
      </c>
      <c r="EZ169" s="980">
        <v>0</v>
      </c>
      <c r="FA169" s="979">
        <v>0</v>
      </c>
      <c r="FB169" s="980">
        <v>0</v>
      </c>
      <c r="FC169" s="981">
        <v>0</v>
      </c>
      <c r="FD169" s="946"/>
      <c r="FE169" s="974"/>
      <c r="FF169" s="946"/>
      <c r="FG169" s="975"/>
      <c r="FI169" s="982" t="b">
        <v>1</v>
      </c>
    </row>
    <row r="170" spans="2:165" hidden="1" outlineLevel="1">
      <c r="B170" s="983">
        <v>160</v>
      </c>
      <c r="C170" s="1012" t="s">
        <v>331</v>
      </c>
      <c r="E170" s="985">
        <v>0</v>
      </c>
      <c r="F170" s="986">
        <v>0</v>
      </c>
      <c r="G170" s="987">
        <v>0</v>
      </c>
      <c r="H170" s="986">
        <v>0</v>
      </c>
      <c r="I170" s="987">
        <v>0</v>
      </c>
      <c r="J170" s="986">
        <v>0</v>
      </c>
      <c r="K170" s="987">
        <v>0</v>
      </c>
      <c r="L170" s="986">
        <v>0</v>
      </c>
      <c r="M170" s="987">
        <v>0</v>
      </c>
      <c r="N170" s="986">
        <v>0</v>
      </c>
      <c r="O170" s="987">
        <v>0</v>
      </c>
      <c r="P170" s="986">
        <v>0</v>
      </c>
      <c r="Q170" s="987">
        <v>0</v>
      </c>
      <c r="R170" s="986">
        <v>0</v>
      </c>
      <c r="S170" s="987">
        <v>0</v>
      </c>
      <c r="T170" s="986">
        <v>0</v>
      </c>
      <c r="U170" s="987">
        <v>0</v>
      </c>
      <c r="V170" s="986">
        <v>0</v>
      </c>
      <c r="W170" s="987">
        <v>0</v>
      </c>
      <c r="X170" s="986">
        <v>0</v>
      </c>
      <c r="Y170" s="987">
        <v>0</v>
      </c>
      <c r="Z170" s="986">
        <v>0</v>
      </c>
      <c r="AA170" s="987">
        <v>0</v>
      </c>
      <c r="AB170" s="986">
        <v>0</v>
      </c>
      <c r="AC170" s="987">
        <v>0</v>
      </c>
      <c r="AD170" s="986">
        <v>0</v>
      </c>
      <c r="AE170" s="987">
        <v>0</v>
      </c>
      <c r="AF170" s="986">
        <v>0</v>
      </c>
      <c r="AG170" s="987">
        <v>0</v>
      </c>
      <c r="AH170" s="986">
        <v>0</v>
      </c>
      <c r="AI170" s="987">
        <v>0</v>
      </c>
      <c r="AJ170" s="986">
        <v>0</v>
      </c>
      <c r="AK170" s="987">
        <v>0</v>
      </c>
      <c r="AL170" s="986">
        <v>0</v>
      </c>
      <c r="AM170" s="987">
        <v>0</v>
      </c>
      <c r="AN170" s="988">
        <v>0</v>
      </c>
      <c r="AO170" s="946"/>
      <c r="AP170" s="964"/>
      <c r="AQ170" s="946"/>
      <c r="AR170" s="985">
        <v>0</v>
      </c>
      <c r="AS170" s="986">
        <v>0</v>
      </c>
      <c r="AT170" s="987">
        <v>0</v>
      </c>
      <c r="AU170" s="986">
        <v>0</v>
      </c>
      <c r="AV170" s="987">
        <v>0</v>
      </c>
      <c r="AW170" s="986">
        <v>0</v>
      </c>
      <c r="AX170" s="987">
        <v>0</v>
      </c>
      <c r="AY170" s="986">
        <v>0</v>
      </c>
      <c r="AZ170" s="987">
        <v>0</v>
      </c>
      <c r="BA170" s="986">
        <v>0</v>
      </c>
      <c r="BB170" s="987">
        <v>0</v>
      </c>
      <c r="BC170" s="986">
        <v>0</v>
      </c>
      <c r="BD170" s="987">
        <v>0</v>
      </c>
      <c r="BE170" s="986">
        <v>0</v>
      </c>
      <c r="BF170" s="987">
        <v>0</v>
      </c>
      <c r="BG170" s="986">
        <v>0</v>
      </c>
      <c r="BH170" s="987">
        <v>0</v>
      </c>
      <c r="BI170" s="986">
        <v>0</v>
      </c>
      <c r="BJ170" s="987">
        <v>0</v>
      </c>
      <c r="BK170" s="986">
        <v>0</v>
      </c>
      <c r="BL170" s="987">
        <v>0</v>
      </c>
      <c r="BM170" s="986">
        <v>0</v>
      </c>
      <c r="BN170" s="987">
        <v>0</v>
      </c>
      <c r="BO170" s="986">
        <v>0</v>
      </c>
      <c r="BP170" s="987">
        <v>0</v>
      </c>
      <c r="BQ170" s="986">
        <v>0</v>
      </c>
      <c r="BR170" s="987">
        <v>0</v>
      </c>
      <c r="BS170" s="986">
        <v>0</v>
      </c>
      <c r="BT170" s="987">
        <v>0</v>
      </c>
      <c r="BU170" s="986">
        <v>0</v>
      </c>
      <c r="BV170" s="987">
        <v>0</v>
      </c>
      <c r="BW170" s="986">
        <v>0</v>
      </c>
      <c r="BX170" s="987">
        <v>0</v>
      </c>
      <c r="BY170" s="986">
        <v>0</v>
      </c>
      <c r="BZ170" s="987">
        <v>0</v>
      </c>
      <c r="CA170" s="988">
        <v>0</v>
      </c>
      <c r="CB170" s="946"/>
      <c r="CC170" s="971"/>
      <c r="CD170" s="946"/>
      <c r="CE170" s="972"/>
      <c r="CF170" s="946"/>
      <c r="CG170" s="985">
        <v>0</v>
      </c>
      <c r="CH170" s="986">
        <v>0</v>
      </c>
      <c r="CI170" s="987">
        <v>0</v>
      </c>
      <c r="CJ170" s="986">
        <v>0</v>
      </c>
      <c r="CK170" s="987">
        <v>0</v>
      </c>
      <c r="CL170" s="986">
        <v>0</v>
      </c>
      <c r="CM170" s="987">
        <v>0</v>
      </c>
      <c r="CN170" s="986">
        <v>0</v>
      </c>
      <c r="CO170" s="987">
        <v>0</v>
      </c>
      <c r="CP170" s="986">
        <v>0</v>
      </c>
      <c r="CQ170" s="987">
        <v>0</v>
      </c>
      <c r="CR170" s="986">
        <v>0</v>
      </c>
      <c r="CS170" s="987">
        <v>0</v>
      </c>
      <c r="CT170" s="986">
        <v>0</v>
      </c>
      <c r="CU170" s="987">
        <v>0</v>
      </c>
      <c r="CV170" s="986">
        <v>0</v>
      </c>
      <c r="CW170" s="987">
        <v>0</v>
      </c>
      <c r="CX170" s="986">
        <v>0</v>
      </c>
      <c r="CY170" s="987">
        <v>0</v>
      </c>
      <c r="CZ170" s="986">
        <v>0</v>
      </c>
      <c r="DA170" s="987">
        <v>0</v>
      </c>
      <c r="DB170" s="986">
        <v>0</v>
      </c>
      <c r="DC170" s="987">
        <v>0</v>
      </c>
      <c r="DD170" s="986">
        <v>0</v>
      </c>
      <c r="DE170" s="987">
        <v>0</v>
      </c>
      <c r="DF170" s="986">
        <v>0</v>
      </c>
      <c r="DG170" s="987">
        <v>0</v>
      </c>
      <c r="DH170" s="986">
        <v>0</v>
      </c>
      <c r="DI170" s="987">
        <v>0</v>
      </c>
      <c r="DJ170" s="986">
        <v>0</v>
      </c>
      <c r="DK170" s="987">
        <v>0</v>
      </c>
      <c r="DL170" s="986">
        <v>0</v>
      </c>
      <c r="DM170" s="987">
        <v>0</v>
      </c>
      <c r="DN170" s="986">
        <v>0</v>
      </c>
      <c r="DO170" s="987">
        <v>0</v>
      </c>
      <c r="DP170" s="988">
        <v>0</v>
      </c>
      <c r="DQ170" s="946"/>
      <c r="DR170" s="973"/>
      <c r="DS170" s="946"/>
      <c r="DT170" s="985">
        <v>0</v>
      </c>
      <c r="DU170" s="986">
        <v>0</v>
      </c>
      <c r="DV170" s="987">
        <v>0</v>
      </c>
      <c r="DW170" s="986">
        <v>0</v>
      </c>
      <c r="DX170" s="987">
        <v>0</v>
      </c>
      <c r="DY170" s="986">
        <v>0</v>
      </c>
      <c r="DZ170" s="987">
        <v>0</v>
      </c>
      <c r="EA170" s="986">
        <v>0</v>
      </c>
      <c r="EB170" s="987">
        <v>0</v>
      </c>
      <c r="EC170" s="986">
        <v>0</v>
      </c>
      <c r="ED170" s="987">
        <v>0</v>
      </c>
      <c r="EE170" s="986">
        <v>0</v>
      </c>
      <c r="EF170" s="987">
        <v>0</v>
      </c>
      <c r="EG170" s="986">
        <v>0</v>
      </c>
      <c r="EH170" s="987">
        <v>0</v>
      </c>
      <c r="EI170" s="986">
        <v>0</v>
      </c>
      <c r="EJ170" s="987">
        <v>0</v>
      </c>
      <c r="EK170" s="986">
        <v>0</v>
      </c>
      <c r="EL170" s="987">
        <v>0</v>
      </c>
      <c r="EM170" s="986">
        <v>0</v>
      </c>
      <c r="EN170" s="987">
        <v>0</v>
      </c>
      <c r="EO170" s="986">
        <v>0</v>
      </c>
      <c r="EP170" s="987">
        <v>0</v>
      </c>
      <c r="EQ170" s="986">
        <v>0</v>
      </c>
      <c r="ER170" s="987">
        <v>0</v>
      </c>
      <c r="ES170" s="986">
        <v>0</v>
      </c>
      <c r="ET170" s="987">
        <v>0</v>
      </c>
      <c r="EU170" s="986">
        <v>0</v>
      </c>
      <c r="EV170" s="987">
        <v>0</v>
      </c>
      <c r="EW170" s="986">
        <v>0</v>
      </c>
      <c r="EX170" s="987">
        <v>0</v>
      </c>
      <c r="EY170" s="986">
        <v>0</v>
      </c>
      <c r="EZ170" s="987">
        <v>0</v>
      </c>
      <c r="FA170" s="986">
        <v>0</v>
      </c>
      <c r="FB170" s="987">
        <v>0</v>
      </c>
      <c r="FC170" s="988">
        <v>0</v>
      </c>
      <c r="FD170" s="946"/>
      <c r="FE170" s="974"/>
      <c r="FF170" s="946"/>
      <c r="FG170" s="975"/>
      <c r="FI170" s="989" t="b">
        <v>1</v>
      </c>
    </row>
    <row r="171" spans="2:165" hidden="1" outlineLevel="1">
      <c r="B171" s="997">
        <v>161</v>
      </c>
      <c r="C171" s="1023" t="s">
        <v>330</v>
      </c>
      <c r="E171" s="999">
        <v>0</v>
      </c>
      <c r="F171" s="1000">
        <v>0</v>
      </c>
      <c r="G171" s="1001">
        <v>0</v>
      </c>
      <c r="H171" s="1000">
        <v>0</v>
      </c>
      <c r="I171" s="1001">
        <v>0</v>
      </c>
      <c r="J171" s="1000">
        <v>0</v>
      </c>
      <c r="K171" s="1001">
        <v>0</v>
      </c>
      <c r="L171" s="1000">
        <v>0</v>
      </c>
      <c r="M171" s="1001">
        <v>0</v>
      </c>
      <c r="N171" s="1000">
        <v>0</v>
      </c>
      <c r="O171" s="1001">
        <v>0</v>
      </c>
      <c r="P171" s="1000">
        <v>0</v>
      </c>
      <c r="Q171" s="1001">
        <v>0</v>
      </c>
      <c r="R171" s="1000">
        <v>0</v>
      </c>
      <c r="S171" s="1001">
        <v>0</v>
      </c>
      <c r="T171" s="1000">
        <v>0</v>
      </c>
      <c r="U171" s="1001">
        <v>0</v>
      </c>
      <c r="V171" s="1000">
        <v>0</v>
      </c>
      <c r="W171" s="1001">
        <v>0</v>
      </c>
      <c r="X171" s="1000">
        <v>0</v>
      </c>
      <c r="Y171" s="1001">
        <v>0</v>
      </c>
      <c r="Z171" s="1000">
        <v>0</v>
      </c>
      <c r="AA171" s="1001">
        <v>0</v>
      </c>
      <c r="AB171" s="1000">
        <v>0</v>
      </c>
      <c r="AC171" s="1001">
        <v>0</v>
      </c>
      <c r="AD171" s="1000">
        <v>0</v>
      </c>
      <c r="AE171" s="1001">
        <v>0</v>
      </c>
      <c r="AF171" s="1000">
        <v>0</v>
      </c>
      <c r="AG171" s="1001">
        <v>0</v>
      </c>
      <c r="AH171" s="1000">
        <v>0</v>
      </c>
      <c r="AI171" s="1001">
        <v>0</v>
      </c>
      <c r="AJ171" s="1000">
        <v>0</v>
      </c>
      <c r="AK171" s="1001">
        <v>0</v>
      </c>
      <c r="AL171" s="1000">
        <v>0</v>
      </c>
      <c r="AM171" s="1001">
        <v>0</v>
      </c>
      <c r="AN171" s="1002">
        <v>0</v>
      </c>
      <c r="AO171" s="946"/>
      <c r="AP171" s="964"/>
      <c r="AQ171" s="946"/>
      <c r="AR171" s="999">
        <v>0</v>
      </c>
      <c r="AS171" s="1000">
        <v>0</v>
      </c>
      <c r="AT171" s="1001">
        <v>0</v>
      </c>
      <c r="AU171" s="1000">
        <v>0</v>
      </c>
      <c r="AV171" s="1001">
        <v>0</v>
      </c>
      <c r="AW171" s="1000">
        <v>0</v>
      </c>
      <c r="AX171" s="1001">
        <v>0</v>
      </c>
      <c r="AY171" s="1000">
        <v>0</v>
      </c>
      <c r="AZ171" s="1001">
        <v>0</v>
      </c>
      <c r="BA171" s="1000">
        <v>0</v>
      </c>
      <c r="BB171" s="1001">
        <v>0</v>
      </c>
      <c r="BC171" s="1000">
        <v>0</v>
      </c>
      <c r="BD171" s="1001">
        <v>0</v>
      </c>
      <c r="BE171" s="1000">
        <v>0</v>
      </c>
      <c r="BF171" s="1001">
        <v>0</v>
      </c>
      <c r="BG171" s="1000">
        <v>0</v>
      </c>
      <c r="BH171" s="1001">
        <v>0</v>
      </c>
      <c r="BI171" s="1000">
        <v>0</v>
      </c>
      <c r="BJ171" s="1001">
        <v>0</v>
      </c>
      <c r="BK171" s="1000">
        <v>0</v>
      </c>
      <c r="BL171" s="1001">
        <v>0</v>
      </c>
      <c r="BM171" s="1000">
        <v>0</v>
      </c>
      <c r="BN171" s="1001">
        <v>0</v>
      </c>
      <c r="BO171" s="1000">
        <v>0</v>
      </c>
      <c r="BP171" s="1001">
        <v>0</v>
      </c>
      <c r="BQ171" s="1000">
        <v>0</v>
      </c>
      <c r="BR171" s="1001">
        <v>0</v>
      </c>
      <c r="BS171" s="1000">
        <v>0</v>
      </c>
      <c r="BT171" s="1001">
        <v>0</v>
      </c>
      <c r="BU171" s="1000">
        <v>0</v>
      </c>
      <c r="BV171" s="1001">
        <v>0</v>
      </c>
      <c r="BW171" s="1000">
        <v>0</v>
      </c>
      <c r="BX171" s="1001">
        <v>0</v>
      </c>
      <c r="BY171" s="1000">
        <v>0</v>
      </c>
      <c r="BZ171" s="1001">
        <v>0</v>
      </c>
      <c r="CA171" s="1002">
        <v>0</v>
      </c>
      <c r="CB171" s="946"/>
      <c r="CC171" s="971"/>
      <c r="CD171" s="946"/>
      <c r="CE171" s="972"/>
      <c r="CF171" s="946"/>
      <c r="CG171" s="999">
        <v>0</v>
      </c>
      <c r="CH171" s="1000">
        <v>0</v>
      </c>
      <c r="CI171" s="1001">
        <v>0</v>
      </c>
      <c r="CJ171" s="1000">
        <v>0</v>
      </c>
      <c r="CK171" s="1001">
        <v>0</v>
      </c>
      <c r="CL171" s="1000">
        <v>0</v>
      </c>
      <c r="CM171" s="1001">
        <v>0</v>
      </c>
      <c r="CN171" s="1000">
        <v>0</v>
      </c>
      <c r="CO171" s="1001">
        <v>0</v>
      </c>
      <c r="CP171" s="1000">
        <v>0</v>
      </c>
      <c r="CQ171" s="1001">
        <v>0</v>
      </c>
      <c r="CR171" s="1000">
        <v>0</v>
      </c>
      <c r="CS171" s="1001">
        <v>0</v>
      </c>
      <c r="CT171" s="1000">
        <v>0</v>
      </c>
      <c r="CU171" s="1001">
        <v>0</v>
      </c>
      <c r="CV171" s="1000">
        <v>0</v>
      </c>
      <c r="CW171" s="1001">
        <v>0</v>
      </c>
      <c r="CX171" s="1000">
        <v>0</v>
      </c>
      <c r="CY171" s="1001">
        <v>0</v>
      </c>
      <c r="CZ171" s="1000">
        <v>0</v>
      </c>
      <c r="DA171" s="1001">
        <v>0</v>
      </c>
      <c r="DB171" s="1000">
        <v>0</v>
      </c>
      <c r="DC171" s="1001">
        <v>0</v>
      </c>
      <c r="DD171" s="1000">
        <v>0</v>
      </c>
      <c r="DE171" s="1001">
        <v>0</v>
      </c>
      <c r="DF171" s="1000">
        <v>0</v>
      </c>
      <c r="DG171" s="1001">
        <v>0</v>
      </c>
      <c r="DH171" s="1000">
        <v>0</v>
      </c>
      <c r="DI171" s="1001">
        <v>0</v>
      </c>
      <c r="DJ171" s="1000">
        <v>0</v>
      </c>
      <c r="DK171" s="1001">
        <v>0</v>
      </c>
      <c r="DL171" s="1000">
        <v>0</v>
      </c>
      <c r="DM171" s="1001">
        <v>0</v>
      </c>
      <c r="DN171" s="1000">
        <v>0</v>
      </c>
      <c r="DO171" s="1001">
        <v>0</v>
      </c>
      <c r="DP171" s="1002">
        <v>0</v>
      </c>
      <c r="DQ171" s="946"/>
      <c r="DR171" s="973"/>
      <c r="DS171" s="946"/>
      <c r="DT171" s="999">
        <v>0</v>
      </c>
      <c r="DU171" s="1000">
        <v>0</v>
      </c>
      <c r="DV171" s="1001">
        <v>0</v>
      </c>
      <c r="DW171" s="1000">
        <v>0</v>
      </c>
      <c r="DX171" s="1001">
        <v>0</v>
      </c>
      <c r="DY171" s="1000">
        <v>0</v>
      </c>
      <c r="DZ171" s="1001">
        <v>0</v>
      </c>
      <c r="EA171" s="1000">
        <v>0</v>
      </c>
      <c r="EB171" s="1001">
        <v>0</v>
      </c>
      <c r="EC171" s="1000">
        <v>0</v>
      </c>
      <c r="ED171" s="1001">
        <v>0</v>
      </c>
      <c r="EE171" s="1000">
        <v>0</v>
      </c>
      <c r="EF171" s="1001">
        <v>0</v>
      </c>
      <c r="EG171" s="1000">
        <v>0</v>
      </c>
      <c r="EH171" s="1001">
        <v>0</v>
      </c>
      <c r="EI171" s="1000">
        <v>0</v>
      </c>
      <c r="EJ171" s="1001">
        <v>0</v>
      </c>
      <c r="EK171" s="1000">
        <v>0</v>
      </c>
      <c r="EL171" s="1001">
        <v>0</v>
      </c>
      <c r="EM171" s="1000">
        <v>0</v>
      </c>
      <c r="EN171" s="1001">
        <v>0</v>
      </c>
      <c r="EO171" s="1000">
        <v>0</v>
      </c>
      <c r="EP171" s="1001">
        <v>0</v>
      </c>
      <c r="EQ171" s="1000">
        <v>0</v>
      </c>
      <c r="ER171" s="1001">
        <v>0</v>
      </c>
      <c r="ES171" s="1000">
        <v>0</v>
      </c>
      <c r="ET171" s="1001">
        <v>0</v>
      </c>
      <c r="EU171" s="1000">
        <v>0</v>
      </c>
      <c r="EV171" s="1001">
        <v>0</v>
      </c>
      <c r="EW171" s="1000">
        <v>0</v>
      </c>
      <c r="EX171" s="1001">
        <v>0</v>
      </c>
      <c r="EY171" s="1000">
        <v>0</v>
      </c>
      <c r="EZ171" s="1001">
        <v>0</v>
      </c>
      <c r="FA171" s="1000">
        <v>0</v>
      </c>
      <c r="FB171" s="1001">
        <v>0</v>
      </c>
      <c r="FC171" s="1002">
        <v>0</v>
      </c>
      <c r="FD171" s="946"/>
      <c r="FE171" s="974"/>
      <c r="FF171" s="946"/>
      <c r="FG171" s="975"/>
      <c r="FI171" s="1003" t="b">
        <v>1</v>
      </c>
    </row>
    <row r="172" spans="2:165" hidden="1" outlineLevel="1">
      <c r="B172" s="1024">
        <v>162</v>
      </c>
      <c r="C172" s="1025" t="s">
        <v>333</v>
      </c>
      <c r="E172" s="1026">
        <v>0</v>
      </c>
      <c r="F172" s="1027">
        <v>0</v>
      </c>
      <c r="G172" s="1028">
        <v>0</v>
      </c>
      <c r="H172" s="1027">
        <v>0</v>
      </c>
      <c r="I172" s="1028">
        <v>0</v>
      </c>
      <c r="J172" s="1027">
        <v>0</v>
      </c>
      <c r="K172" s="1028">
        <v>0</v>
      </c>
      <c r="L172" s="1027">
        <v>0</v>
      </c>
      <c r="M172" s="1028">
        <v>0</v>
      </c>
      <c r="N172" s="1027">
        <v>0</v>
      </c>
      <c r="O172" s="1028">
        <v>0</v>
      </c>
      <c r="P172" s="1027">
        <v>0</v>
      </c>
      <c r="Q172" s="1028">
        <v>0</v>
      </c>
      <c r="R172" s="1027">
        <v>0</v>
      </c>
      <c r="S172" s="1028">
        <v>0</v>
      </c>
      <c r="T172" s="1027">
        <v>0</v>
      </c>
      <c r="U172" s="1028">
        <v>0</v>
      </c>
      <c r="V172" s="1027">
        <v>0</v>
      </c>
      <c r="W172" s="1028">
        <v>0</v>
      </c>
      <c r="X172" s="1027">
        <v>0</v>
      </c>
      <c r="Y172" s="1028">
        <v>0</v>
      </c>
      <c r="Z172" s="1027">
        <v>0</v>
      </c>
      <c r="AA172" s="1028">
        <v>0</v>
      </c>
      <c r="AB172" s="1027">
        <v>0</v>
      </c>
      <c r="AC172" s="1028">
        <v>0</v>
      </c>
      <c r="AD172" s="1027">
        <v>0</v>
      </c>
      <c r="AE172" s="1028">
        <v>0</v>
      </c>
      <c r="AF172" s="1027">
        <v>0</v>
      </c>
      <c r="AG172" s="1028">
        <v>0</v>
      </c>
      <c r="AH172" s="1027">
        <v>0</v>
      </c>
      <c r="AI172" s="1028">
        <v>0</v>
      </c>
      <c r="AJ172" s="1027">
        <v>0</v>
      </c>
      <c r="AK172" s="1028">
        <v>0</v>
      </c>
      <c r="AL172" s="1027">
        <v>0</v>
      </c>
      <c r="AM172" s="1028">
        <v>0</v>
      </c>
      <c r="AN172" s="1029">
        <v>0</v>
      </c>
      <c r="AO172" s="946"/>
      <c r="AP172" s="964"/>
      <c r="AQ172" s="946"/>
      <c r="AR172" s="1026">
        <v>0</v>
      </c>
      <c r="AS172" s="1027">
        <v>0</v>
      </c>
      <c r="AT172" s="1028">
        <v>0</v>
      </c>
      <c r="AU172" s="1027">
        <v>0</v>
      </c>
      <c r="AV172" s="1028">
        <v>0</v>
      </c>
      <c r="AW172" s="1027">
        <v>0</v>
      </c>
      <c r="AX172" s="1028">
        <v>0</v>
      </c>
      <c r="AY172" s="1027">
        <v>0</v>
      </c>
      <c r="AZ172" s="1028">
        <v>0</v>
      </c>
      <c r="BA172" s="1027">
        <v>0</v>
      </c>
      <c r="BB172" s="1028">
        <v>0</v>
      </c>
      <c r="BC172" s="1027">
        <v>0</v>
      </c>
      <c r="BD172" s="1028">
        <v>0</v>
      </c>
      <c r="BE172" s="1027">
        <v>0</v>
      </c>
      <c r="BF172" s="1028">
        <v>0</v>
      </c>
      <c r="BG172" s="1027">
        <v>0</v>
      </c>
      <c r="BH172" s="1028">
        <v>0</v>
      </c>
      <c r="BI172" s="1027">
        <v>0</v>
      </c>
      <c r="BJ172" s="1028">
        <v>0</v>
      </c>
      <c r="BK172" s="1027">
        <v>0</v>
      </c>
      <c r="BL172" s="1028">
        <v>0</v>
      </c>
      <c r="BM172" s="1027">
        <v>0</v>
      </c>
      <c r="BN172" s="1028">
        <v>0</v>
      </c>
      <c r="BO172" s="1027">
        <v>0</v>
      </c>
      <c r="BP172" s="1028">
        <v>0</v>
      </c>
      <c r="BQ172" s="1027">
        <v>0</v>
      </c>
      <c r="BR172" s="1028">
        <v>0</v>
      </c>
      <c r="BS172" s="1027">
        <v>0</v>
      </c>
      <c r="BT172" s="1028">
        <v>0</v>
      </c>
      <c r="BU172" s="1027">
        <v>0</v>
      </c>
      <c r="BV172" s="1028">
        <v>0</v>
      </c>
      <c r="BW172" s="1027">
        <v>0</v>
      </c>
      <c r="BX172" s="1028">
        <v>0</v>
      </c>
      <c r="BY172" s="1027">
        <v>0</v>
      </c>
      <c r="BZ172" s="1028">
        <v>0</v>
      </c>
      <c r="CA172" s="1029">
        <v>0</v>
      </c>
      <c r="CB172" s="946"/>
      <c r="CC172" s="971"/>
      <c r="CD172" s="946"/>
      <c r="CE172" s="972"/>
      <c r="CF172" s="946"/>
      <c r="CG172" s="1026">
        <v>0</v>
      </c>
      <c r="CH172" s="1027">
        <v>0</v>
      </c>
      <c r="CI172" s="1028">
        <v>0</v>
      </c>
      <c r="CJ172" s="1027">
        <v>0</v>
      </c>
      <c r="CK172" s="1028">
        <v>0</v>
      </c>
      <c r="CL172" s="1027">
        <v>0</v>
      </c>
      <c r="CM172" s="1028">
        <v>0</v>
      </c>
      <c r="CN172" s="1027">
        <v>0</v>
      </c>
      <c r="CO172" s="1028">
        <v>0</v>
      </c>
      <c r="CP172" s="1027">
        <v>0</v>
      </c>
      <c r="CQ172" s="1028">
        <v>0</v>
      </c>
      <c r="CR172" s="1027">
        <v>0</v>
      </c>
      <c r="CS172" s="1028">
        <v>0</v>
      </c>
      <c r="CT172" s="1027">
        <v>0</v>
      </c>
      <c r="CU172" s="1028">
        <v>0</v>
      </c>
      <c r="CV172" s="1027">
        <v>0</v>
      </c>
      <c r="CW172" s="1028">
        <v>0</v>
      </c>
      <c r="CX172" s="1027">
        <v>0</v>
      </c>
      <c r="CY172" s="1028">
        <v>0</v>
      </c>
      <c r="CZ172" s="1027">
        <v>0</v>
      </c>
      <c r="DA172" s="1028">
        <v>0</v>
      </c>
      <c r="DB172" s="1027">
        <v>0</v>
      </c>
      <c r="DC172" s="1028">
        <v>0</v>
      </c>
      <c r="DD172" s="1027">
        <v>0</v>
      </c>
      <c r="DE172" s="1028">
        <v>0</v>
      </c>
      <c r="DF172" s="1027">
        <v>0</v>
      </c>
      <c r="DG172" s="1028">
        <v>0</v>
      </c>
      <c r="DH172" s="1027">
        <v>0</v>
      </c>
      <c r="DI172" s="1028">
        <v>0</v>
      </c>
      <c r="DJ172" s="1027">
        <v>0</v>
      </c>
      <c r="DK172" s="1028">
        <v>0</v>
      </c>
      <c r="DL172" s="1027">
        <v>0</v>
      </c>
      <c r="DM172" s="1028">
        <v>0</v>
      </c>
      <c r="DN172" s="1027">
        <v>0</v>
      </c>
      <c r="DO172" s="1028">
        <v>0</v>
      </c>
      <c r="DP172" s="1029">
        <v>0</v>
      </c>
      <c r="DQ172" s="946"/>
      <c r="DR172" s="973"/>
      <c r="DS172" s="946"/>
      <c r="DT172" s="1026">
        <v>0</v>
      </c>
      <c r="DU172" s="1027">
        <v>0</v>
      </c>
      <c r="DV172" s="1028">
        <v>0</v>
      </c>
      <c r="DW172" s="1027">
        <v>0</v>
      </c>
      <c r="DX172" s="1028">
        <v>0</v>
      </c>
      <c r="DY172" s="1027">
        <v>0</v>
      </c>
      <c r="DZ172" s="1028">
        <v>0</v>
      </c>
      <c r="EA172" s="1027">
        <v>0</v>
      </c>
      <c r="EB172" s="1028">
        <v>0</v>
      </c>
      <c r="EC172" s="1027">
        <v>0</v>
      </c>
      <c r="ED172" s="1028">
        <v>0</v>
      </c>
      <c r="EE172" s="1027">
        <v>0</v>
      </c>
      <c r="EF172" s="1028">
        <v>0</v>
      </c>
      <c r="EG172" s="1027">
        <v>0</v>
      </c>
      <c r="EH172" s="1028">
        <v>0</v>
      </c>
      <c r="EI172" s="1027">
        <v>0</v>
      </c>
      <c r="EJ172" s="1028">
        <v>0</v>
      </c>
      <c r="EK172" s="1027">
        <v>0</v>
      </c>
      <c r="EL172" s="1028">
        <v>0</v>
      </c>
      <c r="EM172" s="1027">
        <v>0</v>
      </c>
      <c r="EN172" s="1028">
        <v>0</v>
      </c>
      <c r="EO172" s="1027">
        <v>0</v>
      </c>
      <c r="EP172" s="1028">
        <v>0</v>
      </c>
      <c r="EQ172" s="1027">
        <v>0</v>
      </c>
      <c r="ER172" s="1028">
        <v>0</v>
      </c>
      <c r="ES172" s="1027">
        <v>0</v>
      </c>
      <c r="ET172" s="1028">
        <v>0</v>
      </c>
      <c r="EU172" s="1027">
        <v>0</v>
      </c>
      <c r="EV172" s="1028">
        <v>0</v>
      </c>
      <c r="EW172" s="1027">
        <v>0</v>
      </c>
      <c r="EX172" s="1028">
        <v>0</v>
      </c>
      <c r="EY172" s="1027">
        <v>0</v>
      </c>
      <c r="EZ172" s="1028">
        <v>0</v>
      </c>
      <c r="FA172" s="1027">
        <v>0</v>
      </c>
      <c r="FB172" s="1028">
        <v>0</v>
      </c>
      <c r="FC172" s="1029">
        <v>0</v>
      </c>
      <c r="FD172" s="946"/>
      <c r="FE172" s="974"/>
      <c r="FF172" s="946"/>
      <c r="FG172" s="975"/>
      <c r="FI172" s="1030" t="b">
        <v>1</v>
      </c>
    </row>
    <row r="173" spans="2:165" hidden="1" outlineLevel="1">
      <c r="B173" s="976">
        <v>163</v>
      </c>
      <c r="C173" s="977" t="s">
        <v>335</v>
      </c>
      <c r="E173" s="978">
        <v>0</v>
      </c>
      <c r="F173" s="979">
        <v>0</v>
      </c>
      <c r="G173" s="980">
        <v>0</v>
      </c>
      <c r="H173" s="979">
        <v>0</v>
      </c>
      <c r="I173" s="980">
        <v>0</v>
      </c>
      <c r="J173" s="979">
        <v>0</v>
      </c>
      <c r="K173" s="980">
        <v>0</v>
      </c>
      <c r="L173" s="979">
        <v>0</v>
      </c>
      <c r="M173" s="980">
        <v>0</v>
      </c>
      <c r="N173" s="979">
        <v>0</v>
      </c>
      <c r="O173" s="980">
        <v>0</v>
      </c>
      <c r="P173" s="979">
        <v>0</v>
      </c>
      <c r="Q173" s="980">
        <v>0</v>
      </c>
      <c r="R173" s="979">
        <v>0</v>
      </c>
      <c r="S173" s="980">
        <v>0</v>
      </c>
      <c r="T173" s="979">
        <v>0</v>
      </c>
      <c r="U173" s="980">
        <v>0</v>
      </c>
      <c r="V173" s="979">
        <v>0</v>
      </c>
      <c r="W173" s="980">
        <v>0</v>
      </c>
      <c r="X173" s="979">
        <v>0</v>
      </c>
      <c r="Y173" s="980">
        <v>0</v>
      </c>
      <c r="Z173" s="979">
        <v>0</v>
      </c>
      <c r="AA173" s="980">
        <v>0</v>
      </c>
      <c r="AB173" s="979">
        <v>0</v>
      </c>
      <c r="AC173" s="980">
        <v>0</v>
      </c>
      <c r="AD173" s="979">
        <v>0</v>
      </c>
      <c r="AE173" s="980">
        <v>0</v>
      </c>
      <c r="AF173" s="979">
        <v>0</v>
      </c>
      <c r="AG173" s="980">
        <v>0</v>
      </c>
      <c r="AH173" s="979">
        <v>0</v>
      </c>
      <c r="AI173" s="980">
        <v>0</v>
      </c>
      <c r="AJ173" s="979">
        <v>0</v>
      </c>
      <c r="AK173" s="980">
        <v>0</v>
      </c>
      <c r="AL173" s="979">
        <v>0</v>
      </c>
      <c r="AM173" s="980">
        <v>0</v>
      </c>
      <c r="AN173" s="981">
        <v>0</v>
      </c>
      <c r="AO173" s="946"/>
      <c r="AP173" s="964"/>
      <c r="AQ173" s="946"/>
      <c r="AR173" s="978">
        <v>0</v>
      </c>
      <c r="AS173" s="979">
        <v>0</v>
      </c>
      <c r="AT173" s="980">
        <v>0</v>
      </c>
      <c r="AU173" s="979">
        <v>0</v>
      </c>
      <c r="AV173" s="980">
        <v>0</v>
      </c>
      <c r="AW173" s="979">
        <v>0</v>
      </c>
      <c r="AX173" s="980">
        <v>0</v>
      </c>
      <c r="AY173" s="979">
        <v>0</v>
      </c>
      <c r="AZ173" s="980">
        <v>0</v>
      </c>
      <c r="BA173" s="979">
        <v>0</v>
      </c>
      <c r="BB173" s="980">
        <v>0</v>
      </c>
      <c r="BC173" s="979">
        <v>0</v>
      </c>
      <c r="BD173" s="980">
        <v>0</v>
      </c>
      <c r="BE173" s="979">
        <v>0</v>
      </c>
      <c r="BF173" s="980">
        <v>0</v>
      </c>
      <c r="BG173" s="979">
        <v>0</v>
      </c>
      <c r="BH173" s="980">
        <v>0</v>
      </c>
      <c r="BI173" s="979">
        <v>0</v>
      </c>
      <c r="BJ173" s="980">
        <v>0</v>
      </c>
      <c r="BK173" s="979">
        <v>0</v>
      </c>
      <c r="BL173" s="980">
        <v>0</v>
      </c>
      <c r="BM173" s="979">
        <v>0</v>
      </c>
      <c r="BN173" s="980">
        <v>0</v>
      </c>
      <c r="BO173" s="979">
        <v>0</v>
      </c>
      <c r="BP173" s="980">
        <v>0</v>
      </c>
      <c r="BQ173" s="979">
        <v>0</v>
      </c>
      <c r="BR173" s="980">
        <v>0</v>
      </c>
      <c r="BS173" s="979">
        <v>0</v>
      </c>
      <c r="BT173" s="980">
        <v>0</v>
      </c>
      <c r="BU173" s="979">
        <v>0</v>
      </c>
      <c r="BV173" s="980">
        <v>0</v>
      </c>
      <c r="BW173" s="979">
        <v>0</v>
      </c>
      <c r="BX173" s="980">
        <v>0</v>
      </c>
      <c r="BY173" s="979">
        <v>0</v>
      </c>
      <c r="BZ173" s="980">
        <v>0</v>
      </c>
      <c r="CA173" s="981">
        <v>0</v>
      </c>
      <c r="CB173" s="946"/>
      <c r="CC173" s="971"/>
      <c r="CD173" s="946"/>
      <c r="CE173" s="972"/>
      <c r="CF173" s="946"/>
      <c r="CG173" s="978">
        <v>0</v>
      </c>
      <c r="CH173" s="979">
        <v>0</v>
      </c>
      <c r="CI173" s="980">
        <v>0</v>
      </c>
      <c r="CJ173" s="979">
        <v>0</v>
      </c>
      <c r="CK173" s="980">
        <v>0</v>
      </c>
      <c r="CL173" s="979">
        <v>0</v>
      </c>
      <c r="CM173" s="980">
        <v>0</v>
      </c>
      <c r="CN173" s="979">
        <v>0</v>
      </c>
      <c r="CO173" s="980">
        <v>0</v>
      </c>
      <c r="CP173" s="979">
        <v>0</v>
      </c>
      <c r="CQ173" s="980">
        <v>0</v>
      </c>
      <c r="CR173" s="979">
        <v>0</v>
      </c>
      <c r="CS173" s="980">
        <v>0</v>
      </c>
      <c r="CT173" s="979">
        <v>0</v>
      </c>
      <c r="CU173" s="980">
        <v>0</v>
      </c>
      <c r="CV173" s="979">
        <v>0</v>
      </c>
      <c r="CW173" s="980">
        <v>0</v>
      </c>
      <c r="CX173" s="979">
        <v>0</v>
      </c>
      <c r="CY173" s="980">
        <v>0</v>
      </c>
      <c r="CZ173" s="979">
        <v>0</v>
      </c>
      <c r="DA173" s="980">
        <v>0</v>
      </c>
      <c r="DB173" s="979">
        <v>0</v>
      </c>
      <c r="DC173" s="980">
        <v>0</v>
      </c>
      <c r="DD173" s="979">
        <v>0</v>
      </c>
      <c r="DE173" s="980">
        <v>0</v>
      </c>
      <c r="DF173" s="979">
        <v>0</v>
      </c>
      <c r="DG173" s="980">
        <v>0</v>
      </c>
      <c r="DH173" s="979">
        <v>0</v>
      </c>
      <c r="DI173" s="980">
        <v>0</v>
      </c>
      <c r="DJ173" s="979">
        <v>0</v>
      </c>
      <c r="DK173" s="980">
        <v>0</v>
      </c>
      <c r="DL173" s="979">
        <v>0</v>
      </c>
      <c r="DM173" s="980">
        <v>0</v>
      </c>
      <c r="DN173" s="979">
        <v>0</v>
      </c>
      <c r="DO173" s="980">
        <v>0</v>
      </c>
      <c r="DP173" s="981">
        <v>0</v>
      </c>
      <c r="DQ173" s="946"/>
      <c r="DR173" s="973"/>
      <c r="DS173" s="946"/>
      <c r="DT173" s="978">
        <v>0</v>
      </c>
      <c r="DU173" s="979">
        <v>0</v>
      </c>
      <c r="DV173" s="980">
        <v>0</v>
      </c>
      <c r="DW173" s="979">
        <v>0</v>
      </c>
      <c r="DX173" s="980">
        <v>0</v>
      </c>
      <c r="DY173" s="979">
        <v>0</v>
      </c>
      <c r="DZ173" s="980">
        <v>0</v>
      </c>
      <c r="EA173" s="979">
        <v>0</v>
      </c>
      <c r="EB173" s="980">
        <v>0</v>
      </c>
      <c r="EC173" s="979">
        <v>0</v>
      </c>
      <c r="ED173" s="980">
        <v>0</v>
      </c>
      <c r="EE173" s="979">
        <v>0</v>
      </c>
      <c r="EF173" s="980">
        <v>0</v>
      </c>
      <c r="EG173" s="979">
        <v>0</v>
      </c>
      <c r="EH173" s="980">
        <v>0</v>
      </c>
      <c r="EI173" s="979">
        <v>0</v>
      </c>
      <c r="EJ173" s="980">
        <v>0</v>
      </c>
      <c r="EK173" s="979">
        <v>0</v>
      </c>
      <c r="EL173" s="980">
        <v>0</v>
      </c>
      <c r="EM173" s="979">
        <v>0</v>
      </c>
      <c r="EN173" s="980">
        <v>0</v>
      </c>
      <c r="EO173" s="979">
        <v>0</v>
      </c>
      <c r="EP173" s="980">
        <v>0</v>
      </c>
      <c r="EQ173" s="979">
        <v>0</v>
      </c>
      <c r="ER173" s="980">
        <v>0</v>
      </c>
      <c r="ES173" s="979">
        <v>0</v>
      </c>
      <c r="ET173" s="980">
        <v>0</v>
      </c>
      <c r="EU173" s="979">
        <v>0</v>
      </c>
      <c r="EV173" s="980">
        <v>0</v>
      </c>
      <c r="EW173" s="979">
        <v>0</v>
      </c>
      <c r="EX173" s="980">
        <v>0</v>
      </c>
      <c r="EY173" s="979">
        <v>0</v>
      </c>
      <c r="EZ173" s="980">
        <v>0</v>
      </c>
      <c r="FA173" s="979">
        <v>0</v>
      </c>
      <c r="FB173" s="980">
        <v>0</v>
      </c>
      <c r="FC173" s="981">
        <v>0</v>
      </c>
      <c r="FD173" s="946"/>
      <c r="FE173" s="974"/>
      <c r="FF173" s="946"/>
      <c r="FG173" s="975"/>
      <c r="FI173" s="982" t="b">
        <v>1</v>
      </c>
    </row>
    <row r="174" spans="2:165" hidden="1" outlineLevel="1">
      <c r="B174" s="1013">
        <v>164</v>
      </c>
      <c r="C174" s="1021" t="s">
        <v>336</v>
      </c>
      <c r="E174" s="1015">
        <v>0</v>
      </c>
      <c r="F174" s="1016">
        <v>0</v>
      </c>
      <c r="G174" s="1017">
        <v>0</v>
      </c>
      <c r="H174" s="1016">
        <v>0</v>
      </c>
      <c r="I174" s="1017">
        <v>0</v>
      </c>
      <c r="J174" s="1016">
        <v>0</v>
      </c>
      <c r="K174" s="1017">
        <v>0</v>
      </c>
      <c r="L174" s="1016">
        <v>0</v>
      </c>
      <c r="M174" s="1017">
        <v>0</v>
      </c>
      <c r="N174" s="1016">
        <v>0</v>
      </c>
      <c r="O174" s="1017">
        <v>0</v>
      </c>
      <c r="P174" s="1016">
        <v>0</v>
      </c>
      <c r="Q174" s="1017">
        <v>0</v>
      </c>
      <c r="R174" s="1016">
        <v>0</v>
      </c>
      <c r="S174" s="1017">
        <v>0</v>
      </c>
      <c r="T174" s="1016">
        <v>0</v>
      </c>
      <c r="U174" s="1017">
        <v>0</v>
      </c>
      <c r="V174" s="1016">
        <v>0</v>
      </c>
      <c r="W174" s="1017">
        <v>0</v>
      </c>
      <c r="X174" s="1016">
        <v>0</v>
      </c>
      <c r="Y174" s="1017">
        <v>0</v>
      </c>
      <c r="Z174" s="1016">
        <v>0</v>
      </c>
      <c r="AA174" s="1017">
        <v>0</v>
      </c>
      <c r="AB174" s="1016">
        <v>0</v>
      </c>
      <c r="AC174" s="1017">
        <v>0</v>
      </c>
      <c r="AD174" s="1016">
        <v>0</v>
      </c>
      <c r="AE174" s="1017">
        <v>0</v>
      </c>
      <c r="AF174" s="1016">
        <v>0</v>
      </c>
      <c r="AG174" s="1017">
        <v>0</v>
      </c>
      <c r="AH174" s="1016">
        <v>0</v>
      </c>
      <c r="AI174" s="1017">
        <v>0</v>
      </c>
      <c r="AJ174" s="1016">
        <v>0</v>
      </c>
      <c r="AK174" s="1017">
        <v>0</v>
      </c>
      <c r="AL174" s="1016">
        <v>0</v>
      </c>
      <c r="AM174" s="1017">
        <v>0</v>
      </c>
      <c r="AN174" s="1018">
        <v>0</v>
      </c>
      <c r="AO174" s="946"/>
      <c r="AP174" s="964"/>
      <c r="AQ174" s="946"/>
      <c r="AR174" s="1015">
        <v>0</v>
      </c>
      <c r="AS174" s="1016">
        <v>0</v>
      </c>
      <c r="AT174" s="1017">
        <v>0</v>
      </c>
      <c r="AU174" s="1016">
        <v>0</v>
      </c>
      <c r="AV174" s="1017">
        <v>0</v>
      </c>
      <c r="AW174" s="1016">
        <v>0</v>
      </c>
      <c r="AX174" s="1017">
        <v>0</v>
      </c>
      <c r="AY174" s="1016">
        <v>0</v>
      </c>
      <c r="AZ174" s="1017">
        <v>0</v>
      </c>
      <c r="BA174" s="1016">
        <v>0</v>
      </c>
      <c r="BB174" s="1017">
        <v>0</v>
      </c>
      <c r="BC174" s="1016">
        <v>0</v>
      </c>
      <c r="BD174" s="1017">
        <v>0</v>
      </c>
      <c r="BE174" s="1016">
        <v>0</v>
      </c>
      <c r="BF174" s="1017">
        <v>0</v>
      </c>
      <c r="BG174" s="1016">
        <v>0</v>
      </c>
      <c r="BH174" s="1017">
        <v>0</v>
      </c>
      <c r="BI174" s="1016">
        <v>0</v>
      </c>
      <c r="BJ174" s="1017">
        <v>0</v>
      </c>
      <c r="BK174" s="1016">
        <v>0</v>
      </c>
      <c r="BL174" s="1017">
        <v>0</v>
      </c>
      <c r="BM174" s="1016">
        <v>0</v>
      </c>
      <c r="BN174" s="1017">
        <v>0</v>
      </c>
      <c r="BO174" s="1016">
        <v>0</v>
      </c>
      <c r="BP174" s="1017">
        <v>0</v>
      </c>
      <c r="BQ174" s="1016">
        <v>0</v>
      </c>
      <c r="BR174" s="1017">
        <v>0</v>
      </c>
      <c r="BS174" s="1016">
        <v>0</v>
      </c>
      <c r="BT174" s="1017">
        <v>0</v>
      </c>
      <c r="BU174" s="1016">
        <v>0</v>
      </c>
      <c r="BV174" s="1017">
        <v>0</v>
      </c>
      <c r="BW174" s="1016">
        <v>0</v>
      </c>
      <c r="BX174" s="1017">
        <v>0</v>
      </c>
      <c r="BY174" s="1016">
        <v>0</v>
      </c>
      <c r="BZ174" s="1017">
        <v>0</v>
      </c>
      <c r="CA174" s="1018">
        <v>0</v>
      </c>
      <c r="CB174" s="946"/>
      <c r="CC174" s="971"/>
      <c r="CD174" s="946"/>
      <c r="CE174" s="972"/>
      <c r="CF174" s="946"/>
      <c r="CG174" s="1015">
        <v>0</v>
      </c>
      <c r="CH174" s="1016">
        <v>0</v>
      </c>
      <c r="CI174" s="1017">
        <v>0</v>
      </c>
      <c r="CJ174" s="1016">
        <v>0</v>
      </c>
      <c r="CK174" s="1017">
        <v>0</v>
      </c>
      <c r="CL174" s="1016">
        <v>0</v>
      </c>
      <c r="CM174" s="1017">
        <v>0</v>
      </c>
      <c r="CN174" s="1016">
        <v>0</v>
      </c>
      <c r="CO174" s="1017">
        <v>0</v>
      </c>
      <c r="CP174" s="1016">
        <v>0</v>
      </c>
      <c r="CQ174" s="1017">
        <v>0</v>
      </c>
      <c r="CR174" s="1016">
        <v>0</v>
      </c>
      <c r="CS174" s="1017">
        <v>0</v>
      </c>
      <c r="CT174" s="1016">
        <v>0</v>
      </c>
      <c r="CU174" s="1017">
        <v>0</v>
      </c>
      <c r="CV174" s="1016">
        <v>0</v>
      </c>
      <c r="CW174" s="1017">
        <v>0</v>
      </c>
      <c r="CX174" s="1016">
        <v>0</v>
      </c>
      <c r="CY174" s="1017">
        <v>0</v>
      </c>
      <c r="CZ174" s="1016">
        <v>0</v>
      </c>
      <c r="DA174" s="1017">
        <v>0</v>
      </c>
      <c r="DB174" s="1016">
        <v>0</v>
      </c>
      <c r="DC174" s="1017">
        <v>0</v>
      </c>
      <c r="DD174" s="1016">
        <v>0</v>
      </c>
      <c r="DE174" s="1017">
        <v>0</v>
      </c>
      <c r="DF174" s="1016">
        <v>0</v>
      </c>
      <c r="DG174" s="1017">
        <v>0</v>
      </c>
      <c r="DH174" s="1016">
        <v>0</v>
      </c>
      <c r="DI174" s="1017">
        <v>0</v>
      </c>
      <c r="DJ174" s="1016">
        <v>0</v>
      </c>
      <c r="DK174" s="1017">
        <v>0</v>
      </c>
      <c r="DL174" s="1016">
        <v>0</v>
      </c>
      <c r="DM174" s="1017">
        <v>0</v>
      </c>
      <c r="DN174" s="1016">
        <v>0</v>
      </c>
      <c r="DO174" s="1017">
        <v>0</v>
      </c>
      <c r="DP174" s="1018">
        <v>0</v>
      </c>
      <c r="DQ174" s="946"/>
      <c r="DR174" s="973"/>
      <c r="DS174" s="946"/>
      <c r="DT174" s="1015">
        <v>0</v>
      </c>
      <c r="DU174" s="1016">
        <v>0</v>
      </c>
      <c r="DV174" s="1017">
        <v>0</v>
      </c>
      <c r="DW174" s="1016">
        <v>0</v>
      </c>
      <c r="DX174" s="1017">
        <v>0</v>
      </c>
      <c r="DY174" s="1016">
        <v>0</v>
      </c>
      <c r="DZ174" s="1017">
        <v>0</v>
      </c>
      <c r="EA174" s="1016">
        <v>0</v>
      </c>
      <c r="EB174" s="1017">
        <v>0</v>
      </c>
      <c r="EC174" s="1016">
        <v>0</v>
      </c>
      <c r="ED174" s="1017">
        <v>0</v>
      </c>
      <c r="EE174" s="1016">
        <v>0</v>
      </c>
      <c r="EF174" s="1017">
        <v>0</v>
      </c>
      <c r="EG174" s="1016">
        <v>0</v>
      </c>
      <c r="EH174" s="1017">
        <v>0</v>
      </c>
      <c r="EI174" s="1016">
        <v>0</v>
      </c>
      <c r="EJ174" s="1017">
        <v>0</v>
      </c>
      <c r="EK174" s="1016">
        <v>0</v>
      </c>
      <c r="EL174" s="1017">
        <v>0</v>
      </c>
      <c r="EM174" s="1016">
        <v>0</v>
      </c>
      <c r="EN174" s="1017">
        <v>0</v>
      </c>
      <c r="EO174" s="1016">
        <v>0</v>
      </c>
      <c r="EP174" s="1017">
        <v>0</v>
      </c>
      <c r="EQ174" s="1016">
        <v>0</v>
      </c>
      <c r="ER174" s="1017">
        <v>0</v>
      </c>
      <c r="ES174" s="1016">
        <v>0</v>
      </c>
      <c r="ET174" s="1017">
        <v>0</v>
      </c>
      <c r="EU174" s="1016">
        <v>0</v>
      </c>
      <c r="EV174" s="1017">
        <v>0</v>
      </c>
      <c r="EW174" s="1016">
        <v>0</v>
      </c>
      <c r="EX174" s="1017">
        <v>0</v>
      </c>
      <c r="EY174" s="1016">
        <v>0</v>
      </c>
      <c r="EZ174" s="1017">
        <v>0</v>
      </c>
      <c r="FA174" s="1016">
        <v>0</v>
      </c>
      <c r="FB174" s="1017">
        <v>0</v>
      </c>
      <c r="FC174" s="1018">
        <v>0</v>
      </c>
      <c r="FD174" s="946"/>
      <c r="FE174" s="974"/>
      <c r="FF174" s="946"/>
      <c r="FG174" s="975"/>
      <c r="FI174" s="1019" t="b">
        <v>1</v>
      </c>
    </row>
    <row r="175" spans="2:165">
      <c r="B175" s="1035" t="s">
        <v>808</v>
      </c>
      <c r="C175" s="1036"/>
      <c r="E175" s="1032">
        <v>2484777</v>
      </c>
      <c r="F175" s="1032">
        <v>2437298</v>
      </c>
      <c r="G175" s="1032">
        <v>2436221</v>
      </c>
      <c r="H175" s="1032">
        <v>2436221</v>
      </c>
      <c r="I175" s="1032">
        <v>3265901</v>
      </c>
      <c r="J175" s="1032">
        <v>3265901</v>
      </c>
      <c r="K175" s="1032">
        <v>3203567</v>
      </c>
      <c r="L175" s="1032">
        <v>3203409</v>
      </c>
      <c r="M175" s="1032">
        <v>3203063</v>
      </c>
      <c r="N175" s="1032">
        <v>3002561</v>
      </c>
      <c r="O175" s="1032">
        <v>2441819</v>
      </c>
      <c r="P175" s="1032">
        <v>2369617</v>
      </c>
      <c r="Q175" s="1032">
        <v>2204541</v>
      </c>
      <c r="R175" s="1032">
        <v>1882917</v>
      </c>
      <c r="S175" s="1032">
        <v>1139089</v>
      </c>
      <c r="T175" s="1032">
        <v>758018</v>
      </c>
      <c r="U175" s="1032">
        <v>186371</v>
      </c>
      <c r="V175" s="1032">
        <v>186371</v>
      </c>
      <c r="W175" s="1032">
        <v>184353</v>
      </c>
      <c r="X175" s="1032">
        <v>108658</v>
      </c>
      <c r="Y175" s="1032">
        <v>0</v>
      </c>
      <c r="Z175" s="1032">
        <v>0</v>
      </c>
      <c r="AA175" s="1032">
        <v>0</v>
      </c>
      <c r="AB175" s="1032">
        <v>0</v>
      </c>
      <c r="AC175" s="1032">
        <v>0</v>
      </c>
      <c r="AD175" s="1032">
        <v>0</v>
      </c>
      <c r="AE175" s="1032">
        <v>0</v>
      </c>
      <c r="AF175" s="1032">
        <v>0</v>
      </c>
      <c r="AG175" s="1032">
        <v>0</v>
      </c>
      <c r="AH175" s="1032">
        <v>0</v>
      </c>
      <c r="AI175" s="1032">
        <v>0</v>
      </c>
      <c r="AJ175" s="1032">
        <v>0</v>
      </c>
      <c r="AK175" s="1032">
        <v>0</v>
      </c>
      <c r="AL175" s="1032">
        <v>0</v>
      </c>
      <c r="AM175" s="1032">
        <v>0</v>
      </c>
      <c r="AN175" s="1032">
        <v>0</v>
      </c>
      <c r="AO175" s="946"/>
      <c r="AP175" s="964"/>
      <c r="AQ175" s="946"/>
      <c r="AR175" s="1032">
        <v>567</v>
      </c>
      <c r="AS175" s="1032">
        <v>553</v>
      </c>
      <c r="AT175" s="1032">
        <v>553</v>
      </c>
      <c r="AU175" s="1032">
        <v>553</v>
      </c>
      <c r="AV175" s="1032">
        <v>730</v>
      </c>
      <c r="AW175" s="1032">
        <v>730</v>
      </c>
      <c r="AX175" s="1032">
        <v>717</v>
      </c>
      <c r="AY175" s="1032">
        <v>717</v>
      </c>
      <c r="AZ175" s="1032">
        <v>717</v>
      </c>
      <c r="BA175" s="1032">
        <v>678</v>
      </c>
      <c r="BB175" s="1032">
        <v>561</v>
      </c>
      <c r="BC175" s="1032">
        <v>539</v>
      </c>
      <c r="BD175" s="1032">
        <v>519</v>
      </c>
      <c r="BE175" s="1032">
        <v>451</v>
      </c>
      <c r="BF175" s="1032">
        <v>292</v>
      </c>
      <c r="BG175" s="1032">
        <v>213</v>
      </c>
      <c r="BH175" s="1032">
        <v>57</v>
      </c>
      <c r="BI175" s="1032">
        <v>57</v>
      </c>
      <c r="BJ175" s="1032">
        <v>55</v>
      </c>
      <c r="BK175" s="1032">
        <v>17</v>
      </c>
      <c r="BL175" s="1032">
        <v>0</v>
      </c>
      <c r="BM175" s="1032">
        <v>0</v>
      </c>
      <c r="BN175" s="1032">
        <v>0</v>
      </c>
      <c r="BO175" s="1032">
        <v>0</v>
      </c>
      <c r="BP175" s="1032">
        <v>0</v>
      </c>
      <c r="BQ175" s="1032">
        <v>0</v>
      </c>
      <c r="BR175" s="1032">
        <v>0</v>
      </c>
      <c r="BS175" s="1032">
        <v>0</v>
      </c>
      <c r="BT175" s="1032">
        <v>0</v>
      </c>
      <c r="BU175" s="1032">
        <v>0</v>
      </c>
      <c r="BV175" s="1032">
        <v>0</v>
      </c>
      <c r="BW175" s="1032">
        <v>0</v>
      </c>
      <c r="BX175" s="1032">
        <v>0</v>
      </c>
      <c r="BY175" s="1032">
        <v>0</v>
      </c>
      <c r="BZ175" s="1032">
        <v>0</v>
      </c>
      <c r="CA175" s="1032">
        <v>0</v>
      </c>
      <c r="CB175" s="946"/>
      <c r="CC175" s="971"/>
      <c r="CD175" s="946"/>
      <c r="CE175" s="972"/>
      <c r="CF175" s="946"/>
      <c r="CG175" s="1032">
        <v>2004750</v>
      </c>
      <c r="CH175" s="1032">
        <v>1965223</v>
      </c>
      <c r="CI175" s="1032">
        <v>1964369</v>
      </c>
      <c r="CJ175" s="1032">
        <v>1964369</v>
      </c>
      <c r="CK175" s="1032">
        <v>2693633</v>
      </c>
      <c r="CL175" s="1032">
        <v>2693633</v>
      </c>
      <c r="CM175" s="1032">
        <v>2647248</v>
      </c>
      <c r="CN175" s="1032">
        <v>2646999</v>
      </c>
      <c r="CO175" s="1032">
        <v>2646752</v>
      </c>
      <c r="CP175" s="1032">
        <v>2497871</v>
      </c>
      <c r="CQ175" s="1032">
        <v>2066247</v>
      </c>
      <c r="CR175" s="1032">
        <v>2009131</v>
      </c>
      <c r="CS175" s="1032">
        <v>1878725</v>
      </c>
      <c r="CT175" s="1032">
        <v>1594057</v>
      </c>
      <c r="CU175" s="1032">
        <v>940254</v>
      </c>
      <c r="CV175" s="1032">
        <v>663067</v>
      </c>
      <c r="CW175" s="1032">
        <v>194688</v>
      </c>
      <c r="CX175" s="1032">
        <v>194688</v>
      </c>
      <c r="CY175" s="1032">
        <v>193497</v>
      </c>
      <c r="CZ175" s="1032">
        <v>148847</v>
      </c>
      <c r="DA175" s="1032">
        <v>0</v>
      </c>
      <c r="DB175" s="1032">
        <v>0</v>
      </c>
      <c r="DC175" s="1032">
        <v>0</v>
      </c>
      <c r="DD175" s="1032">
        <v>0</v>
      </c>
      <c r="DE175" s="1032">
        <v>0</v>
      </c>
      <c r="DF175" s="1032">
        <v>0</v>
      </c>
      <c r="DG175" s="1032">
        <v>0</v>
      </c>
      <c r="DH175" s="1032">
        <v>0</v>
      </c>
      <c r="DI175" s="1032">
        <v>0</v>
      </c>
      <c r="DJ175" s="1032">
        <v>0</v>
      </c>
      <c r="DK175" s="1032">
        <v>0</v>
      </c>
      <c r="DL175" s="1032">
        <v>0</v>
      </c>
      <c r="DM175" s="1032">
        <v>0</v>
      </c>
      <c r="DN175" s="1032">
        <v>0</v>
      </c>
      <c r="DO175" s="1032">
        <v>0</v>
      </c>
      <c r="DP175" s="1032">
        <v>0</v>
      </c>
      <c r="DQ175" s="946"/>
      <c r="DR175" s="973"/>
      <c r="DS175" s="946"/>
      <c r="DT175" s="1032">
        <v>428</v>
      </c>
      <c r="DU175" s="1032">
        <v>415</v>
      </c>
      <c r="DV175" s="1032">
        <v>415</v>
      </c>
      <c r="DW175" s="1032">
        <v>415</v>
      </c>
      <c r="DX175" s="1032">
        <v>574</v>
      </c>
      <c r="DY175" s="1032">
        <v>574</v>
      </c>
      <c r="DZ175" s="1032">
        <v>565</v>
      </c>
      <c r="EA175" s="1032">
        <v>565</v>
      </c>
      <c r="EB175" s="1032">
        <v>565</v>
      </c>
      <c r="EC175" s="1032">
        <v>536</v>
      </c>
      <c r="ED175" s="1032">
        <v>446</v>
      </c>
      <c r="EE175" s="1032">
        <v>429</v>
      </c>
      <c r="EF175" s="1032">
        <v>413</v>
      </c>
      <c r="EG175" s="1032">
        <v>352</v>
      </c>
      <c r="EH175" s="1032">
        <v>210</v>
      </c>
      <c r="EI175" s="1032">
        <v>154</v>
      </c>
      <c r="EJ175" s="1032">
        <v>40</v>
      </c>
      <c r="EK175" s="1032">
        <v>40</v>
      </c>
      <c r="EL175" s="1032">
        <v>38</v>
      </c>
      <c r="EM175" s="1032">
        <v>16</v>
      </c>
      <c r="EN175" s="1032">
        <v>0</v>
      </c>
      <c r="EO175" s="1032">
        <v>0</v>
      </c>
      <c r="EP175" s="1032">
        <v>0</v>
      </c>
      <c r="EQ175" s="1032">
        <v>0</v>
      </c>
      <c r="ER175" s="1032">
        <v>0</v>
      </c>
      <c r="ES175" s="1032">
        <v>0</v>
      </c>
      <c r="ET175" s="1032">
        <v>0</v>
      </c>
      <c r="EU175" s="1032">
        <v>0</v>
      </c>
      <c r="EV175" s="1032">
        <v>0</v>
      </c>
      <c r="EW175" s="1032">
        <v>0</v>
      </c>
      <c r="EX175" s="1032">
        <v>0</v>
      </c>
      <c r="EY175" s="1032">
        <v>0</v>
      </c>
      <c r="EZ175" s="1032">
        <v>0</v>
      </c>
      <c r="FA175" s="1032">
        <v>0</v>
      </c>
      <c r="FB175" s="1032">
        <v>0</v>
      </c>
      <c r="FC175" s="1032">
        <v>0</v>
      </c>
      <c r="FD175" s="946"/>
      <c r="FE175" s="974"/>
      <c r="FF175" s="946"/>
      <c r="FG175" s="975"/>
      <c r="FI175" s="1032"/>
    </row>
    <row r="176" spans="2:165" ht="5.0999999999999996" customHeight="1">
      <c r="B176" s="1033"/>
      <c r="C176" s="1033"/>
      <c r="E176" s="1034"/>
      <c r="F176" s="1034"/>
      <c r="G176" s="1034"/>
      <c r="H176" s="1034"/>
      <c r="I176" s="1034"/>
      <c r="J176" s="1034"/>
      <c r="K176" s="1034"/>
      <c r="L176" s="1034"/>
      <c r="M176" s="1034"/>
      <c r="N176" s="1034"/>
      <c r="O176" s="1034"/>
      <c r="P176" s="1034"/>
      <c r="Q176" s="1034"/>
      <c r="R176" s="1034"/>
      <c r="S176" s="1034"/>
      <c r="T176" s="1034"/>
      <c r="U176" s="1034"/>
      <c r="V176" s="1034"/>
      <c r="W176" s="1034"/>
      <c r="X176" s="1034"/>
      <c r="Y176" s="1034"/>
      <c r="Z176" s="1034"/>
      <c r="AA176" s="1034"/>
      <c r="AB176" s="1034"/>
      <c r="AC176" s="1034"/>
      <c r="AD176" s="1034"/>
      <c r="AE176" s="1034"/>
      <c r="AF176" s="1034"/>
      <c r="AG176" s="1034"/>
      <c r="AH176" s="1034"/>
      <c r="AI176" s="1034"/>
      <c r="AJ176" s="1034"/>
      <c r="AK176" s="1034"/>
      <c r="AL176" s="1034"/>
      <c r="AM176" s="1034"/>
      <c r="AN176" s="1034"/>
      <c r="AO176" s="946"/>
      <c r="AP176" s="964"/>
      <c r="AQ176" s="946"/>
      <c r="AR176" s="1034"/>
      <c r="AS176" s="1034"/>
      <c r="AT176" s="1034"/>
      <c r="AU176" s="1034"/>
      <c r="AV176" s="1034"/>
      <c r="AW176" s="1034"/>
      <c r="AX176" s="1034"/>
      <c r="AY176" s="1034"/>
      <c r="AZ176" s="1034"/>
      <c r="BA176" s="1034"/>
      <c r="BB176" s="1034"/>
      <c r="BC176" s="1034"/>
      <c r="BD176" s="1034"/>
      <c r="BE176" s="1034"/>
      <c r="BF176" s="1034"/>
      <c r="BG176" s="1034"/>
      <c r="BH176" s="1034"/>
      <c r="BI176" s="1034"/>
      <c r="BJ176" s="1034"/>
      <c r="BK176" s="1034"/>
      <c r="BL176" s="1034"/>
      <c r="BM176" s="1034"/>
      <c r="BN176" s="1034"/>
      <c r="BO176" s="1034"/>
      <c r="BP176" s="1034"/>
      <c r="BQ176" s="1034"/>
      <c r="BR176" s="1034"/>
      <c r="BS176" s="1034"/>
      <c r="BT176" s="1034"/>
      <c r="BU176" s="1034"/>
      <c r="BV176" s="1034"/>
      <c r="BW176" s="1034"/>
      <c r="BX176" s="1034"/>
      <c r="BY176" s="1034"/>
      <c r="BZ176" s="1034"/>
      <c r="CA176" s="1034"/>
      <c r="CB176" s="946"/>
      <c r="CC176" s="971"/>
      <c r="CD176" s="946"/>
      <c r="CE176" s="972"/>
      <c r="CF176" s="946"/>
      <c r="CG176" s="1034"/>
      <c r="CH176" s="1034"/>
      <c r="CI176" s="1034"/>
      <c r="CJ176" s="1034"/>
      <c r="CK176" s="1034"/>
      <c r="CL176" s="1034"/>
      <c r="CM176" s="1034"/>
      <c r="CN176" s="1034"/>
      <c r="CO176" s="1034"/>
      <c r="CP176" s="1034"/>
      <c r="CQ176" s="1034"/>
      <c r="CR176" s="1034"/>
      <c r="CS176" s="1034"/>
      <c r="CT176" s="1034"/>
      <c r="CU176" s="1034"/>
      <c r="CV176" s="1034"/>
      <c r="CW176" s="1034"/>
      <c r="CX176" s="1034"/>
      <c r="CY176" s="1034"/>
      <c r="CZ176" s="1034"/>
      <c r="DA176" s="1034"/>
      <c r="DB176" s="1034"/>
      <c r="DC176" s="1034"/>
      <c r="DD176" s="1034"/>
      <c r="DE176" s="1034"/>
      <c r="DF176" s="1034"/>
      <c r="DG176" s="1034"/>
      <c r="DH176" s="1034"/>
      <c r="DI176" s="1034"/>
      <c r="DJ176" s="1034"/>
      <c r="DK176" s="1034"/>
      <c r="DL176" s="1034"/>
      <c r="DM176" s="1034"/>
      <c r="DN176" s="1034"/>
      <c r="DO176" s="1034"/>
      <c r="DP176" s="1034"/>
      <c r="DQ176" s="946"/>
      <c r="DR176" s="973"/>
      <c r="DS176" s="946"/>
      <c r="DT176" s="1034"/>
      <c r="DU176" s="1034"/>
      <c r="DV176" s="1034"/>
      <c r="DW176" s="1034"/>
      <c r="DX176" s="1034"/>
      <c r="DY176" s="1034"/>
      <c r="DZ176" s="1034"/>
      <c r="EA176" s="1034"/>
      <c r="EB176" s="1034"/>
      <c r="EC176" s="1034"/>
      <c r="ED176" s="1034"/>
      <c r="EE176" s="1034"/>
      <c r="EF176" s="1034"/>
      <c r="EG176" s="1034"/>
      <c r="EH176" s="1034"/>
      <c r="EI176" s="1034"/>
      <c r="EJ176" s="1034"/>
      <c r="EK176" s="1034"/>
      <c r="EL176" s="1034"/>
      <c r="EM176" s="1034"/>
      <c r="EN176" s="1034"/>
      <c r="EO176" s="1034"/>
      <c r="EP176" s="1034"/>
      <c r="EQ176" s="1034"/>
      <c r="ER176" s="1034"/>
      <c r="ES176" s="1034"/>
      <c r="ET176" s="1034"/>
      <c r="EU176" s="1034"/>
      <c r="EV176" s="1034"/>
      <c r="EW176" s="1034"/>
      <c r="EX176" s="1034"/>
      <c r="EY176" s="1034"/>
      <c r="EZ176" s="1034"/>
      <c r="FA176" s="1034"/>
      <c r="FB176" s="1034"/>
      <c r="FC176" s="1034"/>
      <c r="FD176" s="946"/>
      <c r="FE176" s="974"/>
      <c r="FF176" s="946"/>
      <c r="FG176" s="975"/>
      <c r="FI176" s="1034"/>
    </row>
    <row r="177" spans="2:165" outlineLevel="1">
      <c r="B177" s="1035" t="s">
        <v>809</v>
      </c>
      <c r="C177" s="1036"/>
      <c r="E177" s="1037"/>
      <c r="F177" s="1038"/>
      <c r="G177" s="1038"/>
      <c r="H177" s="1038"/>
      <c r="I177" s="1038"/>
      <c r="J177" s="1038"/>
      <c r="K177" s="1038"/>
      <c r="L177" s="1038"/>
      <c r="M177" s="1038"/>
      <c r="N177" s="1038"/>
      <c r="O177" s="1038"/>
      <c r="P177" s="1038"/>
      <c r="Q177" s="1038"/>
      <c r="R177" s="1038"/>
      <c r="S177" s="1038"/>
      <c r="T177" s="1038"/>
      <c r="U177" s="1038"/>
      <c r="V177" s="1038"/>
      <c r="W177" s="1038"/>
      <c r="X177" s="1038"/>
      <c r="Y177" s="1038"/>
      <c r="Z177" s="1038"/>
      <c r="AA177" s="1038"/>
      <c r="AB177" s="1038"/>
      <c r="AC177" s="1038"/>
      <c r="AD177" s="1038"/>
      <c r="AE177" s="1038"/>
      <c r="AF177" s="1038"/>
      <c r="AG177" s="1038"/>
      <c r="AH177" s="1038"/>
      <c r="AI177" s="1038"/>
      <c r="AJ177" s="1038"/>
      <c r="AK177" s="1038"/>
      <c r="AL177" s="1038"/>
      <c r="AM177" s="1038"/>
      <c r="AN177" s="1039"/>
      <c r="AO177" s="946"/>
      <c r="AP177" s="964"/>
      <c r="AQ177" s="946"/>
      <c r="AR177" s="1037"/>
      <c r="AS177" s="1038"/>
      <c r="AT177" s="1038"/>
      <c r="AU177" s="1038"/>
      <c r="AV177" s="1038"/>
      <c r="AW177" s="1038"/>
      <c r="AX177" s="1038"/>
      <c r="AY177" s="1038"/>
      <c r="AZ177" s="1038"/>
      <c r="BA177" s="1038"/>
      <c r="BB177" s="1038"/>
      <c r="BC177" s="1038"/>
      <c r="BD177" s="1038"/>
      <c r="BE177" s="1038"/>
      <c r="BF177" s="1038"/>
      <c r="BG177" s="1038"/>
      <c r="BH177" s="1038"/>
      <c r="BI177" s="1038"/>
      <c r="BJ177" s="1038"/>
      <c r="BK177" s="1038"/>
      <c r="BL177" s="1038"/>
      <c r="BM177" s="1038"/>
      <c r="BN177" s="1038"/>
      <c r="BO177" s="1038"/>
      <c r="BP177" s="1038"/>
      <c r="BQ177" s="1038"/>
      <c r="BR177" s="1038"/>
      <c r="BS177" s="1038"/>
      <c r="BT177" s="1038"/>
      <c r="BU177" s="1038"/>
      <c r="BV177" s="1038"/>
      <c r="BW177" s="1038"/>
      <c r="BX177" s="1038"/>
      <c r="BY177" s="1038"/>
      <c r="BZ177" s="1038"/>
      <c r="CA177" s="1039"/>
      <c r="CB177" s="946"/>
      <c r="CC177" s="971"/>
      <c r="CD177" s="946"/>
      <c r="CE177" s="972"/>
      <c r="CF177" s="946"/>
      <c r="CG177" s="1037"/>
      <c r="CH177" s="1038"/>
      <c r="CI177" s="1038"/>
      <c r="CJ177" s="1038"/>
      <c r="CK177" s="1038"/>
      <c r="CL177" s="1038"/>
      <c r="CM177" s="1038"/>
      <c r="CN177" s="1038"/>
      <c r="CO177" s="1038"/>
      <c r="CP177" s="1038"/>
      <c r="CQ177" s="1038"/>
      <c r="CR177" s="1038"/>
      <c r="CS177" s="1038"/>
      <c r="CT177" s="1038"/>
      <c r="CU177" s="1038"/>
      <c r="CV177" s="1038"/>
      <c r="CW177" s="1038"/>
      <c r="CX177" s="1038"/>
      <c r="CY177" s="1038"/>
      <c r="CZ177" s="1038"/>
      <c r="DA177" s="1038"/>
      <c r="DB177" s="1038"/>
      <c r="DC177" s="1038"/>
      <c r="DD177" s="1038"/>
      <c r="DE177" s="1038"/>
      <c r="DF177" s="1038"/>
      <c r="DG177" s="1038"/>
      <c r="DH177" s="1038"/>
      <c r="DI177" s="1038"/>
      <c r="DJ177" s="1038"/>
      <c r="DK177" s="1038"/>
      <c r="DL177" s="1038"/>
      <c r="DM177" s="1038"/>
      <c r="DN177" s="1038"/>
      <c r="DO177" s="1038"/>
      <c r="DP177" s="1039"/>
      <c r="DQ177" s="946"/>
      <c r="DR177" s="973"/>
      <c r="DS177" s="946"/>
      <c r="DT177" s="1037"/>
      <c r="DU177" s="1038"/>
      <c r="DV177" s="1038"/>
      <c r="DW177" s="1038"/>
      <c r="DX177" s="1038"/>
      <c r="DY177" s="1038"/>
      <c r="DZ177" s="1038"/>
      <c r="EA177" s="1038"/>
      <c r="EB177" s="1038"/>
      <c r="EC177" s="1038"/>
      <c r="ED177" s="1038"/>
      <c r="EE177" s="1038"/>
      <c r="EF177" s="1038"/>
      <c r="EG177" s="1038"/>
      <c r="EH177" s="1038"/>
      <c r="EI177" s="1038"/>
      <c r="EJ177" s="1038"/>
      <c r="EK177" s="1038"/>
      <c r="EL177" s="1038"/>
      <c r="EM177" s="1038"/>
      <c r="EN177" s="1038"/>
      <c r="EO177" s="1038"/>
      <c r="EP177" s="1038"/>
      <c r="EQ177" s="1038"/>
      <c r="ER177" s="1038"/>
      <c r="ES177" s="1038"/>
      <c r="ET177" s="1038"/>
      <c r="EU177" s="1038"/>
      <c r="EV177" s="1038"/>
      <c r="EW177" s="1038"/>
      <c r="EX177" s="1038"/>
      <c r="EY177" s="1038"/>
      <c r="EZ177" s="1038"/>
      <c r="FA177" s="1038"/>
      <c r="FB177" s="1038"/>
      <c r="FC177" s="1039"/>
      <c r="FD177" s="946"/>
      <c r="FE177" s="974"/>
      <c r="FF177" s="946"/>
      <c r="FG177" s="975"/>
      <c r="FI177" s="1040"/>
    </row>
    <row r="178" spans="2:165" hidden="1" outlineLevel="1">
      <c r="B178" s="976">
        <v>165</v>
      </c>
      <c r="C178" s="977" t="s">
        <v>344</v>
      </c>
      <c r="E178" s="978">
        <v>0</v>
      </c>
      <c r="F178" s="979">
        <v>0</v>
      </c>
      <c r="G178" s="980">
        <v>0</v>
      </c>
      <c r="H178" s="979">
        <v>0</v>
      </c>
      <c r="I178" s="980">
        <v>0</v>
      </c>
      <c r="J178" s="979">
        <v>0</v>
      </c>
      <c r="K178" s="980">
        <v>0</v>
      </c>
      <c r="L178" s="979">
        <v>0</v>
      </c>
      <c r="M178" s="980">
        <v>0</v>
      </c>
      <c r="N178" s="979">
        <v>0</v>
      </c>
      <c r="O178" s="980">
        <v>0</v>
      </c>
      <c r="P178" s="979">
        <v>0</v>
      </c>
      <c r="Q178" s="980">
        <v>0</v>
      </c>
      <c r="R178" s="979">
        <v>0</v>
      </c>
      <c r="S178" s="980">
        <v>0</v>
      </c>
      <c r="T178" s="979">
        <v>0</v>
      </c>
      <c r="U178" s="980">
        <v>0</v>
      </c>
      <c r="V178" s="979">
        <v>0</v>
      </c>
      <c r="W178" s="980">
        <v>0</v>
      </c>
      <c r="X178" s="979">
        <v>0</v>
      </c>
      <c r="Y178" s="980">
        <v>0</v>
      </c>
      <c r="Z178" s="979">
        <v>0</v>
      </c>
      <c r="AA178" s="980">
        <v>0</v>
      </c>
      <c r="AB178" s="979">
        <v>0</v>
      </c>
      <c r="AC178" s="980">
        <v>0</v>
      </c>
      <c r="AD178" s="979">
        <v>0</v>
      </c>
      <c r="AE178" s="980">
        <v>0</v>
      </c>
      <c r="AF178" s="979">
        <v>0</v>
      </c>
      <c r="AG178" s="980">
        <v>0</v>
      </c>
      <c r="AH178" s="979">
        <v>0</v>
      </c>
      <c r="AI178" s="980">
        <v>0</v>
      </c>
      <c r="AJ178" s="979">
        <v>0</v>
      </c>
      <c r="AK178" s="980">
        <v>0</v>
      </c>
      <c r="AL178" s="979">
        <v>0</v>
      </c>
      <c r="AM178" s="980">
        <v>0</v>
      </c>
      <c r="AN178" s="981">
        <v>0</v>
      </c>
      <c r="AO178" s="946"/>
      <c r="AP178" s="964"/>
      <c r="AQ178" s="946"/>
      <c r="AR178" s="978">
        <v>0</v>
      </c>
      <c r="AS178" s="979">
        <v>0</v>
      </c>
      <c r="AT178" s="980">
        <v>0</v>
      </c>
      <c r="AU178" s="979">
        <v>0</v>
      </c>
      <c r="AV178" s="980">
        <v>0</v>
      </c>
      <c r="AW178" s="979">
        <v>0</v>
      </c>
      <c r="AX178" s="980">
        <v>0</v>
      </c>
      <c r="AY178" s="979">
        <v>0</v>
      </c>
      <c r="AZ178" s="980">
        <v>0</v>
      </c>
      <c r="BA178" s="979">
        <v>0</v>
      </c>
      <c r="BB178" s="980">
        <v>0</v>
      </c>
      <c r="BC178" s="979">
        <v>0</v>
      </c>
      <c r="BD178" s="980">
        <v>0</v>
      </c>
      <c r="BE178" s="979">
        <v>0</v>
      </c>
      <c r="BF178" s="980">
        <v>0</v>
      </c>
      <c r="BG178" s="979">
        <v>0</v>
      </c>
      <c r="BH178" s="980">
        <v>0</v>
      </c>
      <c r="BI178" s="979">
        <v>0</v>
      </c>
      <c r="BJ178" s="980">
        <v>0</v>
      </c>
      <c r="BK178" s="979">
        <v>0</v>
      </c>
      <c r="BL178" s="980">
        <v>0</v>
      </c>
      <c r="BM178" s="979">
        <v>0</v>
      </c>
      <c r="BN178" s="980">
        <v>0</v>
      </c>
      <c r="BO178" s="979">
        <v>0</v>
      </c>
      <c r="BP178" s="980">
        <v>0</v>
      </c>
      <c r="BQ178" s="979">
        <v>0</v>
      </c>
      <c r="BR178" s="980">
        <v>0</v>
      </c>
      <c r="BS178" s="979">
        <v>0</v>
      </c>
      <c r="BT178" s="980">
        <v>0</v>
      </c>
      <c r="BU178" s="979">
        <v>0</v>
      </c>
      <c r="BV178" s="980">
        <v>0</v>
      </c>
      <c r="BW178" s="979">
        <v>0</v>
      </c>
      <c r="BX178" s="980">
        <v>0</v>
      </c>
      <c r="BY178" s="979">
        <v>0</v>
      </c>
      <c r="BZ178" s="980">
        <v>0</v>
      </c>
      <c r="CA178" s="981">
        <v>0</v>
      </c>
      <c r="CB178" s="946"/>
      <c r="CC178" s="971"/>
      <c r="CD178" s="946"/>
      <c r="CE178" s="972"/>
      <c r="CF178" s="946"/>
      <c r="CG178" s="978">
        <v>0</v>
      </c>
      <c r="CH178" s="979">
        <v>0</v>
      </c>
      <c r="CI178" s="980">
        <v>0</v>
      </c>
      <c r="CJ178" s="979">
        <v>0</v>
      </c>
      <c r="CK178" s="980">
        <v>0</v>
      </c>
      <c r="CL178" s="979">
        <v>0</v>
      </c>
      <c r="CM178" s="980">
        <v>0</v>
      </c>
      <c r="CN178" s="979">
        <v>0</v>
      </c>
      <c r="CO178" s="980">
        <v>0</v>
      </c>
      <c r="CP178" s="979">
        <v>0</v>
      </c>
      <c r="CQ178" s="980">
        <v>0</v>
      </c>
      <c r="CR178" s="979">
        <v>0</v>
      </c>
      <c r="CS178" s="980">
        <v>0</v>
      </c>
      <c r="CT178" s="979">
        <v>0</v>
      </c>
      <c r="CU178" s="980">
        <v>0</v>
      </c>
      <c r="CV178" s="979">
        <v>0</v>
      </c>
      <c r="CW178" s="980">
        <v>0</v>
      </c>
      <c r="CX178" s="979">
        <v>0</v>
      </c>
      <c r="CY178" s="980">
        <v>0</v>
      </c>
      <c r="CZ178" s="979">
        <v>0</v>
      </c>
      <c r="DA178" s="980">
        <v>0</v>
      </c>
      <c r="DB178" s="979">
        <v>0</v>
      </c>
      <c r="DC178" s="980">
        <v>0</v>
      </c>
      <c r="DD178" s="979">
        <v>0</v>
      </c>
      <c r="DE178" s="980">
        <v>0</v>
      </c>
      <c r="DF178" s="979">
        <v>0</v>
      </c>
      <c r="DG178" s="980">
        <v>0</v>
      </c>
      <c r="DH178" s="979">
        <v>0</v>
      </c>
      <c r="DI178" s="980">
        <v>0</v>
      </c>
      <c r="DJ178" s="979">
        <v>0</v>
      </c>
      <c r="DK178" s="980">
        <v>0</v>
      </c>
      <c r="DL178" s="979">
        <v>0</v>
      </c>
      <c r="DM178" s="980">
        <v>0</v>
      </c>
      <c r="DN178" s="979">
        <v>0</v>
      </c>
      <c r="DO178" s="980">
        <v>0</v>
      </c>
      <c r="DP178" s="981">
        <v>0</v>
      </c>
      <c r="DQ178" s="946"/>
      <c r="DR178" s="973"/>
      <c r="DS178" s="946"/>
      <c r="DT178" s="978">
        <v>0</v>
      </c>
      <c r="DU178" s="979">
        <v>0</v>
      </c>
      <c r="DV178" s="980">
        <v>0</v>
      </c>
      <c r="DW178" s="979">
        <v>0</v>
      </c>
      <c r="DX178" s="980">
        <v>0</v>
      </c>
      <c r="DY178" s="979">
        <v>0</v>
      </c>
      <c r="DZ178" s="980">
        <v>0</v>
      </c>
      <c r="EA178" s="979">
        <v>0</v>
      </c>
      <c r="EB178" s="980">
        <v>0</v>
      </c>
      <c r="EC178" s="979">
        <v>0</v>
      </c>
      <c r="ED178" s="980">
        <v>0</v>
      </c>
      <c r="EE178" s="979">
        <v>0</v>
      </c>
      <c r="EF178" s="980">
        <v>0</v>
      </c>
      <c r="EG178" s="979">
        <v>0</v>
      </c>
      <c r="EH178" s="980">
        <v>0</v>
      </c>
      <c r="EI178" s="979">
        <v>0</v>
      </c>
      <c r="EJ178" s="980">
        <v>0</v>
      </c>
      <c r="EK178" s="979">
        <v>0</v>
      </c>
      <c r="EL178" s="980">
        <v>0</v>
      </c>
      <c r="EM178" s="979">
        <v>0</v>
      </c>
      <c r="EN178" s="980">
        <v>0</v>
      </c>
      <c r="EO178" s="979">
        <v>0</v>
      </c>
      <c r="EP178" s="980">
        <v>0</v>
      </c>
      <c r="EQ178" s="979">
        <v>0</v>
      </c>
      <c r="ER178" s="980">
        <v>0</v>
      </c>
      <c r="ES178" s="979">
        <v>0</v>
      </c>
      <c r="ET178" s="980">
        <v>0</v>
      </c>
      <c r="EU178" s="979">
        <v>0</v>
      </c>
      <c r="EV178" s="980">
        <v>0</v>
      </c>
      <c r="EW178" s="979">
        <v>0</v>
      </c>
      <c r="EX178" s="980">
        <v>0</v>
      </c>
      <c r="EY178" s="979">
        <v>0</v>
      </c>
      <c r="EZ178" s="980">
        <v>0</v>
      </c>
      <c r="FA178" s="979">
        <v>0</v>
      </c>
      <c r="FB178" s="980">
        <v>0</v>
      </c>
      <c r="FC178" s="981">
        <v>0</v>
      </c>
      <c r="FD178" s="946"/>
      <c r="FE178" s="974"/>
      <c r="FF178" s="946"/>
      <c r="FG178" s="975"/>
      <c r="FI178" s="982" t="b">
        <v>1</v>
      </c>
    </row>
    <row r="179" spans="2:165" hidden="1" outlineLevel="1">
      <c r="B179" s="983">
        <v>166</v>
      </c>
      <c r="C179" s="984" t="s">
        <v>440</v>
      </c>
      <c r="E179" s="985">
        <v>0</v>
      </c>
      <c r="F179" s="986">
        <v>0</v>
      </c>
      <c r="G179" s="987">
        <v>0</v>
      </c>
      <c r="H179" s="986">
        <v>0</v>
      </c>
      <c r="I179" s="987">
        <v>0</v>
      </c>
      <c r="J179" s="986">
        <v>0</v>
      </c>
      <c r="K179" s="987">
        <v>0</v>
      </c>
      <c r="L179" s="986">
        <v>0</v>
      </c>
      <c r="M179" s="987">
        <v>0</v>
      </c>
      <c r="N179" s="986">
        <v>0</v>
      </c>
      <c r="O179" s="987">
        <v>0</v>
      </c>
      <c r="P179" s="986">
        <v>0</v>
      </c>
      <c r="Q179" s="987">
        <v>0</v>
      </c>
      <c r="R179" s="986">
        <v>0</v>
      </c>
      <c r="S179" s="987">
        <v>0</v>
      </c>
      <c r="T179" s="986">
        <v>0</v>
      </c>
      <c r="U179" s="987">
        <v>0</v>
      </c>
      <c r="V179" s="986">
        <v>0</v>
      </c>
      <c r="W179" s="987">
        <v>0</v>
      </c>
      <c r="X179" s="986">
        <v>0</v>
      </c>
      <c r="Y179" s="987">
        <v>0</v>
      </c>
      <c r="Z179" s="986">
        <v>0</v>
      </c>
      <c r="AA179" s="987">
        <v>0</v>
      </c>
      <c r="AB179" s="986">
        <v>0</v>
      </c>
      <c r="AC179" s="987">
        <v>0</v>
      </c>
      <c r="AD179" s="986">
        <v>0</v>
      </c>
      <c r="AE179" s="987">
        <v>0</v>
      </c>
      <c r="AF179" s="986">
        <v>0</v>
      </c>
      <c r="AG179" s="987">
        <v>0</v>
      </c>
      <c r="AH179" s="986">
        <v>0</v>
      </c>
      <c r="AI179" s="987">
        <v>0</v>
      </c>
      <c r="AJ179" s="986">
        <v>0</v>
      </c>
      <c r="AK179" s="987">
        <v>0</v>
      </c>
      <c r="AL179" s="986">
        <v>0</v>
      </c>
      <c r="AM179" s="987">
        <v>0</v>
      </c>
      <c r="AN179" s="988">
        <v>0</v>
      </c>
      <c r="AO179" s="946"/>
      <c r="AP179" s="964"/>
      <c r="AQ179" s="946"/>
      <c r="AR179" s="985">
        <v>0</v>
      </c>
      <c r="AS179" s="986">
        <v>0</v>
      </c>
      <c r="AT179" s="987">
        <v>0</v>
      </c>
      <c r="AU179" s="986">
        <v>0</v>
      </c>
      <c r="AV179" s="987">
        <v>0</v>
      </c>
      <c r="AW179" s="986">
        <v>0</v>
      </c>
      <c r="AX179" s="987">
        <v>0</v>
      </c>
      <c r="AY179" s="986">
        <v>0</v>
      </c>
      <c r="AZ179" s="987">
        <v>0</v>
      </c>
      <c r="BA179" s="986">
        <v>0</v>
      </c>
      <c r="BB179" s="987">
        <v>0</v>
      </c>
      <c r="BC179" s="986">
        <v>0</v>
      </c>
      <c r="BD179" s="987">
        <v>0</v>
      </c>
      <c r="BE179" s="986">
        <v>0</v>
      </c>
      <c r="BF179" s="987">
        <v>0</v>
      </c>
      <c r="BG179" s="986">
        <v>0</v>
      </c>
      <c r="BH179" s="987">
        <v>0</v>
      </c>
      <c r="BI179" s="986">
        <v>0</v>
      </c>
      <c r="BJ179" s="987">
        <v>0</v>
      </c>
      <c r="BK179" s="986">
        <v>0</v>
      </c>
      <c r="BL179" s="987">
        <v>0</v>
      </c>
      <c r="BM179" s="986">
        <v>0</v>
      </c>
      <c r="BN179" s="987">
        <v>0</v>
      </c>
      <c r="BO179" s="986">
        <v>0</v>
      </c>
      <c r="BP179" s="987">
        <v>0</v>
      </c>
      <c r="BQ179" s="986">
        <v>0</v>
      </c>
      <c r="BR179" s="987">
        <v>0</v>
      </c>
      <c r="BS179" s="986">
        <v>0</v>
      </c>
      <c r="BT179" s="987">
        <v>0</v>
      </c>
      <c r="BU179" s="986">
        <v>0</v>
      </c>
      <c r="BV179" s="987">
        <v>0</v>
      </c>
      <c r="BW179" s="986">
        <v>0</v>
      </c>
      <c r="BX179" s="987">
        <v>0</v>
      </c>
      <c r="BY179" s="986">
        <v>0</v>
      </c>
      <c r="BZ179" s="987">
        <v>0</v>
      </c>
      <c r="CA179" s="988">
        <v>0</v>
      </c>
      <c r="CB179" s="946"/>
      <c r="CC179" s="971"/>
      <c r="CD179" s="946"/>
      <c r="CE179" s="972"/>
      <c r="CF179" s="946"/>
      <c r="CG179" s="985">
        <v>0</v>
      </c>
      <c r="CH179" s="986">
        <v>0</v>
      </c>
      <c r="CI179" s="987">
        <v>0</v>
      </c>
      <c r="CJ179" s="986">
        <v>0</v>
      </c>
      <c r="CK179" s="987">
        <v>0</v>
      </c>
      <c r="CL179" s="986">
        <v>0</v>
      </c>
      <c r="CM179" s="987">
        <v>0</v>
      </c>
      <c r="CN179" s="986">
        <v>0</v>
      </c>
      <c r="CO179" s="987">
        <v>0</v>
      </c>
      <c r="CP179" s="986">
        <v>0</v>
      </c>
      <c r="CQ179" s="987">
        <v>0</v>
      </c>
      <c r="CR179" s="986">
        <v>0</v>
      </c>
      <c r="CS179" s="987">
        <v>0</v>
      </c>
      <c r="CT179" s="986">
        <v>0</v>
      </c>
      <c r="CU179" s="987">
        <v>0</v>
      </c>
      <c r="CV179" s="986">
        <v>0</v>
      </c>
      <c r="CW179" s="987">
        <v>0</v>
      </c>
      <c r="CX179" s="986">
        <v>0</v>
      </c>
      <c r="CY179" s="987">
        <v>0</v>
      </c>
      <c r="CZ179" s="986">
        <v>0</v>
      </c>
      <c r="DA179" s="987">
        <v>0</v>
      </c>
      <c r="DB179" s="986">
        <v>0</v>
      </c>
      <c r="DC179" s="987">
        <v>0</v>
      </c>
      <c r="DD179" s="986">
        <v>0</v>
      </c>
      <c r="DE179" s="987">
        <v>0</v>
      </c>
      <c r="DF179" s="986">
        <v>0</v>
      </c>
      <c r="DG179" s="987">
        <v>0</v>
      </c>
      <c r="DH179" s="986">
        <v>0</v>
      </c>
      <c r="DI179" s="987">
        <v>0</v>
      </c>
      <c r="DJ179" s="986">
        <v>0</v>
      </c>
      <c r="DK179" s="987">
        <v>0</v>
      </c>
      <c r="DL179" s="986">
        <v>0</v>
      </c>
      <c r="DM179" s="987">
        <v>0</v>
      </c>
      <c r="DN179" s="986">
        <v>0</v>
      </c>
      <c r="DO179" s="987">
        <v>0</v>
      </c>
      <c r="DP179" s="988">
        <v>0</v>
      </c>
      <c r="DQ179" s="946"/>
      <c r="DR179" s="973"/>
      <c r="DS179" s="946"/>
      <c r="DT179" s="985">
        <v>0</v>
      </c>
      <c r="DU179" s="986">
        <v>0</v>
      </c>
      <c r="DV179" s="987">
        <v>0</v>
      </c>
      <c r="DW179" s="986">
        <v>0</v>
      </c>
      <c r="DX179" s="987">
        <v>0</v>
      </c>
      <c r="DY179" s="986">
        <v>0</v>
      </c>
      <c r="DZ179" s="987">
        <v>0</v>
      </c>
      <c r="EA179" s="986">
        <v>0</v>
      </c>
      <c r="EB179" s="987">
        <v>0</v>
      </c>
      <c r="EC179" s="986">
        <v>0</v>
      </c>
      <c r="ED179" s="987">
        <v>0</v>
      </c>
      <c r="EE179" s="986">
        <v>0</v>
      </c>
      <c r="EF179" s="987">
        <v>0</v>
      </c>
      <c r="EG179" s="986">
        <v>0</v>
      </c>
      <c r="EH179" s="987">
        <v>0</v>
      </c>
      <c r="EI179" s="986">
        <v>0</v>
      </c>
      <c r="EJ179" s="987">
        <v>0</v>
      </c>
      <c r="EK179" s="986">
        <v>0</v>
      </c>
      <c r="EL179" s="987">
        <v>0</v>
      </c>
      <c r="EM179" s="986">
        <v>0</v>
      </c>
      <c r="EN179" s="987">
        <v>0</v>
      </c>
      <c r="EO179" s="986">
        <v>0</v>
      </c>
      <c r="EP179" s="987">
        <v>0</v>
      </c>
      <c r="EQ179" s="986">
        <v>0</v>
      </c>
      <c r="ER179" s="987">
        <v>0</v>
      </c>
      <c r="ES179" s="986">
        <v>0</v>
      </c>
      <c r="ET179" s="987">
        <v>0</v>
      </c>
      <c r="EU179" s="986">
        <v>0</v>
      </c>
      <c r="EV179" s="987">
        <v>0</v>
      </c>
      <c r="EW179" s="986">
        <v>0</v>
      </c>
      <c r="EX179" s="987">
        <v>0</v>
      </c>
      <c r="EY179" s="986">
        <v>0</v>
      </c>
      <c r="EZ179" s="987">
        <v>0</v>
      </c>
      <c r="FA179" s="986">
        <v>0</v>
      </c>
      <c r="FB179" s="987">
        <v>0</v>
      </c>
      <c r="FC179" s="988">
        <v>0</v>
      </c>
      <c r="FD179" s="946"/>
      <c r="FE179" s="974"/>
      <c r="FF179" s="946"/>
      <c r="FG179" s="975"/>
      <c r="FI179" s="989" t="b">
        <v>1</v>
      </c>
    </row>
    <row r="180" spans="2:165" hidden="1" outlineLevel="1">
      <c r="B180" s="990">
        <v>167</v>
      </c>
      <c r="C180" s="991" t="s">
        <v>755</v>
      </c>
      <c r="E180" s="992">
        <v>0</v>
      </c>
      <c r="F180" s="993">
        <v>0</v>
      </c>
      <c r="G180" s="994">
        <v>0</v>
      </c>
      <c r="H180" s="993">
        <v>0</v>
      </c>
      <c r="I180" s="994">
        <v>0</v>
      </c>
      <c r="J180" s="993">
        <v>0</v>
      </c>
      <c r="K180" s="994">
        <v>0</v>
      </c>
      <c r="L180" s="993">
        <v>0</v>
      </c>
      <c r="M180" s="994">
        <v>0</v>
      </c>
      <c r="N180" s="993">
        <v>0</v>
      </c>
      <c r="O180" s="994">
        <v>0</v>
      </c>
      <c r="P180" s="993">
        <v>0</v>
      </c>
      <c r="Q180" s="994">
        <v>0</v>
      </c>
      <c r="R180" s="993">
        <v>0</v>
      </c>
      <c r="S180" s="994">
        <v>0</v>
      </c>
      <c r="T180" s="993">
        <v>0</v>
      </c>
      <c r="U180" s="994">
        <v>0</v>
      </c>
      <c r="V180" s="993">
        <v>0</v>
      </c>
      <c r="W180" s="994">
        <v>0</v>
      </c>
      <c r="X180" s="993">
        <v>0</v>
      </c>
      <c r="Y180" s="994">
        <v>0</v>
      </c>
      <c r="Z180" s="993">
        <v>0</v>
      </c>
      <c r="AA180" s="994">
        <v>0</v>
      </c>
      <c r="AB180" s="993">
        <v>0</v>
      </c>
      <c r="AC180" s="994">
        <v>0</v>
      </c>
      <c r="AD180" s="993">
        <v>0</v>
      </c>
      <c r="AE180" s="994">
        <v>0</v>
      </c>
      <c r="AF180" s="993">
        <v>0</v>
      </c>
      <c r="AG180" s="994">
        <v>0</v>
      </c>
      <c r="AH180" s="993">
        <v>0</v>
      </c>
      <c r="AI180" s="994">
        <v>0</v>
      </c>
      <c r="AJ180" s="993">
        <v>0</v>
      </c>
      <c r="AK180" s="994">
        <v>0</v>
      </c>
      <c r="AL180" s="993">
        <v>0</v>
      </c>
      <c r="AM180" s="994">
        <v>0</v>
      </c>
      <c r="AN180" s="995">
        <v>0</v>
      </c>
      <c r="AO180" s="946"/>
      <c r="AP180" s="964"/>
      <c r="AQ180" s="946"/>
      <c r="AR180" s="992">
        <v>0</v>
      </c>
      <c r="AS180" s="993">
        <v>0</v>
      </c>
      <c r="AT180" s="994">
        <v>0</v>
      </c>
      <c r="AU180" s="993">
        <v>0</v>
      </c>
      <c r="AV180" s="994">
        <v>0</v>
      </c>
      <c r="AW180" s="993">
        <v>0</v>
      </c>
      <c r="AX180" s="994">
        <v>0</v>
      </c>
      <c r="AY180" s="993">
        <v>0</v>
      </c>
      <c r="AZ180" s="994">
        <v>0</v>
      </c>
      <c r="BA180" s="993">
        <v>0</v>
      </c>
      <c r="BB180" s="994">
        <v>0</v>
      </c>
      <c r="BC180" s="993">
        <v>0</v>
      </c>
      <c r="BD180" s="994">
        <v>0</v>
      </c>
      <c r="BE180" s="993">
        <v>0</v>
      </c>
      <c r="BF180" s="994">
        <v>0</v>
      </c>
      <c r="BG180" s="993">
        <v>0</v>
      </c>
      <c r="BH180" s="994">
        <v>0</v>
      </c>
      <c r="BI180" s="993">
        <v>0</v>
      </c>
      <c r="BJ180" s="994">
        <v>0</v>
      </c>
      <c r="BK180" s="993">
        <v>0</v>
      </c>
      <c r="BL180" s="994">
        <v>0</v>
      </c>
      <c r="BM180" s="993">
        <v>0</v>
      </c>
      <c r="BN180" s="994">
        <v>0</v>
      </c>
      <c r="BO180" s="993">
        <v>0</v>
      </c>
      <c r="BP180" s="994">
        <v>0</v>
      </c>
      <c r="BQ180" s="993">
        <v>0</v>
      </c>
      <c r="BR180" s="994">
        <v>0</v>
      </c>
      <c r="BS180" s="993">
        <v>0</v>
      </c>
      <c r="BT180" s="994">
        <v>0</v>
      </c>
      <c r="BU180" s="993">
        <v>0</v>
      </c>
      <c r="BV180" s="994">
        <v>0</v>
      </c>
      <c r="BW180" s="993">
        <v>0</v>
      </c>
      <c r="BX180" s="994">
        <v>0</v>
      </c>
      <c r="BY180" s="993">
        <v>0</v>
      </c>
      <c r="BZ180" s="994">
        <v>0</v>
      </c>
      <c r="CA180" s="995">
        <v>0</v>
      </c>
      <c r="CB180" s="946"/>
      <c r="CC180" s="971"/>
      <c r="CD180" s="946"/>
      <c r="CE180" s="972"/>
      <c r="CF180" s="946"/>
      <c r="CG180" s="992">
        <v>0</v>
      </c>
      <c r="CH180" s="993">
        <v>0</v>
      </c>
      <c r="CI180" s="994">
        <v>0</v>
      </c>
      <c r="CJ180" s="993">
        <v>0</v>
      </c>
      <c r="CK180" s="994">
        <v>0</v>
      </c>
      <c r="CL180" s="993">
        <v>0</v>
      </c>
      <c r="CM180" s="994">
        <v>0</v>
      </c>
      <c r="CN180" s="993">
        <v>0</v>
      </c>
      <c r="CO180" s="994">
        <v>0</v>
      </c>
      <c r="CP180" s="993">
        <v>0</v>
      </c>
      <c r="CQ180" s="994">
        <v>0</v>
      </c>
      <c r="CR180" s="993">
        <v>0</v>
      </c>
      <c r="CS180" s="994">
        <v>0</v>
      </c>
      <c r="CT180" s="993">
        <v>0</v>
      </c>
      <c r="CU180" s="994">
        <v>0</v>
      </c>
      <c r="CV180" s="993">
        <v>0</v>
      </c>
      <c r="CW180" s="994">
        <v>0</v>
      </c>
      <c r="CX180" s="993">
        <v>0</v>
      </c>
      <c r="CY180" s="994">
        <v>0</v>
      </c>
      <c r="CZ180" s="993">
        <v>0</v>
      </c>
      <c r="DA180" s="994">
        <v>0</v>
      </c>
      <c r="DB180" s="993">
        <v>0</v>
      </c>
      <c r="DC180" s="994">
        <v>0</v>
      </c>
      <c r="DD180" s="993">
        <v>0</v>
      </c>
      <c r="DE180" s="994">
        <v>0</v>
      </c>
      <c r="DF180" s="993">
        <v>0</v>
      </c>
      <c r="DG180" s="994">
        <v>0</v>
      </c>
      <c r="DH180" s="993">
        <v>0</v>
      </c>
      <c r="DI180" s="994">
        <v>0</v>
      </c>
      <c r="DJ180" s="993">
        <v>0</v>
      </c>
      <c r="DK180" s="994">
        <v>0</v>
      </c>
      <c r="DL180" s="993">
        <v>0</v>
      </c>
      <c r="DM180" s="994">
        <v>0</v>
      </c>
      <c r="DN180" s="993">
        <v>0</v>
      </c>
      <c r="DO180" s="994">
        <v>0</v>
      </c>
      <c r="DP180" s="995">
        <v>0</v>
      </c>
      <c r="DQ180" s="946"/>
      <c r="DR180" s="973"/>
      <c r="DS180" s="946"/>
      <c r="DT180" s="992">
        <v>0</v>
      </c>
      <c r="DU180" s="993">
        <v>0</v>
      </c>
      <c r="DV180" s="994">
        <v>0</v>
      </c>
      <c r="DW180" s="993">
        <v>0</v>
      </c>
      <c r="DX180" s="994">
        <v>0</v>
      </c>
      <c r="DY180" s="993">
        <v>0</v>
      </c>
      <c r="DZ180" s="994">
        <v>0</v>
      </c>
      <c r="EA180" s="993">
        <v>0</v>
      </c>
      <c r="EB180" s="994">
        <v>0</v>
      </c>
      <c r="EC180" s="993">
        <v>0</v>
      </c>
      <c r="ED180" s="994">
        <v>0</v>
      </c>
      <c r="EE180" s="993">
        <v>0</v>
      </c>
      <c r="EF180" s="994">
        <v>0</v>
      </c>
      <c r="EG180" s="993">
        <v>0</v>
      </c>
      <c r="EH180" s="994">
        <v>0</v>
      </c>
      <c r="EI180" s="993">
        <v>0</v>
      </c>
      <c r="EJ180" s="994">
        <v>0</v>
      </c>
      <c r="EK180" s="993">
        <v>0</v>
      </c>
      <c r="EL180" s="994">
        <v>0</v>
      </c>
      <c r="EM180" s="993">
        <v>0</v>
      </c>
      <c r="EN180" s="994">
        <v>0</v>
      </c>
      <c r="EO180" s="993">
        <v>0</v>
      </c>
      <c r="EP180" s="994">
        <v>0</v>
      </c>
      <c r="EQ180" s="993">
        <v>0</v>
      </c>
      <c r="ER180" s="994">
        <v>0</v>
      </c>
      <c r="ES180" s="993">
        <v>0</v>
      </c>
      <c r="ET180" s="994">
        <v>0</v>
      </c>
      <c r="EU180" s="993">
        <v>0</v>
      </c>
      <c r="EV180" s="994">
        <v>0</v>
      </c>
      <c r="EW180" s="993">
        <v>0</v>
      </c>
      <c r="EX180" s="994">
        <v>0</v>
      </c>
      <c r="EY180" s="993">
        <v>0</v>
      </c>
      <c r="EZ180" s="994">
        <v>0</v>
      </c>
      <c r="FA180" s="993">
        <v>0</v>
      </c>
      <c r="FB180" s="994">
        <v>0</v>
      </c>
      <c r="FC180" s="995">
        <v>0</v>
      </c>
      <c r="FD180" s="946"/>
      <c r="FE180" s="974"/>
      <c r="FF180" s="946"/>
      <c r="FG180" s="975"/>
      <c r="FI180" s="996" t="b">
        <v>1</v>
      </c>
    </row>
    <row r="181" spans="2:165" hidden="1" outlineLevel="1">
      <c r="B181" s="983">
        <v>168</v>
      </c>
      <c r="C181" s="984" t="s">
        <v>346</v>
      </c>
      <c r="E181" s="985">
        <v>0</v>
      </c>
      <c r="F181" s="986">
        <v>0</v>
      </c>
      <c r="G181" s="987">
        <v>0</v>
      </c>
      <c r="H181" s="986">
        <v>0</v>
      </c>
      <c r="I181" s="987">
        <v>0</v>
      </c>
      <c r="J181" s="986">
        <v>0</v>
      </c>
      <c r="K181" s="987">
        <v>0</v>
      </c>
      <c r="L181" s="986">
        <v>0</v>
      </c>
      <c r="M181" s="987">
        <v>0</v>
      </c>
      <c r="N181" s="986">
        <v>0</v>
      </c>
      <c r="O181" s="987">
        <v>0</v>
      </c>
      <c r="P181" s="986">
        <v>0</v>
      </c>
      <c r="Q181" s="987">
        <v>0</v>
      </c>
      <c r="R181" s="986">
        <v>0</v>
      </c>
      <c r="S181" s="987">
        <v>0</v>
      </c>
      <c r="T181" s="986">
        <v>0</v>
      </c>
      <c r="U181" s="987">
        <v>0</v>
      </c>
      <c r="V181" s="986">
        <v>0</v>
      </c>
      <c r="W181" s="987">
        <v>0</v>
      </c>
      <c r="X181" s="986">
        <v>0</v>
      </c>
      <c r="Y181" s="987">
        <v>0</v>
      </c>
      <c r="Z181" s="986">
        <v>0</v>
      </c>
      <c r="AA181" s="987">
        <v>0</v>
      </c>
      <c r="AB181" s="986">
        <v>0</v>
      </c>
      <c r="AC181" s="987">
        <v>0</v>
      </c>
      <c r="AD181" s="986">
        <v>0</v>
      </c>
      <c r="AE181" s="987">
        <v>0</v>
      </c>
      <c r="AF181" s="986">
        <v>0</v>
      </c>
      <c r="AG181" s="987">
        <v>0</v>
      </c>
      <c r="AH181" s="986">
        <v>0</v>
      </c>
      <c r="AI181" s="987">
        <v>0</v>
      </c>
      <c r="AJ181" s="986">
        <v>0</v>
      </c>
      <c r="AK181" s="987">
        <v>0</v>
      </c>
      <c r="AL181" s="986">
        <v>0</v>
      </c>
      <c r="AM181" s="987">
        <v>0</v>
      </c>
      <c r="AN181" s="988">
        <v>0</v>
      </c>
      <c r="AO181" s="946"/>
      <c r="AP181" s="964"/>
      <c r="AQ181" s="946"/>
      <c r="AR181" s="985">
        <v>0</v>
      </c>
      <c r="AS181" s="986">
        <v>0</v>
      </c>
      <c r="AT181" s="987">
        <v>0</v>
      </c>
      <c r="AU181" s="986">
        <v>0</v>
      </c>
      <c r="AV181" s="987">
        <v>0</v>
      </c>
      <c r="AW181" s="986">
        <v>0</v>
      </c>
      <c r="AX181" s="987">
        <v>0</v>
      </c>
      <c r="AY181" s="986">
        <v>0</v>
      </c>
      <c r="AZ181" s="987">
        <v>0</v>
      </c>
      <c r="BA181" s="986">
        <v>0</v>
      </c>
      <c r="BB181" s="987">
        <v>0</v>
      </c>
      <c r="BC181" s="986">
        <v>0</v>
      </c>
      <c r="BD181" s="987">
        <v>0</v>
      </c>
      <c r="BE181" s="986">
        <v>0</v>
      </c>
      <c r="BF181" s="987">
        <v>0</v>
      </c>
      <c r="BG181" s="986">
        <v>0</v>
      </c>
      <c r="BH181" s="987">
        <v>0</v>
      </c>
      <c r="BI181" s="986">
        <v>0</v>
      </c>
      <c r="BJ181" s="987">
        <v>0</v>
      </c>
      <c r="BK181" s="986">
        <v>0</v>
      </c>
      <c r="BL181" s="987">
        <v>0</v>
      </c>
      <c r="BM181" s="986">
        <v>0</v>
      </c>
      <c r="BN181" s="987">
        <v>0</v>
      </c>
      <c r="BO181" s="986">
        <v>0</v>
      </c>
      <c r="BP181" s="987">
        <v>0</v>
      </c>
      <c r="BQ181" s="986">
        <v>0</v>
      </c>
      <c r="BR181" s="987">
        <v>0</v>
      </c>
      <c r="BS181" s="986">
        <v>0</v>
      </c>
      <c r="BT181" s="987">
        <v>0</v>
      </c>
      <c r="BU181" s="986">
        <v>0</v>
      </c>
      <c r="BV181" s="987">
        <v>0</v>
      </c>
      <c r="BW181" s="986">
        <v>0</v>
      </c>
      <c r="BX181" s="987">
        <v>0</v>
      </c>
      <c r="BY181" s="986">
        <v>0</v>
      </c>
      <c r="BZ181" s="987">
        <v>0</v>
      </c>
      <c r="CA181" s="988">
        <v>0</v>
      </c>
      <c r="CB181" s="946"/>
      <c r="CC181" s="971"/>
      <c r="CD181" s="946"/>
      <c r="CE181" s="972"/>
      <c r="CF181" s="946"/>
      <c r="CG181" s="985">
        <v>0</v>
      </c>
      <c r="CH181" s="986">
        <v>0</v>
      </c>
      <c r="CI181" s="987">
        <v>0</v>
      </c>
      <c r="CJ181" s="986">
        <v>0</v>
      </c>
      <c r="CK181" s="987">
        <v>0</v>
      </c>
      <c r="CL181" s="986">
        <v>0</v>
      </c>
      <c r="CM181" s="987">
        <v>0</v>
      </c>
      <c r="CN181" s="986">
        <v>0</v>
      </c>
      <c r="CO181" s="987">
        <v>0</v>
      </c>
      <c r="CP181" s="986">
        <v>0</v>
      </c>
      <c r="CQ181" s="987">
        <v>0</v>
      </c>
      <c r="CR181" s="986">
        <v>0</v>
      </c>
      <c r="CS181" s="987">
        <v>0</v>
      </c>
      <c r="CT181" s="986">
        <v>0</v>
      </c>
      <c r="CU181" s="987">
        <v>0</v>
      </c>
      <c r="CV181" s="986">
        <v>0</v>
      </c>
      <c r="CW181" s="987">
        <v>0</v>
      </c>
      <c r="CX181" s="986">
        <v>0</v>
      </c>
      <c r="CY181" s="987">
        <v>0</v>
      </c>
      <c r="CZ181" s="986">
        <v>0</v>
      </c>
      <c r="DA181" s="987">
        <v>0</v>
      </c>
      <c r="DB181" s="986">
        <v>0</v>
      </c>
      <c r="DC181" s="987">
        <v>0</v>
      </c>
      <c r="DD181" s="986">
        <v>0</v>
      </c>
      <c r="DE181" s="987">
        <v>0</v>
      </c>
      <c r="DF181" s="986">
        <v>0</v>
      </c>
      <c r="DG181" s="987">
        <v>0</v>
      </c>
      <c r="DH181" s="986">
        <v>0</v>
      </c>
      <c r="DI181" s="987">
        <v>0</v>
      </c>
      <c r="DJ181" s="986">
        <v>0</v>
      </c>
      <c r="DK181" s="987">
        <v>0</v>
      </c>
      <c r="DL181" s="986">
        <v>0</v>
      </c>
      <c r="DM181" s="987">
        <v>0</v>
      </c>
      <c r="DN181" s="986">
        <v>0</v>
      </c>
      <c r="DO181" s="987">
        <v>0</v>
      </c>
      <c r="DP181" s="988">
        <v>0</v>
      </c>
      <c r="DQ181" s="946"/>
      <c r="DR181" s="973"/>
      <c r="DS181" s="946"/>
      <c r="DT181" s="985">
        <v>0</v>
      </c>
      <c r="DU181" s="986">
        <v>0</v>
      </c>
      <c r="DV181" s="987">
        <v>0</v>
      </c>
      <c r="DW181" s="986">
        <v>0</v>
      </c>
      <c r="DX181" s="987">
        <v>0</v>
      </c>
      <c r="DY181" s="986">
        <v>0</v>
      </c>
      <c r="DZ181" s="987">
        <v>0</v>
      </c>
      <c r="EA181" s="986">
        <v>0</v>
      </c>
      <c r="EB181" s="987">
        <v>0</v>
      </c>
      <c r="EC181" s="986">
        <v>0</v>
      </c>
      <c r="ED181" s="987">
        <v>0</v>
      </c>
      <c r="EE181" s="986">
        <v>0</v>
      </c>
      <c r="EF181" s="987">
        <v>0</v>
      </c>
      <c r="EG181" s="986">
        <v>0</v>
      </c>
      <c r="EH181" s="987">
        <v>0</v>
      </c>
      <c r="EI181" s="986">
        <v>0</v>
      </c>
      <c r="EJ181" s="987">
        <v>0</v>
      </c>
      <c r="EK181" s="986">
        <v>0</v>
      </c>
      <c r="EL181" s="987">
        <v>0</v>
      </c>
      <c r="EM181" s="986">
        <v>0</v>
      </c>
      <c r="EN181" s="987">
        <v>0</v>
      </c>
      <c r="EO181" s="986">
        <v>0</v>
      </c>
      <c r="EP181" s="987">
        <v>0</v>
      </c>
      <c r="EQ181" s="986">
        <v>0</v>
      </c>
      <c r="ER181" s="987">
        <v>0</v>
      </c>
      <c r="ES181" s="986">
        <v>0</v>
      </c>
      <c r="ET181" s="987">
        <v>0</v>
      </c>
      <c r="EU181" s="986">
        <v>0</v>
      </c>
      <c r="EV181" s="987">
        <v>0</v>
      </c>
      <c r="EW181" s="986">
        <v>0</v>
      </c>
      <c r="EX181" s="987">
        <v>0</v>
      </c>
      <c r="EY181" s="986">
        <v>0</v>
      </c>
      <c r="EZ181" s="987">
        <v>0</v>
      </c>
      <c r="FA181" s="986">
        <v>0</v>
      </c>
      <c r="FB181" s="987">
        <v>0</v>
      </c>
      <c r="FC181" s="988">
        <v>0</v>
      </c>
      <c r="FD181" s="946"/>
      <c r="FE181" s="974"/>
      <c r="FF181" s="946"/>
      <c r="FG181" s="975"/>
      <c r="FI181" s="989" t="b">
        <v>1</v>
      </c>
    </row>
    <row r="182" spans="2:165" hidden="1" outlineLevel="1">
      <c r="B182" s="997">
        <v>169</v>
      </c>
      <c r="C182" s="998" t="s">
        <v>347</v>
      </c>
      <c r="E182" s="999">
        <v>0</v>
      </c>
      <c r="F182" s="1000">
        <v>0</v>
      </c>
      <c r="G182" s="1001">
        <v>0</v>
      </c>
      <c r="H182" s="1000">
        <v>0</v>
      </c>
      <c r="I182" s="1001">
        <v>0</v>
      </c>
      <c r="J182" s="1000">
        <v>0</v>
      </c>
      <c r="K182" s="1001">
        <v>0</v>
      </c>
      <c r="L182" s="1000">
        <v>0</v>
      </c>
      <c r="M182" s="1001">
        <v>0</v>
      </c>
      <c r="N182" s="1000">
        <v>0</v>
      </c>
      <c r="O182" s="1001">
        <v>0</v>
      </c>
      <c r="P182" s="1000">
        <v>0</v>
      </c>
      <c r="Q182" s="1001">
        <v>0</v>
      </c>
      <c r="R182" s="1000">
        <v>0</v>
      </c>
      <c r="S182" s="1001">
        <v>0</v>
      </c>
      <c r="T182" s="1000">
        <v>0</v>
      </c>
      <c r="U182" s="1001">
        <v>0</v>
      </c>
      <c r="V182" s="1000">
        <v>0</v>
      </c>
      <c r="W182" s="1001">
        <v>0</v>
      </c>
      <c r="X182" s="1000">
        <v>0</v>
      </c>
      <c r="Y182" s="1001">
        <v>0</v>
      </c>
      <c r="Z182" s="1000">
        <v>0</v>
      </c>
      <c r="AA182" s="1001">
        <v>0</v>
      </c>
      <c r="AB182" s="1000">
        <v>0</v>
      </c>
      <c r="AC182" s="1001">
        <v>0</v>
      </c>
      <c r="AD182" s="1000">
        <v>0</v>
      </c>
      <c r="AE182" s="1001">
        <v>0</v>
      </c>
      <c r="AF182" s="1000">
        <v>0</v>
      </c>
      <c r="AG182" s="1001">
        <v>0</v>
      </c>
      <c r="AH182" s="1000">
        <v>0</v>
      </c>
      <c r="AI182" s="1001">
        <v>0</v>
      </c>
      <c r="AJ182" s="1000">
        <v>0</v>
      </c>
      <c r="AK182" s="1001">
        <v>0</v>
      </c>
      <c r="AL182" s="1000">
        <v>0</v>
      </c>
      <c r="AM182" s="1001">
        <v>0</v>
      </c>
      <c r="AN182" s="1002">
        <v>0</v>
      </c>
      <c r="AO182" s="946"/>
      <c r="AP182" s="964"/>
      <c r="AQ182" s="946"/>
      <c r="AR182" s="999">
        <v>0</v>
      </c>
      <c r="AS182" s="1000">
        <v>0</v>
      </c>
      <c r="AT182" s="1001">
        <v>0</v>
      </c>
      <c r="AU182" s="1000">
        <v>0</v>
      </c>
      <c r="AV182" s="1001">
        <v>0</v>
      </c>
      <c r="AW182" s="1000">
        <v>0</v>
      </c>
      <c r="AX182" s="1001">
        <v>0</v>
      </c>
      <c r="AY182" s="1000">
        <v>0</v>
      </c>
      <c r="AZ182" s="1001">
        <v>0</v>
      </c>
      <c r="BA182" s="1000">
        <v>0</v>
      </c>
      <c r="BB182" s="1001">
        <v>0</v>
      </c>
      <c r="BC182" s="1000">
        <v>0</v>
      </c>
      <c r="BD182" s="1001">
        <v>0</v>
      </c>
      <c r="BE182" s="1000">
        <v>0</v>
      </c>
      <c r="BF182" s="1001">
        <v>0</v>
      </c>
      <c r="BG182" s="1000">
        <v>0</v>
      </c>
      <c r="BH182" s="1001">
        <v>0</v>
      </c>
      <c r="BI182" s="1000">
        <v>0</v>
      </c>
      <c r="BJ182" s="1001">
        <v>0</v>
      </c>
      <c r="BK182" s="1000">
        <v>0</v>
      </c>
      <c r="BL182" s="1001">
        <v>0</v>
      </c>
      <c r="BM182" s="1000">
        <v>0</v>
      </c>
      <c r="BN182" s="1001">
        <v>0</v>
      </c>
      <c r="BO182" s="1000">
        <v>0</v>
      </c>
      <c r="BP182" s="1001">
        <v>0</v>
      </c>
      <c r="BQ182" s="1000">
        <v>0</v>
      </c>
      <c r="BR182" s="1001">
        <v>0</v>
      </c>
      <c r="BS182" s="1000">
        <v>0</v>
      </c>
      <c r="BT182" s="1001">
        <v>0</v>
      </c>
      <c r="BU182" s="1000">
        <v>0</v>
      </c>
      <c r="BV182" s="1001">
        <v>0</v>
      </c>
      <c r="BW182" s="1000">
        <v>0</v>
      </c>
      <c r="BX182" s="1001">
        <v>0</v>
      </c>
      <c r="BY182" s="1000">
        <v>0</v>
      </c>
      <c r="BZ182" s="1001">
        <v>0</v>
      </c>
      <c r="CA182" s="1002">
        <v>0</v>
      </c>
      <c r="CB182" s="946"/>
      <c r="CC182" s="971"/>
      <c r="CD182" s="946"/>
      <c r="CE182" s="972"/>
      <c r="CF182" s="946"/>
      <c r="CG182" s="999">
        <v>0</v>
      </c>
      <c r="CH182" s="1000">
        <v>0</v>
      </c>
      <c r="CI182" s="1001">
        <v>0</v>
      </c>
      <c r="CJ182" s="1000">
        <v>0</v>
      </c>
      <c r="CK182" s="1001">
        <v>0</v>
      </c>
      <c r="CL182" s="1000">
        <v>0</v>
      </c>
      <c r="CM182" s="1001">
        <v>0</v>
      </c>
      <c r="CN182" s="1000">
        <v>0</v>
      </c>
      <c r="CO182" s="1001">
        <v>0</v>
      </c>
      <c r="CP182" s="1000">
        <v>0</v>
      </c>
      <c r="CQ182" s="1001">
        <v>0</v>
      </c>
      <c r="CR182" s="1000">
        <v>0</v>
      </c>
      <c r="CS182" s="1001">
        <v>0</v>
      </c>
      <c r="CT182" s="1000">
        <v>0</v>
      </c>
      <c r="CU182" s="1001">
        <v>0</v>
      </c>
      <c r="CV182" s="1000">
        <v>0</v>
      </c>
      <c r="CW182" s="1001">
        <v>0</v>
      </c>
      <c r="CX182" s="1000">
        <v>0</v>
      </c>
      <c r="CY182" s="1001">
        <v>0</v>
      </c>
      <c r="CZ182" s="1000">
        <v>0</v>
      </c>
      <c r="DA182" s="1001">
        <v>0</v>
      </c>
      <c r="DB182" s="1000">
        <v>0</v>
      </c>
      <c r="DC182" s="1001">
        <v>0</v>
      </c>
      <c r="DD182" s="1000">
        <v>0</v>
      </c>
      <c r="DE182" s="1001">
        <v>0</v>
      </c>
      <c r="DF182" s="1000">
        <v>0</v>
      </c>
      <c r="DG182" s="1001">
        <v>0</v>
      </c>
      <c r="DH182" s="1000">
        <v>0</v>
      </c>
      <c r="DI182" s="1001">
        <v>0</v>
      </c>
      <c r="DJ182" s="1000">
        <v>0</v>
      </c>
      <c r="DK182" s="1001">
        <v>0</v>
      </c>
      <c r="DL182" s="1000">
        <v>0</v>
      </c>
      <c r="DM182" s="1001">
        <v>0</v>
      </c>
      <c r="DN182" s="1000">
        <v>0</v>
      </c>
      <c r="DO182" s="1001">
        <v>0</v>
      </c>
      <c r="DP182" s="1002">
        <v>0</v>
      </c>
      <c r="DQ182" s="946"/>
      <c r="DR182" s="973"/>
      <c r="DS182" s="946"/>
      <c r="DT182" s="999">
        <v>0</v>
      </c>
      <c r="DU182" s="1000">
        <v>0</v>
      </c>
      <c r="DV182" s="1001">
        <v>0</v>
      </c>
      <c r="DW182" s="1000">
        <v>0</v>
      </c>
      <c r="DX182" s="1001">
        <v>0</v>
      </c>
      <c r="DY182" s="1000">
        <v>0</v>
      </c>
      <c r="DZ182" s="1001">
        <v>0</v>
      </c>
      <c r="EA182" s="1000">
        <v>0</v>
      </c>
      <c r="EB182" s="1001">
        <v>0</v>
      </c>
      <c r="EC182" s="1000">
        <v>0</v>
      </c>
      <c r="ED182" s="1001">
        <v>0</v>
      </c>
      <c r="EE182" s="1000">
        <v>0</v>
      </c>
      <c r="EF182" s="1001">
        <v>0</v>
      </c>
      <c r="EG182" s="1000">
        <v>0</v>
      </c>
      <c r="EH182" s="1001">
        <v>0</v>
      </c>
      <c r="EI182" s="1000">
        <v>0</v>
      </c>
      <c r="EJ182" s="1001">
        <v>0</v>
      </c>
      <c r="EK182" s="1000">
        <v>0</v>
      </c>
      <c r="EL182" s="1001">
        <v>0</v>
      </c>
      <c r="EM182" s="1000">
        <v>0</v>
      </c>
      <c r="EN182" s="1001">
        <v>0</v>
      </c>
      <c r="EO182" s="1000">
        <v>0</v>
      </c>
      <c r="EP182" s="1001">
        <v>0</v>
      </c>
      <c r="EQ182" s="1000">
        <v>0</v>
      </c>
      <c r="ER182" s="1001">
        <v>0</v>
      </c>
      <c r="ES182" s="1000">
        <v>0</v>
      </c>
      <c r="ET182" s="1001">
        <v>0</v>
      </c>
      <c r="EU182" s="1000">
        <v>0</v>
      </c>
      <c r="EV182" s="1001">
        <v>0</v>
      </c>
      <c r="EW182" s="1000">
        <v>0</v>
      </c>
      <c r="EX182" s="1001">
        <v>0</v>
      </c>
      <c r="EY182" s="1000">
        <v>0</v>
      </c>
      <c r="EZ182" s="1001">
        <v>0</v>
      </c>
      <c r="FA182" s="1000">
        <v>0</v>
      </c>
      <c r="FB182" s="1001">
        <v>0</v>
      </c>
      <c r="FC182" s="1002">
        <v>0</v>
      </c>
      <c r="FD182" s="946"/>
      <c r="FE182" s="974"/>
      <c r="FF182" s="946"/>
      <c r="FG182" s="975"/>
      <c r="FI182" s="1003" t="b">
        <v>1</v>
      </c>
    </row>
    <row r="183" spans="2:165" hidden="1" outlineLevel="1">
      <c r="B183" s="1004">
        <v>170</v>
      </c>
      <c r="C183" s="1005" t="s">
        <v>349</v>
      </c>
      <c r="E183" s="1006">
        <v>0</v>
      </c>
      <c r="F183" s="1007">
        <v>0</v>
      </c>
      <c r="G183" s="1008">
        <v>0</v>
      </c>
      <c r="H183" s="1007">
        <v>0</v>
      </c>
      <c r="I183" s="1008">
        <v>0</v>
      </c>
      <c r="J183" s="1007">
        <v>0</v>
      </c>
      <c r="K183" s="1008">
        <v>0</v>
      </c>
      <c r="L183" s="1007">
        <v>0</v>
      </c>
      <c r="M183" s="1008">
        <v>0</v>
      </c>
      <c r="N183" s="1007">
        <v>0</v>
      </c>
      <c r="O183" s="1008">
        <v>0</v>
      </c>
      <c r="P183" s="1007">
        <v>0</v>
      </c>
      <c r="Q183" s="1008">
        <v>0</v>
      </c>
      <c r="R183" s="1007">
        <v>0</v>
      </c>
      <c r="S183" s="1008">
        <v>0</v>
      </c>
      <c r="T183" s="1007">
        <v>0</v>
      </c>
      <c r="U183" s="1008">
        <v>0</v>
      </c>
      <c r="V183" s="1007">
        <v>0</v>
      </c>
      <c r="W183" s="1008">
        <v>0</v>
      </c>
      <c r="X183" s="1007">
        <v>0</v>
      </c>
      <c r="Y183" s="1008">
        <v>0</v>
      </c>
      <c r="Z183" s="1007">
        <v>0</v>
      </c>
      <c r="AA183" s="1008">
        <v>0</v>
      </c>
      <c r="AB183" s="1007">
        <v>0</v>
      </c>
      <c r="AC183" s="1008">
        <v>0</v>
      </c>
      <c r="AD183" s="1007">
        <v>0</v>
      </c>
      <c r="AE183" s="1008">
        <v>0</v>
      </c>
      <c r="AF183" s="1007">
        <v>0</v>
      </c>
      <c r="AG183" s="1008">
        <v>0</v>
      </c>
      <c r="AH183" s="1007">
        <v>0</v>
      </c>
      <c r="AI183" s="1008">
        <v>0</v>
      </c>
      <c r="AJ183" s="1007">
        <v>0</v>
      </c>
      <c r="AK183" s="1008">
        <v>0</v>
      </c>
      <c r="AL183" s="1007">
        <v>0</v>
      </c>
      <c r="AM183" s="1008">
        <v>0</v>
      </c>
      <c r="AN183" s="1009">
        <v>0</v>
      </c>
      <c r="AO183" s="946"/>
      <c r="AP183" s="964"/>
      <c r="AQ183" s="946"/>
      <c r="AR183" s="1006">
        <v>0</v>
      </c>
      <c r="AS183" s="1007">
        <v>0</v>
      </c>
      <c r="AT183" s="1008">
        <v>0</v>
      </c>
      <c r="AU183" s="1007">
        <v>0</v>
      </c>
      <c r="AV183" s="1008">
        <v>0</v>
      </c>
      <c r="AW183" s="1007">
        <v>0</v>
      </c>
      <c r="AX183" s="1008">
        <v>0</v>
      </c>
      <c r="AY183" s="1007">
        <v>0</v>
      </c>
      <c r="AZ183" s="1008">
        <v>0</v>
      </c>
      <c r="BA183" s="1007">
        <v>0</v>
      </c>
      <c r="BB183" s="1008">
        <v>0</v>
      </c>
      <c r="BC183" s="1007">
        <v>0</v>
      </c>
      <c r="BD183" s="1008">
        <v>0</v>
      </c>
      <c r="BE183" s="1007">
        <v>0</v>
      </c>
      <c r="BF183" s="1008">
        <v>0</v>
      </c>
      <c r="BG183" s="1007">
        <v>0</v>
      </c>
      <c r="BH183" s="1008">
        <v>0</v>
      </c>
      <c r="BI183" s="1007">
        <v>0</v>
      </c>
      <c r="BJ183" s="1008">
        <v>0</v>
      </c>
      <c r="BK183" s="1007">
        <v>0</v>
      </c>
      <c r="BL183" s="1008">
        <v>0</v>
      </c>
      <c r="BM183" s="1007">
        <v>0</v>
      </c>
      <c r="BN183" s="1008">
        <v>0</v>
      </c>
      <c r="BO183" s="1007">
        <v>0</v>
      </c>
      <c r="BP183" s="1008">
        <v>0</v>
      </c>
      <c r="BQ183" s="1007">
        <v>0</v>
      </c>
      <c r="BR183" s="1008">
        <v>0</v>
      </c>
      <c r="BS183" s="1007">
        <v>0</v>
      </c>
      <c r="BT183" s="1008">
        <v>0</v>
      </c>
      <c r="BU183" s="1007">
        <v>0</v>
      </c>
      <c r="BV183" s="1008">
        <v>0</v>
      </c>
      <c r="BW183" s="1007">
        <v>0</v>
      </c>
      <c r="BX183" s="1008">
        <v>0</v>
      </c>
      <c r="BY183" s="1007">
        <v>0</v>
      </c>
      <c r="BZ183" s="1008">
        <v>0</v>
      </c>
      <c r="CA183" s="1009">
        <v>0</v>
      </c>
      <c r="CB183" s="946"/>
      <c r="CC183" s="971"/>
      <c r="CD183" s="946"/>
      <c r="CE183" s="972"/>
      <c r="CF183" s="946"/>
      <c r="CG183" s="1006">
        <v>0</v>
      </c>
      <c r="CH183" s="1007">
        <v>0</v>
      </c>
      <c r="CI183" s="1008">
        <v>0</v>
      </c>
      <c r="CJ183" s="1007">
        <v>0</v>
      </c>
      <c r="CK183" s="1008">
        <v>0</v>
      </c>
      <c r="CL183" s="1007">
        <v>0</v>
      </c>
      <c r="CM183" s="1008">
        <v>0</v>
      </c>
      <c r="CN183" s="1007">
        <v>0</v>
      </c>
      <c r="CO183" s="1008">
        <v>0</v>
      </c>
      <c r="CP183" s="1007">
        <v>0</v>
      </c>
      <c r="CQ183" s="1008">
        <v>0</v>
      </c>
      <c r="CR183" s="1007">
        <v>0</v>
      </c>
      <c r="CS183" s="1008">
        <v>0</v>
      </c>
      <c r="CT183" s="1007">
        <v>0</v>
      </c>
      <c r="CU183" s="1008">
        <v>0</v>
      </c>
      <c r="CV183" s="1007">
        <v>0</v>
      </c>
      <c r="CW183" s="1008">
        <v>0</v>
      </c>
      <c r="CX183" s="1007">
        <v>0</v>
      </c>
      <c r="CY183" s="1008">
        <v>0</v>
      </c>
      <c r="CZ183" s="1007">
        <v>0</v>
      </c>
      <c r="DA183" s="1008">
        <v>0</v>
      </c>
      <c r="DB183" s="1007">
        <v>0</v>
      </c>
      <c r="DC183" s="1008">
        <v>0</v>
      </c>
      <c r="DD183" s="1007">
        <v>0</v>
      </c>
      <c r="DE183" s="1008">
        <v>0</v>
      </c>
      <c r="DF183" s="1007">
        <v>0</v>
      </c>
      <c r="DG183" s="1008">
        <v>0</v>
      </c>
      <c r="DH183" s="1007">
        <v>0</v>
      </c>
      <c r="DI183" s="1008">
        <v>0</v>
      </c>
      <c r="DJ183" s="1007">
        <v>0</v>
      </c>
      <c r="DK183" s="1008">
        <v>0</v>
      </c>
      <c r="DL183" s="1007">
        <v>0</v>
      </c>
      <c r="DM183" s="1008">
        <v>0</v>
      </c>
      <c r="DN183" s="1007">
        <v>0</v>
      </c>
      <c r="DO183" s="1008">
        <v>0</v>
      </c>
      <c r="DP183" s="1009">
        <v>0</v>
      </c>
      <c r="DQ183" s="946"/>
      <c r="DR183" s="973"/>
      <c r="DS183" s="946"/>
      <c r="DT183" s="1006">
        <v>0</v>
      </c>
      <c r="DU183" s="1007">
        <v>0</v>
      </c>
      <c r="DV183" s="1008">
        <v>0</v>
      </c>
      <c r="DW183" s="1007">
        <v>0</v>
      </c>
      <c r="DX183" s="1008">
        <v>0</v>
      </c>
      <c r="DY183" s="1007">
        <v>0</v>
      </c>
      <c r="DZ183" s="1008">
        <v>0</v>
      </c>
      <c r="EA183" s="1007">
        <v>0</v>
      </c>
      <c r="EB183" s="1008">
        <v>0</v>
      </c>
      <c r="EC183" s="1007">
        <v>0</v>
      </c>
      <c r="ED183" s="1008">
        <v>0</v>
      </c>
      <c r="EE183" s="1007">
        <v>0</v>
      </c>
      <c r="EF183" s="1008">
        <v>0</v>
      </c>
      <c r="EG183" s="1007">
        <v>0</v>
      </c>
      <c r="EH183" s="1008">
        <v>0</v>
      </c>
      <c r="EI183" s="1007">
        <v>0</v>
      </c>
      <c r="EJ183" s="1008">
        <v>0</v>
      </c>
      <c r="EK183" s="1007">
        <v>0</v>
      </c>
      <c r="EL183" s="1008">
        <v>0</v>
      </c>
      <c r="EM183" s="1007">
        <v>0</v>
      </c>
      <c r="EN183" s="1008">
        <v>0</v>
      </c>
      <c r="EO183" s="1007">
        <v>0</v>
      </c>
      <c r="EP183" s="1008">
        <v>0</v>
      </c>
      <c r="EQ183" s="1007">
        <v>0</v>
      </c>
      <c r="ER183" s="1008">
        <v>0</v>
      </c>
      <c r="ES183" s="1007">
        <v>0</v>
      </c>
      <c r="ET183" s="1008">
        <v>0</v>
      </c>
      <c r="EU183" s="1007">
        <v>0</v>
      </c>
      <c r="EV183" s="1008">
        <v>0</v>
      </c>
      <c r="EW183" s="1007">
        <v>0</v>
      </c>
      <c r="EX183" s="1008">
        <v>0</v>
      </c>
      <c r="EY183" s="1007">
        <v>0</v>
      </c>
      <c r="EZ183" s="1008">
        <v>0</v>
      </c>
      <c r="FA183" s="1007">
        <v>0</v>
      </c>
      <c r="FB183" s="1008">
        <v>0</v>
      </c>
      <c r="FC183" s="1009">
        <v>0</v>
      </c>
      <c r="FD183" s="946"/>
      <c r="FE183" s="974"/>
      <c r="FF183" s="946"/>
      <c r="FG183" s="975"/>
      <c r="FI183" s="1010" t="b">
        <v>1</v>
      </c>
    </row>
    <row r="184" spans="2:165" outlineLevel="1">
      <c r="B184" s="990">
        <v>171</v>
      </c>
      <c r="C184" s="1011" t="s">
        <v>350</v>
      </c>
      <c r="E184" s="992">
        <v>81147</v>
      </c>
      <c r="F184" s="993">
        <v>126258</v>
      </c>
      <c r="G184" s="994">
        <v>133204</v>
      </c>
      <c r="H184" s="993">
        <v>136734</v>
      </c>
      <c r="I184" s="994">
        <v>136734</v>
      </c>
      <c r="J184" s="993">
        <v>136734</v>
      </c>
      <c r="K184" s="994">
        <v>225794</v>
      </c>
      <c r="L184" s="993">
        <v>225794</v>
      </c>
      <c r="M184" s="994">
        <v>226140</v>
      </c>
      <c r="N184" s="993">
        <v>192482</v>
      </c>
      <c r="O184" s="994">
        <v>68762</v>
      </c>
      <c r="P184" s="993">
        <v>80010</v>
      </c>
      <c r="Q184" s="994">
        <v>59857</v>
      </c>
      <c r="R184" s="993">
        <v>33648</v>
      </c>
      <c r="S184" s="994">
        <v>33648</v>
      </c>
      <c r="T184" s="993">
        <v>24389</v>
      </c>
      <c r="U184" s="994">
        <v>3920</v>
      </c>
      <c r="V184" s="993">
        <v>3920</v>
      </c>
      <c r="W184" s="994">
        <v>3920</v>
      </c>
      <c r="X184" s="993">
        <v>3920</v>
      </c>
      <c r="Y184" s="994">
        <v>0</v>
      </c>
      <c r="Z184" s="993">
        <v>0</v>
      </c>
      <c r="AA184" s="994">
        <v>0</v>
      </c>
      <c r="AB184" s="993">
        <v>0</v>
      </c>
      <c r="AC184" s="994">
        <v>0</v>
      </c>
      <c r="AD184" s="993">
        <v>0</v>
      </c>
      <c r="AE184" s="994">
        <v>0</v>
      </c>
      <c r="AF184" s="993">
        <v>0</v>
      </c>
      <c r="AG184" s="994">
        <v>0</v>
      </c>
      <c r="AH184" s="993">
        <v>0</v>
      </c>
      <c r="AI184" s="994">
        <v>0</v>
      </c>
      <c r="AJ184" s="993">
        <v>0</v>
      </c>
      <c r="AK184" s="994">
        <v>0</v>
      </c>
      <c r="AL184" s="993">
        <v>0</v>
      </c>
      <c r="AM184" s="994">
        <v>0</v>
      </c>
      <c r="AN184" s="995">
        <v>0</v>
      </c>
      <c r="AO184" s="946"/>
      <c r="AP184" s="964"/>
      <c r="AQ184" s="946"/>
      <c r="AR184" s="992">
        <v>11</v>
      </c>
      <c r="AS184" s="993">
        <v>25</v>
      </c>
      <c r="AT184" s="994">
        <v>27</v>
      </c>
      <c r="AU184" s="993">
        <v>28</v>
      </c>
      <c r="AV184" s="994">
        <v>28</v>
      </c>
      <c r="AW184" s="993">
        <v>28</v>
      </c>
      <c r="AX184" s="994">
        <v>45</v>
      </c>
      <c r="AY184" s="993">
        <v>45</v>
      </c>
      <c r="AZ184" s="994">
        <v>45</v>
      </c>
      <c r="BA184" s="993">
        <v>39</v>
      </c>
      <c r="BB184" s="994">
        <v>11</v>
      </c>
      <c r="BC184" s="993">
        <v>14</v>
      </c>
      <c r="BD184" s="994">
        <v>13</v>
      </c>
      <c r="BE184" s="993">
        <v>5</v>
      </c>
      <c r="BF184" s="994">
        <v>5</v>
      </c>
      <c r="BG184" s="993">
        <v>4</v>
      </c>
      <c r="BH184" s="994">
        <v>1</v>
      </c>
      <c r="BI184" s="993">
        <v>1</v>
      </c>
      <c r="BJ184" s="994">
        <v>1</v>
      </c>
      <c r="BK184" s="993">
        <v>1</v>
      </c>
      <c r="BL184" s="994">
        <v>0</v>
      </c>
      <c r="BM184" s="993">
        <v>0</v>
      </c>
      <c r="BN184" s="994">
        <v>0</v>
      </c>
      <c r="BO184" s="993">
        <v>0</v>
      </c>
      <c r="BP184" s="994">
        <v>0</v>
      </c>
      <c r="BQ184" s="993">
        <v>0</v>
      </c>
      <c r="BR184" s="994">
        <v>0</v>
      </c>
      <c r="BS184" s="993">
        <v>0</v>
      </c>
      <c r="BT184" s="994">
        <v>0</v>
      </c>
      <c r="BU184" s="993">
        <v>0</v>
      </c>
      <c r="BV184" s="994">
        <v>0</v>
      </c>
      <c r="BW184" s="993">
        <v>0</v>
      </c>
      <c r="BX184" s="994">
        <v>0</v>
      </c>
      <c r="BY184" s="993">
        <v>0</v>
      </c>
      <c r="BZ184" s="994">
        <v>0</v>
      </c>
      <c r="CA184" s="995">
        <v>0</v>
      </c>
      <c r="CB184" s="946"/>
      <c r="CC184" s="971"/>
      <c r="CD184" s="946"/>
      <c r="CE184" s="972"/>
      <c r="CF184" s="946"/>
      <c r="CG184" s="992">
        <v>60827</v>
      </c>
      <c r="CH184" s="993">
        <v>96630</v>
      </c>
      <c r="CI184" s="994">
        <v>102142</v>
      </c>
      <c r="CJ184" s="993">
        <v>104944</v>
      </c>
      <c r="CK184" s="994">
        <v>104944</v>
      </c>
      <c r="CL184" s="993">
        <v>104944</v>
      </c>
      <c r="CM184" s="994">
        <v>171658</v>
      </c>
      <c r="CN184" s="993">
        <v>171658</v>
      </c>
      <c r="CO184" s="994">
        <v>171904</v>
      </c>
      <c r="CP184" s="993">
        <v>146686</v>
      </c>
      <c r="CQ184" s="994">
        <v>52114</v>
      </c>
      <c r="CR184" s="993">
        <v>61057</v>
      </c>
      <c r="CS184" s="994">
        <v>45063</v>
      </c>
      <c r="CT184" s="993">
        <v>24262</v>
      </c>
      <c r="CU184" s="994">
        <v>24262</v>
      </c>
      <c r="CV184" s="993">
        <v>17674</v>
      </c>
      <c r="CW184" s="994">
        <v>3111</v>
      </c>
      <c r="CX184" s="993">
        <v>3111</v>
      </c>
      <c r="CY184" s="994">
        <v>3111</v>
      </c>
      <c r="CZ184" s="993">
        <v>3111</v>
      </c>
      <c r="DA184" s="994">
        <v>0</v>
      </c>
      <c r="DB184" s="993">
        <v>0</v>
      </c>
      <c r="DC184" s="994">
        <v>0</v>
      </c>
      <c r="DD184" s="993">
        <v>0</v>
      </c>
      <c r="DE184" s="994">
        <v>0</v>
      </c>
      <c r="DF184" s="993">
        <v>0</v>
      </c>
      <c r="DG184" s="994">
        <v>0</v>
      </c>
      <c r="DH184" s="993">
        <v>0</v>
      </c>
      <c r="DI184" s="994">
        <v>0</v>
      </c>
      <c r="DJ184" s="993">
        <v>0</v>
      </c>
      <c r="DK184" s="994">
        <v>0</v>
      </c>
      <c r="DL184" s="993">
        <v>0</v>
      </c>
      <c r="DM184" s="994">
        <v>0</v>
      </c>
      <c r="DN184" s="993">
        <v>0</v>
      </c>
      <c r="DO184" s="994">
        <v>0</v>
      </c>
      <c r="DP184" s="995">
        <v>0</v>
      </c>
      <c r="DQ184" s="946"/>
      <c r="DR184" s="973"/>
      <c r="DS184" s="946"/>
      <c r="DT184" s="992">
        <v>8</v>
      </c>
      <c r="DU184" s="993">
        <v>19</v>
      </c>
      <c r="DV184" s="994">
        <v>21</v>
      </c>
      <c r="DW184" s="993">
        <v>22</v>
      </c>
      <c r="DX184" s="994">
        <v>22</v>
      </c>
      <c r="DY184" s="993">
        <v>22</v>
      </c>
      <c r="DZ184" s="994">
        <v>34</v>
      </c>
      <c r="EA184" s="993">
        <v>34</v>
      </c>
      <c r="EB184" s="994">
        <v>34</v>
      </c>
      <c r="EC184" s="993">
        <v>30</v>
      </c>
      <c r="ED184" s="994">
        <v>8</v>
      </c>
      <c r="EE184" s="993">
        <v>11</v>
      </c>
      <c r="EF184" s="994">
        <v>10</v>
      </c>
      <c r="EG184" s="993">
        <v>4</v>
      </c>
      <c r="EH184" s="994">
        <v>4</v>
      </c>
      <c r="EI184" s="993">
        <v>3</v>
      </c>
      <c r="EJ184" s="994">
        <v>1</v>
      </c>
      <c r="EK184" s="993">
        <v>1</v>
      </c>
      <c r="EL184" s="994">
        <v>1</v>
      </c>
      <c r="EM184" s="993">
        <v>1</v>
      </c>
      <c r="EN184" s="994">
        <v>0</v>
      </c>
      <c r="EO184" s="993">
        <v>0</v>
      </c>
      <c r="EP184" s="994">
        <v>0</v>
      </c>
      <c r="EQ184" s="993">
        <v>0</v>
      </c>
      <c r="ER184" s="994">
        <v>0</v>
      </c>
      <c r="ES184" s="993">
        <v>0</v>
      </c>
      <c r="ET184" s="994">
        <v>0</v>
      </c>
      <c r="EU184" s="993">
        <v>0</v>
      </c>
      <c r="EV184" s="994">
        <v>0</v>
      </c>
      <c r="EW184" s="993">
        <v>0</v>
      </c>
      <c r="EX184" s="994">
        <v>0</v>
      </c>
      <c r="EY184" s="993">
        <v>0</v>
      </c>
      <c r="EZ184" s="994">
        <v>0</v>
      </c>
      <c r="FA184" s="993">
        <v>0</v>
      </c>
      <c r="FB184" s="994">
        <v>0</v>
      </c>
      <c r="FC184" s="995">
        <v>0</v>
      </c>
      <c r="FD184" s="946"/>
      <c r="FE184" s="974"/>
      <c r="FF184" s="946"/>
      <c r="FG184" s="975"/>
      <c r="FI184" s="996" t="b">
        <v>0</v>
      </c>
    </row>
    <row r="185" spans="2:165" hidden="1" outlineLevel="1">
      <c r="B185" s="983">
        <v>172</v>
      </c>
      <c r="C185" s="1012" t="s">
        <v>355</v>
      </c>
      <c r="E185" s="985">
        <v>0</v>
      </c>
      <c r="F185" s="986">
        <v>0</v>
      </c>
      <c r="G185" s="987">
        <v>0</v>
      </c>
      <c r="H185" s="986">
        <v>0</v>
      </c>
      <c r="I185" s="987">
        <v>0</v>
      </c>
      <c r="J185" s="986">
        <v>0</v>
      </c>
      <c r="K185" s="987">
        <v>0</v>
      </c>
      <c r="L185" s="986">
        <v>0</v>
      </c>
      <c r="M185" s="987">
        <v>0</v>
      </c>
      <c r="N185" s="986">
        <v>0</v>
      </c>
      <c r="O185" s="987">
        <v>0</v>
      </c>
      <c r="P185" s="986">
        <v>0</v>
      </c>
      <c r="Q185" s="987">
        <v>0</v>
      </c>
      <c r="R185" s="986">
        <v>0</v>
      </c>
      <c r="S185" s="987">
        <v>0</v>
      </c>
      <c r="T185" s="986">
        <v>0</v>
      </c>
      <c r="U185" s="987">
        <v>0</v>
      </c>
      <c r="V185" s="986">
        <v>0</v>
      </c>
      <c r="W185" s="987">
        <v>0</v>
      </c>
      <c r="X185" s="986">
        <v>0</v>
      </c>
      <c r="Y185" s="987">
        <v>0</v>
      </c>
      <c r="Z185" s="986">
        <v>0</v>
      </c>
      <c r="AA185" s="987">
        <v>0</v>
      </c>
      <c r="AB185" s="986">
        <v>0</v>
      </c>
      <c r="AC185" s="987">
        <v>0</v>
      </c>
      <c r="AD185" s="986">
        <v>0</v>
      </c>
      <c r="AE185" s="987">
        <v>0</v>
      </c>
      <c r="AF185" s="986">
        <v>0</v>
      </c>
      <c r="AG185" s="987">
        <v>0</v>
      </c>
      <c r="AH185" s="986">
        <v>0</v>
      </c>
      <c r="AI185" s="987">
        <v>0</v>
      </c>
      <c r="AJ185" s="986">
        <v>0</v>
      </c>
      <c r="AK185" s="987">
        <v>0</v>
      </c>
      <c r="AL185" s="986">
        <v>0</v>
      </c>
      <c r="AM185" s="987">
        <v>0</v>
      </c>
      <c r="AN185" s="988">
        <v>0</v>
      </c>
      <c r="AO185" s="946"/>
      <c r="AP185" s="964"/>
      <c r="AQ185" s="946"/>
      <c r="AR185" s="985">
        <v>0</v>
      </c>
      <c r="AS185" s="986">
        <v>0</v>
      </c>
      <c r="AT185" s="987">
        <v>0</v>
      </c>
      <c r="AU185" s="986">
        <v>0</v>
      </c>
      <c r="AV185" s="987">
        <v>0</v>
      </c>
      <c r="AW185" s="986">
        <v>0</v>
      </c>
      <c r="AX185" s="987">
        <v>0</v>
      </c>
      <c r="AY185" s="986">
        <v>0</v>
      </c>
      <c r="AZ185" s="987">
        <v>0</v>
      </c>
      <c r="BA185" s="986">
        <v>0</v>
      </c>
      <c r="BB185" s="987">
        <v>0</v>
      </c>
      <c r="BC185" s="986">
        <v>0</v>
      </c>
      <c r="BD185" s="987">
        <v>0</v>
      </c>
      <c r="BE185" s="986">
        <v>0</v>
      </c>
      <c r="BF185" s="987">
        <v>0</v>
      </c>
      <c r="BG185" s="986">
        <v>0</v>
      </c>
      <c r="BH185" s="987">
        <v>0</v>
      </c>
      <c r="BI185" s="986">
        <v>0</v>
      </c>
      <c r="BJ185" s="987">
        <v>0</v>
      </c>
      <c r="BK185" s="986">
        <v>0</v>
      </c>
      <c r="BL185" s="987">
        <v>0</v>
      </c>
      <c r="BM185" s="986">
        <v>0</v>
      </c>
      <c r="BN185" s="987">
        <v>0</v>
      </c>
      <c r="BO185" s="986">
        <v>0</v>
      </c>
      <c r="BP185" s="987">
        <v>0</v>
      </c>
      <c r="BQ185" s="986">
        <v>0</v>
      </c>
      <c r="BR185" s="987">
        <v>0</v>
      </c>
      <c r="BS185" s="986">
        <v>0</v>
      </c>
      <c r="BT185" s="987">
        <v>0</v>
      </c>
      <c r="BU185" s="986">
        <v>0</v>
      </c>
      <c r="BV185" s="987">
        <v>0</v>
      </c>
      <c r="BW185" s="986">
        <v>0</v>
      </c>
      <c r="BX185" s="987">
        <v>0</v>
      </c>
      <c r="BY185" s="986">
        <v>0</v>
      </c>
      <c r="BZ185" s="987">
        <v>0</v>
      </c>
      <c r="CA185" s="988">
        <v>0</v>
      </c>
      <c r="CB185" s="946"/>
      <c r="CC185" s="971"/>
      <c r="CD185" s="946"/>
      <c r="CE185" s="972"/>
      <c r="CF185" s="946"/>
      <c r="CG185" s="985">
        <v>0</v>
      </c>
      <c r="CH185" s="986">
        <v>0</v>
      </c>
      <c r="CI185" s="987">
        <v>0</v>
      </c>
      <c r="CJ185" s="986">
        <v>0</v>
      </c>
      <c r="CK185" s="987">
        <v>0</v>
      </c>
      <c r="CL185" s="986">
        <v>0</v>
      </c>
      <c r="CM185" s="987">
        <v>0</v>
      </c>
      <c r="CN185" s="986">
        <v>0</v>
      </c>
      <c r="CO185" s="987">
        <v>0</v>
      </c>
      <c r="CP185" s="986">
        <v>0</v>
      </c>
      <c r="CQ185" s="987">
        <v>0</v>
      </c>
      <c r="CR185" s="986">
        <v>0</v>
      </c>
      <c r="CS185" s="987">
        <v>0</v>
      </c>
      <c r="CT185" s="986">
        <v>0</v>
      </c>
      <c r="CU185" s="987">
        <v>0</v>
      </c>
      <c r="CV185" s="986">
        <v>0</v>
      </c>
      <c r="CW185" s="987">
        <v>0</v>
      </c>
      <c r="CX185" s="986">
        <v>0</v>
      </c>
      <c r="CY185" s="987">
        <v>0</v>
      </c>
      <c r="CZ185" s="986">
        <v>0</v>
      </c>
      <c r="DA185" s="987">
        <v>0</v>
      </c>
      <c r="DB185" s="986">
        <v>0</v>
      </c>
      <c r="DC185" s="987">
        <v>0</v>
      </c>
      <c r="DD185" s="986">
        <v>0</v>
      </c>
      <c r="DE185" s="987">
        <v>0</v>
      </c>
      <c r="DF185" s="986">
        <v>0</v>
      </c>
      <c r="DG185" s="987">
        <v>0</v>
      </c>
      <c r="DH185" s="986">
        <v>0</v>
      </c>
      <c r="DI185" s="987">
        <v>0</v>
      </c>
      <c r="DJ185" s="986">
        <v>0</v>
      </c>
      <c r="DK185" s="987">
        <v>0</v>
      </c>
      <c r="DL185" s="986">
        <v>0</v>
      </c>
      <c r="DM185" s="987">
        <v>0</v>
      </c>
      <c r="DN185" s="986">
        <v>0</v>
      </c>
      <c r="DO185" s="987">
        <v>0</v>
      </c>
      <c r="DP185" s="988">
        <v>0</v>
      </c>
      <c r="DQ185" s="946"/>
      <c r="DR185" s="973"/>
      <c r="DS185" s="946"/>
      <c r="DT185" s="985">
        <v>0</v>
      </c>
      <c r="DU185" s="986">
        <v>0</v>
      </c>
      <c r="DV185" s="987">
        <v>0</v>
      </c>
      <c r="DW185" s="986">
        <v>0</v>
      </c>
      <c r="DX185" s="987">
        <v>0</v>
      </c>
      <c r="DY185" s="986">
        <v>0</v>
      </c>
      <c r="DZ185" s="987">
        <v>0</v>
      </c>
      <c r="EA185" s="986">
        <v>0</v>
      </c>
      <c r="EB185" s="987">
        <v>0</v>
      </c>
      <c r="EC185" s="986">
        <v>0</v>
      </c>
      <c r="ED185" s="987">
        <v>0</v>
      </c>
      <c r="EE185" s="986">
        <v>0</v>
      </c>
      <c r="EF185" s="987">
        <v>0</v>
      </c>
      <c r="EG185" s="986">
        <v>0</v>
      </c>
      <c r="EH185" s="987">
        <v>0</v>
      </c>
      <c r="EI185" s="986">
        <v>0</v>
      </c>
      <c r="EJ185" s="987">
        <v>0</v>
      </c>
      <c r="EK185" s="986">
        <v>0</v>
      </c>
      <c r="EL185" s="987">
        <v>0</v>
      </c>
      <c r="EM185" s="986">
        <v>0</v>
      </c>
      <c r="EN185" s="987">
        <v>0</v>
      </c>
      <c r="EO185" s="986">
        <v>0</v>
      </c>
      <c r="EP185" s="987">
        <v>0</v>
      </c>
      <c r="EQ185" s="986">
        <v>0</v>
      </c>
      <c r="ER185" s="987">
        <v>0</v>
      </c>
      <c r="ES185" s="986">
        <v>0</v>
      </c>
      <c r="ET185" s="987">
        <v>0</v>
      </c>
      <c r="EU185" s="986">
        <v>0</v>
      </c>
      <c r="EV185" s="987">
        <v>0</v>
      </c>
      <c r="EW185" s="986">
        <v>0</v>
      </c>
      <c r="EX185" s="987">
        <v>0</v>
      </c>
      <c r="EY185" s="986">
        <v>0</v>
      </c>
      <c r="EZ185" s="987">
        <v>0</v>
      </c>
      <c r="FA185" s="986">
        <v>0</v>
      </c>
      <c r="FB185" s="987">
        <v>0</v>
      </c>
      <c r="FC185" s="988">
        <v>0</v>
      </c>
      <c r="FD185" s="946"/>
      <c r="FE185" s="974"/>
      <c r="FF185" s="946"/>
      <c r="FG185" s="975"/>
      <c r="FI185" s="989" t="b">
        <v>1</v>
      </c>
    </row>
    <row r="186" spans="2:165" hidden="1" outlineLevel="1">
      <c r="B186" s="990">
        <v>173</v>
      </c>
      <c r="C186" s="1011" t="s">
        <v>356</v>
      </c>
      <c r="E186" s="992">
        <v>0</v>
      </c>
      <c r="F186" s="993">
        <v>0</v>
      </c>
      <c r="G186" s="994">
        <v>0</v>
      </c>
      <c r="H186" s="993">
        <v>0</v>
      </c>
      <c r="I186" s="994">
        <v>0</v>
      </c>
      <c r="J186" s="993">
        <v>0</v>
      </c>
      <c r="K186" s="994">
        <v>0</v>
      </c>
      <c r="L186" s="993">
        <v>0</v>
      </c>
      <c r="M186" s="994">
        <v>0</v>
      </c>
      <c r="N186" s="993">
        <v>0</v>
      </c>
      <c r="O186" s="994">
        <v>0</v>
      </c>
      <c r="P186" s="993">
        <v>0</v>
      </c>
      <c r="Q186" s="994">
        <v>0</v>
      </c>
      <c r="R186" s="993">
        <v>0</v>
      </c>
      <c r="S186" s="994">
        <v>0</v>
      </c>
      <c r="T186" s="993">
        <v>0</v>
      </c>
      <c r="U186" s="994">
        <v>0</v>
      </c>
      <c r="V186" s="993">
        <v>0</v>
      </c>
      <c r="W186" s="994">
        <v>0</v>
      </c>
      <c r="X186" s="993">
        <v>0</v>
      </c>
      <c r="Y186" s="994">
        <v>0</v>
      </c>
      <c r="Z186" s="993">
        <v>0</v>
      </c>
      <c r="AA186" s="994">
        <v>0</v>
      </c>
      <c r="AB186" s="993">
        <v>0</v>
      </c>
      <c r="AC186" s="994">
        <v>0</v>
      </c>
      <c r="AD186" s="993">
        <v>0</v>
      </c>
      <c r="AE186" s="994">
        <v>0</v>
      </c>
      <c r="AF186" s="993">
        <v>0</v>
      </c>
      <c r="AG186" s="994">
        <v>0</v>
      </c>
      <c r="AH186" s="993">
        <v>0</v>
      </c>
      <c r="AI186" s="994">
        <v>0</v>
      </c>
      <c r="AJ186" s="993">
        <v>0</v>
      </c>
      <c r="AK186" s="994">
        <v>0</v>
      </c>
      <c r="AL186" s="993">
        <v>0</v>
      </c>
      <c r="AM186" s="994">
        <v>0</v>
      </c>
      <c r="AN186" s="995">
        <v>0</v>
      </c>
      <c r="AO186" s="946"/>
      <c r="AP186" s="964"/>
      <c r="AQ186" s="946"/>
      <c r="AR186" s="992">
        <v>0</v>
      </c>
      <c r="AS186" s="993">
        <v>0</v>
      </c>
      <c r="AT186" s="994">
        <v>0</v>
      </c>
      <c r="AU186" s="993">
        <v>0</v>
      </c>
      <c r="AV186" s="994">
        <v>0</v>
      </c>
      <c r="AW186" s="993">
        <v>0</v>
      </c>
      <c r="AX186" s="994">
        <v>0</v>
      </c>
      <c r="AY186" s="993">
        <v>0</v>
      </c>
      <c r="AZ186" s="994">
        <v>0</v>
      </c>
      <c r="BA186" s="993">
        <v>0</v>
      </c>
      <c r="BB186" s="994">
        <v>0</v>
      </c>
      <c r="BC186" s="993">
        <v>0</v>
      </c>
      <c r="BD186" s="994">
        <v>0</v>
      </c>
      <c r="BE186" s="993">
        <v>0</v>
      </c>
      <c r="BF186" s="994">
        <v>0</v>
      </c>
      <c r="BG186" s="993">
        <v>0</v>
      </c>
      <c r="BH186" s="994">
        <v>0</v>
      </c>
      <c r="BI186" s="993">
        <v>0</v>
      </c>
      <c r="BJ186" s="994">
        <v>0</v>
      </c>
      <c r="BK186" s="993">
        <v>0</v>
      </c>
      <c r="BL186" s="994">
        <v>0</v>
      </c>
      <c r="BM186" s="993">
        <v>0</v>
      </c>
      <c r="BN186" s="994">
        <v>0</v>
      </c>
      <c r="BO186" s="993">
        <v>0</v>
      </c>
      <c r="BP186" s="994">
        <v>0</v>
      </c>
      <c r="BQ186" s="993">
        <v>0</v>
      </c>
      <c r="BR186" s="994">
        <v>0</v>
      </c>
      <c r="BS186" s="993">
        <v>0</v>
      </c>
      <c r="BT186" s="994">
        <v>0</v>
      </c>
      <c r="BU186" s="993">
        <v>0</v>
      </c>
      <c r="BV186" s="994">
        <v>0</v>
      </c>
      <c r="BW186" s="993">
        <v>0</v>
      </c>
      <c r="BX186" s="994">
        <v>0</v>
      </c>
      <c r="BY186" s="993">
        <v>0</v>
      </c>
      <c r="BZ186" s="994">
        <v>0</v>
      </c>
      <c r="CA186" s="995">
        <v>0</v>
      </c>
      <c r="CB186" s="946"/>
      <c r="CC186" s="971"/>
      <c r="CD186" s="946"/>
      <c r="CE186" s="972"/>
      <c r="CF186" s="946"/>
      <c r="CG186" s="992">
        <v>0</v>
      </c>
      <c r="CH186" s="993">
        <v>0</v>
      </c>
      <c r="CI186" s="994">
        <v>0</v>
      </c>
      <c r="CJ186" s="993">
        <v>0</v>
      </c>
      <c r="CK186" s="994">
        <v>0</v>
      </c>
      <c r="CL186" s="993">
        <v>0</v>
      </c>
      <c r="CM186" s="994">
        <v>0</v>
      </c>
      <c r="CN186" s="993">
        <v>0</v>
      </c>
      <c r="CO186" s="994">
        <v>0</v>
      </c>
      <c r="CP186" s="993">
        <v>0</v>
      </c>
      <c r="CQ186" s="994">
        <v>0</v>
      </c>
      <c r="CR186" s="993">
        <v>0</v>
      </c>
      <c r="CS186" s="994">
        <v>0</v>
      </c>
      <c r="CT186" s="993">
        <v>0</v>
      </c>
      <c r="CU186" s="994">
        <v>0</v>
      </c>
      <c r="CV186" s="993">
        <v>0</v>
      </c>
      <c r="CW186" s="994">
        <v>0</v>
      </c>
      <c r="CX186" s="993">
        <v>0</v>
      </c>
      <c r="CY186" s="994">
        <v>0</v>
      </c>
      <c r="CZ186" s="993">
        <v>0</v>
      </c>
      <c r="DA186" s="994">
        <v>0</v>
      </c>
      <c r="DB186" s="993">
        <v>0</v>
      </c>
      <c r="DC186" s="994">
        <v>0</v>
      </c>
      <c r="DD186" s="993">
        <v>0</v>
      </c>
      <c r="DE186" s="994">
        <v>0</v>
      </c>
      <c r="DF186" s="993">
        <v>0</v>
      </c>
      <c r="DG186" s="994">
        <v>0</v>
      </c>
      <c r="DH186" s="993">
        <v>0</v>
      </c>
      <c r="DI186" s="994">
        <v>0</v>
      </c>
      <c r="DJ186" s="993">
        <v>0</v>
      </c>
      <c r="DK186" s="994">
        <v>0</v>
      </c>
      <c r="DL186" s="993">
        <v>0</v>
      </c>
      <c r="DM186" s="994">
        <v>0</v>
      </c>
      <c r="DN186" s="993">
        <v>0</v>
      </c>
      <c r="DO186" s="994">
        <v>0</v>
      </c>
      <c r="DP186" s="995">
        <v>0</v>
      </c>
      <c r="DQ186" s="946"/>
      <c r="DR186" s="973"/>
      <c r="DS186" s="946"/>
      <c r="DT186" s="992">
        <v>0</v>
      </c>
      <c r="DU186" s="993">
        <v>0</v>
      </c>
      <c r="DV186" s="994">
        <v>0</v>
      </c>
      <c r="DW186" s="993">
        <v>0</v>
      </c>
      <c r="DX186" s="994">
        <v>0</v>
      </c>
      <c r="DY186" s="993">
        <v>0</v>
      </c>
      <c r="DZ186" s="994">
        <v>0</v>
      </c>
      <c r="EA186" s="993">
        <v>0</v>
      </c>
      <c r="EB186" s="994">
        <v>0</v>
      </c>
      <c r="EC186" s="993">
        <v>0</v>
      </c>
      <c r="ED186" s="994">
        <v>0</v>
      </c>
      <c r="EE186" s="993">
        <v>0</v>
      </c>
      <c r="EF186" s="994">
        <v>0</v>
      </c>
      <c r="EG186" s="993">
        <v>0</v>
      </c>
      <c r="EH186" s="994">
        <v>0</v>
      </c>
      <c r="EI186" s="993">
        <v>0</v>
      </c>
      <c r="EJ186" s="994">
        <v>0</v>
      </c>
      <c r="EK186" s="993">
        <v>0</v>
      </c>
      <c r="EL186" s="994">
        <v>0</v>
      </c>
      <c r="EM186" s="993">
        <v>0</v>
      </c>
      <c r="EN186" s="994">
        <v>0</v>
      </c>
      <c r="EO186" s="993">
        <v>0</v>
      </c>
      <c r="EP186" s="994">
        <v>0</v>
      </c>
      <c r="EQ186" s="993">
        <v>0</v>
      </c>
      <c r="ER186" s="994">
        <v>0</v>
      </c>
      <c r="ES186" s="993">
        <v>0</v>
      </c>
      <c r="ET186" s="994">
        <v>0</v>
      </c>
      <c r="EU186" s="993">
        <v>0</v>
      </c>
      <c r="EV186" s="994">
        <v>0</v>
      </c>
      <c r="EW186" s="993">
        <v>0</v>
      </c>
      <c r="EX186" s="994">
        <v>0</v>
      </c>
      <c r="EY186" s="993">
        <v>0</v>
      </c>
      <c r="EZ186" s="994">
        <v>0</v>
      </c>
      <c r="FA186" s="993">
        <v>0</v>
      </c>
      <c r="FB186" s="994">
        <v>0</v>
      </c>
      <c r="FC186" s="995">
        <v>0</v>
      </c>
      <c r="FD186" s="946"/>
      <c r="FE186" s="974"/>
      <c r="FF186" s="946"/>
      <c r="FG186" s="975"/>
      <c r="FI186" s="996" t="b">
        <v>1</v>
      </c>
    </row>
    <row r="187" spans="2:165" hidden="1" outlineLevel="1">
      <c r="B187" s="983">
        <v>174</v>
      </c>
      <c r="C187" s="1012" t="s">
        <v>358</v>
      </c>
      <c r="E187" s="985">
        <v>0</v>
      </c>
      <c r="F187" s="986">
        <v>0</v>
      </c>
      <c r="G187" s="987">
        <v>0</v>
      </c>
      <c r="H187" s="986">
        <v>0</v>
      </c>
      <c r="I187" s="987">
        <v>0</v>
      </c>
      <c r="J187" s="986">
        <v>0</v>
      </c>
      <c r="K187" s="987">
        <v>0</v>
      </c>
      <c r="L187" s="986">
        <v>0</v>
      </c>
      <c r="M187" s="987">
        <v>0</v>
      </c>
      <c r="N187" s="986">
        <v>0</v>
      </c>
      <c r="O187" s="987">
        <v>0</v>
      </c>
      <c r="P187" s="986">
        <v>0</v>
      </c>
      <c r="Q187" s="987">
        <v>0</v>
      </c>
      <c r="R187" s="986">
        <v>0</v>
      </c>
      <c r="S187" s="987">
        <v>0</v>
      </c>
      <c r="T187" s="986">
        <v>0</v>
      </c>
      <c r="U187" s="987">
        <v>0</v>
      </c>
      <c r="V187" s="986">
        <v>0</v>
      </c>
      <c r="W187" s="987">
        <v>0</v>
      </c>
      <c r="X187" s="986">
        <v>0</v>
      </c>
      <c r="Y187" s="987">
        <v>0</v>
      </c>
      <c r="Z187" s="986">
        <v>0</v>
      </c>
      <c r="AA187" s="987">
        <v>0</v>
      </c>
      <c r="AB187" s="986">
        <v>0</v>
      </c>
      <c r="AC187" s="987">
        <v>0</v>
      </c>
      <c r="AD187" s="986">
        <v>0</v>
      </c>
      <c r="AE187" s="987">
        <v>0</v>
      </c>
      <c r="AF187" s="986">
        <v>0</v>
      </c>
      <c r="AG187" s="987">
        <v>0</v>
      </c>
      <c r="AH187" s="986">
        <v>0</v>
      </c>
      <c r="AI187" s="987">
        <v>0</v>
      </c>
      <c r="AJ187" s="986">
        <v>0</v>
      </c>
      <c r="AK187" s="987">
        <v>0</v>
      </c>
      <c r="AL187" s="986">
        <v>0</v>
      </c>
      <c r="AM187" s="987">
        <v>0</v>
      </c>
      <c r="AN187" s="988">
        <v>0</v>
      </c>
      <c r="AO187" s="946"/>
      <c r="AP187" s="964"/>
      <c r="AQ187" s="946"/>
      <c r="AR187" s="985">
        <v>0</v>
      </c>
      <c r="AS187" s="986">
        <v>0</v>
      </c>
      <c r="AT187" s="987">
        <v>0</v>
      </c>
      <c r="AU187" s="986">
        <v>0</v>
      </c>
      <c r="AV187" s="987">
        <v>0</v>
      </c>
      <c r="AW187" s="986">
        <v>0</v>
      </c>
      <c r="AX187" s="987">
        <v>0</v>
      </c>
      <c r="AY187" s="986">
        <v>0</v>
      </c>
      <c r="AZ187" s="987">
        <v>0</v>
      </c>
      <c r="BA187" s="986">
        <v>0</v>
      </c>
      <c r="BB187" s="987">
        <v>0</v>
      </c>
      <c r="BC187" s="986">
        <v>0</v>
      </c>
      <c r="BD187" s="987">
        <v>0</v>
      </c>
      <c r="BE187" s="986">
        <v>0</v>
      </c>
      <c r="BF187" s="987">
        <v>0</v>
      </c>
      <c r="BG187" s="986">
        <v>0</v>
      </c>
      <c r="BH187" s="987">
        <v>0</v>
      </c>
      <c r="BI187" s="986">
        <v>0</v>
      </c>
      <c r="BJ187" s="987">
        <v>0</v>
      </c>
      <c r="BK187" s="986">
        <v>0</v>
      </c>
      <c r="BL187" s="987">
        <v>0</v>
      </c>
      <c r="BM187" s="986">
        <v>0</v>
      </c>
      <c r="BN187" s="987">
        <v>0</v>
      </c>
      <c r="BO187" s="986">
        <v>0</v>
      </c>
      <c r="BP187" s="987">
        <v>0</v>
      </c>
      <c r="BQ187" s="986">
        <v>0</v>
      </c>
      <c r="BR187" s="987">
        <v>0</v>
      </c>
      <c r="BS187" s="986">
        <v>0</v>
      </c>
      <c r="BT187" s="987">
        <v>0</v>
      </c>
      <c r="BU187" s="986">
        <v>0</v>
      </c>
      <c r="BV187" s="987">
        <v>0</v>
      </c>
      <c r="BW187" s="986">
        <v>0</v>
      </c>
      <c r="BX187" s="987">
        <v>0</v>
      </c>
      <c r="BY187" s="986">
        <v>0</v>
      </c>
      <c r="BZ187" s="987">
        <v>0</v>
      </c>
      <c r="CA187" s="988">
        <v>0</v>
      </c>
      <c r="CB187" s="946"/>
      <c r="CC187" s="971"/>
      <c r="CD187" s="946"/>
      <c r="CE187" s="972"/>
      <c r="CF187" s="946"/>
      <c r="CG187" s="985">
        <v>0</v>
      </c>
      <c r="CH187" s="986">
        <v>0</v>
      </c>
      <c r="CI187" s="987">
        <v>0</v>
      </c>
      <c r="CJ187" s="986">
        <v>0</v>
      </c>
      <c r="CK187" s="987">
        <v>0</v>
      </c>
      <c r="CL187" s="986">
        <v>0</v>
      </c>
      <c r="CM187" s="987">
        <v>0</v>
      </c>
      <c r="CN187" s="986">
        <v>0</v>
      </c>
      <c r="CO187" s="987">
        <v>0</v>
      </c>
      <c r="CP187" s="986">
        <v>0</v>
      </c>
      <c r="CQ187" s="987">
        <v>0</v>
      </c>
      <c r="CR187" s="986">
        <v>0</v>
      </c>
      <c r="CS187" s="987">
        <v>0</v>
      </c>
      <c r="CT187" s="986">
        <v>0</v>
      </c>
      <c r="CU187" s="987">
        <v>0</v>
      </c>
      <c r="CV187" s="986">
        <v>0</v>
      </c>
      <c r="CW187" s="987">
        <v>0</v>
      </c>
      <c r="CX187" s="986">
        <v>0</v>
      </c>
      <c r="CY187" s="987">
        <v>0</v>
      </c>
      <c r="CZ187" s="986">
        <v>0</v>
      </c>
      <c r="DA187" s="987">
        <v>0</v>
      </c>
      <c r="DB187" s="986">
        <v>0</v>
      </c>
      <c r="DC187" s="987">
        <v>0</v>
      </c>
      <c r="DD187" s="986">
        <v>0</v>
      </c>
      <c r="DE187" s="987">
        <v>0</v>
      </c>
      <c r="DF187" s="986">
        <v>0</v>
      </c>
      <c r="DG187" s="987">
        <v>0</v>
      </c>
      <c r="DH187" s="986">
        <v>0</v>
      </c>
      <c r="DI187" s="987">
        <v>0</v>
      </c>
      <c r="DJ187" s="986">
        <v>0</v>
      </c>
      <c r="DK187" s="987">
        <v>0</v>
      </c>
      <c r="DL187" s="986">
        <v>0</v>
      </c>
      <c r="DM187" s="987">
        <v>0</v>
      </c>
      <c r="DN187" s="986">
        <v>0</v>
      </c>
      <c r="DO187" s="987">
        <v>0</v>
      </c>
      <c r="DP187" s="988">
        <v>0</v>
      </c>
      <c r="DQ187" s="946"/>
      <c r="DR187" s="973"/>
      <c r="DS187" s="946"/>
      <c r="DT187" s="985">
        <v>0</v>
      </c>
      <c r="DU187" s="986">
        <v>0</v>
      </c>
      <c r="DV187" s="987">
        <v>0</v>
      </c>
      <c r="DW187" s="986">
        <v>0</v>
      </c>
      <c r="DX187" s="987">
        <v>0</v>
      </c>
      <c r="DY187" s="986">
        <v>0</v>
      </c>
      <c r="DZ187" s="987">
        <v>0</v>
      </c>
      <c r="EA187" s="986">
        <v>0</v>
      </c>
      <c r="EB187" s="987">
        <v>0</v>
      </c>
      <c r="EC187" s="986">
        <v>0</v>
      </c>
      <c r="ED187" s="987">
        <v>0</v>
      </c>
      <c r="EE187" s="986">
        <v>0</v>
      </c>
      <c r="EF187" s="987">
        <v>0</v>
      </c>
      <c r="EG187" s="986">
        <v>0</v>
      </c>
      <c r="EH187" s="987">
        <v>0</v>
      </c>
      <c r="EI187" s="986">
        <v>0</v>
      </c>
      <c r="EJ187" s="987">
        <v>0</v>
      </c>
      <c r="EK187" s="986">
        <v>0</v>
      </c>
      <c r="EL187" s="987">
        <v>0</v>
      </c>
      <c r="EM187" s="986">
        <v>0</v>
      </c>
      <c r="EN187" s="987">
        <v>0</v>
      </c>
      <c r="EO187" s="986">
        <v>0</v>
      </c>
      <c r="EP187" s="987">
        <v>0</v>
      </c>
      <c r="EQ187" s="986">
        <v>0</v>
      </c>
      <c r="ER187" s="987">
        <v>0</v>
      </c>
      <c r="ES187" s="986">
        <v>0</v>
      </c>
      <c r="ET187" s="987">
        <v>0</v>
      </c>
      <c r="EU187" s="986">
        <v>0</v>
      </c>
      <c r="EV187" s="987">
        <v>0</v>
      </c>
      <c r="EW187" s="986">
        <v>0</v>
      </c>
      <c r="EX187" s="987">
        <v>0</v>
      </c>
      <c r="EY187" s="986">
        <v>0</v>
      </c>
      <c r="EZ187" s="987">
        <v>0</v>
      </c>
      <c r="FA187" s="986">
        <v>0</v>
      </c>
      <c r="FB187" s="987">
        <v>0</v>
      </c>
      <c r="FC187" s="988">
        <v>0</v>
      </c>
      <c r="FD187" s="946"/>
      <c r="FE187" s="974"/>
      <c r="FF187" s="946"/>
      <c r="FG187" s="975"/>
      <c r="FI187" s="989" t="b">
        <v>1</v>
      </c>
    </row>
    <row r="188" spans="2:165" hidden="1" outlineLevel="1">
      <c r="B188" s="990">
        <v>175</v>
      </c>
      <c r="C188" s="1011" t="s">
        <v>756</v>
      </c>
      <c r="E188" s="992">
        <v>0</v>
      </c>
      <c r="F188" s="993">
        <v>0</v>
      </c>
      <c r="G188" s="994">
        <v>0</v>
      </c>
      <c r="H188" s="993">
        <v>0</v>
      </c>
      <c r="I188" s="994">
        <v>0</v>
      </c>
      <c r="J188" s="993">
        <v>0</v>
      </c>
      <c r="K188" s="994">
        <v>0</v>
      </c>
      <c r="L188" s="993">
        <v>0</v>
      </c>
      <c r="M188" s="994">
        <v>0</v>
      </c>
      <c r="N188" s="993">
        <v>0</v>
      </c>
      <c r="O188" s="994">
        <v>0</v>
      </c>
      <c r="P188" s="993">
        <v>0</v>
      </c>
      <c r="Q188" s="994">
        <v>0</v>
      </c>
      <c r="R188" s="993">
        <v>0</v>
      </c>
      <c r="S188" s="994">
        <v>0</v>
      </c>
      <c r="T188" s="993">
        <v>0</v>
      </c>
      <c r="U188" s="994">
        <v>0</v>
      </c>
      <c r="V188" s="993">
        <v>0</v>
      </c>
      <c r="W188" s="994">
        <v>0</v>
      </c>
      <c r="X188" s="993">
        <v>0</v>
      </c>
      <c r="Y188" s="994">
        <v>0</v>
      </c>
      <c r="Z188" s="993">
        <v>0</v>
      </c>
      <c r="AA188" s="994">
        <v>0</v>
      </c>
      <c r="AB188" s="993">
        <v>0</v>
      </c>
      <c r="AC188" s="994">
        <v>0</v>
      </c>
      <c r="AD188" s="993">
        <v>0</v>
      </c>
      <c r="AE188" s="994">
        <v>0</v>
      </c>
      <c r="AF188" s="993">
        <v>0</v>
      </c>
      <c r="AG188" s="994">
        <v>0</v>
      </c>
      <c r="AH188" s="993">
        <v>0</v>
      </c>
      <c r="AI188" s="994">
        <v>0</v>
      </c>
      <c r="AJ188" s="993">
        <v>0</v>
      </c>
      <c r="AK188" s="994">
        <v>0</v>
      </c>
      <c r="AL188" s="993">
        <v>0</v>
      </c>
      <c r="AM188" s="994">
        <v>0</v>
      </c>
      <c r="AN188" s="995">
        <v>0</v>
      </c>
      <c r="AO188" s="946"/>
      <c r="AP188" s="964"/>
      <c r="AQ188" s="946"/>
      <c r="AR188" s="992">
        <v>0</v>
      </c>
      <c r="AS188" s="993">
        <v>0</v>
      </c>
      <c r="AT188" s="994">
        <v>0</v>
      </c>
      <c r="AU188" s="993">
        <v>0</v>
      </c>
      <c r="AV188" s="994">
        <v>0</v>
      </c>
      <c r="AW188" s="993">
        <v>0</v>
      </c>
      <c r="AX188" s="994">
        <v>0</v>
      </c>
      <c r="AY188" s="993">
        <v>0</v>
      </c>
      <c r="AZ188" s="994">
        <v>0</v>
      </c>
      <c r="BA188" s="993">
        <v>0</v>
      </c>
      <c r="BB188" s="994">
        <v>0</v>
      </c>
      <c r="BC188" s="993">
        <v>0</v>
      </c>
      <c r="BD188" s="994">
        <v>0</v>
      </c>
      <c r="BE188" s="993">
        <v>0</v>
      </c>
      <c r="BF188" s="994">
        <v>0</v>
      </c>
      <c r="BG188" s="993">
        <v>0</v>
      </c>
      <c r="BH188" s="994">
        <v>0</v>
      </c>
      <c r="BI188" s="993">
        <v>0</v>
      </c>
      <c r="BJ188" s="994">
        <v>0</v>
      </c>
      <c r="BK188" s="993">
        <v>0</v>
      </c>
      <c r="BL188" s="994">
        <v>0</v>
      </c>
      <c r="BM188" s="993">
        <v>0</v>
      </c>
      <c r="BN188" s="994">
        <v>0</v>
      </c>
      <c r="BO188" s="993">
        <v>0</v>
      </c>
      <c r="BP188" s="994">
        <v>0</v>
      </c>
      <c r="BQ188" s="993">
        <v>0</v>
      </c>
      <c r="BR188" s="994">
        <v>0</v>
      </c>
      <c r="BS188" s="993">
        <v>0</v>
      </c>
      <c r="BT188" s="994">
        <v>0</v>
      </c>
      <c r="BU188" s="993">
        <v>0</v>
      </c>
      <c r="BV188" s="994">
        <v>0</v>
      </c>
      <c r="BW188" s="993">
        <v>0</v>
      </c>
      <c r="BX188" s="994">
        <v>0</v>
      </c>
      <c r="BY188" s="993">
        <v>0</v>
      </c>
      <c r="BZ188" s="994">
        <v>0</v>
      </c>
      <c r="CA188" s="995">
        <v>0</v>
      </c>
      <c r="CB188" s="946"/>
      <c r="CC188" s="971"/>
      <c r="CD188" s="946"/>
      <c r="CE188" s="972"/>
      <c r="CF188" s="946"/>
      <c r="CG188" s="992">
        <v>0</v>
      </c>
      <c r="CH188" s="993">
        <v>0</v>
      </c>
      <c r="CI188" s="994">
        <v>0</v>
      </c>
      <c r="CJ188" s="993">
        <v>0</v>
      </c>
      <c r="CK188" s="994">
        <v>0</v>
      </c>
      <c r="CL188" s="993">
        <v>0</v>
      </c>
      <c r="CM188" s="994">
        <v>0</v>
      </c>
      <c r="CN188" s="993">
        <v>0</v>
      </c>
      <c r="CO188" s="994">
        <v>0</v>
      </c>
      <c r="CP188" s="993">
        <v>0</v>
      </c>
      <c r="CQ188" s="994">
        <v>0</v>
      </c>
      <c r="CR188" s="993">
        <v>0</v>
      </c>
      <c r="CS188" s="994">
        <v>0</v>
      </c>
      <c r="CT188" s="993">
        <v>0</v>
      </c>
      <c r="CU188" s="994">
        <v>0</v>
      </c>
      <c r="CV188" s="993">
        <v>0</v>
      </c>
      <c r="CW188" s="994">
        <v>0</v>
      </c>
      <c r="CX188" s="993">
        <v>0</v>
      </c>
      <c r="CY188" s="994">
        <v>0</v>
      </c>
      <c r="CZ188" s="993">
        <v>0</v>
      </c>
      <c r="DA188" s="994">
        <v>0</v>
      </c>
      <c r="DB188" s="993">
        <v>0</v>
      </c>
      <c r="DC188" s="994">
        <v>0</v>
      </c>
      <c r="DD188" s="993">
        <v>0</v>
      </c>
      <c r="DE188" s="994">
        <v>0</v>
      </c>
      <c r="DF188" s="993">
        <v>0</v>
      </c>
      <c r="DG188" s="994">
        <v>0</v>
      </c>
      <c r="DH188" s="993">
        <v>0</v>
      </c>
      <c r="DI188" s="994">
        <v>0</v>
      </c>
      <c r="DJ188" s="993">
        <v>0</v>
      </c>
      <c r="DK188" s="994">
        <v>0</v>
      </c>
      <c r="DL188" s="993">
        <v>0</v>
      </c>
      <c r="DM188" s="994">
        <v>0</v>
      </c>
      <c r="DN188" s="993">
        <v>0</v>
      </c>
      <c r="DO188" s="994">
        <v>0</v>
      </c>
      <c r="DP188" s="995">
        <v>0</v>
      </c>
      <c r="DQ188" s="946"/>
      <c r="DR188" s="973"/>
      <c r="DS188" s="946"/>
      <c r="DT188" s="992">
        <v>0</v>
      </c>
      <c r="DU188" s="993">
        <v>0</v>
      </c>
      <c r="DV188" s="994">
        <v>0</v>
      </c>
      <c r="DW188" s="993">
        <v>0</v>
      </c>
      <c r="DX188" s="994">
        <v>0</v>
      </c>
      <c r="DY188" s="993">
        <v>0</v>
      </c>
      <c r="DZ188" s="994">
        <v>0</v>
      </c>
      <c r="EA188" s="993">
        <v>0</v>
      </c>
      <c r="EB188" s="994">
        <v>0</v>
      </c>
      <c r="EC188" s="993">
        <v>0</v>
      </c>
      <c r="ED188" s="994">
        <v>0</v>
      </c>
      <c r="EE188" s="993">
        <v>0</v>
      </c>
      <c r="EF188" s="994">
        <v>0</v>
      </c>
      <c r="EG188" s="993">
        <v>0</v>
      </c>
      <c r="EH188" s="994">
        <v>0</v>
      </c>
      <c r="EI188" s="993">
        <v>0</v>
      </c>
      <c r="EJ188" s="994">
        <v>0</v>
      </c>
      <c r="EK188" s="993">
        <v>0</v>
      </c>
      <c r="EL188" s="994">
        <v>0</v>
      </c>
      <c r="EM188" s="993">
        <v>0</v>
      </c>
      <c r="EN188" s="994">
        <v>0</v>
      </c>
      <c r="EO188" s="993">
        <v>0</v>
      </c>
      <c r="EP188" s="994">
        <v>0</v>
      </c>
      <c r="EQ188" s="993">
        <v>0</v>
      </c>
      <c r="ER188" s="994">
        <v>0</v>
      </c>
      <c r="ES188" s="993">
        <v>0</v>
      </c>
      <c r="ET188" s="994">
        <v>0</v>
      </c>
      <c r="EU188" s="993">
        <v>0</v>
      </c>
      <c r="EV188" s="994">
        <v>0</v>
      </c>
      <c r="EW188" s="993">
        <v>0</v>
      </c>
      <c r="EX188" s="994">
        <v>0</v>
      </c>
      <c r="EY188" s="993">
        <v>0</v>
      </c>
      <c r="EZ188" s="994">
        <v>0</v>
      </c>
      <c r="FA188" s="993">
        <v>0</v>
      </c>
      <c r="FB188" s="994">
        <v>0</v>
      </c>
      <c r="FC188" s="995">
        <v>0</v>
      </c>
      <c r="FD188" s="946"/>
      <c r="FE188" s="974"/>
      <c r="FF188" s="946"/>
      <c r="FG188" s="975"/>
      <c r="FI188" s="996" t="b">
        <v>1</v>
      </c>
    </row>
    <row r="189" spans="2:165" hidden="1" outlineLevel="1">
      <c r="B189" s="983">
        <v>176</v>
      </c>
      <c r="C189" s="1012" t="s">
        <v>359</v>
      </c>
      <c r="E189" s="985">
        <v>0</v>
      </c>
      <c r="F189" s="986">
        <v>0</v>
      </c>
      <c r="G189" s="987">
        <v>0</v>
      </c>
      <c r="H189" s="986">
        <v>0</v>
      </c>
      <c r="I189" s="987">
        <v>0</v>
      </c>
      <c r="J189" s="986">
        <v>0</v>
      </c>
      <c r="K189" s="987">
        <v>0</v>
      </c>
      <c r="L189" s="986">
        <v>0</v>
      </c>
      <c r="M189" s="987">
        <v>0</v>
      </c>
      <c r="N189" s="986">
        <v>0</v>
      </c>
      <c r="O189" s="987">
        <v>0</v>
      </c>
      <c r="P189" s="986">
        <v>0</v>
      </c>
      <c r="Q189" s="987">
        <v>0</v>
      </c>
      <c r="R189" s="986">
        <v>0</v>
      </c>
      <c r="S189" s="987">
        <v>0</v>
      </c>
      <c r="T189" s="986">
        <v>0</v>
      </c>
      <c r="U189" s="987">
        <v>0</v>
      </c>
      <c r="V189" s="986">
        <v>0</v>
      </c>
      <c r="W189" s="987">
        <v>0</v>
      </c>
      <c r="X189" s="986">
        <v>0</v>
      </c>
      <c r="Y189" s="987">
        <v>0</v>
      </c>
      <c r="Z189" s="986">
        <v>0</v>
      </c>
      <c r="AA189" s="987">
        <v>0</v>
      </c>
      <c r="AB189" s="986">
        <v>0</v>
      </c>
      <c r="AC189" s="987">
        <v>0</v>
      </c>
      <c r="AD189" s="986">
        <v>0</v>
      </c>
      <c r="AE189" s="987">
        <v>0</v>
      </c>
      <c r="AF189" s="986">
        <v>0</v>
      </c>
      <c r="AG189" s="987">
        <v>0</v>
      </c>
      <c r="AH189" s="986">
        <v>0</v>
      </c>
      <c r="AI189" s="987">
        <v>0</v>
      </c>
      <c r="AJ189" s="986">
        <v>0</v>
      </c>
      <c r="AK189" s="987">
        <v>0</v>
      </c>
      <c r="AL189" s="986">
        <v>0</v>
      </c>
      <c r="AM189" s="987">
        <v>0</v>
      </c>
      <c r="AN189" s="988">
        <v>0</v>
      </c>
      <c r="AO189" s="946"/>
      <c r="AP189" s="964"/>
      <c r="AQ189" s="946"/>
      <c r="AR189" s="985">
        <v>0</v>
      </c>
      <c r="AS189" s="986">
        <v>0</v>
      </c>
      <c r="AT189" s="987">
        <v>0</v>
      </c>
      <c r="AU189" s="986">
        <v>0</v>
      </c>
      <c r="AV189" s="987">
        <v>0</v>
      </c>
      <c r="AW189" s="986">
        <v>0</v>
      </c>
      <c r="AX189" s="987">
        <v>0</v>
      </c>
      <c r="AY189" s="986">
        <v>0</v>
      </c>
      <c r="AZ189" s="987">
        <v>0</v>
      </c>
      <c r="BA189" s="986">
        <v>0</v>
      </c>
      <c r="BB189" s="987">
        <v>0</v>
      </c>
      <c r="BC189" s="986">
        <v>0</v>
      </c>
      <c r="BD189" s="987">
        <v>0</v>
      </c>
      <c r="BE189" s="986">
        <v>0</v>
      </c>
      <c r="BF189" s="987">
        <v>0</v>
      </c>
      <c r="BG189" s="986">
        <v>0</v>
      </c>
      <c r="BH189" s="987">
        <v>0</v>
      </c>
      <c r="BI189" s="986">
        <v>0</v>
      </c>
      <c r="BJ189" s="987">
        <v>0</v>
      </c>
      <c r="BK189" s="986">
        <v>0</v>
      </c>
      <c r="BL189" s="987">
        <v>0</v>
      </c>
      <c r="BM189" s="986">
        <v>0</v>
      </c>
      <c r="BN189" s="987">
        <v>0</v>
      </c>
      <c r="BO189" s="986">
        <v>0</v>
      </c>
      <c r="BP189" s="987">
        <v>0</v>
      </c>
      <c r="BQ189" s="986">
        <v>0</v>
      </c>
      <c r="BR189" s="987">
        <v>0</v>
      </c>
      <c r="BS189" s="986">
        <v>0</v>
      </c>
      <c r="BT189" s="987">
        <v>0</v>
      </c>
      <c r="BU189" s="986">
        <v>0</v>
      </c>
      <c r="BV189" s="987">
        <v>0</v>
      </c>
      <c r="BW189" s="986">
        <v>0</v>
      </c>
      <c r="BX189" s="987">
        <v>0</v>
      </c>
      <c r="BY189" s="986">
        <v>0</v>
      </c>
      <c r="BZ189" s="987">
        <v>0</v>
      </c>
      <c r="CA189" s="988">
        <v>0</v>
      </c>
      <c r="CB189" s="946"/>
      <c r="CC189" s="971"/>
      <c r="CD189" s="946"/>
      <c r="CE189" s="972"/>
      <c r="CF189" s="946"/>
      <c r="CG189" s="985">
        <v>0</v>
      </c>
      <c r="CH189" s="986">
        <v>0</v>
      </c>
      <c r="CI189" s="987">
        <v>0</v>
      </c>
      <c r="CJ189" s="986">
        <v>0</v>
      </c>
      <c r="CK189" s="987">
        <v>0</v>
      </c>
      <c r="CL189" s="986">
        <v>0</v>
      </c>
      <c r="CM189" s="987">
        <v>0</v>
      </c>
      <c r="CN189" s="986">
        <v>0</v>
      </c>
      <c r="CO189" s="987">
        <v>0</v>
      </c>
      <c r="CP189" s="986">
        <v>0</v>
      </c>
      <c r="CQ189" s="987">
        <v>0</v>
      </c>
      <c r="CR189" s="986">
        <v>0</v>
      </c>
      <c r="CS189" s="987">
        <v>0</v>
      </c>
      <c r="CT189" s="986">
        <v>0</v>
      </c>
      <c r="CU189" s="987">
        <v>0</v>
      </c>
      <c r="CV189" s="986">
        <v>0</v>
      </c>
      <c r="CW189" s="987">
        <v>0</v>
      </c>
      <c r="CX189" s="986">
        <v>0</v>
      </c>
      <c r="CY189" s="987">
        <v>0</v>
      </c>
      <c r="CZ189" s="986">
        <v>0</v>
      </c>
      <c r="DA189" s="987">
        <v>0</v>
      </c>
      <c r="DB189" s="986">
        <v>0</v>
      </c>
      <c r="DC189" s="987">
        <v>0</v>
      </c>
      <c r="DD189" s="986">
        <v>0</v>
      </c>
      <c r="DE189" s="987">
        <v>0</v>
      </c>
      <c r="DF189" s="986">
        <v>0</v>
      </c>
      <c r="DG189" s="987">
        <v>0</v>
      </c>
      <c r="DH189" s="986">
        <v>0</v>
      </c>
      <c r="DI189" s="987">
        <v>0</v>
      </c>
      <c r="DJ189" s="986">
        <v>0</v>
      </c>
      <c r="DK189" s="987">
        <v>0</v>
      </c>
      <c r="DL189" s="986">
        <v>0</v>
      </c>
      <c r="DM189" s="987">
        <v>0</v>
      </c>
      <c r="DN189" s="986">
        <v>0</v>
      </c>
      <c r="DO189" s="987">
        <v>0</v>
      </c>
      <c r="DP189" s="988">
        <v>0</v>
      </c>
      <c r="DQ189" s="946"/>
      <c r="DR189" s="973"/>
      <c r="DS189" s="946"/>
      <c r="DT189" s="985">
        <v>0</v>
      </c>
      <c r="DU189" s="986">
        <v>0</v>
      </c>
      <c r="DV189" s="987">
        <v>0</v>
      </c>
      <c r="DW189" s="986">
        <v>0</v>
      </c>
      <c r="DX189" s="987">
        <v>0</v>
      </c>
      <c r="DY189" s="986">
        <v>0</v>
      </c>
      <c r="DZ189" s="987">
        <v>0</v>
      </c>
      <c r="EA189" s="986">
        <v>0</v>
      </c>
      <c r="EB189" s="987">
        <v>0</v>
      </c>
      <c r="EC189" s="986">
        <v>0</v>
      </c>
      <c r="ED189" s="987">
        <v>0</v>
      </c>
      <c r="EE189" s="986">
        <v>0</v>
      </c>
      <c r="EF189" s="987">
        <v>0</v>
      </c>
      <c r="EG189" s="986">
        <v>0</v>
      </c>
      <c r="EH189" s="987">
        <v>0</v>
      </c>
      <c r="EI189" s="986">
        <v>0</v>
      </c>
      <c r="EJ189" s="987">
        <v>0</v>
      </c>
      <c r="EK189" s="986">
        <v>0</v>
      </c>
      <c r="EL189" s="987">
        <v>0</v>
      </c>
      <c r="EM189" s="986">
        <v>0</v>
      </c>
      <c r="EN189" s="987">
        <v>0</v>
      </c>
      <c r="EO189" s="986">
        <v>0</v>
      </c>
      <c r="EP189" s="987">
        <v>0</v>
      </c>
      <c r="EQ189" s="986">
        <v>0</v>
      </c>
      <c r="ER189" s="987">
        <v>0</v>
      </c>
      <c r="ES189" s="986">
        <v>0</v>
      </c>
      <c r="ET189" s="987">
        <v>0</v>
      </c>
      <c r="EU189" s="986">
        <v>0</v>
      </c>
      <c r="EV189" s="987">
        <v>0</v>
      </c>
      <c r="EW189" s="986">
        <v>0</v>
      </c>
      <c r="EX189" s="987">
        <v>0</v>
      </c>
      <c r="EY189" s="986">
        <v>0</v>
      </c>
      <c r="EZ189" s="987">
        <v>0</v>
      </c>
      <c r="FA189" s="986">
        <v>0</v>
      </c>
      <c r="FB189" s="987">
        <v>0</v>
      </c>
      <c r="FC189" s="988">
        <v>0</v>
      </c>
      <c r="FD189" s="946"/>
      <c r="FE189" s="974"/>
      <c r="FF189" s="946"/>
      <c r="FG189" s="975"/>
      <c r="FI189" s="989" t="b">
        <v>1</v>
      </c>
    </row>
    <row r="190" spans="2:165" hidden="1" outlineLevel="1">
      <c r="B190" s="990">
        <v>177</v>
      </c>
      <c r="C190" s="1011" t="s">
        <v>361</v>
      </c>
      <c r="E190" s="992">
        <v>0</v>
      </c>
      <c r="F190" s="993">
        <v>0</v>
      </c>
      <c r="G190" s="994">
        <v>0</v>
      </c>
      <c r="H190" s="993">
        <v>0</v>
      </c>
      <c r="I190" s="994">
        <v>0</v>
      </c>
      <c r="J190" s="993">
        <v>0</v>
      </c>
      <c r="K190" s="994">
        <v>0</v>
      </c>
      <c r="L190" s="993">
        <v>0</v>
      </c>
      <c r="M190" s="994">
        <v>0</v>
      </c>
      <c r="N190" s="993">
        <v>0</v>
      </c>
      <c r="O190" s="994">
        <v>0</v>
      </c>
      <c r="P190" s="993">
        <v>0</v>
      </c>
      <c r="Q190" s="994">
        <v>0</v>
      </c>
      <c r="R190" s="993">
        <v>0</v>
      </c>
      <c r="S190" s="994">
        <v>0</v>
      </c>
      <c r="T190" s="993">
        <v>0</v>
      </c>
      <c r="U190" s="994">
        <v>0</v>
      </c>
      <c r="V190" s="993">
        <v>0</v>
      </c>
      <c r="W190" s="994">
        <v>0</v>
      </c>
      <c r="X190" s="993">
        <v>0</v>
      </c>
      <c r="Y190" s="994">
        <v>0</v>
      </c>
      <c r="Z190" s="993">
        <v>0</v>
      </c>
      <c r="AA190" s="994">
        <v>0</v>
      </c>
      <c r="AB190" s="993">
        <v>0</v>
      </c>
      <c r="AC190" s="994">
        <v>0</v>
      </c>
      <c r="AD190" s="993">
        <v>0</v>
      </c>
      <c r="AE190" s="994">
        <v>0</v>
      </c>
      <c r="AF190" s="993">
        <v>0</v>
      </c>
      <c r="AG190" s="994">
        <v>0</v>
      </c>
      <c r="AH190" s="993">
        <v>0</v>
      </c>
      <c r="AI190" s="994">
        <v>0</v>
      </c>
      <c r="AJ190" s="993">
        <v>0</v>
      </c>
      <c r="AK190" s="994">
        <v>0</v>
      </c>
      <c r="AL190" s="993">
        <v>0</v>
      </c>
      <c r="AM190" s="994">
        <v>0</v>
      </c>
      <c r="AN190" s="995">
        <v>0</v>
      </c>
      <c r="AO190" s="946"/>
      <c r="AP190" s="964"/>
      <c r="AQ190" s="946"/>
      <c r="AR190" s="992">
        <v>0</v>
      </c>
      <c r="AS190" s="993">
        <v>0</v>
      </c>
      <c r="AT190" s="994">
        <v>0</v>
      </c>
      <c r="AU190" s="993">
        <v>0</v>
      </c>
      <c r="AV190" s="994">
        <v>0</v>
      </c>
      <c r="AW190" s="993">
        <v>0</v>
      </c>
      <c r="AX190" s="994">
        <v>0</v>
      </c>
      <c r="AY190" s="993">
        <v>0</v>
      </c>
      <c r="AZ190" s="994">
        <v>0</v>
      </c>
      <c r="BA190" s="993">
        <v>0</v>
      </c>
      <c r="BB190" s="994">
        <v>0</v>
      </c>
      <c r="BC190" s="993">
        <v>0</v>
      </c>
      <c r="BD190" s="994">
        <v>0</v>
      </c>
      <c r="BE190" s="993">
        <v>0</v>
      </c>
      <c r="BF190" s="994">
        <v>0</v>
      </c>
      <c r="BG190" s="993">
        <v>0</v>
      </c>
      <c r="BH190" s="994">
        <v>0</v>
      </c>
      <c r="BI190" s="993">
        <v>0</v>
      </c>
      <c r="BJ190" s="994">
        <v>0</v>
      </c>
      <c r="BK190" s="993">
        <v>0</v>
      </c>
      <c r="BL190" s="994">
        <v>0</v>
      </c>
      <c r="BM190" s="993">
        <v>0</v>
      </c>
      <c r="BN190" s="994">
        <v>0</v>
      </c>
      <c r="BO190" s="993">
        <v>0</v>
      </c>
      <c r="BP190" s="994">
        <v>0</v>
      </c>
      <c r="BQ190" s="993">
        <v>0</v>
      </c>
      <c r="BR190" s="994">
        <v>0</v>
      </c>
      <c r="BS190" s="993">
        <v>0</v>
      </c>
      <c r="BT190" s="994">
        <v>0</v>
      </c>
      <c r="BU190" s="993">
        <v>0</v>
      </c>
      <c r="BV190" s="994">
        <v>0</v>
      </c>
      <c r="BW190" s="993">
        <v>0</v>
      </c>
      <c r="BX190" s="994">
        <v>0</v>
      </c>
      <c r="BY190" s="993">
        <v>0</v>
      </c>
      <c r="BZ190" s="994">
        <v>0</v>
      </c>
      <c r="CA190" s="995">
        <v>0</v>
      </c>
      <c r="CB190" s="946"/>
      <c r="CC190" s="971"/>
      <c r="CD190" s="946"/>
      <c r="CE190" s="972"/>
      <c r="CF190" s="946"/>
      <c r="CG190" s="992">
        <v>0</v>
      </c>
      <c r="CH190" s="993">
        <v>0</v>
      </c>
      <c r="CI190" s="994">
        <v>0</v>
      </c>
      <c r="CJ190" s="993">
        <v>0</v>
      </c>
      <c r="CK190" s="994">
        <v>0</v>
      </c>
      <c r="CL190" s="993">
        <v>0</v>
      </c>
      <c r="CM190" s="994">
        <v>0</v>
      </c>
      <c r="CN190" s="993">
        <v>0</v>
      </c>
      <c r="CO190" s="994">
        <v>0</v>
      </c>
      <c r="CP190" s="993">
        <v>0</v>
      </c>
      <c r="CQ190" s="994">
        <v>0</v>
      </c>
      <c r="CR190" s="993">
        <v>0</v>
      </c>
      <c r="CS190" s="994">
        <v>0</v>
      </c>
      <c r="CT190" s="993">
        <v>0</v>
      </c>
      <c r="CU190" s="994">
        <v>0</v>
      </c>
      <c r="CV190" s="993">
        <v>0</v>
      </c>
      <c r="CW190" s="994">
        <v>0</v>
      </c>
      <c r="CX190" s="993">
        <v>0</v>
      </c>
      <c r="CY190" s="994">
        <v>0</v>
      </c>
      <c r="CZ190" s="993">
        <v>0</v>
      </c>
      <c r="DA190" s="994">
        <v>0</v>
      </c>
      <c r="DB190" s="993">
        <v>0</v>
      </c>
      <c r="DC190" s="994">
        <v>0</v>
      </c>
      <c r="DD190" s="993">
        <v>0</v>
      </c>
      <c r="DE190" s="994">
        <v>0</v>
      </c>
      <c r="DF190" s="993">
        <v>0</v>
      </c>
      <c r="DG190" s="994">
        <v>0</v>
      </c>
      <c r="DH190" s="993">
        <v>0</v>
      </c>
      <c r="DI190" s="994">
        <v>0</v>
      </c>
      <c r="DJ190" s="993">
        <v>0</v>
      </c>
      <c r="DK190" s="994">
        <v>0</v>
      </c>
      <c r="DL190" s="993">
        <v>0</v>
      </c>
      <c r="DM190" s="994">
        <v>0</v>
      </c>
      <c r="DN190" s="993">
        <v>0</v>
      </c>
      <c r="DO190" s="994">
        <v>0</v>
      </c>
      <c r="DP190" s="995">
        <v>0</v>
      </c>
      <c r="DQ190" s="946"/>
      <c r="DR190" s="973"/>
      <c r="DS190" s="946"/>
      <c r="DT190" s="992">
        <v>0</v>
      </c>
      <c r="DU190" s="993">
        <v>0</v>
      </c>
      <c r="DV190" s="994">
        <v>0</v>
      </c>
      <c r="DW190" s="993">
        <v>0</v>
      </c>
      <c r="DX190" s="994">
        <v>0</v>
      </c>
      <c r="DY190" s="993">
        <v>0</v>
      </c>
      <c r="DZ190" s="994">
        <v>0</v>
      </c>
      <c r="EA190" s="993">
        <v>0</v>
      </c>
      <c r="EB190" s="994">
        <v>0</v>
      </c>
      <c r="EC190" s="993">
        <v>0</v>
      </c>
      <c r="ED190" s="994">
        <v>0</v>
      </c>
      <c r="EE190" s="993">
        <v>0</v>
      </c>
      <c r="EF190" s="994">
        <v>0</v>
      </c>
      <c r="EG190" s="993">
        <v>0</v>
      </c>
      <c r="EH190" s="994">
        <v>0</v>
      </c>
      <c r="EI190" s="993">
        <v>0</v>
      </c>
      <c r="EJ190" s="994">
        <v>0</v>
      </c>
      <c r="EK190" s="993">
        <v>0</v>
      </c>
      <c r="EL190" s="994">
        <v>0</v>
      </c>
      <c r="EM190" s="993">
        <v>0</v>
      </c>
      <c r="EN190" s="994">
        <v>0</v>
      </c>
      <c r="EO190" s="993">
        <v>0</v>
      </c>
      <c r="EP190" s="994">
        <v>0</v>
      </c>
      <c r="EQ190" s="993">
        <v>0</v>
      </c>
      <c r="ER190" s="994">
        <v>0</v>
      </c>
      <c r="ES190" s="993">
        <v>0</v>
      </c>
      <c r="ET190" s="994">
        <v>0</v>
      </c>
      <c r="EU190" s="993">
        <v>0</v>
      </c>
      <c r="EV190" s="994">
        <v>0</v>
      </c>
      <c r="EW190" s="993">
        <v>0</v>
      </c>
      <c r="EX190" s="994">
        <v>0</v>
      </c>
      <c r="EY190" s="993">
        <v>0</v>
      </c>
      <c r="EZ190" s="994">
        <v>0</v>
      </c>
      <c r="FA190" s="993">
        <v>0</v>
      </c>
      <c r="FB190" s="994">
        <v>0</v>
      </c>
      <c r="FC190" s="995">
        <v>0</v>
      </c>
      <c r="FD190" s="946"/>
      <c r="FE190" s="974"/>
      <c r="FF190" s="946"/>
      <c r="FG190" s="975"/>
      <c r="FI190" s="996" t="b">
        <v>1</v>
      </c>
    </row>
    <row r="191" spans="2:165" hidden="1" outlineLevel="1">
      <c r="B191" s="1013">
        <v>178</v>
      </c>
      <c r="C191" s="1014" t="s">
        <v>360</v>
      </c>
      <c r="E191" s="1015">
        <v>0</v>
      </c>
      <c r="F191" s="1016">
        <v>0</v>
      </c>
      <c r="G191" s="1017">
        <v>0</v>
      </c>
      <c r="H191" s="1016">
        <v>0</v>
      </c>
      <c r="I191" s="1017">
        <v>0</v>
      </c>
      <c r="J191" s="1016">
        <v>0</v>
      </c>
      <c r="K191" s="1017">
        <v>0</v>
      </c>
      <c r="L191" s="1016">
        <v>0</v>
      </c>
      <c r="M191" s="1017">
        <v>0</v>
      </c>
      <c r="N191" s="1016">
        <v>0</v>
      </c>
      <c r="O191" s="1017">
        <v>0</v>
      </c>
      <c r="P191" s="1016">
        <v>0</v>
      </c>
      <c r="Q191" s="1017">
        <v>0</v>
      </c>
      <c r="R191" s="1016">
        <v>0</v>
      </c>
      <c r="S191" s="1017">
        <v>0</v>
      </c>
      <c r="T191" s="1016">
        <v>0</v>
      </c>
      <c r="U191" s="1017">
        <v>0</v>
      </c>
      <c r="V191" s="1016">
        <v>0</v>
      </c>
      <c r="W191" s="1017">
        <v>0</v>
      </c>
      <c r="X191" s="1016">
        <v>0</v>
      </c>
      <c r="Y191" s="1017">
        <v>0</v>
      </c>
      <c r="Z191" s="1016">
        <v>0</v>
      </c>
      <c r="AA191" s="1017">
        <v>0</v>
      </c>
      <c r="AB191" s="1016">
        <v>0</v>
      </c>
      <c r="AC191" s="1017">
        <v>0</v>
      </c>
      <c r="AD191" s="1016">
        <v>0</v>
      </c>
      <c r="AE191" s="1017">
        <v>0</v>
      </c>
      <c r="AF191" s="1016">
        <v>0</v>
      </c>
      <c r="AG191" s="1017">
        <v>0</v>
      </c>
      <c r="AH191" s="1016">
        <v>0</v>
      </c>
      <c r="AI191" s="1017">
        <v>0</v>
      </c>
      <c r="AJ191" s="1016">
        <v>0</v>
      </c>
      <c r="AK191" s="1017">
        <v>0</v>
      </c>
      <c r="AL191" s="1016">
        <v>0</v>
      </c>
      <c r="AM191" s="1017">
        <v>0</v>
      </c>
      <c r="AN191" s="1018">
        <v>0</v>
      </c>
      <c r="AO191" s="946"/>
      <c r="AP191" s="964"/>
      <c r="AQ191" s="946"/>
      <c r="AR191" s="1015">
        <v>0</v>
      </c>
      <c r="AS191" s="1016">
        <v>0</v>
      </c>
      <c r="AT191" s="1017">
        <v>0</v>
      </c>
      <c r="AU191" s="1016">
        <v>0</v>
      </c>
      <c r="AV191" s="1017">
        <v>0</v>
      </c>
      <c r="AW191" s="1016">
        <v>0</v>
      </c>
      <c r="AX191" s="1017">
        <v>0</v>
      </c>
      <c r="AY191" s="1016">
        <v>0</v>
      </c>
      <c r="AZ191" s="1017">
        <v>0</v>
      </c>
      <c r="BA191" s="1016">
        <v>0</v>
      </c>
      <c r="BB191" s="1017">
        <v>0</v>
      </c>
      <c r="BC191" s="1016">
        <v>0</v>
      </c>
      <c r="BD191" s="1017">
        <v>0</v>
      </c>
      <c r="BE191" s="1016">
        <v>0</v>
      </c>
      <c r="BF191" s="1017">
        <v>0</v>
      </c>
      <c r="BG191" s="1016">
        <v>0</v>
      </c>
      <c r="BH191" s="1017">
        <v>0</v>
      </c>
      <c r="BI191" s="1016">
        <v>0</v>
      </c>
      <c r="BJ191" s="1017">
        <v>0</v>
      </c>
      <c r="BK191" s="1016">
        <v>0</v>
      </c>
      <c r="BL191" s="1017">
        <v>0</v>
      </c>
      <c r="BM191" s="1016">
        <v>0</v>
      </c>
      <c r="BN191" s="1017">
        <v>0</v>
      </c>
      <c r="BO191" s="1016">
        <v>0</v>
      </c>
      <c r="BP191" s="1017">
        <v>0</v>
      </c>
      <c r="BQ191" s="1016">
        <v>0</v>
      </c>
      <c r="BR191" s="1017">
        <v>0</v>
      </c>
      <c r="BS191" s="1016">
        <v>0</v>
      </c>
      <c r="BT191" s="1017">
        <v>0</v>
      </c>
      <c r="BU191" s="1016">
        <v>0</v>
      </c>
      <c r="BV191" s="1017">
        <v>0</v>
      </c>
      <c r="BW191" s="1016">
        <v>0</v>
      </c>
      <c r="BX191" s="1017">
        <v>0</v>
      </c>
      <c r="BY191" s="1016">
        <v>0</v>
      </c>
      <c r="BZ191" s="1017">
        <v>0</v>
      </c>
      <c r="CA191" s="1018">
        <v>0</v>
      </c>
      <c r="CB191" s="946"/>
      <c r="CC191" s="971"/>
      <c r="CD191" s="946"/>
      <c r="CE191" s="972"/>
      <c r="CF191" s="946"/>
      <c r="CG191" s="1015">
        <v>0</v>
      </c>
      <c r="CH191" s="1016">
        <v>0</v>
      </c>
      <c r="CI191" s="1017">
        <v>0</v>
      </c>
      <c r="CJ191" s="1016">
        <v>0</v>
      </c>
      <c r="CK191" s="1017">
        <v>0</v>
      </c>
      <c r="CL191" s="1016">
        <v>0</v>
      </c>
      <c r="CM191" s="1017">
        <v>0</v>
      </c>
      <c r="CN191" s="1016">
        <v>0</v>
      </c>
      <c r="CO191" s="1017">
        <v>0</v>
      </c>
      <c r="CP191" s="1016">
        <v>0</v>
      </c>
      <c r="CQ191" s="1017">
        <v>0</v>
      </c>
      <c r="CR191" s="1016">
        <v>0</v>
      </c>
      <c r="CS191" s="1017">
        <v>0</v>
      </c>
      <c r="CT191" s="1016">
        <v>0</v>
      </c>
      <c r="CU191" s="1017">
        <v>0</v>
      </c>
      <c r="CV191" s="1016">
        <v>0</v>
      </c>
      <c r="CW191" s="1017">
        <v>0</v>
      </c>
      <c r="CX191" s="1016">
        <v>0</v>
      </c>
      <c r="CY191" s="1017">
        <v>0</v>
      </c>
      <c r="CZ191" s="1016">
        <v>0</v>
      </c>
      <c r="DA191" s="1017">
        <v>0</v>
      </c>
      <c r="DB191" s="1016">
        <v>0</v>
      </c>
      <c r="DC191" s="1017">
        <v>0</v>
      </c>
      <c r="DD191" s="1016">
        <v>0</v>
      </c>
      <c r="DE191" s="1017">
        <v>0</v>
      </c>
      <c r="DF191" s="1016">
        <v>0</v>
      </c>
      <c r="DG191" s="1017">
        <v>0</v>
      </c>
      <c r="DH191" s="1016">
        <v>0</v>
      </c>
      <c r="DI191" s="1017">
        <v>0</v>
      </c>
      <c r="DJ191" s="1016">
        <v>0</v>
      </c>
      <c r="DK191" s="1017">
        <v>0</v>
      </c>
      <c r="DL191" s="1016">
        <v>0</v>
      </c>
      <c r="DM191" s="1017">
        <v>0</v>
      </c>
      <c r="DN191" s="1016">
        <v>0</v>
      </c>
      <c r="DO191" s="1017">
        <v>0</v>
      </c>
      <c r="DP191" s="1018">
        <v>0</v>
      </c>
      <c r="DQ191" s="946"/>
      <c r="DR191" s="973"/>
      <c r="DS191" s="946"/>
      <c r="DT191" s="1015">
        <v>0</v>
      </c>
      <c r="DU191" s="1016">
        <v>0</v>
      </c>
      <c r="DV191" s="1017">
        <v>0</v>
      </c>
      <c r="DW191" s="1016">
        <v>0</v>
      </c>
      <c r="DX191" s="1017">
        <v>0</v>
      </c>
      <c r="DY191" s="1016">
        <v>0</v>
      </c>
      <c r="DZ191" s="1017">
        <v>0</v>
      </c>
      <c r="EA191" s="1016">
        <v>0</v>
      </c>
      <c r="EB191" s="1017">
        <v>0</v>
      </c>
      <c r="EC191" s="1016">
        <v>0</v>
      </c>
      <c r="ED191" s="1017">
        <v>0</v>
      </c>
      <c r="EE191" s="1016">
        <v>0</v>
      </c>
      <c r="EF191" s="1017">
        <v>0</v>
      </c>
      <c r="EG191" s="1016">
        <v>0</v>
      </c>
      <c r="EH191" s="1017">
        <v>0</v>
      </c>
      <c r="EI191" s="1016">
        <v>0</v>
      </c>
      <c r="EJ191" s="1017">
        <v>0</v>
      </c>
      <c r="EK191" s="1016">
        <v>0</v>
      </c>
      <c r="EL191" s="1017">
        <v>0</v>
      </c>
      <c r="EM191" s="1016">
        <v>0</v>
      </c>
      <c r="EN191" s="1017">
        <v>0</v>
      </c>
      <c r="EO191" s="1016">
        <v>0</v>
      </c>
      <c r="EP191" s="1017">
        <v>0</v>
      </c>
      <c r="EQ191" s="1016">
        <v>0</v>
      </c>
      <c r="ER191" s="1017">
        <v>0</v>
      </c>
      <c r="ES191" s="1016">
        <v>0</v>
      </c>
      <c r="ET191" s="1017">
        <v>0</v>
      </c>
      <c r="EU191" s="1016">
        <v>0</v>
      </c>
      <c r="EV191" s="1017">
        <v>0</v>
      </c>
      <c r="EW191" s="1016">
        <v>0</v>
      </c>
      <c r="EX191" s="1017">
        <v>0</v>
      </c>
      <c r="EY191" s="1016">
        <v>0</v>
      </c>
      <c r="EZ191" s="1017">
        <v>0</v>
      </c>
      <c r="FA191" s="1016">
        <v>0</v>
      </c>
      <c r="FB191" s="1017">
        <v>0</v>
      </c>
      <c r="FC191" s="1018">
        <v>0</v>
      </c>
      <c r="FD191" s="946"/>
      <c r="FE191" s="974"/>
      <c r="FF191" s="946"/>
      <c r="FG191" s="975"/>
      <c r="FI191" s="1019" t="b">
        <v>1</v>
      </c>
    </row>
    <row r="192" spans="2:165" hidden="1" outlineLevel="1">
      <c r="B192" s="976">
        <v>179</v>
      </c>
      <c r="C192" s="1020" t="s">
        <v>757</v>
      </c>
      <c r="E192" s="978">
        <v>0</v>
      </c>
      <c r="F192" s="979">
        <v>0</v>
      </c>
      <c r="G192" s="980">
        <v>0</v>
      </c>
      <c r="H192" s="979">
        <v>0</v>
      </c>
      <c r="I192" s="980">
        <v>0</v>
      </c>
      <c r="J192" s="979">
        <v>0</v>
      </c>
      <c r="K192" s="980">
        <v>0</v>
      </c>
      <c r="L192" s="979">
        <v>0</v>
      </c>
      <c r="M192" s="980">
        <v>0</v>
      </c>
      <c r="N192" s="979">
        <v>0</v>
      </c>
      <c r="O192" s="980">
        <v>0</v>
      </c>
      <c r="P192" s="979">
        <v>0</v>
      </c>
      <c r="Q192" s="980">
        <v>0</v>
      </c>
      <c r="R192" s="979">
        <v>0</v>
      </c>
      <c r="S192" s="980">
        <v>0</v>
      </c>
      <c r="T192" s="979">
        <v>0</v>
      </c>
      <c r="U192" s="980">
        <v>0</v>
      </c>
      <c r="V192" s="979">
        <v>0</v>
      </c>
      <c r="W192" s="980">
        <v>0</v>
      </c>
      <c r="X192" s="979">
        <v>0</v>
      </c>
      <c r="Y192" s="980">
        <v>0</v>
      </c>
      <c r="Z192" s="979">
        <v>0</v>
      </c>
      <c r="AA192" s="980">
        <v>0</v>
      </c>
      <c r="AB192" s="979">
        <v>0</v>
      </c>
      <c r="AC192" s="980">
        <v>0</v>
      </c>
      <c r="AD192" s="979">
        <v>0</v>
      </c>
      <c r="AE192" s="980">
        <v>0</v>
      </c>
      <c r="AF192" s="979">
        <v>0</v>
      </c>
      <c r="AG192" s="980">
        <v>0</v>
      </c>
      <c r="AH192" s="979">
        <v>0</v>
      </c>
      <c r="AI192" s="980">
        <v>0</v>
      </c>
      <c r="AJ192" s="979">
        <v>0</v>
      </c>
      <c r="AK192" s="980">
        <v>0</v>
      </c>
      <c r="AL192" s="979">
        <v>0</v>
      </c>
      <c r="AM192" s="980">
        <v>0</v>
      </c>
      <c r="AN192" s="981">
        <v>0</v>
      </c>
      <c r="AO192" s="946"/>
      <c r="AP192" s="964"/>
      <c r="AQ192" s="946"/>
      <c r="AR192" s="978">
        <v>0</v>
      </c>
      <c r="AS192" s="979">
        <v>0</v>
      </c>
      <c r="AT192" s="980">
        <v>0</v>
      </c>
      <c r="AU192" s="979">
        <v>0</v>
      </c>
      <c r="AV192" s="980">
        <v>0</v>
      </c>
      <c r="AW192" s="979">
        <v>0</v>
      </c>
      <c r="AX192" s="980">
        <v>0</v>
      </c>
      <c r="AY192" s="979">
        <v>0</v>
      </c>
      <c r="AZ192" s="980">
        <v>0</v>
      </c>
      <c r="BA192" s="979">
        <v>0</v>
      </c>
      <c r="BB192" s="980">
        <v>0</v>
      </c>
      <c r="BC192" s="979">
        <v>0</v>
      </c>
      <c r="BD192" s="980">
        <v>0</v>
      </c>
      <c r="BE192" s="979">
        <v>0</v>
      </c>
      <c r="BF192" s="980">
        <v>0</v>
      </c>
      <c r="BG192" s="979">
        <v>0</v>
      </c>
      <c r="BH192" s="980">
        <v>0</v>
      </c>
      <c r="BI192" s="979">
        <v>0</v>
      </c>
      <c r="BJ192" s="980">
        <v>0</v>
      </c>
      <c r="BK192" s="979">
        <v>0</v>
      </c>
      <c r="BL192" s="980">
        <v>0</v>
      </c>
      <c r="BM192" s="979">
        <v>0</v>
      </c>
      <c r="BN192" s="980">
        <v>0</v>
      </c>
      <c r="BO192" s="979">
        <v>0</v>
      </c>
      <c r="BP192" s="980">
        <v>0</v>
      </c>
      <c r="BQ192" s="979">
        <v>0</v>
      </c>
      <c r="BR192" s="980">
        <v>0</v>
      </c>
      <c r="BS192" s="979">
        <v>0</v>
      </c>
      <c r="BT192" s="980">
        <v>0</v>
      </c>
      <c r="BU192" s="979">
        <v>0</v>
      </c>
      <c r="BV192" s="980">
        <v>0</v>
      </c>
      <c r="BW192" s="979">
        <v>0</v>
      </c>
      <c r="BX192" s="980">
        <v>0</v>
      </c>
      <c r="BY192" s="979">
        <v>0</v>
      </c>
      <c r="BZ192" s="980">
        <v>0</v>
      </c>
      <c r="CA192" s="981">
        <v>0</v>
      </c>
      <c r="CB192" s="946"/>
      <c r="CC192" s="971"/>
      <c r="CD192" s="946"/>
      <c r="CE192" s="972"/>
      <c r="CF192" s="946"/>
      <c r="CG192" s="978">
        <v>0</v>
      </c>
      <c r="CH192" s="979">
        <v>0</v>
      </c>
      <c r="CI192" s="980">
        <v>0</v>
      </c>
      <c r="CJ192" s="979">
        <v>0</v>
      </c>
      <c r="CK192" s="980">
        <v>0</v>
      </c>
      <c r="CL192" s="979">
        <v>0</v>
      </c>
      <c r="CM192" s="980">
        <v>0</v>
      </c>
      <c r="CN192" s="979">
        <v>0</v>
      </c>
      <c r="CO192" s="980">
        <v>0</v>
      </c>
      <c r="CP192" s="979">
        <v>0</v>
      </c>
      <c r="CQ192" s="980">
        <v>0</v>
      </c>
      <c r="CR192" s="979">
        <v>0</v>
      </c>
      <c r="CS192" s="980">
        <v>0</v>
      </c>
      <c r="CT192" s="979">
        <v>0</v>
      </c>
      <c r="CU192" s="980">
        <v>0</v>
      </c>
      <c r="CV192" s="979">
        <v>0</v>
      </c>
      <c r="CW192" s="980">
        <v>0</v>
      </c>
      <c r="CX192" s="979">
        <v>0</v>
      </c>
      <c r="CY192" s="980">
        <v>0</v>
      </c>
      <c r="CZ192" s="979">
        <v>0</v>
      </c>
      <c r="DA192" s="980">
        <v>0</v>
      </c>
      <c r="DB192" s="979">
        <v>0</v>
      </c>
      <c r="DC192" s="980">
        <v>0</v>
      </c>
      <c r="DD192" s="979">
        <v>0</v>
      </c>
      <c r="DE192" s="980">
        <v>0</v>
      </c>
      <c r="DF192" s="979">
        <v>0</v>
      </c>
      <c r="DG192" s="980">
        <v>0</v>
      </c>
      <c r="DH192" s="979">
        <v>0</v>
      </c>
      <c r="DI192" s="980">
        <v>0</v>
      </c>
      <c r="DJ192" s="979">
        <v>0</v>
      </c>
      <c r="DK192" s="980">
        <v>0</v>
      </c>
      <c r="DL192" s="979">
        <v>0</v>
      </c>
      <c r="DM192" s="980">
        <v>0</v>
      </c>
      <c r="DN192" s="979">
        <v>0</v>
      </c>
      <c r="DO192" s="980">
        <v>0</v>
      </c>
      <c r="DP192" s="981">
        <v>0</v>
      </c>
      <c r="DQ192" s="946"/>
      <c r="DR192" s="973"/>
      <c r="DS192" s="946"/>
      <c r="DT192" s="978">
        <v>0</v>
      </c>
      <c r="DU192" s="979">
        <v>0</v>
      </c>
      <c r="DV192" s="980">
        <v>0</v>
      </c>
      <c r="DW192" s="979">
        <v>0</v>
      </c>
      <c r="DX192" s="980">
        <v>0</v>
      </c>
      <c r="DY192" s="979">
        <v>0</v>
      </c>
      <c r="DZ192" s="980">
        <v>0</v>
      </c>
      <c r="EA192" s="979">
        <v>0</v>
      </c>
      <c r="EB192" s="980">
        <v>0</v>
      </c>
      <c r="EC192" s="979">
        <v>0</v>
      </c>
      <c r="ED192" s="980">
        <v>0</v>
      </c>
      <c r="EE192" s="979">
        <v>0</v>
      </c>
      <c r="EF192" s="980">
        <v>0</v>
      </c>
      <c r="EG192" s="979">
        <v>0</v>
      </c>
      <c r="EH192" s="980">
        <v>0</v>
      </c>
      <c r="EI192" s="979">
        <v>0</v>
      </c>
      <c r="EJ192" s="980">
        <v>0</v>
      </c>
      <c r="EK192" s="979">
        <v>0</v>
      </c>
      <c r="EL192" s="980">
        <v>0</v>
      </c>
      <c r="EM192" s="979">
        <v>0</v>
      </c>
      <c r="EN192" s="980">
        <v>0</v>
      </c>
      <c r="EO192" s="979">
        <v>0</v>
      </c>
      <c r="EP192" s="980">
        <v>0</v>
      </c>
      <c r="EQ192" s="979">
        <v>0</v>
      </c>
      <c r="ER192" s="980">
        <v>0</v>
      </c>
      <c r="ES192" s="979">
        <v>0</v>
      </c>
      <c r="ET192" s="980">
        <v>0</v>
      </c>
      <c r="EU192" s="979">
        <v>0</v>
      </c>
      <c r="EV192" s="980">
        <v>0</v>
      </c>
      <c r="EW192" s="979">
        <v>0</v>
      </c>
      <c r="EX192" s="980">
        <v>0</v>
      </c>
      <c r="EY192" s="979">
        <v>0</v>
      </c>
      <c r="EZ192" s="980">
        <v>0</v>
      </c>
      <c r="FA192" s="979">
        <v>0</v>
      </c>
      <c r="FB192" s="980">
        <v>0</v>
      </c>
      <c r="FC192" s="981">
        <v>0</v>
      </c>
      <c r="FD192" s="946"/>
      <c r="FE192" s="974"/>
      <c r="FF192" s="946"/>
      <c r="FG192" s="975"/>
      <c r="FI192" s="982" t="b">
        <v>1</v>
      </c>
    </row>
    <row r="193" spans="2:165" hidden="1" outlineLevel="1">
      <c r="B193" s="1013">
        <v>180</v>
      </c>
      <c r="C193" s="1014" t="s">
        <v>758</v>
      </c>
      <c r="E193" s="1015">
        <v>0</v>
      </c>
      <c r="F193" s="1016">
        <v>0</v>
      </c>
      <c r="G193" s="1017">
        <v>0</v>
      </c>
      <c r="H193" s="1016">
        <v>0</v>
      </c>
      <c r="I193" s="1017">
        <v>0</v>
      </c>
      <c r="J193" s="1016">
        <v>0</v>
      </c>
      <c r="K193" s="1017">
        <v>0</v>
      </c>
      <c r="L193" s="1016">
        <v>0</v>
      </c>
      <c r="M193" s="1017">
        <v>0</v>
      </c>
      <c r="N193" s="1016">
        <v>0</v>
      </c>
      <c r="O193" s="1017">
        <v>0</v>
      </c>
      <c r="P193" s="1016">
        <v>0</v>
      </c>
      <c r="Q193" s="1017">
        <v>0</v>
      </c>
      <c r="R193" s="1016">
        <v>0</v>
      </c>
      <c r="S193" s="1017">
        <v>0</v>
      </c>
      <c r="T193" s="1016">
        <v>0</v>
      </c>
      <c r="U193" s="1017">
        <v>0</v>
      </c>
      <c r="V193" s="1016">
        <v>0</v>
      </c>
      <c r="W193" s="1017">
        <v>0</v>
      </c>
      <c r="X193" s="1016">
        <v>0</v>
      </c>
      <c r="Y193" s="1017">
        <v>0</v>
      </c>
      <c r="Z193" s="1016">
        <v>0</v>
      </c>
      <c r="AA193" s="1017">
        <v>0</v>
      </c>
      <c r="AB193" s="1016">
        <v>0</v>
      </c>
      <c r="AC193" s="1017">
        <v>0</v>
      </c>
      <c r="AD193" s="1016">
        <v>0</v>
      </c>
      <c r="AE193" s="1017">
        <v>0</v>
      </c>
      <c r="AF193" s="1016">
        <v>0</v>
      </c>
      <c r="AG193" s="1017">
        <v>0</v>
      </c>
      <c r="AH193" s="1016">
        <v>0</v>
      </c>
      <c r="AI193" s="1017">
        <v>0</v>
      </c>
      <c r="AJ193" s="1016">
        <v>0</v>
      </c>
      <c r="AK193" s="1017">
        <v>0</v>
      </c>
      <c r="AL193" s="1016">
        <v>0</v>
      </c>
      <c r="AM193" s="1017">
        <v>0</v>
      </c>
      <c r="AN193" s="1018">
        <v>0</v>
      </c>
      <c r="AO193" s="946"/>
      <c r="AP193" s="964"/>
      <c r="AQ193" s="946"/>
      <c r="AR193" s="1015">
        <v>0</v>
      </c>
      <c r="AS193" s="1016">
        <v>0</v>
      </c>
      <c r="AT193" s="1017">
        <v>0</v>
      </c>
      <c r="AU193" s="1016">
        <v>0</v>
      </c>
      <c r="AV193" s="1017">
        <v>0</v>
      </c>
      <c r="AW193" s="1016">
        <v>0</v>
      </c>
      <c r="AX193" s="1017">
        <v>0</v>
      </c>
      <c r="AY193" s="1016">
        <v>0</v>
      </c>
      <c r="AZ193" s="1017">
        <v>0</v>
      </c>
      <c r="BA193" s="1016">
        <v>0</v>
      </c>
      <c r="BB193" s="1017">
        <v>0</v>
      </c>
      <c r="BC193" s="1016">
        <v>0</v>
      </c>
      <c r="BD193" s="1017">
        <v>0</v>
      </c>
      <c r="BE193" s="1016">
        <v>0</v>
      </c>
      <c r="BF193" s="1017">
        <v>0</v>
      </c>
      <c r="BG193" s="1016">
        <v>0</v>
      </c>
      <c r="BH193" s="1017">
        <v>0</v>
      </c>
      <c r="BI193" s="1016">
        <v>0</v>
      </c>
      <c r="BJ193" s="1017">
        <v>0</v>
      </c>
      <c r="BK193" s="1016">
        <v>0</v>
      </c>
      <c r="BL193" s="1017">
        <v>0</v>
      </c>
      <c r="BM193" s="1016">
        <v>0</v>
      </c>
      <c r="BN193" s="1017">
        <v>0</v>
      </c>
      <c r="BO193" s="1016">
        <v>0</v>
      </c>
      <c r="BP193" s="1017">
        <v>0</v>
      </c>
      <c r="BQ193" s="1016">
        <v>0</v>
      </c>
      <c r="BR193" s="1017">
        <v>0</v>
      </c>
      <c r="BS193" s="1016">
        <v>0</v>
      </c>
      <c r="BT193" s="1017">
        <v>0</v>
      </c>
      <c r="BU193" s="1016">
        <v>0</v>
      </c>
      <c r="BV193" s="1017">
        <v>0</v>
      </c>
      <c r="BW193" s="1016">
        <v>0</v>
      </c>
      <c r="BX193" s="1017">
        <v>0</v>
      </c>
      <c r="BY193" s="1016">
        <v>0</v>
      </c>
      <c r="BZ193" s="1017">
        <v>0</v>
      </c>
      <c r="CA193" s="1018">
        <v>0</v>
      </c>
      <c r="CB193" s="946"/>
      <c r="CC193" s="971"/>
      <c r="CD193" s="946"/>
      <c r="CE193" s="972"/>
      <c r="CF193" s="946"/>
      <c r="CG193" s="1015">
        <v>0</v>
      </c>
      <c r="CH193" s="1016">
        <v>0</v>
      </c>
      <c r="CI193" s="1017">
        <v>0</v>
      </c>
      <c r="CJ193" s="1016">
        <v>0</v>
      </c>
      <c r="CK193" s="1017">
        <v>0</v>
      </c>
      <c r="CL193" s="1016">
        <v>0</v>
      </c>
      <c r="CM193" s="1017">
        <v>0</v>
      </c>
      <c r="CN193" s="1016">
        <v>0</v>
      </c>
      <c r="CO193" s="1017">
        <v>0</v>
      </c>
      <c r="CP193" s="1016">
        <v>0</v>
      </c>
      <c r="CQ193" s="1017">
        <v>0</v>
      </c>
      <c r="CR193" s="1016">
        <v>0</v>
      </c>
      <c r="CS193" s="1017">
        <v>0</v>
      </c>
      <c r="CT193" s="1016">
        <v>0</v>
      </c>
      <c r="CU193" s="1017">
        <v>0</v>
      </c>
      <c r="CV193" s="1016">
        <v>0</v>
      </c>
      <c r="CW193" s="1017">
        <v>0</v>
      </c>
      <c r="CX193" s="1016">
        <v>0</v>
      </c>
      <c r="CY193" s="1017">
        <v>0</v>
      </c>
      <c r="CZ193" s="1016">
        <v>0</v>
      </c>
      <c r="DA193" s="1017">
        <v>0</v>
      </c>
      <c r="DB193" s="1016">
        <v>0</v>
      </c>
      <c r="DC193" s="1017">
        <v>0</v>
      </c>
      <c r="DD193" s="1016">
        <v>0</v>
      </c>
      <c r="DE193" s="1017">
        <v>0</v>
      </c>
      <c r="DF193" s="1016">
        <v>0</v>
      </c>
      <c r="DG193" s="1017">
        <v>0</v>
      </c>
      <c r="DH193" s="1016">
        <v>0</v>
      </c>
      <c r="DI193" s="1017">
        <v>0</v>
      </c>
      <c r="DJ193" s="1016">
        <v>0</v>
      </c>
      <c r="DK193" s="1017">
        <v>0</v>
      </c>
      <c r="DL193" s="1016">
        <v>0</v>
      </c>
      <c r="DM193" s="1017">
        <v>0</v>
      </c>
      <c r="DN193" s="1016">
        <v>0</v>
      </c>
      <c r="DO193" s="1017">
        <v>0</v>
      </c>
      <c r="DP193" s="1018">
        <v>0</v>
      </c>
      <c r="DQ193" s="946"/>
      <c r="DR193" s="973"/>
      <c r="DS193" s="946"/>
      <c r="DT193" s="1015">
        <v>0</v>
      </c>
      <c r="DU193" s="1016">
        <v>0</v>
      </c>
      <c r="DV193" s="1017">
        <v>0</v>
      </c>
      <c r="DW193" s="1016">
        <v>0</v>
      </c>
      <c r="DX193" s="1017">
        <v>0</v>
      </c>
      <c r="DY193" s="1016">
        <v>0</v>
      </c>
      <c r="DZ193" s="1017">
        <v>0</v>
      </c>
      <c r="EA193" s="1016">
        <v>0</v>
      </c>
      <c r="EB193" s="1017">
        <v>0</v>
      </c>
      <c r="EC193" s="1016">
        <v>0</v>
      </c>
      <c r="ED193" s="1017">
        <v>0</v>
      </c>
      <c r="EE193" s="1016">
        <v>0</v>
      </c>
      <c r="EF193" s="1017">
        <v>0</v>
      </c>
      <c r="EG193" s="1016">
        <v>0</v>
      </c>
      <c r="EH193" s="1017">
        <v>0</v>
      </c>
      <c r="EI193" s="1016">
        <v>0</v>
      </c>
      <c r="EJ193" s="1017">
        <v>0</v>
      </c>
      <c r="EK193" s="1016">
        <v>0</v>
      </c>
      <c r="EL193" s="1017">
        <v>0</v>
      </c>
      <c r="EM193" s="1016">
        <v>0</v>
      </c>
      <c r="EN193" s="1017">
        <v>0</v>
      </c>
      <c r="EO193" s="1016">
        <v>0</v>
      </c>
      <c r="EP193" s="1017">
        <v>0</v>
      </c>
      <c r="EQ193" s="1016">
        <v>0</v>
      </c>
      <c r="ER193" s="1017">
        <v>0</v>
      </c>
      <c r="ES193" s="1016">
        <v>0</v>
      </c>
      <c r="ET193" s="1017">
        <v>0</v>
      </c>
      <c r="EU193" s="1016">
        <v>0</v>
      </c>
      <c r="EV193" s="1017">
        <v>0</v>
      </c>
      <c r="EW193" s="1016">
        <v>0</v>
      </c>
      <c r="EX193" s="1017">
        <v>0</v>
      </c>
      <c r="EY193" s="1016">
        <v>0</v>
      </c>
      <c r="EZ193" s="1017">
        <v>0</v>
      </c>
      <c r="FA193" s="1016">
        <v>0</v>
      </c>
      <c r="FB193" s="1017">
        <v>0</v>
      </c>
      <c r="FC193" s="1018">
        <v>0</v>
      </c>
      <c r="FD193" s="946"/>
      <c r="FE193" s="974"/>
      <c r="FF193" s="946"/>
      <c r="FG193" s="975"/>
      <c r="FI193" s="1019" t="b">
        <v>1</v>
      </c>
    </row>
    <row r="194" spans="2:165" hidden="1" outlineLevel="1">
      <c r="B194" s="976">
        <v>181</v>
      </c>
      <c r="C194" s="1020" t="s">
        <v>759</v>
      </c>
      <c r="E194" s="978">
        <v>0</v>
      </c>
      <c r="F194" s="979">
        <v>0</v>
      </c>
      <c r="G194" s="980">
        <v>0</v>
      </c>
      <c r="H194" s="979">
        <v>0</v>
      </c>
      <c r="I194" s="980">
        <v>0</v>
      </c>
      <c r="J194" s="979">
        <v>0</v>
      </c>
      <c r="K194" s="980">
        <v>0</v>
      </c>
      <c r="L194" s="979">
        <v>0</v>
      </c>
      <c r="M194" s="980">
        <v>0</v>
      </c>
      <c r="N194" s="979">
        <v>0</v>
      </c>
      <c r="O194" s="980">
        <v>0</v>
      </c>
      <c r="P194" s="979">
        <v>0</v>
      </c>
      <c r="Q194" s="980">
        <v>0</v>
      </c>
      <c r="R194" s="979">
        <v>0</v>
      </c>
      <c r="S194" s="980">
        <v>0</v>
      </c>
      <c r="T194" s="979">
        <v>0</v>
      </c>
      <c r="U194" s="980">
        <v>0</v>
      </c>
      <c r="V194" s="979">
        <v>0</v>
      </c>
      <c r="W194" s="980">
        <v>0</v>
      </c>
      <c r="X194" s="979">
        <v>0</v>
      </c>
      <c r="Y194" s="980">
        <v>0</v>
      </c>
      <c r="Z194" s="979">
        <v>0</v>
      </c>
      <c r="AA194" s="980">
        <v>0</v>
      </c>
      <c r="AB194" s="979">
        <v>0</v>
      </c>
      <c r="AC194" s="980">
        <v>0</v>
      </c>
      <c r="AD194" s="979">
        <v>0</v>
      </c>
      <c r="AE194" s="980">
        <v>0</v>
      </c>
      <c r="AF194" s="979">
        <v>0</v>
      </c>
      <c r="AG194" s="980">
        <v>0</v>
      </c>
      <c r="AH194" s="979">
        <v>0</v>
      </c>
      <c r="AI194" s="980">
        <v>0</v>
      </c>
      <c r="AJ194" s="979">
        <v>0</v>
      </c>
      <c r="AK194" s="980">
        <v>0</v>
      </c>
      <c r="AL194" s="979">
        <v>0</v>
      </c>
      <c r="AM194" s="980">
        <v>0</v>
      </c>
      <c r="AN194" s="981">
        <v>0</v>
      </c>
      <c r="AO194" s="946"/>
      <c r="AP194" s="964"/>
      <c r="AQ194" s="946"/>
      <c r="AR194" s="978">
        <v>0</v>
      </c>
      <c r="AS194" s="979">
        <v>0</v>
      </c>
      <c r="AT194" s="980">
        <v>0</v>
      </c>
      <c r="AU194" s="979">
        <v>0</v>
      </c>
      <c r="AV194" s="980">
        <v>0</v>
      </c>
      <c r="AW194" s="979">
        <v>0</v>
      </c>
      <c r="AX194" s="980">
        <v>0</v>
      </c>
      <c r="AY194" s="979">
        <v>0</v>
      </c>
      <c r="AZ194" s="980">
        <v>0</v>
      </c>
      <c r="BA194" s="979">
        <v>0</v>
      </c>
      <c r="BB194" s="980">
        <v>0</v>
      </c>
      <c r="BC194" s="979">
        <v>0</v>
      </c>
      <c r="BD194" s="980">
        <v>0</v>
      </c>
      <c r="BE194" s="979">
        <v>0</v>
      </c>
      <c r="BF194" s="980">
        <v>0</v>
      </c>
      <c r="BG194" s="979">
        <v>0</v>
      </c>
      <c r="BH194" s="980">
        <v>0</v>
      </c>
      <c r="BI194" s="979">
        <v>0</v>
      </c>
      <c r="BJ194" s="980">
        <v>0</v>
      </c>
      <c r="BK194" s="979">
        <v>0</v>
      </c>
      <c r="BL194" s="980">
        <v>0</v>
      </c>
      <c r="BM194" s="979">
        <v>0</v>
      </c>
      <c r="BN194" s="980">
        <v>0</v>
      </c>
      <c r="BO194" s="979">
        <v>0</v>
      </c>
      <c r="BP194" s="980">
        <v>0</v>
      </c>
      <c r="BQ194" s="979">
        <v>0</v>
      </c>
      <c r="BR194" s="980">
        <v>0</v>
      </c>
      <c r="BS194" s="979">
        <v>0</v>
      </c>
      <c r="BT194" s="980">
        <v>0</v>
      </c>
      <c r="BU194" s="979">
        <v>0</v>
      </c>
      <c r="BV194" s="980">
        <v>0</v>
      </c>
      <c r="BW194" s="979">
        <v>0</v>
      </c>
      <c r="BX194" s="980">
        <v>0</v>
      </c>
      <c r="BY194" s="979">
        <v>0</v>
      </c>
      <c r="BZ194" s="980">
        <v>0</v>
      </c>
      <c r="CA194" s="981">
        <v>0</v>
      </c>
      <c r="CB194" s="946"/>
      <c r="CC194" s="971"/>
      <c r="CD194" s="946"/>
      <c r="CE194" s="972"/>
      <c r="CF194" s="946"/>
      <c r="CG194" s="978">
        <v>0</v>
      </c>
      <c r="CH194" s="979">
        <v>0</v>
      </c>
      <c r="CI194" s="980">
        <v>0</v>
      </c>
      <c r="CJ194" s="979">
        <v>0</v>
      </c>
      <c r="CK194" s="980">
        <v>0</v>
      </c>
      <c r="CL194" s="979">
        <v>0</v>
      </c>
      <c r="CM194" s="980">
        <v>0</v>
      </c>
      <c r="CN194" s="979">
        <v>0</v>
      </c>
      <c r="CO194" s="980">
        <v>0</v>
      </c>
      <c r="CP194" s="979">
        <v>0</v>
      </c>
      <c r="CQ194" s="980">
        <v>0</v>
      </c>
      <c r="CR194" s="979">
        <v>0</v>
      </c>
      <c r="CS194" s="980">
        <v>0</v>
      </c>
      <c r="CT194" s="979">
        <v>0</v>
      </c>
      <c r="CU194" s="980">
        <v>0</v>
      </c>
      <c r="CV194" s="979">
        <v>0</v>
      </c>
      <c r="CW194" s="980">
        <v>0</v>
      </c>
      <c r="CX194" s="979">
        <v>0</v>
      </c>
      <c r="CY194" s="980">
        <v>0</v>
      </c>
      <c r="CZ194" s="979">
        <v>0</v>
      </c>
      <c r="DA194" s="980">
        <v>0</v>
      </c>
      <c r="DB194" s="979">
        <v>0</v>
      </c>
      <c r="DC194" s="980">
        <v>0</v>
      </c>
      <c r="DD194" s="979">
        <v>0</v>
      </c>
      <c r="DE194" s="980">
        <v>0</v>
      </c>
      <c r="DF194" s="979">
        <v>0</v>
      </c>
      <c r="DG194" s="980">
        <v>0</v>
      </c>
      <c r="DH194" s="979">
        <v>0</v>
      </c>
      <c r="DI194" s="980">
        <v>0</v>
      </c>
      <c r="DJ194" s="979">
        <v>0</v>
      </c>
      <c r="DK194" s="980">
        <v>0</v>
      </c>
      <c r="DL194" s="979">
        <v>0</v>
      </c>
      <c r="DM194" s="980">
        <v>0</v>
      </c>
      <c r="DN194" s="979">
        <v>0</v>
      </c>
      <c r="DO194" s="980">
        <v>0</v>
      </c>
      <c r="DP194" s="981">
        <v>0</v>
      </c>
      <c r="DQ194" s="946"/>
      <c r="DR194" s="973"/>
      <c r="DS194" s="946"/>
      <c r="DT194" s="978">
        <v>0</v>
      </c>
      <c r="DU194" s="979">
        <v>0</v>
      </c>
      <c r="DV194" s="980">
        <v>0</v>
      </c>
      <c r="DW194" s="979">
        <v>0</v>
      </c>
      <c r="DX194" s="980">
        <v>0</v>
      </c>
      <c r="DY194" s="979">
        <v>0</v>
      </c>
      <c r="DZ194" s="980">
        <v>0</v>
      </c>
      <c r="EA194" s="979">
        <v>0</v>
      </c>
      <c r="EB194" s="980">
        <v>0</v>
      </c>
      <c r="EC194" s="979">
        <v>0</v>
      </c>
      <c r="ED194" s="980">
        <v>0</v>
      </c>
      <c r="EE194" s="979">
        <v>0</v>
      </c>
      <c r="EF194" s="980">
        <v>0</v>
      </c>
      <c r="EG194" s="979">
        <v>0</v>
      </c>
      <c r="EH194" s="980">
        <v>0</v>
      </c>
      <c r="EI194" s="979">
        <v>0</v>
      </c>
      <c r="EJ194" s="980">
        <v>0</v>
      </c>
      <c r="EK194" s="979">
        <v>0</v>
      </c>
      <c r="EL194" s="980">
        <v>0</v>
      </c>
      <c r="EM194" s="979">
        <v>0</v>
      </c>
      <c r="EN194" s="980">
        <v>0</v>
      </c>
      <c r="EO194" s="979">
        <v>0</v>
      </c>
      <c r="EP194" s="980">
        <v>0</v>
      </c>
      <c r="EQ194" s="979">
        <v>0</v>
      </c>
      <c r="ER194" s="980">
        <v>0</v>
      </c>
      <c r="ES194" s="979">
        <v>0</v>
      </c>
      <c r="ET194" s="980">
        <v>0</v>
      </c>
      <c r="EU194" s="979">
        <v>0</v>
      </c>
      <c r="EV194" s="980">
        <v>0</v>
      </c>
      <c r="EW194" s="979">
        <v>0</v>
      </c>
      <c r="EX194" s="980">
        <v>0</v>
      </c>
      <c r="EY194" s="979">
        <v>0</v>
      </c>
      <c r="EZ194" s="980">
        <v>0</v>
      </c>
      <c r="FA194" s="979">
        <v>0</v>
      </c>
      <c r="FB194" s="980">
        <v>0</v>
      </c>
      <c r="FC194" s="981">
        <v>0</v>
      </c>
      <c r="FD194" s="946"/>
      <c r="FE194" s="974"/>
      <c r="FF194" s="946"/>
      <c r="FG194" s="975"/>
      <c r="FI194" s="982" t="b">
        <v>1</v>
      </c>
    </row>
    <row r="195" spans="2:165" hidden="1" outlineLevel="1">
      <c r="B195" s="983">
        <v>182</v>
      </c>
      <c r="C195" s="1012" t="s">
        <v>760</v>
      </c>
      <c r="E195" s="985">
        <v>0</v>
      </c>
      <c r="F195" s="986">
        <v>0</v>
      </c>
      <c r="G195" s="987">
        <v>0</v>
      </c>
      <c r="H195" s="986">
        <v>0</v>
      </c>
      <c r="I195" s="987">
        <v>0</v>
      </c>
      <c r="J195" s="986">
        <v>0</v>
      </c>
      <c r="K195" s="987">
        <v>0</v>
      </c>
      <c r="L195" s="986">
        <v>0</v>
      </c>
      <c r="M195" s="987">
        <v>0</v>
      </c>
      <c r="N195" s="986">
        <v>0</v>
      </c>
      <c r="O195" s="987">
        <v>0</v>
      </c>
      <c r="P195" s="986">
        <v>0</v>
      </c>
      <c r="Q195" s="987">
        <v>0</v>
      </c>
      <c r="R195" s="986">
        <v>0</v>
      </c>
      <c r="S195" s="987">
        <v>0</v>
      </c>
      <c r="T195" s="986">
        <v>0</v>
      </c>
      <c r="U195" s="987">
        <v>0</v>
      </c>
      <c r="V195" s="986">
        <v>0</v>
      </c>
      <c r="W195" s="987">
        <v>0</v>
      </c>
      <c r="X195" s="986">
        <v>0</v>
      </c>
      <c r="Y195" s="987">
        <v>0</v>
      </c>
      <c r="Z195" s="986">
        <v>0</v>
      </c>
      <c r="AA195" s="987">
        <v>0</v>
      </c>
      <c r="AB195" s="986">
        <v>0</v>
      </c>
      <c r="AC195" s="987">
        <v>0</v>
      </c>
      <c r="AD195" s="986">
        <v>0</v>
      </c>
      <c r="AE195" s="987">
        <v>0</v>
      </c>
      <c r="AF195" s="986">
        <v>0</v>
      </c>
      <c r="AG195" s="987">
        <v>0</v>
      </c>
      <c r="AH195" s="986">
        <v>0</v>
      </c>
      <c r="AI195" s="987">
        <v>0</v>
      </c>
      <c r="AJ195" s="986">
        <v>0</v>
      </c>
      <c r="AK195" s="987">
        <v>0</v>
      </c>
      <c r="AL195" s="986">
        <v>0</v>
      </c>
      <c r="AM195" s="987">
        <v>0</v>
      </c>
      <c r="AN195" s="988">
        <v>0</v>
      </c>
      <c r="AO195" s="946"/>
      <c r="AP195" s="964"/>
      <c r="AQ195" s="946"/>
      <c r="AR195" s="985">
        <v>0</v>
      </c>
      <c r="AS195" s="986">
        <v>0</v>
      </c>
      <c r="AT195" s="987">
        <v>0</v>
      </c>
      <c r="AU195" s="986">
        <v>0</v>
      </c>
      <c r="AV195" s="987">
        <v>0</v>
      </c>
      <c r="AW195" s="986">
        <v>0</v>
      </c>
      <c r="AX195" s="987">
        <v>0</v>
      </c>
      <c r="AY195" s="986">
        <v>0</v>
      </c>
      <c r="AZ195" s="987">
        <v>0</v>
      </c>
      <c r="BA195" s="986">
        <v>0</v>
      </c>
      <c r="BB195" s="987">
        <v>0</v>
      </c>
      <c r="BC195" s="986">
        <v>0</v>
      </c>
      <c r="BD195" s="987">
        <v>0</v>
      </c>
      <c r="BE195" s="986">
        <v>0</v>
      </c>
      <c r="BF195" s="987">
        <v>0</v>
      </c>
      <c r="BG195" s="986">
        <v>0</v>
      </c>
      <c r="BH195" s="987">
        <v>0</v>
      </c>
      <c r="BI195" s="986">
        <v>0</v>
      </c>
      <c r="BJ195" s="987">
        <v>0</v>
      </c>
      <c r="BK195" s="986">
        <v>0</v>
      </c>
      <c r="BL195" s="987">
        <v>0</v>
      </c>
      <c r="BM195" s="986">
        <v>0</v>
      </c>
      <c r="BN195" s="987">
        <v>0</v>
      </c>
      <c r="BO195" s="986">
        <v>0</v>
      </c>
      <c r="BP195" s="987">
        <v>0</v>
      </c>
      <c r="BQ195" s="986">
        <v>0</v>
      </c>
      <c r="BR195" s="987">
        <v>0</v>
      </c>
      <c r="BS195" s="986">
        <v>0</v>
      </c>
      <c r="BT195" s="987">
        <v>0</v>
      </c>
      <c r="BU195" s="986">
        <v>0</v>
      </c>
      <c r="BV195" s="987">
        <v>0</v>
      </c>
      <c r="BW195" s="986">
        <v>0</v>
      </c>
      <c r="BX195" s="987">
        <v>0</v>
      </c>
      <c r="BY195" s="986">
        <v>0</v>
      </c>
      <c r="BZ195" s="987">
        <v>0</v>
      </c>
      <c r="CA195" s="988">
        <v>0</v>
      </c>
      <c r="CB195" s="946"/>
      <c r="CC195" s="971"/>
      <c r="CD195" s="946"/>
      <c r="CE195" s="972"/>
      <c r="CF195" s="946"/>
      <c r="CG195" s="985">
        <v>0</v>
      </c>
      <c r="CH195" s="986">
        <v>0</v>
      </c>
      <c r="CI195" s="987">
        <v>0</v>
      </c>
      <c r="CJ195" s="986">
        <v>0</v>
      </c>
      <c r="CK195" s="987">
        <v>0</v>
      </c>
      <c r="CL195" s="986">
        <v>0</v>
      </c>
      <c r="CM195" s="987">
        <v>0</v>
      </c>
      <c r="CN195" s="986">
        <v>0</v>
      </c>
      <c r="CO195" s="987">
        <v>0</v>
      </c>
      <c r="CP195" s="986">
        <v>0</v>
      </c>
      <c r="CQ195" s="987">
        <v>0</v>
      </c>
      <c r="CR195" s="986">
        <v>0</v>
      </c>
      <c r="CS195" s="987">
        <v>0</v>
      </c>
      <c r="CT195" s="986">
        <v>0</v>
      </c>
      <c r="CU195" s="987">
        <v>0</v>
      </c>
      <c r="CV195" s="986">
        <v>0</v>
      </c>
      <c r="CW195" s="987">
        <v>0</v>
      </c>
      <c r="CX195" s="986">
        <v>0</v>
      </c>
      <c r="CY195" s="987">
        <v>0</v>
      </c>
      <c r="CZ195" s="986">
        <v>0</v>
      </c>
      <c r="DA195" s="987">
        <v>0</v>
      </c>
      <c r="DB195" s="986">
        <v>0</v>
      </c>
      <c r="DC195" s="987">
        <v>0</v>
      </c>
      <c r="DD195" s="986">
        <v>0</v>
      </c>
      <c r="DE195" s="987">
        <v>0</v>
      </c>
      <c r="DF195" s="986">
        <v>0</v>
      </c>
      <c r="DG195" s="987">
        <v>0</v>
      </c>
      <c r="DH195" s="986">
        <v>0</v>
      </c>
      <c r="DI195" s="987">
        <v>0</v>
      </c>
      <c r="DJ195" s="986">
        <v>0</v>
      </c>
      <c r="DK195" s="987">
        <v>0</v>
      </c>
      <c r="DL195" s="986">
        <v>0</v>
      </c>
      <c r="DM195" s="987">
        <v>0</v>
      </c>
      <c r="DN195" s="986">
        <v>0</v>
      </c>
      <c r="DO195" s="987">
        <v>0</v>
      </c>
      <c r="DP195" s="988">
        <v>0</v>
      </c>
      <c r="DQ195" s="946"/>
      <c r="DR195" s="973"/>
      <c r="DS195" s="946"/>
      <c r="DT195" s="985">
        <v>0</v>
      </c>
      <c r="DU195" s="986">
        <v>0</v>
      </c>
      <c r="DV195" s="987">
        <v>0</v>
      </c>
      <c r="DW195" s="986">
        <v>0</v>
      </c>
      <c r="DX195" s="987">
        <v>0</v>
      </c>
      <c r="DY195" s="986">
        <v>0</v>
      </c>
      <c r="DZ195" s="987">
        <v>0</v>
      </c>
      <c r="EA195" s="986">
        <v>0</v>
      </c>
      <c r="EB195" s="987">
        <v>0</v>
      </c>
      <c r="EC195" s="986">
        <v>0</v>
      </c>
      <c r="ED195" s="987">
        <v>0</v>
      </c>
      <c r="EE195" s="986">
        <v>0</v>
      </c>
      <c r="EF195" s="987">
        <v>0</v>
      </c>
      <c r="EG195" s="986">
        <v>0</v>
      </c>
      <c r="EH195" s="987">
        <v>0</v>
      </c>
      <c r="EI195" s="986">
        <v>0</v>
      </c>
      <c r="EJ195" s="987">
        <v>0</v>
      </c>
      <c r="EK195" s="986">
        <v>0</v>
      </c>
      <c r="EL195" s="987">
        <v>0</v>
      </c>
      <c r="EM195" s="986">
        <v>0</v>
      </c>
      <c r="EN195" s="987">
        <v>0</v>
      </c>
      <c r="EO195" s="986">
        <v>0</v>
      </c>
      <c r="EP195" s="987">
        <v>0</v>
      </c>
      <c r="EQ195" s="986">
        <v>0</v>
      </c>
      <c r="ER195" s="987">
        <v>0</v>
      </c>
      <c r="ES195" s="986">
        <v>0</v>
      </c>
      <c r="ET195" s="987">
        <v>0</v>
      </c>
      <c r="EU195" s="986">
        <v>0</v>
      </c>
      <c r="EV195" s="987">
        <v>0</v>
      </c>
      <c r="EW195" s="986">
        <v>0</v>
      </c>
      <c r="EX195" s="987">
        <v>0</v>
      </c>
      <c r="EY195" s="986">
        <v>0</v>
      </c>
      <c r="EZ195" s="987">
        <v>0</v>
      </c>
      <c r="FA195" s="986">
        <v>0</v>
      </c>
      <c r="FB195" s="987">
        <v>0</v>
      </c>
      <c r="FC195" s="988">
        <v>0</v>
      </c>
      <c r="FD195" s="946"/>
      <c r="FE195" s="974"/>
      <c r="FF195" s="946"/>
      <c r="FG195" s="975"/>
      <c r="FI195" s="989" t="b">
        <v>1</v>
      </c>
    </row>
    <row r="196" spans="2:165" hidden="1" outlineLevel="1">
      <c r="B196" s="990">
        <v>183</v>
      </c>
      <c r="C196" s="1011" t="s">
        <v>761</v>
      </c>
      <c r="E196" s="992">
        <v>0</v>
      </c>
      <c r="F196" s="993">
        <v>0</v>
      </c>
      <c r="G196" s="994">
        <v>0</v>
      </c>
      <c r="H196" s="993">
        <v>0</v>
      </c>
      <c r="I196" s="994">
        <v>0</v>
      </c>
      <c r="J196" s="993">
        <v>0</v>
      </c>
      <c r="K196" s="994">
        <v>0</v>
      </c>
      <c r="L196" s="993">
        <v>0</v>
      </c>
      <c r="M196" s="994">
        <v>0</v>
      </c>
      <c r="N196" s="993">
        <v>0</v>
      </c>
      <c r="O196" s="994">
        <v>0</v>
      </c>
      <c r="P196" s="993">
        <v>0</v>
      </c>
      <c r="Q196" s="994">
        <v>0</v>
      </c>
      <c r="R196" s="993">
        <v>0</v>
      </c>
      <c r="S196" s="994">
        <v>0</v>
      </c>
      <c r="T196" s="993">
        <v>0</v>
      </c>
      <c r="U196" s="994">
        <v>0</v>
      </c>
      <c r="V196" s="993">
        <v>0</v>
      </c>
      <c r="W196" s="994">
        <v>0</v>
      </c>
      <c r="X196" s="993">
        <v>0</v>
      </c>
      <c r="Y196" s="994">
        <v>0</v>
      </c>
      <c r="Z196" s="993">
        <v>0</v>
      </c>
      <c r="AA196" s="994">
        <v>0</v>
      </c>
      <c r="AB196" s="993">
        <v>0</v>
      </c>
      <c r="AC196" s="994">
        <v>0</v>
      </c>
      <c r="AD196" s="993">
        <v>0</v>
      </c>
      <c r="AE196" s="994">
        <v>0</v>
      </c>
      <c r="AF196" s="993">
        <v>0</v>
      </c>
      <c r="AG196" s="994">
        <v>0</v>
      </c>
      <c r="AH196" s="993">
        <v>0</v>
      </c>
      <c r="AI196" s="994">
        <v>0</v>
      </c>
      <c r="AJ196" s="993">
        <v>0</v>
      </c>
      <c r="AK196" s="994">
        <v>0</v>
      </c>
      <c r="AL196" s="993">
        <v>0</v>
      </c>
      <c r="AM196" s="994">
        <v>0</v>
      </c>
      <c r="AN196" s="995">
        <v>0</v>
      </c>
      <c r="AO196" s="946"/>
      <c r="AP196" s="964"/>
      <c r="AQ196" s="946"/>
      <c r="AR196" s="992">
        <v>0</v>
      </c>
      <c r="AS196" s="993">
        <v>0</v>
      </c>
      <c r="AT196" s="994">
        <v>0</v>
      </c>
      <c r="AU196" s="993">
        <v>0</v>
      </c>
      <c r="AV196" s="994">
        <v>0</v>
      </c>
      <c r="AW196" s="993">
        <v>0</v>
      </c>
      <c r="AX196" s="994">
        <v>0</v>
      </c>
      <c r="AY196" s="993">
        <v>0</v>
      </c>
      <c r="AZ196" s="994">
        <v>0</v>
      </c>
      <c r="BA196" s="993">
        <v>0</v>
      </c>
      <c r="BB196" s="994">
        <v>0</v>
      </c>
      <c r="BC196" s="993">
        <v>0</v>
      </c>
      <c r="BD196" s="994">
        <v>0</v>
      </c>
      <c r="BE196" s="993">
        <v>0</v>
      </c>
      <c r="BF196" s="994">
        <v>0</v>
      </c>
      <c r="BG196" s="993">
        <v>0</v>
      </c>
      <c r="BH196" s="994">
        <v>0</v>
      </c>
      <c r="BI196" s="993">
        <v>0</v>
      </c>
      <c r="BJ196" s="994">
        <v>0</v>
      </c>
      <c r="BK196" s="993">
        <v>0</v>
      </c>
      <c r="BL196" s="994">
        <v>0</v>
      </c>
      <c r="BM196" s="993">
        <v>0</v>
      </c>
      <c r="BN196" s="994">
        <v>0</v>
      </c>
      <c r="BO196" s="993">
        <v>0</v>
      </c>
      <c r="BP196" s="994">
        <v>0</v>
      </c>
      <c r="BQ196" s="993">
        <v>0</v>
      </c>
      <c r="BR196" s="994">
        <v>0</v>
      </c>
      <c r="BS196" s="993">
        <v>0</v>
      </c>
      <c r="BT196" s="994">
        <v>0</v>
      </c>
      <c r="BU196" s="993">
        <v>0</v>
      </c>
      <c r="BV196" s="994">
        <v>0</v>
      </c>
      <c r="BW196" s="993">
        <v>0</v>
      </c>
      <c r="BX196" s="994">
        <v>0</v>
      </c>
      <c r="BY196" s="993">
        <v>0</v>
      </c>
      <c r="BZ196" s="994">
        <v>0</v>
      </c>
      <c r="CA196" s="995">
        <v>0</v>
      </c>
      <c r="CB196" s="946"/>
      <c r="CC196" s="971"/>
      <c r="CD196" s="946"/>
      <c r="CE196" s="972"/>
      <c r="CF196" s="946"/>
      <c r="CG196" s="992">
        <v>0</v>
      </c>
      <c r="CH196" s="993">
        <v>0</v>
      </c>
      <c r="CI196" s="994">
        <v>0</v>
      </c>
      <c r="CJ196" s="993">
        <v>0</v>
      </c>
      <c r="CK196" s="994">
        <v>0</v>
      </c>
      <c r="CL196" s="993">
        <v>0</v>
      </c>
      <c r="CM196" s="994">
        <v>0</v>
      </c>
      <c r="CN196" s="993">
        <v>0</v>
      </c>
      <c r="CO196" s="994">
        <v>0</v>
      </c>
      <c r="CP196" s="993">
        <v>0</v>
      </c>
      <c r="CQ196" s="994">
        <v>0</v>
      </c>
      <c r="CR196" s="993">
        <v>0</v>
      </c>
      <c r="CS196" s="994">
        <v>0</v>
      </c>
      <c r="CT196" s="993">
        <v>0</v>
      </c>
      <c r="CU196" s="994">
        <v>0</v>
      </c>
      <c r="CV196" s="993">
        <v>0</v>
      </c>
      <c r="CW196" s="994">
        <v>0</v>
      </c>
      <c r="CX196" s="993">
        <v>0</v>
      </c>
      <c r="CY196" s="994">
        <v>0</v>
      </c>
      <c r="CZ196" s="993">
        <v>0</v>
      </c>
      <c r="DA196" s="994">
        <v>0</v>
      </c>
      <c r="DB196" s="993">
        <v>0</v>
      </c>
      <c r="DC196" s="994">
        <v>0</v>
      </c>
      <c r="DD196" s="993">
        <v>0</v>
      </c>
      <c r="DE196" s="994">
        <v>0</v>
      </c>
      <c r="DF196" s="993">
        <v>0</v>
      </c>
      <c r="DG196" s="994">
        <v>0</v>
      </c>
      <c r="DH196" s="993">
        <v>0</v>
      </c>
      <c r="DI196" s="994">
        <v>0</v>
      </c>
      <c r="DJ196" s="993">
        <v>0</v>
      </c>
      <c r="DK196" s="994">
        <v>0</v>
      </c>
      <c r="DL196" s="993">
        <v>0</v>
      </c>
      <c r="DM196" s="994">
        <v>0</v>
      </c>
      <c r="DN196" s="993">
        <v>0</v>
      </c>
      <c r="DO196" s="994">
        <v>0</v>
      </c>
      <c r="DP196" s="995">
        <v>0</v>
      </c>
      <c r="DQ196" s="946"/>
      <c r="DR196" s="973"/>
      <c r="DS196" s="946"/>
      <c r="DT196" s="992">
        <v>0</v>
      </c>
      <c r="DU196" s="993">
        <v>0</v>
      </c>
      <c r="DV196" s="994">
        <v>0</v>
      </c>
      <c r="DW196" s="993">
        <v>0</v>
      </c>
      <c r="DX196" s="994">
        <v>0</v>
      </c>
      <c r="DY196" s="993">
        <v>0</v>
      </c>
      <c r="DZ196" s="994">
        <v>0</v>
      </c>
      <c r="EA196" s="993">
        <v>0</v>
      </c>
      <c r="EB196" s="994">
        <v>0</v>
      </c>
      <c r="EC196" s="993">
        <v>0</v>
      </c>
      <c r="ED196" s="994">
        <v>0</v>
      </c>
      <c r="EE196" s="993">
        <v>0</v>
      </c>
      <c r="EF196" s="994">
        <v>0</v>
      </c>
      <c r="EG196" s="993">
        <v>0</v>
      </c>
      <c r="EH196" s="994">
        <v>0</v>
      </c>
      <c r="EI196" s="993">
        <v>0</v>
      </c>
      <c r="EJ196" s="994">
        <v>0</v>
      </c>
      <c r="EK196" s="993">
        <v>0</v>
      </c>
      <c r="EL196" s="994">
        <v>0</v>
      </c>
      <c r="EM196" s="993">
        <v>0</v>
      </c>
      <c r="EN196" s="994">
        <v>0</v>
      </c>
      <c r="EO196" s="993">
        <v>0</v>
      </c>
      <c r="EP196" s="994">
        <v>0</v>
      </c>
      <c r="EQ196" s="993">
        <v>0</v>
      </c>
      <c r="ER196" s="994">
        <v>0</v>
      </c>
      <c r="ES196" s="993">
        <v>0</v>
      </c>
      <c r="ET196" s="994">
        <v>0</v>
      </c>
      <c r="EU196" s="993">
        <v>0</v>
      </c>
      <c r="EV196" s="994">
        <v>0</v>
      </c>
      <c r="EW196" s="993">
        <v>0</v>
      </c>
      <c r="EX196" s="994">
        <v>0</v>
      </c>
      <c r="EY196" s="993">
        <v>0</v>
      </c>
      <c r="EZ196" s="994">
        <v>0</v>
      </c>
      <c r="FA196" s="993">
        <v>0</v>
      </c>
      <c r="FB196" s="994">
        <v>0</v>
      </c>
      <c r="FC196" s="995">
        <v>0</v>
      </c>
      <c r="FD196" s="946"/>
      <c r="FE196" s="974"/>
      <c r="FF196" s="946"/>
      <c r="FG196" s="975"/>
      <c r="FI196" s="996" t="b">
        <v>1</v>
      </c>
    </row>
    <row r="197" spans="2:165" hidden="1" outlineLevel="1">
      <c r="B197" s="983">
        <v>184</v>
      </c>
      <c r="C197" s="1012" t="s">
        <v>762</v>
      </c>
      <c r="E197" s="985">
        <v>0</v>
      </c>
      <c r="F197" s="986">
        <v>0</v>
      </c>
      <c r="G197" s="987">
        <v>0</v>
      </c>
      <c r="H197" s="986">
        <v>0</v>
      </c>
      <c r="I197" s="987">
        <v>0</v>
      </c>
      <c r="J197" s="986">
        <v>0</v>
      </c>
      <c r="K197" s="987">
        <v>0</v>
      </c>
      <c r="L197" s="986">
        <v>0</v>
      </c>
      <c r="M197" s="987">
        <v>0</v>
      </c>
      <c r="N197" s="986">
        <v>0</v>
      </c>
      <c r="O197" s="987">
        <v>0</v>
      </c>
      <c r="P197" s="986">
        <v>0</v>
      </c>
      <c r="Q197" s="987">
        <v>0</v>
      </c>
      <c r="R197" s="986">
        <v>0</v>
      </c>
      <c r="S197" s="987">
        <v>0</v>
      </c>
      <c r="T197" s="986">
        <v>0</v>
      </c>
      <c r="U197" s="987">
        <v>0</v>
      </c>
      <c r="V197" s="986">
        <v>0</v>
      </c>
      <c r="W197" s="987">
        <v>0</v>
      </c>
      <c r="X197" s="986">
        <v>0</v>
      </c>
      <c r="Y197" s="987">
        <v>0</v>
      </c>
      <c r="Z197" s="986">
        <v>0</v>
      </c>
      <c r="AA197" s="987">
        <v>0</v>
      </c>
      <c r="AB197" s="986">
        <v>0</v>
      </c>
      <c r="AC197" s="987">
        <v>0</v>
      </c>
      <c r="AD197" s="986">
        <v>0</v>
      </c>
      <c r="AE197" s="987">
        <v>0</v>
      </c>
      <c r="AF197" s="986">
        <v>0</v>
      </c>
      <c r="AG197" s="987">
        <v>0</v>
      </c>
      <c r="AH197" s="986">
        <v>0</v>
      </c>
      <c r="AI197" s="987">
        <v>0</v>
      </c>
      <c r="AJ197" s="986">
        <v>0</v>
      </c>
      <c r="AK197" s="987">
        <v>0</v>
      </c>
      <c r="AL197" s="986">
        <v>0</v>
      </c>
      <c r="AM197" s="987">
        <v>0</v>
      </c>
      <c r="AN197" s="988">
        <v>0</v>
      </c>
      <c r="AO197" s="946"/>
      <c r="AP197" s="964"/>
      <c r="AQ197" s="946"/>
      <c r="AR197" s="985">
        <v>0</v>
      </c>
      <c r="AS197" s="986">
        <v>0</v>
      </c>
      <c r="AT197" s="987">
        <v>0</v>
      </c>
      <c r="AU197" s="986">
        <v>0</v>
      </c>
      <c r="AV197" s="987">
        <v>0</v>
      </c>
      <c r="AW197" s="986">
        <v>0</v>
      </c>
      <c r="AX197" s="987">
        <v>0</v>
      </c>
      <c r="AY197" s="986">
        <v>0</v>
      </c>
      <c r="AZ197" s="987">
        <v>0</v>
      </c>
      <c r="BA197" s="986">
        <v>0</v>
      </c>
      <c r="BB197" s="987">
        <v>0</v>
      </c>
      <c r="BC197" s="986">
        <v>0</v>
      </c>
      <c r="BD197" s="987">
        <v>0</v>
      </c>
      <c r="BE197" s="986">
        <v>0</v>
      </c>
      <c r="BF197" s="987">
        <v>0</v>
      </c>
      <c r="BG197" s="986">
        <v>0</v>
      </c>
      <c r="BH197" s="987">
        <v>0</v>
      </c>
      <c r="BI197" s="986">
        <v>0</v>
      </c>
      <c r="BJ197" s="987">
        <v>0</v>
      </c>
      <c r="BK197" s="986">
        <v>0</v>
      </c>
      <c r="BL197" s="987">
        <v>0</v>
      </c>
      <c r="BM197" s="986">
        <v>0</v>
      </c>
      <c r="BN197" s="987">
        <v>0</v>
      </c>
      <c r="BO197" s="986">
        <v>0</v>
      </c>
      <c r="BP197" s="987">
        <v>0</v>
      </c>
      <c r="BQ197" s="986">
        <v>0</v>
      </c>
      <c r="BR197" s="987">
        <v>0</v>
      </c>
      <c r="BS197" s="986">
        <v>0</v>
      </c>
      <c r="BT197" s="987">
        <v>0</v>
      </c>
      <c r="BU197" s="986">
        <v>0</v>
      </c>
      <c r="BV197" s="987">
        <v>0</v>
      </c>
      <c r="BW197" s="986">
        <v>0</v>
      </c>
      <c r="BX197" s="987">
        <v>0</v>
      </c>
      <c r="BY197" s="986">
        <v>0</v>
      </c>
      <c r="BZ197" s="987">
        <v>0</v>
      </c>
      <c r="CA197" s="988">
        <v>0</v>
      </c>
      <c r="CB197" s="946"/>
      <c r="CC197" s="971"/>
      <c r="CD197" s="946"/>
      <c r="CE197" s="972"/>
      <c r="CF197" s="946"/>
      <c r="CG197" s="985">
        <v>0</v>
      </c>
      <c r="CH197" s="986">
        <v>0</v>
      </c>
      <c r="CI197" s="987">
        <v>0</v>
      </c>
      <c r="CJ197" s="986">
        <v>0</v>
      </c>
      <c r="CK197" s="987">
        <v>0</v>
      </c>
      <c r="CL197" s="986">
        <v>0</v>
      </c>
      <c r="CM197" s="987">
        <v>0</v>
      </c>
      <c r="CN197" s="986">
        <v>0</v>
      </c>
      <c r="CO197" s="987">
        <v>0</v>
      </c>
      <c r="CP197" s="986">
        <v>0</v>
      </c>
      <c r="CQ197" s="987">
        <v>0</v>
      </c>
      <c r="CR197" s="986">
        <v>0</v>
      </c>
      <c r="CS197" s="987">
        <v>0</v>
      </c>
      <c r="CT197" s="986">
        <v>0</v>
      </c>
      <c r="CU197" s="987">
        <v>0</v>
      </c>
      <c r="CV197" s="986">
        <v>0</v>
      </c>
      <c r="CW197" s="987">
        <v>0</v>
      </c>
      <c r="CX197" s="986">
        <v>0</v>
      </c>
      <c r="CY197" s="987">
        <v>0</v>
      </c>
      <c r="CZ197" s="986">
        <v>0</v>
      </c>
      <c r="DA197" s="987">
        <v>0</v>
      </c>
      <c r="DB197" s="986">
        <v>0</v>
      </c>
      <c r="DC197" s="987">
        <v>0</v>
      </c>
      <c r="DD197" s="986">
        <v>0</v>
      </c>
      <c r="DE197" s="987">
        <v>0</v>
      </c>
      <c r="DF197" s="986">
        <v>0</v>
      </c>
      <c r="DG197" s="987">
        <v>0</v>
      </c>
      <c r="DH197" s="986">
        <v>0</v>
      </c>
      <c r="DI197" s="987">
        <v>0</v>
      </c>
      <c r="DJ197" s="986">
        <v>0</v>
      </c>
      <c r="DK197" s="987">
        <v>0</v>
      </c>
      <c r="DL197" s="986">
        <v>0</v>
      </c>
      <c r="DM197" s="987">
        <v>0</v>
      </c>
      <c r="DN197" s="986">
        <v>0</v>
      </c>
      <c r="DO197" s="987">
        <v>0</v>
      </c>
      <c r="DP197" s="988">
        <v>0</v>
      </c>
      <c r="DQ197" s="946"/>
      <c r="DR197" s="973"/>
      <c r="DS197" s="946"/>
      <c r="DT197" s="985">
        <v>0</v>
      </c>
      <c r="DU197" s="986">
        <v>0</v>
      </c>
      <c r="DV197" s="987">
        <v>0</v>
      </c>
      <c r="DW197" s="986">
        <v>0</v>
      </c>
      <c r="DX197" s="987">
        <v>0</v>
      </c>
      <c r="DY197" s="986">
        <v>0</v>
      </c>
      <c r="DZ197" s="987">
        <v>0</v>
      </c>
      <c r="EA197" s="986">
        <v>0</v>
      </c>
      <c r="EB197" s="987">
        <v>0</v>
      </c>
      <c r="EC197" s="986">
        <v>0</v>
      </c>
      <c r="ED197" s="987">
        <v>0</v>
      </c>
      <c r="EE197" s="986">
        <v>0</v>
      </c>
      <c r="EF197" s="987">
        <v>0</v>
      </c>
      <c r="EG197" s="986">
        <v>0</v>
      </c>
      <c r="EH197" s="987">
        <v>0</v>
      </c>
      <c r="EI197" s="986">
        <v>0</v>
      </c>
      <c r="EJ197" s="987">
        <v>0</v>
      </c>
      <c r="EK197" s="986">
        <v>0</v>
      </c>
      <c r="EL197" s="987">
        <v>0</v>
      </c>
      <c r="EM197" s="986">
        <v>0</v>
      </c>
      <c r="EN197" s="987">
        <v>0</v>
      </c>
      <c r="EO197" s="986">
        <v>0</v>
      </c>
      <c r="EP197" s="987">
        <v>0</v>
      </c>
      <c r="EQ197" s="986">
        <v>0</v>
      </c>
      <c r="ER197" s="987">
        <v>0</v>
      </c>
      <c r="ES197" s="986">
        <v>0</v>
      </c>
      <c r="ET197" s="987">
        <v>0</v>
      </c>
      <c r="EU197" s="986">
        <v>0</v>
      </c>
      <c r="EV197" s="987">
        <v>0</v>
      </c>
      <c r="EW197" s="986">
        <v>0</v>
      </c>
      <c r="EX197" s="987">
        <v>0</v>
      </c>
      <c r="EY197" s="986">
        <v>0</v>
      </c>
      <c r="EZ197" s="987">
        <v>0</v>
      </c>
      <c r="FA197" s="986">
        <v>0</v>
      </c>
      <c r="FB197" s="987">
        <v>0</v>
      </c>
      <c r="FC197" s="988">
        <v>0</v>
      </c>
      <c r="FD197" s="946"/>
      <c r="FE197" s="974"/>
      <c r="FF197" s="946"/>
      <c r="FG197" s="975"/>
      <c r="FI197" s="989" t="b">
        <v>1</v>
      </c>
    </row>
    <row r="198" spans="2:165" hidden="1" outlineLevel="1">
      <c r="B198" s="990">
        <v>185</v>
      </c>
      <c r="C198" s="1011" t="s">
        <v>763</v>
      </c>
      <c r="E198" s="992">
        <v>0</v>
      </c>
      <c r="F198" s="993">
        <v>0</v>
      </c>
      <c r="G198" s="994">
        <v>0</v>
      </c>
      <c r="H198" s="993">
        <v>0</v>
      </c>
      <c r="I198" s="994">
        <v>0</v>
      </c>
      <c r="J198" s="993">
        <v>0</v>
      </c>
      <c r="K198" s="994">
        <v>0</v>
      </c>
      <c r="L198" s="993">
        <v>0</v>
      </c>
      <c r="M198" s="994">
        <v>0</v>
      </c>
      <c r="N198" s="993">
        <v>0</v>
      </c>
      <c r="O198" s="994">
        <v>0</v>
      </c>
      <c r="P198" s="993">
        <v>0</v>
      </c>
      <c r="Q198" s="994">
        <v>0</v>
      </c>
      <c r="R198" s="993">
        <v>0</v>
      </c>
      <c r="S198" s="994">
        <v>0</v>
      </c>
      <c r="T198" s="993">
        <v>0</v>
      </c>
      <c r="U198" s="994">
        <v>0</v>
      </c>
      <c r="V198" s="993">
        <v>0</v>
      </c>
      <c r="W198" s="994">
        <v>0</v>
      </c>
      <c r="X198" s="993">
        <v>0</v>
      </c>
      <c r="Y198" s="994">
        <v>0</v>
      </c>
      <c r="Z198" s="993">
        <v>0</v>
      </c>
      <c r="AA198" s="994">
        <v>0</v>
      </c>
      <c r="AB198" s="993">
        <v>0</v>
      </c>
      <c r="AC198" s="994">
        <v>0</v>
      </c>
      <c r="AD198" s="993">
        <v>0</v>
      </c>
      <c r="AE198" s="994">
        <v>0</v>
      </c>
      <c r="AF198" s="993">
        <v>0</v>
      </c>
      <c r="AG198" s="994">
        <v>0</v>
      </c>
      <c r="AH198" s="993">
        <v>0</v>
      </c>
      <c r="AI198" s="994">
        <v>0</v>
      </c>
      <c r="AJ198" s="993">
        <v>0</v>
      </c>
      <c r="AK198" s="994">
        <v>0</v>
      </c>
      <c r="AL198" s="993">
        <v>0</v>
      </c>
      <c r="AM198" s="994">
        <v>0</v>
      </c>
      <c r="AN198" s="995">
        <v>0</v>
      </c>
      <c r="AO198" s="946"/>
      <c r="AP198" s="964"/>
      <c r="AQ198" s="946"/>
      <c r="AR198" s="992">
        <v>0</v>
      </c>
      <c r="AS198" s="993">
        <v>0</v>
      </c>
      <c r="AT198" s="994">
        <v>0</v>
      </c>
      <c r="AU198" s="993">
        <v>0</v>
      </c>
      <c r="AV198" s="994">
        <v>0</v>
      </c>
      <c r="AW198" s="993">
        <v>0</v>
      </c>
      <c r="AX198" s="994">
        <v>0</v>
      </c>
      <c r="AY198" s="993">
        <v>0</v>
      </c>
      <c r="AZ198" s="994">
        <v>0</v>
      </c>
      <c r="BA198" s="993">
        <v>0</v>
      </c>
      <c r="BB198" s="994">
        <v>0</v>
      </c>
      <c r="BC198" s="993">
        <v>0</v>
      </c>
      <c r="BD198" s="994">
        <v>0</v>
      </c>
      <c r="BE198" s="993">
        <v>0</v>
      </c>
      <c r="BF198" s="994">
        <v>0</v>
      </c>
      <c r="BG198" s="993">
        <v>0</v>
      </c>
      <c r="BH198" s="994">
        <v>0</v>
      </c>
      <c r="BI198" s="993">
        <v>0</v>
      </c>
      <c r="BJ198" s="994">
        <v>0</v>
      </c>
      <c r="BK198" s="993">
        <v>0</v>
      </c>
      <c r="BL198" s="994">
        <v>0</v>
      </c>
      <c r="BM198" s="993">
        <v>0</v>
      </c>
      <c r="BN198" s="994">
        <v>0</v>
      </c>
      <c r="BO198" s="993">
        <v>0</v>
      </c>
      <c r="BP198" s="994">
        <v>0</v>
      </c>
      <c r="BQ198" s="993">
        <v>0</v>
      </c>
      <c r="BR198" s="994">
        <v>0</v>
      </c>
      <c r="BS198" s="993">
        <v>0</v>
      </c>
      <c r="BT198" s="994">
        <v>0</v>
      </c>
      <c r="BU198" s="993">
        <v>0</v>
      </c>
      <c r="BV198" s="994">
        <v>0</v>
      </c>
      <c r="BW198" s="993">
        <v>0</v>
      </c>
      <c r="BX198" s="994">
        <v>0</v>
      </c>
      <c r="BY198" s="993">
        <v>0</v>
      </c>
      <c r="BZ198" s="994">
        <v>0</v>
      </c>
      <c r="CA198" s="995">
        <v>0</v>
      </c>
      <c r="CB198" s="946"/>
      <c r="CC198" s="971"/>
      <c r="CD198" s="946"/>
      <c r="CE198" s="972"/>
      <c r="CF198" s="946"/>
      <c r="CG198" s="992">
        <v>0</v>
      </c>
      <c r="CH198" s="993">
        <v>0</v>
      </c>
      <c r="CI198" s="994">
        <v>0</v>
      </c>
      <c r="CJ198" s="993">
        <v>0</v>
      </c>
      <c r="CK198" s="994">
        <v>0</v>
      </c>
      <c r="CL198" s="993">
        <v>0</v>
      </c>
      <c r="CM198" s="994">
        <v>0</v>
      </c>
      <c r="CN198" s="993">
        <v>0</v>
      </c>
      <c r="CO198" s="994">
        <v>0</v>
      </c>
      <c r="CP198" s="993">
        <v>0</v>
      </c>
      <c r="CQ198" s="994">
        <v>0</v>
      </c>
      <c r="CR198" s="993">
        <v>0</v>
      </c>
      <c r="CS198" s="994">
        <v>0</v>
      </c>
      <c r="CT198" s="993">
        <v>0</v>
      </c>
      <c r="CU198" s="994">
        <v>0</v>
      </c>
      <c r="CV198" s="993">
        <v>0</v>
      </c>
      <c r="CW198" s="994">
        <v>0</v>
      </c>
      <c r="CX198" s="993">
        <v>0</v>
      </c>
      <c r="CY198" s="994">
        <v>0</v>
      </c>
      <c r="CZ198" s="993">
        <v>0</v>
      </c>
      <c r="DA198" s="994">
        <v>0</v>
      </c>
      <c r="DB198" s="993">
        <v>0</v>
      </c>
      <c r="DC198" s="994">
        <v>0</v>
      </c>
      <c r="DD198" s="993">
        <v>0</v>
      </c>
      <c r="DE198" s="994">
        <v>0</v>
      </c>
      <c r="DF198" s="993">
        <v>0</v>
      </c>
      <c r="DG198" s="994">
        <v>0</v>
      </c>
      <c r="DH198" s="993">
        <v>0</v>
      </c>
      <c r="DI198" s="994">
        <v>0</v>
      </c>
      <c r="DJ198" s="993">
        <v>0</v>
      </c>
      <c r="DK198" s="994">
        <v>0</v>
      </c>
      <c r="DL198" s="993">
        <v>0</v>
      </c>
      <c r="DM198" s="994">
        <v>0</v>
      </c>
      <c r="DN198" s="993">
        <v>0</v>
      </c>
      <c r="DO198" s="994">
        <v>0</v>
      </c>
      <c r="DP198" s="995">
        <v>0</v>
      </c>
      <c r="DQ198" s="946"/>
      <c r="DR198" s="973"/>
      <c r="DS198" s="946"/>
      <c r="DT198" s="992">
        <v>0</v>
      </c>
      <c r="DU198" s="993">
        <v>0</v>
      </c>
      <c r="DV198" s="994">
        <v>0</v>
      </c>
      <c r="DW198" s="993">
        <v>0</v>
      </c>
      <c r="DX198" s="994">
        <v>0</v>
      </c>
      <c r="DY198" s="993">
        <v>0</v>
      </c>
      <c r="DZ198" s="994">
        <v>0</v>
      </c>
      <c r="EA198" s="993">
        <v>0</v>
      </c>
      <c r="EB198" s="994">
        <v>0</v>
      </c>
      <c r="EC198" s="993">
        <v>0</v>
      </c>
      <c r="ED198" s="994">
        <v>0</v>
      </c>
      <c r="EE198" s="993">
        <v>0</v>
      </c>
      <c r="EF198" s="994">
        <v>0</v>
      </c>
      <c r="EG198" s="993">
        <v>0</v>
      </c>
      <c r="EH198" s="994">
        <v>0</v>
      </c>
      <c r="EI198" s="993">
        <v>0</v>
      </c>
      <c r="EJ198" s="994">
        <v>0</v>
      </c>
      <c r="EK198" s="993">
        <v>0</v>
      </c>
      <c r="EL198" s="994">
        <v>0</v>
      </c>
      <c r="EM198" s="993">
        <v>0</v>
      </c>
      <c r="EN198" s="994">
        <v>0</v>
      </c>
      <c r="EO198" s="993">
        <v>0</v>
      </c>
      <c r="EP198" s="994">
        <v>0</v>
      </c>
      <c r="EQ198" s="993">
        <v>0</v>
      </c>
      <c r="ER198" s="994">
        <v>0</v>
      </c>
      <c r="ES198" s="993">
        <v>0</v>
      </c>
      <c r="ET198" s="994">
        <v>0</v>
      </c>
      <c r="EU198" s="993">
        <v>0</v>
      </c>
      <c r="EV198" s="994">
        <v>0</v>
      </c>
      <c r="EW198" s="993">
        <v>0</v>
      </c>
      <c r="EX198" s="994">
        <v>0</v>
      </c>
      <c r="EY198" s="993">
        <v>0</v>
      </c>
      <c r="EZ198" s="994">
        <v>0</v>
      </c>
      <c r="FA198" s="993">
        <v>0</v>
      </c>
      <c r="FB198" s="994">
        <v>0</v>
      </c>
      <c r="FC198" s="995">
        <v>0</v>
      </c>
      <c r="FD198" s="946"/>
      <c r="FE198" s="974"/>
      <c r="FF198" s="946"/>
      <c r="FG198" s="975"/>
      <c r="FI198" s="996" t="b">
        <v>1</v>
      </c>
    </row>
    <row r="199" spans="2:165" hidden="1" outlineLevel="1">
      <c r="B199" s="983">
        <v>186</v>
      </c>
      <c r="C199" s="1012" t="s">
        <v>764</v>
      </c>
      <c r="E199" s="985">
        <v>0</v>
      </c>
      <c r="F199" s="986">
        <v>0</v>
      </c>
      <c r="G199" s="987">
        <v>0</v>
      </c>
      <c r="H199" s="986">
        <v>0</v>
      </c>
      <c r="I199" s="987">
        <v>0</v>
      </c>
      <c r="J199" s="986">
        <v>0</v>
      </c>
      <c r="K199" s="987">
        <v>0</v>
      </c>
      <c r="L199" s="986">
        <v>0</v>
      </c>
      <c r="M199" s="987">
        <v>0</v>
      </c>
      <c r="N199" s="986">
        <v>0</v>
      </c>
      <c r="O199" s="987">
        <v>0</v>
      </c>
      <c r="P199" s="986">
        <v>0</v>
      </c>
      <c r="Q199" s="987">
        <v>0</v>
      </c>
      <c r="R199" s="986">
        <v>0</v>
      </c>
      <c r="S199" s="987">
        <v>0</v>
      </c>
      <c r="T199" s="986">
        <v>0</v>
      </c>
      <c r="U199" s="987">
        <v>0</v>
      </c>
      <c r="V199" s="986">
        <v>0</v>
      </c>
      <c r="W199" s="987">
        <v>0</v>
      </c>
      <c r="X199" s="986">
        <v>0</v>
      </c>
      <c r="Y199" s="987">
        <v>0</v>
      </c>
      <c r="Z199" s="986">
        <v>0</v>
      </c>
      <c r="AA199" s="987">
        <v>0</v>
      </c>
      <c r="AB199" s="986">
        <v>0</v>
      </c>
      <c r="AC199" s="987">
        <v>0</v>
      </c>
      <c r="AD199" s="986">
        <v>0</v>
      </c>
      <c r="AE199" s="987">
        <v>0</v>
      </c>
      <c r="AF199" s="986">
        <v>0</v>
      </c>
      <c r="AG199" s="987">
        <v>0</v>
      </c>
      <c r="AH199" s="986">
        <v>0</v>
      </c>
      <c r="AI199" s="987">
        <v>0</v>
      </c>
      <c r="AJ199" s="986">
        <v>0</v>
      </c>
      <c r="AK199" s="987">
        <v>0</v>
      </c>
      <c r="AL199" s="986">
        <v>0</v>
      </c>
      <c r="AM199" s="987">
        <v>0</v>
      </c>
      <c r="AN199" s="988">
        <v>0</v>
      </c>
      <c r="AO199" s="946"/>
      <c r="AP199" s="964"/>
      <c r="AQ199" s="946"/>
      <c r="AR199" s="985">
        <v>0</v>
      </c>
      <c r="AS199" s="986">
        <v>0</v>
      </c>
      <c r="AT199" s="987">
        <v>0</v>
      </c>
      <c r="AU199" s="986">
        <v>0</v>
      </c>
      <c r="AV199" s="987">
        <v>0</v>
      </c>
      <c r="AW199" s="986">
        <v>0</v>
      </c>
      <c r="AX199" s="987">
        <v>0</v>
      </c>
      <c r="AY199" s="986">
        <v>0</v>
      </c>
      <c r="AZ199" s="987">
        <v>0</v>
      </c>
      <c r="BA199" s="986">
        <v>0</v>
      </c>
      <c r="BB199" s="987">
        <v>0</v>
      </c>
      <c r="BC199" s="986">
        <v>0</v>
      </c>
      <c r="BD199" s="987">
        <v>0</v>
      </c>
      <c r="BE199" s="986">
        <v>0</v>
      </c>
      <c r="BF199" s="987">
        <v>0</v>
      </c>
      <c r="BG199" s="986">
        <v>0</v>
      </c>
      <c r="BH199" s="987">
        <v>0</v>
      </c>
      <c r="BI199" s="986">
        <v>0</v>
      </c>
      <c r="BJ199" s="987">
        <v>0</v>
      </c>
      <c r="BK199" s="986">
        <v>0</v>
      </c>
      <c r="BL199" s="987">
        <v>0</v>
      </c>
      <c r="BM199" s="986">
        <v>0</v>
      </c>
      <c r="BN199" s="987">
        <v>0</v>
      </c>
      <c r="BO199" s="986">
        <v>0</v>
      </c>
      <c r="BP199" s="987">
        <v>0</v>
      </c>
      <c r="BQ199" s="986">
        <v>0</v>
      </c>
      <c r="BR199" s="987">
        <v>0</v>
      </c>
      <c r="BS199" s="986">
        <v>0</v>
      </c>
      <c r="BT199" s="987">
        <v>0</v>
      </c>
      <c r="BU199" s="986">
        <v>0</v>
      </c>
      <c r="BV199" s="987">
        <v>0</v>
      </c>
      <c r="BW199" s="986">
        <v>0</v>
      </c>
      <c r="BX199" s="987">
        <v>0</v>
      </c>
      <c r="BY199" s="986">
        <v>0</v>
      </c>
      <c r="BZ199" s="987">
        <v>0</v>
      </c>
      <c r="CA199" s="988">
        <v>0</v>
      </c>
      <c r="CB199" s="946"/>
      <c r="CC199" s="971"/>
      <c r="CD199" s="946"/>
      <c r="CE199" s="972"/>
      <c r="CF199" s="946"/>
      <c r="CG199" s="985">
        <v>0</v>
      </c>
      <c r="CH199" s="986">
        <v>0</v>
      </c>
      <c r="CI199" s="987">
        <v>0</v>
      </c>
      <c r="CJ199" s="986">
        <v>0</v>
      </c>
      <c r="CK199" s="987">
        <v>0</v>
      </c>
      <c r="CL199" s="986">
        <v>0</v>
      </c>
      <c r="CM199" s="987">
        <v>0</v>
      </c>
      <c r="CN199" s="986">
        <v>0</v>
      </c>
      <c r="CO199" s="987">
        <v>0</v>
      </c>
      <c r="CP199" s="986">
        <v>0</v>
      </c>
      <c r="CQ199" s="987">
        <v>0</v>
      </c>
      <c r="CR199" s="986">
        <v>0</v>
      </c>
      <c r="CS199" s="987">
        <v>0</v>
      </c>
      <c r="CT199" s="986">
        <v>0</v>
      </c>
      <c r="CU199" s="987">
        <v>0</v>
      </c>
      <c r="CV199" s="986">
        <v>0</v>
      </c>
      <c r="CW199" s="987">
        <v>0</v>
      </c>
      <c r="CX199" s="986">
        <v>0</v>
      </c>
      <c r="CY199" s="987">
        <v>0</v>
      </c>
      <c r="CZ199" s="986">
        <v>0</v>
      </c>
      <c r="DA199" s="987">
        <v>0</v>
      </c>
      <c r="DB199" s="986">
        <v>0</v>
      </c>
      <c r="DC199" s="987">
        <v>0</v>
      </c>
      <c r="DD199" s="986">
        <v>0</v>
      </c>
      <c r="DE199" s="987">
        <v>0</v>
      </c>
      <c r="DF199" s="986">
        <v>0</v>
      </c>
      <c r="DG199" s="987">
        <v>0</v>
      </c>
      <c r="DH199" s="986">
        <v>0</v>
      </c>
      <c r="DI199" s="987">
        <v>0</v>
      </c>
      <c r="DJ199" s="986">
        <v>0</v>
      </c>
      <c r="DK199" s="987">
        <v>0</v>
      </c>
      <c r="DL199" s="986">
        <v>0</v>
      </c>
      <c r="DM199" s="987">
        <v>0</v>
      </c>
      <c r="DN199" s="986">
        <v>0</v>
      </c>
      <c r="DO199" s="987">
        <v>0</v>
      </c>
      <c r="DP199" s="988">
        <v>0</v>
      </c>
      <c r="DQ199" s="946"/>
      <c r="DR199" s="973"/>
      <c r="DS199" s="946"/>
      <c r="DT199" s="985">
        <v>0</v>
      </c>
      <c r="DU199" s="986">
        <v>0</v>
      </c>
      <c r="DV199" s="987">
        <v>0</v>
      </c>
      <c r="DW199" s="986">
        <v>0</v>
      </c>
      <c r="DX199" s="987">
        <v>0</v>
      </c>
      <c r="DY199" s="986">
        <v>0</v>
      </c>
      <c r="DZ199" s="987">
        <v>0</v>
      </c>
      <c r="EA199" s="986">
        <v>0</v>
      </c>
      <c r="EB199" s="987">
        <v>0</v>
      </c>
      <c r="EC199" s="986">
        <v>0</v>
      </c>
      <c r="ED199" s="987">
        <v>0</v>
      </c>
      <c r="EE199" s="986">
        <v>0</v>
      </c>
      <c r="EF199" s="987">
        <v>0</v>
      </c>
      <c r="EG199" s="986">
        <v>0</v>
      </c>
      <c r="EH199" s="987">
        <v>0</v>
      </c>
      <c r="EI199" s="986">
        <v>0</v>
      </c>
      <c r="EJ199" s="987">
        <v>0</v>
      </c>
      <c r="EK199" s="986">
        <v>0</v>
      </c>
      <c r="EL199" s="987">
        <v>0</v>
      </c>
      <c r="EM199" s="986">
        <v>0</v>
      </c>
      <c r="EN199" s="987">
        <v>0</v>
      </c>
      <c r="EO199" s="986">
        <v>0</v>
      </c>
      <c r="EP199" s="987">
        <v>0</v>
      </c>
      <c r="EQ199" s="986">
        <v>0</v>
      </c>
      <c r="ER199" s="987">
        <v>0</v>
      </c>
      <c r="ES199" s="986">
        <v>0</v>
      </c>
      <c r="ET199" s="987">
        <v>0</v>
      </c>
      <c r="EU199" s="986">
        <v>0</v>
      </c>
      <c r="EV199" s="987">
        <v>0</v>
      </c>
      <c r="EW199" s="986">
        <v>0</v>
      </c>
      <c r="EX199" s="987">
        <v>0</v>
      </c>
      <c r="EY199" s="986">
        <v>0</v>
      </c>
      <c r="EZ199" s="987">
        <v>0</v>
      </c>
      <c r="FA199" s="986">
        <v>0</v>
      </c>
      <c r="FB199" s="987">
        <v>0</v>
      </c>
      <c r="FC199" s="988">
        <v>0</v>
      </c>
      <c r="FD199" s="946"/>
      <c r="FE199" s="974"/>
      <c r="FF199" s="946"/>
      <c r="FG199" s="975"/>
      <c r="FI199" s="989" t="b">
        <v>1</v>
      </c>
    </row>
    <row r="200" spans="2:165" hidden="1" outlineLevel="1">
      <c r="B200" s="990">
        <v>187</v>
      </c>
      <c r="C200" s="1011" t="s">
        <v>765</v>
      </c>
      <c r="E200" s="992">
        <v>0</v>
      </c>
      <c r="F200" s="993">
        <v>0</v>
      </c>
      <c r="G200" s="994">
        <v>0</v>
      </c>
      <c r="H200" s="993">
        <v>0</v>
      </c>
      <c r="I200" s="994">
        <v>0</v>
      </c>
      <c r="J200" s="993">
        <v>0</v>
      </c>
      <c r="K200" s="994">
        <v>0</v>
      </c>
      <c r="L200" s="993">
        <v>0</v>
      </c>
      <c r="M200" s="994">
        <v>0</v>
      </c>
      <c r="N200" s="993">
        <v>0</v>
      </c>
      <c r="O200" s="994">
        <v>0</v>
      </c>
      <c r="P200" s="993">
        <v>0</v>
      </c>
      <c r="Q200" s="994">
        <v>0</v>
      </c>
      <c r="R200" s="993">
        <v>0</v>
      </c>
      <c r="S200" s="994">
        <v>0</v>
      </c>
      <c r="T200" s="993">
        <v>0</v>
      </c>
      <c r="U200" s="994">
        <v>0</v>
      </c>
      <c r="V200" s="993">
        <v>0</v>
      </c>
      <c r="W200" s="994">
        <v>0</v>
      </c>
      <c r="X200" s="993">
        <v>0</v>
      </c>
      <c r="Y200" s="994">
        <v>0</v>
      </c>
      <c r="Z200" s="993">
        <v>0</v>
      </c>
      <c r="AA200" s="994">
        <v>0</v>
      </c>
      <c r="AB200" s="993">
        <v>0</v>
      </c>
      <c r="AC200" s="994">
        <v>0</v>
      </c>
      <c r="AD200" s="993">
        <v>0</v>
      </c>
      <c r="AE200" s="994">
        <v>0</v>
      </c>
      <c r="AF200" s="993">
        <v>0</v>
      </c>
      <c r="AG200" s="994">
        <v>0</v>
      </c>
      <c r="AH200" s="993">
        <v>0</v>
      </c>
      <c r="AI200" s="994">
        <v>0</v>
      </c>
      <c r="AJ200" s="993">
        <v>0</v>
      </c>
      <c r="AK200" s="994">
        <v>0</v>
      </c>
      <c r="AL200" s="993">
        <v>0</v>
      </c>
      <c r="AM200" s="994">
        <v>0</v>
      </c>
      <c r="AN200" s="995">
        <v>0</v>
      </c>
      <c r="AO200" s="946"/>
      <c r="AP200" s="964"/>
      <c r="AQ200" s="946"/>
      <c r="AR200" s="992">
        <v>0</v>
      </c>
      <c r="AS200" s="993">
        <v>0</v>
      </c>
      <c r="AT200" s="994">
        <v>0</v>
      </c>
      <c r="AU200" s="993">
        <v>0</v>
      </c>
      <c r="AV200" s="994">
        <v>0</v>
      </c>
      <c r="AW200" s="993">
        <v>0</v>
      </c>
      <c r="AX200" s="994">
        <v>0</v>
      </c>
      <c r="AY200" s="993">
        <v>0</v>
      </c>
      <c r="AZ200" s="994">
        <v>0</v>
      </c>
      <c r="BA200" s="993">
        <v>0</v>
      </c>
      <c r="BB200" s="994">
        <v>0</v>
      </c>
      <c r="BC200" s="993">
        <v>0</v>
      </c>
      <c r="BD200" s="994">
        <v>0</v>
      </c>
      <c r="BE200" s="993">
        <v>0</v>
      </c>
      <c r="BF200" s="994">
        <v>0</v>
      </c>
      <c r="BG200" s="993">
        <v>0</v>
      </c>
      <c r="BH200" s="994">
        <v>0</v>
      </c>
      <c r="BI200" s="993">
        <v>0</v>
      </c>
      <c r="BJ200" s="994">
        <v>0</v>
      </c>
      <c r="BK200" s="993">
        <v>0</v>
      </c>
      <c r="BL200" s="994">
        <v>0</v>
      </c>
      <c r="BM200" s="993">
        <v>0</v>
      </c>
      <c r="BN200" s="994">
        <v>0</v>
      </c>
      <c r="BO200" s="993">
        <v>0</v>
      </c>
      <c r="BP200" s="994">
        <v>0</v>
      </c>
      <c r="BQ200" s="993">
        <v>0</v>
      </c>
      <c r="BR200" s="994">
        <v>0</v>
      </c>
      <c r="BS200" s="993">
        <v>0</v>
      </c>
      <c r="BT200" s="994">
        <v>0</v>
      </c>
      <c r="BU200" s="993">
        <v>0</v>
      </c>
      <c r="BV200" s="994">
        <v>0</v>
      </c>
      <c r="BW200" s="993">
        <v>0</v>
      </c>
      <c r="BX200" s="994">
        <v>0</v>
      </c>
      <c r="BY200" s="993">
        <v>0</v>
      </c>
      <c r="BZ200" s="994">
        <v>0</v>
      </c>
      <c r="CA200" s="995">
        <v>0</v>
      </c>
      <c r="CB200" s="946"/>
      <c r="CC200" s="971"/>
      <c r="CD200" s="946"/>
      <c r="CE200" s="972"/>
      <c r="CF200" s="946"/>
      <c r="CG200" s="992">
        <v>0</v>
      </c>
      <c r="CH200" s="993">
        <v>0</v>
      </c>
      <c r="CI200" s="994">
        <v>0</v>
      </c>
      <c r="CJ200" s="993">
        <v>0</v>
      </c>
      <c r="CK200" s="994">
        <v>0</v>
      </c>
      <c r="CL200" s="993">
        <v>0</v>
      </c>
      <c r="CM200" s="994">
        <v>0</v>
      </c>
      <c r="CN200" s="993">
        <v>0</v>
      </c>
      <c r="CO200" s="994">
        <v>0</v>
      </c>
      <c r="CP200" s="993">
        <v>0</v>
      </c>
      <c r="CQ200" s="994">
        <v>0</v>
      </c>
      <c r="CR200" s="993">
        <v>0</v>
      </c>
      <c r="CS200" s="994">
        <v>0</v>
      </c>
      <c r="CT200" s="993">
        <v>0</v>
      </c>
      <c r="CU200" s="994">
        <v>0</v>
      </c>
      <c r="CV200" s="993">
        <v>0</v>
      </c>
      <c r="CW200" s="994">
        <v>0</v>
      </c>
      <c r="CX200" s="993">
        <v>0</v>
      </c>
      <c r="CY200" s="994">
        <v>0</v>
      </c>
      <c r="CZ200" s="993">
        <v>0</v>
      </c>
      <c r="DA200" s="994">
        <v>0</v>
      </c>
      <c r="DB200" s="993">
        <v>0</v>
      </c>
      <c r="DC200" s="994">
        <v>0</v>
      </c>
      <c r="DD200" s="993">
        <v>0</v>
      </c>
      <c r="DE200" s="994">
        <v>0</v>
      </c>
      <c r="DF200" s="993">
        <v>0</v>
      </c>
      <c r="DG200" s="994">
        <v>0</v>
      </c>
      <c r="DH200" s="993">
        <v>0</v>
      </c>
      <c r="DI200" s="994">
        <v>0</v>
      </c>
      <c r="DJ200" s="993">
        <v>0</v>
      </c>
      <c r="DK200" s="994">
        <v>0</v>
      </c>
      <c r="DL200" s="993">
        <v>0</v>
      </c>
      <c r="DM200" s="994">
        <v>0</v>
      </c>
      <c r="DN200" s="993">
        <v>0</v>
      </c>
      <c r="DO200" s="994">
        <v>0</v>
      </c>
      <c r="DP200" s="995">
        <v>0</v>
      </c>
      <c r="DQ200" s="946"/>
      <c r="DR200" s="973"/>
      <c r="DS200" s="946"/>
      <c r="DT200" s="992">
        <v>0</v>
      </c>
      <c r="DU200" s="993">
        <v>0</v>
      </c>
      <c r="DV200" s="994">
        <v>0</v>
      </c>
      <c r="DW200" s="993">
        <v>0</v>
      </c>
      <c r="DX200" s="994">
        <v>0</v>
      </c>
      <c r="DY200" s="993">
        <v>0</v>
      </c>
      <c r="DZ200" s="994">
        <v>0</v>
      </c>
      <c r="EA200" s="993">
        <v>0</v>
      </c>
      <c r="EB200" s="994">
        <v>0</v>
      </c>
      <c r="EC200" s="993">
        <v>0</v>
      </c>
      <c r="ED200" s="994">
        <v>0</v>
      </c>
      <c r="EE200" s="993">
        <v>0</v>
      </c>
      <c r="EF200" s="994">
        <v>0</v>
      </c>
      <c r="EG200" s="993">
        <v>0</v>
      </c>
      <c r="EH200" s="994">
        <v>0</v>
      </c>
      <c r="EI200" s="993">
        <v>0</v>
      </c>
      <c r="EJ200" s="994">
        <v>0</v>
      </c>
      <c r="EK200" s="993">
        <v>0</v>
      </c>
      <c r="EL200" s="994">
        <v>0</v>
      </c>
      <c r="EM200" s="993">
        <v>0</v>
      </c>
      <c r="EN200" s="994">
        <v>0</v>
      </c>
      <c r="EO200" s="993">
        <v>0</v>
      </c>
      <c r="EP200" s="994">
        <v>0</v>
      </c>
      <c r="EQ200" s="993">
        <v>0</v>
      </c>
      <c r="ER200" s="994">
        <v>0</v>
      </c>
      <c r="ES200" s="993">
        <v>0</v>
      </c>
      <c r="ET200" s="994">
        <v>0</v>
      </c>
      <c r="EU200" s="993">
        <v>0</v>
      </c>
      <c r="EV200" s="994">
        <v>0</v>
      </c>
      <c r="EW200" s="993">
        <v>0</v>
      </c>
      <c r="EX200" s="994">
        <v>0</v>
      </c>
      <c r="EY200" s="993">
        <v>0</v>
      </c>
      <c r="EZ200" s="994">
        <v>0</v>
      </c>
      <c r="FA200" s="993">
        <v>0</v>
      </c>
      <c r="FB200" s="994">
        <v>0</v>
      </c>
      <c r="FC200" s="995">
        <v>0</v>
      </c>
      <c r="FD200" s="946"/>
      <c r="FE200" s="974"/>
      <c r="FF200" s="946"/>
      <c r="FG200" s="975"/>
      <c r="FI200" s="996" t="b">
        <v>1</v>
      </c>
    </row>
    <row r="201" spans="2:165" hidden="1" outlineLevel="1">
      <c r="B201" s="983">
        <v>188</v>
      </c>
      <c r="C201" s="1012" t="s">
        <v>766</v>
      </c>
      <c r="E201" s="985">
        <v>0</v>
      </c>
      <c r="F201" s="986">
        <v>0</v>
      </c>
      <c r="G201" s="987">
        <v>0</v>
      </c>
      <c r="H201" s="986">
        <v>0</v>
      </c>
      <c r="I201" s="987">
        <v>0</v>
      </c>
      <c r="J201" s="986">
        <v>0</v>
      </c>
      <c r="K201" s="987">
        <v>0</v>
      </c>
      <c r="L201" s="986">
        <v>0</v>
      </c>
      <c r="M201" s="987">
        <v>0</v>
      </c>
      <c r="N201" s="986">
        <v>0</v>
      </c>
      <c r="O201" s="987">
        <v>0</v>
      </c>
      <c r="P201" s="986">
        <v>0</v>
      </c>
      <c r="Q201" s="987">
        <v>0</v>
      </c>
      <c r="R201" s="986">
        <v>0</v>
      </c>
      <c r="S201" s="987">
        <v>0</v>
      </c>
      <c r="T201" s="986">
        <v>0</v>
      </c>
      <c r="U201" s="987">
        <v>0</v>
      </c>
      <c r="V201" s="986">
        <v>0</v>
      </c>
      <c r="W201" s="987">
        <v>0</v>
      </c>
      <c r="X201" s="986">
        <v>0</v>
      </c>
      <c r="Y201" s="987">
        <v>0</v>
      </c>
      <c r="Z201" s="986">
        <v>0</v>
      </c>
      <c r="AA201" s="987">
        <v>0</v>
      </c>
      <c r="AB201" s="986">
        <v>0</v>
      </c>
      <c r="AC201" s="987">
        <v>0</v>
      </c>
      <c r="AD201" s="986">
        <v>0</v>
      </c>
      <c r="AE201" s="987">
        <v>0</v>
      </c>
      <c r="AF201" s="986">
        <v>0</v>
      </c>
      <c r="AG201" s="987">
        <v>0</v>
      </c>
      <c r="AH201" s="986">
        <v>0</v>
      </c>
      <c r="AI201" s="987">
        <v>0</v>
      </c>
      <c r="AJ201" s="986">
        <v>0</v>
      </c>
      <c r="AK201" s="987">
        <v>0</v>
      </c>
      <c r="AL201" s="986">
        <v>0</v>
      </c>
      <c r="AM201" s="987">
        <v>0</v>
      </c>
      <c r="AN201" s="988">
        <v>0</v>
      </c>
      <c r="AO201" s="946"/>
      <c r="AP201" s="964"/>
      <c r="AQ201" s="946"/>
      <c r="AR201" s="985">
        <v>0</v>
      </c>
      <c r="AS201" s="986">
        <v>0</v>
      </c>
      <c r="AT201" s="987">
        <v>0</v>
      </c>
      <c r="AU201" s="986">
        <v>0</v>
      </c>
      <c r="AV201" s="987">
        <v>0</v>
      </c>
      <c r="AW201" s="986">
        <v>0</v>
      </c>
      <c r="AX201" s="987">
        <v>0</v>
      </c>
      <c r="AY201" s="986">
        <v>0</v>
      </c>
      <c r="AZ201" s="987">
        <v>0</v>
      </c>
      <c r="BA201" s="986">
        <v>0</v>
      </c>
      <c r="BB201" s="987">
        <v>0</v>
      </c>
      <c r="BC201" s="986">
        <v>0</v>
      </c>
      <c r="BD201" s="987">
        <v>0</v>
      </c>
      <c r="BE201" s="986">
        <v>0</v>
      </c>
      <c r="BF201" s="987">
        <v>0</v>
      </c>
      <c r="BG201" s="986">
        <v>0</v>
      </c>
      <c r="BH201" s="987">
        <v>0</v>
      </c>
      <c r="BI201" s="986">
        <v>0</v>
      </c>
      <c r="BJ201" s="987">
        <v>0</v>
      </c>
      <c r="BK201" s="986">
        <v>0</v>
      </c>
      <c r="BL201" s="987">
        <v>0</v>
      </c>
      <c r="BM201" s="986">
        <v>0</v>
      </c>
      <c r="BN201" s="987">
        <v>0</v>
      </c>
      <c r="BO201" s="986">
        <v>0</v>
      </c>
      <c r="BP201" s="987">
        <v>0</v>
      </c>
      <c r="BQ201" s="986">
        <v>0</v>
      </c>
      <c r="BR201" s="987">
        <v>0</v>
      </c>
      <c r="BS201" s="986">
        <v>0</v>
      </c>
      <c r="BT201" s="987">
        <v>0</v>
      </c>
      <c r="BU201" s="986">
        <v>0</v>
      </c>
      <c r="BV201" s="987">
        <v>0</v>
      </c>
      <c r="BW201" s="986">
        <v>0</v>
      </c>
      <c r="BX201" s="987">
        <v>0</v>
      </c>
      <c r="BY201" s="986">
        <v>0</v>
      </c>
      <c r="BZ201" s="987">
        <v>0</v>
      </c>
      <c r="CA201" s="988">
        <v>0</v>
      </c>
      <c r="CB201" s="946"/>
      <c r="CC201" s="971"/>
      <c r="CD201" s="946"/>
      <c r="CE201" s="972"/>
      <c r="CF201" s="946"/>
      <c r="CG201" s="985">
        <v>0</v>
      </c>
      <c r="CH201" s="986">
        <v>0</v>
      </c>
      <c r="CI201" s="987">
        <v>0</v>
      </c>
      <c r="CJ201" s="986">
        <v>0</v>
      </c>
      <c r="CK201" s="987">
        <v>0</v>
      </c>
      <c r="CL201" s="986">
        <v>0</v>
      </c>
      <c r="CM201" s="987">
        <v>0</v>
      </c>
      <c r="CN201" s="986">
        <v>0</v>
      </c>
      <c r="CO201" s="987">
        <v>0</v>
      </c>
      <c r="CP201" s="986">
        <v>0</v>
      </c>
      <c r="CQ201" s="987">
        <v>0</v>
      </c>
      <c r="CR201" s="986">
        <v>0</v>
      </c>
      <c r="CS201" s="987">
        <v>0</v>
      </c>
      <c r="CT201" s="986">
        <v>0</v>
      </c>
      <c r="CU201" s="987">
        <v>0</v>
      </c>
      <c r="CV201" s="986">
        <v>0</v>
      </c>
      <c r="CW201" s="987">
        <v>0</v>
      </c>
      <c r="CX201" s="986">
        <v>0</v>
      </c>
      <c r="CY201" s="987">
        <v>0</v>
      </c>
      <c r="CZ201" s="986">
        <v>0</v>
      </c>
      <c r="DA201" s="987">
        <v>0</v>
      </c>
      <c r="DB201" s="986">
        <v>0</v>
      </c>
      <c r="DC201" s="987">
        <v>0</v>
      </c>
      <c r="DD201" s="986">
        <v>0</v>
      </c>
      <c r="DE201" s="987">
        <v>0</v>
      </c>
      <c r="DF201" s="986">
        <v>0</v>
      </c>
      <c r="DG201" s="987">
        <v>0</v>
      </c>
      <c r="DH201" s="986">
        <v>0</v>
      </c>
      <c r="DI201" s="987">
        <v>0</v>
      </c>
      <c r="DJ201" s="986">
        <v>0</v>
      </c>
      <c r="DK201" s="987">
        <v>0</v>
      </c>
      <c r="DL201" s="986">
        <v>0</v>
      </c>
      <c r="DM201" s="987">
        <v>0</v>
      </c>
      <c r="DN201" s="986">
        <v>0</v>
      </c>
      <c r="DO201" s="987">
        <v>0</v>
      </c>
      <c r="DP201" s="988">
        <v>0</v>
      </c>
      <c r="DQ201" s="946"/>
      <c r="DR201" s="973"/>
      <c r="DS201" s="946"/>
      <c r="DT201" s="985">
        <v>0</v>
      </c>
      <c r="DU201" s="986">
        <v>0</v>
      </c>
      <c r="DV201" s="987">
        <v>0</v>
      </c>
      <c r="DW201" s="986">
        <v>0</v>
      </c>
      <c r="DX201" s="987">
        <v>0</v>
      </c>
      <c r="DY201" s="986">
        <v>0</v>
      </c>
      <c r="DZ201" s="987">
        <v>0</v>
      </c>
      <c r="EA201" s="986">
        <v>0</v>
      </c>
      <c r="EB201" s="987">
        <v>0</v>
      </c>
      <c r="EC201" s="986">
        <v>0</v>
      </c>
      <c r="ED201" s="987">
        <v>0</v>
      </c>
      <c r="EE201" s="986">
        <v>0</v>
      </c>
      <c r="EF201" s="987">
        <v>0</v>
      </c>
      <c r="EG201" s="986">
        <v>0</v>
      </c>
      <c r="EH201" s="987">
        <v>0</v>
      </c>
      <c r="EI201" s="986">
        <v>0</v>
      </c>
      <c r="EJ201" s="987">
        <v>0</v>
      </c>
      <c r="EK201" s="986">
        <v>0</v>
      </c>
      <c r="EL201" s="987">
        <v>0</v>
      </c>
      <c r="EM201" s="986">
        <v>0</v>
      </c>
      <c r="EN201" s="987">
        <v>0</v>
      </c>
      <c r="EO201" s="986">
        <v>0</v>
      </c>
      <c r="EP201" s="987">
        <v>0</v>
      </c>
      <c r="EQ201" s="986">
        <v>0</v>
      </c>
      <c r="ER201" s="987">
        <v>0</v>
      </c>
      <c r="ES201" s="986">
        <v>0</v>
      </c>
      <c r="ET201" s="987">
        <v>0</v>
      </c>
      <c r="EU201" s="986">
        <v>0</v>
      </c>
      <c r="EV201" s="987">
        <v>0</v>
      </c>
      <c r="EW201" s="986">
        <v>0</v>
      </c>
      <c r="EX201" s="987">
        <v>0</v>
      </c>
      <c r="EY201" s="986">
        <v>0</v>
      </c>
      <c r="EZ201" s="987">
        <v>0</v>
      </c>
      <c r="FA201" s="986">
        <v>0</v>
      </c>
      <c r="FB201" s="987">
        <v>0</v>
      </c>
      <c r="FC201" s="988">
        <v>0</v>
      </c>
      <c r="FD201" s="946"/>
      <c r="FE201" s="974"/>
      <c r="FF201" s="946"/>
      <c r="FG201" s="975"/>
      <c r="FI201" s="989" t="b">
        <v>1</v>
      </c>
    </row>
    <row r="202" spans="2:165" hidden="1" outlineLevel="1">
      <c r="B202" s="990">
        <v>189</v>
      </c>
      <c r="C202" s="1011" t="s">
        <v>767</v>
      </c>
      <c r="E202" s="992">
        <v>0</v>
      </c>
      <c r="F202" s="993">
        <v>0</v>
      </c>
      <c r="G202" s="994">
        <v>0</v>
      </c>
      <c r="H202" s="993">
        <v>0</v>
      </c>
      <c r="I202" s="994">
        <v>0</v>
      </c>
      <c r="J202" s="993">
        <v>0</v>
      </c>
      <c r="K202" s="994">
        <v>0</v>
      </c>
      <c r="L202" s="993">
        <v>0</v>
      </c>
      <c r="M202" s="994">
        <v>0</v>
      </c>
      <c r="N202" s="993">
        <v>0</v>
      </c>
      <c r="O202" s="994">
        <v>0</v>
      </c>
      <c r="P202" s="993">
        <v>0</v>
      </c>
      <c r="Q202" s="994">
        <v>0</v>
      </c>
      <c r="R202" s="993">
        <v>0</v>
      </c>
      <c r="S202" s="994">
        <v>0</v>
      </c>
      <c r="T202" s="993">
        <v>0</v>
      </c>
      <c r="U202" s="994">
        <v>0</v>
      </c>
      <c r="V202" s="993">
        <v>0</v>
      </c>
      <c r="W202" s="994">
        <v>0</v>
      </c>
      <c r="X202" s="993">
        <v>0</v>
      </c>
      <c r="Y202" s="994">
        <v>0</v>
      </c>
      <c r="Z202" s="993">
        <v>0</v>
      </c>
      <c r="AA202" s="994">
        <v>0</v>
      </c>
      <c r="AB202" s="993">
        <v>0</v>
      </c>
      <c r="AC202" s="994">
        <v>0</v>
      </c>
      <c r="AD202" s="993">
        <v>0</v>
      </c>
      <c r="AE202" s="994">
        <v>0</v>
      </c>
      <c r="AF202" s="993">
        <v>0</v>
      </c>
      <c r="AG202" s="994">
        <v>0</v>
      </c>
      <c r="AH202" s="993">
        <v>0</v>
      </c>
      <c r="AI202" s="994">
        <v>0</v>
      </c>
      <c r="AJ202" s="993">
        <v>0</v>
      </c>
      <c r="AK202" s="994">
        <v>0</v>
      </c>
      <c r="AL202" s="993">
        <v>0</v>
      </c>
      <c r="AM202" s="994">
        <v>0</v>
      </c>
      <c r="AN202" s="995">
        <v>0</v>
      </c>
      <c r="AO202" s="946"/>
      <c r="AP202" s="964"/>
      <c r="AQ202" s="946"/>
      <c r="AR202" s="992">
        <v>0</v>
      </c>
      <c r="AS202" s="993">
        <v>0</v>
      </c>
      <c r="AT202" s="994">
        <v>0</v>
      </c>
      <c r="AU202" s="993">
        <v>0</v>
      </c>
      <c r="AV202" s="994">
        <v>0</v>
      </c>
      <c r="AW202" s="993">
        <v>0</v>
      </c>
      <c r="AX202" s="994">
        <v>0</v>
      </c>
      <c r="AY202" s="993">
        <v>0</v>
      </c>
      <c r="AZ202" s="994">
        <v>0</v>
      </c>
      <c r="BA202" s="993">
        <v>0</v>
      </c>
      <c r="BB202" s="994">
        <v>0</v>
      </c>
      <c r="BC202" s="993">
        <v>0</v>
      </c>
      <c r="BD202" s="994">
        <v>0</v>
      </c>
      <c r="BE202" s="993">
        <v>0</v>
      </c>
      <c r="BF202" s="994">
        <v>0</v>
      </c>
      <c r="BG202" s="993">
        <v>0</v>
      </c>
      <c r="BH202" s="994">
        <v>0</v>
      </c>
      <c r="BI202" s="993">
        <v>0</v>
      </c>
      <c r="BJ202" s="994">
        <v>0</v>
      </c>
      <c r="BK202" s="993">
        <v>0</v>
      </c>
      <c r="BL202" s="994">
        <v>0</v>
      </c>
      <c r="BM202" s="993">
        <v>0</v>
      </c>
      <c r="BN202" s="994">
        <v>0</v>
      </c>
      <c r="BO202" s="993">
        <v>0</v>
      </c>
      <c r="BP202" s="994">
        <v>0</v>
      </c>
      <c r="BQ202" s="993">
        <v>0</v>
      </c>
      <c r="BR202" s="994">
        <v>0</v>
      </c>
      <c r="BS202" s="993">
        <v>0</v>
      </c>
      <c r="BT202" s="994">
        <v>0</v>
      </c>
      <c r="BU202" s="993">
        <v>0</v>
      </c>
      <c r="BV202" s="994">
        <v>0</v>
      </c>
      <c r="BW202" s="993">
        <v>0</v>
      </c>
      <c r="BX202" s="994">
        <v>0</v>
      </c>
      <c r="BY202" s="993">
        <v>0</v>
      </c>
      <c r="BZ202" s="994">
        <v>0</v>
      </c>
      <c r="CA202" s="995">
        <v>0</v>
      </c>
      <c r="CB202" s="946"/>
      <c r="CC202" s="971"/>
      <c r="CD202" s="946"/>
      <c r="CE202" s="972"/>
      <c r="CF202" s="946"/>
      <c r="CG202" s="992">
        <v>0</v>
      </c>
      <c r="CH202" s="993">
        <v>0</v>
      </c>
      <c r="CI202" s="994">
        <v>0</v>
      </c>
      <c r="CJ202" s="993">
        <v>0</v>
      </c>
      <c r="CK202" s="994">
        <v>0</v>
      </c>
      <c r="CL202" s="993">
        <v>0</v>
      </c>
      <c r="CM202" s="994">
        <v>0</v>
      </c>
      <c r="CN202" s="993">
        <v>0</v>
      </c>
      <c r="CO202" s="994">
        <v>0</v>
      </c>
      <c r="CP202" s="993">
        <v>0</v>
      </c>
      <c r="CQ202" s="994">
        <v>0</v>
      </c>
      <c r="CR202" s="993">
        <v>0</v>
      </c>
      <c r="CS202" s="994">
        <v>0</v>
      </c>
      <c r="CT202" s="993">
        <v>0</v>
      </c>
      <c r="CU202" s="994">
        <v>0</v>
      </c>
      <c r="CV202" s="993">
        <v>0</v>
      </c>
      <c r="CW202" s="994">
        <v>0</v>
      </c>
      <c r="CX202" s="993">
        <v>0</v>
      </c>
      <c r="CY202" s="994">
        <v>0</v>
      </c>
      <c r="CZ202" s="993">
        <v>0</v>
      </c>
      <c r="DA202" s="994">
        <v>0</v>
      </c>
      <c r="DB202" s="993">
        <v>0</v>
      </c>
      <c r="DC202" s="994">
        <v>0</v>
      </c>
      <c r="DD202" s="993">
        <v>0</v>
      </c>
      <c r="DE202" s="994">
        <v>0</v>
      </c>
      <c r="DF202" s="993">
        <v>0</v>
      </c>
      <c r="DG202" s="994">
        <v>0</v>
      </c>
      <c r="DH202" s="993">
        <v>0</v>
      </c>
      <c r="DI202" s="994">
        <v>0</v>
      </c>
      <c r="DJ202" s="993">
        <v>0</v>
      </c>
      <c r="DK202" s="994">
        <v>0</v>
      </c>
      <c r="DL202" s="993">
        <v>0</v>
      </c>
      <c r="DM202" s="994">
        <v>0</v>
      </c>
      <c r="DN202" s="993">
        <v>0</v>
      </c>
      <c r="DO202" s="994">
        <v>0</v>
      </c>
      <c r="DP202" s="995">
        <v>0</v>
      </c>
      <c r="DQ202" s="946"/>
      <c r="DR202" s="973"/>
      <c r="DS202" s="946"/>
      <c r="DT202" s="992">
        <v>0</v>
      </c>
      <c r="DU202" s="993">
        <v>0</v>
      </c>
      <c r="DV202" s="994">
        <v>0</v>
      </c>
      <c r="DW202" s="993">
        <v>0</v>
      </c>
      <c r="DX202" s="994">
        <v>0</v>
      </c>
      <c r="DY202" s="993">
        <v>0</v>
      </c>
      <c r="DZ202" s="994">
        <v>0</v>
      </c>
      <c r="EA202" s="993">
        <v>0</v>
      </c>
      <c r="EB202" s="994">
        <v>0</v>
      </c>
      <c r="EC202" s="993">
        <v>0</v>
      </c>
      <c r="ED202" s="994">
        <v>0</v>
      </c>
      <c r="EE202" s="993">
        <v>0</v>
      </c>
      <c r="EF202" s="994">
        <v>0</v>
      </c>
      <c r="EG202" s="993">
        <v>0</v>
      </c>
      <c r="EH202" s="994">
        <v>0</v>
      </c>
      <c r="EI202" s="993">
        <v>0</v>
      </c>
      <c r="EJ202" s="994">
        <v>0</v>
      </c>
      <c r="EK202" s="993">
        <v>0</v>
      </c>
      <c r="EL202" s="994">
        <v>0</v>
      </c>
      <c r="EM202" s="993">
        <v>0</v>
      </c>
      <c r="EN202" s="994">
        <v>0</v>
      </c>
      <c r="EO202" s="993">
        <v>0</v>
      </c>
      <c r="EP202" s="994">
        <v>0</v>
      </c>
      <c r="EQ202" s="993">
        <v>0</v>
      </c>
      <c r="ER202" s="994">
        <v>0</v>
      </c>
      <c r="ES202" s="993">
        <v>0</v>
      </c>
      <c r="ET202" s="994">
        <v>0</v>
      </c>
      <c r="EU202" s="993">
        <v>0</v>
      </c>
      <c r="EV202" s="994">
        <v>0</v>
      </c>
      <c r="EW202" s="993">
        <v>0</v>
      </c>
      <c r="EX202" s="994">
        <v>0</v>
      </c>
      <c r="EY202" s="993">
        <v>0</v>
      </c>
      <c r="EZ202" s="994">
        <v>0</v>
      </c>
      <c r="FA202" s="993">
        <v>0</v>
      </c>
      <c r="FB202" s="994">
        <v>0</v>
      </c>
      <c r="FC202" s="995">
        <v>0</v>
      </c>
      <c r="FD202" s="946"/>
      <c r="FE202" s="974"/>
      <c r="FF202" s="946"/>
      <c r="FG202" s="975"/>
      <c r="FI202" s="996" t="b">
        <v>1</v>
      </c>
    </row>
    <row r="203" spans="2:165" hidden="1" outlineLevel="1">
      <c r="B203" s="983">
        <v>190</v>
      </c>
      <c r="C203" s="1012" t="s">
        <v>768</v>
      </c>
      <c r="E203" s="985">
        <v>0</v>
      </c>
      <c r="F203" s="986">
        <v>0</v>
      </c>
      <c r="G203" s="987">
        <v>0</v>
      </c>
      <c r="H203" s="986">
        <v>0</v>
      </c>
      <c r="I203" s="987">
        <v>0</v>
      </c>
      <c r="J203" s="986">
        <v>0</v>
      </c>
      <c r="K203" s="987">
        <v>0</v>
      </c>
      <c r="L203" s="986">
        <v>0</v>
      </c>
      <c r="M203" s="987">
        <v>0</v>
      </c>
      <c r="N203" s="986">
        <v>0</v>
      </c>
      <c r="O203" s="987">
        <v>0</v>
      </c>
      <c r="P203" s="986">
        <v>0</v>
      </c>
      <c r="Q203" s="987">
        <v>0</v>
      </c>
      <c r="R203" s="986">
        <v>0</v>
      </c>
      <c r="S203" s="987">
        <v>0</v>
      </c>
      <c r="T203" s="986">
        <v>0</v>
      </c>
      <c r="U203" s="987">
        <v>0</v>
      </c>
      <c r="V203" s="986">
        <v>0</v>
      </c>
      <c r="W203" s="987">
        <v>0</v>
      </c>
      <c r="X203" s="986">
        <v>0</v>
      </c>
      <c r="Y203" s="987">
        <v>0</v>
      </c>
      <c r="Z203" s="986">
        <v>0</v>
      </c>
      <c r="AA203" s="987">
        <v>0</v>
      </c>
      <c r="AB203" s="986">
        <v>0</v>
      </c>
      <c r="AC203" s="987">
        <v>0</v>
      </c>
      <c r="AD203" s="986">
        <v>0</v>
      </c>
      <c r="AE203" s="987">
        <v>0</v>
      </c>
      <c r="AF203" s="986">
        <v>0</v>
      </c>
      <c r="AG203" s="987">
        <v>0</v>
      </c>
      <c r="AH203" s="986">
        <v>0</v>
      </c>
      <c r="AI203" s="987">
        <v>0</v>
      </c>
      <c r="AJ203" s="986">
        <v>0</v>
      </c>
      <c r="AK203" s="987">
        <v>0</v>
      </c>
      <c r="AL203" s="986">
        <v>0</v>
      </c>
      <c r="AM203" s="987">
        <v>0</v>
      </c>
      <c r="AN203" s="988">
        <v>0</v>
      </c>
      <c r="AO203" s="946"/>
      <c r="AP203" s="964"/>
      <c r="AQ203" s="946"/>
      <c r="AR203" s="985">
        <v>0</v>
      </c>
      <c r="AS203" s="986">
        <v>0</v>
      </c>
      <c r="AT203" s="987">
        <v>0</v>
      </c>
      <c r="AU203" s="986">
        <v>0</v>
      </c>
      <c r="AV203" s="987">
        <v>0</v>
      </c>
      <c r="AW203" s="986">
        <v>0</v>
      </c>
      <c r="AX203" s="987">
        <v>0</v>
      </c>
      <c r="AY203" s="986">
        <v>0</v>
      </c>
      <c r="AZ203" s="987">
        <v>0</v>
      </c>
      <c r="BA203" s="986">
        <v>0</v>
      </c>
      <c r="BB203" s="987">
        <v>0</v>
      </c>
      <c r="BC203" s="986">
        <v>0</v>
      </c>
      <c r="BD203" s="987">
        <v>0</v>
      </c>
      <c r="BE203" s="986">
        <v>0</v>
      </c>
      <c r="BF203" s="987">
        <v>0</v>
      </c>
      <c r="BG203" s="986">
        <v>0</v>
      </c>
      <c r="BH203" s="987">
        <v>0</v>
      </c>
      <c r="BI203" s="986">
        <v>0</v>
      </c>
      <c r="BJ203" s="987">
        <v>0</v>
      </c>
      <c r="BK203" s="986">
        <v>0</v>
      </c>
      <c r="BL203" s="987">
        <v>0</v>
      </c>
      <c r="BM203" s="986">
        <v>0</v>
      </c>
      <c r="BN203" s="987">
        <v>0</v>
      </c>
      <c r="BO203" s="986">
        <v>0</v>
      </c>
      <c r="BP203" s="987">
        <v>0</v>
      </c>
      <c r="BQ203" s="986">
        <v>0</v>
      </c>
      <c r="BR203" s="987">
        <v>0</v>
      </c>
      <c r="BS203" s="986">
        <v>0</v>
      </c>
      <c r="BT203" s="987">
        <v>0</v>
      </c>
      <c r="BU203" s="986">
        <v>0</v>
      </c>
      <c r="BV203" s="987">
        <v>0</v>
      </c>
      <c r="BW203" s="986">
        <v>0</v>
      </c>
      <c r="BX203" s="987">
        <v>0</v>
      </c>
      <c r="BY203" s="986">
        <v>0</v>
      </c>
      <c r="BZ203" s="987">
        <v>0</v>
      </c>
      <c r="CA203" s="988">
        <v>0</v>
      </c>
      <c r="CB203" s="946"/>
      <c r="CC203" s="971"/>
      <c r="CD203" s="946"/>
      <c r="CE203" s="972"/>
      <c r="CF203" s="946"/>
      <c r="CG203" s="985">
        <v>0</v>
      </c>
      <c r="CH203" s="986">
        <v>0</v>
      </c>
      <c r="CI203" s="987">
        <v>0</v>
      </c>
      <c r="CJ203" s="986">
        <v>0</v>
      </c>
      <c r="CK203" s="987">
        <v>0</v>
      </c>
      <c r="CL203" s="986">
        <v>0</v>
      </c>
      <c r="CM203" s="987">
        <v>0</v>
      </c>
      <c r="CN203" s="986">
        <v>0</v>
      </c>
      <c r="CO203" s="987">
        <v>0</v>
      </c>
      <c r="CP203" s="986">
        <v>0</v>
      </c>
      <c r="CQ203" s="987">
        <v>0</v>
      </c>
      <c r="CR203" s="986">
        <v>0</v>
      </c>
      <c r="CS203" s="987">
        <v>0</v>
      </c>
      <c r="CT203" s="986">
        <v>0</v>
      </c>
      <c r="CU203" s="987">
        <v>0</v>
      </c>
      <c r="CV203" s="986">
        <v>0</v>
      </c>
      <c r="CW203" s="987">
        <v>0</v>
      </c>
      <c r="CX203" s="986">
        <v>0</v>
      </c>
      <c r="CY203" s="987">
        <v>0</v>
      </c>
      <c r="CZ203" s="986">
        <v>0</v>
      </c>
      <c r="DA203" s="987">
        <v>0</v>
      </c>
      <c r="DB203" s="986">
        <v>0</v>
      </c>
      <c r="DC203" s="987">
        <v>0</v>
      </c>
      <c r="DD203" s="986">
        <v>0</v>
      </c>
      <c r="DE203" s="987">
        <v>0</v>
      </c>
      <c r="DF203" s="986">
        <v>0</v>
      </c>
      <c r="DG203" s="987">
        <v>0</v>
      </c>
      <c r="DH203" s="986">
        <v>0</v>
      </c>
      <c r="DI203" s="987">
        <v>0</v>
      </c>
      <c r="DJ203" s="986">
        <v>0</v>
      </c>
      <c r="DK203" s="987">
        <v>0</v>
      </c>
      <c r="DL203" s="986">
        <v>0</v>
      </c>
      <c r="DM203" s="987">
        <v>0</v>
      </c>
      <c r="DN203" s="986">
        <v>0</v>
      </c>
      <c r="DO203" s="987">
        <v>0</v>
      </c>
      <c r="DP203" s="988">
        <v>0</v>
      </c>
      <c r="DQ203" s="946"/>
      <c r="DR203" s="973"/>
      <c r="DS203" s="946"/>
      <c r="DT203" s="985">
        <v>0</v>
      </c>
      <c r="DU203" s="986">
        <v>0</v>
      </c>
      <c r="DV203" s="987">
        <v>0</v>
      </c>
      <c r="DW203" s="986">
        <v>0</v>
      </c>
      <c r="DX203" s="987">
        <v>0</v>
      </c>
      <c r="DY203" s="986">
        <v>0</v>
      </c>
      <c r="DZ203" s="987">
        <v>0</v>
      </c>
      <c r="EA203" s="986">
        <v>0</v>
      </c>
      <c r="EB203" s="987">
        <v>0</v>
      </c>
      <c r="EC203" s="986">
        <v>0</v>
      </c>
      <c r="ED203" s="987">
        <v>0</v>
      </c>
      <c r="EE203" s="986">
        <v>0</v>
      </c>
      <c r="EF203" s="987">
        <v>0</v>
      </c>
      <c r="EG203" s="986">
        <v>0</v>
      </c>
      <c r="EH203" s="987">
        <v>0</v>
      </c>
      <c r="EI203" s="986">
        <v>0</v>
      </c>
      <c r="EJ203" s="987">
        <v>0</v>
      </c>
      <c r="EK203" s="986">
        <v>0</v>
      </c>
      <c r="EL203" s="987">
        <v>0</v>
      </c>
      <c r="EM203" s="986">
        <v>0</v>
      </c>
      <c r="EN203" s="987">
        <v>0</v>
      </c>
      <c r="EO203" s="986">
        <v>0</v>
      </c>
      <c r="EP203" s="987">
        <v>0</v>
      </c>
      <c r="EQ203" s="986">
        <v>0</v>
      </c>
      <c r="ER203" s="987">
        <v>0</v>
      </c>
      <c r="ES203" s="986">
        <v>0</v>
      </c>
      <c r="ET203" s="987">
        <v>0</v>
      </c>
      <c r="EU203" s="986">
        <v>0</v>
      </c>
      <c r="EV203" s="987">
        <v>0</v>
      </c>
      <c r="EW203" s="986">
        <v>0</v>
      </c>
      <c r="EX203" s="987">
        <v>0</v>
      </c>
      <c r="EY203" s="986">
        <v>0</v>
      </c>
      <c r="EZ203" s="987">
        <v>0</v>
      </c>
      <c r="FA203" s="986">
        <v>0</v>
      </c>
      <c r="FB203" s="987">
        <v>0</v>
      </c>
      <c r="FC203" s="988">
        <v>0</v>
      </c>
      <c r="FD203" s="946"/>
      <c r="FE203" s="974"/>
      <c r="FF203" s="946"/>
      <c r="FG203" s="975"/>
      <c r="FI203" s="989" t="b">
        <v>1</v>
      </c>
    </row>
    <row r="204" spans="2:165" hidden="1" outlineLevel="1">
      <c r="B204" s="990">
        <v>191</v>
      </c>
      <c r="C204" s="1011" t="s">
        <v>769</v>
      </c>
      <c r="E204" s="992">
        <v>0</v>
      </c>
      <c r="F204" s="993">
        <v>0</v>
      </c>
      <c r="G204" s="994">
        <v>0</v>
      </c>
      <c r="H204" s="993">
        <v>0</v>
      </c>
      <c r="I204" s="994">
        <v>0</v>
      </c>
      <c r="J204" s="993">
        <v>0</v>
      </c>
      <c r="K204" s="994">
        <v>0</v>
      </c>
      <c r="L204" s="993">
        <v>0</v>
      </c>
      <c r="M204" s="994">
        <v>0</v>
      </c>
      <c r="N204" s="993">
        <v>0</v>
      </c>
      <c r="O204" s="994">
        <v>0</v>
      </c>
      <c r="P204" s="993">
        <v>0</v>
      </c>
      <c r="Q204" s="994">
        <v>0</v>
      </c>
      <c r="R204" s="993">
        <v>0</v>
      </c>
      <c r="S204" s="994">
        <v>0</v>
      </c>
      <c r="T204" s="993">
        <v>0</v>
      </c>
      <c r="U204" s="994">
        <v>0</v>
      </c>
      <c r="V204" s="993">
        <v>0</v>
      </c>
      <c r="W204" s="994">
        <v>0</v>
      </c>
      <c r="X204" s="993">
        <v>0</v>
      </c>
      <c r="Y204" s="994">
        <v>0</v>
      </c>
      <c r="Z204" s="993">
        <v>0</v>
      </c>
      <c r="AA204" s="994">
        <v>0</v>
      </c>
      <c r="AB204" s="993">
        <v>0</v>
      </c>
      <c r="AC204" s="994">
        <v>0</v>
      </c>
      <c r="AD204" s="993">
        <v>0</v>
      </c>
      <c r="AE204" s="994">
        <v>0</v>
      </c>
      <c r="AF204" s="993">
        <v>0</v>
      </c>
      <c r="AG204" s="994">
        <v>0</v>
      </c>
      <c r="AH204" s="993">
        <v>0</v>
      </c>
      <c r="AI204" s="994">
        <v>0</v>
      </c>
      <c r="AJ204" s="993">
        <v>0</v>
      </c>
      <c r="AK204" s="994">
        <v>0</v>
      </c>
      <c r="AL204" s="993">
        <v>0</v>
      </c>
      <c r="AM204" s="994">
        <v>0</v>
      </c>
      <c r="AN204" s="995">
        <v>0</v>
      </c>
      <c r="AO204" s="946"/>
      <c r="AP204" s="964"/>
      <c r="AQ204" s="946"/>
      <c r="AR204" s="992">
        <v>0</v>
      </c>
      <c r="AS204" s="993">
        <v>0</v>
      </c>
      <c r="AT204" s="994">
        <v>0</v>
      </c>
      <c r="AU204" s="993">
        <v>0</v>
      </c>
      <c r="AV204" s="994">
        <v>0</v>
      </c>
      <c r="AW204" s="993">
        <v>0</v>
      </c>
      <c r="AX204" s="994">
        <v>0</v>
      </c>
      <c r="AY204" s="993">
        <v>0</v>
      </c>
      <c r="AZ204" s="994">
        <v>0</v>
      </c>
      <c r="BA204" s="993">
        <v>0</v>
      </c>
      <c r="BB204" s="994">
        <v>0</v>
      </c>
      <c r="BC204" s="993">
        <v>0</v>
      </c>
      <c r="BD204" s="994">
        <v>0</v>
      </c>
      <c r="BE204" s="993">
        <v>0</v>
      </c>
      <c r="BF204" s="994">
        <v>0</v>
      </c>
      <c r="BG204" s="993">
        <v>0</v>
      </c>
      <c r="BH204" s="994">
        <v>0</v>
      </c>
      <c r="BI204" s="993">
        <v>0</v>
      </c>
      <c r="BJ204" s="994">
        <v>0</v>
      </c>
      <c r="BK204" s="993">
        <v>0</v>
      </c>
      <c r="BL204" s="994">
        <v>0</v>
      </c>
      <c r="BM204" s="993">
        <v>0</v>
      </c>
      <c r="BN204" s="994">
        <v>0</v>
      </c>
      <c r="BO204" s="993">
        <v>0</v>
      </c>
      <c r="BP204" s="994">
        <v>0</v>
      </c>
      <c r="BQ204" s="993">
        <v>0</v>
      </c>
      <c r="BR204" s="994">
        <v>0</v>
      </c>
      <c r="BS204" s="993">
        <v>0</v>
      </c>
      <c r="BT204" s="994">
        <v>0</v>
      </c>
      <c r="BU204" s="993">
        <v>0</v>
      </c>
      <c r="BV204" s="994">
        <v>0</v>
      </c>
      <c r="BW204" s="993">
        <v>0</v>
      </c>
      <c r="BX204" s="994">
        <v>0</v>
      </c>
      <c r="BY204" s="993">
        <v>0</v>
      </c>
      <c r="BZ204" s="994">
        <v>0</v>
      </c>
      <c r="CA204" s="995">
        <v>0</v>
      </c>
      <c r="CB204" s="946"/>
      <c r="CC204" s="971"/>
      <c r="CD204" s="946"/>
      <c r="CE204" s="972"/>
      <c r="CF204" s="946"/>
      <c r="CG204" s="992">
        <v>0</v>
      </c>
      <c r="CH204" s="993">
        <v>0</v>
      </c>
      <c r="CI204" s="994">
        <v>0</v>
      </c>
      <c r="CJ204" s="993">
        <v>0</v>
      </c>
      <c r="CK204" s="994">
        <v>0</v>
      </c>
      <c r="CL204" s="993">
        <v>0</v>
      </c>
      <c r="CM204" s="994">
        <v>0</v>
      </c>
      <c r="CN204" s="993">
        <v>0</v>
      </c>
      <c r="CO204" s="994">
        <v>0</v>
      </c>
      <c r="CP204" s="993">
        <v>0</v>
      </c>
      <c r="CQ204" s="994">
        <v>0</v>
      </c>
      <c r="CR204" s="993">
        <v>0</v>
      </c>
      <c r="CS204" s="994">
        <v>0</v>
      </c>
      <c r="CT204" s="993">
        <v>0</v>
      </c>
      <c r="CU204" s="994">
        <v>0</v>
      </c>
      <c r="CV204" s="993">
        <v>0</v>
      </c>
      <c r="CW204" s="994">
        <v>0</v>
      </c>
      <c r="CX204" s="993">
        <v>0</v>
      </c>
      <c r="CY204" s="994">
        <v>0</v>
      </c>
      <c r="CZ204" s="993">
        <v>0</v>
      </c>
      <c r="DA204" s="994">
        <v>0</v>
      </c>
      <c r="DB204" s="993">
        <v>0</v>
      </c>
      <c r="DC204" s="994">
        <v>0</v>
      </c>
      <c r="DD204" s="993">
        <v>0</v>
      </c>
      <c r="DE204" s="994">
        <v>0</v>
      </c>
      <c r="DF204" s="993">
        <v>0</v>
      </c>
      <c r="DG204" s="994">
        <v>0</v>
      </c>
      <c r="DH204" s="993">
        <v>0</v>
      </c>
      <c r="DI204" s="994">
        <v>0</v>
      </c>
      <c r="DJ204" s="993">
        <v>0</v>
      </c>
      <c r="DK204" s="994">
        <v>0</v>
      </c>
      <c r="DL204" s="993">
        <v>0</v>
      </c>
      <c r="DM204" s="994">
        <v>0</v>
      </c>
      <c r="DN204" s="993">
        <v>0</v>
      </c>
      <c r="DO204" s="994">
        <v>0</v>
      </c>
      <c r="DP204" s="995">
        <v>0</v>
      </c>
      <c r="DQ204" s="946"/>
      <c r="DR204" s="973"/>
      <c r="DS204" s="946"/>
      <c r="DT204" s="992">
        <v>0</v>
      </c>
      <c r="DU204" s="993">
        <v>0</v>
      </c>
      <c r="DV204" s="994">
        <v>0</v>
      </c>
      <c r="DW204" s="993">
        <v>0</v>
      </c>
      <c r="DX204" s="994">
        <v>0</v>
      </c>
      <c r="DY204" s="993">
        <v>0</v>
      </c>
      <c r="DZ204" s="994">
        <v>0</v>
      </c>
      <c r="EA204" s="993">
        <v>0</v>
      </c>
      <c r="EB204" s="994">
        <v>0</v>
      </c>
      <c r="EC204" s="993">
        <v>0</v>
      </c>
      <c r="ED204" s="994">
        <v>0</v>
      </c>
      <c r="EE204" s="993">
        <v>0</v>
      </c>
      <c r="EF204" s="994">
        <v>0</v>
      </c>
      <c r="EG204" s="993">
        <v>0</v>
      </c>
      <c r="EH204" s="994">
        <v>0</v>
      </c>
      <c r="EI204" s="993">
        <v>0</v>
      </c>
      <c r="EJ204" s="994">
        <v>0</v>
      </c>
      <c r="EK204" s="993">
        <v>0</v>
      </c>
      <c r="EL204" s="994">
        <v>0</v>
      </c>
      <c r="EM204" s="993">
        <v>0</v>
      </c>
      <c r="EN204" s="994">
        <v>0</v>
      </c>
      <c r="EO204" s="993">
        <v>0</v>
      </c>
      <c r="EP204" s="994">
        <v>0</v>
      </c>
      <c r="EQ204" s="993">
        <v>0</v>
      </c>
      <c r="ER204" s="994">
        <v>0</v>
      </c>
      <c r="ES204" s="993">
        <v>0</v>
      </c>
      <c r="ET204" s="994">
        <v>0</v>
      </c>
      <c r="EU204" s="993">
        <v>0</v>
      </c>
      <c r="EV204" s="994">
        <v>0</v>
      </c>
      <c r="EW204" s="993">
        <v>0</v>
      </c>
      <c r="EX204" s="994">
        <v>0</v>
      </c>
      <c r="EY204" s="993">
        <v>0</v>
      </c>
      <c r="EZ204" s="994">
        <v>0</v>
      </c>
      <c r="FA204" s="993">
        <v>0</v>
      </c>
      <c r="FB204" s="994">
        <v>0</v>
      </c>
      <c r="FC204" s="995">
        <v>0</v>
      </c>
      <c r="FD204" s="946"/>
      <c r="FE204" s="974"/>
      <c r="FF204" s="946"/>
      <c r="FG204" s="975"/>
      <c r="FI204" s="996" t="b">
        <v>1</v>
      </c>
    </row>
    <row r="205" spans="2:165" hidden="1" outlineLevel="1">
      <c r="B205" s="1013">
        <v>192</v>
      </c>
      <c r="C205" s="1014" t="s">
        <v>404</v>
      </c>
      <c r="E205" s="1015">
        <v>0</v>
      </c>
      <c r="F205" s="1016">
        <v>0</v>
      </c>
      <c r="G205" s="1017">
        <v>0</v>
      </c>
      <c r="H205" s="1016">
        <v>0</v>
      </c>
      <c r="I205" s="1017">
        <v>0</v>
      </c>
      <c r="J205" s="1016">
        <v>0</v>
      </c>
      <c r="K205" s="1017">
        <v>0</v>
      </c>
      <c r="L205" s="1016">
        <v>0</v>
      </c>
      <c r="M205" s="1017">
        <v>0</v>
      </c>
      <c r="N205" s="1016">
        <v>0</v>
      </c>
      <c r="O205" s="1017">
        <v>0</v>
      </c>
      <c r="P205" s="1016">
        <v>0</v>
      </c>
      <c r="Q205" s="1017">
        <v>0</v>
      </c>
      <c r="R205" s="1016">
        <v>0</v>
      </c>
      <c r="S205" s="1017">
        <v>0</v>
      </c>
      <c r="T205" s="1016">
        <v>0</v>
      </c>
      <c r="U205" s="1017">
        <v>0</v>
      </c>
      <c r="V205" s="1016">
        <v>0</v>
      </c>
      <c r="W205" s="1017">
        <v>0</v>
      </c>
      <c r="X205" s="1016">
        <v>0</v>
      </c>
      <c r="Y205" s="1017">
        <v>0</v>
      </c>
      <c r="Z205" s="1016">
        <v>0</v>
      </c>
      <c r="AA205" s="1017">
        <v>0</v>
      </c>
      <c r="AB205" s="1016">
        <v>0</v>
      </c>
      <c r="AC205" s="1017">
        <v>0</v>
      </c>
      <c r="AD205" s="1016">
        <v>0</v>
      </c>
      <c r="AE205" s="1017">
        <v>0</v>
      </c>
      <c r="AF205" s="1016">
        <v>0</v>
      </c>
      <c r="AG205" s="1017">
        <v>0</v>
      </c>
      <c r="AH205" s="1016">
        <v>0</v>
      </c>
      <c r="AI205" s="1017">
        <v>0</v>
      </c>
      <c r="AJ205" s="1016">
        <v>0</v>
      </c>
      <c r="AK205" s="1017">
        <v>0</v>
      </c>
      <c r="AL205" s="1016">
        <v>0</v>
      </c>
      <c r="AM205" s="1017">
        <v>0</v>
      </c>
      <c r="AN205" s="1018">
        <v>0</v>
      </c>
      <c r="AO205" s="946"/>
      <c r="AP205" s="964"/>
      <c r="AQ205" s="946"/>
      <c r="AR205" s="1015">
        <v>0</v>
      </c>
      <c r="AS205" s="1016">
        <v>0</v>
      </c>
      <c r="AT205" s="1017">
        <v>0</v>
      </c>
      <c r="AU205" s="1016">
        <v>0</v>
      </c>
      <c r="AV205" s="1017">
        <v>0</v>
      </c>
      <c r="AW205" s="1016">
        <v>0</v>
      </c>
      <c r="AX205" s="1017">
        <v>0</v>
      </c>
      <c r="AY205" s="1016">
        <v>0</v>
      </c>
      <c r="AZ205" s="1017">
        <v>0</v>
      </c>
      <c r="BA205" s="1016">
        <v>0</v>
      </c>
      <c r="BB205" s="1017">
        <v>0</v>
      </c>
      <c r="BC205" s="1016">
        <v>0</v>
      </c>
      <c r="BD205" s="1017">
        <v>0</v>
      </c>
      <c r="BE205" s="1016">
        <v>0</v>
      </c>
      <c r="BF205" s="1017">
        <v>0</v>
      </c>
      <c r="BG205" s="1016">
        <v>0</v>
      </c>
      <c r="BH205" s="1017">
        <v>0</v>
      </c>
      <c r="BI205" s="1016">
        <v>0</v>
      </c>
      <c r="BJ205" s="1017">
        <v>0</v>
      </c>
      <c r="BK205" s="1016">
        <v>0</v>
      </c>
      <c r="BL205" s="1017">
        <v>0</v>
      </c>
      <c r="BM205" s="1016">
        <v>0</v>
      </c>
      <c r="BN205" s="1017">
        <v>0</v>
      </c>
      <c r="BO205" s="1016">
        <v>0</v>
      </c>
      <c r="BP205" s="1017">
        <v>0</v>
      </c>
      <c r="BQ205" s="1016">
        <v>0</v>
      </c>
      <c r="BR205" s="1017">
        <v>0</v>
      </c>
      <c r="BS205" s="1016">
        <v>0</v>
      </c>
      <c r="BT205" s="1017">
        <v>0</v>
      </c>
      <c r="BU205" s="1016">
        <v>0</v>
      </c>
      <c r="BV205" s="1017">
        <v>0</v>
      </c>
      <c r="BW205" s="1016">
        <v>0</v>
      </c>
      <c r="BX205" s="1017">
        <v>0</v>
      </c>
      <c r="BY205" s="1016">
        <v>0</v>
      </c>
      <c r="BZ205" s="1017">
        <v>0</v>
      </c>
      <c r="CA205" s="1018">
        <v>0</v>
      </c>
      <c r="CB205" s="946"/>
      <c r="CC205" s="971"/>
      <c r="CD205" s="946"/>
      <c r="CE205" s="972"/>
      <c r="CF205" s="946"/>
      <c r="CG205" s="1015">
        <v>0</v>
      </c>
      <c r="CH205" s="1016">
        <v>0</v>
      </c>
      <c r="CI205" s="1017">
        <v>0</v>
      </c>
      <c r="CJ205" s="1016">
        <v>0</v>
      </c>
      <c r="CK205" s="1017">
        <v>0</v>
      </c>
      <c r="CL205" s="1016">
        <v>0</v>
      </c>
      <c r="CM205" s="1017">
        <v>0</v>
      </c>
      <c r="CN205" s="1016">
        <v>0</v>
      </c>
      <c r="CO205" s="1017">
        <v>0</v>
      </c>
      <c r="CP205" s="1016">
        <v>0</v>
      </c>
      <c r="CQ205" s="1017">
        <v>0</v>
      </c>
      <c r="CR205" s="1016">
        <v>0</v>
      </c>
      <c r="CS205" s="1017">
        <v>0</v>
      </c>
      <c r="CT205" s="1016">
        <v>0</v>
      </c>
      <c r="CU205" s="1017">
        <v>0</v>
      </c>
      <c r="CV205" s="1016">
        <v>0</v>
      </c>
      <c r="CW205" s="1017">
        <v>0</v>
      </c>
      <c r="CX205" s="1016">
        <v>0</v>
      </c>
      <c r="CY205" s="1017">
        <v>0</v>
      </c>
      <c r="CZ205" s="1016">
        <v>0</v>
      </c>
      <c r="DA205" s="1017">
        <v>0</v>
      </c>
      <c r="DB205" s="1016">
        <v>0</v>
      </c>
      <c r="DC205" s="1017">
        <v>0</v>
      </c>
      <c r="DD205" s="1016">
        <v>0</v>
      </c>
      <c r="DE205" s="1017">
        <v>0</v>
      </c>
      <c r="DF205" s="1016">
        <v>0</v>
      </c>
      <c r="DG205" s="1017">
        <v>0</v>
      </c>
      <c r="DH205" s="1016">
        <v>0</v>
      </c>
      <c r="DI205" s="1017">
        <v>0</v>
      </c>
      <c r="DJ205" s="1016">
        <v>0</v>
      </c>
      <c r="DK205" s="1017">
        <v>0</v>
      </c>
      <c r="DL205" s="1016">
        <v>0</v>
      </c>
      <c r="DM205" s="1017">
        <v>0</v>
      </c>
      <c r="DN205" s="1016">
        <v>0</v>
      </c>
      <c r="DO205" s="1017">
        <v>0</v>
      </c>
      <c r="DP205" s="1018">
        <v>0</v>
      </c>
      <c r="DQ205" s="946"/>
      <c r="DR205" s="973"/>
      <c r="DS205" s="946"/>
      <c r="DT205" s="1015">
        <v>0</v>
      </c>
      <c r="DU205" s="1016">
        <v>0</v>
      </c>
      <c r="DV205" s="1017">
        <v>0</v>
      </c>
      <c r="DW205" s="1016">
        <v>0</v>
      </c>
      <c r="DX205" s="1017">
        <v>0</v>
      </c>
      <c r="DY205" s="1016">
        <v>0</v>
      </c>
      <c r="DZ205" s="1017">
        <v>0</v>
      </c>
      <c r="EA205" s="1016">
        <v>0</v>
      </c>
      <c r="EB205" s="1017">
        <v>0</v>
      </c>
      <c r="EC205" s="1016">
        <v>0</v>
      </c>
      <c r="ED205" s="1017">
        <v>0</v>
      </c>
      <c r="EE205" s="1016">
        <v>0</v>
      </c>
      <c r="EF205" s="1017">
        <v>0</v>
      </c>
      <c r="EG205" s="1016">
        <v>0</v>
      </c>
      <c r="EH205" s="1017">
        <v>0</v>
      </c>
      <c r="EI205" s="1016">
        <v>0</v>
      </c>
      <c r="EJ205" s="1017">
        <v>0</v>
      </c>
      <c r="EK205" s="1016">
        <v>0</v>
      </c>
      <c r="EL205" s="1017">
        <v>0</v>
      </c>
      <c r="EM205" s="1016">
        <v>0</v>
      </c>
      <c r="EN205" s="1017">
        <v>0</v>
      </c>
      <c r="EO205" s="1016">
        <v>0</v>
      </c>
      <c r="EP205" s="1017">
        <v>0</v>
      </c>
      <c r="EQ205" s="1016">
        <v>0</v>
      </c>
      <c r="ER205" s="1017">
        <v>0</v>
      </c>
      <c r="ES205" s="1016">
        <v>0</v>
      </c>
      <c r="ET205" s="1017">
        <v>0</v>
      </c>
      <c r="EU205" s="1016">
        <v>0</v>
      </c>
      <c r="EV205" s="1017">
        <v>0</v>
      </c>
      <c r="EW205" s="1016">
        <v>0</v>
      </c>
      <c r="EX205" s="1017">
        <v>0</v>
      </c>
      <c r="EY205" s="1016">
        <v>0</v>
      </c>
      <c r="EZ205" s="1017">
        <v>0</v>
      </c>
      <c r="FA205" s="1016">
        <v>0</v>
      </c>
      <c r="FB205" s="1017">
        <v>0</v>
      </c>
      <c r="FC205" s="1018">
        <v>0</v>
      </c>
      <c r="FD205" s="946"/>
      <c r="FE205" s="974"/>
      <c r="FF205" s="946"/>
      <c r="FG205" s="975"/>
      <c r="FI205" s="1019" t="b">
        <v>1</v>
      </c>
    </row>
    <row r="206" spans="2:165" hidden="1" outlineLevel="1">
      <c r="B206" s="976">
        <v>193</v>
      </c>
      <c r="C206" s="1020" t="s">
        <v>770</v>
      </c>
      <c r="E206" s="978">
        <v>0</v>
      </c>
      <c r="F206" s="979">
        <v>0</v>
      </c>
      <c r="G206" s="980">
        <v>0</v>
      </c>
      <c r="H206" s="979">
        <v>0</v>
      </c>
      <c r="I206" s="980">
        <v>0</v>
      </c>
      <c r="J206" s="979">
        <v>0</v>
      </c>
      <c r="K206" s="980">
        <v>0</v>
      </c>
      <c r="L206" s="979">
        <v>0</v>
      </c>
      <c r="M206" s="980">
        <v>0</v>
      </c>
      <c r="N206" s="979">
        <v>0</v>
      </c>
      <c r="O206" s="980">
        <v>0</v>
      </c>
      <c r="P206" s="979">
        <v>0</v>
      </c>
      <c r="Q206" s="980">
        <v>0</v>
      </c>
      <c r="R206" s="979">
        <v>0</v>
      </c>
      <c r="S206" s="980">
        <v>0</v>
      </c>
      <c r="T206" s="979">
        <v>0</v>
      </c>
      <c r="U206" s="980">
        <v>0</v>
      </c>
      <c r="V206" s="979">
        <v>0</v>
      </c>
      <c r="W206" s="980">
        <v>0</v>
      </c>
      <c r="X206" s="979">
        <v>0</v>
      </c>
      <c r="Y206" s="980">
        <v>0</v>
      </c>
      <c r="Z206" s="979">
        <v>0</v>
      </c>
      <c r="AA206" s="980">
        <v>0</v>
      </c>
      <c r="AB206" s="979">
        <v>0</v>
      </c>
      <c r="AC206" s="980">
        <v>0</v>
      </c>
      <c r="AD206" s="979">
        <v>0</v>
      </c>
      <c r="AE206" s="980">
        <v>0</v>
      </c>
      <c r="AF206" s="979">
        <v>0</v>
      </c>
      <c r="AG206" s="980">
        <v>0</v>
      </c>
      <c r="AH206" s="979">
        <v>0</v>
      </c>
      <c r="AI206" s="980">
        <v>0</v>
      </c>
      <c r="AJ206" s="979">
        <v>0</v>
      </c>
      <c r="AK206" s="980">
        <v>0</v>
      </c>
      <c r="AL206" s="979">
        <v>0</v>
      </c>
      <c r="AM206" s="980">
        <v>0</v>
      </c>
      <c r="AN206" s="981">
        <v>0</v>
      </c>
      <c r="AO206" s="946"/>
      <c r="AP206" s="964"/>
      <c r="AQ206" s="946"/>
      <c r="AR206" s="978">
        <v>0</v>
      </c>
      <c r="AS206" s="979">
        <v>0</v>
      </c>
      <c r="AT206" s="980">
        <v>0</v>
      </c>
      <c r="AU206" s="979">
        <v>0</v>
      </c>
      <c r="AV206" s="980">
        <v>0</v>
      </c>
      <c r="AW206" s="979">
        <v>0</v>
      </c>
      <c r="AX206" s="980">
        <v>0</v>
      </c>
      <c r="AY206" s="979">
        <v>0</v>
      </c>
      <c r="AZ206" s="980">
        <v>0</v>
      </c>
      <c r="BA206" s="979">
        <v>0</v>
      </c>
      <c r="BB206" s="980">
        <v>0</v>
      </c>
      <c r="BC206" s="979">
        <v>0</v>
      </c>
      <c r="BD206" s="980">
        <v>0</v>
      </c>
      <c r="BE206" s="979">
        <v>0</v>
      </c>
      <c r="BF206" s="980">
        <v>0</v>
      </c>
      <c r="BG206" s="979">
        <v>0</v>
      </c>
      <c r="BH206" s="980">
        <v>0</v>
      </c>
      <c r="BI206" s="979">
        <v>0</v>
      </c>
      <c r="BJ206" s="980">
        <v>0</v>
      </c>
      <c r="BK206" s="979">
        <v>0</v>
      </c>
      <c r="BL206" s="980">
        <v>0</v>
      </c>
      <c r="BM206" s="979">
        <v>0</v>
      </c>
      <c r="BN206" s="980">
        <v>0</v>
      </c>
      <c r="BO206" s="979">
        <v>0</v>
      </c>
      <c r="BP206" s="980">
        <v>0</v>
      </c>
      <c r="BQ206" s="979">
        <v>0</v>
      </c>
      <c r="BR206" s="980">
        <v>0</v>
      </c>
      <c r="BS206" s="979">
        <v>0</v>
      </c>
      <c r="BT206" s="980">
        <v>0</v>
      </c>
      <c r="BU206" s="979">
        <v>0</v>
      </c>
      <c r="BV206" s="980">
        <v>0</v>
      </c>
      <c r="BW206" s="979">
        <v>0</v>
      </c>
      <c r="BX206" s="980">
        <v>0</v>
      </c>
      <c r="BY206" s="979">
        <v>0</v>
      </c>
      <c r="BZ206" s="980">
        <v>0</v>
      </c>
      <c r="CA206" s="981">
        <v>0</v>
      </c>
      <c r="CB206" s="946"/>
      <c r="CC206" s="971"/>
      <c r="CD206" s="946"/>
      <c r="CE206" s="972"/>
      <c r="CF206" s="946"/>
      <c r="CG206" s="978">
        <v>0</v>
      </c>
      <c r="CH206" s="979">
        <v>0</v>
      </c>
      <c r="CI206" s="980">
        <v>0</v>
      </c>
      <c r="CJ206" s="979">
        <v>0</v>
      </c>
      <c r="CK206" s="980">
        <v>0</v>
      </c>
      <c r="CL206" s="979">
        <v>0</v>
      </c>
      <c r="CM206" s="980">
        <v>0</v>
      </c>
      <c r="CN206" s="979">
        <v>0</v>
      </c>
      <c r="CO206" s="980">
        <v>0</v>
      </c>
      <c r="CP206" s="979">
        <v>0</v>
      </c>
      <c r="CQ206" s="980">
        <v>0</v>
      </c>
      <c r="CR206" s="979">
        <v>0</v>
      </c>
      <c r="CS206" s="980">
        <v>0</v>
      </c>
      <c r="CT206" s="979">
        <v>0</v>
      </c>
      <c r="CU206" s="980">
        <v>0</v>
      </c>
      <c r="CV206" s="979">
        <v>0</v>
      </c>
      <c r="CW206" s="980">
        <v>0</v>
      </c>
      <c r="CX206" s="979">
        <v>0</v>
      </c>
      <c r="CY206" s="980">
        <v>0</v>
      </c>
      <c r="CZ206" s="979">
        <v>0</v>
      </c>
      <c r="DA206" s="980">
        <v>0</v>
      </c>
      <c r="DB206" s="979">
        <v>0</v>
      </c>
      <c r="DC206" s="980">
        <v>0</v>
      </c>
      <c r="DD206" s="979">
        <v>0</v>
      </c>
      <c r="DE206" s="980">
        <v>0</v>
      </c>
      <c r="DF206" s="979">
        <v>0</v>
      </c>
      <c r="DG206" s="980">
        <v>0</v>
      </c>
      <c r="DH206" s="979">
        <v>0</v>
      </c>
      <c r="DI206" s="980">
        <v>0</v>
      </c>
      <c r="DJ206" s="979">
        <v>0</v>
      </c>
      <c r="DK206" s="980">
        <v>0</v>
      </c>
      <c r="DL206" s="979">
        <v>0</v>
      </c>
      <c r="DM206" s="980">
        <v>0</v>
      </c>
      <c r="DN206" s="979">
        <v>0</v>
      </c>
      <c r="DO206" s="980">
        <v>0</v>
      </c>
      <c r="DP206" s="981">
        <v>0</v>
      </c>
      <c r="DQ206" s="946"/>
      <c r="DR206" s="973"/>
      <c r="DS206" s="946"/>
      <c r="DT206" s="978">
        <v>0</v>
      </c>
      <c r="DU206" s="979">
        <v>0</v>
      </c>
      <c r="DV206" s="980">
        <v>0</v>
      </c>
      <c r="DW206" s="979">
        <v>0</v>
      </c>
      <c r="DX206" s="980">
        <v>0</v>
      </c>
      <c r="DY206" s="979">
        <v>0</v>
      </c>
      <c r="DZ206" s="980">
        <v>0</v>
      </c>
      <c r="EA206" s="979">
        <v>0</v>
      </c>
      <c r="EB206" s="980">
        <v>0</v>
      </c>
      <c r="EC206" s="979">
        <v>0</v>
      </c>
      <c r="ED206" s="980">
        <v>0</v>
      </c>
      <c r="EE206" s="979">
        <v>0</v>
      </c>
      <c r="EF206" s="980">
        <v>0</v>
      </c>
      <c r="EG206" s="979">
        <v>0</v>
      </c>
      <c r="EH206" s="980">
        <v>0</v>
      </c>
      <c r="EI206" s="979">
        <v>0</v>
      </c>
      <c r="EJ206" s="980">
        <v>0</v>
      </c>
      <c r="EK206" s="979">
        <v>0</v>
      </c>
      <c r="EL206" s="980">
        <v>0</v>
      </c>
      <c r="EM206" s="979">
        <v>0</v>
      </c>
      <c r="EN206" s="980">
        <v>0</v>
      </c>
      <c r="EO206" s="979">
        <v>0</v>
      </c>
      <c r="EP206" s="980">
        <v>0</v>
      </c>
      <c r="EQ206" s="979">
        <v>0</v>
      </c>
      <c r="ER206" s="980">
        <v>0</v>
      </c>
      <c r="ES206" s="979">
        <v>0</v>
      </c>
      <c r="ET206" s="980">
        <v>0</v>
      </c>
      <c r="EU206" s="979">
        <v>0</v>
      </c>
      <c r="EV206" s="980">
        <v>0</v>
      </c>
      <c r="EW206" s="979">
        <v>0</v>
      </c>
      <c r="EX206" s="980">
        <v>0</v>
      </c>
      <c r="EY206" s="979">
        <v>0</v>
      </c>
      <c r="EZ206" s="980">
        <v>0</v>
      </c>
      <c r="FA206" s="979">
        <v>0</v>
      </c>
      <c r="FB206" s="980">
        <v>0</v>
      </c>
      <c r="FC206" s="981">
        <v>0</v>
      </c>
      <c r="FD206" s="946"/>
      <c r="FE206" s="974"/>
      <c r="FF206" s="946"/>
      <c r="FG206" s="975"/>
      <c r="FI206" s="982" t="b">
        <v>1</v>
      </c>
    </row>
    <row r="207" spans="2:165" hidden="1" outlineLevel="1">
      <c r="B207" s="983">
        <v>194</v>
      </c>
      <c r="C207" s="1012" t="s">
        <v>771</v>
      </c>
      <c r="E207" s="985">
        <v>0</v>
      </c>
      <c r="F207" s="986">
        <v>0</v>
      </c>
      <c r="G207" s="987">
        <v>0</v>
      </c>
      <c r="H207" s="986">
        <v>0</v>
      </c>
      <c r="I207" s="987">
        <v>0</v>
      </c>
      <c r="J207" s="986">
        <v>0</v>
      </c>
      <c r="K207" s="987">
        <v>0</v>
      </c>
      <c r="L207" s="986">
        <v>0</v>
      </c>
      <c r="M207" s="987">
        <v>0</v>
      </c>
      <c r="N207" s="986">
        <v>0</v>
      </c>
      <c r="O207" s="987">
        <v>0</v>
      </c>
      <c r="P207" s="986">
        <v>0</v>
      </c>
      <c r="Q207" s="987">
        <v>0</v>
      </c>
      <c r="R207" s="986">
        <v>0</v>
      </c>
      <c r="S207" s="987">
        <v>0</v>
      </c>
      <c r="T207" s="986">
        <v>0</v>
      </c>
      <c r="U207" s="987">
        <v>0</v>
      </c>
      <c r="V207" s="986">
        <v>0</v>
      </c>
      <c r="W207" s="987">
        <v>0</v>
      </c>
      <c r="X207" s="986">
        <v>0</v>
      </c>
      <c r="Y207" s="987">
        <v>0</v>
      </c>
      <c r="Z207" s="986">
        <v>0</v>
      </c>
      <c r="AA207" s="987">
        <v>0</v>
      </c>
      <c r="AB207" s="986">
        <v>0</v>
      </c>
      <c r="AC207" s="987">
        <v>0</v>
      </c>
      <c r="AD207" s="986">
        <v>0</v>
      </c>
      <c r="AE207" s="987">
        <v>0</v>
      </c>
      <c r="AF207" s="986">
        <v>0</v>
      </c>
      <c r="AG207" s="987">
        <v>0</v>
      </c>
      <c r="AH207" s="986">
        <v>0</v>
      </c>
      <c r="AI207" s="987">
        <v>0</v>
      </c>
      <c r="AJ207" s="986">
        <v>0</v>
      </c>
      <c r="AK207" s="987">
        <v>0</v>
      </c>
      <c r="AL207" s="986">
        <v>0</v>
      </c>
      <c r="AM207" s="987">
        <v>0</v>
      </c>
      <c r="AN207" s="988">
        <v>0</v>
      </c>
      <c r="AO207" s="946"/>
      <c r="AP207" s="964"/>
      <c r="AQ207" s="946"/>
      <c r="AR207" s="985">
        <v>0</v>
      </c>
      <c r="AS207" s="986">
        <v>0</v>
      </c>
      <c r="AT207" s="987">
        <v>0</v>
      </c>
      <c r="AU207" s="986">
        <v>0</v>
      </c>
      <c r="AV207" s="987">
        <v>0</v>
      </c>
      <c r="AW207" s="986">
        <v>0</v>
      </c>
      <c r="AX207" s="987">
        <v>0</v>
      </c>
      <c r="AY207" s="986">
        <v>0</v>
      </c>
      <c r="AZ207" s="987">
        <v>0</v>
      </c>
      <c r="BA207" s="986">
        <v>0</v>
      </c>
      <c r="BB207" s="987">
        <v>0</v>
      </c>
      <c r="BC207" s="986">
        <v>0</v>
      </c>
      <c r="BD207" s="987">
        <v>0</v>
      </c>
      <c r="BE207" s="986">
        <v>0</v>
      </c>
      <c r="BF207" s="987">
        <v>0</v>
      </c>
      <c r="BG207" s="986">
        <v>0</v>
      </c>
      <c r="BH207" s="987">
        <v>0</v>
      </c>
      <c r="BI207" s="986">
        <v>0</v>
      </c>
      <c r="BJ207" s="987">
        <v>0</v>
      </c>
      <c r="BK207" s="986">
        <v>0</v>
      </c>
      <c r="BL207" s="987">
        <v>0</v>
      </c>
      <c r="BM207" s="986">
        <v>0</v>
      </c>
      <c r="BN207" s="987">
        <v>0</v>
      </c>
      <c r="BO207" s="986">
        <v>0</v>
      </c>
      <c r="BP207" s="987">
        <v>0</v>
      </c>
      <c r="BQ207" s="986">
        <v>0</v>
      </c>
      <c r="BR207" s="987">
        <v>0</v>
      </c>
      <c r="BS207" s="986">
        <v>0</v>
      </c>
      <c r="BT207" s="987">
        <v>0</v>
      </c>
      <c r="BU207" s="986">
        <v>0</v>
      </c>
      <c r="BV207" s="987">
        <v>0</v>
      </c>
      <c r="BW207" s="986">
        <v>0</v>
      </c>
      <c r="BX207" s="987">
        <v>0</v>
      </c>
      <c r="BY207" s="986">
        <v>0</v>
      </c>
      <c r="BZ207" s="987">
        <v>0</v>
      </c>
      <c r="CA207" s="988">
        <v>0</v>
      </c>
      <c r="CB207" s="946"/>
      <c r="CC207" s="971"/>
      <c r="CD207" s="946"/>
      <c r="CE207" s="972"/>
      <c r="CF207" s="946"/>
      <c r="CG207" s="985">
        <v>0</v>
      </c>
      <c r="CH207" s="986">
        <v>0</v>
      </c>
      <c r="CI207" s="987">
        <v>0</v>
      </c>
      <c r="CJ207" s="986">
        <v>0</v>
      </c>
      <c r="CK207" s="987">
        <v>0</v>
      </c>
      <c r="CL207" s="986">
        <v>0</v>
      </c>
      <c r="CM207" s="987">
        <v>0</v>
      </c>
      <c r="CN207" s="986">
        <v>0</v>
      </c>
      <c r="CO207" s="987">
        <v>0</v>
      </c>
      <c r="CP207" s="986">
        <v>0</v>
      </c>
      <c r="CQ207" s="987">
        <v>0</v>
      </c>
      <c r="CR207" s="986">
        <v>0</v>
      </c>
      <c r="CS207" s="987">
        <v>0</v>
      </c>
      <c r="CT207" s="986">
        <v>0</v>
      </c>
      <c r="CU207" s="987">
        <v>0</v>
      </c>
      <c r="CV207" s="986">
        <v>0</v>
      </c>
      <c r="CW207" s="987">
        <v>0</v>
      </c>
      <c r="CX207" s="986">
        <v>0</v>
      </c>
      <c r="CY207" s="987">
        <v>0</v>
      </c>
      <c r="CZ207" s="986">
        <v>0</v>
      </c>
      <c r="DA207" s="987">
        <v>0</v>
      </c>
      <c r="DB207" s="986">
        <v>0</v>
      </c>
      <c r="DC207" s="987">
        <v>0</v>
      </c>
      <c r="DD207" s="986">
        <v>0</v>
      </c>
      <c r="DE207" s="987">
        <v>0</v>
      </c>
      <c r="DF207" s="986">
        <v>0</v>
      </c>
      <c r="DG207" s="987">
        <v>0</v>
      </c>
      <c r="DH207" s="986">
        <v>0</v>
      </c>
      <c r="DI207" s="987">
        <v>0</v>
      </c>
      <c r="DJ207" s="986">
        <v>0</v>
      </c>
      <c r="DK207" s="987">
        <v>0</v>
      </c>
      <c r="DL207" s="986">
        <v>0</v>
      </c>
      <c r="DM207" s="987">
        <v>0</v>
      </c>
      <c r="DN207" s="986">
        <v>0</v>
      </c>
      <c r="DO207" s="987">
        <v>0</v>
      </c>
      <c r="DP207" s="988">
        <v>0</v>
      </c>
      <c r="DQ207" s="946"/>
      <c r="DR207" s="973"/>
      <c r="DS207" s="946"/>
      <c r="DT207" s="985">
        <v>0</v>
      </c>
      <c r="DU207" s="986">
        <v>0</v>
      </c>
      <c r="DV207" s="987">
        <v>0</v>
      </c>
      <c r="DW207" s="986">
        <v>0</v>
      </c>
      <c r="DX207" s="987">
        <v>0</v>
      </c>
      <c r="DY207" s="986">
        <v>0</v>
      </c>
      <c r="DZ207" s="987">
        <v>0</v>
      </c>
      <c r="EA207" s="986">
        <v>0</v>
      </c>
      <c r="EB207" s="987">
        <v>0</v>
      </c>
      <c r="EC207" s="986">
        <v>0</v>
      </c>
      <c r="ED207" s="987">
        <v>0</v>
      </c>
      <c r="EE207" s="986">
        <v>0</v>
      </c>
      <c r="EF207" s="987">
        <v>0</v>
      </c>
      <c r="EG207" s="986">
        <v>0</v>
      </c>
      <c r="EH207" s="987">
        <v>0</v>
      </c>
      <c r="EI207" s="986">
        <v>0</v>
      </c>
      <c r="EJ207" s="987">
        <v>0</v>
      </c>
      <c r="EK207" s="986">
        <v>0</v>
      </c>
      <c r="EL207" s="987">
        <v>0</v>
      </c>
      <c r="EM207" s="986">
        <v>0</v>
      </c>
      <c r="EN207" s="987">
        <v>0</v>
      </c>
      <c r="EO207" s="986">
        <v>0</v>
      </c>
      <c r="EP207" s="987">
        <v>0</v>
      </c>
      <c r="EQ207" s="986">
        <v>0</v>
      </c>
      <c r="ER207" s="987">
        <v>0</v>
      </c>
      <c r="ES207" s="986">
        <v>0</v>
      </c>
      <c r="ET207" s="987">
        <v>0</v>
      </c>
      <c r="EU207" s="986">
        <v>0</v>
      </c>
      <c r="EV207" s="987">
        <v>0</v>
      </c>
      <c r="EW207" s="986">
        <v>0</v>
      </c>
      <c r="EX207" s="987">
        <v>0</v>
      </c>
      <c r="EY207" s="986">
        <v>0</v>
      </c>
      <c r="EZ207" s="987">
        <v>0</v>
      </c>
      <c r="FA207" s="986">
        <v>0</v>
      </c>
      <c r="FB207" s="987">
        <v>0</v>
      </c>
      <c r="FC207" s="988">
        <v>0</v>
      </c>
      <c r="FD207" s="946"/>
      <c r="FE207" s="974"/>
      <c r="FF207" s="946"/>
      <c r="FG207" s="975"/>
      <c r="FI207" s="989" t="b">
        <v>1</v>
      </c>
    </row>
    <row r="208" spans="2:165" hidden="1" outlineLevel="1">
      <c r="B208" s="990">
        <v>195</v>
      </c>
      <c r="C208" s="1011" t="s">
        <v>772</v>
      </c>
      <c r="E208" s="992">
        <v>0</v>
      </c>
      <c r="F208" s="993">
        <v>0</v>
      </c>
      <c r="G208" s="994">
        <v>0</v>
      </c>
      <c r="H208" s="993">
        <v>0</v>
      </c>
      <c r="I208" s="994">
        <v>0</v>
      </c>
      <c r="J208" s="993">
        <v>0</v>
      </c>
      <c r="K208" s="994">
        <v>0</v>
      </c>
      <c r="L208" s="993">
        <v>0</v>
      </c>
      <c r="M208" s="994">
        <v>0</v>
      </c>
      <c r="N208" s="993">
        <v>0</v>
      </c>
      <c r="O208" s="994">
        <v>0</v>
      </c>
      <c r="P208" s="993">
        <v>0</v>
      </c>
      <c r="Q208" s="994">
        <v>0</v>
      </c>
      <c r="R208" s="993">
        <v>0</v>
      </c>
      <c r="S208" s="994">
        <v>0</v>
      </c>
      <c r="T208" s="993">
        <v>0</v>
      </c>
      <c r="U208" s="994">
        <v>0</v>
      </c>
      <c r="V208" s="993">
        <v>0</v>
      </c>
      <c r="W208" s="994">
        <v>0</v>
      </c>
      <c r="X208" s="993">
        <v>0</v>
      </c>
      <c r="Y208" s="994">
        <v>0</v>
      </c>
      <c r="Z208" s="993">
        <v>0</v>
      </c>
      <c r="AA208" s="994">
        <v>0</v>
      </c>
      <c r="AB208" s="993">
        <v>0</v>
      </c>
      <c r="AC208" s="994">
        <v>0</v>
      </c>
      <c r="AD208" s="993">
        <v>0</v>
      </c>
      <c r="AE208" s="994">
        <v>0</v>
      </c>
      <c r="AF208" s="993">
        <v>0</v>
      </c>
      <c r="AG208" s="994">
        <v>0</v>
      </c>
      <c r="AH208" s="993">
        <v>0</v>
      </c>
      <c r="AI208" s="994">
        <v>0</v>
      </c>
      <c r="AJ208" s="993">
        <v>0</v>
      </c>
      <c r="AK208" s="994">
        <v>0</v>
      </c>
      <c r="AL208" s="993">
        <v>0</v>
      </c>
      <c r="AM208" s="994">
        <v>0</v>
      </c>
      <c r="AN208" s="995">
        <v>0</v>
      </c>
      <c r="AO208" s="946"/>
      <c r="AP208" s="964"/>
      <c r="AQ208" s="946"/>
      <c r="AR208" s="992">
        <v>0</v>
      </c>
      <c r="AS208" s="993">
        <v>0</v>
      </c>
      <c r="AT208" s="994">
        <v>0</v>
      </c>
      <c r="AU208" s="993">
        <v>0</v>
      </c>
      <c r="AV208" s="994">
        <v>0</v>
      </c>
      <c r="AW208" s="993">
        <v>0</v>
      </c>
      <c r="AX208" s="994">
        <v>0</v>
      </c>
      <c r="AY208" s="993">
        <v>0</v>
      </c>
      <c r="AZ208" s="994">
        <v>0</v>
      </c>
      <c r="BA208" s="993">
        <v>0</v>
      </c>
      <c r="BB208" s="994">
        <v>0</v>
      </c>
      <c r="BC208" s="993">
        <v>0</v>
      </c>
      <c r="BD208" s="994">
        <v>0</v>
      </c>
      <c r="BE208" s="993">
        <v>0</v>
      </c>
      <c r="BF208" s="994">
        <v>0</v>
      </c>
      <c r="BG208" s="993">
        <v>0</v>
      </c>
      <c r="BH208" s="994">
        <v>0</v>
      </c>
      <c r="BI208" s="993">
        <v>0</v>
      </c>
      <c r="BJ208" s="994">
        <v>0</v>
      </c>
      <c r="BK208" s="993">
        <v>0</v>
      </c>
      <c r="BL208" s="994">
        <v>0</v>
      </c>
      <c r="BM208" s="993">
        <v>0</v>
      </c>
      <c r="BN208" s="994">
        <v>0</v>
      </c>
      <c r="BO208" s="993">
        <v>0</v>
      </c>
      <c r="BP208" s="994">
        <v>0</v>
      </c>
      <c r="BQ208" s="993">
        <v>0</v>
      </c>
      <c r="BR208" s="994">
        <v>0</v>
      </c>
      <c r="BS208" s="993">
        <v>0</v>
      </c>
      <c r="BT208" s="994">
        <v>0</v>
      </c>
      <c r="BU208" s="993">
        <v>0</v>
      </c>
      <c r="BV208" s="994">
        <v>0</v>
      </c>
      <c r="BW208" s="993">
        <v>0</v>
      </c>
      <c r="BX208" s="994">
        <v>0</v>
      </c>
      <c r="BY208" s="993">
        <v>0</v>
      </c>
      <c r="BZ208" s="994">
        <v>0</v>
      </c>
      <c r="CA208" s="995">
        <v>0</v>
      </c>
      <c r="CB208" s="946"/>
      <c r="CC208" s="971"/>
      <c r="CD208" s="946"/>
      <c r="CE208" s="972"/>
      <c r="CF208" s="946"/>
      <c r="CG208" s="992">
        <v>0</v>
      </c>
      <c r="CH208" s="993">
        <v>0</v>
      </c>
      <c r="CI208" s="994">
        <v>0</v>
      </c>
      <c r="CJ208" s="993">
        <v>0</v>
      </c>
      <c r="CK208" s="994">
        <v>0</v>
      </c>
      <c r="CL208" s="993">
        <v>0</v>
      </c>
      <c r="CM208" s="994">
        <v>0</v>
      </c>
      <c r="CN208" s="993">
        <v>0</v>
      </c>
      <c r="CO208" s="994">
        <v>0</v>
      </c>
      <c r="CP208" s="993">
        <v>0</v>
      </c>
      <c r="CQ208" s="994">
        <v>0</v>
      </c>
      <c r="CR208" s="993">
        <v>0</v>
      </c>
      <c r="CS208" s="994">
        <v>0</v>
      </c>
      <c r="CT208" s="993">
        <v>0</v>
      </c>
      <c r="CU208" s="994">
        <v>0</v>
      </c>
      <c r="CV208" s="993">
        <v>0</v>
      </c>
      <c r="CW208" s="994">
        <v>0</v>
      </c>
      <c r="CX208" s="993">
        <v>0</v>
      </c>
      <c r="CY208" s="994">
        <v>0</v>
      </c>
      <c r="CZ208" s="993">
        <v>0</v>
      </c>
      <c r="DA208" s="994">
        <v>0</v>
      </c>
      <c r="DB208" s="993">
        <v>0</v>
      </c>
      <c r="DC208" s="994">
        <v>0</v>
      </c>
      <c r="DD208" s="993">
        <v>0</v>
      </c>
      <c r="DE208" s="994">
        <v>0</v>
      </c>
      <c r="DF208" s="993">
        <v>0</v>
      </c>
      <c r="DG208" s="994">
        <v>0</v>
      </c>
      <c r="DH208" s="993">
        <v>0</v>
      </c>
      <c r="DI208" s="994">
        <v>0</v>
      </c>
      <c r="DJ208" s="993">
        <v>0</v>
      </c>
      <c r="DK208" s="994">
        <v>0</v>
      </c>
      <c r="DL208" s="993">
        <v>0</v>
      </c>
      <c r="DM208" s="994">
        <v>0</v>
      </c>
      <c r="DN208" s="993">
        <v>0</v>
      </c>
      <c r="DO208" s="994">
        <v>0</v>
      </c>
      <c r="DP208" s="995">
        <v>0</v>
      </c>
      <c r="DQ208" s="946"/>
      <c r="DR208" s="973"/>
      <c r="DS208" s="946"/>
      <c r="DT208" s="992">
        <v>0</v>
      </c>
      <c r="DU208" s="993">
        <v>0</v>
      </c>
      <c r="DV208" s="994">
        <v>0</v>
      </c>
      <c r="DW208" s="993">
        <v>0</v>
      </c>
      <c r="DX208" s="994">
        <v>0</v>
      </c>
      <c r="DY208" s="993">
        <v>0</v>
      </c>
      <c r="DZ208" s="994">
        <v>0</v>
      </c>
      <c r="EA208" s="993">
        <v>0</v>
      </c>
      <c r="EB208" s="994">
        <v>0</v>
      </c>
      <c r="EC208" s="993">
        <v>0</v>
      </c>
      <c r="ED208" s="994">
        <v>0</v>
      </c>
      <c r="EE208" s="993">
        <v>0</v>
      </c>
      <c r="EF208" s="994">
        <v>0</v>
      </c>
      <c r="EG208" s="993">
        <v>0</v>
      </c>
      <c r="EH208" s="994">
        <v>0</v>
      </c>
      <c r="EI208" s="993">
        <v>0</v>
      </c>
      <c r="EJ208" s="994">
        <v>0</v>
      </c>
      <c r="EK208" s="993">
        <v>0</v>
      </c>
      <c r="EL208" s="994">
        <v>0</v>
      </c>
      <c r="EM208" s="993">
        <v>0</v>
      </c>
      <c r="EN208" s="994">
        <v>0</v>
      </c>
      <c r="EO208" s="993">
        <v>0</v>
      </c>
      <c r="EP208" s="994">
        <v>0</v>
      </c>
      <c r="EQ208" s="993">
        <v>0</v>
      </c>
      <c r="ER208" s="994">
        <v>0</v>
      </c>
      <c r="ES208" s="993">
        <v>0</v>
      </c>
      <c r="ET208" s="994">
        <v>0</v>
      </c>
      <c r="EU208" s="993">
        <v>0</v>
      </c>
      <c r="EV208" s="994">
        <v>0</v>
      </c>
      <c r="EW208" s="993">
        <v>0</v>
      </c>
      <c r="EX208" s="994">
        <v>0</v>
      </c>
      <c r="EY208" s="993">
        <v>0</v>
      </c>
      <c r="EZ208" s="994">
        <v>0</v>
      </c>
      <c r="FA208" s="993">
        <v>0</v>
      </c>
      <c r="FB208" s="994">
        <v>0</v>
      </c>
      <c r="FC208" s="995">
        <v>0</v>
      </c>
      <c r="FD208" s="946"/>
      <c r="FE208" s="974"/>
      <c r="FF208" s="946"/>
      <c r="FG208" s="975"/>
      <c r="FI208" s="996" t="b">
        <v>1</v>
      </c>
    </row>
    <row r="209" spans="2:165" hidden="1" outlineLevel="1">
      <c r="B209" s="983">
        <v>196</v>
      </c>
      <c r="C209" s="1012" t="s">
        <v>773</v>
      </c>
      <c r="E209" s="985">
        <v>0</v>
      </c>
      <c r="F209" s="986">
        <v>0</v>
      </c>
      <c r="G209" s="987">
        <v>0</v>
      </c>
      <c r="H209" s="986">
        <v>0</v>
      </c>
      <c r="I209" s="987">
        <v>0</v>
      </c>
      <c r="J209" s="986">
        <v>0</v>
      </c>
      <c r="K209" s="987">
        <v>0</v>
      </c>
      <c r="L209" s="986">
        <v>0</v>
      </c>
      <c r="M209" s="987">
        <v>0</v>
      </c>
      <c r="N209" s="986">
        <v>0</v>
      </c>
      <c r="O209" s="987">
        <v>0</v>
      </c>
      <c r="P209" s="986">
        <v>0</v>
      </c>
      <c r="Q209" s="987">
        <v>0</v>
      </c>
      <c r="R209" s="986">
        <v>0</v>
      </c>
      <c r="S209" s="987">
        <v>0</v>
      </c>
      <c r="T209" s="986">
        <v>0</v>
      </c>
      <c r="U209" s="987">
        <v>0</v>
      </c>
      <c r="V209" s="986">
        <v>0</v>
      </c>
      <c r="W209" s="987">
        <v>0</v>
      </c>
      <c r="X209" s="986">
        <v>0</v>
      </c>
      <c r="Y209" s="987">
        <v>0</v>
      </c>
      <c r="Z209" s="986">
        <v>0</v>
      </c>
      <c r="AA209" s="987">
        <v>0</v>
      </c>
      <c r="AB209" s="986">
        <v>0</v>
      </c>
      <c r="AC209" s="987">
        <v>0</v>
      </c>
      <c r="AD209" s="986">
        <v>0</v>
      </c>
      <c r="AE209" s="987">
        <v>0</v>
      </c>
      <c r="AF209" s="986">
        <v>0</v>
      </c>
      <c r="AG209" s="987">
        <v>0</v>
      </c>
      <c r="AH209" s="986">
        <v>0</v>
      </c>
      <c r="AI209" s="987">
        <v>0</v>
      </c>
      <c r="AJ209" s="986">
        <v>0</v>
      </c>
      <c r="AK209" s="987">
        <v>0</v>
      </c>
      <c r="AL209" s="986">
        <v>0</v>
      </c>
      <c r="AM209" s="987">
        <v>0</v>
      </c>
      <c r="AN209" s="988">
        <v>0</v>
      </c>
      <c r="AO209" s="946"/>
      <c r="AP209" s="964"/>
      <c r="AQ209" s="946"/>
      <c r="AR209" s="985">
        <v>0</v>
      </c>
      <c r="AS209" s="986">
        <v>0</v>
      </c>
      <c r="AT209" s="987">
        <v>0</v>
      </c>
      <c r="AU209" s="986">
        <v>0</v>
      </c>
      <c r="AV209" s="987">
        <v>0</v>
      </c>
      <c r="AW209" s="986">
        <v>0</v>
      </c>
      <c r="AX209" s="987">
        <v>0</v>
      </c>
      <c r="AY209" s="986">
        <v>0</v>
      </c>
      <c r="AZ209" s="987">
        <v>0</v>
      </c>
      <c r="BA209" s="986">
        <v>0</v>
      </c>
      <c r="BB209" s="987">
        <v>0</v>
      </c>
      <c r="BC209" s="986">
        <v>0</v>
      </c>
      <c r="BD209" s="987">
        <v>0</v>
      </c>
      <c r="BE209" s="986">
        <v>0</v>
      </c>
      <c r="BF209" s="987">
        <v>0</v>
      </c>
      <c r="BG209" s="986">
        <v>0</v>
      </c>
      <c r="BH209" s="987">
        <v>0</v>
      </c>
      <c r="BI209" s="986">
        <v>0</v>
      </c>
      <c r="BJ209" s="987">
        <v>0</v>
      </c>
      <c r="BK209" s="986">
        <v>0</v>
      </c>
      <c r="BL209" s="987">
        <v>0</v>
      </c>
      <c r="BM209" s="986">
        <v>0</v>
      </c>
      <c r="BN209" s="987">
        <v>0</v>
      </c>
      <c r="BO209" s="986">
        <v>0</v>
      </c>
      <c r="BP209" s="987">
        <v>0</v>
      </c>
      <c r="BQ209" s="986">
        <v>0</v>
      </c>
      <c r="BR209" s="987">
        <v>0</v>
      </c>
      <c r="BS209" s="986">
        <v>0</v>
      </c>
      <c r="BT209" s="987">
        <v>0</v>
      </c>
      <c r="BU209" s="986">
        <v>0</v>
      </c>
      <c r="BV209" s="987">
        <v>0</v>
      </c>
      <c r="BW209" s="986">
        <v>0</v>
      </c>
      <c r="BX209" s="987">
        <v>0</v>
      </c>
      <c r="BY209" s="986">
        <v>0</v>
      </c>
      <c r="BZ209" s="987">
        <v>0</v>
      </c>
      <c r="CA209" s="988">
        <v>0</v>
      </c>
      <c r="CB209" s="946"/>
      <c r="CC209" s="971"/>
      <c r="CD209" s="946"/>
      <c r="CE209" s="972"/>
      <c r="CF209" s="946"/>
      <c r="CG209" s="985">
        <v>0</v>
      </c>
      <c r="CH209" s="986">
        <v>0</v>
      </c>
      <c r="CI209" s="987">
        <v>0</v>
      </c>
      <c r="CJ209" s="986">
        <v>0</v>
      </c>
      <c r="CK209" s="987">
        <v>0</v>
      </c>
      <c r="CL209" s="986">
        <v>0</v>
      </c>
      <c r="CM209" s="987">
        <v>0</v>
      </c>
      <c r="CN209" s="986">
        <v>0</v>
      </c>
      <c r="CO209" s="987">
        <v>0</v>
      </c>
      <c r="CP209" s="986">
        <v>0</v>
      </c>
      <c r="CQ209" s="987">
        <v>0</v>
      </c>
      <c r="CR209" s="986">
        <v>0</v>
      </c>
      <c r="CS209" s="987">
        <v>0</v>
      </c>
      <c r="CT209" s="986">
        <v>0</v>
      </c>
      <c r="CU209" s="987">
        <v>0</v>
      </c>
      <c r="CV209" s="986">
        <v>0</v>
      </c>
      <c r="CW209" s="987">
        <v>0</v>
      </c>
      <c r="CX209" s="986">
        <v>0</v>
      </c>
      <c r="CY209" s="987">
        <v>0</v>
      </c>
      <c r="CZ209" s="986">
        <v>0</v>
      </c>
      <c r="DA209" s="987">
        <v>0</v>
      </c>
      <c r="DB209" s="986">
        <v>0</v>
      </c>
      <c r="DC209" s="987">
        <v>0</v>
      </c>
      <c r="DD209" s="986">
        <v>0</v>
      </c>
      <c r="DE209" s="987">
        <v>0</v>
      </c>
      <c r="DF209" s="986">
        <v>0</v>
      </c>
      <c r="DG209" s="987">
        <v>0</v>
      </c>
      <c r="DH209" s="986">
        <v>0</v>
      </c>
      <c r="DI209" s="987">
        <v>0</v>
      </c>
      <c r="DJ209" s="986">
        <v>0</v>
      </c>
      <c r="DK209" s="987">
        <v>0</v>
      </c>
      <c r="DL209" s="986">
        <v>0</v>
      </c>
      <c r="DM209" s="987">
        <v>0</v>
      </c>
      <c r="DN209" s="986">
        <v>0</v>
      </c>
      <c r="DO209" s="987">
        <v>0</v>
      </c>
      <c r="DP209" s="988">
        <v>0</v>
      </c>
      <c r="DQ209" s="946"/>
      <c r="DR209" s="973"/>
      <c r="DS209" s="946"/>
      <c r="DT209" s="985">
        <v>0</v>
      </c>
      <c r="DU209" s="986">
        <v>0</v>
      </c>
      <c r="DV209" s="987">
        <v>0</v>
      </c>
      <c r="DW209" s="986">
        <v>0</v>
      </c>
      <c r="DX209" s="987">
        <v>0</v>
      </c>
      <c r="DY209" s="986">
        <v>0</v>
      </c>
      <c r="DZ209" s="987">
        <v>0</v>
      </c>
      <c r="EA209" s="986">
        <v>0</v>
      </c>
      <c r="EB209" s="987">
        <v>0</v>
      </c>
      <c r="EC209" s="986">
        <v>0</v>
      </c>
      <c r="ED209" s="987">
        <v>0</v>
      </c>
      <c r="EE209" s="986">
        <v>0</v>
      </c>
      <c r="EF209" s="987">
        <v>0</v>
      </c>
      <c r="EG209" s="986">
        <v>0</v>
      </c>
      <c r="EH209" s="987">
        <v>0</v>
      </c>
      <c r="EI209" s="986">
        <v>0</v>
      </c>
      <c r="EJ209" s="987">
        <v>0</v>
      </c>
      <c r="EK209" s="986">
        <v>0</v>
      </c>
      <c r="EL209" s="987">
        <v>0</v>
      </c>
      <c r="EM209" s="986">
        <v>0</v>
      </c>
      <c r="EN209" s="987">
        <v>0</v>
      </c>
      <c r="EO209" s="986">
        <v>0</v>
      </c>
      <c r="EP209" s="987">
        <v>0</v>
      </c>
      <c r="EQ209" s="986">
        <v>0</v>
      </c>
      <c r="ER209" s="987">
        <v>0</v>
      </c>
      <c r="ES209" s="986">
        <v>0</v>
      </c>
      <c r="ET209" s="987">
        <v>0</v>
      </c>
      <c r="EU209" s="986">
        <v>0</v>
      </c>
      <c r="EV209" s="987">
        <v>0</v>
      </c>
      <c r="EW209" s="986">
        <v>0</v>
      </c>
      <c r="EX209" s="987">
        <v>0</v>
      </c>
      <c r="EY209" s="986">
        <v>0</v>
      </c>
      <c r="EZ209" s="987">
        <v>0</v>
      </c>
      <c r="FA209" s="986">
        <v>0</v>
      </c>
      <c r="FB209" s="987">
        <v>0</v>
      </c>
      <c r="FC209" s="988">
        <v>0</v>
      </c>
      <c r="FD209" s="946"/>
      <c r="FE209" s="974"/>
      <c r="FF209" s="946"/>
      <c r="FG209" s="975"/>
      <c r="FI209" s="989" t="b">
        <v>1</v>
      </c>
    </row>
    <row r="210" spans="2:165" hidden="1" outlineLevel="1">
      <c r="B210" s="990">
        <v>197</v>
      </c>
      <c r="C210" s="1011" t="s">
        <v>774</v>
      </c>
      <c r="E210" s="992">
        <v>0</v>
      </c>
      <c r="F210" s="993">
        <v>0</v>
      </c>
      <c r="G210" s="994">
        <v>0</v>
      </c>
      <c r="H210" s="993">
        <v>0</v>
      </c>
      <c r="I210" s="994">
        <v>0</v>
      </c>
      <c r="J210" s="993">
        <v>0</v>
      </c>
      <c r="K210" s="994">
        <v>0</v>
      </c>
      <c r="L210" s="993">
        <v>0</v>
      </c>
      <c r="M210" s="994">
        <v>0</v>
      </c>
      <c r="N210" s="993">
        <v>0</v>
      </c>
      <c r="O210" s="994">
        <v>0</v>
      </c>
      <c r="P210" s="993">
        <v>0</v>
      </c>
      <c r="Q210" s="994">
        <v>0</v>
      </c>
      <c r="R210" s="993">
        <v>0</v>
      </c>
      <c r="S210" s="994">
        <v>0</v>
      </c>
      <c r="T210" s="993">
        <v>0</v>
      </c>
      <c r="U210" s="994">
        <v>0</v>
      </c>
      <c r="V210" s="993">
        <v>0</v>
      </c>
      <c r="W210" s="994">
        <v>0</v>
      </c>
      <c r="X210" s="993">
        <v>0</v>
      </c>
      <c r="Y210" s="994">
        <v>0</v>
      </c>
      <c r="Z210" s="993">
        <v>0</v>
      </c>
      <c r="AA210" s="994">
        <v>0</v>
      </c>
      <c r="AB210" s="993">
        <v>0</v>
      </c>
      <c r="AC210" s="994">
        <v>0</v>
      </c>
      <c r="AD210" s="993">
        <v>0</v>
      </c>
      <c r="AE210" s="994">
        <v>0</v>
      </c>
      <c r="AF210" s="993">
        <v>0</v>
      </c>
      <c r="AG210" s="994">
        <v>0</v>
      </c>
      <c r="AH210" s="993">
        <v>0</v>
      </c>
      <c r="AI210" s="994">
        <v>0</v>
      </c>
      <c r="AJ210" s="993">
        <v>0</v>
      </c>
      <c r="AK210" s="994">
        <v>0</v>
      </c>
      <c r="AL210" s="993">
        <v>0</v>
      </c>
      <c r="AM210" s="994">
        <v>0</v>
      </c>
      <c r="AN210" s="995">
        <v>0</v>
      </c>
      <c r="AO210" s="946"/>
      <c r="AP210" s="964"/>
      <c r="AQ210" s="946"/>
      <c r="AR210" s="992">
        <v>0</v>
      </c>
      <c r="AS210" s="993">
        <v>0</v>
      </c>
      <c r="AT210" s="994">
        <v>0</v>
      </c>
      <c r="AU210" s="993">
        <v>0</v>
      </c>
      <c r="AV210" s="994">
        <v>0</v>
      </c>
      <c r="AW210" s="993">
        <v>0</v>
      </c>
      <c r="AX210" s="994">
        <v>0</v>
      </c>
      <c r="AY210" s="993">
        <v>0</v>
      </c>
      <c r="AZ210" s="994">
        <v>0</v>
      </c>
      <c r="BA210" s="993">
        <v>0</v>
      </c>
      <c r="BB210" s="994">
        <v>0</v>
      </c>
      <c r="BC210" s="993">
        <v>0</v>
      </c>
      <c r="BD210" s="994">
        <v>0</v>
      </c>
      <c r="BE210" s="993">
        <v>0</v>
      </c>
      <c r="BF210" s="994">
        <v>0</v>
      </c>
      <c r="BG210" s="993">
        <v>0</v>
      </c>
      <c r="BH210" s="994">
        <v>0</v>
      </c>
      <c r="BI210" s="993">
        <v>0</v>
      </c>
      <c r="BJ210" s="994">
        <v>0</v>
      </c>
      <c r="BK210" s="993">
        <v>0</v>
      </c>
      <c r="BL210" s="994">
        <v>0</v>
      </c>
      <c r="BM210" s="993">
        <v>0</v>
      </c>
      <c r="BN210" s="994">
        <v>0</v>
      </c>
      <c r="BO210" s="993">
        <v>0</v>
      </c>
      <c r="BP210" s="994">
        <v>0</v>
      </c>
      <c r="BQ210" s="993">
        <v>0</v>
      </c>
      <c r="BR210" s="994">
        <v>0</v>
      </c>
      <c r="BS210" s="993">
        <v>0</v>
      </c>
      <c r="BT210" s="994">
        <v>0</v>
      </c>
      <c r="BU210" s="993">
        <v>0</v>
      </c>
      <c r="BV210" s="994">
        <v>0</v>
      </c>
      <c r="BW210" s="993">
        <v>0</v>
      </c>
      <c r="BX210" s="994">
        <v>0</v>
      </c>
      <c r="BY210" s="993">
        <v>0</v>
      </c>
      <c r="BZ210" s="994">
        <v>0</v>
      </c>
      <c r="CA210" s="995">
        <v>0</v>
      </c>
      <c r="CB210" s="946"/>
      <c r="CC210" s="971"/>
      <c r="CD210" s="946"/>
      <c r="CE210" s="972"/>
      <c r="CF210" s="946"/>
      <c r="CG210" s="992">
        <v>0</v>
      </c>
      <c r="CH210" s="993">
        <v>0</v>
      </c>
      <c r="CI210" s="994">
        <v>0</v>
      </c>
      <c r="CJ210" s="993">
        <v>0</v>
      </c>
      <c r="CK210" s="994">
        <v>0</v>
      </c>
      <c r="CL210" s="993">
        <v>0</v>
      </c>
      <c r="CM210" s="994">
        <v>0</v>
      </c>
      <c r="CN210" s="993">
        <v>0</v>
      </c>
      <c r="CO210" s="994">
        <v>0</v>
      </c>
      <c r="CP210" s="993">
        <v>0</v>
      </c>
      <c r="CQ210" s="994">
        <v>0</v>
      </c>
      <c r="CR210" s="993">
        <v>0</v>
      </c>
      <c r="CS210" s="994">
        <v>0</v>
      </c>
      <c r="CT210" s="993">
        <v>0</v>
      </c>
      <c r="CU210" s="994">
        <v>0</v>
      </c>
      <c r="CV210" s="993">
        <v>0</v>
      </c>
      <c r="CW210" s="994">
        <v>0</v>
      </c>
      <c r="CX210" s="993">
        <v>0</v>
      </c>
      <c r="CY210" s="994">
        <v>0</v>
      </c>
      <c r="CZ210" s="993">
        <v>0</v>
      </c>
      <c r="DA210" s="994">
        <v>0</v>
      </c>
      <c r="DB210" s="993">
        <v>0</v>
      </c>
      <c r="DC210" s="994">
        <v>0</v>
      </c>
      <c r="DD210" s="993">
        <v>0</v>
      </c>
      <c r="DE210" s="994">
        <v>0</v>
      </c>
      <c r="DF210" s="993">
        <v>0</v>
      </c>
      <c r="DG210" s="994">
        <v>0</v>
      </c>
      <c r="DH210" s="993">
        <v>0</v>
      </c>
      <c r="DI210" s="994">
        <v>0</v>
      </c>
      <c r="DJ210" s="993">
        <v>0</v>
      </c>
      <c r="DK210" s="994">
        <v>0</v>
      </c>
      <c r="DL210" s="993">
        <v>0</v>
      </c>
      <c r="DM210" s="994">
        <v>0</v>
      </c>
      <c r="DN210" s="993">
        <v>0</v>
      </c>
      <c r="DO210" s="994">
        <v>0</v>
      </c>
      <c r="DP210" s="995">
        <v>0</v>
      </c>
      <c r="DQ210" s="946"/>
      <c r="DR210" s="973"/>
      <c r="DS210" s="946"/>
      <c r="DT210" s="992">
        <v>0</v>
      </c>
      <c r="DU210" s="993">
        <v>0</v>
      </c>
      <c r="DV210" s="994">
        <v>0</v>
      </c>
      <c r="DW210" s="993">
        <v>0</v>
      </c>
      <c r="DX210" s="994">
        <v>0</v>
      </c>
      <c r="DY210" s="993">
        <v>0</v>
      </c>
      <c r="DZ210" s="994">
        <v>0</v>
      </c>
      <c r="EA210" s="993">
        <v>0</v>
      </c>
      <c r="EB210" s="994">
        <v>0</v>
      </c>
      <c r="EC210" s="993">
        <v>0</v>
      </c>
      <c r="ED210" s="994">
        <v>0</v>
      </c>
      <c r="EE210" s="993">
        <v>0</v>
      </c>
      <c r="EF210" s="994">
        <v>0</v>
      </c>
      <c r="EG210" s="993">
        <v>0</v>
      </c>
      <c r="EH210" s="994">
        <v>0</v>
      </c>
      <c r="EI210" s="993">
        <v>0</v>
      </c>
      <c r="EJ210" s="994">
        <v>0</v>
      </c>
      <c r="EK210" s="993">
        <v>0</v>
      </c>
      <c r="EL210" s="994">
        <v>0</v>
      </c>
      <c r="EM210" s="993">
        <v>0</v>
      </c>
      <c r="EN210" s="994">
        <v>0</v>
      </c>
      <c r="EO210" s="993">
        <v>0</v>
      </c>
      <c r="EP210" s="994">
        <v>0</v>
      </c>
      <c r="EQ210" s="993">
        <v>0</v>
      </c>
      <c r="ER210" s="994">
        <v>0</v>
      </c>
      <c r="ES210" s="993">
        <v>0</v>
      </c>
      <c r="ET210" s="994">
        <v>0</v>
      </c>
      <c r="EU210" s="993">
        <v>0</v>
      </c>
      <c r="EV210" s="994">
        <v>0</v>
      </c>
      <c r="EW210" s="993">
        <v>0</v>
      </c>
      <c r="EX210" s="994">
        <v>0</v>
      </c>
      <c r="EY210" s="993">
        <v>0</v>
      </c>
      <c r="EZ210" s="994">
        <v>0</v>
      </c>
      <c r="FA210" s="993">
        <v>0</v>
      </c>
      <c r="FB210" s="994">
        <v>0</v>
      </c>
      <c r="FC210" s="995">
        <v>0</v>
      </c>
      <c r="FD210" s="946"/>
      <c r="FE210" s="974"/>
      <c r="FF210" s="946"/>
      <c r="FG210" s="975"/>
      <c r="FI210" s="996" t="b">
        <v>1</v>
      </c>
    </row>
    <row r="211" spans="2:165" hidden="1" outlineLevel="1">
      <c r="B211" s="983">
        <v>198</v>
      </c>
      <c r="C211" s="1012" t="s">
        <v>775</v>
      </c>
      <c r="E211" s="985">
        <v>0</v>
      </c>
      <c r="F211" s="986">
        <v>0</v>
      </c>
      <c r="G211" s="987">
        <v>0</v>
      </c>
      <c r="H211" s="986">
        <v>0</v>
      </c>
      <c r="I211" s="987">
        <v>0</v>
      </c>
      <c r="J211" s="986">
        <v>0</v>
      </c>
      <c r="K211" s="987">
        <v>0</v>
      </c>
      <c r="L211" s="986">
        <v>0</v>
      </c>
      <c r="M211" s="987">
        <v>0</v>
      </c>
      <c r="N211" s="986">
        <v>0</v>
      </c>
      <c r="O211" s="987">
        <v>0</v>
      </c>
      <c r="P211" s="986">
        <v>0</v>
      </c>
      <c r="Q211" s="987">
        <v>0</v>
      </c>
      <c r="R211" s="986">
        <v>0</v>
      </c>
      <c r="S211" s="987">
        <v>0</v>
      </c>
      <c r="T211" s="986">
        <v>0</v>
      </c>
      <c r="U211" s="987">
        <v>0</v>
      </c>
      <c r="V211" s="986">
        <v>0</v>
      </c>
      <c r="W211" s="987">
        <v>0</v>
      </c>
      <c r="X211" s="986">
        <v>0</v>
      </c>
      <c r="Y211" s="987">
        <v>0</v>
      </c>
      <c r="Z211" s="986">
        <v>0</v>
      </c>
      <c r="AA211" s="987">
        <v>0</v>
      </c>
      <c r="AB211" s="986">
        <v>0</v>
      </c>
      <c r="AC211" s="987">
        <v>0</v>
      </c>
      <c r="AD211" s="986">
        <v>0</v>
      </c>
      <c r="AE211" s="987">
        <v>0</v>
      </c>
      <c r="AF211" s="986">
        <v>0</v>
      </c>
      <c r="AG211" s="987">
        <v>0</v>
      </c>
      <c r="AH211" s="986">
        <v>0</v>
      </c>
      <c r="AI211" s="987">
        <v>0</v>
      </c>
      <c r="AJ211" s="986">
        <v>0</v>
      </c>
      <c r="AK211" s="987">
        <v>0</v>
      </c>
      <c r="AL211" s="986">
        <v>0</v>
      </c>
      <c r="AM211" s="987">
        <v>0</v>
      </c>
      <c r="AN211" s="988">
        <v>0</v>
      </c>
      <c r="AO211" s="946"/>
      <c r="AP211" s="964"/>
      <c r="AQ211" s="946"/>
      <c r="AR211" s="985">
        <v>0</v>
      </c>
      <c r="AS211" s="986">
        <v>0</v>
      </c>
      <c r="AT211" s="987">
        <v>0</v>
      </c>
      <c r="AU211" s="986">
        <v>0</v>
      </c>
      <c r="AV211" s="987">
        <v>0</v>
      </c>
      <c r="AW211" s="986">
        <v>0</v>
      </c>
      <c r="AX211" s="987">
        <v>0</v>
      </c>
      <c r="AY211" s="986">
        <v>0</v>
      </c>
      <c r="AZ211" s="987">
        <v>0</v>
      </c>
      <c r="BA211" s="986">
        <v>0</v>
      </c>
      <c r="BB211" s="987">
        <v>0</v>
      </c>
      <c r="BC211" s="986">
        <v>0</v>
      </c>
      <c r="BD211" s="987">
        <v>0</v>
      </c>
      <c r="BE211" s="986">
        <v>0</v>
      </c>
      <c r="BF211" s="987">
        <v>0</v>
      </c>
      <c r="BG211" s="986">
        <v>0</v>
      </c>
      <c r="BH211" s="987">
        <v>0</v>
      </c>
      <c r="BI211" s="986">
        <v>0</v>
      </c>
      <c r="BJ211" s="987">
        <v>0</v>
      </c>
      <c r="BK211" s="986">
        <v>0</v>
      </c>
      <c r="BL211" s="987">
        <v>0</v>
      </c>
      <c r="BM211" s="986">
        <v>0</v>
      </c>
      <c r="BN211" s="987">
        <v>0</v>
      </c>
      <c r="BO211" s="986">
        <v>0</v>
      </c>
      <c r="BP211" s="987">
        <v>0</v>
      </c>
      <c r="BQ211" s="986">
        <v>0</v>
      </c>
      <c r="BR211" s="987">
        <v>0</v>
      </c>
      <c r="BS211" s="986">
        <v>0</v>
      </c>
      <c r="BT211" s="987">
        <v>0</v>
      </c>
      <c r="BU211" s="986">
        <v>0</v>
      </c>
      <c r="BV211" s="987">
        <v>0</v>
      </c>
      <c r="BW211" s="986">
        <v>0</v>
      </c>
      <c r="BX211" s="987">
        <v>0</v>
      </c>
      <c r="BY211" s="986">
        <v>0</v>
      </c>
      <c r="BZ211" s="987">
        <v>0</v>
      </c>
      <c r="CA211" s="988">
        <v>0</v>
      </c>
      <c r="CB211" s="946"/>
      <c r="CC211" s="971"/>
      <c r="CD211" s="946"/>
      <c r="CE211" s="972"/>
      <c r="CF211" s="946"/>
      <c r="CG211" s="985">
        <v>0</v>
      </c>
      <c r="CH211" s="986">
        <v>0</v>
      </c>
      <c r="CI211" s="987">
        <v>0</v>
      </c>
      <c r="CJ211" s="986">
        <v>0</v>
      </c>
      <c r="CK211" s="987">
        <v>0</v>
      </c>
      <c r="CL211" s="986">
        <v>0</v>
      </c>
      <c r="CM211" s="987">
        <v>0</v>
      </c>
      <c r="CN211" s="986">
        <v>0</v>
      </c>
      <c r="CO211" s="987">
        <v>0</v>
      </c>
      <c r="CP211" s="986">
        <v>0</v>
      </c>
      <c r="CQ211" s="987">
        <v>0</v>
      </c>
      <c r="CR211" s="986">
        <v>0</v>
      </c>
      <c r="CS211" s="987">
        <v>0</v>
      </c>
      <c r="CT211" s="986">
        <v>0</v>
      </c>
      <c r="CU211" s="987">
        <v>0</v>
      </c>
      <c r="CV211" s="986">
        <v>0</v>
      </c>
      <c r="CW211" s="987">
        <v>0</v>
      </c>
      <c r="CX211" s="986">
        <v>0</v>
      </c>
      <c r="CY211" s="987">
        <v>0</v>
      </c>
      <c r="CZ211" s="986">
        <v>0</v>
      </c>
      <c r="DA211" s="987">
        <v>0</v>
      </c>
      <c r="DB211" s="986">
        <v>0</v>
      </c>
      <c r="DC211" s="987">
        <v>0</v>
      </c>
      <c r="DD211" s="986">
        <v>0</v>
      </c>
      <c r="DE211" s="987">
        <v>0</v>
      </c>
      <c r="DF211" s="986">
        <v>0</v>
      </c>
      <c r="DG211" s="987">
        <v>0</v>
      </c>
      <c r="DH211" s="986">
        <v>0</v>
      </c>
      <c r="DI211" s="987">
        <v>0</v>
      </c>
      <c r="DJ211" s="986">
        <v>0</v>
      </c>
      <c r="DK211" s="987">
        <v>0</v>
      </c>
      <c r="DL211" s="986">
        <v>0</v>
      </c>
      <c r="DM211" s="987">
        <v>0</v>
      </c>
      <c r="DN211" s="986">
        <v>0</v>
      </c>
      <c r="DO211" s="987">
        <v>0</v>
      </c>
      <c r="DP211" s="988">
        <v>0</v>
      </c>
      <c r="DQ211" s="946"/>
      <c r="DR211" s="973"/>
      <c r="DS211" s="946"/>
      <c r="DT211" s="985">
        <v>0</v>
      </c>
      <c r="DU211" s="986">
        <v>0</v>
      </c>
      <c r="DV211" s="987">
        <v>0</v>
      </c>
      <c r="DW211" s="986">
        <v>0</v>
      </c>
      <c r="DX211" s="987">
        <v>0</v>
      </c>
      <c r="DY211" s="986">
        <v>0</v>
      </c>
      <c r="DZ211" s="987">
        <v>0</v>
      </c>
      <c r="EA211" s="986">
        <v>0</v>
      </c>
      <c r="EB211" s="987">
        <v>0</v>
      </c>
      <c r="EC211" s="986">
        <v>0</v>
      </c>
      <c r="ED211" s="987">
        <v>0</v>
      </c>
      <c r="EE211" s="986">
        <v>0</v>
      </c>
      <c r="EF211" s="987">
        <v>0</v>
      </c>
      <c r="EG211" s="986">
        <v>0</v>
      </c>
      <c r="EH211" s="987">
        <v>0</v>
      </c>
      <c r="EI211" s="986">
        <v>0</v>
      </c>
      <c r="EJ211" s="987">
        <v>0</v>
      </c>
      <c r="EK211" s="986">
        <v>0</v>
      </c>
      <c r="EL211" s="987">
        <v>0</v>
      </c>
      <c r="EM211" s="986">
        <v>0</v>
      </c>
      <c r="EN211" s="987">
        <v>0</v>
      </c>
      <c r="EO211" s="986">
        <v>0</v>
      </c>
      <c r="EP211" s="987">
        <v>0</v>
      </c>
      <c r="EQ211" s="986">
        <v>0</v>
      </c>
      <c r="ER211" s="987">
        <v>0</v>
      </c>
      <c r="ES211" s="986">
        <v>0</v>
      </c>
      <c r="ET211" s="987">
        <v>0</v>
      </c>
      <c r="EU211" s="986">
        <v>0</v>
      </c>
      <c r="EV211" s="987">
        <v>0</v>
      </c>
      <c r="EW211" s="986">
        <v>0</v>
      </c>
      <c r="EX211" s="987">
        <v>0</v>
      </c>
      <c r="EY211" s="986">
        <v>0</v>
      </c>
      <c r="EZ211" s="987">
        <v>0</v>
      </c>
      <c r="FA211" s="986">
        <v>0</v>
      </c>
      <c r="FB211" s="987">
        <v>0</v>
      </c>
      <c r="FC211" s="988">
        <v>0</v>
      </c>
      <c r="FD211" s="946"/>
      <c r="FE211" s="974"/>
      <c r="FF211" s="946"/>
      <c r="FG211" s="975"/>
      <c r="FI211" s="989" t="b">
        <v>1</v>
      </c>
    </row>
    <row r="212" spans="2:165" hidden="1" outlineLevel="1">
      <c r="B212" s="990">
        <v>199</v>
      </c>
      <c r="C212" s="1011" t="s">
        <v>776</v>
      </c>
      <c r="E212" s="992">
        <v>0</v>
      </c>
      <c r="F212" s="993">
        <v>0</v>
      </c>
      <c r="G212" s="994">
        <v>0</v>
      </c>
      <c r="H212" s="993">
        <v>0</v>
      </c>
      <c r="I212" s="994">
        <v>0</v>
      </c>
      <c r="J212" s="993">
        <v>0</v>
      </c>
      <c r="K212" s="994">
        <v>0</v>
      </c>
      <c r="L212" s="993">
        <v>0</v>
      </c>
      <c r="M212" s="994">
        <v>0</v>
      </c>
      <c r="N212" s="993">
        <v>0</v>
      </c>
      <c r="O212" s="994">
        <v>0</v>
      </c>
      <c r="P212" s="993">
        <v>0</v>
      </c>
      <c r="Q212" s="994">
        <v>0</v>
      </c>
      <c r="R212" s="993">
        <v>0</v>
      </c>
      <c r="S212" s="994">
        <v>0</v>
      </c>
      <c r="T212" s="993">
        <v>0</v>
      </c>
      <c r="U212" s="994">
        <v>0</v>
      </c>
      <c r="V212" s="993">
        <v>0</v>
      </c>
      <c r="W212" s="994">
        <v>0</v>
      </c>
      <c r="X212" s="993">
        <v>0</v>
      </c>
      <c r="Y212" s="994">
        <v>0</v>
      </c>
      <c r="Z212" s="993">
        <v>0</v>
      </c>
      <c r="AA212" s="994">
        <v>0</v>
      </c>
      <c r="AB212" s="993">
        <v>0</v>
      </c>
      <c r="AC212" s="994">
        <v>0</v>
      </c>
      <c r="AD212" s="993">
        <v>0</v>
      </c>
      <c r="AE212" s="994">
        <v>0</v>
      </c>
      <c r="AF212" s="993">
        <v>0</v>
      </c>
      <c r="AG212" s="994">
        <v>0</v>
      </c>
      <c r="AH212" s="993">
        <v>0</v>
      </c>
      <c r="AI212" s="994">
        <v>0</v>
      </c>
      <c r="AJ212" s="993">
        <v>0</v>
      </c>
      <c r="AK212" s="994">
        <v>0</v>
      </c>
      <c r="AL212" s="993">
        <v>0</v>
      </c>
      <c r="AM212" s="994">
        <v>0</v>
      </c>
      <c r="AN212" s="995">
        <v>0</v>
      </c>
      <c r="AO212" s="946"/>
      <c r="AP212" s="964"/>
      <c r="AQ212" s="946"/>
      <c r="AR212" s="992">
        <v>0</v>
      </c>
      <c r="AS212" s="993">
        <v>0</v>
      </c>
      <c r="AT212" s="994">
        <v>0</v>
      </c>
      <c r="AU212" s="993">
        <v>0</v>
      </c>
      <c r="AV212" s="994">
        <v>0</v>
      </c>
      <c r="AW212" s="993">
        <v>0</v>
      </c>
      <c r="AX212" s="994">
        <v>0</v>
      </c>
      <c r="AY212" s="993">
        <v>0</v>
      </c>
      <c r="AZ212" s="994">
        <v>0</v>
      </c>
      <c r="BA212" s="993">
        <v>0</v>
      </c>
      <c r="BB212" s="994">
        <v>0</v>
      </c>
      <c r="BC212" s="993">
        <v>0</v>
      </c>
      <c r="BD212" s="994">
        <v>0</v>
      </c>
      <c r="BE212" s="993">
        <v>0</v>
      </c>
      <c r="BF212" s="994">
        <v>0</v>
      </c>
      <c r="BG212" s="993">
        <v>0</v>
      </c>
      <c r="BH212" s="994">
        <v>0</v>
      </c>
      <c r="BI212" s="993">
        <v>0</v>
      </c>
      <c r="BJ212" s="994">
        <v>0</v>
      </c>
      <c r="BK212" s="993">
        <v>0</v>
      </c>
      <c r="BL212" s="994">
        <v>0</v>
      </c>
      <c r="BM212" s="993">
        <v>0</v>
      </c>
      <c r="BN212" s="994">
        <v>0</v>
      </c>
      <c r="BO212" s="993">
        <v>0</v>
      </c>
      <c r="BP212" s="994">
        <v>0</v>
      </c>
      <c r="BQ212" s="993">
        <v>0</v>
      </c>
      <c r="BR212" s="994">
        <v>0</v>
      </c>
      <c r="BS212" s="993">
        <v>0</v>
      </c>
      <c r="BT212" s="994">
        <v>0</v>
      </c>
      <c r="BU212" s="993">
        <v>0</v>
      </c>
      <c r="BV212" s="994">
        <v>0</v>
      </c>
      <c r="BW212" s="993">
        <v>0</v>
      </c>
      <c r="BX212" s="994">
        <v>0</v>
      </c>
      <c r="BY212" s="993">
        <v>0</v>
      </c>
      <c r="BZ212" s="994">
        <v>0</v>
      </c>
      <c r="CA212" s="995">
        <v>0</v>
      </c>
      <c r="CB212" s="946"/>
      <c r="CC212" s="971"/>
      <c r="CD212" s="946"/>
      <c r="CE212" s="972"/>
      <c r="CF212" s="946"/>
      <c r="CG212" s="992">
        <v>0</v>
      </c>
      <c r="CH212" s="993">
        <v>0</v>
      </c>
      <c r="CI212" s="994">
        <v>0</v>
      </c>
      <c r="CJ212" s="993">
        <v>0</v>
      </c>
      <c r="CK212" s="994">
        <v>0</v>
      </c>
      <c r="CL212" s="993">
        <v>0</v>
      </c>
      <c r="CM212" s="994">
        <v>0</v>
      </c>
      <c r="CN212" s="993">
        <v>0</v>
      </c>
      <c r="CO212" s="994">
        <v>0</v>
      </c>
      <c r="CP212" s="993">
        <v>0</v>
      </c>
      <c r="CQ212" s="994">
        <v>0</v>
      </c>
      <c r="CR212" s="993">
        <v>0</v>
      </c>
      <c r="CS212" s="994">
        <v>0</v>
      </c>
      <c r="CT212" s="993">
        <v>0</v>
      </c>
      <c r="CU212" s="994">
        <v>0</v>
      </c>
      <c r="CV212" s="993">
        <v>0</v>
      </c>
      <c r="CW212" s="994">
        <v>0</v>
      </c>
      <c r="CX212" s="993">
        <v>0</v>
      </c>
      <c r="CY212" s="994">
        <v>0</v>
      </c>
      <c r="CZ212" s="993">
        <v>0</v>
      </c>
      <c r="DA212" s="994">
        <v>0</v>
      </c>
      <c r="DB212" s="993">
        <v>0</v>
      </c>
      <c r="DC212" s="994">
        <v>0</v>
      </c>
      <c r="DD212" s="993">
        <v>0</v>
      </c>
      <c r="DE212" s="994">
        <v>0</v>
      </c>
      <c r="DF212" s="993">
        <v>0</v>
      </c>
      <c r="DG212" s="994">
        <v>0</v>
      </c>
      <c r="DH212" s="993">
        <v>0</v>
      </c>
      <c r="DI212" s="994">
        <v>0</v>
      </c>
      <c r="DJ212" s="993">
        <v>0</v>
      </c>
      <c r="DK212" s="994">
        <v>0</v>
      </c>
      <c r="DL212" s="993">
        <v>0</v>
      </c>
      <c r="DM212" s="994">
        <v>0</v>
      </c>
      <c r="DN212" s="993">
        <v>0</v>
      </c>
      <c r="DO212" s="994">
        <v>0</v>
      </c>
      <c r="DP212" s="995">
        <v>0</v>
      </c>
      <c r="DQ212" s="946"/>
      <c r="DR212" s="973"/>
      <c r="DS212" s="946"/>
      <c r="DT212" s="992">
        <v>0</v>
      </c>
      <c r="DU212" s="993">
        <v>0</v>
      </c>
      <c r="DV212" s="994">
        <v>0</v>
      </c>
      <c r="DW212" s="993">
        <v>0</v>
      </c>
      <c r="DX212" s="994">
        <v>0</v>
      </c>
      <c r="DY212" s="993">
        <v>0</v>
      </c>
      <c r="DZ212" s="994">
        <v>0</v>
      </c>
      <c r="EA212" s="993">
        <v>0</v>
      </c>
      <c r="EB212" s="994">
        <v>0</v>
      </c>
      <c r="EC212" s="993">
        <v>0</v>
      </c>
      <c r="ED212" s="994">
        <v>0</v>
      </c>
      <c r="EE212" s="993">
        <v>0</v>
      </c>
      <c r="EF212" s="994">
        <v>0</v>
      </c>
      <c r="EG212" s="993">
        <v>0</v>
      </c>
      <c r="EH212" s="994">
        <v>0</v>
      </c>
      <c r="EI212" s="993">
        <v>0</v>
      </c>
      <c r="EJ212" s="994">
        <v>0</v>
      </c>
      <c r="EK212" s="993">
        <v>0</v>
      </c>
      <c r="EL212" s="994">
        <v>0</v>
      </c>
      <c r="EM212" s="993">
        <v>0</v>
      </c>
      <c r="EN212" s="994">
        <v>0</v>
      </c>
      <c r="EO212" s="993">
        <v>0</v>
      </c>
      <c r="EP212" s="994">
        <v>0</v>
      </c>
      <c r="EQ212" s="993">
        <v>0</v>
      </c>
      <c r="ER212" s="994">
        <v>0</v>
      </c>
      <c r="ES212" s="993">
        <v>0</v>
      </c>
      <c r="ET212" s="994">
        <v>0</v>
      </c>
      <c r="EU212" s="993">
        <v>0</v>
      </c>
      <c r="EV212" s="994">
        <v>0</v>
      </c>
      <c r="EW212" s="993">
        <v>0</v>
      </c>
      <c r="EX212" s="994">
        <v>0</v>
      </c>
      <c r="EY212" s="993">
        <v>0</v>
      </c>
      <c r="EZ212" s="994">
        <v>0</v>
      </c>
      <c r="FA212" s="993">
        <v>0</v>
      </c>
      <c r="FB212" s="994">
        <v>0</v>
      </c>
      <c r="FC212" s="995">
        <v>0</v>
      </c>
      <c r="FD212" s="946"/>
      <c r="FE212" s="974"/>
      <c r="FF212" s="946"/>
      <c r="FG212" s="975"/>
      <c r="FI212" s="996" t="b">
        <v>1</v>
      </c>
    </row>
    <row r="213" spans="2:165" hidden="1" outlineLevel="1">
      <c r="B213" s="983">
        <v>200</v>
      </c>
      <c r="C213" s="1012" t="s">
        <v>777</v>
      </c>
      <c r="E213" s="985">
        <v>0</v>
      </c>
      <c r="F213" s="986">
        <v>0</v>
      </c>
      <c r="G213" s="987">
        <v>0</v>
      </c>
      <c r="H213" s="986">
        <v>0</v>
      </c>
      <c r="I213" s="987">
        <v>0</v>
      </c>
      <c r="J213" s="986">
        <v>0</v>
      </c>
      <c r="K213" s="987">
        <v>0</v>
      </c>
      <c r="L213" s="986">
        <v>0</v>
      </c>
      <c r="M213" s="987">
        <v>0</v>
      </c>
      <c r="N213" s="986">
        <v>0</v>
      </c>
      <c r="O213" s="987">
        <v>0</v>
      </c>
      <c r="P213" s="986">
        <v>0</v>
      </c>
      <c r="Q213" s="987">
        <v>0</v>
      </c>
      <c r="R213" s="986">
        <v>0</v>
      </c>
      <c r="S213" s="987">
        <v>0</v>
      </c>
      <c r="T213" s="986">
        <v>0</v>
      </c>
      <c r="U213" s="987">
        <v>0</v>
      </c>
      <c r="V213" s="986">
        <v>0</v>
      </c>
      <c r="W213" s="987">
        <v>0</v>
      </c>
      <c r="X213" s="986">
        <v>0</v>
      </c>
      <c r="Y213" s="987">
        <v>0</v>
      </c>
      <c r="Z213" s="986">
        <v>0</v>
      </c>
      <c r="AA213" s="987">
        <v>0</v>
      </c>
      <c r="AB213" s="986">
        <v>0</v>
      </c>
      <c r="AC213" s="987">
        <v>0</v>
      </c>
      <c r="AD213" s="986">
        <v>0</v>
      </c>
      <c r="AE213" s="987">
        <v>0</v>
      </c>
      <c r="AF213" s="986">
        <v>0</v>
      </c>
      <c r="AG213" s="987">
        <v>0</v>
      </c>
      <c r="AH213" s="986">
        <v>0</v>
      </c>
      <c r="AI213" s="987">
        <v>0</v>
      </c>
      <c r="AJ213" s="986">
        <v>0</v>
      </c>
      <c r="AK213" s="987">
        <v>0</v>
      </c>
      <c r="AL213" s="986">
        <v>0</v>
      </c>
      <c r="AM213" s="987">
        <v>0</v>
      </c>
      <c r="AN213" s="988">
        <v>0</v>
      </c>
      <c r="AO213" s="946"/>
      <c r="AP213" s="964"/>
      <c r="AQ213" s="946"/>
      <c r="AR213" s="985">
        <v>0</v>
      </c>
      <c r="AS213" s="986">
        <v>0</v>
      </c>
      <c r="AT213" s="987">
        <v>0</v>
      </c>
      <c r="AU213" s="986">
        <v>0</v>
      </c>
      <c r="AV213" s="987">
        <v>0</v>
      </c>
      <c r="AW213" s="986">
        <v>0</v>
      </c>
      <c r="AX213" s="987">
        <v>0</v>
      </c>
      <c r="AY213" s="986">
        <v>0</v>
      </c>
      <c r="AZ213" s="987">
        <v>0</v>
      </c>
      <c r="BA213" s="986">
        <v>0</v>
      </c>
      <c r="BB213" s="987">
        <v>0</v>
      </c>
      <c r="BC213" s="986">
        <v>0</v>
      </c>
      <c r="BD213" s="987">
        <v>0</v>
      </c>
      <c r="BE213" s="986">
        <v>0</v>
      </c>
      <c r="BF213" s="987">
        <v>0</v>
      </c>
      <c r="BG213" s="986">
        <v>0</v>
      </c>
      <c r="BH213" s="987">
        <v>0</v>
      </c>
      <c r="BI213" s="986">
        <v>0</v>
      </c>
      <c r="BJ213" s="987">
        <v>0</v>
      </c>
      <c r="BK213" s="986">
        <v>0</v>
      </c>
      <c r="BL213" s="987">
        <v>0</v>
      </c>
      <c r="BM213" s="986">
        <v>0</v>
      </c>
      <c r="BN213" s="987">
        <v>0</v>
      </c>
      <c r="BO213" s="986">
        <v>0</v>
      </c>
      <c r="BP213" s="987">
        <v>0</v>
      </c>
      <c r="BQ213" s="986">
        <v>0</v>
      </c>
      <c r="BR213" s="987">
        <v>0</v>
      </c>
      <c r="BS213" s="986">
        <v>0</v>
      </c>
      <c r="BT213" s="987">
        <v>0</v>
      </c>
      <c r="BU213" s="986">
        <v>0</v>
      </c>
      <c r="BV213" s="987">
        <v>0</v>
      </c>
      <c r="BW213" s="986">
        <v>0</v>
      </c>
      <c r="BX213" s="987">
        <v>0</v>
      </c>
      <c r="BY213" s="986">
        <v>0</v>
      </c>
      <c r="BZ213" s="987">
        <v>0</v>
      </c>
      <c r="CA213" s="988">
        <v>0</v>
      </c>
      <c r="CB213" s="946"/>
      <c r="CC213" s="971"/>
      <c r="CD213" s="946"/>
      <c r="CE213" s="972"/>
      <c r="CF213" s="946"/>
      <c r="CG213" s="985">
        <v>0</v>
      </c>
      <c r="CH213" s="986">
        <v>0</v>
      </c>
      <c r="CI213" s="987">
        <v>0</v>
      </c>
      <c r="CJ213" s="986">
        <v>0</v>
      </c>
      <c r="CK213" s="987">
        <v>0</v>
      </c>
      <c r="CL213" s="986">
        <v>0</v>
      </c>
      <c r="CM213" s="987">
        <v>0</v>
      </c>
      <c r="CN213" s="986">
        <v>0</v>
      </c>
      <c r="CO213" s="987">
        <v>0</v>
      </c>
      <c r="CP213" s="986">
        <v>0</v>
      </c>
      <c r="CQ213" s="987">
        <v>0</v>
      </c>
      <c r="CR213" s="986">
        <v>0</v>
      </c>
      <c r="CS213" s="987">
        <v>0</v>
      </c>
      <c r="CT213" s="986">
        <v>0</v>
      </c>
      <c r="CU213" s="987">
        <v>0</v>
      </c>
      <c r="CV213" s="986">
        <v>0</v>
      </c>
      <c r="CW213" s="987">
        <v>0</v>
      </c>
      <c r="CX213" s="986">
        <v>0</v>
      </c>
      <c r="CY213" s="987">
        <v>0</v>
      </c>
      <c r="CZ213" s="986">
        <v>0</v>
      </c>
      <c r="DA213" s="987">
        <v>0</v>
      </c>
      <c r="DB213" s="986">
        <v>0</v>
      </c>
      <c r="DC213" s="987">
        <v>0</v>
      </c>
      <c r="DD213" s="986">
        <v>0</v>
      </c>
      <c r="DE213" s="987">
        <v>0</v>
      </c>
      <c r="DF213" s="986">
        <v>0</v>
      </c>
      <c r="DG213" s="987">
        <v>0</v>
      </c>
      <c r="DH213" s="986">
        <v>0</v>
      </c>
      <c r="DI213" s="987">
        <v>0</v>
      </c>
      <c r="DJ213" s="986">
        <v>0</v>
      </c>
      <c r="DK213" s="987">
        <v>0</v>
      </c>
      <c r="DL213" s="986">
        <v>0</v>
      </c>
      <c r="DM213" s="987">
        <v>0</v>
      </c>
      <c r="DN213" s="986">
        <v>0</v>
      </c>
      <c r="DO213" s="987">
        <v>0</v>
      </c>
      <c r="DP213" s="988">
        <v>0</v>
      </c>
      <c r="DQ213" s="946"/>
      <c r="DR213" s="973"/>
      <c r="DS213" s="946"/>
      <c r="DT213" s="985">
        <v>0</v>
      </c>
      <c r="DU213" s="986">
        <v>0</v>
      </c>
      <c r="DV213" s="987">
        <v>0</v>
      </c>
      <c r="DW213" s="986">
        <v>0</v>
      </c>
      <c r="DX213" s="987">
        <v>0</v>
      </c>
      <c r="DY213" s="986">
        <v>0</v>
      </c>
      <c r="DZ213" s="987">
        <v>0</v>
      </c>
      <c r="EA213" s="986">
        <v>0</v>
      </c>
      <c r="EB213" s="987">
        <v>0</v>
      </c>
      <c r="EC213" s="986">
        <v>0</v>
      </c>
      <c r="ED213" s="987">
        <v>0</v>
      </c>
      <c r="EE213" s="986">
        <v>0</v>
      </c>
      <c r="EF213" s="987">
        <v>0</v>
      </c>
      <c r="EG213" s="986">
        <v>0</v>
      </c>
      <c r="EH213" s="987">
        <v>0</v>
      </c>
      <c r="EI213" s="986">
        <v>0</v>
      </c>
      <c r="EJ213" s="987">
        <v>0</v>
      </c>
      <c r="EK213" s="986">
        <v>0</v>
      </c>
      <c r="EL213" s="987">
        <v>0</v>
      </c>
      <c r="EM213" s="986">
        <v>0</v>
      </c>
      <c r="EN213" s="987">
        <v>0</v>
      </c>
      <c r="EO213" s="986">
        <v>0</v>
      </c>
      <c r="EP213" s="987">
        <v>0</v>
      </c>
      <c r="EQ213" s="986">
        <v>0</v>
      </c>
      <c r="ER213" s="987">
        <v>0</v>
      </c>
      <c r="ES213" s="986">
        <v>0</v>
      </c>
      <c r="ET213" s="987">
        <v>0</v>
      </c>
      <c r="EU213" s="986">
        <v>0</v>
      </c>
      <c r="EV213" s="987">
        <v>0</v>
      </c>
      <c r="EW213" s="986">
        <v>0</v>
      </c>
      <c r="EX213" s="987">
        <v>0</v>
      </c>
      <c r="EY213" s="986">
        <v>0</v>
      </c>
      <c r="EZ213" s="987">
        <v>0</v>
      </c>
      <c r="FA213" s="986">
        <v>0</v>
      </c>
      <c r="FB213" s="987">
        <v>0</v>
      </c>
      <c r="FC213" s="988">
        <v>0</v>
      </c>
      <c r="FD213" s="946"/>
      <c r="FE213" s="974"/>
      <c r="FF213" s="946"/>
      <c r="FG213" s="975"/>
      <c r="FI213" s="989" t="b">
        <v>1</v>
      </c>
    </row>
    <row r="214" spans="2:165" hidden="1" outlineLevel="1">
      <c r="B214" s="990">
        <v>201</v>
      </c>
      <c r="C214" s="1011" t="s">
        <v>778</v>
      </c>
      <c r="E214" s="992">
        <v>0</v>
      </c>
      <c r="F214" s="993">
        <v>0</v>
      </c>
      <c r="G214" s="994">
        <v>0</v>
      </c>
      <c r="H214" s="993">
        <v>0</v>
      </c>
      <c r="I214" s="994">
        <v>0</v>
      </c>
      <c r="J214" s="993">
        <v>0</v>
      </c>
      <c r="K214" s="994">
        <v>0</v>
      </c>
      <c r="L214" s="993">
        <v>0</v>
      </c>
      <c r="M214" s="994">
        <v>0</v>
      </c>
      <c r="N214" s="993">
        <v>0</v>
      </c>
      <c r="O214" s="994">
        <v>0</v>
      </c>
      <c r="P214" s="993">
        <v>0</v>
      </c>
      <c r="Q214" s="994">
        <v>0</v>
      </c>
      <c r="R214" s="993">
        <v>0</v>
      </c>
      <c r="S214" s="994">
        <v>0</v>
      </c>
      <c r="T214" s="993">
        <v>0</v>
      </c>
      <c r="U214" s="994">
        <v>0</v>
      </c>
      <c r="V214" s="993">
        <v>0</v>
      </c>
      <c r="W214" s="994">
        <v>0</v>
      </c>
      <c r="X214" s="993">
        <v>0</v>
      </c>
      <c r="Y214" s="994">
        <v>0</v>
      </c>
      <c r="Z214" s="993">
        <v>0</v>
      </c>
      <c r="AA214" s="994">
        <v>0</v>
      </c>
      <c r="AB214" s="993">
        <v>0</v>
      </c>
      <c r="AC214" s="994">
        <v>0</v>
      </c>
      <c r="AD214" s="993">
        <v>0</v>
      </c>
      <c r="AE214" s="994">
        <v>0</v>
      </c>
      <c r="AF214" s="993">
        <v>0</v>
      </c>
      <c r="AG214" s="994">
        <v>0</v>
      </c>
      <c r="AH214" s="993">
        <v>0</v>
      </c>
      <c r="AI214" s="994">
        <v>0</v>
      </c>
      <c r="AJ214" s="993">
        <v>0</v>
      </c>
      <c r="AK214" s="994">
        <v>0</v>
      </c>
      <c r="AL214" s="993">
        <v>0</v>
      </c>
      <c r="AM214" s="994">
        <v>0</v>
      </c>
      <c r="AN214" s="995">
        <v>0</v>
      </c>
      <c r="AO214" s="946"/>
      <c r="AP214" s="964"/>
      <c r="AQ214" s="946"/>
      <c r="AR214" s="992">
        <v>0</v>
      </c>
      <c r="AS214" s="993">
        <v>0</v>
      </c>
      <c r="AT214" s="994">
        <v>0</v>
      </c>
      <c r="AU214" s="993">
        <v>0</v>
      </c>
      <c r="AV214" s="994">
        <v>0</v>
      </c>
      <c r="AW214" s="993">
        <v>0</v>
      </c>
      <c r="AX214" s="994">
        <v>0</v>
      </c>
      <c r="AY214" s="993">
        <v>0</v>
      </c>
      <c r="AZ214" s="994">
        <v>0</v>
      </c>
      <c r="BA214" s="993">
        <v>0</v>
      </c>
      <c r="BB214" s="994">
        <v>0</v>
      </c>
      <c r="BC214" s="993">
        <v>0</v>
      </c>
      <c r="BD214" s="994">
        <v>0</v>
      </c>
      <c r="BE214" s="993">
        <v>0</v>
      </c>
      <c r="BF214" s="994">
        <v>0</v>
      </c>
      <c r="BG214" s="993">
        <v>0</v>
      </c>
      <c r="BH214" s="994">
        <v>0</v>
      </c>
      <c r="BI214" s="993">
        <v>0</v>
      </c>
      <c r="BJ214" s="994">
        <v>0</v>
      </c>
      <c r="BK214" s="993">
        <v>0</v>
      </c>
      <c r="BL214" s="994">
        <v>0</v>
      </c>
      <c r="BM214" s="993">
        <v>0</v>
      </c>
      <c r="BN214" s="994">
        <v>0</v>
      </c>
      <c r="BO214" s="993">
        <v>0</v>
      </c>
      <c r="BP214" s="994">
        <v>0</v>
      </c>
      <c r="BQ214" s="993">
        <v>0</v>
      </c>
      <c r="BR214" s="994">
        <v>0</v>
      </c>
      <c r="BS214" s="993">
        <v>0</v>
      </c>
      <c r="BT214" s="994">
        <v>0</v>
      </c>
      <c r="BU214" s="993">
        <v>0</v>
      </c>
      <c r="BV214" s="994">
        <v>0</v>
      </c>
      <c r="BW214" s="993">
        <v>0</v>
      </c>
      <c r="BX214" s="994">
        <v>0</v>
      </c>
      <c r="BY214" s="993">
        <v>0</v>
      </c>
      <c r="BZ214" s="994">
        <v>0</v>
      </c>
      <c r="CA214" s="995">
        <v>0</v>
      </c>
      <c r="CB214" s="946"/>
      <c r="CC214" s="971"/>
      <c r="CD214" s="946"/>
      <c r="CE214" s="972"/>
      <c r="CF214" s="946"/>
      <c r="CG214" s="992">
        <v>0</v>
      </c>
      <c r="CH214" s="993">
        <v>0</v>
      </c>
      <c r="CI214" s="994">
        <v>0</v>
      </c>
      <c r="CJ214" s="993">
        <v>0</v>
      </c>
      <c r="CK214" s="994">
        <v>0</v>
      </c>
      <c r="CL214" s="993">
        <v>0</v>
      </c>
      <c r="CM214" s="994">
        <v>0</v>
      </c>
      <c r="CN214" s="993">
        <v>0</v>
      </c>
      <c r="CO214" s="994">
        <v>0</v>
      </c>
      <c r="CP214" s="993">
        <v>0</v>
      </c>
      <c r="CQ214" s="994">
        <v>0</v>
      </c>
      <c r="CR214" s="993">
        <v>0</v>
      </c>
      <c r="CS214" s="994">
        <v>0</v>
      </c>
      <c r="CT214" s="993">
        <v>0</v>
      </c>
      <c r="CU214" s="994">
        <v>0</v>
      </c>
      <c r="CV214" s="993">
        <v>0</v>
      </c>
      <c r="CW214" s="994">
        <v>0</v>
      </c>
      <c r="CX214" s="993">
        <v>0</v>
      </c>
      <c r="CY214" s="994">
        <v>0</v>
      </c>
      <c r="CZ214" s="993">
        <v>0</v>
      </c>
      <c r="DA214" s="994">
        <v>0</v>
      </c>
      <c r="DB214" s="993">
        <v>0</v>
      </c>
      <c r="DC214" s="994">
        <v>0</v>
      </c>
      <c r="DD214" s="993">
        <v>0</v>
      </c>
      <c r="DE214" s="994">
        <v>0</v>
      </c>
      <c r="DF214" s="993">
        <v>0</v>
      </c>
      <c r="DG214" s="994">
        <v>0</v>
      </c>
      <c r="DH214" s="993">
        <v>0</v>
      </c>
      <c r="DI214" s="994">
        <v>0</v>
      </c>
      <c r="DJ214" s="993">
        <v>0</v>
      </c>
      <c r="DK214" s="994">
        <v>0</v>
      </c>
      <c r="DL214" s="993">
        <v>0</v>
      </c>
      <c r="DM214" s="994">
        <v>0</v>
      </c>
      <c r="DN214" s="993">
        <v>0</v>
      </c>
      <c r="DO214" s="994">
        <v>0</v>
      </c>
      <c r="DP214" s="995">
        <v>0</v>
      </c>
      <c r="DQ214" s="946"/>
      <c r="DR214" s="973"/>
      <c r="DS214" s="946"/>
      <c r="DT214" s="992">
        <v>0</v>
      </c>
      <c r="DU214" s="993">
        <v>0</v>
      </c>
      <c r="DV214" s="994">
        <v>0</v>
      </c>
      <c r="DW214" s="993">
        <v>0</v>
      </c>
      <c r="DX214" s="994">
        <v>0</v>
      </c>
      <c r="DY214" s="993">
        <v>0</v>
      </c>
      <c r="DZ214" s="994">
        <v>0</v>
      </c>
      <c r="EA214" s="993">
        <v>0</v>
      </c>
      <c r="EB214" s="994">
        <v>0</v>
      </c>
      <c r="EC214" s="993">
        <v>0</v>
      </c>
      <c r="ED214" s="994">
        <v>0</v>
      </c>
      <c r="EE214" s="993">
        <v>0</v>
      </c>
      <c r="EF214" s="994">
        <v>0</v>
      </c>
      <c r="EG214" s="993">
        <v>0</v>
      </c>
      <c r="EH214" s="994">
        <v>0</v>
      </c>
      <c r="EI214" s="993">
        <v>0</v>
      </c>
      <c r="EJ214" s="994">
        <v>0</v>
      </c>
      <c r="EK214" s="993">
        <v>0</v>
      </c>
      <c r="EL214" s="994">
        <v>0</v>
      </c>
      <c r="EM214" s="993">
        <v>0</v>
      </c>
      <c r="EN214" s="994">
        <v>0</v>
      </c>
      <c r="EO214" s="993">
        <v>0</v>
      </c>
      <c r="EP214" s="994">
        <v>0</v>
      </c>
      <c r="EQ214" s="993">
        <v>0</v>
      </c>
      <c r="ER214" s="994">
        <v>0</v>
      </c>
      <c r="ES214" s="993">
        <v>0</v>
      </c>
      <c r="ET214" s="994">
        <v>0</v>
      </c>
      <c r="EU214" s="993">
        <v>0</v>
      </c>
      <c r="EV214" s="994">
        <v>0</v>
      </c>
      <c r="EW214" s="993">
        <v>0</v>
      </c>
      <c r="EX214" s="994">
        <v>0</v>
      </c>
      <c r="EY214" s="993">
        <v>0</v>
      </c>
      <c r="EZ214" s="994">
        <v>0</v>
      </c>
      <c r="FA214" s="993">
        <v>0</v>
      </c>
      <c r="FB214" s="994">
        <v>0</v>
      </c>
      <c r="FC214" s="995">
        <v>0</v>
      </c>
      <c r="FD214" s="946"/>
      <c r="FE214" s="974"/>
      <c r="FF214" s="946"/>
      <c r="FG214" s="975"/>
      <c r="FI214" s="996" t="b">
        <v>1</v>
      </c>
    </row>
    <row r="215" spans="2:165" hidden="1" outlineLevel="1">
      <c r="B215" s="983">
        <v>202</v>
      </c>
      <c r="C215" s="1012" t="s">
        <v>779</v>
      </c>
      <c r="E215" s="985">
        <v>0</v>
      </c>
      <c r="F215" s="986">
        <v>0</v>
      </c>
      <c r="G215" s="987">
        <v>0</v>
      </c>
      <c r="H215" s="986">
        <v>0</v>
      </c>
      <c r="I215" s="987">
        <v>0</v>
      </c>
      <c r="J215" s="986">
        <v>0</v>
      </c>
      <c r="K215" s="987">
        <v>0</v>
      </c>
      <c r="L215" s="986">
        <v>0</v>
      </c>
      <c r="M215" s="987">
        <v>0</v>
      </c>
      <c r="N215" s="986">
        <v>0</v>
      </c>
      <c r="O215" s="987">
        <v>0</v>
      </c>
      <c r="P215" s="986">
        <v>0</v>
      </c>
      <c r="Q215" s="987">
        <v>0</v>
      </c>
      <c r="R215" s="986">
        <v>0</v>
      </c>
      <c r="S215" s="987">
        <v>0</v>
      </c>
      <c r="T215" s="986">
        <v>0</v>
      </c>
      <c r="U215" s="987">
        <v>0</v>
      </c>
      <c r="V215" s="986">
        <v>0</v>
      </c>
      <c r="W215" s="987">
        <v>0</v>
      </c>
      <c r="X215" s="986">
        <v>0</v>
      </c>
      <c r="Y215" s="987">
        <v>0</v>
      </c>
      <c r="Z215" s="986">
        <v>0</v>
      </c>
      <c r="AA215" s="987">
        <v>0</v>
      </c>
      <c r="AB215" s="986">
        <v>0</v>
      </c>
      <c r="AC215" s="987">
        <v>0</v>
      </c>
      <c r="AD215" s="986">
        <v>0</v>
      </c>
      <c r="AE215" s="987">
        <v>0</v>
      </c>
      <c r="AF215" s="986">
        <v>0</v>
      </c>
      <c r="AG215" s="987">
        <v>0</v>
      </c>
      <c r="AH215" s="986">
        <v>0</v>
      </c>
      <c r="AI215" s="987">
        <v>0</v>
      </c>
      <c r="AJ215" s="986">
        <v>0</v>
      </c>
      <c r="AK215" s="987">
        <v>0</v>
      </c>
      <c r="AL215" s="986">
        <v>0</v>
      </c>
      <c r="AM215" s="987">
        <v>0</v>
      </c>
      <c r="AN215" s="988">
        <v>0</v>
      </c>
      <c r="AO215" s="946"/>
      <c r="AP215" s="964"/>
      <c r="AQ215" s="946"/>
      <c r="AR215" s="985">
        <v>0</v>
      </c>
      <c r="AS215" s="986">
        <v>0</v>
      </c>
      <c r="AT215" s="987">
        <v>0</v>
      </c>
      <c r="AU215" s="986">
        <v>0</v>
      </c>
      <c r="AV215" s="987">
        <v>0</v>
      </c>
      <c r="AW215" s="986">
        <v>0</v>
      </c>
      <c r="AX215" s="987">
        <v>0</v>
      </c>
      <c r="AY215" s="986">
        <v>0</v>
      </c>
      <c r="AZ215" s="987">
        <v>0</v>
      </c>
      <c r="BA215" s="986">
        <v>0</v>
      </c>
      <c r="BB215" s="987">
        <v>0</v>
      </c>
      <c r="BC215" s="986">
        <v>0</v>
      </c>
      <c r="BD215" s="987">
        <v>0</v>
      </c>
      <c r="BE215" s="986">
        <v>0</v>
      </c>
      <c r="BF215" s="987">
        <v>0</v>
      </c>
      <c r="BG215" s="986">
        <v>0</v>
      </c>
      <c r="BH215" s="987">
        <v>0</v>
      </c>
      <c r="BI215" s="986">
        <v>0</v>
      </c>
      <c r="BJ215" s="987">
        <v>0</v>
      </c>
      <c r="BK215" s="986">
        <v>0</v>
      </c>
      <c r="BL215" s="987">
        <v>0</v>
      </c>
      <c r="BM215" s="986">
        <v>0</v>
      </c>
      <c r="BN215" s="987">
        <v>0</v>
      </c>
      <c r="BO215" s="986">
        <v>0</v>
      </c>
      <c r="BP215" s="987">
        <v>0</v>
      </c>
      <c r="BQ215" s="986">
        <v>0</v>
      </c>
      <c r="BR215" s="987">
        <v>0</v>
      </c>
      <c r="BS215" s="986">
        <v>0</v>
      </c>
      <c r="BT215" s="987">
        <v>0</v>
      </c>
      <c r="BU215" s="986">
        <v>0</v>
      </c>
      <c r="BV215" s="987">
        <v>0</v>
      </c>
      <c r="BW215" s="986">
        <v>0</v>
      </c>
      <c r="BX215" s="987">
        <v>0</v>
      </c>
      <c r="BY215" s="986">
        <v>0</v>
      </c>
      <c r="BZ215" s="987">
        <v>0</v>
      </c>
      <c r="CA215" s="988">
        <v>0</v>
      </c>
      <c r="CB215" s="946"/>
      <c r="CC215" s="971"/>
      <c r="CD215" s="946"/>
      <c r="CE215" s="972"/>
      <c r="CF215" s="946"/>
      <c r="CG215" s="985">
        <v>0</v>
      </c>
      <c r="CH215" s="986">
        <v>0</v>
      </c>
      <c r="CI215" s="987">
        <v>0</v>
      </c>
      <c r="CJ215" s="986">
        <v>0</v>
      </c>
      <c r="CK215" s="987">
        <v>0</v>
      </c>
      <c r="CL215" s="986">
        <v>0</v>
      </c>
      <c r="CM215" s="987">
        <v>0</v>
      </c>
      <c r="CN215" s="986">
        <v>0</v>
      </c>
      <c r="CO215" s="987">
        <v>0</v>
      </c>
      <c r="CP215" s="986">
        <v>0</v>
      </c>
      <c r="CQ215" s="987">
        <v>0</v>
      </c>
      <c r="CR215" s="986">
        <v>0</v>
      </c>
      <c r="CS215" s="987">
        <v>0</v>
      </c>
      <c r="CT215" s="986">
        <v>0</v>
      </c>
      <c r="CU215" s="987">
        <v>0</v>
      </c>
      <c r="CV215" s="986">
        <v>0</v>
      </c>
      <c r="CW215" s="987">
        <v>0</v>
      </c>
      <c r="CX215" s="986">
        <v>0</v>
      </c>
      <c r="CY215" s="987">
        <v>0</v>
      </c>
      <c r="CZ215" s="986">
        <v>0</v>
      </c>
      <c r="DA215" s="987">
        <v>0</v>
      </c>
      <c r="DB215" s="986">
        <v>0</v>
      </c>
      <c r="DC215" s="987">
        <v>0</v>
      </c>
      <c r="DD215" s="986">
        <v>0</v>
      </c>
      <c r="DE215" s="987">
        <v>0</v>
      </c>
      <c r="DF215" s="986">
        <v>0</v>
      </c>
      <c r="DG215" s="987">
        <v>0</v>
      </c>
      <c r="DH215" s="986">
        <v>0</v>
      </c>
      <c r="DI215" s="987">
        <v>0</v>
      </c>
      <c r="DJ215" s="986">
        <v>0</v>
      </c>
      <c r="DK215" s="987">
        <v>0</v>
      </c>
      <c r="DL215" s="986">
        <v>0</v>
      </c>
      <c r="DM215" s="987">
        <v>0</v>
      </c>
      <c r="DN215" s="986">
        <v>0</v>
      </c>
      <c r="DO215" s="987">
        <v>0</v>
      </c>
      <c r="DP215" s="988">
        <v>0</v>
      </c>
      <c r="DQ215" s="946"/>
      <c r="DR215" s="973"/>
      <c r="DS215" s="946"/>
      <c r="DT215" s="985">
        <v>0</v>
      </c>
      <c r="DU215" s="986">
        <v>0</v>
      </c>
      <c r="DV215" s="987">
        <v>0</v>
      </c>
      <c r="DW215" s="986">
        <v>0</v>
      </c>
      <c r="DX215" s="987">
        <v>0</v>
      </c>
      <c r="DY215" s="986">
        <v>0</v>
      </c>
      <c r="DZ215" s="987">
        <v>0</v>
      </c>
      <c r="EA215" s="986">
        <v>0</v>
      </c>
      <c r="EB215" s="987">
        <v>0</v>
      </c>
      <c r="EC215" s="986">
        <v>0</v>
      </c>
      <c r="ED215" s="987">
        <v>0</v>
      </c>
      <c r="EE215" s="986">
        <v>0</v>
      </c>
      <c r="EF215" s="987">
        <v>0</v>
      </c>
      <c r="EG215" s="986">
        <v>0</v>
      </c>
      <c r="EH215" s="987">
        <v>0</v>
      </c>
      <c r="EI215" s="986">
        <v>0</v>
      </c>
      <c r="EJ215" s="987">
        <v>0</v>
      </c>
      <c r="EK215" s="986">
        <v>0</v>
      </c>
      <c r="EL215" s="987">
        <v>0</v>
      </c>
      <c r="EM215" s="986">
        <v>0</v>
      </c>
      <c r="EN215" s="987">
        <v>0</v>
      </c>
      <c r="EO215" s="986">
        <v>0</v>
      </c>
      <c r="EP215" s="987">
        <v>0</v>
      </c>
      <c r="EQ215" s="986">
        <v>0</v>
      </c>
      <c r="ER215" s="987">
        <v>0</v>
      </c>
      <c r="ES215" s="986">
        <v>0</v>
      </c>
      <c r="ET215" s="987">
        <v>0</v>
      </c>
      <c r="EU215" s="986">
        <v>0</v>
      </c>
      <c r="EV215" s="987">
        <v>0</v>
      </c>
      <c r="EW215" s="986">
        <v>0</v>
      </c>
      <c r="EX215" s="987">
        <v>0</v>
      </c>
      <c r="EY215" s="986">
        <v>0</v>
      </c>
      <c r="EZ215" s="987">
        <v>0</v>
      </c>
      <c r="FA215" s="986">
        <v>0</v>
      </c>
      <c r="FB215" s="987">
        <v>0</v>
      </c>
      <c r="FC215" s="988">
        <v>0</v>
      </c>
      <c r="FD215" s="946"/>
      <c r="FE215" s="974"/>
      <c r="FF215" s="946"/>
      <c r="FG215" s="975"/>
      <c r="FI215" s="989" t="b">
        <v>1</v>
      </c>
    </row>
    <row r="216" spans="2:165" hidden="1" outlineLevel="1">
      <c r="B216" s="990">
        <v>203</v>
      </c>
      <c r="C216" s="1011" t="s">
        <v>780</v>
      </c>
      <c r="E216" s="992">
        <v>0</v>
      </c>
      <c r="F216" s="993">
        <v>0</v>
      </c>
      <c r="G216" s="994">
        <v>0</v>
      </c>
      <c r="H216" s="993">
        <v>0</v>
      </c>
      <c r="I216" s="994">
        <v>0</v>
      </c>
      <c r="J216" s="993">
        <v>0</v>
      </c>
      <c r="K216" s="994">
        <v>0</v>
      </c>
      <c r="L216" s="993">
        <v>0</v>
      </c>
      <c r="M216" s="994">
        <v>0</v>
      </c>
      <c r="N216" s="993">
        <v>0</v>
      </c>
      <c r="O216" s="994">
        <v>0</v>
      </c>
      <c r="P216" s="993">
        <v>0</v>
      </c>
      <c r="Q216" s="994">
        <v>0</v>
      </c>
      <c r="R216" s="993">
        <v>0</v>
      </c>
      <c r="S216" s="994">
        <v>0</v>
      </c>
      <c r="T216" s="993">
        <v>0</v>
      </c>
      <c r="U216" s="994">
        <v>0</v>
      </c>
      <c r="V216" s="993">
        <v>0</v>
      </c>
      <c r="W216" s="994">
        <v>0</v>
      </c>
      <c r="X216" s="993">
        <v>0</v>
      </c>
      <c r="Y216" s="994">
        <v>0</v>
      </c>
      <c r="Z216" s="993">
        <v>0</v>
      </c>
      <c r="AA216" s="994">
        <v>0</v>
      </c>
      <c r="AB216" s="993">
        <v>0</v>
      </c>
      <c r="AC216" s="994">
        <v>0</v>
      </c>
      <c r="AD216" s="993">
        <v>0</v>
      </c>
      <c r="AE216" s="994">
        <v>0</v>
      </c>
      <c r="AF216" s="993">
        <v>0</v>
      </c>
      <c r="AG216" s="994">
        <v>0</v>
      </c>
      <c r="AH216" s="993">
        <v>0</v>
      </c>
      <c r="AI216" s="994">
        <v>0</v>
      </c>
      <c r="AJ216" s="993">
        <v>0</v>
      </c>
      <c r="AK216" s="994">
        <v>0</v>
      </c>
      <c r="AL216" s="993">
        <v>0</v>
      </c>
      <c r="AM216" s="994">
        <v>0</v>
      </c>
      <c r="AN216" s="995">
        <v>0</v>
      </c>
      <c r="AO216" s="946"/>
      <c r="AP216" s="964"/>
      <c r="AQ216" s="946"/>
      <c r="AR216" s="992">
        <v>0</v>
      </c>
      <c r="AS216" s="993">
        <v>0</v>
      </c>
      <c r="AT216" s="994">
        <v>0</v>
      </c>
      <c r="AU216" s="993">
        <v>0</v>
      </c>
      <c r="AV216" s="994">
        <v>0</v>
      </c>
      <c r="AW216" s="993">
        <v>0</v>
      </c>
      <c r="AX216" s="994">
        <v>0</v>
      </c>
      <c r="AY216" s="993">
        <v>0</v>
      </c>
      <c r="AZ216" s="994">
        <v>0</v>
      </c>
      <c r="BA216" s="993">
        <v>0</v>
      </c>
      <c r="BB216" s="994">
        <v>0</v>
      </c>
      <c r="BC216" s="993">
        <v>0</v>
      </c>
      <c r="BD216" s="994">
        <v>0</v>
      </c>
      <c r="BE216" s="993">
        <v>0</v>
      </c>
      <c r="BF216" s="994">
        <v>0</v>
      </c>
      <c r="BG216" s="993">
        <v>0</v>
      </c>
      <c r="BH216" s="994">
        <v>0</v>
      </c>
      <c r="BI216" s="993">
        <v>0</v>
      </c>
      <c r="BJ216" s="994">
        <v>0</v>
      </c>
      <c r="BK216" s="993">
        <v>0</v>
      </c>
      <c r="BL216" s="994">
        <v>0</v>
      </c>
      <c r="BM216" s="993">
        <v>0</v>
      </c>
      <c r="BN216" s="994">
        <v>0</v>
      </c>
      <c r="BO216" s="993">
        <v>0</v>
      </c>
      <c r="BP216" s="994">
        <v>0</v>
      </c>
      <c r="BQ216" s="993">
        <v>0</v>
      </c>
      <c r="BR216" s="994">
        <v>0</v>
      </c>
      <c r="BS216" s="993">
        <v>0</v>
      </c>
      <c r="BT216" s="994">
        <v>0</v>
      </c>
      <c r="BU216" s="993">
        <v>0</v>
      </c>
      <c r="BV216" s="994">
        <v>0</v>
      </c>
      <c r="BW216" s="993">
        <v>0</v>
      </c>
      <c r="BX216" s="994">
        <v>0</v>
      </c>
      <c r="BY216" s="993">
        <v>0</v>
      </c>
      <c r="BZ216" s="994">
        <v>0</v>
      </c>
      <c r="CA216" s="995">
        <v>0</v>
      </c>
      <c r="CB216" s="946"/>
      <c r="CC216" s="971"/>
      <c r="CD216" s="946"/>
      <c r="CE216" s="972"/>
      <c r="CF216" s="946"/>
      <c r="CG216" s="992">
        <v>0</v>
      </c>
      <c r="CH216" s="993">
        <v>0</v>
      </c>
      <c r="CI216" s="994">
        <v>0</v>
      </c>
      <c r="CJ216" s="993">
        <v>0</v>
      </c>
      <c r="CK216" s="994">
        <v>0</v>
      </c>
      <c r="CL216" s="993">
        <v>0</v>
      </c>
      <c r="CM216" s="994">
        <v>0</v>
      </c>
      <c r="CN216" s="993">
        <v>0</v>
      </c>
      <c r="CO216" s="994">
        <v>0</v>
      </c>
      <c r="CP216" s="993">
        <v>0</v>
      </c>
      <c r="CQ216" s="994">
        <v>0</v>
      </c>
      <c r="CR216" s="993">
        <v>0</v>
      </c>
      <c r="CS216" s="994">
        <v>0</v>
      </c>
      <c r="CT216" s="993">
        <v>0</v>
      </c>
      <c r="CU216" s="994">
        <v>0</v>
      </c>
      <c r="CV216" s="993">
        <v>0</v>
      </c>
      <c r="CW216" s="994">
        <v>0</v>
      </c>
      <c r="CX216" s="993">
        <v>0</v>
      </c>
      <c r="CY216" s="994">
        <v>0</v>
      </c>
      <c r="CZ216" s="993">
        <v>0</v>
      </c>
      <c r="DA216" s="994">
        <v>0</v>
      </c>
      <c r="DB216" s="993">
        <v>0</v>
      </c>
      <c r="DC216" s="994">
        <v>0</v>
      </c>
      <c r="DD216" s="993">
        <v>0</v>
      </c>
      <c r="DE216" s="994">
        <v>0</v>
      </c>
      <c r="DF216" s="993">
        <v>0</v>
      </c>
      <c r="DG216" s="994">
        <v>0</v>
      </c>
      <c r="DH216" s="993">
        <v>0</v>
      </c>
      <c r="DI216" s="994">
        <v>0</v>
      </c>
      <c r="DJ216" s="993">
        <v>0</v>
      </c>
      <c r="DK216" s="994">
        <v>0</v>
      </c>
      <c r="DL216" s="993">
        <v>0</v>
      </c>
      <c r="DM216" s="994">
        <v>0</v>
      </c>
      <c r="DN216" s="993">
        <v>0</v>
      </c>
      <c r="DO216" s="994">
        <v>0</v>
      </c>
      <c r="DP216" s="995">
        <v>0</v>
      </c>
      <c r="DQ216" s="946"/>
      <c r="DR216" s="973"/>
      <c r="DS216" s="946"/>
      <c r="DT216" s="992">
        <v>0</v>
      </c>
      <c r="DU216" s="993">
        <v>0</v>
      </c>
      <c r="DV216" s="994">
        <v>0</v>
      </c>
      <c r="DW216" s="993">
        <v>0</v>
      </c>
      <c r="DX216" s="994">
        <v>0</v>
      </c>
      <c r="DY216" s="993">
        <v>0</v>
      </c>
      <c r="DZ216" s="994">
        <v>0</v>
      </c>
      <c r="EA216" s="993">
        <v>0</v>
      </c>
      <c r="EB216" s="994">
        <v>0</v>
      </c>
      <c r="EC216" s="993">
        <v>0</v>
      </c>
      <c r="ED216" s="994">
        <v>0</v>
      </c>
      <c r="EE216" s="993">
        <v>0</v>
      </c>
      <c r="EF216" s="994">
        <v>0</v>
      </c>
      <c r="EG216" s="993">
        <v>0</v>
      </c>
      <c r="EH216" s="994">
        <v>0</v>
      </c>
      <c r="EI216" s="993">
        <v>0</v>
      </c>
      <c r="EJ216" s="994">
        <v>0</v>
      </c>
      <c r="EK216" s="993">
        <v>0</v>
      </c>
      <c r="EL216" s="994">
        <v>0</v>
      </c>
      <c r="EM216" s="993">
        <v>0</v>
      </c>
      <c r="EN216" s="994">
        <v>0</v>
      </c>
      <c r="EO216" s="993">
        <v>0</v>
      </c>
      <c r="EP216" s="994">
        <v>0</v>
      </c>
      <c r="EQ216" s="993">
        <v>0</v>
      </c>
      <c r="ER216" s="994">
        <v>0</v>
      </c>
      <c r="ES216" s="993">
        <v>0</v>
      </c>
      <c r="ET216" s="994">
        <v>0</v>
      </c>
      <c r="EU216" s="993">
        <v>0</v>
      </c>
      <c r="EV216" s="994">
        <v>0</v>
      </c>
      <c r="EW216" s="993">
        <v>0</v>
      </c>
      <c r="EX216" s="994">
        <v>0</v>
      </c>
      <c r="EY216" s="993">
        <v>0</v>
      </c>
      <c r="EZ216" s="994">
        <v>0</v>
      </c>
      <c r="FA216" s="993">
        <v>0</v>
      </c>
      <c r="FB216" s="994">
        <v>0</v>
      </c>
      <c r="FC216" s="995">
        <v>0</v>
      </c>
      <c r="FD216" s="946"/>
      <c r="FE216" s="974"/>
      <c r="FF216" s="946"/>
      <c r="FG216" s="975"/>
      <c r="FI216" s="996" t="b">
        <v>1</v>
      </c>
    </row>
    <row r="217" spans="2:165" hidden="1" outlineLevel="1">
      <c r="B217" s="983">
        <v>204</v>
      </c>
      <c r="C217" s="1012" t="s">
        <v>781</v>
      </c>
      <c r="E217" s="985">
        <v>0</v>
      </c>
      <c r="F217" s="986">
        <v>0</v>
      </c>
      <c r="G217" s="987">
        <v>0</v>
      </c>
      <c r="H217" s="986">
        <v>0</v>
      </c>
      <c r="I217" s="987">
        <v>0</v>
      </c>
      <c r="J217" s="986">
        <v>0</v>
      </c>
      <c r="K217" s="987">
        <v>0</v>
      </c>
      <c r="L217" s="986">
        <v>0</v>
      </c>
      <c r="M217" s="987">
        <v>0</v>
      </c>
      <c r="N217" s="986">
        <v>0</v>
      </c>
      <c r="O217" s="987">
        <v>0</v>
      </c>
      <c r="P217" s="986">
        <v>0</v>
      </c>
      <c r="Q217" s="987">
        <v>0</v>
      </c>
      <c r="R217" s="986">
        <v>0</v>
      </c>
      <c r="S217" s="987">
        <v>0</v>
      </c>
      <c r="T217" s="986">
        <v>0</v>
      </c>
      <c r="U217" s="987">
        <v>0</v>
      </c>
      <c r="V217" s="986">
        <v>0</v>
      </c>
      <c r="W217" s="987">
        <v>0</v>
      </c>
      <c r="X217" s="986">
        <v>0</v>
      </c>
      <c r="Y217" s="987">
        <v>0</v>
      </c>
      <c r="Z217" s="986">
        <v>0</v>
      </c>
      <c r="AA217" s="987">
        <v>0</v>
      </c>
      <c r="AB217" s="986">
        <v>0</v>
      </c>
      <c r="AC217" s="987">
        <v>0</v>
      </c>
      <c r="AD217" s="986">
        <v>0</v>
      </c>
      <c r="AE217" s="987">
        <v>0</v>
      </c>
      <c r="AF217" s="986">
        <v>0</v>
      </c>
      <c r="AG217" s="987">
        <v>0</v>
      </c>
      <c r="AH217" s="986">
        <v>0</v>
      </c>
      <c r="AI217" s="987">
        <v>0</v>
      </c>
      <c r="AJ217" s="986">
        <v>0</v>
      </c>
      <c r="AK217" s="987">
        <v>0</v>
      </c>
      <c r="AL217" s="986">
        <v>0</v>
      </c>
      <c r="AM217" s="987">
        <v>0</v>
      </c>
      <c r="AN217" s="988">
        <v>0</v>
      </c>
      <c r="AO217" s="946"/>
      <c r="AP217" s="964"/>
      <c r="AQ217" s="946"/>
      <c r="AR217" s="985">
        <v>0</v>
      </c>
      <c r="AS217" s="986">
        <v>0</v>
      </c>
      <c r="AT217" s="987">
        <v>0</v>
      </c>
      <c r="AU217" s="986">
        <v>0</v>
      </c>
      <c r="AV217" s="987">
        <v>0</v>
      </c>
      <c r="AW217" s="986">
        <v>0</v>
      </c>
      <c r="AX217" s="987">
        <v>0</v>
      </c>
      <c r="AY217" s="986">
        <v>0</v>
      </c>
      <c r="AZ217" s="987">
        <v>0</v>
      </c>
      <c r="BA217" s="986">
        <v>0</v>
      </c>
      <c r="BB217" s="987">
        <v>0</v>
      </c>
      <c r="BC217" s="986">
        <v>0</v>
      </c>
      <c r="BD217" s="987">
        <v>0</v>
      </c>
      <c r="BE217" s="986">
        <v>0</v>
      </c>
      <c r="BF217" s="987">
        <v>0</v>
      </c>
      <c r="BG217" s="986">
        <v>0</v>
      </c>
      <c r="BH217" s="987">
        <v>0</v>
      </c>
      <c r="BI217" s="986">
        <v>0</v>
      </c>
      <c r="BJ217" s="987">
        <v>0</v>
      </c>
      <c r="BK217" s="986">
        <v>0</v>
      </c>
      <c r="BL217" s="987">
        <v>0</v>
      </c>
      <c r="BM217" s="986">
        <v>0</v>
      </c>
      <c r="BN217" s="987">
        <v>0</v>
      </c>
      <c r="BO217" s="986">
        <v>0</v>
      </c>
      <c r="BP217" s="987">
        <v>0</v>
      </c>
      <c r="BQ217" s="986">
        <v>0</v>
      </c>
      <c r="BR217" s="987">
        <v>0</v>
      </c>
      <c r="BS217" s="986">
        <v>0</v>
      </c>
      <c r="BT217" s="987">
        <v>0</v>
      </c>
      <c r="BU217" s="986">
        <v>0</v>
      </c>
      <c r="BV217" s="987">
        <v>0</v>
      </c>
      <c r="BW217" s="986">
        <v>0</v>
      </c>
      <c r="BX217" s="987">
        <v>0</v>
      </c>
      <c r="BY217" s="986">
        <v>0</v>
      </c>
      <c r="BZ217" s="987">
        <v>0</v>
      </c>
      <c r="CA217" s="988">
        <v>0</v>
      </c>
      <c r="CB217" s="946"/>
      <c r="CC217" s="971"/>
      <c r="CD217" s="946"/>
      <c r="CE217" s="972"/>
      <c r="CF217" s="946"/>
      <c r="CG217" s="985">
        <v>0</v>
      </c>
      <c r="CH217" s="986">
        <v>0</v>
      </c>
      <c r="CI217" s="987">
        <v>0</v>
      </c>
      <c r="CJ217" s="986">
        <v>0</v>
      </c>
      <c r="CK217" s="987">
        <v>0</v>
      </c>
      <c r="CL217" s="986">
        <v>0</v>
      </c>
      <c r="CM217" s="987">
        <v>0</v>
      </c>
      <c r="CN217" s="986">
        <v>0</v>
      </c>
      <c r="CO217" s="987">
        <v>0</v>
      </c>
      <c r="CP217" s="986">
        <v>0</v>
      </c>
      <c r="CQ217" s="987">
        <v>0</v>
      </c>
      <c r="CR217" s="986">
        <v>0</v>
      </c>
      <c r="CS217" s="987">
        <v>0</v>
      </c>
      <c r="CT217" s="986">
        <v>0</v>
      </c>
      <c r="CU217" s="987">
        <v>0</v>
      </c>
      <c r="CV217" s="986">
        <v>0</v>
      </c>
      <c r="CW217" s="987">
        <v>0</v>
      </c>
      <c r="CX217" s="986">
        <v>0</v>
      </c>
      <c r="CY217" s="987">
        <v>0</v>
      </c>
      <c r="CZ217" s="986">
        <v>0</v>
      </c>
      <c r="DA217" s="987">
        <v>0</v>
      </c>
      <c r="DB217" s="986">
        <v>0</v>
      </c>
      <c r="DC217" s="987">
        <v>0</v>
      </c>
      <c r="DD217" s="986">
        <v>0</v>
      </c>
      <c r="DE217" s="987">
        <v>0</v>
      </c>
      <c r="DF217" s="986">
        <v>0</v>
      </c>
      <c r="DG217" s="987">
        <v>0</v>
      </c>
      <c r="DH217" s="986">
        <v>0</v>
      </c>
      <c r="DI217" s="987">
        <v>0</v>
      </c>
      <c r="DJ217" s="986">
        <v>0</v>
      </c>
      <c r="DK217" s="987">
        <v>0</v>
      </c>
      <c r="DL217" s="986">
        <v>0</v>
      </c>
      <c r="DM217" s="987">
        <v>0</v>
      </c>
      <c r="DN217" s="986">
        <v>0</v>
      </c>
      <c r="DO217" s="987">
        <v>0</v>
      </c>
      <c r="DP217" s="988">
        <v>0</v>
      </c>
      <c r="DQ217" s="946"/>
      <c r="DR217" s="973"/>
      <c r="DS217" s="946"/>
      <c r="DT217" s="985">
        <v>0</v>
      </c>
      <c r="DU217" s="986">
        <v>0</v>
      </c>
      <c r="DV217" s="987">
        <v>0</v>
      </c>
      <c r="DW217" s="986">
        <v>0</v>
      </c>
      <c r="DX217" s="987">
        <v>0</v>
      </c>
      <c r="DY217" s="986">
        <v>0</v>
      </c>
      <c r="DZ217" s="987">
        <v>0</v>
      </c>
      <c r="EA217" s="986">
        <v>0</v>
      </c>
      <c r="EB217" s="987">
        <v>0</v>
      </c>
      <c r="EC217" s="986">
        <v>0</v>
      </c>
      <c r="ED217" s="987">
        <v>0</v>
      </c>
      <c r="EE217" s="986">
        <v>0</v>
      </c>
      <c r="EF217" s="987">
        <v>0</v>
      </c>
      <c r="EG217" s="986">
        <v>0</v>
      </c>
      <c r="EH217" s="987">
        <v>0</v>
      </c>
      <c r="EI217" s="986">
        <v>0</v>
      </c>
      <c r="EJ217" s="987">
        <v>0</v>
      </c>
      <c r="EK217" s="986">
        <v>0</v>
      </c>
      <c r="EL217" s="987">
        <v>0</v>
      </c>
      <c r="EM217" s="986">
        <v>0</v>
      </c>
      <c r="EN217" s="987">
        <v>0</v>
      </c>
      <c r="EO217" s="986">
        <v>0</v>
      </c>
      <c r="EP217" s="987">
        <v>0</v>
      </c>
      <c r="EQ217" s="986">
        <v>0</v>
      </c>
      <c r="ER217" s="987">
        <v>0</v>
      </c>
      <c r="ES217" s="986">
        <v>0</v>
      </c>
      <c r="ET217" s="987">
        <v>0</v>
      </c>
      <c r="EU217" s="986">
        <v>0</v>
      </c>
      <c r="EV217" s="987">
        <v>0</v>
      </c>
      <c r="EW217" s="986">
        <v>0</v>
      </c>
      <c r="EX217" s="987">
        <v>0</v>
      </c>
      <c r="EY217" s="986">
        <v>0</v>
      </c>
      <c r="EZ217" s="987">
        <v>0</v>
      </c>
      <c r="FA217" s="986">
        <v>0</v>
      </c>
      <c r="FB217" s="987">
        <v>0</v>
      </c>
      <c r="FC217" s="988">
        <v>0</v>
      </c>
      <c r="FD217" s="946"/>
      <c r="FE217" s="974"/>
      <c r="FF217" s="946"/>
      <c r="FG217" s="975"/>
      <c r="FI217" s="989" t="b">
        <v>1</v>
      </c>
    </row>
    <row r="218" spans="2:165" hidden="1" outlineLevel="1">
      <c r="B218" s="990">
        <v>205</v>
      </c>
      <c r="C218" s="1011" t="s">
        <v>782</v>
      </c>
      <c r="E218" s="992">
        <v>0</v>
      </c>
      <c r="F218" s="993">
        <v>0</v>
      </c>
      <c r="G218" s="994">
        <v>0</v>
      </c>
      <c r="H218" s="993">
        <v>0</v>
      </c>
      <c r="I218" s="994">
        <v>0</v>
      </c>
      <c r="J218" s="993">
        <v>0</v>
      </c>
      <c r="K218" s="994">
        <v>0</v>
      </c>
      <c r="L218" s="993">
        <v>0</v>
      </c>
      <c r="M218" s="994">
        <v>0</v>
      </c>
      <c r="N218" s="993">
        <v>0</v>
      </c>
      <c r="O218" s="994">
        <v>0</v>
      </c>
      <c r="P218" s="993">
        <v>0</v>
      </c>
      <c r="Q218" s="994">
        <v>0</v>
      </c>
      <c r="R218" s="993">
        <v>0</v>
      </c>
      <c r="S218" s="994">
        <v>0</v>
      </c>
      <c r="T218" s="993">
        <v>0</v>
      </c>
      <c r="U218" s="994">
        <v>0</v>
      </c>
      <c r="V218" s="993">
        <v>0</v>
      </c>
      <c r="W218" s="994">
        <v>0</v>
      </c>
      <c r="X218" s="993">
        <v>0</v>
      </c>
      <c r="Y218" s="994">
        <v>0</v>
      </c>
      <c r="Z218" s="993">
        <v>0</v>
      </c>
      <c r="AA218" s="994">
        <v>0</v>
      </c>
      <c r="AB218" s="993">
        <v>0</v>
      </c>
      <c r="AC218" s="994">
        <v>0</v>
      </c>
      <c r="AD218" s="993">
        <v>0</v>
      </c>
      <c r="AE218" s="994">
        <v>0</v>
      </c>
      <c r="AF218" s="993">
        <v>0</v>
      </c>
      <c r="AG218" s="994">
        <v>0</v>
      </c>
      <c r="AH218" s="993">
        <v>0</v>
      </c>
      <c r="AI218" s="994">
        <v>0</v>
      </c>
      <c r="AJ218" s="993">
        <v>0</v>
      </c>
      <c r="AK218" s="994">
        <v>0</v>
      </c>
      <c r="AL218" s="993">
        <v>0</v>
      </c>
      <c r="AM218" s="994">
        <v>0</v>
      </c>
      <c r="AN218" s="995">
        <v>0</v>
      </c>
      <c r="AO218" s="946"/>
      <c r="AP218" s="964"/>
      <c r="AQ218" s="946"/>
      <c r="AR218" s="992">
        <v>0</v>
      </c>
      <c r="AS218" s="993">
        <v>0</v>
      </c>
      <c r="AT218" s="994">
        <v>0</v>
      </c>
      <c r="AU218" s="993">
        <v>0</v>
      </c>
      <c r="AV218" s="994">
        <v>0</v>
      </c>
      <c r="AW218" s="993">
        <v>0</v>
      </c>
      <c r="AX218" s="994">
        <v>0</v>
      </c>
      <c r="AY218" s="993">
        <v>0</v>
      </c>
      <c r="AZ218" s="994">
        <v>0</v>
      </c>
      <c r="BA218" s="993">
        <v>0</v>
      </c>
      <c r="BB218" s="994">
        <v>0</v>
      </c>
      <c r="BC218" s="993">
        <v>0</v>
      </c>
      <c r="BD218" s="994">
        <v>0</v>
      </c>
      <c r="BE218" s="993">
        <v>0</v>
      </c>
      <c r="BF218" s="994">
        <v>0</v>
      </c>
      <c r="BG218" s="993">
        <v>0</v>
      </c>
      <c r="BH218" s="994">
        <v>0</v>
      </c>
      <c r="BI218" s="993">
        <v>0</v>
      </c>
      <c r="BJ218" s="994">
        <v>0</v>
      </c>
      <c r="BK218" s="993">
        <v>0</v>
      </c>
      <c r="BL218" s="994">
        <v>0</v>
      </c>
      <c r="BM218" s="993">
        <v>0</v>
      </c>
      <c r="BN218" s="994">
        <v>0</v>
      </c>
      <c r="BO218" s="993">
        <v>0</v>
      </c>
      <c r="BP218" s="994">
        <v>0</v>
      </c>
      <c r="BQ218" s="993">
        <v>0</v>
      </c>
      <c r="BR218" s="994">
        <v>0</v>
      </c>
      <c r="BS218" s="993">
        <v>0</v>
      </c>
      <c r="BT218" s="994">
        <v>0</v>
      </c>
      <c r="BU218" s="993">
        <v>0</v>
      </c>
      <c r="BV218" s="994">
        <v>0</v>
      </c>
      <c r="BW218" s="993">
        <v>0</v>
      </c>
      <c r="BX218" s="994">
        <v>0</v>
      </c>
      <c r="BY218" s="993">
        <v>0</v>
      </c>
      <c r="BZ218" s="994">
        <v>0</v>
      </c>
      <c r="CA218" s="995">
        <v>0</v>
      </c>
      <c r="CB218" s="946"/>
      <c r="CC218" s="971"/>
      <c r="CD218" s="946"/>
      <c r="CE218" s="972"/>
      <c r="CF218" s="946"/>
      <c r="CG218" s="992">
        <v>0</v>
      </c>
      <c r="CH218" s="993">
        <v>0</v>
      </c>
      <c r="CI218" s="994">
        <v>0</v>
      </c>
      <c r="CJ218" s="993">
        <v>0</v>
      </c>
      <c r="CK218" s="994">
        <v>0</v>
      </c>
      <c r="CL218" s="993">
        <v>0</v>
      </c>
      <c r="CM218" s="994">
        <v>0</v>
      </c>
      <c r="CN218" s="993">
        <v>0</v>
      </c>
      <c r="CO218" s="994">
        <v>0</v>
      </c>
      <c r="CP218" s="993">
        <v>0</v>
      </c>
      <c r="CQ218" s="994">
        <v>0</v>
      </c>
      <c r="CR218" s="993">
        <v>0</v>
      </c>
      <c r="CS218" s="994">
        <v>0</v>
      </c>
      <c r="CT218" s="993">
        <v>0</v>
      </c>
      <c r="CU218" s="994">
        <v>0</v>
      </c>
      <c r="CV218" s="993">
        <v>0</v>
      </c>
      <c r="CW218" s="994">
        <v>0</v>
      </c>
      <c r="CX218" s="993">
        <v>0</v>
      </c>
      <c r="CY218" s="994">
        <v>0</v>
      </c>
      <c r="CZ218" s="993">
        <v>0</v>
      </c>
      <c r="DA218" s="994">
        <v>0</v>
      </c>
      <c r="DB218" s="993">
        <v>0</v>
      </c>
      <c r="DC218" s="994">
        <v>0</v>
      </c>
      <c r="DD218" s="993">
        <v>0</v>
      </c>
      <c r="DE218" s="994">
        <v>0</v>
      </c>
      <c r="DF218" s="993">
        <v>0</v>
      </c>
      <c r="DG218" s="994">
        <v>0</v>
      </c>
      <c r="DH218" s="993">
        <v>0</v>
      </c>
      <c r="DI218" s="994">
        <v>0</v>
      </c>
      <c r="DJ218" s="993">
        <v>0</v>
      </c>
      <c r="DK218" s="994">
        <v>0</v>
      </c>
      <c r="DL218" s="993">
        <v>0</v>
      </c>
      <c r="DM218" s="994">
        <v>0</v>
      </c>
      <c r="DN218" s="993">
        <v>0</v>
      </c>
      <c r="DO218" s="994">
        <v>0</v>
      </c>
      <c r="DP218" s="995">
        <v>0</v>
      </c>
      <c r="DQ218" s="946"/>
      <c r="DR218" s="973"/>
      <c r="DS218" s="946"/>
      <c r="DT218" s="992">
        <v>0</v>
      </c>
      <c r="DU218" s="993">
        <v>0</v>
      </c>
      <c r="DV218" s="994">
        <v>0</v>
      </c>
      <c r="DW218" s="993">
        <v>0</v>
      </c>
      <c r="DX218" s="994">
        <v>0</v>
      </c>
      <c r="DY218" s="993">
        <v>0</v>
      </c>
      <c r="DZ218" s="994">
        <v>0</v>
      </c>
      <c r="EA218" s="993">
        <v>0</v>
      </c>
      <c r="EB218" s="994">
        <v>0</v>
      </c>
      <c r="EC218" s="993">
        <v>0</v>
      </c>
      <c r="ED218" s="994">
        <v>0</v>
      </c>
      <c r="EE218" s="993">
        <v>0</v>
      </c>
      <c r="EF218" s="994">
        <v>0</v>
      </c>
      <c r="EG218" s="993">
        <v>0</v>
      </c>
      <c r="EH218" s="994">
        <v>0</v>
      </c>
      <c r="EI218" s="993">
        <v>0</v>
      </c>
      <c r="EJ218" s="994">
        <v>0</v>
      </c>
      <c r="EK218" s="993">
        <v>0</v>
      </c>
      <c r="EL218" s="994">
        <v>0</v>
      </c>
      <c r="EM218" s="993">
        <v>0</v>
      </c>
      <c r="EN218" s="994">
        <v>0</v>
      </c>
      <c r="EO218" s="993">
        <v>0</v>
      </c>
      <c r="EP218" s="994">
        <v>0</v>
      </c>
      <c r="EQ218" s="993">
        <v>0</v>
      </c>
      <c r="ER218" s="994">
        <v>0</v>
      </c>
      <c r="ES218" s="993">
        <v>0</v>
      </c>
      <c r="ET218" s="994">
        <v>0</v>
      </c>
      <c r="EU218" s="993">
        <v>0</v>
      </c>
      <c r="EV218" s="994">
        <v>0</v>
      </c>
      <c r="EW218" s="993">
        <v>0</v>
      </c>
      <c r="EX218" s="994">
        <v>0</v>
      </c>
      <c r="EY218" s="993">
        <v>0</v>
      </c>
      <c r="EZ218" s="994">
        <v>0</v>
      </c>
      <c r="FA218" s="993">
        <v>0</v>
      </c>
      <c r="FB218" s="994">
        <v>0</v>
      </c>
      <c r="FC218" s="995">
        <v>0</v>
      </c>
      <c r="FD218" s="946"/>
      <c r="FE218" s="974"/>
      <c r="FF218" s="946"/>
      <c r="FG218" s="975"/>
      <c r="FI218" s="996" t="b">
        <v>1</v>
      </c>
    </row>
    <row r="219" spans="2:165" hidden="1" outlineLevel="1">
      <c r="B219" s="983">
        <v>206</v>
      </c>
      <c r="C219" s="1012" t="s">
        <v>783</v>
      </c>
      <c r="E219" s="985">
        <v>0</v>
      </c>
      <c r="F219" s="986">
        <v>0</v>
      </c>
      <c r="G219" s="987">
        <v>0</v>
      </c>
      <c r="H219" s="986">
        <v>0</v>
      </c>
      <c r="I219" s="987">
        <v>0</v>
      </c>
      <c r="J219" s="986">
        <v>0</v>
      </c>
      <c r="K219" s="987">
        <v>0</v>
      </c>
      <c r="L219" s="986">
        <v>0</v>
      </c>
      <c r="M219" s="987">
        <v>0</v>
      </c>
      <c r="N219" s="986">
        <v>0</v>
      </c>
      <c r="O219" s="987">
        <v>0</v>
      </c>
      <c r="P219" s="986">
        <v>0</v>
      </c>
      <c r="Q219" s="987">
        <v>0</v>
      </c>
      <c r="R219" s="986">
        <v>0</v>
      </c>
      <c r="S219" s="987">
        <v>0</v>
      </c>
      <c r="T219" s="986">
        <v>0</v>
      </c>
      <c r="U219" s="987">
        <v>0</v>
      </c>
      <c r="V219" s="986">
        <v>0</v>
      </c>
      <c r="W219" s="987">
        <v>0</v>
      </c>
      <c r="X219" s="986">
        <v>0</v>
      </c>
      <c r="Y219" s="987">
        <v>0</v>
      </c>
      <c r="Z219" s="986">
        <v>0</v>
      </c>
      <c r="AA219" s="987">
        <v>0</v>
      </c>
      <c r="AB219" s="986">
        <v>0</v>
      </c>
      <c r="AC219" s="987">
        <v>0</v>
      </c>
      <c r="AD219" s="986">
        <v>0</v>
      </c>
      <c r="AE219" s="987">
        <v>0</v>
      </c>
      <c r="AF219" s="986">
        <v>0</v>
      </c>
      <c r="AG219" s="987">
        <v>0</v>
      </c>
      <c r="AH219" s="986">
        <v>0</v>
      </c>
      <c r="AI219" s="987">
        <v>0</v>
      </c>
      <c r="AJ219" s="986">
        <v>0</v>
      </c>
      <c r="AK219" s="987">
        <v>0</v>
      </c>
      <c r="AL219" s="986">
        <v>0</v>
      </c>
      <c r="AM219" s="987">
        <v>0</v>
      </c>
      <c r="AN219" s="988">
        <v>0</v>
      </c>
      <c r="AO219" s="946"/>
      <c r="AP219" s="964"/>
      <c r="AQ219" s="946"/>
      <c r="AR219" s="985">
        <v>0</v>
      </c>
      <c r="AS219" s="986">
        <v>0</v>
      </c>
      <c r="AT219" s="987">
        <v>0</v>
      </c>
      <c r="AU219" s="986">
        <v>0</v>
      </c>
      <c r="AV219" s="987">
        <v>0</v>
      </c>
      <c r="AW219" s="986">
        <v>0</v>
      </c>
      <c r="AX219" s="987">
        <v>0</v>
      </c>
      <c r="AY219" s="986">
        <v>0</v>
      </c>
      <c r="AZ219" s="987">
        <v>0</v>
      </c>
      <c r="BA219" s="986">
        <v>0</v>
      </c>
      <c r="BB219" s="987">
        <v>0</v>
      </c>
      <c r="BC219" s="986">
        <v>0</v>
      </c>
      <c r="BD219" s="987">
        <v>0</v>
      </c>
      <c r="BE219" s="986">
        <v>0</v>
      </c>
      <c r="BF219" s="987">
        <v>0</v>
      </c>
      <c r="BG219" s="986">
        <v>0</v>
      </c>
      <c r="BH219" s="987">
        <v>0</v>
      </c>
      <c r="BI219" s="986">
        <v>0</v>
      </c>
      <c r="BJ219" s="987">
        <v>0</v>
      </c>
      <c r="BK219" s="986">
        <v>0</v>
      </c>
      <c r="BL219" s="987">
        <v>0</v>
      </c>
      <c r="BM219" s="986">
        <v>0</v>
      </c>
      <c r="BN219" s="987">
        <v>0</v>
      </c>
      <c r="BO219" s="986">
        <v>0</v>
      </c>
      <c r="BP219" s="987">
        <v>0</v>
      </c>
      <c r="BQ219" s="986">
        <v>0</v>
      </c>
      <c r="BR219" s="987">
        <v>0</v>
      </c>
      <c r="BS219" s="986">
        <v>0</v>
      </c>
      <c r="BT219" s="987">
        <v>0</v>
      </c>
      <c r="BU219" s="986">
        <v>0</v>
      </c>
      <c r="BV219" s="987">
        <v>0</v>
      </c>
      <c r="BW219" s="986">
        <v>0</v>
      </c>
      <c r="BX219" s="987">
        <v>0</v>
      </c>
      <c r="BY219" s="986">
        <v>0</v>
      </c>
      <c r="BZ219" s="987">
        <v>0</v>
      </c>
      <c r="CA219" s="988">
        <v>0</v>
      </c>
      <c r="CB219" s="946"/>
      <c r="CC219" s="971"/>
      <c r="CD219" s="946"/>
      <c r="CE219" s="972"/>
      <c r="CF219" s="946"/>
      <c r="CG219" s="985">
        <v>0</v>
      </c>
      <c r="CH219" s="986">
        <v>0</v>
      </c>
      <c r="CI219" s="987">
        <v>0</v>
      </c>
      <c r="CJ219" s="986">
        <v>0</v>
      </c>
      <c r="CK219" s="987">
        <v>0</v>
      </c>
      <c r="CL219" s="986">
        <v>0</v>
      </c>
      <c r="CM219" s="987">
        <v>0</v>
      </c>
      <c r="CN219" s="986">
        <v>0</v>
      </c>
      <c r="CO219" s="987">
        <v>0</v>
      </c>
      <c r="CP219" s="986">
        <v>0</v>
      </c>
      <c r="CQ219" s="987">
        <v>0</v>
      </c>
      <c r="CR219" s="986">
        <v>0</v>
      </c>
      <c r="CS219" s="987">
        <v>0</v>
      </c>
      <c r="CT219" s="986">
        <v>0</v>
      </c>
      <c r="CU219" s="987">
        <v>0</v>
      </c>
      <c r="CV219" s="986">
        <v>0</v>
      </c>
      <c r="CW219" s="987">
        <v>0</v>
      </c>
      <c r="CX219" s="986">
        <v>0</v>
      </c>
      <c r="CY219" s="987">
        <v>0</v>
      </c>
      <c r="CZ219" s="986">
        <v>0</v>
      </c>
      <c r="DA219" s="987">
        <v>0</v>
      </c>
      <c r="DB219" s="986">
        <v>0</v>
      </c>
      <c r="DC219" s="987">
        <v>0</v>
      </c>
      <c r="DD219" s="986">
        <v>0</v>
      </c>
      <c r="DE219" s="987">
        <v>0</v>
      </c>
      <c r="DF219" s="986">
        <v>0</v>
      </c>
      <c r="DG219" s="987">
        <v>0</v>
      </c>
      <c r="DH219" s="986">
        <v>0</v>
      </c>
      <c r="DI219" s="987">
        <v>0</v>
      </c>
      <c r="DJ219" s="986">
        <v>0</v>
      </c>
      <c r="DK219" s="987">
        <v>0</v>
      </c>
      <c r="DL219" s="986">
        <v>0</v>
      </c>
      <c r="DM219" s="987">
        <v>0</v>
      </c>
      <c r="DN219" s="986">
        <v>0</v>
      </c>
      <c r="DO219" s="987">
        <v>0</v>
      </c>
      <c r="DP219" s="988">
        <v>0</v>
      </c>
      <c r="DQ219" s="946"/>
      <c r="DR219" s="973"/>
      <c r="DS219" s="946"/>
      <c r="DT219" s="985">
        <v>0</v>
      </c>
      <c r="DU219" s="986">
        <v>0</v>
      </c>
      <c r="DV219" s="987">
        <v>0</v>
      </c>
      <c r="DW219" s="986">
        <v>0</v>
      </c>
      <c r="DX219" s="987">
        <v>0</v>
      </c>
      <c r="DY219" s="986">
        <v>0</v>
      </c>
      <c r="DZ219" s="987">
        <v>0</v>
      </c>
      <c r="EA219" s="986">
        <v>0</v>
      </c>
      <c r="EB219" s="987">
        <v>0</v>
      </c>
      <c r="EC219" s="986">
        <v>0</v>
      </c>
      <c r="ED219" s="987">
        <v>0</v>
      </c>
      <c r="EE219" s="986">
        <v>0</v>
      </c>
      <c r="EF219" s="987">
        <v>0</v>
      </c>
      <c r="EG219" s="986">
        <v>0</v>
      </c>
      <c r="EH219" s="987">
        <v>0</v>
      </c>
      <c r="EI219" s="986">
        <v>0</v>
      </c>
      <c r="EJ219" s="987">
        <v>0</v>
      </c>
      <c r="EK219" s="986">
        <v>0</v>
      </c>
      <c r="EL219" s="987">
        <v>0</v>
      </c>
      <c r="EM219" s="986">
        <v>0</v>
      </c>
      <c r="EN219" s="987">
        <v>0</v>
      </c>
      <c r="EO219" s="986">
        <v>0</v>
      </c>
      <c r="EP219" s="987">
        <v>0</v>
      </c>
      <c r="EQ219" s="986">
        <v>0</v>
      </c>
      <c r="ER219" s="987">
        <v>0</v>
      </c>
      <c r="ES219" s="986">
        <v>0</v>
      </c>
      <c r="ET219" s="987">
        <v>0</v>
      </c>
      <c r="EU219" s="986">
        <v>0</v>
      </c>
      <c r="EV219" s="987">
        <v>0</v>
      </c>
      <c r="EW219" s="986">
        <v>0</v>
      </c>
      <c r="EX219" s="987">
        <v>0</v>
      </c>
      <c r="EY219" s="986">
        <v>0</v>
      </c>
      <c r="EZ219" s="987">
        <v>0</v>
      </c>
      <c r="FA219" s="986">
        <v>0</v>
      </c>
      <c r="FB219" s="987">
        <v>0</v>
      </c>
      <c r="FC219" s="988">
        <v>0</v>
      </c>
      <c r="FD219" s="946"/>
      <c r="FE219" s="974"/>
      <c r="FF219" s="946"/>
      <c r="FG219" s="975"/>
      <c r="FI219" s="989" t="b">
        <v>1</v>
      </c>
    </row>
    <row r="220" spans="2:165" hidden="1" outlineLevel="1">
      <c r="B220" s="990">
        <v>207</v>
      </c>
      <c r="C220" s="1011" t="s">
        <v>784</v>
      </c>
      <c r="E220" s="992">
        <v>0</v>
      </c>
      <c r="F220" s="993">
        <v>0</v>
      </c>
      <c r="G220" s="994">
        <v>0</v>
      </c>
      <c r="H220" s="993">
        <v>0</v>
      </c>
      <c r="I220" s="994">
        <v>0</v>
      </c>
      <c r="J220" s="993">
        <v>0</v>
      </c>
      <c r="K220" s="994">
        <v>0</v>
      </c>
      <c r="L220" s="993">
        <v>0</v>
      </c>
      <c r="M220" s="994">
        <v>0</v>
      </c>
      <c r="N220" s="993">
        <v>0</v>
      </c>
      <c r="O220" s="994">
        <v>0</v>
      </c>
      <c r="P220" s="993">
        <v>0</v>
      </c>
      <c r="Q220" s="994">
        <v>0</v>
      </c>
      <c r="R220" s="993">
        <v>0</v>
      </c>
      <c r="S220" s="994">
        <v>0</v>
      </c>
      <c r="T220" s="993">
        <v>0</v>
      </c>
      <c r="U220" s="994">
        <v>0</v>
      </c>
      <c r="V220" s="993">
        <v>0</v>
      </c>
      <c r="W220" s="994">
        <v>0</v>
      </c>
      <c r="X220" s="993">
        <v>0</v>
      </c>
      <c r="Y220" s="994">
        <v>0</v>
      </c>
      <c r="Z220" s="993">
        <v>0</v>
      </c>
      <c r="AA220" s="994">
        <v>0</v>
      </c>
      <c r="AB220" s="993">
        <v>0</v>
      </c>
      <c r="AC220" s="994">
        <v>0</v>
      </c>
      <c r="AD220" s="993">
        <v>0</v>
      </c>
      <c r="AE220" s="994">
        <v>0</v>
      </c>
      <c r="AF220" s="993">
        <v>0</v>
      </c>
      <c r="AG220" s="994">
        <v>0</v>
      </c>
      <c r="AH220" s="993">
        <v>0</v>
      </c>
      <c r="AI220" s="994">
        <v>0</v>
      </c>
      <c r="AJ220" s="993">
        <v>0</v>
      </c>
      <c r="AK220" s="994">
        <v>0</v>
      </c>
      <c r="AL220" s="993">
        <v>0</v>
      </c>
      <c r="AM220" s="994">
        <v>0</v>
      </c>
      <c r="AN220" s="995">
        <v>0</v>
      </c>
      <c r="AO220" s="946"/>
      <c r="AP220" s="964"/>
      <c r="AQ220" s="946"/>
      <c r="AR220" s="992">
        <v>0</v>
      </c>
      <c r="AS220" s="993">
        <v>0</v>
      </c>
      <c r="AT220" s="994">
        <v>0</v>
      </c>
      <c r="AU220" s="993">
        <v>0</v>
      </c>
      <c r="AV220" s="994">
        <v>0</v>
      </c>
      <c r="AW220" s="993">
        <v>0</v>
      </c>
      <c r="AX220" s="994">
        <v>0</v>
      </c>
      <c r="AY220" s="993">
        <v>0</v>
      </c>
      <c r="AZ220" s="994">
        <v>0</v>
      </c>
      <c r="BA220" s="993">
        <v>0</v>
      </c>
      <c r="BB220" s="994">
        <v>0</v>
      </c>
      <c r="BC220" s="993">
        <v>0</v>
      </c>
      <c r="BD220" s="994">
        <v>0</v>
      </c>
      <c r="BE220" s="993">
        <v>0</v>
      </c>
      <c r="BF220" s="994">
        <v>0</v>
      </c>
      <c r="BG220" s="993">
        <v>0</v>
      </c>
      <c r="BH220" s="994">
        <v>0</v>
      </c>
      <c r="BI220" s="993">
        <v>0</v>
      </c>
      <c r="BJ220" s="994">
        <v>0</v>
      </c>
      <c r="BK220" s="993">
        <v>0</v>
      </c>
      <c r="BL220" s="994">
        <v>0</v>
      </c>
      <c r="BM220" s="993">
        <v>0</v>
      </c>
      <c r="BN220" s="994">
        <v>0</v>
      </c>
      <c r="BO220" s="993">
        <v>0</v>
      </c>
      <c r="BP220" s="994">
        <v>0</v>
      </c>
      <c r="BQ220" s="993">
        <v>0</v>
      </c>
      <c r="BR220" s="994">
        <v>0</v>
      </c>
      <c r="BS220" s="993">
        <v>0</v>
      </c>
      <c r="BT220" s="994">
        <v>0</v>
      </c>
      <c r="BU220" s="993">
        <v>0</v>
      </c>
      <c r="BV220" s="994">
        <v>0</v>
      </c>
      <c r="BW220" s="993">
        <v>0</v>
      </c>
      <c r="BX220" s="994">
        <v>0</v>
      </c>
      <c r="BY220" s="993">
        <v>0</v>
      </c>
      <c r="BZ220" s="994">
        <v>0</v>
      </c>
      <c r="CA220" s="995">
        <v>0</v>
      </c>
      <c r="CB220" s="946"/>
      <c r="CC220" s="971"/>
      <c r="CD220" s="946"/>
      <c r="CE220" s="972"/>
      <c r="CF220" s="946"/>
      <c r="CG220" s="992">
        <v>0</v>
      </c>
      <c r="CH220" s="993">
        <v>0</v>
      </c>
      <c r="CI220" s="994">
        <v>0</v>
      </c>
      <c r="CJ220" s="993">
        <v>0</v>
      </c>
      <c r="CK220" s="994">
        <v>0</v>
      </c>
      <c r="CL220" s="993">
        <v>0</v>
      </c>
      <c r="CM220" s="994">
        <v>0</v>
      </c>
      <c r="CN220" s="993">
        <v>0</v>
      </c>
      <c r="CO220" s="994">
        <v>0</v>
      </c>
      <c r="CP220" s="993">
        <v>0</v>
      </c>
      <c r="CQ220" s="994">
        <v>0</v>
      </c>
      <c r="CR220" s="993">
        <v>0</v>
      </c>
      <c r="CS220" s="994">
        <v>0</v>
      </c>
      <c r="CT220" s="993">
        <v>0</v>
      </c>
      <c r="CU220" s="994">
        <v>0</v>
      </c>
      <c r="CV220" s="993">
        <v>0</v>
      </c>
      <c r="CW220" s="994">
        <v>0</v>
      </c>
      <c r="CX220" s="993">
        <v>0</v>
      </c>
      <c r="CY220" s="994">
        <v>0</v>
      </c>
      <c r="CZ220" s="993">
        <v>0</v>
      </c>
      <c r="DA220" s="994">
        <v>0</v>
      </c>
      <c r="DB220" s="993">
        <v>0</v>
      </c>
      <c r="DC220" s="994">
        <v>0</v>
      </c>
      <c r="DD220" s="993">
        <v>0</v>
      </c>
      <c r="DE220" s="994">
        <v>0</v>
      </c>
      <c r="DF220" s="993">
        <v>0</v>
      </c>
      <c r="DG220" s="994">
        <v>0</v>
      </c>
      <c r="DH220" s="993">
        <v>0</v>
      </c>
      <c r="DI220" s="994">
        <v>0</v>
      </c>
      <c r="DJ220" s="993">
        <v>0</v>
      </c>
      <c r="DK220" s="994">
        <v>0</v>
      </c>
      <c r="DL220" s="993">
        <v>0</v>
      </c>
      <c r="DM220" s="994">
        <v>0</v>
      </c>
      <c r="DN220" s="993">
        <v>0</v>
      </c>
      <c r="DO220" s="994">
        <v>0</v>
      </c>
      <c r="DP220" s="995">
        <v>0</v>
      </c>
      <c r="DQ220" s="946"/>
      <c r="DR220" s="973"/>
      <c r="DS220" s="946"/>
      <c r="DT220" s="992">
        <v>0</v>
      </c>
      <c r="DU220" s="993">
        <v>0</v>
      </c>
      <c r="DV220" s="994">
        <v>0</v>
      </c>
      <c r="DW220" s="993">
        <v>0</v>
      </c>
      <c r="DX220" s="994">
        <v>0</v>
      </c>
      <c r="DY220" s="993">
        <v>0</v>
      </c>
      <c r="DZ220" s="994">
        <v>0</v>
      </c>
      <c r="EA220" s="993">
        <v>0</v>
      </c>
      <c r="EB220" s="994">
        <v>0</v>
      </c>
      <c r="EC220" s="993">
        <v>0</v>
      </c>
      <c r="ED220" s="994">
        <v>0</v>
      </c>
      <c r="EE220" s="993">
        <v>0</v>
      </c>
      <c r="EF220" s="994">
        <v>0</v>
      </c>
      <c r="EG220" s="993">
        <v>0</v>
      </c>
      <c r="EH220" s="994">
        <v>0</v>
      </c>
      <c r="EI220" s="993">
        <v>0</v>
      </c>
      <c r="EJ220" s="994">
        <v>0</v>
      </c>
      <c r="EK220" s="993">
        <v>0</v>
      </c>
      <c r="EL220" s="994">
        <v>0</v>
      </c>
      <c r="EM220" s="993">
        <v>0</v>
      </c>
      <c r="EN220" s="994">
        <v>0</v>
      </c>
      <c r="EO220" s="993">
        <v>0</v>
      </c>
      <c r="EP220" s="994">
        <v>0</v>
      </c>
      <c r="EQ220" s="993">
        <v>0</v>
      </c>
      <c r="ER220" s="994">
        <v>0</v>
      </c>
      <c r="ES220" s="993">
        <v>0</v>
      </c>
      <c r="ET220" s="994">
        <v>0</v>
      </c>
      <c r="EU220" s="993">
        <v>0</v>
      </c>
      <c r="EV220" s="994">
        <v>0</v>
      </c>
      <c r="EW220" s="993">
        <v>0</v>
      </c>
      <c r="EX220" s="994">
        <v>0</v>
      </c>
      <c r="EY220" s="993">
        <v>0</v>
      </c>
      <c r="EZ220" s="994">
        <v>0</v>
      </c>
      <c r="FA220" s="993">
        <v>0</v>
      </c>
      <c r="FB220" s="994">
        <v>0</v>
      </c>
      <c r="FC220" s="995">
        <v>0</v>
      </c>
      <c r="FD220" s="946"/>
      <c r="FE220" s="974"/>
      <c r="FF220" s="946"/>
      <c r="FG220" s="975"/>
      <c r="FI220" s="996" t="b">
        <v>1</v>
      </c>
    </row>
    <row r="221" spans="2:165" hidden="1" outlineLevel="1">
      <c r="B221" s="983">
        <v>208</v>
      </c>
      <c r="C221" s="1012" t="s">
        <v>785</v>
      </c>
      <c r="E221" s="985">
        <v>0</v>
      </c>
      <c r="F221" s="986">
        <v>0</v>
      </c>
      <c r="G221" s="987">
        <v>0</v>
      </c>
      <c r="H221" s="986">
        <v>0</v>
      </c>
      <c r="I221" s="987">
        <v>0</v>
      </c>
      <c r="J221" s="986">
        <v>0</v>
      </c>
      <c r="K221" s="987">
        <v>0</v>
      </c>
      <c r="L221" s="986">
        <v>0</v>
      </c>
      <c r="M221" s="987">
        <v>0</v>
      </c>
      <c r="N221" s="986">
        <v>0</v>
      </c>
      <c r="O221" s="987">
        <v>0</v>
      </c>
      <c r="P221" s="986">
        <v>0</v>
      </c>
      <c r="Q221" s="987">
        <v>0</v>
      </c>
      <c r="R221" s="986">
        <v>0</v>
      </c>
      <c r="S221" s="987">
        <v>0</v>
      </c>
      <c r="T221" s="986">
        <v>0</v>
      </c>
      <c r="U221" s="987">
        <v>0</v>
      </c>
      <c r="V221" s="986">
        <v>0</v>
      </c>
      <c r="W221" s="987">
        <v>0</v>
      </c>
      <c r="X221" s="986">
        <v>0</v>
      </c>
      <c r="Y221" s="987">
        <v>0</v>
      </c>
      <c r="Z221" s="986">
        <v>0</v>
      </c>
      <c r="AA221" s="987">
        <v>0</v>
      </c>
      <c r="AB221" s="986">
        <v>0</v>
      </c>
      <c r="AC221" s="987">
        <v>0</v>
      </c>
      <c r="AD221" s="986">
        <v>0</v>
      </c>
      <c r="AE221" s="987">
        <v>0</v>
      </c>
      <c r="AF221" s="986">
        <v>0</v>
      </c>
      <c r="AG221" s="987">
        <v>0</v>
      </c>
      <c r="AH221" s="986">
        <v>0</v>
      </c>
      <c r="AI221" s="987">
        <v>0</v>
      </c>
      <c r="AJ221" s="986">
        <v>0</v>
      </c>
      <c r="AK221" s="987">
        <v>0</v>
      </c>
      <c r="AL221" s="986">
        <v>0</v>
      </c>
      <c r="AM221" s="987">
        <v>0</v>
      </c>
      <c r="AN221" s="988">
        <v>0</v>
      </c>
      <c r="AO221" s="946"/>
      <c r="AP221" s="964"/>
      <c r="AQ221" s="946"/>
      <c r="AR221" s="985">
        <v>0</v>
      </c>
      <c r="AS221" s="986">
        <v>0</v>
      </c>
      <c r="AT221" s="987">
        <v>0</v>
      </c>
      <c r="AU221" s="986">
        <v>0</v>
      </c>
      <c r="AV221" s="987">
        <v>0</v>
      </c>
      <c r="AW221" s="986">
        <v>0</v>
      </c>
      <c r="AX221" s="987">
        <v>0</v>
      </c>
      <c r="AY221" s="986">
        <v>0</v>
      </c>
      <c r="AZ221" s="987">
        <v>0</v>
      </c>
      <c r="BA221" s="986">
        <v>0</v>
      </c>
      <c r="BB221" s="987">
        <v>0</v>
      </c>
      <c r="BC221" s="986">
        <v>0</v>
      </c>
      <c r="BD221" s="987">
        <v>0</v>
      </c>
      <c r="BE221" s="986">
        <v>0</v>
      </c>
      <c r="BF221" s="987">
        <v>0</v>
      </c>
      <c r="BG221" s="986">
        <v>0</v>
      </c>
      <c r="BH221" s="987">
        <v>0</v>
      </c>
      <c r="BI221" s="986">
        <v>0</v>
      </c>
      <c r="BJ221" s="987">
        <v>0</v>
      </c>
      <c r="BK221" s="986">
        <v>0</v>
      </c>
      <c r="BL221" s="987">
        <v>0</v>
      </c>
      <c r="BM221" s="986">
        <v>0</v>
      </c>
      <c r="BN221" s="987">
        <v>0</v>
      </c>
      <c r="BO221" s="986">
        <v>0</v>
      </c>
      <c r="BP221" s="987">
        <v>0</v>
      </c>
      <c r="BQ221" s="986">
        <v>0</v>
      </c>
      <c r="BR221" s="987">
        <v>0</v>
      </c>
      <c r="BS221" s="986">
        <v>0</v>
      </c>
      <c r="BT221" s="987">
        <v>0</v>
      </c>
      <c r="BU221" s="986">
        <v>0</v>
      </c>
      <c r="BV221" s="987">
        <v>0</v>
      </c>
      <c r="BW221" s="986">
        <v>0</v>
      </c>
      <c r="BX221" s="987">
        <v>0</v>
      </c>
      <c r="BY221" s="986">
        <v>0</v>
      </c>
      <c r="BZ221" s="987">
        <v>0</v>
      </c>
      <c r="CA221" s="988">
        <v>0</v>
      </c>
      <c r="CB221" s="946"/>
      <c r="CC221" s="971"/>
      <c r="CD221" s="946"/>
      <c r="CE221" s="972"/>
      <c r="CF221" s="946"/>
      <c r="CG221" s="985">
        <v>0</v>
      </c>
      <c r="CH221" s="986">
        <v>0</v>
      </c>
      <c r="CI221" s="987">
        <v>0</v>
      </c>
      <c r="CJ221" s="986">
        <v>0</v>
      </c>
      <c r="CK221" s="987">
        <v>0</v>
      </c>
      <c r="CL221" s="986">
        <v>0</v>
      </c>
      <c r="CM221" s="987">
        <v>0</v>
      </c>
      <c r="CN221" s="986">
        <v>0</v>
      </c>
      <c r="CO221" s="987">
        <v>0</v>
      </c>
      <c r="CP221" s="986">
        <v>0</v>
      </c>
      <c r="CQ221" s="987">
        <v>0</v>
      </c>
      <c r="CR221" s="986">
        <v>0</v>
      </c>
      <c r="CS221" s="987">
        <v>0</v>
      </c>
      <c r="CT221" s="986">
        <v>0</v>
      </c>
      <c r="CU221" s="987">
        <v>0</v>
      </c>
      <c r="CV221" s="986">
        <v>0</v>
      </c>
      <c r="CW221" s="987">
        <v>0</v>
      </c>
      <c r="CX221" s="986">
        <v>0</v>
      </c>
      <c r="CY221" s="987">
        <v>0</v>
      </c>
      <c r="CZ221" s="986">
        <v>0</v>
      </c>
      <c r="DA221" s="987">
        <v>0</v>
      </c>
      <c r="DB221" s="986">
        <v>0</v>
      </c>
      <c r="DC221" s="987">
        <v>0</v>
      </c>
      <c r="DD221" s="986">
        <v>0</v>
      </c>
      <c r="DE221" s="987">
        <v>0</v>
      </c>
      <c r="DF221" s="986">
        <v>0</v>
      </c>
      <c r="DG221" s="987">
        <v>0</v>
      </c>
      <c r="DH221" s="986">
        <v>0</v>
      </c>
      <c r="DI221" s="987">
        <v>0</v>
      </c>
      <c r="DJ221" s="986">
        <v>0</v>
      </c>
      <c r="DK221" s="987">
        <v>0</v>
      </c>
      <c r="DL221" s="986">
        <v>0</v>
      </c>
      <c r="DM221" s="987">
        <v>0</v>
      </c>
      <c r="DN221" s="986">
        <v>0</v>
      </c>
      <c r="DO221" s="987">
        <v>0</v>
      </c>
      <c r="DP221" s="988">
        <v>0</v>
      </c>
      <c r="DQ221" s="946"/>
      <c r="DR221" s="973"/>
      <c r="DS221" s="946"/>
      <c r="DT221" s="985">
        <v>0</v>
      </c>
      <c r="DU221" s="986">
        <v>0</v>
      </c>
      <c r="DV221" s="987">
        <v>0</v>
      </c>
      <c r="DW221" s="986">
        <v>0</v>
      </c>
      <c r="DX221" s="987">
        <v>0</v>
      </c>
      <c r="DY221" s="986">
        <v>0</v>
      </c>
      <c r="DZ221" s="987">
        <v>0</v>
      </c>
      <c r="EA221" s="986">
        <v>0</v>
      </c>
      <c r="EB221" s="987">
        <v>0</v>
      </c>
      <c r="EC221" s="986">
        <v>0</v>
      </c>
      <c r="ED221" s="987">
        <v>0</v>
      </c>
      <c r="EE221" s="986">
        <v>0</v>
      </c>
      <c r="EF221" s="987">
        <v>0</v>
      </c>
      <c r="EG221" s="986">
        <v>0</v>
      </c>
      <c r="EH221" s="987">
        <v>0</v>
      </c>
      <c r="EI221" s="986">
        <v>0</v>
      </c>
      <c r="EJ221" s="987">
        <v>0</v>
      </c>
      <c r="EK221" s="986">
        <v>0</v>
      </c>
      <c r="EL221" s="987">
        <v>0</v>
      </c>
      <c r="EM221" s="986">
        <v>0</v>
      </c>
      <c r="EN221" s="987">
        <v>0</v>
      </c>
      <c r="EO221" s="986">
        <v>0</v>
      </c>
      <c r="EP221" s="987">
        <v>0</v>
      </c>
      <c r="EQ221" s="986">
        <v>0</v>
      </c>
      <c r="ER221" s="987">
        <v>0</v>
      </c>
      <c r="ES221" s="986">
        <v>0</v>
      </c>
      <c r="ET221" s="987">
        <v>0</v>
      </c>
      <c r="EU221" s="986">
        <v>0</v>
      </c>
      <c r="EV221" s="987">
        <v>0</v>
      </c>
      <c r="EW221" s="986">
        <v>0</v>
      </c>
      <c r="EX221" s="987">
        <v>0</v>
      </c>
      <c r="EY221" s="986">
        <v>0</v>
      </c>
      <c r="EZ221" s="987">
        <v>0</v>
      </c>
      <c r="FA221" s="986">
        <v>0</v>
      </c>
      <c r="FB221" s="987">
        <v>0</v>
      </c>
      <c r="FC221" s="988">
        <v>0</v>
      </c>
      <c r="FD221" s="946"/>
      <c r="FE221" s="974"/>
      <c r="FF221" s="946"/>
      <c r="FG221" s="975"/>
      <c r="FI221" s="989" t="b">
        <v>1</v>
      </c>
    </row>
    <row r="222" spans="2:165" hidden="1" outlineLevel="1">
      <c r="B222" s="990">
        <v>209</v>
      </c>
      <c r="C222" s="1011" t="s">
        <v>786</v>
      </c>
      <c r="E222" s="992">
        <v>0</v>
      </c>
      <c r="F222" s="993">
        <v>0</v>
      </c>
      <c r="G222" s="994">
        <v>0</v>
      </c>
      <c r="H222" s="993">
        <v>0</v>
      </c>
      <c r="I222" s="994">
        <v>0</v>
      </c>
      <c r="J222" s="993">
        <v>0</v>
      </c>
      <c r="K222" s="994">
        <v>0</v>
      </c>
      <c r="L222" s="993">
        <v>0</v>
      </c>
      <c r="M222" s="994">
        <v>0</v>
      </c>
      <c r="N222" s="993">
        <v>0</v>
      </c>
      <c r="O222" s="994">
        <v>0</v>
      </c>
      <c r="P222" s="993">
        <v>0</v>
      </c>
      <c r="Q222" s="994">
        <v>0</v>
      </c>
      <c r="R222" s="993">
        <v>0</v>
      </c>
      <c r="S222" s="994">
        <v>0</v>
      </c>
      <c r="T222" s="993">
        <v>0</v>
      </c>
      <c r="U222" s="994">
        <v>0</v>
      </c>
      <c r="V222" s="993">
        <v>0</v>
      </c>
      <c r="W222" s="994">
        <v>0</v>
      </c>
      <c r="X222" s="993">
        <v>0</v>
      </c>
      <c r="Y222" s="994">
        <v>0</v>
      </c>
      <c r="Z222" s="993">
        <v>0</v>
      </c>
      <c r="AA222" s="994">
        <v>0</v>
      </c>
      <c r="AB222" s="993">
        <v>0</v>
      </c>
      <c r="AC222" s="994">
        <v>0</v>
      </c>
      <c r="AD222" s="993">
        <v>0</v>
      </c>
      <c r="AE222" s="994">
        <v>0</v>
      </c>
      <c r="AF222" s="993">
        <v>0</v>
      </c>
      <c r="AG222" s="994">
        <v>0</v>
      </c>
      <c r="AH222" s="993">
        <v>0</v>
      </c>
      <c r="AI222" s="994">
        <v>0</v>
      </c>
      <c r="AJ222" s="993">
        <v>0</v>
      </c>
      <c r="AK222" s="994">
        <v>0</v>
      </c>
      <c r="AL222" s="993">
        <v>0</v>
      </c>
      <c r="AM222" s="994">
        <v>0</v>
      </c>
      <c r="AN222" s="995">
        <v>0</v>
      </c>
      <c r="AO222" s="946"/>
      <c r="AP222" s="964"/>
      <c r="AQ222" s="946"/>
      <c r="AR222" s="992">
        <v>0</v>
      </c>
      <c r="AS222" s="993">
        <v>0</v>
      </c>
      <c r="AT222" s="994">
        <v>0</v>
      </c>
      <c r="AU222" s="993">
        <v>0</v>
      </c>
      <c r="AV222" s="994">
        <v>0</v>
      </c>
      <c r="AW222" s="993">
        <v>0</v>
      </c>
      <c r="AX222" s="994">
        <v>0</v>
      </c>
      <c r="AY222" s="993">
        <v>0</v>
      </c>
      <c r="AZ222" s="994">
        <v>0</v>
      </c>
      <c r="BA222" s="993">
        <v>0</v>
      </c>
      <c r="BB222" s="994">
        <v>0</v>
      </c>
      <c r="BC222" s="993">
        <v>0</v>
      </c>
      <c r="BD222" s="994">
        <v>0</v>
      </c>
      <c r="BE222" s="993">
        <v>0</v>
      </c>
      <c r="BF222" s="994">
        <v>0</v>
      </c>
      <c r="BG222" s="993">
        <v>0</v>
      </c>
      <c r="BH222" s="994">
        <v>0</v>
      </c>
      <c r="BI222" s="993">
        <v>0</v>
      </c>
      <c r="BJ222" s="994">
        <v>0</v>
      </c>
      <c r="BK222" s="993">
        <v>0</v>
      </c>
      <c r="BL222" s="994">
        <v>0</v>
      </c>
      <c r="BM222" s="993">
        <v>0</v>
      </c>
      <c r="BN222" s="994">
        <v>0</v>
      </c>
      <c r="BO222" s="993">
        <v>0</v>
      </c>
      <c r="BP222" s="994">
        <v>0</v>
      </c>
      <c r="BQ222" s="993">
        <v>0</v>
      </c>
      <c r="BR222" s="994">
        <v>0</v>
      </c>
      <c r="BS222" s="993">
        <v>0</v>
      </c>
      <c r="BT222" s="994">
        <v>0</v>
      </c>
      <c r="BU222" s="993">
        <v>0</v>
      </c>
      <c r="BV222" s="994">
        <v>0</v>
      </c>
      <c r="BW222" s="993">
        <v>0</v>
      </c>
      <c r="BX222" s="994">
        <v>0</v>
      </c>
      <c r="BY222" s="993">
        <v>0</v>
      </c>
      <c r="BZ222" s="994">
        <v>0</v>
      </c>
      <c r="CA222" s="995">
        <v>0</v>
      </c>
      <c r="CB222" s="946"/>
      <c r="CC222" s="971"/>
      <c r="CD222" s="946"/>
      <c r="CE222" s="972"/>
      <c r="CF222" s="946"/>
      <c r="CG222" s="992">
        <v>0</v>
      </c>
      <c r="CH222" s="993">
        <v>0</v>
      </c>
      <c r="CI222" s="994">
        <v>0</v>
      </c>
      <c r="CJ222" s="993">
        <v>0</v>
      </c>
      <c r="CK222" s="994">
        <v>0</v>
      </c>
      <c r="CL222" s="993">
        <v>0</v>
      </c>
      <c r="CM222" s="994">
        <v>0</v>
      </c>
      <c r="CN222" s="993">
        <v>0</v>
      </c>
      <c r="CO222" s="994">
        <v>0</v>
      </c>
      <c r="CP222" s="993">
        <v>0</v>
      </c>
      <c r="CQ222" s="994">
        <v>0</v>
      </c>
      <c r="CR222" s="993">
        <v>0</v>
      </c>
      <c r="CS222" s="994">
        <v>0</v>
      </c>
      <c r="CT222" s="993">
        <v>0</v>
      </c>
      <c r="CU222" s="994">
        <v>0</v>
      </c>
      <c r="CV222" s="993">
        <v>0</v>
      </c>
      <c r="CW222" s="994">
        <v>0</v>
      </c>
      <c r="CX222" s="993">
        <v>0</v>
      </c>
      <c r="CY222" s="994">
        <v>0</v>
      </c>
      <c r="CZ222" s="993">
        <v>0</v>
      </c>
      <c r="DA222" s="994">
        <v>0</v>
      </c>
      <c r="DB222" s="993">
        <v>0</v>
      </c>
      <c r="DC222" s="994">
        <v>0</v>
      </c>
      <c r="DD222" s="993">
        <v>0</v>
      </c>
      <c r="DE222" s="994">
        <v>0</v>
      </c>
      <c r="DF222" s="993">
        <v>0</v>
      </c>
      <c r="DG222" s="994">
        <v>0</v>
      </c>
      <c r="DH222" s="993">
        <v>0</v>
      </c>
      <c r="DI222" s="994">
        <v>0</v>
      </c>
      <c r="DJ222" s="993">
        <v>0</v>
      </c>
      <c r="DK222" s="994">
        <v>0</v>
      </c>
      <c r="DL222" s="993">
        <v>0</v>
      </c>
      <c r="DM222" s="994">
        <v>0</v>
      </c>
      <c r="DN222" s="993">
        <v>0</v>
      </c>
      <c r="DO222" s="994">
        <v>0</v>
      </c>
      <c r="DP222" s="995">
        <v>0</v>
      </c>
      <c r="DQ222" s="946"/>
      <c r="DR222" s="973"/>
      <c r="DS222" s="946"/>
      <c r="DT222" s="992">
        <v>0</v>
      </c>
      <c r="DU222" s="993">
        <v>0</v>
      </c>
      <c r="DV222" s="994">
        <v>0</v>
      </c>
      <c r="DW222" s="993">
        <v>0</v>
      </c>
      <c r="DX222" s="994">
        <v>0</v>
      </c>
      <c r="DY222" s="993">
        <v>0</v>
      </c>
      <c r="DZ222" s="994">
        <v>0</v>
      </c>
      <c r="EA222" s="993">
        <v>0</v>
      </c>
      <c r="EB222" s="994">
        <v>0</v>
      </c>
      <c r="EC222" s="993">
        <v>0</v>
      </c>
      <c r="ED222" s="994">
        <v>0</v>
      </c>
      <c r="EE222" s="993">
        <v>0</v>
      </c>
      <c r="EF222" s="994">
        <v>0</v>
      </c>
      <c r="EG222" s="993">
        <v>0</v>
      </c>
      <c r="EH222" s="994">
        <v>0</v>
      </c>
      <c r="EI222" s="993">
        <v>0</v>
      </c>
      <c r="EJ222" s="994">
        <v>0</v>
      </c>
      <c r="EK222" s="993">
        <v>0</v>
      </c>
      <c r="EL222" s="994">
        <v>0</v>
      </c>
      <c r="EM222" s="993">
        <v>0</v>
      </c>
      <c r="EN222" s="994">
        <v>0</v>
      </c>
      <c r="EO222" s="993">
        <v>0</v>
      </c>
      <c r="EP222" s="994">
        <v>0</v>
      </c>
      <c r="EQ222" s="993">
        <v>0</v>
      </c>
      <c r="ER222" s="994">
        <v>0</v>
      </c>
      <c r="ES222" s="993">
        <v>0</v>
      </c>
      <c r="ET222" s="994">
        <v>0</v>
      </c>
      <c r="EU222" s="993">
        <v>0</v>
      </c>
      <c r="EV222" s="994">
        <v>0</v>
      </c>
      <c r="EW222" s="993">
        <v>0</v>
      </c>
      <c r="EX222" s="994">
        <v>0</v>
      </c>
      <c r="EY222" s="993">
        <v>0</v>
      </c>
      <c r="EZ222" s="994">
        <v>0</v>
      </c>
      <c r="FA222" s="993">
        <v>0</v>
      </c>
      <c r="FB222" s="994">
        <v>0</v>
      </c>
      <c r="FC222" s="995">
        <v>0</v>
      </c>
      <c r="FD222" s="946"/>
      <c r="FE222" s="974"/>
      <c r="FF222" s="946"/>
      <c r="FG222" s="975"/>
      <c r="FI222" s="996" t="b">
        <v>1</v>
      </c>
    </row>
    <row r="223" spans="2:165" hidden="1" outlineLevel="1">
      <c r="B223" s="983">
        <v>210</v>
      </c>
      <c r="C223" s="1012" t="s">
        <v>787</v>
      </c>
      <c r="E223" s="985">
        <v>0</v>
      </c>
      <c r="F223" s="986">
        <v>0</v>
      </c>
      <c r="G223" s="987">
        <v>0</v>
      </c>
      <c r="H223" s="986">
        <v>0</v>
      </c>
      <c r="I223" s="987">
        <v>0</v>
      </c>
      <c r="J223" s="986">
        <v>0</v>
      </c>
      <c r="K223" s="987">
        <v>0</v>
      </c>
      <c r="L223" s="986">
        <v>0</v>
      </c>
      <c r="M223" s="987">
        <v>0</v>
      </c>
      <c r="N223" s="986">
        <v>0</v>
      </c>
      <c r="O223" s="987">
        <v>0</v>
      </c>
      <c r="P223" s="986">
        <v>0</v>
      </c>
      <c r="Q223" s="987">
        <v>0</v>
      </c>
      <c r="R223" s="986">
        <v>0</v>
      </c>
      <c r="S223" s="987">
        <v>0</v>
      </c>
      <c r="T223" s="986">
        <v>0</v>
      </c>
      <c r="U223" s="987">
        <v>0</v>
      </c>
      <c r="V223" s="986">
        <v>0</v>
      </c>
      <c r="W223" s="987">
        <v>0</v>
      </c>
      <c r="X223" s="986">
        <v>0</v>
      </c>
      <c r="Y223" s="987">
        <v>0</v>
      </c>
      <c r="Z223" s="986">
        <v>0</v>
      </c>
      <c r="AA223" s="987">
        <v>0</v>
      </c>
      <c r="AB223" s="986">
        <v>0</v>
      </c>
      <c r="AC223" s="987">
        <v>0</v>
      </c>
      <c r="AD223" s="986">
        <v>0</v>
      </c>
      <c r="AE223" s="987">
        <v>0</v>
      </c>
      <c r="AF223" s="986">
        <v>0</v>
      </c>
      <c r="AG223" s="987">
        <v>0</v>
      </c>
      <c r="AH223" s="986">
        <v>0</v>
      </c>
      <c r="AI223" s="987">
        <v>0</v>
      </c>
      <c r="AJ223" s="986">
        <v>0</v>
      </c>
      <c r="AK223" s="987">
        <v>0</v>
      </c>
      <c r="AL223" s="986">
        <v>0</v>
      </c>
      <c r="AM223" s="987">
        <v>0</v>
      </c>
      <c r="AN223" s="988">
        <v>0</v>
      </c>
      <c r="AO223" s="946"/>
      <c r="AP223" s="964"/>
      <c r="AQ223" s="946"/>
      <c r="AR223" s="985">
        <v>0</v>
      </c>
      <c r="AS223" s="986">
        <v>0</v>
      </c>
      <c r="AT223" s="987">
        <v>0</v>
      </c>
      <c r="AU223" s="986">
        <v>0</v>
      </c>
      <c r="AV223" s="987">
        <v>0</v>
      </c>
      <c r="AW223" s="986">
        <v>0</v>
      </c>
      <c r="AX223" s="987">
        <v>0</v>
      </c>
      <c r="AY223" s="986">
        <v>0</v>
      </c>
      <c r="AZ223" s="987">
        <v>0</v>
      </c>
      <c r="BA223" s="986">
        <v>0</v>
      </c>
      <c r="BB223" s="987">
        <v>0</v>
      </c>
      <c r="BC223" s="986">
        <v>0</v>
      </c>
      <c r="BD223" s="987">
        <v>0</v>
      </c>
      <c r="BE223" s="986">
        <v>0</v>
      </c>
      <c r="BF223" s="987">
        <v>0</v>
      </c>
      <c r="BG223" s="986">
        <v>0</v>
      </c>
      <c r="BH223" s="987">
        <v>0</v>
      </c>
      <c r="BI223" s="986">
        <v>0</v>
      </c>
      <c r="BJ223" s="987">
        <v>0</v>
      </c>
      <c r="BK223" s="986">
        <v>0</v>
      </c>
      <c r="BL223" s="987">
        <v>0</v>
      </c>
      <c r="BM223" s="986">
        <v>0</v>
      </c>
      <c r="BN223" s="987">
        <v>0</v>
      </c>
      <c r="BO223" s="986">
        <v>0</v>
      </c>
      <c r="BP223" s="987">
        <v>0</v>
      </c>
      <c r="BQ223" s="986">
        <v>0</v>
      </c>
      <c r="BR223" s="987">
        <v>0</v>
      </c>
      <c r="BS223" s="986">
        <v>0</v>
      </c>
      <c r="BT223" s="987">
        <v>0</v>
      </c>
      <c r="BU223" s="986">
        <v>0</v>
      </c>
      <c r="BV223" s="987">
        <v>0</v>
      </c>
      <c r="BW223" s="986">
        <v>0</v>
      </c>
      <c r="BX223" s="987">
        <v>0</v>
      </c>
      <c r="BY223" s="986">
        <v>0</v>
      </c>
      <c r="BZ223" s="987">
        <v>0</v>
      </c>
      <c r="CA223" s="988">
        <v>0</v>
      </c>
      <c r="CB223" s="946"/>
      <c r="CC223" s="971"/>
      <c r="CD223" s="946"/>
      <c r="CE223" s="972"/>
      <c r="CF223" s="946"/>
      <c r="CG223" s="985">
        <v>0</v>
      </c>
      <c r="CH223" s="986">
        <v>0</v>
      </c>
      <c r="CI223" s="987">
        <v>0</v>
      </c>
      <c r="CJ223" s="986">
        <v>0</v>
      </c>
      <c r="CK223" s="987">
        <v>0</v>
      </c>
      <c r="CL223" s="986">
        <v>0</v>
      </c>
      <c r="CM223" s="987">
        <v>0</v>
      </c>
      <c r="CN223" s="986">
        <v>0</v>
      </c>
      <c r="CO223" s="987">
        <v>0</v>
      </c>
      <c r="CP223" s="986">
        <v>0</v>
      </c>
      <c r="CQ223" s="987">
        <v>0</v>
      </c>
      <c r="CR223" s="986">
        <v>0</v>
      </c>
      <c r="CS223" s="987">
        <v>0</v>
      </c>
      <c r="CT223" s="986">
        <v>0</v>
      </c>
      <c r="CU223" s="987">
        <v>0</v>
      </c>
      <c r="CV223" s="986">
        <v>0</v>
      </c>
      <c r="CW223" s="987">
        <v>0</v>
      </c>
      <c r="CX223" s="986">
        <v>0</v>
      </c>
      <c r="CY223" s="987">
        <v>0</v>
      </c>
      <c r="CZ223" s="986">
        <v>0</v>
      </c>
      <c r="DA223" s="987">
        <v>0</v>
      </c>
      <c r="DB223" s="986">
        <v>0</v>
      </c>
      <c r="DC223" s="987">
        <v>0</v>
      </c>
      <c r="DD223" s="986">
        <v>0</v>
      </c>
      <c r="DE223" s="987">
        <v>0</v>
      </c>
      <c r="DF223" s="986">
        <v>0</v>
      </c>
      <c r="DG223" s="987">
        <v>0</v>
      </c>
      <c r="DH223" s="986">
        <v>0</v>
      </c>
      <c r="DI223" s="987">
        <v>0</v>
      </c>
      <c r="DJ223" s="986">
        <v>0</v>
      </c>
      <c r="DK223" s="987">
        <v>0</v>
      </c>
      <c r="DL223" s="986">
        <v>0</v>
      </c>
      <c r="DM223" s="987">
        <v>0</v>
      </c>
      <c r="DN223" s="986">
        <v>0</v>
      </c>
      <c r="DO223" s="987">
        <v>0</v>
      </c>
      <c r="DP223" s="988">
        <v>0</v>
      </c>
      <c r="DQ223" s="946"/>
      <c r="DR223" s="973"/>
      <c r="DS223" s="946"/>
      <c r="DT223" s="985">
        <v>0</v>
      </c>
      <c r="DU223" s="986">
        <v>0</v>
      </c>
      <c r="DV223" s="987">
        <v>0</v>
      </c>
      <c r="DW223" s="986">
        <v>0</v>
      </c>
      <c r="DX223" s="987">
        <v>0</v>
      </c>
      <c r="DY223" s="986">
        <v>0</v>
      </c>
      <c r="DZ223" s="987">
        <v>0</v>
      </c>
      <c r="EA223" s="986">
        <v>0</v>
      </c>
      <c r="EB223" s="987">
        <v>0</v>
      </c>
      <c r="EC223" s="986">
        <v>0</v>
      </c>
      <c r="ED223" s="987">
        <v>0</v>
      </c>
      <c r="EE223" s="986">
        <v>0</v>
      </c>
      <c r="EF223" s="987">
        <v>0</v>
      </c>
      <c r="EG223" s="986">
        <v>0</v>
      </c>
      <c r="EH223" s="987">
        <v>0</v>
      </c>
      <c r="EI223" s="986">
        <v>0</v>
      </c>
      <c r="EJ223" s="987">
        <v>0</v>
      </c>
      <c r="EK223" s="986">
        <v>0</v>
      </c>
      <c r="EL223" s="987">
        <v>0</v>
      </c>
      <c r="EM223" s="986">
        <v>0</v>
      </c>
      <c r="EN223" s="987">
        <v>0</v>
      </c>
      <c r="EO223" s="986">
        <v>0</v>
      </c>
      <c r="EP223" s="987">
        <v>0</v>
      </c>
      <c r="EQ223" s="986">
        <v>0</v>
      </c>
      <c r="ER223" s="987">
        <v>0</v>
      </c>
      <c r="ES223" s="986">
        <v>0</v>
      </c>
      <c r="ET223" s="987">
        <v>0</v>
      </c>
      <c r="EU223" s="986">
        <v>0</v>
      </c>
      <c r="EV223" s="987">
        <v>0</v>
      </c>
      <c r="EW223" s="986">
        <v>0</v>
      </c>
      <c r="EX223" s="987">
        <v>0</v>
      </c>
      <c r="EY223" s="986">
        <v>0</v>
      </c>
      <c r="EZ223" s="987">
        <v>0</v>
      </c>
      <c r="FA223" s="986">
        <v>0</v>
      </c>
      <c r="FB223" s="987">
        <v>0</v>
      </c>
      <c r="FC223" s="988">
        <v>0</v>
      </c>
      <c r="FD223" s="946"/>
      <c r="FE223" s="974"/>
      <c r="FF223" s="946"/>
      <c r="FG223" s="975"/>
      <c r="FI223" s="989" t="b">
        <v>1</v>
      </c>
    </row>
    <row r="224" spans="2:165" hidden="1" outlineLevel="1">
      <c r="B224" s="990">
        <v>211</v>
      </c>
      <c r="C224" s="991" t="s">
        <v>788</v>
      </c>
      <c r="E224" s="992">
        <v>0</v>
      </c>
      <c r="F224" s="993">
        <v>0</v>
      </c>
      <c r="G224" s="994">
        <v>0</v>
      </c>
      <c r="H224" s="993">
        <v>0</v>
      </c>
      <c r="I224" s="994">
        <v>0</v>
      </c>
      <c r="J224" s="993">
        <v>0</v>
      </c>
      <c r="K224" s="994">
        <v>0</v>
      </c>
      <c r="L224" s="993">
        <v>0</v>
      </c>
      <c r="M224" s="994">
        <v>0</v>
      </c>
      <c r="N224" s="993">
        <v>0</v>
      </c>
      <c r="O224" s="994">
        <v>0</v>
      </c>
      <c r="P224" s="993">
        <v>0</v>
      </c>
      <c r="Q224" s="994">
        <v>0</v>
      </c>
      <c r="R224" s="993">
        <v>0</v>
      </c>
      <c r="S224" s="994">
        <v>0</v>
      </c>
      <c r="T224" s="993">
        <v>0</v>
      </c>
      <c r="U224" s="994">
        <v>0</v>
      </c>
      <c r="V224" s="993">
        <v>0</v>
      </c>
      <c r="W224" s="994">
        <v>0</v>
      </c>
      <c r="X224" s="993">
        <v>0</v>
      </c>
      <c r="Y224" s="994">
        <v>0</v>
      </c>
      <c r="Z224" s="993">
        <v>0</v>
      </c>
      <c r="AA224" s="994">
        <v>0</v>
      </c>
      <c r="AB224" s="993">
        <v>0</v>
      </c>
      <c r="AC224" s="994">
        <v>0</v>
      </c>
      <c r="AD224" s="993">
        <v>0</v>
      </c>
      <c r="AE224" s="994">
        <v>0</v>
      </c>
      <c r="AF224" s="993">
        <v>0</v>
      </c>
      <c r="AG224" s="994">
        <v>0</v>
      </c>
      <c r="AH224" s="993">
        <v>0</v>
      </c>
      <c r="AI224" s="994">
        <v>0</v>
      </c>
      <c r="AJ224" s="993">
        <v>0</v>
      </c>
      <c r="AK224" s="994">
        <v>0</v>
      </c>
      <c r="AL224" s="993">
        <v>0</v>
      </c>
      <c r="AM224" s="994">
        <v>0</v>
      </c>
      <c r="AN224" s="995">
        <v>0</v>
      </c>
      <c r="AO224" s="946"/>
      <c r="AP224" s="964"/>
      <c r="AQ224" s="946"/>
      <c r="AR224" s="992">
        <v>0</v>
      </c>
      <c r="AS224" s="993">
        <v>0</v>
      </c>
      <c r="AT224" s="994">
        <v>0</v>
      </c>
      <c r="AU224" s="993">
        <v>0</v>
      </c>
      <c r="AV224" s="994">
        <v>0</v>
      </c>
      <c r="AW224" s="993">
        <v>0</v>
      </c>
      <c r="AX224" s="994">
        <v>0</v>
      </c>
      <c r="AY224" s="993">
        <v>0</v>
      </c>
      <c r="AZ224" s="994">
        <v>0</v>
      </c>
      <c r="BA224" s="993">
        <v>0</v>
      </c>
      <c r="BB224" s="994">
        <v>0</v>
      </c>
      <c r="BC224" s="993">
        <v>0</v>
      </c>
      <c r="BD224" s="994">
        <v>0</v>
      </c>
      <c r="BE224" s="993">
        <v>0</v>
      </c>
      <c r="BF224" s="994">
        <v>0</v>
      </c>
      <c r="BG224" s="993">
        <v>0</v>
      </c>
      <c r="BH224" s="994">
        <v>0</v>
      </c>
      <c r="BI224" s="993">
        <v>0</v>
      </c>
      <c r="BJ224" s="994">
        <v>0</v>
      </c>
      <c r="BK224" s="993">
        <v>0</v>
      </c>
      <c r="BL224" s="994">
        <v>0</v>
      </c>
      <c r="BM224" s="993">
        <v>0</v>
      </c>
      <c r="BN224" s="994">
        <v>0</v>
      </c>
      <c r="BO224" s="993">
        <v>0</v>
      </c>
      <c r="BP224" s="994">
        <v>0</v>
      </c>
      <c r="BQ224" s="993">
        <v>0</v>
      </c>
      <c r="BR224" s="994">
        <v>0</v>
      </c>
      <c r="BS224" s="993">
        <v>0</v>
      </c>
      <c r="BT224" s="994">
        <v>0</v>
      </c>
      <c r="BU224" s="993">
        <v>0</v>
      </c>
      <c r="BV224" s="994">
        <v>0</v>
      </c>
      <c r="BW224" s="993">
        <v>0</v>
      </c>
      <c r="BX224" s="994">
        <v>0</v>
      </c>
      <c r="BY224" s="993">
        <v>0</v>
      </c>
      <c r="BZ224" s="994">
        <v>0</v>
      </c>
      <c r="CA224" s="995">
        <v>0</v>
      </c>
      <c r="CB224" s="946"/>
      <c r="CC224" s="971"/>
      <c r="CD224" s="946"/>
      <c r="CE224" s="972"/>
      <c r="CF224" s="946"/>
      <c r="CG224" s="992">
        <v>0</v>
      </c>
      <c r="CH224" s="993">
        <v>0</v>
      </c>
      <c r="CI224" s="994">
        <v>0</v>
      </c>
      <c r="CJ224" s="993">
        <v>0</v>
      </c>
      <c r="CK224" s="994">
        <v>0</v>
      </c>
      <c r="CL224" s="993">
        <v>0</v>
      </c>
      <c r="CM224" s="994">
        <v>0</v>
      </c>
      <c r="CN224" s="993">
        <v>0</v>
      </c>
      <c r="CO224" s="994">
        <v>0</v>
      </c>
      <c r="CP224" s="993">
        <v>0</v>
      </c>
      <c r="CQ224" s="994">
        <v>0</v>
      </c>
      <c r="CR224" s="993">
        <v>0</v>
      </c>
      <c r="CS224" s="994">
        <v>0</v>
      </c>
      <c r="CT224" s="993">
        <v>0</v>
      </c>
      <c r="CU224" s="994">
        <v>0</v>
      </c>
      <c r="CV224" s="993">
        <v>0</v>
      </c>
      <c r="CW224" s="994">
        <v>0</v>
      </c>
      <c r="CX224" s="993">
        <v>0</v>
      </c>
      <c r="CY224" s="994">
        <v>0</v>
      </c>
      <c r="CZ224" s="993">
        <v>0</v>
      </c>
      <c r="DA224" s="994">
        <v>0</v>
      </c>
      <c r="DB224" s="993">
        <v>0</v>
      </c>
      <c r="DC224" s="994">
        <v>0</v>
      </c>
      <c r="DD224" s="993">
        <v>0</v>
      </c>
      <c r="DE224" s="994">
        <v>0</v>
      </c>
      <c r="DF224" s="993">
        <v>0</v>
      </c>
      <c r="DG224" s="994">
        <v>0</v>
      </c>
      <c r="DH224" s="993">
        <v>0</v>
      </c>
      <c r="DI224" s="994">
        <v>0</v>
      </c>
      <c r="DJ224" s="993">
        <v>0</v>
      </c>
      <c r="DK224" s="994">
        <v>0</v>
      </c>
      <c r="DL224" s="993">
        <v>0</v>
      </c>
      <c r="DM224" s="994">
        <v>0</v>
      </c>
      <c r="DN224" s="993">
        <v>0</v>
      </c>
      <c r="DO224" s="994">
        <v>0</v>
      </c>
      <c r="DP224" s="995">
        <v>0</v>
      </c>
      <c r="DQ224" s="946"/>
      <c r="DR224" s="973"/>
      <c r="DS224" s="946"/>
      <c r="DT224" s="992">
        <v>0</v>
      </c>
      <c r="DU224" s="993">
        <v>0</v>
      </c>
      <c r="DV224" s="994">
        <v>0</v>
      </c>
      <c r="DW224" s="993">
        <v>0</v>
      </c>
      <c r="DX224" s="994">
        <v>0</v>
      </c>
      <c r="DY224" s="993">
        <v>0</v>
      </c>
      <c r="DZ224" s="994">
        <v>0</v>
      </c>
      <c r="EA224" s="993">
        <v>0</v>
      </c>
      <c r="EB224" s="994">
        <v>0</v>
      </c>
      <c r="EC224" s="993">
        <v>0</v>
      </c>
      <c r="ED224" s="994">
        <v>0</v>
      </c>
      <c r="EE224" s="993">
        <v>0</v>
      </c>
      <c r="EF224" s="994">
        <v>0</v>
      </c>
      <c r="EG224" s="993">
        <v>0</v>
      </c>
      <c r="EH224" s="994">
        <v>0</v>
      </c>
      <c r="EI224" s="993">
        <v>0</v>
      </c>
      <c r="EJ224" s="994">
        <v>0</v>
      </c>
      <c r="EK224" s="993">
        <v>0</v>
      </c>
      <c r="EL224" s="994">
        <v>0</v>
      </c>
      <c r="EM224" s="993">
        <v>0</v>
      </c>
      <c r="EN224" s="994">
        <v>0</v>
      </c>
      <c r="EO224" s="993">
        <v>0</v>
      </c>
      <c r="EP224" s="994">
        <v>0</v>
      </c>
      <c r="EQ224" s="993">
        <v>0</v>
      </c>
      <c r="ER224" s="994">
        <v>0</v>
      </c>
      <c r="ES224" s="993">
        <v>0</v>
      </c>
      <c r="ET224" s="994">
        <v>0</v>
      </c>
      <c r="EU224" s="993">
        <v>0</v>
      </c>
      <c r="EV224" s="994">
        <v>0</v>
      </c>
      <c r="EW224" s="993">
        <v>0</v>
      </c>
      <c r="EX224" s="994">
        <v>0</v>
      </c>
      <c r="EY224" s="993">
        <v>0</v>
      </c>
      <c r="EZ224" s="994">
        <v>0</v>
      </c>
      <c r="FA224" s="993">
        <v>0</v>
      </c>
      <c r="FB224" s="994">
        <v>0</v>
      </c>
      <c r="FC224" s="995">
        <v>0</v>
      </c>
      <c r="FD224" s="946"/>
      <c r="FE224" s="974"/>
      <c r="FF224" s="946"/>
      <c r="FG224" s="975"/>
      <c r="FI224" s="996" t="b">
        <v>1</v>
      </c>
    </row>
    <row r="225" spans="2:165" hidden="1" outlineLevel="1">
      <c r="B225" s="983">
        <v>212</v>
      </c>
      <c r="C225" s="984" t="s">
        <v>789</v>
      </c>
      <c r="E225" s="985">
        <v>0</v>
      </c>
      <c r="F225" s="986">
        <v>0</v>
      </c>
      <c r="G225" s="987">
        <v>0</v>
      </c>
      <c r="H225" s="986">
        <v>0</v>
      </c>
      <c r="I225" s="987">
        <v>0</v>
      </c>
      <c r="J225" s="986">
        <v>0</v>
      </c>
      <c r="K225" s="987">
        <v>0</v>
      </c>
      <c r="L225" s="986">
        <v>0</v>
      </c>
      <c r="M225" s="987">
        <v>0</v>
      </c>
      <c r="N225" s="986">
        <v>0</v>
      </c>
      <c r="O225" s="987">
        <v>0</v>
      </c>
      <c r="P225" s="986">
        <v>0</v>
      </c>
      <c r="Q225" s="987">
        <v>0</v>
      </c>
      <c r="R225" s="986">
        <v>0</v>
      </c>
      <c r="S225" s="987">
        <v>0</v>
      </c>
      <c r="T225" s="986">
        <v>0</v>
      </c>
      <c r="U225" s="987">
        <v>0</v>
      </c>
      <c r="V225" s="986">
        <v>0</v>
      </c>
      <c r="W225" s="987">
        <v>0</v>
      </c>
      <c r="X225" s="986">
        <v>0</v>
      </c>
      <c r="Y225" s="987">
        <v>0</v>
      </c>
      <c r="Z225" s="986">
        <v>0</v>
      </c>
      <c r="AA225" s="987">
        <v>0</v>
      </c>
      <c r="AB225" s="986">
        <v>0</v>
      </c>
      <c r="AC225" s="987">
        <v>0</v>
      </c>
      <c r="AD225" s="986">
        <v>0</v>
      </c>
      <c r="AE225" s="987">
        <v>0</v>
      </c>
      <c r="AF225" s="986">
        <v>0</v>
      </c>
      <c r="AG225" s="987">
        <v>0</v>
      </c>
      <c r="AH225" s="986">
        <v>0</v>
      </c>
      <c r="AI225" s="987">
        <v>0</v>
      </c>
      <c r="AJ225" s="986">
        <v>0</v>
      </c>
      <c r="AK225" s="987">
        <v>0</v>
      </c>
      <c r="AL225" s="986">
        <v>0</v>
      </c>
      <c r="AM225" s="987">
        <v>0</v>
      </c>
      <c r="AN225" s="988">
        <v>0</v>
      </c>
      <c r="AO225" s="946"/>
      <c r="AP225" s="964"/>
      <c r="AQ225" s="946"/>
      <c r="AR225" s="985">
        <v>0</v>
      </c>
      <c r="AS225" s="986">
        <v>0</v>
      </c>
      <c r="AT225" s="987">
        <v>0</v>
      </c>
      <c r="AU225" s="986">
        <v>0</v>
      </c>
      <c r="AV225" s="987">
        <v>0</v>
      </c>
      <c r="AW225" s="986">
        <v>0</v>
      </c>
      <c r="AX225" s="987">
        <v>0</v>
      </c>
      <c r="AY225" s="986">
        <v>0</v>
      </c>
      <c r="AZ225" s="987">
        <v>0</v>
      </c>
      <c r="BA225" s="986">
        <v>0</v>
      </c>
      <c r="BB225" s="987">
        <v>0</v>
      </c>
      <c r="BC225" s="986">
        <v>0</v>
      </c>
      <c r="BD225" s="987">
        <v>0</v>
      </c>
      <c r="BE225" s="986">
        <v>0</v>
      </c>
      <c r="BF225" s="987">
        <v>0</v>
      </c>
      <c r="BG225" s="986">
        <v>0</v>
      </c>
      <c r="BH225" s="987">
        <v>0</v>
      </c>
      <c r="BI225" s="986">
        <v>0</v>
      </c>
      <c r="BJ225" s="987">
        <v>0</v>
      </c>
      <c r="BK225" s="986">
        <v>0</v>
      </c>
      <c r="BL225" s="987">
        <v>0</v>
      </c>
      <c r="BM225" s="986">
        <v>0</v>
      </c>
      <c r="BN225" s="987">
        <v>0</v>
      </c>
      <c r="BO225" s="986">
        <v>0</v>
      </c>
      <c r="BP225" s="987">
        <v>0</v>
      </c>
      <c r="BQ225" s="986">
        <v>0</v>
      </c>
      <c r="BR225" s="987">
        <v>0</v>
      </c>
      <c r="BS225" s="986">
        <v>0</v>
      </c>
      <c r="BT225" s="987">
        <v>0</v>
      </c>
      <c r="BU225" s="986">
        <v>0</v>
      </c>
      <c r="BV225" s="987">
        <v>0</v>
      </c>
      <c r="BW225" s="986">
        <v>0</v>
      </c>
      <c r="BX225" s="987">
        <v>0</v>
      </c>
      <c r="BY225" s="986">
        <v>0</v>
      </c>
      <c r="BZ225" s="987">
        <v>0</v>
      </c>
      <c r="CA225" s="988">
        <v>0</v>
      </c>
      <c r="CB225" s="946"/>
      <c r="CC225" s="971"/>
      <c r="CD225" s="946"/>
      <c r="CE225" s="972"/>
      <c r="CF225" s="946"/>
      <c r="CG225" s="985">
        <v>0</v>
      </c>
      <c r="CH225" s="986">
        <v>0</v>
      </c>
      <c r="CI225" s="987">
        <v>0</v>
      </c>
      <c r="CJ225" s="986">
        <v>0</v>
      </c>
      <c r="CK225" s="987">
        <v>0</v>
      </c>
      <c r="CL225" s="986">
        <v>0</v>
      </c>
      <c r="CM225" s="987">
        <v>0</v>
      </c>
      <c r="CN225" s="986">
        <v>0</v>
      </c>
      <c r="CO225" s="987">
        <v>0</v>
      </c>
      <c r="CP225" s="986">
        <v>0</v>
      </c>
      <c r="CQ225" s="987">
        <v>0</v>
      </c>
      <c r="CR225" s="986">
        <v>0</v>
      </c>
      <c r="CS225" s="987">
        <v>0</v>
      </c>
      <c r="CT225" s="986">
        <v>0</v>
      </c>
      <c r="CU225" s="987">
        <v>0</v>
      </c>
      <c r="CV225" s="986">
        <v>0</v>
      </c>
      <c r="CW225" s="987">
        <v>0</v>
      </c>
      <c r="CX225" s="986">
        <v>0</v>
      </c>
      <c r="CY225" s="987">
        <v>0</v>
      </c>
      <c r="CZ225" s="986">
        <v>0</v>
      </c>
      <c r="DA225" s="987">
        <v>0</v>
      </c>
      <c r="DB225" s="986">
        <v>0</v>
      </c>
      <c r="DC225" s="987">
        <v>0</v>
      </c>
      <c r="DD225" s="986">
        <v>0</v>
      </c>
      <c r="DE225" s="987">
        <v>0</v>
      </c>
      <c r="DF225" s="986">
        <v>0</v>
      </c>
      <c r="DG225" s="987">
        <v>0</v>
      </c>
      <c r="DH225" s="986">
        <v>0</v>
      </c>
      <c r="DI225" s="987">
        <v>0</v>
      </c>
      <c r="DJ225" s="986">
        <v>0</v>
      </c>
      <c r="DK225" s="987">
        <v>0</v>
      </c>
      <c r="DL225" s="986">
        <v>0</v>
      </c>
      <c r="DM225" s="987">
        <v>0</v>
      </c>
      <c r="DN225" s="986">
        <v>0</v>
      </c>
      <c r="DO225" s="987">
        <v>0</v>
      </c>
      <c r="DP225" s="988">
        <v>0</v>
      </c>
      <c r="DQ225" s="946"/>
      <c r="DR225" s="973"/>
      <c r="DS225" s="946"/>
      <c r="DT225" s="985">
        <v>0</v>
      </c>
      <c r="DU225" s="986">
        <v>0</v>
      </c>
      <c r="DV225" s="987">
        <v>0</v>
      </c>
      <c r="DW225" s="986">
        <v>0</v>
      </c>
      <c r="DX225" s="987">
        <v>0</v>
      </c>
      <c r="DY225" s="986">
        <v>0</v>
      </c>
      <c r="DZ225" s="987">
        <v>0</v>
      </c>
      <c r="EA225" s="986">
        <v>0</v>
      </c>
      <c r="EB225" s="987">
        <v>0</v>
      </c>
      <c r="EC225" s="986">
        <v>0</v>
      </c>
      <c r="ED225" s="987">
        <v>0</v>
      </c>
      <c r="EE225" s="986">
        <v>0</v>
      </c>
      <c r="EF225" s="987">
        <v>0</v>
      </c>
      <c r="EG225" s="986">
        <v>0</v>
      </c>
      <c r="EH225" s="987">
        <v>0</v>
      </c>
      <c r="EI225" s="986">
        <v>0</v>
      </c>
      <c r="EJ225" s="987">
        <v>0</v>
      </c>
      <c r="EK225" s="986">
        <v>0</v>
      </c>
      <c r="EL225" s="987">
        <v>0</v>
      </c>
      <c r="EM225" s="986">
        <v>0</v>
      </c>
      <c r="EN225" s="987">
        <v>0</v>
      </c>
      <c r="EO225" s="986">
        <v>0</v>
      </c>
      <c r="EP225" s="987">
        <v>0</v>
      </c>
      <c r="EQ225" s="986">
        <v>0</v>
      </c>
      <c r="ER225" s="987">
        <v>0</v>
      </c>
      <c r="ES225" s="986">
        <v>0</v>
      </c>
      <c r="ET225" s="987">
        <v>0</v>
      </c>
      <c r="EU225" s="986">
        <v>0</v>
      </c>
      <c r="EV225" s="987">
        <v>0</v>
      </c>
      <c r="EW225" s="986">
        <v>0</v>
      </c>
      <c r="EX225" s="987">
        <v>0</v>
      </c>
      <c r="EY225" s="986">
        <v>0</v>
      </c>
      <c r="EZ225" s="987">
        <v>0</v>
      </c>
      <c r="FA225" s="986">
        <v>0</v>
      </c>
      <c r="FB225" s="987">
        <v>0</v>
      </c>
      <c r="FC225" s="988">
        <v>0</v>
      </c>
      <c r="FD225" s="946"/>
      <c r="FE225" s="974"/>
      <c r="FF225" s="946"/>
      <c r="FG225" s="975"/>
      <c r="FI225" s="989" t="b">
        <v>1</v>
      </c>
    </row>
    <row r="226" spans="2:165" hidden="1" outlineLevel="1">
      <c r="B226" s="990">
        <v>213</v>
      </c>
      <c r="C226" s="991" t="s">
        <v>790</v>
      </c>
      <c r="E226" s="992">
        <v>0</v>
      </c>
      <c r="F226" s="993">
        <v>0</v>
      </c>
      <c r="G226" s="994">
        <v>0</v>
      </c>
      <c r="H226" s="993">
        <v>0</v>
      </c>
      <c r="I226" s="994">
        <v>0</v>
      </c>
      <c r="J226" s="993">
        <v>0</v>
      </c>
      <c r="K226" s="994">
        <v>0</v>
      </c>
      <c r="L226" s="993">
        <v>0</v>
      </c>
      <c r="M226" s="994">
        <v>0</v>
      </c>
      <c r="N226" s="993">
        <v>0</v>
      </c>
      <c r="O226" s="994">
        <v>0</v>
      </c>
      <c r="P226" s="993">
        <v>0</v>
      </c>
      <c r="Q226" s="994">
        <v>0</v>
      </c>
      <c r="R226" s="993">
        <v>0</v>
      </c>
      <c r="S226" s="994">
        <v>0</v>
      </c>
      <c r="T226" s="993">
        <v>0</v>
      </c>
      <c r="U226" s="994">
        <v>0</v>
      </c>
      <c r="V226" s="993">
        <v>0</v>
      </c>
      <c r="W226" s="994">
        <v>0</v>
      </c>
      <c r="X226" s="993">
        <v>0</v>
      </c>
      <c r="Y226" s="994">
        <v>0</v>
      </c>
      <c r="Z226" s="993">
        <v>0</v>
      </c>
      <c r="AA226" s="994">
        <v>0</v>
      </c>
      <c r="AB226" s="993">
        <v>0</v>
      </c>
      <c r="AC226" s="994">
        <v>0</v>
      </c>
      <c r="AD226" s="993">
        <v>0</v>
      </c>
      <c r="AE226" s="994">
        <v>0</v>
      </c>
      <c r="AF226" s="993">
        <v>0</v>
      </c>
      <c r="AG226" s="994">
        <v>0</v>
      </c>
      <c r="AH226" s="993">
        <v>0</v>
      </c>
      <c r="AI226" s="994">
        <v>0</v>
      </c>
      <c r="AJ226" s="993">
        <v>0</v>
      </c>
      <c r="AK226" s="994">
        <v>0</v>
      </c>
      <c r="AL226" s="993">
        <v>0</v>
      </c>
      <c r="AM226" s="994">
        <v>0</v>
      </c>
      <c r="AN226" s="995">
        <v>0</v>
      </c>
      <c r="AO226" s="946"/>
      <c r="AP226" s="964"/>
      <c r="AQ226" s="946"/>
      <c r="AR226" s="992">
        <v>0</v>
      </c>
      <c r="AS226" s="993">
        <v>0</v>
      </c>
      <c r="AT226" s="994">
        <v>0</v>
      </c>
      <c r="AU226" s="993">
        <v>0</v>
      </c>
      <c r="AV226" s="994">
        <v>0</v>
      </c>
      <c r="AW226" s="993">
        <v>0</v>
      </c>
      <c r="AX226" s="994">
        <v>0</v>
      </c>
      <c r="AY226" s="993">
        <v>0</v>
      </c>
      <c r="AZ226" s="994">
        <v>0</v>
      </c>
      <c r="BA226" s="993">
        <v>0</v>
      </c>
      <c r="BB226" s="994">
        <v>0</v>
      </c>
      <c r="BC226" s="993">
        <v>0</v>
      </c>
      <c r="BD226" s="994">
        <v>0</v>
      </c>
      <c r="BE226" s="993">
        <v>0</v>
      </c>
      <c r="BF226" s="994">
        <v>0</v>
      </c>
      <c r="BG226" s="993">
        <v>0</v>
      </c>
      <c r="BH226" s="994">
        <v>0</v>
      </c>
      <c r="BI226" s="993">
        <v>0</v>
      </c>
      <c r="BJ226" s="994">
        <v>0</v>
      </c>
      <c r="BK226" s="993">
        <v>0</v>
      </c>
      <c r="BL226" s="994">
        <v>0</v>
      </c>
      <c r="BM226" s="993">
        <v>0</v>
      </c>
      <c r="BN226" s="994">
        <v>0</v>
      </c>
      <c r="BO226" s="993">
        <v>0</v>
      </c>
      <c r="BP226" s="994">
        <v>0</v>
      </c>
      <c r="BQ226" s="993">
        <v>0</v>
      </c>
      <c r="BR226" s="994">
        <v>0</v>
      </c>
      <c r="BS226" s="993">
        <v>0</v>
      </c>
      <c r="BT226" s="994">
        <v>0</v>
      </c>
      <c r="BU226" s="993">
        <v>0</v>
      </c>
      <c r="BV226" s="994">
        <v>0</v>
      </c>
      <c r="BW226" s="993">
        <v>0</v>
      </c>
      <c r="BX226" s="994">
        <v>0</v>
      </c>
      <c r="BY226" s="993">
        <v>0</v>
      </c>
      <c r="BZ226" s="994">
        <v>0</v>
      </c>
      <c r="CA226" s="995">
        <v>0</v>
      </c>
      <c r="CB226" s="946"/>
      <c r="CC226" s="971"/>
      <c r="CD226" s="946"/>
      <c r="CE226" s="972"/>
      <c r="CF226" s="946"/>
      <c r="CG226" s="992">
        <v>0</v>
      </c>
      <c r="CH226" s="993">
        <v>0</v>
      </c>
      <c r="CI226" s="994">
        <v>0</v>
      </c>
      <c r="CJ226" s="993">
        <v>0</v>
      </c>
      <c r="CK226" s="994">
        <v>0</v>
      </c>
      <c r="CL226" s="993">
        <v>0</v>
      </c>
      <c r="CM226" s="994">
        <v>0</v>
      </c>
      <c r="CN226" s="993">
        <v>0</v>
      </c>
      <c r="CO226" s="994">
        <v>0</v>
      </c>
      <c r="CP226" s="993">
        <v>0</v>
      </c>
      <c r="CQ226" s="994">
        <v>0</v>
      </c>
      <c r="CR226" s="993">
        <v>0</v>
      </c>
      <c r="CS226" s="994">
        <v>0</v>
      </c>
      <c r="CT226" s="993">
        <v>0</v>
      </c>
      <c r="CU226" s="994">
        <v>0</v>
      </c>
      <c r="CV226" s="993">
        <v>0</v>
      </c>
      <c r="CW226" s="994">
        <v>0</v>
      </c>
      <c r="CX226" s="993">
        <v>0</v>
      </c>
      <c r="CY226" s="994">
        <v>0</v>
      </c>
      <c r="CZ226" s="993">
        <v>0</v>
      </c>
      <c r="DA226" s="994">
        <v>0</v>
      </c>
      <c r="DB226" s="993">
        <v>0</v>
      </c>
      <c r="DC226" s="994">
        <v>0</v>
      </c>
      <c r="DD226" s="993">
        <v>0</v>
      </c>
      <c r="DE226" s="994">
        <v>0</v>
      </c>
      <c r="DF226" s="993">
        <v>0</v>
      </c>
      <c r="DG226" s="994">
        <v>0</v>
      </c>
      <c r="DH226" s="993">
        <v>0</v>
      </c>
      <c r="DI226" s="994">
        <v>0</v>
      </c>
      <c r="DJ226" s="993">
        <v>0</v>
      </c>
      <c r="DK226" s="994">
        <v>0</v>
      </c>
      <c r="DL226" s="993">
        <v>0</v>
      </c>
      <c r="DM226" s="994">
        <v>0</v>
      </c>
      <c r="DN226" s="993">
        <v>0</v>
      </c>
      <c r="DO226" s="994">
        <v>0</v>
      </c>
      <c r="DP226" s="995">
        <v>0</v>
      </c>
      <c r="DQ226" s="946"/>
      <c r="DR226" s="973"/>
      <c r="DS226" s="946"/>
      <c r="DT226" s="992">
        <v>0</v>
      </c>
      <c r="DU226" s="993">
        <v>0</v>
      </c>
      <c r="DV226" s="994">
        <v>0</v>
      </c>
      <c r="DW226" s="993">
        <v>0</v>
      </c>
      <c r="DX226" s="994">
        <v>0</v>
      </c>
      <c r="DY226" s="993">
        <v>0</v>
      </c>
      <c r="DZ226" s="994">
        <v>0</v>
      </c>
      <c r="EA226" s="993">
        <v>0</v>
      </c>
      <c r="EB226" s="994">
        <v>0</v>
      </c>
      <c r="EC226" s="993">
        <v>0</v>
      </c>
      <c r="ED226" s="994">
        <v>0</v>
      </c>
      <c r="EE226" s="993">
        <v>0</v>
      </c>
      <c r="EF226" s="994">
        <v>0</v>
      </c>
      <c r="EG226" s="993">
        <v>0</v>
      </c>
      <c r="EH226" s="994">
        <v>0</v>
      </c>
      <c r="EI226" s="993">
        <v>0</v>
      </c>
      <c r="EJ226" s="994">
        <v>0</v>
      </c>
      <c r="EK226" s="993">
        <v>0</v>
      </c>
      <c r="EL226" s="994">
        <v>0</v>
      </c>
      <c r="EM226" s="993">
        <v>0</v>
      </c>
      <c r="EN226" s="994">
        <v>0</v>
      </c>
      <c r="EO226" s="993">
        <v>0</v>
      </c>
      <c r="EP226" s="994">
        <v>0</v>
      </c>
      <c r="EQ226" s="993">
        <v>0</v>
      </c>
      <c r="ER226" s="994">
        <v>0</v>
      </c>
      <c r="ES226" s="993">
        <v>0</v>
      </c>
      <c r="ET226" s="994">
        <v>0</v>
      </c>
      <c r="EU226" s="993">
        <v>0</v>
      </c>
      <c r="EV226" s="994">
        <v>0</v>
      </c>
      <c r="EW226" s="993">
        <v>0</v>
      </c>
      <c r="EX226" s="994">
        <v>0</v>
      </c>
      <c r="EY226" s="993">
        <v>0</v>
      </c>
      <c r="EZ226" s="994">
        <v>0</v>
      </c>
      <c r="FA226" s="993">
        <v>0</v>
      </c>
      <c r="FB226" s="994">
        <v>0</v>
      </c>
      <c r="FC226" s="995">
        <v>0</v>
      </c>
      <c r="FD226" s="946"/>
      <c r="FE226" s="974"/>
      <c r="FF226" s="946"/>
      <c r="FG226" s="975"/>
      <c r="FI226" s="996" t="b">
        <v>1</v>
      </c>
    </row>
    <row r="227" spans="2:165" hidden="1" outlineLevel="1">
      <c r="B227" s="1013">
        <v>214</v>
      </c>
      <c r="C227" s="1021" t="s">
        <v>791</v>
      </c>
      <c r="E227" s="1015">
        <v>0</v>
      </c>
      <c r="F227" s="1016">
        <v>0</v>
      </c>
      <c r="G227" s="1017">
        <v>0</v>
      </c>
      <c r="H227" s="1016">
        <v>0</v>
      </c>
      <c r="I227" s="1017">
        <v>0</v>
      </c>
      <c r="J227" s="1016">
        <v>0</v>
      </c>
      <c r="K227" s="1017">
        <v>0</v>
      </c>
      <c r="L227" s="1016">
        <v>0</v>
      </c>
      <c r="M227" s="1017">
        <v>0</v>
      </c>
      <c r="N227" s="1016">
        <v>0</v>
      </c>
      <c r="O227" s="1017">
        <v>0</v>
      </c>
      <c r="P227" s="1016">
        <v>0</v>
      </c>
      <c r="Q227" s="1017">
        <v>0</v>
      </c>
      <c r="R227" s="1016">
        <v>0</v>
      </c>
      <c r="S227" s="1017">
        <v>0</v>
      </c>
      <c r="T227" s="1016">
        <v>0</v>
      </c>
      <c r="U227" s="1017">
        <v>0</v>
      </c>
      <c r="V227" s="1016">
        <v>0</v>
      </c>
      <c r="W227" s="1017">
        <v>0</v>
      </c>
      <c r="X227" s="1016">
        <v>0</v>
      </c>
      <c r="Y227" s="1017">
        <v>0</v>
      </c>
      <c r="Z227" s="1016">
        <v>0</v>
      </c>
      <c r="AA227" s="1017">
        <v>0</v>
      </c>
      <c r="AB227" s="1016">
        <v>0</v>
      </c>
      <c r="AC227" s="1017">
        <v>0</v>
      </c>
      <c r="AD227" s="1016">
        <v>0</v>
      </c>
      <c r="AE227" s="1017">
        <v>0</v>
      </c>
      <c r="AF227" s="1016">
        <v>0</v>
      </c>
      <c r="AG227" s="1017">
        <v>0</v>
      </c>
      <c r="AH227" s="1016">
        <v>0</v>
      </c>
      <c r="AI227" s="1017">
        <v>0</v>
      </c>
      <c r="AJ227" s="1016">
        <v>0</v>
      </c>
      <c r="AK227" s="1017">
        <v>0</v>
      </c>
      <c r="AL227" s="1016">
        <v>0</v>
      </c>
      <c r="AM227" s="1017">
        <v>0</v>
      </c>
      <c r="AN227" s="1018">
        <v>0</v>
      </c>
      <c r="AO227" s="946"/>
      <c r="AP227" s="964"/>
      <c r="AQ227" s="946"/>
      <c r="AR227" s="1015">
        <v>0</v>
      </c>
      <c r="AS227" s="1016">
        <v>0</v>
      </c>
      <c r="AT227" s="1017">
        <v>0</v>
      </c>
      <c r="AU227" s="1016">
        <v>0</v>
      </c>
      <c r="AV227" s="1017">
        <v>0</v>
      </c>
      <c r="AW227" s="1016">
        <v>0</v>
      </c>
      <c r="AX227" s="1017">
        <v>0</v>
      </c>
      <c r="AY227" s="1016">
        <v>0</v>
      </c>
      <c r="AZ227" s="1017">
        <v>0</v>
      </c>
      <c r="BA227" s="1016">
        <v>0</v>
      </c>
      <c r="BB227" s="1017">
        <v>0</v>
      </c>
      <c r="BC227" s="1016">
        <v>0</v>
      </c>
      <c r="BD227" s="1017">
        <v>0</v>
      </c>
      <c r="BE227" s="1016">
        <v>0</v>
      </c>
      <c r="BF227" s="1017">
        <v>0</v>
      </c>
      <c r="BG227" s="1016">
        <v>0</v>
      </c>
      <c r="BH227" s="1017">
        <v>0</v>
      </c>
      <c r="BI227" s="1016">
        <v>0</v>
      </c>
      <c r="BJ227" s="1017">
        <v>0</v>
      </c>
      <c r="BK227" s="1016">
        <v>0</v>
      </c>
      <c r="BL227" s="1017">
        <v>0</v>
      </c>
      <c r="BM227" s="1016">
        <v>0</v>
      </c>
      <c r="BN227" s="1017">
        <v>0</v>
      </c>
      <c r="BO227" s="1016">
        <v>0</v>
      </c>
      <c r="BP227" s="1017">
        <v>0</v>
      </c>
      <c r="BQ227" s="1016">
        <v>0</v>
      </c>
      <c r="BR227" s="1017">
        <v>0</v>
      </c>
      <c r="BS227" s="1016">
        <v>0</v>
      </c>
      <c r="BT227" s="1017">
        <v>0</v>
      </c>
      <c r="BU227" s="1016">
        <v>0</v>
      </c>
      <c r="BV227" s="1017">
        <v>0</v>
      </c>
      <c r="BW227" s="1016">
        <v>0</v>
      </c>
      <c r="BX227" s="1017">
        <v>0</v>
      </c>
      <c r="BY227" s="1016">
        <v>0</v>
      </c>
      <c r="BZ227" s="1017">
        <v>0</v>
      </c>
      <c r="CA227" s="1018">
        <v>0</v>
      </c>
      <c r="CB227" s="946"/>
      <c r="CC227" s="971"/>
      <c r="CD227" s="946"/>
      <c r="CE227" s="972"/>
      <c r="CF227" s="946"/>
      <c r="CG227" s="1015">
        <v>0</v>
      </c>
      <c r="CH227" s="1016">
        <v>0</v>
      </c>
      <c r="CI227" s="1017">
        <v>0</v>
      </c>
      <c r="CJ227" s="1016">
        <v>0</v>
      </c>
      <c r="CK227" s="1017">
        <v>0</v>
      </c>
      <c r="CL227" s="1016">
        <v>0</v>
      </c>
      <c r="CM227" s="1017">
        <v>0</v>
      </c>
      <c r="CN227" s="1016">
        <v>0</v>
      </c>
      <c r="CO227" s="1017">
        <v>0</v>
      </c>
      <c r="CP227" s="1016">
        <v>0</v>
      </c>
      <c r="CQ227" s="1017">
        <v>0</v>
      </c>
      <c r="CR227" s="1016">
        <v>0</v>
      </c>
      <c r="CS227" s="1017">
        <v>0</v>
      </c>
      <c r="CT227" s="1016">
        <v>0</v>
      </c>
      <c r="CU227" s="1017">
        <v>0</v>
      </c>
      <c r="CV227" s="1016">
        <v>0</v>
      </c>
      <c r="CW227" s="1017">
        <v>0</v>
      </c>
      <c r="CX227" s="1016">
        <v>0</v>
      </c>
      <c r="CY227" s="1017">
        <v>0</v>
      </c>
      <c r="CZ227" s="1016">
        <v>0</v>
      </c>
      <c r="DA227" s="1017">
        <v>0</v>
      </c>
      <c r="DB227" s="1016">
        <v>0</v>
      </c>
      <c r="DC227" s="1017">
        <v>0</v>
      </c>
      <c r="DD227" s="1016">
        <v>0</v>
      </c>
      <c r="DE227" s="1017">
        <v>0</v>
      </c>
      <c r="DF227" s="1016">
        <v>0</v>
      </c>
      <c r="DG227" s="1017">
        <v>0</v>
      </c>
      <c r="DH227" s="1016">
        <v>0</v>
      </c>
      <c r="DI227" s="1017">
        <v>0</v>
      </c>
      <c r="DJ227" s="1016">
        <v>0</v>
      </c>
      <c r="DK227" s="1017">
        <v>0</v>
      </c>
      <c r="DL227" s="1016">
        <v>0</v>
      </c>
      <c r="DM227" s="1017">
        <v>0</v>
      </c>
      <c r="DN227" s="1016">
        <v>0</v>
      </c>
      <c r="DO227" s="1017">
        <v>0</v>
      </c>
      <c r="DP227" s="1018">
        <v>0</v>
      </c>
      <c r="DQ227" s="946"/>
      <c r="DR227" s="973"/>
      <c r="DS227" s="946"/>
      <c r="DT227" s="1015">
        <v>0</v>
      </c>
      <c r="DU227" s="1016">
        <v>0</v>
      </c>
      <c r="DV227" s="1017">
        <v>0</v>
      </c>
      <c r="DW227" s="1016">
        <v>0</v>
      </c>
      <c r="DX227" s="1017">
        <v>0</v>
      </c>
      <c r="DY227" s="1016">
        <v>0</v>
      </c>
      <c r="DZ227" s="1017">
        <v>0</v>
      </c>
      <c r="EA227" s="1016">
        <v>0</v>
      </c>
      <c r="EB227" s="1017">
        <v>0</v>
      </c>
      <c r="EC227" s="1016">
        <v>0</v>
      </c>
      <c r="ED227" s="1017">
        <v>0</v>
      </c>
      <c r="EE227" s="1016">
        <v>0</v>
      </c>
      <c r="EF227" s="1017">
        <v>0</v>
      </c>
      <c r="EG227" s="1016">
        <v>0</v>
      </c>
      <c r="EH227" s="1017">
        <v>0</v>
      </c>
      <c r="EI227" s="1016">
        <v>0</v>
      </c>
      <c r="EJ227" s="1017">
        <v>0</v>
      </c>
      <c r="EK227" s="1016">
        <v>0</v>
      </c>
      <c r="EL227" s="1017">
        <v>0</v>
      </c>
      <c r="EM227" s="1016">
        <v>0</v>
      </c>
      <c r="EN227" s="1017">
        <v>0</v>
      </c>
      <c r="EO227" s="1016">
        <v>0</v>
      </c>
      <c r="EP227" s="1017">
        <v>0</v>
      </c>
      <c r="EQ227" s="1016">
        <v>0</v>
      </c>
      <c r="ER227" s="1017">
        <v>0</v>
      </c>
      <c r="ES227" s="1016">
        <v>0</v>
      </c>
      <c r="ET227" s="1017">
        <v>0</v>
      </c>
      <c r="EU227" s="1016">
        <v>0</v>
      </c>
      <c r="EV227" s="1017">
        <v>0</v>
      </c>
      <c r="EW227" s="1016">
        <v>0</v>
      </c>
      <c r="EX227" s="1017">
        <v>0</v>
      </c>
      <c r="EY227" s="1016">
        <v>0</v>
      </c>
      <c r="EZ227" s="1017">
        <v>0</v>
      </c>
      <c r="FA227" s="1016">
        <v>0</v>
      </c>
      <c r="FB227" s="1017">
        <v>0</v>
      </c>
      <c r="FC227" s="1018">
        <v>0</v>
      </c>
      <c r="FD227" s="946"/>
      <c r="FE227" s="974"/>
      <c r="FF227" s="946"/>
      <c r="FG227" s="975"/>
      <c r="FI227" s="1019" t="b">
        <v>1</v>
      </c>
    </row>
    <row r="228" spans="2:165" hidden="1" outlineLevel="1">
      <c r="B228" s="976">
        <v>215</v>
      </c>
      <c r="C228" s="977" t="s">
        <v>792</v>
      </c>
      <c r="E228" s="978">
        <v>0</v>
      </c>
      <c r="F228" s="979">
        <v>0</v>
      </c>
      <c r="G228" s="980">
        <v>0</v>
      </c>
      <c r="H228" s="979">
        <v>0</v>
      </c>
      <c r="I228" s="980">
        <v>0</v>
      </c>
      <c r="J228" s="979">
        <v>0</v>
      </c>
      <c r="K228" s="980">
        <v>0</v>
      </c>
      <c r="L228" s="979">
        <v>0</v>
      </c>
      <c r="M228" s="980">
        <v>0</v>
      </c>
      <c r="N228" s="979">
        <v>0</v>
      </c>
      <c r="O228" s="980">
        <v>0</v>
      </c>
      <c r="P228" s="979">
        <v>0</v>
      </c>
      <c r="Q228" s="980">
        <v>0</v>
      </c>
      <c r="R228" s="979">
        <v>0</v>
      </c>
      <c r="S228" s="980">
        <v>0</v>
      </c>
      <c r="T228" s="979">
        <v>0</v>
      </c>
      <c r="U228" s="980">
        <v>0</v>
      </c>
      <c r="V228" s="979">
        <v>0</v>
      </c>
      <c r="W228" s="980">
        <v>0</v>
      </c>
      <c r="X228" s="979">
        <v>0</v>
      </c>
      <c r="Y228" s="980">
        <v>0</v>
      </c>
      <c r="Z228" s="979">
        <v>0</v>
      </c>
      <c r="AA228" s="980">
        <v>0</v>
      </c>
      <c r="AB228" s="979">
        <v>0</v>
      </c>
      <c r="AC228" s="980">
        <v>0</v>
      </c>
      <c r="AD228" s="979">
        <v>0</v>
      </c>
      <c r="AE228" s="980">
        <v>0</v>
      </c>
      <c r="AF228" s="979">
        <v>0</v>
      </c>
      <c r="AG228" s="980">
        <v>0</v>
      </c>
      <c r="AH228" s="979">
        <v>0</v>
      </c>
      <c r="AI228" s="980">
        <v>0</v>
      </c>
      <c r="AJ228" s="979">
        <v>0</v>
      </c>
      <c r="AK228" s="980">
        <v>0</v>
      </c>
      <c r="AL228" s="979">
        <v>0</v>
      </c>
      <c r="AM228" s="980">
        <v>0</v>
      </c>
      <c r="AN228" s="981">
        <v>0</v>
      </c>
      <c r="AO228" s="946"/>
      <c r="AP228" s="964"/>
      <c r="AQ228" s="946"/>
      <c r="AR228" s="978">
        <v>0</v>
      </c>
      <c r="AS228" s="979">
        <v>0</v>
      </c>
      <c r="AT228" s="980">
        <v>0</v>
      </c>
      <c r="AU228" s="979">
        <v>0</v>
      </c>
      <c r="AV228" s="980">
        <v>0</v>
      </c>
      <c r="AW228" s="979">
        <v>0</v>
      </c>
      <c r="AX228" s="980">
        <v>0</v>
      </c>
      <c r="AY228" s="979">
        <v>0</v>
      </c>
      <c r="AZ228" s="980">
        <v>0</v>
      </c>
      <c r="BA228" s="979">
        <v>0</v>
      </c>
      <c r="BB228" s="980">
        <v>0</v>
      </c>
      <c r="BC228" s="979">
        <v>0</v>
      </c>
      <c r="BD228" s="980">
        <v>0</v>
      </c>
      <c r="BE228" s="979">
        <v>0</v>
      </c>
      <c r="BF228" s="980">
        <v>0</v>
      </c>
      <c r="BG228" s="979">
        <v>0</v>
      </c>
      <c r="BH228" s="980">
        <v>0</v>
      </c>
      <c r="BI228" s="979">
        <v>0</v>
      </c>
      <c r="BJ228" s="980">
        <v>0</v>
      </c>
      <c r="BK228" s="979">
        <v>0</v>
      </c>
      <c r="BL228" s="980">
        <v>0</v>
      </c>
      <c r="BM228" s="979">
        <v>0</v>
      </c>
      <c r="BN228" s="980">
        <v>0</v>
      </c>
      <c r="BO228" s="979">
        <v>0</v>
      </c>
      <c r="BP228" s="980">
        <v>0</v>
      </c>
      <c r="BQ228" s="979">
        <v>0</v>
      </c>
      <c r="BR228" s="980">
        <v>0</v>
      </c>
      <c r="BS228" s="979">
        <v>0</v>
      </c>
      <c r="BT228" s="980">
        <v>0</v>
      </c>
      <c r="BU228" s="979">
        <v>0</v>
      </c>
      <c r="BV228" s="980">
        <v>0</v>
      </c>
      <c r="BW228" s="979">
        <v>0</v>
      </c>
      <c r="BX228" s="980">
        <v>0</v>
      </c>
      <c r="BY228" s="979">
        <v>0</v>
      </c>
      <c r="BZ228" s="980">
        <v>0</v>
      </c>
      <c r="CA228" s="981">
        <v>0</v>
      </c>
      <c r="CB228" s="946"/>
      <c r="CC228" s="971"/>
      <c r="CD228" s="946"/>
      <c r="CE228" s="972"/>
      <c r="CF228" s="946"/>
      <c r="CG228" s="978">
        <v>0</v>
      </c>
      <c r="CH228" s="979">
        <v>0</v>
      </c>
      <c r="CI228" s="980">
        <v>0</v>
      </c>
      <c r="CJ228" s="979">
        <v>0</v>
      </c>
      <c r="CK228" s="980">
        <v>0</v>
      </c>
      <c r="CL228" s="979">
        <v>0</v>
      </c>
      <c r="CM228" s="980">
        <v>0</v>
      </c>
      <c r="CN228" s="979">
        <v>0</v>
      </c>
      <c r="CO228" s="980">
        <v>0</v>
      </c>
      <c r="CP228" s="979">
        <v>0</v>
      </c>
      <c r="CQ228" s="980">
        <v>0</v>
      </c>
      <c r="CR228" s="979">
        <v>0</v>
      </c>
      <c r="CS228" s="980">
        <v>0</v>
      </c>
      <c r="CT228" s="979">
        <v>0</v>
      </c>
      <c r="CU228" s="980">
        <v>0</v>
      </c>
      <c r="CV228" s="979">
        <v>0</v>
      </c>
      <c r="CW228" s="980">
        <v>0</v>
      </c>
      <c r="CX228" s="979">
        <v>0</v>
      </c>
      <c r="CY228" s="980">
        <v>0</v>
      </c>
      <c r="CZ228" s="979">
        <v>0</v>
      </c>
      <c r="DA228" s="980">
        <v>0</v>
      </c>
      <c r="DB228" s="979">
        <v>0</v>
      </c>
      <c r="DC228" s="980">
        <v>0</v>
      </c>
      <c r="DD228" s="979">
        <v>0</v>
      </c>
      <c r="DE228" s="980">
        <v>0</v>
      </c>
      <c r="DF228" s="979">
        <v>0</v>
      </c>
      <c r="DG228" s="980">
        <v>0</v>
      </c>
      <c r="DH228" s="979">
        <v>0</v>
      </c>
      <c r="DI228" s="980">
        <v>0</v>
      </c>
      <c r="DJ228" s="979">
        <v>0</v>
      </c>
      <c r="DK228" s="980">
        <v>0</v>
      </c>
      <c r="DL228" s="979">
        <v>0</v>
      </c>
      <c r="DM228" s="980">
        <v>0</v>
      </c>
      <c r="DN228" s="979">
        <v>0</v>
      </c>
      <c r="DO228" s="980">
        <v>0</v>
      </c>
      <c r="DP228" s="981">
        <v>0</v>
      </c>
      <c r="DQ228" s="946"/>
      <c r="DR228" s="973"/>
      <c r="DS228" s="946"/>
      <c r="DT228" s="978">
        <v>0</v>
      </c>
      <c r="DU228" s="979">
        <v>0</v>
      </c>
      <c r="DV228" s="980">
        <v>0</v>
      </c>
      <c r="DW228" s="979">
        <v>0</v>
      </c>
      <c r="DX228" s="980">
        <v>0</v>
      </c>
      <c r="DY228" s="979">
        <v>0</v>
      </c>
      <c r="DZ228" s="980">
        <v>0</v>
      </c>
      <c r="EA228" s="979">
        <v>0</v>
      </c>
      <c r="EB228" s="980">
        <v>0</v>
      </c>
      <c r="EC228" s="979">
        <v>0</v>
      </c>
      <c r="ED228" s="980">
        <v>0</v>
      </c>
      <c r="EE228" s="979">
        <v>0</v>
      </c>
      <c r="EF228" s="980">
        <v>0</v>
      </c>
      <c r="EG228" s="979">
        <v>0</v>
      </c>
      <c r="EH228" s="980">
        <v>0</v>
      </c>
      <c r="EI228" s="979">
        <v>0</v>
      </c>
      <c r="EJ228" s="980">
        <v>0</v>
      </c>
      <c r="EK228" s="979">
        <v>0</v>
      </c>
      <c r="EL228" s="980">
        <v>0</v>
      </c>
      <c r="EM228" s="979">
        <v>0</v>
      </c>
      <c r="EN228" s="980">
        <v>0</v>
      </c>
      <c r="EO228" s="979">
        <v>0</v>
      </c>
      <c r="EP228" s="980">
        <v>0</v>
      </c>
      <c r="EQ228" s="979">
        <v>0</v>
      </c>
      <c r="ER228" s="980">
        <v>0</v>
      </c>
      <c r="ES228" s="979">
        <v>0</v>
      </c>
      <c r="ET228" s="980">
        <v>0</v>
      </c>
      <c r="EU228" s="979">
        <v>0</v>
      </c>
      <c r="EV228" s="980">
        <v>0</v>
      </c>
      <c r="EW228" s="979">
        <v>0</v>
      </c>
      <c r="EX228" s="980">
        <v>0</v>
      </c>
      <c r="EY228" s="979">
        <v>0</v>
      </c>
      <c r="EZ228" s="980">
        <v>0</v>
      </c>
      <c r="FA228" s="979">
        <v>0</v>
      </c>
      <c r="FB228" s="980">
        <v>0</v>
      </c>
      <c r="FC228" s="981">
        <v>0</v>
      </c>
      <c r="FD228" s="946"/>
      <c r="FE228" s="974"/>
      <c r="FF228" s="946"/>
      <c r="FG228" s="975"/>
      <c r="FI228" s="982" t="b">
        <v>1</v>
      </c>
    </row>
    <row r="229" spans="2:165" hidden="1" outlineLevel="1">
      <c r="B229" s="983">
        <v>216</v>
      </c>
      <c r="C229" s="984" t="s">
        <v>446</v>
      </c>
      <c r="E229" s="985">
        <v>0</v>
      </c>
      <c r="F229" s="986">
        <v>0</v>
      </c>
      <c r="G229" s="987">
        <v>0</v>
      </c>
      <c r="H229" s="986">
        <v>0</v>
      </c>
      <c r="I229" s="987">
        <v>0</v>
      </c>
      <c r="J229" s="986">
        <v>0</v>
      </c>
      <c r="K229" s="987">
        <v>0</v>
      </c>
      <c r="L229" s="986">
        <v>0</v>
      </c>
      <c r="M229" s="987">
        <v>0</v>
      </c>
      <c r="N229" s="986">
        <v>0</v>
      </c>
      <c r="O229" s="987">
        <v>0</v>
      </c>
      <c r="P229" s="986">
        <v>0</v>
      </c>
      <c r="Q229" s="987">
        <v>0</v>
      </c>
      <c r="R229" s="986">
        <v>0</v>
      </c>
      <c r="S229" s="987">
        <v>0</v>
      </c>
      <c r="T229" s="986">
        <v>0</v>
      </c>
      <c r="U229" s="987">
        <v>0</v>
      </c>
      <c r="V229" s="986">
        <v>0</v>
      </c>
      <c r="W229" s="987">
        <v>0</v>
      </c>
      <c r="X229" s="986">
        <v>0</v>
      </c>
      <c r="Y229" s="987">
        <v>0</v>
      </c>
      <c r="Z229" s="986">
        <v>0</v>
      </c>
      <c r="AA229" s="987">
        <v>0</v>
      </c>
      <c r="AB229" s="986">
        <v>0</v>
      </c>
      <c r="AC229" s="987">
        <v>0</v>
      </c>
      <c r="AD229" s="986">
        <v>0</v>
      </c>
      <c r="AE229" s="987">
        <v>0</v>
      </c>
      <c r="AF229" s="986">
        <v>0</v>
      </c>
      <c r="AG229" s="987">
        <v>0</v>
      </c>
      <c r="AH229" s="986">
        <v>0</v>
      </c>
      <c r="AI229" s="987">
        <v>0</v>
      </c>
      <c r="AJ229" s="986">
        <v>0</v>
      </c>
      <c r="AK229" s="987">
        <v>0</v>
      </c>
      <c r="AL229" s="986">
        <v>0</v>
      </c>
      <c r="AM229" s="987">
        <v>0</v>
      </c>
      <c r="AN229" s="988">
        <v>0</v>
      </c>
      <c r="AO229" s="946"/>
      <c r="AP229" s="964"/>
      <c r="AQ229" s="946"/>
      <c r="AR229" s="985">
        <v>0</v>
      </c>
      <c r="AS229" s="986">
        <v>0</v>
      </c>
      <c r="AT229" s="987">
        <v>0</v>
      </c>
      <c r="AU229" s="986">
        <v>0</v>
      </c>
      <c r="AV229" s="987">
        <v>0</v>
      </c>
      <c r="AW229" s="986">
        <v>0</v>
      </c>
      <c r="AX229" s="987">
        <v>0</v>
      </c>
      <c r="AY229" s="986">
        <v>0</v>
      </c>
      <c r="AZ229" s="987">
        <v>0</v>
      </c>
      <c r="BA229" s="986">
        <v>0</v>
      </c>
      <c r="BB229" s="987">
        <v>0</v>
      </c>
      <c r="BC229" s="986">
        <v>0</v>
      </c>
      <c r="BD229" s="987">
        <v>0</v>
      </c>
      <c r="BE229" s="986">
        <v>0</v>
      </c>
      <c r="BF229" s="987">
        <v>0</v>
      </c>
      <c r="BG229" s="986">
        <v>0</v>
      </c>
      <c r="BH229" s="987">
        <v>0</v>
      </c>
      <c r="BI229" s="986">
        <v>0</v>
      </c>
      <c r="BJ229" s="987">
        <v>0</v>
      </c>
      <c r="BK229" s="986">
        <v>0</v>
      </c>
      <c r="BL229" s="987">
        <v>0</v>
      </c>
      <c r="BM229" s="986">
        <v>0</v>
      </c>
      <c r="BN229" s="987">
        <v>0</v>
      </c>
      <c r="BO229" s="986">
        <v>0</v>
      </c>
      <c r="BP229" s="987">
        <v>0</v>
      </c>
      <c r="BQ229" s="986">
        <v>0</v>
      </c>
      <c r="BR229" s="987">
        <v>0</v>
      </c>
      <c r="BS229" s="986">
        <v>0</v>
      </c>
      <c r="BT229" s="987">
        <v>0</v>
      </c>
      <c r="BU229" s="986">
        <v>0</v>
      </c>
      <c r="BV229" s="987">
        <v>0</v>
      </c>
      <c r="BW229" s="986">
        <v>0</v>
      </c>
      <c r="BX229" s="987">
        <v>0</v>
      </c>
      <c r="BY229" s="986">
        <v>0</v>
      </c>
      <c r="BZ229" s="987">
        <v>0</v>
      </c>
      <c r="CA229" s="988">
        <v>0</v>
      </c>
      <c r="CB229" s="946"/>
      <c r="CC229" s="971"/>
      <c r="CD229" s="946"/>
      <c r="CE229" s="972"/>
      <c r="CF229" s="946"/>
      <c r="CG229" s="985">
        <v>0</v>
      </c>
      <c r="CH229" s="986">
        <v>0</v>
      </c>
      <c r="CI229" s="987">
        <v>0</v>
      </c>
      <c r="CJ229" s="986">
        <v>0</v>
      </c>
      <c r="CK229" s="987">
        <v>0</v>
      </c>
      <c r="CL229" s="986">
        <v>0</v>
      </c>
      <c r="CM229" s="987">
        <v>0</v>
      </c>
      <c r="CN229" s="986">
        <v>0</v>
      </c>
      <c r="CO229" s="987">
        <v>0</v>
      </c>
      <c r="CP229" s="986">
        <v>0</v>
      </c>
      <c r="CQ229" s="987">
        <v>0</v>
      </c>
      <c r="CR229" s="986">
        <v>0</v>
      </c>
      <c r="CS229" s="987">
        <v>0</v>
      </c>
      <c r="CT229" s="986">
        <v>0</v>
      </c>
      <c r="CU229" s="987">
        <v>0</v>
      </c>
      <c r="CV229" s="986">
        <v>0</v>
      </c>
      <c r="CW229" s="987">
        <v>0</v>
      </c>
      <c r="CX229" s="986">
        <v>0</v>
      </c>
      <c r="CY229" s="987">
        <v>0</v>
      </c>
      <c r="CZ229" s="986">
        <v>0</v>
      </c>
      <c r="DA229" s="987">
        <v>0</v>
      </c>
      <c r="DB229" s="986">
        <v>0</v>
      </c>
      <c r="DC229" s="987">
        <v>0</v>
      </c>
      <c r="DD229" s="986">
        <v>0</v>
      </c>
      <c r="DE229" s="987">
        <v>0</v>
      </c>
      <c r="DF229" s="986">
        <v>0</v>
      </c>
      <c r="DG229" s="987">
        <v>0</v>
      </c>
      <c r="DH229" s="986">
        <v>0</v>
      </c>
      <c r="DI229" s="987">
        <v>0</v>
      </c>
      <c r="DJ229" s="986">
        <v>0</v>
      </c>
      <c r="DK229" s="987">
        <v>0</v>
      </c>
      <c r="DL229" s="986">
        <v>0</v>
      </c>
      <c r="DM229" s="987">
        <v>0</v>
      </c>
      <c r="DN229" s="986">
        <v>0</v>
      </c>
      <c r="DO229" s="987">
        <v>0</v>
      </c>
      <c r="DP229" s="988">
        <v>0</v>
      </c>
      <c r="DQ229" s="946"/>
      <c r="DR229" s="973"/>
      <c r="DS229" s="946"/>
      <c r="DT229" s="985">
        <v>0</v>
      </c>
      <c r="DU229" s="986">
        <v>0</v>
      </c>
      <c r="DV229" s="987">
        <v>0</v>
      </c>
      <c r="DW229" s="986">
        <v>0</v>
      </c>
      <c r="DX229" s="987">
        <v>0</v>
      </c>
      <c r="DY229" s="986">
        <v>0</v>
      </c>
      <c r="DZ229" s="987">
        <v>0</v>
      </c>
      <c r="EA229" s="986">
        <v>0</v>
      </c>
      <c r="EB229" s="987">
        <v>0</v>
      </c>
      <c r="EC229" s="986">
        <v>0</v>
      </c>
      <c r="ED229" s="987">
        <v>0</v>
      </c>
      <c r="EE229" s="986">
        <v>0</v>
      </c>
      <c r="EF229" s="987">
        <v>0</v>
      </c>
      <c r="EG229" s="986">
        <v>0</v>
      </c>
      <c r="EH229" s="987">
        <v>0</v>
      </c>
      <c r="EI229" s="986">
        <v>0</v>
      </c>
      <c r="EJ229" s="987">
        <v>0</v>
      </c>
      <c r="EK229" s="986">
        <v>0</v>
      </c>
      <c r="EL229" s="987">
        <v>0</v>
      </c>
      <c r="EM229" s="986">
        <v>0</v>
      </c>
      <c r="EN229" s="987">
        <v>0</v>
      </c>
      <c r="EO229" s="986">
        <v>0</v>
      </c>
      <c r="EP229" s="987">
        <v>0</v>
      </c>
      <c r="EQ229" s="986">
        <v>0</v>
      </c>
      <c r="ER229" s="987">
        <v>0</v>
      </c>
      <c r="ES229" s="986">
        <v>0</v>
      </c>
      <c r="ET229" s="987">
        <v>0</v>
      </c>
      <c r="EU229" s="986">
        <v>0</v>
      </c>
      <c r="EV229" s="987">
        <v>0</v>
      </c>
      <c r="EW229" s="986">
        <v>0</v>
      </c>
      <c r="EX229" s="987">
        <v>0</v>
      </c>
      <c r="EY229" s="986">
        <v>0</v>
      </c>
      <c r="EZ229" s="987">
        <v>0</v>
      </c>
      <c r="FA229" s="986">
        <v>0</v>
      </c>
      <c r="FB229" s="987">
        <v>0</v>
      </c>
      <c r="FC229" s="988">
        <v>0</v>
      </c>
      <c r="FD229" s="946"/>
      <c r="FE229" s="974"/>
      <c r="FF229" s="946"/>
      <c r="FG229" s="975"/>
      <c r="FI229" s="989" t="b">
        <v>1</v>
      </c>
    </row>
    <row r="230" spans="2:165" hidden="1" outlineLevel="1">
      <c r="B230" s="997">
        <v>217</v>
      </c>
      <c r="C230" s="998" t="s">
        <v>448</v>
      </c>
      <c r="E230" s="999">
        <v>0</v>
      </c>
      <c r="F230" s="1000">
        <v>0</v>
      </c>
      <c r="G230" s="1001">
        <v>0</v>
      </c>
      <c r="H230" s="1000">
        <v>0</v>
      </c>
      <c r="I230" s="1001">
        <v>0</v>
      </c>
      <c r="J230" s="1000">
        <v>0</v>
      </c>
      <c r="K230" s="1001">
        <v>0</v>
      </c>
      <c r="L230" s="1000">
        <v>0</v>
      </c>
      <c r="M230" s="1001">
        <v>0</v>
      </c>
      <c r="N230" s="1000">
        <v>0</v>
      </c>
      <c r="O230" s="1001">
        <v>0</v>
      </c>
      <c r="P230" s="1000">
        <v>0</v>
      </c>
      <c r="Q230" s="1001">
        <v>0</v>
      </c>
      <c r="R230" s="1000">
        <v>0</v>
      </c>
      <c r="S230" s="1001">
        <v>0</v>
      </c>
      <c r="T230" s="1000">
        <v>0</v>
      </c>
      <c r="U230" s="1001">
        <v>0</v>
      </c>
      <c r="V230" s="1000">
        <v>0</v>
      </c>
      <c r="W230" s="1001">
        <v>0</v>
      </c>
      <c r="X230" s="1000">
        <v>0</v>
      </c>
      <c r="Y230" s="1001">
        <v>0</v>
      </c>
      <c r="Z230" s="1000">
        <v>0</v>
      </c>
      <c r="AA230" s="1001">
        <v>0</v>
      </c>
      <c r="AB230" s="1000">
        <v>0</v>
      </c>
      <c r="AC230" s="1001">
        <v>0</v>
      </c>
      <c r="AD230" s="1000">
        <v>0</v>
      </c>
      <c r="AE230" s="1001">
        <v>0</v>
      </c>
      <c r="AF230" s="1000">
        <v>0</v>
      </c>
      <c r="AG230" s="1001">
        <v>0</v>
      </c>
      <c r="AH230" s="1000">
        <v>0</v>
      </c>
      <c r="AI230" s="1001">
        <v>0</v>
      </c>
      <c r="AJ230" s="1000">
        <v>0</v>
      </c>
      <c r="AK230" s="1001">
        <v>0</v>
      </c>
      <c r="AL230" s="1000">
        <v>0</v>
      </c>
      <c r="AM230" s="1001">
        <v>0</v>
      </c>
      <c r="AN230" s="1002">
        <v>0</v>
      </c>
      <c r="AO230" s="946"/>
      <c r="AP230" s="964"/>
      <c r="AQ230" s="946"/>
      <c r="AR230" s="999">
        <v>0</v>
      </c>
      <c r="AS230" s="1000">
        <v>0</v>
      </c>
      <c r="AT230" s="1001">
        <v>0</v>
      </c>
      <c r="AU230" s="1000">
        <v>0</v>
      </c>
      <c r="AV230" s="1001">
        <v>0</v>
      </c>
      <c r="AW230" s="1000">
        <v>0</v>
      </c>
      <c r="AX230" s="1001">
        <v>0</v>
      </c>
      <c r="AY230" s="1000">
        <v>0</v>
      </c>
      <c r="AZ230" s="1001">
        <v>0</v>
      </c>
      <c r="BA230" s="1000">
        <v>0</v>
      </c>
      <c r="BB230" s="1001">
        <v>0</v>
      </c>
      <c r="BC230" s="1000">
        <v>0</v>
      </c>
      <c r="BD230" s="1001">
        <v>0</v>
      </c>
      <c r="BE230" s="1000">
        <v>0</v>
      </c>
      <c r="BF230" s="1001">
        <v>0</v>
      </c>
      <c r="BG230" s="1000">
        <v>0</v>
      </c>
      <c r="BH230" s="1001">
        <v>0</v>
      </c>
      <c r="BI230" s="1000">
        <v>0</v>
      </c>
      <c r="BJ230" s="1001">
        <v>0</v>
      </c>
      <c r="BK230" s="1000">
        <v>0</v>
      </c>
      <c r="BL230" s="1001">
        <v>0</v>
      </c>
      <c r="BM230" s="1000">
        <v>0</v>
      </c>
      <c r="BN230" s="1001">
        <v>0</v>
      </c>
      <c r="BO230" s="1000">
        <v>0</v>
      </c>
      <c r="BP230" s="1001">
        <v>0</v>
      </c>
      <c r="BQ230" s="1000">
        <v>0</v>
      </c>
      <c r="BR230" s="1001">
        <v>0</v>
      </c>
      <c r="BS230" s="1000">
        <v>0</v>
      </c>
      <c r="BT230" s="1001">
        <v>0</v>
      </c>
      <c r="BU230" s="1000">
        <v>0</v>
      </c>
      <c r="BV230" s="1001">
        <v>0</v>
      </c>
      <c r="BW230" s="1000">
        <v>0</v>
      </c>
      <c r="BX230" s="1001">
        <v>0</v>
      </c>
      <c r="BY230" s="1000">
        <v>0</v>
      </c>
      <c r="BZ230" s="1001">
        <v>0</v>
      </c>
      <c r="CA230" s="1002">
        <v>0</v>
      </c>
      <c r="CB230" s="946"/>
      <c r="CC230" s="971"/>
      <c r="CD230" s="946"/>
      <c r="CE230" s="972"/>
      <c r="CF230" s="946"/>
      <c r="CG230" s="999">
        <v>0</v>
      </c>
      <c r="CH230" s="1000">
        <v>0</v>
      </c>
      <c r="CI230" s="1001">
        <v>0</v>
      </c>
      <c r="CJ230" s="1000">
        <v>0</v>
      </c>
      <c r="CK230" s="1001">
        <v>0</v>
      </c>
      <c r="CL230" s="1000">
        <v>0</v>
      </c>
      <c r="CM230" s="1001">
        <v>0</v>
      </c>
      <c r="CN230" s="1000">
        <v>0</v>
      </c>
      <c r="CO230" s="1001">
        <v>0</v>
      </c>
      <c r="CP230" s="1000">
        <v>0</v>
      </c>
      <c r="CQ230" s="1001">
        <v>0</v>
      </c>
      <c r="CR230" s="1000">
        <v>0</v>
      </c>
      <c r="CS230" s="1001">
        <v>0</v>
      </c>
      <c r="CT230" s="1000">
        <v>0</v>
      </c>
      <c r="CU230" s="1001">
        <v>0</v>
      </c>
      <c r="CV230" s="1000">
        <v>0</v>
      </c>
      <c r="CW230" s="1001">
        <v>0</v>
      </c>
      <c r="CX230" s="1000">
        <v>0</v>
      </c>
      <c r="CY230" s="1001">
        <v>0</v>
      </c>
      <c r="CZ230" s="1000">
        <v>0</v>
      </c>
      <c r="DA230" s="1001">
        <v>0</v>
      </c>
      <c r="DB230" s="1000">
        <v>0</v>
      </c>
      <c r="DC230" s="1001">
        <v>0</v>
      </c>
      <c r="DD230" s="1000">
        <v>0</v>
      </c>
      <c r="DE230" s="1001">
        <v>0</v>
      </c>
      <c r="DF230" s="1000">
        <v>0</v>
      </c>
      <c r="DG230" s="1001">
        <v>0</v>
      </c>
      <c r="DH230" s="1000">
        <v>0</v>
      </c>
      <c r="DI230" s="1001">
        <v>0</v>
      </c>
      <c r="DJ230" s="1000">
        <v>0</v>
      </c>
      <c r="DK230" s="1001">
        <v>0</v>
      </c>
      <c r="DL230" s="1000">
        <v>0</v>
      </c>
      <c r="DM230" s="1001">
        <v>0</v>
      </c>
      <c r="DN230" s="1000">
        <v>0</v>
      </c>
      <c r="DO230" s="1001">
        <v>0</v>
      </c>
      <c r="DP230" s="1002">
        <v>0</v>
      </c>
      <c r="DQ230" s="946"/>
      <c r="DR230" s="973"/>
      <c r="DS230" s="946"/>
      <c r="DT230" s="999">
        <v>0</v>
      </c>
      <c r="DU230" s="1000">
        <v>0</v>
      </c>
      <c r="DV230" s="1001">
        <v>0</v>
      </c>
      <c r="DW230" s="1000">
        <v>0</v>
      </c>
      <c r="DX230" s="1001">
        <v>0</v>
      </c>
      <c r="DY230" s="1000">
        <v>0</v>
      </c>
      <c r="DZ230" s="1001">
        <v>0</v>
      </c>
      <c r="EA230" s="1000">
        <v>0</v>
      </c>
      <c r="EB230" s="1001">
        <v>0</v>
      </c>
      <c r="EC230" s="1000">
        <v>0</v>
      </c>
      <c r="ED230" s="1001">
        <v>0</v>
      </c>
      <c r="EE230" s="1000">
        <v>0</v>
      </c>
      <c r="EF230" s="1001">
        <v>0</v>
      </c>
      <c r="EG230" s="1000">
        <v>0</v>
      </c>
      <c r="EH230" s="1001">
        <v>0</v>
      </c>
      <c r="EI230" s="1000">
        <v>0</v>
      </c>
      <c r="EJ230" s="1001">
        <v>0</v>
      </c>
      <c r="EK230" s="1000">
        <v>0</v>
      </c>
      <c r="EL230" s="1001">
        <v>0</v>
      </c>
      <c r="EM230" s="1000">
        <v>0</v>
      </c>
      <c r="EN230" s="1001">
        <v>0</v>
      </c>
      <c r="EO230" s="1000">
        <v>0</v>
      </c>
      <c r="EP230" s="1001">
        <v>0</v>
      </c>
      <c r="EQ230" s="1000">
        <v>0</v>
      </c>
      <c r="ER230" s="1001">
        <v>0</v>
      </c>
      <c r="ES230" s="1000">
        <v>0</v>
      </c>
      <c r="ET230" s="1001">
        <v>0</v>
      </c>
      <c r="EU230" s="1000">
        <v>0</v>
      </c>
      <c r="EV230" s="1001">
        <v>0</v>
      </c>
      <c r="EW230" s="1000">
        <v>0</v>
      </c>
      <c r="EX230" s="1001">
        <v>0</v>
      </c>
      <c r="EY230" s="1000">
        <v>0</v>
      </c>
      <c r="EZ230" s="1001">
        <v>0</v>
      </c>
      <c r="FA230" s="1000">
        <v>0</v>
      </c>
      <c r="FB230" s="1001">
        <v>0</v>
      </c>
      <c r="FC230" s="1002">
        <v>0</v>
      </c>
      <c r="FD230" s="946"/>
      <c r="FE230" s="974"/>
      <c r="FF230" s="946"/>
      <c r="FG230" s="975"/>
      <c r="FI230" s="1003" t="b">
        <v>1</v>
      </c>
    </row>
    <row r="231" spans="2:165" hidden="1" outlineLevel="1">
      <c r="B231" s="1004">
        <v>218</v>
      </c>
      <c r="C231" s="1022" t="s">
        <v>793</v>
      </c>
      <c r="E231" s="1006">
        <v>0</v>
      </c>
      <c r="F231" s="1007">
        <v>0</v>
      </c>
      <c r="G231" s="1008">
        <v>0</v>
      </c>
      <c r="H231" s="1007">
        <v>0</v>
      </c>
      <c r="I231" s="1008">
        <v>0</v>
      </c>
      <c r="J231" s="1007">
        <v>0</v>
      </c>
      <c r="K231" s="1008">
        <v>0</v>
      </c>
      <c r="L231" s="1007">
        <v>0</v>
      </c>
      <c r="M231" s="1008">
        <v>0</v>
      </c>
      <c r="N231" s="1007">
        <v>0</v>
      </c>
      <c r="O231" s="1008">
        <v>0</v>
      </c>
      <c r="P231" s="1007">
        <v>0</v>
      </c>
      <c r="Q231" s="1008">
        <v>0</v>
      </c>
      <c r="R231" s="1007">
        <v>0</v>
      </c>
      <c r="S231" s="1008">
        <v>0</v>
      </c>
      <c r="T231" s="1007">
        <v>0</v>
      </c>
      <c r="U231" s="1008">
        <v>0</v>
      </c>
      <c r="V231" s="1007">
        <v>0</v>
      </c>
      <c r="W231" s="1008">
        <v>0</v>
      </c>
      <c r="X231" s="1007">
        <v>0</v>
      </c>
      <c r="Y231" s="1008">
        <v>0</v>
      </c>
      <c r="Z231" s="1007">
        <v>0</v>
      </c>
      <c r="AA231" s="1008">
        <v>0</v>
      </c>
      <c r="AB231" s="1007">
        <v>0</v>
      </c>
      <c r="AC231" s="1008">
        <v>0</v>
      </c>
      <c r="AD231" s="1007">
        <v>0</v>
      </c>
      <c r="AE231" s="1008">
        <v>0</v>
      </c>
      <c r="AF231" s="1007">
        <v>0</v>
      </c>
      <c r="AG231" s="1008">
        <v>0</v>
      </c>
      <c r="AH231" s="1007">
        <v>0</v>
      </c>
      <c r="AI231" s="1008">
        <v>0</v>
      </c>
      <c r="AJ231" s="1007">
        <v>0</v>
      </c>
      <c r="AK231" s="1008">
        <v>0</v>
      </c>
      <c r="AL231" s="1007">
        <v>0</v>
      </c>
      <c r="AM231" s="1008">
        <v>0</v>
      </c>
      <c r="AN231" s="1009">
        <v>0</v>
      </c>
      <c r="AO231" s="946"/>
      <c r="AP231" s="964"/>
      <c r="AQ231" s="946"/>
      <c r="AR231" s="1006">
        <v>0</v>
      </c>
      <c r="AS231" s="1007">
        <v>0</v>
      </c>
      <c r="AT231" s="1008">
        <v>0</v>
      </c>
      <c r="AU231" s="1007">
        <v>0</v>
      </c>
      <c r="AV231" s="1008">
        <v>0</v>
      </c>
      <c r="AW231" s="1007">
        <v>0</v>
      </c>
      <c r="AX231" s="1008">
        <v>0</v>
      </c>
      <c r="AY231" s="1007">
        <v>0</v>
      </c>
      <c r="AZ231" s="1008">
        <v>0</v>
      </c>
      <c r="BA231" s="1007">
        <v>0</v>
      </c>
      <c r="BB231" s="1008">
        <v>0</v>
      </c>
      <c r="BC231" s="1007">
        <v>0</v>
      </c>
      <c r="BD231" s="1008">
        <v>0</v>
      </c>
      <c r="BE231" s="1007">
        <v>0</v>
      </c>
      <c r="BF231" s="1008">
        <v>0</v>
      </c>
      <c r="BG231" s="1007">
        <v>0</v>
      </c>
      <c r="BH231" s="1008">
        <v>0</v>
      </c>
      <c r="BI231" s="1007">
        <v>0</v>
      </c>
      <c r="BJ231" s="1008">
        <v>0</v>
      </c>
      <c r="BK231" s="1007">
        <v>0</v>
      </c>
      <c r="BL231" s="1008">
        <v>0</v>
      </c>
      <c r="BM231" s="1007">
        <v>0</v>
      </c>
      <c r="BN231" s="1008">
        <v>0</v>
      </c>
      <c r="BO231" s="1007">
        <v>0</v>
      </c>
      <c r="BP231" s="1008">
        <v>0</v>
      </c>
      <c r="BQ231" s="1007">
        <v>0</v>
      </c>
      <c r="BR231" s="1008">
        <v>0</v>
      </c>
      <c r="BS231" s="1007">
        <v>0</v>
      </c>
      <c r="BT231" s="1008">
        <v>0</v>
      </c>
      <c r="BU231" s="1007">
        <v>0</v>
      </c>
      <c r="BV231" s="1008">
        <v>0</v>
      </c>
      <c r="BW231" s="1007">
        <v>0</v>
      </c>
      <c r="BX231" s="1008">
        <v>0</v>
      </c>
      <c r="BY231" s="1007">
        <v>0</v>
      </c>
      <c r="BZ231" s="1008">
        <v>0</v>
      </c>
      <c r="CA231" s="1009">
        <v>0</v>
      </c>
      <c r="CB231" s="946"/>
      <c r="CC231" s="971"/>
      <c r="CD231" s="946"/>
      <c r="CE231" s="972"/>
      <c r="CF231" s="946"/>
      <c r="CG231" s="1006">
        <v>0</v>
      </c>
      <c r="CH231" s="1007">
        <v>0</v>
      </c>
      <c r="CI231" s="1008">
        <v>0</v>
      </c>
      <c r="CJ231" s="1007">
        <v>0</v>
      </c>
      <c r="CK231" s="1008">
        <v>0</v>
      </c>
      <c r="CL231" s="1007">
        <v>0</v>
      </c>
      <c r="CM231" s="1008">
        <v>0</v>
      </c>
      <c r="CN231" s="1007">
        <v>0</v>
      </c>
      <c r="CO231" s="1008">
        <v>0</v>
      </c>
      <c r="CP231" s="1007">
        <v>0</v>
      </c>
      <c r="CQ231" s="1008">
        <v>0</v>
      </c>
      <c r="CR231" s="1007">
        <v>0</v>
      </c>
      <c r="CS231" s="1008">
        <v>0</v>
      </c>
      <c r="CT231" s="1007">
        <v>0</v>
      </c>
      <c r="CU231" s="1008">
        <v>0</v>
      </c>
      <c r="CV231" s="1007">
        <v>0</v>
      </c>
      <c r="CW231" s="1008">
        <v>0</v>
      </c>
      <c r="CX231" s="1007">
        <v>0</v>
      </c>
      <c r="CY231" s="1008">
        <v>0</v>
      </c>
      <c r="CZ231" s="1007">
        <v>0</v>
      </c>
      <c r="DA231" s="1008">
        <v>0</v>
      </c>
      <c r="DB231" s="1007">
        <v>0</v>
      </c>
      <c r="DC231" s="1008">
        <v>0</v>
      </c>
      <c r="DD231" s="1007">
        <v>0</v>
      </c>
      <c r="DE231" s="1008">
        <v>0</v>
      </c>
      <c r="DF231" s="1007">
        <v>0</v>
      </c>
      <c r="DG231" s="1008">
        <v>0</v>
      </c>
      <c r="DH231" s="1007">
        <v>0</v>
      </c>
      <c r="DI231" s="1008">
        <v>0</v>
      </c>
      <c r="DJ231" s="1007">
        <v>0</v>
      </c>
      <c r="DK231" s="1008">
        <v>0</v>
      </c>
      <c r="DL231" s="1007">
        <v>0</v>
      </c>
      <c r="DM231" s="1008">
        <v>0</v>
      </c>
      <c r="DN231" s="1007">
        <v>0</v>
      </c>
      <c r="DO231" s="1008">
        <v>0</v>
      </c>
      <c r="DP231" s="1009">
        <v>0</v>
      </c>
      <c r="DQ231" s="946"/>
      <c r="DR231" s="973"/>
      <c r="DS231" s="946"/>
      <c r="DT231" s="1006">
        <v>0</v>
      </c>
      <c r="DU231" s="1007">
        <v>0</v>
      </c>
      <c r="DV231" s="1008">
        <v>0</v>
      </c>
      <c r="DW231" s="1007">
        <v>0</v>
      </c>
      <c r="DX231" s="1008">
        <v>0</v>
      </c>
      <c r="DY231" s="1007">
        <v>0</v>
      </c>
      <c r="DZ231" s="1008">
        <v>0</v>
      </c>
      <c r="EA231" s="1007">
        <v>0</v>
      </c>
      <c r="EB231" s="1008">
        <v>0</v>
      </c>
      <c r="EC231" s="1007">
        <v>0</v>
      </c>
      <c r="ED231" s="1008">
        <v>0</v>
      </c>
      <c r="EE231" s="1007">
        <v>0</v>
      </c>
      <c r="EF231" s="1008">
        <v>0</v>
      </c>
      <c r="EG231" s="1007">
        <v>0</v>
      </c>
      <c r="EH231" s="1008">
        <v>0</v>
      </c>
      <c r="EI231" s="1007">
        <v>0</v>
      </c>
      <c r="EJ231" s="1008">
        <v>0</v>
      </c>
      <c r="EK231" s="1007">
        <v>0</v>
      </c>
      <c r="EL231" s="1008">
        <v>0</v>
      </c>
      <c r="EM231" s="1007">
        <v>0</v>
      </c>
      <c r="EN231" s="1008">
        <v>0</v>
      </c>
      <c r="EO231" s="1007">
        <v>0</v>
      </c>
      <c r="EP231" s="1008">
        <v>0</v>
      </c>
      <c r="EQ231" s="1007">
        <v>0</v>
      </c>
      <c r="ER231" s="1008">
        <v>0</v>
      </c>
      <c r="ES231" s="1007">
        <v>0</v>
      </c>
      <c r="ET231" s="1008">
        <v>0</v>
      </c>
      <c r="EU231" s="1007">
        <v>0</v>
      </c>
      <c r="EV231" s="1008">
        <v>0</v>
      </c>
      <c r="EW231" s="1007">
        <v>0</v>
      </c>
      <c r="EX231" s="1008">
        <v>0</v>
      </c>
      <c r="EY231" s="1007">
        <v>0</v>
      </c>
      <c r="EZ231" s="1008">
        <v>0</v>
      </c>
      <c r="FA231" s="1007">
        <v>0</v>
      </c>
      <c r="FB231" s="1008">
        <v>0</v>
      </c>
      <c r="FC231" s="1009">
        <v>0</v>
      </c>
      <c r="FD231" s="946"/>
      <c r="FE231" s="974"/>
      <c r="FF231" s="946"/>
      <c r="FG231" s="975"/>
      <c r="FI231" s="1010" t="b">
        <v>1</v>
      </c>
    </row>
    <row r="232" spans="2:165" hidden="1" outlineLevel="1">
      <c r="B232" s="990">
        <v>219</v>
      </c>
      <c r="C232" s="991" t="s">
        <v>794</v>
      </c>
      <c r="E232" s="992">
        <v>0</v>
      </c>
      <c r="F232" s="993">
        <v>0</v>
      </c>
      <c r="G232" s="994">
        <v>0</v>
      </c>
      <c r="H232" s="993">
        <v>0</v>
      </c>
      <c r="I232" s="994">
        <v>0</v>
      </c>
      <c r="J232" s="993">
        <v>0</v>
      </c>
      <c r="K232" s="994">
        <v>0</v>
      </c>
      <c r="L232" s="993">
        <v>0</v>
      </c>
      <c r="M232" s="994">
        <v>0</v>
      </c>
      <c r="N232" s="993">
        <v>0</v>
      </c>
      <c r="O232" s="994">
        <v>0</v>
      </c>
      <c r="P232" s="993">
        <v>0</v>
      </c>
      <c r="Q232" s="994">
        <v>0</v>
      </c>
      <c r="R232" s="993">
        <v>0</v>
      </c>
      <c r="S232" s="994">
        <v>0</v>
      </c>
      <c r="T232" s="993">
        <v>0</v>
      </c>
      <c r="U232" s="994">
        <v>0</v>
      </c>
      <c r="V232" s="993">
        <v>0</v>
      </c>
      <c r="W232" s="994">
        <v>0</v>
      </c>
      <c r="X232" s="993">
        <v>0</v>
      </c>
      <c r="Y232" s="994">
        <v>0</v>
      </c>
      <c r="Z232" s="993">
        <v>0</v>
      </c>
      <c r="AA232" s="994">
        <v>0</v>
      </c>
      <c r="AB232" s="993">
        <v>0</v>
      </c>
      <c r="AC232" s="994">
        <v>0</v>
      </c>
      <c r="AD232" s="993">
        <v>0</v>
      </c>
      <c r="AE232" s="994">
        <v>0</v>
      </c>
      <c r="AF232" s="993">
        <v>0</v>
      </c>
      <c r="AG232" s="994">
        <v>0</v>
      </c>
      <c r="AH232" s="993">
        <v>0</v>
      </c>
      <c r="AI232" s="994">
        <v>0</v>
      </c>
      <c r="AJ232" s="993">
        <v>0</v>
      </c>
      <c r="AK232" s="994">
        <v>0</v>
      </c>
      <c r="AL232" s="993">
        <v>0</v>
      </c>
      <c r="AM232" s="994">
        <v>0</v>
      </c>
      <c r="AN232" s="995">
        <v>0</v>
      </c>
      <c r="AO232" s="946"/>
      <c r="AP232" s="964"/>
      <c r="AQ232" s="946"/>
      <c r="AR232" s="992">
        <v>0</v>
      </c>
      <c r="AS232" s="993">
        <v>0</v>
      </c>
      <c r="AT232" s="994">
        <v>0</v>
      </c>
      <c r="AU232" s="993">
        <v>0</v>
      </c>
      <c r="AV232" s="994">
        <v>0</v>
      </c>
      <c r="AW232" s="993">
        <v>0</v>
      </c>
      <c r="AX232" s="994">
        <v>0</v>
      </c>
      <c r="AY232" s="993">
        <v>0</v>
      </c>
      <c r="AZ232" s="994">
        <v>0</v>
      </c>
      <c r="BA232" s="993">
        <v>0</v>
      </c>
      <c r="BB232" s="994">
        <v>0</v>
      </c>
      <c r="BC232" s="993">
        <v>0</v>
      </c>
      <c r="BD232" s="994">
        <v>0</v>
      </c>
      <c r="BE232" s="993">
        <v>0</v>
      </c>
      <c r="BF232" s="994">
        <v>0</v>
      </c>
      <c r="BG232" s="993">
        <v>0</v>
      </c>
      <c r="BH232" s="994">
        <v>0</v>
      </c>
      <c r="BI232" s="993">
        <v>0</v>
      </c>
      <c r="BJ232" s="994">
        <v>0</v>
      </c>
      <c r="BK232" s="993">
        <v>0</v>
      </c>
      <c r="BL232" s="994">
        <v>0</v>
      </c>
      <c r="BM232" s="993">
        <v>0</v>
      </c>
      <c r="BN232" s="994">
        <v>0</v>
      </c>
      <c r="BO232" s="993">
        <v>0</v>
      </c>
      <c r="BP232" s="994">
        <v>0</v>
      </c>
      <c r="BQ232" s="993">
        <v>0</v>
      </c>
      <c r="BR232" s="994">
        <v>0</v>
      </c>
      <c r="BS232" s="993">
        <v>0</v>
      </c>
      <c r="BT232" s="994">
        <v>0</v>
      </c>
      <c r="BU232" s="993">
        <v>0</v>
      </c>
      <c r="BV232" s="994">
        <v>0</v>
      </c>
      <c r="BW232" s="993">
        <v>0</v>
      </c>
      <c r="BX232" s="994">
        <v>0</v>
      </c>
      <c r="BY232" s="993">
        <v>0</v>
      </c>
      <c r="BZ232" s="994">
        <v>0</v>
      </c>
      <c r="CA232" s="995">
        <v>0</v>
      </c>
      <c r="CB232" s="946"/>
      <c r="CC232" s="971"/>
      <c r="CD232" s="946"/>
      <c r="CE232" s="972"/>
      <c r="CF232" s="946"/>
      <c r="CG232" s="992">
        <v>0</v>
      </c>
      <c r="CH232" s="993">
        <v>0</v>
      </c>
      <c r="CI232" s="994">
        <v>0</v>
      </c>
      <c r="CJ232" s="993">
        <v>0</v>
      </c>
      <c r="CK232" s="994">
        <v>0</v>
      </c>
      <c r="CL232" s="993">
        <v>0</v>
      </c>
      <c r="CM232" s="994">
        <v>0</v>
      </c>
      <c r="CN232" s="993">
        <v>0</v>
      </c>
      <c r="CO232" s="994">
        <v>0</v>
      </c>
      <c r="CP232" s="993">
        <v>0</v>
      </c>
      <c r="CQ232" s="994">
        <v>0</v>
      </c>
      <c r="CR232" s="993">
        <v>0</v>
      </c>
      <c r="CS232" s="994">
        <v>0</v>
      </c>
      <c r="CT232" s="993">
        <v>0</v>
      </c>
      <c r="CU232" s="994">
        <v>0</v>
      </c>
      <c r="CV232" s="993">
        <v>0</v>
      </c>
      <c r="CW232" s="994">
        <v>0</v>
      </c>
      <c r="CX232" s="993">
        <v>0</v>
      </c>
      <c r="CY232" s="994">
        <v>0</v>
      </c>
      <c r="CZ232" s="993">
        <v>0</v>
      </c>
      <c r="DA232" s="994">
        <v>0</v>
      </c>
      <c r="DB232" s="993">
        <v>0</v>
      </c>
      <c r="DC232" s="994">
        <v>0</v>
      </c>
      <c r="DD232" s="993">
        <v>0</v>
      </c>
      <c r="DE232" s="994">
        <v>0</v>
      </c>
      <c r="DF232" s="993">
        <v>0</v>
      </c>
      <c r="DG232" s="994">
        <v>0</v>
      </c>
      <c r="DH232" s="993">
        <v>0</v>
      </c>
      <c r="DI232" s="994">
        <v>0</v>
      </c>
      <c r="DJ232" s="993">
        <v>0</v>
      </c>
      <c r="DK232" s="994">
        <v>0</v>
      </c>
      <c r="DL232" s="993">
        <v>0</v>
      </c>
      <c r="DM232" s="994">
        <v>0</v>
      </c>
      <c r="DN232" s="993">
        <v>0</v>
      </c>
      <c r="DO232" s="994">
        <v>0</v>
      </c>
      <c r="DP232" s="995">
        <v>0</v>
      </c>
      <c r="DQ232" s="946"/>
      <c r="DR232" s="973"/>
      <c r="DS232" s="946"/>
      <c r="DT232" s="992">
        <v>0</v>
      </c>
      <c r="DU232" s="993">
        <v>0</v>
      </c>
      <c r="DV232" s="994">
        <v>0</v>
      </c>
      <c r="DW232" s="993">
        <v>0</v>
      </c>
      <c r="DX232" s="994">
        <v>0</v>
      </c>
      <c r="DY232" s="993">
        <v>0</v>
      </c>
      <c r="DZ232" s="994">
        <v>0</v>
      </c>
      <c r="EA232" s="993">
        <v>0</v>
      </c>
      <c r="EB232" s="994">
        <v>0</v>
      </c>
      <c r="EC232" s="993">
        <v>0</v>
      </c>
      <c r="ED232" s="994">
        <v>0</v>
      </c>
      <c r="EE232" s="993">
        <v>0</v>
      </c>
      <c r="EF232" s="994">
        <v>0</v>
      </c>
      <c r="EG232" s="993">
        <v>0</v>
      </c>
      <c r="EH232" s="994">
        <v>0</v>
      </c>
      <c r="EI232" s="993">
        <v>0</v>
      </c>
      <c r="EJ232" s="994">
        <v>0</v>
      </c>
      <c r="EK232" s="993">
        <v>0</v>
      </c>
      <c r="EL232" s="994">
        <v>0</v>
      </c>
      <c r="EM232" s="993">
        <v>0</v>
      </c>
      <c r="EN232" s="994">
        <v>0</v>
      </c>
      <c r="EO232" s="993">
        <v>0</v>
      </c>
      <c r="EP232" s="994">
        <v>0</v>
      </c>
      <c r="EQ232" s="993">
        <v>0</v>
      </c>
      <c r="ER232" s="994">
        <v>0</v>
      </c>
      <c r="ES232" s="993">
        <v>0</v>
      </c>
      <c r="ET232" s="994">
        <v>0</v>
      </c>
      <c r="EU232" s="993">
        <v>0</v>
      </c>
      <c r="EV232" s="994">
        <v>0</v>
      </c>
      <c r="EW232" s="993">
        <v>0</v>
      </c>
      <c r="EX232" s="994">
        <v>0</v>
      </c>
      <c r="EY232" s="993">
        <v>0</v>
      </c>
      <c r="EZ232" s="994">
        <v>0</v>
      </c>
      <c r="FA232" s="993">
        <v>0</v>
      </c>
      <c r="FB232" s="994">
        <v>0</v>
      </c>
      <c r="FC232" s="995">
        <v>0</v>
      </c>
      <c r="FD232" s="946"/>
      <c r="FE232" s="974"/>
      <c r="FF232" s="946"/>
      <c r="FG232" s="975"/>
      <c r="FI232" s="996" t="b">
        <v>1</v>
      </c>
    </row>
    <row r="233" spans="2:165" hidden="1" outlineLevel="1">
      <c r="B233" s="1013">
        <v>220</v>
      </c>
      <c r="C233" s="1021" t="s">
        <v>795</v>
      </c>
      <c r="E233" s="1015">
        <v>0</v>
      </c>
      <c r="F233" s="1016">
        <v>0</v>
      </c>
      <c r="G233" s="1017">
        <v>0</v>
      </c>
      <c r="H233" s="1016">
        <v>0</v>
      </c>
      <c r="I233" s="1017">
        <v>0</v>
      </c>
      <c r="J233" s="1016">
        <v>0</v>
      </c>
      <c r="K233" s="1017">
        <v>0</v>
      </c>
      <c r="L233" s="1016">
        <v>0</v>
      </c>
      <c r="M233" s="1017">
        <v>0</v>
      </c>
      <c r="N233" s="1016">
        <v>0</v>
      </c>
      <c r="O233" s="1017">
        <v>0</v>
      </c>
      <c r="P233" s="1016">
        <v>0</v>
      </c>
      <c r="Q233" s="1017">
        <v>0</v>
      </c>
      <c r="R233" s="1016">
        <v>0</v>
      </c>
      <c r="S233" s="1017">
        <v>0</v>
      </c>
      <c r="T233" s="1016">
        <v>0</v>
      </c>
      <c r="U233" s="1017">
        <v>0</v>
      </c>
      <c r="V233" s="1016">
        <v>0</v>
      </c>
      <c r="W233" s="1017">
        <v>0</v>
      </c>
      <c r="X233" s="1016">
        <v>0</v>
      </c>
      <c r="Y233" s="1017">
        <v>0</v>
      </c>
      <c r="Z233" s="1016">
        <v>0</v>
      </c>
      <c r="AA233" s="1017">
        <v>0</v>
      </c>
      <c r="AB233" s="1016">
        <v>0</v>
      </c>
      <c r="AC233" s="1017">
        <v>0</v>
      </c>
      <c r="AD233" s="1016">
        <v>0</v>
      </c>
      <c r="AE233" s="1017">
        <v>0</v>
      </c>
      <c r="AF233" s="1016">
        <v>0</v>
      </c>
      <c r="AG233" s="1017">
        <v>0</v>
      </c>
      <c r="AH233" s="1016">
        <v>0</v>
      </c>
      <c r="AI233" s="1017">
        <v>0</v>
      </c>
      <c r="AJ233" s="1016">
        <v>0</v>
      </c>
      <c r="AK233" s="1017">
        <v>0</v>
      </c>
      <c r="AL233" s="1016">
        <v>0</v>
      </c>
      <c r="AM233" s="1017">
        <v>0</v>
      </c>
      <c r="AN233" s="1018">
        <v>0</v>
      </c>
      <c r="AO233" s="946"/>
      <c r="AP233" s="964"/>
      <c r="AQ233" s="946"/>
      <c r="AR233" s="1015">
        <v>0</v>
      </c>
      <c r="AS233" s="1016">
        <v>0</v>
      </c>
      <c r="AT233" s="1017">
        <v>0</v>
      </c>
      <c r="AU233" s="1016">
        <v>0</v>
      </c>
      <c r="AV233" s="1017">
        <v>0</v>
      </c>
      <c r="AW233" s="1016">
        <v>0</v>
      </c>
      <c r="AX233" s="1017">
        <v>0</v>
      </c>
      <c r="AY233" s="1016">
        <v>0</v>
      </c>
      <c r="AZ233" s="1017">
        <v>0</v>
      </c>
      <c r="BA233" s="1016">
        <v>0</v>
      </c>
      <c r="BB233" s="1017">
        <v>0</v>
      </c>
      <c r="BC233" s="1016">
        <v>0</v>
      </c>
      <c r="BD233" s="1017">
        <v>0</v>
      </c>
      <c r="BE233" s="1016">
        <v>0</v>
      </c>
      <c r="BF233" s="1017">
        <v>0</v>
      </c>
      <c r="BG233" s="1016">
        <v>0</v>
      </c>
      <c r="BH233" s="1017">
        <v>0</v>
      </c>
      <c r="BI233" s="1016">
        <v>0</v>
      </c>
      <c r="BJ233" s="1017">
        <v>0</v>
      </c>
      <c r="BK233" s="1016">
        <v>0</v>
      </c>
      <c r="BL233" s="1017">
        <v>0</v>
      </c>
      <c r="BM233" s="1016">
        <v>0</v>
      </c>
      <c r="BN233" s="1017">
        <v>0</v>
      </c>
      <c r="BO233" s="1016">
        <v>0</v>
      </c>
      <c r="BP233" s="1017">
        <v>0</v>
      </c>
      <c r="BQ233" s="1016">
        <v>0</v>
      </c>
      <c r="BR233" s="1017">
        <v>0</v>
      </c>
      <c r="BS233" s="1016">
        <v>0</v>
      </c>
      <c r="BT233" s="1017">
        <v>0</v>
      </c>
      <c r="BU233" s="1016">
        <v>0</v>
      </c>
      <c r="BV233" s="1017">
        <v>0</v>
      </c>
      <c r="BW233" s="1016">
        <v>0</v>
      </c>
      <c r="BX233" s="1017">
        <v>0</v>
      </c>
      <c r="BY233" s="1016">
        <v>0</v>
      </c>
      <c r="BZ233" s="1017">
        <v>0</v>
      </c>
      <c r="CA233" s="1018">
        <v>0</v>
      </c>
      <c r="CB233" s="946"/>
      <c r="CC233" s="971"/>
      <c r="CD233" s="946"/>
      <c r="CE233" s="972"/>
      <c r="CF233" s="946"/>
      <c r="CG233" s="1015">
        <v>0</v>
      </c>
      <c r="CH233" s="1016">
        <v>0</v>
      </c>
      <c r="CI233" s="1017">
        <v>0</v>
      </c>
      <c r="CJ233" s="1016">
        <v>0</v>
      </c>
      <c r="CK233" s="1017">
        <v>0</v>
      </c>
      <c r="CL233" s="1016">
        <v>0</v>
      </c>
      <c r="CM233" s="1017">
        <v>0</v>
      </c>
      <c r="CN233" s="1016">
        <v>0</v>
      </c>
      <c r="CO233" s="1017">
        <v>0</v>
      </c>
      <c r="CP233" s="1016">
        <v>0</v>
      </c>
      <c r="CQ233" s="1017">
        <v>0</v>
      </c>
      <c r="CR233" s="1016">
        <v>0</v>
      </c>
      <c r="CS233" s="1017">
        <v>0</v>
      </c>
      <c r="CT233" s="1016">
        <v>0</v>
      </c>
      <c r="CU233" s="1017">
        <v>0</v>
      </c>
      <c r="CV233" s="1016">
        <v>0</v>
      </c>
      <c r="CW233" s="1017">
        <v>0</v>
      </c>
      <c r="CX233" s="1016">
        <v>0</v>
      </c>
      <c r="CY233" s="1017">
        <v>0</v>
      </c>
      <c r="CZ233" s="1016">
        <v>0</v>
      </c>
      <c r="DA233" s="1017">
        <v>0</v>
      </c>
      <c r="DB233" s="1016">
        <v>0</v>
      </c>
      <c r="DC233" s="1017">
        <v>0</v>
      </c>
      <c r="DD233" s="1016">
        <v>0</v>
      </c>
      <c r="DE233" s="1017">
        <v>0</v>
      </c>
      <c r="DF233" s="1016">
        <v>0</v>
      </c>
      <c r="DG233" s="1017">
        <v>0</v>
      </c>
      <c r="DH233" s="1016">
        <v>0</v>
      </c>
      <c r="DI233" s="1017">
        <v>0</v>
      </c>
      <c r="DJ233" s="1016">
        <v>0</v>
      </c>
      <c r="DK233" s="1017">
        <v>0</v>
      </c>
      <c r="DL233" s="1016">
        <v>0</v>
      </c>
      <c r="DM233" s="1017">
        <v>0</v>
      </c>
      <c r="DN233" s="1016">
        <v>0</v>
      </c>
      <c r="DO233" s="1017">
        <v>0</v>
      </c>
      <c r="DP233" s="1018">
        <v>0</v>
      </c>
      <c r="DQ233" s="946"/>
      <c r="DR233" s="973"/>
      <c r="DS233" s="946"/>
      <c r="DT233" s="1015">
        <v>0</v>
      </c>
      <c r="DU233" s="1016">
        <v>0</v>
      </c>
      <c r="DV233" s="1017">
        <v>0</v>
      </c>
      <c r="DW233" s="1016">
        <v>0</v>
      </c>
      <c r="DX233" s="1017">
        <v>0</v>
      </c>
      <c r="DY233" s="1016">
        <v>0</v>
      </c>
      <c r="DZ233" s="1017">
        <v>0</v>
      </c>
      <c r="EA233" s="1016">
        <v>0</v>
      </c>
      <c r="EB233" s="1017">
        <v>0</v>
      </c>
      <c r="EC233" s="1016">
        <v>0</v>
      </c>
      <c r="ED233" s="1017">
        <v>0</v>
      </c>
      <c r="EE233" s="1016">
        <v>0</v>
      </c>
      <c r="EF233" s="1017">
        <v>0</v>
      </c>
      <c r="EG233" s="1016">
        <v>0</v>
      </c>
      <c r="EH233" s="1017">
        <v>0</v>
      </c>
      <c r="EI233" s="1016">
        <v>0</v>
      </c>
      <c r="EJ233" s="1017">
        <v>0</v>
      </c>
      <c r="EK233" s="1016">
        <v>0</v>
      </c>
      <c r="EL233" s="1017">
        <v>0</v>
      </c>
      <c r="EM233" s="1016">
        <v>0</v>
      </c>
      <c r="EN233" s="1017">
        <v>0</v>
      </c>
      <c r="EO233" s="1016">
        <v>0</v>
      </c>
      <c r="EP233" s="1017">
        <v>0</v>
      </c>
      <c r="EQ233" s="1016">
        <v>0</v>
      </c>
      <c r="ER233" s="1017">
        <v>0</v>
      </c>
      <c r="ES233" s="1016">
        <v>0</v>
      </c>
      <c r="ET233" s="1017">
        <v>0</v>
      </c>
      <c r="EU233" s="1016">
        <v>0</v>
      </c>
      <c r="EV233" s="1017">
        <v>0</v>
      </c>
      <c r="EW233" s="1016">
        <v>0</v>
      </c>
      <c r="EX233" s="1017">
        <v>0</v>
      </c>
      <c r="EY233" s="1016">
        <v>0</v>
      </c>
      <c r="EZ233" s="1017">
        <v>0</v>
      </c>
      <c r="FA233" s="1016">
        <v>0</v>
      </c>
      <c r="FB233" s="1017">
        <v>0</v>
      </c>
      <c r="FC233" s="1018">
        <v>0</v>
      </c>
      <c r="FD233" s="946"/>
      <c r="FE233" s="974"/>
      <c r="FF233" s="946"/>
      <c r="FG233" s="975"/>
      <c r="FI233" s="1019" t="b">
        <v>1</v>
      </c>
    </row>
    <row r="234" spans="2:165" hidden="1" outlineLevel="1">
      <c r="B234" s="976">
        <v>221</v>
      </c>
      <c r="C234" s="977" t="s">
        <v>796</v>
      </c>
      <c r="E234" s="978">
        <v>0</v>
      </c>
      <c r="F234" s="979">
        <v>0</v>
      </c>
      <c r="G234" s="980">
        <v>0</v>
      </c>
      <c r="H234" s="979">
        <v>0</v>
      </c>
      <c r="I234" s="980">
        <v>0</v>
      </c>
      <c r="J234" s="979">
        <v>0</v>
      </c>
      <c r="K234" s="980">
        <v>0</v>
      </c>
      <c r="L234" s="979">
        <v>0</v>
      </c>
      <c r="M234" s="980">
        <v>0</v>
      </c>
      <c r="N234" s="979">
        <v>0</v>
      </c>
      <c r="O234" s="980">
        <v>0</v>
      </c>
      <c r="P234" s="979">
        <v>0</v>
      </c>
      <c r="Q234" s="980">
        <v>0</v>
      </c>
      <c r="R234" s="979">
        <v>0</v>
      </c>
      <c r="S234" s="980">
        <v>0</v>
      </c>
      <c r="T234" s="979">
        <v>0</v>
      </c>
      <c r="U234" s="980">
        <v>0</v>
      </c>
      <c r="V234" s="979">
        <v>0</v>
      </c>
      <c r="W234" s="980">
        <v>0</v>
      </c>
      <c r="X234" s="979">
        <v>0</v>
      </c>
      <c r="Y234" s="980">
        <v>0</v>
      </c>
      <c r="Z234" s="979">
        <v>0</v>
      </c>
      <c r="AA234" s="980">
        <v>0</v>
      </c>
      <c r="AB234" s="979">
        <v>0</v>
      </c>
      <c r="AC234" s="980">
        <v>0</v>
      </c>
      <c r="AD234" s="979">
        <v>0</v>
      </c>
      <c r="AE234" s="980">
        <v>0</v>
      </c>
      <c r="AF234" s="979">
        <v>0</v>
      </c>
      <c r="AG234" s="980">
        <v>0</v>
      </c>
      <c r="AH234" s="979">
        <v>0</v>
      </c>
      <c r="AI234" s="980">
        <v>0</v>
      </c>
      <c r="AJ234" s="979">
        <v>0</v>
      </c>
      <c r="AK234" s="980">
        <v>0</v>
      </c>
      <c r="AL234" s="979">
        <v>0</v>
      </c>
      <c r="AM234" s="980">
        <v>0</v>
      </c>
      <c r="AN234" s="981">
        <v>0</v>
      </c>
      <c r="AO234" s="946"/>
      <c r="AP234" s="964"/>
      <c r="AQ234" s="946"/>
      <c r="AR234" s="978">
        <v>0</v>
      </c>
      <c r="AS234" s="979">
        <v>0</v>
      </c>
      <c r="AT234" s="980">
        <v>0</v>
      </c>
      <c r="AU234" s="979">
        <v>0</v>
      </c>
      <c r="AV234" s="980">
        <v>0</v>
      </c>
      <c r="AW234" s="979">
        <v>0</v>
      </c>
      <c r="AX234" s="980">
        <v>0</v>
      </c>
      <c r="AY234" s="979">
        <v>0</v>
      </c>
      <c r="AZ234" s="980">
        <v>0</v>
      </c>
      <c r="BA234" s="979">
        <v>0</v>
      </c>
      <c r="BB234" s="980">
        <v>0</v>
      </c>
      <c r="BC234" s="979">
        <v>0</v>
      </c>
      <c r="BD234" s="980">
        <v>0</v>
      </c>
      <c r="BE234" s="979">
        <v>0</v>
      </c>
      <c r="BF234" s="980">
        <v>0</v>
      </c>
      <c r="BG234" s="979">
        <v>0</v>
      </c>
      <c r="BH234" s="980">
        <v>0</v>
      </c>
      <c r="BI234" s="979">
        <v>0</v>
      </c>
      <c r="BJ234" s="980">
        <v>0</v>
      </c>
      <c r="BK234" s="979">
        <v>0</v>
      </c>
      <c r="BL234" s="980">
        <v>0</v>
      </c>
      <c r="BM234" s="979">
        <v>0</v>
      </c>
      <c r="BN234" s="980">
        <v>0</v>
      </c>
      <c r="BO234" s="979">
        <v>0</v>
      </c>
      <c r="BP234" s="980">
        <v>0</v>
      </c>
      <c r="BQ234" s="979">
        <v>0</v>
      </c>
      <c r="BR234" s="980">
        <v>0</v>
      </c>
      <c r="BS234" s="979">
        <v>0</v>
      </c>
      <c r="BT234" s="980">
        <v>0</v>
      </c>
      <c r="BU234" s="979">
        <v>0</v>
      </c>
      <c r="BV234" s="980">
        <v>0</v>
      </c>
      <c r="BW234" s="979">
        <v>0</v>
      </c>
      <c r="BX234" s="980">
        <v>0</v>
      </c>
      <c r="BY234" s="979">
        <v>0</v>
      </c>
      <c r="BZ234" s="980">
        <v>0</v>
      </c>
      <c r="CA234" s="981">
        <v>0</v>
      </c>
      <c r="CB234" s="946"/>
      <c r="CC234" s="971"/>
      <c r="CD234" s="946"/>
      <c r="CE234" s="972"/>
      <c r="CF234" s="946"/>
      <c r="CG234" s="978">
        <v>0</v>
      </c>
      <c r="CH234" s="979">
        <v>0</v>
      </c>
      <c r="CI234" s="980">
        <v>0</v>
      </c>
      <c r="CJ234" s="979">
        <v>0</v>
      </c>
      <c r="CK234" s="980">
        <v>0</v>
      </c>
      <c r="CL234" s="979">
        <v>0</v>
      </c>
      <c r="CM234" s="980">
        <v>0</v>
      </c>
      <c r="CN234" s="979">
        <v>0</v>
      </c>
      <c r="CO234" s="980">
        <v>0</v>
      </c>
      <c r="CP234" s="979">
        <v>0</v>
      </c>
      <c r="CQ234" s="980">
        <v>0</v>
      </c>
      <c r="CR234" s="979">
        <v>0</v>
      </c>
      <c r="CS234" s="980">
        <v>0</v>
      </c>
      <c r="CT234" s="979">
        <v>0</v>
      </c>
      <c r="CU234" s="980">
        <v>0</v>
      </c>
      <c r="CV234" s="979">
        <v>0</v>
      </c>
      <c r="CW234" s="980">
        <v>0</v>
      </c>
      <c r="CX234" s="979">
        <v>0</v>
      </c>
      <c r="CY234" s="980">
        <v>0</v>
      </c>
      <c r="CZ234" s="979">
        <v>0</v>
      </c>
      <c r="DA234" s="980">
        <v>0</v>
      </c>
      <c r="DB234" s="979">
        <v>0</v>
      </c>
      <c r="DC234" s="980">
        <v>0</v>
      </c>
      <c r="DD234" s="979">
        <v>0</v>
      </c>
      <c r="DE234" s="980">
        <v>0</v>
      </c>
      <c r="DF234" s="979">
        <v>0</v>
      </c>
      <c r="DG234" s="980">
        <v>0</v>
      </c>
      <c r="DH234" s="979">
        <v>0</v>
      </c>
      <c r="DI234" s="980">
        <v>0</v>
      </c>
      <c r="DJ234" s="979">
        <v>0</v>
      </c>
      <c r="DK234" s="980">
        <v>0</v>
      </c>
      <c r="DL234" s="979">
        <v>0</v>
      </c>
      <c r="DM234" s="980">
        <v>0</v>
      </c>
      <c r="DN234" s="979">
        <v>0</v>
      </c>
      <c r="DO234" s="980">
        <v>0</v>
      </c>
      <c r="DP234" s="981">
        <v>0</v>
      </c>
      <c r="DQ234" s="946"/>
      <c r="DR234" s="973"/>
      <c r="DS234" s="946"/>
      <c r="DT234" s="978">
        <v>0</v>
      </c>
      <c r="DU234" s="979">
        <v>0</v>
      </c>
      <c r="DV234" s="980">
        <v>0</v>
      </c>
      <c r="DW234" s="979">
        <v>0</v>
      </c>
      <c r="DX234" s="980">
        <v>0</v>
      </c>
      <c r="DY234" s="979">
        <v>0</v>
      </c>
      <c r="DZ234" s="980">
        <v>0</v>
      </c>
      <c r="EA234" s="979">
        <v>0</v>
      </c>
      <c r="EB234" s="980">
        <v>0</v>
      </c>
      <c r="EC234" s="979">
        <v>0</v>
      </c>
      <c r="ED234" s="980">
        <v>0</v>
      </c>
      <c r="EE234" s="979">
        <v>0</v>
      </c>
      <c r="EF234" s="980">
        <v>0</v>
      </c>
      <c r="EG234" s="979">
        <v>0</v>
      </c>
      <c r="EH234" s="980">
        <v>0</v>
      </c>
      <c r="EI234" s="979">
        <v>0</v>
      </c>
      <c r="EJ234" s="980">
        <v>0</v>
      </c>
      <c r="EK234" s="979">
        <v>0</v>
      </c>
      <c r="EL234" s="980">
        <v>0</v>
      </c>
      <c r="EM234" s="979">
        <v>0</v>
      </c>
      <c r="EN234" s="980">
        <v>0</v>
      </c>
      <c r="EO234" s="979">
        <v>0</v>
      </c>
      <c r="EP234" s="980">
        <v>0</v>
      </c>
      <c r="EQ234" s="979">
        <v>0</v>
      </c>
      <c r="ER234" s="980">
        <v>0</v>
      </c>
      <c r="ES234" s="979">
        <v>0</v>
      </c>
      <c r="ET234" s="980">
        <v>0</v>
      </c>
      <c r="EU234" s="979">
        <v>0</v>
      </c>
      <c r="EV234" s="980">
        <v>0</v>
      </c>
      <c r="EW234" s="979">
        <v>0</v>
      </c>
      <c r="EX234" s="980">
        <v>0</v>
      </c>
      <c r="EY234" s="979">
        <v>0</v>
      </c>
      <c r="EZ234" s="980">
        <v>0</v>
      </c>
      <c r="FA234" s="979">
        <v>0</v>
      </c>
      <c r="FB234" s="980">
        <v>0</v>
      </c>
      <c r="FC234" s="981">
        <v>0</v>
      </c>
      <c r="FD234" s="946"/>
      <c r="FE234" s="974"/>
      <c r="FF234" s="946"/>
      <c r="FG234" s="975"/>
      <c r="FI234" s="982" t="b">
        <v>1</v>
      </c>
    </row>
    <row r="235" spans="2:165" hidden="1" outlineLevel="1">
      <c r="B235" s="1013">
        <v>222</v>
      </c>
      <c r="C235" s="1021" t="s">
        <v>797</v>
      </c>
      <c r="E235" s="1015">
        <v>0</v>
      </c>
      <c r="F235" s="1016">
        <v>0</v>
      </c>
      <c r="G235" s="1017">
        <v>0</v>
      </c>
      <c r="H235" s="1016">
        <v>0</v>
      </c>
      <c r="I235" s="1017">
        <v>0</v>
      </c>
      <c r="J235" s="1016">
        <v>0</v>
      </c>
      <c r="K235" s="1017">
        <v>0</v>
      </c>
      <c r="L235" s="1016">
        <v>0</v>
      </c>
      <c r="M235" s="1017">
        <v>0</v>
      </c>
      <c r="N235" s="1016">
        <v>0</v>
      </c>
      <c r="O235" s="1017">
        <v>0</v>
      </c>
      <c r="P235" s="1016">
        <v>0</v>
      </c>
      <c r="Q235" s="1017">
        <v>0</v>
      </c>
      <c r="R235" s="1016">
        <v>0</v>
      </c>
      <c r="S235" s="1017">
        <v>0</v>
      </c>
      <c r="T235" s="1016">
        <v>0</v>
      </c>
      <c r="U235" s="1017">
        <v>0</v>
      </c>
      <c r="V235" s="1016">
        <v>0</v>
      </c>
      <c r="W235" s="1017">
        <v>0</v>
      </c>
      <c r="X235" s="1016">
        <v>0</v>
      </c>
      <c r="Y235" s="1017">
        <v>0</v>
      </c>
      <c r="Z235" s="1016">
        <v>0</v>
      </c>
      <c r="AA235" s="1017">
        <v>0</v>
      </c>
      <c r="AB235" s="1016">
        <v>0</v>
      </c>
      <c r="AC235" s="1017">
        <v>0</v>
      </c>
      <c r="AD235" s="1016">
        <v>0</v>
      </c>
      <c r="AE235" s="1017">
        <v>0</v>
      </c>
      <c r="AF235" s="1016">
        <v>0</v>
      </c>
      <c r="AG235" s="1017">
        <v>0</v>
      </c>
      <c r="AH235" s="1016">
        <v>0</v>
      </c>
      <c r="AI235" s="1017">
        <v>0</v>
      </c>
      <c r="AJ235" s="1016">
        <v>0</v>
      </c>
      <c r="AK235" s="1017">
        <v>0</v>
      </c>
      <c r="AL235" s="1016">
        <v>0</v>
      </c>
      <c r="AM235" s="1017">
        <v>0</v>
      </c>
      <c r="AN235" s="1018">
        <v>0</v>
      </c>
      <c r="AO235" s="946"/>
      <c r="AP235" s="964"/>
      <c r="AQ235" s="946"/>
      <c r="AR235" s="1015">
        <v>0</v>
      </c>
      <c r="AS235" s="1016">
        <v>0</v>
      </c>
      <c r="AT235" s="1017">
        <v>0</v>
      </c>
      <c r="AU235" s="1016">
        <v>0</v>
      </c>
      <c r="AV235" s="1017">
        <v>0</v>
      </c>
      <c r="AW235" s="1016">
        <v>0</v>
      </c>
      <c r="AX235" s="1017">
        <v>0</v>
      </c>
      <c r="AY235" s="1016">
        <v>0</v>
      </c>
      <c r="AZ235" s="1017">
        <v>0</v>
      </c>
      <c r="BA235" s="1016">
        <v>0</v>
      </c>
      <c r="BB235" s="1017">
        <v>0</v>
      </c>
      <c r="BC235" s="1016">
        <v>0</v>
      </c>
      <c r="BD235" s="1017">
        <v>0</v>
      </c>
      <c r="BE235" s="1016">
        <v>0</v>
      </c>
      <c r="BF235" s="1017">
        <v>0</v>
      </c>
      <c r="BG235" s="1016">
        <v>0</v>
      </c>
      <c r="BH235" s="1017">
        <v>0</v>
      </c>
      <c r="BI235" s="1016">
        <v>0</v>
      </c>
      <c r="BJ235" s="1017">
        <v>0</v>
      </c>
      <c r="BK235" s="1016">
        <v>0</v>
      </c>
      <c r="BL235" s="1017">
        <v>0</v>
      </c>
      <c r="BM235" s="1016">
        <v>0</v>
      </c>
      <c r="BN235" s="1017">
        <v>0</v>
      </c>
      <c r="BO235" s="1016">
        <v>0</v>
      </c>
      <c r="BP235" s="1017">
        <v>0</v>
      </c>
      <c r="BQ235" s="1016">
        <v>0</v>
      </c>
      <c r="BR235" s="1017">
        <v>0</v>
      </c>
      <c r="BS235" s="1016">
        <v>0</v>
      </c>
      <c r="BT235" s="1017">
        <v>0</v>
      </c>
      <c r="BU235" s="1016">
        <v>0</v>
      </c>
      <c r="BV235" s="1017">
        <v>0</v>
      </c>
      <c r="BW235" s="1016">
        <v>0</v>
      </c>
      <c r="BX235" s="1017">
        <v>0</v>
      </c>
      <c r="BY235" s="1016">
        <v>0</v>
      </c>
      <c r="BZ235" s="1017">
        <v>0</v>
      </c>
      <c r="CA235" s="1018">
        <v>0</v>
      </c>
      <c r="CB235" s="946"/>
      <c r="CC235" s="971"/>
      <c r="CD235" s="946"/>
      <c r="CE235" s="972"/>
      <c r="CF235" s="946"/>
      <c r="CG235" s="1015">
        <v>0</v>
      </c>
      <c r="CH235" s="1016">
        <v>0</v>
      </c>
      <c r="CI235" s="1017">
        <v>0</v>
      </c>
      <c r="CJ235" s="1016">
        <v>0</v>
      </c>
      <c r="CK235" s="1017">
        <v>0</v>
      </c>
      <c r="CL235" s="1016">
        <v>0</v>
      </c>
      <c r="CM235" s="1017">
        <v>0</v>
      </c>
      <c r="CN235" s="1016">
        <v>0</v>
      </c>
      <c r="CO235" s="1017">
        <v>0</v>
      </c>
      <c r="CP235" s="1016">
        <v>0</v>
      </c>
      <c r="CQ235" s="1017">
        <v>0</v>
      </c>
      <c r="CR235" s="1016">
        <v>0</v>
      </c>
      <c r="CS235" s="1017">
        <v>0</v>
      </c>
      <c r="CT235" s="1016">
        <v>0</v>
      </c>
      <c r="CU235" s="1017">
        <v>0</v>
      </c>
      <c r="CV235" s="1016">
        <v>0</v>
      </c>
      <c r="CW235" s="1017">
        <v>0</v>
      </c>
      <c r="CX235" s="1016">
        <v>0</v>
      </c>
      <c r="CY235" s="1017">
        <v>0</v>
      </c>
      <c r="CZ235" s="1016">
        <v>0</v>
      </c>
      <c r="DA235" s="1017">
        <v>0</v>
      </c>
      <c r="DB235" s="1016">
        <v>0</v>
      </c>
      <c r="DC235" s="1017">
        <v>0</v>
      </c>
      <c r="DD235" s="1016">
        <v>0</v>
      </c>
      <c r="DE235" s="1017">
        <v>0</v>
      </c>
      <c r="DF235" s="1016">
        <v>0</v>
      </c>
      <c r="DG235" s="1017">
        <v>0</v>
      </c>
      <c r="DH235" s="1016">
        <v>0</v>
      </c>
      <c r="DI235" s="1017">
        <v>0</v>
      </c>
      <c r="DJ235" s="1016">
        <v>0</v>
      </c>
      <c r="DK235" s="1017">
        <v>0</v>
      </c>
      <c r="DL235" s="1016">
        <v>0</v>
      </c>
      <c r="DM235" s="1017">
        <v>0</v>
      </c>
      <c r="DN235" s="1016">
        <v>0</v>
      </c>
      <c r="DO235" s="1017">
        <v>0</v>
      </c>
      <c r="DP235" s="1018">
        <v>0</v>
      </c>
      <c r="DQ235" s="946"/>
      <c r="DR235" s="973"/>
      <c r="DS235" s="946"/>
      <c r="DT235" s="1015">
        <v>0</v>
      </c>
      <c r="DU235" s="1016">
        <v>0</v>
      </c>
      <c r="DV235" s="1017">
        <v>0</v>
      </c>
      <c r="DW235" s="1016">
        <v>0</v>
      </c>
      <c r="DX235" s="1017">
        <v>0</v>
      </c>
      <c r="DY235" s="1016">
        <v>0</v>
      </c>
      <c r="DZ235" s="1017">
        <v>0</v>
      </c>
      <c r="EA235" s="1016">
        <v>0</v>
      </c>
      <c r="EB235" s="1017">
        <v>0</v>
      </c>
      <c r="EC235" s="1016">
        <v>0</v>
      </c>
      <c r="ED235" s="1017">
        <v>0</v>
      </c>
      <c r="EE235" s="1016">
        <v>0</v>
      </c>
      <c r="EF235" s="1017">
        <v>0</v>
      </c>
      <c r="EG235" s="1016">
        <v>0</v>
      </c>
      <c r="EH235" s="1017">
        <v>0</v>
      </c>
      <c r="EI235" s="1016">
        <v>0</v>
      </c>
      <c r="EJ235" s="1017">
        <v>0</v>
      </c>
      <c r="EK235" s="1016">
        <v>0</v>
      </c>
      <c r="EL235" s="1017">
        <v>0</v>
      </c>
      <c r="EM235" s="1016">
        <v>0</v>
      </c>
      <c r="EN235" s="1017">
        <v>0</v>
      </c>
      <c r="EO235" s="1016">
        <v>0</v>
      </c>
      <c r="EP235" s="1017">
        <v>0</v>
      </c>
      <c r="EQ235" s="1016">
        <v>0</v>
      </c>
      <c r="ER235" s="1017">
        <v>0</v>
      </c>
      <c r="ES235" s="1016">
        <v>0</v>
      </c>
      <c r="ET235" s="1017">
        <v>0</v>
      </c>
      <c r="EU235" s="1016">
        <v>0</v>
      </c>
      <c r="EV235" s="1017">
        <v>0</v>
      </c>
      <c r="EW235" s="1016">
        <v>0</v>
      </c>
      <c r="EX235" s="1017">
        <v>0</v>
      </c>
      <c r="EY235" s="1016">
        <v>0</v>
      </c>
      <c r="EZ235" s="1017">
        <v>0</v>
      </c>
      <c r="FA235" s="1016">
        <v>0</v>
      </c>
      <c r="FB235" s="1017">
        <v>0</v>
      </c>
      <c r="FC235" s="1018">
        <v>0</v>
      </c>
      <c r="FD235" s="946"/>
      <c r="FE235" s="974"/>
      <c r="FF235" s="946"/>
      <c r="FG235" s="975"/>
      <c r="FI235" s="1019" t="b">
        <v>1</v>
      </c>
    </row>
    <row r="236" spans="2:165" hidden="1" outlineLevel="1">
      <c r="B236" s="976">
        <v>223</v>
      </c>
      <c r="C236" s="977" t="s">
        <v>798</v>
      </c>
      <c r="E236" s="978">
        <v>0</v>
      </c>
      <c r="F236" s="979">
        <v>0</v>
      </c>
      <c r="G236" s="980">
        <v>0</v>
      </c>
      <c r="H236" s="979">
        <v>0</v>
      </c>
      <c r="I236" s="980">
        <v>0</v>
      </c>
      <c r="J236" s="979">
        <v>0</v>
      </c>
      <c r="K236" s="980">
        <v>0</v>
      </c>
      <c r="L236" s="979">
        <v>0</v>
      </c>
      <c r="M236" s="980">
        <v>0</v>
      </c>
      <c r="N236" s="979">
        <v>0</v>
      </c>
      <c r="O236" s="980">
        <v>0</v>
      </c>
      <c r="P236" s="979">
        <v>0</v>
      </c>
      <c r="Q236" s="980">
        <v>0</v>
      </c>
      <c r="R236" s="979">
        <v>0</v>
      </c>
      <c r="S236" s="980">
        <v>0</v>
      </c>
      <c r="T236" s="979">
        <v>0</v>
      </c>
      <c r="U236" s="980">
        <v>0</v>
      </c>
      <c r="V236" s="979">
        <v>0</v>
      </c>
      <c r="W236" s="980">
        <v>0</v>
      </c>
      <c r="X236" s="979">
        <v>0</v>
      </c>
      <c r="Y236" s="980">
        <v>0</v>
      </c>
      <c r="Z236" s="979">
        <v>0</v>
      </c>
      <c r="AA236" s="980">
        <v>0</v>
      </c>
      <c r="AB236" s="979">
        <v>0</v>
      </c>
      <c r="AC236" s="980">
        <v>0</v>
      </c>
      <c r="AD236" s="979">
        <v>0</v>
      </c>
      <c r="AE236" s="980">
        <v>0</v>
      </c>
      <c r="AF236" s="979">
        <v>0</v>
      </c>
      <c r="AG236" s="980">
        <v>0</v>
      </c>
      <c r="AH236" s="979">
        <v>0</v>
      </c>
      <c r="AI236" s="980">
        <v>0</v>
      </c>
      <c r="AJ236" s="979">
        <v>0</v>
      </c>
      <c r="AK236" s="980">
        <v>0</v>
      </c>
      <c r="AL236" s="979">
        <v>0</v>
      </c>
      <c r="AM236" s="980">
        <v>0</v>
      </c>
      <c r="AN236" s="981">
        <v>0</v>
      </c>
      <c r="AO236" s="946"/>
      <c r="AP236" s="964"/>
      <c r="AQ236" s="946"/>
      <c r="AR236" s="978">
        <v>0</v>
      </c>
      <c r="AS236" s="979">
        <v>0</v>
      </c>
      <c r="AT236" s="980">
        <v>0</v>
      </c>
      <c r="AU236" s="979">
        <v>0</v>
      </c>
      <c r="AV236" s="980">
        <v>0</v>
      </c>
      <c r="AW236" s="979">
        <v>0</v>
      </c>
      <c r="AX236" s="980">
        <v>0</v>
      </c>
      <c r="AY236" s="979">
        <v>0</v>
      </c>
      <c r="AZ236" s="980">
        <v>0</v>
      </c>
      <c r="BA236" s="979">
        <v>0</v>
      </c>
      <c r="BB236" s="980">
        <v>0</v>
      </c>
      <c r="BC236" s="979">
        <v>0</v>
      </c>
      <c r="BD236" s="980">
        <v>0</v>
      </c>
      <c r="BE236" s="979">
        <v>0</v>
      </c>
      <c r="BF236" s="980">
        <v>0</v>
      </c>
      <c r="BG236" s="979">
        <v>0</v>
      </c>
      <c r="BH236" s="980">
        <v>0</v>
      </c>
      <c r="BI236" s="979">
        <v>0</v>
      </c>
      <c r="BJ236" s="980">
        <v>0</v>
      </c>
      <c r="BK236" s="979">
        <v>0</v>
      </c>
      <c r="BL236" s="980">
        <v>0</v>
      </c>
      <c r="BM236" s="979">
        <v>0</v>
      </c>
      <c r="BN236" s="980">
        <v>0</v>
      </c>
      <c r="BO236" s="979">
        <v>0</v>
      </c>
      <c r="BP236" s="980">
        <v>0</v>
      </c>
      <c r="BQ236" s="979">
        <v>0</v>
      </c>
      <c r="BR236" s="980">
        <v>0</v>
      </c>
      <c r="BS236" s="979">
        <v>0</v>
      </c>
      <c r="BT236" s="980">
        <v>0</v>
      </c>
      <c r="BU236" s="979">
        <v>0</v>
      </c>
      <c r="BV236" s="980">
        <v>0</v>
      </c>
      <c r="BW236" s="979">
        <v>0</v>
      </c>
      <c r="BX236" s="980">
        <v>0</v>
      </c>
      <c r="BY236" s="979">
        <v>0</v>
      </c>
      <c r="BZ236" s="980">
        <v>0</v>
      </c>
      <c r="CA236" s="981">
        <v>0</v>
      </c>
      <c r="CB236" s="946"/>
      <c r="CC236" s="971"/>
      <c r="CD236" s="946"/>
      <c r="CE236" s="972"/>
      <c r="CF236" s="946"/>
      <c r="CG236" s="978">
        <v>0</v>
      </c>
      <c r="CH236" s="979">
        <v>0</v>
      </c>
      <c r="CI236" s="980">
        <v>0</v>
      </c>
      <c r="CJ236" s="979">
        <v>0</v>
      </c>
      <c r="CK236" s="980">
        <v>0</v>
      </c>
      <c r="CL236" s="979">
        <v>0</v>
      </c>
      <c r="CM236" s="980">
        <v>0</v>
      </c>
      <c r="CN236" s="979">
        <v>0</v>
      </c>
      <c r="CO236" s="980">
        <v>0</v>
      </c>
      <c r="CP236" s="979">
        <v>0</v>
      </c>
      <c r="CQ236" s="980">
        <v>0</v>
      </c>
      <c r="CR236" s="979">
        <v>0</v>
      </c>
      <c r="CS236" s="980">
        <v>0</v>
      </c>
      <c r="CT236" s="979">
        <v>0</v>
      </c>
      <c r="CU236" s="980">
        <v>0</v>
      </c>
      <c r="CV236" s="979">
        <v>0</v>
      </c>
      <c r="CW236" s="980">
        <v>0</v>
      </c>
      <c r="CX236" s="979">
        <v>0</v>
      </c>
      <c r="CY236" s="980">
        <v>0</v>
      </c>
      <c r="CZ236" s="979">
        <v>0</v>
      </c>
      <c r="DA236" s="980">
        <v>0</v>
      </c>
      <c r="DB236" s="979">
        <v>0</v>
      </c>
      <c r="DC236" s="980">
        <v>0</v>
      </c>
      <c r="DD236" s="979">
        <v>0</v>
      </c>
      <c r="DE236" s="980">
        <v>0</v>
      </c>
      <c r="DF236" s="979">
        <v>0</v>
      </c>
      <c r="DG236" s="980">
        <v>0</v>
      </c>
      <c r="DH236" s="979">
        <v>0</v>
      </c>
      <c r="DI236" s="980">
        <v>0</v>
      </c>
      <c r="DJ236" s="979">
        <v>0</v>
      </c>
      <c r="DK236" s="980">
        <v>0</v>
      </c>
      <c r="DL236" s="979">
        <v>0</v>
      </c>
      <c r="DM236" s="980">
        <v>0</v>
      </c>
      <c r="DN236" s="979">
        <v>0</v>
      </c>
      <c r="DO236" s="980">
        <v>0</v>
      </c>
      <c r="DP236" s="981">
        <v>0</v>
      </c>
      <c r="DQ236" s="946"/>
      <c r="DR236" s="973"/>
      <c r="DS236" s="946"/>
      <c r="DT236" s="978">
        <v>0</v>
      </c>
      <c r="DU236" s="979">
        <v>0</v>
      </c>
      <c r="DV236" s="980">
        <v>0</v>
      </c>
      <c r="DW236" s="979">
        <v>0</v>
      </c>
      <c r="DX236" s="980">
        <v>0</v>
      </c>
      <c r="DY236" s="979">
        <v>0</v>
      </c>
      <c r="DZ236" s="980">
        <v>0</v>
      </c>
      <c r="EA236" s="979">
        <v>0</v>
      </c>
      <c r="EB236" s="980">
        <v>0</v>
      </c>
      <c r="EC236" s="979">
        <v>0</v>
      </c>
      <c r="ED236" s="980">
        <v>0</v>
      </c>
      <c r="EE236" s="979">
        <v>0</v>
      </c>
      <c r="EF236" s="980">
        <v>0</v>
      </c>
      <c r="EG236" s="979">
        <v>0</v>
      </c>
      <c r="EH236" s="980">
        <v>0</v>
      </c>
      <c r="EI236" s="979">
        <v>0</v>
      </c>
      <c r="EJ236" s="980">
        <v>0</v>
      </c>
      <c r="EK236" s="979">
        <v>0</v>
      </c>
      <c r="EL236" s="980">
        <v>0</v>
      </c>
      <c r="EM236" s="979">
        <v>0</v>
      </c>
      <c r="EN236" s="980">
        <v>0</v>
      </c>
      <c r="EO236" s="979">
        <v>0</v>
      </c>
      <c r="EP236" s="980">
        <v>0</v>
      </c>
      <c r="EQ236" s="979">
        <v>0</v>
      </c>
      <c r="ER236" s="980">
        <v>0</v>
      </c>
      <c r="ES236" s="979">
        <v>0</v>
      </c>
      <c r="ET236" s="980">
        <v>0</v>
      </c>
      <c r="EU236" s="979">
        <v>0</v>
      </c>
      <c r="EV236" s="980">
        <v>0</v>
      </c>
      <c r="EW236" s="979">
        <v>0</v>
      </c>
      <c r="EX236" s="980">
        <v>0</v>
      </c>
      <c r="EY236" s="979">
        <v>0</v>
      </c>
      <c r="EZ236" s="980">
        <v>0</v>
      </c>
      <c r="FA236" s="979">
        <v>0</v>
      </c>
      <c r="FB236" s="980">
        <v>0</v>
      </c>
      <c r="FC236" s="981">
        <v>0</v>
      </c>
      <c r="FD236" s="946"/>
      <c r="FE236" s="974"/>
      <c r="FF236" s="946"/>
      <c r="FG236" s="975"/>
      <c r="FI236" s="982" t="b">
        <v>1</v>
      </c>
    </row>
    <row r="237" spans="2:165" hidden="1" outlineLevel="1">
      <c r="B237" s="983">
        <v>224</v>
      </c>
      <c r="C237" s="984" t="s">
        <v>799</v>
      </c>
      <c r="E237" s="985">
        <v>0</v>
      </c>
      <c r="F237" s="986">
        <v>0</v>
      </c>
      <c r="G237" s="987">
        <v>0</v>
      </c>
      <c r="H237" s="986">
        <v>0</v>
      </c>
      <c r="I237" s="987">
        <v>0</v>
      </c>
      <c r="J237" s="986">
        <v>0</v>
      </c>
      <c r="K237" s="987">
        <v>0</v>
      </c>
      <c r="L237" s="986">
        <v>0</v>
      </c>
      <c r="M237" s="987">
        <v>0</v>
      </c>
      <c r="N237" s="986">
        <v>0</v>
      </c>
      <c r="O237" s="987">
        <v>0</v>
      </c>
      <c r="P237" s="986">
        <v>0</v>
      </c>
      <c r="Q237" s="987">
        <v>0</v>
      </c>
      <c r="R237" s="986">
        <v>0</v>
      </c>
      <c r="S237" s="987">
        <v>0</v>
      </c>
      <c r="T237" s="986">
        <v>0</v>
      </c>
      <c r="U237" s="987">
        <v>0</v>
      </c>
      <c r="V237" s="986">
        <v>0</v>
      </c>
      <c r="W237" s="987">
        <v>0</v>
      </c>
      <c r="X237" s="986">
        <v>0</v>
      </c>
      <c r="Y237" s="987">
        <v>0</v>
      </c>
      <c r="Z237" s="986">
        <v>0</v>
      </c>
      <c r="AA237" s="987">
        <v>0</v>
      </c>
      <c r="AB237" s="986">
        <v>0</v>
      </c>
      <c r="AC237" s="987">
        <v>0</v>
      </c>
      <c r="AD237" s="986">
        <v>0</v>
      </c>
      <c r="AE237" s="987">
        <v>0</v>
      </c>
      <c r="AF237" s="986">
        <v>0</v>
      </c>
      <c r="AG237" s="987">
        <v>0</v>
      </c>
      <c r="AH237" s="986">
        <v>0</v>
      </c>
      <c r="AI237" s="987">
        <v>0</v>
      </c>
      <c r="AJ237" s="986">
        <v>0</v>
      </c>
      <c r="AK237" s="987">
        <v>0</v>
      </c>
      <c r="AL237" s="986">
        <v>0</v>
      </c>
      <c r="AM237" s="987">
        <v>0</v>
      </c>
      <c r="AN237" s="988">
        <v>0</v>
      </c>
      <c r="AO237" s="946"/>
      <c r="AP237" s="964"/>
      <c r="AQ237" s="946"/>
      <c r="AR237" s="985">
        <v>0</v>
      </c>
      <c r="AS237" s="986">
        <v>0</v>
      </c>
      <c r="AT237" s="987">
        <v>0</v>
      </c>
      <c r="AU237" s="986">
        <v>0</v>
      </c>
      <c r="AV237" s="987">
        <v>0</v>
      </c>
      <c r="AW237" s="986">
        <v>0</v>
      </c>
      <c r="AX237" s="987">
        <v>0</v>
      </c>
      <c r="AY237" s="986">
        <v>0</v>
      </c>
      <c r="AZ237" s="987">
        <v>0</v>
      </c>
      <c r="BA237" s="986">
        <v>0</v>
      </c>
      <c r="BB237" s="987">
        <v>0</v>
      </c>
      <c r="BC237" s="986">
        <v>0</v>
      </c>
      <c r="BD237" s="987">
        <v>0</v>
      </c>
      <c r="BE237" s="986">
        <v>0</v>
      </c>
      <c r="BF237" s="987">
        <v>0</v>
      </c>
      <c r="BG237" s="986">
        <v>0</v>
      </c>
      <c r="BH237" s="987">
        <v>0</v>
      </c>
      <c r="BI237" s="986">
        <v>0</v>
      </c>
      <c r="BJ237" s="987">
        <v>0</v>
      </c>
      <c r="BK237" s="986">
        <v>0</v>
      </c>
      <c r="BL237" s="987">
        <v>0</v>
      </c>
      <c r="BM237" s="986">
        <v>0</v>
      </c>
      <c r="BN237" s="987">
        <v>0</v>
      </c>
      <c r="BO237" s="986">
        <v>0</v>
      </c>
      <c r="BP237" s="987">
        <v>0</v>
      </c>
      <c r="BQ237" s="986">
        <v>0</v>
      </c>
      <c r="BR237" s="987">
        <v>0</v>
      </c>
      <c r="BS237" s="986">
        <v>0</v>
      </c>
      <c r="BT237" s="987">
        <v>0</v>
      </c>
      <c r="BU237" s="986">
        <v>0</v>
      </c>
      <c r="BV237" s="987">
        <v>0</v>
      </c>
      <c r="BW237" s="986">
        <v>0</v>
      </c>
      <c r="BX237" s="987">
        <v>0</v>
      </c>
      <c r="BY237" s="986">
        <v>0</v>
      </c>
      <c r="BZ237" s="987">
        <v>0</v>
      </c>
      <c r="CA237" s="988">
        <v>0</v>
      </c>
      <c r="CB237" s="946"/>
      <c r="CC237" s="971"/>
      <c r="CD237" s="946"/>
      <c r="CE237" s="972"/>
      <c r="CF237" s="946"/>
      <c r="CG237" s="985">
        <v>0</v>
      </c>
      <c r="CH237" s="986">
        <v>0</v>
      </c>
      <c r="CI237" s="987">
        <v>0</v>
      </c>
      <c r="CJ237" s="986">
        <v>0</v>
      </c>
      <c r="CK237" s="987">
        <v>0</v>
      </c>
      <c r="CL237" s="986">
        <v>0</v>
      </c>
      <c r="CM237" s="987">
        <v>0</v>
      </c>
      <c r="CN237" s="986">
        <v>0</v>
      </c>
      <c r="CO237" s="987">
        <v>0</v>
      </c>
      <c r="CP237" s="986">
        <v>0</v>
      </c>
      <c r="CQ237" s="987">
        <v>0</v>
      </c>
      <c r="CR237" s="986">
        <v>0</v>
      </c>
      <c r="CS237" s="987">
        <v>0</v>
      </c>
      <c r="CT237" s="986">
        <v>0</v>
      </c>
      <c r="CU237" s="987">
        <v>0</v>
      </c>
      <c r="CV237" s="986">
        <v>0</v>
      </c>
      <c r="CW237" s="987">
        <v>0</v>
      </c>
      <c r="CX237" s="986">
        <v>0</v>
      </c>
      <c r="CY237" s="987">
        <v>0</v>
      </c>
      <c r="CZ237" s="986">
        <v>0</v>
      </c>
      <c r="DA237" s="987">
        <v>0</v>
      </c>
      <c r="DB237" s="986">
        <v>0</v>
      </c>
      <c r="DC237" s="987">
        <v>0</v>
      </c>
      <c r="DD237" s="986">
        <v>0</v>
      </c>
      <c r="DE237" s="987">
        <v>0</v>
      </c>
      <c r="DF237" s="986">
        <v>0</v>
      </c>
      <c r="DG237" s="987">
        <v>0</v>
      </c>
      <c r="DH237" s="986">
        <v>0</v>
      </c>
      <c r="DI237" s="987">
        <v>0</v>
      </c>
      <c r="DJ237" s="986">
        <v>0</v>
      </c>
      <c r="DK237" s="987">
        <v>0</v>
      </c>
      <c r="DL237" s="986">
        <v>0</v>
      </c>
      <c r="DM237" s="987">
        <v>0</v>
      </c>
      <c r="DN237" s="986">
        <v>0</v>
      </c>
      <c r="DO237" s="987">
        <v>0</v>
      </c>
      <c r="DP237" s="988">
        <v>0</v>
      </c>
      <c r="DQ237" s="946"/>
      <c r="DR237" s="973"/>
      <c r="DS237" s="946"/>
      <c r="DT237" s="985">
        <v>0</v>
      </c>
      <c r="DU237" s="986">
        <v>0</v>
      </c>
      <c r="DV237" s="987">
        <v>0</v>
      </c>
      <c r="DW237" s="986">
        <v>0</v>
      </c>
      <c r="DX237" s="987">
        <v>0</v>
      </c>
      <c r="DY237" s="986">
        <v>0</v>
      </c>
      <c r="DZ237" s="987">
        <v>0</v>
      </c>
      <c r="EA237" s="986">
        <v>0</v>
      </c>
      <c r="EB237" s="987">
        <v>0</v>
      </c>
      <c r="EC237" s="986">
        <v>0</v>
      </c>
      <c r="ED237" s="987">
        <v>0</v>
      </c>
      <c r="EE237" s="986">
        <v>0</v>
      </c>
      <c r="EF237" s="987">
        <v>0</v>
      </c>
      <c r="EG237" s="986">
        <v>0</v>
      </c>
      <c r="EH237" s="987">
        <v>0</v>
      </c>
      <c r="EI237" s="986">
        <v>0</v>
      </c>
      <c r="EJ237" s="987">
        <v>0</v>
      </c>
      <c r="EK237" s="986">
        <v>0</v>
      </c>
      <c r="EL237" s="987">
        <v>0</v>
      </c>
      <c r="EM237" s="986">
        <v>0</v>
      </c>
      <c r="EN237" s="987">
        <v>0</v>
      </c>
      <c r="EO237" s="986">
        <v>0</v>
      </c>
      <c r="EP237" s="987">
        <v>0</v>
      </c>
      <c r="EQ237" s="986">
        <v>0</v>
      </c>
      <c r="ER237" s="987">
        <v>0</v>
      </c>
      <c r="ES237" s="986">
        <v>0</v>
      </c>
      <c r="ET237" s="987">
        <v>0</v>
      </c>
      <c r="EU237" s="986">
        <v>0</v>
      </c>
      <c r="EV237" s="987">
        <v>0</v>
      </c>
      <c r="EW237" s="986">
        <v>0</v>
      </c>
      <c r="EX237" s="987">
        <v>0</v>
      </c>
      <c r="EY237" s="986">
        <v>0</v>
      </c>
      <c r="EZ237" s="987">
        <v>0</v>
      </c>
      <c r="FA237" s="986">
        <v>0</v>
      </c>
      <c r="FB237" s="987">
        <v>0</v>
      </c>
      <c r="FC237" s="988">
        <v>0</v>
      </c>
      <c r="FD237" s="946"/>
      <c r="FE237" s="974"/>
      <c r="FF237" s="946"/>
      <c r="FG237" s="975"/>
      <c r="FI237" s="989" t="b">
        <v>1</v>
      </c>
    </row>
    <row r="238" spans="2:165" hidden="1" outlineLevel="1">
      <c r="B238" s="990">
        <v>225</v>
      </c>
      <c r="C238" s="991" t="s">
        <v>800</v>
      </c>
      <c r="E238" s="992">
        <v>0</v>
      </c>
      <c r="F238" s="993">
        <v>0</v>
      </c>
      <c r="G238" s="994">
        <v>0</v>
      </c>
      <c r="H238" s="993">
        <v>0</v>
      </c>
      <c r="I238" s="994">
        <v>0</v>
      </c>
      <c r="J238" s="993">
        <v>0</v>
      </c>
      <c r="K238" s="994">
        <v>0</v>
      </c>
      <c r="L238" s="993">
        <v>0</v>
      </c>
      <c r="M238" s="994">
        <v>0</v>
      </c>
      <c r="N238" s="993">
        <v>0</v>
      </c>
      <c r="O238" s="994">
        <v>0</v>
      </c>
      <c r="P238" s="993">
        <v>0</v>
      </c>
      <c r="Q238" s="994">
        <v>0</v>
      </c>
      <c r="R238" s="993">
        <v>0</v>
      </c>
      <c r="S238" s="994">
        <v>0</v>
      </c>
      <c r="T238" s="993">
        <v>0</v>
      </c>
      <c r="U238" s="994">
        <v>0</v>
      </c>
      <c r="V238" s="993">
        <v>0</v>
      </c>
      <c r="W238" s="994">
        <v>0</v>
      </c>
      <c r="X238" s="993">
        <v>0</v>
      </c>
      <c r="Y238" s="994">
        <v>0</v>
      </c>
      <c r="Z238" s="993">
        <v>0</v>
      </c>
      <c r="AA238" s="994">
        <v>0</v>
      </c>
      <c r="AB238" s="993">
        <v>0</v>
      </c>
      <c r="AC238" s="994">
        <v>0</v>
      </c>
      <c r="AD238" s="993">
        <v>0</v>
      </c>
      <c r="AE238" s="994">
        <v>0</v>
      </c>
      <c r="AF238" s="993">
        <v>0</v>
      </c>
      <c r="AG238" s="994">
        <v>0</v>
      </c>
      <c r="AH238" s="993">
        <v>0</v>
      </c>
      <c r="AI238" s="994">
        <v>0</v>
      </c>
      <c r="AJ238" s="993">
        <v>0</v>
      </c>
      <c r="AK238" s="994">
        <v>0</v>
      </c>
      <c r="AL238" s="993">
        <v>0</v>
      </c>
      <c r="AM238" s="994">
        <v>0</v>
      </c>
      <c r="AN238" s="995">
        <v>0</v>
      </c>
      <c r="AO238" s="946"/>
      <c r="AP238" s="964"/>
      <c r="AQ238" s="946"/>
      <c r="AR238" s="992">
        <v>0</v>
      </c>
      <c r="AS238" s="993">
        <v>0</v>
      </c>
      <c r="AT238" s="994">
        <v>0</v>
      </c>
      <c r="AU238" s="993">
        <v>0</v>
      </c>
      <c r="AV238" s="994">
        <v>0</v>
      </c>
      <c r="AW238" s="993">
        <v>0</v>
      </c>
      <c r="AX238" s="994">
        <v>0</v>
      </c>
      <c r="AY238" s="993">
        <v>0</v>
      </c>
      <c r="AZ238" s="994">
        <v>0</v>
      </c>
      <c r="BA238" s="993">
        <v>0</v>
      </c>
      <c r="BB238" s="994">
        <v>0</v>
      </c>
      <c r="BC238" s="993">
        <v>0</v>
      </c>
      <c r="BD238" s="994">
        <v>0</v>
      </c>
      <c r="BE238" s="993">
        <v>0</v>
      </c>
      <c r="BF238" s="994">
        <v>0</v>
      </c>
      <c r="BG238" s="993">
        <v>0</v>
      </c>
      <c r="BH238" s="994">
        <v>0</v>
      </c>
      <c r="BI238" s="993">
        <v>0</v>
      </c>
      <c r="BJ238" s="994">
        <v>0</v>
      </c>
      <c r="BK238" s="993">
        <v>0</v>
      </c>
      <c r="BL238" s="994">
        <v>0</v>
      </c>
      <c r="BM238" s="993">
        <v>0</v>
      </c>
      <c r="BN238" s="994">
        <v>0</v>
      </c>
      <c r="BO238" s="993">
        <v>0</v>
      </c>
      <c r="BP238" s="994">
        <v>0</v>
      </c>
      <c r="BQ238" s="993">
        <v>0</v>
      </c>
      <c r="BR238" s="994">
        <v>0</v>
      </c>
      <c r="BS238" s="993">
        <v>0</v>
      </c>
      <c r="BT238" s="994">
        <v>0</v>
      </c>
      <c r="BU238" s="993">
        <v>0</v>
      </c>
      <c r="BV238" s="994">
        <v>0</v>
      </c>
      <c r="BW238" s="993">
        <v>0</v>
      </c>
      <c r="BX238" s="994">
        <v>0</v>
      </c>
      <c r="BY238" s="993">
        <v>0</v>
      </c>
      <c r="BZ238" s="994">
        <v>0</v>
      </c>
      <c r="CA238" s="995">
        <v>0</v>
      </c>
      <c r="CB238" s="946"/>
      <c r="CC238" s="971"/>
      <c r="CD238" s="946"/>
      <c r="CE238" s="972"/>
      <c r="CF238" s="946"/>
      <c r="CG238" s="992">
        <v>0</v>
      </c>
      <c r="CH238" s="993">
        <v>0</v>
      </c>
      <c r="CI238" s="994">
        <v>0</v>
      </c>
      <c r="CJ238" s="993">
        <v>0</v>
      </c>
      <c r="CK238" s="994">
        <v>0</v>
      </c>
      <c r="CL238" s="993">
        <v>0</v>
      </c>
      <c r="CM238" s="994">
        <v>0</v>
      </c>
      <c r="CN238" s="993">
        <v>0</v>
      </c>
      <c r="CO238" s="994">
        <v>0</v>
      </c>
      <c r="CP238" s="993">
        <v>0</v>
      </c>
      <c r="CQ238" s="994">
        <v>0</v>
      </c>
      <c r="CR238" s="993">
        <v>0</v>
      </c>
      <c r="CS238" s="994">
        <v>0</v>
      </c>
      <c r="CT238" s="993">
        <v>0</v>
      </c>
      <c r="CU238" s="994">
        <v>0</v>
      </c>
      <c r="CV238" s="993">
        <v>0</v>
      </c>
      <c r="CW238" s="994">
        <v>0</v>
      </c>
      <c r="CX238" s="993">
        <v>0</v>
      </c>
      <c r="CY238" s="994">
        <v>0</v>
      </c>
      <c r="CZ238" s="993">
        <v>0</v>
      </c>
      <c r="DA238" s="994">
        <v>0</v>
      </c>
      <c r="DB238" s="993">
        <v>0</v>
      </c>
      <c r="DC238" s="994">
        <v>0</v>
      </c>
      <c r="DD238" s="993">
        <v>0</v>
      </c>
      <c r="DE238" s="994">
        <v>0</v>
      </c>
      <c r="DF238" s="993">
        <v>0</v>
      </c>
      <c r="DG238" s="994">
        <v>0</v>
      </c>
      <c r="DH238" s="993">
        <v>0</v>
      </c>
      <c r="DI238" s="994">
        <v>0</v>
      </c>
      <c r="DJ238" s="993">
        <v>0</v>
      </c>
      <c r="DK238" s="994">
        <v>0</v>
      </c>
      <c r="DL238" s="993">
        <v>0</v>
      </c>
      <c r="DM238" s="994">
        <v>0</v>
      </c>
      <c r="DN238" s="993">
        <v>0</v>
      </c>
      <c r="DO238" s="994">
        <v>0</v>
      </c>
      <c r="DP238" s="995">
        <v>0</v>
      </c>
      <c r="DQ238" s="946"/>
      <c r="DR238" s="973"/>
      <c r="DS238" s="946"/>
      <c r="DT238" s="992">
        <v>0</v>
      </c>
      <c r="DU238" s="993">
        <v>0</v>
      </c>
      <c r="DV238" s="994">
        <v>0</v>
      </c>
      <c r="DW238" s="993">
        <v>0</v>
      </c>
      <c r="DX238" s="994">
        <v>0</v>
      </c>
      <c r="DY238" s="993">
        <v>0</v>
      </c>
      <c r="DZ238" s="994">
        <v>0</v>
      </c>
      <c r="EA238" s="993">
        <v>0</v>
      </c>
      <c r="EB238" s="994">
        <v>0</v>
      </c>
      <c r="EC238" s="993">
        <v>0</v>
      </c>
      <c r="ED238" s="994">
        <v>0</v>
      </c>
      <c r="EE238" s="993">
        <v>0</v>
      </c>
      <c r="EF238" s="994">
        <v>0</v>
      </c>
      <c r="EG238" s="993">
        <v>0</v>
      </c>
      <c r="EH238" s="994">
        <v>0</v>
      </c>
      <c r="EI238" s="993">
        <v>0</v>
      </c>
      <c r="EJ238" s="994">
        <v>0</v>
      </c>
      <c r="EK238" s="993">
        <v>0</v>
      </c>
      <c r="EL238" s="994">
        <v>0</v>
      </c>
      <c r="EM238" s="993">
        <v>0</v>
      </c>
      <c r="EN238" s="994">
        <v>0</v>
      </c>
      <c r="EO238" s="993">
        <v>0</v>
      </c>
      <c r="EP238" s="994">
        <v>0</v>
      </c>
      <c r="EQ238" s="993">
        <v>0</v>
      </c>
      <c r="ER238" s="994">
        <v>0</v>
      </c>
      <c r="ES238" s="993">
        <v>0</v>
      </c>
      <c r="ET238" s="994">
        <v>0</v>
      </c>
      <c r="EU238" s="993">
        <v>0</v>
      </c>
      <c r="EV238" s="994">
        <v>0</v>
      </c>
      <c r="EW238" s="993">
        <v>0</v>
      </c>
      <c r="EX238" s="994">
        <v>0</v>
      </c>
      <c r="EY238" s="993">
        <v>0</v>
      </c>
      <c r="EZ238" s="994">
        <v>0</v>
      </c>
      <c r="FA238" s="993">
        <v>0</v>
      </c>
      <c r="FB238" s="994">
        <v>0</v>
      </c>
      <c r="FC238" s="995">
        <v>0</v>
      </c>
      <c r="FD238" s="946"/>
      <c r="FE238" s="974"/>
      <c r="FF238" s="946"/>
      <c r="FG238" s="975"/>
      <c r="FI238" s="996" t="b">
        <v>1</v>
      </c>
    </row>
    <row r="239" spans="2:165" hidden="1" outlineLevel="1">
      <c r="B239" s="983">
        <v>226</v>
      </c>
      <c r="C239" s="984" t="s">
        <v>801</v>
      </c>
      <c r="E239" s="985">
        <v>0</v>
      </c>
      <c r="F239" s="986">
        <v>0</v>
      </c>
      <c r="G239" s="987">
        <v>0</v>
      </c>
      <c r="H239" s="986">
        <v>0</v>
      </c>
      <c r="I239" s="987">
        <v>0</v>
      </c>
      <c r="J239" s="986">
        <v>0</v>
      </c>
      <c r="K239" s="987">
        <v>0</v>
      </c>
      <c r="L239" s="986">
        <v>0</v>
      </c>
      <c r="M239" s="987">
        <v>0</v>
      </c>
      <c r="N239" s="986">
        <v>0</v>
      </c>
      <c r="O239" s="987">
        <v>0</v>
      </c>
      <c r="P239" s="986">
        <v>0</v>
      </c>
      <c r="Q239" s="987">
        <v>0</v>
      </c>
      <c r="R239" s="986">
        <v>0</v>
      </c>
      <c r="S239" s="987">
        <v>0</v>
      </c>
      <c r="T239" s="986">
        <v>0</v>
      </c>
      <c r="U239" s="987">
        <v>0</v>
      </c>
      <c r="V239" s="986">
        <v>0</v>
      </c>
      <c r="W239" s="987">
        <v>0</v>
      </c>
      <c r="X239" s="986">
        <v>0</v>
      </c>
      <c r="Y239" s="987">
        <v>0</v>
      </c>
      <c r="Z239" s="986">
        <v>0</v>
      </c>
      <c r="AA239" s="987">
        <v>0</v>
      </c>
      <c r="AB239" s="986">
        <v>0</v>
      </c>
      <c r="AC239" s="987">
        <v>0</v>
      </c>
      <c r="AD239" s="986">
        <v>0</v>
      </c>
      <c r="AE239" s="987">
        <v>0</v>
      </c>
      <c r="AF239" s="986">
        <v>0</v>
      </c>
      <c r="AG239" s="987">
        <v>0</v>
      </c>
      <c r="AH239" s="986">
        <v>0</v>
      </c>
      <c r="AI239" s="987">
        <v>0</v>
      </c>
      <c r="AJ239" s="986">
        <v>0</v>
      </c>
      <c r="AK239" s="987">
        <v>0</v>
      </c>
      <c r="AL239" s="986">
        <v>0</v>
      </c>
      <c r="AM239" s="987">
        <v>0</v>
      </c>
      <c r="AN239" s="988">
        <v>0</v>
      </c>
      <c r="AO239" s="946"/>
      <c r="AP239" s="964"/>
      <c r="AQ239" s="946"/>
      <c r="AR239" s="985">
        <v>0</v>
      </c>
      <c r="AS239" s="986">
        <v>0</v>
      </c>
      <c r="AT239" s="987">
        <v>0</v>
      </c>
      <c r="AU239" s="986">
        <v>0</v>
      </c>
      <c r="AV239" s="987">
        <v>0</v>
      </c>
      <c r="AW239" s="986">
        <v>0</v>
      </c>
      <c r="AX239" s="987">
        <v>0</v>
      </c>
      <c r="AY239" s="986">
        <v>0</v>
      </c>
      <c r="AZ239" s="987">
        <v>0</v>
      </c>
      <c r="BA239" s="986">
        <v>0</v>
      </c>
      <c r="BB239" s="987">
        <v>0</v>
      </c>
      <c r="BC239" s="986">
        <v>0</v>
      </c>
      <c r="BD239" s="987">
        <v>0</v>
      </c>
      <c r="BE239" s="986">
        <v>0</v>
      </c>
      <c r="BF239" s="987">
        <v>0</v>
      </c>
      <c r="BG239" s="986">
        <v>0</v>
      </c>
      <c r="BH239" s="987">
        <v>0</v>
      </c>
      <c r="BI239" s="986">
        <v>0</v>
      </c>
      <c r="BJ239" s="987">
        <v>0</v>
      </c>
      <c r="BK239" s="986">
        <v>0</v>
      </c>
      <c r="BL239" s="987">
        <v>0</v>
      </c>
      <c r="BM239" s="986">
        <v>0</v>
      </c>
      <c r="BN239" s="987">
        <v>0</v>
      </c>
      <c r="BO239" s="986">
        <v>0</v>
      </c>
      <c r="BP239" s="987">
        <v>0</v>
      </c>
      <c r="BQ239" s="986">
        <v>0</v>
      </c>
      <c r="BR239" s="987">
        <v>0</v>
      </c>
      <c r="BS239" s="986">
        <v>0</v>
      </c>
      <c r="BT239" s="987">
        <v>0</v>
      </c>
      <c r="BU239" s="986">
        <v>0</v>
      </c>
      <c r="BV239" s="987">
        <v>0</v>
      </c>
      <c r="BW239" s="986">
        <v>0</v>
      </c>
      <c r="BX239" s="987">
        <v>0</v>
      </c>
      <c r="BY239" s="986">
        <v>0</v>
      </c>
      <c r="BZ239" s="987">
        <v>0</v>
      </c>
      <c r="CA239" s="988">
        <v>0</v>
      </c>
      <c r="CB239" s="946"/>
      <c r="CC239" s="971"/>
      <c r="CD239" s="946"/>
      <c r="CE239" s="972"/>
      <c r="CF239" s="946"/>
      <c r="CG239" s="985">
        <v>0</v>
      </c>
      <c r="CH239" s="986">
        <v>0</v>
      </c>
      <c r="CI239" s="987">
        <v>0</v>
      </c>
      <c r="CJ239" s="986">
        <v>0</v>
      </c>
      <c r="CK239" s="987">
        <v>0</v>
      </c>
      <c r="CL239" s="986">
        <v>0</v>
      </c>
      <c r="CM239" s="987">
        <v>0</v>
      </c>
      <c r="CN239" s="986">
        <v>0</v>
      </c>
      <c r="CO239" s="987">
        <v>0</v>
      </c>
      <c r="CP239" s="986">
        <v>0</v>
      </c>
      <c r="CQ239" s="987">
        <v>0</v>
      </c>
      <c r="CR239" s="986">
        <v>0</v>
      </c>
      <c r="CS239" s="987">
        <v>0</v>
      </c>
      <c r="CT239" s="986">
        <v>0</v>
      </c>
      <c r="CU239" s="987">
        <v>0</v>
      </c>
      <c r="CV239" s="986">
        <v>0</v>
      </c>
      <c r="CW239" s="987">
        <v>0</v>
      </c>
      <c r="CX239" s="986">
        <v>0</v>
      </c>
      <c r="CY239" s="987">
        <v>0</v>
      </c>
      <c r="CZ239" s="986">
        <v>0</v>
      </c>
      <c r="DA239" s="987">
        <v>0</v>
      </c>
      <c r="DB239" s="986">
        <v>0</v>
      </c>
      <c r="DC239" s="987">
        <v>0</v>
      </c>
      <c r="DD239" s="986">
        <v>0</v>
      </c>
      <c r="DE239" s="987">
        <v>0</v>
      </c>
      <c r="DF239" s="986">
        <v>0</v>
      </c>
      <c r="DG239" s="987">
        <v>0</v>
      </c>
      <c r="DH239" s="986">
        <v>0</v>
      </c>
      <c r="DI239" s="987">
        <v>0</v>
      </c>
      <c r="DJ239" s="986">
        <v>0</v>
      </c>
      <c r="DK239" s="987">
        <v>0</v>
      </c>
      <c r="DL239" s="986">
        <v>0</v>
      </c>
      <c r="DM239" s="987">
        <v>0</v>
      </c>
      <c r="DN239" s="986">
        <v>0</v>
      </c>
      <c r="DO239" s="987">
        <v>0</v>
      </c>
      <c r="DP239" s="988">
        <v>0</v>
      </c>
      <c r="DQ239" s="946"/>
      <c r="DR239" s="973"/>
      <c r="DS239" s="946"/>
      <c r="DT239" s="985">
        <v>0</v>
      </c>
      <c r="DU239" s="986">
        <v>0</v>
      </c>
      <c r="DV239" s="987">
        <v>0</v>
      </c>
      <c r="DW239" s="986">
        <v>0</v>
      </c>
      <c r="DX239" s="987">
        <v>0</v>
      </c>
      <c r="DY239" s="986">
        <v>0</v>
      </c>
      <c r="DZ239" s="987">
        <v>0</v>
      </c>
      <c r="EA239" s="986">
        <v>0</v>
      </c>
      <c r="EB239" s="987">
        <v>0</v>
      </c>
      <c r="EC239" s="986">
        <v>0</v>
      </c>
      <c r="ED239" s="987">
        <v>0</v>
      </c>
      <c r="EE239" s="986">
        <v>0</v>
      </c>
      <c r="EF239" s="987">
        <v>0</v>
      </c>
      <c r="EG239" s="986">
        <v>0</v>
      </c>
      <c r="EH239" s="987">
        <v>0</v>
      </c>
      <c r="EI239" s="986">
        <v>0</v>
      </c>
      <c r="EJ239" s="987">
        <v>0</v>
      </c>
      <c r="EK239" s="986">
        <v>0</v>
      </c>
      <c r="EL239" s="987">
        <v>0</v>
      </c>
      <c r="EM239" s="986">
        <v>0</v>
      </c>
      <c r="EN239" s="987">
        <v>0</v>
      </c>
      <c r="EO239" s="986">
        <v>0</v>
      </c>
      <c r="EP239" s="987">
        <v>0</v>
      </c>
      <c r="EQ239" s="986">
        <v>0</v>
      </c>
      <c r="ER239" s="987">
        <v>0</v>
      </c>
      <c r="ES239" s="986">
        <v>0</v>
      </c>
      <c r="ET239" s="987">
        <v>0</v>
      </c>
      <c r="EU239" s="986">
        <v>0</v>
      </c>
      <c r="EV239" s="987">
        <v>0</v>
      </c>
      <c r="EW239" s="986">
        <v>0</v>
      </c>
      <c r="EX239" s="987">
        <v>0</v>
      </c>
      <c r="EY239" s="986">
        <v>0</v>
      </c>
      <c r="EZ239" s="987">
        <v>0</v>
      </c>
      <c r="FA239" s="986">
        <v>0</v>
      </c>
      <c r="FB239" s="987">
        <v>0</v>
      </c>
      <c r="FC239" s="988">
        <v>0</v>
      </c>
      <c r="FD239" s="946"/>
      <c r="FE239" s="974"/>
      <c r="FF239" s="946"/>
      <c r="FG239" s="975"/>
      <c r="FI239" s="989" t="b">
        <v>1</v>
      </c>
    </row>
    <row r="240" spans="2:165" hidden="1" outlineLevel="1">
      <c r="B240" s="990">
        <v>227</v>
      </c>
      <c r="C240" s="991" t="s">
        <v>802</v>
      </c>
      <c r="E240" s="992">
        <v>0</v>
      </c>
      <c r="F240" s="993">
        <v>0</v>
      </c>
      <c r="G240" s="994">
        <v>0</v>
      </c>
      <c r="H240" s="993">
        <v>0</v>
      </c>
      <c r="I240" s="994">
        <v>0</v>
      </c>
      <c r="J240" s="993">
        <v>0</v>
      </c>
      <c r="K240" s="994">
        <v>0</v>
      </c>
      <c r="L240" s="993">
        <v>0</v>
      </c>
      <c r="M240" s="994">
        <v>0</v>
      </c>
      <c r="N240" s="993">
        <v>0</v>
      </c>
      <c r="O240" s="994">
        <v>0</v>
      </c>
      <c r="P240" s="993">
        <v>0</v>
      </c>
      <c r="Q240" s="994">
        <v>0</v>
      </c>
      <c r="R240" s="993">
        <v>0</v>
      </c>
      <c r="S240" s="994">
        <v>0</v>
      </c>
      <c r="T240" s="993">
        <v>0</v>
      </c>
      <c r="U240" s="994">
        <v>0</v>
      </c>
      <c r="V240" s="993">
        <v>0</v>
      </c>
      <c r="W240" s="994">
        <v>0</v>
      </c>
      <c r="X240" s="993">
        <v>0</v>
      </c>
      <c r="Y240" s="994">
        <v>0</v>
      </c>
      <c r="Z240" s="993">
        <v>0</v>
      </c>
      <c r="AA240" s="994">
        <v>0</v>
      </c>
      <c r="AB240" s="993">
        <v>0</v>
      </c>
      <c r="AC240" s="994">
        <v>0</v>
      </c>
      <c r="AD240" s="993">
        <v>0</v>
      </c>
      <c r="AE240" s="994">
        <v>0</v>
      </c>
      <c r="AF240" s="993">
        <v>0</v>
      </c>
      <c r="AG240" s="994">
        <v>0</v>
      </c>
      <c r="AH240" s="993">
        <v>0</v>
      </c>
      <c r="AI240" s="994">
        <v>0</v>
      </c>
      <c r="AJ240" s="993">
        <v>0</v>
      </c>
      <c r="AK240" s="994">
        <v>0</v>
      </c>
      <c r="AL240" s="993">
        <v>0</v>
      </c>
      <c r="AM240" s="994">
        <v>0</v>
      </c>
      <c r="AN240" s="995">
        <v>0</v>
      </c>
      <c r="AO240" s="946"/>
      <c r="AP240" s="964"/>
      <c r="AQ240" s="946"/>
      <c r="AR240" s="992">
        <v>0</v>
      </c>
      <c r="AS240" s="993">
        <v>0</v>
      </c>
      <c r="AT240" s="994">
        <v>0</v>
      </c>
      <c r="AU240" s="993">
        <v>0</v>
      </c>
      <c r="AV240" s="994">
        <v>0</v>
      </c>
      <c r="AW240" s="993">
        <v>0</v>
      </c>
      <c r="AX240" s="994">
        <v>0</v>
      </c>
      <c r="AY240" s="993">
        <v>0</v>
      </c>
      <c r="AZ240" s="994">
        <v>0</v>
      </c>
      <c r="BA240" s="993">
        <v>0</v>
      </c>
      <c r="BB240" s="994">
        <v>0</v>
      </c>
      <c r="BC240" s="993">
        <v>0</v>
      </c>
      <c r="BD240" s="994">
        <v>0</v>
      </c>
      <c r="BE240" s="993">
        <v>0</v>
      </c>
      <c r="BF240" s="994">
        <v>0</v>
      </c>
      <c r="BG240" s="993">
        <v>0</v>
      </c>
      <c r="BH240" s="994">
        <v>0</v>
      </c>
      <c r="BI240" s="993">
        <v>0</v>
      </c>
      <c r="BJ240" s="994">
        <v>0</v>
      </c>
      <c r="BK240" s="993">
        <v>0</v>
      </c>
      <c r="BL240" s="994">
        <v>0</v>
      </c>
      <c r="BM240" s="993">
        <v>0</v>
      </c>
      <c r="BN240" s="994">
        <v>0</v>
      </c>
      <c r="BO240" s="993">
        <v>0</v>
      </c>
      <c r="BP240" s="994">
        <v>0</v>
      </c>
      <c r="BQ240" s="993">
        <v>0</v>
      </c>
      <c r="BR240" s="994">
        <v>0</v>
      </c>
      <c r="BS240" s="993">
        <v>0</v>
      </c>
      <c r="BT240" s="994">
        <v>0</v>
      </c>
      <c r="BU240" s="993">
        <v>0</v>
      </c>
      <c r="BV240" s="994">
        <v>0</v>
      </c>
      <c r="BW240" s="993">
        <v>0</v>
      </c>
      <c r="BX240" s="994">
        <v>0</v>
      </c>
      <c r="BY240" s="993">
        <v>0</v>
      </c>
      <c r="BZ240" s="994">
        <v>0</v>
      </c>
      <c r="CA240" s="995">
        <v>0</v>
      </c>
      <c r="CB240" s="946"/>
      <c r="CC240" s="971"/>
      <c r="CD240" s="946"/>
      <c r="CE240" s="972"/>
      <c r="CF240" s="946"/>
      <c r="CG240" s="992">
        <v>0</v>
      </c>
      <c r="CH240" s="993">
        <v>0</v>
      </c>
      <c r="CI240" s="994">
        <v>0</v>
      </c>
      <c r="CJ240" s="993">
        <v>0</v>
      </c>
      <c r="CK240" s="994">
        <v>0</v>
      </c>
      <c r="CL240" s="993">
        <v>0</v>
      </c>
      <c r="CM240" s="994">
        <v>0</v>
      </c>
      <c r="CN240" s="993">
        <v>0</v>
      </c>
      <c r="CO240" s="994">
        <v>0</v>
      </c>
      <c r="CP240" s="993">
        <v>0</v>
      </c>
      <c r="CQ240" s="994">
        <v>0</v>
      </c>
      <c r="CR240" s="993">
        <v>0</v>
      </c>
      <c r="CS240" s="994">
        <v>0</v>
      </c>
      <c r="CT240" s="993">
        <v>0</v>
      </c>
      <c r="CU240" s="994">
        <v>0</v>
      </c>
      <c r="CV240" s="993">
        <v>0</v>
      </c>
      <c r="CW240" s="994">
        <v>0</v>
      </c>
      <c r="CX240" s="993">
        <v>0</v>
      </c>
      <c r="CY240" s="994">
        <v>0</v>
      </c>
      <c r="CZ240" s="993">
        <v>0</v>
      </c>
      <c r="DA240" s="994">
        <v>0</v>
      </c>
      <c r="DB240" s="993">
        <v>0</v>
      </c>
      <c r="DC240" s="994">
        <v>0</v>
      </c>
      <c r="DD240" s="993">
        <v>0</v>
      </c>
      <c r="DE240" s="994">
        <v>0</v>
      </c>
      <c r="DF240" s="993">
        <v>0</v>
      </c>
      <c r="DG240" s="994">
        <v>0</v>
      </c>
      <c r="DH240" s="993">
        <v>0</v>
      </c>
      <c r="DI240" s="994">
        <v>0</v>
      </c>
      <c r="DJ240" s="993">
        <v>0</v>
      </c>
      <c r="DK240" s="994">
        <v>0</v>
      </c>
      <c r="DL240" s="993">
        <v>0</v>
      </c>
      <c r="DM240" s="994">
        <v>0</v>
      </c>
      <c r="DN240" s="993">
        <v>0</v>
      </c>
      <c r="DO240" s="994">
        <v>0</v>
      </c>
      <c r="DP240" s="995">
        <v>0</v>
      </c>
      <c r="DQ240" s="946"/>
      <c r="DR240" s="973"/>
      <c r="DS240" s="946"/>
      <c r="DT240" s="992">
        <v>0</v>
      </c>
      <c r="DU240" s="993">
        <v>0</v>
      </c>
      <c r="DV240" s="994">
        <v>0</v>
      </c>
      <c r="DW240" s="993">
        <v>0</v>
      </c>
      <c r="DX240" s="994">
        <v>0</v>
      </c>
      <c r="DY240" s="993">
        <v>0</v>
      </c>
      <c r="DZ240" s="994">
        <v>0</v>
      </c>
      <c r="EA240" s="993">
        <v>0</v>
      </c>
      <c r="EB240" s="994">
        <v>0</v>
      </c>
      <c r="EC240" s="993">
        <v>0</v>
      </c>
      <c r="ED240" s="994">
        <v>0</v>
      </c>
      <c r="EE240" s="993">
        <v>0</v>
      </c>
      <c r="EF240" s="994">
        <v>0</v>
      </c>
      <c r="EG240" s="993">
        <v>0</v>
      </c>
      <c r="EH240" s="994">
        <v>0</v>
      </c>
      <c r="EI240" s="993">
        <v>0</v>
      </c>
      <c r="EJ240" s="994">
        <v>0</v>
      </c>
      <c r="EK240" s="993">
        <v>0</v>
      </c>
      <c r="EL240" s="994">
        <v>0</v>
      </c>
      <c r="EM240" s="993">
        <v>0</v>
      </c>
      <c r="EN240" s="994">
        <v>0</v>
      </c>
      <c r="EO240" s="993">
        <v>0</v>
      </c>
      <c r="EP240" s="994">
        <v>0</v>
      </c>
      <c r="EQ240" s="993">
        <v>0</v>
      </c>
      <c r="ER240" s="994">
        <v>0</v>
      </c>
      <c r="ES240" s="993">
        <v>0</v>
      </c>
      <c r="ET240" s="994">
        <v>0</v>
      </c>
      <c r="EU240" s="993">
        <v>0</v>
      </c>
      <c r="EV240" s="994">
        <v>0</v>
      </c>
      <c r="EW240" s="993">
        <v>0</v>
      </c>
      <c r="EX240" s="994">
        <v>0</v>
      </c>
      <c r="EY240" s="993">
        <v>0</v>
      </c>
      <c r="EZ240" s="994">
        <v>0</v>
      </c>
      <c r="FA240" s="993">
        <v>0</v>
      </c>
      <c r="FB240" s="994">
        <v>0</v>
      </c>
      <c r="FC240" s="995">
        <v>0</v>
      </c>
      <c r="FD240" s="946"/>
      <c r="FE240" s="974"/>
      <c r="FF240" s="946"/>
      <c r="FG240" s="975"/>
      <c r="FI240" s="996" t="b">
        <v>1</v>
      </c>
    </row>
    <row r="241" spans="2:165" hidden="1" outlineLevel="1">
      <c r="B241" s="983">
        <v>228</v>
      </c>
      <c r="C241" s="984" t="s">
        <v>803</v>
      </c>
      <c r="E241" s="985">
        <v>0</v>
      </c>
      <c r="F241" s="986">
        <v>0</v>
      </c>
      <c r="G241" s="987">
        <v>0</v>
      </c>
      <c r="H241" s="986">
        <v>0</v>
      </c>
      <c r="I241" s="987">
        <v>0</v>
      </c>
      <c r="J241" s="986">
        <v>0</v>
      </c>
      <c r="K241" s="987">
        <v>0</v>
      </c>
      <c r="L241" s="986">
        <v>0</v>
      </c>
      <c r="M241" s="987">
        <v>0</v>
      </c>
      <c r="N241" s="986">
        <v>0</v>
      </c>
      <c r="O241" s="987">
        <v>0</v>
      </c>
      <c r="P241" s="986">
        <v>0</v>
      </c>
      <c r="Q241" s="987">
        <v>0</v>
      </c>
      <c r="R241" s="986">
        <v>0</v>
      </c>
      <c r="S241" s="987">
        <v>0</v>
      </c>
      <c r="T241" s="986">
        <v>0</v>
      </c>
      <c r="U241" s="987">
        <v>0</v>
      </c>
      <c r="V241" s="986">
        <v>0</v>
      </c>
      <c r="W241" s="987">
        <v>0</v>
      </c>
      <c r="X241" s="986">
        <v>0</v>
      </c>
      <c r="Y241" s="987">
        <v>0</v>
      </c>
      <c r="Z241" s="986">
        <v>0</v>
      </c>
      <c r="AA241" s="987">
        <v>0</v>
      </c>
      <c r="AB241" s="986">
        <v>0</v>
      </c>
      <c r="AC241" s="987">
        <v>0</v>
      </c>
      <c r="AD241" s="986">
        <v>0</v>
      </c>
      <c r="AE241" s="987">
        <v>0</v>
      </c>
      <c r="AF241" s="986">
        <v>0</v>
      </c>
      <c r="AG241" s="987">
        <v>0</v>
      </c>
      <c r="AH241" s="986">
        <v>0</v>
      </c>
      <c r="AI241" s="987">
        <v>0</v>
      </c>
      <c r="AJ241" s="986">
        <v>0</v>
      </c>
      <c r="AK241" s="987">
        <v>0</v>
      </c>
      <c r="AL241" s="986">
        <v>0</v>
      </c>
      <c r="AM241" s="987">
        <v>0</v>
      </c>
      <c r="AN241" s="988">
        <v>0</v>
      </c>
      <c r="AO241" s="946"/>
      <c r="AP241" s="964"/>
      <c r="AQ241" s="946"/>
      <c r="AR241" s="985">
        <v>0</v>
      </c>
      <c r="AS241" s="986">
        <v>0</v>
      </c>
      <c r="AT241" s="987">
        <v>0</v>
      </c>
      <c r="AU241" s="986">
        <v>0</v>
      </c>
      <c r="AV241" s="987">
        <v>0</v>
      </c>
      <c r="AW241" s="986">
        <v>0</v>
      </c>
      <c r="AX241" s="987">
        <v>0</v>
      </c>
      <c r="AY241" s="986">
        <v>0</v>
      </c>
      <c r="AZ241" s="987">
        <v>0</v>
      </c>
      <c r="BA241" s="986">
        <v>0</v>
      </c>
      <c r="BB241" s="987">
        <v>0</v>
      </c>
      <c r="BC241" s="986">
        <v>0</v>
      </c>
      <c r="BD241" s="987">
        <v>0</v>
      </c>
      <c r="BE241" s="986">
        <v>0</v>
      </c>
      <c r="BF241" s="987">
        <v>0</v>
      </c>
      <c r="BG241" s="986">
        <v>0</v>
      </c>
      <c r="BH241" s="987">
        <v>0</v>
      </c>
      <c r="BI241" s="986">
        <v>0</v>
      </c>
      <c r="BJ241" s="987">
        <v>0</v>
      </c>
      <c r="BK241" s="986">
        <v>0</v>
      </c>
      <c r="BL241" s="987">
        <v>0</v>
      </c>
      <c r="BM241" s="986">
        <v>0</v>
      </c>
      <c r="BN241" s="987">
        <v>0</v>
      </c>
      <c r="BO241" s="986">
        <v>0</v>
      </c>
      <c r="BP241" s="987">
        <v>0</v>
      </c>
      <c r="BQ241" s="986">
        <v>0</v>
      </c>
      <c r="BR241" s="987">
        <v>0</v>
      </c>
      <c r="BS241" s="986">
        <v>0</v>
      </c>
      <c r="BT241" s="987">
        <v>0</v>
      </c>
      <c r="BU241" s="986">
        <v>0</v>
      </c>
      <c r="BV241" s="987">
        <v>0</v>
      </c>
      <c r="BW241" s="986">
        <v>0</v>
      </c>
      <c r="BX241" s="987">
        <v>0</v>
      </c>
      <c r="BY241" s="986">
        <v>0</v>
      </c>
      <c r="BZ241" s="987">
        <v>0</v>
      </c>
      <c r="CA241" s="988">
        <v>0</v>
      </c>
      <c r="CB241" s="946"/>
      <c r="CC241" s="971"/>
      <c r="CD241" s="946"/>
      <c r="CE241" s="972"/>
      <c r="CF241" s="946"/>
      <c r="CG241" s="985">
        <v>0</v>
      </c>
      <c r="CH241" s="986">
        <v>0</v>
      </c>
      <c r="CI241" s="987">
        <v>0</v>
      </c>
      <c r="CJ241" s="986">
        <v>0</v>
      </c>
      <c r="CK241" s="987">
        <v>0</v>
      </c>
      <c r="CL241" s="986">
        <v>0</v>
      </c>
      <c r="CM241" s="987">
        <v>0</v>
      </c>
      <c r="CN241" s="986">
        <v>0</v>
      </c>
      <c r="CO241" s="987">
        <v>0</v>
      </c>
      <c r="CP241" s="986">
        <v>0</v>
      </c>
      <c r="CQ241" s="987">
        <v>0</v>
      </c>
      <c r="CR241" s="986">
        <v>0</v>
      </c>
      <c r="CS241" s="987">
        <v>0</v>
      </c>
      <c r="CT241" s="986">
        <v>0</v>
      </c>
      <c r="CU241" s="987">
        <v>0</v>
      </c>
      <c r="CV241" s="986">
        <v>0</v>
      </c>
      <c r="CW241" s="987">
        <v>0</v>
      </c>
      <c r="CX241" s="986">
        <v>0</v>
      </c>
      <c r="CY241" s="987">
        <v>0</v>
      </c>
      <c r="CZ241" s="986">
        <v>0</v>
      </c>
      <c r="DA241" s="987">
        <v>0</v>
      </c>
      <c r="DB241" s="986">
        <v>0</v>
      </c>
      <c r="DC241" s="987">
        <v>0</v>
      </c>
      <c r="DD241" s="986">
        <v>0</v>
      </c>
      <c r="DE241" s="987">
        <v>0</v>
      </c>
      <c r="DF241" s="986">
        <v>0</v>
      </c>
      <c r="DG241" s="987">
        <v>0</v>
      </c>
      <c r="DH241" s="986">
        <v>0</v>
      </c>
      <c r="DI241" s="987">
        <v>0</v>
      </c>
      <c r="DJ241" s="986">
        <v>0</v>
      </c>
      <c r="DK241" s="987">
        <v>0</v>
      </c>
      <c r="DL241" s="986">
        <v>0</v>
      </c>
      <c r="DM241" s="987">
        <v>0</v>
      </c>
      <c r="DN241" s="986">
        <v>0</v>
      </c>
      <c r="DO241" s="987">
        <v>0</v>
      </c>
      <c r="DP241" s="988">
        <v>0</v>
      </c>
      <c r="DQ241" s="946"/>
      <c r="DR241" s="973"/>
      <c r="DS241" s="946"/>
      <c r="DT241" s="985">
        <v>0</v>
      </c>
      <c r="DU241" s="986">
        <v>0</v>
      </c>
      <c r="DV241" s="987">
        <v>0</v>
      </c>
      <c r="DW241" s="986">
        <v>0</v>
      </c>
      <c r="DX241" s="987">
        <v>0</v>
      </c>
      <c r="DY241" s="986">
        <v>0</v>
      </c>
      <c r="DZ241" s="987">
        <v>0</v>
      </c>
      <c r="EA241" s="986">
        <v>0</v>
      </c>
      <c r="EB241" s="987">
        <v>0</v>
      </c>
      <c r="EC241" s="986">
        <v>0</v>
      </c>
      <c r="ED241" s="987">
        <v>0</v>
      </c>
      <c r="EE241" s="986">
        <v>0</v>
      </c>
      <c r="EF241" s="987">
        <v>0</v>
      </c>
      <c r="EG241" s="986">
        <v>0</v>
      </c>
      <c r="EH241" s="987">
        <v>0</v>
      </c>
      <c r="EI241" s="986">
        <v>0</v>
      </c>
      <c r="EJ241" s="987">
        <v>0</v>
      </c>
      <c r="EK241" s="986">
        <v>0</v>
      </c>
      <c r="EL241" s="987">
        <v>0</v>
      </c>
      <c r="EM241" s="986">
        <v>0</v>
      </c>
      <c r="EN241" s="987">
        <v>0</v>
      </c>
      <c r="EO241" s="986">
        <v>0</v>
      </c>
      <c r="EP241" s="987">
        <v>0</v>
      </c>
      <c r="EQ241" s="986">
        <v>0</v>
      </c>
      <c r="ER241" s="987">
        <v>0</v>
      </c>
      <c r="ES241" s="986">
        <v>0</v>
      </c>
      <c r="ET241" s="987">
        <v>0</v>
      </c>
      <c r="EU241" s="986">
        <v>0</v>
      </c>
      <c r="EV241" s="987">
        <v>0</v>
      </c>
      <c r="EW241" s="986">
        <v>0</v>
      </c>
      <c r="EX241" s="987">
        <v>0</v>
      </c>
      <c r="EY241" s="986">
        <v>0</v>
      </c>
      <c r="EZ241" s="987">
        <v>0</v>
      </c>
      <c r="FA241" s="986">
        <v>0</v>
      </c>
      <c r="FB241" s="987">
        <v>0</v>
      </c>
      <c r="FC241" s="988">
        <v>0</v>
      </c>
      <c r="FD241" s="946"/>
      <c r="FE241" s="974"/>
      <c r="FF241" s="946"/>
      <c r="FG241" s="975"/>
      <c r="FI241" s="989" t="b">
        <v>1</v>
      </c>
    </row>
    <row r="242" spans="2:165" hidden="1" outlineLevel="1">
      <c r="B242" s="990">
        <v>229</v>
      </c>
      <c r="C242" s="991" t="s">
        <v>804</v>
      </c>
      <c r="E242" s="992">
        <v>0</v>
      </c>
      <c r="F242" s="993">
        <v>0</v>
      </c>
      <c r="G242" s="994">
        <v>0</v>
      </c>
      <c r="H242" s="993">
        <v>0</v>
      </c>
      <c r="I242" s="994">
        <v>0</v>
      </c>
      <c r="J242" s="993">
        <v>0</v>
      </c>
      <c r="K242" s="994">
        <v>0</v>
      </c>
      <c r="L242" s="993">
        <v>0</v>
      </c>
      <c r="M242" s="994">
        <v>0</v>
      </c>
      <c r="N242" s="993">
        <v>0</v>
      </c>
      <c r="O242" s="994">
        <v>0</v>
      </c>
      <c r="P242" s="993">
        <v>0</v>
      </c>
      <c r="Q242" s="994">
        <v>0</v>
      </c>
      <c r="R242" s="993">
        <v>0</v>
      </c>
      <c r="S242" s="994">
        <v>0</v>
      </c>
      <c r="T242" s="993">
        <v>0</v>
      </c>
      <c r="U242" s="994">
        <v>0</v>
      </c>
      <c r="V242" s="993">
        <v>0</v>
      </c>
      <c r="W242" s="994">
        <v>0</v>
      </c>
      <c r="X242" s="993">
        <v>0</v>
      </c>
      <c r="Y242" s="994">
        <v>0</v>
      </c>
      <c r="Z242" s="993">
        <v>0</v>
      </c>
      <c r="AA242" s="994">
        <v>0</v>
      </c>
      <c r="AB242" s="993">
        <v>0</v>
      </c>
      <c r="AC242" s="994">
        <v>0</v>
      </c>
      <c r="AD242" s="993">
        <v>0</v>
      </c>
      <c r="AE242" s="994">
        <v>0</v>
      </c>
      <c r="AF242" s="993">
        <v>0</v>
      </c>
      <c r="AG242" s="994">
        <v>0</v>
      </c>
      <c r="AH242" s="993">
        <v>0</v>
      </c>
      <c r="AI242" s="994">
        <v>0</v>
      </c>
      <c r="AJ242" s="993">
        <v>0</v>
      </c>
      <c r="AK242" s="994">
        <v>0</v>
      </c>
      <c r="AL242" s="993">
        <v>0</v>
      </c>
      <c r="AM242" s="994">
        <v>0</v>
      </c>
      <c r="AN242" s="995">
        <v>0</v>
      </c>
      <c r="AO242" s="946"/>
      <c r="AP242" s="964"/>
      <c r="AQ242" s="946"/>
      <c r="AR242" s="992">
        <v>0</v>
      </c>
      <c r="AS242" s="993">
        <v>0</v>
      </c>
      <c r="AT242" s="994">
        <v>0</v>
      </c>
      <c r="AU242" s="993">
        <v>0</v>
      </c>
      <c r="AV242" s="994">
        <v>0</v>
      </c>
      <c r="AW242" s="993">
        <v>0</v>
      </c>
      <c r="AX242" s="994">
        <v>0</v>
      </c>
      <c r="AY242" s="993">
        <v>0</v>
      </c>
      <c r="AZ242" s="994">
        <v>0</v>
      </c>
      <c r="BA242" s="993">
        <v>0</v>
      </c>
      <c r="BB242" s="994">
        <v>0</v>
      </c>
      <c r="BC242" s="993">
        <v>0</v>
      </c>
      <c r="BD242" s="994">
        <v>0</v>
      </c>
      <c r="BE242" s="993">
        <v>0</v>
      </c>
      <c r="BF242" s="994">
        <v>0</v>
      </c>
      <c r="BG242" s="993">
        <v>0</v>
      </c>
      <c r="BH242" s="994">
        <v>0</v>
      </c>
      <c r="BI242" s="993">
        <v>0</v>
      </c>
      <c r="BJ242" s="994">
        <v>0</v>
      </c>
      <c r="BK242" s="993">
        <v>0</v>
      </c>
      <c r="BL242" s="994">
        <v>0</v>
      </c>
      <c r="BM242" s="993">
        <v>0</v>
      </c>
      <c r="BN242" s="994">
        <v>0</v>
      </c>
      <c r="BO242" s="993">
        <v>0</v>
      </c>
      <c r="BP242" s="994">
        <v>0</v>
      </c>
      <c r="BQ242" s="993">
        <v>0</v>
      </c>
      <c r="BR242" s="994">
        <v>0</v>
      </c>
      <c r="BS242" s="993">
        <v>0</v>
      </c>
      <c r="BT242" s="994">
        <v>0</v>
      </c>
      <c r="BU242" s="993">
        <v>0</v>
      </c>
      <c r="BV242" s="994">
        <v>0</v>
      </c>
      <c r="BW242" s="993">
        <v>0</v>
      </c>
      <c r="BX242" s="994">
        <v>0</v>
      </c>
      <c r="BY242" s="993">
        <v>0</v>
      </c>
      <c r="BZ242" s="994">
        <v>0</v>
      </c>
      <c r="CA242" s="995">
        <v>0</v>
      </c>
      <c r="CB242" s="946"/>
      <c r="CC242" s="971"/>
      <c r="CD242" s="946"/>
      <c r="CE242" s="972"/>
      <c r="CF242" s="946"/>
      <c r="CG242" s="992">
        <v>0</v>
      </c>
      <c r="CH242" s="993">
        <v>0</v>
      </c>
      <c r="CI242" s="994">
        <v>0</v>
      </c>
      <c r="CJ242" s="993">
        <v>0</v>
      </c>
      <c r="CK242" s="994">
        <v>0</v>
      </c>
      <c r="CL242" s="993">
        <v>0</v>
      </c>
      <c r="CM242" s="994">
        <v>0</v>
      </c>
      <c r="CN242" s="993">
        <v>0</v>
      </c>
      <c r="CO242" s="994">
        <v>0</v>
      </c>
      <c r="CP242" s="993">
        <v>0</v>
      </c>
      <c r="CQ242" s="994">
        <v>0</v>
      </c>
      <c r="CR242" s="993">
        <v>0</v>
      </c>
      <c r="CS242" s="994">
        <v>0</v>
      </c>
      <c r="CT242" s="993">
        <v>0</v>
      </c>
      <c r="CU242" s="994">
        <v>0</v>
      </c>
      <c r="CV242" s="993">
        <v>0</v>
      </c>
      <c r="CW242" s="994">
        <v>0</v>
      </c>
      <c r="CX242" s="993">
        <v>0</v>
      </c>
      <c r="CY242" s="994">
        <v>0</v>
      </c>
      <c r="CZ242" s="993">
        <v>0</v>
      </c>
      <c r="DA242" s="994">
        <v>0</v>
      </c>
      <c r="DB242" s="993">
        <v>0</v>
      </c>
      <c r="DC242" s="994">
        <v>0</v>
      </c>
      <c r="DD242" s="993">
        <v>0</v>
      </c>
      <c r="DE242" s="994">
        <v>0</v>
      </c>
      <c r="DF242" s="993">
        <v>0</v>
      </c>
      <c r="DG242" s="994">
        <v>0</v>
      </c>
      <c r="DH242" s="993">
        <v>0</v>
      </c>
      <c r="DI242" s="994">
        <v>0</v>
      </c>
      <c r="DJ242" s="993">
        <v>0</v>
      </c>
      <c r="DK242" s="994">
        <v>0</v>
      </c>
      <c r="DL242" s="993">
        <v>0</v>
      </c>
      <c r="DM242" s="994">
        <v>0</v>
      </c>
      <c r="DN242" s="993">
        <v>0</v>
      </c>
      <c r="DO242" s="994">
        <v>0</v>
      </c>
      <c r="DP242" s="995">
        <v>0</v>
      </c>
      <c r="DQ242" s="946"/>
      <c r="DR242" s="973"/>
      <c r="DS242" s="946"/>
      <c r="DT242" s="992">
        <v>0</v>
      </c>
      <c r="DU242" s="993">
        <v>0</v>
      </c>
      <c r="DV242" s="994">
        <v>0</v>
      </c>
      <c r="DW242" s="993">
        <v>0</v>
      </c>
      <c r="DX242" s="994">
        <v>0</v>
      </c>
      <c r="DY242" s="993">
        <v>0</v>
      </c>
      <c r="DZ242" s="994">
        <v>0</v>
      </c>
      <c r="EA242" s="993">
        <v>0</v>
      </c>
      <c r="EB242" s="994">
        <v>0</v>
      </c>
      <c r="EC242" s="993">
        <v>0</v>
      </c>
      <c r="ED242" s="994">
        <v>0</v>
      </c>
      <c r="EE242" s="993">
        <v>0</v>
      </c>
      <c r="EF242" s="994">
        <v>0</v>
      </c>
      <c r="EG242" s="993">
        <v>0</v>
      </c>
      <c r="EH242" s="994">
        <v>0</v>
      </c>
      <c r="EI242" s="993">
        <v>0</v>
      </c>
      <c r="EJ242" s="994">
        <v>0</v>
      </c>
      <c r="EK242" s="993">
        <v>0</v>
      </c>
      <c r="EL242" s="994">
        <v>0</v>
      </c>
      <c r="EM242" s="993">
        <v>0</v>
      </c>
      <c r="EN242" s="994">
        <v>0</v>
      </c>
      <c r="EO242" s="993">
        <v>0</v>
      </c>
      <c r="EP242" s="994">
        <v>0</v>
      </c>
      <c r="EQ242" s="993">
        <v>0</v>
      </c>
      <c r="ER242" s="994">
        <v>0</v>
      </c>
      <c r="ES242" s="993">
        <v>0</v>
      </c>
      <c r="ET242" s="994">
        <v>0</v>
      </c>
      <c r="EU242" s="993">
        <v>0</v>
      </c>
      <c r="EV242" s="994">
        <v>0</v>
      </c>
      <c r="EW242" s="993">
        <v>0</v>
      </c>
      <c r="EX242" s="994">
        <v>0</v>
      </c>
      <c r="EY242" s="993">
        <v>0</v>
      </c>
      <c r="EZ242" s="994">
        <v>0</v>
      </c>
      <c r="FA242" s="993">
        <v>0</v>
      </c>
      <c r="FB242" s="994">
        <v>0</v>
      </c>
      <c r="FC242" s="995">
        <v>0</v>
      </c>
      <c r="FD242" s="946"/>
      <c r="FE242" s="974"/>
      <c r="FF242" s="946"/>
      <c r="FG242" s="975"/>
      <c r="FI242" s="996" t="b">
        <v>1</v>
      </c>
    </row>
    <row r="243" spans="2:165" hidden="1" outlineLevel="1">
      <c r="B243" s="1013">
        <v>230</v>
      </c>
      <c r="C243" s="1021" t="s">
        <v>805</v>
      </c>
      <c r="E243" s="1015">
        <v>0</v>
      </c>
      <c r="F243" s="1016">
        <v>0</v>
      </c>
      <c r="G243" s="1017">
        <v>0</v>
      </c>
      <c r="H243" s="1016">
        <v>0</v>
      </c>
      <c r="I243" s="1017">
        <v>0</v>
      </c>
      <c r="J243" s="1016">
        <v>0</v>
      </c>
      <c r="K243" s="1017">
        <v>0</v>
      </c>
      <c r="L243" s="1016">
        <v>0</v>
      </c>
      <c r="M243" s="1017">
        <v>0</v>
      </c>
      <c r="N243" s="1016">
        <v>0</v>
      </c>
      <c r="O243" s="1017">
        <v>0</v>
      </c>
      <c r="P243" s="1016">
        <v>0</v>
      </c>
      <c r="Q243" s="1017">
        <v>0</v>
      </c>
      <c r="R243" s="1016">
        <v>0</v>
      </c>
      <c r="S243" s="1017">
        <v>0</v>
      </c>
      <c r="T243" s="1016">
        <v>0</v>
      </c>
      <c r="U243" s="1017">
        <v>0</v>
      </c>
      <c r="V243" s="1016">
        <v>0</v>
      </c>
      <c r="W243" s="1017">
        <v>0</v>
      </c>
      <c r="X243" s="1016">
        <v>0</v>
      </c>
      <c r="Y243" s="1017">
        <v>0</v>
      </c>
      <c r="Z243" s="1016">
        <v>0</v>
      </c>
      <c r="AA243" s="1017">
        <v>0</v>
      </c>
      <c r="AB243" s="1016">
        <v>0</v>
      </c>
      <c r="AC243" s="1017">
        <v>0</v>
      </c>
      <c r="AD243" s="1016">
        <v>0</v>
      </c>
      <c r="AE243" s="1017">
        <v>0</v>
      </c>
      <c r="AF243" s="1016">
        <v>0</v>
      </c>
      <c r="AG243" s="1017">
        <v>0</v>
      </c>
      <c r="AH243" s="1016">
        <v>0</v>
      </c>
      <c r="AI243" s="1017">
        <v>0</v>
      </c>
      <c r="AJ243" s="1016">
        <v>0</v>
      </c>
      <c r="AK243" s="1017">
        <v>0</v>
      </c>
      <c r="AL243" s="1016">
        <v>0</v>
      </c>
      <c r="AM243" s="1017">
        <v>0</v>
      </c>
      <c r="AN243" s="1018">
        <v>0</v>
      </c>
      <c r="AO243" s="946"/>
      <c r="AP243" s="964"/>
      <c r="AQ243" s="946"/>
      <c r="AR243" s="1015">
        <v>0</v>
      </c>
      <c r="AS243" s="1016">
        <v>0</v>
      </c>
      <c r="AT243" s="1017">
        <v>0</v>
      </c>
      <c r="AU243" s="1016">
        <v>0</v>
      </c>
      <c r="AV243" s="1017">
        <v>0</v>
      </c>
      <c r="AW243" s="1016">
        <v>0</v>
      </c>
      <c r="AX243" s="1017">
        <v>0</v>
      </c>
      <c r="AY243" s="1016">
        <v>0</v>
      </c>
      <c r="AZ243" s="1017">
        <v>0</v>
      </c>
      <c r="BA243" s="1016">
        <v>0</v>
      </c>
      <c r="BB243" s="1017">
        <v>0</v>
      </c>
      <c r="BC243" s="1016">
        <v>0</v>
      </c>
      <c r="BD243" s="1017">
        <v>0</v>
      </c>
      <c r="BE243" s="1016">
        <v>0</v>
      </c>
      <c r="BF243" s="1017">
        <v>0</v>
      </c>
      <c r="BG243" s="1016">
        <v>0</v>
      </c>
      <c r="BH243" s="1017">
        <v>0</v>
      </c>
      <c r="BI243" s="1016">
        <v>0</v>
      </c>
      <c r="BJ243" s="1017">
        <v>0</v>
      </c>
      <c r="BK243" s="1016">
        <v>0</v>
      </c>
      <c r="BL243" s="1017">
        <v>0</v>
      </c>
      <c r="BM243" s="1016">
        <v>0</v>
      </c>
      <c r="BN243" s="1017">
        <v>0</v>
      </c>
      <c r="BO243" s="1016">
        <v>0</v>
      </c>
      <c r="BP243" s="1017">
        <v>0</v>
      </c>
      <c r="BQ243" s="1016">
        <v>0</v>
      </c>
      <c r="BR243" s="1017">
        <v>0</v>
      </c>
      <c r="BS243" s="1016">
        <v>0</v>
      </c>
      <c r="BT243" s="1017">
        <v>0</v>
      </c>
      <c r="BU243" s="1016">
        <v>0</v>
      </c>
      <c r="BV243" s="1017">
        <v>0</v>
      </c>
      <c r="BW243" s="1016">
        <v>0</v>
      </c>
      <c r="BX243" s="1017">
        <v>0</v>
      </c>
      <c r="BY243" s="1016">
        <v>0</v>
      </c>
      <c r="BZ243" s="1017">
        <v>0</v>
      </c>
      <c r="CA243" s="1018">
        <v>0</v>
      </c>
      <c r="CB243" s="946"/>
      <c r="CC243" s="971"/>
      <c r="CD243" s="946"/>
      <c r="CE243" s="972"/>
      <c r="CF243" s="946"/>
      <c r="CG243" s="1015">
        <v>0</v>
      </c>
      <c r="CH243" s="1016">
        <v>0</v>
      </c>
      <c r="CI243" s="1017">
        <v>0</v>
      </c>
      <c r="CJ243" s="1016">
        <v>0</v>
      </c>
      <c r="CK243" s="1017">
        <v>0</v>
      </c>
      <c r="CL243" s="1016">
        <v>0</v>
      </c>
      <c r="CM243" s="1017">
        <v>0</v>
      </c>
      <c r="CN243" s="1016">
        <v>0</v>
      </c>
      <c r="CO243" s="1017">
        <v>0</v>
      </c>
      <c r="CP243" s="1016">
        <v>0</v>
      </c>
      <c r="CQ243" s="1017">
        <v>0</v>
      </c>
      <c r="CR243" s="1016">
        <v>0</v>
      </c>
      <c r="CS243" s="1017">
        <v>0</v>
      </c>
      <c r="CT243" s="1016">
        <v>0</v>
      </c>
      <c r="CU243" s="1017">
        <v>0</v>
      </c>
      <c r="CV243" s="1016">
        <v>0</v>
      </c>
      <c r="CW243" s="1017">
        <v>0</v>
      </c>
      <c r="CX243" s="1016">
        <v>0</v>
      </c>
      <c r="CY243" s="1017">
        <v>0</v>
      </c>
      <c r="CZ243" s="1016">
        <v>0</v>
      </c>
      <c r="DA243" s="1017">
        <v>0</v>
      </c>
      <c r="DB243" s="1016">
        <v>0</v>
      </c>
      <c r="DC243" s="1017">
        <v>0</v>
      </c>
      <c r="DD243" s="1016">
        <v>0</v>
      </c>
      <c r="DE243" s="1017">
        <v>0</v>
      </c>
      <c r="DF243" s="1016">
        <v>0</v>
      </c>
      <c r="DG243" s="1017">
        <v>0</v>
      </c>
      <c r="DH243" s="1016">
        <v>0</v>
      </c>
      <c r="DI243" s="1017">
        <v>0</v>
      </c>
      <c r="DJ243" s="1016">
        <v>0</v>
      </c>
      <c r="DK243" s="1017">
        <v>0</v>
      </c>
      <c r="DL243" s="1016">
        <v>0</v>
      </c>
      <c r="DM243" s="1017">
        <v>0</v>
      </c>
      <c r="DN243" s="1016">
        <v>0</v>
      </c>
      <c r="DO243" s="1017">
        <v>0</v>
      </c>
      <c r="DP243" s="1018">
        <v>0</v>
      </c>
      <c r="DQ243" s="946"/>
      <c r="DR243" s="973"/>
      <c r="DS243" s="946"/>
      <c r="DT243" s="1015">
        <v>0</v>
      </c>
      <c r="DU243" s="1016">
        <v>0</v>
      </c>
      <c r="DV243" s="1017">
        <v>0</v>
      </c>
      <c r="DW243" s="1016">
        <v>0</v>
      </c>
      <c r="DX243" s="1017">
        <v>0</v>
      </c>
      <c r="DY243" s="1016">
        <v>0</v>
      </c>
      <c r="DZ243" s="1017">
        <v>0</v>
      </c>
      <c r="EA243" s="1016">
        <v>0</v>
      </c>
      <c r="EB243" s="1017">
        <v>0</v>
      </c>
      <c r="EC243" s="1016">
        <v>0</v>
      </c>
      <c r="ED243" s="1017">
        <v>0</v>
      </c>
      <c r="EE243" s="1016">
        <v>0</v>
      </c>
      <c r="EF243" s="1017">
        <v>0</v>
      </c>
      <c r="EG243" s="1016">
        <v>0</v>
      </c>
      <c r="EH243" s="1017">
        <v>0</v>
      </c>
      <c r="EI243" s="1016">
        <v>0</v>
      </c>
      <c r="EJ243" s="1017">
        <v>0</v>
      </c>
      <c r="EK243" s="1016">
        <v>0</v>
      </c>
      <c r="EL243" s="1017">
        <v>0</v>
      </c>
      <c r="EM243" s="1016">
        <v>0</v>
      </c>
      <c r="EN243" s="1017">
        <v>0</v>
      </c>
      <c r="EO243" s="1016">
        <v>0</v>
      </c>
      <c r="EP243" s="1017">
        <v>0</v>
      </c>
      <c r="EQ243" s="1016">
        <v>0</v>
      </c>
      <c r="ER243" s="1017">
        <v>0</v>
      </c>
      <c r="ES243" s="1016">
        <v>0</v>
      </c>
      <c r="ET243" s="1017">
        <v>0</v>
      </c>
      <c r="EU243" s="1016">
        <v>0</v>
      </c>
      <c r="EV243" s="1017">
        <v>0</v>
      </c>
      <c r="EW243" s="1016">
        <v>0</v>
      </c>
      <c r="EX243" s="1017">
        <v>0</v>
      </c>
      <c r="EY243" s="1016">
        <v>0</v>
      </c>
      <c r="EZ243" s="1017">
        <v>0</v>
      </c>
      <c r="FA243" s="1016">
        <v>0</v>
      </c>
      <c r="FB243" s="1017">
        <v>0</v>
      </c>
      <c r="FC243" s="1018">
        <v>0</v>
      </c>
      <c r="FD243" s="946"/>
      <c r="FE243" s="974"/>
      <c r="FF243" s="946"/>
      <c r="FG243" s="975"/>
      <c r="FI243" s="1019" t="b">
        <v>1</v>
      </c>
    </row>
    <row r="244" spans="2:165" hidden="1" outlineLevel="1">
      <c r="B244" s="976">
        <v>231</v>
      </c>
      <c r="C244" s="977" t="s">
        <v>317</v>
      </c>
      <c r="E244" s="978">
        <v>0</v>
      </c>
      <c r="F244" s="979">
        <v>0</v>
      </c>
      <c r="G244" s="980">
        <v>0</v>
      </c>
      <c r="H244" s="979">
        <v>0</v>
      </c>
      <c r="I244" s="980">
        <v>0</v>
      </c>
      <c r="J244" s="979">
        <v>0</v>
      </c>
      <c r="K244" s="980">
        <v>0</v>
      </c>
      <c r="L244" s="979">
        <v>0</v>
      </c>
      <c r="M244" s="980">
        <v>0</v>
      </c>
      <c r="N244" s="979">
        <v>0</v>
      </c>
      <c r="O244" s="980">
        <v>0</v>
      </c>
      <c r="P244" s="979">
        <v>0</v>
      </c>
      <c r="Q244" s="980">
        <v>0</v>
      </c>
      <c r="R244" s="979">
        <v>0</v>
      </c>
      <c r="S244" s="980">
        <v>0</v>
      </c>
      <c r="T244" s="979">
        <v>0</v>
      </c>
      <c r="U244" s="980">
        <v>0</v>
      </c>
      <c r="V244" s="979">
        <v>0</v>
      </c>
      <c r="W244" s="980">
        <v>0</v>
      </c>
      <c r="X244" s="979">
        <v>0</v>
      </c>
      <c r="Y244" s="980">
        <v>0</v>
      </c>
      <c r="Z244" s="979">
        <v>0</v>
      </c>
      <c r="AA244" s="980">
        <v>0</v>
      </c>
      <c r="AB244" s="979">
        <v>0</v>
      </c>
      <c r="AC244" s="980">
        <v>0</v>
      </c>
      <c r="AD244" s="979">
        <v>0</v>
      </c>
      <c r="AE244" s="980">
        <v>0</v>
      </c>
      <c r="AF244" s="979">
        <v>0</v>
      </c>
      <c r="AG244" s="980">
        <v>0</v>
      </c>
      <c r="AH244" s="979">
        <v>0</v>
      </c>
      <c r="AI244" s="980">
        <v>0</v>
      </c>
      <c r="AJ244" s="979">
        <v>0</v>
      </c>
      <c r="AK244" s="980">
        <v>0</v>
      </c>
      <c r="AL244" s="979">
        <v>0</v>
      </c>
      <c r="AM244" s="980">
        <v>0</v>
      </c>
      <c r="AN244" s="981">
        <v>0</v>
      </c>
      <c r="AO244" s="946"/>
      <c r="AP244" s="964"/>
      <c r="AQ244" s="946"/>
      <c r="AR244" s="978">
        <v>0</v>
      </c>
      <c r="AS244" s="979">
        <v>0</v>
      </c>
      <c r="AT244" s="980">
        <v>0</v>
      </c>
      <c r="AU244" s="979">
        <v>0</v>
      </c>
      <c r="AV244" s="980">
        <v>0</v>
      </c>
      <c r="AW244" s="979">
        <v>0</v>
      </c>
      <c r="AX244" s="980">
        <v>0</v>
      </c>
      <c r="AY244" s="979">
        <v>0</v>
      </c>
      <c r="AZ244" s="980">
        <v>0</v>
      </c>
      <c r="BA244" s="979">
        <v>0</v>
      </c>
      <c r="BB244" s="980">
        <v>0</v>
      </c>
      <c r="BC244" s="979">
        <v>0</v>
      </c>
      <c r="BD244" s="980">
        <v>0</v>
      </c>
      <c r="BE244" s="979">
        <v>0</v>
      </c>
      <c r="BF244" s="980">
        <v>0</v>
      </c>
      <c r="BG244" s="979">
        <v>0</v>
      </c>
      <c r="BH244" s="980">
        <v>0</v>
      </c>
      <c r="BI244" s="979">
        <v>0</v>
      </c>
      <c r="BJ244" s="980">
        <v>0</v>
      </c>
      <c r="BK244" s="979">
        <v>0</v>
      </c>
      <c r="BL244" s="980">
        <v>0</v>
      </c>
      <c r="BM244" s="979">
        <v>0</v>
      </c>
      <c r="BN244" s="980">
        <v>0</v>
      </c>
      <c r="BO244" s="979">
        <v>0</v>
      </c>
      <c r="BP244" s="980">
        <v>0</v>
      </c>
      <c r="BQ244" s="979">
        <v>0</v>
      </c>
      <c r="BR244" s="980">
        <v>0</v>
      </c>
      <c r="BS244" s="979">
        <v>0</v>
      </c>
      <c r="BT244" s="980">
        <v>0</v>
      </c>
      <c r="BU244" s="979">
        <v>0</v>
      </c>
      <c r="BV244" s="980">
        <v>0</v>
      </c>
      <c r="BW244" s="979">
        <v>0</v>
      </c>
      <c r="BX244" s="980">
        <v>0</v>
      </c>
      <c r="BY244" s="979">
        <v>0</v>
      </c>
      <c r="BZ244" s="980">
        <v>0</v>
      </c>
      <c r="CA244" s="981">
        <v>0</v>
      </c>
      <c r="CB244" s="946"/>
      <c r="CC244" s="971"/>
      <c r="CD244" s="946"/>
      <c r="CE244" s="972"/>
      <c r="CF244" s="946"/>
      <c r="CG244" s="978">
        <v>0</v>
      </c>
      <c r="CH244" s="979">
        <v>0</v>
      </c>
      <c r="CI244" s="980">
        <v>0</v>
      </c>
      <c r="CJ244" s="979">
        <v>0</v>
      </c>
      <c r="CK244" s="980">
        <v>0</v>
      </c>
      <c r="CL244" s="979">
        <v>0</v>
      </c>
      <c r="CM244" s="980">
        <v>0</v>
      </c>
      <c r="CN244" s="979">
        <v>0</v>
      </c>
      <c r="CO244" s="980">
        <v>0</v>
      </c>
      <c r="CP244" s="979">
        <v>0</v>
      </c>
      <c r="CQ244" s="980">
        <v>0</v>
      </c>
      <c r="CR244" s="979">
        <v>0</v>
      </c>
      <c r="CS244" s="980">
        <v>0</v>
      </c>
      <c r="CT244" s="979">
        <v>0</v>
      </c>
      <c r="CU244" s="980">
        <v>0</v>
      </c>
      <c r="CV244" s="979">
        <v>0</v>
      </c>
      <c r="CW244" s="980">
        <v>0</v>
      </c>
      <c r="CX244" s="979">
        <v>0</v>
      </c>
      <c r="CY244" s="980">
        <v>0</v>
      </c>
      <c r="CZ244" s="979">
        <v>0</v>
      </c>
      <c r="DA244" s="980">
        <v>0</v>
      </c>
      <c r="DB244" s="979">
        <v>0</v>
      </c>
      <c r="DC244" s="980">
        <v>0</v>
      </c>
      <c r="DD244" s="979">
        <v>0</v>
      </c>
      <c r="DE244" s="980">
        <v>0</v>
      </c>
      <c r="DF244" s="979">
        <v>0</v>
      </c>
      <c r="DG244" s="980">
        <v>0</v>
      </c>
      <c r="DH244" s="979">
        <v>0</v>
      </c>
      <c r="DI244" s="980">
        <v>0</v>
      </c>
      <c r="DJ244" s="979">
        <v>0</v>
      </c>
      <c r="DK244" s="980">
        <v>0</v>
      </c>
      <c r="DL244" s="979">
        <v>0</v>
      </c>
      <c r="DM244" s="980">
        <v>0</v>
      </c>
      <c r="DN244" s="979">
        <v>0</v>
      </c>
      <c r="DO244" s="980">
        <v>0</v>
      </c>
      <c r="DP244" s="981">
        <v>0</v>
      </c>
      <c r="DQ244" s="946"/>
      <c r="DR244" s="973"/>
      <c r="DS244" s="946"/>
      <c r="DT244" s="978">
        <v>0</v>
      </c>
      <c r="DU244" s="979">
        <v>0</v>
      </c>
      <c r="DV244" s="980">
        <v>0</v>
      </c>
      <c r="DW244" s="979">
        <v>0</v>
      </c>
      <c r="DX244" s="980">
        <v>0</v>
      </c>
      <c r="DY244" s="979">
        <v>0</v>
      </c>
      <c r="DZ244" s="980">
        <v>0</v>
      </c>
      <c r="EA244" s="979">
        <v>0</v>
      </c>
      <c r="EB244" s="980">
        <v>0</v>
      </c>
      <c r="EC244" s="979">
        <v>0</v>
      </c>
      <c r="ED244" s="980">
        <v>0</v>
      </c>
      <c r="EE244" s="979">
        <v>0</v>
      </c>
      <c r="EF244" s="980">
        <v>0</v>
      </c>
      <c r="EG244" s="979">
        <v>0</v>
      </c>
      <c r="EH244" s="980">
        <v>0</v>
      </c>
      <c r="EI244" s="979">
        <v>0</v>
      </c>
      <c r="EJ244" s="980">
        <v>0</v>
      </c>
      <c r="EK244" s="979">
        <v>0</v>
      </c>
      <c r="EL244" s="980">
        <v>0</v>
      </c>
      <c r="EM244" s="979">
        <v>0</v>
      </c>
      <c r="EN244" s="980">
        <v>0</v>
      </c>
      <c r="EO244" s="979">
        <v>0</v>
      </c>
      <c r="EP244" s="980">
        <v>0</v>
      </c>
      <c r="EQ244" s="979">
        <v>0</v>
      </c>
      <c r="ER244" s="980">
        <v>0</v>
      </c>
      <c r="ES244" s="979">
        <v>0</v>
      </c>
      <c r="ET244" s="980">
        <v>0</v>
      </c>
      <c r="EU244" s="979">
        <v>0</v>
      </c>
      <c r="EV244" s="980">
        <v>0</v>
      </c>
      <c r="EW244" s="979">
        <v>0</v>
      </c>
      <c r="EX244" s="980">
        <v>0</v>
      </c>
      <c r="EY244" s="979">
        <v>0</v>
      </c>
      <c r="EZ244" s="980">
        <v>0</v>
      </c>
      <c r="FA244" s="979">
        <v>0</v>
      </c>
      <c r="FB244" s="980">
        <v>0</v>
      </c>
      <c r="FC244" s="981">
        <v>0</v>
      </c>
      <c r="FD244" s="946"/>
      <c r="FE244" s="974"/>
      <c r="FF244" s="946"/>
      <c r="FG244" s="975"/>
      <c r="FI244" s="982" t="b">
        <v>1</v>
      </c>
    </row>
    <row r="245" spans="2:165" hidden="1" outlineLevel="1">
      <c r="B245" s="983">
        <v>232</v>
      </c>
      <c r="C245" s="1012" t="s">
        <v>312</v>
      </c>
      <c r="E245" s="985">
        <v>0</v>
      </c>
      <c r="F245" s="986">
        <v>0</v>
      </c>
      <c r="G245" s="987">
        <v>0</v>
      </c>
      <c r="H245" s="986">
        <v>0</v>
      </c>
      <c r="I245" s="987">
        <v>0</v>
      </c>
      <c r="J245" s="986">
        <v>0</v>
      </c>
      <c r="K245" s="987">
        <v>0</v>
      </c>
      <c r="L245" s="986">
        <v>0</v>
      </c>
      <c r="M245" s="987">
        <v>0</v>
      </c>
      <c r="N245" s="986">
        <v>0</v>
      </c>
      <c r="O245" s="987">
        <v>0</v>
      </c>
      <c r="P245" s="986">
        <v>0</v>
      </c>
      <c r="Q245" s="987">
        <v>0</v>
      </c>
      <c r="R245" s="986">
        <v>0</v>
      </c>
      <c r="S245" s="987">
        <v>0</v>
      </c>
      <c r="T245" s="986">
        <v>0</v>
      </c>
      <c r="U245" s="987">
        <v>0</v>
      </c>
      <c r="V245" s="986">
        <v>0</v>
      </c>
      <c r="W245" s="987">
        <v>0</v>
      </c>
      <c r="X245" s="986">
        <v>0</v>
      </c>
      <c r="Y245" s="987">
        <v>0</v>
      </c>
      <c r="Z245" s="986">
        <v>0</v>
      </c>
      <c r="AA245" s="987">
        <v>0</v>
      </c>
      <c r="AB245" s="986">
        <v>0</v>
      </c>
      <c r="AC245" s="987">
        <v>0</v>
      </c>
      <c r="AD245" s="986">
        <v>0</v>
      </c>
      <c r="AE245" s="987">
        <v>0</v>
      </c>
      <c r="AF245" s="986">
        <v>0</v>
      </c>
      <c r="AG245" s="987">
        <v>0</v>
      </c>
      <c r="AH245" s="986">
        <v>0</v>
      </c>
      <c r="AI245" s="987">
        <v>0</v>
      </c>
      <c r="AJ245" s="986">
        <v>0</v>
      </c>
      <c r="AK245" s="987">
        <v>0</v>
      </c>
      <c r="AL245" s="986">
        <v>0</v>
      </c>
      <c r="AM245" s="987">
        <v>0</v>
      </c>
      <c r="AN245" s="988">
        <v>0</v>
      </c>
      <c r="AO245" s="946"/>
      <c r="AP245" s="964"/>
      <c r="AQ245" s="946"/>
      <c r="AR245" s="985">
        <v>0</v>
      </c>
      <c r="AS245" s="986">
        <v>0</v>
      </c>
      <c r="AT245" s="987">
        <v>0</v>
      </c>
      <c r="AU245" s="986">
        <v>0</v>
      </c>
      <c r="AV245" s="987">
        <v>0</v>
      </c>
      <c r="AW245" s="986">
        <v>0</v>
      </c>
      <c r="AX245" s="987">
        <v>0</v>
      </c>
      <c r="AY245" s="986">
        <v>0</v>
      </c>
      <c r="AZ245" s="987">
        <v>0</v>
      </c>
      <c r="BA245" s="986">
        <v>0</v>
      </c>
      <c r="BB245" s="987">
        <v>0</v>
      </c>
      <c r="BC245" s="986">
        <v>0</v>
      </c>
      <c r="BD245" s="987">
        <v>0</v>
      </c>
      <c r="BE245" s="986">
        <v>0</v>
      </c>
      <c r="BF245" s="987">
        <v>0</v>
      </c>
      <c r="BG245" s="986">
        <v>0</v>
      </c>
      <c r="BH245" s="987">
        <v>0</v>
      </c>
      <c r="BI245" s="986">
        <v>0</v>
      </c>
      <c r="BJ245" s="987">
        <v>0</v>
      </c>
      <c r="BK245" s="986">
        <v>0</v>
      </c>
      <c r="BL245" s="987">
        <v>0</v>
      </c>
      <c r="BM245" s="986">
        <v>0</v>
      </c>
      <c r="BN245" s="987">
        <v>0</v>
      </c>
      <c r="BO245" s="986">
        <v>0</v>
      </c>
      <c r="BP245" s="987">
        <v>0</v>
      </c>
      <c r="BQ245" s="986">
        <v>0</v>
      </c>
      <c r="BR245" s="987">
        <v>0</v>
      </c>
      <c r="BS245" s="986">
        <v>0</v>
      </c>
      <c r="BT245" s="987">
        <v>0</v>
      </c>
      <c r="BU245" s="986">
        <v>0</v>
      </c>
      <c r="BV245" s="987">
        <v>0</v>
      </c>
      <c r="BW245" s="986">
        <v>0</v>
      </c>
      <c r="BX245" s="987">
        <v>0</v>
      </c>
      <c r="BY245" s="986">
        <v>0</v>
      </c>
      <c r="BZ245" s="987">
        <v>0</v>
      </c>
      <c r="CA245" s="988">
        <v>0</v>
      </c>
      <c r="CB245" s="946"/>
      <c r="CC245" s="971"/>
      <c r="CD245" s="946"/>
      <c r="CE245" s="972"/>
      <c r="CF245" s="946"/>
      <c r="CG245" s="985">
        <v>0</v>
      </c>
      <c r="CH245" s="986">
        <v>0</v>
      </c>
      <c r="CI245" s="987">
        <v>0</v>
      </c>
      <c r="CJ245" s="986">
        <v>0</v>
      </c>
      <c r="CK245" s="987">
        <v>0</v>
      </c>
      <c r="CL245" s="986">
        <v>0</v>
      </c>
      <c r="CM245" s="987">
        <v>0</v>
      </c>
      <c r="CN245" s="986">
        <v>0</v>
      </c>
      <c r="CO245" s="987">
        <v>0</v>
      </c>
      <c r="CP245" s="986">
        <v>0</v>
      </c>
      <c r="CQ245" s="987">
        <v>0</v>
      </c>
      <c r="CR245" s="986">
        <v>0</v>
      </c>
      <c r="CS245" s="987">
        <v>0</v>
      </c>
      <c r="CT245" s="986">
        <v>0</v>
      </c>
      <c r="CU245" s="987">
        <v>0</v>
      </c>
      <c r="CV245" s="986">
        <v>0</v>
      </c>
      <c r="CW245" s="987">
        <v>0</v>
      </c>
      <c r="CX245" s="986">
        <v>0</v>
      </c>
      <c r="CY245" s="987">
        <v>0</v>
      </c>
      <c r="CZ245" s="986">
        <v>0</v>
      </c>
      <c r="DA245" s="987">
        <v>0</v>
      </c>
      <c r="DB245" s="986">
        <v>0</v>
      </c>
      <c r="DC245" s="987">
        <v>0</v>
      </c>
      <c r="DD245" s="986">
        <v>0</v>
      </c>
      <c r="DE245" s="987">
        <v>0</v>
      </c>
      <c r="DF245" s="986">
        <v>0</v>
      </c>
      <c r="DG245" s="987">
        <v>0</v>
      </c>
      <c r="DH245" s="986">
        <v>0</v>
      </c>
      <c r="DI245" s="987">
        <v>0</v>
      </c>
      <c r="DJ245" s="986">
        <v>0</v>
      </c>
      <c r="DK245" s="987">
        <v>0</v>
      </c>
      <c r="DL245" s="986">
        <v>0</v>
      </c>
      <c r="DM245" s="987">
        <v>0</v>
      </c>
      <c r="DN245" s="986">
        <v>0</v>
      </c>
      <c r="DO245" s="987">
        <v>0</v>
      </c>
      <c r="DP245" s="988">
        <v>0</v>
      </c>
      <c r="DQ245" s="946"/>
      <c r="DR245" s="973"/>
      <c r="DS245" s="946"/>
      <c r="DT245" s="985">
        <v>0</v>
      </c>
      <c r="DU245" s="986">
        <v>0</v>
      </c>
      <c r="DV245" s="987">
        <v>0</v>
      </c>
      <c r="DW245" s="986">
        <v>0</v>
      </c>
      <c r="DX245" s="987">
        <v>0</v>
      </c>
      <c r="DY245" s="986">
        <v>0</v>
      </c>
      <c r="DZ245" s="987">
        <v>0</v>
      </c>
      <c r="EA245" s="986">
        <v>0</v>
      </c>
      <c r="EB245" s="987">
        <v>0</v>
      </c>
      <c r="EC245" s="986">
        <v>0</v>
      </c>
      <c r="ED245" s="987">
        <v>0</v>
      </c>
      <c r="EE245" s="986">
        <v>0</v>
      </c>
      <c r="EF245" s="987">
        <v>0</v>
      </c>
      <c r="EG245" s="986">
        <v>0</v>
      </c>
      <c r="EH245" s="987">
        <v>0</v>
      </c>
      <c r="EI245" s="986">
        <v>0</v>
      </c>
      <c r="EJ245" s="987">
        <v>0</v>
      </c>
      <c r="EK245" s="986">
        <v>0</v>
      </c>
      <c r="EL245" s="987">
        <v>0</v>
      </c>
      <c r="EM245" s="986">
        <v>0</v>
      </c>
      <c r="EN245" s="987">
        <v>0</v>
      </c>
      <c r="EO245" s="986">
        <v>0</v>
      </c>
      <c r="EP245" s="987">
        <v>0</v>
      </c>
      <c r="EQ245" s="986">
        <v>0</v>
      </c>
      <c r="ER245" s="987">
        <v>0</v>
      </c>
      <c r="ES245" s="986">
        <v>0</v>
      </c>
      <c r="ET245" s="987">
        <v>0</v>
      </c>
      <c r="EU245" s="986">
        <v>0</v>
      </c>
      <c r="EV245" s="987">
        <v>0</v>
      </c>
      <c r="EW245" s="986">
        <v>0</v>
      </c>
      <c r="EX245" s="987">
        <v>0</v>
      </c>
      <c r="EY245" s="986">
        <v>0</v>
      </c>
      <c r="EZ245" s="987">
        <v>0</v>
      </c>
      <c r="FA245" s="986">
        <v>0</v>
      </c>
      <c r="FB245" s="987">
        <v>0</v>
      </c>
      <c r="FC245" s="988">
        <v>0</v>
      </c>
      <c r="FD245" s="946"/>
      <c r="FE245" s="974"/>
      <c r="FF245" s="946"/>
      <c r="FG245" s="975"/>
      <c r="FI245" s="989" t="b">
        <v>1</v>
      </c>
    </row>
    <row r="246" spans="2:165" hidden="1" outlineLevel="1">
      <c r="B246" s="990">
        <v>233</v>
      </c>
      <c r="C246" s="991" t="s">
        <v>316</v>
      </c>
      <c r="E246" s="992">
        <v>0</v>
      </c>
      <c r="F246" s="993">
        <v>0</v>
      </c>
      <c r="G246" s="994">
        <v>0</v>
      </c>
      <c r="H246" s="993">
        <v>0</v>
      </c>
      <c r="I246" s="994">
        <v>0</v>
      </c>
      <c r="J246" s="993">
        <v>0</v>
      </c>
      <c r="K246" s="994">
        <v>0</v>
      </c>
      <c r="L246" s="993">
        <v>0</v>
      </c>
      <c r="M246" s="994">
        <v>0</v>
      </c>
      <c r="N246" s="993">
        <v>0</v>
      </c>
      <c r="O246" s="994">
        <v>0</v>
      </c>
      <c r="P246" s="993">
        <v>0</v>
      </c>
      <c r="Q246" s="994">
        <v>0</v>
      </c>
      <c r="R246" s="993">
        <v>0</v>
      </c>
      <c r="S246" s="994">
        <v>0</v>
      </c>
      <c r="T246" s="993">
        <v>0</v>
      </c>
      <c r="U246" s="994">
        <v>0</v>
      </c>
      <c r="V246" s="993">
        <v>0</v>
      </c>
      <c r="W246" s="994">
        <v>0</v>
      </c>
      <c r="X246" s="993">
        <v>0</v>
      </c>
      <c r="Y246" s="994">
        <v>0</v>
      </c>
      <c r="Z246" s="993">
        <v>0</v>
      </c>
      <c r="AA246" s="994">
        <v>0</v>
      </c>
      <c r="AB246" s="993">
        <v>0</v>
      </c>
      <c r="AC246" s="994">
        <v>0</v>
      </c>
      <c r="AD246" s="993">
        <v>0</v>
      </c>
      <c r="AE246" s="994">
        <v>0</v>
      </c>
      <c r="AF246" s="993">
        <v>0</v>
      </c>
      <c r="AG246" s="994">
        <v>0</v>
      </c>
      <c r="AH246" s="993">
        <v>0</v>
      </c>
      <c r="AI246" s="994">
        <v>0</v>
      </c>
      <c r="AJ246" s="993">
        <v>0</v>
      </c>
      <c r="AK246" s="994">
        <v>0</v>
      </c>
      <c r="AL246" s="993">
        <v>0</v>
      </c>
      <c r="AM246" s="994">
        <v>0</v>
      </c>
      <c r="AN246" s="995">
        <v>0</v>
      </c>
      <c r="AO246" s="946"/>
      <c r="AP246" s="964"/>
      <c r="AQ246" s="946"/>
      <c r="AR246" s="992">
        <v>0</v>
      </c>
      <c r="AS246" s="993">
        <v>0</v>
      </c>
      <c r="AT246" s="994">
        <v>0</v>
      </c>
      <c r="AU246" s="993">
        <v>0</v>
      </c>
      <c r="AV246" s="994">
        <v>0</v>
      </c>
      <c r="AW246" s="993">
        <v>0</v>
      </c>
      <c r="AX246" s="994">
        <v>0</v>
      </c>
      <c r="AY246" s="993">
        <v>0</v>
      </c>
      <c r="AZ246" s="994">
        <v>0</v>
      </c>
      <c r="BA246" s="993">
        <v>0</v>
      </c>
      <c r="BB246" s="994">
        <v>0</v>
      </c>
      <c r="BC246" s="993">
        <v>0</v>
      </c>
      <c r="BD246" s="994">
        <v>0</v>
      </c>
      <c r="BE246" s="993">
        <v>0</v>
      </c>
      <c r="BF246" s="994">
        <v>0</v>
      </c>
      <c r="BG246" s="993">
        <v>0</v>
      </c>
      <c r="BH246" s="994">
        <v>0</v>
      </c>
      <c r="BI246" s="993">
        <v>0</v>
      </c>
      <c r="BJ246" s="994">
        <v>0</v>
      </c>
      <c r="BK246" s="993">
        <v>0</v>
      </c>
      <c r="BL246" s="994">
        <v>0</v>
      </c>
      <c r="BM246" s="993">
        <v>0</v>
      </c>
      <c r="BN246" s="994">
        <v>0</v>
      </c>
      <c r="BO246" s="993">
        <v>0</v>
      </c>
      <c r="BP246" s="994">
        <v>0</v>
      </c>
      <c r="BQ246" s="993">
        <v>0</v>
      </c>
      <c r="BR246" s="994">
        <v>0</v>
      </c>
      <c r="BS246" s="993">
        <v>0</v>
      </c>
      <c r="BT246" s="994">
        <v>0</v>
      </c>
      <c r="BU246" s="993">
        <v>0</v>
      </c>
      <c r="BV246" s="994">
        <v>0</v>
      </c>
      <c r="BW246" s="993">
        <v>0</v>
      </c>
      <c r="BX246" s="994">
        <v>0</v>
      </c>
      <c r="BY246" s="993">
        <v>0</v>
      </c>
      <c r="BZ246" s="994">
        <v>0</v>
      </c>
      <c r="CA246" s="995">
        <v>0</v>
      </c>
      <c r="CB246" s="946"/>
      <c r="CC246" s="971"/>
      <c r="CD246" s="946"/>
      <c r="CE246" s="972"/>
      <c r="CF246" s="946"/>
      <c r="CG246" s="992">
        <v>0</v>
      </c>
      <c r="CH246" s="993">
        <v>0</v>
      </c>
      <c r="CI246" s="994">
        <v>0</v>
      </c>
      <c r="CJ246" s="993">
        <v>0</v>
      </c>
      <c r="CK246" s="994">
        <v>0</v>
      </c>
      <c r="CL246" s="993">
        <v>0</v>
      </c>
      <c r="CM246" s="994">
        <v>0</v>
      </c>
      <c r="CN246" s="993">
        <v>0</v>
      </c>
      <c r="CO246" s="994">
        <v>0</v>
      </c>
      <c r="CP246" s="993">
        <v>0</v>
      </c>
      <c r="CQ246" s="994">
        <v>0</v>
      </c>
      <c r="CR246" s="993">
        <v>0</v>
      </c>
      <c r="CS246" s="994">
        <v>0</v>
      </c>
      <c r="CT246" s="993">
        <v>0</v>
      </c>
      <c r="CU246" s="994">
        <v>0</v>
      </c>
      <c r="CV246" s="993">
        <v>0</v>
      </c>
      <c r="CW246" s="994">
        <v>0</v>
      </c>
      <c r="CX246" s="993">
        <v>0</v>
      </c>
      <c r="CY246" s="994">
        <v>0</v>
      </c>
      <c r="CZ246" s="993">
        <v>0</v>
      </c>
      <c r="DA246" s="994">
        <v>0</v>
      </c>
      <c r="DB246" s="993">
        <v>0</v>
      </c>
      <c r="DC246" s="994">
        <v>0</v>
      </c>
      <c r="DD246" s="993">
        <v>0</v>
      </c>
      <c r="DE246" s="994">
        <v>0</v>
      </c>
      <c r="DF246" s="993">
        <v>0</v>
      </c>
      <c r="DG246" s="994">
        <v>0</v>
      </c>
      <c r="DH246" s="993">
        <v>0</v>
      </c>
      <c r="DI246" s="994">
        <v>0</v>
      </c>
      <c r="DJ246" s="993">
        <v>0</v>
      </c>
      <c r="DK246" s="994">
        <v>0</v>
      </c>
      <c r="DL246" s="993">
        <v>0</v>
      </c>
      <c r="DM246" s="994">
        <v>0</v>
      </c>
      <c r="DN246" s="993">
        <v>0</v>
      </c>
      <c r="DO246" s="994">
        <v>0</v>
      </c>
      <c r="DP246" s="995">
        <v>0</v>
      </c>
      <c r="DQ246" s="946"/>
      <c r="DR246" s="973"/>
      <c r="DS246" s="946"/>
      <c r="DT246" s="992">
        <v>0</v>
      </c>
      <c r="DU246" s="993">
        <v>0</v>
      </c>
      <c r="DV246" s="994">
        <v>0</v>
      </c>
      <c r="DW246" s="993">
        <v>0</v>
      </c>
      <c r="DX246" s="994">
        <v>0</v>
      </c>
      <c r="DY246" s="993">
        <v>0</v>
      </c>
      <c r="DZ246" s="994">
        <v>0</v>
      </c>
      <c r="EA246" s="993">
        <v>0</v>
      </c>
      <c r="EB246" s="994">
        <v>0</v>
      </c>
      <c r="EC246" s="993">
        <v>0</v>
      </c>
      <c r="ED246" s="994">
        <v>0</v>
      </c>
      <c r="EE246" s="993">
        <v>0</v>
      </c>
      <c r="EF246" s="994">
        <v>0</v>
      </c>
      <c r="EG246" s="993">
        <v>0</v>
      </c>
      <c r="EH246" s="994">
        <v>0</v>
      </c>
      <c r="EI246" s="993">
        <v>0</v>
      </c>
      <c r="EJ246" s="994">
        <v>0</v>
      </c>
      <c r="EK246" s="993">
        <v>0</v>
      </c>
      <c r="EL246" s="994">
        <v>0</v>
      </c>
      <c r="EM246" s="993">
        <v>0</v>
      </c>
      <c r="EN246" s="994">
        <v>0</v>
      </c>
      <c r="EO246" s="993">
        <v>0</v>
      </c>
      <c r="EP246" s="994">
        <v>0</v>
      </c>
      <c r="EQ246" s="993">
        <v>0</v>
      </c>
      <c r="ER246" s="994">
        <v>0</v>
      </c>
      <c r="ES246" s="993">
        <v>0</v>
      </c>
      <c r="ET246" s="994">
        <v>0</v>
      </c>
      <c r="EU246" s="993">
        <v>0</v>
      </c>
      <c r="EV246" s="994">
        <v>0</v>
      </c>
      <c r="EW246" s="993">
        <v>0</v>
      </c>
      <c r="EX246" s="994">
        <v>0</v>
      </c>
      <c r="EY246" s="993">
        <v>0</v>
      </c>
      <c r="EZ246" s="994">
        <v>0</v>
      </c>
      <c r="FA246" s="993">
        <v>0</v>
      </c>
      <c r="FB246" s="994">
        <v>0</v>
      </c>
      <c r="FC246" s="995">
        <v>0</v>
      </c>
      <c r="FD246" s="946"/>
      <c r="FE246" s="974"/>
      <c r="FF246" s="946"/>
      <c r="FG246" s="975"/>
      <c r="FI246" s="996" t="b">
        <v>1</v>
      </c>
    </row>
    <row r="247" spans="2:165" hidden="1" outlineLevel="1">
      <c r="B247" s="983">
        <v>234</v>
      </c>
      <c r="C247" s="984" t="s">
        <v>318</v>
      </c>
      <c r="E247" s="985">
        <v>0</v>
      </c>
      <c r="F247" s="986">
        <v>0</v>
      </c>
      <c r="G247" s="987">
        <v>0</v>
      </c>
      <c r="H247" s="986">
        <v>0</v>
      </c>
      <c r="I247" s="987">
        <v>0</v>
      </c>
      <c r="J247" s="986">
        <v>0</v>
      </c>
      <c r="K247" s="987">
        <v>0</v>
      </c>
      <c r="L247" s="986">
        <v>0</v>
      </c>
      <c r="M247" s="987">
        <v>0</v>
      </c>
      <c r="N247" s="986">
        <v>0</v>
      </c>
      <c r="O247" s="987">
        <v>0</v>
      </c>
      <c r="P247" s="986">
        <v>0</v>
      </c>
      <c r="Q247" s="987">
        <v>0</v>
      </c>
      <c r="R247" s="986">
        <v>0</v>
      </c>
      <c r="S247" s="987">
        <v>0</v>
      </c>
      <c r="T247" s="986">
        <v>0</v>
      </c>
      <c r="U247" s="987">
        <v>0</v>
      </c>
      <c r="V247" s="986">
        <v>0</v>
      </c>
      <c r="W247" s="987">
        <v>0</v>
      </c>
      <c r="X247" s="986">
        <v>0</v>
      </c>
      <c r="Y247" s="987">
        <v>0</v>
      </c>
      <c r="Z247" s="986">
        <v>0</v>
      </c>
      <c r="AA247" s="987">
        <v>0</v>
      </c>
      <c r="AB247" s="986">
        <v>0</v>
      </c>
      <c r="AC247" s="987">
        <v>0</v>
      </c>
      <c r="AD247" s="986">
        <v>0</v>
      </c>
      <c r="AE247" s="987">
        <v>0</v>
      </c>
      <c r="AF247" s="986">
        <v>0</v>
      </c>
      <c r="AG247" s="987">
        <v>0</v>
      </c>
      <c r="AH247" s="986">
        <v>0</v>
      </c>
      <c r="AI247" s="987">
        <v>0</v>
      </c>
      <c r="AJ247" s="986">
        <v>0</v>
      </c>
      <c r="AK247" s="987">
        <v>0</v>
      </c>
      <c r="AL247" s="986">
        <v>0</v>
      </c>
      <c r="AM247" s="987">
        <v>0</v>
      </c>
      <c r="AN247" s="988">
        <v>0</v>
      </c>
      <c r="AO247" s="946"/>
      <c r="AP247" s="964"/>
      <c r="AQ247" s="946"/>
      <c r="AR247" s="985">
        <v>0</v>
      </c>
      <c r="AS247" s="986">
        <v>0</v>
      </c>
      <c r="AT247" s="987">
        <v>0</v>
      </c>
      <c r="AU247" s="986">
        <v>0</v>
      </c>
      <c r="AV247" s="987">
        <v>0</v>
      </c>
      <c r="AW247" s="986">
        <v>0</v>
      </c>
      <c r="AX247" s="987">
        <v>0</v>
      </c>
      <c r="AY247" s="986">
        <v>0</v>
      </c>
      <c r="AZ247" s="987">
        <v>0</v>
      </c>
      <c r="BA247" s="986">
        <v>0</v>
      </c>
      <c r="BB247" s="987">
        <v>0</v>
      </c>
      <c r="BC247" s="986">
        <v>0</v>
      </c>
      <c r="BD247" s="987">
        <v>0</v>
      </c>
      <c r="BE247" s="986">
        <v>0</v>
      </c>
      <c r="BF247" s="987">
        <v>0</v>
      </c>
      <c r="BG247" s="986">
        <v>0</v>
      </c>
      <c r="BH247" s="987">
        <v>0</v>
      </c>
      <c r="BI247" s="986">
        <v>0</v>
      </c>
      <c r="BJ247" s="987">
        <v>0</v>
      </c>
      <c r="BK247" s="986">
        <v>0</v>
      </c>
      <c r="BL247" s="987">
        <v>0</v>
      </c>
      <c r="BM247" s="986">
        <v>0</v>
      </c>
      <c r="BN247" s="987">
        <v>0</v>
      </c>
      <c r="BO247" s="986">
        <v>0</v>
      </c>
      <c r="BP247" s="987">
        <v>0</v>
      </c>
      <c r="BQ247" s="986">
        <v>0</v>
      </c>
      <c r="BR247" s="987">
        <v>0</v>
      </c>
      <c r="BS247" s="986">
        <v>0</v>
      </c>
      <c r="BT247" s="987">
        <v>0</v>
      </c>
      <c r="BU247" s="986">
        <v>0</v>
      </c>
      <c r="BV247" s="987">
        <v>0</v>
      </c>
      <c r="BW247" s="986">
        <v>0</v>
      </c>
      <c r="BX247" s="987">
        <v>0</v>
      </c>
      <c r="BY247" s="986">
        <v>0</v>
      </c>
      <c r="BZ247" s="987">
        <v>0</v>
      </c>
      <c r="CA247" s="988">
        <v>0</v>
      </c>
      <c r="CB247" s="946"/>
      <c r="CC247" s="971"/>
      <c r="CD247" s="946"/>
      <c r="CE247" s="972"/>
      <c r="CF247" s="946"/>
      <c r="CG247" s="985">
        <v>0</v>
      </c>
      <c r="CH247" s="986">
        <v>0</v>
      </c>
      <c r="CI247" s="987">
        <v>0</v>
      </c>
      <c r="CJ247" s="986">
        <v>0</v>
      </c>
      <c r="CK247" s="987">
        <v>0</v>
      </c>
      <c r="CL247" s="986">
        <v>0</v>
      </c>
      <c r="CM247" s="987">
        <v>0</v>
      </c>
      <c r="CN247" s="986">
        <v>0</v>
      </c>
      <c r="CO247" s="987">
        <v>0</v>
      </c>
      <c r="CP247" s="986">
        <v>0</v>
      </c>
      <c r="CQ247" s="987">
        <v>0</v>
      </c>
      <c r="CR247" s="986">
        <v>0</v>
      </c>
      <c r="CS247" s="987">
        <v>0</v>
      </c>
      <c r="CT247" s="986">
        <v>0</v>
      </c>
      <c r="CU247" s="987">
        <v>0</v>
      </c>
      <c r="CV247" s="986">
        <v>0</v>
      </c>
      <c r="CW247" s="987">
        <v>0</v>
      </c>
      <c r="CX247" s="986">
        <v>0</v>
      </c>
      <c r="CY247" s="987">
        <v>0</v>
      </c>
      <c r="CZ247" s="986">
        <v>0</v>
      </c>
      <c r="DA247" s="987">
        <v>0</v>
      </c>
      <c r="DB247" s="986">
        <v>0</v>
      </c>
      <c r="DC247" s="987">
        <v>0</v>
      </c>
      <c r="DD247" s="986">
        <v>0</v>
      </c>
      <c r="DE247" s="987">
        <v>0</v>
      </c>
      <c r="DF247" s="986">
        <v>0</v>
      </c>
      <c r="DG247" s="987">
        <v>0</v>
      </c>
      <c r="DH247" s="986">
        <v>0</v>
      </c>
      <c r="DI247" s="987">
        <v>0</v>
      </c>
      <c r="DJ247" s="986">
        <v>0</v>
      </c>
      <c r="DK247" s="987">
        <v>0</v>
      </c>
      <c r="DL247" s="986">
        <v>0</v>
      </c>
      <c r="DM247" s="987">
        <v>0</v>
      </c>
      <c r="DN247" s="986">
        <v>0</v>
      </c>
      <c r="DO247" s="987">
        <v>0</v>
      </c>
      <c r="DP247" s="988">
        <v>0</v>
      </c>
      <c r="DQ247" s="946"/>
      <c r="DR247" s="973"/>
      <c r="DS247" s="946"/>
      <c r="DT247" s="985">
        <v>0</v>
      </c>
      <c r="DU247" s="986">
        <v>0</v>
      </c>
      <c r="DV247" s="987">
        <v>0</v>
      </c>
      <c r="DW247" s="986">
        <v>0</v>
      </c>
      <c r="DX247" s="987">
        <v>0</v>
      </c>
      <c r="DY247" s="986">
        <v>0</v>
      </c>
      <c r="DZ247" s="987">
        <v>0</v>
      </c>
      <c r="EA247" s="986">
        <v>0</v>
      </c>
      <c r="EB247" s="987">
        <v>0</v>
      </c>
      <c r="EC247" s="986">
        <v>0</v>
      </c>
      <c r="ED247" s="987">
        <v>0</v>
      </c>
      <c r="EE247" s="986">
        <v>0</v>
      </c>
      <c r="EF247" s="987">
        <v>0</v>
      </c>
      <c r="EG247" s="986">
        <v>0</v>
      </c>
      <c r="EH247" s="987">
        <v>0</v>
      </c>
      <c r="EI247" s="986">
        <v>0</v>
      </c>
      <c r="EJ247" s="987">
        <v>0</v>
      </c>
      <c r="EK247" s="986">
        <v>0</v>
      </c>
      <c r="EL247" s="987">
        <v>0</v>
      </c>
      <c r="EM247" s="986">
        <v>0</v>
      </c>
      <c r="EN247" s="987">
        <v>0</v>
      </c>
      <c r="EO247" s="986">
        <v>0</v>
      </c>
      <c r="EP247" s="987">
        <v>0</v>
      </c>
      <c r="EQ247" s="986">
        <v>0</v>
      </c>
      <c r="ER247" s="987">
        <v>0</v>
      </c>
      <c r="ES247" s="986">
        <v>0</v>
      </c>
      <c r="ET247" s="987">
        <v>0</v>
      </c>
      <c r="EU247" s="986">
        <v>0</v>
      </c>
      <c r="EV247" s="987">
        <v>0</v>
      </c>
      <c r="EW247" s="986">
        <v>0</v>
      </c>
      <c r="EX247" s="987">
        <v>0</v>
      </c>
      <c r="EY247" s="986">
        <v>0</v>
      </c>
      <c r="EZ247" s="987">
        <v>0</v>
      </c>
      <c r="FA247" s="986">
        <v>0</v>
      </c>
      <c r="FB247" s="987">
        <v>0</v>
      </c>
      <c r="FC247" s="988">
        <v>0</v>
      </c>
      <c r="FD247" s="946"/>
      <c r="FE247" s="974"/>
      <c r="FF247" s="946"/>
      <c r="FG247" s="975"/>
      <c r="FI247" s="989" t="b">
        <v>1</v>
      </c>
    </row>
    <row r="248" spans="2:165" hidden="1" outlineLevel="1">
      <c r="B248" s="997">
        <v>235</v>
      </c>
      <c r="C248" s="1023" t="s">
        <v>319</v>
      </c>
      <c r="E248" s="999">
        <v>0</v>
      </c>
      <c r="F248" s="1000">
        <v>0</v>
      </c>
      <c r="G248" s="1001">
        <v>0</v>
      </c>
      <c r="H248" s="1000">
        <v>0</v>
      </c>
      <c r="I248" s="1001">
        <v>0</v>
      </c>
      <c r="J248" s="1000">
        <v>0</v>
      </c>
      <c r="K248" s="1001">
        <v>0</v>
      </c>
      <c r="L248" s="1000">
        <v>0</v>
      </c>
      <c r="M248" s="1001">
        <v>0</v>
      </c>
      <c r="N248" s="1000">
        <v>0</v>
      </c>
      <c r="O248" s="1001">
        <v>0</v>
      </c>
      <c r="P248" s="1000">
        <v>0</v>
      </c>
      <c r="Q248" s="1001">
        <v>0</v>
      </c>
      <c r="R248" s="1000">
        <v>0</v>
      </c>
      <c r="S248" s="1001">
        <v>0</v>
      </c>
      <c r="T248" s="1000">
        <v>0</v>
      </c>
      <c r="U248" s="1001">
        <v>0</v>
      </c>
      <c r="V248" s="1000">
        <v>0</v>
      </c>
      <c r="W248" s="1001">
        <v>0</v>
      </c>
      <c r="X248" s="1000">
        <v>0</v>
      </c>
      <c r="Y248" s="1001">
        <v>0</v>
      </c>
      <c r="Z248" s="1000">
        <v>0</v>
      </c>
      <c r="AA248" s="1001">
        <v>0</v>
      </c>
      <c r="AB248" s="1000">
        <v>0</v>
      </c>
      <c r="AC248" s="1001">
        <v>0</v>
      </c>
      <c r="AD248" s="1000">
        <v>0</v>
      </c>
      <c r="AE248" s="1001">
        <v>0</v>
      </c>
      <c r="AF248" s="1000">
        <v>0</v>
      </c>
      <c r="AG248" s="1001">
        <v>0</v>
      </c>
      <c r="AH248" s="1000">
        <v>0</v>
      </c>
      <c r="AI248" s="1001">
        <v>0</v>
      </c>
      <c r="AJ248" s="1000">
        <v>0</v>
      </c>
      <c r="AK248" s="1001">
        <v>0</v>
      </c>
      <c r="AL248" s="1000">
        <v>0</v>
      </c>
      <c r="AM248" s="1001">
        <v>0</v>
      </c>
      <c r="AN248" s="1002">
        <v>0</v>
      </c>
      <c r="AO248" s="946"/>
      <c r="AP248" s="964"/>
      <c r="AQ248" s="946"/>
      <c r="AR248" s="999">
        <v>0</v>
      </c>
      <c r="AS248" s="1000">
        <v>0</v>
      </c>
      <c r="AT248" s="1001">
        <v>0</v>
      </c>
      <c r="AU248" s="1000">
        <v>0</v>
      </c>
      <c r="AV248" s="1001">
        <v>0</v>
      </c>
      <c r="AW248" s="1000">
        <v>0</v>
      </c>
      <c r="AX248" s="1001">
        <v>0</v>
      </c>
      <c r="AY248" s="1000">
        <v>0</v>
      </c>
      <c r="AZ248" s="1001">
        <v>0</v>
      </c>
      <c r="BA248" s="1000">
        <v>0</v>
      </c>
      <c r="BB248" s="1001">
        <v>0</v>
      </c>
      <c r="BC248" s="1000">
        <v>0</v>
      </c>
      <c r="BD248" s="1001">
        <v>0</v>
      </c>
      <c r="BE248" s="1000">
        <v>0</v>
      </c>
      <c r="BF248" s="1001">
        <v>0</v>
      </c>
      <c r="BG248" s="1000">
        <v>0</v>
      </c>
      <c r="BH248" s="1001">
        <v>0</v>
      </c>
      <c r="BI248" s="1000">
        <v>0</v>
      </c>
      <c r="BJ248" s="1001">
        <v>0</v>
      </c>
      <c r="BK248" s="1000">
        <v>0</v>
      </c>
      <c r="BL248" s="1001">
        <v>0</v>
      </c>
      <c r="BM248" s="1000">
        <v>0</v>
      </c>
      <c r="BN248" s="1001">
        <v>0</v>
      </c>
      <c r="BO248" s="1000">
        <v>0</v>
      </c>
      <c r="BP248" s="1001">
        <v>0</v>
      </c>
      <c r="BQ248" s="1000">
        <v>0</v>
      </c>
      <c r="BR248" s="1001">
        <v>0</v>
      </c>
      <c r="BS248" s="1000">
        <v>0</v>
      </c>
      <c r="BT248" s="1001">
        <v>0</v>
      </c>
      <c r="BU248" s="1000">
        <v>0</v>
      </c>
      <c r="BV248" s="1001">
        <v>0</v>
      </c>
      <c r="BW248" s="1000">
        <v>0</v>
      </c>
      <c r="BX248" s="1001">
        <v>0</v>
      </c>
      <c r="BY248" s="1000">
        <v>0</v>
      </c>
      <c r="BZ248" s="1001">
        <v>0</v>
      </c>
      <c r="CA248" s="1002">
        <v>0</v>
      </c>
      <c r="CB248" s="946"/>
      <c r="CC248" s="971"/>
      <c r="CD248" s="946"/>
      <c r="CE248" s="972"/>
      <c r="CF248" s="946"/>
      <c r="CG248" s="999">
        <v>0</v>
      </c>
      <c r="CH248" s="1000">
        <v>0</v>
      </c>
      <c r="CI248" s="1001">
        <v>0</v>
      </c>
      <c r="CJ248" s="1000">
        <v>0</v>
      </c>
      <c r="CK248" s="1001">
        <v>0</v>
      </c>
      <c r="CL248" s="1000">
        <v>0</v>
      </c>
      <c r="CM248" s="1001">
        <v>0</v>
      </c>
      <c r="CN248" s="1000">
        <v>0</v>
      </c>
      <c r="CO248" s="1001">
        <v>0</v>
      </c>
      <c r="CP248" s="1000">
        <v>0</v>
      </c>
      <c r="CQ248" s="1001">
        <v>0</v>
      </c>
      <c r="CR248" s="1000">
        <v>0</v>
      </c>
      <c r="CS248" s="1001">
        <v>0</v>
      </c>
      <c r="CT248" s="1000">
        <v>0</v>
      </c>
      <c r="CU248" s="1001">
        <v>0</v>
      </c>
      <c r="CV248" s="1000">
        <v>0</v>
      </c>
      <c r="CW248" s="1001">
        <v>0</v>
      </c>
      <c r="CX248" s="1000">
        <v>0</v>
      </c>
      <c r="CY248" s="1001">
        <v>0</v>
      </c>
      <c r="CZ248" s="1000">
        <v>0</v>
      </c>
      <c r="DA248" s="1001">
        <v>0</v>
      </c>
      <c r="DB248" s="1000">
        <v>0</v>
      </c>
      <c r="DC248" s="1001">
        <v>0</v>
      </c>
      <c r="DD248" s="1000">
        <v>0</v>
      </c>
      <c r="DE248" s="1001">
        <v>0</v>
      </c>
      <c r="DF248" s="1000">
        <v>0</v>
      </c>
      <c r="DG248" s="1001">
        <v>0</v>
      </c>
      <c r="DH248" s="1000">
        <v>0</v>
      </c>
      <c r="DI248" s="1001">
        <v>0</v>
      </c>
      <c r="DJ248" s="1000">
        <v>0</v>
      </c>
      <c r="DK248" s="1001">
        <v>0</v>
      </c>
      <c r="DL248" s="1000">
        <v>0</v>
      </c>
      <c r="DM248" s="1001">
        <v>0</v>
      </c>
      <c r="DN248" s="1000">
        <v>0</v>
      </c>
      <c r="DO248" s="1001">
        <v>0</v>
      </c>
      <c r="DP248" s="1002">
        <v>0</v>
      </c>
      <c r="DQ248" s="946"/>
      <c r="DR248" s="973"/>
      <c r="DS248" s="946"/>
      <c r="DT248" s="999">
        <v>0</v>
      </c>
      <c r="DU248" s="1000">
        <v>0</v>
      </c>
      <c r="DV248" s="1001">
        <v>0</v>
      </c>
      <c r="DW248" s="1000">
        <v>0</v>
      </c>
      <c r="DX248" s="1001">
        <v>0</v>
      </c>
      <c r="DY248" s="1000">
        <v>0</v>
      </c>
      <c r="DZ248" s="1001">
        <v>0</v>
      </c>
      <c r="EA248" s="1000">
        <v>0</v>
      </c>
      <c r="EB248" s="1001">
        <v>0</v>
      </c>
      <c r="EC248" s="1000">
        <v>0</v>
      </c>
      <c r="ED248" s="1001">
        <v>0</v>
      </c>
      <c r="EE248" s="1000">
        <v>0</v>
      </c>
      <c r="EF248" s="1001">
        <v>0</v>
      </c>
      <c r="EG248" s="1000">
        <v>0</v>
      </c>
      <c r="EH248" s="1001">
        <v>0</v>
      </c>
      <c r="EI248" s="1000">
        <v>0</v>
      </c>
      <c r="EJ248" s="1001">
        <v>0</v>
      </c>
      <c r="EK248" s="1000">
        <v>0</v>
      </c>
      <c r="EL248" s="1001">
        <v>0</v>
      </c>
      <c r="EM248" s="1000">
        <v>0</v>
      </c>
      <c r="EN248" s="1001">
        <v>0</v>
      </c>
      <c r="EO248" s="1000">
        <v>0</v>
      </c>
      <c r="EP248" s="1001">
        <v>0</v>
      </c>
      <c r="EQ248" s="1000">
        <v>0</v>
      </c>
      <c r="ER248" s="1001">
        <v>0</v>
      </c>
      <c r="ES248" s="1000">
        <v>0</v>
      </c>
      <c r="ET248" s="1001">
        <v>0</v>
      </c>
      <c r="EU248" s="1000">
        <v>0</v>
      </c>
      <c r="EV248" s="1001">
        <v>0</v>
      </c>
      <c r="EW248" s="1000">
        <v>0</v>
      </c>
      <c r="EX248" s="1001">
        <v>0</v>
      </c>
      <c r="EY248" s="1000">
        <v>0</v>
      </c>
      <c r="EZ248" s="1001">
        <v>0</v>
      </c>
      <c r="FA248" s="1000">
        <v>0</v>
      </c>
      <c r="FB248" s="1001">
        <v>0</v>
      </c>
      <c r="FC248" s="1002">
        <v>0</v>
      </c>
      <c r="FD248" s="946"/>
      <c r="FE248" s="974"/>
      <c r="FF248" s="946"/>
      <c r="FG248" s="975"/>
      <c r="FI248" s="1003" t="b">
        <v>1</v>
      </c>
    </row>
    <row r="249" spans="2:165" hidden="1" outlineLevel="1">
      <c r="B249" s="1004">
        <v>236</v>
      </c>
      <c r="C249" s="1005" t="s">
        <v>321</v>
      </c>
      <c r="E249" s="1006">
        <v>0</v>
      </c>
      <c r="F249" s="1007">
        <v>0</v>
      </c>
      <c r="G249" s="1008">
        <v>0</v>
      </c>
      <c r="H249" s="1007">
        <v>0</v>
      </c>
      <c r="I249" s="1008">
        <v>0</v>
      </c>
      <c r="J249" s="1007">
        <v>0</v>
      </c>
      <c r="K249" s="1008">
        <v>0</v>
      </c>
      <c r="L249" s="1007">
        <v>0</v>
      </c>
      <c r="M249" s="1008">
        <v>0</v>
      </c>
      <c r="N249" s="1007">
        <v>0</v>
      </c>
      <c r="O249" s="1008">
        <v>0</v>
      </c>
      <c r="P249" s="1007">
        <v>0</v>
      </c>
      <c r="Q249" s="1008">
        <v>0</v>
      </c>
      <c r="R249" s="1007">
        <v>0</v>
      </c>
      <c r="S249" s="1008">
        <v>0</v>
      </c>
      <c r="T249" s="1007">
        <v>0</v>
      </c>
      <c r="U249" s="1008">
        <v>0</v>
      </c>
      <c r="V249" s="1007">
        <v>0</v>
      </c>
      <c r="W249" s="1008">
        <v>0</v>
      </c>
      <c r="X249" s="1007">
        <v>0</v>
      </c>
      <c r="Y249" s="1008">
        <v>0</v>
      </c>
      <c r="Z249" s="1007">
        <v>0</v>
      </c>
      <c r="AA249" s="1008">
        <v>0</v>
      </c>
      <c r="AB249" s="1007">
        <v>0</v>
      </c>
      <c r="AC249" s="1008">
        <v>0</v>
      </c>
      <c r="AD249" s="1007">
        <v>0</v>
      </c>
      <c r="AE249" s="1008">
        <v>0</v>
      </c>
      <c r="AF249" s="1007">
        <v>0</v>
      </c>
      <c r="AG249" s="1008">
        <v>0</v>
      </c>
      <c r="AH249" s="1007">
        <v>0</v>
      </c>
      <c r="AI249" s="1008">
        <v>0</v>
      </c>
      <c r="AJ249" s="1007">
        <v>0</v>
      </c>
      <c r="AK249" s="1008">
        <v>0</v>
      </c>
      <c r="AL249" s="1007">
        <v>0</v>
      </c>
      <c r="AM249" s="1008">
        <v>0</v>
      </c>
      <c r="AN249" s="1009">
        <v>0</v>
      </c>
      <c r="AO249" s="946"/>
      <c r="AP249" s="964"/>
      <c r="AQ249" s="946"/>
      <c r="AR249" s="1006">
        <v>0</v>
      </c>
      <c r="AS249" s="1007">
        <v>0</v>
      </c>
      <c r="AT249" s="1008">
        <v>0</v>
      </c>
      <c r="AU249" s="1007">
        <v>0</v>
      </c>
      <c r="AV249" s="1008">
        <v>0</v>
      </c>
      <c r="AW249" s="1007">
        <v>0</v>
      </c>
      <c r="AX249" s="1008">
        <v>0</v>
      </c>
      <c r="AY249" s="1007">
        <v>0</v>
      </c>
      <c r="AZ249" s="1008">
        <v>0</v>
      </c>
      <c r="BA249" s="1007">
        <v>0</v>
      </c>
      <c r="BB249" s="1008">
        <v>0</v>
      </c>
      <c r="BC249" s="1007">
        <v>0</v>
      </c>
      <c r="BD249" s="1008">
        <v>0</v>
      </c>
      <c r="BE249" s="1007">
        <v>0</v>
      </c>
      <c r="BF249" s="1008">
        <v>0</v>
      </c>
      <c r="BG249" s="1007">
        <v>0</v>
      </c>
      <c r="BH249" s="1008">
        <v>0</v>
      </c>
      <c r="BI249" s="1007">
        <v>0</v>
      </c>
      <c r="BJ249" s="1008">
        <v>0</v>
      </c>
      <c r="BK249" s="1007">
        <v>0</v>
      </c>
      <c r="BL249" s="1008">
        <v>0</v>
      </c>
      <c r="BM249" s="1007">
        <v>0</v>
      </c>
      <c r="BN249" s="1008">
        <v>0</v>
      </c>
      <c r="BO249" s="1007">
        <v>0</v>
      </c>
      <c r="BP249" s="1008">
        <v>0</v>
      </c>
      <c r="BQ249" s="1007">
        <v>0</v>
      </c>
      <c r="BR249" s="1008">
        <v>0</v>
      </c>
      <c r="BS249" s="1007">
        <v>0</v>
      </c>
      <c r="BT249" s="1008">
        <v>0</v>
      </c>
      <c r="BU249" s="1007">
        <v>0</v>
      </c>
      <c r="BV249" s="1008">
        <v>0</v>
      </c>
      <c r="BW249" s="1007">
        <v>0</v>
      </c>
      <c r="BX249" s="1008">
        <v>0</v>
      </c>
      <c r="BY249" s="1007">
        <v>0</v>
      </c>
      <c r="BZ249" s="1008">
        <v>0</v>
      </c>
      <c r="CA249" s="1009">
        <v>0</v>
      </c>
      <c r="CB249" s="946"/>
      <c r="CC249" s="971"/>
      <c r="CD249" s="946"/>
      <c r="CE249" s="972"/>
      <c r="CF249" s="946"/>
      <c r="CG249" s="1006">
        <v>0</v>
      </c>
      <c r="CH249" s="1007">
        <v>0</v>
      </c>
      <c r="CI249" s="1008">
        <v>0</v>
      </c>
      <c r="CJ249" s="1007">
        <v>0</v>
      </c>
      <c r="CK249" s="1008">
        <v>0</v>
      </c>
      <c r="CL249" s="1007">
        <v>0</v>
      </c>
      <c r="CM249" s="1008">
        <v>0</v>
      </c>
      <c r="CN249" s="1007">
        <v>0</v>
      </c>
      <c r="CO249" s="1008">
        <v>0</v>
      </c>
      <c r="CP249" s="1007">
        <v>0</v>
      </c>
      <c r="CQ249" s="1008">
        <v>0</v>
      </c>
      <c r="CR249" s="1007">
        <v>0</v>
      </c>
      <c r="CS249" s="1008">
        <v>0</v>
      </c>
      <c r="CT249" s="1007">
        <v>0</v>
      </c>
      <c r="CU249" s="1008">
        <v>0</v>
      </c>
      <c r="CV249" s="1007">
        <v>0</v>
      </c>
      <c r="CW249" s="1008">
        <v>0</v>
      </c>
      <c r="CX249" s="1007">
        <v>0</v>
      </c>
      <c r="CY249" s="1008">
        <v>0</v>
      </c>
      <c r="CZ249" s="1007">
        <v>0</v>
      </c>
      <c r="DA249" s="1008">
        <v>0</v>
      </c>
      <c r="DB249" s="1007">
        <v>0</v>
      </c>
      <c r="DC249" s="1008">
        <v>0</v>
      </c>
      <c r="DD249" s="1007">
        <v>0</v>
      </c>
      <c r="DE249" s="1008">
        <v>0</v>
      </c>
      <c r="DF249" s="1007">
        <v>0</v>
      </c>
      <c r="DG249" s="1008">
        <v>0</v>
      </c>
      <c r="DH249" s="1007">
        <v>0</v>
      </c>
      <c r="DI249" s="1008">
        <v>0</v>
      </c>
      <c r="DJ249" s="1007">
        <v>0</v>
      </c>
      <c r="DK249" s="1008">
        <v>0</v>
      </c>
      <c r="DL249" s="1007">
        <v>0</v>
      </c>
      <c r="DM249" s="1008">
        <v>0</v>
      </c>
      <c r="DN249" s="1007">
        <v>0</v>
      </c>
      <c r="DO249" s="1008">
        <v>0</v>
      </c>
      <c r="DP249" s="1009">
        <v>0</v>
      </c>
      <c r="DQ249" s="946"/>
      <c r="DR249" s="973"/>
      <c r="DS249" s="946"/>
      <c r="DT249" s="1006">
        <v>0</v>
      </c>
      <c r="DU249" s="1007">
        <v>0</v>
      </c>
      <c r="DV249" s="1008">
        <v>0</v>
      </c>
      <c r="DW249" s="1007">
        <v>0</v>
      </c>
      <c r="DX249" s="1008">
        <v>0</v>
      </c>
      <c r="DY249" s="1007">
        <v>0</v>
      </c>
      <c r="DZ249" s="1008">
        <v>0</v>
      </c>
      <c r="EA249" s="1007">
        <v>0</v>
      </c>
      <c r="EB249" s="1008">
        <v>0</v>
      </c>
      <c r="EC249" s="1007">
        <v>0</v>
      </c>
      <c r="ED249" s="1008">
        <v>0</v>
      </c>
      <c r="EE249" s="1007">
        <v>0</v>
      </c>
      <c r="EF249" s="1008">
        <v>0</v>
      </c>
      <c r="EG249" s="1007">
        <v>0</v>
      </c>
      <c r="EH249" s="1008">
        <v>0</v>
      </c>
      <c r="EI249" s="1007">
        <v>0</v>
      </c>
      <c r="EJ249" s="1008">
        <v>0</v>
      </c>
      <c r="EK249" s="1007">
        <v>0</v>
      </c>
      <c r="EL249" s="1008">
        <v>0</v>
      </c>
      <c r="EM249" s="1007">
        <v>0</v>
      </c>
      <c r="EN249" s="1008">
        <v>0</v>
      </c>
      <c r="EO249" s="1007">
        <v>0</v>
      </c>
      <c r="EP249" s="1008">
        <v>0</v>
      </c>
      <c r="EQ249" s="1007">
        <v>0</v>
      </c>
      <c r="ER249" s="1008">
        <v>0</v>
      </c>
      <c r="ES249" s="1007">
        <v>0</v>
      </c>
      <c r="ET249" s="1008">
        <v>0</v>
      </c>
      <c r="EU249" s="1007">
        <v>0</v>
      </c>
      <c r="EV249" s="1008">
        <v>0</v>
      </c>
      <c r="EW249" s="1007">
        <v>0</v>
      </c>
      <c r="EX249" s="1008">
        <v>0</v>
      </c>
      <c r="EY249" s="1007">
        <v>0</v>
      </c>
      <c r="EZ249" s="1008">
        <v>0</v>
      </c>
      <c r="FA249" s="1007">
        <v>0</v>
      </c>
      <c r="FB249" s="1008">
        <v>0</v>
      </c>
      <c r="FC249" s="1009">
        <v>0</v>
      </c>
      <c r="FD249" s="946"/>
      <c r="FE249" s="974"/>
      <c r="FF249" s="946"/>
      <c r="FG249" s="975"/>
      <c r="FI249" s="1010" t="b">
        <v>1</v>
      </c>
    </row>
    <row r="250" spans="2:165" outlineLevel="1">
      <c r="B250" s="990">
        <v>237</v>
      </c>
      <c r="C250" s="1011" t="s">
        <v>394</v>
      </c>
      <c r="E250" s="992">
        <v>861198</v>
      </c>
      <c r="F250" s="993">
        <v>861198</v>
      </c>
      <c r="G250" s="994">
        <v>935733</v>
      </c>
      <c r="H250" s="993">
        <v>948513</v>
      </c>
      <c r="I250" s="994">
        <v>948513</v>
      </c>
      <c r="J250" s="993">
        <v>948513</v>
      </c>
      <c r="K250" s="994">
        <v>1313156</v>
      </c>
      <c r="L250" s="993">
        <v>1313156</v>
      </c>
      <c r="M250" s="994">
        <v>1376834</v>
      </c>
      <c r="N250" s="993">
        <v>1168214</v>
      </c>
      <c r="O250" s="994">
        <v>510280</v>
      </c>
      <c r="P250" s="993">
        <v>448625</v>
      </c>
      <c r="Q250" s="994">
        <v>27961</v>
      </c>
      <c r="R250" s="993">
        <v>5680</v>
      </c>
      <c r="S250" s="994">
        <v>5680</v>
      </c>
      <c r="T250" s="993">
        <v>422</v>
      </c>
      <c r="U250" s="994">
        <v>-13051</v>
      </c>
      <c r="V250" s="993">
        <v>-13051</v>
      </c>
      <c r="W250" s="994">
        <v>-13051</v>
      </c>
      <c r="X250" s="993">
        <v>-13051</v>
      </c>
      <c r="Y250" s="994">
        <v>0</v>
      </c>
      <c r="Z250" s="993">
        <v>0</v>
      </c>
      <c r="AA250" s="994">
        <v>0</v>
      </c>
      <c r="AB250" s="993">
        <v>0</v>
      </c>
      <c r="AC250" s="994">
        <v>0</v>
      </c>
      <c r="AD250" s="993">
        <v>0</v>
      </c>
      <c r="AE250" s="994">
        <v>0</v>
      </c>
      <c r="AF250" s="993">
        <v>0</v>
      </c>
      <c r="AG250" s="994">
        <v>0</v>
      </c>
      <c r="AH250" s="993">
        <v>0</v>
      </c>
      <c r="AI250" s="994">
        <v>0</v>
      </c>
      <c r="AJ250" s="993">
        <v>0</v>
      </c>
      <c r="AK250" s="994">
        <v>0</v>
      </c>
      <c r="AL250" s="993">
        <v>0</v>
      </c>
      <c r="AM250" s="994">
        <v>0</v>
      </c>
      <c r="AN250" s="995">
        <v>0</v>
      </c>
      <c r="AO250" s="946"/>
      <c r="AP250" s="964"/>
      <c r="AQ250" s="946"/>
      <c r="AR250" s="992">
        <v>121</v>
      </c>
      <c r="AS250" s="993">
        <v>121</v>
      </c>
      <c r="AT250" s="994">
        <v>145</v>
      </c>
      <c r="AU250" s="993">
        <v>149</v>
      </c>
      <c r="AV250" s="994">
        <v>149</v>
      </c>
      <c r="AW250" s="993">
        <v>149</v>
      </c>
      <c r="AX250" s="994">
        <v>215</v>
      </c>
      <c r="AY250" s="993">
        <v>215</v>
      </c>
      <c r="AZ250" s="994">
        <v>212</v>
      </c>
      <c r="BA250" s="993">
        <v>174</v>
      </c>
      <c r="BB250" s="994">
        <v>76</v>
      </c>
      <c r="BC250" s="993">
        <v>71</v>
      </c>
      <c r="BD250" s="994">
        <v>44</v>
      </c>
      <c r="BE250" s="993">
        <v>37</v>
      </c>
      <c r="BF250" s="994">
        <v>37</v>
      </c>
      <c r="BG250" s="993">
        <v>25</v>
      </c>
      <c r="BH250" s="994">
        <v>-3</v>
      </c>
      <c r="BI250" s="993">
        <v>-3</v>
      </c>
      <c r="BJ250" s="994">
        <v>-3</v>
      </c>
      <c r="BK250" s="993">
        <v>-3</v>
      </c>
      <c r="BL250" s="994">
        <v>0</v>
      </c>
      <c r="BM250" s="993">
        <v>0</v>
      </c>
      <c r="BN250" s="994">
        <v>0</v>
      </c>
      <c r="BO250" s="993">
        <v>0</v>
      </c>
      <c r="BP250" s="994">
        <v>0</v>
      </c>
      <c r="BQ250" s="993">
        <v>0</v>
      </c>
      <c r="BR250" s="994">
        <v>0</v>
      </c>
      <c r="BS250" s="993">
        <v>0</v>
      </c>
      <c r="BT250" s="994">
        <v>0</v>
      </c>
      <c r="BU250" s="993">
        <v>0</v>
      </c>
      <c r="BV250" s="994">
        <v>0</v>
      </c>
      <c r="BW250" s="993">
        <v>0</v>
      </c>
      <c r="BX250" s="994">
        <v>0</v>
      </c>
      <c r="BY250" s="993">
        <v>0</v>
      </c>
      <c r="BZ250" s="994">
        <v>0</v>
      </c>
      <c r="CA250" s="995">
        <v>0</v>
      </c>
      <c r="CB250" s="946"/>
      <c r="CC250" s="971"/>
      <c r="CD250" s="946"/>
      <c r="CE250" s="972"/>
      <c r="CF250" s="946"/>
      <c r="CG250" s="992">
        <v>678545</v>
      </c>
      <c r="CH250" s="993">
        <v>678545</v>
      </c>
      <c r="CI250" s="994">
        <v>737700</v>
      </c>
      <c r="CJ250" s="993">
        <v>747843</v>
      </c>
      <c r="CK250" s="994">
        <v>747843</v>
      </c>
      <c r="CL250" s="993">
        <v>747843</v>
      </c>
      <c r="CM250" s="994">
        <v>1020684</v>
      </c>
      <c r="CN250" s="993">
        <v>1020684</v>
      </c>
      <c r="CO250" s="994">
        <v>1064753</v>
      </c>
      <c r="CP250" s="993">
        <v>906043</v>
      </c>
      <c r="CQ250" s="994">
        <v>413020</v>
      </c>
      <c r="CR250" s="993">
        <v>367855</v>
      </c>
      <c r="CS250" s="994">
        <v>33385</v>
      </c>
      <c r="CT250" s="993">
        <v>15701</v>
      </c>
      <c r="CU250" s="994">
        <v>15701</v>
      </c>
      <c r="CV250" s="993">
        <v>9520</v>
      </c>
      <c r="CW250" s="994">
        <v>-8991</v>
      </c>
      <c r="CX250" s="993">
        <v>-8991</v>
      </c>
      <c r="CY250" s="994">
        <v>-8991</v>
      </c>
      <c r="CZ250" s="993">
        <v>-8991</v>
      </c>
      <c r="DA250" s="994">
        <v>0</v>
      </c>
      <c r="DB250" s="993">
        <v>0</v>
      </c>
      <c r="DC250" s="994">
        <v>0</v>
      </c>
      <c r="DD250" s="993">
        <v>0</v>
      </c>
      <c r="DE250" s="994">
        <v>0</v>
      </c>
      <c r="DF250" s="993">
        <v>0</v>
      </c>
      <c r="DG250" s="994">
        <v>0</v>
      </c>
      <c r="DH250" s="993">
        <v>0</v>
      </c>
      <c r="DI250" s="994">
        <v>0</v>
      </c>
      <c r="DJ250" s="993">
        <v>0</v>
      </c>
      <c r="DK250" s="994">
        <v>0</v>
      </c>
      <c r="DL250" s="993">
        <v>0</v>
      </c>
      <c r="DM250" s="994">
        <v>0</v>
      </c>
      <c r="DN250" s="993">
        <v>0</v>
      </c>
      <c r="DO250" s="994">
        <v>0</v>
      </c>
      <c r="DP250" s="995">
        <v>0</v>
      </c>
      <c r="DQ250" s="946"/>
      <c r="DR250" s="973"/>
      <c r="DS250" s="946"/>
      <c r="DT250" s="992">
        <v>92</v>
      </c>
      <c r="DU250" s="993">
        <v>92</v>
      </c>
      <c r="DV250" s="994">
        <v>111</v>
      </c>
      <c r="DW250" s="993">
        <v>114</v>
      </c>
      <c r="DX250" s="994">
        <v>114</v>
      </c>
      <c r="DY250" s="993">
        <v>114</v>
      </c>
      <c r="DZ250" s="994">
        <v>163</v>
      </c>
      <c r="EA250" s="993">
        <v>163</v>
      </c>
      <c r="EB250" s="994">
        <v>161</v>
      </c>
      <c r="EC250" s="993">
        <v>132</v>
      </c>
      <c r="ED250" s="994">
        <v>59</v>
      </c>
      <c r="EE250" s="993">
        <v>55</v>
      </c>
      <c r="EF250" s="994">
        <v>34</v>
      </c>
      <c r="EG250" s="993">
        <v>28</v>
      </c>
      <c r="EH250" s="994">
        <v>28</v>
      </c>
      <c r="EI250" s="993">
        <v>19</v>
      </c>
      <c r="EJ250" s="994">
        <v>-2</v>
      </c>
      <c r="EK250" s="993">
        <v>-2</v>
      </c>
      <c r="EL250" s="994">
        <v>-2</v>
      </c>
      <c r="EM250" s="993">
        <v>-2</v>
      </c>
      <c r="EN250" s="994">
        <v>0</v>
      </c>
      <c r="EO250" s="993">
        <v>0</v>
      </c>
      <c r="EP250" s="994">
        <v>0</v>
      </c>
      <c r="EQ250" s="993">
        <v>0</v>
      </c>
      <c r="ER250" s="994">
        <v>0</v>
      </c>
      <c r="ES250" s="993">
        <v>0</v>
      </c>
      <c r="ET250" s="994">
        <v>0</v>
      </c>
      <c r="EU250" s="993">
        <v>0</v>
      </c>
      <c r="EV250" s="994">
        <v>0</v>
      </c>
      <c r="EW250" s="993">
        <v>0</v>
      </c>
      <c r="EX250" s="994">
        <v>0</v>
      </c>
      <c r="EY250" s="993">
        <v>0</v>
      </c>
      <c r="EZ250" s="994">
        <v>0</v>
      </c>
      <c r="FA250" s="993">
        <v>0</v>
      </c>
      <c r="FB250" s="994">
        <v>0</v>
      </c>
      <c r="FC250" s="995">
        <v>0</v>
      </c>
      <c r="FD250" s="946"/>
      <c r="FE250" s="974"/>
      <c r="FF250" s="946"/>
      <c r="FG250" s="975"/>
      <c r="FI250" s="996" t="b">
        <v>0</v>
      </c>
    </row>
    <row r="251" spans="2:165" outlineLevel="1">
      <c r="B251" s="983">
        <v>238</v>
      </c>
      <c r="C251" s="1012" t="s">
        <v>325</v>
      </c>
      <c r="E251" s="985">
        <v>-586276</v>
      </c>
      <c r="F251" s="986">
        <v>-448737</v>
      </c>
      <c r="G251" s="987">
        <v>56090</v>
      </c>
      <c r="H251" s="986">
        <v>148210</v>
      </c>
      <c r="I251" s="987">
        <v>148210</v>
      </c>
      <c r="J251" s="986">
        <v>148210</v>
      </c>
      <c r="K251" s="987">
        <v>148210</v>
      </c>
      <c r="L251" s="986">
        <v>148210</v>
      </c>
      <c r="M251" s="987">
        <v>148210</v>
      </c>
      <c r="N251" s="986">
        <v>148210</v>
      </c>
      <c r="O251" s="987">
        <v>148210</v>
      </c>
      <c r="P251" s="986">
        <v>159459</v>
      </c>
      <c r="Q251" s="987">
        <v>0</v>
      </c>
      <c r="R251" s="986">
        <v>0</v>
      </c>
      <c r="S251" s="987">
        <v>0</v>
      </c>
      <c r="T251" s="986">
        <v>0</v>
      </c>
      <c r="U251" s="987">
        <v>0</v>
      </c>
      <c r="V251" s="986">
        <v>0</v>
      </c>
      <c r="W251" s="987">
        <v>0</v>
      </c>
      <c r="X251" s="986">
        <v>0</v>
      </c>
      <c r="Y251" s="987">
        <v>0</v>
      </c>
      <c r="Z251" s="986">
        <v>0</v>
      </c>
      <c r="AA251" s="987">
        <v>0</v>
      </c>
      <c r="AB251" s="986">
        <v>0</v>
      </c>
      <c r="AC251" s="987">
        <v>0</v>
      </c>
      <c r="AD251" s="986">
        <v>0</v>
      </c>
      <c r="AE251" s="987">
        <v>0</v>
      </c>
      <c r="AF251" s="986">
        <v>0</v>
      </c>
      <c r="AG251" s="987">
        <v>0</v>
      </c>
      <c r="AH251" s="986">
        <v>0</v>
      </c>
      <c r="AI251" s="987">
        <v>0</v>
      </c>
      <c r="AJ251" s="986">
        <v>0</v>
      </c>
      <c r="AK251" s="987">
        <v>0</v>
      </c>
      <c r="AL251" s="986">
        <v>0</v>
      </c>
      <c r="AM251" s="987">
        <v>0</v>
      </c>
      <c r="AN251" s="988">
        <v>0</v>
      </c>
      <c r="AO251" s="946"/>
      <c r="AP251" s="964"/>
      <c r="AQ251" s="946"/>
      <c r="AR251" s="985">
        <v>-143</v>
      </c>
      <c r="AS251" s="986">
        <v>-112</v>
      </c>
      <c r="AT251" s="987">
        <v>19</v>
      </c>
      <c r="AU251" s="986">
        <v>39</v>
      </c>
      <c r="AV251" s="987">
        <v>39</v>
      </c>
      <c r="AW251" s="986">
        <v>39</v>
      </c>
      <c r="AX251" s="987">
        <v>39</v>
      </c>
      <c r="AY251" s="986">
        <v>39</v>
      </c>
      <c r="AZ251" s="987">
        <v>39</v>
      </c>
      <c r="BA251" s="986">
        <v>39</v>
      </c>
      <c r="BB251" s="987">
        <v>39</v>
      </c>
      <c r="BC251" s="986">
        <v>41</v>
      </c>
      <c r="BD251" s="987">
        <v>0</v>
      </c>
      <c r="BE251" s="986">
        <v>0</v>
      </c>
      <c r="BF251" s="987">
        <v>0</v>
      </c>
      <c r="BG251" s="986">
        <v>0</v>
      </c>
      <c r="BH251" s="987">
        <v>0</v>
      </c>
      <c r="BI251" s="986">
        <v>0</v>
      </c>
      <c r="BJ251" s="987">
        <v>0</v>
      </c>
      <c r="BK251" s="986">
        <v>0</v>
      </c>
      <c r="BL251" s="987">
        <v>0</v>
      </c>
      <c r="BM251" s="986">
        <v>0</v>
      </c>
      <c r="BN251" s="987">
        <v>0</v>
      </c>
      <c r="BO251" s="986">
        <v>0</v>
      </c>
      <c r="BP251" s="987">
        <v>0</v>
      </c>
      <c r="BQ251" s="986">
        <v>0</v>
      </c>
      <c r="BR251" s="987">
        <v>0</v>
      </c>
      <c r="BS251" s="986">
        <v>0</v>
      </c>
      <c r="BT251" s="987">
        <v>0</v>
      </c>
      <c r="BU251" s="986">
        <v>0</v>
      </c>
      <c r="BV251" s="987">
        <v>0</v>
      </c>
      <c r="BW251" s="986">
        <v>0</v>
      </c>
      <c r="BX251" s="987">
        <v>0</v>
      </c>
      <c r="BY251" s="986">
        <v>0</v>
      </c>
      <c r="BZ251" s="987">
        <v>0</v>
      </c>
      <c r="CA251" s="988">
        <v>0</v>
      </c>
      <c r="CB251" s="946"/>
      <c r="CC251" s="971"/>
      <c r="CD251" s="946"/>
      <c r="CE251" s="972"/>
      <c r="CF251" s="946"/>
      <c r="CG251" s="985">
        <v>-536953</v>
      </c>
      <c r="CH251" s="986">
        <v>-410985</v>
      </c>
      <c r="CI251" s="987">
        <v>51371</v>
      </c>
      <c r="CJ251" s="986">
        <v>135741</v>
      </c>
      <c r="CK251" s="987">
        <v>135741</v>
      </c>
      <c r="CL251" s="986">
        <v>135741</v>
      </c>
      <c r="CM251" s="987">
        <v>135741</v>
      </c>
      <c r="CN251" s="986">
        <v>135741</v>
      </c>
      <c r="CO251" s="987">
        <v>135741</v>
      </c>
      <c r="CP251" s="986">
        <v>135741</v>
      </c>
      <c r="CQ251" s="987">
        <v>135741</v>
      </c>
      <c r="CR251" s="986">
        <v>146044</v>
      </c>
      <c r="CS251" s="987">
        <v>0</v>
      </c>
      <c r="CT251" s="986">
        <v>0</v>
      </c>
      <c r="CU251" s="987">
        <v>0</v>
      </c>
      <c r="CV251" s="986">
        <v>0</v>
      </c>
      <c r="CW251" s="987">
        <v>0</v>
      </c>
      <c r="CX251" s="986">
        <v>0</v>
      </c>
      <c r="CY251" s="987">
        <v>0</v>
      </c>
      <c r="CZ251" s="986">
        <v>0</v>
      </c>
      <c r="DA251" s="987">
        <v>0</v>
      </c>
      <c r="DB251" s="986">
        <v>0</v>
      </c>
      <c r="DC251" s="987">
        <v>0</v>
      </c>
      <c r="DD251" s="986">
        <v>0</v>
      </c>
      <c r="DE251" s="987">
        <v>0</v>
      </c>
      <c r="DF251" s="986">
        <v>0</v>
      </c>
      <c r="DG251" s="987">
        <v>0</v>
      </c>
      <c r="DH251" s="986">
        <v>0</v>
      </c>
      <c r="DI251" s="987">
        <v>0</v>
      </c>
      <c r="DJ251" s="986">
        <v>0</v>
      </c>
      <c r="DK251" s="987">
        <v>0</v>
      </c>
      <c r="DL251" s="986">
        <v>0</v>
      </c>
      <c r="DM251" s="987">
        <v>0</v>
      </c>
      <c r="DN251" s="986">
        <v>0</v>
      </c>
      <c r="DO251" s="987">
        <v>0</v>
      </c>
      <c r="DP251" s="988">
        <v>0</v>
      </c>
      <c r="DQ251" s="946"/>
      <c r="DR251" s="973"/>
      <c r="DS251" s="946"/>
      <c r="DT251" s="985">
        <v>-128</v>
      </c>
      <c r="DU251" s="986">
        <v>-101</v>
      </c>
      <c r="DV251" s="987">
        <v>17</v>
      </c>
      <c r="DW251" s="986">
        <v>35</v>
      </c>
      <c r="DX251" s="987">
        <v>35</v>
      </c>
      <c r="DY251" s="986">
        <v>35</v>
      </c>
      <c r="DZ251" s="987">
        <v>35</v>
      </c>
      <c r="EA251" s="986">
        <v>35</v>
      </c>
      <c r="EB251" s="987">
        <v>35</v>
      </c>
      <c r="EC251" s="986">
        <v>35</v>
      </c>
      <c r="ED251" s="987">
        <v>35</v>
      </c>
      <c r="EE251" s="986">
        <v>37</v>
      </c>
      <c r="EF251" s="987">
        <v>0</v>
      </c>
      <c r="EG251" s="986">
        <v>0</v>
      </c>
      <c r="EH251" s="987">
        <v>0</v>
      </c>
      <c r="EI251" s="986">
        <v>0</v>
      </c>
      <c r="EJ251" s="987">
        <v>0</v>
      </c>
      <c r="EK251" s="986">
        <v>0</v>
      </c>
      <c r="EL251" s="987">
        <v>0</v>
      </c>
      <c r="EM251" s="986">
        <v>0</v>
      </c>
      <c r="EN251" s="987">
        <v>0</v>
      </c>
      <c r="EO251" s="986">
        <v>0</v>
      </c>
      <c r="EP251" s="987">
        <v>0</v>
      </c>
      <c r="EQ251" s="986">
        <v>0</v>
      </c>
      <c r="ER251" s="987">
        <v>0</v>
      </c>
      <c r="ES251" s="986">
        <v>0</v>
      </c>
      <c r="ET251" s="987">
        <v>0</v>
      </c>
      <c r="EU251" s="986">
        <v>0</v>
      </c>
      <c r="EV251" s="987">
        <v>0</v>
      </c>
      <c r="EW251" s="986">
        <v>0</v>
      </c>
      <c r="EX251" s="987">
        <v>0</v>
      </c>
      <c r="EY251" s="986">
        <v>0</v>
      </c>
      <c r="EZ251" s="987">
        <v>0</v>
      </c>
      <c r="FA251" s="986">
        <v>0</v>
      </c>
      <c r="FB251" s="987">
        <v>0</v>
      </c>
      <c r="FC251" s="988">
        <v>0</v>
      </c>
      <c r="FD251" s="946"/>
      <c r="FE251" s="974"/>
      <c r="FF251" s="946"/>
      <c r="FG251" s="975"/>
      <c r="FI251" s="989" t="b">
        <v>0</v>
      </c>
    </row>
    <row r="252" spans="2:165" hidden="1" outlineLevel="1">
      <c r="B252" s="990">
        <v>239</v>
      </c>
      <c r="C252" s="1011" t="s">
        <v>326</v>
      </c>
      <c r="E252" s="992">
        <v>0</v>
      </c>
      <c r="F252" s="993">
        <v>0</v>
      </c>
      <c r="G252" s="994">
        <v>0</v>
      </c>
      <c r="H252" s="993">
        <v>0</v>
      </c>
      <c r="I252" s="994">
        <v>0</v>
      </c>
      <c r="J252" s="993">
        <v>0</v>
      </c>
      <c r="K252" s="994">
        <v>0</v>
      </c>
      <c r="L252" s="993">
        <v>0</v>
      </c>
      <c r="M252" s="994">
        <v>0</v>
      </c>
      <c r="N252" s="993">
        <v>0</v>
      </c>
      <c r="O252" s="994">
        <v>0</v>
      </c>
      <c r="P252" s="993">
        <v>0</v>
      </c>
      <c r="Q252" s="994">
        <v>0</v>
      </c>
      <c r="R252" s="993">
        <v>0</v>
      </c>
      <c r="S252" s="994">
        <v>0</v>
      </c>
      <c r="T252" s="993">
        <v>0</v>
      </c>
      <c r="U252" s="994">
        <v>0</v>
      </c>
      <c r="V252" s="993">
        <v>0</v>
      </c>
      <c r="W252" s="994">
        <v>0</v>
      </c>
      <c r="X252" s="993">
        <v>0</v>
      </c>
      <c r="Y252" s="994">
        <v>0</v>
      </c>
      <c r="Z252" s="993">
        <v>0</v>
      </c>
      <c r="AA252" s="994">
        <v>0</v>
      </c>
      <c r="AB252" s="993">
        <v>0</v>
      </c>
      <c r="AC252" s="994">
        <v>0</v>
      </c>
      <c r="AD252" s="993">
        <v>0</v>
      </c>
      <c r="AE252" s="994">
        <v>0</v>
      </c>
      <c r="AF252" s="993">
        <v>0</v>
      </c>
      <c r="AG252" s="994">
        <v>0</v>
      </c>
      <c r="AH252" s="993">
        <v>0</v>
      </c>
      <c r="AI252" s="994">
        <v>0</v>
      </c>
      <c r="AJ252" s="993">
        <v>0</v>
      </c>
      <c r="AK252" s="994">
        <v>0</v>
      </c>
      <c r="AL252" s="993">
        <v>0</v>
      </c>
      <c r="AM252" s="994">
        <v>0</v>
      </c>
      <c r="AN252" s="995">
        <v>0</v>
      </c>
      <c r="AO252" s="946"/>
      <c r="AP252" s="964"/>
      <c r="AQ252" s="946"/>
      <c r="AR252" s="992">
        <v>0</v>
      </c>
      <c r="AS252" s="993">
        <v>0</v>
      </c>
      <c r="AT252" s="994">
        <v>0</v>
      </c>
      <c r="AU252" s="993">
        <v>0</v>
      </c>
      <c r="AV252" s="994">
        <v>0</v>
      </c>
      <c r="AW252" s="993">
        <v>0</v>
      </c>
      <c r="AX252" s="994">
        <v>0</v>
      </c>
      <c r="AY252" s="993">
        <v>0</v>
      </c>
      <c r="AZ252" s="994">
        <v>0</v>
      </c>
      <c r="BA252" s="993">
        <v>0</v>
      </c>
      <c r="BB252" s="994">
        <v>0</v>
      </c>
      <c r="BC252" s="993">
        <v>0</v>
      </c>
      <c r="BD252" s="994">
        <v>0</v>
      </c>
      <c r="BE252" s="993">
        <v>0</v>
      </c>
      <c r="BF252" s="994">
        <v>0</v>
      </c>
      <c r="BG252" s="993">
        <v>0</v>
      </c>
      <c r="BH252" s="994">
        <v>0</v>
      </c>
      <c r="BI252" s="993">
        <v>0</v>
      </c>
      <c r="BJ252" s="994">
        <v>0</v>
      </c>
      <c r="BK252" s="993">
        <v>0</v>
      </c>
      <c r="BL252" s="994">
        <v>0</v>
      </c>
      <c r="BM252" s="993">
        <v>0</v>
      </c>
      <c r="BN252" s="994">
        <v>0</v>
      </c>
      <c r="BO252" s="993">
        <v>0</v>
      </c>
      <c r="BP252" s="994">
        <v>0</v>
      </c>
      <c r="BQ252" s="993">
        <v>0</v>
      </c>
      <c r="BR252" s="994">
        <v>0</v>
      </c>
      <c r="BS252" s="993">
        <v>0</v>
      </c>
      <c r="BT252" s="994">
        <v>0</v>
      </c>
      <c r="BU252" s="993">
        <v>0</v>
      </c>
      <c r="BV252" s="994">
        <v>0</v>
      </c>
      <c r="BW252" s="993">
        <v>0</v>
      </c>
      <c r="BX252" s="994">
        <v>0</v>
      </c>
      <c r="BY252" s="993">
        <v>0</v>
      </c>
      <c r="BZ252" s="994">
        <v>0</v>
      </c>
      <c r="CA252" s="995">
        <v>0</v>
      </c>
      <c r="CB252" s="946"/>
      <c r="CC252" s="971"/>
      <c r="CD252" s="946"/>
      <c r="CE252" s="972"/>
      <c r="CF252" s="946"/>
      <c r="CG252" s="992">
        <v>0</v>
      </c>
      <c r="CH252" s="993">
        <v>0</v>
      </c>
      <c r="CI252" s="994">
        <v>0</v>
      </c>
      <c r="CJ252" s="993">
        <v>0</v>
      </c>
      <c r="CK252" s="994">
        <v>0</v>
      </c>
      <c r="CL252" s="993">
        <v>0</v>
      </c>
      <c r="CM252" s="994">
        <v>0</v>
      </c>
      <c r="CN252" s="993">
        <v>0</v>
      </c>
      <c r="CO252" s="994">
        <v>0</v>
      </c>
      <c r="CP252" s="993">
        <v>0</v>
      </c>
      <c r="CQ252" s="994">
        <v>0</v>
      </c>
      <c r="CR252" s="993">
        <v>0</v>
      </c>
      <c r="CS252" s="994">
        <v>0</v>
      </c>
      <c r="CT252" s="993">
        <v>0</v>
      </c>
      <c r="CU252" s="994">
        <v>0</v>
      </c>
      <c r="CV252" s="993">
        <v>0</v>
      </c>
      <c r="CW252" s="994">
        <v>0</v>
      </c>
      <c r="CX252" s="993">
        <v>0</v>
      </c>
      <c r="CY252" s="994">
        <v>0</v>
      </c>
      <c r="CZ252" s="993">
        <v>0</v>
      </c>
      <c r="DA252" s="994">
        <v>0</v>
      </c>
      <c r="DB252" s="993">
        <v>0</v>
      </c>
      <c r="DC252" s="994">
        <v>0</v>
      </c>
      <c r="DD252" s="993">
        <v>0</v>
      </c>
      <c r="DE252" s="994">
        <v>0</v>
      </c>
      <c r="DF252" s="993">
        <v>0</v>
      </c>
      <c r="DG252" s="994">
        <v>0</v>
      </c>
      <c r="DH252" s="993">
        <v>0</v>
      </c>
      <c r="DI252" s="994">
        <v>0</v>
      </c>
      <c r="DJ252" s="993">
        <v>0</v>
      </c>
      <c r="DK252" s="994">
        <v>0</v>
      </c>
      <c r="DL252" s="993">
        <v>0</v>
      </c>
      <c r="DM252" s="994">
        <v>0</v>
      </c>
      <c r="DN252" s="993">
        <v>0</v>
      </c>
      <c r="DO252" s="994">
        <v>0</v>
      </c>
      <c r="DP252" s="995">
        <v>0</v>
      </c>
      <c r="DQ252" s="946"/>
      <c r="DR252" s="973"/>
      <c r="DS252" s="946"/>
      <c r="DT252" s="992">
        <v>0</v>
      </c>
      <c r="DU252" s="993">
        <v>0</v>
      </c>
      <c r="DV252" s="994">
        <v>0</v>
      </c>
      <c r="DW252" s="993">
        <v>0</v>
      </c>
      <c r="DX252" s="994">
        <v>0</v>
      </c>
      <c r="DY252" s="993">
        <v>0</v>
      </c>
      <c r="DZ252" s="994">
        <v>0</v>
      </c>
      <c r="EA252" s="993">
        <v>0</v>
      </c>
      <c r="EB252" s="994">
        <v>0</v>
      </c>
      <c r="EC252" s="993">
        <v>0</v>
      </c>
      <c r="ED252" s="994">
        <v>0</v>
      </c>
      <c r="EE252" s="993">
        <v>0</v>
      </c>
      <c r="EF252" s="994">
        <v>0</v>
      </c>
      <c r="EG252" s="993">
        <v>0</v>
      </c>
      <c r="EH252" s="994">
        <v>0</v>
      </c>
      <c r="EI252" s="993">
        <v>0</v>
      </c>
      <c r="EJ252" s="994">
        <v>0</v>
      </c>
      <c r="EK252" s="993">
        <v>0</v>
      </c>
      <c r="EL252" s="994">
        <v>0</v>
      </c>
      <c r="EM252" s="993">
        <v>0</v>
      </c>
      <c r="EN252" s="994">
        <v>0</v>
      </c>
      <c r="EO252" s="993">
        <v>0</v>
      </c>
      <c r="EP252" s="994">
        <v>0</v>
      </c>
      <c r="EQ252" s="993">
        <v>0</v>
      </c>
      <c r="ER252" s="994">
        <v>0</v>
      </c>
      <c r="ES252" s="993">
        <v>0</v>
      </c>
      <c r="ET252" s="994">
        <v>0</v>
      </c>
      <c r="EU252" s="993">
        <v>0</v>
      </c>
      <c r="EV252" s="994">
        <v>0</v>
      </c>
      <c r="EW252" s="993">
        <v>0</v>
      </c>
      <c r="EX252" s="994">
        <v>0</v>
      </c>
      <c r="EY252" s="993">
        <v>0</v>
      </c>
      <c r="EZ252" s="994">
        <v>0</v>
      </c>
      <c r="FA252" s="993">
        <v>0</v>
      </c>
      <c r="FB252" s="994">
        <v>0</v>
      </c>
      <c r="FC252" s="995">
        <v>0</v>
      </c>
      <c r="FD252" s="946"/>
      <c r="FE252" s="974"/>
      <c r="FF252" s="946"/>
      <c r="FG252" s="975"/>
      <c r="FI252" s="996" t="b">
        <v>1</v>
      </c>
    </row>
    <row r="253" spans="2:165" hidden="1" outlineLevel="1">
      <c r="B253" s="1013">
        <v>240</v>
      </c>
      <c r="C253" s="1014" t="s">
        <v>327</v>
      </c>
      <c r="E253" s="1015">
        <v>0</v>
      </c>
      <c r="F253" s="1016">
        <v>0</v>
      </c>
      <c r="G253" s="1017">
        <v>0</v>
      </c>
      <c r="H253" s="1016">
        <v>0</v>
      </c>
      <c r="I253" s="1017">
        <v>0</v>
      </c>
      <c r="J253" s="1016">
        <v>0</v>
      </c>
      <c r="K253" s="1017">
        <v>0</v>
      </c>
      <c r="L253" s="1016">
        <v>0</v>
      </c>
      <c r="M253" s="1017">
        <v>0</v>
      </c>
      <c r="N253" s="1016">
        <v>0</v>
      </c>
      <c r="O253" s="1017">
        <v>0</v>
      </c>
      <c r="P253" s="1016">
        <v>0</v>
      </c>
      <c r="Q253" s="1017">
        <v>0</v>
      </c>
      <c r="R253" s="1016">
        <v>0</v>
      </c>
      <c r="S253" s="1017">
        <v>0</v>
      </c>
      <c r="T253" s="1016">
        <v>0</v>
      </c>
      <c r="U253" s="1017">
        <v>0</v>
      </c>
      <c r="V253" s="1016">
        <v>0</v>
      </c>
      <c r="W253" s="1017">
        <v>0</v>
      </c>
      <c r="X253" s="1016">
        <v>0</v>
      </c>
      <c r="Y253" s="1017">
        <v>0</v>
      </c>
      <c r="Z253" s="1016">
        <v>0</v>
      </c>
      <c r="AA253" s="1017">
        <v>0</v>
      </c>
      <c r="AB253" s="1016">
        <v>0</v>
      </c>
      <c r="AC253" s="1017">
        <v>0</v>
      </c>
      <c r="AD253" s="1016">
        <v>0</v>
      </c>
      <c r="AE253" s="1017">
        <v>0</v>
      </c>
      <c r="AF253" s="1016">
        <v>0</v>
      </c>
      <c r="AG253" s="1017">
        <v>0</v>
      </c>
      <c r="AH253" s="1016">
        <v>0</v>
      </c>
      <c r="AI253" s="1017">
        <v>0</v>
      </c>
      <c r="AJ253" s="1016">
        <v>0</v>
      </c>
      <c r="AK253" s="1017">
        <v>0</v>
      </c>
      <c r="AL253" s="1016">
        <v>0</v>
      </c>
      <c r="AM253" s="1017">
        <v>0</v>
      </c>
      <c r="AN253" s="1018">
        <v>0</v>
      </c>
      <c r="AO253" s="946"/>
      <c r="AP253" s="964"/>
      <c r="AQ253" s="946"/>
      <c r="AR253" s="1015">
        <v>0</v>
      </c>
      <c r="AS253" s="1016">
        <v>0</v>
      </c>
      <c r="AT253" s="1017">
        <v>0</v>
      </c>
      <c r="AU253" s="1016">
        <v>0</v>
      </c>
      <c r="AV253" s="1017">
        <v>0</v>
      </c>
      <c r="AW253" s="1016">
        <v>0</v>
      </c>
      <c r="AX253" s="1017">
        <v>0</v>
      </c>
      <c r="AY253" s="1016">
        <v>0</v>
      </c>
      <c r="AZ253" s="1017">
        <v>0</v>
      </c>
      <c r="BA253" s="1016">
        <v>0</v>
      </c>
      <c r="BB253" s="1017">
        <v>0</v>
      </c>
      <c r="BC253" s="1016">
        <v>0</v>
      </c>
      <c r="BD253" s="1017">
        <v>0</v>
      </c>
      <c r="BE253" s="1016">
        <v>0</v>
      </c>
      <c r="BF253" s="1017">
        <v>0</v>
      </c>
      <c r="BG253" s="1016">
        <v>0</v>
      </c>
      <c r="BH253" s="1017">
        <v>0</v>
      </c>
      <c r="BI253" s="1016">
        <v>0</v>
      </c>
      <c r="BJ253" s="1017">
        <v>0</v>
      </c>
      <c r="BK253" s="1016">
        <v>0</v>
      </c>
      <c r="BL253" s="1017">
        <v>0</v>
      </c>
      <c r="BM253" s="1016">
        <v>0</v>
      </c>
      <c r="BN253" s="1017">
        <v>0</v>
      </c>
      <c r="BO253" s="1016">
        <v>0</v>
      </c>
      <c r="BP253" s="1017">
        <v>0</v>
      </c>
      <c r="BQ253" s="1016">
        <v>0</v>
      </c>
      <c r="BR253" s="1017">
        <v>0</v>
      </c>
      <c r="BS253" s="1016">
        <v>0</v>
      </c>
      <c r="BT253" s="1017">
        <v>0</v>
      </c>
      <c r="BU253" s="1016">
        <v>0</v>
      </c>
      <c r="BV253" s="1017">
        <v>0</v>
      </c>
      <c r="BW253" s="1016">
        <v>0</v>
      </c>
      <c r="BX253" s="1017">
        <v>0</v>
      </c>
      <c r="BY253" s="1016">
        <v>0</v>
      </c>
      <c r="BZ253" s="1017">
        <v>0</v>
      </c>
      <c r="CA253" s="1018">
        <v>0</v>
      </c>
      <c r="CB253" s="946"/>
      <c r="CC253" s="971"/>
      <c r="CD253" s="946"/>
      <c r="CE253" s="972"/>
      <c r="CF253" s="946"/>
      <c r="CG253" s="1015">
        <v>0</v>
      </c>
      <c r="CH253" s="1016">
        <v>0</v>
      </c>
      <c r="CI253" s="1017">
        <v>0</v>
      </c>
      <c r="CJ253" s="1016">
        <v>0</v>
      </c>
      <c r="CK253" s="1017">
        <v>0</v>
      </c>
      <c r="CL253" s="1016">
        <v>0</v>
      </c>
      <c r="CM253" s="1017">
        <v>0</v>
      </c>
      <c r="CN253" s="1016">
        <v>0</v>
      </c>
      <c r="CO253" s="1017">
        <v>0</v>
      </c>
      <c r="CP253" s="1016">
        <v>0</v>
      </c>
      <c r="CQ253" s="1017">
        <v>0</v>
      </c>
      <c r="CR253" s="1016">
        <v>0</v>
      </c>
      <c r="CS253" s="1017">
        <v>0</v>
      </c>
      <c r="CT253" s="1016">
        <v>0</v>
      </c>
      <c r="CU253" s="1017">
        <v>0</v>
      </c>
      <c r="CV253" s="1016">
        <v>0</v>
      </c>
      <c r="CW253" s="1017">
        <v>0</v>
      </c>
      <c r="CX253" s="1016">
        <v>0</v>
      </c>
      <c r="CY253" s="1017">
        <v>0</v>
      </c>
      <c r="CZ253" s="1016">
        <v>0</v>
      </c>
      <c r="DA253" s="1017">
        <v>0</v>
      </c>
      <c r="DB253" s="1016">
        <v>0</v>
      </c>
      <c r="DC253" s="1017">
        <v>0</v>
      </c>
      <c r="DD253" s="1016">
        <v>0</v>
      </c>
      <c r="DE253" s="1017">
        <v>0</v>
      </c>
      <c r="DF253" s="1016">
        <v>0</v>
      </c>
      <c r="DG253" s="1017">
        <v>0</v>
      </c>
      <c r="DH253" s="1016">
        <v>0</v>
      </c>
      <c r="DI253" s="1017">
        <v>0</v>
      </c>
      <c r="DJ253" s="1016">
        <v>0</v>
      </c>
      <c r="DK253" s="1017">
        <v>0</v>
      </c>
      <c r="DL253" s="1016">
        <v>0</v>
      </c>
      <c r="DM253" s="1017">
        <v>0</v>
      </c>
      <c r="DN253" s="1016">
        <v>0</v>
      </c>
      <c r="DO253" s="1017">
        <v>0</v>
      </c>
      <c r="DP253" s="1018">
        <v>0</v>
      </c>
      <c r="DQ253" s="946"/>
      <c r="DR253" s="973"/>
      <c r="DS253" s="946"/>
      <c r="DT253" s="1015">
        <v>0</v>
      </c>
      <c r="DU253" s="1016">
        <v>0</v>
      </c>
      <c r="DV253" s="1017">
        <v>0</v>
      </c>
      <c r="DW253" s="1016">
        <v>0</v>
      </c>
      <c r="DX253" s="1017">
        <v>0</v>
      </c>
      <c r="DY253" s="1016">
        <v>0</v>
      </c>
      <c r="DZ253" s="1017">
        <v>0</v>
      </c>
      <c r="EA253" s="1016">
        <v>0</v>
      </c>
      <c r="EB253" s="1017">
        <v>0</v>
      </c>
      <c r="EC253" s="1016">
        <v>0</v>
      </c>
      <c r="ED253" s="1017">
        <v>0</v>
      </c>
      <c r="EE253" s="1016">
        <v>0</v>
      </c>
      <c r="EF253" s="1017">
        <v>0</v>
      </c>
      <c r="EG253" s="1016">
        <v>0</v>
      </c>
      <c r="EH253" s="1017">
        <v>0</v>
      </c>
      <c r="EI253" s="1016">
        <v>0</v>
      </c>
      <c r="EJ253" s="1017">
        <v>0</v>
      </c>
      <c r="EK253" s="1016">
        <v>0</v>
      </c>
      <c r="EL253" s="1017">
        <v>0</v>
      </c>
      <c r="EM253" s="1016">
        <v>0</v>
      </c>
      <c r="EN253" s="1017">
        <v>0</v>
      </c>
      <c r="EO253" s="1016">
        <v>0</v>
      </c>
      <c r="EP253" s="1017">
        <v>0</v>
      </c>
      <c r="EQ253" s="1016">
        <v>0</v>
      </c>
      <c r="ER253" s="1017">
        <v>0</v>
      </c>
      <c r="ES253" s="1016">
        <v>0</v>
      </c>
      <c r="ET253" s="1017">
        <v>0</v>
      </c>
      <c r="EU253" s="1016">
        <v>0</v>
      </c>
      <c r="EV253" s="1017">
        <v>0</v>
      </c>
      <c r="EW253" s="1016">
        <v>0</v>
      </c>
      <c r="EX253" s="1017">
        <v>0</v>
      </c>
      <c r="EY253" s="1016">
        <v>0</v>
      </c>
      <c r="EZ253" s="1017">
        <v>0</v>
      </c>
      <c r="FA253" s="1016">
        <v>0</v>
      </c>
      <c r="FB253" s="1017">
        <v>0</v>
      </c>
      <c r="FC253" s="1018">
        <v>0</v>
      </c>
      <c r="FD253" s="946"/>
      <c r="FE253" s="974"/>
      <c r="FF253" s="946"/>
      <c r="FG253" s="975"/>
      <c r="FI253" s="1019" t="b">
        <v>1</v>
      </c>
    </row>
    <row r="254" spans="2:165" hidden="1" outlineLevel="1">
      <c r="B254" s="976">
        <v>241</v>
      </c>
      <c r="C254" s="1020" t="s">
        <v>329</v>
      </c>
      <c r="E254" s="978">
        <v>0</v>
      </c>
      <c r="F254" s="979">
        <v>0</v>
      </c>
      <c r="G254" s="980">
        <v>0</v>
      </c>
      <c r="H254" s="979">
        <v>0</v>
      </c>
      <c r="I254" s="980">
        <v>0</v>
      </c>
      <c r="J254" s="979">
        <v>0</v>
      </c>
      <c r="K254" s="980">
        <v>0</v>
      </c>
      <c r="L254" s="979">
        <v>0</v>
      </c>
      <c r="M254" s="980">
        <v>0</v>
      </c>
      <c r="N254" s="979">
        <v>0</v>
      </c>
      <c r="O254" s="980">
        <v>0</v>
      </c>
      <c r="P254" s="979">
        <v>0</v>
      </c>
      <c r="Q254" s="980">
        <v>0</v>
      </c>
      <c r="R254" s="979">
        <v>0</v>
      </c>
      <c r="S254" s="980">
        <v>0</v>
      </c>
      <c r="T254" s="979">
        <v>0</v>
      </c>
      <c r="U254" s="980">
        <v>0</v>
      </c>
      <c r="V254" s="979">
        <v>0</v>
      </c>
      <c r="W254" s="980">
        <v>0</v>
      </c>
      <c r="X254" s="979">
        <v>0</v>
      </c>
      <c r="Y254" s="980">
        <v>0</v>
      </c>
      <c r="Z254" s="979">
        <v>0</v>
      </c>
      <c r="AA254" s="980">
        <v>0</v>
      </c>
      <c r="AB254" s="979">
        <v>0</v>
      </c>
      <c r="AC254" s="980">
        <v>0</v>
      </c>
      <c r="AD254" s="979">
        <v>0</v>
      </c>
      <c r="AE254" s="980">
        <v>0</v>
      </c>
      <c r="AF254" s="979">
        <v>0</v>
      </c>
      <c r="AG254" s="980">
        <v>0</v>
      </c>
      <c r="AH254" s="979">
        <v>0</v>
      </c>
      <c r="AI254" s="980">
        <v>0</v>
      </c>
      <c r="AJ254" s="979">
        <v>0</v>
      </c>
      <c r="AK254" s="980">
        <v>0</v>
      </c>
      <c r="AL254" s="979">
        <v>0</v>
      </c>
      <c r="AM254" s="980">
        <v>0</v>
      </c>
      <c r="AN254" s="981">
        <v>0</v>
      </c>
      <c r="AO254" s="946"/>
      <c r="AP254" s="964"/>
      <c r="AQ254" s="946"/>
      <c r="AR254" s="978">
        <v>0</v>
      </c>
      <c r="AS254" s="979">
        <v>0</v>
      </c>
      <c r="AT254" s="980">
        <v>0</v>
      </c>
      <c r="AU254" s="979">
        <v>0</v>
      </c>
      <c r="AV254" s="980">
        <v>0</v>
      </c>
      <c r="AW254" s="979">
        <v>0</v>
      </c>
      <c r="AX254" s="980">
        <v>0</v>
      </c>
      <c r="AY254" s="979">
        <v>0</v>
      </c>
      <c r="AZ254" s="980">
        <v>0</v>
      </c>
      <c r="BA254" s="979">
        <v>0</v>
      </c>
      <c r="BB254" s="980">
        <v>0</v>
      </c>
      <c r="BC254" s="979">
        <v>0</v>
      </c>
      <c r="BD254" s="980">
        <v>0</v>
      </c>
      <c r="BE254" s="979">
        <v>0</v>
      </c>
      <c r="BF254" s="980">
        <v>0</v>
      </c>
      <c r="BG254" s="979">
        <v>0</v>
      </c>
      <c r="BH254" s="980">
        <v>0</v>
      </c>
      <c r="BI254" s="979">
        <v>0</v>
      </c>
      <c r="BJ254" s="980">
        <v>0</v>
      </c>
      <c r="BK254" s="979">
        <v>0</v>
      </c>
      <c r="BL254" s="980">
        <v>0</v>
      </c>
      <c r="BM254" s="979">
        <v>0</v>
      </c>
      <c r="BN254" s="980">
        <v>0</v>
      </c>
      <c r="BO254" s="979">
        <v>0</v>
      </c>
      <c r="BP254" s="980">
        <v>0</v>
      </c>
      <c r="BQ254" s="979">
        <v>0</v>
      </c>
      <c r="BR254" s="980">
        <v>0</v>
      </c>
      <c r="BS254" s="979">
        <v>0</v>
      </c>
      <c r="BT254" s="980">
        <v>0</v>
      </c>
      <c r="BU254" s="979">
        <v>0</v>
      </c>
      <c r="BV254" s="980">
        <v>0</v>
      </c>
      <c r="BW254" s="979">
        <v>0</v>
      </c>
      <c r="BX254" s="980">
        <v>0</v>
      </c>
      <c r="BY254" s="979">
        <v>0</v>
      </c>
      <c r="BZ254" s="980">
        <v>0</v>
      </c>
      <c r="CA254" s="981">
        <v>0</v>
      </c>
      <c r="CB254" s="946"/>
      <c r="CC254" s="971"/>
      <c r="CD254" s="946"/>
      <c r="CE254" s="972"/>
      <c r="CF254" s="946"/>
      <c r="CG254" s="978">
        <v>0</v>
      </c>
      <c r="CH254" s="979">
        <v>0</v>
      </c>
      <c r="CI254" s="980">
        <v>0</v>
      </c>
      <c r="CJ254" s="979">
        <v>0</v>
      </c>
      <c r="CK254" s="980">
        <v>0</v>
      </c>
      <c r="CL254" s="979">
        <v>0</v>
      </c>
      <c r="CM254" s="980">
        <v>0</v>
      </c>
      <c r="CN254" s="979">
        <v>0</v>
      </c>
      <c r="CO254" s="980">
        <v>0</v>
      </c>
      <c r="CP254" s="979">
        <v>0</v>
      </c>
      <c r="CQ254" s="980">
        <v>0</v>
      </c>
      <c r="CR254" s="979">
        <v>0</v>
      </c>
      <c r="CS254" s="980">
        <v>0</v>
      </c>
      <c r="CT254" s="979">
        <v>0</v>
      </c>
      <c r="CU254" s="980">
        <v>0</v>
      </c>
      <c r="CV254" s="979">
        <v>0</v>
      </c>
      <c r="CW254" s="980">
        <v>0</v>
      </c>
      <c r="CX254" s="979">
        <v>0</v>
      </c>
      <c r="CY254" s="980">
        <v>0</v>
      </c>
      <c r="CZ254" s="979">
        <v>0</v>
      </c>
      <c r="DA254" s="980">
        <v>0</v>
      </c>
      <c r="DB254" s="979">
        <v>0</v>
      </c>
      <c r="DC254" s="980">
        <v>0</v>
      </c>
      <c r="DD254" s="979">
        <v>0</v>
      </c>
      <c r="DE254" s="980">
        <v>0</v>
      </c>
      <c r="DF254" s="979">
        <v>0</v>
      </c>
      <c r="DG254" s="980">
        <v>0</v>
      </c>
      <c r="DH254" s="979">
        <v>0</v>
      </c>
      <c r="DI254" s="980">
        <v>0</v>
      </c>
      <c r="DJ254" s="979">
        <v>0</v>
      </c>
      <c r="DK254" s="980">
        <v>0</v>
      </c>
      <c r="DL254" s="979">
        <v>0</v>
      </c>
      <c r="DM254" s="980">
        <v>0</v>
      </c>
      <c r="DN254" s="979">
        <v>0</v>
      </c>
      <c r="DO254" s="980">
        <v>0</v>
      </c>
      <c r="DP254" s="981">
        <v>0</v>
      </c>
      <c r="DQ254" s="946"/>
      <c r="DR254" s="973"/>
      <c r="DS254" s="946"/>
      <c r="DT254" s="978">
        <v>0</v>
      </c>
      <c r="DU254" s="979">
        <v>0</v>
      </c>
      <c r="DV254" s="980">
        <v>0</v>
      </c>
      <c r="DW254" s="979">
        <v>0</v>
      </c>
      <c r="DX254" s="980">
        <v>0</v>
      </c>
      <c r="DY254" s="979">
        <v>0</v>
      </c>
      <c r="DZ254" s="980">
        <v>0</v>
      </c>
      <c r="EA254" s="979">
        <v>0</v>
      </c>
      <c r="EB254" s="980">
        <v>0</v>
      </c>
      <c r="EC254" s="979">
        <v>0</v>
      </c>
      <c r="ED254" s="980">
        <v>0</v>
      </c>
      <c r="EE254" s="979">
        <v>0</v>
      </c>
      <c r="EF254" s="980">
        <v>0</v>
      </c>
      <c r="EG254" s="979">
        <v>0</v>
      </c>
      <c r="EH254" s="980">
        <v>0</v>
      </c>
      <c r="EI254" s="979">
        <v>0</v>
      </c>
      <c r="EJ254" s="980">
        <v>0</v>
      </c>
      <c r="EK254" s="979">
        <v>0</v>
      </c>
      <c r="EL254" s="980">
        <v>0</v>
      </c>
      <c r="EM254" s="979">
        <v>0</v>
      </c>
      <c r="EN254" s="980">
        <v>0</v>
      </c>
      <c r="EO254" s="979">
        <v>0</v>
      </c>
      <c r="EP254" s="980">
        <v>0</v>
      </c>
      <c r="EQ254" s="979">
        <v>0</v>
      </c>
      <c r="ER254" s="980">
        <v>0</v>
      </c>
      <c r="ES254" s="979">
        <v>0</v>
      </c>
      <c r="ET254" s="980">
        <v>0</v>
      </c>
      <c r="EU254" s="979">
        <v>0</v>
      </c>
      <c r="EV254" s="980">
        <v>0</v>
      </c>
      <c r="EW254" s="979">
        <v>0</v>
      </c>
      <c r="EX254" s="980">
        <v>0</v>
      </c>
      <c r="EY254" s="979">
        <v>0</v>
      </c>
      <c r="EZ254" s="980">
        <v>0</v>
      </c>
      <c r="FA254" s="979">
        <v>0</v>
      </c>
      <c r="FB254" s="980">
        <v>0</v>
      </c>
      <c r="FC254" s="981">
        <v>0</v>
      </c>
      <c r="FD254" s="946"/>
      <c r="FE254" s="974"/>
      <c r="FF254" s="946"/>
      <c r="FG254" s="975"/>
      <c r="FI254" s="982" t="b">
        <v>1</v>
      </c>
    </row>
    <row r="255" spans="2:165" hidden="1" outlineLevel="1">
      <c r="B255" s="983">
        <v>242</v>
      </c>
      <c r="C255" s="1012" t="s">
        <v>331</v>
      </c>
      <c r="E255" s="985">
        <v>0</v>
      </c>
      <c r="F255" s="986">
        <v>0</v>
      </c>
      <c r="G255" s="987">
        <v>0</v>
      </c>
      <c r="H255" s="986">
        <v>0</v>
      </c>
      <c r="I255" s="987">
        <v>0</v>
      </c>
      <c r="J255" s="986">
        <v>0</v>
      </c>
      <c r="K255" s="987">
        <v>0</v>
      </c>
      <c r="L255" s="986">
        <v>0</v>
      </c>
      <c r="M255" s="987">
        <v>0</v>
      </c>
      <c r="N255" s="986">
        <v>0</v>
      </c>
      <c r="O255" s="987">
        <v>0</v>
      </c>
      <c r="P255" s="986">
        <v>0</v>
      </c>
      <c r="Q255" s="987">
        <v>0</v>
      </c>
      <c r="R255" s="986">
        <v>0</v>
      </c>
      <c r="S255" s="987">
        <v>0</v>
      </c>
      <c r="T255" s="986">
        <v>0</v>
      </c>
      <c r="U255" s="987">
        <v>0</v>
      </c>
      <c r="V255" s="986">
        <v>0</v>
      </c>
      <c r="W255" s="987">
        <v>0</v>
      </c>
      <c r="X255" s="986">
        <v>0</v>
      </c>
      <c r="Y255" s="987">
        <v>0</v>
      </c>
      <c r="Z255" s="986">
        <v>0</v>
      </c>
      <c r="AA255" s="987">
        <v>0</v>
      </c>
      <c r="AB255" s="986">
        <v>0</v>
      </c>
      <c r="AC255" s="987">
        <v>0</v>
      </c>
      <c r="AD255" s="986">
        <v>0</v>
      </c>
      <c r="AE255" s="987">
        <v>0</v>
      </c>
      <c r="AF255" s="986">
        <v>0</v>
      </c>
      <c r="AG255" s="987">
        <v>0</v>
      </c>
      <c r="AH255" s="986">
        <v>0</v>
      </c>
      <c r="AI255" s="987">
        <v>0</v>
      </c>
      <c r="AJ255" s="986">
        <v>0</v>
      </c>
      <c r="AK255" s="987">
        <v>0</v>
      </c>
      <c r="AL255" s="986">
        <v>0</v>
      </c>
      <c r="AM255" s="987">
        <v>0</v>
      </c>
      <c r="AN255" s="988">
        <v>0</v>
      </c>
      <c r="AO255" s="946"/>
      <c r="AP255" s="964"/>
      <c r="AQ255" s="946"/>
      <c r="AR255" s="985">
        <v>0</v>
      </c>
      <c r="AS255" s="986">
        <v>0</v>
      </c>
      <c r="AT255" s="987">
        <v>0</v>
      </c>
      <c r="AU255" s="986">
        <v>0</v>
      </c>
      <c r="AV255" s="987">
        <v>0</v>
      </c>
      <c r="AW255" s="986">
        <v>0</v>
      </c>
      <c r="AX255" s="987">
        <v>0</v>
      </c>
      <c r="AY255" s="986">
        <v>0</v>
      </c>
      <c r="AZ255" s="987">
        <v>0</v>
      </c>
      <c r="BA255" s="986">
        <v>0</v>
      </c>
      <c r="BB255" s="987">
        <v>0</v>
      </c>
      <c r="BC255" s="986">
        <v>0</v>
      </c>
      <c r="BD255" s="987">
        <v>0</v>
      </c>
      <c r="BE255" s="986">
        <v>0</v>
      </c>
      <c r="BF255" s="987">
        <v>0</v>
      </c>
      <c r="BG255" s="986">
        <v>0</v>
      </c>
      <c r="BH255" s="987">
        <v>0</v>
      </c>
      <c r="BI255" s="986">
        <v>0</v>
      </c>
      <c r="BJ255" s="987">
        <v>0</v>
      </c>
      <c r="BK255" s="986">
        <v>0</v>
      </c>
      <c r="BL255" s="987">
        <v>0</v>
      </c>
      <c r="BM255" s="986">
        <v>0</v>
      </c>
      <c r="BN255" s="987">
        <v>0</v>
      </c>
      <c r="BO255" s="986">
        <v>0</v>
      </c>
      <c r="BP255" s="987">
        <v>0</v>
      </c>
      <c r="BQ255" s="986">
        <v>0</v>
      </c>
      <c r="BR255" s="987">
        <v>0</v>
      </c>
      <c r="BS255" s="986">
        <v>0</v>
      </c>
      <c r="BT255" s="987">
        <v>0</v>
      </c>
      <c r="BU255" s="986">
        <v>0</v>
      </c>
      <c r="BV255" s="987">
        <v>0</v>
      </c>
      <c r="BW255" s="986">
        <v>0</v>
      </c>
      <c r="BX255" s="987">
        <v>0</v>
      </c>
      <c r="BY255" s="986">
        <v>0</v>
      </c>
      <c r="BZ255" s="987">
        <v>0</v>
      </c>
      <c r="CA255" s="988">
        <v>0</v>
      </c>
      <c r="CB255" s="946"/>
      <c r="CC255" s="971"/>
      <c r="CD255" s="946"/>
      <c r="CE255" s="972"/>
      <c r="CF255" s="946"/>
      <c r="CG255" s="985">
        <v>0</v>
      </c>
      <c r="CH255" s="986">
        <v>0</v>
      </c>
      <c r="CI255" s="987">
        <v>0</v>
      </c>
      <c r="CJ255" s="986">
        <v>0</v>
      </c>
      <c r="CK255" s="987">
        <v>0</v>
      </c>
      <c r="CL255" s="986">
        <v>0</v>
      </c>
      <c r="CM255" s="987">
        <v>0</v>
      </c>
      <c r="CN255" s="986">
        <v>0</v>
      </c>
      <c r="CO255" s="987">
        <v>0</v>
      </c>
      <c r="CP255" s="986">
        <v>0</v>
      </c>
      <c r="CQ255" s="987">
        <v>0</v>
      </c>
      <c r="CR255" s="986">
        <v>0</v>
      </c>
      <c r="CS255" s="987">
        <v>0</v>
      </c>
      <c r="CT255" s="986">
        <v>0</v>
      </c>
      <c r="CU255" s="987">
        <v>0</v>
      </c>
      <c r="CV255" s="986">
        <v>0</v>
      </c>
      <c r="CW255" s="987">
        <v>0</v>
      </c>
      <c r="CX255" s="986">
        <v>0</v>
      </c>
      <c r="CY255" s="987">
        <v>0</v>
      </c>
      <c r="CZ255" s="986">
        <v>0</v>
      </c>
      <c r="DA255" s="987">
        <v>0</v>
      </c>
      <c r="DB255" s="986">
        <v>0</v>
      </c>
      <c r="DC255" s="987">
        <v>0</v>
      </c>
      <c r="DD255" s="986">
        <v>0</v>
      </c>
      <c r="DE255" s="987">
        <v>0</v>
      </c>
      <c r="DF255" s="986">
        <v>0</v>
      </c>
      <c r="DG255" s="987">
        <v>0</v>
      </c>
      <c r="DH255" s="986">
        <v>0</v>
      </c>
      <c r="DI255" s="987">
        <v>0</v>
      </c>
      <c r="DJ255" s="986">
        <v>0</v>
      </c>
      <c r="DK255" s="987">
        <v>0</v>
      </c>
      <c r="DL255" s="986">
        <v>0</v>
      </c>
      <c r="DM255" s="987">
        <v>0</v>
      </c>
      <c r="DN255" s="986">
        <v>0</v>
      </c>
      <c r="DO255" s="987">
        <v>0</v>
      </c>
      <c r="DP255" s="988">
        <v>0</v>
      </c>
      <c r="DQ255" s="946"/>
      <c r="DR255" s="973"/>
      <c r="DS255" s="946"/>
      <c r="DT255" s="985">
        <v>0</v>
      </c>
      <c r="DU255" s="986">
        <v>0</v>
      </c>
      <c r="DV255" s="987">
        <v>0</v>
      </c>
      <c r="DW255" s="986">
        <v>0</v>
      </c>
      <c r="DX255" s="987">
        <v>0</v>
      </c>
      <c r="DY255" s="986">
        <v>0</v>
      </c>
      <c r="DZ255" s="987">
        <v>0</v>
      </c>
      <c r="EA255" s="986">
        <v>0</v>
      </c>
      <c r="EB255" s="987">
        <v>0</v>
      </c>
      <c r="EC255" s="986">
        <v>0</v>
      </c>
      <c r="ED255" s="987">
        <v>0</v>
      </c>
      <c r="EE255" s="986">
        <v>0</v>
      </c>
      <c r="EF255" s="987">
        <v>0</v>
      </c>
      <c r="EG255" s="986">
        <v>0</v>
      </c>
      <c r="EH255" s="987">
        <v>0</v>
      </c>
      <c r="EI255" s="986">
        <v>0</v>
      </c>
      <c r="EJ255" s="987">
        <v>0</v>
      </c>
      <c r="EK255" s="986">
        <v>0</v>
      </c>
      <c r="EL255" s="987">
        <v>0</v>
      </c>
      <c r="EM255" s="986">
        <v>0</v>
      </c>
      <c r="EN255" s="987">
        <v>0</v>
      </c>
      <c r="EO255" s="986">
        <v>0</v>
      </c>
      <c r="EP255" s="987">
        <v>0</v>
      </c>
      <c r="EQ255" s="986">
        <v>0</v>
      </c>
      <c r="ER255" s="987">
        <v>0</v>
      </c>
      <c r="ES255" s="986">
        <v>0</v>
      </c>
      <c r="ET255" s="987">
        <v>0</v>
      </c>
      <c r="EU255" s="986">
        <v>0</v>
      </c>
      <c r="EV255" s="987">
        <v>0</v>
      </c>
      <c r="EW255" s="986">
        <v>0</v>
      </c>
      <c r="EX255" s="987">
        <v>0</v>
      </c>
      <c r="EY255" s="986">
        <v>0</v>
      </c>
      <c r="EZ255" s="987">
        <v>0</v>
      </c>
      <c r="FA255" s="986">
        <v>0</v>
      </c>
      <c r="FB255" s="987">
        <v>0</v>
      </c>
      <c r="FC255" s="988">
        <v>0</v>
      </c>
      <c r="FD255" s="946"/>
      <c r="FE255" s="974"/>
      <c r="FF255" s="946"/>
      <c r="FG255" s="975"/>
      <c r="FI255" s="989" t="b">
        <v>1</v>
      </c>
    </row>
    <row r="256" spans="2:165" hidden="1" outlineLevel="1">
      <c r="B256" s="997">
        <v>243</v>
      </c>
      <c r="C256" s="1023" t="s">
        <v>330</v>
      </c>
      <c r="E256" s="999">
        <v>0</v>
      </c>
      <c r="F256" s="1000">
        <v>0</v>
      </c>
      <c r="G256" s="1001">
        <v>0</v>
      </c>
      <c r="H256" s="1000">
        <v>0</v>
      </c>
      <c r="I256" s="1001">
        <v>0</v>
      </c>
      <c r="J256" s="1000">
        <v>0</v>
      </c>
      <c r="K256" s="1001">
        <v>0</v>
      </c>
      <c r="L256" s="1000">
        <v>0</v>
      </c>
      <c r="M256" s="1001">
        <v>0</v>
      </c>
      <c r="N256" s="1000">
        <v>0</v>
      </c>
      <c r="O256" s="1001">
        <v>0</v>
      </c>
      <c r="P256" s="1000">
        <v>0</v>
      </c>
      <c r="Q256" s="1001">
        <v>0</v>
      </c>
      <c r="R256" s="1000">
        <v>0</v>
      </c>
      <c r="S256" s="1001">
        <v>0</v>
      </c>
      <c r="T256" s="1000">
        <v>0</v>
      </c>
      <c r="U256" s="1001">
        <v>0</v>
      </c>
      <c r="V256" s="1000">
        <v>0</v>
      </c>
      <c r="W256" s="1001">
        <v>0</v>
      </c>
      <c r="X256" s="1000">
        <v>0</v>
      </c>
      <c r="Y256" s="1001">
        <v>0</v>
      </c>
      <c r="Z256" s="1000">
        <v>0</v>
      </c>
      <c r="AA256" s="1001">
        <v>0</v>
      </c>
      <c r="AB256" s="1000">
        <v>0</v>
      </c>
      <c r="AC256" s="1001">
        <v>0</v>
      </c>
      <c r="AD256" s="1000">
        <v>0</v>
      </c>
      <c r="AE256" s="1001">
        <v>0</v>
      </c>
      <c r="AF256" s="1000">
        <v>0</v>
      </c>
      <c r="AG256" s="1001">
        <v>0</v>
      </c>
      <c r="AH256" s="1000">
        <v>0</v>
      </c>
      <c r="AI256" s="1001">
        <v>0</v>
      </c>
      <c r="AJ256" s="1000">
        <v>0</v>
      </c>
      <c r="AK256" s="1001">
        <v>0</v>
      </c>
      <c r="AL256" s="1000">
        <v>0</v>
      </c>
      <c r="AM256" s="1001">
        <v>0</v>
      </c>
      <c r="AN256" s="1002">
        <v>0</v>
      </c>
      <c r="AO256" s="946"/>
      <c r="AP256" s="964"/>
      <c r="AQ256" s="946"/>
      <c r="AR256" s="999">
        <v>0</v>
      </c>
      <c r="AS256" s="1000">
        <v>0</v>
      </c>
      <c r="AT256" s="1001">
        <v>0</v>
      </c>
      <c r="AU256" s="1000">
        <v>0</v>
      </c>
      <c r="AV256" s="1001">
        <v>0</v>
      </c>
      <c r="AW256" s="1000">
        <v>0</v>
      </c>
      <c r="AX256" s="1001">
        <v>0</v>
      </c>
      <c r="AY256" s="1000">
        <v>0</v>
      </c>
      <c r="AZ256" s="1001">
        <v>0</v>
      </c>
      <c r="BA256" s="1000">
        <v>0</v>
      </c>
      <c r="BB256" s="1001">
        <v>0</v>
      </c>
      <c r="BC256" s="1000">
        <v>0</v>
      </c>
      <c r="BD256" s="1001">
        <v>0</v>
      </c>
      <c r="BE256" s="1000">
        <v>0</v>
      </c>
      <c r="BF256" s="1001">
        <v>0</v>
      </c>
      <c r="BG256" s="1000">
        <v>0</v>
      </c>
      <c r="BH256" s="1001">
        <v>0</v>
      </c>
      <c r="BI256" s="1000">
        <v>0</v>
      </c>
      <c r="BJ256" s="1001">
        <v>0</v>
      </c>
      <c r="BK256" s="1000">
        <v>0</v>
      </c>
      <c r="BL256" s="1001">
        <v>0</v>
      </c>
      <c r="BM256" s="1000">
        <v>0</v>
      </c>
      <c r="BN256" s="1001">
        <v>0</v>
      </c>
      <c r="BO256" s="1000">
        <v>0</v>
      </c>
      <c r="BP256" s="1001">
        <v>0</v>
      </c>
      <c r="BQ256" s="1000">
        <v>0</v>
      </c>
      <c r="BR256" s="1001">
        <v>0</v>
      </c>
      <c r="BS256" s="1000">
        <v>0</v>
      </c>
      <c r="BT256" s="1001">
        <v>0</v>
      </c>
      <c r="BU256" s="1000">
        <v>0</v>
      </c>
      <c r="BV256" s="1001">
        <v>0</v>
      </c>
      <c r="BW256" s="1000">
        <v>0</v>
      </c>
      <c r="BX256" s="1001">
        <v>0</v>
      </c>
      <c r="BY256" s="1000">
        <v>0</v>
      </c>
      <c r="BZ256" s="1001">
        <v>0</v>
      </c>
      <c r="CA256" s="1002">
        <v>0</v>
      </c>
      <c r="CB256" s="946"/>
      <c r="CC256" s="971"/>
      <c r="CD256" s="946"/>
      <c r="CE256" s="972"/>
      <c r="CF256" s="946"/>
      <c r="CG256" s="999">
        <v>0</v>
      </c>
      <c r="CH256" s="1000">
        <v>0</v>
      </c>
      <c r="CI256" s="1001">
        <v>0</v>
      </c>
      <c r="CJ256" s="1000">
        <v>0</v>
      </c>
      <c r="CK256" s="1001">
        <v>0</v>
      </c>
      <c r="CL256" s="1000">
        <v>0</v>
      </c>
      <c r="CM256" s="1001">
        <v>0</v>
      </c>
      <c r="CN256" s="1000">
        <v>0</v>
      </c>
      <c r="CO256" s="1001">
        <v>0</v>
      </c>
      <c r="CP256" s="1000">
        <v>0</v>
      </c>
      <c r="CQ256" s="1001">
        <v>0</v>
      </c>
      <c r="CR256" s="1000">
        <v>0</v>
      </c>
      <c r="CS256" s="1001">
        <v>0</v>
      </c>
      <c r="CT256" s="1000">
        <v>0</v>
      </c>
      <c r="CU256" s="1001">
        <v>0</v>
      </c>
      <c r="CV256" s="1000">
        <v>0</v>
      </c>
      <c r="CW256" s="1001">
        <v>0</v>
      </c>
      <c r="CX256" s="1000">
        <v>0</v>
      </c>
      <c r="CY256" s="1001">
        <v>0</v>
      </c>
      <c r="CZ256" s="1000">
        <v>0</v>
      </c>
      <c r="DA256" s="1001">
        <v>0</v>
      </c>
      <c r="DB256" s="1000">
        <v>0</v>
      </c>
      <c r="DC256" s="1001">
        <v>0</v>
      </c>
      <c r="DD256" s="1000">
        <v>0</v>
      </c>
      <c r="DE256" s="1001">
        <v>0</v>
      </c>
      <c r="DF256" s="1000">
        <v>0</v>
      </c>
      <c r="DG256" s="1001">
        <v>0</v>
      </c>
      <c r="DH256" s="1000">
        <v>0</v>
      </c>
      <c r="DI256" s="1001">
        <v>0</v>
      </c>
      <c r="DJ256" s="1000">
        <v>0</v>
      </c>
      <c r="DK256" s="1001">
        <v>0</v>
      </c>
      <c r="DL256" s="1000">
        <v>0</v>
      </c>
      <c r="DM256" s="1001">
        <v>0</v>
      </c>
      <c r="DN256" s="1000">
        <v>0</v>
      </c>
      <c r="DO256" s="1001">
        <v>0</v>
      </c>
      <c r="DP256" s="1002">
        <v>0</v>
      </c>
      <c r="DQ256" s="946"/>
      <c r="DR256" s="973"/>
      <c r="DS256" s="946"/>
      <c r="DT256" s="999">
        <v>0</v>
      </c>
      <c r="DU256" s="1000">
        <v>0</v>
      </c>
      <c r="DV256" s="1001">
        <v>0</v>
      </c>
      <c r="DW256" s="1000">
        <v>0</v>
      </c>
      <c r="DX256" s="1001">
        <v>0</v>
      </c>
      <c r="DY256" s="1000">
        <v>0</v>
      </c>
      <c r="DZ256" s="1001">
        <v>0</v>
      </c>
      <c r="EA256" s="1000">
        <v>0</v>
      </c>
      <c r="EB256" s="1001">
        <v>0</v>
      </c>
      <c r="EC256" s="1000">
        <v>0</v>
      </c>
      <c r="ED256" s="1001">
        <v>0</v>
      </c>
      <c r="EE256" s="1000">
        <v>0</v>
      </c>
      <c r="EF256" s="1001">
        <v>0</v>
      </c>
      <c r="EG256" s="1000">
        <v>0</v>
      </c>
      <c r="EH256" s="1001">
        <v>0</v>
      </c>
      <c r="EI256" s="1000">
        <v>0</v>
      </c>
      <c r="EJ256" s="1001">
        <v>0</v>
      </c>
      <c r="EK256" s="1000">
        <v>0</v>
      </c>
      <c r="EL256" s="1001">
        <v>0</v>
      </c>
      <c r="EM256" s="1000">
        <v>0</v>
      </c>
      <c r="EN256" s="1001">
        <v>0</v>
      </c>
      <c r="EO256" s="1000">
        <v>0</v>
      </c>
      <c r="EP256" s="1001">
        <v>0</v>
      </c>
      <c r="EQ256" s="1000">
        <v>0</v>
      </c>
      <c r="ER256" s="1001">
        <v>0</v>
      </c>
      <c r="ES256" s="1000">
        <v>0</v>
      </c>
      <c r="ET256" s="1001">
        <v>0</v>
      </c>
      <c r="EU256" s="1000">
        <v>0</v>
      </c>
      <c r="EV256" s="1001">
        <v>0</v>
      </c>
      <c r="EW256" s="1000">
        <v>0</v>
      </c>
      <c r="EX256" s="1001">
        <v>0</v>
      </c>
      <c r="EY256" s="1000">
        <v>0</v>
      </c>
      <c r="EZ256" s="1001">
        <v>0</v>
      </c>
      <c r="FA256" s="1000">
        <v>0</v>
      </c>
      <c r="FB256" s="1001">
        <v>0</v>
      </c>
      <c r="FC256" s="1002">
        <v>0</v>
      </c>
      <c r="FD256" s="946"/>
      <c r="FE256" s="974"/>
      <c r="FF256" s="946"/>
      <c r="FG256" s="975"/>
      <c r="FI256" s="1003" t="b">
        <v>1</v>
      </c>
    </row>
    <row r="257" spans="2:165" hidden="1" outlineLevel="1">
      <c r="B257" s="1024">
        <v>244</v>
      </c>
      <c r="C257" s="1025" t="s">
        <v>333</v>
      </c>
      <c r="E257" s="1026">
        <v>0</v>
      </c>
      <c r="F257" s="1027">
        <v>0</v>
      </c>
      <c r="G257" s="1028">
        <v>0</v>
      </c>
      <c r="H257" s="1027">
        <v>0</v>
      </c>
      <c r="I257" s="1028">
        <v>0</v>
      </c>
      <c r="J257" s="1027">
        <v>0</v>
      </c>
      <c r="K257" s="1028">
        <v>0</v>
      </c>
      <c r="L257" s="1027">
        <v>0</v>
      </c>
      <c r="M257" s="1028">
        <v>0</v>
      </c>
      <c r="N257" s="1027">
        <v>0</v>
      </c>
      <c r="O257" s="1028">
        <v>0</v>
      </c>
      <c r="P257" s="1027">
        <v>0</v>
      </c>
      <c r="Q257" s="1028">
        <v>0</v>
      </c>
      <c r="R257" s="1027">
        <v>0</v>
      </c>
      <c r="S257" s="1028">
        <v>0</v>
      </c>
      <c r="T257" s="1027">
        <v>0</v>
      </c>
      <c r="U257" s="1028">
        <v>0</v>
      </c>
      <c r="V257" s="1027">
        <v>0</v>
      </c>
      <c r="W257" s="1028">
        <v>0</v>
      </c>
      <c r="X257" s="1027">
        <v>0</v>
      </c>
      <c r="Y257" s="1028">
        <v>0</v>
      </c>
      <c r="Z257" s="1027">
        <v>0</v>
      </c>
      <c r="AA257" s="1028">
        <v>0</v>
      </c>
      <c r="AB257" s="1027">
        <v>0</v>
      </c>
      <c r="AC257" s="1028">
        <v>0</v>
      </c>
      <c r="AD257" s="1027">
        <v>0</v>
      </c>
      <c r="AE257" s="1028">
        <v>0</v>
      </c>
      <c r="AF257" s="1027">
        <v>0</v>
      </c>
      <c r="AG257" s="1028">
        <v>0</v>
      </c>
      <c r="AH257" s="1027">
        <v>0</v>
      </c>
      <c r="AI257" s="1028">
        <v>0</v>
      </c>
      <c r="AJ257" s="1027">
        <v>0</v>
      </c>
      <c r="AK257" s="1028">
        <v>0</v>
      </c>
      <c r="AL257" s="1027">
        <v>0</v>
      </c>
      <c r="AM257" s="1028">
        <v>0</v>
      </c>
      <c r="AN257" s="1029">
        <v>0</v>
      </c>
      <c r="AO257" s="946"/>
      <c r="AP257" s="964"/>
      <c r="AQ257" s="946"/>
      <c r="AR257" s="1026">
        <v>0</v>
      </c>
      <c r="AS257" s="1027">
        <v>0</v>
      </c>
      <c r="AT257" s="1028">
        <v>0</v>
      </c>
      <c r="AU257" s="1027">
        <v>0</v>
      </c>
      <c r="AV257" s="1028">
        <v>0</v>
      </c>
      <c r="AW257" s="1027">
        <v>0</v>
      </c>
      <c r="AX257" s="1028">
        <v>0</v>
      </c>
      <c r="AY257" s="1027">
        <v>0</v>
      </c>
      <c r="AZ257" s="1028">
        <v>0</v>
      </c>
      <c r="BA257" s="1027">
        <v>0</v>
      </c>
      <c r="BB257" s="1028">
        <v>0</v>
      </c>
      <c r="BC257" s="1027">
        <v>0</v>
      </c>
      <c r="BD257" s="1028">
        <v>0</v>
      </c>
      <c r="BE257" s="1027">
        <v>0</v>
      </c>
      <c r="BF257" s="1028">
        <v>0</v>
      </c>
      <c r="BG257" s="1027">
        <v>0</v>
      </c>
      <c r="BH257" s="1028">
        <v>0</v>
      </c>
      <c r="BI257" s="1027">
        <v>0</v>
      </c>
      <c r="BJ257" s="1028">
        <v>0</v>
      </c>
      <c r="BK257" s="1027">
        <v>0</v>
      </c>
      <c r="BL257" s="1028">
        <v>0</v>
      </c>
      <c r="BM257" s="1027">
        <v>0</v>
      </c>
      <c r="BN257" s="1028">
        <v>0</v>
      </c>
      <c r="BO257" s="1027">
        <v>0</v>
      </c>
      <c r="BP257" s="1028">
        <v>0</v>
      </c>
      <c r="BQ257" s="1027">
        <v>0</v>
      </c>
      <c r="BR257" s="1028">
        <v>0</v>
      </c>
      <c r="BS257" s="1027">
        <v>0</v>
      </c>
      <c r="BT257" s="1028">
        <v>0</v>
      </c>
      <c r="BU257" s="1027">
        <v>0</v>
      </c>
      <c r="BV257" s="1028">
        <v>0</v>
      </c>
      <c r="BW257" s="1027">
        <v>0</v>
      </c>
      <c r="BX257" s="1028">
        <v>0</v>
      </c>
      <c r="BY257" s="1027">
        <v>0</v>
      </c>
      <c r="BZ257" s="1028">
        <v>0</v>
      </c>
      <c r="CA257" s="1029">
        <v>0</v>
      </c>
      <c r="CB257" s="946"/>
      <c r="CC257" s="971"/>
      <c r="CD257" s="946"/>
      <c r="CE257" s="972"/>
      <c r="CF257" s="946"/>
      <c r="CG257" s="1026">
        <v>0</v>
      </c>
      <c r="CH257" s="1027">
        <v>0</v>
      </c>
      <c r="CI257" s="1028">
        <v>0</v>
      </c>
      <c r="CJ257" s="1027">
        <v>0</v>
      </c>
      <c r="CK257" s="1028">
        <v>0</v>
      </c>
      <c r="CL257" s="1027">
        <v>0</v>
      </c>
      <c r="CM257" s="1028">
        <v>0</v>
      </c>
      <c r="CN257" s="1027">
        <v>0</v>
      </c>
      <c r="CO257" s="1028">
        <v>0</v>
      </c>
      <c r="CP257" s="1027">
        <v>0</v>
      </c>
      <c r="CQ257" s="1028">
        <v>0</v>
      </c>
      <c r="CR257" s="1027">
        <v>0</v>
      </c>
      <c r="CS257" s="1028">
        <v>0</v>
      </c>
      <c r="CT257" s="1027">
        <v>0</v>
      </c>
      <c r="CU257" s="1028">
        <v>0</v>
      </c>
      <c r="CV257" s="1027">
        <v>0</v>
      </c>
      <c r="CW257" s="1028">
        <v>0</v>
      </c>
      <c r="CX257" s="1027">
        <v>0</v>
      </c>
      <c r="CY257" s="1028">
        <v>0</v>
      </c>
      <c r="CZ257" s="1027">
        <v>0</v>
      </c>
      <c r="DA257" s="1028">
        <v>0</v>
      </c>
      <c r="DB257" s="1027">
        <v>0</v>
      </c>
      <c r="DC257" s="1028">
        <v>0</v>
      </c>
      <c r="DD257" s="1027">
        <v>0</v>
      </c>
      <c r="DE257" s="1028">
        <v>0</v>
      </c>
      <c r="DF257" s="1027">
        <v>0</v>
      </c>
      <c r="DG257" s="1028">
        <v>0</v>
      </c>
      <c r="DH257" s="1027">
        <v>0</v>
      </c>
      <c r="DI257" s="1028">
        <v>0</v>
      </c>
      <c r="DJ257" s="1027">
        <v>0</v>
      </c>
      <c r="DK257" s="1028">
        <v>0</v>
      </c>
      <c r="DL257" s="1027">
        <v>0</v>
      </c>
      <c r="DM257" s="1028">
        <v>0</v>
      </c>
      <c r="DN257" s="1027">
        <v>0</v>
      </c>
      <c r="DO257" s="1028">
        <v>0</v>
      </c>
      <c r="DP257" s="1029">
        <v>0</v>
      </c>
      <c r="DQ257" s="946"/>
      <c r="DR257" s="973"/>
      <c r="DS257" s="946"/>
      <c r="DT257" s="1026">
        <v>0</v>
      </c>
      <c r="DU257" s="1027">
        <v>0</v>
      </c>
      <c r="DV257" s="1028">
        <v>0</v>
      </c>
      <c r="DW257" s="1027">
        <v>0</v>
      </c>
      <c r="DX257" s="1028">
        <v>0</v>
      </c>
      <c r="DY257" s="1027">
        <v>0</v>
      </c>
      <c r="DZ257" s="1028">
        <v>0</v>
      </c>
      <c r="EA257" s="1027">
        <v>0</v>
      </c>
      <c r="EB257" s="1028">
        <v>0</v>
      </c>
      <c r="EC257" s="1027">
        <v>0</v>
      </c>
      <c r="ED257" s="1028">
        <v>0</v>
      </c>
      <c r="EE257" s="1027">
        <v>0</v>
      </c>
      <c r="EF257" s="1028">
        <v>0</v>
      </c>
      <c r="EG257" s="1027">
        <v>0</v>
      </c>
      <c r="EH257" s="1028">
        <v>0</v>
      </c>
      <c r="EI257" s="1027">
        <v>0</v>
      </c>
      <c r="EJ257" s="1028">
        <v>0</v>
      </c>
      <c r="EK257" s="1027">
        <v>0</v>
      </c>
      <c r="EL257" s="1028">
        <v>0</v>
      </c>
      <c r="EM257" s="1027">
        <v>0</v>
      </c>
      <c r="EN257" s="1028">
        <v>0</v>
      </c>
      <c r="EO257" s="1027">
        <v>0</v>
      </c>
      <c r="EP257" s="1028">
        <v>0</v>
      </c>
      <c r="EQ257" s="1027">
        <v>0</v>
      </c>
      <c r="ER257" s="1028">
        <v>0</v>
      </c>
      <c r="ES257" s="1027">
        <v>0</v>
      </c>
      <c r="ET257" s="1028">
        <v>0</v>
      </c>
      <c r="EU257" s="1027">
        <v>0</v>
      </c>
      <c r="EV257" s="1028">
        <v>0</v>
      </c>
      <c r="EW257" s="1027">
        <v>0</v>
      </c>
      <c r="EX257" s="1028">
        <v>0</v>
      </c>
      <c r="EY257" s="1027">
        <v>0</v>
      </c>
      <c r="EZ257" s="1028">
        <v>0</v>
      </c>
      <c r="FA257" s="1027">
        <v>0</v>
      </c>
      <c r="FB257" s="1028">
        <v>0</v>
      </c>
      <c r="FC257" s="1029">
        <v>0</v>
      </c>
      <c r="FD257" s="946"/>
      <c r="FE257" s="974"/>
      <c r="FF257" s="946"/>
      <c r="FG257" s="975"/>
      <c r="FI257" s="1030" t="b">
        <v>1</v>
      </c>
    </row>
    <row r="258" spans="2:165" hidden="1" outlineLevel="1">
      <c r="B258" s="976">
        <v>245</v>
      </c>
      <c r="C258" s="977" t="s">
        <v>335</v>
      </c>
      <c r="E258" s="978">
        <v>0</v>
      </c>
      <c r="F258" s="979">
        <v>0</v>
      </c>
      <c r="G258" s="980">
        <v>0</v>
      </c>
      <c r="H258" s="979">
        <v>0</v>
      </c>
      <c r="I258" s="980">
        <v>0</v>
      </c>
      <c r="J258" s="979">
        <v>0</v>
      </c>
      <c r="K258" s="980">
        <v>0</v>
      </c>
      <c r="L258" s="979">
        <v>0</v>
      </c>
      <c r="M258" s="980">
        <v>0</v>
      </c>
      <c r="N258" s="979">
        <v>0</v>
      </c>
      <c r="O258" s="980">
        <v>0</v>
      </c>
      <c r="P258" s="979">
        <v>0</v>
      </c>
      <c r="Q258" s="980">
        <v>0</v>
      </c>
      <c r="R258" s="979">
        <v>0</v>
      </c>
      <c r="S258" s="980">
        <v>0</v>
      </c>
      <c r="T258" s="979">
        <v>0</v>
      </c>
      <c r="U258" s="980">
        <v>0</v>
      </c>
      <c r="V258" s="979">
        <v>0</v>
      </c>
      <c r="W258" s="980">
        <v>0</v>
      </c>
      <c r="X258" s="979">
        <v>0</v>
      </c>
      <c r="Y258" s="980">
        <v>0</v>
      </c>
      <c r="Z258" s="979">
        <v>0</v>
      </c>
      <c r="AA258" s="980">
        <v>0</v>
      </c>
      <c r="AB258" s="979">
        <v>0</v>
      </c>
      <c r="AC258" s="980">
        <v>0</v>
      </c>
      <c r="AD258" s="979">
        <v>0</v>
      </c>
      <c r="AE258" s="980">
        <v>0</v>
      </c>
      <c r="AF258" s="979">
        <v>0</v>
      </c>
      <c r="AG258" s="980">
        <v>0</v>
      </c>
      <c r="AH258" s="979">
        <v>0</v>
      </c>
      <c r="AI258" s="980">
        <v>0</v>
      </c>
      <c r="AJ258" s="979">
        <v>0</v>
      </c>
      <c r="AK258" s="980">
        <v>0</v>
      </c>
      <c r="AL258" s="979">
        <v>0</v>
      </c>
      <c r="AM258" s="980">
        <v>0</v>
      </c>
      <c r="AN258" s="981">
        <v>0</v>
      </c>
      <c r="AO258" s="946"/>
      <c r="AP258" s="964"/>
      <c r="AQ258" s="946"/>
      <c r="AR258" s="978">
        <v>0</v>
      </c>
      <c r="AS258" s="979">
        <v>0</v>
      </c>
      <c r="AT258" s="980">
        <v>0</v>
      </c>
      <c r="AU258" s="979">
        <v>0</v>
      </c>
      <c r="AV258" s="980">
        <v>0</v>
      </c>
      <c r="AW258" s="979">
        <v>0</v>
      </c>
      <c r="AX258" s="980">
        <v>0</v>
      </c>
      <c r="AY258" s="979">
        <v>0</v>
      </c>
      <c r="AZ258" s="980">
        <v>0</v>
      </c>
      <c r="BA258" s="979">
        <v>0</v>
      </c>
      <c r="BB258" s="980">
        <v>0</v>
      </c>
      <c r="BC258" s="979">
        <v>0</v>
      </c>
      <c r="BD258" s="980">
        <v>0</v>
      </c>
      <c r="BE258" s="979">
        <v>0</v>
      </c>
      <c r="BF258" s="980">
        <v>0</v>
      </c>
      <c r="BG258" s="979">
        <v>0</v>
      </c>
      <c r="BH258" s="980">
        <v>0</v>
      </c>
      <c r="BI258" s="979">
        <v>0</v>
      </c>
      <c r="BJ258" s="980">
        <v>0</v>
      </c>
      <c r="BK258" s="979">
        <v>0</v>
      </c>
      <c r="BL258" s="980">
        <v>0</v>
      </c>
      <c r="BM258" s="979">
        <v>0</v>
      </c>
      <c r="BN258" s="980">
        <v>0</v>
      </c>
      <c r="BO258" s="979">
        <v>0</v>
      </c>
      <c r="BP258" s="980">
        <v>0</v>
      </c>
      <c r="BQ258" s="979">
        <v>0</v>
      </c>
      <c r="BR258" s="980">
        <v>0</v>
      </c>
      <c r="BS258" s="979">
        <v>0</v>
      </c>
      <c r="BT258" s="980">
        <v>0</v>
      </c>
      <c r="BU258" s="979">
        <v>0</v>
      </c>
      <c r="BV258" s="980">
        <v>0</v>
      </c>
      <c r="BW258" s="979">
        <v>0</v>
      </c>
      <c r="BX258" s="980">
        <v>0</v>
      </c>
      <c r="BY258" s="979">
        <v>0</v>
      </c>
      <c r="BZ258" s="980">
        <v>0</v>
      </c>
      <c r="CA258" s="981">
        <v>0</v>
      </c>
      <c r="CB258" s="946"/>
      <c r="CC258" s="971"/>
      <c r="CD258" s="946"/>
      <c r="CE258" s="972"/>
      <c r="CF258" s="946"/>
      <c r="CG258" s="978">
        <v>0</v>
      </c>
      <c r="CH258" s="979">
        <v>0</v>
      </c>
      <c r="CI258" s="980">
        <v>0</v>
      </c>
      <c r="CJ258" s="979">
        <v>0</v>
      </c>
      <c r="CK258" s="980">
        <v>0</v>
      </c>
      <c r="CL258" s="979">
        <v>0</v>
      </c>
      <c r="CM258" s="980">
        <v>0</v>
      </c>
      <c r="CN258" s="979">
        <v>0</v>
      </c>
      <c r="CO258" s="980">
        <v>0</v>
      </c>
      <c r="CP258" s="979">
        <v>0</v>
      </c>
      <c r="CQ258" s="980">
        <v>0</v>
      </c>
      <c r="CR258" s="979">
        <v>0</v>
      </c>
      <c r="CS258" s="980">
        <v>0</v>
      </c>
      <c r="CT258" s="979">
        <v>0</v>
      </c>
      <c r="CU258" s="980">
        <v>0</v>
      </c>
      <c r="CV258" s="979">
        <v>0</v>
      </c>
      <c r="CW258" s="980">
        <v>0</v>
      </c>
      <c r="CX258" s="979">
        <v>0</v>
      </c>
      <c r="CY258" s="980">
        <v>0</v>
      </c>
      <c r="CZ258" s="979">
        <v>0</v>
      </c>
      <c r="DA258" s="980">
        <v>0</v>
      </c>
      <c r="DB258" s="979">
        <v>0</v>
      </c>
      <c r="DC258" s="980">
        <v>0</v>
      </c>
      <c r="DD258" s="979">
        <v>0</v>
      </c>
      <c r="DE258" s="980">
        <v>0</v>
      </c>
      <c r="DF258" s="979">
        <v>0</v>
      </c>
      <c r="DG258" s="980">
        <v>0</v>
      </c>
      <c r="DH258" s="979">
        <v>0</v>
      </c>
      <c r="DI258" s="980">
        <v>0</v>
      </c>
      <c r="DJ258" s="979">
        <v>0</v>
      </c>
      <c r="DK258" s="980">
        <v>0</v>
      </c>
      <c r="DL258" s="979">
        <v>0</v>
      </c>
      <c r="DM258" s="980">
        <v>0</v>
      </c>
      <c r="DN258" s="979">
        <v>0</v>
      </c>
      <c r="DO258" s="980">
        <v>0</v>
      </c>
      <c r="DP258" s="981">
        <v>0</v>
      </c>
      <c r="DQ258" s="946"/>
      <c r="DR258" s="973"/>
      <c r="DS258" s="946"/>
      <c r="DT258" s="978">
        <v>0</v>
      </c>
      <c r="DU258" s="979">
        <v>0</v>
      </c>
      <c r="DV258" s="980">
        <v>0</v>
      </c>
      <c r="DW258" s="979">
        <v>0</v>
      </c>
      <c r="DX258" s="980">
        <v>0</v>
      </c>
      <c r="DY258" s="979">
        <v>0</v>
      </c>
      <c r="DZ258" s="980">
        <v>0</v>
      </c>
      <c r="EA258" s="979">
        <v>0</v>
      </c>
      <c r="EB258" s="980">
        <v>0</v>
      </c>
      <c r="EC258" s="979">
        <v>0</v>
      </c>
      <c r="ED258" s="980">
        <v>0</v>
      </c>
      <c r="EE258" s="979">
        <v>0</v>
      </c>
      <c r="EF258" s="980">
        <v>0</v>
      </c>
      <c r="EG258" s="979">
        <v>0</v>
      </c>
      <c r="EH258" s="980">
        <v>0</v>
      </c>
      <c r="EI258" s="979">
        <v>0</v>
      </c>
      <c r="EJ258" s="980">
        <v>0</v>
      </c>
      <c r="EK258" s="979">
        <v>0</v>
      </c>
      <c r="EL258" s="980">
        <v>0</v>
      </c>
      <c r="EM258" s="979">
        <v>0</v>
      </c>
      <c r="EN258" s="980">
        <v>0</v>
      </c>
      <c r="EO258" s="979">
        <v>0</v>
      </c>
      <c r="EP258" s="980">
        <v>0</v>
      </c>
      <c r="EQ258" s="979">
        <v>0</v>
      </c>
      <c r="ER258" s="980">
        <v>0</v>
      </c>
      <c r="ES258" s="979">
        <v>0</v>
      </c>
      <c r="ET258" s="980">
        <v>0</v>
      </c>
      <c r="EU258" s="979">
        <v>0</v>
      </c>
      <c r="EV258" s="980">
        <v>0</v>
      </c>
      <c r="EW258" s="979">
        <v>0</v>
      </c>
      <c r="EX258" s="980">
        <v>0</v>
      </c>
      <c r="EY258" s="979">
        <v>0</v>
      </c>
      <c r="EZ258" s="980">
        <v>0</v>
      </c>
      <c r="FA258" s="979">
        <v>0</v>
      </c>
      <c r="FB258" s="980">
        <v>0</v>
      </c>
      <c r="FC258" s="981">
        <v>0</v>
      </c>
      <c r="FD258" s="946"/>
      <c r="FE258" s="974"/>
      <c r="FF258" s="946"/>
      <c r="FG258" s="975"/>
      <c r="FI258" s="982" t="b">
        <v>1</v>
      </c>
    </row>
    <row r="259" spans="2:165" hidden="1" outlineLevel="1">
      <c r="B259" s="1013">
        <v>246</v>
      </c>
      <c r="C259" s="1021" t="s">
        <v>336</v>
      </c>
      <c r="E259" s="1015">
        <v>0</v>
      </c>
      <c r="F259" s="1016">
        <v>0</v>
      </c>
      <c r="G259" s="1017">
        <v>0</v>
      </c>
      <c r="H259" s="1016">
        <v>0</v>
      </c>
      <c r="I259" s="1017">
        <v>0</v>
      </c>
      <c r="J259" s="1016">
        <v>0</v>
      </c>
      <c r="K259" s="1017">
        <v>0</v>
      </c>
      <c r="L259" s="1016">
        <v>0</v>
      </c>
      <c r="M259" s="1017">
        <v>0</v>
      </c>
      <c r="N259" s="1016">
        <v>0</v>
      </c>
      <c r="O259" s="1017">
        <v>0</v>
      </c>
      <c r="P259" s="1016">
        <v>0</v>
      </c>
      <c r="Q259" s="1017">
        <v>0</v>
      </c>
      <c r="R259" s="1016">
        <v>0</v>
      </c>
      <c r="S259" s="1017">
        <v>0</v>
      </c>
      <c r="T259" s="1016">
        <v>0</v>
      </c>
      <c r="U259" s="1017">
        <v>0</v>
      </c>
      <c r="V259" s="1016">
        <v>0</v>
      </c>
      <c r="W259" s="1017">
        <v>0</v>
      </c>
      <c r="X259" s="1016">
        <v>0</v>
      </c>
      <c r="Y259" s="1017">
        <v>0</v>
      </c>
      <c r="Z259" s="1016">
        <v>0</v>
      </c>
      <c r="AA259" s="1017">
        <v>0</v>
      </c>
      <c r="AB259" s="1016">
        <v>0</v>
      </c>
      <c r="AC259" s="1017">
        <v>0</v>
      </c>
      <c r="AD259" s="1016">
        <v>0</v>
      </c>
      <c r="AE259" s="1017">
        <v>0</v>
      </c>
      <c r="AF259" s="1016">
        <v>0</v>
      </c>
      <c r="AG259" s="1017">
        <v>0</v>
      </c>
      <c r="AH259" s="1016">
        <v>0</v>
      </c>
      <c r="AI259" s="1017">
        <v>0</v>
      </c>
      <c r="AJ259" s="1016">
        <v>0</v>
      </c>
      <c r="AK259" s="1017">
        <v>0</v>
      </c>
      <c r="AL259" s="1016">
        <v>0</v>
      </c>
      <c r="AM259" s="1017">
        <v>0</v>
      </c>
      <c r="AN259" s="1018">
        <v>0</v>
      </c>
      <c r="AO259" s="946"/>
      <c r="AP259" s="964"/>
      <c r="AQ259" s="946"/>
      <c r="AR259" s="1015">
        <v>0</v>
      </c>
      <c r="AS259" s="1016">
        <v>0</v>
      </c>
      <c r="AT259" s="1017">
        <v>0</v>
      </c>
      <c r="AU259" s="1016">
        <v>0</v>
      </c>
      <c r="AV259" s="1017">
        <v>0</v>
      </c>
      <c r="AW259" s="1016">
        <v>0</v>
      </c>
      <c r="AX259" s="1017">
        <v>0</v>
      </c>
      <c r="AY259" s="1016">
        <v>0</v>
      </c>
      <c r="AZ259" s="1017">
        <v>0</v>
      </c>
      <c r="BA259" s="1016">
        <v>0</v>
      </c>
      <c r="BB259" s="1017">
        <v>0</v>
      </c>
      <c r="BC259" s="1016">
        <v>0</v>
      </c>
      <c r="BD259" s="1017">
        <v>0</v>
      </c>
      <c r="BE259" s="1016">
        <v>0</v>
      </c>
      <c r="BF259" s="1017">
        <v>0</v>
      </c>
      <c r="BG259" s="1016">
        <v>0</v>
      </c>
      <c r="BH259" s="1017">
        <v>0</v>
      </c>
      <c r="BI259" s="1016">
        <v>0</v>
      </c>
      <c r="BJ259" s="1017">
        <v>0</v>
      </c>
      <c r="BK259" s="1016">
        <v>0</v>
      </c>
      <c r="BL259" s="1017">
        <v>0</v>
      </c>
      <c r="BM259" s="1016">
        <v>0</v>
      </c>
      <c r="BN259" s="1017">
        <v>0</v>
      </c>
      <c r="BO259" s="1016">
        <v>0</v>
      </c>
      <c r="BP259" s="1017">
        <v>0</v>
      </c>
      <c r="BQ259" s="1016">
        <v>0</v>
      </c>
      <c r="BR259" s="1017">
        <v>0</v>
      </c>
      <c r="BS259" s="1016">
        <v>0</v>
      </c>
      <c r="BT259" s="1017">
        <v>0</v>
      </c>
      <c r="BU259" s="1016">
        <v>0</v>
      </c>
      <c r="BV259" s="1017">
        <v>0</v>
      </c>
      <c r="BW259" s="1016">
        <v>0</v>
      </c>
      <c r="BX259" s="1017">
        <v>0</v>
      </c>
      <c r="BY259" s="1016">
        <v>0</v>
      </c>
      <c r="BZ259" s="1017">
        <v>0</v>
      </c>
      <c r="CA259" s="1018">
        <v>0</v>
      </c>
      <c r="CB259" s="946"/>
      <c r="CC259" s="971"/>
      <c r="CD259" s="946"/>
      <c r="CE259" s="972"/>
      <c r="CF259" s="946"/>
      <c r="CG259" s="1015">
        <v>0</v>
      </c>
      <c r="CH259" s="1016">
        <v>0</v>
      </c>
      <c r="CI259" s="1017">
        <v>0</v>
      </c>
      <c r="CJ259" s="1016">
        <v>0</v>
      </c>
      <c r="CK259" s="1017">
        <v>0</v>
      </c>
      <c r="CL259" s="1016">
        <v>0</v>
      </c>
      <c r="CM259" s="1017">
        <v>0</v>
      </c>
      <c r="CN259" s="1016">
        <v>0</v>
      </c>
      <c r="CO259" s="1017">
        <v>0</v>
      </c>
      <c r="CP259" s="1016">
        <v>0</v>
      </c>
      <c r="CQ259" s="1017">
        <v>0</v>
      </c>
      <c r="CR259" s="1016">
        <v>0</v>
      </c>
      <c r="CS259" s="1017">
        <v>0</v>
      </c>
      <c r="CT259" s="1016">
        <v>0</v>
      </c>
      <c r="CU259" s="1017">
        <v>0</v>
      </c>
      <c r="CV259" s="1016">
        <v>0</v>
      </c>
      <c r="CW259" s="1017">
        <v>0</v>
      </c>
      <c r="CX259" s="1016">
        <v>0</v>
      </c>
      <c r="CY259" s="1017">
        <v>0</v>
      </c>
      <c r="CZ259" s="1016">
        <v>0</v>
      </c>
      <c r="DA259" s="1017">
        <v>0</v>
      </c>
      <c r="DB259" s="1016">
        <v>0</v>
      </c>
      <c r="DC259" s="1017">
        <v>0</v>
      </c>
      <c r="DD259" s="1016">
        <v>0</v>
      </c>
      <c r="DE259" s="1017">
        <v>0</v>
      </c>
      <c r="DF259" s="1016">
        <v>0</v>
      </c>
      <c r="DG259" s="1017">
        <v>0</v>
      </c>
      <c r="DH259" s="1016">
        <v>0</v>
      </c>
      <c r="DI259" s="1017">
        <v>0</v>
      </c>
      <c r="DJ259" s="1016">
        <v>0</v>
      </c>
      <c r="DK259" s="1017">
        <v>0</v>
      </c>
      <c r="DL259" s="1016">
        <v>0</v>
      </c>
      <c r="DM259" s="1017">
        <v>0</v>
      </c>
      <c r="DN259" s="1016">
        <v>0</v>
      </c>
      <c r="DO259" s="1017">
        <v>0</v>
      </c>
      <c r="DP259" s="1018">
        <v>0</v>
      </c>
      <c r="DQ259" s="946"/>
      <c r="DR259" s="973"/>
      <c r="DS259" s="946"/>
      <c r="DT259" s="1015">
        <v>0</v>
      </c>
      <c r="DU259" s="1016">
        <v>0</v>
      </c>
      <c r="DV259" s="1017">
        <v>0</v>
      </c>
      <c r="DW259" s="1016">
        <v>0</v>
      </c>
      <c r="DX259" s="1017">
        <v>0</v>
      </c>
      <c r="DY259" s="1016">
        <v>0</v>
      </c>
      <c r="DZ259" s="1017">
        <v>0</v>
      </c>
      <c r="EA259" s="1016">
        <v>0</v>
      </c>
      <c r="EB259" s="1017">
        <v>0</v>
      </c>
      <c r="EC259" s="1016">
        <v>0</v>
      </c>
      <c r="ED259" s="1017">
        <v>0</v>
      </c>
      <c r="EE259" s="1016">
        <v>0</v>
      </c>
      <c r="EF259" s="1017">
        <v>0</v>
      </c>
      <c r="EG259" s="1016">
        <v>0</v>
      </c>
      <c r="EH259" s="1017">
        <v>0</v>
      </c>
      <c r="EI259" s="1016">
        <v>0</v>
      </c>
      <c r="EJ259" s="1017">
        <v>0</v>
      </c>
      <c r="EK259" s="1016">
        <v>0</v>
      </c>
      <c r="EL259" s="1017">
        <v>0</v>
      </c>
      <c r="EM259" s="1016">
        <v>0</v>
      </c>
      <c r="EN259" s="1017">
        <v>0</v>
      </c>
      <c r="EO259" s="1016">
        <v>0</v>
      </c>
      <c r="EP259" s="1017">
        <v>0</v>
      </c>
      <c r="EQ259" s="1016">
        <v>0</v>
      </c>
      <c r="ER259" s="1017">
        <v>0</v>
      </c>
      <c r="ES259" s="1016">
        <v>0</v>
      </c>
      <c r="ET259" s="1017">
        <v>0</v>
      </c>
      <c r="EU259" s="1016">
        <v>0</v>
      </c>
      <c r="EV259" s="1017">
        <v>0</v>
      </c>
      <c r="EW259" s="1016">
        <v>0</v>
      </c>
      <c r="EX259" s="1017">
        <v>0</v>
      </c>
      <c r="EY259" s="1016">
        <v>0</v>
      </c>
      <c r="EZ259" s="1017">
        <v>0</v>
      </c>
      <c r="FA259" s="1016">
        <v>0</v>
      </c>
      <c r="FB259" s="1017">
        <v>0</v>
      </c>
      <c r="FC259" s="1018">
        <v>0</v>
      </c>
      <c r="FD259" s="946"/>
      <c r="FE259" s="974"/>
      <c r="FF259" s="946"/>
      <c r="FG259" s="975"/>
      <c r="FI259" s="1019" t="b">
        <v>1</v>
      </c>
    </row>
    <row r="260" spans="2:165">
      <c r="B260" s="1035" t="s">
        <v>810</v>
      </c>
      <c r="C260" s="1036"/>
      <c r="E260" s="1032">
        <v>356069</v>
      </c>
      <c r="F260" s="1032">
        <v>538719</v>
      </c>
      <c r="G260" s="1032">
        <v>1125027</v>
      </c>
      <c r="H260" s="1032">
        <v>1233457</v>
      </c>
      <c r="I260" s="1032">
        <v>1233457</v>
      </c>
      <c r="J260" s="1032">
        <v>1233457</v>
      </c>
      <c r="K260" s="1032">
        <v>1687160</v>
      </c>
      <c r="L260" s="1032">
        <v>1687160</v>
      </c>
      <c r="M260" s="1032">
        <v>1751184</v>
      </c>
      <c r="N260" s="1032">
        <v>1508906</v>
      </c>
      <c r="O260" s="1032">
        <v>727252</v>
      </c>
      <c r="P260" s="1032">
        <v>688094</v>
      </c>
      <c r="Q260" s="1032">
        <v>87818</v>
      </c>
      <c r="R260" s="1032">
        <v>39328</v>
      </c>
      <c r="S260" s="1032">
        <v>39328</v>
      </c>
      <c r="T260" s="1032">
        <v>24811</v>
      </c>
      <c r="U260" s="1032">
        <v>-9131</v>
      </c>
      <c r="V260" s="1032">
        <v>-9131</v>
      </c>
      <c r="W260" s="1032">
        <v>-9131</v>
      </c>
      <c r="X260" s="1032">
        <v>-9131</v>
      </c>
      <c r="Y260" s="1032">
        <v>0</v>
      </c>
      <c r="Z260" s="1032">
        <v>0</v>
      </c>
      <c r="AA260" s="1032">
        <v>0</v>
      </c>
      <c r="AB260" s="1032">
        <v>0</v>
      </c>
      <c r="AC260" s="1032">
        <v>0</v>
      </c>
      <c r="AD260" s="1032">
        <v>0</v>
      </c>
      <c r="AE260" s="1032">
        <v>0</v>
      </c>
      <c r="AF260" s="1032">
        <v>0</v>
      </c>
      <c r="AG260" s="1032">
        <v>0</v>
      </c>
      <c r="AH260" s="1032">
        <v>0</v>
      </c>
      <c r="AI260" s="1032">
        <v>0</v>
      </c>
      <c r="AJ260" s="1032">
        <v>0</v>
      </c>
      <c r="AK260" s="1032">
        <v>0</v>
      </c>
      <c r="AL260" s="1032">
        <v>0</v>
      </c>
      <c r="AM260" s="1032">
        <v>0</v>
      </c>
      <c r="AN260" s="1032">
        <v>0</v>
      </c>
      <c r="AO260" s="946"/>
      <c r="AP260" s="964"/>
      <c r="AQ260" s="946"/>
      <c r="AR260" s="1032">
        <v>-11</v>
      </c>
      <c r="AS260" s="1032">
        <v>34</v>
      </c>
      <c r="AT260" s="1032">
        <v>191</v>
      </c>
      <c r="AU260" s="1032">
        <v>216</v>
      </c>
      <c r="AV260" s="1032">
        <v>216</v>
      </c>
      <c r="AW260" s="1032">
        <v>216</v>
      </c>
      <c r="AX260" s="1032">
        <v>299</v>
      </c>
      <c r="AY260" s="1032">
        <v>299</v>
      </c>
      <c r="AZ260" s="1032">
        <v>296</v>
      </c>
      <c r="BA260" s="1032">
        <v>252</v>
      </c>
      <c r="BB260" s="1032">
        <v>126</v>
      </c>
      <c r="BC260" s="1032">
        <v>126</v>
      </c>
      <c r="BD260" s="1032">
        <v>57</v>
      </c>
      <c r="BE260" s="1032">
        <v>42</v>
      </c>
      <c r="BF260" s="1032">
        <v>42</v>
      </c>
      <c r="BG260" s="1032">
        <v>29</v>
      </c>
      <c r="BH260" s="1032">
        <v>-2</v>
      </c>
      <c r="BI260" s="1032">
        <v>-2</v>
      </c>
      <c r="BJ260" s="1032">
        <v>-2</v>
      </c>
      <c r="BK260" s="1032">
        <v>-2</v>
      </c>
      <c r="BL260" s="1032">
        <v>0</v>
      </c>
      <c r="BM260" s="1032">
        <v>0</v>
      </c>
      <c r="BN260" s="1032">
        <v>0</v>
      </c>
      <c r="BO260" s="1032">
        <v>0</v>
      </c>
      <c r="BP260" s="1032">
        <v>0</v>
      </c>
      <c r="BQ260" s="1032">
        <v>0</v>
      </c>
      <c r="BR260" s="1032">
        <v>0</v>
      </c>
      <c r="BS260" s="1032">
        <v>0</v>
      </c>
      <c r="BT260" s="1032">
        <v>0</v>
      </c>
      <c r="BU260" s="1032">
        <v>0</v>
      </c>
      <c r="BV260" s="1032">
        <v>0</v>
      </c>
      <c r="BW260" s="1032">
        <v>0</v>
      </c>
      <c r="BX260" s="1032">
        <v>0</v>
      </c>
      <c r="BY260" s="1032">
        <v>0</v>
      </c>
      <c r="BZ260" s="1032">
        <v>0</v>
      </c>
      <c r="CA260" s="1032">
        <v>0</v>
      </c>
      <c r="CB260" s="946"/>
      <c r="CC260" s="971"/>
      <c r="CD260" s="946"/>
      <c r="CE260" s="972"/>
      <c r="CF260" s="946"/>
      <c r="CG260" s="1032">
        <v>202419</v>
      </c>
      <c r="CH260" s="1032">
        <v>364190</v>
      </c>
      <c r="CI260" s="1032">
        <v>891213</v>
      </c>
      <c r="CJ260" s="1032">
        <v>988528</v>
      </c>
      <c r="CK260" s="1032">
        <v>988528</v>
      </c>
      <c r="CL260" s="1032">
        <v>988528</v>
      </c>
      <c r="CM260" s="1032">
        <v>1328083</v>
      </c>
      <c r="CN260" s="1032">
        <v>1328083</v>
      </c>
      <c r="CO260" s="1032">
        <v>1372398</v>
      </c>
      <c r="CP260" s="1032">
        <v>1188470</v>
      </c>
      <c r="CQ260" s="1032">
        <v>600875</v>
      </c>
      <c r="CR260" s="1032">
        <v>574956</v>
      </c>
      <c r="CS260" s="1032">
        <v>78448</v>
      </c>
      <c r="CT260" s="1032">
        <v>39963</v>
      </c>
      <c r="CU260" s="1032">
        <v>39963</v>
      </c>
      <c r="CV260" s="1032">
        <v>27194</v>
      </c>
      <c r="CW260" s="1032">
        <v>-5880</v>
      </c>
      <c r="CX260" s="1032">
        <v>-5880</v>
      </c>
      <c r="CY260" s="1032">
        <v>-5880</v>
      </c>
      <c r="CZ260" s="1032">
        <v>-5880</v>
      </c>
      <c r="DA260" s="1032">
        <v>0</v>
      </c>
      <c r="DB260" s="1032">
        <v>0</v>
      </c>
      <c r="DC260" s="1032">
        <v>0</v>
      </c>
      <c r="DD260" s="1032">
        <v>0</v>
      </c>
      <c r="DE260" s="1032">
        <v>0</v>
      </c>
      <c r="DF260" s="1032">
        <v>0</v>
      </c>
      <c r="DG260" s="1032">
        <v>0</v>
      </c>
      <c r="DH260" s="1032">
        <v>0</v>
      </c>
      <c r="DI260" s="1032">
        <v>0</v>
      </c>
      <c r="DJ260" s="1032">
        <v>0</v>
      </c>
      <c r="DK260" s="1032">
        <v>0</v>
      </c>
      <c r="DL260" s="1032">
        <v>0</v>
      </c>
      <c r="DM260" s="1032">
        <v>0</v>
      </c>
      <c r="DN260" s="1032">
        <v>0</v>
      </c>
      <c r="DO260" s="1032">
        <v>0</v>
      </c>
      <c r="DP260" s="1032">
        <v>0</v>
      </c>
      <c r="DQ260" s="946"/>
      <c r="DR260" s="973"/>
      <c r="DS260" s="946"/>
      <c r="DT260" s="1032">
        <v>-28</v>
      </c>
      <c r="DU260" s="1032">
        <v>10</v>
      </c>
      <c r="DV260" s="1032">
        <v>149</v>
      </c>
      <c r="DW260" s="1032">
        <v>171</v>
      </c>
      <c r="DX260" s="1032">
        <v>171</v>
      </c>
      <c r="DY260" s="1032">
        <v>171</v>
      </c>
      <c r="DZ260" s="1032">
        <v>232</v>
      </c>
      <c r="EA260" s="1032">
        <v>232</v>
      </c>
      <c r="EB260" s="1032">
        <v>230</v>
      </c>
      <c r="EC260" s="1032">
        <v>197</v>
      </c>
      <c r="ED260" s="1032">
        <v>102</v>
      </c>
      <c r="EE260" s="1032">
        <v>103</v>
      </c>
      <c r="EF260" s="1032">
        <v>44</v>
      </c>
      <c r="EG260" s="1032">
        <v>32</v>
      </c>
      <c r="EH260" s="1032">
        <v>32</v>
      </c>
      <c r="EI260" s="1032">
        <v>22</v>
      </c>
      <c r="EJ260" s="1032">
        <v>-1</v>
      </c>
      <c r="EK260" s="1032">
        <v>-1</v>
      </c>
      <c r="EL260" s="1032">
        <v>-1</v>
      </c>
      <c r="EM260" s="1032">
        <v>-1</v>
      </c>
      <c r="EN260" s="1032">
        <v>0</v>
      </c>
      <c r="EO260" s="1032">
        <v>0</v>
      </c>
      <c r="EP260" s="1032">
        <v>0</v>
      </c>
      <c r="EQ260" s="1032">
        <v>0</v>
      </c>
      <c r="ER260" s="1032">
        <v>0</v>
      </c>
      <c r="ES260" s="1032">
        <v>0</v>
      </c>
      <c r="ET260" s="1032">
        <v>0</v>
      </c>
      <c r="EU260" s="1032">
        <v>0</v>
      </c>
      <c r="EV260" s="1032">
        <v>0</v>
      </c>
      <c r="EW260" s="1032">
        <v>0</v>
      </c>
      <c r="EX260" s="1032">
        <v>0</v>
      </c>
      <c r="EY260" s="1032">
        <v>0</v>
      </c>
      <c r="EZ260" s="1032">
        <v>0</v>
      </c>
      <c r="FA260" s="1032">
        <v>0</v>
      </c>
      <c r="FB260" s="1032">
        <v>0</v>
      </c>
      <c r="FC260" s="1032">
        <v>0</v>
      </c>
      <c r="FD260" s="946"/>
      <c r="FE260" s="974"/>
      <c r="FF260" s="946"/>
      <c r="FG260" s="975"/>
      <c r="FI260" s="1032"/>
    </row>
    <row r="261" spans="2:165" ht="5.0999999999999996" customHeight="1">
      <c r="E261" s="946"/>
      <c r="F261" s="946"/>
      <c r="G261" s="946"/>
      <c r="H261" s="946"/>
      <c r="I261" s="946"/>
      <c r="J261" s="946"/>
      <c r="K261" s="946"/>
      <c r="L261" s="946"/>
      <c r="M261" s="946"/>
      <c r="N261" s="946"/>
      <c r="O261" s="946"/>
      <c r="P261" s="946"/>
      <c r="Q261" s="946"/>
      <c r="R261" s="946"/>
      <c r="S261" s="946"/>
      <c r="T261" s="946"/>
      <c r="U261" s="946"/>
      <c r="V261" s="946"/>
      <c r="W261" s="946"/>
      <c r="X261" s="946"/>
      <c r="Y261" s="946"/>
      <c r="Z261" s="946"/>
      <c r="AA261" s="946"/>
      <c r="AB261" s="946"/>
      <c r="AC261" s="946"/>
      <c r="AD261" s="946"/>
      <c r="AE261" s="946"/>
      <c r="AF261" s="946"/>
      <c r="AG261" s="946"/>
      <c r="AH261" s="946"/>
      <c r="AI261" s="946"/>
      <c r="AJ261" s="946"/>
      <c r="AK261" s="946"/>
      <c r="AL261" s="946"/>
      <c r="AM261" s="946"/>
      <c r="AN261" s="946"/>
      <c r="AO261" s="946"/>
      <c r="AP261" s="964"/>
      <c r="AQ261" s="946"/>
      <c r="AR261" s="946"/>
      <c r="AS261" s="946"/>
      <c r="AT261" s="946"/>
      <c r="AU261" s="946"/>
      <c r="AV261" s="946"/>
      <c r="AW261" s="946"/>
      <c r="AX261" s="946"/>
      <c r="AY261" s="946"/>
      <c r="AZ261" s="946"/>
      <c r="BA261" s="946"/>
      <c r="BB261" s="946"/>
      <c r="BC261" s="946"/>
      <c r="BD261" s="946"/>
      <c r="BE261" s="946"/>
      <c r="BF261" s="946"/>
      <c r="BG261" s="946"/>
      <c r="BH261" s="946"/>
      <c r="BI261" s="946"/>
      <c r="BJ261" s="946"/>
      <c r="BK261" s="946"/>
      <c r="BL261" s="946"/>
      <c r="BM261" s="946"/>
      <c r="BN261" s="946"/>
      <c r="BO261" s="946"/>
      <c r="BP261" s="946"/>
      <c r="BQ261" s="946"/>
      <c r="BR261" s="946"/>
      <c r="BS261" s="946"/>
      <c r="BT261" s="946"/>
      <c r="BU261" s="946"/>
      <c r="BV261" s="946"/>
      <c r="BW261" s="946"/>
      <c r="BX261" s="946"/>
      <c r="BY261" s="946"/>
      <c r="BZ261" s="946"/>
      <c r="CA261" s="946"/>
      <c r="CB261" s="946"/>
      <c r="CC261" s="971"/>
      <c r="CD261" s="946"/>
      <c r="CE261" s="972"/>
      <c r="CF261" s="946"/>
      <c r="CG261" s="946"/>
      <c r="CH261" s="946"/>
      <c r="CI261" s="946"/>
      <c r="CJ261" s="946"/>
      <c r="CK261" s="946"/>
      <c r="CL261" s="946"/>
      <c r="CM261" s="946"/>
      <c r="CN261" s="946"/>
      <c r="CO261" s="946"/>
      <c r="CP261" s="946"/>
      <c r="CQ261" s="946"/>
      <c r="CR261" s="946"/>
      <c r="CS261" s="946"/>
      <c r="CT261" s="946"/>
      <c r="CU261" s="946"/>
      <c r="CV261" s="946"/>
      <c r="CW261" s="946"/>
      <c r="CX261" s="946"/>
      <c r="CY261" s="946"/>
      <c r="CZ261" s="946"/>
      <c r="DA261" s="946"/>
      <c r="DB261" s="946"/>
      <c r="DC261" s="946"/>
      <c r="DD261" s="946"/>
      <c r="DE261" s="946"/>
      <c r="DF261" s="946"/>
      <c r="DG261" s="946"/>
      <c r="DH261" s="946"/>
      <c r="DI261" s="946"/>
      <c r="DJ261" s="946"/>
      <c r="DK261" s="946"/>
      <c r="DL261" s="946"/>
      <c r="DM261" s="946"/>
      <c r="DN261" s="946"/>
      <c r="DO261" s="946"/>
      <c r="DP261" s="946"/>
      <c r="DQ261" s="946"/>
      <c r="DR261" s="973"/>
      <c r="DS261" s="946"/>
      <c r="DT261" s="946"/>
      <c r="DU261" s="946"/>
      <c r="DV261" s="946"/>
      <c r="DW261" s="946"/>
      <c r="DX261" s="946"/>
      <c r="DY261" s="946"/>
      <c r="DZ261" s="946"/>
      <c r="EA261" s="946"/>
      <c r="EB261" s="946"/>
      <c r="EC261" s="946"/>
      <c r="ED261" s="946"/>
      <c r="EE261" s="946"/>
      <c r="EF261" s="946"/>
      <c r="EG261" s="946"/>
      <c r="EH261" s="946"/>
      <c r="EI261" s="946"/>
      <c r="EJ261" s="946"/>
      <c r="EK261" s="946"/>
      <c r="EL261" s="946"/>
      <c r="EM261" s="946"/>
      <c r="EN261" s="946"/>
      <c r="EO261" s="946"/>
      <c r="EP261" s="946"/>
      <c r="EQ261" s="946"/>
      <c r="ER261" s="946"/>
      <c r="ES261" s="946"/>
      <c r="ET261" s="946"/>
      <c r="EU261" s="946"/>
      <c r="EV261" s="946"/>
      <c r="EW261" s="946"/>
      <c r="EX261" s="946"/>
      <c r="EY261" s="946"/>
      <c r="EZ261" s="946"/>
      <c r="FA261" s="946"/>
      <c r="FB261" s="946"/>
      <c r="FC261" s="946"/>
      <c r="FD261" s="946"/>
      <c r="FE261" s="974"/>
      <c r="FF261" s="946"/>
      <c r="FG261" s="975"/>
      <c r="FI261" s="946"/>
    </row>
    <row r="262" spans="2:165" outlineLevel="1">
      <c r="B262" s="1178" t="s">
        <v>811</v>
      </c>
      <c r="C262" s="1179"/>
      <c r="E262" s="1180"/>
      <c r="F262" s="970"/>
      <c r="G262" s="970"/>
      <c r="H262" s="970"/>
      <c r="I262" s="970"/>
      <c r="J262" s="970"/>
      <c r="K262" s="970"/>
      <c r="L262" s="970"/>
      <c r="M262" s="970"/>
      <c r="N262" s="970"/>
      <c r="O262" s="970"/>
      <c r="P262" s="970"/>
      <c r="Q262" s="970"/>
      <c r="R262" s="970"/>
      <c r="S262" s="970"/>
      <c r="T262" s="970"/>
      <c r="U262" s="970"/>
      <c r="V262" s="970"/>
      <c r="W262" s="970"/>
      <c r="X262" s="970"/>
      <c r="Y262" s="970"/>
      <c r="Z262" s="970"/>
      <c r="AA262" s="970"/>
      <c r="AB262" s="970"/>
      <c r="AC262" s="970"/>
      <c r="AD262" s="970"/>
      <c r="AE262" s="970"/>
      <c r="AF262" s="970"/>
      <c r="AG262" s="970"/>
      <c r="AH262" s="970"/>
      <c r="AI262" s="970"/>
      <c r="AJ262" s="970"/>
      <c r="AK262" s="970"/>
      <c r="AL262" s="970"/>
      <c r="AM262" s="970"/>
      <c r="AN262" s="1181"/>
      <c r="AO262" s="946"/>
      <c r="AP262" s="964"/>
      <c r="AQ262" s="946"/>
      <c r="AR262" s="1180"/>
      <c r="AS262" s="970"/>
      <c r="AT262" s="970"/>
      <c r="AU262" s="970"/>
      <c r="AV262" s="970"/>
      <c r="AW262" s="970"/>
      <c r="AX262" s="970"/>
      <c r="AY262" s="970"/>
      <c r="AZ262" s="970"/>
      <c r="BA262" s="970"/>
      <c r="BB262" s="970"/>
      <c r="BC262" s="970"/>
      <c r="BD262" s="970"/>
      <c r="BE262" s="970"/>
      <c r="BF262" s="970"/>
      <c r="BG262" s="970"/>
      <c r="BH262" s="970"/>
      <c r="BI262" s="970"/>
      <c r="BJ262" s="970"/>
      <c r="BK262" s="970"/>
      <c r="BL262" s="970"/>
      <c r="BM262" s="970"/>
      <c r="BN262" s="970"/>
      <c r="BO262" s="970"/>
      <c r="BP262" s="970"/>
      <c r="BQ262" s="970"/>
      <c r="BR262" s="970"/>
      <c r="BS262" s="970"/>
      <c r="BT262" s="970"/>
      <c r="BU262" s="970"/>
      <c r="BV262" s="970"/>
      <c r="BW262" s="970"/>
      <c r="BX262" s="970"/>
      <c r="BY262" s="970"/>
      <c r="BZ262" s="970"/>
      <c r="CA262" s="1181"/>
      <c r="CB262" s="946"/>
      <c r="CC262" s="971"/>
      <c r="CD262" s="946"/>
      <c r="CE262" s="972"/>
      <c r="CF262" s="946"/>
      <c r="CG262" s="1180"/>
      <c r="CH262" s="970"/>
      <c r="CI262" s="970"/>
      <c r="CJ262" s="970"/>
      <c r="CK262" s="970"/>
      <c r="CL262" s="970"/>
      <c r="CM262" s="970"/>
      <c r="CN262" s="970"/>
      <c r="CO262" s="970"/>
      <c r="CP262" s="970"/>
      <c r="CQ262" s="970"/>
      <c r="CR262" s="970"/>
      <c r="CS262" s="970"/>
      <c r="CT262" s="970"/>
      <c r="CU262" s="970"/>
      <c r="CV262" s="970"/>
      <c r="CW262" s="970"/>
      <c r="CX262" s="970"/>
      <c r="CY262" s="970"/>
      <c r="CZ262" s="970"/>
      <c r="DA262" s="970"/>
      <c r="DB262" s="970"/>
      <c r="DC262" s="970"/>
      <c r="DD262" s="970"/>
      <c r="DE262" s="970"/>
      <c r="DF262" s="970"/>
      <c r="DG262" s="970"/>
      <c r="DH262" s="970"/>
      <c r="DI262" s="970"/>
      <c r="DJ262" s="970"/>
      <c r="DK262" s="970"/>
      <c r="DL262" s="970"/>
      <c r="DM262" s="970"/>
      <c r="DN262" s="970"/>
      <c r="DO262" s="970"/>
      <c r="DP262" s="1181"/>
      <c r="DQ262" s="946"/>
      <c r="DR262" s="973"/>
      <c r="DS262" s="946"/>
      <c r="DT262" s="1180"/>
      <c r="DU262" s="970"/>
      <c r="DV262" s="970"/>
      <c r="DW262" s="970"/>
      <c r="DX262" s="970"/>
      <c r="DY262" s="970"/>
      <c r="DZ262" s="970"/>
      <c r="EA262" s="970"/>
      <c r="EB262" s="970"/>
      <c r="EC262" s="970"/>
      <c r="ED262" s="970"/>
      <c r="EE262" s="970"/>
      <c r="EF262" s="970"/>
      <c r="EG262" s="970"/>
      <c r="EH262" s="970"/>
      <c r="EI262" s="970"/>
      <c r="EJ262" s="970"/>
      <c r="EK262" s="970"/>
      <c r="EL262" s="970"/>
      <c r="EM262" s="970"/>
      <c r="EN262" s="970"/>
      <c r="EO262" s="970"/>
      <c r="EP262" s="970"/>
      <c r="EQ262" s="970"/>
      <c r="ER262" s="970"/>
      <c r="ES262" s="970"/>
      <c r="ET262" s="970"/>
      <c r="EU262" s="970"/>
      <c r="EV262" s="970"/>
      <c r="EW262" s="970"/>
      <c r="EX262" s="970"/>
      <c r="EY262" s="970"/>
      <c r="EZ262" s="970"/>
      <c r="FA262" s="970"/>
      <c r="FB262" s="970"/>
      <c r="FC262" s="1181"/>
      <c r="FD262" s="946"/>
      <c r="FE262" s="974"/>
      <c r="FF262" s="946"/>
      <c r="FG262" s="975"/>
      <c r="FI262" s="1182"/>
    </row>
    <row r="263" spans="2:165" outlineLevel="1">
      <c r="B263" s="976">
        <v>247</v>
      </c>
      <c r="C263" s="977" t="s">
        <v>344</v>
      </c>
      <c r="E263" s="978">
        <v>0</v>
      </c>
      <c r="F263" s="979">
        <v>6758291</v>
      </c>
      <c r="G263" s="980">
        <v>6758291</v>
      </c>
      <c r="H263" s="979">
        <v>6758291</v>
      </c>
      <c r="I263" s="980">
        <v>6758291</v>
      </c>
      <c r="J263" s="979">
        <v>6758291</v>
      </c>
      <c r="K263" s="980">
        <v>6758291</v>
      </c>
      <c r="L263" s="979">
        <v>6758291</v>
      </c>
      <c r="M263" s="980">
        <v>6757219</v>
      </c>
      <c r="N263" s="979">
        <v>6757219</v>
      </c>
      <c r="O263" s="980">
        <v>6727246</v>
      </c>
      <c r="P263" s="979">
        <v>6644712</v>
      </c>
      <c r="Q263" s="980">
        <v>6640408</v>
      </c>
      <c r="R263" s="979">
        <v>6640408</v>
      </c>
      <c r="S263" s="980">
        <v>6604797</v>
      </c>
      <c r="T263" s="979">
        <v>5717281</v>
      </c>
      <c r="U263" s="980">
        <v>5717281</v>
      </c>
      <c r="V263" s="979">
        <v>2511203</v>
      </c>
      <c r="W263" s="980">
        <v>0</v>
      </c>
      <c r="X263" s="979">
        <v>0</v>
      </c>
      <c r="Y263" s="980">
        <v>0</v>
      </c>
      <c r="Z263" s="979">
        <v>0</v>
      </c>
      <c r="AA263" s="980">
        <v>0</v>
      </c>
      <c r="AB263" s="979">
        <v>0</v>
      </c>
      <c r="AC263" s="980">
        <v>0</v>
      </c>
      <c r="AD263" s="979">
        <v>0</v>
      </c>
      <c r="AE263" s="980">
        <v>0</v>
      </c>
      <c r="AF263" s="979">
        <v>0</v>
      </c>
      <c r="AG263" s="980">
        <v>0</v>
      </c>
      <c r="AH263" s="979">
        <v>0</v>
      </c>
      <c r="AI263" s="980">
        <v>0</v>
      </c>
      <c r="AJ263" s="979">
        <v>0</v>
      </c>
      <c r="AK263" s="980">
        <v>0</v>
      </c>
      <c r="AL263" s="979">
        <v>0</v>
      </c>
      <c r="AM263" s="980">
        <v>0</v>
      </c>
      <c r="AN263" s="981">
        <v>0</v>
      </c>
      <c r="AO263" s="946"/>
      <c r="AP263" s="964"/>
      <c r="AQ263" s="946"/>
      <c r="AR263" s="978">
        <v>0</v>
      </c>
      <c r="AS263" s="979">
        <v>439</v>
      </c>
      <c r="AT263" s="980">
        <v>439</v>
      </c>
      <c r="AU263" s="979">
        <v>439</v>
      </c>
      <c r="AV263" s="980">
        <v>439</v>
      </c>
      <c r="AW263" s="979">
        <v>439</v>
      </c>
      <c r="AX263" s="980">
        <v>439</v>
      </c>
      <c r="AY263" s="979">
        <v>439</v>
      </c>
      <c r="AZ263" s="980">
        <v>439</v>
      </c>
      <c r="BA263" s="979">
        <v>439</v>
      </c>
      <c r="BB263" s="980">
        <v>437</v>
      </c>
      <c r="BC263" s="979">
        <v>422</v>
      </c>
      <c r="BD263" s="980">
        <v>422</v>
      </c>
      <c r="BE263" s="979">
        <v>422</v>
      </c>
      <c r="BF263" s="980">
        <v>421</v>
      </c>
      <c r="BG263" s="979">
        <v>366</v>
      </c>
      <c r="BH263" s="980">
        <v>366</v>
      </c>
      <c r="BI263" s="979">
        <v>158</v>
      </c>
      <c r="BJ263" s="980">
        <v>0</v>
      </c>
      <c r="BK263" s="979">
        <v>0</v>
      </c>
      <c r="BL263" s="980">
        <v>0</v>
      </c>
      <c r="BM263" s="979">
        <v>0</v>
      </c>
      <c r="BN263" s="980">
        <v>0</v>
      </c>
      <c r="BO263" s="979">
        <v>0</v>
      </c>
      <c r="BP263" s="980">
        <v>0</v>
      </c>
      <c r="BQ263" s="979">
        <v>0</v>
      </c>
      <c r="BR263" s="980">
        <v>0</v>
      </c>
      <c r="BS263" s="979">
        <v>0</v>
      </c>
      <c r="BT263" s="980">
        <v>0</v>
      </c>
      <c r="BU263" s="979">
        <v>0</v>
      </c>
      <c r="BV263" s="980">
        <v>0</v>
      </c>
      <c r="BW263" s="979">
        <v>0</v>
      </c>
      <c r="BX263" s="980">
        <v>0</v>
      </c>
      <c r="BY263" s="979">
        <v>0</v>
      </c>
      <c r="BZ263" s="980">
        <v>0</v>
      </c>
      <c r="CA263" s="981">
        <v>0</v>
      </c>
      <c r="CB263" s="946"/>
      <c r="CC263" s="971"/>
      <c r="CD263" s="946"/>
      <c r="CE263" s="972"/>
      <c r="CF263" s="946"/>
      <c r="CG263" s="978">
        <v>0</v>
      </c>
      <c r="CH263" s="979">
        <v>8101450</v>
      </c>
      <c r="CI263" s="980">
        <v>8101450</v>
      </c>
      <c r="CJ263" s="979">
        <v>8101450</v>
      </c>
      <c r="CK263" s="980">
        <v>8101450</v>
      </c>
      <c r="CL263" s="979">
        <v>8101450</v>
      </c>
      <c r="CM263" s="980">
        <v>8101450</v>
      </c>
      <c r="CN263" s="979">
        <v>8101450</v>
      </c>
      <c r="CO263" s="980">
        <v>8100166</v>
      </c>
      <c r="CP263" s="979">
        <v>8100166</v>
      </c>
      <c r="CQ263" s="980">
        <v>8064235</v>
      </c>
      <c r="CR263" s="979">
        <v>7965298</v>
      </c>
      <c r="CS263" s="980">
        <v>7960139</v>
      </c>
      <c r="CT263" s="979">
        <v>7960139</v>
      </c>
      <c r="CU263" s="980">
        <v>7917451</v>
      </c>
      <c r="CV263" s="979">
        <v>6853548</v>
      </c>
      <c r="CW263" s="980">
        <v>6853548</v>
      </c>
      <c r="CX263" s="979">
        <v>3010286</v>
      </c>
      <c r="CY263" s="980">
        <v>0</v>
      </c>
      <c r="CZ263" s="979">
        <v>0</v>
      </c>
      <c r="DA263" s="980">
        <v>0</v>
      </c>
      <c r="DB263" s="979">
        <v>0</v>
      </c>
      <c r="DC263" s="980">
        <v>0</v>
      </c>
      <c r="DD263" s="979">
        <v>0</v>
      </c>
      <c r="DE263" s="980">
        <v>0</v>
      </c>
      <c r="DF263" s="979">
        <v>0</v>
      </c>
      <c r="DG263" s="980">
        <v>0</v>
      </c>
      <c r="DH263" s="979">
        <v>0</v>
      </c>
      <c r="DI263" s="980">
        <v>0</v>
      </c>
      <c r="DJ263" s="979">
        <v>0</v>
      </c>
      <c r="DK263" s="980">
        <v>0</v>
      </c>
      <c r="DL263" s="979">
        <v>0</v>
      </c>
      <c r="DM263" s="980">
        <v>0</v>
      </c>
      <c r="DN263" s="979">
        <v>0</v>
      </c>
      <c r="DO263" s="980">
        <v>0</v>
      </c>
      <c r="DP263" s="981">
        <v>0</v>
      </c>
      <c r="DQ263" s="946"/>
      <c r="DR263" s="973"/>
      <c r="DS263" s="946"/>
      <c r="DT263" s="978">
        <v>0</v>
      </c>
      <c r="DU263" s="979">
        <v>526</v>
      </c>
      <c r="DV263" s="980">
        <v>526</v>
      </c>
      <c r="DW263" s="979">
        <v>526</v>
      </c>
      <c r="DX263" s="980">
        <v>526</v>
      </c>
      <c r="DY263" s="979">
        <v>526</v>
      </c>
      <c r="DZ263" s="980">
        <v>526</v>
      </c>
      <c r="EA263" s="979">
        <v>526</v>
      </c>
      <c r="EB263" s="980">
        <v>526</v>
      </c>
      <c r="EC263" s="979">
        <v>526</v>
      </c>
      <c r="ED263" s="980">
        <v>524</v>
      </c>
      <c r="EE263" s="979">
        <v>506</v>
      </c>
      <c r="EF263" s="980">
        <v>506</v>
      </c>
      <c r="EG263" s="979">
        <v>506</v>
      </c>
      <c r="EH263" s="980">
        <v>505</v>
      </c>
      <c r="EI263" s="979">
        <v>438</v>
      </c>
      <c r="EJ263" s="980">
        <v>438</v>
      </c>
      <c r="EK263" s="979">
        <v>189</v>
      </c>
      <c r="EL263" s="980">
        <v>0</v>
      </c>
      <c r="EM263" s="979">
        <v>0</v>
      </c>
      <c r="EN263" s="980">
        <v>0</v>
      </c>
      <c r="EO263" s="979">
        <v>0</v>
      </c>
      <c r="EP263" s="980">
        <v>0</v>
      </c>
      <c r="EQ263" s="979">
        <v>0</v>
      </c>
      <c r="ER263" s="980">
        <v>0</v>
      </c>
      <c r="ES263" s="979">
        <v>0</v>
      </c>
      <c r="ET263" s="980">
        <v>0</v>
      </c>
      <c r="EU263" s="979">
        <v>0</v>
      </c>
      <c r="EV263" s="980">
        <v>0</v>
      </c>
      <c r="EW263" s="979">
        <v>0</v>
      </c>
      <c r="EX263" s="980">
        <v>0</v>
      </c>
      <c r="EY263" s="979">
        <v>0</v>
      </c>
      <c r="EZ263" s="980">
        <v>0</v>
      </c>
      <c r="FA263" s="979">
        <v>0</v>
      </c>
      <c r="FB263" s="980">
        <v>0</v>
      </c>
      <c r="FC263" s="981">
        <v>0</v>
      </c>
      <c r="FD263" s="946"/>
      <c r="FE263" s="974"/>
      <c r="FF263" s="946"/>
      <c r="FG263" s="975"/>
      <c r="FI263" s="982" t="b">
        <v>0</v>
      </c>
    </row>
    <row r="264" spans="2:165" hidden="1" outlineLevel="1">
      <c r="B264" s="983">
        <v>248</v>
      </c>
      <c r="C264" s="984" t="s">
        <v>440</v>
      </c>
      <c r="E264" s="985">
        <v>0</v>
      </c>
      <c r="F264" s="986">
        <v>0</v>
      </c>
      <c r="G264" s="987">
        <v>0</v>
      </c>
      <c r="H264" s="986">
        <v>0</v>
      </c>
      <c r="I264" s="987">
        <v>0</v>
      </c>
      <c r="J264" s="986">
        <v>0</v>
      </c>
      <c r="K264" s="987">
        <v>0</v>
      </c>
      <c r="L264" s="986">
        <v>0</v>
      </c>
      <c r="M264" s="987">
        <v>0</v>
      </c>
      <c r="N264" s="986">
        <v>0</v>
      </c>
      <c r="O264" s="987">
        <v>0</v>
      </c>
      <c r="P264" s="986">
        <v>0</v>
      </c>
      <c r="Q264" s="987">
        <v>0</v>
      </c>
      <c r="R264" s="986">
        <v>0</v>
      </c>
      <c r="S264" s="987">
        <v>0</v>
      </c>
      <c r="T264" s="986">
        <v>0</v>
      </c>
      <c r="U264" s="987">
        <v>0</v>
      </c>
      <c r="V264" s="986">
        <v>0</v>
      </c>
      <c r="W264" s="987">
        <v>0</v>
      </c>
      <c r="X264" s="986">
        <v>0</v>
      </c>
      <c r="Y264" s="987">
        <v>0</v>
      </c>
      <c r="Z264" s="986">
        <v>0</v>
      </c>
      <c r="AA264" s="987">
        <v>0</v>
      </c>
      <c r="AB264" s="986">
        <v>0</v>
      </c>
      <c r="AC264" s="987">
        <v>0</v>
      </c>
      <c r="AD264" s="986">
        <v>0</v>
      </c>
      <c r="AE264" s="987">
        <v>0</v>
      </c>
      <c r="AF264" s="986">
        <v>0</v>
      </c>
      <c r="AG264" s="987">
        <v>0</v>
      </c>
      <c r="AH264" s="986">
        <v>0</v>
      </c>
      <c r="AI264" s="987">
        <v>0</v>
      </c>
      <c r="AJ264" s="986">
        <v>0</v>
      </c>
      <c r="AK264" s="987">
        <v>0</v>
      </c>
      <c r="AL264" s="986">
        <v>0</v>
      </c>
      <c r="AM264" s="987">
        <v>0</v>
      </c>
      <c r="AN264" s="988">
        <v>0</v>
      </c>
      <c r="AO264" s="946"/>
      <c r="AP264" s="964"/>
      <c r="AQ264" s="946"/>
      <c r="AR264" s="985">
        <v>0</v>
      </c>
      <c r="AS264" s="986">
        <v>0</v>
      </c>
      <c r="AT264" s="987">
        <v>0</v>
      </c>
      <c r="AU264" s="986">
        <v>0</v>
      </c>
      <c r="AV264" s="987">
        <v>0</v>
      </c>
      <c r="AW264" s="986">
        <v>0</v>
      </c>
      <c r="AX264" s="987">
        <v>0</v>
      </c>
      <c r="AY264" s="986">
        <v>0</v>
      </c>
      <c r="AZ264" s="987">
        <v>0</v>
      </c>
      <c r="BA264" s="986">
        <v>0</v>
      </c>
      <c r="BB264" s="987">
        <v>0</v>
      </c>
      <c r="BC264" s="986">
        <v>0</v>
      </c>
      <c r="BD264" s="987">
        <v>0</v>
      </c>
      <c r="BE264" s="986">
        <v>0</v>
      </c>
      <c r="BF264" s="987">
        <v>0</v>
      </c>
      <c r="BG264" s="986">
        <v>0</v>
      </c>
      <c r="BH264" s="987">
        <v>0</v>
      </c>
      <c r="BI264" s="986">
        <v>0</v>
      </c>
      <c r="BJ264" s="987">
        <v>0</v>
      </c>
      <c r="BK264" s="986">
        <v>0</v>
      </c>
      <c r="BL264" s="987">
        <v>0</v>
      </c>
      <c r="BM264" s="986">
        <v>0</v>
      </c>
      <c r="BN264" s="987">
        <v>0</v>
      </c>
      <c r="BO264" s="986">
        <v>0</v>
      </c>
      <c r="BP264" s="987">
        <v>0</v>
      </c>
      <c r="BQ264" s="986">
        <v>0</v>
      </c>
      <c r="BR264" s="987">
        <v>0</v>
      </c>
      <c r="BS264" s="986">
        <v>0</v>
      </c>
      <c r="BT264" s="987">
        <v>0</v>
      </c>
      <c r="BU264" s="986">
        <v>0</v>
      </c>
      <c r="BV264" s="987">
        <v>0</v>
      </c>
      <c r="BW264" s="986">
        <v>0</v>
      </c>
      <c r="BX264" s="987">
        <v>0</v>
      </c>
      <c r="BY264" s="986">
        <v>0</v>
      </c>
      <c r="BZ264" s="987">
        <v>0</v>
      </c>
      <c r="CA264" s="988">
        <v>0</v>
      </c>
      <c r="CB264" s="946"/>
      <c r="CC264" s="971"/>
      <c r="CD264" s="946"/>
      <c r="CE264" s="972"/>
      <c r="CF264" s="946"/>
      <c r="CG264" s="985">
        <v>0</v>
      </c>
      <c r="CH264" s="986">
        <v>0</v>
      </c>
      <c r="CI264" s="987">
        <v>0</v>
      </c>
      <c r="CJ264" s="986">
        <v>0</v>
      </c>
      <c r="CK264" s="987">
        <v>0</v>
      </c>
      <c r="CL264" s="986">
        <v>0</v>
      </c>
      <c r="CM264" s="987">
        <v>0</v>
      </c>
      <c r="CN264" s="986">
        <v>0</v>
      </c>
      <c r="CO264" s="987">
        <v>0</v>
      </c>
      <c r="CP264" s="986">
        <v>0</v>
      </c>
      <c r="CQ264" s="987">
        <v>0</v>
      </c>
      <c r="CR264" s="986">
        <v>0</v>
      </c>
      <c r="CS264" s="987">
        <v>0</v>
      </c>
      <c r="CT264" s="986">
        <v>0</v>
      </c>
      <c r="CU264" s="987">
        <v>0</v>
      </c>
      <c r="CV264" s="986">
        <v>0</v>
      </c>
      <c r="CW264" s="987">
        <v>0</v>
      </c>
      <c r="CX264" s="986">
        <v>0</v>
      </c>
      <c r="CY264" s="987">
        <v>0</v>
      </c>
      <c r="CZ264" s="986">
        <v>0</v>
      </c>
      <c r="DA264" s="987">
        <v>0</v>
      </c>
      <c r="DB264" s="986">
        <v>0</v>
      </c>
      <c r="DC264" s="987">
        <v>0</v>
      </c>
      <c r="DD264" s="986">
        <v>0</v>
      </c>
      <c r="DE264" s="987">
        <v>0</v>
      </c>
      <c r="DF264" s="986">
        <v>0</v>
      </c>
      <c r="DG264" s="987">
        <v>0</v>
      </c>
      <c r="DH264" s="986">
        <v>0</v>
      </c>
      <c r="DI264" s="987">
        <v>0</v>
      </c>
      <c r="DJ264" s="986">
        <v>0</v>
      </c>
      <c r="DK264" s="987">
        <v>0</v>
      </c>
      <c r="DL264" s="986">
        <v>0</v>
      </c>
      <c r="DM264" s="987">
        <v>0</v>
      </c>
      <c r="DN264" s="986">
        <v>0</v>
      </c>
      <c r="DO264" s="987">
        <v>0</v>
      </c>
      <c r="DP264" s="988">
        <v>0</v>
      </c>
      <c r="DQ264" s="946"/>
      <c r="DR264" s="973"/>
      <c r="DS264" s="946"/>
      <c r="DT264" s="985">
        <v>0</v>
      </c>
      <c r="DU264" s="986">
        <v>0</v>
      </c>
      <c r="DV264" s="987">
        <v>0</v>
      </c>
      <c r="DW264" s="986">
        <v>0</v>
      </c>
      <c r="DX264" s="987">
        <v>0</v>
      </c>
      <c r="DY264" s="986">
        <v>0</v>
      </c>
      <c r="DZ264" s="987">
        <v>0</v>
      </c>
      <c r="EA264" s="986">
        <v>0</v>
      </c>
      <c r="EB264" s="987">
        <v>0</v>
      </c>
      <c r="EC264" s="986">
        <v>0</v>
      </c>
      <c r="ED264" s="987">
        <v>0</v>
      </c>
      <c r="EE264" s="986">
        <v>0</v>
      </c>
      <c r="EF264" s="987">
        <v>0</v>
      </c>
      <c r="EG264" s="986">
        <v>0</v>
      </c>
      <c r="EH264" s="987">
        <v>0</v>
      </c>
      <c r="EI264" s="986">
        <v>0</v>
      </c>
      <c r="EJ264" s="987">
        <v>0</v>
      </c>
      <c r="EK264" s="986">
        <v>0</v>
      </c>
      <c r="EL264" s="987">
        <v>0</v>
      </c>
      <c r="EM264" s="986">
        <v>0</v>
      </c>
      <c r="EN264" s="987">
        <v>0</v>
      </c>
      <c r="EO264" s="986">
        <v>0</v>
      </c>
      <c r="EP264" s="987">
        <v>0</v>
      </c>
      <c r="EQ264" s="986">
        <v>0</v>
      </c>
      <c r="ER264" s="987">
        <v>0</v>
      </c>
      <c r="ES264" s="986">
        <v>0</v>
      </c>
      <c r="ET264" s="987">
        <v>0</v>
      </c>
      <c r="EU264" s="986">
        <v>0</v>
      </c>
      <c r="EV264" s="987">
        <v>0</v>
      </c>
      <c r="EW264" s="986">
        <v>0</v>
      </c>
      <c r="EX264" s="987">
        <v>0</v>
      </c>
      <c r="EY264" s="986">
        <v>0</v>
      </c>
      <c r="EZ264" s="987">
        <v>0</v>
      </c>
      <c r="FA264" s="986">
        <v>0</v>
      </c>
      <c r="FB264" s="987">
        <v>0</v>
      </c>
      <c r="FC264" s="988">
        <v>0</v>
      </c>
      <c r="FD264" s="946"/>
      <c r="FE264" s="974"/>
      <c r="FF264" s="946"/>
      <c r="FG264" s="975"/>
      <c r="FI264" s="989" t="b">
        <v>1</v>
      </c>
    </row>
    <row r="265" spans="2:165" outlineLevel="1">
      <c r="B265" s="990">
        <v>249</v>
      </c>
      <c r="C265" s="991" t="s">
        <v>755</v>
      </c>
      <c r="E265" s="992">
        <v>0</v>
      </c>
      <c r="F265" s="993">
        <v>2836321</v>
      </c>
      <c r="G265" s="994">
        <v>2836321</v>
      </c>
      <c r="H265" s="993">
        <v>2836321</v>
      </c>
      <c r="I265" s="994">
        <v>2836321</v>
      </c>
      <c r="J265" s="993">
        <v>2836321</v>
      </c>
      <c r="K265" s="994">
        <v>2836321</v>
      </c>
      <c r="L265" s="993">
        <v>2836321</v>
      </c>
      <c r="M265" s="994">
        <v>2836321</v>
      </c>
      <c r="N265" s="993">
        <v>2836321</v>
      </c>
      <c r="O265" s="994">
        <v>2836321</v>
      </c>
      <c r="P265" s="993">
        <v>2836321</v>
      </c>
      <c r="Q265" s="994">
        <v>2836321</v>
      </c>
      <c r="R265" s="993">
        <v>2836321</v>
      </c>
      <c r="S265" s="994">
        <v>2836321</v>
      </c>
      <c r="T265" s="993">
        <v>2836321</v>
      </c>
      <c r="U265" s="994">
        <v>2836321</v>
      </c>
      <c r="V265" s="993">
        <v>2836321</v>
      </c>
      <c r="W265" s="994">
        <v>2836321</v>
      </c>
      <c r="X265" s="993">
        <v>2791006</v>
      </c>
      <c r="Y265" s="994">
        <v>0</v>
      </c>
      <c r="Z265" s="993">
        <v>0</v>
      </c>
      <c r="AA265" s="994">
        <v>0</v>
      </c>
      <c r="AB265" s="993">
        <v>0</v>
      </c>
      <c r="AC265" s="994">
        <v>0</v>
      </c>
      <c r="AD265" s="993">
        <v>0</v>
      </c>
      <c r="AE265" s="994">
        <v>0</v>
      </c>
      <c r="AF265" s="993">
        <v>0</v>
      </c>
      <c r="AG265" s="994">
        <v>0</v>
      </c>
      <c r="AH265" s="993">
        <v>0</v>
      </c>
      <c r="AI265" s="994">
        <v>0</v>
      </c>
      <c r="AJ265" s="993">
        <v>0</v>
      </c>
      <c r="AK265" s="994">
        <v>0</v>
      </c>
      <c r="AL265" s="993">
        <v>0</v>
      </c>
      <c r="AM265" s="994">
        <v>0</v>
      </c>
      <c r="AN265" s="995">
        <v>0</v>
      </c>
      <c r="AO265" s="946"/>
      <c r="AP265" s="964"/>
      <c r="AQ265" s="946"/>
      <c r="AR265" s="992">
        <v>0</v>
      </c>
      <c r="AS265" s="993">
        <v>820</v>
      </c>
      <c r="AT265" s="994">
        <v>820</v>
      </c>
      <c r="AU265" s="993">
        <v>820</v>
      </c>
      <c r="AV265" s="994">
        <v>820</v>
      </c>
      <c r="AW265" s="993">
        <v>820</v>
      </c>
      <c r="AX265" s="994">
        <v>820</v>
      </c>
      <c r="AY265" s="993">
        <v>820</v>
      </c>
      <c r="AZ265" s="994">
        <v>820</v>
      </c>
      <c r="BA265" s="993">
        <v>820</v>
      </c>
      <c r="BB265" s="994">
        <v>820</v>
      </c>
      <c r="BC265" s="993">
        <v>820</v>
      </c>
      <c r="BD265" s="994">
        <v>820</v>
      </c>
      <c r="BE265" s="993">
        <v>820</v>
      </c>
      <c r="BF265" s="994">
        <v>820</v>
      </c>
      <c r="BG265" s="993">
        <v>820</v>
      </c>
      <c r="BH265" s="994">
        <v>820</v>
      </c>
      <c r="BI265" s="993">
        <v>820</v>
      </c>
      <c r="BJ265" s="994">
        <v>820</v>
      </c>
      <c r="BK265" s="993">
        <v>769</v>
      </c>
      <c r="BL265" s="994">
        <v>0</v>
      </c>
      <c r="BM265" s="993">
        <v>0</v>
      </c>
      <c r="BN265" s="994">
        <v>0</v>
      </c>
      <c r="BO265" s="993">
        <v>0</v>
      </c>
      <c r="BP265" s="994">
        <v>0</v>
      </c>
      <c r="BQ265" s="993">
        <v>0</v>
      </c>
      <c r="BR265" s="994">
        <v>0</v>
      </c>
      <c r="BS265" s="993">
        <v>0</v>
      </c>
      <c r="BT265" s="994">
        <v>0</v>
      </c>
      <c r="BU265" s="993">
        <v>0</v>
      </c>
      <c r="BV265" s="994">
        <v>0</v>
      </c>
      <c r="BW265" s="993">
        <v>0</v>
      </c>
      <c r="BX265" s="994">
        <v>0</v>
      </c>
      <c r="BY265" s="993">
        <v>0</v>
      </c>
      <c r="BZ265" s="994">
        <v>0</v>
      </c>
      <c r="CA265" s="995">
        <v>0</v>
      </c>
      <c r="CB265" s="946"/>
      <c r="CC265" s="971"/>
      <c r="CD265" s="946"/>
      <c r="CE265" s="972"/>
      <c r="CF265" s="946"/>
      <c r="CG265" s="992">
        <v>0</v>
      </c>
      <c r="CH265" s="993">
        <v>1999101</v>
      </c>
      <c r="CI265" s="994">
        <v>1999101</v>
      </c>
      <c r="CJ265" s="993">
        <v>1999101</v>
      </c>
      <c r="CK265" s="994">
        <v>1999101</v>
      </c>
      <c r="CL265" s="993">
        <v>1999101</v>
      </c>
      <c r="CM265" s="994">
        <v>1999101</v>
      </c>
      <c r="CN265" s="993">
        <v>1999101</v>
      </c>
      <c r="CO265" s="994">
        <v>1999101</v>
      </c>
      <c r="CP265" s="993">
        <v>1999101</v>
      </c>
      <c r="CQ265" s="994">
        <v>1999101</v>
      </c>
      <c r="CR265" s="993">
        <v>1999101</v>
      </c>
      <c r="CS265" s="994">
        <v>1999101</v>
      </c>
      <c r="CT265" s="993">
        <v>1999101</v>
      </c>
      <c r="CU265" s="994">
        <v>1999101</v>
      </c>
      <c r="CV265" s="993">
        <v>1999101</v>
      </c>
      <c r="CW265" s="994">
        <v>1999101</v>
      </c>
      <c r="CX265" s="993">
        <v>1999101</v>
      </c>
      <c r="CY265" s="994">
        <v>1999101</v>
      </c>
      <c r="CZ265" s="993">
        <v>1953786</v>
      </c>
      <c r="DA265" s="994">
        <v>0</v>
      </c>
      <c r="DB265" s="993">
        <v>0</v>
      </c>
      <c r="DC265" s="994">
        <v>0</v>
      </c>
      <c r="DD265" s="993">
        <v>0</v>
      </c>
      <c r="DE265" s="994">
        <v>0</v>
      </c>
      <c r="DF265" s="993">
        <v>0</v>
      </c>
      <c r="DG265" s="994">
        <v>0</v>
      </c>
      <c r="DH265" s="993">
        <v>0</v>
      </c>
      <c r="DI265" s="994">
        <v>0</v>
      </c>
      <c r="DJ265" s="993">
        <v>0</v>
      </c>
      <c r="DK265" s="994">
        <v>0</v>
      </c>
      <c r="DL265" s="993">
        <v>0</v>
      </c>
      <c r="DM265" s="994">
        <v>0</v>
      </c>
      <c r="DN265" s="993">
        <v>0</v>
      </c>
      <c r="DO265" s="994">
        <v>0</v>
      </c>
      <c r="DP265" s="995">
        <v>0</v>
      </c>
      <c r="DQ265" s="946"/>
      <c r="DR265" s="973"/>
      <c r="DS265" s="946"/>
      <c r="DT265" s="992">
        <v>0</v>
      </c>
      <c r="DU265" s="993">
        <v>589</v>
      </c>
      <c r="DV265" s="994">
        <v>589</v>
      </c>
      <c r="DW265" s="993">
        <v>589</v>
      </c>
      <c r="DX265" s="994">
        <v>589</v>
      </c>
      <c r="DY265" s="993">
        <v>589</v>
      </c>
      <c r="DZ265" s="994">
        <v>589</v>
      </c>
      <c r="EA265" s="993">
        <v>589</v>
      </c>
      <c r="EB265" s="994">
        <v>589</v>
      </c>
      <c r="EC265" s="993">
        <v>589</v>
      </c>
      <c r="ED265" s="994">
        <v>589</v>
      </c>
      <c r="EE265" s="993">
        <v>589</v>
      </c>
      <c r="EF265" s="994">
        <v>589</v>
      </c>
      <c r="EG265" s="993">
        <v>589</v>
      </c>
      <c r="EH265" s="994">
        <v>589</v>
      </c>
      <c r="EI265" s="993">
        <v>589</v>
      </c>
      <c r="EJ265" s="994">
        <v>589</v>
      </c>
      <c r="EK265" s="993">
        <v>589</v>
      </c>
      <c r="EL265" s="994">
        <v>589</v>
      </c>
      <c r="EM265" s="993">
        <v>539</v>
      </c>
      <c r="EN265" s="994">
        <v>0</v>
      </c>
      <c r="EO265" s="993">
        <v>0</v>
      </c>
      <c r="EP265" s="994">
        <v>0</v>
      </c>
      <c r="EQ265" s="993">
        <v>0</v>
      </c>
      <c r="ER265" s="994">
        <v>0</v>
      </c>
      <c r="ES265" s="993">
        <v>0</v>
      </c>
      <c r="ET265" s="994">
        <v>0</v>
      </c>
      <c r="EU265" s="993">
        <v>0</v>
      </c>
      <c r="EV265" s="994">
        <v>0</v>
      </c>
      <c r="EW265" s="993">
        <v>0</v>
      </c>
      <c r="EX265" s="994">
        <v>0</v>
      </c>
      <c r="EY265" s="993">
        <v>0</v>
      </c>
      <c r="EZ265" s="994">
        <v>0</v>
      </c>
      <c r="FA265" s="993">
        <v>0</v>
      </c>
      <c r="FB265" s="994">
        <v>0</v>
      </c>
      <c r="FC265" s="995">
        <v>0</v>
      </c>
      <c r="FD265" s="946"/>
      <c r="FE265" s="974"/>
      <c r="FF265" s="946"/>
      <c r="FG265" s="975"/>
      <c r="FI265" s="996" t="b">
        <v>0</v>
      </c>
    </row>
    <row r="266" spans="2:165" hidden="1" outlineLevel="1">
      <c r="B266" s="983">
        <v>250</v>
      </c>
      <c r="C266" s="984" t="s">
        <v>346</v>
      </c>
      <c r="E266" s="985">
        <v>0</v>
      </c>
      <c r="F266" s="986">
        <v>0</v>
      </c>
      <c r="G266" s="987">
        <v>0</v>
      </c>
      <c r="H266" s="986">
        <v>0</v>
      </c>
      <c r="I266" s="987">
        <v>0</v>
      </c>
      <c r="J266" s="986">
        <v>0</v>
      </c>
      <c r="K266" s="987">
        <v>0</v>
      </c>
      <c r="L266" s="986">
        <v>0</v>
      </c>
      <c r="M266" s="987">
        <v>0</v>
      </c>
      <c r="N266" s="986">
        <v>0</v>
      </c>
      <c r="O266" s="987">
        <v>0</v>
      </c>
      <c r="P266" s="986">
        <v>0</v>
      </c>
      <c r="Q266" s="987">
        <v>0</v>
      </c>
      <c r="R266" s="986">
        <v>0</v>
      </c>
      <c r="S266" s="987">
        <v>0</v>
      </c>
      <c r="T266" s="986">
        <v>0</v>
      </c>
      <c r="U266" s="987">
        <v>0</v>
      </c>
      <c r="V266" s="986">
        <v>0</v>
      </c>
      <c r="W266" s="987">
        <v>0</v>
      </c>
      <c r="X266" s="986">
        <v>0</v>
      </c>
      <c r="Y266" s="987">
        <v>0</v>
      </c>
      <c r="Z266" s="986">
        <v>0</v>
      </c>
      <c r="AA266" s="987">
        <v>0</v>
      </c>
      <c r="AB266" s="986">
        <v>0</v>
      </c>
      <c r="AC266" s="987">
        <v>0</v>
      </c>
      <c r="AD266" s="986">
        <v>0</v>
      </c>
      <c r="AE266" s="987">
        <v>0</v>
      </c>
      <c r="AF266" s="986">
        <v>0</v>
      </c>
      <c r="AG266" s="987">
        <v>0</v>
      </c>
      <c r="AH266" s="986">
        <v>0</v>
      </c>
      <c r="AI266" s="987">
        <v>0</v>
      </c>
      <c r="AJ266" s="986">
        <v>0</v>
      </c>
      <c r="AK266" s="987">
        <v>0</v>
      </c>
      <c r="AL266" s="986">
        <v>0</v>
      </c>
      <c r="AM266" s="987">
        <v>0</v>
      </c>
      <c r="AN266" s="988">
        <v>0</v>
      </c>
      <c r="AO266" s="946"/>
      <c r="AP266" s="964"/>
      <c r="AQ266" s="946"/>
      <c r="AR266" s="985">
        <v>0</v>
      </c>
      <c r="AS266" s="986">
        <v>0</v>
      </c>
      <c r="AT266" s="987">
        <v>0</v>
      </c>
      <c r="AU266" s="986">
        <v>0</v>
      </c>
      <c r="AV266" s="987">
        <v>0</v>
      </c>
      <c r="AW266" s="986">
        <v>0</v>
      </c>
      <c r="AX266" s="987">
        <v>0</v>
      </c>
      <c r="AY266" s="986">
        <v>0</v>
      </c>
      <c r="AZ266" s="987">
        <v>0</v>
      </c>
      <c r="BA266" s="986">
        <v>0</v>
      </c>
      <c r="BB266" s="987">
        <v>0</v>
      </c>
      <c r="BC266" s="986">
        <v>0</v>
      </c>
      <c r="BD266" s="987">
        <v>0</v>
      </c>
      <c r="BE266" s="986">
        <v>0</v>
      </c>
      <c r="BF266" s="987">
        <v>0</v>
      </c>
      <c r="BG266" s="986">
        <v>0</v>
      </c>
      <c r="BH266" s="987">
        <v>0</v>
      </c>
      <c r="BI266" s="986">
        <v>0</v>
      </c>
      <c r="BJ266" s="987">
        <v>0</v>
      </c>
      <c r="BK266" s="986">
        <v>0</v>
      </c>
      <c r="BL266" s="987">
        <v>0</v>
      </c>
      <c r="BM266" s="986">
        <v>0</v>
      </c>
      <c r="BN266" s="987">
        <v>0</v>
      </c>
      <c r="BO266" s="986">
        <v>0</v>
      </c>
      <c r="BP266" s="987">
        <v>0</v>
      </c>
      <c r="BQ266" s="986">
        <v>0</v>
      </c>
      <c r="BR266" s="987">
        <v>0</v>
      </c>
      <c r="BS266" s="986">
        <v>0</v>
      </c>
      <c r="BT266" s="987">
        <v>0</v>
      </c>
      <c r="BU266" s="986">
        <v>0</v>
      </c>
      <c r="BV266" s="987">
        <v>0</v>
      </c>
      <c r="BW266" s="986">
        <v>0</v>
      </c>
      <c r="BX266" s="987">
        <v>0</v>
      </c>
      <c r="BY266" s="986">
        <v>0</v>
      </c>
      <c r="BZ266" s="987">
        <v>0</v>
      </c>
      <c r="CA266" s="988">
        <v>0</v>
      </c>
      <c r="CB266" s="946"/>
      <c r="CC266" s="971"/>
      <c r="CD266" s="946"/>
      <c r="CE266" s="972"/>
      <c r="CF266" s="946"/>
      <c r="CG266" s="985">
        <v>0</v>
      </c>
      <c r="CH266" s="986">
        <v>0</v>
      </c>
      <c r="CI266" s="987">
        <v>0</v>
      </c>
      <c r="CJ266" s="986">
        <v>0</v>
      </c>
      <c r="CK266" s="987">
        <v>0</v>
      </c>
      <c r="CL266" s="986">
        <v>0</v>
      </c>
      <c r="CM266" s="987">
        <v>0</v>
      </c>
      <c r="CN266" s="986">
        <v>0</v>
      </c>
      <c r="CO266" s="987">
        <v>0</v>
      </c>
      <c r="CP266" s="986">
        <v>0</v>
      </c>
      <c r="CQ266" s="987">
        <v>0</v>
      </c>
      <c r="CR266" s="986">
        <v>0</v>
      </c>
      <c r="CS266" s="987">
        <v>0</v>
      </c>
      <c r="CT266" s="986">
        <v>0</v>
      </c>
      <c r="CU266" s="987">
        <v>0</v>
      </c>
      <c r="CV266" s="986">
        <v>0</v>
      </c>
      <c r="CW266" s="987">
        <v>0</v>
      </c>
      <c r="CX266" s="986">
        <v>0</v>
      </c>
      <c r="CY266" s="987">
        <v>0</v>
      </c>
      <c r="CZ266" s="986">
        <v>0</v>
      </c>
      <c r="DA266" s="987">
        <v>0</v>
      </c>
      <c r="DB266" s="986">
        <v>0</v>
      </c>
      <c r="DC266" s="987">
        <v>0</v>
      </c>
      <c r="DD266" s="986">
        <v>0</v>
      </c>
      <c r="DE266" s="987">
        <v>0</v>
      </c>
      <c r="DF266" s="986">
        <v>0</v>
      </c>
      <c r="DG266" s="987">
        <v>0</v>
      </c>
      <c r="DH266" s="986">
        <v>0</v>
      </c>
      <c r="DI266" s="987">
        <v>0</v>
      </c>
      <c r="DJ266" s="986">
        <v>0</v>
      </c>
      <c r="DK266" s="987">
        <v>0</v>
      </c>
      <c r="DL266" s="986">
        <v>0</v>
      </c>
      <c r="DM266" s="987">
        <v>0</v>
      </c>
      <c r="DN266" s="986">
        <v>0</v>
      </c>
      <c r="DO266" s="987">
        <v>0</v>
      </c>
      <c r="DP266" s="988">
        <v>0</v>
      </c>
      <c r="DQ266" s="946"/>
      <c r="DR266" s="973"/>
      <c r="DS266" s="946"/>
      <c r="DT266" s="985">
        <v>0</v>
      </c>
      <c r="DU266" s="986">
        <v>0</v>
      </c>
      <c r="DV266" s="987">
        <v>0</v>
      </c>
      <c r="DW266" s="986">
        <v>0</v>
      </c>
      <c r="DX266" s="987">
        <v>0</v>
      </c>
      <c r="DY266" s="986">
        <v>0</v>
      </c>
      <c r="DZ266" s="987">
        <v>0</v>
      </c>
      <c r="EA266" s="986">
        <v>0</v>
      </c>
      <c r="EB266" s="987">
        <v>0</v>
      </c>
      <c r="EC266" s="986">
        <v>0</v>
      </c>
      <c r="ED266" s="987">
        <v>0</v>
      </c>
      <c r="EE266" s="986">
        <v>0</v>
      </c>
      <c r="EF266" s="987">
        <v>0</v>
      </c>
      <c r="EG266" s="986">
        <v>0</v>
      </c>
      <c r="EH266" s="987">
        <v>0</v>
      </c>
      <c r="EI266" s="986">
        <v>0</v>
      </c>
      <c r="EJ266" s="987">
        <v>0</v>
      </c>
      <c r="EK266" s="986">
        <v>0</v>
      </c>
      <c r="EL266" s="987">
        <v>0</v>
      </c>
      <c r="EM266" s="986">
        <v>0</v>
      </c>
      <c r="EN266" s="987">
        <v>0</v>
      </c>
      <c r="EO266" s="986">
        <v>0</v>
      </c>
      <c r="EP266" s="987">
        <v>0</v>
      </c>
      <c r="EQ266" s="986">
        <v>0</v>
      </c>
      <c r="ER266" s="987">
        <v>0</v>
      </c>
      <c r="ES266" s="986">
        <v>0</v>
      </c>
      <c r="ET266" s="987">
        <v>0</v>
      </c>
      <c r="EU266" s="986">
        <v>0</v>
      </c>
      <c r="EV266" s="987">
        <v>0</v>
      </c>
      <c r="EW266" s="986">
        <v>0</v>
      </c>
      <c r="EX266" s="987">
        <v>0</v>
      </c>
      <c r="EY266" s="986">
        <v>0</v>
      </c>
      <c r="EZ266" s="987">
        <v>0</v>
      </c>
      <c r="FA266" s="986">
        <v>0</v>
      </c>
      <c r="FB266" s="987">
        <v>0</v>
      </c>
      <c r="FC266" s="988">
        <v>0</v>
      </c>
      <c r="FD266" s="946"/>
      <c r="FE266" s="974"/>
      <c r="FF266" s="946"/>
      <c r="FG266" s="975"/>
      <c r="FI266" s="989" t="b">
        <v>1</v>
      </c>
    </row>
    <row r="267" spans="2:165" outlineLevel="1">
      <c r="B267" s="997">
        <v>251</v>
      </c>
      <c r="C267" s="998" t="s">
        <v>347</v>
      </c>
      <c r="E267" s="999">
        <v>0</v>
      </c>
      <c r="F267" s="1000">
        <v>21101</v>
      </c>
      <c r="G267" s="1001">
        <v>21101</v>
      </c>
      <c r="H267" s="1000">
        <v>21101</v>
      </c>
      <c r="I267" s="1001">
        <v>21101</v>
      </c>
      <c r="J267" s="1000">
        <v>21101</v>
      </c>
      <c r="K267" s="1001">
        <v>21101</v>
      </c>
      <c r="L267" s="1000">
        <v>21101</v>
      </c>
      <c r="M267" s="1001">
        <v>21101</v>
      </c>
      <c r="N267" s="1000">
        <v>21101</v>
      </c>
      <c r="O267" s="1001">
        <v>17114</v>
      </c>
      <c r="P267" s="1000">
        <v>14542</v>
      </c>
      <c r="Q267" s="1001">
        <v>14542</v>
      </c>
      <c r="R267" s="1000">
        <v>14442</v>
      </c>
      <c r="S267" s="1001">
        <v>14442</v>
      </c>
      <c r="T267" s="1000">
        <v>14442</v>
      </c>
      <c r="U267" s="1001">
        <v>14233</v>
      </c>
      <c r="V267" s="1000">
        <v>14233</v>
      </c>
      <c r="W267" s="1001">
        <v>14233</v>
      </c>
      <c r="X267" s="1000">
        <v>14233</v>
      </c>
      <c r="Y267" s="1001">
        <v>14233</v>
      </c>
      <c r="Z267" s="1000">
        <v>0</v>
      </c>
      <c r="AA267" s="1001">
        <v>0</v>
      </c>
      <c r="AB267" s="1000">
        <v>0</v>
      </c>
      <c r="AC267" s="1001">
        <v>0</v>
      </c>
      <c r="AD267" s="1000">
        <v>0</v>
      </c>
      <c r="AE267" s="1001">
        <v>0</v>
      </c>
      <c r="AF267" s="1000">
        <v>0</v>
      </c>
      <c r="AG267" s="1001">
        <v>0</v>
      </c>
      <c r="AH267" s="1000">
        <v>0</v>
      </c>
      <c r="AI267" s="1001">
        <v>0</v>
      </c>
      <c r="AJ267" s="1000">
        <v>0</v>
      </c>
      <c r="AK267" s="1001">
        <v>0</v>
      </c>
      <c r="AL267" s="1000">
        <v>0</v>
      </c>
      <c r="AM267" s="1001">
        <v>0</v>
      </c>
      <c r="AN267" s="1002">
        <v>0</v>
      </c>
      <c r="AO267" s="946"/>
      <c r="AP267" s="964"/>
      <c r="AQ267" s="946"/>
      <c r="AR267" s="999">
        <v>0</v>
      </c>
      <c r="AS267" s="1000">
        <v>3</v>
      </c>
      <c r="AT267" s="1001">
        <v>3</v>
      </c>
      <c r="AU267" s="1000">
        <v>3</v>
      </c>
      <c r="AV267" s="1001">
        <v>3</v>
      </c>
      <c r="AW267" s="1000">
        <v>3</v>
      </c>
      <c r="AX267" s="1001">
        <v>3</v>
      </c>
      <c r="AY267" s="1000">
        <v>3</v>
      </c>
      <c r="AZ267" s="1001">
        <v>3</v>
      </c>
      <c r="BA267" s="1000">
        <v>3</v>
      </c>
      <c r="BB267" s="1001">
        <v>3</v>
      </c>
      <c r="BC267" s="1000">
        <v>3</v>
      </c>
      <c r="BD267" s="1001">
        <v>1</v>
      </c>
      <c r="BE267" s="1000">
        <v>1</v>
      </c>
      <c r="BF267" s="1001">
        <v>1</v>
      </c>
      <c r="BG267" s="1000">
        <v>1</v>
      </c>
      <c r="BH267" s="1001">
        <v>1</v>
      </c>
      <c r="BI267" s="1000">
        <v>1</v>
      </c>
      <c r="BJ267" s="1001">
        <v>1</v>
      </c>
      <c r="BK267" s="1000">
        <v>1</v>
      </c>
      <c r="BL267" s="1001">
        <v>1</v>
      </c>
      <c r="BM267" s="1000">
        <v>1</v>
      </c>
      <c r="BN267" s="1001">
        <v>0</v>
      </c>
      <c r="BO267" s="1000">
        <v>0</v>
      </c>
      <c r="BP267" s="1001">
        <v>0</v>
      </c>
      <c r="BQ267" s="1000">
        <v>0</v>
      </c>
      <c r="BR267" s="1001">
        <v>0</v>
      </c>
      <c r="BS267" s="1000">
        <v>0</v>
      </c>
      <c r="BT267" s="1001">
        <v>0</v>
      </c>
      <c r="BU267" s="1000">
        <v>0</v>
      </c>
      <c r="BV267" s="1001">
        <v>0</v>
      </c>
      <c r="BW267" s="1000">
        <v>0</v>
      </c>
      <c r="BX267" s="1001">
        <v>0</v>
      </c>
      <c r="BY267" s="1000">
        <v>0</v>
      </c>
      <c r="BZ267" s="1001">
        <v>0</v>
      </c>
      <c r="CA267" s="1002">
        <v>0</v>
      </c>
      <c r="CB267" s="946"/>
      <c r="CC267" s="971"/>
      <c r="CD267" s="946"/>
      <c r="CE267" s="972"/>
      <c r="CF267" s="946"/>
      <c r="CG267" s="999">
        <v>0</v>
      </c>
      <c r="CH267" s="1000">
        <v>21101</v>
      </c>
      <c r="CI267" s="1001">
        <v>21101</v>
      </c>
      <c r="CJ267" s="1000">
        <v>21101</v>
      </c>
      <c r="CK267" s="1001">
        <v>21101</v>
      </c>
      <c r="CL267" s="1000">
        <v>21101</v>
      </c>
      <c r="CM267" s="1001">
        <v>21101</v>
      </c>
      <c r="CN267" s="1000">
        <v>21101</v>
      </c>
      <c r="CO267" s="1001">
        <v>21101</v>
      </c>
      <c r="CP267" s="1000">
        <v>21101</v>
      </c>
      <c r="CQ267" s="1001">
        <v>17114</v>
      </c>
      <c r="CR267" s="1000">
        <v>14542</v>
      </c>
      <c r="CS267" s="1001">
        <v>14542</v>
      </c>
      <c r="CT267" s="1000">
        <v>14442</v>
      </c>
      <c r="CU267" s="1001">
        <v>14442</v>
      </c>
      <c r="CV267" s="1000">
        <v>14442</v>
      </c>
      <c r="CW267" s="1001">
        <v>14233</v>
      </c>
      <c r="CX267" s="1000">
        <v>14233</v>
      </c>
      <c r="CY267" s="1001">
        <v>14233</v>
      </c>
      <c r="CZ267" s="1000">
        <v>14233</v>
      </c>
      <c r="DA267" s="1001">
        <v>14233</v>
      </c>
      <c r="DB267" s="1000">
        <v>0</v>
      </c>
      <c r="DC267" s="1001">
        <v>0</v>
      </c>
      <c r="DD267" s="1000">
        <v>0</v>
      </c>
      <c r="DE267" s="1001">
        <v>0</v>
      </c>
      <c r="DF267" s="1000">
        <v>0</v>
      </c>
      <c r="DG267" s="1001">
        <v>0</v>
      </c>
      <c r="DH267" s="1000">
        <v>0</v>
      </c>
      <c r="DI267" s="1001">
        <v>0</v>
      </c>
      <c r="DJ267" s="1000">
        <v>0</v>
      </c>
      <c r="DK267" s="1001">
        <v>0</v>
      </c>
      <c r="DL267" s="1000">
        <v>0</v>
      </c>
      <c r="DM267" s="1001">
        <v>0</v>
      </c>
      <c r="DN267" s="1000">
        <v>0</v>
      </c>
      <c r="DO267" s="1001">
        <v>0</v>
      </c>
      <c r="DP267" s="1002">
        <v>0</v>
      </c>
      <c r="DQ267" s="946"/>
      <c r="DR267" s="973"/>
      <c r="DS267" s="946"/>
      <c r="DT267" s="999">
        <v>0</v>
      </c>
      <c r="DU267" s="1000">
        <v>3</v>
      </c>
      <c r="DV267" s="1001">
        <v>3</v>
      </c>
      <c r="DW267" s="1000">
        <v>3</v>
      </c>
      <c r="DX267" s="1001">
        <v>3</v>
      </c>
      <c r="DY267" s="1000">
        <v>3</v>
      </c>
      <c r="DZ267" s="1001">
        <v>3</v>
      </c>
      <c r="EA267" s="1000">
        <v>3</v>
      </c>
      <c r="EB267" s="1001">
        <v>3</v>
      </c>
      <c r="EC267" s="1000">
        <v>3</v>
      </c>
      <c r="ED267" s="1001">
        <v>3</v>
      </c>
      <c r="EE267" s="1000">
        <v>1</v>
      </c>
      <c r="EF267" s="1001">
        <v>1</v>
      </c>
      <c r="EG267" s="1000">
        <v>1</v>
      </c>
      <c r="EH267" s="1001">
        <v>1</v>
      </c>
      <c r="EI267" s="1000">
        <v>1</v>
      </c>
      <c r="EJ267" s="1001">
        <v>1</v>
      </c>
      <c r="EK267" s="1000">
        <v>1</v>
      </c>
      <c r="EL267" s="1001">
        <v>1</v>
      </c>
      <c r="EM267" s="1000">
        <v>1</v>
      </c>
      <c r="EN267" s="1001">
        <v>1</v>
      </c>
      <c r="EO267" s="1000">
        <v>0</v>
      </c>
      <c r="EP267" s="1001">
        <v>0</v>
      </c>
      <c r="EQ267" s="1000">
        <v>0</v>
      </c>
      <c r="ER267" s="1001">
        <v>0</v>
      </c>
      <c r="ES267" s="1000">
        <v>0</v>
      </c>
      <c r="ET267" s="1001">
        <v>0</v>
      </c>
      <c r="EU267" s="1000">
        <v>0</v>
      </c>
      <c r="EV267" s="1001">
        <v>0</v>
      </c>
      <c r="EW267" s="1000">
        <v>0</v>
      </c>
      <c r="EX267" s="1001">
        <v>0</v>
      </c>
      <c r="EY267" s="1000">
        <v>0</v>
      </c>
      <c r="EZ267" s="1001">
        <v>0</v>
      </c>
      <c r="FA267" s="1000">
        <v>0</v>
      </c>
      <c r="FB267" s="1001">
        <v>0</v>
      </c>
      <c r="FC267" s="1002">
        <v>0</v>
      </c>
      <c r="FD267" s="946"/>
      <c r="FE267" s="974"/>
      <c r="FF267" s="946"/>
      <c r="FG267" s="975"/>
      <c r="FI267" s="1003" t="b">
        <v>0</v>
      </c>
    </row>
    <row r="268" spans="2:165" outlineLevel="1">
      <c r="B268" s="1004">
        <v>252</v>
      </c>
      <c r="C268" s="1005" t="s">
        <v>349</v>
      </c>
      <c r="E268" s="1006">
        <v>0</v>
      </c>
      <c r="F268" s="1007">
        <v>134071</v>
      </c>
      <c r="G268" s="1008">
        <v>134071</v>
      </c>
      <c r="H268" s="1007">
        <v>134071</v>
      </c>
      <c r="I268" s="1008">
        <v>134071</v>
      </c>
      <c r="J268" s="1007">
        <v>134071</v>
      </c>
      <c r="K268" s="1008">
        <v>134071</v>
      </c>
      <c r="L268" s="1007">
        <v>134071</v>
      </c>
      <c r="M268" s="1008">
        <v>134071</v>
      </c>
      <c r="N268" s="1007">
        <v>134071</v>
      </c>
      <c r="O268" s="1008">
        <v>134071</v>
      </c>
      <c r="P268" s="1007">
        <v>33101</v>
      </c>
      <c r="Q268" s="1008">
        <v>0</v>
      </c>
      <c r="R268" s="1007">
        <v>0</v>
      </c>
      <c r="S268" s="1008">
        <v>0</v>
      </c>
      <c r="T268" s="1007">
        <v>0</v>
      </c>
      <c r="U268" s="1008">
        <v>0</v>
      </c>
      <c r="V268" s="1007">
        <v>0</v>
      </c>
      <c r="W268" s="1008">
        <v>0</v>
      </c>
      <c r="X268" s="1007">
        <v>0</v>
      </c>
      <c r="Y268" s="1008">
        <v>0</v>
      </c>
      <c r="Z268" s="1007">
        <v>0</v>
      </c>
      <c r="AA268" s="1008">
        <v>0</v>
      </c>
      <c r="AB268" s="1007">
        <v>0</v>
      </c>
      <c r="AC268" s="1008">
        <v>0</v>
      </c>
      <c r="AD268" s="1007">
        <v>0</v>
      </c>
      <c r="AE268" s="1008">
        <v>0</v>
      </c>
      <c r="AF268" s="1007">
        <v>0</v>
      </c>
      <c r="AG268" s="1008">
        <v>0</v>
      </c>
      <c r="AH268" s="1007">
        <v>0</v>
      </c>
      <c r="AI268" s="1008">
        <v>0</v>
      </c>
      <c r="AJ268" s="1007">
        <v>0</v>
      </c>
      <c r="AK268" s="1008">
        <v>0</v>
      </c>
      <c r="AL268" s="1007">
        <v>0</v>
      </c>
      <c r="AM268" s="1008">
        <v>0</v>
      </c>
      <c r="AN268" s="1009">
        <v>0</v>
      </c>
      <c r="AO268" s="946"/>
      <c r="AP268" s="964"/>
      <c r="AQ268" s="946"/>
      <c r="AR268" s="1006">
        <v>0</v>
      </c>
      <c r="AS268" s="1007">
        <v>18</v>
      </c>
      <c r="AT268" s="1008">
        <v>18</v>
      </c>
      <c r="AU268" s="1007">
        <v>18</v>
      </c>
      <c r="AV268" s="1008">
        <v>18</v>
      </c>
      <c r="AW268" s="1007">
        <v>18</v>
      </c>
      <c r="AX268" s="1008">
        <v>18</v>
      </c>
      <c r="AY268" s="1007">
        <v>18</v>
      </c>
      <c r="AZ268" s="1008">
        <v>18</v>
      </c>
      <c r="BA268" s="1007">
        <v>18</v>
      </c>
      <c r="BB268" s="1008">
        <v>18</v>
      </c>
      <c r="BC268" s="1007">
        <v>4</v>
      </c>
      <c r="BD268" s="1008">
        <v>0</v>
      </c>
      <c r="BE268" s="1007">
        <v>0</v>
      </c>
      <c r="BF268" s="1008">
        <v>0</v>
      </c>
      <c r="BG268" s="1007">
        <v>0</v>
      </c>
      <c r="BH268" s="1008">
        <v>0</v>
      </c>
      <c r="BI268" s="1007">
        <v>0</v>
      </c>
      <c r="BJ268" s="1008">
        <v>0</v>
      </c>
      <c r="BK268" s="1007">
        <v>0</v>
      </c>
      <c r="BL268" s="1008">
        <v>0</v>
      </c>
      <c r="BM268" s="1007">
        <v>0</v>
      </c>
      <c r="BN268" s="1008">
        <v>0</v>
      </c>
      <c r="BO268" s="1007">
        <v>0</v>
      </c>
      <c r="BP268" s="1008">
        <v>0</v>
      </c>
      <c r="BQ268" s="1007">
        <v>0</v>
      </c>
      <c r="BR268" s="1008">
        <v>0</v>
      </c>
      <c r="BS268" s="1007">
        <v>0</v>
      </c>
      <c r="BT268" s="1008">
        <v>0</v>
      </c>
      <c r="BU268" s="1007">
        <v>0</v>
      </c>
      <c r="BV268" s="1008">
        <v>0</v>
      </c>
      <c r="BW268" s="1007">
        <v>0</v>
      </c>
      <c r="BX268" s="1008">
        <v>0</v>
      </c>
      <c r="BY268" s="1007">
        <v>0</v>
      </c>
      <c r="BZ268" s="1008">
        <v>0</v>
      </c>
      <c r="CA268" s="1009">
        <v>0</v>
      </c>
      <c r="CB268" s="946"/>
      <c r="CC268" s="971"/>
      <c r="CD268" s="946"/>
      <c r="CE268" s="972"/>
      <c r="CF268" s="946"/>
      <c r="CG268" s="1006">
        <v>0</v>
      </c>
      <c r="CH268" s="1007">
        <v>91998</v>
      </c>
      <c r="CI268" s="1008">
        <v>91998</v>
      </c>
      <c r="CJ268" s="1007">
        <v>91998</v>
      </c>
      <c r="CK268" s="1008">
        <v>91998</v>
      </c>
      <c r="CL268" s="1007">
        <v>91998</v>
      </c>
      <c r="CM268" s="1008">
        <v>91998</v>
      </c>
      <c r="CN268" s="1007">
        <v>91998</v>
      </c>
      <c r="CO268" s="1008">
        <v>91998</v>
      </c>
      <c r="CP268" s="1007">
        <v>91998</v>
      </c>
      <c r="CQ268" s="1008">
        <v>91998</v>
      </c>
      <c r="CR268" s="1007">
        <v>22713</v>
      </c>
      <c r="CS268" s="1008">
        <v>0</v>
      </c>
      <c r="CT268" s="1007">
        <v>0</v>
      </c>
      <c r="CU268" s="1008">
        <v>0</v>
      </c>
      <c r="CV268" s="1007">
        <v>0</v>
      </c>
      <c r="CW268" s="1008">
        <v>0</v>
      </c>
      <c r="CX268" s="1007">
        <v>0</v>
      </c>
      <c r="CY268" s="1008">
        <v>0</v>
      </c>
      <c r="CZ268" s="1007">
        <v>0</v>
      </c>
      <c r="DA268" s="1008">
        <v>0</v>
      </c>
      <c r="DB268" s="1007">
        <v>0</v>
      </c>
      <c r="DC268" s="1008">
        <v>0</v>
      </c>
      <c r="DD268" s="1007">
        <v>0</v>
      </c>
      <c r="DE268" s="1008">
        <v>0</v>
      </c>
      <c r="DF268" s="1007">
        <v>0</v>
      </c>
      <c r="DG268" s="1008">
        <v>0</v>
      </c>
      <c r="DH268" s="1007">
        <v>0</v>
      </c>
      <c r="DI268" s="1008">
        <v>0</v>
      </c>
      <c r="DJ268" s="1007">
        <v>0</v>
      </c>
      <c r="DK268" s="1008">
        <v>0</v>
      </c>
      <c r="DL268" s="1007">
        <v>0</v>
      </c>
      <c r="DM268" s="1008">
        <v>0</v>
      </c>
      <c r="DN268" s="1007">
        <v>0</v>
      </c>
      <c r="DO268" s="1008">
        <v>0</v>
      </c>
      <c r="DP268" s="1009">
        <v>0</v>
      </c>
      <c r="DQ268" s="946"/>
      <c r="DR268" s="973"/>
      <c r="DS268" s="946"/>
      <c r="DT268" s="1006">
        <v>0</v>
      </c>
      <c r="DU268" s="1007">
        <v>12</v>
      </c>
      <c r="DV268" s="1008">
        <v>12</v>
      </c>
      <c r="DW268" s="1007">
        <v>12</v>
      </c>
      <c r="DX268" s="1008">
        <v>12</v>
      </c>
      <c r="DY268" s="1007">
        <v>12</v>
      </c>
      <c r="DZ268" s="1008">
        <v>12</v>
      </c>
      <c r="EA268" s="1007">
        <v>12</v>
      </c>
      <c r="EB268" s="1008">
        <v>12</v>
      </c>
      <c r="EC268" s="1007">
        <v>12</v>
      </c>
      <c r="ED268" s="1008">
        <v>12</v>
      </c>
      <c r="EE268" s="1007">
        <v>3</v>
      </c>
      <c r="EF268" s="1008">
        <v>0</v>
      </c>
      <c r="EG268" s="1007">
        <v>0</v>
      </c>
      <c r="EH268" s="1008">
        <v>0</v>
      </c>
      <c r="EI268" s="1007">
        <v>0</v>
      </c>
      <c r="EJ268" s="1008">
        <v>0</v>
      </c>
      <c r="EK268" s="1007">
        <v>0</v>
      </c>
      <c r="EL268" s="1008">
        <v>0</v>
      </c>
      <c r="EM268" s="1007">
        <v>0</v>
      </c>
      <c r="EN268" s="1008">
        <v>0</v>
      </c>
      <c r="EO268" s="1007">
        <v>0</v>
      </c>
      <c r="EP268" s="1008">
        <v>0</v>
      </c>
      <c r="EQ268" s="1007">
        <v>0</v>
      </c>
      <c r="ER268" s="1008">
        <v>0</v>
      </c>
      <c r="ES268" s="1007">
        <v>0</v>
      </c>
      <c r="ET268" s="1008">
        <v>0</v>
      </c>
      <c r="EU268" s="1007">
        <v>0</v>
      </c>
      <c r="EV268" s="1008">
        <v>0</v>
      </c>
      <c r="EW268" s="1007">
        <v>0</v>
      </c>
      <c r="EX268" s="1008">
        <v>0</v>
      </c>
      <c r="EY268" s="1007">
        <v>0</v>
      </c>
      <c r="EZ268" s="1008">
        <v>0</v>
      </c>
      <c r="FA268" s="1007">
        <v>0</v>
      </c>
      <c r="FB268" s="1008">
        <v>0</v>
      </c>
      <c r="FC268" s="1009">
        <v>0</v>
      </c>
      <c r="FD268" s="946"/>
      <c r="FE268" s="974"/>
      <c r="FF268" s="946"/>
      <c r="FG268" s="975"/>
      <c r="FI268" s="1010" t="b">
        <v>0</v>
      </c>
    </row>
    <row r="269" spans="2:165" outlineLevel="1">
      <c r="B269" s="990">
        <v>253</v>
      </c>
      <c r="C269" s="1011" t="s">
        <v>350</v>
      </c>
      <c r="E269" s="992">
        <v>0</v>
      </c>
      <c r="F269" s="993">
        <v>10124939</v>
      </c>
      <c r="G269" s="994">
        <v>9848966</v>
      </c>
      <c r="H269" s="993">
        <v>9848966</v>
      </c>
      <c r="I269" s="994">
        <v>9848966</v>
      </c>
      <c r="J269" s="993">
        <v>9848966</v>
      </c>
      <c r="K269" s="994">
        <v>9718331</v>
      </c>
      <c r="L269" s="993">
        <v>9718331</v>
      </c>
      <c r="M269" s="994">
        <v>9718331</v>
      </c>
      <c r="N269" s="993">
        <v>9647351</v>
      </c>
      <c r="O269" s="994">
        <v>9647351</v>
      </c>
      <c r="P269" s="993">
        <v>9564547</v>
      </c>
      <c r="Q269" s="994">
        <v>7482453</v>
      </c>
      <c r="R269" s="993">
        <v>3083368</v>
      </c>
      <c r="S269" s="994">
        <v>3083368</v>
      </c>
      <c r="T269" s="993">
        <v>723056</v>
      </c>
      <c r="U269" s="994">
        <v>18888</v>
      </c>
      <c r="V269" s="993">
        <v>18888</v>
      </c>
      <c r="W269" s="994">
        <v>18888</v>
      </c>
      <c r="X269" s="993">
        <v>18888</v>
      </c>
      <c r="Y269" s="994">
        <v>18888</v>
      </c>
      <c r="Z269" s="993">
        <v>0</v>
      </c>
      <c r="AA269" s="994">
        <v>0</v>
      </c>
      <c r="AB269" s="993">
        <v>0</v>
      </c>
      <c r="AC269" s="994">
        <v>0</v>
      </c>
      <c r="AD269" s="993">
        <v>0</v>
      </c>
      <c r="AE269" s="994">
        <v>0</v>
      </c>
      <c r="AF269" s="993">
        <v>0</v>
      </c>
      <c r="AG269" s="994">
        <v>0</v>
      </c>
      <c r="AH269" s="993">
        <v>0</v>
      </c>
      <c r="AI269" s="994">
        <v>0</v>
      </c>
      <c r="AJ269" s="993">
        <v>0</v>
      </c>
      <c r="AK269" s="994">
        <v>0</v>
      </c>
      <c r="AL269" s="993">
        <v>0</v>
      </c>
      <c r="AM269" s="994">
        <v>0</v>
      </c>
      <c r="AN269" s="995">
        <v>0</v>
      </c>
      <c r="AO269" s="946"/>
      <c r="AP269" s="964"/>
      <c r="AQ269" s="946"/>
      <c r="AR269" s="992">
        <v>0</v>
      </c>
      <c r="AS269" s="993">
        <v>1338</v>
      </c>
      <c r="AT269" s="994">
        <v>1294</v>
      </c>
      <c r="AU269" s="993">
        <v>1294</v>
      </c>
      <c r="AV269" s="994">
        <v>1294</v>
      </c>
      <c r="AW269" s="993">
        <v>1294</v>
      </c>
      <c r="AX269" s="994">
        <v>1277</v>
      </c>
      <c r="AY269" s="993">
        <v>1277</v>
      </c>
      <c r="AZ269" s="994">
        <v>1277</v>
      </c>
      <c r="BA269" s="993">
        <v>1265</v>
      </c>
      <c r="BB269" s="994">
        <v>1265</v>
      </c>
      <c r="BC269" s="993">
        <v>1251</v>
      </c>
      <c r="BD269" s="994">
        <v>950</v>
      </c>
      <c r="BE269" s="993">
        <v>417</v>
      </c>
      <c r="BF269" s="994">
        <v>417</v>
      </c>
      <c r="BG269" s="993">
        <v>203</v>
      </c>
      <c r="BH269" s="994">
        <v>27</v>
      </c>
      <c r="BI269" s="993">
        <v>27</v>
      </c>
      <c r="BJ269" s="994">
        <v>27</v>
      </c>
      <c r="BK269" s="993">
        <v>27</v>
      </c>
      <c r="BL269" s="994">
        <v>27</v>
      </c>
      <c r="BM269" s="993">
        <v>0</v>
      </c>
      <c r="BN269" s="994">
        <v>0</v>
      </c>
      <c r="BO269" s="993">
        <v>0</v>
      </c>
      <c r="BP269" s="994">
        <v>0</v>
      </c>
      <c r="BQ269" s="993">
        <v>0</v>
      </c>
      <c r="BR269" s="994">
        <v>0</v>
      </c>
      <c r="BS269" s="993">
        <v>0</v>
      </c>
      <c r="BT269" s="994">
        <v>0</v>
      </c>
      <c r="BU269" s="993">
        <v>0</v>
      </c>
      <c r="BV269" s="994">
        <v>0</v>
      </c>
      <c r="BW269" s="993">
        <v>0</v>
      </c>
      <c r="BX269" s="994">
        <v>0</v>
      </c>
      <c r="BY269" s="993">
        <v>0</v>
      </c>
      <c r="BZ269" s="994">
        <v>0</v>
      </c>
      <c r="CA269" s="995">
        <v>0</v>
      </c>
      <c r="CB269" s="946"/>
      <c r="CC269" s="971"/>
      <c r="CD269" s="946"/>
      <c r="CE269" s="972"/>
      <c r="CF269" s="946"/>
      <c r="CG269" s="992">
        <v>0</v>
      </c>
      <c r="CH269" s="993">
        <v>8021485</v>
      </c>
      <c r="CI269" s="994">
        <v>7802845</v>
      </c>
      <c r="CJ269" s="993">
        <v>7802845</v>
      </c>
      <c r="CK269" s="994">
        <v>7802845</v>
      </c>
      <c r="CL269" s="993">
        <v>7802845</v>
      </c>
      <c r="CM269" s="994">
        <v>7699350</v>
      </c>
      <c r="CN269" s="993">
        <v>7699350</v>
      </c>
      <c r="CO269" s="994">
        <v>7699350</v>
      </c>
      <c r="CP269" s="993">
        <v>7643116</v>
      </c>
      <c r="CQ269" s="994">
        <v>7643116</v>
      </c>
      <c r="CR269" s="993">
        <v>7577514</v>
      </c>
      <c r="CS269" s="994">
        <v>5927975</v>
      </c>
      <c r="CT269" s="993">
        <v>2442799</v>
      </c>
      <c r="CU269" s="994">
        <v>2442799</v>
      </c>
      <c r="CV269" s="993">
        <v>572841</v>
      </c>
      <c r="CW269" s="994">
        <v>14964</v>
      </c>
      <c r="CX269" s="993">
        <v>14964</v>
      </c>
      <c r="CY269" s="994">
        <v>14964</v>
      </c>
      <c r="CZ269" s="993">
        <v>14964</v>
      </c>
      <c r="DA269" s="994">
        <v>14964</v>
      </c>
      <c r="DB269" s="993">
        <v>0</v>
      </c>
      <c r="DC269" s="994">
        <v>0</v>
      </c>
      <c r="DD269" s="993">
        <v>0</v>
      </c>
      <c r="DE269" s="994">
        <v>0</v>
      </c>
      <c r="DF269" s="993">
        <v>0</v>
      </c>
      <c r="DG269" s="994">
        <v>0</v>
      </c>
      <c r="DH269" s="993">
        <v>0</v>
      </c>
      <c r="DI269" s="994">
        <v>0</v>
      </c>
      <c r="DJ269" s="993">
        <v>0</v>
      </c>
      <c r="DK269" s="994">
        <v>0</v>
      </c>
      <c r="DL269" s="993">
        <v>0</v>
      </c>
      <c r="DM269" s="994">
        <v>0</v>
      </c>
      <c r="DN269" s="993">
        <v>0</v>
      </c>
      <c r="DO269" s="994">
        <v>0</v>
      </c>
      <c r="DP269" s="995">
        <v>0</v>
      </c>
      <c r="DQ269" s="946"/>
      <c r="DR269" s="973"/>
      <c r="DS269" s="946"/>
      <c r="DT269" s="992">
        <v>0</v>
      </c>
      <c r="DU269" s="993">
        <v>1061</v>
      </c>
      <c r="DV269" s="994">
        <v>1026</v>
      </c>
      <c r="DW269" s="993">
        <v>1026</v>
      </c>
      <c r="DX269" s="994">
        <v>1026</v>
      </c>
      <c r="DY269" s="993">
        <v>1026</v>
      </c>
      <c r="DZ269" s="994">
        <v>1013</v>
      </c>
      <c r="EA269" s="993">
        <v>1013</v>
      </c>
      <c r="EB269" s="994">
        <v>1013</v>
      </c>
      <c r="EC269" s="993">
        <v>1003</v>
      </c>
      <c r="ED269" s="994">
        <v>1003</v>
      </c>
      <c r="EE269" s="993">
        <v>992</v>
      </c>
      <c r="EF269" s="994">
        <v>753</v>
      </c>
      <c r="EG269" s="993">
        <v>330</v>
      </c>
      <c r="EH269" s="994">
        <v>330</v>
      </c>
      <c r="EI269" s="993">
        <v>161</v>
      </c>
      <c r="EJ269" s="994">
        <v>22</v>
      </c>
      <c r="EK269" s="993">
        <v>22</v>
      </c>
      <c r="EL269" s="994">
        <v>22</v>
      </c>
      <c r="EM269" s="993">
        <v>22</v>
      </c>
      <c r="EN269" s="994">
        <v>22</v>
      </c>
      <c r="EO269" s="993">
        <v>0</v>
      </c>
      <c r="EP269" s="994">
        <v>0</v>
      </c>
      <c r="EQ269" s="993">
        <v>0</v>
      </c>
      <c r="ER269" s="994">
        <v>0</v>
      </c>
      <c r="ES269" s="993">
        <v>0</v>
      </c>
      <c r="ET269" s="994">
        <v>0</v>
      </c>
      <c r="EU269" s="993">
        <v>0</v>
      </c>
      <c r="EV269" s="994">
        <v>0</v>
      </c>
      <c r="EW269" s="993">
        <v>0</v>
      </c>
      <c r="EX269" s="994">
        <v>0</v>
      </c>
      <c r="EY269" s="993">
        <v>0</v>
      </c>
      <c r="EZ269" s="994">
        <v>0</v>
      </c>
      <c r="FA269" s="993">
        <v>0</v>
      </c>
      <c r="FB269" s="994">
        <v>0</v>
      </c>
      <c r="FC269" s="995">
        <v>0</v>
      </c>
      <c r="FD269" s="946"/>
      <c r="FE269" s="974"/>
      <c r="FF269" s="946"/>
      <c r="FG269" s="975"/>
      <c r="FI269" s="996" t="b">
        <v>0</v>
      </c>
    </row>
    <row r="270" spans="2:165" outlineLevel="1">
      <c r="B270" s="983">
        <v>254</v>
      </c>
      <c r="C270" s="1012" t="s">
        <v>355</v>
      </c>
      <c r="E270" s="985">
        <v>0</v>
      </c>
      <c r="F270" s="986">
        <v>34716</v>
      </c>
      <c r="G270" s="987">
        <v>34716</v>
      </c>
      <c r="H270" s="986">
        <v>34716</v>
      </c>
      <c r="I270" s="987">
        <v>34716</v>
      </c>
      <c r="J270" s="986">
        <v>34716</v>
      </c>
      <c r="K270" s="987">
        <v>22764</v>
      </c>
      <c r="L270" s="986">
        <v>22764</v>
      </c>
      <c r="M270" s="987">
        <v>22764</v>
      </c>
      <c r="N270" s="986">
        <v>22764</v>
      </c>
      <c r="O270" s="987">
        <v>22764</v>
      </c>
      <c r="P270" s="986">
        <v>22018</v>
      </c>
      <c r="Q270" s="987">
        <v>0</v>
      </c>
      <c r="R270" s="986">
        <v>0</v>
      </c>
      <c r="S270" s="987">
        <v>0</v>
      </c>
      <c r="T270" s="986">
        <v>0</v>
      </c>
      <c r="U270" s="987">
        <v>0</v>
      </c>
      <c r="V270" s="986">
        <v>0</v>
      </c>
      <c r="W270" s="987">
        <v>0</v>
      </c>
      <c r="X270" s="986">
        <v>0</v>
      </c>
      <c r="Y270" s="987">
        <v>0</v>
      </c>
      <c r="Z270" s="986">
        <v>0</v>
      </c>
      <c r="AA270" s="987">
        <v>0</v>
      </c>
      <c r="AB270" s="986">
        <v>0</v>
      </c>
      <c r="AC270" s="987">
        <v>0</v>
      </c>
      <c r="AD270" s="986">
        <v>0</v>
      </c>
      <c r="AE270" s="987">
        <v>0</v>
      </c>
      <c r="AF270" s="986">
        <v>0</v>
      </c>
      <c r="AG270" s="987">
        <v>0</v>
      </c>
      <c r="AH270" s="986">
        <v>0</v>
      </c>
      <c r="AI270" s="987">
        <v>0</v>
      </c>
      <c r="AJ270" s="986">
        <v>0</v>
      </c>
      <c r="AK270" s="987">
        <v>0</v>
      </c>
      <c r="AL270" s="986">
        <v>0</v>
      </c>
      <c r="AM270" s="987">
        <v>0</v>
      </c>
      <c r="AN270" s="988">
        <v>0</v>
      </c>
      <c r="AO270" s="946"/>
      <c r="AP270" s="964"/>
      <c r="AQ270" s="946"/>
      <c r="AR270" s="985">
        <v>0</v>
      </c>
      <c r="AS270" s="986">
        <v>6</v>
      </c>
      <c r="AT270" s="987">
        <v>6</v>
      </c>
      <c r="AU270" s="986">
        <v>6</v>
      </c>
      <c r="AV270" s="987">
        <v>6</v>
      </c>
      <c r="AW270" s="986">
        <v>6</v>
      </c>
      <c r="AX270" s="987">
        <v>4</v>
      </c>
      <c r="AY270" s="986">
        <v>4</v>
      </c>
      <c r="AZ270" s="987">
        <v>4</v>
      </c>
      <c r="BA270" s="986">
        <v>4</v>
      </c>
      <c r="BB270" s="987">
        <v>4</v>
      </c>
      <c r="BC270" s="986">
        <v>4</v>
      </c>
      <c r="BD270" s="987">
        <v>0</v>
      </c>
      <c r="BE270" s="986">
        <v>0</v>
      </c>
      <c r="BF270" s="987">
        <v>0</v>
      </c>
      <c r="BG270" s="986">
        <v>0</v>
      </c>
      <c r="BH270" s="987">
        <v>0</v>
      </c>
      <c r="BI270" s="986">
        <v>0</v>
      </c>
      <c r="BJ270" s="987">
        <v>0</v>
      </c>
      <c r="BK270" s="986">
        <v>0</v>
      </c>
      <c r="BL270" s="987">
        <v>0</v>
      </c>
      <c r="BM270" s="986">
        <v>0</v>
      </c>
      <c r="BN270" s="987">
        <v>0</v>
      </c>
      <c r="BO270" s="986">
        <v>0</v>
      </c>
      <c r="BP270" s="987">
        <v>0</v>
      </c>
      <c r="BQ270" s="986">
        <v>0</v>
      </c>
      <c r="BR270" s="987">
        <v>0</v>
      </c>
      <c r="BS270" s="986">
        <v>0</v>
      </c>
      <c r="BT270" s="987">
        <v>0</v>
      </c>
      <c r="BU270" s="986">
        <v>0</v>
      </c>
      <c r="BV270" s="987">
        <v>0</v>
      </c>
      <c r="BW270" s="986">
        <v>0</v>
      </c>
      <c r="BX270" s="987">
        <v>0</v>
      </c>
      <c r="BY270" s="986">
        <v>0</v>
      </c>
      <c r="BZ270" s="987">
        <v>0</v>
      </c>
      <c r="CA270" s="988">
        <v>0</v>
      </c>
      <c r="CB270" s="946"/>
      <c r="CC270" s="971"/>
      <c r="CD270" s="946"/>
      <c r="CE270" s="972"/>
      <c r="CF270" s="946"/>
      <c r="CG270" s="985">
        <v>0</v>
      </c>
      <c r="CH270" s="986">
        <v>30823</v>
      </c>
      <c r="CI270" s="987">
        <v>30823</v>
      </c>
      <c r="CJ270" s="986">
        <v>30823</v>
      </c>
      <c r="CK270" s="987">
        <v>30823</v>
      </c>
      <c r="CL270" s="986">
        <v>30823</v>
      </c>
      <c r="CM270" s="987">
        <v>20211</v>
      </c>
      <c r="CN270" s="986">
        <v>20211</v>
      </c>
      <c r="CO270" s="987">
        <v>20211</v>
      </c>
      <c r="CP270" s="986">
        <v>20211</v>
      </c>
      <c r="CQ270" s="987">
        <v>20211</v>
      </c>
      <c r="CR270" s="986">
        <v>19549</v>
      </c>
      <c r="CS270" s="987">
        <v>0</v>
      </c>
      <c r="CT270" s="986">
        <v>0</v>
      </c>
      <c r="CU270" s="987">
        <v>0</v>
      </c>
      <c r="CV270" s="986">
        <v>0</v>
      </c>
      <c r="CW270" s="987">
        <v>0</v>
      </c>
      <c r="CX270" s="986">
        <v>0</v>
      </c>
      <c r="CY270" s="987">
        <v>0</v>
      </c>
      <c r="CZ270" s="986">
        <v>0</v>
      </c>
      <c r="DA270" s="987">
        <v>0</v>
      </c>
      <c r="DB270" s="986">
        <v>0</v>
      </c>
      <c r="DC270" s="987">
        <v>0</v>
      </c>
      <c r="DD270" s="986">
        <v>0</v>
      </c>
      <c r="DE270" s="987">
        <v>0</v>
      </c>
      <c r="DF270" s="986">
        <v>0</v>
      </c>
      <c r="DG270" s="987">
        <v>0</v>
      </c>
      <c r="DH270" s="986">
        <v>0</v>
      </c>
      <c r="DI270" s="987">
        <v>0</v>
      </c>
      <c r="DJ270" s="986">
        <v>0</v>
      </c>
      <c r="DK270" s="987">
        <v>0</v>
      </c>
      <c r="DL270" s="986">
        <v>0</v>
      </c>
      <c r="DM270" s="987">
        <v>0</v>
      </c>
      <c r="DN270" s="986">
        <v>0</v>
      </c>
      <c r="DO270" s="987">
        <v>0</v>
      </c>
      <c r="DP270" s="988">
        <v>0</v>
      </c>
      <c r="DQ270" s="946"/>
      <c r="DR270" s="973"/>
      <c r="DS270" s="946"/>
      <c r="DT270" s="985">
        <v>0</v>
      </c>
      <c r="DU270" s="986">
        <v>5</v>
      </c>
      <c r="DV270" s="987">
        <v>5</v>
      </c>
      <c r="DW270" s="986">
        <v>5</v>
      </c>
      <c r="DX270" s="987">
        <v>5</v>
      </c>
      <c r="DY270" s="986">
        <v>5</v>
      </c>
      <c r="DZ270" s="987">
        <v>4</v>
      </c>
      <c r="EA270" s="986">
        <v>4</v>
      </c>
      <c r="EB270" s="987">
        <v>4</v>
      </c>
      <c r="EC270" s="986">
        <v>4</v>
      </c>
      <c r="ED270" s="987">
        <v>4</v>
      </c>
      <c r="EE270" s="986">
        <v>3</v>
      </c>
      <c r="EF270" s="987">
        <v>0</v>
      </c>
      <c r="EG270" s="986">
        <v>0</v>
      </c>
      <c r="EH270" s="987">
        <v>0</v>
      </c>
      <c r="EI270" s="986">
        <v>0</v>
      </c>
      <c r="EJ270" s="987">
        <v>0</v>
      </c>
      <c r="EK270" s="986">
        <v>0</v>
      </c>
      <c r="EL270" s="987">
        <v>0</v>
      </c>
      <c r="EM270" s="986">
        <v>0</v>
      </c>
      <c r="EN270" s="987">
        <v>0</v>
      </c>
      <c r="EO270" s="986">
        <v>0</v>
      </c>
      <c r="EP270" s="987">
        <v>0</v>
      </c>
      <c r="EQ270" s="986">
        <v>0</v>
      </c>
      <c r="ER270" s="987">
        <v>0</v>
      </c>
      <c r="ES270" s="986">
        <v>0</v>
      </c>
      <c r="ET270" s="987">
        <v>0</v>
      </c>
      <c r="EU270" s="986">
        <v>0</v>
      </c>
      <c r="EV270" s="987">
        <v>0</v>
      </c>
      <c r="EW270" s="986">
        <v>0</v>
      </c>
      <c r="EX270" s="987">
        <v>0</v>
      </c>
      <c r="EY270" s="986">
        <v>0</v>
      </c>
      <c r="EZ270" s="987">
        <v>0</v>
      </c>
      <c r="FA270" s="986">
        <v>0</v>
      </c>
      <c r="FB270" s="987">
        <v>0</v>
      </c>
      <c r="FC270" s="988">
        <v>0</v>
      </c>
      <c r="FD270" s="946"/>
      <c r="FE270" s="974"/>
      <c r="FF270" s="946"/>
      <c r="FG270" s="975"/>
      <c r="FI270" s="989" t="b">
        <v>0</v>
      </c>
    </row>
    <row r="271" spans="2:165" outlineLevel="1">
      <c r="B271" s="990">
        <v>255</v>
      </c>
      <c r="C271" s="1011" t="s">
        <v>356</v>
      </c>
      <c r="E271" s="992">
        <v>0</v>
      </c>
      <c r="F271" s="993">
        <v>58529</v>
      </c>
      <c r="G271" s="994">
        <v>58529</v>
      </c>
      <c r="H271" s="993">
        <v>58529</v>
      </c>
      <c r="I271" s="994">
        <v>58529</v>
      </c>
      <c r="J271" s="993">
        <v>58529</v>
      </c>
      <c r="K271" s="994">
        <v>58529</v>
      </c>
      <c r="L271" s="993">
        <v>58529</v>
      </c>
      <c r="M271" s="994">
        <v>58529</v>
      </c>
      <c r="N271" s="993">
        <v>58529</v>
      </c>
      <c r="O271" s="994">
        <v>58529</v>
      </c>
      <c r="P271" s="993">
        <v>58529</v>
      </c>
      <c r="Q271" s="994">
        <v>58529</v>
      </c>
      <c r="R271" s="993">
        <v>58529</v>
      </c>
      <c r="S271" s="994">
        <v>58529</v>
      </c>
      <c r="T271" s="993">
        <v>58529</v>
      </c>
      <c r="U271" s="994">
        <v>29657</v>
      </c>
      <c r="V271" s="993">
        <v>13465</v>
      </c>
      <c r="W271" s="994">
        <v>4571</v>
      </c>
      <c r="X271" s="993">
        <v>0</v>
      </c>
      <c r="Y271" s="994">
        <v>0</v>
      </c>
      <c r="Z271" s="993">
        <v>0</v>
      </c>
      <c r="AA271" s="994">
        <v>0</v>
      </c>
      <c r="AB271" s="993">
        <v>0</v>
      </c>
      <c r="AC271" s="994">
        <v>0</v>
      </c>
      <c r="AD271" s="993">
        <v>0</v>
      </c>
      <c r="AE271" s="994">
        <v>0</v>
      </c>
      <c r="AF271" s="993">
        <v>0</v>
      </c>
      <c r="AG271" s="994">
        <v>0</v>
      </c>
      <c r="AH271" s="993">
        <v>0</v>
      </c>
      <c r="AI271" s="994">
        <v>0</v>
      </c>
      <c r="AJ271" s="993">
        <v>0</v>
      </c>
      <c r="AK271" s="994">
        <v>0</v>
      </c>
      <c r="AL271" s="993">
        <v>0</v>
      </c>
      <c r="AM271" s="994">
        <v>0</v>
      </c>
      <c r="AN271" s="995">
        <v>0</v>
      </c>
      <c r="AO271" s="946"/>
      <c r="AP271" s="964"/>
      <c r="AQ271" s="946"/>
      <c r="AR271" s="992">
        <v>0</v>
      </c>
      <c r="AS271" s="993">
        <v>31</v>
      </c>
      <c r="AT271" s="994">
        <v>31</v>
      </c>
      <c r="AU271" s="993">
        <v>31</v>
      </c>
      <c r="AV271" s="994">
        <v>31</v>
      </c>
      <c r="AW271" s="993">
        <v>31</v>
      </c>
      <c r="AX271" s="994">
        <v>31</v>
      </c>
      <c r="AY271" s="993">
        <v>31</v>
      </c>
      <c r="AZ271" s="994">
        <v>31</v>
      </c>
      <c r="BA271" s="993">
        <v>31</v>
      </c>
      <c r="BB271" s="994">
        <v>31</v>
      </c>
      <c r="BC271" s="993">
        <v>31</v>
      </c>
      <c r="BD271" s="994">
        <v>31</v>
      </c>
      <c r="BE271" s="993">
        <v>31</v>
      </c>
      <c r="BF271" s="994">
        <v>31</v>
      </c>
      <c r="BG271" s="993">
        <v>31</v>
      </c>
      <c r="BH271" s="994">
        <v>11</v>
      </c>
      <c r="BI271" s="993">
        <v>0</v>
      </c>
      <c r="BJ271" s="994">
        <v>0</v>
      </c>
      <c r="BK271" s="993">
        <v>0</v>
      </c>
      <c r="BL271" s="994">
        <v>0</v>
      </c>
      <c r="BM271" s="993">
        <v>0</v>
      </c>
      <c r="BN271" s="994">
        <v>0</v>
      </c>
      <c r="BO271" s="993">
        <v>0</v>
      </c>
      <c r="BP271" s="994">
        <v>0</v>
      </c>
      <c r="BQ271" s="993">
        <v>0</v>
      </c>
      <c r="BR271" s="994">
        <v>0</v>
      </c>
      <c r="BS271" s="993">
        <v>0</v>
      </c>
      <c r="BT271" s="994">
        <v>0</v>
      </c>
      <c r="BU271" s="993">
        <v>0</v>
      </c>
      <c r="BV271" s="994">
        <v>0</v>
      </c>
      <c r="BW271" s="993">
        <v>0</v>
      </c>
      <c r="BX271" s="994">
        <v>0</v>
      </c>
      <c r="BY271" s="993">
        <v>0</v>
      </c>
      <c r="BZ271" s="994">
        <v>0</v>
      </c>
      <c r="CA271" s="995">
        <v>0</v>
      </c>
      <c r="CB271" s="946"/>
      <c r="CC271" s="971"/>
      <c r="CD271" s="946"/>
      <c r="CE271" s="972"/>
      <c r="CF271" s="946"/>
      <c r="CG271" s="992">
        <v>0</v>
      </c>
      <c r="CH271" s="993">
        <v>37569</v>
      </c>
      <c r="CI271" s="994">
        <v>37569</v>
      </c>
      <c r="CJ271" s="993">
        <v>37569</v>
      </c>
      <c r="CK271" s="994">
        <v>37569</v>
      </c>
      <c r="CL271" s="993">
        <v>37569</v>
      </c>
      <c r="CM271" s="994">
        <v>37569</v>
      </c>
      <c r="CN271" s="993">
        <v>37569</v>
      </c>
      <c r="CO271" s="994">
        <v>37569</v>
      </c>
      <c r="CP271" s="993">
        <v>37569</v>
      </c>
      <c r="CQ271" s="994">
        <v>37569</v>
      </c>
      <c r="CR271" s="993">
        <v>37569</v>
      </c>
      <c r="CS271" s="994">
        <v>37569</v>
      </c>
      <c r="CT271" s="993">
        <v>37569</v>
      </c>
      <c r="CU271" s="994">
        <v>37569</v>
      </c>
      <c r="CV271" s="993">
        <v>37569</v>
      </c>
      <c r="CW271" s="994">
        <v>19036</v>
      </c>
      <c r="CX271" s="993">
        <v>8643</v>
      </c>
      <c r="CY271" s="994">
        <v>2934</v>
      </c>
      <c r="CZ271" s="993">
        <v>0</v>
      </c>
      <c r="DA271" s="994">
        <v>0</v>
      </c>
      <c r="DB271" s="993">
        <v>0</v>
      </c>
      <c r="DC271" s="994">
        <v>0</v>
      </c>
      <c r="DD271" s="993">
        <v>0</v>
      </c>
      <c r="DE271" s="994">
        <v>0</v>
      </c>
      <c r="DF271" s="993">
        <v>0</v>
      </c>
      <c r="DG271" s="994">
        <v>0</v>
      </c>
      <c r="DH271" s="993">
        <v>0</v>
      </c>
      <c r="DI271" s="994">
        <v>0</v>
      </c>
      <c r="DJ271" s="993">
        <v>0</v>
      </c>
      <c r="DK271" s="994">
        <v>0</v>
      </c>
      <c r="DL271" s="993">
        <v>0</v>
      </c>
      <c r="DM271" s="994">
        <v>0</v>
      </c>
      <c r="DN271" s="993">
        <v>0</v>
      </c>
      <c r="DO271" s="994">
        <v>0</v>
      </c>
      <c r="DP271" s="995">
        <v>0</v>
      </c>
      <c r="DQ271" s="946"/>
      <c r="DR271" s="973"/>
      <c r="DS271" s="946"/>
      <c r="DT271" s="992">
        <v>0</v>
      </c>
      <c r="DU271" s="993">
        <v>20</v>
      </c>
      <c r="DV271" s="994">
        <v>20</v>
      </c>
      <c r="DW271" s="993">
        <v>20</v>
      </c>
      <c r="DX271" s="994">
        <v>20</v>
      </c>
      <c r="DY271" s="993">
        <v>20</v>
      </c>
      <c r="DZ271" s="994">
        <v>20</v>
      </c>
      <c r="EA271" s="993">
        <v>20</v>
      </c>
      <c r="EB271" s="994">
        <v>20</v>
      </c>
      <c r="EC271" s="993">
        <v>20</v>
      </c>
      <c r="ED271" s="994">
        <v>20</v>
      </c>
      <c r="EE271" s="993">
        <v>20</v>
      </c>
      <c r="EF271" s="994">
        <v>20</v>
      </c>
      <c r="EG271" s="993">
        <v>20</v>
      </c>
      <c r="EH271" s="994">
        <v>20</v>
      </c>
      <c r="EI271" s="993">
        <v>20</v>
      </c>
      <c r="EJ271" s="994">
        <v>7</v>
      </c>
      <c r="EK271" s="993">
        <v>0</v>
      </c>
      <c r="EL271" s="994">
        <v>0</v>
      </c>
      <c r="EM271" s="993">
        <v>0</v>
      </c>
      <c r="EN271" s="994">
        <v>0</v>
      </c>
      <c r="EO271" s="993">
        <v>0</v>
      </c>
      <c r="EP271" s="994">
        <v>0</v>
      </c>
      <c r="EQ271" s="993">
        <v>0</v>
      </c>
      <c r="ER271" s="994">
        <v>0</v>
      </c>
      <c r="ES271" s="993">
        <v>0</v>
      </c>
      <c r="ET271" s="994">
        <v>0</v>
      </c>
      <c r="EU271" s="993">
        <v>0</v>
      </c>
      <c r="EV271" s="994">
        <v>0</v>
      </c>
      <c r="EW271" s="993">
        <v>0</v>
      </c>
      <c r="EX271" s="994">
        <v>0</v>
      </c>
      <c r="EY271" s="993">
        <v>0</v>
      </c>
      <c r="EZ271" s="994">
        <v>0</v>
      </c>
      <c r="FA271" s="993">
        <v>0</v>
      </c>
      <c r="FB271" s="994">
        <v>0</v>
      </c>
      <c r="FC271" s="995">
        <v>0</v>
      </c>
      <c r="FD271" s="946"/>
      <c r="FE271" s="974"/>
      <c r="FF271" s="946"/>
      <c r="FG271" s="975"/>
      <c r="FI271" s="996" t="b">
        <v>0</v>
      </c>
    </row>
    <row r="272" spans="2:165" hidden="1" outlineLevel="1">
      <c r="B272" s="983">
        <v>256</v>
      </c>
      <c r="C272" s="1012" t="s">
        <v>358</v>
      </c>
      <c r="E272" s="985">
        <v>0</v>
      </c>
      <c r="F272" s="986">
        <v>0</v>
      </c>
      <c r="G272" s="987">
        <v>0</v>
      </c>
      <c r="H272" s="986">
        <v>0</v>
      </c>
      <c r="I272" s="987">
        <v>0</v>
      </c>
      <c r="J272" s="986">
        <v>0</v>
      </c>
      <c r="K272" s="987">
        <v>0</v>
      </c>
      <c r="L272" s="986">
        <v>0</v>
      </c>
      <c r="M272" s="987">
        <v>0</v>
      </c>
      <c r="N272" s="986">
        <v>0</v>
      </c>
      <c r="O272" s="987">
        <v>0</v>
      </c>
      <c r="P272" s="986">
        <v>0</v>
      </c>
      <c r="Q272" s="987">
        <v>0</v>
      </c>
      <c r="R272" s="986">
        <v>0</v>
      </c>
      <c r="S272" s="987">
        <v>0</v>
      </c>
      <c r="T272" s="986">
        <v>0</v>
      </c>
      <c r="U272" s="987">
        <v>0</v>
      </c>
      <c r="V272" s="986">
        <v>0</v>
      </c>
      <c r="W272" s="987">
        <v>0</v>
      </c>
      <c r="X272" s="986">
        <v>0</v>
      </c>
      <c r="Y272" s="987">
        <v>0</v>
      </c>
      <c r="Z272" s="986">
        <v>0</v>
      </c>
      <c r="AA272" s="987">
        <v>0</v>
      </c>
      <c r="AB272" s="986">
        <v>0</v>
      </c>
      <c r="AC272" s="987">
        <v>0</v>
      </c>
      <c r="AD272" s="986">
        <v>0</v>
      </c>
      <c r="AE272" s="987">
        <v>0</v>
      </c>
      <c r="AF272" s="986">
        <v>0</v>
      </c>
      <c r="AG272" s="987">
        <v>0</v>
      </c>
      <c r="AH272" s="986">
        <v>0</v>
      </c>
      <c r="AI272" s="987">
        <v>0</v>
      </c>
      <c r="AJ272" s="986">
        <v>0</v>
      </c>
      <c r="AK272" s="987">
        <v>0</v>
      </c>
      <c r="AL272" s="986">
        <v>0</v>
      </c>
      <c r="AM272" s="987">
        <v>0</v>
      </c>
      <c r="AN272" s="988">
        <v>0</v>
      </c>
      <c r="AO272" s="946"/>
      <c r="AP272" s="964"/>
      <c r="AQ272" s="946"/>
      <c r="AR272" s="985">
        <v>0</v>
      </c>
      <c r="AS272" s="986">
        <v>0</v>
      </c>
      <c r="AT272" s="987">
        <v>0</v>
      </c>
      <c r="AU272" s="986">
        <v>0</v>
      </c>
      <c r="AV272" s="987">
        <v>0</v>
      </c>
      <c r="AW272" s="986">
        <v>0</v>
      </c>
      <c r="AX272" s="987">
        <v>0</v>
      </c>
      <c r="AY272" s="986">
        <v>0</v>
      </c>
      <c r="AZ272" s="987">
        <v>0</v>
      </c>
      <c r="BA272" s="986">
        <v>0</v>
      </c>
      <c r="BB272" s="987">
        <v>0</v>
      </c>
      <c r="BC272" s="986">
        <v>0</v>
      </c>
      <c r="BD272" s="987">
        <v>0</v>
      </c>
      <c r="BE272" s="986">
        <v>0</v>
      </c>
      <c r="BF272" s="987">
        <v>0</v>
      </c>
      <c r="BG272" s="986">
        <v>0</v>
      </c>
      <c r="BH272" s="987">
        <v>0</v>
      </c>
      <c r="BI272" s="986">
        <v>0</v>
      </c>
      <c r="BJ272" s="987">
        <v>0</v>
      </c>
      <c r="BK272" s="986">
        <v>0</v>
      </c>
      <c r="BL272" s="987">
        <v>0</v>
      </c>
      <c r="BM272" s="986">
        <v>0</v>
      </c>
      <c r="BN272" s="987">
        <v>0</v>
      </c>
      <c r="BO272" s="986">
        <v>0</v>
      </c>
      <c r="BP272" s="987">
        <v>0</v>
      </c>
      <c r="BQ272" s="986">
        <v>0</v>
      </c>
      <c r="BR272" s="987">
        <v>0</v>
      </c>
      <c r="BS272" s="986">
        <v>0</v>
      </c>
      <c r="BT272" s="987">
        <v>0</v>
      </c>
      <c r="BU272" s="986">
        <v>0</v>
      </c>
      <c r="BV272" s="987">
        <v>0</v>
      </c>
      <c r="BW272" s="986">
        <v>0</v>
      </c>
      <c r="BX272" s="987">
        <v>0</v>
      </c>
      <c r="BY272" s="986">
        <v>0</v>
      </c>
      <c r="BZ272" s="987">
        <v>0</v>
      </c>
      <c r="CA272" s="988">
        <v>0</v>
      </c>
      <c r="CB272" s="946"/>
      <c r="CC272" s="971"/>
      <c r="CD272" s="946"/>
      <c r="CE272" s="972"/>
      <c r="CF272" s="946"/>
      <c r="CG272" s="985">
        <v>0</v>
      </c>
      <c r="CH272" s="986">
        <v>0</v>
      </c>
      <c r="CI272" s="987">
        <v>0</v>
      </c>
      <c r="CJ272" s="986">
        <v>0</v>
      </c>
      <c r="CK272" s="987">
        <v>0</v>
      </c>
      <c r="CL272" s="986">
        <v>0</v>
      </c>
      <c r="CM272" s="987">
        <v>0</v>
      </c>
      <c r="CN272" s="986">
        <v>0</v>
      </c>
      <c r="CO272" s="987">
        <v>0</v>
      </c>
      <c r="CP272" s="986">
        <v>0</v>
      </c>
      <c r="CQ272" s="987">
        <v>0</v>
      </c>
      <c r="CR272" s="986">
        <v>0</v>
      </c>
      <c r="CS272" s="987">
        <v>0</v>
      </c>
      <c r="CT272" s="986">
        <v>0</v>
      </c>
      <c r="CU272" s="987">
        <v>0</v>
      </c>
      <c r="CV272" s="986">
        <v>0</v>
      </c>
      <c r="CW272" s="987">
        <v>0</v>
      </c>
      <c r="CX272" s="986">
        <v>0</v>
      </c>
      <c r="CY272" s="987">
        <v>0</v>
      </c>
      <c r="CZ272" s="986">
        <v>0</v>
      </c>
      <c r="DA272" s="987">
        <v>0</v>
      </c>
      <c r="DB272" s="986">
        <v>0</v>
      </c>
      <c r="DC272" s="987">
        <v>0</v>
      </c>
      <c r="DD272" s="986">
        <v>0</v>
      </c>
      <c r="DE272" s="987">
        <v>0</v>
      </c>
      <c r="DF272" s="986">
        <v>0</v>
      </c>
      <c r="DG272" s="987">
        <v>0</v>
      </c>
      <c r="DH272" s="986">
        <v>0</v>
      </c>
      <c r="DI272" s="987">
        <v>0</v>
      </c>
      <c r="DJ272" s="986">
        <v>0</v>
      </c>
      <c r="DK272" s="987">
        <v>0</v>
      </c>
      <c r="DL272" s="986">
        <v>0</v>
      </c>
      <c r="DM272" s="987">
        <v>0</v>
      </c>
      <c r="DN272" s="986">
        <v>0</v>
      </c>
      <c r="DO272" s="987">
        <v>0</v>
      </c>
      <c r="DP272" s="988">
        <v>0</v>
      </c>
      <c r="DQ272" s="946"/>
      <c r="DR272" s="973"/>
      <c r="DS272" s="946"/>
      <c r="DT272" s="985">
        <v>0</v>
      </c>
      <c r="DU272" s="986">
        <v>0</v>
      </c>
      <c r="DV272" s="987">
        <v>0</v>
      </c>
      <c r="DW272" s="986">
        <v>0</v>
      </c>
      <c r="DX272" s="987">
        <v>0</v>
      </c>
      <c r="DY272" s="986">
        <v>0</v>
      </c>
      <c r="DZ272" s="987">
        <v>0</v>
      </c>
      <c r="EA272" s="986">
        <v>0</v>
      </c>
      <c r="EB272" s="987">
        <v>0</v>
      </c>
      <c r="EC272" s="986">
        <v>0</v>
      </c>
      <c r="ED272" s="987">
        <v>0</v>
      </c>
      <c r="EE272" s="986">
        <v>0</v>
      </c>
      <c r="EF272" s="987">
        <v>0</v>
      </c>
      <c r="EG272" s="986">
        <v>0</v>
      </c>
      <c r="EH272" s="987">
        <v>0</v>
      </c>
      <c r="EI272" s="986">
        <v>0</v>
      </c>
      <c r="EJ272" s="987">
        <v>0</v>
      </c>
      <c r="EK272" s="986">
        <v>0</v>
      </c>
      <c r="EL272" s="987">
        <v>0</v>
      </c>
      <c r="EM272" s="986">
        <v>0</v>
      </c>
      <c r="EN272" s="987">
        <v>0</v>
      </c>
      <c r="EO272" s="986">
        <v>0</v>
      </c>
      <c r="EP272" s="987">
        <v>0</v>
      </c>
      <c r="EQ272" s="986">
        <v>0</v>
      </c>
      <c r="ER272" s="987">
        <v>0</v>
      </c>
      <c r="ES272" s="986">
        <v>0</v>
      </c>
      <c r="ET272" s="987">
        <v>0</v>
      </c>
      <c r="EU272" s="986">
        <v>0</v>
      </c>
      <c r="EV272" s="987">
        <v>0</v>
      </c>
      <c r="EW272" s="986">
        <v>0</v>
      </c>
      <c r="EX272" s="987">
        <v>0</v>
      </c>
      <c r="EY272" s="986">
        <v>0</v>
      </c>
      <c r="EZ272" s="987">
        <v>0</v>
      </c>
      <c r="FA272" s="986">
        <v>0</v>
      </c>
      <c r="FB272" s="987">
        <v>0</v>
      </c>
      <c r="FC272" s="988">
        <v>0</v>
      </c>
      <c r="FD272" s="946"/>
      <c r="FE272" s="974"/>
      <c r="FF272" s="946"/>
      <c r="FG272" s="975"/>
      <c r="FI272" s="989" t="b">
        <v>1</v>
      </c>
    </row>
    <row r="273" spans="2:165" hidden="1" outlineLevel="1">
      <c r="B273" s="990">
        <v>257</v>
      </c>
      <c r="C273" s="1011" t="s">
        <v>756</v>
      </c>
      <c r="E273" s="992">
        <v>0</v>
      </c>
      <c r="F273" s="993">
        <v>0</v>
      </c>
      <c r="G273" s="994">
        <v>0</v>
      </c>
      <c r="H273" s="993">
        <v>0</v>
      </c>
      <c r="I273" s="994">
        <v>0</v>
      </c>
      <c r="J273" s="993">
        <v>0</v>
      </c>
      <c r="K273" s="994">
        <v>0</v>
      </c>
      <c r="L273" s="993">
        <v>0</v>
      </c>
      <c r="M273" s="994">
        <v>0</v>
      </c>
      <c r="N273" s="993">
        <v>0</v>
      </c>
      <c r="O273" s="994">
        <v>0</v>
      </c>
      <c r="P273" s="993">
        <v>0</v>
      </c>
      <c r="Q273" s="994">
        <v>0</v>
      </c>
      <c r="R273" s="993">
        <v>0</v>
      </c>
      <c r="S273" s="994">
        <v>0</v>
      </c>
      <c r="T273" s="993">
        <v>0</v>
      </c>
      <c r="U273" s="994">
        <v>0</v>
      </c>
      <c r="V273" s="993">
        <v>0</v>
      </c>
      <c r="W273" s="994">
        <v>0</v>
      </c>
      <c r="X273" s="993">
        <v>0</v>
      </c>
      <c r="Y273" s="994">
        <v>0</v>
      </c>
      <c r="Z273" s="993">
        <v>0</v>
      </c>
      <c r="AA273" s="994">
        <v>0</v>
      </c>
      <c r="AB273" s="993">
        <v>0</v>
      </c>
      <c r="AC273" s="994">
        <v>0</v>
      </c>
      <c r="AD273" s="993">
        <v>0</v>
      </c>
      <c r="AE273" s="994">
        <v>0</v>
      </c>
      <c r="AF273" s="993">
        <v>0</v>
      </c>
      <c r="AG273" s="994">
        <v>0</v>
      </c>
      <c r="AH273" s="993">
        <v>0</v>
      </c>
      <c r="AI273" s="994">
        <v>0</v>
      </c>
      <c r="AJ273" s="993">
        <v>0</v>
      </c>
      <c r="AK273" s="994">
        <v>0</v>
      </c>
      <c r="AL273" s="993">
        <v>0</v>
      </c>
      <c r="AM273" s="994">
        <v>0</v>
      </c>
      <c r="AN273" s="995">
        <v>0</v>
      </c>
      <c r="AO273" s="946"/>
      <c r="AP273" s="964"/>
      <c r="AQ273" s="946"/>
      <c r="AR273" s="992">
        <v>0</v>
      </c>
      <c r="AS273" s="993">
        <v>0</v>
      </c>
      <c r="AT273" s="994">
        <v>0</v>
      </c>
      <c r="AU273" s="993">
        <v>0</v>
      </c>
      <c r="AV273" s="994">
        <v>0</v>
      </c>
      <c r="AW273" s="993">
        <v>0</v>
      </c>
      <c r="AX273" s="994">
        <v>0</v>
      </c>
      <c r="AY273" s="993">
        <v>0</v>
      </c>
      <c r="AZ273" s="994">
        <v>0</v>
      </c>
      <c r="BA273" s="993">
        <v>0</v>
      </c>
      <c r="BB273" s="994">
        <v>0</v>
      </c>
      <c r="BC273" s="993">
        <v>0</v>
      </c>
      <c r="BD273" s="994">
        <v>0</v>
      </c>
      <c r="BE273" s="993">
        <v>0</v>
      </c>
      <c r="BF273" s="994">
        <v>0</v>
      </c>
      <c r="BG273" s="993">
        <v>0</v>
      </c>
      <c r="BH273" s="994">
        <v>0</v>
      </c>
      <c r="BI273" s="993">
        <v>0</v>
      </c>
      <c r="BJ273" s="994">
        <v>0</v>
      </c>
      <c r="BK273" s="993">
        <v>0</v>
      </c>
      <c r="BL273" s="994">
        <v>0</v>
      </c>
      <c r="BM273" s="993">
        <v>0</v>
      </c>
      <c r="BN273" s="994">
        <v>0</v>
      </c>
      <c r="BO273" s="993">
        <v>0</v>
      </c>
      <c r="BP273" s="994">
        <v>0</v>
      </c>
      <c r="BQ273" s="993">
        <v>0</v>
      </c>
      <c r="BR273" s="994">
        <v>0</v>
      </c>
      <c r="BS273" s="993">
        <v>0</v>
      </c>
      <c r="BT273" s="994">
        <v>0</v>
      </c>
      <c r="BU273" s="993">
        <v>0</v>
      </c>
      <c r="BV273" s="994">
        <v>0</v>
      </c>
      <c r="BW273" s="993">
        <v>0</v>
      </c>
      <c r="BX273" s="994">
        <v>0</v>
      </c>
      <c r="BY273" s="993">
        <v>0</v>
      </c>
      <c r="BZ273" s="994">
        <v>0</v>
      </c>
      <c r="CA273" s="995">
        <v>0</v>
      </c>
      <c r="CB273" s="946"/>
      <c r="CC273" s="971"/>
      <c r="CD273" s="946"/>
      <c r="CE273" s="972"/>
      <c r="CF273" s="946"/>
      <c r="CG273" s="992">
        <v>0</v>
      </c>
      <c r="CH273" s="993">
        <v>0</v>
      </c>
      <c r="CI273" s="994">
        <v>0</v>
      </c>
      <c r="CJ273" s="993">
        <v>0</v>
      </c>
      <c r="CK273" s="994">
        <v>0</v>
      </c>
      <c r="CL273" s="993">
        <v>0</v>
      </c>
      <c r="CM273" s="994">
        <v>0</v>
      </c>
      <c r="CN273" s="993">
        <v>0</v>
      </c>
      <c r="CO273" s="994">
        <v>0</v>
      </c>
      <c r="CP273" s="993">
        <v>0</v>
      </c>
      <c r="CQ273" s="994">
        <v>0</v>
      </c>
      <c r="CR273" s="993">
        <v>0</v>
      </c>
      <c r="CS273" s="994">
        <v>0</v>
      </c>
      <c r="CT273" s="993">
        <v>0</v>
      </c>
      <c r="CU273" s="994">
        <v>0</v>
      </c>
      <c r="CV273" s="993">
        <v>0</v>
      </c>
      <c r="CW273" s="994">
        <v>0</v>
      </c>
      <c r="CX273" s="993">
        <v>0</v>
      </c>
      <c r="CY273" s="994">
        <v>0</v>
      </c>
      <c r="CZ273" s="993">
        <v>0</v>
      </c>
      <c r="DA273" s="994">
        <v>0</v>
      </c>
      <c r="DB273" s="993">
        <v>0</v>
      </c>
      <c r="DC273" s="994">
        <v>0</v>
      </c>
      <c r="DD273" s="993">
        <v>0</v>
      </c>
      <c r="DE273" s="994">
        <v>0</v>
      </c>
      <c r="DF273" s="993">
        <v>0</v>
      </c>
      <c r="DG273" s="994">
        <v>0</v>
      </c>
      <c r="DH273" s="993">
        <v>0</v>
      </c>
      <c r="DI273" s="994">
        <v>0</v>
      </c>
      <c r="DJ273" s="993">
        <v>0</v>
      </c>
      <c r="DK273" s="994">
        <v>0</v>
      </c>
      <c r="DL273" s="993">
        <v>0</v>
      </c>
      <c r="DM273" s="994">
        <v>0</v>
      </c>
      <c r="DN273" s="993">
        <v>0</v>
      </c>
      <c r="DO273" s="994">
        <v>0</v>
      </c>
      <c r="DP273" s="995">
        <v>0</v>
      </c>
      <c r="DQ273" s="946"/>
      <c r="DR273" s="973"/>
      <c r="DS273" s="946"/>
      <c r="DT273" s="992">
        <v>0</v>
      </c>
      <c r="DU273" s="993">
        <v>0</v>
      </c>
      <c r="DV273" s="994">
        <v>0</v>
      </c>
      <c r="DW273" s="993">
        <v>0</v>
      </c>
      <c r="DX273" s="994">
        <v>0</v>
      </c>
      <c r="DY273" s="993">
        <v>0</v>
      </c>
      <c r="DZ273" s="994">
        <v>0</v>
      </c>
      <c r="EA273" s="993">
        <v>0</v>
      </c>
      <c r="EB273" s="994">
        <v>0</v>
      </c>
      <c r="EC273" s="993">
        <v>0</v>
      </c>
      <c r="ED273" s="994">
        <v>0</v>
      </c>
      <c r="EE273" s="993">
        <v>0</v>
      </c>
      <c r="EF273" s="994">
        <v>0</v>
      </c>
      <c r="EG273" s="993">
        <v>0</v>
      </c>
      <c r="EH273" s="994">
        <v>0</v>
      </c>
      <c r="EI273" s="993">
        <v>0</v>
      </c>
      <c r="EJ273" s="994">
        <v>0</v>
      </c>
      <c r="EK273" s="993">
        <v>0</v>
      </c>
      <c r="EL273" s="994">
        <v>0</v>
      </c>
      <c r="EM273" s="993">
        <v>0</v>
      </c>
      <c r="EN273" s="994">
        <v>0</v>
      </c>
      <c r="EO273" s="993">
        <v>0</v>
      </c>
      <c r="EP273" s="994">
        <v>0</v>
      </c>
      <c r="EQ273" s="993">
        <v>0</v>
      </c>
      <c r="ER273" s="994">
        <v>0</v>
      </c>
      <c r="ES273" s="993">
        <v>0</v>
      </c>
      <c r="ET273" s="994">
        <v>0</v>
      </c>
      <c r="EU273" s="993">
        <v>0</v>
      </c>
      <c r="EV273" s="994">
        <v>0</v>
      </c>
      <c r="EW273" s="993">
        <v>0</v>
      </c>
      <c r="EX273" s="994">
        <v>0</v>
      </c>
      <c r="EY273" s="993">
        <v>0</v>
      </c>
      <c r="EZ273" s="994">
        <v>0</v>
      </c>
      <c r="FA273" s="993">
        <v>0</v>
      </c>
      <c r="FB273" s="994">
        <v>0</v>
      </c>
      <c r="FC273" s="995">
        <v>0</v>
      </c>
      <c r="FD273" s="946"/>
      <c r="FE273" s="974"/>
      <c r="FF273" s="946"/>
      <c r="FG273" s="975"/>
      <c r="FI273" s="996" t="b">
        <v>1</v>
      </c>
    </row>
    <row r="274" spans="2:165" hidden="1" outlineLevel="1">
      <c r="B274" s="983">
        <v>258</v>
      </c>
      <c r="C274" s="1012" t="s">
        <v>359</v>
      </c>
      <c r="E274" s="985">
        <v>0</v>
      </c>
      <c r="F274" s="986">
        <v>0</v>
      </c>
      <c r="G274" s="987">
        <v>0</v>
      </c>
      <c r="H274" s="986">
        <v>0</v>
      </c>
      <c r="I274" s="987">
        <v>0</v>
      </c>
      <c r="J274" s="986">
        <v>0</v>
      </c>
      <c r="K274" s="987">
        <v>0</v>
      </c>
      <c r="L274" s="986">
        <v>0</v>
      </c>
      <c r="M274" s="987">
        <v>0</v>
      </c>
      <c r="N274" s="986">
        <v>0</v>
      </c>
      <c r="O274" s="987">
        <v>0</v>
      </c>
      <c r="P274" s="986">
        <v>0</v>
      </c>
      <c r="Q274" s="987">
        <v>0</v>
      </c>
      <c r="R274" s="986">
        <v>0</v>
      </c>
      <c r="S274" s="987">
        <v>0</v>
      </c>
      <c r="T274" s="986">
        <v>0</v>
      </c>
      <c r="U274" s="987">
        <v>0</v>
      </c>
      <c r="V274" s="986">
        <v>0</v>
      </c>
      <c r="W274" s="987">
        <v>0</v>
      </c>
      <c r="X274" s="986">
        <v>0</v>
      </c>
      <c r="Y274" s="987">
        <v>0</v>
      </c>
      <c r="Z274" s="986">
        <v>0</v>
      </c>
      <c r="AA274" s="987">
        <v>0</v>
      </c>
      <c r="AB274" s="986">
        <v>0</v>
      </c>
      <c r="AC274" s="987">
        <v>0</v>
      </c>
      <c r="AD274" s="986">
        <v>0</v>
      </c>
      <c r="AE274" s="987">
        <v>0</v>
      </c>
      <c r="AF274" s="986">
        <v>0</v>
      </c>
      <c r="AG274" s="987">
        <v>0</v>
      </c>
      <c r="AH274" s="986">
        <v>0</v>
      </c>
      <c r="AI274" s="987">
        <v>0</v>
      </c>
      <c r="AJ274" s="986">
        <v>0</v>
      </c>
      <c r="AK274" s="987">
        <v>0</v>
      </c>
      <c r="AL274" s="986">
        <v>0</v>
      </c>
      <c r="AM274" s="987">
        <v>0</v>
      </c>
      <c r="AN274" s="988">
        <v>0</v>
      </c>
      <c r="AO274" s="946"/>
      <c r="AP274" s="964"/>
      <c r="AQ274" s="946"/>
      <c r="AR274" s="985">
        <v>0</v>
      </c>
      <c r="AS274" s="986">
        <v>0</v>
      </c>
      <c r="AT274" s="987">
        <v>0</v>
      </c>
      <c r="AU274" s="986">
        <v>0</v>
      </c>
      <c r="AV274" s="987">
        <v>0</v>
      </c>
      <c r="AW274" s="986">
        <v>0</v>
      </c>
      <c r="AX274" s="987">
        <v>0</v>
      </c>
      <c r="AY274" s="986">
        <v>0</v>
      </c>
      <c r="AZ274" s="987">
        <v>0</v>
      </c>
      <c r="BA274" s="986">
        <v>0</v>
      </c>
      <c r="BB274" s="987">
        <v>0</v>
      </c>
      <c r="BC274" s="986">
        <v>0</v>
      </c>
      <c r="BD274" s="987">
        <v>0</v>
      </c>
      <c r="BE274" s="986">
        <v>0</v>
      </c>
      <c r="BF274" s="987">
        <v>0</v>
      </c>
      <c r="BG274" s="986">
        <v>0</v>
      </c>
      <c r="BH274" s="987">
        <v>0</v>
      </c>
      <c r="BI274" s="986">
        <v>0</v>
      </c>
      <c r="BJ274" s="987">
        <v>0</v>
      </c>
      <c r="BK274" s="986">
        <v>0</v>
      </c>
      <c r="BL274" s="987">
        <v>0</v>
      </c>
      <c r="BM274" s="986">
        <v>0</v>
      </c>
      <c r="BN274" s="987">
        <v>0</v>
      </c>
      <c r="BO274" s="986">
        <v>0</v>
      </c>
      <c r="BP274" s="987">
        <v>0</v>
      </c>
      <c r="BQ274" s="986">
        <v>0</v>
      </c>
      <c r="BR274" s="987">
        <v>0</v>
      </c>
      <c r="BS274" s="986">
        <v>0</v>
      </c>
      <c r="BT274" s="987">
        <v>0</v>
      </c>
      <c r="BU274" s="986">
        <v>0</v>
      </c>
      <c r="BV274" s="987">
        <v>0</v>
      </c>
      <c r="BW274" s="986">
        <v>0</v>
      </c>
      <c r="BX274" s="987">
        <v>0</v>
      </c>
      <c r="BY274" s="986">
        <v>0</v>
      </c>
      <c r="BZ274" s="987">
        <v>0</v>
      </c>
      <c r="CA274" s="988">
        <v>0</v>
      </c>
      <c r="CB274" s="946"/>
      <c r="CC274" s="971"/>
      <c r="CD274" s="946"/>
      <c r="CE274" s="972"/>
      <c r="CF274" s="946"/>
      <c r="CG274" s="985">
        <v>0</v>
      </c>
      <c r="CH274" s="986">
        <v>0</v>
      </c>
      <c r="CI274" s="987">
        <v>0</v>
      </c>
      <c r="CJ274" s="986">
        <v>0</v>
      </c>
      <c r="CK274" s="987">
        <v>0</v>
      </c>
      <c r="CL274" s="986">
        <v>0</v>
      </c>
      <c r="CM274" s="987">
        <v>0</v>
      </c>
      <c r="CN274" s="986">
        <v>0</v>
      </c>
      <c r="CO274" s="987">
        <v>0</v>
      </c>
      <c r="CP274" s="986">
        <v>0</v>
      </c>
      <c r="CQ274" s="987">
        <v>0</v>
      </c>
      <c r="CR274" s="986">
        <v>0</v>
      </c>
      <c r="CS274" s="987">
        <v>0</v>
      </c>
      <c r="CT274" s="986">
        <v>0</v>
      </c>
      <c r="CU274" s="987">
        <v>0</v>
      </c>
      <c r="CV274" s="986">
        <v>0</v>
      </c>
      <c r="CW274" s="987">
        <v>0</v>
      </c>
      <c r="CX274" s="986">
        <v>0</v>
      </c>
      <c r="CY274" s="987">
        <v>0</v>
      </c>
      <c r="CZ274" s="986">
        <v>0</v>
      </c>
      <c r="DA274" s="987">
        <v>0</v>
      </c>
      <c r="DB274" s="986">
        <v>0</v>
      </c>
      <c r="DC274" s="987">
        <v>0</v>
      </c>
      <c r="DD274" s="986">
        <v>0</v>
      </c>
      <c r="DE274" s="987">
        <v>0</v>
      </c>
      <c r="DF274" s="986">
        <v>0</v>
      </c>
      <c r="DG274" s="987">
        <v>0</v>
      </c>
      <c r="DH274" s="986">
        <v>0</v>
      </c>
      <c r="DI274" s="987">
        <v>0</v>
      </c>
      <c r="DJ274" s="986">
        <v>0</v>
      </c>
      <c r="DK274" s="987">
        <v>0</v>
      </c>
      <c r="DL274" s="986">
        <v>0</v>
      </c>
      <c r="DM274" s="987">
        <v>0</v>
      </c>
      <c r="DN274" s="986">
        <v>0</v>
      </c>
      <c r="DO274" s="987">
        <v>0</v>
      </c>
      <c r="DP274" s="988">
        <v>0</v>
      </c>
      <c r="DQ274" s="946"/>
      <c r="DR274" s="973"/>
      <c r="DS274" s="946"/>
      <c r="DT274" s="985">
        <v>0</v>
      </c>
      <c r="DU274" s="986">
        <v>0</v>
      </c>
      <c r="DV274" s="987">
        <v>0</v>
      </c>
      <c r="DW274" s="986">
        <v>0</v>
      </c>
      <c r="DX274" s="987">
        <v>0</v>
      </c>
      <c r="DY274" s="986">
        <v>0</v>
      </c>
      <c r="DZ274" s="987">
        <v>0</v>
      </c>
      <c r="EA274" s="986">
        <v>0</v>
      </c>
      <c r="EB274" s="987">
        <v>0</v>
      </c>
      <c r="EC274" s="986">
        <v>0</v>
      </c>
      <c r="ED274" s="987">
        <v>0</v>
      </c>
      <c r="EE274" s="986">
        <v>0</v>
      </c>
      <c r="EF274" s="987">
        <v>0</v>
      </c>
      <c r="EG274" s="986">
        <v>0</v>
      </c>
      <c r="EH274" s="987">
        <v>0</v>
      </c>
      <c r="EI274" s="986">
        <v>0</v>
      </c>
      <c r="EJ274" s="987">
        <v>0</v>
      </c>
      <c r="EK274" s="986">
        <v>0</v>
      </c>
      <c r="EL274" s="987">
        <v>0</v>
      </c>
      <c r="EM274" s="986">
        <v>0</v>
      </c>
      <c r="EN274" s="987">
        <v>0</v>
      </c>
      <c r="EO274" s="986">
        <v>0</v>
      </c>
      <c r="EP274" s="987">
        <v>0</v>
      </c>
      <c r="EQ274" s="986">
        <v>0</v>
      </c>
      <c r="ER274" s="987">
        <v>0</v>
      </c>
      <c r="ES274" s="986">
        <v>0</v>
      </c>
      <c r="ET274" s="987">
        <v>0</v>
      </c>
      <c r="EU274" s="986">
        <v>0</v>
      </c>
      <c r="EV274" s="987">
        <v>0</v>
      </c>
      <c r="EW274" s="986">
        <v>0</v>
      </c>
      <c r="EX274" s="987">
        <v>0</v>
      </c>
      <c r="EY274" s="986">
        <v>0</v>
      </c>
      <c r="EZ274" s="987">
        <v>0</v>
      </c>
      <c r="FA274" s="986">
        <v>0</v>
      </c>
      <c r="FB274" s="987">
        <v>0</v>
      </c>
      <c r="FC274" s="988">
        <v>0</v>
      </c>
      <c r="FD274" s="946"/>
      <c r="FE274" s="974"/>
      <c r="FF274" s="946"/>
      <c r="FG274" s="975"/>
      <c r="FI274" s="989" t="b">
        <v>1</v>
      </c>
    </row>
    <row r="275" spans="2:165" outlineLevel="1">
      <c r="B275" s="990">
        <v>259</v>
      </c>
      <c r="C275" s="1011" t="s">
        <v>361</v>
      </c>
      <c r="E275" s="992">
        <v>0</v>
      </c>
      <c r="F275" s="993">
        <v>1174811</v>
      </c>
      <c r="G275" s="994">
        <v>0</v>
      </c>
      <c r="H275" s="993">
        <v>0</v>
      </c>
      <c r="I275" s="994">
        <v>0</v>
      </c>
      <c r="J275" s="993">
        <v>0</v>
      </c>
      <c r="K275" s="994">
        <v>0</v>
      </c>
      <c r="L275" s="993">
        <v>0</v>
      </c>
      <c r="M275" s="994">
        <v>0</v>
      </c>
      <c r="N275" s="993">
        <v>0</v>
      </c>
      <c r="O275" s="994">
        <v>0</v>
      </c>
      <c r="P275" s="993">
        <v>0</v>
      </c>
      <c r="Q275" s="994">
        <v>0</v>
      </c>
      <c r="R275" s="993">
        <v>0</v>
      </c>
      <c r="S275" s="994">
        <v>0</v>
      </c>
      <c r="T275" s="993">
        <v>0</v>
      </c>
      <c r="U275" s="994">
        <v>0</v>
      </c>
      <c r="V275" s="993">
        <v>0</v>
      </c>
      <c r="W275" s="994">
        <v>0</v>
      </c>
      <c r="X275" s="993">
        <v>0</v>
      </c>
      <c r="Y275" s="994">
        <v>0</v>
      </c>
      <c r="Z275" s="993">
        <v>0</v>
      </c>
      <c r="AA275" s="994">
        <v>0</v>
      </c>
      <c r="AB275" s="993">
        <v>0</v>
      </c>
      <c r="AC275" s="994">
        <v>0</v>
      </c>
      <c r="AD275" s="993">
        <v>0</v>
      </c>
      <c r="AE275" s="994">
        <v>0</v>
      </c>
      <c r="AF275" s="993">
        <v>0</v>
      </c>
      <c r="AG275" s="994">
        <v>0</v>
      </c>
      <c r="AH275" s="993">
        <v>0</v>
      </c>
      <c r="AI275" s="994">
        <v>0</v>
      </c>
      <c r="AJ275" s="993">
        <v>0</v>
      </c>
      <c r="AK275" s="994">
        <v>0</v>
      </c>
      <c r="AL275" s="993">
        <v>0</v>
      </c>
      <c r="AM275" s="994">
        <v>0</v>
      </c>
      <c r="AN275" s="995">
        <v>0</v>
      </c>
      <c r="AO275" s="946"/>
      <c r="AP275" s="964"/>
      <c r="AQ275" s="946"/>
      <c r="AR275" s="992">
        <v>0</v>
      </c>
      <c r="AS275" s="993">
        <v>9</v>
      </c>
      <c r="AT275" s="994">
        <v>0</v>
      </c>
      <c r="AU275" s="993">
        <v>0</v>
      </c>
      <c r="AV275" s="994">
        <v>0</v>
      </c>
      <c r="AW275" s="993">
        <v>0</v>
      </c>
      <c r="AX275" s="994">
        <v>0</v>
      </c>
      <c r="AY275" s="993">
        <v>0</v>
      </c>
      <c r="AZ275" s="994">
        <v>0</v>
      </c>
      <c r="BA275" s="993">
        <v>0</v>
      </c>
      <c r="BB275" s="994">
        <v>0</v>
      </c>
      <c r="BC275" s="993">
        <v>0</v>
      </c>
      <c r="BD275" s="994">
        <v>0</v>
      </c>
      <c r="BE275" s="993">
        <v>0</v>
      </c>
      <c r="BF275" s="994">
        <v>0</v>
      </c>
      <c r="BG275" s="993">
        <v>0</v>
      </c>
      <c r="BH275" s="994">
        <v>0</v>
      </c>
      <c r="BI275" s="993">
        <v>0</v>
      </c>
      <c r="BJ275" s="994">
        <v>0</v>
      </c>
      <c r="BK275" s="993">
        <v>0</v>
      </c>
      <c r="BL275" s="994">
        <v>0</v>
      </c>
      <c r="BM275" s="993">
        <v>0</v>
      </c>
      <c r="BN275" s="994">
        <v>0</v>
      </c>
      <c r="BO275" s="993">
        <v>0</v>
      </c>
      <c r="BP275" s="994">
        <v>0</v>
      </c>
      <c r="BQ275" s="993">
        <v>0</v>
      </c>
      <c r="BR275" s="994">
        <v>0</v>
      </c>
      <c r="BS275" s="993">
        <v>0</v>
      </c>
      <c r="BT275" s="994">
        <v>0</v>
      </c>
      <c r="BU275" s="993">
        <v>0</v>
      </c>
      <c r="BV275" s="994">
        <v>0</v>
      </c>
      <c r="BW275" s="993">
        <v>0</v>
      </c>
      <c r="BX275" s="994">
        <v>0</v>
      </c>
      <c r="BY275" s="993">
        <v>0</v>
      </c>
      <c r="BZ275" s="994">
        <v>0</v>
      </c>
      <c r="CA275" s="995">
        <v>0</v>
      </c>
      <c r="CB275" s="946"/>
      <c r="CC275" s="971"/>
      <c r="CD275" s="946"/>
      <c r="CE275" s="972"/>
      <c r="CF275" s="946"/>
      <c r="CG275" s="992">
        <v>0</v>
      </c>
      <c r="CH275" s="993">
        <v>1010337</v>
      </c>
      <c r="CI275" s="994">
        <v>0</v>
      </c>
      <c r="CJ275" s="993">
        <v>0</v>
      </c>
      <c r="CK275" s="994">
        <v>0</v>
      </c>
      <c r="CL275" s="993">
        <v>0</v>
      </c>
      <c r="CM275" s="994">
        <v>0</v>
      </c>
      <c r="CN275" s="993">
        <v>0</v>
      </c>
      <c r="CO275" s="994">
        <v>0</v>
      </c>
      <c r="CP275" s="993">
        <v>0</v>
      </c>
      <c r="CQ275" s="994">
        <v>0</v>
      </c>
      <c r="CR275" s="993">
        <v>0</v>
      </c>
      <c r="CS275" s="994">
        <v>0</v>
      </c>
      <c r="CT275" s="993">
        <v>0</v>
      </c>
      <c r="CU275" s="994">
        <v>0</v>
      </c>
      <c r="CV275" s="993">
        <v>0</v>
      </c>
      <c r="CW275" s="994">
        <v>0</v>
      </c>
      <c r="CX275" s="993">
        <v>0</v>
      </c>
      <c r="CY275" s="994">
        <v>0</v>
      </c>
      <c r="CZ275" s="993">
        <v>0</v>
      </c>
      <c r="DA275" s="994">
        <v>0</v>
      </c>
      <c r="DB275" s="993">
        <v>0</v>
      </c>
      <c r="DC275" s="994">
        <v>0</v>
      </c>
      <c r="DD275" s="993">
        <v>0</v>
      </c>
      <c r="DE275" s="994">
        <v>0</v>
      </c>
      <c r="DF275" s="993">
        <v>0</v>
      </c>
      <c r="DG275" s="994">
        <v>0</v>
      </c>
      <c r="DH275" s="993">
        <v>0</v>
      </c>
      <c r="DI275" s="994">
        <v>0</v>
      </c>
      <c r="DJ275" s="993">
        <v>0</v>
      </c>
      <c r="DK275" s="994">
        <v>0</v>
      </c>
      <c r="DL275" s="993">
        <v>0</v>
      </c>
      <c r="DM275" s="994">
        <v>0</v>
      </c>
      <c r="DN275" s="993">
        <v>0</v>
      </c>
      <c r="DO275" s="994">
        <v>0</v>
      </c>
      <c r="DP275" s="995">
        <v>0</v>
      </c>
      <c r="DQ275" s="946"/>
      <c r="DR275" s="973"/>
      <c r="DS275" s="946"/>
      <c r="DT275" s="992">
        <v>0</v>
      </c>
      <c r="DU275" s="993">
        <v>7</v>
      </c>
      <c r="DV275" s="994">
        <v>0</v>
      </c>
      <c r="DW275" s="993">
        <v>0</v>
      </c>
      <c r="DX275" s="994">
        <v>0</v>
      </c>
      <c r="DY275" s="993">
        <v>0</v>
      </c>
      <c r="DZ275" s="994">
        <v>0</v>
      </c>
      <c r="EA275" s="993">
        <v>0</v>
      </c>
      <c r="EB275" s="994">
        <v>0</v>
      </c>
      <c r="EC275" s="993">
        <v>0</v>
      </c>
      <c r="ED275" s="994">
        <v>0</v>
      </c>
      <c r="EE275" s="993">
        <v>0</v>
      </c>
      <c r="EF275" s="994">
        <v>0</v>
      </c>
      <c r="EG275" s="993">
        <v>0</v>
      </c>
      <c r="EH275" s="994">
        <v>0</v>
      </c>
      <c r="EI275" s="993">
        <v>0</v>
      </c>
      <c r="EJ275" s="994">
        <v>0</v>
      </c>
      <c r="EK275" s="993">
        <v>0</v>
      </c>
      <c r="EL275" s="994">
        <v>0</v>
      </c>
      <c r="EM275" s="993">
        <v>0</v>
      </c>
      <c r="EN275" s="994">
        <v>0</v>
      </c>
      <c r="EO275" s="993">
        <v>0</v>
      </c>
      <c r="EP275" s="994">
        <v>0</v>
      </c>
      <c r="EQ275" s="993">
        <v>0</v>
      </c>
      <c r="ER275" s="994">
        <v>0</v>
      </c>
      <c r="ES275" s="993">
        <v>0</v>
      </c>
      <c r="ET275" s="994">
        <v>0</v>
      </c>
      <c r="EU275" s="993">
        <v>0</v>
      </c>
      <c r="EV275" s="994">
        <v>0</v>
      </c>
      <c r="EW275" s="993">
        <v>0</v>
      </c>
      <c r="EX275" s="994">
        <v>0</v>
      </c>
      <c r="EY275" s="993">
        <v>0</v>
      </c>
      <c r="EZ275" s="994">
        <v>0</v>
      </c>
      <c r="FA275" s="993">
        <v>0</v>
      </c>
      <c r="FB275" s="994">
        <v>0</v>
      </c>
      <c r="FC275" s="995">
        <v>0</v>
      </c>
      <c r="FD275" s="946"/>
      <c r="FE275" s="974"/>
      <c r="FF275" s="946"/>
      <c r="FG275" s="975"/>
      <c r="FI275" s="996" t="b">
        <v>0</v>
      </c>
    </row>
    <row r="276" spans="2:165" hidden="1" outlineLevel="1">
      <c r="B276" s="1013">
        <v>260</v>
      </c>
      <c r="C276" s="1014" t="s">
        <v>360</v>
      </c>
      <c r="E276" s="1015">
        <v>0</v>
      </c>
      <c r="F276" s="1016">
        <v>0</v>
      </c>
      <c r="G276" s="1017">
        <v>0</v>
      </c>
      <c r="H276" s="1016">
        <v>0</v>
      </c>
      <c r="I276" s="1017">
        <v>0</v>
      </c>
      <c r="J276" s="1016">
        <v>0</v>
      </c>
      <c r="K276" s="1017">
        <v>0</v>
      </c>
      <c r="L276" s="1016">
        <v>0</v>
      </c>
      <c r="M276" s="1017">
        <v>0</v>
      </c>
      <c r="N276" s="1016">
        <v>0</v>
      </c>
      <c r="O276" s="1017">
        <v>0</v>
      </c>
      <c r="P276" s="1016">
        <v>0</v>
      </c>
      <c r="Q276" s="1017">
        <v>0</v>
      </c>
      <c r="R276" s="1016">
        <v>0</v>
      </c>
      <c r="S276" s="1017">
        <v>0</v>
      </c>
      <c r="T276" s="1016">
        <v>0</v>
      </c>
      <c r="U276" s="1017">
        <v>0</v>
      </c>
      <c r="V276" s="1016">
        <v>0</v>
      </c>
      <c r="W276" s="1017">
        <v>0</v>
      </c>
      <c r="X276" s="1016">
        <v>0</v>
      </c>
      <c r="Y276" s="1017">
        <v>0</v>
      </c>
      <c r="Z276" s="1016">
        <v>0</v>
      </c>
      <c r="AA276" s="1017">
        <v>0</v>
      </c>
      <c r="AB276" s="1016">
        <v>0</v>
      </c>
      <c r="AC276" s="1017">
        <v>0</v>
      </c>
      <c r="AD276" s="1016">
        <v>0</v>
      </c>
      <c r="AE276" s="1017">
        <v>0</v>
      </c>
      <c r="AF276" s="1016">
        <v>0</v>
      </c>
      <c r="AG276" s="1017">
        <v>0</v>
      </c>
      <c r="AH276" s="1016">
        <v>0</v>
      </c>
      <c r="AI276" s="1017">
        <v>0</v>
      </c>
      <c r="AJ276" s="1016">
        <v>0</v>
      </c>
      <c r="AK276" s="1017">
        <v>0</v>
      </c>
      <c r="AL276" s="1016">
        <v>0</v>
      </c>
      <c r="AM276" s="1017">
        <v>0</v>
      </c>
      <c r="AN276" s="1018">
        <v>0</v>
      </c>
      <c r="AO276" s="946"/>
      <c r="AP276" s="964"/>
      <c r="AQ276" s="946"/>
      <c r="AR276" s="1015">
        <v>0</v>
      </c>
      <c r="AS276" s="1016">
        <v>0</v>
      </c>
      <c r="AT276" s="1017">
        <v>0</v>
      </c>
      <c r="AU276" s="1016">
        <v>0</v>
      </c>
      <c r="AV276" s="1017">
        <v>0</v>
      </c>
      <c r="AW276" s="1016">
        <v>0</v>
      </c>
      <c r="AX276" s="1017">
        <v>0</v>
      </c>
      <c r="AY276" s="1016">
        <v>0</v>
      </c>
      <c r="AZ276" s="1017">
        <v>0</v>
      </c>
      <c r="BA276" s="1016">
        <v>0</v>
      </c>
      <c r="BB276" s="1017">
        <v>0</v>
      </c>
      <c r="BC276" s="1016">
        <v>0</v>
      </c>
      <c r="BD276" s="1017">
        <v>0</v>
      </c>
      <c r="BE276" s="1016">
        <v>0</v>
      </c>
      <c r="BF276" s="1017">
        <v>0</v>
      </c>
      <c r="BG276" s="1016">
        <v>0</v>
      </c>
      <c r="BH276" s="1017">
        <v>0</v>
      </c>
      <c r="BI276" s="1016">
        <v>0</v>
      </c>
      <c r="BJ276" s="1017">
        <v>0</v>
      </c>
      <c r="BK276" s="1016">
        <v>0</v>
      </c>
      <c r="BL276" s="1017">
        <v>0</v>
      </c>
      <c r="BM276" s="1016">
        <v>0</v>
      </c>
      <c r="BN276" s="1017">
        <v>0</v>
      </c>
      <c r="BO276" s="1016">
        <v>0</v>
      </c>
      <c r="BP276" s="1017">
        <v>0</v>
      </c>
      <c r="BQ276" s="1016">
        <v>0</v>
      </c>
      <c r="BR276" s="1017">
        <v>0</v>
      </c>
      <c r="BS276" s="1016">
        <v>0</v>
      </c>
      <c r="BT276" s="1017">
        <v>0</v>
      </c>
      <c r="BU276" s="1016">
        <v>0</v>
      </c>
      <c r="BV276" s="1017">
        <v>0</v>
      </c>
      <c r="BW276" s="1016">
        <v>0</v>
      </c>
      <c r="BX276" s="1017">
        <v>0</v>
      </c>
      <c r="BY276" s="1016">
        <v>0</v>
      </c>
      <c r="BZ276" s="1017">
        <v>0</v>
      </c>
      <c r="CA276" s="1018">
        <v>0</v>
      </c>
      <c r="CB276" s="946"/>
      <c r="CC276" s="971"/>
      <c r="CD276" s="946"/>
      <c r="CE276" s="972"/>
      <c r="CF276" s="946"/>
      <c r="CG276" s="1015">
        <v>0</v>
      </c>
      <c r="CH276" s="1016">
        <v>0</v>
      </c>
      <c r="CI276" s="1017">
        <v>0</v>
      </c>
      <c r="CJ276" s="1016">
        <v>0</v>
      </c>
      <c r="CK276" s="1017">
        <v>0</v>
      </c>
      <c r="CL276" s="1016">
        <v>0</v>
      </c>
      <c r="CM276" s="1017">
        <v>0</v>
      </c>
      <c r="CN276" s="1016">
        <v>0</v>
      </c>
      <c r="CO276" s="1017">
        <v>0</v>
      </c>
      <c r="CP276" s="1016">
        <v>0</v>
      </c>
      <c r="CQ276" s="1017">
        <v>0</v>
      </c>
      <c r="CR276" s="1016">
        <v>0</v>
      </c>
      <c r="CS276" s="1017">
        <v>0</v>
      </c>
      <c r="CT276" s="1016">
        <v>0</v>
      </c>
      <c r="CU276" s="1017">
        <v>0</v>
      </c>
      <c r="CV276" s="1016">
        <v>0</v>
      </c>
      <c r="CW276" s="1017">
        <v>0</v>
      </c>
      <c r="CX276" s="1016">
        <v>0</v>
      </c>
      <c r="CY276" s="1017">
        <v>0</v>
      </c>
      <c r="CZ276" s="1016">
        <v>0</v>
      </c>
      <c r="DA276" s="1017">
        <v>0</v>
      </c>
      <c r="DB276" s="1016">
        <v>0</v>
      </c>
      <c r="DC276" s="1017">
        <v>0</v>
      </c>
      <c r="DD276" s="1016">
        <v>0</v>
      </c>
      <c r="DE276" s="1017">
        <v>0</v>
      </c>
      <c r="DF276" s="1016">
        <v>0</v>
      </c>
      <c r="DG276" s="1017">
        <v>0</v>
      </c>
      <c r="DH276" s="1016">
        <v>0</v>
      </c>
      <c r="DI276" s="1017">
        <v>0</v>
      </c>
      <c r="DJ276" s="1016">
        <v>0</v>
      </c>
      <c r="DK276" s="1017">
        <v>0</v>
      </c>
      <c r="DL276" s="1016">
        <v>0</v>
      </c>
      <c r="DM276" s="1017">
        <v>0</v>
      </c>
      <c r="DN276" s="1016">
        <v>0</v>
      </c>
      <c r="DO276" s="1017">
        <v>0</v>
      </c>
      <c r="DP276" s="1018">
        <v>0</v>
      </c>
      <c r="DQ276" s="946"/>
      <c r="DR276" s="973"/>
      <c r="DS276" s="946"/>
      <c r="DT276" s="1015">
        <v>0</v>
      </c>
      <c r="DU276" s="1016">
        <v>0</v>
      </c>
      <c r="DV276" s="1017">
        <v>0</v>
      </c>
      <c r="DW276" s="1016">
        <v>0</v>
      </c>
      <c r="DX276" s="1017">
        <v>0</v>
      </c>
      <c r="DY276" s="1016">
        <v>0</v>
      </c>
      <c r="DZ276" s="1017">
        <v>0</v>
      </c>
      <c r="EA276" s="1016">
        <v>0</v>
      </c>
      <c r="EB276" s="1017">
        <v>0</v>
      </c>
      <c r="EC276" s="1016">
        <v>0</v>
      </c>
      <c r="ED276" s="1017">
        <v>0</v>
      </c>
      <c r="EE276" s="1016">
        <v>0</v>
      </c>
      <c r="EF276" s="1017">
        <v>0</v>
      </c>
      <c r="EG276" s="1016">
        <v>0</v>
      </c>
      <c r="EH276" s="1017">
        <v>0</v>
      </c>
      <c r="EI276" s="1016">
        <v>0</v>
      </c>
      <c r="EJ276" s="1017">
        <v>0</v>
      </c>
      <c r="EK276" s="1016">
        <v>0</v>
      </c>
      <c r="EL276" s="1017">
        <v>0</v>
      </c>
      <c r="EM276" s="1016">
        <v>0</v>
      </c>
      <c r="EN276" s="1017">
        <v>0</v>
      </c>
      <c r="EO276" s="1016">
        <v>0</v>
      </c>
      <c r="EP276" s="1017">
        <v>0</v>
      </c>
      <c r="EQ276" s="1016">
        <v>0</v>
      </c>
      <c r="ER276" s="1017">
        <v>0</v>
      </c>
      <c r="ES276" s="1016">
        <v>0</v>
      </c>
      <c r="ET276" s="1017">
        <v>0</v>
      </c>
      <c r="EU276" s="1016">
        <v>0</v>
      </c>
      <c r="EV276" s="1017">
        <v>0</v>
      </c>
      <c r="EW276" s="1016">
        <v>0</v>
      </c>
      <c r="EX276" s="1017">
        <v>0</v>
      </c>
      <c r="EY276" s="1016">
        <v>0</v>
      </c>
      <c r="EZ276" s="1017">
        <v>0</v>
      </c>
      <c r="FA276" s="1016">
        <v>0</v>
      </c>
      <c r="FB276" s="1017">
        <v>0</v>
      </c>
      <c r="FC276" s="1018">
        <v>0</v>
      </c>
      <c r="FD276" s="946"/>
      <c r="FE276" s="974"/>
      <c r="FF276" s="946"/>
      <c r="FG276" s="975"/>
      <c r="FI276" s="1019" t="b">
        <v>1</v>
      </c>
    </row>
    <row r="277" spans="2:165" hidden="1" outlineLevel="1">
      <c r="B277" s="976">
        <v>261</v>
      </c>
      <c r="C277" s="1020" t="s">
        <v>757</v>
      </c>
      <c r="E277" s="978">
        <v>0</v>
      </c>
      <c r="F277" s="979">
        <v>0</v>
      </c>
      <c r="G277" s="980">
        <v>0</v>
      </c>
      <c r="H277" s="979">
        <v>0</v>
      </c>
      <c r="I277" s="980">
        <v>0</v>
      </c>
      <c r="J277" s="979">
        <v>0</v>
      </c>
      <c r="K277" s="980">
        <v>0</v>
      </c>
      <c r="L277" s="979">
        <v>0</v>
      </c>
      <c r="M277" s="980">
        <v>0</v>
      </c>
      <c r="N277" s="979">
        <v>0</v>
      </c>
      <c r="O277" s="980">
        <v>0</v>
      </c>
      <c r="P277" s="979">
        <v>0</v>
      </c>
      <c r="Q277" s="980">
        <v>0</v>
      </c>
      <c r="R277" s="979">
        <v>0</v>
      </c>
      <c r="S277" s="980">
        <v>0</v>
      </c>
      <c r="T277" s="979">
        <v>0</v>
      </c>
      <c r="U277" s="980">
        <v>0</v>
      </c>
      <c r="V277" s="979">
        <v>0</v>
      </c>
      <c r="W277" s="980">
        <v>0</v>
      </c>
      <c r="X277" s="979">
        <v>0</v>
      </c>
      <c r="Y277" s="980">
        <v>0</v>
      </c>
      <c r="Z277" s="979">
        <v>0</v>
      </c>
      <c r="AA277" s="980">
        <v>0</v>
      </c>
      <c r="AB277" s="979">
        <v>0</v>
      </c>
      <c r="AC277" s="980">
        <v>0</v>
      </c>
      <c r="AD277" s="979">
        <v>0</v>
      </c>
      <c r="AE277" s="980">
        <v>0</v>
      </c>
      <c r="AF277" s="979">
        <v>0</v>
      </c>
      <c r="AG277" s="980">
        <v>0</v>
      </c>
      <c r="AH277" s="979">
        <v>0</v>
      </c>
      <c r="AI277" s="980">
        <v>0</v>
      </c>
      <c r="AJ277" s="979">
        <v>0</v>
      </c>
      <c r="AK277" s="980">
        <v>0</v>
      </c>
      <c r="AL277" s="979">
        <v>0</v>
      </c>
      <c r="AM277" s="980">
        <v>0</v>
      </c>
      <c r="AN277" s="981">
        <v>0</v>
      </c>
      <c r="AO277" s="946"/>
      <c r="AP277" s="964"/>
      <c r="AQ277" s="946"/>
      <c r="AR277" s="978">
        <v>0</v>
      </c>
      <c r="AS277" s="979">
        <v>0</v>
      </c>
      <c r="AT277" s="980">
        <v>0</v>
      </c>
      <c r="AU277" s="979">
        <v>0</v>
      </c>
      <c r="AV277" s="980">
        <v>0</v>
      </c>
      <c r="AW277" s="979">
        <v>0</v>
      </c>
      <c r="AX277" s="980">
        <v>0</v>
      </c>
      <c r="AY277" s="979">
        <v>0</v>
      </c>
      <c r="AZ277" s="980">
        <v>0</v>
      </c>
      <c r="BA277" s="979">
        <v>0</v>
      </c>
      <c r="BB277" s="980">
        <v>0</v>
      </c>
      <c r="BC277" s="979">
        <v>0</v>
      </c>
      <c r="BD277" s="980">
        <v>0</v>
      </c>
      <c r="BE277" s="979">
        <v>0</v>
      </c>
      <c r="BF277" s="980">
        <v>0</v>
      </c>
      <c r="BG277" s="979">
        <v>0</v>
      </c>
      <c r="BH277" s="980">
        <v>0</v>
      </c>
      <c r="BI277" s="979">
        <v>0</v>
      </c>
      <c r="BJ277" s="980">
        <v>0</v>
      </c>
      <c r="BK277" s="979">
        <v>0</v>
      </c>
      <c r="BL277" s="980">
        <v>0</v>
      </c>
      <c r="BM277" s="979">
        <v>0</v>
      </c>
      <c r="BN277" s="980">
        <v>0</v>
      </c>
      <c r="BO277" s="979">
        <v>0</v>
      </c>
      <c r="BP277" s="980">
        <v>0</v>
      </c>
      <c r="BQ277" s="979">
        <v>0</v>
      </c>
      <c r="BR277" s="980">
        <v>0</v>
      </c>
      <c r="BS277" s="979">
        <v>0</v>
      </c>
      <c r="BT277" s="980">
        <v>0</v>
      </c>
      <c r="BU277" s="979">
        <v>0</v>
      </c>
      <c r="BV277" s="980">
        <v>0</v>
      </c>
      <c r="BW277" s="979">
        <v>0</v>
      </c>
      <c r="BX277" s="980">
        <v>0</v>
      </c>
      <c r="BY277" s="979">
        <v>0</v>
      </c>
      <c r="BZ277" s="980">
        <v>0</v>
      </c>
      <c r="CA277" s="981">
        <v>0</v>
      </c>
      <c r="CB277" s="946"/>
      <c r="CC277" s="971"/>
      <c r="CD277" s="946"/>
      <c r="CE277" s="972"/>
      <c r="CF277" s="946"/>
      <c r="CG277" s="978">
        <v>0</v>
      </c>
      <c r="CH277" s="979">
        <v>0</v>
      </c>
      <c r="CI277" s="980">
        <v>0</v>
      </c>
      <c r="CJ277" s="979">
        <v>0</v>
      </c>
      <c r="CK277" s="980">
        <v>0</v>
      </c>
      <c r="CL277" s="979">
        <v>0</v>
      </c>
      <c r="CM277" s="980">
        <v>0</v>
      </c>
      <c r="CN277" s="979">
        <v>0</v>
      </c>
      <c r="CO277" s="980">
        <v>0</v>
      </c>
      <c r="CP277" s="979">
        <v>0</v>
      </c>
      <c r="CQ277" s="980">
        <v>0</v>
      </c>
      <c r="CR277" s="979">
        <v>0</v>
      </c>
      <c r="CS277" s="980">
        <v>0</v>
      </c>
      <c r="CT277" s="979">
        <v>0</v>
      </c>
      <c r="CU277" s="980">
        <v>0</v>
      </c>
      <c r="CV277" s="979">
        <v>0</v>
      </c>
      <c r="CW277" s="980">
        <v>0</v>
      </c>
      <c r="CX277" s="979">
        <v>0</v>
      </c>
      <c r="CY277" s="980">
        <v>0</v>
      </c>
      <c r="CZ277" s="979">
        <v>0</v>
      </c>
      <c r="DA277" s="980">
        <v>0</v>
      </c>
      <c r="DB277" s="979">
        <v>0</v>
      </c>
      <c r="DC277" s="980">
        <v>0</v>
      </c>
      <c r="DD277" s="979">
        <v>0</v>
      </c>
      <c r="DE277" s="980">
        <v>0</v>
      </c>
      <c r="DF277" s="979">
        <v>0</v>
      </c>
      <c r="DG277" s="980">
        <v>0</v>
      </c>
      <c r="DH277" s="979">
        <v>0</v>
      </c>
      <c r="DI277" s="980">
        <v>0</v>
      </c>
      <c r="DJ277" s="979">
        <v>0</v>
      </c>
      <c r="DK277" s="980">
        <v>0</v>
      </c>
      <c r="DL277" s="979">
        <v>0</v>
      </c>
      <c r="DM277" s="980">
        <v>0</v>
      </c>
      <c r="DN277" s="979">
        <v>0</v>
      </c>
      <c r="DO277" s="980">
        <v>0</v>
      </c>
      <c r="DP277" s="981">
        <v>0</v>
      </c>
      <c r="DQ277" s="946"/>
      <c r="DR277" s="973"/>
      <c r="DS277" s="946"/>
      <c r="DT277" s="978">
        <v>0</v>
      </c>
      <c r="DU277" s="979">
        <v>0</v>
      </c>
      <c r="DV277" s="980">
        <v>0</v>
      </c>
      <c r="DW277" s="979">
        <v>0</v>
      </c>
      <c r="DX277" s="980">
        <v>0</v>
      </c>
      <c r="DY277" s="979">
        <v>0</v>
      </c>
      <c r="DZ277" s="980">
        <v>0</v>
      </c>
      <c r="EA277" s="979">
        <v>0</v>
      </c>
      <c r="EB277" s="980">
        <v>0</v>
      </c>
      <c r="EC277" s="979">
        <v>0</v>
      </c>
      <c r="ED277" s="980">
        <v>0</v>
      </c>
      <c r="EE277" s="979">
        <v>0</v>
      </c>
      <c r="EF277" s="980">
        <v>0</v>
      </c>
      <c r="EG277" s="979">
        <v>0</v>
      </c>
      <c r="EH277" s="980">
        <v>0</v>
      </c>
      <c r="EI277" s="979">
        <v>0</v>
      </c>
      <c r="EJ277" s="980">
        <v>0</v>
      </c>
      <c r="EK277" s="979">
        <v>0</v>
      </c>
      <c r="EL277" s="980">
        <v>0</v>
      </c>
      <c r="EM277" s="979">
        <v>0</v>
      </c>
      <c r="EN277" s="980">
        <v>0</v>
      </c>
      <c r="EO277" s="979">
        <v>0</v>
      </c>
      <c r="EP277" s="980">
        <v>0</v>
      </c>
      <c r="EQ277" s="979">
        <v>0</v>
      </c>
      <c r="ER277" s="980">
        <v>0</v>
      </c>
      <c r="ES277" s="979">
        <v>0</v>
      </c>
      <c r="ET277" s="980">
        <v>0</v>
      </c>
      <c r="EU277" s="979">
        <v>0</v>
      </c>
      <c r="EV277" s="980">
        <v>0</v>
      </c>
      <c r="EW277" s="979">
        <v>0</v>
      </c>
      <c r="EX277" s="980">
        <v>0</v>
      </c>
      <c r="EY277" s="979">
        <v>0</v>
      </c>
      <c r="EZ277" s="980">
        <v>0</v>
      </c>
      <c r="FA277" s="979">
        <v>0</v>
      </c>
      <c r="FB277" s="980">
        <v>0</v>
      </c>
      <c r="FC277" s="981">
        <v>0</v>
      </c>
      <c r="FD277" s="946"/>
      <c r="FE277" s="974"/>
      <c r="FF277" s="946"/>
      <c r="FG277" s="975"/>
      <c r="FI277" s="982" t="b">
        <v>1</v>
      </c>
    </row>
    <row r="278" spans="2:165" hidden="1" outlineLevel="1">
      <c r="B278" s="1013">
        <v>262</v>
      </c>
      <c r="C278" s="1014" t="s">
        <v>758</v>
      </c>
      <c r="E278" s="1015">
        <v>0</v>
      </c>
      <c r="F278" s="1016">
        <v>0</v>
      </c>
      <c r="G278" s="1017">
        <v>0</v>
      </c>
      <c r="H278" s="1016">
        <v>0</v>
      </c>
      <c r="I278" s="1017">
        <v>0</v>
      </c>
      <c r="J278" s="1016">
        <v>0</v>
      </c>
      <c r="K278" s="1017">
        <v>0</v>
      </c>
      <c r="L278" s="1016">
        <v>0</v>
      </c>
      <c r="M278" s="1017">
        <v>0</v>
      </c>
      <c r="N278" s="1016">
        <v>0</v>
      </c>
      <c r="O278" s="1017">
        <v>0</v>
      </c>
      <c r="P278" s="1016">
        <v>0</v>
      </c>
      <c r="Q278" s="1017">
        <v>0</v>
      </c>
      <c r="R278" s="1016">
        <v>0</v>
      </c>
      <c r="S278" s="1017">
        <v>0</v>
      </c>
      <c r="T278" s="1016">
        <v>0</v>
      </c>
      <c r="U278" s="1017">
        <v>0</v>
      </c>
      <c r="V278" s="1016">
        <v>0</v>
      </c>
      <c r="W278" s="1017">
        <v>0</v>
      </c>
      <c r="X278" s="1016">
        <v>0</v>
      </c>
      <c r="Y278" s="1017">
        <v>0</v>
      </c>
      <c r="Z278" s="1016">
        <v>0</v>
      </c>
      <c r="AA278" s="1017">
        <v>0</v>
      </c>
      <c r="AB278" s="1016">
        <v>0</v>
      </c>
      <c r="AC278" s="1017">
        <v>0</v>
      </c>
      <c r="AD278" s="1016">
        <v>0</v>
      </c>
      <c r="AE278" s="1017">
        <v>0</v>
      </c>
      <c r="AF278" s="1016">
        <v>0</v>
      </c>
      <c r="AG278" s="1017">
        <v>0</v>
      </c>
      <c r="AH278" s="1016">
        <v>0</v>
      </c>
      <c r="AI278" s="1017">
        <v>0</v>
      </c>
      <c r="AJ278" s="1016">
        <v>0</v>
      </c>
      <c r="AK278" s="1017">
        <v>0</v>
      </c>
      <c r="AL278" s="1016">
        <v>0</v>
      </c>
      <c r="AM278" s="1017">
        <v>0</v>
      </c>
      <c r="AN278" s="1018">
        <v>0</v>
      </c>
      <c r="AO278" s="946"/>
      <c r="AP278" s="964"/>
      <c r="AQ278" s="946"/>
      <c r="AR278" s="1015">
        <v>0</v>
      </c>
      <c r="AS278" s="1016">
        <v>0</v>
      </c>
      <c r="AT278" s="1017">
        <v>0</v>
      </c>
      <c r="AU278" s="1016">
        <v>0</v>
      </c>
      <c r="AV278" s="1017">
        <v>0</v>
      </c>
      <c r="AW278" s="1016">
        <v>0</v>
      </c>
      <c r="AX278" s="1017">
        <v>0</v>
      </c>
      <c r="AY278" s="1016">
        <v>0</v>
      </c>
      <c r="AZ278" s="1017">
        <v>0</v>
      </c>
      <c r="BA278" s="1016">
        <v>0</v>
      </c>
      <c r="BB278" s="1017">
        <v>0</v>
      </c>
      <c r="BC278" s="1016">
        <v>0</v>
      </c>
      <c r="BD278" s="1017">
        <v>0</v>
      </c>
      <c r="BE278" s="1016">
        <v>0</v>
      </c>
      <c r="BF278" s="1017">
        <v>0</v>
      </c>
      <c r="BG278" s="1016">
        <v>0</v>
      </c>
      <c r="BH278" s="1017">
        <v>0</v>
      </c>
      <c r="BI278" s="1016">
        <v>0</v>
      </c>
      <c r="BJ278" s="1017">
        <v>0</v>
      </c>
      <c r="BK278" s="1016">
        <v>0</v>
      </c>
      <c r="BL278" s="1017">
        <v>0</v>
      </c>
      <c r="BM278" s="1016">
        <v>0</v>
      </c>
      <c r="BN278" s="1017">
        <v>0</v>
      </c>
      <c r="BO278" s="1016">
        <v>0</v>
      </c>
      <c r="BP278" s="1017">
        <v>0</v>
      </c>
      <c r="BQ278" s="1016">
        <v>0</v>
      </c>
      <c r="BR278" s="1017">
        <v>0</v>
      </c>
      <c r="BS278" s="1016">
        <v>0</v>
      </c>
      <c r="BT278" s="1017">
        <v>0</v>
      </c>
      <c r="BU278" s="1016">
        <v>0</v>
      </c>
      <c r="BV278" s="1017">
        <v>0</v>
      </c>
      <c r="BW278" s="1016">
        <v>0</v>
      </c>
      <c r="BX278" s="1017">
        <v>0</v>
      </c>
      <c r="BY278" s="1016">
        <v>0</v>
      </c>
      <c r="BZ278" s="1017">
        <v>0</v>
      </c>
      <c r="CA278" s="1018">
        <v>0</v>
      </c>
      <c r="CB278" s="946"/>
      <c r="CC278" s="971"/>
      <c r="CD278" s="946"/>
      <c r="CE278" s="972"/>
      <c r="CF278" s="946"/>
      <c r="CG278" s="1015">
        <v>0</v>
      </c>
      <c r="CH278" s="1016">
        <v>0</v>
      </c>
      <c r="CI278" s="1017">
        <v>0</v>
      </c>
      <c r="CJ278" s="1016">
        <v>0</v>
      </c>
      <c r="CK278" s="1017">
        <v>0</v>
      </c>
      <c r="CL278" s="1016">
        <v>0</v>
      </c>
      <c r="CM278" s="1017">
        <v>0</v>
      </c>
      <c r="CN278" s="1016">
        <v>0</v>
      </c>
      <c r="CO278" s="1017">
        <v>0</v>
      </c>
      <c r="CP278" s="1016">
        <v>0</v>
      </c>
      <c r="CQ278" s="1017">
        <v>0</v>
      </c>
      <c r="CR278" s="1016">
        <v>0</v>
      </c>
      <c r="CS278" s="1017">
        <v>0</v>
      </c>
      <c r="CT278" s="1016">
        <v>0</v>
      </c>
      <c r="CU278" s="1017">
        <v>0</v>
      </c>
      <c r="CV278" s="1016">
        <v>0</v>
      </c>
      <c r="CW278" s="1017">
        <v>0</v>
      </c>
      <c r="CX278" s="1016">
        <v>0</v>
      </c>
      <c r="CY278" s="1017">
        <v>0</v>
      </c>
      <c r="CZ278" s="1016">
        <v>0</v>
      </c>
      <c r="DA278" s="1017">
        <v>0</v>
      </c>
      <c r="DB278" s="1016">
        <v>0</v>
      </c>
      <c r="DC278" s="1017">
        <v>0</v>
      </c>
      <c r="DD278" s="1016">
        <v>0</v>
      </c>
      <c r="DE278" s="1017">
        <v>0</v>
      </c>
      <c r="DF278" s="1016">
        <v>0</v>
      </c>
      <c r="DG278" s="1017">
        <v>0</v>
      </c>
      <c r="DH278" s="1016">
        <v>0</v>
      </c>
      <c r="DI278" s="1017">
        <v>0</v>
      </c>
      <c r="DJ278" s="1016">
        <v>0</v>
      </c>
      <c r="DK278" s="1017">
        <v>0</v>
      </c>
      <c r="DL278" s="1016">
        <v>0</v>
      </c>
      <c r="DM278" s="1017">
        <v>0</v>
      </c>
      <c r="DN278" s="1016">
        <v>0</v>
      </c>
      <c r="DO278" s="1017">
        <v>0</v>
      </c>
      <c r="DP278" s="1018">
        <v>0</v>
      </c>
      <c r="DQ278" s="946"/>
      <c r="DR278" s="973"/>
      <c r="DS278" s="946"/>
      <c r="DT278" s="1015">
        <v>0</v>
      </c>
      <c r="DU278" s="1016">
        <v>0</v>
      </c>
      <c r="DV278" s="1017">
        <v>0</v>
      </c>
      <c r="DW278" s="1016">
        <v>0</v>
      </c>
      <c r="DX278" s="1017">
        <v>0</v>
      </c>
      <c r="DY278" s="1016">
        <v>0</v>
      </c>
      <c r="DZ278" s="1017">
        <v>0</v>
      </c>
      <c r="EA278" s="1016">
        <v>0</v>
      </c>
      <c r="EB278" s="1017">
        <v>0</v>
      </c>
      <c r="EC278" s="1016">
        <v>0</v>
      </c>
      <c r="ED278" s="1017">
        <v>0</v>
      </c>
      <c r="EE278" s="1016">
        <v>0</v>
      </c>
      <c r="EF278" s="1017">
        <v>0</v>
      </c>
      <c r="EG278" s="1016">
        <v>0</v>
      </c>
      <c r="EH278" s="1017">
        <v>0</v>
      </c>
      <c r="EI278" s="1016">
        <v>0</v>
      </c>
      <c r="EJ278" s="1017">
        <v>0</v>
      </c>
      <c r="EK278" s="1016">
        <v>0</v>
      </c>
      <c r="EL278" s="1017">
        <v>0</v>
      </c>
      <c r="EM278" s="1016">
        <v>0</v>
      </c>
      <c r="EN278" s="1017">
        <v>0</v>
      </c>
      <c r="EO278" s="1016">
        <v>0</v>
      </c>
      <c r="EP278" s="1017">
        <v>0</v>
      </c>
      <c r="EQ278" s="1016">
        <v>0</v>
      </c>
      <c r="ER278" s="1017">
        <v>0</v>
      </c>
      <c r="ES278" s="1016">
        <v>0</v>
      </c>
      <c r="ET278" s="1017">
        <v>0</v>
      </c>
      <c r="EU278" s="1016">
        <v>0</v>
      </c>
      <c r="EV278" s="1017">
        <v>0</v>
      </c>
      <c r="EW278" s="1016">
        <v>0</v>
      </c>
      <c r="EX278" s="1017">
        <v>0</v>
      </c>
      <c r="EY278" s="1016">
        <v>0</v>
      </c>
      <c r="EZ278" s="1017">
        <v>0</v>
      </c>
      <c r="FA278" s="1016">
        <v>0</v>
      </c>
      <c r="FB278" s="1017">
        <v>0</v>
      </c>
      <c r="FC278" s="1018">
        <v>0</v>
      </c>
      <c r="FD278" s="946"/>
      <c r="FE278" s="974"/>
      <c r="FF278" s="946"/>
      <c r="FG278" s="975"/>
      <c r="FI278" s="1019" t="b">
        <v>1</v>
      </c>
    </row>
    <row r="279" spans="2:165" hidden="1" outlineLevel="1">
      <c r="B279" s="976">
        <v>263</v>
      </c>
      <c r="C279" s="1020" t="s">
        <v>759</v>
      </c>
      <c r="E279" s="978">
        <v>0</v>
      </c>
      <c r="F279" s="979">
        <v>0</v>
      </c>
      <c r="G279" s="980">
        <v>0</v>
      </c>
      <c r="H279" s="979">
        <v>0</v>
      </c>
      <c r="I279" s="980">
        <v>0</v>
      </c>
      <c r="J279" s="979">
        <v>0</v>
      </c>
      <c r="K279" s="980">
        <v>0</v>
      </c>
      <c r="L279" s="979">
        <v>0</v>
      </c>
      <c r="M279" s="980">
        <v>0</v>
      </c>
      <c r="N279" s="979">
        <v>0</v>
      </c>
      <c r="O279" s="980">
        <v>0</v>
      </c>
      <c r="P279" s="979">
        <v>0</v>
      </c>
      <c r="Q279" s="980">
        <v>0</v>
      </c>
      <c r="R279" s="979">
        <v>0</v>
      </c>
      <c r="S279" s="980">
        <v>0</v>
      </c>
      <c r="T279" s="979">
        <v>0</v>
      </c>
      <c r="U279" s="980">
        <v>0</v>
      </c>
      <c r="V279" s="979">
        <v>0</v>
      </c>
      <c r="W279" s="980">
        <v>0</v>
      </c>
      <c r="X279" s="979">
        <v>0</v>
      </c>
      <c r="Y279" s="980">
        <v>0</v>
      </c>
      <c r="Z279" s="979">
        <v>0</v>
      </c>
      <c r="AA279" s="980">
        <v>0</v>
      </c>
      <c r="AB279" s="979">
        <v>0</v>
      </c>
      <c r="AC279" s="980">
        <v>0</v>
      </c>
      <c r="AD279" s="979">
        <v>0</v>
      </c>
      <c r="AE279" s="980">
        <v>0</v>
      </c>
      <c r="AF279" s="979">
        <v>0</v>
      </c>
      <c r="AG279" s="980">
        <v>0</v>
      </c>
      <c r="AH279" s="979">
        <v>0</v>
      </c>
      <c r="AI279" s="980">
        <v>0</v>
      </c>
      <c r="AJ279" s="979">
        <v>0</v>
      </c>
      <c r="AK279" s="980">
        <v>0</v>
      </c>
      <c r="AL279" s="979">
        <v>0</v>
      </c>
      <c r="AM279" s="980">
        <v>0</v>
      </c>
      <c r="AN279" s="981">
        <v>0</v>
      </c>
      <c r="AO279" s="946"/>
      <c r="AP279" s="964"/>
      <c r="AQ279" s="946"/>
      <c r="AR279" s="978">
        <v>0</v>
      </c>
      <c r="AS279" s="979">
        <v>0</v>
      </c>
      <c r="AT279" s="980">
        <v>0</v>
      </c>
      <c r="AU279" s="979">
        <v>0</v>
      </c>
      <c r="AV279" s="980">
        <v>0</v>
      </c>
      <c r="AW279" s="979">
        <v>0</v>
      </c>
      <c r="AX279" s="980">
        <v>0</v>
      </c>
      <c r="AY279" s="979">
        <v>0</v>
      </c>
      <c r="AZ279" s="980">
        <v>0</v>
      </c>
      <c r="BA279" s="979">
        <v>0</v>
      </c>
      <c r="BB279" s="980">
        <v>0</v>
      </c>
      <c r="BC279" s="979">
        <v>0</v>
      </c>
      <c r="BD279" s="980">
        <v>0</v>
      </c>
      <c r="BE279" s="979">
        <v>0</v>
      </c>
      <c r="BF279" s="980">
        <v>0</v>
      </c>
      <c r="BG279" s="979">
        <v>0</v>
      </c>
      <c r="BH279" s="980">
        <v>0</v>
      </c>
      <c r="BI279" s="979">
        <v>0</v>
      </c>
      <c r="BJ279" s="980">
        <v>0</v>
      </c>
      <c r="BK279" s="979">
        <v>0</v>
      </c>
      <c r="BL279" s="980">
        <v>0</v>
      </c>
      <c r="BM279" s="979">
        <v>0</v>
      </c>
      <c r="BN279" s="980">
        <v>0</v>
      </c>
      <c r="BO279" s="979">
        <v>0</v>
      </c>
      <c r="BP279" s="980">
        <v>0</v>
      </c>
      <c r="BQ279" s="979">
        <v>0</v>
      </c>
      <c r="BR279" s="980">
        <v>0</v>
      </c>
      <c r="BS279" s="979">
        <v>0</v>
      </c>
      <c r="BT279" s="980">
        <v>0</v>
      </c>
      <c r="BU279" s="979">
        <v>0</v>
      </c>
      <c r="BV279" s="980">
        <v>0</v>
      </c>
      <c r="BW279" s="979">
        <v>0</v>
      </c>
      <c r="BX279" s="980">
        <v>0</v>
      </c>
      <c r="BY279" s="979">
        <v>0</v>
      </c>
      <c r="BZ279" s="980">
        <v>0</v>
      </c>
      <c r="CA279" s="981">
        <v>0</v>
      </c>
      <c r="CB279" s="946"/>
      <c r="CC279" s="971"/>
      <c r="CD279" s="946"/>
      <c r="CE279" s="972"/>
      <c r="CF279" s="946"/>
      <c r="CG279" s="978">
        <v>0</v>
      </c>
      <c r="CH279" s="979">
        <v>0</v>
      </c>
      <c r="CI279" s="980">
        <v>0</v>
      </c>
      <c r="CJ279" s="979">
        <v>0</v>
      </c>
      <c r="CK279" s="980">
        <v>0</v>
      </c>
      <c r="CL279" s="979">
        <v>0</v>
      </c>
      <c r="CM279" s="980">
        <v>0</v>
      </c>
      <c r="CN279" s="979">
        <v>0</v>
      </c>
      <c r="CO279" s="980">
        <v>0</v>
      </c>
      <c r="CP279" s="979">
        <v>0</v>
      </c>
      <c r="CQ279" s="980">
        <v>0</v>
      </c>
      <c r="CR279" s="979">
        <v>0</v>
      </c>
      <c r="CS279" s="980">
        <v>0</v>
      </c>
      <c r="CT279" s="979">
        <v>0</v>
      </c>
      <c r="CU279" s="980">
        <v>0</v>
      </c>
      <c r="CV279" s="979">
        <v>0</v>
      </c>
      <c r="CW279" s="980">
        <v>0</v>
      </c>
      <c r="CX279" s="979">
        <v>0</v>
      </c>
      <c r="CY279" s="980">
        <v>0</v>
      </c>
      <c r="CZ279" s="979">
        <v>0</v>
      </c>
      <c r="DA279" s="980">
        <v>0</v>
      </c>
      <c r="DB279" s="979">
        <v>0</v>
      </c>
      <c r="DC279" s="980">
        <v>0</v>
      </c>
      <c r="DD279" s="979">
        <v>0</v>
      </c>
      <c r="DE279" s="980">
        <v>0</v>
      </c>
      <c r="DF279" s="979">
        <v>0</v>
      </c>
      <c r="DG279" s="980">
        <v>0</v>
      </c>
      <c r="DH279" s="979">
        <v>0</v>
      </c>
      <c r="DI279" s="980">
        <v>0</v>
      </c>
      <c r="DJ279" s="979">
        <v>0</v>
      </c>
      <c r="DK279" s="980">
        <v>0</v>
      </c>
      <c r="DL279" s="979">
        <v>0</v>
      </c>
      <c r="DM279" s="980">
        <v>0</v>
      </c>
      <c r="DN279" s="979">
        <v>0</v>
      </c>
      <c r="DO279" s="980">
        <v>0</v>
      </c>
      <c r="DP279" s="981">
        <v>0</v>
      </c>
      <c r="DQ279" s="946"/>
      <c r="DR279" s="973"/>
      <c r="DS279" s="946"/>
      <c r="DT279" s="978">
        <v>0</v>
      </c>
      <c r="DU279" s="979">
        <v>0</v>
      </c>
      <c r="DV279" s="980">
        <v>0</v>
      </c>
      <c r="DW279" s="979">
        <v>0</v>
      </c>
      <c r="DX279" s="980">
        <v>0</v>
      </c>
      <c r="DY279" s="979">
        <v>0</v>
      </c>
      <c r="DZ279" s="980">
        <v>0</v>
      </c>
      <c r="EA279" s="979">
        <v>0</v>
      </c>
      <c r="EB279" s="980">
        <v>0</v>
      </c>
      <c r="EC279" s="979">
        <v>0</v>
      </c>
      <c r="ED279" s="980">
        <v>0</v>
      </c>
      <c r="EE279" s="979">
        <v>0</v>
      </c>
      <c r="EF279" s="980">
        <v>0</v>
      </c>
      <c r="EG279" s="979">
        <v>0</v>
      </c>
      <c r="EH279" s="980">
        <v>0</v>
      </c>
      <c r="EI279" s="979">
        <v>0</v>
      </c>
      <c r="EJ279" s="980">
        <v>0</v>
      </c>
      <c r="EK279" s="979">
        <v>0</v>
      </c>
      <c r="EL279" s="980">
        <v>0</v>
      </c>
      <c r="EM279" s="979">
        <v>0</v>
      </c>
      <c r="EN279" s="980">
        <v>0</v>
      </c>
      <c r="EO279" s="979">
        <v>0</v>
      </c>
      <c r="EP279" s="980">
        <v>0</v>
      </c>
      <c r="EQ279" s="979">
        <v>0</v>
      </c>
      <c r="ER279" s="980">
        <v>0</v>
      </c>
      <c r="ES279" s="979">
        <v>0</v>
      </c>
      <c r="ET279" s="980">
        <v>0</v>
      </c>
      <c r="EU279" s="979">
        <v>0</v>
      </c>
      <c r="EV279" s="980">
        <v>0</v>
      </c>
      <c r="EW279" s="979">
        <v>0</v>
      </c>
      <c r="EX279" s="980">
        <v>0</v>
      </c>
      <c r="EY279" s="979">
        <v>0</v>
      </c>
      <c r="EZ279" s="980">
        <v>0</v>
      </c>
      <c r="FA279" s="979">
        <v>0</v>
      </c>
      <c r="FB279" s="980">
        <v>0</v>
      </c>
      <c r="FC279" s="981">
        <v>0</v>
      </c>
      <c r="FD279" s="946"/>
      <c r="FE279" s="974"/>
      <c r="FF279" s="946"/>
      <c r="FG279" s="975"/>
      <c r="FI279" s="982" t="b">
        <v>1</v>
      </c>
    </row>
    <row r="280" spans="2:165" hidden="1" outlineLevel="1">
      <c r="B280" s="983">
        <v>264</v>
      </c>
      <c r="C280" s="1012" t="s">
        <v>760</v>
      </c>
      <c r="E280" s="985">
        <v>0</v>
      </c>
      <c r="F280" s="986">
        <v>0</v>
      </c>
      <c r="G280" s="987">
        <v>0</v>
      </c>
      <c r="H280" s="986">
        <v>0</v>
      </c>
      <c r="I280" s="987">
        <v>0</v>
      </c>
      <c r="J280" s="986">
        <v>0</v>
      </c>
      <c r="K280" s="987">
        <v>0</v>
      </c>
      <c r="L280" s="986">
        <v>0</v>
      </c>
      <c r="M280" s="987">
        <v>0</v>
      </c>
      <c r="N280" s="986">
        <v>0</v>
      </c>
      <c r="O280" s="987">
        <v>0</v>
      </c>
      <c r="P280" s="986">
        <v>0</v>
      </c>
      <c r="Q280" s="987">
        <v>0</v>
      </c>
      <c r="R280" s="986">
        <v>0</v>
      </c>
      <c r="S280" s="987">
        <v>0</v>
      </c>
      <c r="T280" s="986">
        <v>0</v>
      </c>
      <c r="U280" s="987">
        <v>0</v>
      </c>
      <c r="V280" s="986">
        <v>0</v>
      </c>
      <c r="W280" s="987">
        <v>0</v>
      </c>
      <c r="X280" s="986">
        <v>0</v>
      </c>
      <c r="Y280" s="987">
        <v>0</v>
      </c>
      <c r="Z280" s="986">
        <v>0</v>
      </c>
      <c r="AA280" s="987">
        <v>0</v>
      </c>
      <c r="AB280" s="986">
        <v>0</v>
      </c>
      <c r="AC280" s="987">
        <v>0</v>
      </c>
      <c r="AD280" s="986">
        <v>0</v>
      </c>
      <c r="AE280" s="987">
        <v>0</v>
      </c>
      <c r="AF280" s="986">
        <v>0</v>
      </c>
      <c r="AG280" s="987">
        <v>0</v>
      </c>
      <c r="AH280" s="986">
        <v>0</v>
      </c>
      <c r="AI280" s="987">
        <v>0</v>
      </c>
      <c r="AJ280" s="986">
        <v>0</v>
      </c>
      <c r="AK280" s="987">
        <v>0</v>
      </c>
      <c r="AL280" s="986">
        <v>0</v>
      </c>
      <c r="AM280" s="987">
        <v>0</v>
      </c>
      <c r="AN280" s="988">
        <v>0</v>
      </c>
      <c r="AO280" s="946"/>
      <c r="AP280" s="964"/>
      <c r="AQ280" s="946"/>
      <c r="AR280" s="985">
        <v>0</v>
      </c>
      <c r="AS280" s="986">
        <v>0</v>
      </c>
      <c r="AT280" s="987">
        <v>0</v>
      </c>
      <c r="AU280" s="986">
        <v>0</v>
      </c>
      <c r="AV280" s="987">
        <v>0</v>
      </c>
      <c r="AW280" s="986">
        <v>0</v>
      </c>
      <c r="AX280" s="987">
        <v>0</v>
      </c>
      <c r="AY280" s="986">
        <v>0</v>
      </c>
      <c r="AZ280" s="987">
        <v>0</v>
      </c>
      <c r="BA280" s="986">
        <v>0</v>
      </c>
      <c r="BB280" s="987">
        <v>0</v>
      </c>
      <c r="BC280" s="986">
        <v>0</v>
      </c>
      <c r="BD280" s="987">
        <v>0</v>
      </c>
      <c r="BE280" s="986">
        <v>0</v>
      </c>
      <c r="BF280" s="987">
        <v>0</v>
      </c>
      <c r="BG280" s="986">
        <v>0</v>
      </c>
      <c r="BH280" s="987">
        <v>0</v>
      </c>
      <c r="BI280" s="986">
        <v>0</v>
      </c>
      <c r="BJ280" s="987">
        <v>0</v>
      </c>
      <c r="BK280" s="986">
        <v>0</v>
      </c>
      <c r="BL280" s="987">
        <v>0</v>
      </c>
      <c r="BM280" s="986">
        <v>0</v>
      </c>
      <c r="BN280" s="987">
        <v>0</v>
      </c>
      <c r="BO280" s="986">
        <v>0</v>
      </c>
      <c r="BP280" s="987">
        <v>0</v>
      </c>
      <c r="BQ280" s="986">
        <v>0</v>
      </c>
      <c r="BR280" s="987">
        <v>0</v>
      </c>
      <c r="BS280" s="986">
        <v>0</v>
      </c>
      <c r="BT280" s="987">
        <v>0</v>
      </c>
      <c r="BU280" s="986">
        <v>0</v>
      </c>
      <c r="BV280" s="987">
        <v>0</v>
      </c>
      <c r="BW280" s="986">
        <v>0</v>
      </c>
      <c r="BX280" s="987">
        <v>0</v>
      </c>
      <c r="BY280" s="986">
        <v>0</v>
      </c>
      <c r="BZ280" s="987">
        <v>0</v>
      </c>
      <c r="CA280" s="988">
        <v>0</v>
      </c>
      <c r="CB280" s="946"/>
      <c r="CC280" s="971"/>
      <c r="CD280" s="946"/>
      <c r="CE280" s="972"/>
      <c r="CF280" s="946"/>
      <c r="CG280" s="985">
        <v>0</v>
      </c>
      <c r="CH280" s="986">
        <v>0</v>
      </c>
      <c r="CI280" s="987">
        <v>0</v>
      </c>
      <c r="CJ280" s="986">
        <v>0</v>
      </c>
      <c r="CK280" s="987">
        <v>0</v>
      </c>
      <c r="CL280" s="986">
        <v>0</v>
      </c>
      <c r="CM280" s="987">
        <v>0</v>
      </c>
      <c r="CN280" s="986">
        <v>0</v>
      </c>
      <c r="CO280" s="987">
        <v>0</v>
      </c>
      <c r="CP280" s="986">
        <v>0</v>
      </c>
      <c r="CQ280" s="987">
        <v>0</v>
      </c>
      <c r="CR280" s="986">
        <v>0</v>
      </c>
      <c r="CS280" s="987">
        <v>0</v>
      </c>
      <c r="CT280" s="986">
        <v>0</v>
      </c>
      <c r="CU280" s="987">
        <v>0</v>
      </c>
      <c r="CV280" s="986">
        <v>0</v>
      </c>
      <c r="CW280" s="987">
        <v>0</v>
      </c>
      <c r="CX280" s="986">
        <v>0</v>
      </c>
      <c r="CY280" s="987">
        <v>0</v>
      </c>
      <c r="CZ280" s="986">
        <v>0</v>
      </c>
      <c r="DA280" s="987">
        <v>0</v>
      </c>
      <c r="DB280" s="986">
        <v>0</v>
      </c>
      <c r="DC280" s="987">
        <v>0</v>
      </c>
      <c r="DD280" s="986">
        <v>0</v>
      </c>
      <c r="DE280" s="987">
        <v>0</v>
      </c>
      <c r="DF280" s="986">
        <v>0</v>
      </c>
      <c r="DG280" s="987">
        <v>0</v>
      </c>
      <c r="DH280" s="986">
        <v>0</v>
      </c>
      <c r="DI280" s="987">
        <v>0</v>
      </c>
      <c r="DJ280" s="986">
        <v>0</v>
      </c>
      <c r="DK280" s="987">
        <v>0</v>
      </c>
      <c r="DL280" s="986">
        <v>0</v>
      </c>
      <c r="DM280" s="987">
        <v>0</v>
      </c>
      <c r="DN280" s="986">
        <v>0</v>
      </c>
      <c r="DO280" s="987">
        <v>0</v>
      </c>
      <c r="DP280" s="988">
        <v>0</v>
      </c>
      <c r="DQ280" s="946"/>
      <c r="DR280" s="973"/>
      <c r="DS280" s="946"/>
      <c r="DT280" s="985">
        <v>0</v>
      </c>
      <c r="DU280" s="986">
        <v>0</v>
      </c>
      <c r="DV280" s="987">
        <v>0</v>
      </c>
      <c r="DW280" s="986">
        <v>0</v>
      </c>
      <c r="DX280" s="987">
        <v>0</v>
      </c>
      <c r="DY280" s="986">
        <v>0</v>
      </c>
      <c r="DZ280" s="987">
        <v>0</v>
      </c>
      <c r="EA280" s="986">
        <v>0</v>
      </c>
      <c r="EB280" s="987">
        <v>0</v>
      </c>
      <c r="EC280" s="986">
        <v>0</v>
      </c>
      <c r="ED280" s="987">
        <v>0</v>
      </c>
      <c r="EE280" s="986">
        <v>0</v>
      </c>
      <c r="EF280" s="987">
        <v>0</v>
      </c>
      <c r="EG280" s="986">
        <v>0</v>
      </c>
      <c r="EH280" s="987">
        <v>0</v>
      </c>
      <c r="EI280" s="986">
        <v>0</v>
      </c>
      <c r="EJ280" s="987">
        <v>0</v>
      </c>
      <c r="EK280" s="986">
        <v>0</v>
      </c>
      <c r="EL280" s="987">
        <v>0</v>
      </c>
      <c r="EM280" s="986">
        <v>0</v>
      </c>
      <c r="EN280" s="987">
        <v>0</v>
      </c>
      <c r="EO280" s="986">
        <v>0</v>
      </c>
      <c r="EP280" s="987">
        <v>0</v>
      </c>
      <c r="EQ280" s="986">
        <v>0</v>
      </c>
      <c r="ER280" s="987">
        <v>0</v>
      </c>
      <c r="ES280" s="986">
        <v>0</v>
      </c>
      <c r="ET280" s="987">
        <v>0</v>
      </c>
      <c r="EU280" s="986">
        <v>0</v>
      </c>
      <c r="EV280" s="987">
        <v>0</v>
      </c>
      <c r="EW280" s="986">
        <v>0</v>
      </c>
      <c r="EX280" s="987">
        <v>0</v>
      </c>
      <c r="EY280" s="986">
        <v>0</v>
      </c>
      <c r="EZ280" s="987">
        <v>0</v>
      </c>
      <c r="FA280" s="986">
        <v>0</v>
      </c>
      <c r="FB280" s="987">
        <v>0</v>
      </c>
      <c r="FC280" s="988">
        <v>0</v>
      </c>
      <c r="FD280" s="946"/>
      <c r="FE280" s="974"/>
      <c r="FF280" s="946"/>
      <c r="FG280" s="975"/>
      <c r="FI280" s="989" t="b">
        <v>1</v>
      </c>
    </row>
    <row r="281" spans="2:165" hidden="1" outlineLevel="1">
      <c r="B281" s="990">
        <v>265</v>
      </c>
      <c r="C281" s="1011" t="s">
        <v>761</v>
      </c>
      <c r="E281" s="992">
        <v>0</v>
      </c>
      <c r="F281" s="993">
        <v>0</v>
      </c>
      <c r="G281" s="994">
        <v>0</v>
      </c>
      <c r="H281" s="993">
        <v>0</v>
      </c>
      <c r="I281" s="994">
        <v>0</v>
      </c>
      <c r="J281" s="993">
        <v>0</v>
      </c>
      <c r="K281" s="994">
        <v>0</v>
      </c>
      <c r="L281" s="993">
        <v>0</v>
      </c>
      <c r="M281" s="994">
        <v>0</v>
      </c>
      <c r="N281" s="993">
        <v>0</v>
      </c>
      <c r="O281" s="994">
        <v>0</v>
      </c>
      <c r="P281" s="993">
        <v>0</v>
      </c>
      <c r="Q281" s="994">
        <v>0</v>
      </c>
      <c r="R281" s="993">
        <v>0</v>
      </c>
      <c r="S281" s="994">
        <v>0</v>
      </c>
      <c r="T281" s="993">
        <v>0</v>
      </c>
      <c r="U281" s="994">
        <v>0</v>
      </c>
      <c r="V281" s="993">
        <v>0</v>
      </c>
      <c r="W281" s="994">
        <v>0</v>
      </c>
      <c r="X281" s="993">
        <v>0</v>
      </c>
      <c r="Y281" s="994">
        <v>0</v>
      </c>
      <c r="Z281" s="993">
        <v>0</v>
      </c>
      <c r="AA281" s="994">
        <v>0</v>
      </c>
      <c r="AB281" s="993">
        <v>0</v>
      </c>
      <c r="AC281" s="994">
        <v>0</v>
      </c>
      <c r="AD281" s="993">
        <v>0</v>
      </c>
      <c r="AE281" s="994">
        <v>0</v>
      </c>
      <c r="AF281" s="993">
        <v>0</v>
      </c>
      <c r="AG281" s="994">
        <v>0</v>
      </c>
      <c r="AH281" s="993">
        <v>0</v>
      </c>
      <c r="AI281" s="994">
        <v>0</v>
      </c>
      <c r="AJ281" s="993">
        <v>0</v>
      </c>
      <c r="AK281" s="994">
        <v>0</v>
      </c>
      <c r="AL281" s="993">
        <v>0</v>
      </c>
      <c r="AM281" s="994">
        <v>0</v>
      </c>
      <c r="AN281" s="995">
        <v>0</v>
      </c>
      <c r="AO281" s="946"/>
      <c r="AP281" s="964"/>
      <c r="AQ281" s="946"/>
      <c r="AR281" s="992">
        <v>0</v>
      </c>
      <c r="AS281" s="993">
        <v>0</v>
      </c>
      <c r="AT281" s="994">
        <v>0</v>
      </c>
      <c r="AU281" s="993">
        <v>0</v>
      </c>
      <c r="AV281" s="994">
        <v>0</v>
      </c>
      <c r="AW281" s="993">
        <v>0</v>
      </c>
      <c r="AX281" s="994">
        <v>0</v>
      </c>
      <c r="AY281" s="993">
        <v>0</v>
      </c>
      <c r="AZ281" s="994">
        <v>0</v>
      </c>
      <c r="BA281" s="993">
        <v>0</v>
      </c>
      <c r="BB281" s="994">
        <v>0</v>
      </c>
      <c r="BC281" s="993">
        <v>0</v>
      </c>
      <c r="BD281" s="994">
        <v>0</v>
      </c>
      <c r="BE281" s="993">
        <v>0</v>
      </c>
      <c r="BF281" s="994">
        <v>0</v>
      </c>
      <c r="BG281" s="993">
        <v>0</v>
      </c>
      <c r="BH281" s="994">
        <v>0</v>
      </c>
      <c r="BI281" s="993">
        <v>0</v>
      </c>
      <c r="BJ281" s="994">
        <v>0</v>
      </c>
      <c r="BK281" s="993">
        <v>0</v>
      </c>
      <c r="BL281" s="994">
        <v>0</v>
      </c>
      <c r="BM281" s="993">
        <v>0</v>
      </c>
      <c r="BN281" s="994">
        <v>0</v>
      </c>
      <c r="BO281" s="993">
        <v>0</v>
      </c>
      <c r="BP281" s="994">
        <v>0</v>
      </c>
      <c r="BQ281" s="993">
        <v>0</v>
      </c>
      <c r="BR281" s="994">
        <v>0</v>
      </c>
      <c r="BS281" s="993">
        <v>0</v>
      </c>
      <c r="BT281" s="994">
        <v>0</v>
      </c>
      <c r="BU281" s="993">
        <v>0</v>
      </c>
      <c r="BV281" s="994">
        <v>0</v>
      </c>
      <c r="BW281" s="993">
        <v>0</v>
      </c>
      <c r="BX281" s="994">
        <v>0</v>
      </c>
      <c r="BY281" s="993">
        <v>0</v>
      </c>
      <c r="BZ281" s="994">
        <v>0</v>
      </c>
      <c r="CA281" s="995">
        <v>0</v>
      </c>
      <c r="CB281" s="946"/>
      <c r="CC281" s="971"/>
      <c r="CD281" s="946"/>
      <c r="CE281" s="972"/>
      <c r="CF281" s="946"/>
      <c r="CG281" s="992">
        <v>0</v>
      </c>
      <c r="CH281" s="993">
        <v>0</v>
      </c>
      <c r="CI281" s="994">
        <v>0</v>
      </c>
      <c r="CJ281" s="993">
        <v>0</v>
      </c>
      <c r="CK281" s="994">
        <v>0</v>
      </c>
      <c r="CL281" s="993">
        <v>0</v>
      </c>
      <c r="CM281" s="994">
        <v>0</v>
      </c>
      <c r="CN281" s="993">
        <v>0</v>
      </c>
      <c r="CO281" s="994">
        <v>0</v>
      </c>
      <c r="CP281" s="993">
        <v>0</v>
      </c>
      <c r="CQ281" s="994">
        <v>0</v>
      </c>
      <c r="CR281" s="993">
        <v>0</v>
      </c>
      <c r="CS281" s="994">
        <v>0</v>
      </c>
      <c r="CT281" s="993">
        <v>0</v>
      </c>
      <c r="CU281" s="994">
        <v>0</v>
      </c>
      <c r="CV281" s="993">
        <v>0</v>
      </c>
      <c r="CW281" s="994">
        <v>0</v>
      </c>
      <c r="CX281" s="993">
        <v>0</v>
      </c>
      <c r="CY281" s="994">
        <v>0</v>
      </c>
      <c r="CZ281" s="993">
        <v>0</v>
      </c>
      <c r="DA281" s="994">
        <v>0</v>
      </c>
      <c r="DB281" s="993">
        <v>0</v>
      </c>
      <c r="DC281" s="994">
        <v>0</v>
      </c>
      <c r="DD281" s="993">
        <v>0</v>
      </c>
      <c r="DE281" s="994">
        <v>0</v>
      </c>
      <c r="DF281" s="993">
        <v>0</v>
      </c>
      <c r="DG281" s="994">
        <v>0</v>
      </c>
      <c r="DH281" s="993">
        <v>0</v>
      </c>
      <c r="DI281" s="994">
        <v>0</v>
      </c>
      <c r="DJ281" s="993">
        <v>0</v>
      </c>
      <c r="DK281" s="994">
        <v>0</v>
      </c>
      <c r="DL281" s="993">
        <v>0</v>
      </c>
      <c r="DM281" s="994">
        <v>0</v>
      </c>
      <c r="DN281" s="993">
        <v>0</v>
      </c>
      <c r="DO281" s="994">
        <v>0</v>
      </c>
      <c r="DP281" s="995">
        <v>0</v>
      </c>
      <c r="DQ281" s="946"/>
      <c r="DR281" s="973"/>
      <c r="DS281" s="946"/>
      <c r="DT281" s="992">
        <v>0</v>
      </c>
      <c r="DU281" s="993">
        <v>0</v>
      </c>
      <c r="DV281" s="994">
        <v>0</v>
      </c>
      <c r="DW281" s="993">
        <v>0</v>
      </c>
      <c r="DX281" s="994">
        <v>0</v>
      </c>
      <c r="DY281" s="993">
        <v>0</v>
      </c>
      <c r="DZ281" s="994">
        <v>0</v>
      </c>
      <c r="EA281" s="993">
        <v>0</v>
      </c>
      <c r="EB281" s="994">
        <v>0</v>
      </c>
      <c r="EC281" s="993">
        <v>0</v>
      </c>
      <c r="ED281" s="994">
        <v>0</v>
      </c>
      <c r="EE281" s="993">
        <v>0</v>
      </c>
      <c r="EF281" s="994">
        <v>0</v>
      </c>
      <c r="EG281" s="993">
        <v>0</v>
      </c>
      <c r="EH281" s="994">
        <v>0</v>
      </c>
      <c r="EI281" s="993">
        <v>0</v>
      </c>
      <c r="EJ281" s="994">
        <v>0</v>
      </c>
      <c r="EK281" s="993">
        <v>0</v>
      </c>
      <c r="EL281" s="994">
        <v>0</v>
      </c>
      <c r="EM281" s="993">
        <v>0</v>
      </c>
      <c r="EN281" s="994">
        <v>0</v>
      </c>
      <c r="EO281" s="993">
        <v>0</v>
      </c>
      <c r="EP281" s="994">
        <v>0</v>
      </c>
      <c r="EQ281" s="993">
        <v>0</v>
      </c>
      <c r="ER281" s="994">
        <v>0</v>
      </c>
      <c r="ES281" s="993">
        <v>0</v>
      </c>
      <c r="ET281" s="994">
        <v>0</v>
      </c>
      <c r="EU281" s="993">
        <v>0</v>
      </c>
      <c r="EV281" s="994">
        <v>0</v>
      </c>
      <c r="EW281" s="993">
        <v>0</v>
      </c>
      <c r="EX281" s="994">
        <v>0</v>
      </c>
      <c r="EY281" s="993">
        <v>0</v>
      </c>
      <c r="EZ281" s="994">
        <v>0</v>
      </c>
      <c r="FA281" s="993">
        <v>0</v>
      </c>
      <c r="FB281" s="994">
        <v>0</v>
      </c>
      <c r="FC281" s="995">
        <v>0</v>
      </c>
      <c r="FD281" s="946"/>
      <c r="FE281" s="974"/>
      <c r="FF281" s="946"/>
      <c r="FG281" s="975"/>
      <c r="FI281" s="996" t="b">
        <v>1</v>
      </c>
    </row>
    <row r="282" spans="2:165" hidden="1" outlineLevel="1">
      <c r="B282" s="983">
        <v>266</v>
      </c>
      <c r="C282" s="1012" t="s">
        <v>762</v>
      </c>
      <c r="E282" s="985">
        <v>0</v>
      </c>
      <c r="F282" s="986">
        <v>0</v>
      </c>
      <c r="G282" s="987">
        <v>0</v>
      </c>
      <c r="H282" s="986">
        <v>0</v>
      </c>
      <c r="I282" s="987">
        <v>0</v>
      </c>
      <c r="J282" s="986">
        <v>0</v>
      </c>
      <c r="K282" s="987">
        <v>0</v>
      </c>
      <c r="L282" s="986">
        <v>0</v>
      </c>
      <c r="M282" s="987">
        <v>0</v>
      </c>
      <c r="N282" s="986">
        <v>0</v>
      </c>
      <c r="O282" s="987">
        <v>0</v>
      </c>
      <c r="P282" s="986">
        <v>0</v>
      </c>
      <c r="Q282" s="987">
        <v>0</v>
      </c>
      <c r="R282" s="986">
        <v>0</v>
      </c>
      <c r="S282" s="987">
        <v>0</v>
      </c>
      <c r="T282" s="986">
        <v>0</v>
      </c>
      <c r="U282" s="987">
        <v>0</v>
      </c>
      <c r="V282" s="986">
        <v>0</v>
      </c>
      <c r="W282" s="987">
        <v>0</v>
      </c>
      <c r="X282" s="986">
        <v>0</v>
      </c>
      <c r="Y282" s="987">
        <v>0</v>
      </c>
      <c r="Z282" s="986">
        <v>0</v>
      </c>
      <c r="AA282" s="987">
        <v>0</v>
      </c>
      <c r="AB282" s="986">
        <v>0</v>
      </c>
      <c r="AC282" s="987">
        <v>0</v>
      </c>
      <c r="AD282" s="986">
        <v>0</v>
      </c>
      <c r="AE282" s="987">
        <v>0</v>
      </c>
      <c r="AF282" s="986">
        <v>0</v>
      </c>
      <c r="AG282" s="987">
        <v>0</v>
      </c>
      <c r="AH282" s="986">
        <v>0</v>
      </c>
      <c r="AI282" s="987">
        <v>0</v>
      </c>
      <c r="AJ282" s="986">
        <v>0</v>
      </c>
      <c r="AK282" s="987">
        <v>0</v>
      </c>
      <c r="AL282" s="986">
        <v>0</v>
      </c>
      <c r="AM282" s="987">
        <v>0</v>
      </c>
      <c r="AN282" s="988">
        <v>0</v>
      </c>
      <c r="AO282" s="946"/>
      <c r="AP282" s="964"/>
      <c r="AQ282" s="946"/>
      <c r="AR282" s="985">
        <v>0</v>
      </c>
      <c r="AS282" s="986">
        <v>0</v>
      </c>
      <c r="AT282" s="987">
        <v>0</v>
      </c>
      <c r="AU282" s="986">
        <v>0</v>
      </c>
      <c r="AV282" s="987">
        <v>0</v>
      </c>
      <c r="AW282" s="986">
        <v>0</v>
      </c>
      <c r="AX282" s="987">
        <v>0</v>
      </c>
      <c r="AY282" s="986">
        <v>0</v>
      </c>
      <c r="AZ282" s="987">
        <v>0</v>
      </c>
      <c r="BA282" s="986">
        <v>0</v>
      </c>
      <c r="BB282" s="987">
        <v>0</v>
      </c>
      <c r="BC282" s="986">
        <v>0</v>
      </c>
      <c r="BD282" s="987">
        <v>0</v>
      </c>
      <c r="BE282" s="986">
        <v>0</v>
      </c>
      <c r="BF282" s="987">
        <v>0</v>
      </c>
      <c r="BG282" s="986">
        <v>0</v>
      </c>
      <c r="BH282" s="987">
        <v>0</v>
      </c>
      <c r="BI282" s="986">
        <v>0</v>
      </c>
      <c r="BJ282" s="987">
        <v>0</v>
      </c>
      <c r="BK282" s="986">
        <v>0</v>
      </c>
      <c r="BL282" s="987">
        <v>0</v>
      </c>
      <c r="BM282" s="986">
        <v>0</v>
      </c>
      <c r="BN282" s="987">
        <v>0</v>
      </c>
      <c r="BO282" s="986">
        <v>0</v>
      </c>
      <c r="BP282" s="987">
        <v>0</v>
      </c>
      <c r="BQ282" s="986">
        <v>0</v>
      </c>
      <c r="BR282" s="987">
        <v>0</v>
      </c>
      <c r="BS282" s="986">
        <v>0</v>
      </c>
      <c r="BT282" s="987">
        <v>0</v>
      </c>
      <c r="BU282" s="986">
        <v>0</v>
      </c>
      <c r="BV282" s="987">
        <v>0</v>
      </c>
      <c r="BW282" s="986">
        <v>0</v>
      </c>
      <c r="BX282" s="987">
        <v>0</v>
      </c>
      <c r="BY282" s="986">
        <v>0</v>
      </c>
      <c r="BZ282" s="987">
        <v>0</v>
      </c>
      <c r="CA282" s="988">
        <v>0</v>
      </c>
      <c r="CB282" s="946"/>
      <c r="CC282" s="971"/>
      <c r="CD282" s="946"/>
      <c r="CE282" s="972"/>
      <c r="CF282" s="946"/>
      <c r="CG282" s="985">
        <v>0</v>
      </c>
      <c r="CH282" s="986">
        <v>0</v>
      </c>
      <c r="CI282" s="987">
        <v>0</v>
      </c>
      <c r="CJ282" s="986">
        <v>0</v>
      </c>
      <c r="CK282" s="987">
        <v>0</v>
      </c>
      <c r="CL282" s="986">
        <v>0</v>
      </c>
      <c r="CM282" s="987">
        <v>0</v>
      </c>
      <c r="CN282" s="986">
        <v>0</v>
      </c>
      <c r="CO282" s="987">
        <v>0</v>
      </c>
      <c r="CP282" s="986">
        <v>0</v>
      </c>
      <c r="CQ282" s="987">
        <v>0</v>
      </c>
      <c r="CR282" s="986">
        <v>0</v>
      </c>
      <c r="CS282" s="987">
        <v>0</v>
      </c>
      <c r="CT282" s="986">
        <v>0</v>
      </c>
      <c r="CU282" s="987">
        <v>0</v>
      </c>
      <c r="CV282" s="986">
        <v>0</v>
      </c>
      <c r="CW282" s="987">
        <v>0</v>
      </c>
      <c r="CX282" s="986">
        <v>0</v>
      </c>
      <c r="CY282" s="987">
        <v>0</v>
      </c>
      <c r="CZ282" s="986">
        <v>0</v>
      </c>
      <c r="DA282" s="987">
        <v>0</v>
      </c>
      <c r="DB282" s="986">
        <v>0</v>
      </c>
      <c r="DC282" s="987">
        <v>0</v>
      </c>
      <c r="DD282" s="986">
        <v>0</v>
      </c>
      <c r="DE282" s="987">
        <v>0</v>
      </c>
      <c r="DF282" s="986">
        <v>0</v>
      </c>
      <c r="DG282" s="987">
        <v>0</v>
      </c>
      <c r="DH282" s="986">
        <v>0</v>
      </c>
      <c r="DI282" s="987">
        <v>0</v>
      </c>
      <c r="DJ282" s="986">
        <v>0</v>
      </c>
      <c r="DK282" s="987">
        <v>0</v>
      </c>
      <c r="DL282" s="986">
        <v>0</v>
      </c>
      <c r="DM282" s="987">
        <v>0</v>
      </c>
      <c r="DN282" s="986">
        <v>0</v>
      </c>
      <c r="DO282" s="987">
        <v>0</v>
      </c>
      <c r="DP282" s="988">
        <v>0</v>
      </c>
      <c r="DQ282" s="946"/>
      <c r="DR282" s="973"/>
      <c r="DS282" s="946"/>
      <c r="DT282" s="985">
        <v>0</v>
      </c>
      <c r="DU282" s="986">
        <v>0</v>
      </c>
      <c r="DV282" s="987">
        <v>0</v>
      </c>
      <c r="DW282" s="986">
        <v>0</v>
      </c>
      <c r="DX282" s="987">
        <v>0</v>
      </c>
      <c r="DY282" s="986">
        <v>0</v>
      </c>
      <c r="DZ282" s="987">
        <v>0</v>
      </c>
      <c r="EA282" s="986">
        <v>0</v>
      </c>
      <c r="EB282" s="987">
        <v>0</v>
      </c>
      <c r="EC282" s="986">
        <v>0</v>
      </c>
      <c r="ED282" s="987">
        <v>0</v>
      </c>
      <c r="EE282" s="986">
        <v>0</v>
      </c>
      <c r="EF282" s="987">
        <v>0</v>
      </c>
      <c r="EG282" s="986">
        <v>0</v>
      </c>
      <c r="EH282" s="987">
        <v>0</v>
      </c>
      <c r="EI282" s="986">
        <v>0</v>
      </c>
      <c r="EJ282" s="987">
        <v>0</v>
      </c>
      <c r="EK282" s="986">
        <v>0</v>
      </c>
      <c r="EL282" s="987">
        <v>0</v>
      </c>
      <c r="EM282" s="986">
        <v>0</v>
      </c>
      <c r="EN282" s="987">
        <v>0</v>
      </c>
      <c r="EO282" s="986">
        <v>0</v>
      </c>
      <c r="EP282" s="987">
        <v>0</v>
      </c>
      <c r="EQ282" s="986">
        <v>0</v>
      </c>
      <c r="ER282" s="987">
        <v>0</v>
      </c>
      <c r="ES282" s="986">
        <v>0</v>
      </c>
      <c r="ET282" s="987">
        <v>0</v>
      </c>
      <c r="EU282" s="986">
        <v>0</v>
      </c>
      <c r="EV282" s="987">
        <v>0</v>
      </c>
      <c r="EW282" s="986">
        <v>0</v>
      </c>
      <c r="EX282" s="987">
        <v>0</v>
      </c>
      <c r="EY282" s="986">
        <v>0</v>
      </c>
      <c r="EZ282" s="987">
        <v>0</v>
      </c>
      <c r="FA282" s="986">
        <v>0</v>
      </c>
      <c r="FB282" s="987">
        <v>0</v>
      </c>
      <c r="FC282" s="988">
        <v>0</v>
      </c>
      <c r="FD282" s="946"/>
      <c r="FE282" s="974"/>
      <c r="FF282" s="946"/>
      <c r="FG282" s="975"/>
      <c r="FI282" s="989" t="b">
        <v>1</v>
      </c>
    </row>
    <row r="283" spans="2:165" hidden="1" outlineLevel="1">
      <c r="B283" s="990">
        <v>267</v>
      </c>
      <c r="C283" s="1011" t="s">
        <v>763</v>
      </c>
      <c r="E283" s="992">
        <v>0</v>
      </c>
      <c r="F283" s="993">
        <v>0</v>
      </c>
      <c r="G283" s="994">
        <v>0</v>
      </c>
      <c r="H283" s="993">
        <v>0</v>
      </c>
      <c r="I283" s="994">
        <v>0</v>
      </c>
      <c r="J283" s="993">
        <v>0</v>
      </c>
      <c r="K283" s="994">
        <v>0</v>
      </c>
      <c r="L283" s="993">
        <v>0</v>
      </c>
      <c r="M283" s="994">
        <v>0</v>
      </c>
      <c r="N283" s="993">
        <v>0</v>
      </c>
      <c r="O283" s="994">
        <v>0</v>
      </c>
      <c r="P283" s="993">
        <v>0</v>
      </c>
      <c r="Q283" s="994">
        <v>0</v>
      </c>
      <c r="R283" s="993">
        <v>0</v>
      </c>
      <c r="S283" s="994">
        <v>0</v>
      </c>
      <c r="T283" s="993">
        <v>0</v>
      </c>
      <c r="U283" s="994">
        <v>0</v>
      </c>
      <c r="V283" s="993">
        <v>0</v>
      </c>
      <c r="W283" s="994">
        <v>0</v>
      </c>
      <c r="X283" s="993">
        <v>0</v>
      </c>
      <c r="Y283" s="994">
        <v>0</v>
      </c>
      <c r="Z283" s="993">
        <v>0</v>
      </c>
      <c r="AA283" s="994">
        <v>0</v>
      </c>
      <c r="AB283" s="993">
        <v>0</v>
      </c>
      <c r="AC283" s="994">
        <v>0</v>
      </c>
      <c r="AD283" s="993">
        <v>0</v>
      </c>
      <c r="AE283" s="994">
        <v>0</v>
      </c>
      <c r="AF283" s="993">
        <v>0</v>
      </c>
      <c r="AG283" s="994">
        <v>0</v>
      </c>
      <c r="AH283" s="993">
        <v>0</v>
      </c>
      <c r="AI283" s="994">
        <v>0</v>
      </c>
      <c r="AJ283" s="993">
        <v>0</v>
      </c>
      <c r="AK283" s="994">
        <v>0</v>
      </c>
      <c r="AL283" s="993">
        <v>0</v>
      </c>
      <c r="AM283" s="994">
        <v>0</v>
      </c>
      <c r="AN283" s="995">
        <v>0</v>
      </c>
      <c r="AO283" s="946"/>
      <c r="AP283" s="964"/>
      <c r="AQ283" s="946"/>
      <c r="AR283" s="992">
        <v>0</v>
      </c>
      <c r="AS283" s="993">
        <v>0</v>
      </c>
      <c r="AT283" s="994">
        <v>0</v>
      </c>
      <c r="AU283" s="993">
        <v>0</v>
      </c>
      <c r="AV283" s="994">
        <v>0</v>
      </c>
      <c r="AW283" s="993">
        <v>0</v>
      </c>
      <c r="AX283" s="994">
        <v>0</v>
      </c>
      <c r="AY283" s="993">
        <v>0</v>
      </c>
      <c r="AZ283" s="994">
        <v>0</v>
      </c>
      <c r="BA283" s="993">
        <v>0</v>
      </c>
      <c r="BB283" s="994">
        <v>0</v>
      </c>
      <c r="BC283" s="993">
        <v>0</v>
      </c>
      <c r="BD283" s="994">
        <v>0</v>
      </c>
      <c r="BE283" s="993">
        <v>0</v>
      </c>
      <c r="BF283" s="994">
        <v>0</v>
      </c>
      <c r="BG283" s="993">
        <v>0</v>
      </c>
      <c r="BH283" s="994">
        <v>0</v>
      </c>
      <c r="BI283" s="993">
        <v>0</v>
      </c>
      <c r="BJ283" s="994">
        <v>0</v>
      </c>
      <c r="BK283" s="993">
        <v>0</v>
      </c>
      <c r="BL283" s="994">
        <v>0</v>
      </c>
      <c r="BM283" s="993">
        <v>0</v>
      </c>
      <c r="BN283" s="994">
        <v>0</v>
      </c>
      <c r="BO283" s="993">
        <v>0</v>
      </c>
      <c r="BP283" s="994">
        <v>0</v>
      </c>
      <c r="BQ283" s="993">
        <v>0</v>
      </c>
      <c r="BR283" s="994">
        <v>0</v>
      </c>
      <c r="BS283" s="993">
        <v>0</v>
      </c>
      <c r="BT283" s="994">
        <v>0</v>
      </c>
      <c r="BU283" s="993">
        <v>0</v>
      </c>
      <c r="BV283" s="994">
        <v>0</v>
      </c>
      <c r="BW283" s="993">
        <v>0</v>
      </c>
      <c r="BX283" s="994">
        <v>0</v>
      </c>
      <c r="BY283" s="993">
        <v>0</v>
      </c>
      <c r="BZ283" s="994">
        <v>0</v>
      </c>
      <c r="CA283" s="995">
        <v>0</v>
      </c>
      <c r="CB283" s="946"/>
      <c r="CC283" s="971"/>
      <c r="CD283" s="946"/>
      <c r="CE283" s="972"/>
      <c r="CF283" s="946"/>
      <c r="CG283" s="992">
        <v>0</v>
      </c>
      <c r="CH283" s="993">
        <v>0</v>
      </c>
      <c r="CI283" s="994">
        <v>0</v>
      </c>
      <c r="CJ283" s="993">
        <v>0</v>
      </c>
      <c r="CK283" s="994">
        <v>0</v>
      </c>
      <c r="CL283" s="993">
        <v>0</v>
      </c>
      <c r="CM283" s="994">
        <v>0</v>
      </c>
      <c r="CN283" s="993">
        <v>0</v>
      </c>
      <c r="CO283" s="994">
        <v>0</v>
      </c>
      <c r="CP283" s="993">
        <v>0</v>
      </c>
      <c r="CQ283" s="994">
        <v>0</v>
      </c>
      <c r="CR283" s="993">
        <v>0</v>
      </c>
      <c r="CS283" s="994">
        <v>0</v>
      </c>
      <c r="CT283" s="993">
        <v>0</v>
      </c>
      <c r="CU283" s="994">
        <v>0</v>
      </c>
      <c r="CV283" s="993">
        <v>0</v>
      </c>
      <c r="CW283" s="994">
        <v>0</v>
      </c>
      <c r="CX283" s="993">
        <v>0</v>
      </c>
      <c r="CY283" s="994">
        <v>0</v>
      </c>
      <c r="CZ283" s="993">
        <v>0</v>
      </c>
      <c r="DA283" s="994">
        <v>0</v>
      </c>
      <c r="DB283" s="993">
        <v>0</v>
      </c>
      <c r="DC283" s="994">
        <v>0</v>
      </c>
      <c r="DD283" s="993">
        <v>0</v>
      </c>
      <c r="DE283" s="994">
        <v>0</v>
      </c>
      <c r="DF283" s="993">
        <v>0</v>
      </c>
      <c r="DG283" s="994">
        <v>0</v>
      </c>
      <c r="DH283" s="993">
        <v>0</v>
      </c>
      <c r="DI283" s="994">
        <v>0</v>
      </c>
      <c r="DJ283" s="993">
        <v>0</v>
      </c>
      <c r="DK283" s="994">
        <v>0</v>
      </c>
      <c r="DL283" s="993">
        <v>0</v>
      </c>
      <c r="DM283" s="994">
        <v>0</v>
      </c>
      <c r="DN283" s="993">
        <v>0</v>
      </c>
      <c r="DO283" s="994">
        <v>0</v>
      </c>
      <c r="DP283" s="995">
        <v>0</v>
      </c>
      <c r="DQ283" s="946"/>
      <c r="DR283" s="973"/>
      <c r="DS283" s="946"/>
      <c r="DT283" s="992">
        <v>0</v>
      </c>
      <c r="DU283" s="993">
        <v>0</v>
      </c>
      <c r="DV283" s="994">
        <v>0</v>
      </c>
      <c r="DW283" s="993">
        <v>0</v>
      </c>
      <c r="DX283" s="994">
        <v>0</v>
      </c>
      <c r="DY283" s="993">
        <v>0</v>
      </c>
      <c r="DZ283" s="994">
        <v>0</v>
      </c>
      <c r="EA283" s="993">
        <v>0</v>
      </c>
      <c r="EB283" s="994">
        <v>0</v>
      </c>
      <c r="EC283" s="993">
        <v>0</v>
      </c>
      <c r="ED283" s="994">
        <v>0</v>
      </c>
      <c r="EE283" s="993">
        <v>0</v>
      </c>
      <c r="EF283" s="994">
        <v>0</v>
      </c>
      <c r="EG283" s="993">
        <v>0</v>
      </c>
      <c r="EH283" s="994">
        <v>0</v>
      </c>
      <c r="EI283" s="993">
        <v>0</v>
      </c>
      <c r="EJ283" s="994">
        <v>0</v>
      </c>
      <c r="EK283" s="993">
        <v>0</v>
      </c>
      <c r="EL283" s="994">
        <v>0</v>
      </c>
      <c r="EM283" s="993">
        <v>0</v>
      </c>
      <c r="EN283" s="994">
        <v>0</v>
      </c>
      <c r="EO283" s="993">
        <v>0</v>
      </c>
      <c r="EP283" s="994">
        <v>0</v>
      </c>
      <c r="EQ283" s="993">
        <v>0</v>
      </c>
      <c r="ER283" s="994">
        <v>0</v>
      </c>
      <c r="ES283" s="993">
        <v>0</v>
      </c>
      <c r="ET283" s="994">
        <v>0</v>
      </c>
      <c r="EU283" s="993">
        <v>0</v>
      </c>
      <c r="EV283" s="994">
        <v>0</v>
      </c>
      <c r="EW283" s="993">
        <v>0</v>
      </c>
      <c r="EX283" s="994">
        <v>0</v>
      </c>
      <c r="EY283" s="993">
        <v>0</v>
      </c>
      <c r="EZ283" s="994">
        <v>0</v>
      </c>
      <c r="FA283" s="993">
        <v>0</v>
      </c>
      <c r="FB283" s="994">
        <v>0</v>
      </c>
      <c r="FC283" s="995">
        <v>0</v>
      </c>
      <c r="FD283" s="946"/>
      <c r="FE283" s="974"/>
      <c r="FF283" s="946"/>
      <c r="FG283" s="975"/>
      <c r="FI283" s="996" t="b">
        <v>1</v>
      </c>
    </row>
    <row r="284" spans="2:165" hidden="1" outlineLevel="1">
      <c r="B284" s="983">
        <v>268</v>
      </c>
      <c r="C284" s="1012" t="s">
        <v>764</v>
      </c>
      <c r="E284" s="985">
        <v>0</v>
      </c>
      <c r="F284" s="986">
        <v>0</v>
      </c>
      <c r="G284" s="987">
        <v>0</v>
      </c>
      <c r="H284" s="986">
        <v>0</v>
      </c>
      <c r="I284" s="987">
        <v>0</v>
      </c>
      <c r="J284" s="986">
        <v>0</v>
      </c>
      <c r="K284" s="987">
        <v>0</v>
      </c>
      <c r="L284" s="986">
        <v>0</v>
      </c>
      <c r="M284" s="987">
        <v>0</v>
      </c>
      <c r="N284" s="986">
        <v>0</v>
      </c>
      <c r="O284" s="987">
        <v>0</v>
      </c>
      <c r="P284" s="986">
        <v>0</v>
      </c>
      <c r="Q284" s="987">
        <v>0</v>
      </c>
      <c r="R284" s="986">
        <v>0</v>
      </c>
      <c r="S284" s="987">
        <v>0</v>
      </c>
      <c r="T284" s="986">
        <v>0</v>
      </c>
      <c r="U284" s="987">
        <v>0</v>
      </c>
      <c r="V284" s="986">
        <v>0</v>
      </c>
      <c r="W284" s="987">
        <v>0</v>
      </c>
      <c r="X284" s="986">
        <v>0</v>
      </c>
      <c r="Y284" s="987">
        <v>0</v>
      </c>
      <c r="Z284" s="986">
        <v>0</v>
      </c>
      <c r="AA284" s="987">
        <v>0</v>
      </c>
      <c r="AB284" s="986">
        <v>0</v>
      </c>
      <c r="AC284" s="987">
        <v>0</v>
      </c>
      <c r="AD284" s="986">
        <v>0</v>
      </c>
      <c r="AE284" s="987">
        <v>0</v>
      </c>
      <c r="AF284" s="986">
        <v>0</v>
      </c>
      <c r="AG284" s="987">
        <v>0</v>
      </c>
      <c r="AH284" s="986">
        <v>0</v>
      </c>
      <c r="AI284" s="987">
        <v>0</v>
      </c>
      <c r="AJ284" s="986">
        <v>0</v>
      </c>
      <c r="AK284" s="987">
        <v>0</v>
      </c>
      <c r="AL284" s="986">
        <v>0</v>
      </c>
      <c r="AM284" s="987">
        <v>0</v>
      </c>
      <c r="AN284" s="988">
        <v>0</v>
      </c>
      <c r="AO284" s="946"/>
      <c r="AP284" s="964"/>
      <c r="AQ284" s="946"/>
      <c r="AR284" s="985">
        <v>0</v>
      </c>
      <c r="AS284" s="986">
        <v>0</v>
      </c>
      <c r="AT284" s="987">
        <v>0</v>
      </c>
      <c r="AU284" s="986">
        <v>0</v>
      </c>
      <c r="AV284" s="987">
        <v>0</v>
      </c>
      <c r="AW284" s="986">
        <v>0</v>
      </c>
      <c r="AX284" s="987">
        <v>0</v>
      </c>
      <c r="AY284" s="986">
        <v>0</v>
      </c>
      <c r="AZ284" s="987">
        <v>0</v>
      </c>
      <c r="BA284" s="986">
        <v>0</v>
      </c>
      <c r="BB284" s="987">
        <v>0</v>
      </c>
      <c r="BC284" s="986">
        <v>0</v>
      </c>
      <c r="BD284" s="987">
        <v>0</v>
      </c>
      <c r="BE284" s="986">
        <v>0</v>
      </c>
      <c r="BF284" s="987">
        <v>0</v>
      </c>
      <c r="BG284" s="986">
        <v>0</v>
      </c>
      <c r="BH284" s="987">
        <v>0</v>
      </c>
      <c r="BI284" s="986">
        <v>0</v>
      </c>
      <c r="BJ284" s="987">
        <v>0</v>
      </c>
      <c r="BK284" s="986">
        <v>0</v>
      </c>
      <c r="BL284" s="987">
        <v>0</v>
      </c>
      <c r="BM284" s="986">
        <v>0</v>
      </c>
      <c r="BN284" s="987">
        <v>0</v>
      </c>
      <c r="BO284" s="986">
        <v>0</v>
      </c>
      <c r="BP284" s="987">
        <v>0</v>
      </c>
      <c r="BQ284" s="986">
        <v>0</v>
      </c>
      <c r="BR284" s="987">
        <v>0</v>
      </c>
      <c r="BS284" s="986">
        <v>0</v>
      </c>
      <c r="BT284" s="987">
        <v>0</v>
      </c>
      <c r="BU284" s="986">
        <v>0</v>
      </c>
      <c r="BV284" s="987">
        <v>0</v>
      </c>
      <c r="BW284" s="986">
        <v>0</v>
      </c>
      <c r="BX284" s="987">
        <v>0</v>
      </c>
      <c r="BY284" s="986">
        <v>0</v>
      </c>
      <c r="BZ284" s="987">
        <v>0</v>
      </c>
      <c r="CA284" s="988">
        <v>0</v>
      </c>
      <c r="CB284" s="946"/>
      <c r="CC284" s="971"/>
      <c r="CD284" s="946"/>
      <c r="CE284" s="972"/>
      <c r="CF284" s="946"/>
      <c r="CG284" s="985">
        <v>0</v>
      </c>
      <c r="CH284" s="986">
        <v>0</v>
      </c>
      <c r="CI284" s="987">
        <v>0</v>
      </c>
      <c r="CJ284" s="986">
        <v>0</v>
      </c>
      <c r="CK284" s="987">
        <v>0</v>
      </c>
      <c r="CL284" s="986">
        <v>0</v>
      </c>
      <c r="CM284" s="987">
        <v>0</v>
      </c>
      <c r="CN284" s="986">
        <v>0</v>
      </c>
      <c r="CO284" s="987">
        <v>0</v>
      </c>
      <c r="CP284" s="986">
        <v>0</v>
      </c>
      <c r="CQ284" s="987">
        <v>0</v>
      </c>
      <c r="CR284" s="986">
        <v>0</v>
      </c>
      <c r="CS284" s="987">
        <v>0</v>
      </c>
      <c r="CT284" s="986">
        <v>0</v>
      </c>
      <c r="CU284" s="987">
        <v>0</v>
      </c>
      <c r="CV284" s="986">
        <v>0</v>
      </c>
      <c r="CW284" s="987">
        <v>0</v>
      </c>
      <c r="CX284" s="986">
        <v>0</v>
      </c>
      <c r="CY284" s="987">
        <v>0</v>
      </c>
      <c r="CZ284" s="986">
        <v>0</v>
      </c>
      <c r="DA284" s="987">
        <v>0</v>
      </c>
      <c r="DB284" s="986">
        <v>0</v>
      </c>
      <c r="DC284" s="987">
        <v>0</v>
      </c>
      <c r="DD284" s="986">
        <v>0</v>
      </c>
      <c r="DE284" s="987">
        <v>0</v>
      </c>
      <c r="DF284" s="986">
        <v>0</v>
      </c>
      <c r="DG284" s="987">
        <v>0</v>
      </c>
      <c r="DH284" s="986">
        <v>0</v>
      </c>
      <c r="DI284" s="987">
        <v>0</v>
      </c>
      <c r="DJ284" s="986">
        <v>0</v>
      </c>
      <c r="DK284" s="987">
        <v>0</v>
      </c>
      <c r="DL284" s="986">
        <v>0</v>
      </c>
      <c r="DM284" s="987">
        <v>0</v>
      </c>
      <c r="DN284" s="986">
        <v>0</v>
      </c>
      <c r="DO284" s="987">
        <v>0</v>
      </c>
      <c r="DP284" s="988">
        <v>0</v>
      </c>
      <c r="DQ284" s="946"/>
      <c r="DR284" s="973"/>
      <c r="DS284" s="946"/>
      <c r="DT284" s="985">
        <v>0</v>
      </c>
      <c r="DU284" s="986">
        <v>0</v>
      </c>
      <c r="DV284" s="987">
        <v>0</v>
      </c>
      <c r="DW284" s="986">
        <v>0</v>
      </c>
      <c r="DX284" s="987">
        <v>0</v>
      </c>
      <c r="DY284" s="986">
        <v>0</v>
      </c>
      <c r="DZ284" s="987">
        <v>0</v>
      </c>
      <c r="EA284" s="986">
        <v>0</v>
      </c>
      <c r="EB284" s="987">
        <v>0</v>
      </c>
      <c r="EC284" s="986">
        <v>0</v>
      </c>
      <c r="ED284" s="987">
        <v>0</v>
      </c>
      <c r="EE284" s="986">
        <v>0</v>
      </c>
      <c r="EF284" s="987">
        <v>0</v>
      </c>
      <c r="EG284" s="986">
        <v>0</v>
      </c>
      <c r="EH284" s="987">
        <v>0</v>
      </c>
      <c r="EI284" s="986">
        <v>0</v>
      </c>
      <c r="EJ284" s="987">
        <v>0</v>
      </c>
      <c r="EK284" s="986">
        <v>0</v>
      </c>
      <c r="EL284" s="987">
        <v>0</v>
      </c>
      <c r="EM284" s="986">
        <v>0</v>
      </c>
      <c r="EN284" s="987">
        <v>0</v>
      </c>
      <c r="EO284" s="986">
        <v>0</v>
      </c>
      <c r="EP284" s="987">
        <v>0</v>
      </c>
      <c r="EQ284" s="986">
        <v>0</v>
      </c>
      <c r="ER284" s="987">
        <v>0</v>
      </c>
      <c r="ES284" s="986">
        <v>0</v>
      </c>
      <c r="ET284" s="987">
        <v>0</v>
      </c>
      <c r="EU284" s="986">
        <v>0</v>
      </c>
      <c r="EV284" s="987">
        <v>0</v>
      </c>
      <c r="EW284" s="986">
        <v>0</v>
      </c>
      <c r="EX284" s="987">
        <v>0</v>
      </c>
      <c r="EY284" s="986">
        <v>0</v>
      </c>
      <c r="EZ284" s="987">
        <v>0</v>
      </c>
      <c r="FA284" s="986">
        <v>0</v>
      </c>
      <c r="FB284" s="987">
        <v>0</v>
      </c>
      <c r="FC284" s="988">
        <v>0</v>
      </c>
      <c r="FD284" s="946"/>
      <c r="FE284" s="974"/>
      <c r="FF284" s="946"/>
      <c r="FG284" s="975"/>
      <c r="FI284" s="989" t="b">
        <v>1</v>
      </c>
    </row>
    <row r="285" spans="2:165" hidden="1" outlineLevel="1">
      <c r="B285" s="990">
        <v>269</v>
      </c>
      <c r="C285" s="1011" t="s">
        <v>765</v>
      </c>
      <c r="E285" s="992">
        <v>0</v>
      </c>
      <c r="F285" s="993">
        <v>0</v>
      </c>
      <c r="G285" s="994">
        <v>0</v>
      </c>
      <c r="H285" s="993">
        <v>0</v>
      </c>
      <c r="I285" s="994">
        <v>0</v>
      </c>
      <c r="J285" s="993">
        <v>0</v>
      </c>
      <c r="K285" s="994">
        <v>0</v>
      </c>
      <c r="L285" s="993">
        <v>0</v>
      </c>
      <c r="M285" s="994">
        <v>0</v>
      </c>
      <c r="N285" s="993">
        <v>0</v>
      </c>
      <c r="O285" s="994">
        <v>0</v>
      </c>
      <c r="P285" s="993">
        <v>0</v>
      </c>
      <c r="Q285" s="994">
        <v>0</v>
      </c>
      <c r="R285" s="993">
        <v>0</v>
      </c>
      <c r="S285" s="994">
        <v>0</v>
      </c>
      <c r="T285" s="993">
        <v>0</v>
      </c>
      <c r="U285" s="994">
        <v>0</v>
      </c>
      <c r="V285" s="993">
        <v>0</v>
      </c>
      <c r="W285" s="994">
        <v>0</v>
      </c>
      <c r="X285" s="993">
        <v>0</v>
      </c>
      <c r="Y285" s="994">
        <v>0</v>
      </c>
      <c r="Z285" s="993">
        <v>0</v>
      </c>
      <c r="AA285" s="994">
        <v>0</v>
      </c>
      <c r="AB285" s="993">
        <v>0</v>
      </c>
      <c r="AC285" s="994">
        <v>0</v>
      </c>
      <c r="AD285" s="993">
        <v>0</v>
      </c>
      <c r="AE285" s="994">
        <v>0</v>
      </c>
      <c r="AF285" s="993">
        <v>0</v>
      </c>
      <c r="AG285" s="994">
        <v>0</v>
      </c>
      <c r="AH285" s="993">
        <v>0</v>
      </c>
      <c r="AI285" s="994">
        <v>0</v>
      </c>
      <c r="AJ285" s="993">
        <v>0</v>
      </c>
      <c r="AK285" s="994">
        <v>0</v>
      </c>
      <c r="AL285" s="993">
        <v>0</v>
      </c>
      <c r="AM285" s="994">
        <v>0</v>
      </c>
      <c r="AN285" s="995">
        <v>0</v>
      </c>
      <c r="AO285" s="946"/>
      <c r="AP285" s="964"/>
      <c r="AQ285" s="946"/>
      <c r="AR285" s="992">
        <v>0</v>
      </c>
      <c r="AS285" s="993">
        <v>0</v>
      </c>
      <c r="AT285" s="994">
        <v>0</v>
      </c>
      <c r="AU285" s="993">
        <v>0</v>
      </c>
      <c r="AV285" s="994">
        <v>0</v>
      </c>
      <c r="AW285" s="993">
        <v>0</v>
      </c>
      <c r="AX285" s="994">
        <v>0</v>
      </c>
      <c r="AY285" s="993">
        <v>0</v>
      </c>
      <c r="AZ285" s="994">
        <v>0</v>
      </c>
      <c r="BA285" s="993">
        <v>0</v>
      </c>
      <c r="BB285" s="994">
        <v>0</v>
      </c>
      <c r="BC285" s="993">
        <v>0</v>
      </c>
      <c r="BD285" s="994">
        <v>0</v>
      </c>
      <c r="BE285" s="993">
        <v>0</v>
      </c>
      <c r="BF285" s="994">
        <v>0</v>
      </c>
      <c r="BG285" s="993">
        <v>0</v>
      </c>
      <c r="BH285" s="994">
        <v>0</v>
      </c>
      <c r="BI285" s="993">
        <v>0</v>
      </c>
      <c r="BJ285" s="994">
        <v>0</v>
      </c>
      <c r="BK285" s="993">
        <v>0</v>
      </c>
      <c r="BL285" s="994">
        <v>0</v>
      </c>
      <c r="BM285" s="993">
        <v>0</v>
      </c>
      <c r="BN285" s="994">
        <v>0</v>
      </c>
      <c r="BO285" s="993">
        <v>0</v>
      </c>
      <c r="BP285" s="994">
        <v>0</v>
      </c>
      <c r="BQ285" s="993">
        <v>0</v>
      </c>
      <c r="BR285" s="994">
        <v>0</v>
      </c>
      <c r="BS285" s="993">
        <v>0</v>
      </c>
      <c r="BT285" s="994">
        <v>0</v>
      </c>
      <c r="BU285" s="993">
        <v>0</v>
      </c>
      <c r="BV285" s="994">
        <v>0</v>
      </c>
      <c r="BW285" s="993">
        <v>0</v>
      </c>
      <c r="BX285" s="994">
        <v>0</v>
      </c>
      <c r="BY285" s="993">
        <v>0</v>
      </c>
      <c r="BZ285" s="994">
        <v>0</v>
      </c>
      <c r="CA285" s="995">
        <v>0</v>
      </c>
      <c r="CB285" s="946"/>
      <c r="CC285" s="971"/>
      <c r="CD285" s="946"/>
      <c r="CE285" s="972"/>
      <c r="CF285" s="946"/>
      <c r="CG285" s="992">
        <v>0</v>
      </c>
      <c r="CH285" s="993">
        <v>0</v>
      </c>
      <c r="CI285" s="994">
        <v>0</v>
      </c>
      <c r="CJ285" s="993">
        <v>0</v>
      </c>
      <c r="CK285" s="994">
        <v>0</v>
      </c>
      <c r="CL285" s="993">
        <v>0</v>
      </c>
      <c r="CM285" s="994">
        <v>0</v>
      </c>
      <c r="CN285" s="993">
        <v>0</v>
      </c>
      <c r="CO285" s="994">
        <v>0</v>
      </c>
      <c r="CP285" s="993">
        <v>0</v>
      </c>
      <c r="CQ285" s="994">
        <v>0</v>
      </c>
      <c r="CR285" s="993">
        <v>0</v>
      </c>
      <c r="CS285" s="994">
        <v>0</v>
      </c>
      <c r="CT285" s="993">
        <v>0</v>
      </c>
      <c r="CU285" s="994">
        <v>0</v>
      </c>
      <c r="CV285" s="993">
        <v>0</v>
      </c>
      <c r="CW285" s="994">
        <v>0</v>
      </c>
      <c r="CX285" s="993">
        <v>0</v>
      </c>
      <c r="CY285" s="994">
        <v>0</v>
      </c>
      <c r="CZ285" s="993">
        <v>0</v>
      </c>
      <c r="DA285" s="994">
        <v>0</v>
      </c>
      <c r="DB285" s="993">
        <v>0</v>
      </c>
      <c r="DC285" s="994">
        <v>0</v>
      </c>
      <c r="DD285" s="993">
        <v>0</v>
      </c>
      <c r="DE285" s="994">
        <v>0</v>
      </c>
      <c r="DF285" s="993">
        <v>0</v>
      </c>
      <c r="DG285" s="994">
        <v>0</v>
      </c>
      <c r="DH285" s="993">
        <v>0</v>
      </c>
      <c r="DI285" s="994">
        <v>0</v>
      </c>
      <c r="DJ285" s="993">
        <v>0</v>
      </c>
      <c r="DK285" s="994">
        <v>0</v>
      </c>
      <c r="DL285" s="993">
        <v>0</v>
      </c>
      <c r="DM285" s="994">
        <v>0</v>
      </c>
      <c r="DN285" s="993">
        <v>0</v>
      </c>
      <c r="DO285" s="994">
        <v>0</v>
      </c>
      <c r="DP285" s="995">
        <v>0</v>
      </c>
      <c r="DQ285" s="946"/>
      <c r="DR285" s="973"/>
      <c r="DS285" s="946"/>
      <c r="DT285" s="992">
        <v>0</v>
      </c>
      <c r="DU285" s="993">
        <v>0</v>
      </c>
      <c r="DV285" s="994">
        <v>0</v>
      </c>
      <c r="DW285" s="993">
        <v>0</v>
      </c>
      <c r="DX285" s="994">
        <v>0</v>
      </c>
      <c r="DY285" s="993">
        <v>0</v>
      </c>
      <c r="DZ285" s="994">
        <v>0</v>
      </c>
      <c r="EA285" s="993">
        <v>0</v>
      </c>
      <c r="EB285" s="994">
        <v>0</v>
      </c>
      <c r="EC285" s="993">
        <v>0</v>
      </c>
      <c r="ED285" s="994">
        <v>0</v>
      </c>
      <c r="EE285" s="993">
        <v>0</v>
      </c>
      <c r="EF285" s="994">
        <v>0</v>
      </c>
      <c r="EG285" s="993">
        <v>0</v>
      </c>
      <c r="EH285" s="994">
        <v>0</v>
      </c>
      <c r="EI285" s="993">
        <v>0</v>
      </c>
      <c r="EJ285" s="994">
        <v>0</v>
      </c>
      <c r="EK285" s="993">
        <v>0</v>
      </c>
      <c r="EL285" s="994">
        <v>0</v>
      </c>
      <c r="EM285" s="993">
        <v>0</v>
      </c>
      <c r="EN285" s="994">
        <v>0</v>
      </c>
      <c r="EO285" s="993">
        <v>0</v>
      </c>
      <c r="EP285" s="994">
        <v>0</v>
      </c>
      <c r="EQ285" s="993">
        <v>0</v>
      </c>
      <c r="ER285" s="994">
        <v>0</v>
      </c>
      <c r="ES285" s="993">
        <v>0</v>
      </c>
      <c r="ET285" s="994">
        <v>0</v>
      </c>
      <c r="EU285" s="993">
        <v>0</v>
      </c>
      <c r="EV285" s="994">
        <v>0</v>
      </c>
      <c r="EW285" s="993">
        <v>0</v>
      </c>
      <c r="EX285" s="994">
        <v>0</v>
      </c>
      <c r="EY285" s="993">
        <v>0</v>
      </c>
      <c r="EZ285" s="994">
        <v>0</v>
      </c>
      <c r="FA285" s="993">
        <v>0</v>
      </c>
      <c r="FB285" s="994">
        <v>0</v>
      </c>
      <c r="FC285" s="995">
        <v>0</v>
      </c>
      <c r="FD285" s="946"/>
      <c r="FE285" s="974"/>
      <c r="FF285" s="946"/>
      <c r="FG285" s="975"/>
      <c r="FI285" s="996" t="b">
        <v>1</v>
      </c>
    </row>
    <row r="286" spans="2:165" hidden="1" outlineLevel="1">
      <c r="B286" s="983">
        <v>270</v>
      </c>
      <c r="C286" s="1012" t="s">
        <v>766</v>
      </c>
      <c r="E286" s="985">
        <v>0</v>
      </c>
      <c r="F286" s="986">
        <v>0</v>
      </c>
      <c r="G286" s="987">
        <v>0</v>
      </c>
      <c r="H286" s="986">
        <v>0</v>
      </c>
      <c r="I286" s="987">
        <v>0</v>
      </c>
      <c r="J286" s="986">
        <v>0</v>
      </c>
      <c r="K286" s="987">
        <v>0</v>
      </c>
      <c r="L286" s="986">
        <v>0</v>
      </c>
      <c r="M286" s="987">
        <v>0</v>
      </c>
      <c r="N286" s="986">
        <v>0</v>
      </c>
      <c r="O286" s="987">
        <v>0</v>
      </c>
      <c r="P286" s="986">
        <v>0</v>
      </c>
      <c r="Q286" s="987">
        <v>0</v>
      </c>
      <c r="R286" s="986">
        <v>0</v>
      </c>
      <c r="S286" s="987">
        <v>0</v>
      </c>
      <c r="T286" s="986">
        <v>0</v>
      </c>
      <c r="U286" s="987">
        <v>0</v>
      </c>
      <c r="V286" s="986">
        <v>0</v>
      </c>
      <c r="W286" s="987">
        <v>0</v>
      </c>
      <c r="X286" s="986">
        <v>0</v>
      </c>
      <c r="Y286" s="987">
        <v>0</v>
      </c>
      <c r="Z286" s="986">
        <v>0</v>
      </c>
      <c r="AA286" s="987">
        <v>0</v>
      </c>
      <c r="AB286" s="986">
        <v>0</v>
      </c>
      <c r="AC286" s="987">
        <v>0</v>
      </c>
      <c r="AD286" s="986">
        <v>0</v>
      </c>
      <c r="AE286" s="987">
        <v>0</v>
      </c>
      <c r="AF286" s="986">
        <v>0</v>
      </c>
      <c r="AG286" s="987">
        <v>0</v>
      </c>
      <c r="AH286" s="986">
        <v>0</v>
      </c>
      <c r="AI286" s="987">
        <v>0</v>
      </c>
      <c r="AJ286" s="986">
        <v>0</v>
      </c>
      <c r="AK286" s="987">
        <v>0</v>
      </c>
      <c r="AL286" s="986">
        <v>0</v>
      </c>
      <c r="AM286" s="987">
        <v>0</v>
      </c>
      <c r="AN286" s="988">
        <v>0</v>
      </c>
      <c r="AO286" s="946"/>
      <c r="AP286" s="964"/>
      <c r="AQ286" s="946"/>
      <c r="AR286" s="985">
        <v>0</v>
      </c>
      <c r="AS286" s="986">
        <v>0</v>
      </c>
      <c r="AT286" s="987">
        <v>0</v>
      </c>
      <c r="AU286" s="986">
        <v>0</v>
      </c>
      <c r="AV286" s="987">
        <v>0</v>
      </c>
      <c r="AW286" s="986">
        <v>0</v>
      </c>
      <c r="AX286" s="987">
        <v>0</v>
      </c>
      <c r="AY286" s="986">
        <v>0</v>
      </c>
      <c r="AZ286" s="987">
        <v>0</v>
      </c>
      <c r="BA286" s="986">
        <v>0</v>
      </c>
      <c r="BB286" s="987">
        <v>0</v>
      </c>
      <c r="BC286" s="986">
        <v>0</v>
      </c>
      <c r="BD286" s="987">
        <v>0</v>
      </c>
      <c r="BE286" s="986">
        <v>0</v>
      </c>
      <c r="BF286" s="987">
        <v>0</v>
      </c>
      <c r="BG286" s="986">
        <v>0</v>
      </c>
      <c r="BH286" s="987">
        <v>0</v>
      </c>
      <c r="BI286" s="986">
        <v>0</v>
      </c>
      <c r="BJ286" s="987">
        <v>0</v>
      </c>
      <c r="BK286" s="986">
        <v>0</v>
      </c>
      <c r="BL286" s="987">
        <v>0</v>
      </c>
      <c r="BM286" s="986">
        <v>0</v>
      </c>
      <c r="BN286" s="987">
        <v>0</v>
      </c>
      <c r="BO286" s="986">
        <v>0</v>
      </c>
      <c r="BP286" s="987">
        <v>0</v>
      </c>
      <c r="BQ286" s="986">
        <v>0</v>
      </c>
      <c r="BR286" s="987">
        <v>0</v>
      </c>
      <c r="BS286" s="986">
        <v>0</v>
      </c>
      <c r="BT286" s="987">
        <v>0</v>
      </c>
      <c r="BU286" s="986">
        <v>0</v>
      </c>
      <c r="BV286" s="987">
        <v>0</v>
      </c>
      <c r="BW286" s="986">
        <v>0</v>
      </c>
      <c r="BX286" s="987">
        <v>0</v>
      </c>
      <c r="BY286" s="986">
        <v>0</v>
      </c>
      <c r="BZ286" s="987">
        <v>0</v>
      </c>
      <c r="CA286" s="988">
        <v>0</v>
      </c>
      <c r="CB286" s="946"/>
      <c r="CC286" s="971"/>
      <c r="CD286" s="946"/>
      <c r="CE286" s="972"/>
      <c r="CF286" s="946"/>
      <c r="CG286" s="985">
        <v>0</v>
      </c>
      <c r="CH286" s="986">
        <v>0</v>
      </c>
      <c r="CI286" s="987">
        <v>0</v>
      </c>
      <c r="CJ286" s="986">
        <v>0</v>
      </c>
      <c r="CK286" s="987">
        <v>0</v>
      </c>
      <c r="CL286" s="986">
        <v>0</v>
      </c>
      <c r="CM286" s="987">
        <v>0</v>
      </c>
      <c r="CN286" s="986">
        <v>0</v>
      </c>
      <c r="CO286" s="987">
        <v>0</v>
      </c>
      <c r="CP286" s="986">
        <v>0</v>
      </c>
      <c r="CQ286" s="987">
        <v>0</v>
      </c>
      <c r="CR286" s="986">
        <v>0</v>
      </c>
      <c r="CS286" s="987">
        <v>0</v>
      </c>
      <c r="CT286" s="986">
        <v>0</v>
      </c>
      <c r="CU286" s="987">
        <v>0</v>
      </c>
      <c r="CV286" s="986">
        <v>0</v>
      </c>
      <c r="CW286" s="987">
        <v>0</v>
      </c>
      <c r="CX286" s="986">
        <v>0</v>
      </c>
      <c r="CY286" s="987">
        <v>0</v>
      </c>
      <c r="CZ286" s="986">
        <v>0</v>
      </c>
      <c r="DA286" s="987">
        <v>0</v>
      </c>
      <c r="DB286" s="986">
        <v>0</v>
      </c>
      <c r="DC286" s="987">
        <v>0</v>
      </c>
      <c r="DD286" s="986">
        <v>0</v>
      </c>
      <c r="DE286" s="987">
        <v>0</v>
      </c>
      <c r="DF286" s="986">
        <v>0</v>
      </c>
      <c r="DG286" s="987">
        <v>0</v>
      </c>
      <c r="DH286" s="986">
        <v>0</v>
      </c>
      <c r="DI286" s="987">
        <v>0</v>
      </c>
      <c r="DJ286" s="986">
        <v>0</v>
      </c>
      <c r="DK286" s="987">
        <v>0</v>
      </c>
      <c r="DL286" s="986">
        <v>0</v>
      </c>
      <c r="DM286" s="987">
        <v>0</v>
      </c>
      <c r="DN286" s="986">
        <v>0</v>
      </c>
      <c r="DO286" s="987">
        <v>0</v>
      </c>
      <c r="DP286" s="988">
        <v>0</v>
      </c>
      <c r="DQ286" s="946"/>
      <c r="DR286" s="973"/>
      <c r="DS286" s="946"/>
      <c r="DT286" s="985">
        <v>0</v>
      </c>
      <c r="DU286" s="986">
        <v>0</v>
      </c>
      <c r="DV286" s="987">
        <v>0</v>
      </c>
      <c r="DW286" s="986">
        <v>0</v>
      </c>
      <c r="DX286" s="987">
        <v>0</v>
      </c>
      <c r="DY286" s="986">
        <v>0</v>
      </c>
      <c r="DZ286" s="987">
        <v>0</v>
      </c>
      <c r="EA286" s="986">
        <v>0</v>
      </c>
      <c r="EB286" s="987">
        <v>0</v>
      </c>
      <c r="EC286" s="986">
        <v>0</v>
      </c>
      <c r="ED286" s="987">
        <v>0</v>
      </c>
      <c r="EE286" s="986">
        <v>0</v>
      </c>
      <c r="EF286" s="987">
        <v>0</v>
      </c>
      <c r="EG286" s="986">
        <v>0</v>
      </c>
      <c r="EH286" s="987">
        <v>0</v>
      </c>
      <c r="EI286" s="986">
        <v>0</v>
      </c>
      <c r="EJ286" s="987">
        <v>0</v>
      </c>
      <c r="EK286" s="986">
        <v>0</v>
      </c>
      <c r="EL286" s="987">
        <v>0</v>
      </c>
      <c r="EM286" s="986">
        <v>0</v>
      </c>
      <c r="EN286" s="987">
        <v>0</v>
      </c>
      <c r="EO286" s="986">
        <v>0</v>
      </c>
      <c r="EP286" s="987">
        <v>0</v>
      </c>
      <c r="EQ286" s="986">
        <v>0</v>
      </c>
      <c r="ER286" s="987">
        <v>0</v>
      </c>
      <c r="ES286" s="986">
        <v>0</v>
      </c>
      <c r="ET286" s="987">
        <v>0</v>
      </c>
      <c r="EU286" s="986">
        <v>0</v>
      </c>
      <c r="EV286" s="987">
        <v>0</v>
      </c>
      <c r="EW286" s="986">
        <v>0</v>
      </c>
      <c r="EX286" s="987">
        <v>0</v>
      </c>
      <c r="EY286" s="986">
        <v>0</v>
      </c>
      <c r="EZ286" s="987">
        <v>0</v>
      </c>
      <c r="FA286" s="986">
        <v>0</v>
      </c>
      <c r="FB286" s="987">
        <v>0</v>
      </c>
      <c r="FC286" s="988">
        <v>0</v>
      </c>
      <c r="FD286" s="946"/>
      <c r="FE286" s="974"/>
      <c r="FF286" s="946"/>
      <c r="FG286" s="975"/>
      <c r="FI286" s="989" t="b">
        <v>1</v>
      </c>
    </row>
    <row r="287" spans="2:165" hidden="1" outlineLevel="1">
      <c r="B287" s="990">
        <v>271</v>
      </c>
      <c r="C287" s="1011" t="s">
        <v>767</v>
      </c>
      <c r="E287" s="992">
        <v>0</v>
      </c>
      <c r="F287" s="993">
        <v>0</v>
      </c>
      <c r="G287" s="994">
        <v>0</v>
      </c>
      <c r="H287" s="993">
        <v>0</v>
      </c>
      <c r="I287" s="994">
        <v>0</v>
      </c>
      <c r="J287" s="993">
        <v>0</v>
      </c>
      <c r="K287" s="994">
        <v>0</v>
      </c>
      <c r="L287" s="993">
        <v>0</v>
      </c>
      <c r="M287" s="994">
        <v>0</v>
      </c>
      <c r="N287" s="993">
        <v>0</v>
      </c>
      <c r="O287" s="994">
        <v>0</v>
      </c>
      <c r="P287" s="993">
        <v>0</v>
      </c>
      <c r="Q287" s="994">
        <v>0</v>
      </c>
      <c r="R287" s="993">
        <v>0</v>
      </c>
      <c r="S287" s="994">
        <v>0</v>
      </c>
      <c r="T287" s="993">
        <v>0</v>
      </c>
      <c r="U287" s="994">
        <v>0</v>
      </c>
      <c r="V287" s="993">
        <v>0</v>
      </c>
      <c r="W287" s="994">
        <v>0</v>
      </c>
      <c r="X287" s="993">
        <v>0</v>
      </c>
      <c r="Y287" s="994">
        <v>0</v>
      </c>
      <c r="Z287" s="993">
        <v>0</v>
      </c>
      <c r="AA287" s="994">
        <v>0</v>
      </c>
      <c r="AB287" s="993">
        <v>0</v>
      </c>
      <c r="AC287" s="994">
        <v>0</v>
      </c>
      <c r="AD287" s="993">
        <v>0</v>
      </c>
      <c r="AE287" s="994">
        <v>0</v>
      </c>
      <c r="AF287" s="993">
        <v>0</v>
      </c>
      <c r="AG287" s="994">
        <v>0</v>
      </c>
      <c r="AH287" s="993">
        <v>0</v>
      </c>
      <c r="AI287" s="994">
        <v>0</v>
      </c>
      <c r="AJ287" s="993">
        <v>0</v>
      </c>
      <c r="AK287" s="994">
        <v>0</v>
      </c>
      <c r="AL287" s="993">
        <v>0</v>
      </c>
      <c r="AM287" s="994">
        <v>0</v>
      </c>
      <c r="AN287" s="995">
        <v>0</v>
      </c>
      <c r="AO287" s="946"/>
      <c r="AP287" s="964"/>
      <c r="AQ287" s="946"/>
      <c r="AR287" s="992">
        <v>0</v>
      </c>
      <c r="AS287" s="993">
        <v>0</v>
      </c>
      <c r="AT287" s="994">
        <v>0</v>
      </c>
      <c r="AU287" s="993">
        <v>0</v>
      </c>
      <c r="AV287" s="994">
        <v>0</v>
      </c>
      <c r="AW287" s="993">
        <v>0</v>
      </c>
      <c r="AX287" s="994">
        <v>0</v>
      </c>
      <c r="AY287" s="993">
        <v>0</v>
      </c>
      <c r="AZ287" s="994">
        <v>0</v>
      </c>
      <c r="BA287" s="993">
        <v>0</v>
      </c>
      <c r="BB287" s="994">
        <v>0</v>
      </c>
      <c r="BC287" s="993">
        <v>0</v>
      </c>
      <c r="BD287" s="994">
        <v>0</v>
      </c>
      <c r="BE287" s="993">
        <v>0</v>
      </c>
      <c r="BF287" s="994">
        <v>0</v>
      </c>
      <c r="BG287" s="993">
        <v>0</v>
      </c>
      <c r="BH287" s="994">
        <v>0</v>
      </c>
      <c r="BI287" s="993">
        <v>0</v>
      </c>
      <c r="BJ287" s="994">
        <v>0</v>
      </c>
      <c r="BK287" s="993">
        <v>0</v>
      </c>
      <c r="BL287" s="994">
        <v>0</v>
      </c>
      <c r="BM287" s="993">
        <v>0</v>
      </c>
      <c r="BN287" s="994">
        <v>0</v>
      </c>
      <c r="BO287" s="993">
        <v>0</v>
      </c>
      <c r="BP287" s="994">
        <v>0</v>
      </c>
      <c r="BQ287" s="993">
        <v>0</v>
      </c>
      <c r="BR287" s="994">
        <v>0</v>
      </c>
      <c r="BS287" s="993">
        <v>0</v>
      </c>
      <c r="BT287" s="994">
        <v>0</v>
      </c>
      <c r="BU287" s="993">
        <v>0</v>
      </c>
      <c r="BV287" s="994">
        <v>0</v>
      </c>
      <c r="BW287" s="993">
        <v>0</v>
      </c>
      <c r="BX287" s="994">
        <v>0</v>
      </c>
      <c r="BY287" s="993">
        <v>0</v>
      </c>
      <c r="BZ287" s="994">
        <v>0</v>
      </c>
      <c r="CA287" s="995">
        <v>0</v>
      </c>
      <c r="CB287" s="946"/>
      <c r="CC287" s="971"/>
      <c r="CD287" s="946"/>
      <c r="CE287" s="972"/>
      <c r="CF287" s="946"/>
      <c r="CG287" s="992">
        <v>0</v>
      </c>
      <c r="CH287" s="993">
        <v>0</v>
      </c>
      <c r="CI287" s="994">
        <v>0</v>
      </c>
      <c r="CJ287" s="993">
        <v>0</v>
      </c>
      <c r="CK287" s="994">
        <v>0</v>
      </c>
      <c r="CL287" s="993">
        <v>0</v>
      </c>
      <c r="CM287" s="994">
        <v>0</v>
      </c>
      <c r="CN287" s="993">
        <v>0</v>
      </c>
      <c r="CO287" s="994">
        <v>0</v>
      </c>
      <c r="CP287" s="993">
        <v>0</v>
      </c>
      <c r="CQ287" s="994">
        <v>0</v>
      </c>
      <c r="CR287" s="993">
        <v>0</v>
      </c>
      <c r="CS287" s="994">
        <v>0</v>
      </c>
      <c r="CT287" s="993">
        <v>0</v>
      </c>
      <c r="CU287" s="994">
        <v>0</v>
      </c>
      <c r="CV287" s="993">
        <v>0</v>
      </c>
      <c r="CW287" s="994">
        <v>0</v>
      </c>
      <c r="CX287" s="993">
        <v>0</v>
      </c>
      <c r="CY287" s="994">
        <v>0</v>
      </c>
      <c r="CZ287" s="993">
        <v>0</v>
      </c>
      <c r="DA287" s="994">
        <v>0</v>
      </c>
      <c r="DB287" s="993">
        <v>0</v>
      </c>
      <c r="DC287" s="994">
        <v>0</v>
      </c>
      <c r="DD287" s="993">
        <v>0</v>
      </c>
      <c r="DE287" s="994">
        <v>0</v>
      </c>
      <c r="DF287" s="993">
        <v>0</v>
      </c>
      <c r="DG287" s="994">
        <v>0</v>
      </c>
      <c r="DH287" s="993">
        <v>0</v>
      </c>
      <c r="DI287" s="994">
        <v>0</v>
      </c>
      <c r="DJ287" s="993">
        <v>0</v>
      </c>
      <c r="DK287" s="994">
        <v>0</v>
      </c>
      <c r="DL287" s="993">
        <v>0</v>
      </c>
      <c r="DM287" s="994">
        <v>0</v>
      </c>
      <c r="DN287" s="993">
        <v>0</v>
      </c>
      <c r="DO287" s="994">
        <v>0</v>
      </c>
      <c r="DP287" s="995">
        <v>0</v>
      </c>
      <c r="DQ287" s="946"/>
      <c r="DR287" s="973"/>
      <c r="DS287" s="946"/>
      <c r="DT287" s="992">
        <v>0</v>
      </c>
      <c r="DU287" s="993">
        <v>0</v>
      </c>
      <c r="DV287" s="994">
        <v>0</v>
      </c>
      <c r="DW287" s="993">
        <v>0</v>
      </c>
      <c r="DX287" s="994">
        <v>0</v>
      </c>
      <c r="DY287" s="993">
        <v>0</v>
      </c>
      <c r="DZ287" s="994">
        <v>0</v>
      </c>
      <c r="EA287" s="993">
        <v>0</v>
      </c>
      <c r="EB287" s="994">
        <v>0</v>
      </c>
      <c r="EC287" s="993">
        <v>0</v>
      </c>
      <c r="ED287" s="994">
        <v>0</v>
      </c>
      <c r="EE287" s="993">
        <v>0</v>
      </c>
      <c r="EF287" s="994">
        <v>0</v>
      </c>
      <c r="EG287" s="993">
        <v>0</v>
      </c>
      <c r="EH287" s="994">
        <v>0</v>
      </c>
      <c r="EI287" s="993">
        <v>0</v>
      </c>
      <c r="EJ287" s="994">
        <v>0</v>
      </c>
      <c r="EK287" s="993">
        <v>0</v>
      </c>
      <c r="EL287" s="994">
        <v>0</v>
      </c>
      <c r="EM287" s="993">
        <v>0</v>
      </c>
      <c r="EN287" s="994">
        <v>0</v>
      </c>
      <c r="EO287" s="993">
        <v>0</v>
      </c>
      <c r="EP287" s="994">
        <v>0</v>
      </c>
      <c r="EQ287" s="993">
        <v>0</v>
      </c>
      <c r="ER287" s="994">
        <v>0</v>
      </c>
      <c r="ES287" s="993">
        <v>0</v>
      </c>
      <c r="ET287" s="994">
        <v>0</v>
      </c>
      <c r="EU287" s="993">
        <v>0</v>
      </c>
      <c r="EV287" s="994">
        <v>0</v>
      </c>
      <c r="EW287" s="993">
        <v>0</v>
      </c>
      <c r="EX287" s="994">
        <v>0</v>
      </c>
      <c r="EY287" s="993">
        <v>0</v>
      </c>
      <c r="EZ287" s="994">
        <v>0</v>
      </c>
      <c r="FA287" s="993">
        <v>0</v>
      </c>
      <c r="FB287" s="994">
        <v>0</v>
      </c>
      <c r="FC287" s="995">
        <v>0</v>
      </c>
      <c r="FD287" s="946"/>
      <c r="FE287" s="974"/>
      <c r="FF287" s="946"/>
      <c r="FG287" s="975"/>
      <c r="FI287" s="996" t="b">
        <v>1</v>
      </c>
    </row>
    <row r="288" spans="2:165" hidden="1" outlineLevel="1">
      <c r="B288" s="983">
        <v>272</v>
      </c>
      <c r="C288" s="1012" t="s">
        <v>768</v>
      </c>
      <c r="E288" s="985">
        <v>0</v>
      </c>
      <c r="F288" s="986">
        <v>0</v>
      </c>
      <c r="G288" s="987">
        <v>0</v>
      </c>
      <c r="H288" s="986">
        <v>0</v>
      </c>
      <c r="I288" s="987">
        <v>0</v>
      </c>
      <c r="J288" s="986">
        <v>0</v>
      </c>
      <c r="K288" s="987">
        <v>0</v>
      </c>
      <c r="L288" s="986">
        <v>0</v>
      </c>
      <c r="M288" s="987">
        <v>0</v>
      </c>
      <c r="N288" s="986">
        <v>0</v>
      </c>
      <c r="O288" s="987">
        <v>0</v>
      </c>
      <c r="P288" s="986">
        <v>0</v>
      </c>
      <c r="Q288" s="987">
        <v>0</v>
      </c>
      <c r="R288" s="986">
        <v>0</v>
      </c>
      <c r="S288" s="987">
        <v>0</v>
      </c>
      <c r="T288" s="986">
        <v>0</v>
      </c>
      <c r="U288" s="987">
        <v>0</v>
      </c>
      <c r="V288" s="986">
        <v>0</v>
      </c>
      <c r="W288" s="987">
        <v>0</v>
      </c>
      <c r="X288" s="986">
        <v>0</v>
      </c>
      <c r="Y288" s="987">
        <v>0</v>
      </c>
      <c r="Z288" s="986">
        <v>0</v>
      </c>
      <c r="AA288" s="987">
        <v>0</v>
      </c>
      <c r="AB288" s="986">
        <v>0</v>
      </c>
      <c r="AC288" s="987">
        <v>0</v>
      </c>
      <c r="AD288" s="986">
        <v>0</v>
      </c>
      <c r="AE288" s="987">
        <v>0</v>
      </c>
      <c r="AF288" s="986">
        <v>0</v>
      </c>
      <c r="AG288" s="987">
        <v>0</v>
      </c>
      <c r="AH288" s="986">
        <v>0</v>
      </c>
      <c r="AI288" s="987">
        <v>0</v>
      </c>
      <c r="AJ288" s="986">
        <v>0</v>
      </c>
      <c r="AK288" s="987">
        <v>0</v>
      </c>
      <c r="AL288" s="986">
        <v>0</v>
      </c>
      <c r="AM288" s="987">
        <v>0</v>
      </c>
      <c r="AN288" s="988">
        <v>0</v>
      </c>
      <c r="AO288" s="946"/>
      <c r="AP288" s="964"/>
      <c r="AQ288" s="946"/>
      <c r="AR288" s="985">
        <v>0</v>
      </c>
      <c r="AS288" s="986">
        <v>0</v>
      </c>
      <c r="AT288" s="987">
        <v>0</v>
      </c>
      <c r="AU288" s="986">
        <v>0</v>
      </c>
      <c r="AV288" s="987">
        <v>0</v>
      </c>
      <c r="AW288" s="986">
        <v>0</v>
      </c>
      <c r="AX288" s="987">
        <v>0</v>
      </c>
      <c r="AY288" s="986">
        <v>0</v>
      </c>
      <c r="AZ288" s="987">
        <v>0</v>
      </c>
      <c r="BA288" s="986">
        <v>0</v>
      </c>
      <c r="BB288" s="987">
        <v>0</v>
      </c>
      <c r="BC288" s="986">
        <v>0</v>
      </c>
      <c r="BD288" s="987">
        <v>0</v>
      </c>
      <c r="BE288" s="986">
        <v>0</v>
      </c>
      <c r="BF288" s="987">
        <v>0</v>
      </c>
      <c r="BG288" s="986">
        <v>0</v>
      </c>
      <c r="BH288" s="987">
        <v>0</v>
      </c>
      <c r="BI288" s="986">
        <v>0</v>
      </c>
      <c r="BJ288" s="987">
        <v>0</v>
      </c>
      <c r="BK288" s="986">
        <v>0</v>
      </c>
      <c r="BL288" s="987">
        <v>0</v>
      </c>
      <c r="BM288" s="986">
        <v>0</v>
      </c>
      <c r="BN288" s="987">
        <v>0</v>
      </c>
      <c r="BO288" s="986">
        <v>0</v>
      </c>
      <c r="BP288" s="987">
        <v>0</v>
      </c>
      <c r="BQ288" s="986">
        <v>0</v>
      </c>
      <c r="BR288" s="987">
        <v>0</v>
      </c>
      <c r="BS288" s="986">
        <v>0</v>
      </c>
      <c r="BT288" s="987">
        <v>0</v>
      </c>
      <c r="BU288" s="986">
        <v>0</v>
      </c>
      <c r="BV288" s="987">
        <v>0</v>
      </c>
      <c r="BW288" s="986">
        <v>0</v>
      </c>
      <c r="BX288" s="987">
        <v>0</v>
      </c>
      <c r="BY288" s="986">
        <v>0</v>
      </c>
      <c r="BZ288" s="987">
        <v>0</v>
      </c>
      <c r="CA288" s="988">
        <v>0</v>
      </c>
      <c r="CB288" s="946"/>
      <c r="CC288" s="971"/>
      <c r="CD288" s="946"/>
      <c r="CE288" s="972"/>
      <c r="CF288" s="946"/>
      <c r="CG288" s="985">
        <v>0</v>
      </c>
      <c r="CH288" s="986">
        <v>0</v>
      </c>
      <c r="CI288" s="987">
        <v>0</v>
      </c>
      <c r="CJ288" s="986">
        <v>0</v>
      </c>
      <c r="CK288" s="987">
        <v>0</v>
      </c>
      <c r="CL288" s="986">
        <v>0</v>
      </c>
      <c r="CM288" s="987">
        <v>0</v>
      </c>
      <c r="CN288" s="986">
        <v>0</v>
      </c>
      <c r="CO288" s="987">
        <v>0</v>
      </c>
      <c r="CP288" s="986">
        <v>0</v>
      </c>
      <c r="CQ288" s="987">
        <v>0</v>
      </c>
      <c r="CR288" s="986">
        <v>0</v>
      </c>
      <c r="CS288" s="987">
        <v>0</v>
      </c>
      <c r="CT288" s="986">
        <v>0</v>
      </c>
      <c r="CU288" s="987">
        <v>0</v>
      </c>
      <c r="CV288" s="986">
        <v>0</v>
      </c>
      <c r="CW288" s="987">
        <v>0</v>
      </c>
      <c r="CX288" s="986">
        <v>0</v>
      </c>
      <c r="CY288" s="987">
        <v>0</v>
      </c>
      <c r="CZ288" s="986">
        <v>0</v>
      </c>
      <c r="DA288" s="987">
        <v>0</v>
      </c>
      <c r="DB288" s="986">
        <v>0</v>
      </c>
      <c r="DC288" s="987">
        <v>0</v>
      </c>
      <c r="DD288" s="986">
        <v>0</v>
      </c>
      <c r="DE288" s="987">
        <v>0</v>
      </c>
      <c r="DF288" s="986">
        <v>0</v>
      </c>
      <c r="DG288" s="987">
        <v>0</v>
      </c>
      <c r="DH288" s="986">
        <v>0</v>
      </c>
      <c r="DI288" s="987">
        <v>0</v>
      </c>
      <c r="DJ288" s="986">
        <v>0</v>
      </c>
      <c r="DK288" s="987">
        <v>0</v>
      </c>
      <c r="DL288" s="986">
        <v>0</v>
      </c>
      <c r="DM288" s="987">
        <v>0</v>
      </c>
      <c r="DN288" s="986">
        <v>0</v>
      </c>
      <c r="DO288" s="987">
        <v>0</v>
      </c>
      <c r="DP288" s="988">
        <v>0</v>
      </c>
      <c r="DQ288" s="946"/>
      <c r="DR288" s="973"/>
      <c r="DS288" s="946"/>
      <c r="DT288" s="985">
        <v>0</v>
      </c>
      <c r="DU288" s="986">
        <v>0</v>
      </c>
      <c r="DV288" s="987">
        <v>0</v>
      </c>
      <c r="DW288" s="986">
        <v>0</v>
      </c>
      <c r="DX288" s="987">
        <v>0</v>
      </c>
      <c r="DY288" s="986">
        <v>0</v>
      </c>
      <c r="DZ288" s="987">
        <v>0</v>
      </c>
      <c r="EA288" s="986">
        <v>0</v>
      </c>
      <c r="EB288" s="987">
        <v>0</v>
      </c>
      <c r="EC288" s="986">
        <v>0</v>
      </c>
      <c r="ED288" s="987">
        <v>0</v>
      </c>
      <c r="EE288" s="986">
        <v>0</v>
      </c>
      <c r="EF288" s="987">
        <v>0</v>
      </c>
      <c r="EG288" s="986">
        <v>0</v>
      </c>
      <c r="EH288" s="987">
        <v>0</v>
      </c>
      <c r="EI288" s="986">
        <v>0</v>
      </c>
      <c r="EJ288" s="987">
        <v>0</v>
      </c>
      <c r="EK288" s="986">
        <v>0</v>
      </c>
      <c r="EL288" s="987">
        <v>0</v>
      </c>
      <c r="EM288" s="986">
        <v>0</v>
      </c>
      <c r="EN288" s="987">
        <v>0</v>
      </c>
      <c r="EO288" s="986">
        <v>0</v>
      </c>
      <c r="EP288" s="987">
        <v>0</v>
      </c>
      <c r="EQ288" s="986">
        <v>0</v>
      </c>
      <c r="ER288" s="987">
        <v>0</v>
      </c>
      <c r="ES288" s="986">
        <v>0</v>
      </c>
      <c r="ET288" s="987">
        <v>0</v>
      </c>
      <c r="EU288" s="986">
        <v>0</v>
      </c>
      <c r="EV288" s="987">
        <v>0</v>
      </c>
      <c r="EW288" s="986">
        <v>0</v>
      </c>
      <c r="EX288" s="987">
        <v>0</v>
      </c>
      <c r="EY288" s="986">
        <v>0</v>
      </c>
      <c r="EZ288" s="987">
        <v>0</v>
      </c>
      <c r="FA288" s="986">
        <v>0</v>
      </c>
      <c r="FB288" s="987">
        <v>0</v>
      </c>
      <c r="FC288" s="988">
        <v>0</v>
      </c>
      <c r="FD288" s="946"/>
      <c r="FE288" s="974"/>
      <c r="FF288" s="946"/>
      <c r="FG288" s="975"/>
      <c r="FI288" s="989" t="b">
        <v>1</v>
      </c>
    </row>
    <row r="289" spans="2:165" hidden="1" outlineLevel="1">
      <c r="B289" s="990">
        <v>273</v>
      </c>
      <c r="C289" s="1011" t="s">
        <v>769</v>
      </c>
      <c r="E289" s="992">
        <v>0</v>
      </c>
      <c r="F289" s="993">
        <v>0</v>
      </c>
      <c r="G289" s="994">
        <v>0</v>
      </c>
      <c r="H289" s="993">
        <v>0</v>
      </c>
      <c r="I289" s="994">
        <v>0</v>
      </c>
      <c r="J289" s="993">
        <v>0</v>
      </c>
      <c r="K289" s="994">
        <v>0</v>
      </c>
      <c r="L289" s="993">
        <v>0</v>
      </c>
      <c r="M289" s="994">
        <v>0</v>
      </c>
      <c r="N289" s="993">
        <v>0</v>
      </c>
      <c r="O289" s="994">
        <v>0</v>
      </c>
      <c r="P289" s="993">
        <v>0</v>
      </c>
      <c r="Q289" s="994">
        <v>0</v>
      </c>
      <c r="R289" s="993">
        <v>0</v>
      </c>
      <c r="S289" s="994">
        <v>0</v>
      </c>
      <c r="T289" s="993">
        <v>0</v>
      </c>
      <c r="U289" s="994">
        <v>0</v>
      </c>
      <c r="V289" s="993">
        <v>0</v>
      </c>
      <c r="W289" s="994">
        <v>0</v>
      </c>
      <c r="X289" s="993">
        <v>0</v>
      </c>
      <c r="Y289" s="994">
        <v>0</v>
      </c>
      <c r="Z289" s="993">
        <v>0</v>
      </c>
      <c r="AA289" s="994">
        <v>0</v>
      </c>
      <c r="AB289" s="993">
        <v>0</v>
      </c>
      <c r="AC289" s="994">
        <v>0</v>
      </c>
      <c r="AD289" s="993">
        <v>0</v>
      </c>
      <c r="AE289" s="994">
        <v>0</v>
      </c>
      <c r="AF289" s="993">
        <v>0</v>
      </c>
      <c r="AG289" s="994">
        <v>0</v>
      </c>
      <c r="AH289" s="993">
        <v>0</v>
      </c>
      <c r="AI289" s="994">
        <v>0</v>
      </c>
      <c r="AJ289" s="993">
        <v>0</v>
      </c>
      <c r="AK289" s="994">
        <v>0</v>
      </c>
      <c r="AL289" s="993">
        <v>0</v>
      </c>
      <c r="AM289" s="994">
        <v>0</v>
      </c>
      <c r="AN289" s="995">
        <v>0</v>
      </c>
      <c r="AO289" s="946"/>
      <c r="AP289" s="964"/>
      <c r="AQ289" s="946"/>
      <c r="AR289" s="992">
        <v>0</v>
      </c>
      <c r="AS289" s="993">
        <v>0</v>
      </c>
      <c r="AT289" s="994">
        <v>0</v>
      </c>
      <c r="AU289" s="993">
        <v>0</v>
      </c>
      <c r="AV289" s="994">
        <v>0</v>
      </c>
      <c r="AW289" s="993">
        <v>0</v>
      </c>
      <c r="AX289" s="994">
        <v>0</v>
      </c>
      <c r="AY289" s="993">
        <v>0</v>
      </c>
      <c r="AZ289" s="994">
        <v>0</v>
      </c>
      <c r="BA289" s="993">
        <v>0</v>
      </c>
      <c r="BB289" s="994">
        <v>0</v>
      </c>
      <c r="BC289" s="993">
        <v>0</v>
      </c>
      <c r="BD289" s="994">
        <v>0</v>
      </c>
      <c r="BE289" s="993">
        <v>0</v>
      </c>
      <c r="BF289" s="994">
        <v>0</v>
      </c>
      <c r="BG289" s="993">
        <v>0</v>
      </c>
      <c r="BH289" s="994">
        <v>0</v>
      </c>
      <c r="BI289" s="993">
        <v>0</v>
      </c>
      <c r="BJ289" s="994">
        <v>0</v>
      </c>
      <c r="BK289" s="993">
        <v>0</v>
      </c>
      <c r="BL289" s="994">
        <v>0</v>
      </c>
      <c r="BM289" s="993">
        <v>0</v>
      </c>
      <c r="BN289" s="994">
        <v>0</v>
      </c>
      <c r="BO289" s="993">
        <v>0</v>
      </c>
      <c r="BP289" s="994">
        <v>0</v>
      </c>
      <c r="BQ289" s="993">
        <v>0</v>
      </c>
      <c r="BR289" s="994">
        <v>0</v>
      </c>
      <c r="BS289" s="993">
        <v>0</v>
      </c>
      <c r="BT289" s="994">
        <v>0</v>
      </c>
      <c r="BU289" s="993">
        <v>0</v>
      </c>
      <c r="BV289" s="994">
        <v>0</v>
      </c>
      <c r="BW289" s="993">
        <v>0</v>
      </c>
      <c r="BX289" s="994">
        <v>0</v>
      </c>
      <c r="BY289" s="993">
        <v>0</v>
      </c>
      <c r="BZ289" s="994">
        <v>0</v>
      </c>
      <c r="CA289" s="995">
        <v>0</v>
      </c>
      <c r="CB289" s="946"/>
      <c r="CC289" s="971"/>
      <c r="CD289" s="946"/>
      <c r="CE289" s="972"/>
      <c r="CF289" s="946"/>
      <c r="CG289" s="992">
        <v>0</v>
      </c>
      <c r="CH289" s="993">
        <v>0</v>
      </c>
      <c r="CI289" s="994">
        <v>0</v>
      </c>
      <c r="CJ289" s="993">
        <v>0</v>
      </c>
      <c r="CK289" s="994">
        <v>0</v>
      </c>
      <c r="CL289" s="993">
        <v>0</v>
      </c>
      <c r="CM289" s="994">
        <v>0</v>
      </c>
      <c r="CN289" s="993">
        <v>0</v>
      </c>
      <c r="CO289" s="994">
        <v>0</v>
      </c>
      <c r="CP289" s="993">
        <v>0</v>
      </c>
      <c r="CQ289" s="994">
        <v>0</v>
      </c>
      <c r="CR289" s="993">
        <v>0</v>
      </c>
      <c r="CS289" s="994">
        <v>0</v>
      </c>
      <c r="CT289" s="993">
        <v>0</v>
      </c>
      <c r="CU289" s="994">
        <v>0</v>
      </c>
      <c r="CV289" s="993">
        <v>0</v>
      </c>
      <c r="CW289" s="994">
        <v>0</v>
      </c>
      <c r="CX289" s="993">
        <v>0</v>
      </c>
      <c r="CY289" s="994">
        <v>0</v>
      </c>
      <c r="CZ289" s="993">
        <v>0</v>
      </c>
      <c r="DA289" s="994">
        <v>0</v>
      </c>
      <c r="DB289" s="993">
        <v>0</v>
      </c>
      <c r="DC289" s="994">
        <v>0</v>
      </c>
      <c r="DD289" s="993">
        <v>0</v>
      </c>
      <c r="DE289" s="994">
        <v>0</v>
      </c>
      <c r="DF289" s="993">
        <v>0</v>
      </c>
      <c r="DG289" s="994">
        <v>0</v>
      </c>
      <c r="DH289" s="993">
        <v>0</v>
      </c>
      <c r="DI289" s="994">
        <v>0</v>
      </c>
      <c r="DJ289" s="993">
        <v>0</v>
      </c>
      <c r="DK289" s="994">
        <v>0</v>
      </c>
      <c r="DL289" s="993">
        <v>0</v>
      </c>
      <c r="DM289" s="994">
        <v>0</v>
      </c>
      <c r="DN289" s="993">
        <v>0</v>
      </c>
      <c r="DO289" s="994">
        <v>0</v>
      </c>
      <c r="DP289" s="995">
        <v>0</v>
      </c>
      <c r="DQ289" s="946"/>
      <c r="DR289" s="973"/>
      <c r="DS289" s="946"/>
      <c r="DT289" s="992">
        <v>0</v>
      </c>
      <c r="DU289" s="993">
        <v>0</v>
      </c>
      <c r="DV289" s="994">
        <v>0</v>
      </c>
      <c r="DW289" s="993">
        <v>0</v>
      </c>
      <c r="DX289" s="994">
        <v>0</v>
      </c>
      <c r="DY289" s="993">
        <v>0</v>
      </c>
      <c r="DZ289" s="994">
        <v>0</v>
      </c>
      <c r="EA289" s="993">
        <v>0</v>
      </c>
      <c r="EB289" s="994">
        <v>0</v>
      </c>
      <c r="EC289" s="993">
        <v>0</v>
      </c>
      <c r="ED289" s="994">
        <v>0</v>
      </c>
      <c r="EE289" s="993">
        <v>0</v>
      </c>
      <c r="EF289" s="994">
        <v>0</v>
      </c>
      <c r="EG289" s="993">
        <v>0</v>
      </c>
      <c r="EH289" s="994">
        <v>0</v>
      </c>
      <c r="EI289" s="993">
        <v>0</v>
      </c>
      <c r="EJ289" s="994">
        <v>0</v>
      </c>
      <c r="EK289" s="993">
        <v>0</v>
      </c>
      <c r="EL289" s="994">
        <v>0</v>
      </c>
      <c r="EM289" s="993">
        <v>0</v>
      </c>
      <c r="EN289" s="994">
        <v>0</v>
      </c>
      <c r="EO289" s="993">
        <v>0</v>
      </c>
      <c r="EP289" s="994">
        <v>0</v>
      </c>
      <c r="EQ289" s="993">
        <v>0</v>
      </c>
      <c r="ER289" s="994">
        <v>0</v>
      </c>
      <c r="ES289" s="993">
        <v>0</v>
      </c>
      <c r="ET289" s="994">
        <v>0</v>
      </c>
      <c r="EU289" s="993">
        <v>0</v>
      </c>
      <c r="EV289" s="994">
        <v>0</v>
      </c>
      <c r="EW289" s="993">
        <v>0</v>
      </c>
      <c r="EX289" s="994">
        <v>0</v>
      </c>
      <c r="EY289" s="993">
        <v>0</v>
      </c>
      <c r="EZ289" s="994">
        <v>0</v>
      </c>
      <c r="FA289" s="993">
        <v>0</v>
      </c>
      <c r="FB289" s="994">
        <v>0</v>
      </c>
      <c r="FC289" s="995">
        <v>0</v>
      </c>
      <c r="FD289" s="946"/>
      <c r="FE289" s="974"/>
      <c r="FF289" s="946"/>
      <c r="FG289" s="975"/>
      <c r="FI289" s="996" t="b">
        <v>1</v>
      </c>
    </row>
    <row r="290" spans="2:165" hidden="1" outlineLevel="1">
      <c r="B290" s="1013">
        <v>274</v>
      </c>
      <c r="C290" s="1014" t="s">
        <v>404</v>
      </c>
      <c r="E290" s="1015">
        <v>0</v>
      </c>
      <c r="F290" s="1016">
        <v>0</v>
      </c>
      <c r="G290" s="1017">
        <v>0</v>
      </c>
      <c r="H290" s="1016">
        <v>0</v>
      </c>
      <c r="I290" s="1017">
        <v>0</v>
      </c>
      <c r="J290" s="1016">
        <v>0</v>
      </c>
      <c r="K290" s="1017">
        <v>0</v>
      </c>
      <c r="L290" s="1016">
        <v>0</v>
      </c>
      <c r="M290" s="1017">
        <v>0</v>
      </c>
      <c r="N290" s="1016">
        <v>0</v>
      </c>
      <c r="O290" s="1017">
        <v>0</v>
      </c>
      <c r="P290" s="1016">
        <v>0</v>
      </c>
      <c r="Q290" s="1017">
        <v>0</v>
      </c>
      <c r="R290" s="1016">
        <v>0</v>
      </c>
      <c r="S290" s="1017">
        <v>0</v>
      </c>
      <c r="T290" s="1016">
        <v>0</v>
      </c>
      <c r="U290" s="1017">
        <v>0</v>
      </c>
      <c r="V290" s="1016">
        <v>0</v>
      </c>
      <c r="W290" s="1017">
        <v>0</v>
      </c>
      <c r="X290" s="1016">
        <v>0</v>
      </c>
      <c r="Y290" s="1017">
        <v>0</v>
      </c>
      <c r="Z290" s="1016">
        <v>0</v>
      </c>
      <c r="AA290" s="1017">
        <v>0</v>
      </c>
      <c r="AB290" s="1016">
        <v>0</v>
      </c>
      <c r="AC290" s="1017">
        <v>0</v>
      </c>
      <c r="AD290" s="1016">
        <v>0</v>
      </c>
      <c r="AE290" s="1017">
        <v>0</v>
      </c>
      <c r="AF290" s="1016">
        <v>0</v>
      </c>
      <c r="AG290" s="1017">
        <v>0</v>
      </c>
      <c r="AH290" s="1016">
        <v>0</v>
      </c>
      <c r="AI290" s="1017">
        <v>0</v>
      </c>
      <c r="AJ290" s="1016">
        <v>0</v>
      </c>
      <c r="AK290" s="1017">
        <v>0</v>
      </c>
      <c r="AL290" s="1016">
        <v>0</v>
      </c>
      <c r="AM290" s="1017">
        <v>0</v>
      </c>
      <c r="AN290" s="1018">
        <v>0</v>
      </c>
      <c r="AO290" s="946"/>
      <c r="AP290" s="964"/>
      <c r="AQ290" s="946"/>
      <c r="AR290" s="1015">
        <v>0</v>
      </c>
      <c r="AS290" s="1016">
        <v>0</v>
      </c>
      <c r="AT290" s="1017">
        <v>0</v>
      </c>
      <c r="AU290" s="1016">
        <v>0</v>
      </c>
      <c r="AV290" s="1017">
        <v>0</v>
      </c>
      <c r="AW290" s="1016">
        <v>0</v>
      </c>
      <c r="AX290" s="1017">
        <v>0</v>
      </c>
      <c r="AY290" s="1016">
        <v>0</v>
      </c>
      <c r="AZ290" s="1017">
        <v>0</v>
      </c>
      <c r="BA290" s="1016">
        <v>0</v>
      </c>
      <c r="BB290" s="1017">
        <v>0</v>
      </c>
      <c r="BC290" s="1016">
        <v>0</v>
      </c>
      <c r="BD290" s="1017">
        <v>0</v>
      </c>
      <c r="BE290" s="1016">
        <v>0</v>
      </c>
      <c r="BF290" s="1017">
        <v>0</v>
      </c>
      <c r="BG290" s="1016">
        <v>0</v>
      </c>
      <c r="BH290" s="1017">
        <v>0</v>
      </c>
      <c r="BI290" s="1016">
        <v>0</v>
      </c>
      <c r="BJ290" s="1017">
        <v>0</v>
      </c>
      <c r="BK290" s="1016">
        <v>0</v>
      </c>
      <c r="BL290" s="1017">
        <v>0</v>
      </c>
      <c r="BM290" s="1016">
        <v>0</v>
      </c>
      <c r="BN290" s="1017">
        <v>0</v>
      </c>
      <c r="BO290" s="1016">
        <v>0</v>
      </c>
      <c r="BP290" s="1017">
        <v>0</v>
      </c>
      <c r="BQ290" s="1016">
        <v>0</v>
      </c>
      <c r="BR290" s="1017">
        <v>0</v>
      </c>
      <c r="BS290" s="1016">
        <v>0</v>
      </c>
      <c r="BT290" s="1017">
        <v>0</v>
      </c>
      <c r="BU290" s="1016">
        <v>0</v>
      </c>
      <c r="BV290" s="1017">
        <v>0</v>
      </c>
      <c r="BW290" s="1016">
        <v>0</v>
      </c>
      <c r="BX290" s="1017">
        <v>0</v>
      </c>
      <c r="BY290" s="1016">
        <v>0</v>
      </c>
      <c r="BZ290" s="1017">
        <v>0</v>
      </c>
      <c r="CA290" s="1018">
        <v>0</v>
      </c>
      <c r="CB290" s="946"/>
      <c r="CC290" s="971"/>
      <c r="CD290" s="946"/>
      <c r="CE290" s="972"/>
      <c r="CF290" s="946"/>
      <c r="CG290" s="1015">
        <v>0</v>
      </c>
      <c r="CH290" s="1016">
        <v>0</v>
      </c>
      <c r="CI290" s="1017">
        <v>0</v>
      </c>
      <c r="CJ290" s="1016">
        <v>0</v>
      </c>
      <c r="CK290" s="1017">
        <v>0</v>
      </c>
      <c r="CL290" s="1016">
        <v>0</v>
      </c>
      <c r="CM290" s="1017">
        <v>0</v>
      </c>
      <c r="CN290" s="1016">
        <v>0</v>
      </c>
      <c r="CO290" s="1017">
        <v>0</v>
      </c>
      <c r="CP290" s="1016">
        <v>0</v>
      </c>
      <c r="CQ290" s="1017">
        <v>0</v>
      </c>
      <c r="CR290" s="1016">
        <v>0</v>
      </c>
      <c r="CS290" s="1017">
        <v>0</v>
      </c>
      <c r="CT290" s="1016">
        <v>0</v>
      </c>
      <c r="CU290" s="1017">
        <v>0</v>
      </c>
      <c r="CV290" s="1016">
        <v>0</v>
      </c>
      <c r="CW290" s="1017">
        <v>0</v>
      </c>
      <c r="CX290" s="1016">
        <v>0</v>
      </c>
      <c r="CY290" s="1017">
        <v>0</v>
      </c>
      <c r="CZ290" s="1016">
        <v>0</v>
      </c>
      <c r="DA290" s="1017">
        <v>0</v>
      </c>
      <c r="DB290" s="1016">
        <v>0</v>
      </c>
      <c r="DC290" s="1017">
        <v>0</v>
      </c>
      <c r="DD290" s="1016">
        <v>0</v>
      </c>
      <c r="DE290" s="1017">
        <v>0</v>
      </c>
      <c r="DF290" s="1016">
        <v>0</v>
      </c>
      <c r="DG290" s="1017">
        <v>0</v>
      </c>
      <c r="DH290" s="1016">
        <v>0</v>
      </c>
      <c r="DI290" s="1017">
        <v>0</v>
      </c>
      <c r="DJ290" s="1016">
        <v>0</v>
      </c>
      <c r="DK290" s="1017">
        <v>0</v>
      </c>
      <c r="DL290" s="1016">
        <v>0</v>
      </c>
      <c r="DM290" s="1017">
        <v>0</v>
      </c>
      <c r="DN290" s="1016">
        <v>0</v>
      </c>
      <c r="DO290" s="1017">
        <v>0</v>
      </c>
      <c r="DP290" s="1018">
        <v>0</v>
      </c>
      <c r="DQ290" s="946"/>
      <c r="DR290" s="973"/>
      <c r="DS290" s="946"/>
      <c r="DT290" s="1015">
        <v>0</v>
      </c>
      <c r="DU290" s="1016">
        <v>0</v>
      </c>
      <c r="DV290" s="1017">
        <v>0</v>
      </c>
      <c r="DW290" s="1016">
        <v>0</v>
      </c>
      <c r="DX290" s="1017">
        <v>0</v>
      </c>
      <c r="DY290" s="1016">
        <v>0</v>
      </c>
      <c r="DZ290" s="1017">
        <v>0</v>
      </c>
      <c r="EA290" s="1016">
        <v>0</v>
      </c>
      <c r="EB290" s="1017">
        <v>0</v>
      </c>
      <c r="EC290" s="1016">
        <v>0</v>
      </c>
      <c r="ED290" s="1017">
        <v>0</v>
      </c>
      <c r="EE290" s="1016">
        <v>0</v>
      </c>
      <c r="EF290" s="1017">
        <v>0</v>
      </c>
      <c r="EG290" s="1016">
        <v>0</v>
      </c>
      <c r="EH290" s="1017">
        <v>0</v>
      </c>
      <c r="EI290" s="1016">
        <v>0</v>
      </c>
      <c r="EJ290" s="1017">
        <v>0</v>
      </c>
      <c r="EK290" s="1016">
        <v>0</v>
      </c>
      <c r="EL290" s="1017">
        <v>0</v>
      </c>
      <c r="EM290" s="1016">
        <v>0</v>
      </c>
      <c r="EN290" s="1017">
        <v>0</v>
      </c>
      <c r="EO290" s="1016">
        <v>0</v>
      </c>
      <c r="EP290" s="1017">
        <v>0</v>
      </c>
      <c r="EQ290" s="1016">
        <v>0</v>
      </c>
      <c r="ER290" s="1017">
        <v>0</v>
      </c>
      <c r="ES290" s="1016">
        <v>0</v>
      </c>
      <c r="ET290" s="1017">
        <v>0</v>
      </c>
      <c r="EU290" s="1016">
        <v>0</v>
      </c>
      <c r="EV290" s="1017">
        <v>0</v>
      </c>
      <c r="EW290" s="1016">
        <v>0</v>
      </c>
      <c r="EX290" s="1017">
        <v>0</v>
      </c>
      <c r="EY290" s="1016">
        <v>0</v>
      </c>
      <c r="EZ290" s="1017">
        <v>0</v>
      </c>
      <c r="FA290" s="1016">
        <v>0</v>
      </c>
      <c r="FB290" s="1017">
        <v>0</v>
      </c>
      <c r="FC290" s="1018">
        <v>0</v>
      </c>
      <c r="FD290" s="946"/>
      <c r="FE290" s="974"/>
      <c r="FF290" s="946"/>
      <c r="FG290" s="975"/>
      <c r="FI290" s="1019" t="b">
        <v>1</v>
      </c>
    </row>
    <row r="291" spans="2:165" hidden="1" outlineLevel="1">
      <c r="B291" s="976">
        <v>275</v>
      </c>
      <c r="C291" s="1020" t="s">
        <v>770</v>
      </c>
      <c r="E291" s="978">
        <v>0</v>
      </c>
      <c r="F291" s="979">
        <v>0</v>
      </c>
      <c r="G291" s="980">
        <v>0</v>
      </c>
      <c r="H291" s="979">
        <v>0</v>
      </c>
      <c r="I291" s="980">
        <v>0</v>
      </c>
      <c r="J291" s="979">
        <v>0</v>
      </c>
      <c r="K291" s="980">
        <v>0</v>
      </c>
      <c r="L291" s="979">
        <v>0</v>
      </c>
      <c r="M291" s="980">
        <v>0</v>
      </c>
      <c r="N291" s="979">
        <v>0</v>
      </c>
      <c r="O291" s="980">
        <v>0</v>
      </c>
      <c r="P291" s="979">
        <v>0</v>
      </c>
      <c r="Q291" s="980">
        <v>0</v>
      </c>
      <c r="R291" s="979">
        <v>0</v>
      </c>
      <c r="S291" s="980">
        <v>0</v>
      </c>
      <c r="T291" s="979">
        <v>0</v>
      </c>
      <c r="U291" s="980">
        <v>0</v>
      </c>
      <c r="V291" s="979">
        <v>0</v>
      </c>
      <c r="W291" s="980">
        <v>0</v>
      </c>
      <c r="X291" s="979">
        <v>0</v>
      </c>
      <c r="Y291" s="980">
        <v>0</v>
      </c>
      <c r="Z291" s="979">
        <v>0</v>
      </c>
      <c r="AA291" s="980">
        <v>0</v>
      </c>
      <c r="AB291" s="979">
        <v>0</v>
      </c>
      <c r="AC291" s="980">
        <v>0</v>
      </c>
      <c r="AD291" s="979">
        <v>0</v>
      </c>
      <c r="AE291" s="980">
        <v>0</v>
      </c>
      <c r="AF291" s="979">
        <v>0</v>
      </c>
      <c r="AG291" s="980">
        <v>0</v>
      </c>
      <c r="AH291" s="979">
        <v>0</v>
      </c>
      <c r="AI291" s="980">
        <v>0</v>
      </c>
      <c r="AJ291" s="979">
        <v>0</v>
      </c>
      <c r="AK291" s="980">
        <v>0</v>
      </c>
      <c r="AL291" s="979">
        <v>0</v>
      </c>
      <c r="AM291" s="980">
        <v>0</v>
      </c>
      <c r="AN291" s="981">
        <v>0</v>
      </c>
      <c r="AO291" s="946"/>
      <c r="AP291" s="964"/>
      <c r="AQ291" s="946"/>
      <c r="AR291" s="978">
        <v>0</v>
      </c>
      <c r="AS291" s="979">
        <v>0</v>
      </c>
      <c r="AT291" s="980">
        <v>0</v>
      </c>
      <c r="AU291" s="979">
        <v>0</v>
      </c>
      <c r="AV291" s="980">
        <v>0</v>
      </c>
      <c r="AW291" s="979">
        <v>0</v>
      </c>
      <c r="AX291" s="980">
        <v>0</v>
      </c>
      <c r="AY291" s="979">
        <v>0</v>
      </c>
      <c r="AZ291" s="980">
        <v>0</v>
      </c>
      <c r="BA291" s="979">
        <v>0</v>
      </c>
      <c r="BB291" s="980">
        <v>0</v>
      </c>
      <c r="BC291" s="979">
        <v>0</v>
      </c>
      <c r="BD291" s="980">
        <v>0</v>
      </c>
      <c r="BE291" s="979">
        <v>0</v>
      </c>
      <c r="BF291" s="980">
        <v>0</v>
      </c>
      <c r="BG291" s="979">
        <v>0</v>
      </c>
      <c r="BH291" s="980">
        <v>0</v>
      </c>
      <c r="BI291" s="979">
        <v>0</v>
      </c>
      <c r="BJ291" s="980">
        <v>0</v>
      </c>
      <c r="BK291" s="979">
        <v>0</v>
      </c>
      <c r="BL291" s="980">
        <v>0</v>
      </c>
      <c r="BM291" s="979">
        <v>0</v>
      </c>
      <c r="BN291" s="980">
        <v>0</v>
      </c>
      <c r="BO291" s="979">
        <v>0</v>
      </c>
      <c r="BP291" s="980">
        <v>0</v>
      </c>
      <c r="BQ291" s="979">
        <v>0</v>
      </c>
      <c r="BR291" s="980">
        <v>0</v>
      </c>
      <c r="BS291" s="979">
        <v>0</v>
      </c>
      <c r="BT291" s="980">
        <v>0</v>
      </c>
      <c r="BU291" s="979">
        <v>0</v>
      </c>
      <c r="BV291" s="980">
        <v>0</v>
      </c>
      <c r="BW291" s="979">
        <v>0</v>
      </c>
      <c r="BX291" s="980">
        <v>0</v>
      </c>
      <c r="BY291" s="979">
        <v>0</v>
      </c>
      <c r="BZ291" s="980">
        <v>0</v>
      </c>
      <c r="CA291" s="981">
        <v>0</v>
      </c>
      <c r="CB291" s="946"/>
      <c r="CC291" s="971"/>
      <c r="CD291" s="946"/>
      <c r="CE291" s="972"/>
      <c r="CF291" s="946"/>
      <c r="CG291" s="978">
        <v>0</v>
      </c>
      <c r="CH291" s="979">
        <v>0</v>
      </c>
      <c r="CI291" s="980">
        <v>0</v>
      </c>
      <c r="CJ291" s="979">
        <v>0</v>
      </c>
      <c r="CK291" s="980">
        <v>0</v>
      </c>
      <c r="CL291" s="979">
        <v>0</v>
      </c>
      <c r="CM291" s="980">
        <v>0</v>
      </c>
      <c r="CN291" s="979">
        <v>0</v>
      </c>
      <c r="CO291" s="980">
        <v>0</v>
      </c>
      <c r="CP291" s="979">
        <v>0</v>
      </c>
      <c r="CQ291" s="980">
        <v>0</v>
      </c>
      <c r="CR291" s="979">
        <v>0</v>
      </c>
      <c r="CS291" s="980">
        <v>0</v>
      </c>
      <c r="CT291" s="979">
        <v>0</v>
      </c>
      <c r="CU291" s="980">
        <v>0</v>
      </c>
      <c r="CV291" s="979">
        <v>0</v>
      </c>
      <c r="CW291" s="980">
        <v>0</v>
      </c>
      <c r="CX291" s="979">
        <v>0</v>
      </c>
      <c r="CY291" s="980">
        <v>0</v>
      </c>
      <c r="CZ291" s="979">
        <v>0</v>
      </c>
      <c r="DA291" s="980">
        <v>0</v>
      </c>
      <c r="DB291" s="979">
        <v>0</v>
      </c>
      <c r="DC291" s="980">
        <v>0</v>
      </c>
      <c r="DD291" s="979">
        <v>0</v>
      </c>
      <c r="DE291" s="980">
        <v>0</v>
      </c>
      <c r="DF291" s="979">
        <v>0</v>
      </c>
      <c r="DG291" s="980">
        <v>0</v>
      </c>
      <c r="DH291" s="979">
        <v>0</v>
      </c>
      <c r="DI291" s="980">
        <v>0</v>
      </c>
      <c r="DJ291" s="979">
        <v>0</v>
      </c>
      <c r="DK291" s="980">
        <v>0</v>
      </c>
      <c r="DL291" s="979">
        <v>0</v>
      </c>
      <c r="DM291" s="980">
        <v>0</v>
      </c>
      <c r="DN291" s="979">
        <v>0</v>
      </c>
      <c r="DO291" s="980">
        <v>0</v>
      </c>
      <c r="DP291" s="981">
        <v>0</v>
      </c>
      <c r="DQ291" s="946"/>
      <c r="DR291" s="973"/>
      <c r="DS291" s="946"/>
      <c r="DT291" s="978">
        <v>0</v>
      </c>
      <c r="DU291" s="979">
        <v>0</v>
      </c>
      <c r="DV291" s="980">
        <v>0</v>
      </c>
      <c r="DW291" s="979">
        <v>0</v>
      </c>
      <c r="DX291" s="980">
        <v>0</v>
      </c>
      <c r="DY291" s="979">
        <v>0</v>
      </c>
      <c r="DZ291" s="980">
        <v>0</v>
      </c>
      <c r="EA291" s="979">
        <v>0</v>
      </c>
      <c r="EB291" s="980">
        <v>0</v>
      </c>
      <c r="EC291" s="979">
        <v>0</v>
      </c>
      <c r="ED291" s="980">
        <v>0</v>
      </c>
      <c r="EE291" s="979">
        <v>0</v>
      </c>
      <c r="EF291" s="980">
        <v>0</v>
      </c>
      <c r="EG291" s="979">
        <v>0</v>
      </c>
      <c r="EH291" s="980">
        <v>0</v>
      </c>
      <c r="EI291" s="979">
        <v>0</v>
      </c>
      <c r="EJ291" s="980">
        <v>0</v>
      </c>
      <c r="EK291" s="979">
        <v>0</v>
      </c>
      <c r="EL291" s="980">
        <v>0</v>
      </c>
      <c r="EM291" s="979">
        <v>0</v>
      </c>
      <c r="EN291" s="980">
        <v>0</v>
      </c>
      <c r="EO291" s="979">
        <v>0</v>
      </c>
      <c r="EP291" s="980">
        <v>0</v>
      </c>
      <c r="EQ291" s="979">
        <v>0</v>
      </c>
      <c r="ER291" s="980">
        <v>0</v>
      </c>
      <c r="ES291" s="979">
        <v>0</v>
      </c>
      <c r="ET291" s="980">
        <v>0</v>
      </c>
      <c r="EU291" s="979">
        <v>0</v>
      </c>
      <c r="EV291" s="980">
        <v>0</v>
      </c>
      <c r="EW291" s="979">
        <v>0</v>
      </c>
      <c r="EX291" s="980">
        <v>0</v>
      </c>
      <c r="EY291" s="979">
        <v>0</v>
      </c>
      <c r="EZ291" s="980">
        <v>0</v>
      </c>
      <c r="FA291" s="979">
        <v>0</v>
      </c>
      <c r="FB291" s="980">
        <v>0</v>
      </c>
      <c r="FC291" s="981">
        <v>0</v>
      </c>
      <c r="FD291" s="946"/>
      <c r="FE291" s="974"/>
      <c r="FF291" s="946"/>
      <c r="FG291" s="975"/>
      <c r="FI291" s="982" t="b">
        <v>1</v>
      </c>
    </row>
    <row r="292" spans="2:165" hidden="1" outlineLevel="1">
      <c r="B292" s="983">
        <v>276</v>
      </c>
      <c r="C292" s="1012" t="s">
        <v>771</v>
      </c>
      <c r="E292" s="985">
        <v>0</v>
      </c>
      <c r="F292" s="986">
        <v>0</v>
      </c>
      <c r="G292" s="987">
        <v>0</v>
      </c>
      <c r="H292" s="986">
        <v>0</v>
      </c>
      <c r="I292" s="987">
        <v>0</v>
      </c>
      <c r="J292" s="986">
        <v>0</v>
      </c>
      <c r="K292" s="987">
        <v>0</v>
      </c>
      <c r="L292" s="986">
        <v>0</v>
      </c>
      <c r="M292" s="987">
        <v>0</v>
      </c>
      <c r="N292" s="986">
        <v>0</v>
      </c>
      <c r="O292" s="987">
        <v>0</v>
      </c>
      <c r="P292" s="986">
        <v>0</v>
      </c>
      <c r="Q292" s="987">
        <v>0</v>
      </c>
      <c r="R292" s="986">
        <v>0</v>
      </c>
      <c r="S292" s="987">
        <v>0</v>
      </c>
      <c r="T292" s="986">
        <v>0</v>
      </c>
      <c r="U292" s="987">
        <v>0</v>
      </c>
      <c r="V292" s="986">
        <v>0</v>
      </c>
      <c r="W292" s="987">
        <v>0</v>
      </c>
      <c r="X292" s="986">
        <v>0</v>
      </c>
      <c r="Y292" s="987">
        <v>0</v>
      </c>
      <c r="Z292" s="986">
        <v>0</v>
      </c>
      <c r="AA292" s="987">
        <v>0</v>
      </c>
      <c r="AB292" s="986">
        <v>0</v>
      </c>
      <c r="AC292" s="987">
        <v>0</v>
      </c>
      <c r="AD292" s="986">
        <v>0</v>
      </c>
      <c r="AE292" s="987">
        <v>0</v>
      </c>
      <c r="AF292" s="986">
        <v>0</v>
      </c>
      <c r="AG292" s="987">
        <v>0</v>
      </c>
      <c r="AH292" s="986">
        <v>0</v>
      </c>
      <c r="AI292" s="987">
        <v>0</v>
      </c>
      <c r="AJ292" s="986">
        <v>0</v>
      </c>
      <c r="AK292" s="987">
        <v>0</v>
      </c>
      <c r="AL292" s="986">
        <v>0</v>
      </c>
      <c r="AM292" s="987">
        <v>0</v>
      </c>
      <c r="AN292" s="988">
        <v>0</v>
      </c>
      <c r="AO292" s="946"/>
      <c r="AP292" s="964"/>
      <c r="AQ292" s="946"/>
      <c r="AR292" s="985">
        <v>0</v>
      </c>
      <c r="AS292" s="986">
        <v>0</v>
      </c>
      <c r="AT292" s="987">
        <v>0</v>
      </c>
      <c r="AU292" s="986">
        <v>0</v>
      </c>
      <c r="AV292" s="987">
        <v>0</v>
      </c>
      <c r="AW292" s="986">
        <v>0</v>
      </c>
      <c r="AX292" s="987">
        <v>0</v>
      </c>
      <c r="AY292" s="986">
        <v>0</v>
      </c>
      <c r="AZ292" s="987">
        <v>0</v>
      </c>
      <c r="BA292" s="986">
        <v>0</v>
      </c>
      <c r="BB292" s="987">
        <v>0</v>
      </c>
      <c r="BC292" s="986">
        <v>0</v>
      </c>
      <c r="BD292" s="987">
        <v>0</v>
      </c>
      <c r="BE292" s="986">
        <v>0</v>
      </c>
      <c r="BF292" s="987">
        <v>0</v>
      </c>
      <c r="BG292" s="986">
        <v>0</v>
      </c>
      <c r="BH292" s="987">
        <v>0</v>
      </c>
      <c r="BI292" s="986">
        <v>0</v>
      </c>
      <c r="BJ292" s="987">
        <v>0</v>
      </c>
      <c r="BK292" s="986">
        <v>0</v>
      </c>
      <c r="BL292" s="987">
        <v>0</v>
      </c>
      <c r="BM292" s="986">
        <v>0</v>
      </c>
      <c r="BN292" s="987">
        <v>0</v>
      </c>
      <c r="BO292" s="986">
        <v>0</v>
      </c>
      <c r="BP292" s="987">
        <v>0</v>
      </c>
      <c r="BQ292" s="986">
        <v>0</v>
      </c>
      <c r="BR292" s="987">
        <v>0</v>
      </c>
      <c r="BS292" s="986">
        <v>0</v>
      </c>
      <c r="BT292" s="987">
        <v>0</v>
      </c>
      <c r="BU292" s="986">
        <v>0</v>
      </c>
      <c r="BV292" s="987">
        <v>0</v>
      </c>
      <c r="BW292" s="986">
        <v>0</v>
      </c>
      <c r="BX292" s="987">
        <v>0</v>
      </c>
      <c r="BY292" s="986">
        <v>0</v>
      </c>
      <c r="BZ292" s="987">
        <v>0</v>
      </c>
      <c r="CA292" s="988">
        <v>0</v>
      </c>
      <c r="CB292" s="946"/>
      <c r="CC292" s="971"/>
      <c r="CD292" s="946"/>
      <c r="CE292" s="972"/>
      <c r="CF292" s="946"/>
      <c r="CG292" s="985">
        <v>0</v>
      </c>
      <c r="CH292" s="986">
        <v>0</v>
      </c>
      <c r="CI292" s="987">
        <v>0</v>
      </c>
      <c r="CJ292" s="986">
        <v>0</v>
      </c>
      <c r="CK292" s="987">
        <v>0</v>
      </c>
      <c r="CL292" s="986">
        <v>0</v>
      </c>
      <c r="CM292" s="987">
        <v>0</v>
      </c>
      <c r="CN292" s="986">
        <v>0</v>
      </c>
      <c r="CO292" s="987">
        <v>0</v>
      </c>
      <c r="CP292" s="986">
        <v>0</v>
      </c>
      <c r="CQ292" s="987">
        <v>0</v>
      </c>
      <c r="CR292" s="986">
        <v>0</v>
      </c>
      <c r="CS292" s="987">
        <v>0</v>
      </c>
      <c r="CT292" s="986">
        <v>0</v>
      </c>
      <c r="CU292" s="987">
        <v>0</v>
      </c>
      <c r="CV292" s="986">
        <v>0</v>
      </c>
      <c r="CW292" s="987">
        <v>0</v>
      </c>
      <c r="CX292" s="986">
        <v>0</v>
      </c>
      <c r="CY292" s="987">
        <v>0</v>
      </c>
      <c r="CZ292" s="986">
        <v>0</v>
      </c>
      <c r="DA292" s="987">
        <v>0</v>
      </c>
      <c r="DB292" s="986">
        <v>0</v>
      </c>
      <c r="DC292" s="987">
        <v>0</v>
      </c>
      <c r="DD292" s="986">
        <v>0</v>
      </c>
      <c r="DE292" s="987">
        <v>0</v>
      </c>
      <c r="DF292" s="986">
        <v>0</v>
      </c>
      <c r="DG292" s="987">
        <v>0</v>
      </c>
      <c r="DH292" s="986">
        <v>0</v>
      </c>
      <c r="DI292" s="987">
        <v>0</v>
      </c>
      <c r="DJ292" s="986">
        <v>0</v>
      </c>
      <c r="DK292" s="987">
        <v>0</v>
      </c>
      <c r="DL292" s="986">
        <v>0</v>
      </c>
      <c r="DM292" s="987">
        <v>0</v>
      </c>
      <c r="DN292" s="986">
        <v>0</v>
      </c>
      <c r="DO292" s="987">
        <v>0</v>
      </c>
      <c r="DP292" s="988">
        <v>0</v>
      </c>
      <c r="DQ292" s="946"/>
      <c r="DR292" s="973"/>
      <c r="DS292" s="946"/>
      <c r="DT292" s="985">
        <v>0</v>
      </c>
      <c r="DU292" s="986">
        <v>0</v>
      </c>
      <c r="DV292" s="987">
        <v>0</v>
      </c>
      <c r="DW292" s="986">
        <v>0</v>
      </c>
      <c r="DX292" s="987">
        <v>0</v>
      </c>
      <c r="DY292" s="986">
        <v>0</v>
      </c>
      <c r="DZ292" s="987">
        <v>0</v>
      </c>
      <c r="EA292" s="986">
        <v>0</v>
      </c>
      <c r="EB292" s="987">
        <v>0</v>
      </c>
      <c r="EC292" s="986">
        <v>0</v>
      </c>
      <c r="ED292" s="987">
        <v>0</v>
      </c>
      <c r="EE292" s="986">
        <v>0</v>
      </c>
      <c r="EF292" s="987">
        <v>0</v>
      </c>
      <c r="EG292" s="986">
        <v>0</v>
      </c>
      <c r="EH292" s="987">
        <v>0</v>
      </c>
      <c r="EI292" s="986">
        <v>0</v>
      </c>
      <c r="EJ292" s="987">
        <v>0</v>
      </c>
      <c r="EK292" s="986">
        <v>0</v>
      </c>
      <c r="EL292" s="987">
        <v>0</v>
      </c>
      <c r="EM292" s="986">
        <v>0</v>
      </c>
      <c r="EN292" s="987">
        <v>0</v>
      </c>
      <c r="EO292" s="986">
        <v>0</v>
      </c>
      <c r="EP292" s="987">
        <v>0</v>
      </c>
      <c r="EQ292" s="986">
        <v>0</v>
      </c>
      <c r="ER292" s="987">
        <v>0</v>
      </c>
      <c r="ES292" s="986">
        <v>0</v>
      </c>
      <c r="ET292" s="987">
        <v>0</v>
      </c>
      <c r="EU292" s="986">
        <v>0</v>
      </c>
      <c r="EV292" s="987">
        <v>0</v>
      </c>
      <c r="EW292" s="986">
        <v>0</v>
      </c>
      <c r="EX292" s="987">
        <v>0</v>
      </c>
      <c r="EY292" s="986">
        <v>0</v>
      </c>
      <c r="EZ292" s="987">
        <v>0</v>
      </c>
      <c r="FA292" s="986">
        <v>0</v>
      </c>
      <c r="FB292" s="987">
        <v>0</v>
      </c>
      <c r="FC292" s="988">
        <v>0</v>
      </c>
      <c r="FD292" s="946"/>
      <c r="FE292" s="974"/>
      <c r="FF292" s="946"/>
      <c r="FG292" s="975"/>
      <c r="FI292" s="989" t="b">
        <v>1</v>
      </c>
    </row>
    <row r="293" spans="2:165" hidden="1" outlineLevel="1">
      <c r="B293" s="990">
        <v>277</v>
      </c>
      <c r="C293" s="1011" t="s">
        <v>772</v>
      </c>
      <c r="E293" s="992">
        <v>0</v>
      </c>
      <c r="F293" s="993">
        <v>0</v>
      </c>
      <c r="G293" s="994">
        <v>0</v>
      </c>
      <c r="H293" s="993">
        <v>0</v>
      </c>
      <c r="I293" s="994">
        <v>0</v>
      </c>
      <c r="J293" s="993">
        <v>0</v>
      </c>
      <c r="K293" s="994">
        <v>0</v>
      </c>
      <c r="L293" s="993">
        <v>0</v>
      </c>
      <c r="M293" s="994">
        <v>0</v>
      </c>
      <c r="N293" s="993">
        <v>0</v>
      </c>
      <c r="O293" s="994">
        <v>0</v>
      </c>
      <c r="P293" s="993">
        <v>0</v>
      </c>
      <c r="Q293" s="994">
        <v>0</v>
      </c>
      <c r="R293" s="993">
        <v>0</v>
      </c>
      <c r="S293" s="994">
        <v>0</v>
      </c>
      <c r="T293" s="993">
        <v>0</v>
      </c>
      <c r="U293" s="994">
        <v>0</v>
      </c>
      <c r="V293" s="993">
        <v>0</v>
      </c>
      <c r="W293" s="994">
        <v>0</v>
      </c>
      <c r="X293" s="993">
        <v>0</v>
      </c>
      <c r="Y293" s="994">
        <v>0</v>
      </c>
      <c r="Z293" s="993">
        <v>0</v>
      </c>
      <c r="AA293" s="994">
        <v>0</v>
      </c>
      <c r="AB293" s="993">
        <v>0</v>
      </c>
      <c r="AC293" s="994">
        <v>0</v>
      </c>
      <c r="AD293" s="993">
        <v>0</v>
      </c>
      <c r="AE293" s="994">
        <v>0</v>
      </c>
      <c r="AF293" s="993">
        <v>0</v>
      </c>
      <c r="AG293" s="994">
        <v>0</v>
      </c>
      <c r="AH293" s="993">
        <v>0</v>
      </c>
      <c r="AI293" s="994">
        <v>0</v>
      </c>
      <c r="AJ293" s="993">
        <v>0</v>
      </c>
      <c r="AK293" s="994">
        <v>0</v>
      </c>
      <c r="AL293" s="993">
        <v>0</v>
      </c>
      <c r="AM293" s="994">
        <v>0</v>
      </c>
      <c r="AN293" s="995">
        <v>0</v>
      </c>
      <c r="AO293" s="946"/>
      <c r="AP293" s="964"/>
      <c r="AQ293" s="946"/>
      <c r="AR293" s="992">
        <v>0</v>
      </c>
      <c r="AS293" s="993">
        <v>0</v>
      </c>
      <c r="AT293" s="994">
        <v>0</v>
      </c>
      <c r="AU293" s="993">
        <v>0</v>
      </c>
      <c r="AV293" s="994">
        <v>0</v>
      </c>
      <c r="AW293" s="993">
        <v>0</v>
      </c>
      <c r="AX293" s="994">
        <v>0</v>
      </c>
      <c r="AY293" s="993">
        <v>0</v>
      </c>
      <c r="AZ293" s="994">
        <v>0</v>
      </c>
      <c r="BA293" s="993">
        <v>0</v>
      </c>
      <c r="BB293" s="994">
        <v>0</v>
      </c>
      <c r="BC293" s="993">
        <v>0</v>
      </c>
      <c r="BD293" s="994">
        <v>0</v>
      </c>
      <c r="BE293" s="993">
        <v>0</v>
      </c>
      <c r="BF293" s="994">
        <v>0</v>
      </c>
      <c r="BG293" s="993">
        <v>0</v>
      </c>
      <c r="BH293" s="994">
        <v>0</v>
      </c>
      <c r="BI293" s="993">
        <v>0</v>
      </c>
      <c r="BJ293" s="994">
        <v>0</v>
      </c>
      <c r="BK293" s="993">
        <v>0</v>
      </c>
      <c r="BL293" s="994">
        <v>0</v>
      </c>
      <c r="BM293" s="993">
        <v>0</v>
      </c>
      <c r="BN293" s="994">
        <v>0</v>
      </c>
      <c r="BO293" s="993">
        <v>0</v>
      </c>
      <c r="BP293" s="994">
        <v>0</v>
      </c>
      <c r="BQ293" s="993">
        <v>0</v>
      </c>
      <c r="BR293" s="994">
        <v>0</v>
      </c>
      <c r="BS293" s="993">
        <v>0</v>
      </c>
      <c r="BT293" s="994">
        <v>0</v>
      </c>
      <c r="BU293" s="993">
        <v>0</v>
      </c>
      <c r="BV293" s="994">
        <v>0</v>
      </c>
      <c r="BW293" s="993">
        <v>0</v>
      </c>
      <c r="BX293" s="994">
        <v>0</v>
      </c>
      <c r="BY293" s="993">
        <v>0</v>
      </c>
      <c r="BZ293" s="994">
        <v>0</v>
      </c>
      <c r="CA293" s="995">
        <v>0</v>
      </c>
      <c r="CB293" s="946"/>
      <c r="CC293" s="971"/>
      <c r="CD293" s="946"/>
      <c r="CE293" s="972"/>
      <c r="CF293" s="946"/>
      <c r="CG293" s="992">
        <v>0</v>
      </c>
      <c r="CH293" s="993">
        <v>0</v>
      </c>
      <c r="CI293" s="994">
        <v>0</v>
      </c>
      <c r="CJ293" s="993">
        <v>0</v>
      </c>
      <c r="CK293" s="994">
        <v>0</v>
      </c>
      <c r="CL293" s="993">
        <v>0</v>
      </c>
      <c r="CM293" s="994">
        <v>0</v>
      </c>
      <c r="CN293" s="993">
        <v>0</v>
      </c>
      <c r="CO293" s="994">
        <v>0</v>
      </c>
      <c r="CP293" s="993">
        <v>0</v>
      </c>
      <c r="CQ293" s="994">
        <v>0</v>
      </c>
      <c r="CR293" s="993">
        <v>0</v>
      </c>
      <c r="CS293" s="994">
        <v>0</v>
      </c>
      <c r="CT293" s="993">
        <v>0</v>
      </c>
      <c r="CU293" s="994">
        <v>0</v>
      </c>
      <c r="CV293" s="993">
        <v>0</v>
      </c>
      <c r="CW293" s="994">
        <v>0</v>
      </c>
      <c r="CX293" s="993">
        <v>0</v>
      </c>
      <c r="CY293" s="994">
        <v>0</v>
      </c>
      <c r="CZ293" s="993">
        <v>0</v>
      </c>
      <c r="DA293" s="994">
        <v>0</v>
      </c>
      <c r="DB293" s="993">
        <v>0</v>
      </c>
      <c r="DC293" s="994">
        <v>0</v>
      </c>
      <c r="DD293" s="993">
        <v>0</v>
      </c>
      <c r="DE293" s="994">
        <v>0</v>
      </c>
      <c r="DF293" s="993">
        <v>0</v>
      </c>
      <c r="DG293" s="994">
        <v>0</v>
      </c>
      <c r="DH293" s="993">
        <v>0</v>
      </c>
      <c r="DI293" s="994">
        <v>0</v>
      </c>
      <c r="DJ293" s="993">
        <v>0</v>
      </c>
      <c r="DK293" s="994">
        <v>0</v>
      </c>
      <c r="DL293" s="993">
        <v>0</v>
      </c>
      <c r="DM293" s="994">
        <v>0</v>
      </c>
      <c r="DN293" s="993">
        <v>0</v>
      </c>
      <c r="DO293" s="994">
        <v>0</v>
      </c>
      <c r="DP293" s="995">
        <v>0</v>
      </c>
      <c r="DQ293" s="946"/>
      <c r="DR293" s="973"/>
      <c r="DS293" s="946"/>
      <c r="DT293" s="992">
        <v>0</v>
      </c>
      <c r="DU293" s="993">
        <v>0</v>
      </c>
      <c r="DV293" s="994">
        <v>0</v>
      </c>
      <c r="DW293" s="993">
        <v>0</v>
      </c>
      <c r="DX293" s="994">
        <v>0</v>
      </c>
      <c r="DY293" s="993">
        <v>0</v>
      </c>
      <c r="DZ293" s="994">
        <v>0</v>
      </c>
      <c r="EA293" s="993">
        <v>0</v>
      </c>
      <c r="EB293" s="994">
        <v>0</v>
      </c>
      <c r="EC293" s="993">
        <v>0</v>
      </c>
      <c r="ED293" s="994">
        <v>0</v>
      </c>
      <c r="EE293" s="993">
        <v>0</v>
      </c>
      <c r="EF293" s="994">
        <v>0</v>
      </c>
      <c r="EG293" s="993">
        <v>0</v>
      </c>
      <c r="EH293" s="994">
        <v>0</v>
      </c>
      <c r="EI293" s="993">
        <v>0</v>
      </c>
      <c r="EJ293" s="994">
        <v>0</v>
      </c>
      <c r="EK293" s="993">
        <v>0</v>
      </c>
      <c r="EL293" s="994">
        <v>0</v>
      </c>
      <c r="EM293" s="993">
        <v>0</v>
      </c>
      <c r="EN293" s="994">
        <v>0</v>
      </c>
      <c r="EO293" s="993">
        <v>0</v>
      </c>
      <c r="EP293" s="994">
        <v>0</v>
      </c>
      <c r="EQ293" s="993">
        <v>0</v>
      </c>
      <c r="ER293" s="994">
        <v>0</v>
      </c>
      <c r="ES293" s="993">
        <v>0</v>
      </c>
      <c r="ET293" s="994">
        <v>0</v>
      </c>
      <c r="EU293" s="993">
        <v>0</v>
      </c>
      <c r="EV293" s="994">
        <v>0</v>
      </c>
      <c r="EW293" s="993">
        <v>0</v>
      </c>
      <c r="EX293" s="994">
        <v>0</v>
      </c>
      <c r="EY293" s="993">
        <v>0</v>
      </c>
      <c r="EZ293" s="994">
        <v>0</v>
      </c>
      <c r="FA293" s="993">
        <v>0</v>
      </c>
      <c r="FB293" s="994">
        <v>0</v>
      </c>
      <c r="FC293" s="995">
        <v>0</v>
      </c>
      <c r="FD293" s="946"/>
      <c r="FE293" s="974"/>
      <c r="FF293" s="946"/>
      <c r="FG293" s="975"/>
      <c r="FI293" s="996" t="b">
        <v>1</v>
      </c>
    </row>
    <row r="294" spans="2:165" hidden="1" outlineLevel="1">
      <c r="B294" s="983">
        <v>278</v>
      </c>
      <c r="C294" s="1012" t="s">
        <v>773</v>
      </c>
      <c r="E294" s="985">
        <v>0</v>
      </c>
      <c r="F294" s="986">
        <v>0</v>
      </c>
      <c r="G294" s="987">
        <v>0</v>
      </c>
      <c r="H294" s="986">
        <v>0</v>
      </c>
      <c r="I294" s="987">
        <v>0</v>
      </c>
      <c r="J294" s="986">
        <v>0</v>
      </c>
      <c r="K294" s="987">
        <v>0</v>
      </c>
      <c r="L294" s="986">
        <v>0</v>
      </c>
      <c r="M294" s="987">
        <v>0</v>
      </c>
      <c r="N294" s="986">
        <v>0</v>
      </c>
      <c r="O294" s="987">
        <v>0</v>
      </c>
      <c r="P294" s="986">
        <v>0</v>
      </c>
      <c r="Q294" s="987">
        <v>0</v>
      </c>
      <c r="R294" s="986">
        <v>0</v>
      </c>
      <c r="S294" s="987">
        <v>0</v>
      </c>
      <c r="T294" s="986">
        <v>0</v>
      </c>
      <c r="U294" s="987">
        <v>0</v>
      </c>
      <c r="V294" s="986">
        <v>0</v>
      </c>
      <c r="W294" s="987">
        <v>0</v>
      </c>
      <c r="X294" s="986">
        <v>0</v>
      </c>
      <c r="Y294" s="987">
        <v>0</v>
      </c>
      <c r="Z294" s="986">
        <v>0</v>
      </c>
      <c r="AA294" s="987">
        <v>0</v>
      </c>
      <c r="AB294" s="986">
        <v>0</v>
      </c>
      <c r="AC294" s="987">
        <v>0</v>
      </c>
      <c r="AD294" s="986">
        <v>0</v>
      </c>
      <c r="AE294" s="987">
        <v>0</v>
      </c>
      <c r="AF294" s="986">
        <v>0</v>
      </c>
      <c r="AG294" s="987">
        <v>0</v>
      </c>
      <c r="AH294" s="986">
        <v>0</v>
      </c>
      <c r="AI294" s="987">
        <v>0</v>
      </c>
      <c r="AJ294" s="986">
        <v>0</v>
      </c>
      <c r="AK294" s="987">
        <v>0</v>
      </c>
      <c r="AL294" s="986">
        <v>0</v>
      </c>
      <c r="AM294" s="987">
        <v>0</v>
      </c>
      <c r="AN294" s="988">
        <v>0</v>
      </c>
      <c r="AO294" s="946"/>
      <c r="AP294" s="964"/>
      <c r="AQ294" s="946"/>
      <c r="AR294" s="985">
        <v>0</v>
      </c>
      <c r="AS294" s="986">
        <v>0</v>
      </c>
      <c r="AT294" s="987">
        <v>0</v>
      </c>
      <c r="AU294" s="986">
        <v>0</v>
      </c>
      <c r="AV294" s="987">
        <v>0</v>
      </c>
      <c r="AW294" s="986">
        <v>0</v>
      </c>
      <c r="AX294" s="987">
        <v>0</v>
      </c>
      <c r="AY294" s="986">
        <v>0</v>
      </c>
      <c r="AZ294" s="987">
        <v>0</v>
      </c>
      <c r="BA294" s="986">
        <v>0</v>
      </c>
      <c r="BB294" s="987">
        <v>0</v>
      </c>
      <c r="BC294" s="986">
        <v>0</v>
      </c>
      <c r="BD294" s="987">
        <v>0</v>
      </c>
      <c r="BE294" s="986">
        <v>0</v>
      </c>
      <c r="BF294" s="987">
        <v>0</v>
      </c>
      <c r="BG294" s="986">
        <v>0</v>
      </c>
      <c r="BH294" s="987">
        <v>0</v>
      </c>
      <c r="BI294" s="986">
        <v>0</v>
      </c>
      <c r="BJ294" s="987">
        <v>0</v>
      </c>
      <c r="BK294" s="986">
        <v>0</v>
      </c>
      <c r="BL294" s="987">
        <v>0</v>
      </c>
      <c r="BM294" s="986">
        <v>0</v>
      </c>
      <c r="BN294" s="987">
        <v>0</v>
      </c>
      <c r="BO294" s="986">
        <v>0</v>
      </c>
      <c r="BP294" s="987">
        <v>0</v>
      </c>
      <c r="BQ294" s="986">
        <v>0</v>
      </c>
      <c r="BR294" s="987">
        <v>0</v>
      </c>
      <c r="BS294" s="986">
        <v>0</v>
      </c>
      <c r="BT294" s="987">
        <v>0</v>
      </c>
      <c r="BU294" s="986">
        <v>0</v>
      </c>
      <c r="BV294" s="987">
        <v>0</v>
      </c>
      <c r="BW294" s="986">
        <v>0</v>
      </c>
      <c r="BX294" s="987">
        <v>0</v>
      </c>
      <c r="BY294" s="986">
        <v>0</v>
      </c>
      <c r="BZ294" s="987">
        <v>0</v>
      </c>
      <c r="CA294" s="988">
        <v>0</v>
      </c>
      <c r="CB294" s="946"/>
      <c r="CC294" s="971"/>
      <c r="CD294" s="946"/>
      <c r="CE294" s="972"/>
      <c r="CF294" s="946"/>
      <c r="CG294" s="985">
        <v>0</v>
      </c>
      <c r="CH294" s="986">
        <v>0</v>
      </c>
      <c r="CI294" s="987">
        <v>0</v>
      </c>
      <c r="CJ294" s="986">
        <v>0</v>
      </c>
      <c r="CK294" s="987">
        <v>0</v>
      </c>
      <c r="CL294" s="986">
        <v>0</v>
      </c>
      <c r="CM294" s="987">
        <v>0</v>
      </c>
      <c r="CN294" s="986">
        <v>0</v>
      </c>
      <c r="CO294" s="987">
        <v>0</v>
      </c>
      <c r="CP294" s="986">
        <v>0</v>
      </c>
      <c r="CQ294" s="987">
        <v>0</v>
      </c>
      <c r="CR294" s="986">
        <v>0</v>
      </c>
      <c r="CS294" s="987">
        <v>0</v>
      </c>
      <c r="CT294" s="986">
        <v>0</v>
      </c>
      <c r="CU294" s="987">
        <v>0</v>
      </c>
      <c r="CV294" s="986">
        <v>0</v>
      </c>
      <c r="CW294" s="987">
        <v>0</v>
      </c>
      <c r="CX294" s="986">
        <v>0</v>
      </c>
      <c r="CY294" s="987">
        <v>0</v>
      </c>
      <c r="CZ294" s="986">
        <v>0</v>
      </c>
      <c r="DA294" s="987">
        <v>0</v>
      </c>
      <c r="DB294" s="986">
        <v>0</v>
      </c>
      <c r="DC294" s="987">
        <v>0</v>
      </c>
      <c r="DD294" s="986">
        <v>0</v>
      </c>
      <c r="DE294" s="987">
        <v>0</v>
      </c>
      <c r="DF294" s="986">
        <v>0</v>
      </c>
      <c r="DG294" s="987">
        <v>0</v>
      </c>
      <c r="DH294" s="986">
        <v>0</v>
      </c>
      <c r="DI294" s="987">
        <v>0</v>
      </c>
      <c r="DJ294" s="986">
        <v>0</v>
      </c>
      <c r="DK294" s="987">
        <v>0</v>
      </c>
      <c r="DL294" s="986">
        <v>0</v>
      </c>
      <c r="DM294" s="987">
        <v>0</v>
      </c>
      <c r="DN294" s="986">
        <v>0</v>
      </c>
      <c r="DO294" s="987">
        <v>0</v>
      </c>
      <c r="DP294" s="988">
        <v>0</v>
      </c>
      <c r="DQ294" s="946"/>
      <c r="DR294" s="973"/>
      <c r="DS294" s="946"/>
      <c r="DT294" s="985">
        <v>0</v>
      </c>
      <c r="DU294" s="986">
        <v>0</v>
      </c>
      <c r="DV294" s="987">
        <v>0</v>
      </c>
      <c r="DW294" s="986">
        <v>0</v>
      </c>
      <c r="DX294" s="987">
        <v>0</v>
      </c>
      <c r="DY294" s="986">
        <v>0</v>
      </c>
      <c r="DZ294" s="987">
        <v>0</v>
      </c>
      <c r="EA294" s="986">
        <v>0</v>
      </c>
      <c r="EB294" s="987">
        <v>0</v>
      </c>
      <c r="EC294" s="986">
        <v>0</v>
      </c>
      <c r="ED294" s="987">
        <v>0</v>
      </c>
      <c r="EE294" s="986">
        <v>0</v>
      </c>
      <c r="EF294" s="987">
        <v>0</v>
      </c>
      <c r="EG294" s="986">
        <v>0</v>
      </c>
      <c r="EH294" s="987">
        <v>0</v>
      </c>
      <c r="EI294" s="986">
        <v>0</v>
      </c>
      <c r="EJ294" s="987">
        <v>0</v>
      </c>
      <c r="EK294" s="986">
        <v>0</v>
      </c>
      <c r="EL294" s="987">
        <v>0</v>
      </c>
      <c r="EM294" s="986">
        <v>0</v>
      </c>
      <c r="EN294" s="987">
        <v>0</v>
      </c>
      <c r="EO294" s="986">
        <v>0</v>
      </c>
      <c r="EP294" s="987">
        <v>0</v>
      </c>
      <c r="EQ294" s="986">
        <v>0</v>
      </c>
      <c r="ER294" s="987">
        <v>0</v>
      </c>
      <c r="ES294" s="986">
        <v>0</v>
      </c>
      <c r="ET294" s="987">
        <v>0</v>
      </c>
      <c r="EU294" s="986">
        <v>0</v>
      </c>
      <c r="EV294" s="987">
        <v>0</v>
      </c>
      <c r="EW294" s="986">
        <v>0</v>
      </c>
      <c r="EX294" s="987">
        <v>0</v>
      </c>
      <c r="EY294" s="986">
        <v>0</v>
      </c>
      <c r="EZ294" s="987">
        <v>0</v>
      </c>
      <c r="FA294" s="986">
        <v>0</v>
      </c>
      <c r="FB294" s="987">
        <v>0</v>
      </c>
      <c r="FC294" s="988">
        <v>0</v>
      </c>
      <c r="FD294" s="946"/>
      <c r="FE294" s="974"/>
      <c r="FF294" s="946"/>
      <c r="FG294" s="975"/>
      <c r="FI294" s="989" t="b">
        <v>1</v>
      </c>
    </row>
    <row r="295" spans="2:165" hidden="1" outlineLevel="1">
      <c r="B295" s="990">
        <v>279</v>
      </c>
      <c r="C295" s="1011" t="s">
        <v>774</v>
      </c>
      <c r="E295" s="992">
        <v>0</v>
      </c>
      <c r="F295" s="993">
        <v>0</v>
      </c>
      <c r="G295" s="994">
        <v>0</v>
      </c>
      <c r="H295" s="993">
        <v>0</v>
      </c>
      <c r="I295" s="994">
        <v>0</v>
      </c>
      <c r="J295" s="993">
        <v>0</v>
      </c>
      <c r="K295" s="994">
        <v>0</v>
      </c>
      <c r="L295" s="993">
        <v>0</v>
      </c>
      <c r="M295" s="994">
        <v>0</v>
      </c>
      <c r="N295" s="993">
        <v>0</v>
      </c>
      <c r="O295" s="994">
        <v>0</v>
      </c>
      <c r="P295" s="993">
        <v>0</v>
      </c>
      <c r="Q295" s="994">
        <v>0</v>
      </c>
      <c r="R295" s="993">
        <v>0</v>
      </c>
      <c r="S295" s="994">
        <v>0</v>
      </c>
      <c r="T295" s="993">
        <v>0</v>
      </c>
      <c r="U295" s="994">
        <v>0</v>
      </c>
      <c r="V295" s="993">
        <v>0</v>
      </c>
      <c r="W295" s="994">
        <v>0</v>
      </c>
      <c r="X295" s="993">
        <v>0</v>
      </c>
      <c r="Y295" s="994">
        <v>0</v>
      </c>
      <c r="Z295" s="993">
        <v>0</v>
      </c>
      <c r="AA295" s="994">
        <v>0</v>
      </c>
      <c r="AB295" s="993">
        <v>0</v>
      </c>
      <c r="AC295" s="994">
        <v>0</v>
      </c>
      <c r="AD295" s="993">
        <v>0</v>
      </c>
      <c r="AE295" s="994">
        <v>0</v>
      </c>
      <c r="AF295" s="993">
        <v>0</v>
      </c>
      <c r="AG295" s="994">
        <v>0</v>
      </c>
      <c r="AH295" s="993">
        <v>0</v>
      </c>
      <c r="AI295" s="994">
        <v>0</v>
      </c>
      <c r="AJ295" s="993">
        <v>0</v>
      </c>
      <c r="AK295" s="994">
        <v>0</v>
      </c>
      <c r="AL295" s="993">
        <v>0</v>
      </c>
      <c r="AM295" s="994">
        <v>0</v>
      </c>
      <c r="AN295" s="995">
        <v>0</v>
      </c>
      <c r="AO295" s="946"/>
      <c r="AP295" s="964"/>
      <c r="AQ295" s="946"/>
      <c r="AR295" s="992">
        <v>0</v>
      </c>
      <c r="AS295" s="993">
        <v>0</v>
      </c>
      <c r="AT295" s="994">
        <v>0</v>
      </c>
      <c r="AU295" s="993">
        <v>0</v>
      </c>
      <c r="AV295" s="994">
        <v>0</v>
      </c>
      <c r="AW295" s="993">
        <v>0</v>
      </c>
      <c r="AX295" s="994">
        <v>0</v>
      </c>
      <c r="AY295" s="993">
        <v>0</v>
      </c>
      <c r="AZ295" s="994">
        <v>0</v>
      </c>
      <c r="BA295" s="993">
        <v>0</v>
      </c>
      <c r="BB295" s="994">
        <v>0</v>
      </c>
      <c r="BC295" s="993">
        <v>0</v>
      </c>
      <c r="BD295" s="994">
        <v>0</v>
      </c>
      <c r="BE295" s="993">
        <v>0</v>
      </c>
      <c r="BF295" s="994">
        <v>0</v>
      </c>
      <c r="BG295" s="993">
        <v>0</v>
      </c>
      <c r="BH295" s="994">
        <v>0</v>
      </c>
      <c r="BI295" s="993">
        <v>0</v>
      </c>
      <c r="BJ295" s="994">
        <v>0</v>
      </c>
      <c r="BK295" s="993">
        <v>0</v>
      </c>
      <c r="BL295" s="994">
        <v>0</v>
      </c>
      <c r="BM295" s="993">
        <v>0</v>
      </c>
      <c r="BN295" s="994">
        <v>0</v>
      </c>
      <c r="BO295" s="993">
        <v>0</v>
      </c>
      <c r="BP295" s="994">
        <v>0</v>
      </c>
      <c r="BQ295" s="993">
        <v>0</v>
      </c>
      <c r="BR295" s="994">
        <v>0</v>
      </c>
      <c r="BS295" s="993">
        <v>0</v>
      </c>
      <c r="BT295" s="994">
        <v>0</v>
      </c>
      <c r="BU295" s="993">
        <v>0</v>
      </c>
      <c r="BV295" s="994">
        <v>0</v>
      </c>
      <c r="BW295" s="993">
        <v>0</v>
      </c>
      <c r="BX295" s="994">
        <v>0</v>
      </c>
      <c r="BY295" s="993">
        <v>0</v>
      </c>
      <c r="BZ295" s="994">
        <v>0</v>
      </c>
      <c r="CA295" s="995">
        <v>0</v>
      </c>
      <c r="CB295" s="946"/>
      <c r="CC295" s="971"/>
      <c r="CD295" s="946"/>
      <c r="CE295" s="972"/>
      <c r="CF295" s="946"/>
      <c r="CG295" s="992">
        <v>0</v>
      </c>
      <c r="CH295" s="993">
        <v>0</v>
      </c>
      <c r="CI295" s="994">
        <v>0</v>
      </c>
      <c r="CJ295" s="993">
        <v>0</v>
      </c>
      <c r="CK295" s="994">
        <v>0</v>
      </c>
      <c r="CL295" s="993">
        <v>0</v>
      </c>
      <c r="CM295" s="994">
        <v>0</v>
      </c>
      <c r="CN295" s="993">
        <v>0</v>
      </c>
      <c r="CO295" s="994">
        <v>0</v>
      </c>
      <c r="CP295" s="993">
        <v>0</v>
      </c>
      <c r="CQ295" s="994">
        <v>0</v>
      </c>
      <c r="CR295" s="993">
        <v>0</v>
      </c>
      <c r="CS295" s="994">
        <v>0</v>
      </c>
      <c r="CT295" s="993">
        <v>0</v>
      </c>
      <c r="CU295" s="994">
        <v>0</v>
      </c>
      <c r="CV295" s="993">
        <v>0</v>
      </c>
      <c r="CW295" s="994">
        <v>0</v>
      </c>
      <c r="CX295" s="993">
        <v>0</v>
      </c>
      <c r="CY295" s="994">
        <v>0</v>
      </c>
      <c r="CZ295" s="993">
        <v>0</v>
      </c>
      <c r="DA295" s="994">
        <v>0</v>
      </c>
      <c r="DB295" s="993">
        <v>0</v>
      </c>
      <c r="DC295" s="994">
        <v>0</v>
      </c>
      <c r="DD295" s="993">
        <v>0</v>
      </c>
      <c r="DE295" s="994">
        <v>0</v>
      </c>
      <c r="DF295" s="993">
        <v>0</v>
      </c>
      <c r="DG295" s="994">
        <v>0</v>
      </c>
      <c r="DH295" s="993">
        <v>0</v>
      </c>
      <c r="DI295" s="994">
        <v>0</v>
      </c>
      <c r="DJ295" s="993">
        <v>0</v>
      </c>
      <c r="DK295" s="994">
        <v>0</v>
      </c>
      <c r="DL295" s="993">
        <v>0</v>
      </c>
      <c r="DM295" s="994">
        <v>0</v>
      </c>
      <c r="DN295" s="993">
        <v>0</v>
      </c>
      <c r="DO295" s="994">
        <v>0</v>
      </c>
      <c r="DP295" s="995">
        <v>0</v>
      </c>
      <c r="DQ295" s="946"/>
      <c r="DR295" s="973"/>
      <c r="DS295" s="946"/>
      <c r="DT295" s="992">
        <v>0</v>
      </c>
      <c r="DU295" s="993">
        <v>0</v>
      </c>
      <c r="DV295" s="994">
        <v>0</v>
      </c>
      <c r="DW295" s="993">
        <v>0</v>
      </c>
      <c r="DX295" s="994">
        <v>0</v>
      </c>
      <c r="DY295" s="993">
        <v>0</v>
      </c>
      <c r="DZ295" s="994">
        <v>0</v>
      </c>
      <c r="EA295" s="993">
        <v>0</v>
      </c>
      <c r="EB295" s="994">
        <v>0</v>
      </c>
      <c r="EC295" s="993">
        <v>0</v>
      </c>
      <c r="ED295" s="994">
        <v>0</v>
      </c>
      <c r="EE295" s="993">
        <v>0</v>
      </c>
      <c r="EF295" s="994">
        <v>0</v>
      </c>
      <c r="EG295" s="993">
        <v>0</v>
      </c>
      <c r="EH295" s="994">
        <v>0</v>
      </c>
      <c r="EI295" s="993">
        <v>0</v>
      </c>
      <c r="EJ295" s="994">
        <v>0</v>
      </c>
      <c r="EK295" s="993">
        <v>0</v>
      </c>
      <c r="EL295" s="994">
        <v>0</v>
      </c>
      <c r="EM295" s="993">
        <v>0</v>
      </c>
      <c r="EN295" s="994">
        <v>0</v>
      </c>
      <c r="EO295" s="993">
        <v>0</v>
      </c>
      <c r="EP295" s="994">
        <v>0</v>
      </c>
      <c r="EQ295" s="993">
        <v>0</v>
      </c>
      <c r="ER295" s="994">
        <v>0</v>
      </c>
      <c r="ES295" s="993">
        <v>0</v>
      </c>
      <c r="ET295" s="994">
        <v>0</v>
      </c>
      <c r="EU295" s="993">
        <v>0</v>
      </c>
      <c r="EV295" s="994">
        <v>0</v>
      </c>
      <c r="EW295" s="993">
        <v>0</v>
      </c>
      <c r="EX295" s="994">
        <v>0</v>
      </c>
      <c r="EY295" s="993">
        <v>0</v>
      </c>
      <c r="EZ295" s="994">
        <v>0</v>
      </c>
      <c r="FA295" s="993">
        <v>0</v>
      </c>
      <c r="FB295" s="994">
        <v>0</v>
      </c>
      <c r="FC295" s="995">
        <v>0</v>
      </c>
      <c r="FD295" s="946"/>
      <c r="FE295" s="974"/>
      <c r="FF295" s="946"/>
      <c r="FG295" s="975"/>
      <c r="FI295" s="996" t="b">
        <v>1</v>
      </c>
    </row>
    <row r="296" spans="2:165" hidden="1" outlineLevel="1">
      <c r="B296" s="983">
        <v>280</v>
      </c>
      <c r="C296" s="1012" t="s">
        <v>775</v>
      </c>
      <c r="E296" s="985">
        <v>0</v>
      </c>
      <c r="F296" s="986">
        <v>0</v>
      </c>
      <c r="G296" s="987">
        <v>0</v>
      </c>
      <c r="H296" s="986">
        <v>0</v>
      </c>
      <c r="I296" s="987">
        <v>0</v>
      </c>
      <c r="J296" s="986">
        <v>0</v>
      </c>
      <c r="K296" s="987">
        <v>0</v>
      </c>
      <c r="L296" s="986">
        <v>0</v>
      </c>
      <c r="M296" s="987">
        <v>0</v>
      </c>
      <c r="N296" s="986">
        <v>0</v>
      </c>
      <c r="O296" s="987">
        <v>0</v>
      </c>
      <c r="P296" s="986">
        <v>0</v>
      </c>
      <c r="Q296" s="987">
        <v>0</v>
      </c>
      <c r="R296" s="986">
        <v>0</v>
      </c>
      <c r="S296" s="987">
        <v>0</v>
      </c>
      <c r="T296" s="986">
        <v>0</v>
      </c>
      <c r="U296" s="987">
        <v>0</v>
      </c>
      <c r="V296" s="986">
        <v>0</v>
      </c>
      <c r="W296" s="987">
        <v>0</v>
      </c>
      <c r="X296" s="986">
        <v>0</v>
      </c>
      <c r="Y296" s="987">
        <v>0</v>
      </c>
      <c r="Z296" s="986">
        <v>0</v>
      </c>
      <c r="AA296" s="987">
        <v>0</v>
      </c>
      <c r="AB296" s="986">
        <v>0</v>
      </c>
      <c r="AC296" s="987">
        <v>0</v>
      </c>
      <c r="AD296" s="986">
        <v>0</v>
      </c>
      <c r="AE296" s="987">
        <v>0</v>
      </c>
      <c r="AF296" s="986">
        <v>0</v>
      </c>
      <c r="AG296" s="987">
        <v>0</v>
      </c>
      <c r="AH296" s="986">
        <v>0</v>
      </c>
      <c r="AI296" s="987">
        <v>0</v>
      </c>
      <c r="AJ296" s="986">
        <v>0</v>
      </c>
      <c r="AK296" s="987">
        <v>0</v>
      </c>
      <c r="AL296" s="986">
        <v>0</v>
      </c>
      <c r="AM296" s="987">
        <v>0</v>
      </c>
      <c r="AN296" s="988">
        <v>0</v>
      </c>
      <c r="AO296" s="946"/>
      <c r="AP296" s="964"/>
      <c r="AQ296" s="946"/>
      <c r="AR296" s="985">
        <v>0</v>
      </c>
      <c r="AS296" s="986">
        <v>0</v>
      </c>
      <c r="AT296" s="987">
        <v>0</v>
      </c>
      <c r="AU296" s="986">
        <v>0</v>
      </c>
      <c r="AV296" s="987">
        <v>0</v>
      </c>
      <c r="AW296" s="986">
        <v>0</v>
      </c>
      <c r="AX296" s="987">
        <v>0</v>
      </c>
      <c r="AY296" s="986">
        <v>0</v>
      </c>
      <c r="AZ296" s="987">
        <v>0</v>
      </c>
      <c r="BA296" s="986">
        <v>0</v>
      </c>
      <c r="BB296" s="987">
        <v>0</v>
      </c>
      <c r="BC296" s="986">
        <v>0</v>
      </c>
      <c r="BD296" s="987">
        <v>0</v>
      </c>
      <c r="BE296" s="986">
        <v>0</v>
      </c>
      <c r="BF296" s="987">
        <v>0</v>
      </c>
      <c r="BG296" s="986">
        <v>0</v>
      </c>
      <c r="BH296" s="987">
        <v>0</v>
      </c>
      <c r="BI296" s="986">
        <v>0</v>
      </c>
      <c r="BJ296" s="987">
        <v>0</v>
      </c>
      <c r="BK296" s="986">
        <v>0</v>
      </c>
      <c r="BL296" s="987">
        <v>0</v>
      </c>
      <c r="BM296" s="986">
        <v>0</v>
      </c>
      <c r="BN296" s="987">
        <v>0</v>
      </c>
      <c r="BO296" s="986">
        <v>0</v>
      </c>
      <c r="BP296" s="987">
        <v>0</v>
      </c>
      <c r="BQ296" s="986">
        <v>0</v>
      </c>
      <c r="BR296" s="987">
        <v>0</v>
      </c>
      <c r="BS296" s="986">
        <v>0</v>
      </c>
      <c r="BT296" s="987">
        <v>0</v>
      </c>
      <c r="BU296" s="986">
        <v>0</v>
      </c>
      <c r="BV296" s="987">
        <v>0</v>
      </c>
      <c r="BW296" s="986">
        <v>0</v>
      </c>
      <c r="BX296" s="987">
        <v>0</v>
      </c>
      <c r="BY296" s="986">
        <v>0</v>
      </c>
      <c r="BZ296" s="987">
        <v>0</v>
      </c>
      <c r="CA296" s="988">
        <v>0</v>
      </c>
      <c r="CB296" s="946"/>
      <c r="CC296" s="971"/>
      <c r="CD296" s="946"/>
      <c r="CE296" s="972"/>
      <c r="CF296" s="946"/>
      <c r="CG296" s="985">
        <v>0</v>
      </c>
      <c r="CH296" s="986">
        <v>0</v>
      </c>
      <c r="CI296" s="987">
        <v>0</v>
      </c>
      <c r="CJ296" s="986">
        <v>0</v>
      </c>
      <c r="CK296" s="987">
        <v>0</v>
      </c>
      <c r="CL296" s="986">
        <v>0</v>
      </c>
      <c r="CM296" s="987">
        <v>0</v>
      </c>
      <c r="CN296" s="986">
        <v>0</v>
      </c>
      <c r="CO296" s="987">
        <v>0</v>
      </c>
      <c r="CP296" s="986">
        <v>0</v>
      </c>
      <c r="CQ296" s="987">
        <v>0</v>
      </c>
      <c r="CR296" s="986">
        <v>0</v>
      </c>
      <c r="CS296" s="987">
        <v>0</v>
      </c>
      <c r="CT296" s="986">
        <v>0</v>
      </c>
      <c r="CU296" s="987">
        <v>0</v>
      </c>
      <c r="CV296" s="986">
        <v>0</v>
      </c>
      <c r="CW296" s="987">
        <v>0</v>
      </c>
      <c r="CX296" s="986">
        <v>0</v>
      </c>
      <c r="CY296" s="987">
        <v>0</v>
      </c>
      <c r="CZ296" s="986">
        <v>0</v>
      </c>
      <c r="DA296" s="987">
        <v>0</v>
      </c>
      <c r="DB296" s="986">
        <v>0</v>
      </c>
      <c r="DC296" s="987">
        <v>0</v>
      </c>
      <c r="DD296" s="986">
        <v>0</v>
      </c>
      <c r="DE296" s="987">
        <v>0</v>
      </c>
      <c r="DF296" s="986">
        <v>0</v>
      </c>
      <c r="DG296" s="987">
        <v>0</v>
      </c>
      <c r="DH296" s="986">
        <v>0</v>
      </c>
      <c r="DI296" s="987">
        <v>0</v>
      </c>
      <c r="DJ296" s="986">
        <v>0</v>
      </c>
      <c r="DK296" s="987">
        <v>0</v>
      </c>
      <c r="DL296" s="986">
        <v>0</v>
      </c>
      <c r="DM296" s="987">
        <v>0</v>
      </c>
      <c r="DN296" s="986">
        <v>0</v>
      </c>
      <c r="DO296" s="987">
        <v>0</v>
      </c>
      <c r="DP296" s="988">
        <v>0</v>
      </c>
      <c r="DQ296" s="946"/>
      <c r="DR296" s="973"/>
      <c r="DS296" s="946"/>
      <c r="DT296" s="985">
        <v>0</v>
      </c>
      <c r="DU296" s="986">
        <v>0</v>
      </c>
      <c r="DV296" s="987">
        <v>0</v>
      </c>
      <c r="DW296" s="986">
        <v>0</v>
      </c>
      <c r="DX296" s="987">
        <v>0</v>
      </c>
      <c r="DY296" s="986">
        <v>0</v>
      </c>
      <c r="DZ296" s="987">
        <v>0</v>
      </c>
      <c r="EA296" s="986">
        <v>0</v>
      </c>
      <c r="EB296" s="987">
        <v>0</v>
      </c>
      <c r="EC296" s="986">
        <v>0</v>
      </c>
      <c r="ED296" s="987">
        <v>0</v>
      </c>
      <c r="EE296" s="986">
        <v>0</v>
      </c>
      <c r="EF296" s="987">
        <v>0</v>
      </c>
      <c r="EG296" s="986">
        <v>0</v>
      </c>
      <c r="EH296" s="987">
        <v>0</v>
      </c>
      <c r="EI296" s="986">
        <v>0</v>
      </c>
      <c r="EJ296" s="987">
        <v>0</v>
      </c>
      <c r="EK296" s="986">
        <v>0</v>
      </c>
      <c r="EL296" s="987">
        <v>0</v>
      </c>
      <c r="EM296" s="986">
        <v>0</v>
      </c>
      <c r="EN296" s="987">
        <v>0</v>
      </c>
      <c r="EO296" s="986">
        <v>0</v>
      </c>
      <c r="EP296" s="987">
        <v>0</v>
      </c>
      <c r="EQ296" s="986">
        <v>0</v>
      </c>
      <c r="ER296" s="987">
        <v>0</v>
      </c>
      <c r="ES296" s="986">
        <v>0</v>
      </c>
      <c r="ET296" s="987">
        <v>0</v>
      </c>
      <c r="EU296" s="986">
        <v>0</v>
      </c>
      <c r="EV296" s="987">
        <v>0</v>
      </c>
      <c r="EW296" s="986">
        <v>0</v>
      </c>
      <c r="EX296" s="987">
        <v>0</v>
      </c>
      <c r="EY296" s="986">
        <v>0</v>
      </c>
      <c r="EZ296" s="987">
        <v>0</v>
      </c>
      <c r="FA296" s="986">
        <v>0</v>
      </c>
      <c r="FB296" s="987">
        <v>0</v>
      </c>
      <c r="FC296" s="988">
        <v>0</v>
      </c>
      <c r="FD296" s="946"/>
      <c r="FE296" s="974"/>
      <c r="FF296" s="946"/>
      <c r="FG296" s="975"/>
      <c r="FI296" s="989" t="b">
        <v>1</v>
      </c>
    </row>
    <row r="297" spans="2:165" hidden="1" outlineLevel="1">
      <c r="B297" s="990">
        <v>281</v>
      </c>
      <c r="C297" s="1011" t="s">
        <v>776</v>
      </c>
      <c r="E297" s="992">
        <v>0</v>
      </c>
      <c r="F297" s="993">
        <v>0</v>
      </c>
      <c r="G297" s="994">
        <v>0</v>
      </c>
      <c r="H297" s="993">
        <v>0</v>
      </c>
      <c r="I297" s="994">
        <v>0</v>
      </c>
      <c r="J297" s="993">
        <v>0</v>
      </c>
      <c r="K297" s="994">
        <v>0</v>
      </c>
      <c r="L297" s="993">
        <v>0</v>
      </c>
      <c r="M297" s="994">
        <v>0</v>
      </c>
      <c r="N297" s="993">
        <v>0</v>
      </c>
      <c r="O297" s="994">
        <v>0</v>
      </c>
      <c r="P297" s="993">
        <v>0</v>
      </c>
      <c r="Q297" s="994">
        <v>0</v>
      </c>
      <c r="R297" s="993">
        <v>0</v>
      </c>
      <c r="S297" s="994">
        <v>0</v>
      </c>
      <c r="T297" s="993">
        <v>0</v>
      </c>
      <c r="U297" s="994">
        <v>0</v>
      </c>
      <c r="V297" s="993">
        <v>0</v>
      </c>
      <c r="W297" s="994">
        <v>0</v>
      </c>
      <c r="X297" s="993">
        <v>0</v>
      </c>
      <c r="Y297" s="994">
        <v>0</v>
      </c>
      <c r="Z297" s="993">
        <v>0</v>
      </c>
      <c r="AA297" s="994">
        <v>0</v>
      </c>
      <c r="AB297" s="993">
        <v>0</v>
      </c>
      <c r="AC297" s="994">
        <v>0</v>
      </c>
      <c r="AD297" s="993">
        <v>0</v>
      </c>
      <c r="AE297" s="994">
        <v>0</v>
      </c>
      <c r="AF297" s="993">
        <v>0</v>
      </c>
      <c r="AG297" s="994">
        <v>0</v>
      </c>
      <c r="AH297" s="993">
        <v>0</v>
      </c>
      <c r="AI297" s="994">
        <v>0</v>
      </c>
      <c r="AJ297" s="993">
        <v>0</v>
      </c>
      <c r="AK297" s="994">
        <v>0</v>
      </c>
      <c r="AL297" s="993">
        <v>0</v>
      </c>
      <c r="AM297" s="994">
        <v>0</v>
      </c>
      <c r="AN297" s="995">
        <v>0</v>
      </c>
      <c r="AO297" s="946"/>
      <c r="AP297" s="964"/>
      <c r="AQ297" s="946"/>
      <c r="AR297" s="992">
        <v>0</v>
      </c>
      <c r="AS297" s="993">
        <v>0</v>
      </c>
      <c r="AT297" s="994">
        <v>0</v>
      </c>
      <c r="AU297" s="993">
        <v>0</v>
      </c>
      <c r="AV297" s="994">
        <v>0</v>
      </c>
      <c r="AW297" s="993">
        <v>0</v>
      </c>
      <c r="AX297" s="994">
        <v>0</v>
      </c>
      <c r="AY297" s="993">
        <v>0</v>
      </c>
      <c r="AZ297" s="994">
        <v>0</v>
      </c>
      <c r="BA297" s="993">
        <v>0</v>
      </c>
      <c r="BB297" s="994">
        <v>0</v>
      </c>
      <c r="BC297" s="993">
        <v>0</v>
      </c>
      <c r="BD297" s="994">
        <v>0</v>
      </c>
      <c r="BE297" s="993">
        <v>0</v>
      </c>
      <c r="BF297" s="994">
        <v>0</v>
      </c>
      <c r="BG297" s="993">
        <v>0</v>
      </c>
      <c r="BH297" s="994">
        <v>0</v>
      </c>
      <c r="BI297" s="993">
        <v>0</v>
      </c>
      <c r="BJ297" s="994">
        <v>0</v>
      </c>
      <c r="BK297" s="993">
        <v>0</v>
      </c>
      <c r="BL297" s="994">
        <v>0</v>
      </c>
      <c r="BM297" s="993">
        <v>0</v>
      </c>
      <c r="BN297" s="994">
        <v>0</v>
      </c>
      <c r="BO297" s="993">
        <v>0</v>
      </c>
      <c r="BP297" s="994">
        <v>0</v>
      </c>
      <c r="BQ297" s="993">
        <v>0</v>
      </c>
      <c r="BR297" s="994">
        <v>0</v>
      </c>
      <c r="BS297" s="993">
        <v>0</v>
      </c>
      <c r="BT297" s="994">
        <v>0</v>
      </c>
      <c r="BU297" s="993">
        <v>0</v>
      </c>
      <c r="BV297" s="994">
        <v>0</v>
      </c>
      <c r="BW297" s="993">
        <v>0</v>
      </c>
      <c r="BX297" s="994">
        <v>0</v>
      </c>
      <c r="BY297" s="993">
        <v>0</v>
      </c>
      <c r="BZ297" s="994">
        <v>0</v>
      </c>
      <c r="CA297" s="995">
        <v>0</v>
      </c>
      <c r="CB297" s="946"/>
      <c r="CC297" s="971"/>
      <c r="CD297" s="946"/>
      <c r="CE297" s="972"/>
      <c r="CF297" s="946"/>
      <c r="CG297" s="992">
        <v>0</v>
      </c>
      <c r="CH297" s="993">
        <v>0</v>
      </c>
      <c r="CI297" s="994">
        <v>0</v>
      </c>
      <c r="CJ297" s="993">
        <v>0</v>
      </c>
      <c r="CK297" s="994">
        <v>0</v>
      </c>
      <c r="CL297" s="993">
        <v>0</v>
      </c>
      <c r="CM297" s="994">
        <v>0</v>
      </c>
      <c r="CN297" s="993">
        <v>0</v>
      </c>
      <c r="CO297" s="994">
        <v>0</v>
      </c>
      <c r="CP297" s="993">
        <v>0</v>
      </c>
      <c r="CQ297" s="994">
        <v>0</v>
      </c>
      <c r="CR297" s="993">
        <v>0</v>
      </c>
      <c r="CS297" s="994">
        <v>0</v>
      </c>
      <c r="CT297" s="993">
        <v>0</v>
      </c>
      <c r="CU297" s="994">
        <v>0</v>
      </c>
      <c r="CV297" s="993">
        <v>0</v>
      </c>
      <c r="CW297" s="994">
        <v>0</v>
      </c>
      <c r="CX297" s="993">
        <v>0</v>
      </c>
      <c r="CY297" s="994">
        <v>0</v>
      </c>
      <c r="CZ297" s="993">
        <v>0</v>
      </c>
      <c r="DA297" s="994">
        <v>0</v>
      </c>
      <c r="DB297" s="993">
        <v>0</v>
      </c>
      <c r="DC297" s="994">
        <v>0</v>
      </c>
      <c r="DD297" s="993">
        <v>0</v>
      </c>
      <c r="DE297" s="994">
        <v>0</v>
      </c>
      <c r="DF297" s="993">
        <v>0</v>
      </c>
      <c r="DG297" s="994">
        <v>0</v>
      </c>
      <c r="DH297" s="993">
        <v>0</v>
      </c>
      <c r="DI297" s="994">
        <v>0</v>
      </c>
      <c r="DJ297" s="993">
        <v>0</v>
      </c>
      <c r="DK297" s="994">
        <v>0</v>
      </c>
      <c r="DL297" s="993">
        <v>0</v>
      </c>
      <c r="DM297" s="994">
        <v>0</v>
      </c>
      <c r="DN297" s="993">
        <v>0</v>
      </c>
      <c r="DO297" s="994">
        <v>0</v>
      </c>
      <c r="DP297" s="995">
        <v>0</v>
      </c>
      <c r="DQ297" s="946"/>
      <c r="DR297" s="973"/>
      <c r="DS297" s="946"/>
      <c r="DT297" s="992">
        <v>0</v>
      </c>
      <c r="DU297" s="993">
        <v>0</v>
      </c>
      <c r="DV297" s="994">
        <v>0</v>
      </c>
      <c r="DW297" s="993">
        <v>0</v>
      </c>
      <c r="DX297" s="994">
        <v>0</v>
      </c>
      <c r="DY297" s="993">
        <v>0</v>
      </c>
      <c r="DZ297" s="994">
        <v>0</v>
      </c>
      <c r="EA297" s="993">
        <v>0</v>
      </c>
      <c r="EB297" s="994">
        <v>0</v>
      </c>
      <c r="EC297" s="993">
        <v>0</v>
      </c>
      <c r="ED297" s="994">
        <v>0</v>
      </c>
      <c r="EE297" s="993">
        <v>0</v>
      </c>
      <c r="EF297" s="994">
        <v>0</v>
      </c>
      <c r="EG297" s="993">
        <v>0</v>
      </c>
      <c r="EH297" s="994">
        <v>0</v>
      </c>
      <c r="EI297" s="993">
        <v>0</v>
      </c>
      <c r="EJ297" s="994">
        <v>0</v>
      </c>
      <c r="EK297" s="993">
        <v>0</v>
      </c>
      <c r="EL297" s="994">
        <v>0</v>
      </c>
      <c r="EM297" s="993">
        <v>0</v>
      </c>
      <c r="EN297" s="994">
        <v>0</v>
      </c>
      <c r="EO297" s="993">
        <v>0</v>
      </c>
      <c r="EP297" s="994">
        <v>0</v>
      </c>
      <c r="EQ297" s="993">
        <v>0</v>
      </c>
      <c r="ER297" s="994">
        <v>0</v>
      </c>
      <c r="ES297" s="993">
        <v>0</v>
      </c>
      <c r="ET297" s="994">
        <v>0</v>
      </c>
      <c r="EU297" s="993">
        <v>0</v>
      </c>
      <c r="EV297" s="994">
        <v>0</v>
      </c>
      <c r="EW297" s="993">
        <v>0</v>
      </c>
      <c r="EX297" s="994">
        <v>0</v>
      </c>
      <c r="EY297" s="993">
        <v>0</v>
      </c>
      <c r="EZ297" s="994">
        <v>0</v>
      </c>
      <c r="FA297" s="993">
        <v>0</v>
      </c>
      <c r="FB297" s="994">
        <v>0</v>
      </c>
      <c r="FC297" s="995">
        <v>0</v>
      </c>
      <c r="FD297" s="946"/>
      <c r="FE297" s="974"/>
      <c r="FF297" s="946"/>
      <c r="FG297" s="975"/>
      <c r="FI297" s="996" t="b">
        <v>1</v>
      </c>
    </row>
    <row r="298" spans="2:165" hidden="1" outlineLevel="1">
      <c r="B298" s="983">
        <v>282</v>
      </c>
      <c r="C298" s="1012" t="s">
        <v>777</v>
      </c>
      <c r="E298" s="985">
        <v>0</v>
      </c>
      <c r="F298" s="986">
        <v>0</v>
      </c>
      <c r="G298" s="987">
        <v>0</v>
      </c>
      <c r="H298" s="986">
        <v>0</v>
      </c>
      <c r="I298" s="987">
        <v>0</v>
      </c>
      <c r="J298" s="986">
        <v>0</v>
      </c>
      <c r="K298" s="987">
        <v>0</v>
      </c>
      <c r="L298" s="986">
        <v>0</v>
      </c>
      <c r="M298" s="987">
        <v>0</v>
      </c>
      <c r="N298" s="986">
        <v>0</v>
      </c>
      <c r="O298" s="987">
        <v>0</v>
      </c>
      <c r="P298" s="986">
        <v>0</v>
      </c>
      <c r="Q298" s="987">
        <v>0</v>
      </c>
      <c r="R298" s="986">
        <v>0</v>
      </c>
      <c r="S298" s="987">
        <v>0</v>
      </c>
      <c r="T298" s="986">
        <v>0</v>
      </c>
      <c r="U298" s="987">
        <v>0</v>
      </c>
      <c r="V298" s="986">
        <v>0</v>
      </c>
      <c r="W298" s="987">
        <v>0</v>
      </c>
      <c r="X298" s="986">
        <v>0</v>
      </c>
      <c r="Y298" s="987">
        <v>0</v>
      </c>
      <c r="Z298" s="986">
        <v>0</v>
      </c>
      <c r="AA298" s="987">
        <v>0</v>
      </c>
      <c r="AB298" s="986">
        <v>0</v>
      </c>
      <c r="AC298" s="987">
        <v>0</v>
      </c>
      <c r="AD298" s="986">
        <v>0</v>
      </c>
      <c r="AE298" s="987">
        <v>0</v>
      </c>
      <c r="AF298" s="986">
        <v>0</v>
      </c>
      <c r="AG298" s="987">
        <v>0</v>
      </c>
      <c r="AH298" s="986">
        <v>0</v>
      </c>
      <c r="AI298" s="987">
        <v>0</v>
      </c>
      <c r="AJ298" s="986">
        <v>0</v>
      </c>
      <c r="AK298" s="987">
        <v>0</v>
      </c>
      <c r="AL298" s="986">
        <v>0</v>
      </c>
      <c r="AM298" s="987">
        <v>0</v>
      </c>
      <c r="AN298" s="988">
        <v>0</v>
      </c>
      <c r="AO298" s="946"/>
      <c r="AP298" s="964"/>
      <c r="AQ298" s="946"/>
      <c r="AR298" s="985">
        <v>0</v>
      </c>
      <c r="AS298" s="986">
        <v>0</v>
      </c>
      <c r="AT298" s="987">
        <v>0</v>
      </c>
      <c r="AU298" s="986">
        <v>0</v>
      </c>
      <c r="AV298" s="987">
        <v>0</v>
      </c>
      <c r="AW298" s="986">
        <v>0</v>
      </c>
      <c r="AX298" s="987">
        <v>0</v>
      </c>
      <c r="AY298" s="986">
        <v>0</v>
      </c>
      <c r="AZ298" s="987">
        <v>0</v>
      </c>
      <c r="BA298" s="986">
        <v>0</v>
      </c>
      <c r="BB298" s="987">
        <v>0</v>
      </c>
      <c r="BC298" s="986">
        <v>0</v>
      </c>
      <c r="BD298" s="987">
        <v>0</v>
      </c>
      <c r="BE298" s="986">
        <v>0</v>
      </c>
      <c r="BF298" s="987">
        <v>0</v>
      </c>
      <c r="BG298" s="986">
        <v>0</v>
      </c>
      <c r="BH298" s="987">
        <v>0</v>
      </c>
      <c r="BI298" s="986">
        <v>0</v>
      </c>
      <c r="BJ298" s="987">
        <v>0</v>
      </c>
      <c r="BK298" s="986">
        <v>0</v>
      </c>
      <c r="BL298" s="987">
        <v>0</v>
      </c>
      <c r="BM298" s="986">
        <v>0</v>
      </c>
      <c r="BN298" s="987">
        <v>0</v>
      </c>
      <c r="BO298" s="986">
        <v>0</v>
      </c>
      <c r="BP298" s="987">
        <v>0</v>
      </c>
      <c r="BQ298" s="986">
        <v>0</v>
      </c>
      <c r="BR298" s="987">
        <v>0</v>
      </c>
      <c r="BS298" s="986">
        <v>0</v>
      </c>
      <c r="BT298" s="987">
        <v>0</v>
      </c>
      <c r="BU298" s="986">
        <v>0</v>
      </c>
      <c r="BV298" s="987">
        <v>0</v>
      </c>
      <c r="BW298" s="986">
        <v>0</v>
      </c>
      <c r="BX298" s="987">
        <v>0</v>
      </c>
      <c r="BY298" s="986">
        <v>0</v>
      </c>
      <c r="BZ298" s="987">
        <v>0</v>
      </c>
      <c r="CA298" s="988">
        <v>0</v>
      </c>
      <c r="CB298" s="946"/>
      <c r="CC298" s="971"/>
      <c r="CD298" s="946"/>
      <c r="CE298" s="972"/>
      <c r="CF298" s="946"/>
      <c r="CG298" s="985">
        <v>0</v>
      </c>
      <c r="CH298" s="986">
        <v>0</v>
      </c>
      <c r="CI298" s="987">
        <v>0</v>
      </c>
      <c r="CJ298" s="986">
        <v>0</v>
      </c>
      <c r="CK298" s="987">
        <v>0</v>
      </c>
      <c r="CL298" s="986">
        <v>0</v>
      </c>
      <c r="CM298" s="987">
        <v>0</v>
      </c>
      <c r="CN298" s="986">
        <v>0</v>
      </c>
      <c r="CO298" s="987">
        <v>0</v>
      </c>
      <c r="CP298" s="986">
        <v>0</v>
      </c>
      <c r="CQ298" s="987">
        <v>0</v>
      </c>
      <c r="CR298" s="986">
        <v>0</v>
      </c>
      <c r="CS298" s="987">
        <v>0</v>
      </c>
      <c r="CT298" s="986">
        <v>0</v>
      </c>
      <c r="CU298" s="987">
        <v>0</v>
      </c>
      <c r="CV298" s="986">
        <v>0</v>
      </c>
      <c r="CW298" s="987">
        <v>0</v>
      </c>
      <c r="CX298" s="986">
        <v>0</v>
      </c>
      <c r="CY298" s="987">
        <v>0</v>
      </c>
      <c r="CZ298" s="986">
        <v>0</v>
      </c>
      <c r="DA298" s="987">
        <v>0</v>
      </c>
      <c r="DB298" s="986">
        <v>0</v>
      </c>
      <c r="DC298" s="987">
        <v>0</v>
      </c>
      <c r="DD298" s="986">
        <v>0</v>
      </c>
      <c r="DE298" s="987">
        <v>0</v>
      </c>
      <c r="DF298" s="986">
        <v>0</v>
      </c>
      <c r="DG298" s="987">
        <v>0</v>
      </c>
      <c r="DH298" s="986">
        <v>0</v>
      </c>
      <c r="DI298" s="987">
        <v>0</v>
      </c>
      <c r="DJ298" s="986">
        <v>0</v>
      </c>
      <c r="DK298" s="987">
        <v>0</v>
      </c>
      <c r="DL298" s="986">
        <v>0</v>
      </c>
      <c r="DM298" s="987">
        <v>0</v>
      </c>
      <c r="DN298" s="986">
        <v>0</v>
      </c>
      <c r="DO298" s="987">
        <v>0</v>
      </c>
      <c r="DP298" s="988">
        <v>0</v>
      </c>
      <c r="DQ298" s="946"/>
      <c r="DR298" s="973"/>
      <c r="DS298" s="946"/>
      <c r="DT298" s="985">
        <v>0</v>
      </c>
      <c r="DU298" s="986">
        <v>0</v>
      </c>
      <c r="DV298" s="987">
        <v>0</v>
      </c>
      <c r="DW298" s="986">
        <v>0</v>
      </c>
      <c r="DX298" s="987">
        <v>0</v>
      </c>
      <c r="DY298" s="986">
        <v>0</v>
      </c>
      <c r="DZ298" s="987">
        <v>0</v>
      </c>
      <c r="EA298" s="986">
        <v>0</v>
      </c>
      <c r="EB298" s="987">
        <v>0</v>
      </c>
      <c r="EC298" s="986">
        <v>0</v>
      </c>
      <c r="ED298" s="987">
        <v>0</v>
      </c>
      <c r="EE298" s="986">
        <v>0</v>
      </c>
      <c r="EF298" s="987">
        <v>0</v>
      </c>
      <c r="EG298" s="986">
        <v>0</v>
      </c>
      <c r="EH298" s="987">
        <v>0</v>
      </c>
      <c r="EI298" s="986">
        <v>0</v>
      </c>
      <c r="EJ298" s="987">
        <v>0</v>
      </c>
      <c r="EK298" s="986">
        <v>0</v>
      </c>
      <c r="EL298" s="987">
        <v>0</v>
      </c>
      <c r="EM298" s="986">
        <v>0</v>
      </c>
      <c r="EN298" s="987">
        <v>0</v>
      </c>
      <c r="EO298" s="986">
        <v>0</v>
      </c>
      <c r="EP298" s="987">
        <v>0</v>
      </c>
      <c r="EQ298" s="986">
        <v>0</v>
      </c>
      <c r="ER298" s="987">
        <v>0</v>
      </c>
      <c r="ES298" s="986">
        <v>0</v>
      </c>
      <c r="ET298" s="987">
        <v>0</v>
      </c>
      <c r="EU298" s="986">
        <v>0</v>
      </c>
      <c r="EV298" s="987">
        <v>0</v>
      </c>
      <c r="EW298" s="986">
        <v>0</v>
      </c>
      <c r="EX298" s="987">
        <v>0</v>
      </c>
      <c r="EY298" s="986">
        <v>0</v>
      </c>
      <c r="EZ298" s="987">
        <v>0</v>
      </c>
      <c r="FA298" s="986">
        <v>0</v>
      </c>
      <c r="FB298" s="987">
        <v>0</v>
      </c>
      <c r="FC298" s="988">
        <v>0</v>
      </c>
      <c r="FD298" s="946"/>
      <c r="FE298" s="974"/>
      <c r="FF298" s="946"/>
      <c r="FG298" s="975"/>
      <c r="FI298" s="989" t="b">
        <v>1</v>
      </c>
    </row>
    <row r="299" spans="2:165" hidden="1" outlineLevel="1">
      <c r="B299" s="990">
        <v>283</v>
      </c>
      <c r="C299" s="1011" t="s">
        <v>778</v>
      </c>
      <c r="E299" s="992">
        <v>0</v>
      </c>
      <c r="F299" s="993">
        <v>0</v>
      </c>
      <c r="G299" s="994">
        <v>0</v>
      </c>
      <c r="H299" s="993">
        <v>0</v>
      </c>
      <c r="I299" s="994">
        <v>0</v>
      </c>
      <c r="J299" s="993">
        <v>0</v>
      </c>
      <c r="K299" s="994">
        <v>0</v>
      </c>
      <c r="L299" s="993">
        <v>0</v>
      </c>
      <c r="M299" s="994">
        <v>0</v>
      </c>
      <c r="N299" s="993">
        <v>0</v>
      </c>
      <c r="O299" s="994">
        <v>0</v>
      </c>
      <c r="P299" s="993">
        <v>0</v>
      </c>
      <c r="Q299" s="994">
        <v>0</v>
      </c>
      <c r="R299" s="993">
        <v>0</v>
      </c>
      <c r="S299" s="994">
        <v>0</v>
      </c>
      <c r="T299" s="993">
        <v>0</v>
      </c>
      <c r="U299" s="994">
        <v>0</v>
      </c>
      <c r="V299" s="993">
        <v>0</v>
      </c>
      <c r="W299" s="994">
        <v>0</v>
      </c>
      <c r="X299" s="993">
        <v>0</v>
      </c>
      <c r="Y299" s="994">
        <v>0</v>
      </c>
      <c r="Z299" s="993">
        <v>0</v>
      </c>
      <c r="AA299" s="994">
        <v>0</v>
      </c>
      <c r="AB299" s="993">
        <v>0</v>
      </c>
      <c r="AC299" s="994">
        <v>0</v>
      </c>
      <c r="AD299" s="993">
        <v>0</v>
      </c>
      <c r="AE299" s="994">
        <v>0</v>
      </c>
      <c r="AF299" s="993">
        <v>0</v>
      </c>
      <c r="AG299" s="994">
        <v>0</v>
      </c>
      <c r="AH299" s="993">
        <v>0</v>
      </c>
      <c r="AI299" s="994">
        <v>0</v>
      </c>
      <c r="AJ299" s="993">
        <v>0</v>
      </c>
      <c r="AK299" s="994">
        <v>0</v>
      </c>
      <c r="AL299" s="993">
        <v>0</v>
      </c>
      <c r="AM299" s="994">
        <v>0</v>
      </c>
      <c r="AN299" s="995">
        <v>0</v>
      </c>
      <c r="AO299" s="946"/>
      <c r="AP299" s="964"/>
      <c r="AQ299" s="946"/>
      <c r="AR299" s="992">
        <v>0</v>
      </c>
      <c r="AS299" s="993">
        <v>0</v>
      </c>
      <c r="AT299" s="994">
        <v>0</v>
      </c>
      <c r="AU299" s="993">
        <v>0</v>
      </c>
      <c r="AV299" s="994">
        <v>0</v>
      </c>
      <c r="AW299" s="993">
        <v>0</v>
      </c>
      <c r="AX299" s="994">
        <v>0</v>
      </c>
      <c r="AY299" s="993">
        <v>0</v>
      </c>
      <c r="AZ299" s="994">
        <v>0</v>
      </c>
      <c r="BA299" s="993">
        <v>0</v>
      </c>
      <c r="BB299" s="994">
        <v>0</v>
      </c>
      <c r="BC299" s="993">
        <v>0</v>
      </c>
      <c r="BD299" s="994">
        <v>0</v>
      </c>
      <c r="BE299" s="993">
        <v>0</v>
      </c>
      <c r="BF299" s="994">
        <v>0</v>
      </c>
      <c r="BG299" s="993">
        <v>0</v>
      </c>
      <c r="BH299" s="994">
        <v>0</v>
      </c>
      <c r="BI299" s="993">
        <v>0</v>
      </c>
      <c r="BJ299" s="994">
        <v>0</v>
      </c>
      <c r="BK299" s="993">
        <v>0</v>
      </c>
      <c r="BL299" s="994">
        <v>0</v>
      </c>
      <c r="BM299" s="993">
        <v>0</v>
      </c>
      <c r="BN299" s="994">
        <v>0</v>
      </c>
      <c r="BO299" s="993">
        <v>0</v>
      </c>
      <c r="BP299" s="994">
        <v>0</v>
      </c>
      <c r="BQ299" s="993">
        <v>0</v>
      </c>
      <c r="BR299" s="994">
        <v>0</v>
      </c>
      <c r="BS299" s="993">
        <v>0</v>
      </c>
      <c r="BT299" s="994">
        <v>0</v>
      </c>
      <c r="BU299" s="993">
        <v>0</v>
      </c>
      <c r="BV299" s="994">
        <v>0</v>
      </c>
      <c r="BW299" s="993">
        <v>0</v>
      </c>
      <c r="BX299" s="994">
        <v>0</v>
      </c>
      <c r="BY299" s="993">
        <v>0</v>
      </c>
      <c r="BZ299" s="994">
        <v>0</v>
      </c>
      <c r="CA299" s="995">
        <v>0</v>
      </c>
      <c r="CB299" s="946"/>
      <c r="CC299" s="971"/>
      <c r="CD299" s="946"/>
      <c r="CE299" s="972"/>
      <c r="CF299" s="946"/>
      <c r="CG299" s="992">
        <v>0</v>
      </c>
      <c r="CH299" s="993">
        <v>0</v>
      </c>
      <c r="CI299" s="994">
        <v>0</v>
      </c>
      <c r="CJ299" s="993">
        <v>0</v>
      </c>
      <c r="CK299" s="994">
        <v>0</v>
      </c>
      <c r="CL299" s="993">
        <v>0</v>
      </c>
      <c r="CM299" s="994">
        <v>0</v>
      </c>
      <c r="CN299" s="993">
        <v>0</v>
      </c>
      <c r="CO299" s="994">
        <v>0</v>
      </c>
      <c r="CP299" s="993">
        <v>0</v>
      </c>
      <c r="CQ299" s="994">
        <v>0</v>
      </c>
      <c r="CR299" s="993">
        <v>0</v>
      </c>
      <c r="CS299" s="994">
        <v>0</v>
      </c>
      <c r="CT299" s="993">
        <v>0</v>
      </c>
      <c r="CU299" s="994">
        <v>0</v>
      </c>
      <c r="CV299" s="993">
        <v>0</v>
      </c>
      <c r="CW299" s="994">
        <v>0</v>
      </c>
      <c r="CX299" s="993">
        <v>0</v>
      </c>
      <c r="CY299" s="994">
        <v>0</v>
      </c>
      <c r="CZ299" s="993">
        <v>0</v>
      </c>
      <c r="DA299" s="994">
        <v>0</v>
      </c>
      <c r="DB299" s="993">
        <v>0</v>
      </c>
      <c r="DC299" s="994">
        <v>0</v>
      </c>
      <c r="DD299" s="993">
        <v>0</v>
      </c>
      <c r="DE299" s="994">
        <v>0</v>
      </c>
      <c r="DF299" s="993">
        <v>0</v>
      </c>
      <c r="DG299" s="994">
        <v>0</v>
      </c>
      <c r="DH299" s="993">
        <v>0</v>
      </c>
      <c r="DI299" s="994">
        <v>0</v>
      </c>
      <c r="DJ299" s="993">
        <v>0</v>
      </c>
      <c r="DK299" s="994">
        <v>0</v>
      </c>
      <c r="DL299" s="993">
        <v>0</v>
      </c>
      <c r="DM299" s="994">
        <v>0</v>
      </c>
      <c r="DN299" s="993">
        <v>0</v>
      </c>
      <c r="DO299" s="994">
        <v>0</v>
      </c>
      <c r="DP299" s="995">
        <v>0</v>
      </c>
      <c r="DQ299" s="946"/>
      <c r="DR299" s="973"/>
      <c r="DS299" s="946"/>
      <c r="DT299" s="992">
        <v>0</v>
      </c>
      <c r="DU299" s="993">
        <v>0</v>
      </c>
      <c r="DV299" s="994">
        <v>0</v>
      </c>
      <c r="DW299" s="993">
        <v>0</v>
      </c>
      <c r="DX299" s="994">
        <v>0</v>
      </c>
      <c r="DY299" s="993">
        <v>0</v>
      </c>
      <c r="DZ299" s="994">
        <v>0</v>
      </c>
      <c r="EA299" s="993">
        <v>0</v>
      </c>
      <c r="EB299" s="994">
        <v>0</v>
      </c>
      <c r="EC299" s="993">
        <v>0</v>
      </c>
      <c r="ED299" s="994">
        <v>0</v>
      </c>
      <c r="EE299" s="993">
        <v>0</v>
      </c>
      <c r="EF299" s="994">
        <v>0</v>
      </c>
      <c r="EG299" s="993">
        <v>0</v>
      </c>
      <c r="EH299" s="994">
        <v>0</v>
      </c>
      <c r="EI299" s="993">
        <v>0</v>
      </c>
      <c r="EJ299" s="994">
        <v>0</v>
      </c>
      <c r="EK299" s="993">
        <v>0</v>
      </c>
      <c r="EL299" s="994">
        <v>0</v>
      </c>
      <c r="EM299" s="993">
        <v>0</v>
      </c>
      <c r="EN299" s="994">
        <v>0</v>
      </c>
      <c r="EO299" s="993">
        <v>0</v>
      </c>
      <c r="EP299" s="994">
        <v>0</v>
      </c>
      <c r="EQ299" s="993">
        <v>0</v>
      </c>
      <c r="ER299" s="994">
        <v>0</v>
      </c>
      <c r="ES299" s="993">
        <v>0</v>
      </c>
      <c r="ET299" s="994">
        <v>0</v>
      </c>
      <c r="EU299" s="993">
        <v>0</v>
      </c>
      <c r="EV299" s="994">
        <v>0</v>
      </c>
      <c r="EW299" s="993">
        <v>0</v>
      </c>
      <c r="EX299" s="994">
        <v>0</v>
      </c>
      <c r="EY299" s="993">
        <v>0</v>
      </c>
      <c r="EZ299" s="994">
        <v>0</v>
      </c>
      <c r="FA299" s="993">
        <v>0</v>
      </c>
      <c r="FB299" s="994">
        <v>0</v>
      </c>
      <c r="FC299" s="995">
        <v>0</v>
      </c>
      <c r="FD299" s="946"/>
      <c r="FE299" s="974"/>
      <c r="FF299" s="946"/>
      <c r="FG299" s="975"/>
      <c r="FI299" s="996" t="b">
        <v>1</v>
      </c>
    </row>
    <row r="300" spans="2:165" hidden="1" outlineLevel="1">
      <c r="B300" s="983">
        <v>284</v>
      </c>
      <c r="C300" s="1012" t="s">
        <v>779</v>
      </c>
      <c r="E300" s="985">
        <v>0</v>
      </c>
      <c r="F300" s="986">
        <v>0</v>
      </c>
      <c r="G300" s="987">
        <v>0</v>
      </c>
      <c r="H300" s="986">
        <v>0</v>
      </c>
      <c r="I300" s="987">
        <v>0</v>
      </c>
      <c r="J300" s="986">
        <v>0</v>
      </c>
      <c r="K300" s="987">
        <v>0</v>
      </c>
      <c r="L300" s="986">
        <v>0</v>
      </c>
      <c r="M300" s="987">
        <v>0</v>
      </c>
      <c r="N300" s="986">
        <v>0</v>
      </c>
      <c r="O300" s="987">
        <v>0</v>
      </c>
      <c r="P300" s="986">
        <v>0</v>
      </c>
      <c r="Q300" s="987">
        <v>0</v>
      </c>
      <c r="R300" s="986">
        <v>0</v>
      </c>
      <c r="S300" s="987">
        <v>0</v>
      </c>
      <c r="T300" s="986">
        <v>0</v>
      </c>
      <c r="U300" s="987">
        <v>0</v>
      </c>
      <c r="V300" s="986">
        <v>0</v>
      </c>
      <c r="W300" s="987">
        <v>0</v>
      </c>
      <c r="X300" s="986">
        <v>0</v>
      </c>
      <c r="Y300" s="987">
        <v>0</v>
      </c>
      <c r="Z300" s="986">
        <v>0</v>
      </c>
      <c r="AA300" s="987">
        <v>0</v>
      </c>
      <c r="AB300" s="986">
        <v>0</v>
      </c>
      <c r="AC300" s="987">
        <v>0</v>
      </c>
      <c r="AD300" s="986">
        <v>0</v>
      </c>
      <c r="AE300" s="987">
        <v>0</v>
      </c>
      <c r="AF300" s="986">
        <v>0</v>
      </c>
      <c r="AG300" s="987">
        <v>0</v>
      </c>
      <c r="AH300" s="986">
        <v>0</v>
      </c>
      <c r="AI300" s="987">
        <v>0</v>
      </c>
      <c r="AJ300" s="986">
        <v>0</v>
      </c>
      <c r="AK300" s="987">
        <v>0</v>
      </c>
      <c r="AL300" s="986">
        <v>0</v>
      </c>
      <c r="AM300" s="987">
        <v>0</v>
      </c>
      <c r="AN300" s="988">
        <v>0</v>
      </c>
      <c r="AO300" s="946"/>
      <c r="AP300" s="964"/>
      <c r="AQ300" s="946"/>
      <c r="AR300" s="985">
        <v>0</v>
      </c>
      <c r="AS300" s="986">
        <v>0</v>
      </c>
      <c r="AT300" s="987">
        <v>0</v>
      </c>
      <c r="AU300" s="986">
        <v>0</v>
      </c>
      <c r="AV300" s="987">
        <v>0</v>
      </c>
      <c r="AW300" s="986">
        <v>0</v>
      </c>
      <c r="AX300" s="987">
        <v>0</v>
      </c>
      <c r="AY300" s="986">
        <v>0</v>
      </c>
      <c r="AZ300" s="987">
        <v>0</v>
      </c>
      <c r="BA300" s="986">
        <v>0</v>
      </c>
      <c r="BB300" s="987">
        <v>0</v>
      </c>
      <c r="BC300" s="986">
        <v>0</v>
      </c>
      <c r="BD300" s="987">
        <v>0</v>
      </c>
      <c r="BE300" s="986">
        <v>0</v>
      </c>
      <c r="BF300" s="987">
        <v>0</v>
      </c>
      <c r="BG300" s="986">
        <v>0</v>
      </c>
      <c r="BH300" s="987">
        <v>0</v>
      </c>
      <c r="BI300" s="986">
        <v>0</v>
      </c>
      <c r="BJ300" s="987">
        <v>0</v>
      </c>
      <c r="BK300" s="986">
        <v>0</v>
      </c>
      <c r="BL300" s="987">
        <v>0</v>
      </c>
      <c r="BM300" s="986">
        <v>0</v>
      </c>
      <c r="BN300" s="987">
        <v>0</v>
      </c>
      <c r="BO300" s="986">
        <v>0</v>
      </c>
      <c r="BP300" s="987">
        <v>0</v>
      </c>
      <c r="BQ300" s="986">
        <v>0</v>
      </c>
      <c r="BR300" s="987">
        <v>0</v>
      </c>
      <c r="BS300" s="986">
        <v>0</v>
      </c>
      <c r="BT300" s="987">
        <v>0</v>
      </c>
      <c r="BU300" s="986">
        <v>0</v>
      </c>
      <c r="BV300" s="987">
        <v>0</v>
      </c>
      <c r="BW300" s="986">
        <v>0</v>
      </c>
      <c r="BX300" s="987">
        <v>0</v>
      </c>
      <c r="BY300" s="986">
        <v>0</v>
      </c>
      <c r="BZ300" s="987">
        <v>0</v>
      </c>
      <c r="CA300" s="988">
        <v>0</v>
      </c>
      <c r="CB300" s="946"/>
      <c r="CC300" s="971"/>
      <c r="CD300" s="946"/>
      <c r="CE300" s="972"/>
      <c r="CF300" s="946"/>
      <c r="CG300" s="985">
        <v>0</v>
      </c>
      <c r="CH300" s="986">
        <v>0</v>
      </c>
      <c r="CI300" s="987">
        <v>0</v>
      </c>
      <c r="CJ300" s="986">
        <v>0</v>
      </c>
      <c r="CK300" s="987">
        <v>0</v>
      </c>
      <c r="CL300" s="986">
        <v>0</v>
      </c>
      <c r="CM300" s="987">
        <v>0</v>
      </c>
      <c r="CN300" s="986">
        <v>0</v>
      </c>
      <c r="CO300" s="987">
        <v>0</v>
      </c>
      <c r="CP300" s="986">
        <v>0</v>
      </c>
      <c r="CQ300" s="987">
        <v>0</v>
      </c>
      <c r="CR300" s="986">
        <v>0</v>
      </c>
      <c r="CS300" s="987">
        <v>0</v>
      </c>
      <c r="CT300" s="986">
        <v>0</v>
      </c>
      <c r="CU300" s="987">
        <v>0</v>
      </c>
      <c r="CV300" s="986">
        <v>0</v>
      </c>
      <c r="CW300" s="987">
        <v>0</v>
      </c>
      <c r="CX300" s="986">
        <v>0</v>
      </c>
      <c r="CY300" s="987">
        <v>0</v>
      </c>
      <c r="CZ300" s="986">
        <v>0</v>
      </c>
      <c r="DA300" s="987">
        <v>0</v>
      </c>
      <c r="DB300" s="986">
        <v>0</v>
      </c>
      <c r="DC300" s="987">
        <v>0</v>
      </c>
      <c r="DD300" s="986">
        <v>0</v>
      </c>
      <c r="DE300" s="987">
        <v>0</v>
      </c>
      <c r="DF300" s="986">
        <v>0</v>
      </c>
      <c r="DG300" s="987">
        <v>0</v>
      </c>
      <c r="DH300" s="986">
        <v>0</v>
      </c>
      <c r="DI300" s="987">
        <v>0</v>
      </c>
      <c r="DJ300" s="986">
        <v>0</v>
      </c>
      <c r="DK300" s="987">
        <v>0</v>
      </c>
      <c r="DL300" s="986">
        <v>0</v>
      </c>
      <c r="DM300" s="987">
        <v>0</v>
      </c>
      <c r="DN300" s="986">
        <v>0</v>
      </c>
      <c r="DO300" s="987">
        <v>0</v>
      </c>
      <c r="DP300" s="988">
        <v>0</v>
      </c>
      <c r="DQ300" s="946"/>
      <c r="DR300" s="973"/>
      <c r="DS300" s="946"/>
      <c r="DT300" s="985">
        <v>0</v>
      </c>
      <c r="DU300" s="986">
        <v>0</v>
      </c>
      <c r="DV300" s="987">
        <v>0</v>
      </c>
      <c r="DW300" s="986">
        <v>0</v>
      </c>
      <c r="DX300" s="987">
        <v>0</v>
      </c>
      <c r="DY300" s="986">
        <v>0</v>
      </c>
      <c r="DZ300" s="987">
        <v>0</v>
      </c>
      <c r="EA300" s="986">
        <v>0</v>
      </c>
      <c r="EB300" s="987">
        <v>0</v>
      </c>
      <c r="EC300" s="986">
        <v>0</v>
      </c>
      <c r="ED300" s="987">
        <v>0</v>
      </c>
      <c r="EE300" s="986">
        <v>0</v>
      </c>
      <c r="EF300" s="987">
        <v>0</v>
      </c>
      <c r="EG300" s="986">
        <v>0</v>
      </c>
      <c r="EH300" s="987">
        <v>0</v>
      </c>
      <c r="EI300" s="986">
        <v>0</v>
      </c>
      <c r="EJ300" s="987">
        <v>0</v>
      </c>
      <c r="EK300" s="986">
        <v>0</v>
      </c>
      <c r="EL300" s="987">
        <v>0</v>
      </c>
      <c r="EM300" s="986">
        <v>0</v>
      </c>
      <c r="EN300" s="987">
        <v>0</v>
      </c>
      <c r="EO300" s="986">
        <v>0</v>
      </c>
      <c r="EP300" s="987">
        <v>0</v>
      </c>
      <c r="EQ300" s="986">
        <v>0</v>
      </c>
      <c r="ER300" s="987">
        <v>0</v>
      </c>
      <c r="ES300" s="986">
        <v>0</v>
      </c>
      <c r="ET300" s="987">
        <v>0</v>
      </c>
      <c r="EU300" s="986">
        <v>0</v>
      </c>
      <c r="EV300" s="987">
        <v>0</v>
      </c>
      <c r="EW300" s="986">
        <v>0</v>
      </c>
      <c r="EX300" s="987">
        <v>0</v>
      </c>
      <c r="EY300" s="986">
        <v>0</v>
      </c>
      <c r="EZ300" s="987">
        <v>0</v>
      </c>
      <c r="FA300" s="986">
        <v>0</v>
      </c>
      <c r="FB300" s="987">
        <v>0</v>
      </c>
      <c r="FC300" s="988">
        <v>0</v>
      </c>
      <c r="FD300" s="946"/>
      <c r="FE300" s="974"/>
      <c r="FF300" s="946"/>
      <c r="FG300" s="975"/>
      <c r="FI300" s="989" t="b">
        <v>1</v>
      </c>
    </row>
    <row r="301" spans="2:165" hidden="1" outlineLevel="1">
      <c r="B301" s="990">
        <v>285</v>
      </c>
      <c r="C301" s="1011" t="s">
        <v>780</v>
      </c>
      <c r="E301" s="992">
        <v>0</v>
      </c>
      <c r="F301" s="993">
        <v>0</v>
      </c>
      <c r="G301" s="994">
        <v>0</v>
      </c>
      <c r="H301" s="993">
        <v>0</v>
      </c>
      <c r="I301" s="994">
        <v>0</v>
      </c>
      <c r="J301" s="993">
        <v>0</v>
      </c>
      <c r="K301" s="994">
        <v>0</v>
      </c>
      <c r="L301" s="993">
        <v>0</v>
      </c>
      <c r="M301" s="994">
        <v>0</v>
      </c>
      <c r="N301" s="993">
        <v>0</v>
      </c>
      <c r="O301" s="994">
        <v>0</v>
      </c>
      <c r="P301" s="993">
        <v>0</v>
      </c>
      <c r="Q301" s="994">
        <v>0</v>
      </c>
      <c r="R301" s="993">
        <v>0</v>
      </c>
      <c r="S301" s="994">
        <v>0</v>
      </c>
      <c r="T301" s="993">
        <v>0</v>
      </c>
      <c r="U301" s="994">
        <v>0</v>
      </c>
      <c r="V301" s="993">
        <v>0</v>
      </c>
      <c r="W301" s="994">
        <v>0</v>
      </c>
      <c r="X301" s="993">
        <v>0</v>
      </c>
      <c r="Y301" s="994">
        <v>0</v>
      </c>
      <c r="Z301" s="993">
        <v>0</v>
      </c>
      <c r="AA301" s="994">
        <v>0</v>
      </c>
      <c r="AB301" s="993">
        <v>0</v>
      </c>
      <c r="AC301" s="994">
        <v>0</v>
      </c>
      <c r="AD301" s="993">
        <v>0</v>
      </c>
      <c r="AE301" s="994">
        <v>0</v>
      </c>
      <c r="AF301" s="993">
        <v>0</v>
      </c>
      <c r="AG301" s="994">
        <v>0</v>
      </c>
      <c r="AH301" s="993">
        <v>0</v>
      </c>
      <c r="AI301" s="994">
        <v>0</v>
      </c>
      <c r="AJ301" s="993">
        <v>0</v>
      </c>
      <c r="AK301" s="994">
        <v>0</v>
      </c>
      <c r="AL301" s="993">
        <v>0</v>
      </c>
      <c r="AM301" s="994">
        <v>0</v>
      </c>
      <c r="AN301" s="995">
        <v>0</v>
      </c>
      <c r="AO301" s="946"/>
      <c r="AP301" s="964"/>
      <c r="AQ301" s="946"/>
      <c r="AR301" s="992">
        <v>0</v>
      </c>
      <c r="AS301" s="993">
        <v>0</v>
      </c>
      <c r="AT301" s="994">
        <v>0</v>
      </c>
      <c r="AU301" s="993">
        <v>0</v>
      </c>
      <c r="AV301" s="994">
        <v>0</v>
      </c>
      <c r="AW301" s="993">
        <v>0</v>
      </c>
      <c r="AX301" s="994">
        <v>0</v>
      </c>
      <c r="AY301" s="993">
        <v>0</v>
      </c>
      <c r="AZ301" s="994">
        <v>0</v>
      </c>
      <c r="BA301" s="993">
        <v>0</v>
      </c>
      <c r="BB301" s="994">
        <v>0</v>
      </c>
      <c r="BC301" s="993">
        <v>0</v>
      </c>
      <c r="BD301" s="994">
        <v>0</v>
      </c>
      <c r="BE301" s="993">
        <v>0</v>
      </c>
      <c r="BF301" s="994">
        <v>0</v>
      </c>
      <c r="BG301" s="993">
        <v>0</v>
      </c>
      <c r="BH301" s="994">
        <v>0</v>
      </c>
      <c r="BI301" s="993">
        <v>0</v>
      </c>
      <c r="BJ301" s="994">
        <v>0</v>
      </c>
      <c r="BK301" s="993">
        <v>0</v>
      </c>
      <c r="BL301" s="994">
        <v>0</v>
      </c>
      <c r="BM301" s="993">
        <v>0</v>
      </c>
      <c r="BN301" s="994">
        <v>0</v>
      </c>
      <c r="BO301" s="993">
        <v>0</v>
      </c>
      <c r="BP301" s="994">
        <v>0</v>
      </c>
      <c r="BQ301" s="993">
        <v>0</v>
      </c>
      <c r="BR301" s="994">
        <v>0</v>
      </c>
      <c r="BS301" s="993">
        <v>0</v>
      </c>
      <c r="BT301" s="994">
        <v>0</v>
      </c>
      <c r="BU301" s="993">
        <v>0</v>
      </c>
      <c r="BV301" s="994">
        <v>0</v>
      </c>
      <c r="BW301" s="993">
        <v>0</v>
      </c>
      <c r="BX301" s="994">
        <v>0</v>
      </c>
      <c r="BY301" s="993">
        <v>0</v>
      </c>
      <c r="BZ301" s="994">
        <v>0</v>
      </c>
      <c r="CA301" s="995">
        <v>0</v>
      </c>
      <c r="CB301" s="946"/>
      <c r="CC301" s="971"/>
      <c r="CD301" s="946"/>
      <c r="CE301" s="972"/>
      <c r="CF301" s="946"/>
      <c r="CG301" s="992">
        <v>0</v>
      </c>
      <c r="CH301" s="993">
        <v>0</v>
      </c>
      <c r="CI301" s="994">
        <v>0</v>
      </c>
      <c r="CJ301" s="993">
        <v>0</v>
      </c>
      <c r="CK301" s="994">
        <v>0</v>
      </c>
      <c r="CL301" s="993">
        <v>0</v>
      </c>
      <c r="CM301" s="994">
        <v>0</v>
      </c>
      <c r="CN301" s="993">
        <v>0</v>
      </c>
      <c r="CO301" s="994">
        <v>0</v>
      </c>
      <c r="CP301" s="993">
        <v>0</v>
      </c>
      <c r="CQ301" s="994">
        <v>0</v>
      </c>
      <c r="CR301" s="993">
        <v>0</v>
      </c>
      <c r="CS301" s="994">
        <v>0</v>
      </c>
      <c r="CT301" s="993">
        <v>0</v>
      </c>
      <c r="CU301" s="994">
        <v>0</v>
      </c>
      <c r="CV301" s="993">
        <v>0</v>
      </c>
      <c r="CW301" s="994">
        <v>0</v>
      </c>
      <c r="CX301" s="993">
        <v>0</v>
      </c>
      <c r="CY301" s="994">
        <v>0</v>
      </c>
      <c r="CZ301" s="993">
        <v>0</v>
      </c>
      <c r="DA301" s="994">
        <v>0</v>
      </c>
      <c r="DB301" s="993">
        <v>0</v>
      </c>
      <c r="DC301" s="994">
        <v>0</v>
      </c>
      <c r="DD301" s="993">
        <v>0</v>
      </c>
      <c r="DE301" s="994">
        <v>0</v>
      </c>
      <c r="DF301" s="993">
        <v>0</v>
      </c>
      <c r="DG301" s="994">
        <v>0</v>
      </c>
      <c r="DH301" s="993">
        <v>0</v>
      </c>
      <c r="DI301" s="994">
        <v>0</v>
      </c>
      <c r="DJ301" s="993">
        <v>0</v>
      </c>
      <c r="DK301" s="994">
        <v>0</v>
      </c>
      <c r="DL301" s="993">
        <v>0</v>
      </c>
      <c r="DM301" s="994">
        <v>0</v>
      </c>
      <c r="DN301" s="993">
        <v>0</v>
      </c>
      <c r="DO301" s="994">
        <v>0</v>
      </c>
      <c r="DP301" s="995">
        <v>0</v>
      </c>
      <c r="DQ301" s="946"/>
      <c r="DR301" s="973"/>
      <c r="DS301" s="946"/>
      <c r="DT301" s="992">
        <v>0</v>
      </c>
      <c r="DU301" s="993">
        <v>0</v>
      </c>
      <c r="DV301" s="994">
        <v>0</v>
      </c>
      <c r="DW301" s="993">
        <v>0</v>
      </c>
      <c r="DX301" s="994">
        <v>0</v>
      </c>
      <c r="DY301" s="993">
        <v>0</v>
      </c>
      <c r="DZ301" s="994">
        <v>0</v>
      </c>
      <c r="EA301" s="993">
        <v>0</v>
      </c>
      <c r="EB301" s="994">
        <v>0</v>
      </c>
      <c r="EC301" s="993">
        <v>0</v>
      </c>
      <c r="ED301" s="994">
        <v>0</v>
      </c>
      <c r="EE301" s="993">
        <v>0</v>
      </c>
      <c r="EF301" s="994">
        <v>0</v>
      </c>
      <c r="EG301" s="993">
        <v>0</v>
      </c>
      <c r="EH301" s="994">
        <v>0</v>
      </c>
      <c r="EI301" s="993">
        <v>0</v>
      </c>
      <c r="EJ301" s="994">
        <v>0</v>
      </c>
      <c r="EK301" s="993">
        <v>0</v>
      </c>
      <c r="EL301" s="994">
        <v>0</v>
      </c>
      <c r="EM301" s="993">
        <v>0</v>
      </c>
      <c r="EN301" s="994">
        <v>0</v>
      </c>
      <c r="EO301" s="993">
        <v>0</v>
      </c>
      <c r="EP301" s="994">
        <v>0</v>
      </c>
      <c r="EQ301" s="993">
        <v>0</v>
      </c>
      <c r="ER301" s="994">
        <v>0</v>
      </c>
      <c r="ES301" s="993">
        <v>0</v>
      </c>
      <c r="ET301" s="994">
        <v>0</v>
      </c>
      <c r="EU301" s="993">
        <v>0</v>
      </c>
      <c r="EV301" s="994">
        <v>0</v>
      </c>
      <c r="EW301" s="993">
        <v>0</v>
      </c>
      <c r="EX301" s="994">
        <v>0</v>
      </c>
      <c r="EY301" s="993">
        <v>0</v>
      </c>
      <c r="EZ301" s="994">
        <v>0</v>
      </c>
      <c r="FA301" s="993">
        <v>0</v>
      </c>
      <c r="FB301" s="994">
        <v>0</v>
      </c>
      <c r="FC301" s="995">
        <v>0</v>
      </c>
      <c r="FD301" s="946"/>
      <c r="FE301" s="974"/>
      <c r="FF301" s="946"/>
      <c r="FG301" s="975"/>
      <c r="FI301" s="996" t="b">
        <v>1</v>
      </c>
    </row>
    <row r="302" spans="2:165" hidden="1" outlineLevel="1">
      <c r="B302" s="983">
        <v>286</v>
      </c>
      <c r="C302" s="1012" t="s">
        <v>781</v>
      </c>
      <c r="E302" s="985">
        <v>0</v>
      </c>
      <c r="F302" s="986">
        <v>0</v>
      </c>
      <c r="G302" s="987">
        <v>0</v>
      </c>
      <c r="H302" s="986">
        <v>0</v>
      </c>
      <c r="I302" s="987">
        <v>0</v>
      </c>
      <c r="J302" s="986">
        <v>0</v>
      </c>
      <c r="K302" s="987">
        <v>0</v>
      </c>
      <c r="L302" s="986">
        <v>0</v>
      </c>
      <c r="M302" s="987">
        <v>0</v>
      </c>
      <c r="N302" s="986">
        <v>0</v>
      </c>
      <c r="O302" s="987">
        <v>0</v>
      </c>
      <c r="P302" s="986">
        <v>0</v>
      </c>
      <c r="Q302" s="987">
        <v>0</v>
      </c>
      <c r="R302" s="986">
        <v>0</v>
      </c>
      <c r="S302" s="987">
        <v>0</v>
      </c>
      <c r="T302" s="986">
        <v>0</v>
      </c>
      <c r="U302" s="987">
        <v>0</v>
      </c>
      <c r="V302" s="986">
        <v>0</v>
      </c>
      <c r="W302" s="987">
        <v>0</v>
      </c>
      <c r="X302" s="986">
        <v>0</v>
      </c>
      <c r="Y302" s="987">
        <v>0</v>
      </c>
      <c r="Z302" s="986">
        <v>0</v>
      </c>
      <c r="AA302" s="987">
        <v>0</v>
      </c>
      <c r="AB302" s="986">
        <v>0</v>
      </c>
      <c r="AC302" s="987">
        <v>0</v>
      </c>
      <c r="AD302" s="986">
        <v>0</v>
      </c>
      <c r="AE302" s="987">
        <v>0</v>
      </c>
      <c r="AF302" s="986">
        <v>0</v>
      </c>
      <c r="AG302" s="987">
        <v>0</v>
      </c>
      <c r="AH302" s="986">
        <v>0</v>
      </c>
      <c r="AI302" s="987">
        <v>0</v>
      </c>
      <c r="AJ302" s="986">
        <v>0</v>
      </c>
      <c r="AK302" s="987">
        <v>0</v>
      </c>
      <c r="AL302" s="986">
        <v>0</v>
      </c>
      <c r="AM302" s="987">
        <v>0</v>
      </c>
      <c r="AN302" s="988">
        <v>0</v>
      </c>
      <c r="AO302" s="946"/>
      <c r="AP302" s="964"/>
      <c r="AQ302" s="946"/>
      <c r="AR302" s="985">
        <v>0</v>
      </c>
      <c r="AS302" s="986">
        <v>0</v>
      </c>
      <c r="AT302" s="987">
        <v>0</v>
      </c>
      <c r="AU302" s="986">
        <v>0</v>
      </c>
      <c r="AV302" s="987">
        <v>0</v>
      </c>
      <c r="AW302" s="986">
        <v>0</v>
      </c>
      <c r="AX302" s="987">
        <v>0</v>
      </c>
      <c r="AY302" s="986">
        <v>0</v>
      </c>
      <c r="AZ302" s="987">
        <v>0</v>
      </c>
      <c r="BA302" s="986">
        <v>0</v>
      </c>
      <c r="BB302" s="987">
        <v>0</v>
      </c>
      <c r="BC302" s="986">
        <v>0</v>
      </c>
      <c r="BD302" s="987">
        <v>0</v>
      </c>
      <c r="BE302" s="986">
        <v>0</v>
      </c>
      <c r="BF302" s="987">
        <v>0</v>
      </c>
      <c r="BG302" s="986">
        <v>0</v>
      </c>
      <c r="BH302" s="987">
        <v>0</v>
      </c>
      <c r="BI302" s="986">
        <v>0</v>
      </c>
      <c r="BJ302" s="987">
        <v>0</v>
      </c>
      <c r="BK302" s="986">
        <v>0</v>
      </c>
      <c r="BL302" s="987">
        <v>0</v>
      </c>
      <c r="BM302" s="986">
        <v>0</v>
      </c>
      <c r="BN302" s="987">
        <v>0</v>
      </c>
      <c r="BO302" s="986">
        <v>0</v>
      </c>
      <c r="BP302" s="987">
        <v>0</v>
      </c>
      <c r="BQ302" s="986">
        <v>0</v>
      </c>
      <c r="BR302" s="987">
        <v>0</v>
      </c>
      <c r="BS302" s="986">
        <v>0</v>
      </c>
      <c r="BT302" s="987">
        <v>0</v>
      </c>
      <c r="BU302" s="986">
        <v>0</v>
      </c>
      <c r="BV302" s="987">
        <v>0</v>
      </c>
      <c r="BW302" s="986">
        <v>0</v>
      </c>
      <c r="BX302" s="987">
        <v>0</v>
      </c>
      <c r="BY302" s="986">
        <v>0</v>
      </c>
      <c r="BZ302" s="987">
        <v>0</v>
      </c>
      <c r="CA302" s="988">
        <v>0</v>
      </c>
      <c r="CB302" s="946"/>
      <c r="CC302" s="971"/>
      <c r="CD302" s="946"/>
      <c r="CE302" s="972"/>
      <c r="CF302" s="946"/>
      <c r="CG302" s="985">
        <v>0</v>
      </c>
      <c r="CH302" s="986">
        <v>0</v>
      </c>
      <c r="CI302" s="987">
        <v>0</v>
      </c>
      <c r="CJ302" s="986">
        <v>0</v>
      </c>
      <c r="CK302" s="987">
        <v>0</v>
      </c>
      <c r="CL302" s="986">
        <v>0</v>
      </c>
      <c r="CM302" s="987">
        <v>0</v>
      </c>
      <c r="CN302" s="986">
        <v>0</v>
      </c>
      <c r="CO302" s="987">
        <v>0</v>
      </c>
      <c r="CP302" s="986">
        <v>0</v>
      </c>
      <c r="CQ302" s="987">
        <v>0</v>
      </c>
      <c r="CR302" s="986">
        <v>0</v>
      </c>
      <c r="CS302" s="987">
        <v>0</v>
      </c>
      <c r="CT302" s="986">
        <v>0</v>
      </c>
      <c r="CU302" s="987">
        <v>0</v>
      </c>
      <c r="CV302" s="986">
        <v>0</v>
      </c>
      <c r="CW302" s="987">
        <v>0</v>
      </c>
      <c r="CX302" s="986">
        <v>0</v>
      </c>
      <c r="CY302" s="987">
        <v>0</v>
      </c>
      <c r="CZ302" s="986">
        <v>0</v>
      </c>
      <c r="DA302" s="987">
        <v>0</v>
      </c>
      <c r="DB302" s="986">
        <v>0</v>
      </c>
      <c r="DC302" s="987">
        <v>0</v>
      </c>
      <c r="DD302" s="986">
        <v>0</v>
      </c>
      <c r="DE302" s="987">
        <v>0</v>
      </c>
      <c r="DF302" s="986">
        <v>0</v>
      </c>
      <c r="DG302" s="987">
        <v>0</v>
      </c>
      <c r="DH302" s="986">
        <v>0</v>
      </c>
      <c r="DI302" s="987">
        <v>0</v>
      </c>
      <c r="DJ302" s="986">
        <v>0</v>
      </c>
      <c r="DK302" s="987">
        <v>0</v>
      </c>
      <c r="DL302" s="986">
        <v>0</v>
      </c>
      <c r="DM302" s="987">
        <v>0</v>
      </c>
      <c r="DN302" s="986">
        <v>0</v>
      </c>
      <c r="DO302" s="987">
        <v>0</v>
      </c>
      <c r="DP302" s="988">
        <v>0</v>
      </c>
      <c r="DQ302" s="946"/>
      <c r="DR302" s="973"/>
      <c r="DS302" s="946"/>
      <c r="DT302" s="985">
        <v>0</v>
      </c>
      <c r="DU302" s="986">
        <v>0</v>
      </c>
      <c r="DV302" s="987">
        <v>0</v>
      </c>
      <c r="DW302" s="986">
        <v>0</v>
      </c>
      <c r="DX302" s="987">
        <v>0</v>
      </c>
      <c r="DY302" s="986">
        <v>0</v>
      </c>
      <c r="DZ302" s="987">
        <v>0</v>
      </c>
      <c r="EA302" s="986">
        <v>0</v>
      </c>
      <c r="EB302" s="987">
        <v>0</v>
      </c>
      <c r="EC302" s="986">
        <v>0</v>
      </c>
      <c r="ED302" s="987">
        <v>0</v>
      </c>
      <c r="EE302" s="986">
        <v>0</v>
      </c>
      <c r="EF302" s="987">
        <v>0</v>
      </c>
      <c r="EG302" s="986">
        <v>0</v>
      </c>
      <c r="EH302" s="987">
        <v>0</v>
      </c>
      <c r="EI302" s="986">
        <v>0</v>
      </c>
      <c r="EJ302" s="987">
        <v>0</v>
      </c>
      <c r="EK302" s="986">
        <v>0</v>
      </c>
      <c r="EL302" s="987">
        <v>0</v>
      </c>
      <c r="EM302" s="986">
        <v>0</v>
      </c>
      <c r="EN302" s="987">
        <v>0</v>
      </c>
      <c r="EO302" s="986">
        <v>0</v>
      </c>
      <c r="EP302" s="987">
        <v>0</v>
      </c>
      <c r="EQ302" s="986">
        <v>0</v>
      </c>
      <c r="ER302" s="987">
        <v>0</v>
      </c>
      <c r="ES302" s="986">
        <v>0</v>
      </c>
      <c r="ET302" s="987">
        <v>0</v>
      </c>
      <c r="EU302" s="986">
        <v>0</v>
      </c>
      <c r="EV302" s="987">
        <v>0</v>
      </c>
      <c r="EW302" s="986">
        <v>0</v>
      </c>
      <c r="EX302" s="987">
        <v>0</v>
      </c>
      <c r="EY302" s="986">
        <v>0</v>
      </c>
      <c r="EZ302" s="987">
        <v>0</v>
      </c>
      <c r="FA302" s="986">
        <v>0</v>
      </c>
      <c r="FB302" s="987">
        <v>0</v>
      </c>
      <c r="FC302" s="988">
        <v>0</v>
      </c>
      <c r="FD302" s="946"/>
      <c r="FE302" s="974"/>
      <c r="FF302" s="946"/>
      <c r="FG302" s="975"/>
      <c r="FI302" s="989" t="b">
        <v>1</v>
      </c>
    </row>
    <row r="303" spans="2:165" hidden="1" outlineLevel="1">
      <c r="B303" s="990">
        <v>287</v>
      </c>
      <c r="C303" s="1011" t="s">
        <v>782</v>
      </c>
      <c r="E303" s="992">
        <v>0</v>
      </c>
      <c r="F303" s="993">
        <v>0</v>
      </c>
      <c r="G303" s="994">
        <v>0</v>
      </c>
      <c r="H303" s="993">
        <v>0</v>
      </c>
      <c r="I303" s="994">
        <v>0</v>
      </c>
      <c r="J303" s="993">
        <v>0</v>
      </c>
      <c r="K303" s="994">
        <v>0</v>
      </c>
      <c r="L303" s="993">
        <v>0</v>
      </c>
      <c r="M303" s="994">
        <v>0</v>
      </c>
      <c r="N303" s="993">
        <v>0</v>
      </c>
      <c r="O303" s="994">
        <v>0</v>
      </c>
      <c r="P303" s="993">
        <v>0</v>
      </c>
      <c r="Q303" s="994">
        <v>0</v>
      </c>
      <c r="R303" s="993">
        <v>0</v>
      </c>
      <c r="S303" s="994">
        <v>0</v>
      </c>
      <c r="T303" s="993">
        <v>0</v>
      </c>
      <c r="U303" s="994">
        <v>0</v>
      </c>
      <c r="V303" s="993">
        <v>0</v>
      </c>
      <c r="W303" s="994">
        <v>0</v>
      </c>
      <c r="X303" s="993">
        <v>0</v>
      </c>
      <c r="Y303" s="994">
        <v>0</v>
      </c>
      <c r="Z303" s="993">
        <v>0</v>
      </c>
      <c r="AA303" s="994">
        <v>0</v>
      </c>
      <c r="AB303" s="993">
        <v>0</v>
      </c>
      <c r="AC303" s="994">
        <v>0</v>
      </c>
      <c r="AD303" s="993">
        <v>0</v>
      </c>
      <c r="AE303" s="994">
        <v>0</v>
      </c>
      <c r="AF303" s="993">
        <v>0</v>
      </c>
      <c r="AG303" s="994">
        <v>0</v>
      </c>
      <c r="AH303" s="993">
        <v>0</v>
      </c>
      <c r="AI303" s="994">
        <v>0</v>
      </c>
      <c r="AJ303" s="993">
        <v>0</v>
      </c>
      <c r="AK303" s="994">
        <v>0</v>
      </c>
      <c r="AL303" s="993">
        <v>0</v>
      </c>
      <c r="AM303" s="994">
        <v>0</v>
      </c>
      <c r="AN303" s="995">
        <v>0</v>
      </c>
      <c r="AO303" s="946"/>
      <c r="AP303" s="964"/>
      <c r="AQ303" s="946"/>
      <c r="AR303" s="992">
        <v>0</v>
      </c>
      <c r="AS303" s="993">
        <v>0</v>
      </c>
      <c r="AT303" s="994">
        <v>0</v>
      </c>
      <c r="AU303" s="993">
        <v>0</v>
      </c>
      <c r="AV303" s="994">
        <v>0</v>
      </c>
      <c r="AW303" s="993">
        <v>0</v>
      </c>
      <c r="AX303" s="994">
        <v>0</v>
      </c>
      <c r="AY303" s="993">
        <v>0</v>
      </c>
      <c r="AZ303" s="994">
        <v>0</v>
      </c>
      <c r="BA303" s="993">
        <v>0</v>
      </c>
      <c r="BB303" s="994">
        <v>0</v>
      </c>
      <c r="BC303" s="993">
        <v>0</v>
      </c>
      <c r="BD303" s="994">
        <v>0</v>
      </c>
      <c r="BE303" s="993">
        <v>0</v>
      </c>
      <c r="BF303" s="994">
        <v>0</v>
      </c>
      <c r="BG303" s="993">
        <v>0</v>
      </c>
      <c r="BH303" s="994">
        <v>0</v>
      </c>
      <c r="BI303" s="993">
        <v>0</v>
      </c>
      <c r="BJ303" s="994">
        <v>0</v>
      </c>
      <c r="BK303" s="993">
        <v>0</v>
      </c>
      <c r="BL303" s="994">
        <v>0</v>
      </c>
      <c r="BM303" s="993">
        <v>0</v>
      </c>
      <c r="BN303" s="994">
        <v>0</v>
      </c>
      <c r="BO303" s="993">
        <v>0</v>
      </c>
      <c r="BP303" s="994">
        <v>0</v>
      </c>
      <c r="BQ303" s="993">
        <v>0</v>
      </c>
      <c r="BR303" s="994">
        <v>0</v>
      </c>
      <c r="BS303" s="993">
        <v>0</v>
      </c>
      <c r="BT303" s="994">
        <v>0</v>
      </c>
      <c r="BU303" s="993">
        <v>0</v>
      </c>
      <c r="BV303" s="994">
        <v>0</v>
      </c>
      <c r="BW303" s="993">
        <v>0</v>
      </c>
      <c r="BX303" s="994">
        <v>0</v>
      </c>
      <c r="BY303" s="993">
        <v>0</v>
      </c>
      <c r="BZ303" s="994">
        <v>0</v>
      </c>
      <c r="CA303" s="995">
        <v>0</v>
      </c>
      <c r="CB303" s="946"/>
      <c r="CC303" s="971"/>
      <c r="CD303" s="946"/>
      <c r="CE303" s="972"/>
      <c r="CF303" s="946"/>
      <c r="CG303" s="992">
        <v>0</v>
      </c>
      <c r="CH303" s="993">
        <v>0</v>
      </c>
      <c r="CI303" s="994">
        <v>0</v>
      </c>
      <c r="CJ303" s="993">
        <v>0</v>
      </c>
      <c r="CK303" s="994">
        <v>0</v>
      </c>
      <c r="CL303" s="993">
        <v>0</v>
      </c>
      <c r="CM303" s="994">
        <v>0</v>
      </c>
      <c r="CN303" s="993">
        <v>0</v>
      </c>
      <c r="CO303" s="994">
        <v>0</v>
      </c>
      <c r="CP303" s="993">
        <v>0</v>
      </c>
      <c r="CQ303" s="994">
        <v>0</v>
      </c>
      <c r="CR303" s="993">
        <v>0</v>
      </c>
      <c r="CS303" s="994">
        <v>0</v>
      </c>
      <c r="CT303" s="993">
        <v>0</v>
      </c>
      <c r="CU303" s="994">
        <v>0</v>
      </c>
      <c r="CV303" s="993">
        <v>0</v>
      </c>
      <c r="CW303" s="994">
        <v>0</v>
      </c>
      <c r="CX303" s="993">
        <v>0</v>
      </c>
      <c r="CY303" s="994">
        <v>0</v>
      </c>
      <c r="CZ303" s="993">
        <v>0</v>
      </c>
      <c r="DA303" s="994">
        <v>0</v>
      </c>
      <c r="DB303" s="993">
        <v>0</v>
      </c>
      <c r="DC303" s="994">
        <v>0</v>
      </c>
      <c r="DD303" s="993">
        <v>0</v>
      </c>
      <c r="DE303" s="994">
        <v>0</v>
      </c>
      <c r="DF303" s="993">
        <v>0</v>
      </c>
      <c r="DG303" s="994">
        <v>0</v>
      </c>
      <c r="DH303" s="993">
        <v>0</v>
      </c>
      <c r="DI303" s="994">
        <v>0</v>
      </c>
      <c r="DJ303" s="993">
        <v>0</v>
      </c>
      <c r="DK303" s="994">
        <v>0</v>
      </c>
      <c r="DL303" s="993">
        <v>0</v>
      </c>
      <c r="DM303" s="994">
        <v>0</v>
      </c>
      <c r="DN303" s="993">
        <v>0</v>
      </c>
      <c r="DO303" s="994">
        <v>0</v>
      </c>
      <c r="DP303" s="995">
        <v>0</v>
      </c>
      <c r="DQ303" s="946"/>
      <c r="DR303" s="973"/>
      <c r="DS303" s="946"/>
      <c r="DT303" s="992">
        <v>0</v>
      </c>
      <c r="DU303" s="993">
        <v>0</v>
      </c>
      <c r="DV303" s="994">
        <v>0</v>
      </c>
      <c r="DW303" s="993">
        <v>0</v>
      </c>
      <c r="DX303" s="994">
        <v>0</v>
      </c>
      <c r="DY303" s="993">
        <v>0</v>
      </c>
      <c r="DZ303" s="994">
        <v>0</v>
      </c>
      <c r="EA303" s="993">
        <v>0</v>
      </c>
      <c r="EB303" s="994">
        <v>0</v>
      </c>
      <c r="EC303" s="993">
        <v>0</v>
      </c>
      <c r="ED303" s="994">
        <v>0</v>
      </c>
      <c r="EE303" s="993">
        <v>0</v>
      </c>
      <c r="EF303" s="994">
        <v>0</v>
      </c>
      <c r="EG303" s="993">
        <v>0</v>
      </c>
      <c r="EH303" s="994">
        <v>0</v>
      </c>
      <c r="EI303" s="993">
        <v>0</v>
      </c>
      <c r="EJ303" s="994">
        <v>0</v>
      </c>
      <c r="EK303" s="993">
        <v>0</v>
      </c>
      <c r="EL303" s="994">
        <v>0</v>
      </c>
      <c r="EM303" s="993">
        <v>0</v>
      </c>
      <c r="EN303" s="994">
        <v>0</v>
      </c>
      <c r="EO303" s="993">
        <v>0</v>
      </c>
      <c r="EP303" s="994">
        <v>0</v>
      </c>
      <c r="EQ303" s="993">
        <v>0</v>
      </c>
      <c r="ER303" s="994">
        <v>0</v>
      </c>
      <c r="ES303" s="993">
        <v>0</v>
      </c>
      <c r="ET303" s="994">
        <v>0</v>
      </c>
      <c r="EU303" s="993">
        <v>0</v>
      </c>
      <c r="EV303" s="994">
        <v>0</v>
      </c>
      <c r="EW303" s="993">
        <v>0</v>
      </c>
      <c r="EX303" s="994">
        <v>0</v>
      </c>
      <c r="EY303" s="993">
        <v>0</v>
      </c>
      <c r="EZ303" s="994">
        <v>0</v>
      </c>
      <c r="FA303" s="993">
        <v>0</v>
      </c>
      <c r="FB303" s="994">
        <v>0</v>
      </c>
      <c r="FC303" s="995">
        <v>0</v>
      </c>
      <c r="FD303" s="946"/>
      <c r="FE303" s="974"/>
      <c r="FF303" s="946"/>
      <c r="FG303" s="975"/>
      <c r="FI303" s="996" t="b">
        <v>1</v>
      </c>
    </row>
    <row r="304" spans="2:165" hidden="1" outlineLevel="1">
      <c r="B304" s="983">
        <v>288</v>
      </c>
      <c r="C304" s="1012" t="s">
        <v>783</v>
      </c>
      <c r="E304" s="985">
        <v>0</v>
      </c>
      <c r="F304" s="986">
        <v>0</v>
      </c>
      <c r="G304" s="987">
        <v>0</v>
      </c>
      <c r="H304" s="986">
        <v>0</v>
      </c>
      <c r="I304" s="987">
        <v>0</v>
      </c>
      <c r="J304" s="986">
        <v>0</v>
      </c>
      <c r="K304" s="987">
        <v>0</v>
      </c>
      <c r="L304" s="986">
        <v>0</v>
      </c>
      <c r="M304" s="987">
        <v>0</v>
      </c>
      <c r="N304" s="986">
        <v>0</v>
      </c>
      <c r="O304" s="987">
        <v>0</v>
      </c>
      <c r="P304" s="986">
        <v>0</v>
      </c>
      <c r="Q304" s="987">
        <v>0</v>
      </c>
      <c r="R304" s="986">
        <v>0</v>
      </c>
      <c r="S304" s="987">
        <v>0</v>
      </c>
      <c r="T304" s="986">
        <v>0</v>
      </c>
      <c r="U304" s="987">
        <v>0</v>
      </c>
      <c r="V304" s="986">
        <v>0</v>
      </c>
      <c r="W304" s="987">
        <v>0</v>
      </c>
      <c r="X304" s="986">
        <v>0</v>
      </c>
      <c r="Y304" s="987">
        <v>0</v>
      </c>
      <c r="Z304" s="986">
        <v>0</v>
      </c>
      <c r="AA304" s="987">
        <v>0</v>
      </c>
      <c r="AB304" s="986">
        <v>0</v>
      </c>
      <c r="AC304" s="987">
        <v>0</v>
      </c>
      <c r="AD304" s="986">
        <v>0</v>
      </c>
      <c r="AE304" s="987">
        <v>0</v>
      </c>
      <c r="AF304" s="986">
        <v>0</v>
      </c>
      <c r="AG304" s="987">
        <v>0</v>
      </c>
      <c r="AH304" s="986">
        <v>0</v>
      </c>
      <c r="AI304" s="987">
        <v>0</v>
      </c>
      <c r="AJ304" s="986">
        <v>0</v>
      </c>
      <c r="AK304" s="987">
        <v>0</v>
      </c>
      <c r="AL304" s="986">
        <v>0</v>
      </c>
      <c r="AM304" s="987">
        <v>0</v>
      </c>
      <c r="AN304" s="988">
        <v>0</v>
      </c>
      <c r="AO304" s="946"/>
      <c r="AP304" s="964"/>
      <c r="AQ304" s="946"/>
      <c r="AR304" s="985">
        <v>0</v>
      </c>
      <c r="AS304" s="986">
        <v>0</v>
      </c>
      <c r="AT304" s="987">
        <v>0</v>
      </c>
      <c r="AU304" s="986">
        <v>0</v>
      </c>
      <c r="AV304" s="987">
        <v>0</v>
      </c>
      <c r="AW304" s="986">
        <v>0</v>
      </c>
      <c r="AX304" s="987">
        <v>0</v>
      </c>
      <c r="AY304" s="986">
        <v>0</v>
      </c>
      <c r="AZ304" s="987">
        <v>0</v>
      </c>
      <c r="BA304" s="986">
        <v>0</v>
      </c>
      <c r="BB304" s="987">
        <v>0</v>
      </c>
      <c r="BC304" s="986">
        <v>0</v>
      </c>
      <c r="BD304" s="987">
        <v>0</v>
      </c>
      <c r="BE304" s="986">
        <v>0</v>
      </c>
      <c r="BF304" s="987">
        <v>0</v>
      </c>
      <c r="BG304" s="986">
        <v>0</v>
      </c>
      <c r="BH304" s="987">
        <v>0</v>
      </c>
      <c r="BI304" s="986">
        <v>0</v>
      </c>
      <c r="BJ304" s="987">
        <v>0</v>
      </c>
      <c r="BK304" s="986">
        <v>0</v>
      </c>
      <c r="BL304" s="987">
        <v>0</v>
      </c>
      <c r="BM304" s="986">
        <v>0</v>
      </c>
      <c r="BN304" s="987">
        <v>0</v>
      </c>
      <c r="BO304" s="986">
        <v>0</v>
      </c>
      <c r="BP304" s="987">
        <v>0</v>
      </c>
      <c r="BQ304" s="986">
        <v>0</v>
      </c>
      <c r="BR304" s="987">
        <v>0</v>
      </c>
      <c r="BS304" s="986">
        <v>0</v>
      </c>
      <c r="BT304" s="987">
        <v>0</v>
      </c>
      <c r="BU304" s="986">
        <v>0</v>
      </c>
      <c r="BV304" s="987">
        <v>0</v>
      </c>
      <c r="BW304" s="986">
        <v>0</v>
      </c>
      <c r="BX304" s="987">
        <v>0</v>
      </c>
      <c r="BY304" s="986">
        <v>0</v>
      </c>
      <c r="BZ304" s="987">
        <v>0</v>
      </c>
      <c r="CA304" s="988">
        <v>0</v>
      </c>
      <c r="CB304" s="946"/>
      <c r="CC304" s="971"/>
      <c r="CD304" s="946"/>
      <c r="CE304" s="972"/>
      <c r="CF304" s="946"/>
      <c r="CG304" s="985">
        <v>0</v>
      </c>
      <c r="CH304" s="986">
        <v>0</v>
      </c>
      <c r="CI304" s="987">
        <v>0</v>
      </c>
      <c r="CJ304" s="986">
        <v>0</v>
      </c>
      <c r="CK304" s="987">
        <v>0</v>
      </c>
      <c r="CL304" s="986">
        <v>0</v>
      </c>
      <c r="CM304" s="987">
        <v>0</v>
      </c>
      <c r="CN304" s="986">
        <v>0</v>
      </c>
      <c r="CO304" s="987">
        <v>0</v>
      </c>
      <c r="CP304" s="986">
        <v>0</v>
      </c>
      <c r="CQ304" s="987">
        <v>0</v>
      </c>
      <c r="CR304" s="986">
        <v>0</v>
      </c>
      <c r="CS304" s="987">
        <v>0</v>
      </c>
      <c r="CT304" s="986">
        <v>0</v>
      </c>
      <c r="CU304" s="987">
        <v>0</v>
      </c>
      <c r="CV304" s="986">
        <v>0</v>
      </c>
      <c r="CW304" s="987">
        <v>0</v>
      </c>
      <c r="CX304" s="986">
        <v>0</v>
      </c>
      <c r="CY304" s="987">
        <v>0</v>
      </c>
      <c r="CZ304" s="986">
        <v>0</v>
      </c>
      <c r="DA304" s="987">
        <v>0</v>
      </c>
      <c r="DB304" s="986">
        <v>0</v>
      </c>
      <c r="DC304" s="987">
        <v>0</v>
      </c>
      <c r="DD304" s="986">
        <v>0</v>
      </c>
      <c r="DE304" s="987">
        <v>0</v>
      </c>
      <c r="DF304" s="986">
        <v>0</v>
      </c>
      <c r="DG304" s="987">
        <v>0</v>
      </c>
      <c r="DH304" s="986">
        <v>0</v>
      </c>
      <c r="DI304" s="987">
        <v>0</v>
      </c>
      <c r="DJ304" s="986">
        <v>0</v>
      </c>
      <c r="DK304" s="987">
        <v>0</v>
      </c>
      <c r="DL304" s="986">
        <v>0</v>
      </c>
      <c r="DM304" s="987">
        <v>0</v>
      </c>
      <c r="DN304" s="986">
        <v>0</v>
      </c>
      <c r="DO304" s="987">
        <v>0</v>
      </c>
      <c r="DP304" s="988">
        <v>0</v>
      </c>
      <c r="DQ304" s="946"/>
      <c r="DR304" s="973"/>
      <c r="DS304" s="946"/>
      <c r="DT304" s="985">
        <v>0</v>
      </c>
      <c r="DU304" s="986">
        <v>0</v>
      </c>
      <c r="DV304" s="987">
        <v>0</v>
      </c>
      <c r="DW304" s="986">
        <v>0</v>
      </c>
      <c r="DX304" s="987">
        <v>0</v>
      </c>
      <c r="DY304" s="986">
        <v>0</v>
      </c>
      <c r="DZ304" s="987">
        <v>0</v>
      </c>
      <c r="EA304" s="986">
        <v>0</v>
      </c>
      <c r="EB304" s="987">
        <v>0</v>
      </c>
      <c r="EC304" s="986">
        <v>0</v>
      </c>
      <c r="ED304" s="987">
        <v>0</v>
      </c>
      <c r="EE304" s="986">
        <v>0</v>
      </c>
      <c r="EF304" s="987">
        <v>0</v>
      </c>
      <c r="EG304" s="986">
        <v>0</v>
      </c>
      <c r="EH304" s="987">
        <v>0</v>
      </c>
      <c r="EI304" s="986">
        <v>0</v>
      </c>
      <c r="EJ304" s="987">
        <v>0</v>
      </c>
      <c r="EK304" s="986">
        <v>0</v>
      </c>
      <c r="EL304" s="987">
        <v>0</v>
      </c>
      <c r="EM304" s="986">
        <v>0</v>
      </c>
      <c r="EN304" s="987">
        <v>0</v>
      </c>
      <c r="EO304" s="986">
        <v>0</v>
      </c>
      <c r="EP304" s="987">
        <v>0</v>
      </c>
      <c r="EQ304" s="986">
        <v>0</v>
      </c>
      <c r="ER304" s="987">
        <v>0</v>
      </c>
      <c r="ES304" s="986">
        <v>0</v>
      </c>
      <c r="ET304" s="987">
        <v>0</v>
      </c>
      <c r="EU304" s="986">
        <v>0</v>
      </c>
      <c r="EV304" s="987">
        <v>0</v>
      </c>
      <c r="EW304" s="986">
        <v>0</v>
      </c>
      <c r="EX304" s="987">
        <v>0</v>
      </c>
      <c r="EY304" s="986">
        <v>0</v>
      </c>
      <c r="EZ304" s="987">
        <v>0</v>
      </c>
      <c r="FA304" s="986">
        <v>0</v>
      </c>
      <c r="FB304" s="987">
        <v>0</v>
      </c>
      <c r="FC304" s="988">
        <v>0</v>
      </c>
      <c r="FD304" s="946"/>
      <c r="FE304" s="974"/>
      <c r="FF304" s="946"/>
      <c r="FG304" s="975"/>
      <c r="FI304" s="989" t="b">
        <v>1</v>
      </c>
    </row>
    <row r="305" spans="2:165" hidden="1" outlineLevel="1">
      <c r="B305" s="990">
        <v>289</v>
      </c>
      <c r="C305" s="1011" t="s">
        <v>784</v>
      </c>
      <c r="E305" s="992">
        <v>0</v>
      </c>
      <c r="F305" s="993">
        <v>0</v>
      </c>
      <c r="G305" s="994">
        <v>0</v>
      </c>
      <c r="H305" s="993">
        <v>0</v>
      </c>
      <c r="I305" s="994">
        <v>0</v>
      </c>
      <c r="J305" s="993">
        <v>0</v>
      </c>
      <c r="K305" s="994">
        <v>0</v>
      </c>
      <c r="L305" s="993">
        <v>0</v>
      </c>
      <c r="M305" s="994">
        <v>0</v>
      </c>
      <c r="N305" s="993">
        <v>0</v>
      </c>
      <c r="O305" s="994">
        <v>0</v>
      </c>
      <c r="P305" s="993">
        <v>0</v>
      </c>
      <c r="Q305" s="994">
        <v>0</v>
      </c>
      <c r="R305" s="993">
        <v>0</v>
      </c>
      <c r="S305" s="994">
        <v>0</v>
      </c>
      <c r="T305" s="993">
        <v>0</v>
      </c>
      <c r="U305" s="994">
        <v>0</v>
      </c>
      <c r="V305" s="993">
        <v>0</v>
      </c>
      <c r="W305" s="994">
        <v>0</v>
      </c>
      <c r="X305" s="993">
        <v>0</v>
      </c>
      <c r="Y305" s="994">
        <v>0</v>
      </c>
      <c r="Z305" s="993">
        <v>0</v>
      </c>
      <c r="AA305" s="994">
        <v>0</v>
      </c>
      <c r="AB305" s="993">
        <v>0</v>
      </c>
      <c r="AC305" s="994">
        <v>0</v>
      </c>
      <c r="AD305" s="993">
        <v>0</v>
      </c>
      <c r="AE305" s="994">
        <v>0</v>
      </c>
      <c r="AF305" s="993">
        <v>0</v>
      </c>
      <c r="AG305" s="994">
        <v>0</v>
      </c>
      <c r="AH305" s="993">
        <v>0</v>
      </c>
      <c r="AI305" s="994">
        <v>0</v>
      </c>
      <c r="AJ305" s="993">
        <v>0</v>
      </c>
      <c r="AK305" s="994">
        <v>0</v>
      </c>
      <c r="AL305" s="993">
        <v>0</v>
      </c>
      <c r="AM305" s="994">
        <v>0</v>
      </c>
      <c r="AN305" s="995">
        <v>0</v>
      </c>
      <c r="AO305" s="946"/>
      <c r="AP305" s="964"/>
      <c r="AQ305" s="946"/>
      <c r="AR305" s="992">
        <v>0</v>
      </c>
      <c r="AS305" s="993">
        <v>0</v>
      </c>
      <c r="AT305" s="994">
        <v>0</v>
      </c>
      <c r="AU305" s="993">
        <v>0</v>
      </c>
      <c r="AV305" s="994">
        <v>0</v>
      </c>
      <c r="AW305" s="993">
        <v>0</v>
      </c>
      <c r="AX305" s="994">
        <v>0</v>
      </c>
      <c r="AY305" s="993">
        <v>0</v>
      </c>
      <c r="AZ305" s="994">
        <v>0</v>
      </c>
      <c r="BA305" s="993">
        <v>0</v>
      </c>
      <c r="BB305" s="994">
        <v>0</v>
      </c>
      <c r="BC305" s="993">
        <v>0</v>
      </c>
      <c r="BD305" s="994">
        <v>0</v>
      </c>
      <c r="BE305" s="993">
        <v>0</v>
      </c>
      <c r="BF305" s="994">
        <v>0</v>
      </c>
      <c r="BG305" s="993">
        <v>0</v>
      </c>
      <c r="BH305" s="994">
        <v>0</v>
      </c>
      <c r="BI305" s="993">
        <v>0</v>
      </c>
      <c r="BJ305" s="994">
        <v>0</v>
      </c>
      <c r="BK305" s="993">
        <v>0</v>
      </c>
      <c r="BL305" s="994">
        <v>0</v>
      </c>
      <c r="BM305" s="993">
        <v>0</v>
      </c>
      <c r="BN305" s="994">
        <v>0</v>
      </c>
      <c r="BO305" s="993">
        <v>0</v>
      </c>
      <c r="BP305" s="994">
        <v>0</v>
      </c>
      <c r="BQ305" s="993">
        <v>0</v>
      </c>
      <c r="BR305" s="994">
        <v>0</v>
      </c>
      <c r="BS305" s="993">
        <v>0</v>
      </c>
      <c r="BT305" s="994">
        <v>0</v>
      </c>
      <c r="BU305" s="993">
        <v>0</v>
      </c>
      <c r="BV305" s="994">
        <v>0</v>
      </c>
      <c r="BW305" s="993">
        <v>0</v>
      </c>
      <c r="BX305" s="994">
        <v>0</v>
      </c>
      <c r="BY305" s="993">
        <v>0</v>
      </c>
      <c r="BZ305" s="994">
        <v>0</v>
      </c>
      <c r="CA305" s="995">
        <v>0</v>
      </c>
      <c r="CB305" s="946"/>
      <c r="CC305" s="971"/>
      <c r="CD305" s="946"/>
      <c r="CE305" s="972"/>
      <c r="CF305" s="946"/>
      <c r="CG305" s="992">
        <v>0</v>
      </c>
      <c r="CH305" s="993">
        <v>0</v>
      </c>
      <c r="CI305" s="994">
        <v>0</v>
      </c>
      <c r="CJ305" s="993">
        <v>0</v>
      </c>
      <c r="CK305" s="994">
        <v>0</v>
      </c>
      <c r="CL305" s="993">
        <v>0</v>
      </c>
      <c r="CM305" s="994">
        <v>0</v>
      </c>
      <c r="CN305" s="993">
        <v>0</v>
      </c>
      <c r="CO305" s="994">
        <v>0</v>
      </c>
      <c r="CP305" s="993">
        <v>0</v>
      </c>
      <c r="CQ305" s="994">
        <v>0</v>
      </c>
      <c r="CR305" s="993">
        <v>0</v>
      </c>
      <c r="CS305" s="994">
        <v>0</v>
      </c>
      <c r="CT305" s="993">
        <v>0</v>
      </c>
      <c r="CU305" s="994">
        <v>0</v>
      </c>
      <c r="CV305" s="993">
        <v>0</v>
      </c>
      <c r="CW305" s="994">
        <v>0</v>
      </c>
      <c r="CX305" s="993">
        <v>0</v>
      </c>
      <c r="CY305" s="994">
        <v>0</v>
      </c>
      <c r="CZ305" s="993">
        <v>0</v>
      </c>
      <c r="DA305" s="994">
        <v>0</v>
      </c>
      <c r="DB305" s="993">
        <v>0</v>
      </c>
      <c r="DC305" s="994">
        <v>0</v>
      </c>
      <c r="DD305" s="993">
        <v>0</v>
      </c>
      <c r="DE305" s="994">
        <v>0</v>
      </c>
      <c r="DF305" s="993">
        <v>0</v>
      </c>
      <c r="DG305" s="994">
        <v>0</v>
      </c>
      <c r="DH305" s="993">
        <v>0</v>
      </c>
      <c r="DI305" s="994">
        <v>0</v>
      </c>
      <c r="DJ305" s="993">
        <v>0</v>
      </c>
      <c r="DK305" s="994">
        <v>0</v>
      </c>
      <c r="DL305" s="993">
        <v>0</v>
      </c>
      <c r="DM305" s="994">
        <v>0</v>
      </c>
      <c r="DN305" s="993">
        <v>0</v>
      </c>
      <c r="DO305" s="994">
        <v>0</v>
      </c>
      <c r="DP305" s="995">
        <v>0</v>
      </c>
      <c r="DQ305" s="946"/>
      <c r="DR305" s="973"/>
      <c r="DS305" s="946"/>
      <c r="DT305" s="992">
        <v>0</v>
      </c>
      <c r="DU305" s="993">
        <v>0</v>
      </c>
      <c r="DV305" s="994">
        <v>0</v>
      </c>
      <c r="DW305" s="993">
        <v>0</v>
      </c>
      <c r="DX305" s="994">
        <v>0</v>
      </c>
      <c r="DY305" s="993">
        <v>0</v>
      </c>
      <c r="DZ305" s="994">
        <v>0</v>
      </c>
      <c r="EA305" s="993">
        <v>0</v>
      </c>
      <c r="EB305" s="994">
        <v>0</v>
      </c>
      <c r="EC305" s="993">
        <v>0</v>
      </c>
      <c r="ED305" s="994">
        <v>0</v>
      </c>
      <c r="EE305" s="993">
        <v>0</v>
      </c>
      <c r="EF305" s="994">
        <v>0</v>
      </c>
      <c r="EG305" s="993">
        <v>0</v>
      </c>
      <c r="EH305" s="994">
        <v>0</v>
      </c>
      <c r="EI305" s="993">
        <v>0</v>
      </c>
      <c r="EJ305" s="994">
        <v>0</v>
      </c>
      <c r="EK305" s="993">
        <v>0</v>
      </c>
      <c r="EL305" s="994">
        <v>0</v>
      </c>
      <c r="EM305" s="993">
        <v>0</v>
      </c>
      <c r="EN305" s="994">
        <v>0</v>
      </c>
      <c r="EO305" s="993">
        <v>0</v>
      </c>
      <c r="EP305" s="994">
        <v>0</v>
      </c>
      <c r="EQ305" s="993">
        <v>0</v>
      </c>
      <c r="ER305" s="994">
        <v>0</v>
      </c>
      <c r="ES305" s="993">
        <v>0</v>
      </c>
      <c r="ET305" s="994">
        <v>0</v>
      </c>
      <c r="EU305" s="993">
        <v>0</v>
      </c>
      <c r="EV305" s="994">
        <v>0</v>
      </c>
      <c r="EW305" s="993">
        <v>0</v>
      </c>
      <c r="EX305" s="994">
        <v>0</v>
      </c>
      <c r="EY305" s="993">
        <v>0</v>
      </c>
      <c r="EZ305" s="994">
        <v>0</v>
      </c>
      <c r="FA305" s="993">
        <v>0</v>
      </c>
      <c r="FB305" s="994">
        <v>0</v>
      </c>
      <c r="FC305" s="995">
        <v>0</v>
      </c>
      <c r="FD305" s="946"/>
      <c r="FE305" s="974"/>
      <c r="FF305" s="946"/>
      <c r="FG305" s="975"/>
      <c r="FI305" s="996" t="b">
        <v>1</v>
      </c>
    </row>
    <row r="306" spans="2:165" hidden="1" outlineLevel="1">
      <c r="B306" s="983">
        <v>290</v>
      </c>
      <c r="C306" s="1012" t="s">
        <v>785</v>
      </c>
      <c r="E306" s="985">
        <v>0</v>
      </c>
      <c r="F306" s="986">
        <v>0</v>
      </c>
      <c r="G306" s="987">
        <v>0</v>
      </c>
      <c r="H306" s="986">
        <v>0</v>
      </c>
      <c r="I306" s="987">
        <v>0</v>
      </c>
      <c r="J306" s="986">
        <v>0</v>
      </c>
      <c r="K306" s="987">
        <v>0</v>
      </c>
      <c r="L306" s="986">
        <v>0</v>
      </c>
      <c r="M306" s="987">
        <v>0</v>
      </c>
      <c r="N306" s="986">
        <v>0</v>
      </c>
      <c r="O306" s="987">
        <v>0</v>
      </c>
      <c r="P306" s="986">
        <v>0</v>
      </c>
      <c r="Q306" s="987">
        <v>0</v>
      </c>
      <c r="R306" s="986">
        <v>0</v>
      </c>
      <c r="S306" s="987">
        <v>0</v>
      </c>
      <c r="T306" s="986">
        <v>0</v>
      </c>
      <c r="U306" s="987">
        <v>0</v>
      </c>
      <c r="V306" s="986">
        <v>0</v>
      </c>
      <c r="W306" s="987">
        <v>0</v>
      </c>
      <c r="X306" s="986">
        <v>0</v>
      </c>
      <c r="Y306" s="987">
        <v>0</v>
      </c>
      <c r="Z306" s="986">
        <v>0</v>
      </c>
      <c r="AA306" s="987">
        <v>0</v>
      </c>
      <c r="AB306" s="986">
        <v>0</v>
      </c>
      <c r="AC306" s="987">
        <v>0</v>
      </c>
      <c r="AD306" s="986">
        <v>0</v>
      </c>
      <c r="AE306" s="987">
        <v>0</v>
      </c>
      <c r="AF306" s="986">
        <v>0</v>
      </c>
      <c r="AG306" s="987">
        <v>0</v>
      </c>
      <c r="AH306" s="986">
        <v>0</v>
      </c>
      <c r="AI306" s="987">
        <v>0</v>
      </c>
      <c r="AJ306" s="986">
        <v>0</v>
      </c>
      <c r="AK306" s="987">
        <v>0</v>
      </c>
      <c r="AL306" s="986">
        <v>0</v>
      </c>
      <c r="AM306" s="987">
        <v>0</v>
      </c>
      <c r="AN306" s="988">
        <v>0</v>
      </c>
      <c r="AO306" s="946"/>
      <c r="AP306" s="964"/>
      <c r="AQ306" s="946"/>
      <c r="AR306" s="985">
        <v>0</v>
      </c>
      <c r="AS306" s="986">
        <v>0</v>
      </c>
      <c r="AT306" s="987">
        <v>0</v>
      </c>
      <c r="AU306" s="986">
        <v>0</v>
      </c>
      <c r="AV306" s="987">
        <v>0</v>
      </c>
      <c r="AW306" s="986">
        <v>0</v>
      </c>
      <c r="AX306" s="987">
        <v>0</v>
      </c>
      <c r="AY306" s="986">
        <v>0</v>
      </c>
      <c r="AZ306" s="987">
        <v>0</v>
      </c>
      <c r="BA306" s="986">
        <v>0</v>
      </c>
      <c r="BB306" s="987">
        <v>0</v>
      </c>
      <c r="BC306" s="986">
        <v>0</v>
      </c>
      <c r="BD306" s="987">
        <v>0</v>
      </c>
      <c r="BE306" s="986">
        <v>0</v>
      </c>
      <c r="BF306" s="987">
        <v>0</v>
      </c>
      <c r="BG306" s="986">
        <v>0</v>
      </c>
      <c r="BH306" s="987">
        <v>0</v>
      </c>
      <c r="BI306" s="986">
        <v>0</v>
      </c>
      <c r="BJ306" s="987">
        <v>0</v>
      </c>
      <c r="BK306" s="986">
        <v>0</v>
      </c>
      <c r="BL306" s="987">
        <v>0</v>
      </c>
      <c r="BM306" s="986">
        <v>0</v>
      </c>
      <c r="BN306" s="987">
        <v>0</v>
      </c>
      <c r="BO306" s="986">
        <v>0</v>
      </c>
      <c r="BP306" s="987">
        <v>0</v>
      </c>
      <c r="BQ306" s="986">
        <v>0</v>
      </c>
      <c r="BR306" s="987">
        <v>0</v>
      </c>
      <c r="BS306" s="986">
        <v>0</v>
      </c>
      <c r="BT306" s="987">
        <v>0</v>
      </c>
      <c r="BU306" s="986">
        <v>0</v>
      </c>
      <c r="BV306" s="987">
        <v>0</v>
      </c>
      <c r="BW306" s="986">
        <v>0</v>
      </c>
      <c r="BX306" s="987">
        <v>0</v>
      </c>
      <c r="BY306" s="986">
        <v>0</v>
      </c>
      <c r="BZ306" s="987">
        <v>0</v>
      </c>
      <c r="CA306" s="988">
        <v>0</v>
      </c>
      <c r="CB306" s="946"/>
      <c r="CC306" s="971"/>
      <c r="CD306" s="946"/>
      <c r="CE306" s="972"/>
      <c r="CF306" s="946"/>
      <c r="CG306" s="985">
        <v>0</v>
      </c>
      <c r="CH306" s="986">
        <v>0</v>
      </c>
      <c r="CI306" s="987">
        <v>0</v>
      </c>
      <c r="CJ306" s="986">
        <v>0</v>
      </c>
      <c r="CK306" s="987">
        <v>0</v>
      </c>
      <c r="CL306" s="986">
        <v>0</v>
      </c>
      <c r="CM306" s="987">
        <v>0</v>
      </c>
      <c r="CN306" s="986">
        <v>0</v>
      </c>
      <c r="CO306" s="987">
        <v>0</v>
      </c>
      <c r="CP306" s="986">
        <v>0</v>
      </c>
      <c r="CQ306" s="987">
        <v>0</v>
      </c>
      <c r="CR306" s="986">
        <v>0</v>
      </c>
      <c r="CS306" s="987">
        <v>0</v>
      </c>
      <c r="CT306" s="986">
        <v>0</v>
      </c>
      <c r="CU306" s="987">
        <v>0</v>
      </c>
      <c r="CV306" s="986">
        <v>0</v>
      </c>
      <c r="CW306" s="987">
        <v>0</v>
      </c>
      <c r="CX306" s="986">
        <v>0</v>
      </c>
      <c r="CY306" s="987">
        <v>0</v>
      </c>
      <c r="CZ306" s="986">
        <v>0</v>
      </c>
      <c r="DA306" s="987">
        <v>0</v>
      </c>
      <c r="DB306" s="986">
        <v>0</v>
      </c>
      <c r="DC306" s="987">
        <v>0</v>
      </c>
      <c r="DD306" s="986">
        <v>0</v>
      </c>
      <c r="DE306" s="987">
        <v>0</v>
      </c>
      <c r="DF306" s="986">
        <v>0</v>
      </c>
      <c r="DG306" s="987">
        <v>0</v>
      </c>
      <c r="DH306" s="986">
        <v>0</v>
      </c>
      <c r="DI306" s="987">
        <v>0</v>
      </c>
      <c r="DJ306" s="986">
        <v>0</v>
      </c>
      <c r="DK306" s="987">
        <v>0</v>
      </c>
      <c r="DL306" s="986">
        <v>0</v>
      </c>
      <c r="DM306" s="987">
        <v>0</v>
      </c>
      <c r="DN306" s="986">
        <v>0</v>
      </c>
      <c r="DO306" s="987">
        <v>0</v>
      </c>
      <c r="DP306" s="988">
        <v>0</v>
      </c>
      <c r="DQ306" s="946"/>
      <c r="DR306" s="973"/>
      <c r="DS306" s="946"/>
      <c r="DT306" s="985">
        <v>0</v>
      </c>
      <c r="DU306" s="986">
        <v>0</v>
      </c>
      <c r="DV306" s="987">
        <v>0</v>
      </c>
      <c r="DW306" s="986">
        <v>0</v>
      </c>
      <c r="DX306" s="987">
        <v>0</v>
      </c>
      <c r="DY306" s="986">
        <v>0</v>
      </c>
      <c r="DZ306" s="987">
        <v>0</v>
      </c>
      <c r="EA306" s="986">
        <v>0</v>
      </c>
      <c r="EB306" s="987">
        <v>0</v>
      </c>
      <c r="EC306" s="986">
        <v>0</v>
      </c>
      <c r="ED306" s="987">
        <v>0</v>
      </c>
      <c r="EE306" s="986">
        <v>0</v>
      </c>
      <c r="EF306" s="987">
        <v>0</v>
      </c>
      <c r="EG306" s="986">
        <v>0</v>
      </c>
      <c r="EH306" s="987">
        <v>0</v>
      </c>
      <c r="EI306" s="986">
        <v>0</v>
      </c>
      <c r="EJ306" s="987">
        <v>0</v>
      </c>
      <c r="EK306" s="986">
        <v>0</v>
      </c>
      <c r="EL306" s="987">
        <v>0</v>
      </c>
      <c r="EM306" s="986">
        <v>0</v>
      </c>
      <c r="EN306" s="987">
        <v>0</v>
      </c>
      <c r="EO306" s="986">
        <v>0</v>
      </c>
      <c r="EP306" s="987">
        <v>0</v>
      </c>
      <c r="EQ306" s="986">
        <v>0</v>
      </c>
      <c r="ER306" s="987">
        <v>0</v>
      </c>
      <c r="ES306" s="986">
        <v>0</v>
      </c>
      <c r="ET306" s="987">
        <v>0</v>
      </c>
      <c r="EU306" s="986">
        <v>0</v>
      </c>
      <c r="EV306" s="987">
        <v>0</v>
      </c>
      <c r="EW306" s="986">
        <v>0</v>
      </c>
      <c r="EX306" s="987">
        <v>0</v>
      </c>
      <c r="EY306" s="986">
        <v>0</v>
      </c>
      <c r="EZ306" s="987">
        <v>0</v>
      </c>
      <c r="FA306" s="986">
        <v>0</v>
      </c>
      <c r="FB306" s="987">
        <v>0</v>
      </c>
      <c r="FC306" s="988">
        <v>0</v>
      </c>
      <c r="FD306" s="946"/>
      <c r="FE306" s="974"/>
      <c r="FF306" s="946"/>
      <c r="FG306" s="975"/>
      <c r="FI306" s="989" t="b">
        <v>1</v>
      </c>
    </row>
    <row r="307" spans="2:165" hidden="1" outlineLevel="1">
      <c r="B307" s="990">
        <v>291</v>
      </c>
      <c r="C307" s="1011" t="s">
        <v>786</v>
      </c>
      <c r="E307" s="992">
        <v>0</v>
      </c>
      <c r="F307" s="993">
        <v>0</v>
      </c>
      <c r="G307" s="994">
        <v>0</v>
      </c>
      <c r="H307" s="993">
        <v>0</v>
      </c>
      <c r="I307" s="994">
        <v>0</v>
      </c>
      <c r="J307" s="993">
        <v>0</v>
      </c>
      <c r="K307" s="994">
        <v>0</v>
      </c>
      <c r="L307" s="993">
        <v>0</v>
      </c>
      <c r="M307" s="994">
        <v>0</v>
      </c>
      <c r="N307" s="993">
        <v>0</v>
      </c>
      <c r="O307" s="994">
        <v>0</v>
      </c>
      <c r="P307" s="993">
        <v>0</v>
      </c>
      <c r="Q307" s="994">
        <v>0</v>
      </c>
      <c r="R307" s="993">
        <v>0</v>
      </c>
      <c r="S307" s="994">
        <v>0</v>
      </c>
      <c r="T307" s="993">
        <v>0</v>
      </c>
      <c r="U307" s="994">
        <v>0</v>
      </c>
      <c r="V307" s="993">
        <v>0</v>
      </c>
      <c r="W307" s="994">
        <v>0</v>
      </c>
      <c r="X307" s="993">
        <v>0</v>
      </c>
      <c r="Y307" s="994">
        <v>0</v>
      </c>
      <c r="Z307" s="993">
        <v>0</v>
      </c>
      <c r="AA307" s="994">
        <v>0</v>
      </c>
      <c r="AB307" s="993">
        <v>0</v>
      </c>
      <c r="AC307" s="994">
        <v>0</v>
      </c>
      <c r="AD307" s="993">
        <v>0</v>
      </c>
      <c r="AE307" s="994">
        <v>0</v>
      </c>
      <c r="AF307" s="993">
        <v>0</v>
      </c>
      <c r="AG307" s="994">
        <v>0</v>
      </c>
      <c r="AH307" s="993">
        <v>0</v>
      </c>
      <c r="AI307" s="994">
        <v>0</v>
      </c>
      <c r="AJ307" s="993">
        <v>0</v>
      </c>
      <c r="AK307" s="994">
        <v>0</v>
      </c>
      <c r="AL307" s="993">
        <v>0</v>
      </c>
      <c r="AM307" s="994">
        <v>0</v>
      </c>
      <c r="AN307" s="995">
        <v>0</v>
      </c>
      <c r="AO307" s="946"/>
      <c r="AP307" s="964"/>
      <c r="AQ307" s="946"/>
      <c r="AR307" s="992">
        <v>0</v>
      </c>
      <c r="AS307" s="993">
        <v>0</v>
      </c>
      <c r="AT307" s="994">
        <v>0</v>
      </c>
      <c r="AU307" s="993">
        <v>0</v>
      </c>
      <c r="AV307" s="994">
        <v>0</v>
      </c>
      <c r="AW307" s="993">
        <v>0</v>
      </c>
      <c r="AX307" s="994">
        <v>0</v>
      </c>
      <c r="AY307" s="993">
        <v>0</v>
      </c>
      <c r="AZ307" s="994">
        <v>0</v>
      </c>
      <c r="BA307" s="993">
        <v>0</v>
      </c>
      <c r="BB307" s="994">
        <v>0</v>
      </c>
      <c r="BC307" s="993">
        <v>0</v>
      </c>
      <c r="BD307" s="994">
        <v>0</v>
      </c>
      <c r="BE307" s="993">
        <v>0</v>
      </c>
      <c r="BF307" s="994">
        <v>0</v>
      </c>
      <c r="BG307" s="993">
        <v>0</v>
      </c>
      <c r="BH307" s="994">
        <v>0</v>
      </c>
      <c r="BI307" s="993">
        <v>0</v>
      </c>
      <c r="BJ307" s="994">
        <v>0</v>
      </c>
      <c r="BK307" s="993">
        <v>0</v>
      </c>
      <c r="BL307" s="994">
        <v>0</v>
      </c>
      <c r="BM307" s="993">
        <v>0</v>
      </c>
      <c r="BN307" s="994">
        <v>0</v>
      </c>
      <c r="BO307" s="993">
        <v>0</v>
      </c>
      <c r="BP307" s="994">
        <v>0</v>
      </c>
      <c r="BQ307" s="993">
        <v>0</v>
      </c>
      <c r="BR307" s="994">
        <v>0</v>
      </c>
      <c r="BS307" s="993">
        <v>0</v>
      </c>
      <c r="BT307" s="994">
        <v>0</v>
      </c>
      <c r="BU307" s="993">
        <v>0</v>
      </c>
      <c r="BV307" s="994">
        <v>0</v>
      </c>
      <c r="BW307" s="993">
        <v>0</v>
      </c>
      <c r="BX307" s="994">
        <v>0</v>
      </c>
      <c r="BY307" s="993">
        <v>0</v>
      </c>
      <c r="BZ307" s="994">
        <v>0</v>
      </c>
      <c r="CA307" s="995">
        <v>0</v>
      </c>
      <c r="CB307" s="946"/>
      <c r="CC307" s="971"/>
      <c r="CD307" s="946"/>
      <c r="CE307" s="972"/>
      <c r="CF307" s="946"/>
      <c r="CG307" s="992">
        <v>0</v>
      </c>
      <c r="CH307" s="993">
        <v>0</v>
      </c>
      <c r="CI307" s="994">
        <v>0</v>
      </c>
      <c r="CJ307" s="993">
        <v>0</v>
      </c>
      <c r="CK307" s="994">
        <v>0</v>
      </c>
      <c r="CL307" s="993">
        <v>0</v>
      </c>
      <c r="CM307" s="994">
        <v>0</v>
      </c>
      <c r="CN307" s="993">
        <v>0</v>
      </c>
      <c r="CO307" s="994">
        <v>0</v>
      </c>
      <c r="CP307" s="993">
        <v>0</v>
      </c>
      <c r="CQ307" s="994">
        <v>0</v>
      </c>
      <c r="CR307" s="993">
        <v>0</v>
      </c>
      <c r="CS307" s="994">
        <v>0</v>
      </c>
      <c r="CT307" s="993">
        <v>0</v>
      </c>
      <c r="CU307" s="994">
        <v>0</v>
      </c>
      <c r="CV307" s="993">
        <v>0</v>
      </c>
      <c r="CW307" s="994">
        <v>0</v>
      </c>
      <c r="CX307" s="993">
        <v>0</v>
      </c>
      <c r="CY307" s="994">
        <v>0</v>
      </c>
      <c r="CZ307" s="993">
        <v>0</v>
      </c>
      <c r="DA307" s="994">
        <v>0</v>
      </c>
      <c r="DB307" s="993">
        <v>0</v>
      </c>
      <c r="DC307" s="994">
        <v>0</v>
      </c>
      <c r="DD307" s="993">
        <v>0</v>
      </c>
      <c r="DE307" s="994">
        <v>0</v>
      </c>
      <c r="DF307" s="993">
        <v>0</v>
      </c>
      <c r="DG307" s="994">
        <v>0</v>
      </c>
      <c r="DH307" s="993">
        <v>0</v>
      </c>
      <c r="DI307" s="994">
        <v>0</v>
      </c>
      <c r="DJ307" s="993">
        <v>0</v>
      </c>
      <c r="DK307" s="994">
        <v>0</v>
      </c>
      <c r="DL307" s="993">
        <v>0</v>
      </c>
      <c r="DM307" s="994">
        <v>0</v>
      </c>
      <c r="DN307" s="993">
        <v>0</v>
      </c>
      <c r="DO307" s="994">
        <v>0</v>
      </c>
      <c r="DP307" s="995">
        <v>0</v>
      </c>
      <c r="DQ307" s="946"/>
      <c r="DR307" s="973"/>
      <c r="DS307" s="946"/>
      <c r="DT307" s="992">
        <v>0</v>
      </c>
      <c r="DU307" s="993">
        <v>0</v>
      </c>
      <c r="DV307" s="994">
        <v>0</v>
      </c>
      <c r="DW307" s="993">
        <v>0</v>
      </c>
      <c r="DX307" s="994">
        <v>0</v>
      </c>
      <c r="DY307" s="993">
        <v>0</v>
      </c>
      <c r="DZ307" s="994">
        <v>0</v>
      </c>
      <c r="EA307" s="993">
        <v>0</v>
      </c>
      <c r="EB307" s="994">
        <v>0</v>
      </c>
      <c r="EC307" s="993">
        <v>0</v>
      </c>
      <c r="ED307" s="994">
        <v>0</v>
      </c>
      <c r="EE307" s="993">
        <v>0</v>
      </c>
      <c r="EF307" s="994">
        <v>0</v>
      </c>
      <c r="EG307" s="993">
        <v>0</v>
      </c>
      <c r="EH307" s="994">
        <v>0</v>
      </c>
      <c r="EI307" s="993">
        <v>0</v>
      </c>
      <c r="EJ307" s="994">
        <v>0</v>
      </c>
      <c r="EK307" s="993">
        <v>0</v>
      </c>
      <c r="EL307" s="994">
        <v>0</v>
      </c>
      <c r="EM307" s="993">
        <v>0</v>
      </c>
      <c r="EN307" s="994">
        <v>0</v>
      </c>
      <c r="EO307" s="993">
        <v>0</v>
      </c>
      <c r="EP307" s="994">
        <v>0</v>
      </c>
      <c r="EQ307" s="993">
        <v>0</v>
      </c>
      <c r="ER307" s="994">
        <v>0</v>
      </c>
      <c r="ES307" s="993">
        <v>0</v>
      </c>
      <c r="ET307" s="994">
        <v>0</v>
      </c>
      <c r="EU307" s="993">
        <v>0</v>
      </c>
      <c r="EV307" s="994">
        <v>0</v>
      </c>
      <c r="EW307" s="993">
        <v>0</v>
      </c>
      <c r="EX307" s="994">
        <v>0</v>
      </c>
      <c r="EY307" s="993">
        <v>0</v>
      </c>
      <c r="EZ307" s="994">
        <v>0</v>
      </c>
      <c r="FA307" s="993">
        <v>0</v>
      </c>
      <c r="FB307" s="994">
        <v>0</v>
      </c>
      <c r="FC307" s="995">
        <v>0</v>
      </c>
      <c r="FD307" s="946"/>
      <c r="FE307" s="974"/>
      <c r="FF307" s="946"/>
      <c r="FG307" s="975"/>
      <c r="FI307" s="996" t="b">
        <v>1</v>
      </c>
    </row>
    <row r="308" spans="2:165" hidden="1" outlineLevel="1">
      <c r="B308" s="983">
        <v>292</v>
      </c>
      <c r="C308" s="1012" t="s">
        <v>787</v>
      </c>
      <c r="E308" s="985">
        <v>0</v>
      </c>
      <c r="F308" s="986">
        <v>0</v>
      </c>
      <c r="G308" s="987">
        <v>0</v>
      </c>
      <c r="H308" s="986">
        <v>0</v>
      </c>
      <c r="I308" s="987">
        <v>0</v>
      </c>
      <c r="J308" s="986">
        <v>0</v>
      </c>
      <c r="K308" s="987">
        <v>0</v>
      </c>
      <c r="L308" s="986">
        <v>0</v>
      </c>
      <c r="M308" s="987">
        <v>0</v>
      </c>
      <c r="N308" s="986">
        <v>0</v>
      </c>
      <c r="O308" s="987">
        <v>0</v>
      </c>
      <c r="P308" s="986">
        <v>0</v>
      </c>
      <c r="Q308" s="987">
        <v>0</v>
      </c>
      <c r="R308" s="986">
        <v>0</v>
      </c>
      <c r="S308" s="987">
        <v>0</v>
      </c>
      <c r="T308" s="986">
        <v>0</v>
      </c>
      <c r="U308" s="987">
        <v>0</v>
      </c>
      <c r="V308" s="986">
        <v>0</v>
      </c>
      <c r="W308" s="987">
        <v>0</v>
      </c>
      <c r="X308" s="986">
        <v>0</v>
      </c>
      <c r="Y308" s="987">
        <v>0</v>
      </c>
      <c r="Z308" s="986">
        <v>0</v>
      </c>
      <c r="AA308" s="987">
        <v>0</v>
      </c>
      <c r="AB308" s="986">
        <v>0</v>
      </c>
      <c r="AC308" s="987">
        <v>0</v>
      </c>
      <c r="AD308" s="986">
        <v>0</v>
      </c>
      <c r="AE308" s="987">
        <v>0</v>
      </c>
      <c r="AF308" s="986">
        <v>0</v>
      </c>
      <c r="AG308" s="987">
        <v>0</v>
      </c>
      <c r="AH308" s="986">
        <v>0</v>
      </c>
      <c r="AI308" s="987">
        <v>0</v>
      </c>
      <c r="AJ308" s="986">
        <v>0</v>
      </c>
      <c r="AK308" s="987">
        <v>0</v>
      </c>
      <c r="AL308" s="986">
        <v>0</v>
      </c>
      <c r="AM308" s="987">
        <v>0</v>
      </c>
      <c r="AN308" s="988">
        <v>0</v>
      </c>
      <c r="AO308" s="946"/>
      <c r="AP308" s="964"/>
      <c r="AQ308" s="946"/>
      <c r="AR308" s="985">
        <v>0</v>
      </c>
      <c r="AS308" s="986">
        <v>0</v>
      </c>
      <c r="AT308" s="987">
        <v>0</v>
      </c>
      <c r="AU308" s="986">
        <v>0</v>
      </c>
      <c r="AV308" s="987">
        <v>0</v>
      </c>
      <c r="AW308" s="986">
        <v>0</v>
      </c>
      <c r="AX308" s="987">
        <v>0</v>
      </c>
      <c r="AY308" s="986">
        <v>0</v>
      </c>
      <c r="AZ308" s="987">
        <v>0</v>
      </c>
      <c r="BA308" s="986">
        <v>0</v>
      </c>
      <c r="BB308" s="987">
        <v>0</v>
      </c>
      <c r="BC308" s="986">
        <v>0</v>
      </c>
      <c r="BD308" s="987">
        <v>0</v>
      </c>
      <c r="BE308" s="986">
        <v>0</v>
      </c>
      <c r="BF308" s="987">
        <v>0</v>
      </c>
      <c r="BG308" s="986">
        <v>0</v>
      </c>
      <c r="BH308" s="987">
        <v>0</v>
      </c>
      <c r="BI308" s="986">
        <v>0</v>
      </c>
      <c r="BJ308" s="987">
        <v>0</v>
      </c>
      <c r="BK308" s="986">
        <v>0</v>
      </c>
      <c r="BL308" s="987">
        <v>0</v>
      </c>
      <c r="BM308" s="986">
        <v>0</v>
      </c>
      <c r="BN308" s="987">
        <v>0</v>
      </c>
      <c r="BO308" s="986">
        <v>0</v>
      </c>
      <c r="BP308" s="987">
        <v>0</v>
      </c>
      <c r="BQ308" s="986">
        <v>0</v>
      </c>
      <c r="BR308" s="987">
        <v>0</v>
      </c>
      <c r="BS308" s="986">
        <v>0</v>
      </c>
      <c r="BT308" s="987">
        <v>0</v>
      </c>
      <c r="BU308" s="986">
        <v>0</v>
      </c>
      <c r="BV308" s="987">
        <v>0</v>
      </c>
      <c r="BW308" s="986">
        <v>0</v>
      </c>
      <c r="BX308" s="987">
        <v>0</v>
      </c>
      <c r="BY308" s="986">
        <v>0</v>
      </c>
      <c r="BZ308" s="987">
        <v>0</v>
      </c>
      <c r="CA308" s="988">
        <v>0</v>
      </c>
      <c r="CB308" s="946"/>
      <c r="CC308" s="971"/>
      <c r="CD308" s="946"/>
      <c r="CE308" s="972"/>
      <c r="CF308" s="946"/>
      <c r="CG308" s="985">
        <v>0</v>
      </c>
      <c r="CH308" s="986">
        <v>0</v>
      </c>
      <c r="CI308" s="987">
        <v>0</v>
      </c>
      <c r="CJ308" s="986">
        <v>0</v>
      </c>
      <c r="CK308" s="987">
        <v>0</v>
      </c>
      <c r="CL308" s="986">
        <v>0</v>
      </c>
      <c r="CM308" s="987">
        <v>0</v>
      </c>
      <c r="CN308" s="986">
        <v>0</v>
      </c>
      <c r="CO308" s="987">
        <v>0</v>
      </c>
      <c r="CP308" s="986">
        <v>0</v>
      </c>
      <c r="CQ308" s="987">
        <v>0</v>
      </c>
      <c r="CR308" s="986">
        <v>0</v>
      </c>
      <c r="CS308" s="987">
        <v>0</v>
      </c>
      <c r="CT308" s="986">
        <v>0</v>
      </c>
      <c r="CU308" s="987">
        <v>0</v>
      </c>
      <c r="CV308" s="986">
        <v>0</v>
      </c>
      <c r="CW308" s="987">
        <v>0</v>
      </c>
      <c r="CX308" s="986">
        <v>0</v>
      </c>
      <c r="CY308" s="987">
        <v>0</v>
      </c>
      <c r="CZ308" s="986">
        <v>0</v>
      </c>
      <c r="DA308" s="987">
        <v>0</v>
      </c>
      <c r="DB308" s="986">
        <v>0</v>
      </c>
      <c r="DC308" s="987">
        <v>0</v>
      </c>
      <c r="DD308" s="986">
        <v>0</v>
      </c>
      <c r="DE308" s="987">
        <v>0</v>
      </c>
      <c r="DF308" s="986">
        <v>0</v>
      </c>
      <c r="DG308" s="987">
        <v>0</v>
      </c>
      <c r="DH308" s="986">
        <v>0</v>
      </c>
      <c r="DI308" s="987">
        <v>0</v>
      </c>
      <c r="DJ308" s="986">
        <v>0</v>
      </c>
      <c r="DK308" s="987">
        <v>0</v>
      </c>
      <c r="DL308" s="986">
        <v>0</v>
      </c>
      <c r="DM308" s="987">
        <v>0</v>
      </c>
      <c r="DN308" s="986">
        <v>0</v>
      </c>
      <c r="DO308" s="987">
        <v>0</v>
      </c>
      <c r="DP308" s="988">
        <v>0</v>
      </c>
      <c r="DQ308" s="946"/>
      <c r="DR308" s="973"/>
      <c r="DS308" s="946"/>
      <c r="DT308" s="985">
        <v>0</v>
      </c>
      <c r="DU308" s="986">
        <v>0</v>
      </c>
      <c r="DV308" s="987">
        <v>0</v>
      </c>
      <c r="DW308" s="986">
        <v>0</v>
      </c>
      <c r="DX308" s="987">
        <v>0</v>
      </c>
      <c r="DY308" s="986">
        <v>0</v>
      </c>
      <c r="DZ308" s="987">
        <v>0</v>
      </c>
      <c r="EA308" s="986">
        <v>0</v>
      </c>
      <c r="EB308" s="987">
        <v>0</v>
      </c>
      <c r="EC308" s="986">
        <v>0</v>
      </c>
      <c r="ED308" s="987">
        <v>0</v>
      </c>
      <c r="EE308" s="986">
        <v>0</v>
      </c>
      <c r="EF308" s="987">
        <v>0</v>
      </c>
      <c r="EG308" s="986">
        <v>0</v>
      </c>
      <c r="EH308" s="987">
        <v>0</v>
      </c>
      <c r="EI308" s="986">
        <v>0</v>
      </c>
      <c r="EJ308" s="987">
        <v>0</v>
      </c>
      <c r="EK308" s="986">
        <v>0</v>
      </c>
      <c r="EL308" s="987">
        <v>0</v>
      </c>
      <c r="EM308" s="986">
        <v>0</v>
      </c>
      <c r="EN308" s="987">
        <v>0</v>
      </c>
      <c r="EO308" s="986">
        <v>0</v>
      </c>
      <c r="EP308" s="987">
        <v>0</v>
      </c>
      <c r="EQ308" s="986">
        <v>0</v>
      </c>
      <c r="ER308" s="987">
        <v>0</v>
      </c>
      <c r="ES308" s="986">
        <v>0</v>
      </c>
      <c r="ET308" s="987">
        <v>0</v>
      </c>
      <c r="EU308" s="986">
        <v>0</v>
      </c>
      <c r="EV308" s="987">
        <v>0</v>
      </c>
      <c r="EW308" s="986">
        <v>0</v>
      </c>
      <c r="EX308" s="987">
        <v>0</v>
      </c>
      <c r="EY308" s="986">
        <v>0</v>
      </c>
      <c r="EZ308" s="987">
        <v>0</v>
      </c>
      <c r="FA308" s="986">
        <v>0</v>
      </c>
      <c r="FB308" s="987">
        <v>0</v>
      </c>
      <c r="FC308" s="988">
        <v>0</v>
      </c>
      <c r="FD308" s="946"/>
      <c r="FE308" s="974"/>
      <c r="FF308" s="946"/>
      <c r="FG308" s="975"/>
      <c r="FI308" s="989" t="b">
        <v>1</v>
      </c>
    </row>
    <row r="309" spans="2:165" hidden="1" outlineLevel="1">
      <c r="B309" s="990">
        <v>293</v>
      </c>
      <c r="C309" s="991" t="s">
        <v>788</v>
      </c>
      <c r="E309" s="992">
        <v>0</v>
      </c>
      <c r="F309" s="993">
        <v>0</v>
      </c>
      <c r="G309" s="994">
        <v>0</v>
      </c>
      <c r="H309" s="993">
        <v>0</v>
      </c>
      <c r="I309" s="994">
        <v>0</v>
      </c>
      <c r="J309" s="993">
        <v>0</v>
      </c>
      <c r="K309" s="994">
        <v>0</v>
      </c>
      <c r="L309" s="993">
        <v>0</v>
      </c>
      <c r="M309" s="994">
        <v>0</v>
      </c>
      <c r="N309" s="993">
        <v>0</v>
      </c>
      <c r="O309" s="994">
        <v>0</v>
      </c>
      <c r="P309" s="993">
        <v>0</v>
      </c>
      <c r="Q309" s="994">
        <v>0</v>
      </c>
      <c r="R309" s="993">
        <v>0</v>
      </c>
      <c r="S309" s="994">
        <v>0</v>
      </c>
      <c r="T309" s="993">
        <v>0</v>
      </c>
      <c r="U309" s="994">
        <v>0</v>
      </c>
      <c r="V309" s="993">
        <v>0</v>
      </c>
      <c r="W309" s="994">
        <v>0</v>
      </c>
      <c r="X309" s="993">
        <v>0</v>
      </c>
      <c r="Y309" s="994">
        <v>0</v>
      </c>
      <c r="Z309" s="993">
        <v>0</v>
      </c>
      <c r="AA309" s="994">
        <v>0</v>
      </c>
      <c r="AB309" s="993">
        <v>0</v>
      </c>
      <c r="AC309" s="994">
        <v>0</v>
      </c>
      <c r="AD309" s="993">
        <v>0</v>
      </c>
      <c r="AE309" s="994">
        <v>0</v>
      </c>
      <c r="AF309" s="993">
        <v>0</v>
      </c>
      <c r="AG309" s="994">
        <v>0</v>
      </c>
      <c r="AH309" s="993">
        <v>0</v>
      </c>
      <c r="AI309" s="994">
        <v>0</v>
      </c>
      <c r="AJ309" s="993">
        <v>0</v>
      </c>
      <c r="AK309" s="994">
        <v>0</v>
      </c>
      <c r="AL309" s="993">
        <v>0</v>
      </c>
      <c r="AM309" s="994">
        <v>0</v>
      </c>
      <c r="AN309" s="995">
        <v>0</v>
      </c>
      <c r="AO309" s="946"/>
      <c r="AP309" s="964"/>
      <c r="AQ309" s="946"/>
      <c r="AR309" s="992">
        <v>0</v>
      </c>
      <c r="AS309" s="993">
        <v>0</v>
      </c>
      <c r="AT309" s="994">
        <v>0</v>
      </c>
      <c r="AU309" s="993">
        <v>0</v>
      </c>
      <c r="AV309" s="994">
        <v>0</v>
      </c>
      <c r="AW309" s="993">
        <v>0</v>
      </c>
      <c r="AX309" s="994">
        <v>0</v>
      </c>
      <c r="AY309" s="993">
        <v>0</v>
      </c>
      <c r="AZ309" s="994">
        <v>0</v>
      </c>
      <c r="BA309" s="993">
        <v>0</v>
      </c>
      <c r="BB309" s="994">
        <v>0</v>
      </c>
      <c r="BC309" s="993">
        <v>0</v>
      </c>
      <c r="BD309" s="994">
        <v>0</v>
      </c>
      <c r="BE309" s="993">
        <v>0</v>
      </c>
      <c r="BF309" s="994">
        <v>0</v>
      </c>
      <c r="BG309" s="993">
        <v>0</v>
      </c>
      <c r="BH309" s="994">
        <v>0</v>
      </c>
      <c r="BI309" s="993">
        <v>0</v>
      </c>
      <c r="BJ309" s="994">
        <v>0</v>
      </c>
      <c r="BK309" s="993">
        <v>0</v>
      </c>
      <c r="BL309" s="994">
        <v>0</v>
      </c>
      <c r="BM309" s="993">
        <v>0</v>
      </c>
      <c r="BN309" s="994">
        <v>0</v>
      </c>
      <c r="BO309" s="993">
        <v>0</v>
      </c>
      <c r="BP309" s="994">
        <v>0</v>
      </c>
      <c r="BQ309" s="993">
        <v>0</v>
      </c>
      <c r="BR309" s="994">
        <v>0</v>
      </c>
      <c r="BS309" s="993">
        <v>0</v>
      </c>
      <c r="BT309" s="994">
        <v>0</v>
      </c>
      <c r="BU309" s="993">
        <v>0</v>
      </c>
      <c r="BV309" s="994">
        <v>0</v>
      </c>
      <c r="BW309" s="993">
        <v>0</v>
      </c>
      <c r="BX309" s="994">
        <v>0</v>
      </c>
      <c r="BY309" s="993">
        <v>0</v>
      </c>
      <c r="BZ309" s="994">
        <v>0</v>
      </c>
      <c r="CA309" s="995">
        <v>0</v>
      </c>
      <c r="CB309" s="946"/>
      <c r="CC309" s="971"/>
      <c r="CD309" s="946"/>
      <c r="CE309" s="972"/>
      <c r="CF309" s="946"/>
      <c r="CG309" s="992">
        <v>0</v>
      </c>
      <c r="CH309" s="993">
        <v>0</v>
      </c>
      <c r="CI309" s="994">
        <v>0</v>
      </c>
      <c r="CJ309" s="993">
        <v>0</v>
      </c>
      <c r="CK309" s="994">
        <v>0</v>
      </c>
      <c r="CL309" s="993">
        <v>0</v>
      </c>
      <c r="CM309" s="994">
        <v>0</v>
      </c>
      <c r="CN309" s="993">
        <v>0</v>
      </c>
      <c r="CO309" s="994">
        <v>0</v>
      </c>
      <c r="CP309" s="993">
        <v>0</v>
      </c>
      <c r="CQ309" s="994">
        <v>0</v>
      </c>
      <c r="CR309" s="993">
        <v>0</v>
      </c>
      <c r="CS309" s="994">
        <v>0</v>
      </c>
      <c r="CT309" s="993">
        <v>0</v>
      </c>
      <c r="CU309" s="994">
        <v>0</v>
      </c>
      <c r="CV309" s="993">
        <v>0</v>
      </c>
      <c r="CW309" s="994">
        <v>0</v>
      </c>
      <c r="CX309" s="993">
        <v>0</v>
      </c>
      <c r="CY309" s="994">
        <v>0</v>
      </c>
      <c r="CZ309" s="993">
        <v>0</v>
      </c>
      <c r="DA309" s="994">
        <v>0</v>
      </c>
      <c r="DB309" s="993">
        <v>0</v>
      </c>
      <c r="DC309" s="994">
        <v>0</v>
      </c>
      <c r="DD309" s="993">
        <v>0</v>
      </c>
      <c r="DE309" s="994">
        <v>0</v>
      </c>
      <c r="DF309" s="993">
        <v>0</v>
      </c>
      <c r="DG309" s="994">
        <v>0</v>
      </c>
      <c r="DH309" s="993">
        <v>0</v>
      </c>
      <c r="DI309" s="994">
        <v>0</v>
      </c>
      <c r="DJ309" s="993">
        <v>0</v>
      </c>
      <c r="DK309" s="994">
        <v>0</v>
      </c>
      <c r="DL309" s="993">
        <v>0</v>
      </c>
      <c r="DM309" s="994">
        <v>0</v>
      </c>
      <c r="DN309" s="993">
        <v>0</v>
      </c>
      <c r="DO309" s="994">
        <v>0</v>
      </c>
      <c r="DP309" s="995">
        <v>0</v>
      </c>
      <c r="DQ309" s="946"/>
      <c r="DR309" s="973"/>
      <c r="DS309" s="946"/>
      <c r="DT309" s="992">
        <v>0</v>
      </c>
      <c r="DU309" s="993">
        <v>0</v>
      </c>
      <c r="DV309" s="994">
        <v>0</v>
      </c>
      <c r="DW309" s="993">
        <v>0</v>
      </c>
      <c r="DX309" s="994">
        <v>0</v>
      </c>
      <c r="DY309" s="993">
        <v>0</v>
      </c>
      <c r="DZ309" s="994">
        <v>0</v>
      </c>
      <c r="EA309" s="993">
        <v>0</v>
      </c>
      <c r="EB309" s="994">
        <v>0</v>
      </c>
      <c r="EC309" s="993">
        <v>0</v>
      </c>
      <c r="ED309" s="994">
        <v>0</v>
      </c>
      <c r="EE309" s="993">
        <v>0</v>
      </c>
      <c r="EF309" s="994">
        <v>0</v>
      </c>
      <c r="EG309" s="993">
        <v>0</v>
      </c>
      <c r="EH309" s="994">
        <v>0</v>
      </c>
      <c r="EI309" s="993">
        <v>0</v>
      </c>
      <c r="EJ309" s="994">
        <v>0</v>
      </c>
      <c r="EK309" s="993">
        <v>0</v>
      </c>
      <c r="EL309" s="994">
        <v>0</v>
      </c>
      <c r="EM309" s="993">
        <v>0</v>
      </c>
      <c r="EN309" s="994">
        <v>0</v>
      </c>
      <c r="EO309" s="993">
        <v>0</v>
      </c>
      <c r="EP309" s="994">
        <v>0</v>
      </c>
      <c r="EQ309" s="993">
        <v>0</v>
      </c>
      <c r="ER309" s="994">
        <v>0</v>
      </c>
      <c r="ES309" s="993">
        <v>0</v>
      </c>
      <c r="ET309" s="994">
        <v>0</v>
      </c>
      <c r="EU309" s="993">
        <v>0</v>
      </c>
      <c r="EV309" s="994">
        <v>0</v>
      </c>
      <c r="EW309" s="993">
        <v>0</v>
      </c>
      <c r="EX309" s="994">
        <v>0</v>
      </c>
      <c r="EY309" s="993">
        <v>0</v>
      </c>
      <c r="EZ309" s="994">
        <v>0</v>
      </c>
      <c r="FA309" s="993">
        <v>0</v>
      </c>
      <c r="FB309" s="994">
        <v>0</v>
      </c>
      <c r="FC309" s="995">
        <v>0</v>
      </c>
      <c r="FD309" s="946"/>
      <c r="FE309" s="974"/>
      <c r="FF309" s="946"/>
      <c r="FG309" s="975"/>
      <c r="FI309" s="996" t="b">
        <v>1</v>
      </c>
    </row>
    <row r="310" spans="2:165" hidden="1" outlineLevel="1">
      <c r="B310" s="983">
        <v>294</v>
      </c>
      <c r="C310" s="984" t="s">
        <v>789</v>
      </c>
      <c r="E310" s="985">
        <v>0</v>
      </c>
      <c r="F310" s="986">
        <v>0</v>
      </c>
      <c r="G310" s="987">
        <v>0</v>
      </c>
      <c r="H310" s="986">
        <v>0</v>
      </c>
      <c r="I310" s="987">
        <v>0</v>
      </c>
      <c r="J310" s="986">
        <v>0</v>
      </c>
      <c r="K310" s="987">
        <v>0</v>
      </c>
      <c r="L310" s="986">
        <v>0</v>
      </c>
      <c r="M310" s="987">
        <v>0</v>
      </c>
      <c r="N310" s="986">
        <v>0</v>
      </c>
      <c r="O310" s="987">
        <v>0</v>
      </c>
      <c r="P310" s="986">
        <v>0</v>
      </c>
      <c r="Q310" s="987">
        <v>0</v>
      </c>
      <c r="R310" s="986">
        <v>0</v>
      </c>
      <c r="S310" s="987">
        <v>0</v>
      </c>
      <c r="T310" s="986">
        <v>0</v>
      </c>
      <c r="U310" s="987">
        <v>0</v>
      </c>
      <c r="V310" s="986">
        <v>0</v>
      </c>
      <c r="W310" s="987">
        <v>0</v>
      </c>
      <c r="X310" s="986">
        <v>0</v>
      </c>
      <c r="Y310" s="987">
        <v>0</v>
      </c>
      <c r="Z310" s="986">
        <v>0</v>
      </c>
      <c r="AA310" s="987">
        <v>0</v>
      </c>
      <c r="AB310" s="986">
        <v>0</v>
      </c>
      <c r="AC310" s="987">
        <v>0</v>
      </c>
      <c r="AD310" s="986">
        <v>0</v>
      </c>
      <c r="AE310" s="987">
        <v>0</v>
      </c>
      <c r="AF310" s="986">
        <v>0</v>
      </c>
      <c r="AG310" s="987">
        <v>0</v>
      </c>
      <c r="AH310" s="986">
        <v>0</v>
      </c>
      <c r="AI310" s="987">
        <v>0</v>
      </c>
      <c r="AJ310" s="986">
        <v>0</v>
      </c>
      <c r="AK310" s="987">
        <v>0</v>
      </c>
      <c r="AL310" s="986">
        <v>0</v>
      </c>
      <c r="AM310" s="987">
        <v>0</v>
      </c>
      <c r="AN310" s="988">
        <v>0</v>
      </c>
      <c r="AO310" s="946"/>
      <c r="AP310" s="964"/>
      <c r="AQ310" s="946"/>
      <c r="AR310" s="985">
        <v>0</v>
      </c>
      <c r="AS310" s="986">
        <v>0</v>
      </c>
      <c r="AT310" s="987">
        <v>0</v>
      </c>
      <c r="AU310" s="986">
        <v>0</v>
      </c>
      <c r="AV310" s="987">
        <v>0</v>
      </c>
      <c r="AW310" s="986">
        <v>0</v>
      </c>
      <c r="AX310" s="987">
        <v>0</v>
      </c>
      <c r="AY310" s="986">
        <v>0</v>
      </c>
      <c r="AZ310" s="987">
        <v>0</v>
      </c>
      <c r="BA310" s="986">
        <v>0</v>
      </c>
      <c r="BB310" s="987">
        <v>0</v>
      </c>
      <c r="BC310" s="986">
        <v>0</v>
      </c>
      <c r="BD310" s="987">
        <v>0</v>
      </c>
      <c r="BE310" s="986">
        <v>0</v>
      </c>
      <c r="BF310" s="987">
        <v>0</v>
      </c>
      <c r="BG310" s="986">
        <v>0</v>
      </c>
      <c r="BH310" s="987">
        <v>0</v>
      </c>
      <c r="BI310" s="986">
        <v>0</v>
      </c>
      <c r="BJ310" s="987">
        <v>0</v>
      </c>
      <c r="BK310" s="986">
        <v>0</v>
      </c>
      <c r="BL310" s="987">
        <v>0</v>
      </c>
      <c r="BM310" s="986">
        <v>0</v>
      </c>
      <c r="BN310" s="987">
        <v>0</v>
      </c>
      <c r="BO310" s="986">
        <v>0</v>
      </c>
      <c r="BP310" s="987">
        <v>0</v>
      </c>
      <c r="BQ310" s="986">
        <v>0</v>
      </c>
      <c r="BR310" s="987">
        <v>0</v>
      </c>
      <c r="BS310" s="986">
        <v>0</v>
      </c>
      <c r="BT310" s="987">
        <v>0</v>
      </c>
      <c r="BU310" s="986">
        <v>0</v>
      </c>
      <c r="BV310" s="987">
        <v>0</v>
      </c>
      <c r="BW310" s="986">
        <v>0</v>
      </c>
      <c r="BX310" s="987">
        <v>0</v>
      </c>
      <c r="BY310" s="986">
        <v>0</v>
      </c>
      <c r="BZ310" s="987">
        <v>0</v>
      </c>
      <c r="CA310" s="988">
        <v>0</v>
      </c>
      <c r="CB310" s="946"/>
      <c r="CC310" s="971"/>
      <c r="CD310" s="946"/>
      <c r="CE310" s="972"/>
      <c r="CF310" s="946"/>
      <c r="CG310" s="985">
        <v>0</v>
      </c>
      <c r="CH310" s="986">
        <v>0</v>
      </c>
      <c r="CI310" s="987">
        <v>0</v>
      </c>
      <c r="CJ310" s="986">
        <v>0</v>
      </c>
      <c r="CK310" s="987">
        <v>0</v>
      </c>
      <c r="CL310" s="986">
        <v>0</v>
      </c>
      <c r="CM310" s="987">
        <v>0</v>
      </c>
      <c r="CN310" s="986">
        <v>0</v>
      </c>
      <c r="CO310" s="987">
        <v>0</v>
      </c>
      <c r="CP310" s="986">
        <v>0</v>
      </c>
      <c r="CQ310" s="987">
        <v>0</v>
      </c>
      <c r="CR310" s="986">
        <v>0</v>
      </c>
      <c r="CS310" s="987">
        <v>0</v>
      </c>
      <c r="CT310" s="986">
        <v>0</v>
      </c>
      <c r="CU310" s="987">
        <v>0</v>
      </c>
      <c r="CV310" s="986">
        <v>0</v>
      </c>
      <c r="CW310" s="987">
        <v>0</v>
      </c>
      <c r="CX310" s="986">
        <v>0</v>
      </c>
      <c r="CY310" s="987">
        <v>0</v>
      </c>
      <c r="CZ310" s="986">
        <v>0</v>
      </c>
      <c r="DA310" s="987">
        <v>0</v>
      </c>
      <c r="DB310" s="986">
        <v>0</v>
      </c>
      <c r="DC310" s="987">
        <v>0</v>
      </c>
      <c r="DD310" s="986">
        <v>0</v>
      </c>
      <c r="DE310" s="987">
        <v>0</v>
      </c>
      <c r="DF310" s="986">
        <v>0</v>
      </c>
      <c r="DG310" s="987">
        <v>0</v>
      </c>
      <c r="DH310" s="986">
        <v>0</v>
      </c>
      <c r="DI310" s="987">
        <v>0</v>
      </c>
      <c r="DJ310" s="986">
        <v>0</v>
      </c>
      <c r="DK310" s="987">
        <v>0</v>
      </c>
      <c r="DL310" s="986">
        <v>0</v>
      </c>
      <c r="DM310" s="987">
        <v>0</v>
      </c>
      <c r="DN310" s="986">
        <v>0</v>
      </c>
      <c r="DO310" s="987">
        <v>0</v>
      </c>
      <c r="DP310" s="988">
        <v>0</v>
      </c>
      <c r="DQ310" s="946"/>
      <c r="DR310" s="973"/>
      <c r="DS310" s="946"/>
      <c r="DT310" s="985">
        <v>0</v>
      </c>
      <c r="DU310" s="986">
        <v>0</v>
      </c>
      <c r="DV310" s="987">
        <v>0</v>
      </c>
      <c r="DW310" s="986">
        <v>0</v>
      </c>
      <c r="DX310" s="987">
        <v>0</v>
      </c>
      <c r="DY310" s="986">
        <v>0</v>
      </c>
      <c r="DZ310" s="987">
        <v>0</v>
      </c>
      <c r="EA310" s="986">
        <v>0</v>
      </c>
      <c r="EB310" s="987">
        <v>0</v>
      </c>
      <c r="EC310" s="986">
        <v>0</v>
      </c>
      <c r="ED310" s="987">
        <v>0</v>
      </c>
      <c r="EE310" s="986">
        <v>0</v>
      </c>
      <c r="EF310" s="987">
        <v>0</v>
      </c>
      <c r="EG310" s="986">
        <v>0</v>
      </c>
      <c r="EH310" s="987">
        <v>0</v>
      </c>
      <c r="EI310" s="986">
        <v>0</v>
      </c>
      <c r="EJ310" s="987">
        <v>0</v>
      </c>
      <c r="EK310" s="986">
        <v>0</v>
      </c>
      <c r="EL310" s="987">
        <v>0</v>
      </c>
      <c r="EM310" s="986">
        <v>0</v>
      </c>
      <c r="EN310" s="987">
        <v>0</v>
      </c>
      <c r="EO310" s="986">
        <v>0</v>
      </c>
      <c r="EP310" s="987">
        <v>0</v>
      </c>
      <c r="EQ310" s="986">
        <v>0</v>
      </c>
      <c r="ER310" s="987">
        <v>0</v>
      </c>
      <c r="ES310" s="986">
        <v>0</v>
      </c>
      <c r="ET310" s="987">
        <v>0</v>
      </c>
      <c r="EU310" s="986">
        <v>0</v>
      </c>
      <c r="EV310" s="987">
        <v>0</v>
      </c>
      <c r="EW310" s="986">
        <v>0</v>
      </c>
      <c r="EX310" s="987">
        <v>0</v>
      </c>
      <c r="EY310" s="986">
        <v>0</v>
      </c>
      <c r="EZ310" s="987">
        <v>0</v>
      </c>
      <c r="FA310" s="986">
        <v>0</v>
      </c>
      <c r="FB310" s="987">
        <v>0</v>
      </c>
      <c r="FC310" s="988">
        <v>0</v>
      </c>
      <c r="FD310" s="946"/>
      <c r="FE310" s="974"/>
      <c r="FF310" s="946"/>
      <c r="FG310" s="975"/>
      <c r="FI310" s="989" t="b">
        <v>1</v>
      </c>
    </row>
    <row r="311" spans="2:165" hidden="1" outlineLevel="1">
      <c r="B311" s="990">
        <v>295</v>
      </c>
      <c r="C311" s="991" t="s">
        <v>790</v>
      </c>
      <c r="E311" s="992">
        <v>0</v>
      </c>
      <c r="F311" s="993">
        <v>0</v>
      </c>
      <c r="G311" s="994">
        <v>0</v>
      </c>
      <c r="H311" s="993">
        <v>0</v>
      </c>
      <c r="I311" s="994">
        <v>0</v>
      </c>
      <c r="J311" s="993">
        <v>0</v>
      </c>
      <c r="K311" s="994">
        <v>0</v>
      </c>
      <c r="L311" s="993">
        <v>0</v>
      </c>
      <c r="M311" s="994">
        <v>0</v>
      </c>
      <c r="N311" s="993">
        <v>0</v>
      </c>
      <c r="O311" s="994">
        <v>0</v>
      </c>
      <c r="P311" s="993">
        <v>0</v>
      </c>
      <c r="Q311" s="994">
        <v>0</v>
      </c>
      <c r="R311" s="993">
        <v>0</v>
      </c>
      <c r="S311" s="994">
        <v>0</v>
      </c>
      <c r="T311" s="993">
        <v>0</v>
      </c>
      <c r="U311" s="994">
        <v>0</v>
      </c>
      <c r="V311" s="993">
        <v>0</v>
      </c>
      <c r="W311" s="994">
        <v>0</v>
      </c>
      <c r="X311" s="993">
        <v>0</v>
      </c>
      <c r="Y311" s="994">
        <v>0</v>
      </c>
      <c r="Z311" s="993">
        <v>0</v>
      </c>
      <c r="AA311" s="994">
        <v>0</v>
      </c>
      <c r="AB311" s="993">
        <v>0</v>
      </c>
      <c r="AC311" s="994">
        <v>0</v>
      </c>
      <c r="AD311" s="993">
        <v>0</v>
      </c>
      <c r="AE311" s="994">
        <v>0</v>
      </c>
      <c r="AF311" s="993">
        <v>0</v>
      </c>
      <c r="AG311" s="994">
        <v>0</v>
      </c>
      <c r="AH311" s="993">
        <v>0</v>
      </c>
      <c r="AI311" s="994">
        <v>0</v>
      </c>
      <c r="AJ311" s="993">
        <v>0</v>
      </c>
      <c r="AK311" s="994">
        <v>0</v>
      </c>
      <c r="AL311" s="993">
        <v>0</v>
      </c>
      <c r="AM311" s="994">
        <v>0</v>
      </c>
      <c r="AN311" s="995">
        <v>0</v>
      </c>
      <c r="AO311" s="946"/>
      <c r="AP311" s="964"/>
      <c r="AQ311" s="946"/>
      <c r="AR311" s="992">
        <v>0</v>
      </c>
      <c r="AS311" s="993">
        <v>0</v>
      </c>
      <c r="AT311" s="994">
        <v>0</v>
      </c>
      <c r="AU311" s="993">
        <v>0</v>
      </c>
      <c r="AV311" s="994">
        <v>0</v>
      </c>
      <c r="AW311" s="993">
        <v>0</v>
      </c>
      <c r="AX311" s="994">
        <v>0</v>
      </c>
      <c r="AY311" s="993">
        <v>0</v>
      </c>
      <c r="AZ311" s="994">
        <v>0</v>
      </c>
      <c r="BA311" s="993">
        <v>0</v>
      </c>
      <c r="BB311" s="994">
        <v>0</v>
      </c>
      <c r="BC311" s="993">
        <v>0</v>
      </c>
      <c r="BD311" s="994">
        <v>0</v>
      </c>
      <c r="BE311" s="993">
        <v>0</v>
      </c>
      <c r="BF311" s="994">
        <v>0</v>
      </c>
      <c r="BG311" s="993">
        <v>0</v>
      </c>
      <c r="BH311" s="994">
        <v>0</v>
      </c>
      <c r="BI311" s="993">
        <v>0</v>
      </c>
      <c r="BJ311" s="994">
        <v>0</v>
      </c>
      <c r="BK311" s="993">
        <v>0</v>
      </c>
      <c r="BL311" s="994">
        <v>0</v>
      </c>
      <c r="BM311" s="993">
        <v>0</v>
      </c>
      <c r="BN311" s="994">
        <v>0</v>
      </c>
      <c r="BO311" s="993">
        <v>0</v>
      </c>
      <c r="BP311" s="994">
        <v>0</v>
      </c>
      <c r="BQ311" s="993">
        <v>0</v>
      </c>
      <c r="BR311" s="994">
        <v>0</v>
      </c>
      <c r="BS311" s="993">
        <v>0</v>
      </c>
      <c r="BT311" s="994">
        <v>0</v>
      </c>
      <c r="BU311" s="993">
        <v>0</v>
      </c>
      <c r="BV311" s="994">
        <v>0</v>
      </c>
      <c r="BW311" s="993">
        <v>0</v>
      </c>
      <c r="BX311" s="994">
        <v>0</v>
      </c>
      <c r="BY311" s="993">
        <v>0</v>
      </c>
      <c r="BZ311" s="994">
        <v>0</v>
      </c>
      <c r="CA311" s="995">
        <v>0</v>
      </c>
      <c r="CB311" s="946"/>
      <c r="CC311" s="971"/>
      <c r="CD311" s="946"/>
      <c r="CE311" s="972"/>
      <c r="CF311" s="946"/>
      <c r="CG311" s="992">
        <v>0</v>
      </c>
      <c r="CH311" s="993">
        <v>0</v>
      </c>
      <c r="CI311" s="994">
        <v>0</v>
      </c>
      <c r="CJ311" s="993">
        <v>0</v>
      </c>
      <c r="CK311" s="994">
        <v>0</v>
      </c>
      <c r="CL311" s="993">
        <v>0</v>
      </c>
      <c r="CM311" s="994">
        <v>0</v>
      </c>
      <c r="CN311" s="993">
        <v>0</v>
      </c>
      <c r="CO311" s="994">
        <v>0</v>
      </c>
      <c r="CP311" s="993">
        <v>0</v>
      </c>
      <c r="CQ311" s="994">
        <v>0</v>
      </c>
      <c r="CR311" s="993">
        <v>0</v>
      </c>
      <c r="CS311" s="994">
        <v>0</v>
      </c>
      <c r="CT311" s="993">
        <v>0</v>
      </c>
      <c r="CU311" s="994">
        <v>0</v>
      </c>
      <c r="CV311" s="993">
        <v>0</v>
      </c>
      <c r="CW311" s="994">
        <v>0</v>
      </c>
      <c r="CX311" s="993">
        <v>0</v>
      </c>
      <c r="CY311" s="994">
        <v>0</v>
      </c>
      <c r="CZ311" s="993">
        <v>0</v>
      </c>
      <c r="DA311" s="994">
        <v>0</v>
      </c>
      <c r="DB311" s="993">
        <v>0</v>
      </c>
      <c r="DC311" s="994">
        <v>0</v>
      </c>
      <c r="DD311" s="993">
        <v>0</v>
      </c>
      <c r="DE311" s="994">
        <v>0</v>
      </c>
      <c r="DF311" s="993">
        <v>0</v>
      </c>
      <c r="DG311" s="994">
        <v>0</v>
      </c>
      <c r="DH311" s="993">
        <v>0</v>
      </c>
      <c r="DI311" s="994">
        <v>0</v>
      </c>
      <c r="DJ311" s="993">
        <v>0</v>
      </c>
      <c r="DK311" s="994">
        <v>0</v>
      </c>
      <c r="DL311" s="993">
        <v>0</v>
      </c>
      <c r="DM311" s="994">
        <v>0</v>
      </c>
      <c r="DN311" s="993">
        <v>0</v>
      </c>
      <c r="DO311" s="994">
        <v>0</v>
      </c>
      <c r="DP311" s="995">
        <v>0</v>
      </c>
      <c r="DQ311" s="946"/>
      <c r="DR311" s="973"/>
      <c r="DS311" s="946"/>
      <c r="DT311" s="992">
        <v>0</v>
      </c>
      <c r="DU311" s="993">
        <v>0</v>
      </c>
      <c r="DV311" s="994">
        <v>0</v>
      </c>
      <c r="DW311" s="993">
        <v>0</v>
      </c>
      <c r="DX311" s="994">
        <v>0</v>
      </c>
      <c r="DY311" s="993">
        <v>0</v>
      </c>
      <c r="DZ311" s="994">
        <v>0</v>
      </c>
      <c r="EA311" s="993">
        <v>0</v>
      </c>
      <c r="EB311" s="994">
        <v>0</v>
      </c>
      <c r="EC311" s="993">
        <v>0</v>
      </c>
      <c r="ED311" s="994">
        <v>0</v>
      </c>
      <c r="EE311" s="993">
        <v>0</v>
      </c>
      <c r="EF311" s="994">
        <v>0</v>
      </c>
      <c r="EG311" s="993">
        <v>0</v>
      </c>
      <c r="EH311" s="994">
        <v>0</v>
      </c>
      <c r="EI311" s="993">
        <v>0</v>
      </c>
      <c r="EJ311" s="994">
        <v>0</v>
      </c>
      <c r="EK311" s="993">
        <v>0</v>
      </c>
      <c r="EL311" s="994">
        <v>0</v>
      </c>
      <c r="EM311" s="993">
        <v>0</v>
      </c>
      <c r="EN311" s="994">
        <v>0</v>
      </c>
      <c r="EO311" s="993">
        <v>0</v>
      </c>
      <c r="EP311" s="994">
        <v>0</v>
      </c>
      <c r="EQ311" s="993">
        <v>0</v>
      </c>
      <c r="ER311" s="994">
        <v>0</v>
      </c>
      <c r="ES311" s="993">
        <v>0</v>
      </c>
      <c r="ET311" s="994">
        <v>0</v>
      </c>
      <c r="EU311" s="993">
        <v>0</v>
      </c>
      <c r="EV311" s="994">
        <v>0</v>
      </c>
      <c r="EW311" s="993">
        <v>0</v>
      </c>
      <c r="EX311" s="994">
        <v>0</v>
      </c>
      <c r="EY311" s="993">
        <v>0</v>
      </c>
      <c r="EZ311" s="994">
        <v>0</v>
      </c>
      <c r="FA311" s="993">
        <v>0</v>
      </c>
      <c r="FB311" s="994">
        <v>0</v>
      </c>
      <c r="FC311" s="995">
        <v>0</v>
      </c>
      <c r="FD311" s="946"/>
      <c r="FE311" s="974"/>
      <c r="FF311" s="946"/>
      <c r="FG311" s="975"/>
      <c r="FI311" s="996" t="b">
        <v>1</v>
      </c>
    </row>
    <row r="312" spans="2:165" hidden="1" outlineLevel="1">
      <c r="B312" s="1013">
        <v>296</v>
      </c>
      <c r="C312" s="1021" t="s">
        <v>791</v>
      </c>
      <c r="E312" s="1015">
        <v>0</v>
      </c>
      <c r="F312" s="1016">
        <v>0</v>
      </c>
      <c r="G312" s="1017">
        <v>0</v>
      </c>
      <c r="H312" s="1016">
        <v>0</v>
      </c>
      <c r="I312" s="1017">
        <v>0</v>
      </c>
      <c r="J312" s="1016">
        <v>0</v>
      </c>
      <c r="K312" s="1017">
        <v>0</v>
      </c>
      <c r="L312" s="1016">
        <v>0</v>
      </c>
      <c r="M312" s="1017">
        <v>0</v>
      </c>
      <c r="N312" s="1016">
        <v>0</v>
      </c>
      <c r="O312" s="1017">
        <v>0</v>
      </c>
      <c r="P312" s="1016">
        <v>0</v>
      </c>
      <c r="Q312" s="1017">
        <v>0</v>
      </c>
      <c r="R312" s="1016">
        <v>0</v>
      </c>
      <c r="S312" s="1017">
        <v>0</v>
      </c>
      <c r="T312" s="1016">
        <v>0</v>
      </c>
      <c r="U312" s="1017">
        <v>0</v>
      </c>
      <c r="V312" s="1016">
        <v>0</v>
      </c>
      <c r="W312" s="1017">
        <v>0</v>
      </c>
      <c r="X312" s="1016">
        <v>0</v>
      </c>
      <c r="Y312" s="1017">
        <v>0</v>
      </c>
      <c r="Z312" s="1016">
        <v>0</v>
      </c>
      <c r="AA312" s="1017">
        <v>0</v>
      </c>
      <c r="AB312" s="1016">
        <v>0</v>
      </c>
      <c r="AC312" s="1017">
        <v>0</v>
      </c>
      <c r="AD312" s="1016">
        <v>0</v>
      </c>
      <c r="AE312" s="1017">
        <v>0</v>
      </c>
      <c r="AF312" s="1016">
        <v>0</v>
      </c>
      <c r="AG312" s="1017">
        <v>0</v>
      </c>
      <c r="AH312" s="1016">
        <v>0</v>
      </c>
      <c r="AI312" s="1017">
        <v>0</v>
      </c>
      <c r="AJ312" s="1016">
        <v>0</v>
      </c>
      <c r="AK312" s="1017">
        <v>0</v>
      </c>
      <c r="AL312" s="1016">
        <v>0</v>
      </c>
      <c r="AM312" s="1017">
        <v>0</v>
      </c>
      <c r="AN312" s="1018">
        <v>0</v>
      </c>
      <c r="AO312" s="946"/>
      <c r="AP312" s="964"/>
      <c r="AQ312" s="946"/>
      <c r="AR312" s="1015">
        <v>0</v>
      </c>
      <c r="AS312" s="1016">
        <v>0</v>
      </c>
      <c r="AT312" s="1017">
        <v>0</v>
      </c>
      <c r="AU312" s="1016">
        <v>0</v>
      </c>
      <c r="AV312" s="1017">
        <v>0</v>
      </c>
      <c r="AW312" s="1016">
        <v>0</v>
      </c>
      <c r="AX312" s="1017">
        <v>0</v>
      </c>
      <c r="AY312" s="1016">
        <v>0</v>
      </c>
      <c r="AZ312" s="1017">
        <v>0</v>
      </c>
      <c r="BA312" s="1016">
        <v>0</v>
      </c>
      <c r="BB312" s="1017">
        <v>0</v>
      </c>
      <c r="BC312" s="1016">
        <v>0</v>
      </c>
      <c r="BD312" s="1017">
        <v>0</v>
      </c>
      <c r="BE312" s="1016">
        <v>0</v>
      </c>
      <c r="BF312" s="1017">
        <v>0</v>
      </c>
      <c r="BG312" s="1016">
        <v>0</v>
      </c>
      <c r="BH312" s="1017">
        <v>0</v>
      </c>
      <c r="BI312" s="1016">
        <v>0</v>
      </c>
      <c r="BJ312" s="1017">
        <v>0</v>
      </c>
      <c r="BK312" s="1016">
        <v>0</v>
      </c>
      <c r="BL312" s="1017">
        <v>0</v>
      </c>
      <c r="BM312" s="1016">
        <v>0</v>
      </c>
      <c r="BN312" s="1017">
        <v>0</v>
      </c>
      <c r="BO312" s="1016">
        <v>0</v>
      </c>
      <c r="BP312" s="1017">
        <v>0</v>
      </c>
      <c r="BQ312" s="1016">
        <v>0</v>
      </c>
      <c r="BR312" s="1017">
        <v>0</v>
      </c>
      <c r="BS312" s="1016">
        <v>0</v>
      </c>
      <c r="BT312" s="1017">
        <v>0</v>
      </c>
      <c r="BU312" s="1016">
        <v>0</v>
      </c>
      <c r="BV312" s="1017">
        <v>0</v>
      </c>
      <c r="BW312" s="1016">
        <v>0</v>
      </c>
      <c r="BX312" s="1017">
        <v>0</v>
      </c>
      <c r="BY312" s="1016">
        <v>0</v>
      </c>
      <c r="BZ312" s="1017">
        <v>0</v>
      </c>
      <c r="CA312" s="1018">
        <v>0</v>
      </c>
      <c r="CB312" s="946"/>
      <c r="CC312" s="971"/>
      <c r="CD312" s="946"/>
      <c r="CE312" s="972"/>
      <c r="CF312" s="946"/>
      <c r="CG312" s="1015">
        <v>0</v>
      </c>
      <c r="CH312" s="1016">
        <v>0</v>
      </c>
      <c r="CI312" s="1017">
        <v>0</v>
      </c>
      <c r="CJ312" s="1016">
        <v>0</v>
      </c>
      <c r="CK312" s="1017">
        <v>0</v>
      </c>
      <c r="CL312" s="1016">
        <v>0</v>
      </c>
      <c r="CM312" s="1017">
        <v>0</v>
      </c>
      <c r="CN312" s="1016">
        <v>0</v>
      </c>
      <c r="CO312" s="1017">
        <v>0</v>
      </c>
      <c r="CP312" s="1016">
        <v>0</v>
      </c>
      <c r="CQ312" s="1017">
        <v>0</v>
      </c>
      <c r="CR312" s="1016">
        <v>0</v>
      </c>
      <c r="CS312" s="1017">
        <v>0</v>
      </c>
      <c r="CT312" s="1016">
        <v>0</v>
      </c>
      <c r="CU312" s="1017">
        <v>0</v>
      </c>
      <c r="CV312" s="1016">
        <v>0</v>
      </c>
      <c r="CW312" s="1017">
        <v>0</v>
      </c>
      <c r="CX312" s="1016">
        <v>0</v>
      </c>
      <c r="CY312" s="1017">
        <v>0</v>
      </c>
      <c r="CZ312" s="1016">
        <v>0</v>
      </c>
      <c r="DA312" s="1017">
        <v>0</v>
      </c>
      <c r="DB312" s="1016">
        <v>0</v>
      </c>
      <c r="DC312" s="1017">
        <v>0</v>
      </c>
      <c r="DD312" s="1016">
        <v>0</v>
      </c>
      <c r="DE312" s="1017">
        <v>0</v>
      </c>
      <c r="DF312" s="1016">
        <v>0</v>
      </c>
      <c r="DG312" s="1017">
        <v>0</v>
      </c>
      <c r="DH312" s="1016">
        <v>0</v>
      </c>
      <c r="DI312" s="1017">
        <v>0</v>
      </c>
      <c r="DJ312" s="1016">
        <v>0</v>
      </c>
      <c r="DK312" s="1017">
        <v>0</v>
      </c>
      <c r="DL312" s="1016">
        <v>0</v>
      </c>
      <c r="DM312" s="1017">
        <v>0</v>
      </c>
      <c r="DN312" s="1016">
        <v>0</v>
      </c>
      <c r="DO312" s="1017">
        <v>0</v>
      </c>
      <c r="DP312" s="1018">
        <v>0</v>
      </c>
      <c r="DQ312" s="946"/>
      <c r="DR312" s="973"/>
      <c r="DS312" s="946"/>
      <c r="DT312" s="1015">
        <v>0</v>
      </c>
      <c r="DU312" s="1016">
        <v>0</v>
      </c>
      <c r="DV312" s="1017">
        <v>0</v>
      </c>
      <c r="DW312" s="1016">
        <v>0</v>
      </c>
      <c r="DX312" s="1017">
        <v>0</v>
      </c>
      <c r="DY312" s="1016">
        <v>0</v>
      </c>
      <c r="DZ312" s="1017">
        <v>0</v>
      </c>
      <c r="EA312" s="1016">
        <v>0</v>
      </c>
      <c r="EB312" s="1017">
        <v>0</v>
      </c>
      <c r="EC312" s="1016">
        <v>0</v>
      </c>
      <c r="ED312" s="1017">
        <v>0</v>
      </c>
      <c r="EE312" s="1016">
        <v>0</v>
      </c>
      <c r="EF312" s="1017">
        <v>0</v>
      </c>
      <c r="EG312" s="1016">
        <v>0</v>
      </c>
      <c r="EH312" s="1017">
        <v>0</v>
      </c>
      <c r="EI312" s="1016">
        <v>0</v>
      </c>
      <c r="EJ312" s="1017">
        <v>0</v>
      </c>
      <c r="EK312" s="1016">
        <v>0</v>
      </c>
      <c r="EL312" s="1017">
        <v>0</v>
      </c>
      <c r="EM312" s="1016">
        <v>0</v>
      </c>
      <c r="EN312" s="1017">
        <v>0</v>
      </c>
      <c r="EO312" s="1016">
        <v>0</v>
      </c>
      <c r="EP312" s="1017">
        <v>0</v>
      </c>
      <c r="EQ312" s="1016">
        <v>0</v>
      </c>
      <c r="ER312" s="1017">
        <v>0</v>
      </c>
      <c r="ES312" s="1016">
        <v>0</v>
      </c>
      <c r="ET312" s="1017">
        <v>0</v>
      </c>
      <c r="EU312" s="1016">
        <v>0</v>
      </c>
      <c r="EV312" s="1017">
        <v>0</v>
      </c>
      <c r="EW312" s="1016">
        <v>0</v>
      </c>
      <c r="EX312" s="1017">
        <v>0</v>
      </c>
      <c r="EY312" s="1016">
        <v>0</v>
      </c>
      <c r="EZ312" s="1017">
        <v>0</v>
      </c>
      <c r="FA312" s="1016">
        <v>0</v>
      </c>
      <c r="FB312" s="1017">
        <v>0</v>
      </c>
      <c r="FC312" s="1018">
        <v>0</v>
      </c>
      <c r="FD312" s="946"/>
      <c r="FE312" s="974"/>
      <c r="FF312" s="946"/>
      <c r="FG312" s="975"/>
      <c r="FI312" s="1019" t="b">
        <v>1</v>
      </c>
    </row>
    <row r="313" spans="2:165" hidden="1" outlineLevel="1">
      <c r="B313" s="976">
        <v>297</v>
      </c>
      <c r="C313" s="977" t="s">
        <v>792</v>
      </c>
      <c r="E313" s="978">
        <v>0</v>
      </c>
      <c r="F313" s="979">
        <v>0</v>
      </c>
      <c r="G313" s="980">
        <v>0</v>
      </c>
      <c r="H313" s="979">
        <v>0</v>
      </c>
      <c r="I313" s="980">
        <v>0</v>
      </c>
      <c r="J313" s="979">
        <v>0</v>
      </c>
      <c r="K313" s="980">
        <v>0</v>
      </c>
      <c r="L313" s="979">
        <v>0</v>
      </c>
      <c r="M313" s="980">
        <v>0</v>
      </c>
      <c r="N313" s="979">
        <v>0</v>
      </c>
      <c r="O313" s="980">
        <v>0</v>
      </c>
      <c r="P313" s="979">
        <v>0</v>
      </c>
      <c r="Q313" s="980">
        <v>0</v>
      </c>
      <c r="R313" s="979">
        <v>0</v>
      </c>
      <c r="S313" s="980">
        <v>0</v>
      </c>
      <c r="T313" s="979">
        <v>0</v>
      </c>
      <c r="U313" s="980">
        <v>0</v>
      </c>
      <c r="V313" s="979">
        <v>0</v>
      </c>
      <c r="W313" s="980">
        <v>0</v>
      </c>
      <c r="X313" s="979">
        <v>0</v>
      </c>
      <c r="Y313" s="980">
        <v>0</v>
      </c>
      <c r="Z313" s="979">
        <v>0</v>
      </c>
      <c r="AA313" s="980">
        <v>0</v>
      </c>
      <c r="AB313" s="979">
        <v>0</v>
      </c>
      <c r="AC313" s="980">
        <v>0</v>
      </c>
      <c r="AD313" s="979">
        <v>0</v>
      </c>
      <c r="AE313" s="980">
        <v>0</v>
      </c>
      <c r="AF313" s="979">
        <v>0</v>
      </c>
      <c r="AG313" s="980">
        <v>0</v>
      </c>
      <c r="AH313" s="979">
        <v>0</v>
      </c>
      <c r="AI313" s="980">
        <v>0</v>
      </c>
      <c r="AJ313" s="979">
        <v>0</v>
      </c>
      <c r="AK313" s="980">
        <v>0</v>
      </c>
      <c r="AL313" s="979">
        <v>0</v>
      </c>
      <c r="AM313" s="980">
        <v>0</v>
      </c>
      <c r="AN313" s="981">
        <v>0</v>
      </c>
      <c r="AO313" s="946"/>
      <c r="AP313" s="964"/>
      <c r="AQ313" s="946"/>
      <c r="AR313" s="978">
        <v>0</v>
      </c>
      <c r="AS313" s="979">
        <v>0</v>
      </c>
      <c r="AT313" s="980">
        <v>0</v>
      </c>
      <c r="AU313" s="979">
        <v>0</v>
      </c>
      <c r="AV313" s="980">
        <v>0</v>
      </c>
      <c r="AW313" s="979">
        <v>0</v>
      </c>
      <c r="AX313" s="980">
        <v>0</v>
      </c>
      <c r="AY313" s="979">
        <v>0</v>
      </c>
      <c r="AZ313" s="980">
        <v>0</v>
      </c>
      <c r="BA313" s="979">
        <v>0</v>
      </c>
      <c r="BB313" s="980">
        <v>0</v>
      </c>
      <c r="BC313" s="979">
        <v>0</v>
      </c>
      <c r="BD313" s="980">
        <v>0</v>
      </c>
      <c r="BE313" s="979">
        <v>0</v>
      </c>
      <c r="BF313" s="980">
        <v>0</v>
      </c>
      <c r="BG313" s="979">
        <v>0</v>
      </c>
      <c r="BH313" s="980">
        <v>0</v>
      </c>
      <c r="BI313" s="979">
        <v>0</v>
      </c>
      <c r="BJ313" s="980">
        <v>0</v>
      </c>
      <c r="BK313" s="979">
        <v>0</v>
      </c>
      <c r="BL313" s="980">
        <v>0</v>
      </c>
      <c r="BM313" s="979">
        <v>0</v>
      </c>
      <c r="BN313" s="980">
        <v>0</v>
      </c>
      <c r="BO313" s="979">
        <v>0</v>
      </c>
      <c r="BP313" s="980">
        <v>0</v>
      </c>
      <c r="BQ313" s="979">
        <v>0</v>
      </c>
      <c r="BR313" s="980">
        <v>0</v>
      </c>
      <c r="BS313" s="979">
        <v>0</v>
      </c>
      <c r="BT313" s="980">
        <v>0</v>
      </c>
      <c r="BU313" s="979">
        <v>0</v>
      </c>
      <c r="BV313" s="980">
        <v>0</v>
      </c>
      <c r="BW313" s="979">
        <v>0</v>
      </c>
      <c r="BX313" s="980">
        <v>0</v>
      </c>
      <c r="BY313" s="979">
        <v>0</v>
      </c>
      <c r="BZ313" s="980">
        <v>0</v>
      </c>
      <c r="CA313" s="981">
        <v>0</v>
      </c>
      <c r="CB313" s="946"/>
      <c r="CC313" s="971"/>
      <c r="CD313" s="946"/>
      <c r="CE313" s="972"/>
      <c r="CF313" s="946"/>
      <c r="CG313" s="978">
        <v>0</v>
      </c>
      <c r="CH313" s="979">
        <v>0</v>
      </c>
      <c r="CI313" s="980">
        <v>0</v>
      </c>
      <c r="CJ313" s="979">
        <v>0</v>
      </c>
      <c r="CK313" s="980">
        <v>0</v>
      </c>
      <c r="CL313" s="979">
        <v>0</v>
      </c>
      <c r="CM313" s="980">
        <v>0</v>
      </c>
      <c r="CN313" s="979">
        <v>0</v>
      </c>
      <c r="CO313" s="980">
        <v>0</v>
      </c>
      <c r="CP313" s="979">
        <v>0</v>
      </c>
      <c r="CQ313" s="980">
        <v>0</v>
      </c>
      <c r="CR313" s="979">
        <v>0</v>
      </c>
      <c r="CS313" s="980">
        <v>0</v>
      </c>
      <c r="CT313" s="979">
        <v>0</v>
      </c>
      <c r="CU313" s="980">
        <v>0</v>
      </c>
      <c r="CV313" s="979">
        <v>0</v>
      </c>
      <c r="CW313" s="980">
        <v>0</v>
      </c>
      <c r="CX313" s="979">
        <v>0</v>
      </c>
      <c r="CY313" s="980">
        <v>0</v>
      </c>
      <c r="CZ313" s="979">
        <v>0</v>
      </c>
      <c r="DA313" s="980">
        <v>0</v>
      </c>
      <c r="DB313" s="979">
        <v>0</v>
      </c>
      <c r="DC313" s="980">
        <v>0</v>
      </c>
      <c r="DD313" s="979">
        <v>0</v>
      </c>
      <c r="DE313" s="980">
        <v>0</v>
      </c>
      <c r="DF313" s="979">
        <v>0</v>
      </c>
      <c r="DG313" s="980">
        <v>0</v>
      </c>
      <c r="DH313" s="979">
        <v>0</v>
      </c>
      <c r="DI313" s="980">
        <v>0</v>
      </c>
      <c r="DJ313" s="979">
        <v>0</v>
      </c>
      <c r="DK313" s="980">
        <v>0</v>
      </c>
      <c r="DL313" s="979">
        <v>0</v>
      </c>
      <c r="DM313" s="980">
        <v>0</v>
      </c>
      <c r="DN313" s="979">
        <v>0</v>
      </c>
      <c r="DO313" s="980">
        <v>0</v>
      </c>
      <c r="DP313" s="981">
        <v>0</v>
      </c>
      <c r="DQ313" s="946"/>
      <c r="DR313" s="973"/>
      <c r="DS313" s="946"/>
      <c r="DT313" s="978">
        <v>0</v>
      </c>
      <c r="DU313" s="979">
        <v>0</v>
      </c>
      <c r="DV313" s="980">
        <v>0</v>
      </c>
      <c r="DW313" s="979">
        <v>0</v>
      </c>
      <c r="DX313" s="980">
        <v>0</v>
      </c>
      <c r="DY313" s="979">
        <v>0</v>
      </c>
      <c r="DZ313" s="980">
        <v>0</v>
      </c>
      <c r="EA313" s="979">
        <v>0</v>
      </c>
      <c r="EB313" s="980">
        <v>0</v>
      </c>
      <c r="EC313" s="979">
        <v>0</v>
      </c>
      <c r="ED313" s="980">
        <v>0</v>
      </c>
      <c r="EE313" s="979">
        <v>0</v>
      </c>
      <c r="EF313" s="980">
        <v>0</v>
      </c>
      <c r="EG313" s="979">
        <v>0</v>
      </c>
      <c r="EH313" s="980">
        <v>0</v>
      </c>
      <c r="EI313" s="979">
        <v>0</v>
      </c>
      <c r="EJ313" s="980">
        <v>0</v>
      </c>
      <c r="EK313" s="979">
        <v>0</v>
      </c>
      <c r="EL313" s="980">
        <v>0</v>
      </c>
      <c r="EM313" s="979">
        <v>0</v>
      </c>
      <c r="EN313" s="980">
        <v>0</v>
      </c>
      <c r="EO313" s="979">
        <v>0</v>
      </c>
      <c r="EP313" s="980">
        <v>0</v>
      </c>
      <c r="EQ313" s="979">
        <v>0</v>
      </c>
      <c r="ER313" s="980">
        <v>0</v>
      </c>
      <c r="ES313" s="979">
        <v>0</v>
      </c>
      <c r="ET313" s="980">
        <v>0</v>
      </c>
      <c r="EU313" s="979">
        <v>0</v>
      </c>
      <c r="EV313" s="980">
        <v>0</v>
      </c>
      <c r="EW313" s="979">
        <v>0</v>
      </c>
      <c r="EX313" s="980">
        <v>0</v>
      </c>
      <c r="EY313" s="979">
        <v>0</v>
      </c>
      <c r="EZ313" s="980">
        <v>0</v>
      </c>
      <c r="FA313" s="979">
        <v>0</v>
      </c>
      <c r="FB313" s="980">
        <v>0</v>
      </c>
      <c r="FC313" s="981">
        <v>0</v>
      </c>
      <c r="FD313" s="946"/>
      <c r="FE313" s="974"/>
      <c r="FF313" s="946"/>
      <c r="FG313" s="975"/>
      <c r="FI313" s="982" t="b">
        <v>1</v>
      </c>
    </row>
    <row r="314" spans="2:165" hidden="1" outlineLevel="1">
      <c r="B314" s="983">
        <v>298</v>
      </c>
      <c r="C314" s="984" t="s">
        <v>446</v>
      </c>
      <c r="E314" s="985">
        <v>0</v>
      </c>
      <c r="F314" s="986">
        <v>0</v>
      </c>
      <c r="G314" s="987">
        <v>0</v>
      </c>
      <c r="H314" s="986">
        <v>0</v>
      </c>
      <c r="I314" s="987">
        <v>0</v>
      </c>
      <c r="J314" s="986">
        <v>0</v>
      </c>
      <c r="K314" s="987">
        <v>0</v>
      </c>
      <c r="L314" s="986">
        <v>0</v>
      </c>
      <c r="M314" s="987">
        <v>0</v>
      </c>
      <c r="N314" s="986">
        <v>0</v>
      </c>
      <c r="O314" s="987">
        <v>0</v>
      </c>
      <c r="P314" s="986">
        <v>0</v>
      </c>
      <c r="Q314" s="987">
        <v>0</v>
      </c>
      <c r="R314" s="986">
        <v>0</v>
      </c>
      <c r="S314" s="987">
        <v>0</v>
      </c>
      <c r="T314" s="986">
        <v>0</v>
      </c>
      <c r="U314" s="987">
        <v>0</v>
      </c>
      <c r="V314" s="986">
        <v>0</v>
      </c>
      <c r="W314" s="987">
        <v>0</v>
      </c>
      <c r="X314" s="986">
        <v>0</v>
      </c>
      <c r="Y314" s="987">
        <v>0</v>
      </c>
      <c r="Z314" s="986">
        <v>0</v>
      </c>
      <c r="AA314" s="987">
        <v>0</v>
      </c>
      <c r="AB314" s="986">
        <v>0</v>
      </c>
      <c r="AC314" s="987">
        <v>0</v>
      </c>
      <c r="AD314" s="986">
        <v>0</v>
      </c>
      <c r="AE314" s="987">
        <v>0</v>
      </c>
      <c r="AF314" s="986">
        <v>0</v>
      </c>
      <c r="AG314" s="987">
        <v>0</v>
      </c>
      <c r="AH314" s="986">
        <v>0</v>
      </c>
      <c r="AI314" s="987">
        <v>0</v>
      </c>
      <c r="AJ314" s="986">
        <v>0</v>
      </c>
      <c r="AK314" s="987">
        <v>0</v>
      </c>
      <c r="AL314" s="986">
        <v>0</v>
      </c>
      <c r="AM314" s="987">
        <v>0</v>
      </c>
      <c r="AN314" s="988">
        <v>0</v>
      </c>
      <c r="AO314" s="946"/>
      <c r="AP314" s="964"/>
      <c r="AQ314" s="946"/>
      <c r="AR314" s="985">
        <v>0</v>
      </c>
      <c r="AS314" s="986">
        <v>0</v>
      </c>
      <c r="AT314" s="987">
        <v>0</v>
      </c>
      <c r="AU314" s="986">
        <v>0</v>
      </c>
      <c r="AV314" s="987">
        <v>0</v>
      </c>
      <c r="AW314" s="986">
        <v>0</v>
      </c>
      <c r="AX314" s="987">
        <v>0</v>
      </c>
      <c r="AY314" s="986">
        <v>0</v>
      </c>
      <c r="AZ314" s="987">
        <v>0</v>
      </c>
      <c r="BA314" s="986">
        <v>0</v>
      </c>
      <c r="BB314" s="987">
        <v>0</v>
      </c>
      <c r="BC314" s="986">
        <v>0</v>
      </c>
      <c r="BD314" s="987">
        <v>0</v>
      </c>
      <c r="BE314" s="986">
        <v>0</v>
      </c>
      <c r="BF314" s="987">
        <v>0</v>
      </c>
      <c r="BG314" s="986">
        <v>0</v>
      </c>
      <c r="BH314" s="987">
        <v>0</v>
      </c>
      <c r="BI314" s="986">
        <v>0</v>
      </c>
      <c r="BJ314" s="987">
        <v>0</v>
      </c>
      <c r="BK314" s="986">
        <v>0</v>
      </c>
      <c r="BL314" s="987">
        <v>0</v>
      </c>
      <c r="BM314" s="986">
        <v>0</v>
      </c>
      <c r="BN314" s="987">
        <v>0</v>
      </c>
      <c r="BO314" s="986">
        <v>0</v>
      </c>
      <c r="BP314" s="987">
        <v>0</v>
      </c>
      <c r="BQ314" s="986">
        <v>0</v>
      </c>
      <c r="BR314" s="987">
        <v>0</v>
      </c>
      <c r="BS314" s="986">
        <v>0</v>
      </c>
      <c r="BT314" s="987">
        <v>0</v>
      </c>
      <c r="BU314" s="986">
        <v>0</v>
      </c>
      <c r="BV314" s="987">
        <v>0</v>
      </c>
      <c r="BW314" s="986">
        <v>0</v>
      </c>
      <c r="BX314" s="987">
        <v>0</v>
      </c>
      <c r="BY314" s="986">
        <v>0</v>
      </c>
      <c r="BZ314" s="987">
        <v>0</v>
      </c>
      <c r="CA314" s="988">
        <v>0</v>
      </c>
      <c r="CB314" s="946"/>
      <c r="CC314" s="971"/>
      <c r="CD314" s="946"/>
      <c r="CE314" s="972"/>
      <c r="CF314" s="946"/>
      <c r="CG314" s="985">
        <v>0</v>
      </c>
      <c r="CH314" s="986">
        <v>0</v>
      </c>
      <c r="CI314" s="987">
        <v>0</v>
      </c>
      <c r="CJ314" s="986">
        <v>0</v>
      </c>
      <c r="CK314" s="987">
        <v>0</v>
      </c>
      <c r="CL314" s="986">
        <v>0</v>
      </c>
      <c r="CM314" s="987">
        <v>0</v>
      </c>
      <c r="CN314" s="986">
        <v>0</v>
      </c>
      <c r="CO314" s="987">
        <v>0</v>
      </c>
      <c r="CP314" s="986">
        <v>0</v>
      </c>
      <c r="CQ314" s="987">
        <v>0</v>
      </c>
      <c r="CR314" s="986">
        <v>0</v>
      </c>
      <c r="CS314" s="987">
        <v>0</v>
      </c>
      <c r="CT314" s="986">
        <v>0</v>
      </c>
      <c r="CU314" s="987">
        <v>0</v>
      </c>
      <c r="CV314" s="986">
        <v>0</v>
      </c>
      <c r="CW314" s="987">
        <v>0</v>
      </c>
      <c r="CX314" s="986">
        <v>0</v>
      </c>
      <c r="CY314" s="987">
        <v>0</v>
      </c>
      <c r="CZ314" s="986">
        <v>0</v>
      </c>
      <c r="DA314" s="987">
        <v>0</v>
      </c>
      <c r="DB314" s="986">
        <v>0</v>
      </c>
      <c r="DC314" s="987">
        <v>0</v>
      </c>
      <c r="DD314" s="986">
        <v>0</v>
      </c>
      <c r="DE314" s="987">
        <v>0</v>
      </c>
      <c r="DF314" s="986">
        <v>0</v>
      </c>
      <c r="DG314" s="987">
        <v>0</v>
      </c>
      <c r="DH314" s="986">
        <v>0</v>
      </c>
      <c r="DI314" s="987">
        <v>0</v>
      </c>
      <c r="DJ314" s="986">
        <v>0</v>
      </c>
      <c r="DK314" s="987">
        <v>0</v>
      </c>
      <c r="DL314" s="986">
        <v>0</v>
      </c>
      <c r="DM314" s="987">
        <v>0</v>
      </c>
      <c r="DN314" s="986">
        <v>0</v>
      </c>
      <c r="DO314" s="987">
        <v>0</v>
      </c>
      <c r="DP314" s="988">
        <v>0</v>
      </c>
      <c r="DQ314" s="946"/>
      <c r="DR314" s="973"/>
      <c r="DS314" s="946"/>
      <c r="DT314" s="985">
        <v>0</v>
      </c>
      <c r="DU314" s="986">
        <v>0</v>
      </c>
      <c r="DV314" s="987">
        <v>0</v>
      </c>
      <c r="DW314" s="986">
        <v>0</v>
      </c>
      <c r="DX314" s="987">
        <v>0</v>
      </c>
      <c r="DY314" s="986">
        <v>0</v>
      </c>
      <c r="DZ314" s="987">
        <v>0</v>
      </c>
      <c r="EA314" s="986">
        <v>0</v>
      </c>
      <c r="EB314" s="987">
        <v>0</v>
      </c>
      <c r="EC314" s="986">
        <v>0</v>
      </c>
      <c r="ED314" s="987">
        <v>0</v>
      </c>
      <c r="EE314" s="986">
        <v>0</v>
      </c>
      <c r="EF314" s="987">
        <v>0</v>
      </c>
      <c r="EG314" s="986">
        <v>0</v>
      </c>
      <c r="EH314" s="987">
        <v>0</v>
      </c>
      <c r="EI314" s="986">
        <v>0</v>
      </c>
      <c r="EJ314" s="987">
        <v>0</v>
      </c>
      <c r="EK314" s="986">
        <v>0</v>
      </c>
      <c r="EL314" s="987">
        <v>0</v>
      </c>
      <c r="EM314" s="986">
        <v>0</v>
      </c>
      <c r="EN314" s="987">
        <v>0</v>
      </c>
      <c r="EO314" s="986">
        <v>0</v>
      </c>
      <c r="EP314" s="987">
        <v>0</v>
      </c>
      <c r="EQ314" s="986">
        <v>0</v>
      </c>
      <c r="ER314" s="987">
        <v>0</v>
      </c>
      <c r="ES314" s="986">
        <v>0</v>
      </c>
      <c r="ET314" s="987">
        <v>0</v>
      </c>
      <c r="EU314" s="986">
        <v>0</v>
      </c>
      <c r="EV314" s="987">
        <v>0</v>
      </c>
      <c r="EW314" s="986">
        <v>0</v>
      </c>
      <c r="EX314" s="987">
        <v>0</v>
      </c>
      <c r="EY314" s="986">
        <v>0</v>
      </c>
      <c r="EZ314" s="987">
        <v>0</v>
      </c>
      <c r="FA314" s="986">
        <v>0</v>
      </c>
      <c r="FB314" s="987">
        <v>0</v>
      </c>
      <c r="FC314" s="988">
        <v>0</v>
      </c>
      <c r="FD314" s="946"/>
      <c r="FE314" s="974"/>
      <c r="FF314" s="946"/>
      <c r="FG314" s="975"/>
      <c r="FI314" s="989" t="b">
        <v>1</v>
      </c>
    </row>
    <row r="315" spans="2:165" hidden="1" outlineLevel="1">
      <c r="B315" s="997">
        <v>299</v>
      </c>
      <c r="C315" s="998" t="s">
        <v>448</v>
      </c>
      <c r="E315" s="999">
        <v>0</v>
      </c>
      <c r="F315" s="1000">
        <v>0</v>
      </c>
      <c r="G315" s="1001">
        <v>0</v>
      </c>
      <c r="H315" s="1000">
        <v>0</v>
      </c>
      <c r="I315" s="1001">
        <v>0</v>
      </c>
      <c r="J315" s="1000">
        <v>0</v>
      </c>
      <c r="K315" s="1001">
        <v>0</v>
      </c>
      <c r="L315" s="1000">
        <v>0</v>
      </c>
      <c r="M315" s="1001">
        <v>0</v>
      </c>
      <c r="N315" s="1000">
        <v>0</v>
      </c>
      <c r="O315" s="1001">
        <v>0</v>
      </c>
      <c r="P315" s="1000">
        <v>0</v>
      </c>
      <c r="Q315" s="1001">
        <v>0</v>
      </c>
      <c r="R315" s="1000">
        <v>0</v>
      </c>
      <c r="S315" s="1001">
        <v>0</v>
      </c>
      <c r="T315" s="1000">
        <v>0</v>
      </c>
      <c r="U315" s="1001">
        <v>0</v>
      </c>
      <c r="V315" s="1000">
        <v>0</v>
      </c>
      <c r="W315" s="1001">
        <v>0</v>
      </c>
      <c r="X315" s="1000">
        <v>0</v>
      </c>
      <c r="Y315" s="1001">
        <v>0</v>
      </c>
      <c r="Z315" s="1000">
        <v>0</v>
      </c>
      <c r="AA315" s="1001">
        <v>0</v>
      </c>
      <c r="AB315" s="1000">
        <v>0</v>
      </c>
      <c r="AC315" s="1001">
        <v>0</v>
      </c>
      <c r="AD315" s="1000">
        <v>0</v>
      </c>
      <c r="AE315" s="1001">
        <v>0</v>
      </c>
      <c r="AF315" s="1000">
        <v>0</v>
      </c>
      <c r="AG315" s="1001">
        <v>0</v>
      </c>
      <c r="AH315" s="1000">
        <v>0</v>
      </c>
      <c r="AI315" s="1001">
        <v>0</v>
      </c>
      <c r="AJ315" s="1000">
        <v>0</v>
      </c>
      <c r="AK315" s="1001">
        <v>0</v>
      </c>
      <c r="AL315" s="1000">
        <v>0</v>
      </c>
      <c r="AM315" s="1001">
        <v>0</v>
      </c>
      <c r="AN315" s="1002">
        <v>0</v>
      </c>
      <c r="AO315" s="946"/>
      <c r="AP315" s="964"/>
      <c r="AQ315" s="946"/>
      <c r="AR315" s="999">
        <v>0</v>
      </c>
      <c r="AS315" s="1000">
        <v>0</v>
      </c>
      <c r="AT315" s="1001">
        <v>0</v>
      </c>
      <c r="AU315" s="1000">
        <v>0</v>
      </c>
      <c r="AV315" s="1001">
        <v>0</v>
      </c>
      <c r="AW315" s="1000">
        <v>0</v>
      </c>
      <c r="AX315" s="1001">
        <v>0</v>
      </c>
      <c r="AY315" s="1000">
        <v>0</v>
      </c>
      <c r="AZ315" s="1001">
        <v>0</v>
      </c>
      <c r="BA315" s="1000">
        <v>0</v>
      </c>
      <c r="BB315" s="1001">
        <v>0</v>
      </c>
      <c r="BC315" s="1000">
        <v>0</v>
      </c>
      <c r="BD315" s="1001">
        <v>0</v>
      </c>
      <c r="BE315" s="1000">
        <v>0</v>
      </c>
      <c r="BF315" s="1001">
        <v>0</v>
      </c>
      <c r="BG315" s="1000">
        <v>0</v>
      </c>
      <c r="BH315" s="1001">
        <v>0</v>
      </c>
      <c r="BI315" s="1000">
        <v>0</v>
      </c>
      <c r="BJ315" s="1001">
        <v>0</v>
      </c>
      <c r="BK315" s="1000">
        <v>0</v>
      </c>
      <c r="BL315" s="1001">
        <v>0</v>
      </c>
      <c r="BM315" s="1000">
        <v>0</v>
      </c>
      <c r="BN315" s="1001">
        <v>0</v>
      </c>
      <c r="BO315" s="1000">
        <v>0</v>
      </c>
      <c r="BP315" s="1001">
        <v>0</v>
      </c>
      <c r="BQ315" s="1000">
        <v>0</v>
      </c>
      <c r="BR315" s="1001">
        <v>0</v>
      </c>
      <c r="BS315" s="1000">
        <v>0</v>
      </c>
      <c r="BT315" s="1001">
        <v>0</v>
      </c>
      <c r="BU315" s="1000">
        <v>0</v>
      </c>
      <c r="BV315" s="1001">
        <v>0</v>
      </c>
      <c r="BW315" s="1000">
        <v>0</v>
      </c>
      <c r="BX315" s="1001">
        <v>0</v>
      </c>
      <c r="BY315" s="1000">
        <v>0</v>
      </c>
      <c r="BZ315" s="1001">
        <v>0</v>
      </c>
      <c r="CA315" s="1002">
        <v>0</v>
      </c>
      <c r="CB315" s="946"/>
      <c r="CC315" s="971"/>
      <c r="CD315" s="946"/>
      <c r="CE315" s="972"/>
      <c r="CF315" s="946"/>
      <c r="CG315" s="999">
        <v>0</v>
      </c>
      <c r="CH315" s="1000">
        <v>0</v>
      </c>
      <c r="CI315" s="1001">
        <v>0</v>
      </c>
      <c r="CJ315" s="1000">
        <v>0</v>
      </c>
      <c r="CK315" s="1001">
        <v>0</v>
      </c>
      <c r="CL315" s="1000">
        <v>0</v>
      </c>
      <c r="CM315" s="1001">
        <v>0</v>
      </c>
      <c r="CN315" s="1000">
        <v>0</v>
      </c>
      <c r="CO315" s="1001">
        <v>0</v>
      </c>
      <c r="CP315" s="1000">
        <v>0</v>
      </c>
      <c r="CQ315" s="1001">
        <v>0</v>
      </c>
      <c r="CR315" s="1000">
        <v>0</v>
      </c>
      <c r="CS315" s="1001">
        <v>0</v>
      </c>
      <c r="CT315" s="1000">
        <v>0</v>
      </c>
      <c r="CU315" s="1001">
        <v>0</v>
      </c>
      <c r="CV315" s="1000">
        <v>0</v>
      </c>
      <c r="CW315" s="1001">
        <v>0</v>
      </c>
      <c r="CX315" s="1000">
        <v>0</v>
      </c>
      <c r="CY315" s="1001">
        <v>0</v>
      </c>
      <c r="CZ315" s="1000">
        <v>0</v>
      </c>
      <c r="DA315" s="1001">
        <v>0</v>
      </c>
      <c r="DB315" s="1000">
        <v>0</v>
      </c>
      <c r="DC315" s="1001">
        <v>0</v>
      </c>
      <c r="DD315" s="1000">
        <v>0</v>
      </c>
      <c r="DE315" s="1001">
        <v>0</v>
      </c>
      <c r="DF315" s="1000">
        <v>0</v>
      </c>
      <c r="DG315" s="1001">
        <v>0</v>
      </c>
      <c r="DH315" s="1000">
        <v>0</v>
      </c>
      <c r="DI315" s="1001">
        <v>0</v>
      </c>
      <c r="DJ315" s="1000">
        <v>0</v>
      </c>
      <c r="DK315" s="1001">
        <v>0</v>
      </c>
      <c r="DL315" s="1000">
        <v>0</v>
      </c>
      <c r="DM315" s="1001">
        <v>0</v>
      </c>
      <c r="DN315" s="1000">
        <v>0</v>
      </c>
      <c r="DO315" s="1001">
        <v>0</v>
      </c>
      <c r="DP315" s="1002">
        <v>0</v>
      </c>
      <c r="DQ315" s="946"/>
      <c r="DR315" s="973"/>
      <c r="DS315" s="946"/>
      <c r="DT315" s="999">
        <v>0</v>
      </c>
      <c r="DU315" s="1000">
        <v>0</v>
      </c>
      <c r="DV315" s="1001">
        <v>0</v>
      </c>
      <c r="DW315" s="1000">
        <v>0</v>
      </c>
      <c r="DX315" s="1001">
        <v>0</v>
      </c>
      <c r="DY315" s="1000">
        <v>0</v>
      </c>
      <c r="DZ315" s="1001">
        <v>0</v>
      </c>
      <c r="EA315" s="1000">
        <v>0</v>
      </c>
      <c r="EB315" s="1001">
        <v>0</v>
      </c>
      <c r="EC315" s="1000">
        <v>0</v>
      </c>
      <c r="ED315" s="1001">
        <v>0</v>
      </c>
      <c r="EE315" s="1000">
        <v>0</v>
      </c>
      <c r="EF315" s="1001">
        <v>0</v>
      </c>
      <c r="EG315" s="1000">
        <v>0</v>
      </c>
      <c r="EH315" s="1001">
        <v>0</v>
      </c>
      <c r="EI315" s="1000">
        <v>0</v>
      </c>
      <c r="EJ315" s="1001">
        <v>0</v>
      </c>
      <c r="EK315" s="1000">
        <v>0</v>
      </c>
      <c r="EL315" s="1001">
        <v>0</v>
      </c>
      <c r="EM315" s="1000">
        <v>0</v>
      </c>
      <c r="EN315" s="1001">
        <v>0</v>
      </c>
      <c r="EO315" s="1000">
        <v>0</v>
      </c>
      <c r="EP315" s="1001">
        <v>0</v>
      </c>
      <c r="EQ315" s="1000">
        <v>0</v>
      </c>
      <c r="ER315" s="1001">
        <v>0</v>
      </c>
      <c r="ES315" s="1000">
        <v>0</v>
      </c>
      <c r="ET315" s="1001">
        <v>0</v>
      </c>
      <c r="EU315" s="1000">
        <v>0</v>
      </c>
      <c r="EV315" s="1001">
        <v>0</v>
      </c>
      <c r="EW315" s="1000">
        <v>0</v>
      </c>
      <c r="EX315" s="1001">
        <v>0</v>
      </c>
      <c r="EY315" s="1000">
        <v>0</v>
      </c>
      <c r="EZ315" s="1001">
        <v>0</v>
      </c>
      <c r="FA315" s="1000">
        <v>0</v>
      </c>
      <c r="FB315" s="1001">
        <v>0</v>
      </c>
      <c r="FC315" s="1002">
        <v>0</v>
      </c>
      <c r="FD315" s="946"/>
      <c r="FE315" s="974"/>
      <c r="FF315" s="946"/>
      <c r="FG315" s="975"/>
      <c r="FI315" s="1003" t="b">
        <v>1</v>
      </c>
    </row>
    <row r="316" spans="2:165" hidden="1" outlineLevel="1">
      <c r="B316" s="1004">
        <v>300</v>
      </c>
      <c r="C316" s="1022" t="s">
        <v>793</v>
      </c>
      <c r="E316" s="1006">
        <v>0</v>
      </c>
      <c r="F316" s="1007">
        <v>0</v>
      </c>
      <c r="G316" s="1008">
        <v>0</v>
      </c>
      <c r="H316" s="1007">
        <v>0</v>
      </c>
      <c r="I316" s="1008">
        <v>0</v>
      </c>
      <c r="J316" s="1007">
        <v>0</v>
      </c>
      <c r="K316" s="1008">
        <v>0</v>
      </c>
      <c r="L316" s="1007">
        <v>0</v>
      </c>
      <c r="M316" s="1008">
        <v>0</v>
      </c>
      <c r="N316" s="1007">
        <v>0</v>
      </c>
      <c r="O316" s="1008">
        <v>0</v>
      </c>
      <c r="P316" s="1007">
        <v>0</v>
      </c>
      <c r="Q316" s="1008">
        <v>0</v>
      </c>
      <c r="R316" s="1007">
        <v>0</v>
      </c>
      <c r="S316" s="1008">
        <v>0</v>
      </c>
      <c r="T316" s="1007">
        <v>0</v>
      </c>
      <c r="U316" s="1008">
        <v>0</v>
      </c>
      <c r="V316" s="1007">
        <v>0</v>
      </c>
      <c r="W316" s="1008">
        <v>0</v>
      </c>
      <c r="X316" s="1007">
        <v>0</v>
      </c>
      <c r="Y316" s="1008">
        <v>0</v>
      </c>
      <c r="Z316" s="1007">
        <v>0</v>
      </c>
      <c r="AA316" s="1008">
        <v>0</v>
      </c>
      <c r="AB316" s="1007">
        <v>0</v>
      </c>
      <c r="AC316" s="1008">
        <v>0</v>
      </c>
      <c r="AD316" s="1007">
        <v>0</v>
      </c>
      <c r="AE316" s="1008">
        <v>0</v>
      </c>
      <c r="AF316" s="1007">
        <v>0</v>
      </c>
      <c r="AG316" s="1008">
        <v>0</v>
      </c>
      <c r="AH316" s="1007">
        <v>0</v>
      </c>
      <c r="AI316" s="1008">
        <v>0</v>
      </c>
      <c r="AJ316" s="1007">
        <v>0</v>
      </c>
      <c r="AK316" s="1008">
        <v>0</v>
      </c>
      <c r="AL316" s="1007">
        <v>0</v>
      </c>
      <c r="AM316" s="1008">
        <v>0</v>
      </c>
      <c r="AN316" s="1009">
        <v>0</v>
      </c>
      <c r="AO316" s="946"/>
      <c r="AP316" s="964"/>
      <c r="AQ316" s="946"/>
      <c r="AR316" s="1006">
        <v>0</v>
      </c>
      <c r="AS316" s="1007">
        <v>0</v>
      </c>
      <c r="AT316" s="1008">
        <v>0</v>
      </c>
      <c r="AU316" s="1007">
        <v>0</v>
      </c>
      <c r="AV316" s="1008">
        <v>0</v>
      </c>
      <c r="AW316" s="1007">
        <v>0</v>
      </c>
      <c r="AX316" s="1008">
        <v>0</v>
      </c>
      <c r="AY316" s="1007">
        <v>0</v>
      </c>
      <c r="AZ316" s="1008">
        <v>0</v>
      </c>
      <c r="BA316" s="1007">
        <v>0</v>
      </c>
      <c r="BB316" s="1008">
        <v>0</v>
      </c>
      <c r="BC316" s="1007">
        <v>0</v>
      </c>
      <c r="BD316" s="1008">
        <v>0</v>
      </c>
      <c r="BE316" s="1007">
        <v>0</v>
      </c>
      <c r="BF316" s="1008">
        <v>0</v>
      </c>
      <c r="BG316" s="1007">
        <v>0</v>
      </c>
      <c r="BH316" s="1008">
        <v>0</v>
      </c>
      <c r="BI316" s="1007">
        <v>0</v>
      </c>
      <c r="BJ316" s="1008">
        <v>0</v>
      </c>
      <c r="BK316" s="1007">
        <v>0</v>
      </c>
      <c r="BL316" s="1008">
        <v>0</v>
      </c>
      <c r="BM316" s="1007">
        <v>0</v>
      </c>
      <c r="BN316" s="1008">
        <v>0</v>
      </c>
      <c r="BO316" s="1007">
        <v>0</v>
      </c>
      <c r="BP316" s="1008">
        <v>0</v>
      </c>
      <c r="BQ316" s="1007">
        <v>0</v>
      </c>
      <c r="BR316" s="1008">
        <v>0</v>
      </c>
      <c r="BS316" s="1007">
        <v>0</v>
      </c>
      <c r="BT316" s="1008">
        <v>0</v>
      </c>
      <c r="BU316" s="1007">
        <v>0</v>
      </c>
      <c r="BV316" s="1008">
        <v>0</v>
      </c>
      <c r="BW316" s="1007">
        <v>0</v>
      </c>
      <c r="BX316" s="1008">
        <v>0</v>
      </c>
      <c r="BY316" s="1007">
        <v>0</v>
      </c>
      <c r="BZ316" s="1008">
        <v>0</v>
      </c>
      <c r="CA316" s="1009">
        <v>0</v>
      </c>
      <c r="CB316" s="946"/>
      <c r="CC316" s="971"/>
      <c r="CD316" s="946"/>
      <c r="CE316" s="972"/>
      <c r="CF316" s="946"/>
      <c r="CG316" s="1006">
        <v>0</v>
      </c>
      <c r="CH316" s="1007">
        <v>0</v>
      </c>
      <c r="CI316" s="1008">
        <v>0</v>
      </c>
      <c r="CJ316" s="1007">
        <v>0</v>
      </c>
      <c r="CK316" s="1008">
        <v>0</v>
      </c>
      <c r="CL316" s="1007">
        <v>0</v>
      </c>
      <c r="CM316" s="1008">
        <v>0</v>
      </c>
      <c r="CN316" s="1007">
        <v>0</v>
      </c>
      <c r="CO316" s="1008">
        <v>0</v>
      </c>
      <c r="CP316" s="1007">
        <v>0</v>
      </c>
      <c r="CQ316" s="1008">
        <v>0</v>
      </c>
      <c r="CR316" s="1007">
        <v>0</v>
      </c>
      <c r="CS316" s="1008">
        <v>0</v>
      </c>
      <c r="CT316" s="1007">
        <v>0</v>
      </c>
      <c r="CU316" s="1008">
        <v>0</v>
      </c>
      <c r="CV316" s="1007">
        <v>0</v>
      </c>
      <c r="CW316" s="1008">
        <v>0</v>
      </c>
      <c r="CX316" s="1007">
        <v>0</v>
      </c>
      <c r="CY316" s="1008">
        <v>0</v>
      </c>
      <c r="CZ316" s="1007">
        <v>0</v>
      </c>
      <c r="DA316" s="1008">
        <v>0</v>
      </c>
      <c r="DB316" s="1007">
        <v>0</v>
      </c>
      <c r="DC316" s="1008">
        <v>0</v>
      </c>
      <c r="DD316" s="1007">
        <v>0</v>
      </c>
      <c r="DE316" s="1008">
        <v>0</v>
      </c>
      <c r="DF316" s="1007">
        <v>0</v>
      </c>
      <c r="DG316" s="1008">
        <v>0</v>
      </c>
      <c r="DH316" s="1007">
        <v>0</v>
      </c>
      <c r="DI316" s="1008">
        <v>0</v>
      </c>
      <c r="DJ316" s="1007">
        <v>0</v>
      </c>
      <c r="DK316" s="1008">
        <v>0</v>
      </c>
      <c r="DL316" s="1007">
        <v>0</v>
      </c>
      <c r="DM316" s="1008">
        <v>0</v>
      </c>
      <c r="DN316" s="1007">
        <v>0</v>
      </c>
      <c r="DO316" s="1008">
        <v>0</v>
      </c>
      <c r="DP316" s="1009">
        <v>0</v>
      </c>
      <c r="DQ316" s="946"/>
      <c r="DR316" s="973"/>
      <c r="DS316" s="946"/>
      <c r="DT316" s="1006">
        <v>0</v>
      </c>
      <c r="DU316" s="1007">
        <v>0</v>
      </c>
      <c r="DV316" s="1008">
        <v>0</v>
      </c>
      <c r="DW316" s="1007">
        <v>0</v>
      </c>
      <c r="DX316" s="1008">
        <v>0</v>
      </c>
      <c r="DY316" s="1007">
        <v>0</v>
      </c>
      <c r="DZ316" s="1008">
        <v>0</v>
      </c>
      <c r="EA316" s="1007">
        <v>0</v>
      </c>
      <c r="EB316" s="1008">
        <v>0</v>
      </c>
      <c r="EC316" s="1007">
        <v>0</v>
      </c>
      <c r="ED316" s="1008">
        <v>0</v>
      </c>
      <c r="EE316" s="1007">
        <v>0</v>
      </c>
      <c r="EF316" s="1008">
        <v>0</v>
      </c>
      <c r="EG316" s="1007">
        <v>0</v>
      </c>
      <c r="EH316" s="1008">
        <v>0</v>
      </c>
      <c r="EI316" s="1007">
        <v>0</v>
      </c>
      <c r="EJ316" s="1008">
        <v>0</v>
      </c>
      <c r="EK316" s="1007">
        <v>0</v>
      </c>
      <c r="EL316" s="1008">
        <v>0</v>
      </c>
      <c r="EM316" s="1007">
        <v>0</v>
      </c>
      <c r="EN316" s="1008">
        <v>0</v>
      </c>
      <c r="EO316" s="1007">
        <v>0</v>
      </c>
      <c r="EP316" s="1008">
        <v>0</v>
      </c>
      <c r="EQ316" s="1007">
        <v>0</v>
      </c>
      <c r="ER316" s="1008">
        <v>0</v>
      </c>
      <c r="ES316" s="1007">
        <v>0</v>
      </c>
      <c r="ET316" s="1008">
        <v>0</v>
      </c>
      <c r="EU316" s="1007">
        <v>0</v>
      </c>
      <c r="EV316" s="1008">
        <v>0</v>
      </c>
      <c r="EW316" s="1007">
        <v>0</v>
      </c>
      <c r="EX316" s="1008">
        <v>0</v>
      </c>
      <c r="EY316" s="1007">
        <v>0</v>
      </c>
      <c r="EZ316" s="1008">
        <v>0</v>
      </c>
      <c r="FA316" s="1007">
        <v>0</v>
      </c>
      <c r="FB316" s="1008">
        <v>0</v>
      </c>
      <c r="FC316" s="1009">
        <v>0</v>
      </c>
      <c r="FD316" s="946"/>
      <c r="FE316" s="974"/>
      <c r="FF316" s="946"/>
      <c r="FG316" s="975"/>
      <c r="FI316" s="1010" t="b">
        <v>1</v>
      </c>
    </row>
    <row r="317" spans="2:165" hidden="1" outlineLevel="1">
      <c r="B317" s="990">
        <v>301</v>
      </c>
      <c r="C317" s="991" t="s">
        <v>794</v>
      </c>
      <c r="E317" s="992">
        <v>0</v>
      </c>
      <c r="F317" s="993">
        <v>0</v>
      </c>
      <c r="G317" s="994">
        <v>0</v>
      </c>
      <c r="H317" s="993">
        <v>0</v>
      </c>
      <c r="I317" s="994">
        <v>0</v>
      </c>
      <c r="J317" s="993">
        <v>0</v>
      </c>
      <c r="K317" s="994">
        <v>0</v>
      </c>
      <c r="L317" s="993">
        <v>0</v>
      </c>
      <c r="M317" s="994">
        <v>0</v>
      </c>
      <c r="N317" s="993">
        <v>0</v>
      </c>
      <c r="O317" s="994">
        <v>0</v>
      </c>
      <c r="P317" s="993">
        <v>0</v>
      </c>
      <c r="Q317" s="994">
        <v>0</v>
      </c>
      <c r="R317" s="993">
        <v>0</v>
      </c>
      <c r="S317" s="994">
        <v>0</v>
      </c>
      <c r="T317" s="993">
        <v>0</v>
      </c>
      <c r="U317" s="994">
        <v>0</v>
      </c>
      <c r="V317" s="993">
        <v>0</v>
      </c>
      <c r="W317" s="994">
        <v>0</v>
      </c>
      <c r="X317" s="993">
        <v>0</v>
      </c>
      <c r="Y317" s="994">
        <v>0</v>
      </c>
      <c r="Z317" s="993">
        <v>0</v>
      </c>
      <c r="AA317" s="994">
        <v>0</v>
      </c>
      <c r="AB317" s="993">
        <v>0</v>
      </c>
      <c r="AC317" s="994">
        <v>0</v>
      </c>
      <c r="AD317" s="993">
        <v>0</v>
      </c>
      <c r="AE317" s="994">
        <v>0</v>
      </c>
      <c r="AF317" s="993">
        <v>0</v>
      </c>
      <c r="AG317" s="994">
        <v>0</v>
      </c>
      <c r="AH317" s="993">
        <v>0</v>
      </c>
      <c r="AI317" s="994">
        <v>0</v>
      </c>
      <c r="AJ317" s="993">
        <v>0</v>
      </c>
      <c r="AK317" s="994">
        <v>0</v>
      </c>
      <c r="AL317" s="993">
        <v>0</v>
      </c>
      <c r="AM317" s="994">
        <v>0</v>
      </c>
      <c r="AN317" s="995">
        <v>0</v>
      </c>
      <c r="AO317" s="946"/>
      <c r="AP317" s="964"/>
      <c r="AQ317" s="946"/>
      <c r="AR317" s="992">
        <v>0</v>
      </c>
      <c r="AS317" s="993">
        <v>0</v>
      </c>
      <c r="AT317" s="994">
        <v>0</v>
      </c>
      <c r="AU317" s="993">
        <v>0</v>
      </c>
      <c r="AV317" s="994">
        <v>0</v>
      </c>
      <c r="AW317" s="993">
        <v>0</v>
      </c>
      <c r="AX317" s="994">
        <v>0</v>
      </c>
      <c r="AY317" s="993">
        <v>0</v>
      </c>
      <c r="AZ317" s="994">
        <v>0</v>
      </c>
      <c r="BA317" s="993">
        <v>0</v>
      </c>
      <c r="BB317" s="994">
        <v>0</v>
      </c>
      <c r="BC317" s="993">
        <v>0</v>
      </c>
      <c r="BD317" s="994">
        <v>0</v>
      </c>
      <c r="BE317" s="993">
        <v>0</v>
      </c>
      <c r="BF317" s="994">
        <v>0</v>
      </c>
      <c r="BG317" s="993">
        <v>0</v>
      </c>
      <c r="BH317" s="994">
        <v>0</v>
      </c>
      <c r="BI317" s="993">
        <v>0</v>
      </c>
      <c r="BJ317" s="994">
        <v>0</v>
      </c>
      <c r="BK317" s="993">
        <v>0</v>
      </c>
      <c r="BL317" s="994">
        <v>0</v>
      </c>
      <c r="BM317" s="993">
        <v>0</v>
      </c>
      <c r="BN317" s="994">
        <v>0</v>
      </c>
      <c r="BO317" s="993">
        <v>0</v>
      </c>
      <c r="BP317" s="994">
        <v>0</v>
      </c>
      <c r="BQ317" s="993">
        <v>0</v>
      </c>
      <c r="BR317" s="994">
        <v>0</v>
      </c>
      <c r="BS317" s="993">
        <v>0</v>
      </c>
      <c r="BT317" s="994">
        <v>0</v>
      </c>
      <c r="BU317" s="993">
        <v>0</v>
      </c>
      <c r="BV317" s="994">
        <v>0</v>
      </c>
      <c r="BW317" s="993">
        <v>0</v>
      </c>
      <c r="BX317" s="994">
        <v>0</v>
      </c>
      <c r="BY317" s="993">
        <v>0</v>
      </c>
      <c r="BZ317" s="994">
        <v>0</v>
      </c>
      <c r="CA317" s="995">
        <v>0</v>
      </c>
      <c r="CB317" s="946"/>
      <c r="CC317" s="971"/>
      <c r="CD317" s="946"/>
      <c r="CE317" s="972"/>
      <c r="CF317" s="946"/>
      <c r="CG317" s="992">
        <v>0</v>
      </c>
      <c r="CH317" s="993">
        <v>0</v>
      </c>
      <c r="CI317" s="994">
        <v>0</v>
      </c>
      <c r="CJ317" s="993">
        <v>0</v>
      </c>
      <c r="CK317" s="994">
        <v>0</v>
      </c>
      <c r="CL317" s="993">
        <v>0</v>
      </c>
      <c r="CM317" s="994">
        <v>0</v>
      </c>
      <c r="CN317" s="993">
        <v>0</v>
      </c>
      <c r="CO317" s="994">
        <v>0</v>
      </c>
      <c r="CP317" s="993">
        <v>0</v>
      </c>
      <c r="CQ317" s="994">
        <v>0</v>
      </c>
      <c r="CR317" s="993">
        <v>0</v>
      </c>
      <c r="CS317" s="994">
        <v>0</v>
      </c>
      <c r="CT317" s="993">
        <v>0</v>
      </c>
      <c r="CU317" s="994">
        <v>0</v>
      </c>
      <c r="CV317" s="993">
        <v>0</v>
      </c>
      <c r="CW317" s="994">
        <v>0</v>
      </c>
      <c r="CX317" s="993">
        <v>0</v>
      </c>
      <c r="CY317" s="994">
        <v>0</v>
      </c>
      <c r="CZ317" s="993">
        <v>0</v>
      </c>
      <c r="DA317" s="994">
        <v>0</v>
      </c>
      <c r="DB317" s="993">
        <v>0</v>
      </c>
      <c r="DC317" s="994">
        <v>0</v>
      </c>
      <c r="DD317" s="993">
        <v>0</v>
      </c>
      <c r="DE317" s="994">
        <v>0</v>
      </c>
      <c r="DF317" s="993">
        <v>0</v>
      </c>
      <c r="DG317" s="994">
        <v>0</v>
      </c>
      <c r="DH317" s="993">
        <v>0</v>
      </c>
      <c r="DI317" s="994">
        <v>0</v>
      </c>
      <c r="DJ317" s="993">
        <v>0</v>
      </c>
      <c r="DK317" s="994">
        <v>0</v>
      </c>
      <c r="DL317" s="993">
        <v>0</v>
      </c>
      <c r="DM317" s="994">
        <v>0</v>
      </c>
      <c r="DN317" s="993">
        <v>0</v>
      </c>
      <c r="DO317" s="994">
        <v>0</v>
      </c>
      <c r="DP317" s="995">
        <v>0</v>
      </c>
      <c r="DQ317" s="946"/>
      <c r="DR317" s="973"/>
      <c r="DS317" s="946"/>
      <c r="DT317" s="992">
        <v>0</v>
      </c>
      <c r="DU317" s="993">
        <v>0</v>
      </c>
      <c r="DV317" s="994">
        <v>0</v>
      </c>
      <c r="DW317" s="993">
        <v>0</v>
      </c>
      <c r="DX317" s="994">
        <v>0</v>
      </c>
      <c r="DY317" s="993">
        <v>0</v>
      </c>
      <c r="DZ317" s="994">
        <v>0</v>
      </c>
      <c r="EA317" s="993">
        <v>0</v>
      </c>
      <c r="EB317" s="994">
        <v>0</v>
      </c>
      <c r="EC317" s="993">
        <v>0</v>
      </c>
      <c r="ED317" s="994">
        <v>0</v>
      </c>
      <c r="EE317" s="993">
        <v>0</v>
      </c>
      <c r="EF317" s="994">
        <v>0</v>
      </c>
      <c r="EG317" s="993">
        <v>0</v>
      </c>
      <c r="EH317" s="994">
        <v>0</v>
      </c>
      <c r="EI317" s="993">
        <v>0</v>
      </c>
      <c r="EJ317" s="994">
        <v>0</v>
      </c>
      <c r="EK317" s="993">
        <v>0</v>
      </c>
      <c r="EL317" s="994">
        <v>0</v>
      </c>
      <c r="EM317" s="993">
        <v>0</v>
      </c>
      <c r="EN317" s="994">
        <v>0</v>
      </c>
      <c r="EO317" s="993">
        <v>0</v>
      </c>
      <c r="EP317" s="994">
        <v>0</v>
      </c>
      <c r="EQ317" s="993">
        <v>0</v>
      </c>
      <c r="ER317" s="994">
        <v>0</v>
      </c>
      <c r="ES317" s="993">
        <v>0</v>
      </c>
      <c r="ET317" s="994">
        <v>0</v>
      </c>
      <c r="EU317" s="993">
        <v>0</v>
      </c>
      <c r="EV317" s="994">
        <v>0</v>
      </c>
      <c r="EW317" s="993">
        <v>0</v>
      </c>
      <c r="EX317" s="994">
        <v>0</v>
      </c>
      <c r="EY317" s="993">
        <v>0</v>
      </c>
      <c r="EZ317" s="994">
        <v>0</v>
      </c>
      <c r="FA317" s="993">
        <v>0</v>
      </c>
      <c r="FB317" s="994">
        <v>0</v>
      </c>
      <c r="FC317" s="995">
        <v>0</v>
      </c>
      <c r="FD317" s="946"/>
      <c r="FE317" s="974"/>
      <c r="FF317" s="946"/>
      <c r="FG317" s="975"/>
      <c r="FI317" s="996" t="b">
        <v>1</v>
      </c>
    </row>
    <row r="318" spans="2:165" hidden="1" outlineLevel="1">
      <c r="B318" s="1013">
        <v>302</v>
      </c>
      <c r="C318" s="1021" t="s">
        <v>795</v>
      </c>
      <c r="E318" s="1015">
        <v>0</v>
      </c>
      <c r="F318" s="1016">
        <v>0</v>
      </c>
      <c r="G318" s="1017">
        <v>0</v>
      </c>
      <c r="H318" s="1016">
        <v>0</v>
      </c>
      <c r="I318" s="1017">
        <v>0</v>
      </c>
      <c r="J318" s="1016">
        <v>0</v>
      </c>
      <c r="K318" s="1017">
        <v>0</v>
      </c>
      <c r="L318" s="1016">
        <v>0</v>
      </c>
      <c r="M318" s="1017">
        <v>0</v>
      </c>
      <c r="N318" s="1016">
        <v>0</v>
      </c>
      <c r="O318" s="1017">
        <v>0</v>
      </c>
      <c r="P318" s="1016">
        <v>0</v>
      </c>
      <c r="Q318" s="1017">
        <v>0</v>
      </c>
      <c r="R318" s="1016">
        <v>0</v>
      </c>
      <c r="S318" s="1017">
        <v>0</v>
      </c>
      <c r="T318" s="1016">
        <v>0</v>
      </c>
      <c r="U318" s="1017">
        <v>0</v>
      </c>
      <c r="V318" s="1016">
        <v>0</v>
      </c>
      <c r="W318" s="1017">
        <v>0</v>
      </c>
      <c r="X318" s="1016">
        <v>0</v>
      </c>
      <c r="Y318" s="1017">
        <v>0</v>
      </c>
      <c r="Z318" s="1016">
        <v>0</v>
      </c>
      <c r="AA318" s="1017">
        <v>0</v>
      </c>
      <c r="AB318" s="1016">
        <v>0</v>
      </c>
      <c r="AC318" s="1017">
        <v>0</v>
      </c>
      <c r="AD318" s="1016">
        <v>0</v>
      </c>
      <c r="AE318" s="1017">
        <v>0</v>
      </c>
      <c r="AF318" s="1016">
        <v>0</v>
      </c>
      <c r="AG318" s="1017">
        <v>0</v>
      </c>
      <c r="AH318" s="1016">
        <v>0</v>
      </c>
      <c r="AI318" s="1017">
        <v>0</v>
      </c>
      <c r="AJ318" s="1016">
        <v>0</v>
      </c>
      <c r="AK318" s="1017">
        <v>0</v>
      </c>
      <c r="AL318" s="1016">
        <v>0</v>
      </c>
      <c r="AM318" s="1017">
        <v>0</v>
      </c>
      <c r="AN318" s="1018">
        <v>0</v>
      </c>
      <c r="AO318" s="946"/>
      <c r="AP318" s="964"/>
      <c r="AQ318" s="946"/>
      <c r="AR318" s="1015">
        <v>0</v>
      </c>
      <c r="AS318" s="1016">
        <v>0</v>
      </c>
      <c r="AT318" s="1017">
        <v>0</v>
      </c>
      <c r="AU318" s="1016">
        <v>0</v>
      </c>
      <c r="AV318" s="1017">
        <v>0</v>
      </c>
      <c r="AW318" s="1016">
        <v>0</v>
      </c>
      <c r="AX318" s="1017">
        <v>0</v>
      </c>
      <c r="AY318" s="1016">
        <v>0</v>
      </c>
      <c r="AZ318" s="1017">
        <v>0</v>
      </c>
      <c r="BA318" s="1016">
        <v>0</v>
      </c>
      <c r="BB318" s="1017">
        <v>0</v>
      </c>
      <c r="BC318" s="1016">
        <v>0</v>
      </c>
      <c r="BD318" s="1017">
        <v>0</v>
      </c>
      <c r="BE318" s="1016">
        <v>0</v>
      </c>
      <c r="BF318" s="1017">
        <v>0</v>
      </c>
      <c r="BG318" s="1016">
        <v>0</v>
      </c>
      <c r="BH318" s="1017">
        <v>0</v>
      </c>
      <c r="BI318" s="1016">
        <v>0</v>
      </c>
      <c r="BJ318" s="1017">
        <v>0</v>
      </c>
      <c r="BK318" s="1016">
        <v>0</v>
      </c>
      <c r="BL318" s="1017">
        <v>0</v>
      </c>
      <c r="BM318" s="1016">
        <v>0</v>
      </c>
      <c r="BN318" s="1017">
        <v>0</v>
      </c>
      <c r="BO318" s="1016">
        <v>0</v>
      </c>
      <c r="BP318" s="1017">
        <v>0</v>
      </c>
      <c r="BQ318" s="1016">
        <v>0</v>
      </c>
      <c r="BR318" s="1017">
        <v>0</v>
      </c>
      <c r="BS318" s="1016">
        <v>0</v>
      </c>
      <c r="BT318" s="1017">
        <v>0</v>
      </c>
      <c r="BU318" s="1016">
        <v>0</v>
      </c>
      <c r="BV318" s="1017">
        <v>0</v>
      </c>
      <c r="BW318" s="1016">
        <v>0</v>
      </c>
      <c r="BX318" s="1017">
        <v>0</v>
      </c>
      <c r="BY318" s="1016">
        <v>0</v>
      </c>
      <c r="BZ318" s="1017">
        <v>0</v>
      </c>
      <c r="CA318" s="1018">
        <v>0</v>
      </c>
      <c r="CB318" s="946"/>
      <c r="CC318" s="971"/>
      <c r="CD318" s="946"/>
      <c r="CE318" s="972"/>
      <c r="CF318" s="946"/>
      <c r="CG318" s="1015">
        <v>0</v>
      </c>
      <c r="CH318" s="1016">
        <v>0</v>
      </c>
      <c r="CI318" s="1017">
        <v>0</v>
      </c>
      <c r="CJ318" s="1016">
        <v>0</v>
      </c>
      <c r="CK318" s="1017">
        <v>0</v>
      </c>
      <c r="CL318" s="1016">
        <v>0</v>
      </c>
      <c r="CM318" s="1017">
        <v>0</v>
      </c>
      <c r="CN318" s="1016">
        <v>0</v>
      </c>
      <c r="CO318" s="1017">
        <v>0</v>
      </c>
      <c r="CP318" s="1016">
        <v>0</v>
      </c>
      <c r="CQ318" s="1017">
        <v>0</v>
      </c>
      <c r="CR318" s="1016">
        <v>0</v>
      </c>
      <c r="CS318" s="1017">
        <v>0</v>
      </c>
      <c r="CT318" s="1016">
        <v>0</v>
      </c>
      <c r="CU318" s="1017">
        <v>0</v>
      </c>
      <c r="CV318" s="1016">
        <v>0</v>
      </c>
      <c r="CW318" s="1017">
        <v>0</v>
      </c>
      <c r="CX318" s="1016">
        <v>0</v>
      </c>
      <c r="CY318" s="1017">
        <v>0</v>
      </c>
      <c r="CZ318" s="1016">
        <v>0</v>
      </c>
      <c r="DA318" s="1017">
        <v>0</v>
      </c>
      <c r="DB318" s="1016">
        <v>0</v>
      </c>
      <c r="DC318" s="1017">
        <v>0</v>
      </c>
      <c r="DD318" s="1016">
        <v>0</v>
      </c>
      <c r="DE318" s="1017">
        <v>0</v>
      </c>
      <c r="DF318" s="1016">
        <v>0</v>
      </c>
      <c r="DG318" s="1017">
        <v>0</v>
      </c>
      <c r="DH318" s="1016">
        <v>0</v>
      </c>
      <c r="DI318" s="1017">
        <v>0</v>
      </c>
      <c r="DJ318" s="1016">
        <v>0</v>
      </c>
      <c r="DK318" s="1017">
        <v>0</v>
      </c>
      <c r="DL318" s="1016">
        <v>0</v>
      </c>
      <c r="DM318" s="1017">
        <v>0</v>
      </c>
      <c r="DN318" s="1016">
        <v>0</v>
      </c>
      <c r="DO318" s="1017">
        <v>0</v>
      </c>
      <c r="DP318" s="1018">
        <v>0</v>
      </c>
      <c r="DQ318" s="946"/>
      <c r="DR318" s="973"/>
      <c r="DS318" s="946"/>
      <c r="DT318" s="1015">
        <v>0</v>
      </c>
      <c r="DU318" s="1016">
        <v>0</v>
      </c>
      <c r="DV318" s="1017">
        <v>0</v>
      </c>
      <c r="DW318" s="1016">
        <v>0</v>
      </c>
      <c r="DX318" s="1017">
        <v>0</v>
      </c>
      <c r="DY318" s="1016">
        <v>0</v>
      </c>
      <c r="DZ318" s="1017">
        <v>0</v>
      </c>
      <c r="EA318" s="1016">
        <v>0</v>
      </c>
      <c r="EB318" s="1017">
        <v>0</v>
      </c>
      <c r="EC318" s="1016">
        <v>0</v>
      </c>
      <c r="ED318" s="1017">
        <v>0</v>
      </c>
      <c r="EE318" s="1016">
        <v>0</v>
      </c>
      <c r="EF318" s="1017">
        <v>0</v>
      </c>
      <c r="EG318" s="1016">
        <v>0</v>
      </c>
      <c r="EH318" s="1017">
        <v>0</v>
      </c>
      <c r="EI318" s="1016">
        <v>0</v>
      </c>
      <c r="EJ318" s="1017">
        <v>0</v>
      </c>
      <c r="EK318" s="1016">
        <v>0</v>
      </c>
      <c r="EL318" s="1017">
        <v>0</v>
      </c>
      <c r="EM318" s="1016">
        <v>0</v>
      </c>
      <c r="EN318" s="1017">
        <v>0</v>
      </c>
      <c r="EO318" s="1016">
        <v>0</v>
      </c>
      <c r="EP318" s="1017">
        <v>0</v>
      </c>
      <c r="EQ318" s="1016">
        <v>0</v>
      </c>
      <c r="ER318" s="1017">
        <v>0</v>
      </c>
      <c r="ES318" s="1016">
        <v>0</v>
      </c>
      <c r="ET318" s="1017">
        <v>0</v>
      </c>
      <c r="EU318" s="1016">
        <v>0</v>
      </c>
      <c r="EV318" s="1017">
        <v>0</v>
      </c>
      <c r="EW318" s="1016">
        <v>0</v>
      </c>
      <c r="EX318" s="1017">
        <v>0</v>
      </c>
      <c r="EY318" s="1016">
        <v>0</v>
      </c>
      <c r="EZ318" s="1017">
        <v>0</v>
      </c>
      <c r="FA318" s="1016">
        <v>0</v>
      </c>
      <c r="FB318" s="1017">
        <v>0</v>
      </c>
      <c r="FC318" s="1018">
        <v>0</v>
      </c>
      <c r="FD318" s="946"/>
      <c r="FE318" s="974"/>
      <c r="FF318" s="946"/>
      <c r="FG318" s="975"/>
      <c r="FI318" s="1019" t="b">
        <v>1</v>
      </c>
    </row>
    <row r="319" spans="2:165" hidden="1" outlineLevel="1">
      <c r="B319" s="976">
        <v>303</v>
      </c>
      <c r="C319" s="977" t="s">
        <v>796</v>
      </c>
      <c r="E319" s="978">
        <v>0</v>
      </c>
      <c r="F319" s="979">
        <v>0</v>
      </c>
      <c r="G319" s="980">
        <v>0</v>
      </c>
      <c r="H319" s="979">
        <v>0</v>
      </c>
      <c r="I319" s="980">
        <v>0</v>
      </c>
      <c r="J319" s="979">
        <v>0</v>
      </c>
      <c r="K319" s="980">
        <v>0</v>
      </c>
      <c r="L319" s="979">
        <v>0</v>
      </c>
      <c r="M319" s="980">
        <v>0</v>
      </c>
      <c r="N319" s="979">
        <v>0</v>
      </c>
      <c r="O319" s="980">
        <v>0</v>
      </c>
      <c r="P319" s="979">
        <v>0</v>
      </c>
      <c r="Q319" s="980">
        <v>0</v>
      </c>
      <c r="R319" s="979">
        <v>0</v>
      </c>
      <c r="S319" s="980">
        <v>0</v>
      </c>
      <c r="T319" s="979">
        <v>0</v>
      </c>
      <c r="U319" s="980">
        <v>0</v>
      </c>
      <c r="V319" s="979">
        <v>0</v>
      </c>
      <c r="W319" s="980">
        <v>0</v>
      </c>
      <c r="X319" s="979">
        <v>0</v>
      </c>
      <c r="Y319" s="980">
        <v>0</v>
      </c>
      <c r="Z319" s="979">
        <v>0</v>
      </c>
      <c r="AA319" s="980">
        <v>0</v>
      </c>
      <c r="AB319" s="979">
        <v>0</v>
      </c>
      <c r="AC319" s="980">
        <v>0</v>
      </c>
      <c r="AD319" s="979">
        <v>0</v>
      </c>
      <c r="AE319" s="980">
        <v>0</v>
      </c>
      <c r="AF319" s="979">
        <v>0</v>
      </c>
      <c r="AG319" s="980">
        <v>0</v>
      </c>
      <c r="AH319" s="979">
        <v>0</v>
      </c>
      <c r="AI319" s="980">
        <v>0</v>
      </c>
      <c r="AJ319" s="979">
        <v>0</v>
      </c>
      <c r="AK319" s="980">
        <v>0</v>
      </c>
      <c r="AL319" s="979">
        <v>0</v>
      </c>
      <c r="AM319" s="980">
        <v>0</v>
      </c>
      <c r="AN319" s="981">
        <v>0</v>
      </c>
      <c r="AO319" s="946"/>
      <c r="AP319" s="964"/>
      <c r="AQ319" s="946"/>
      <c r="AR319" s="978">
        <v>0</v>
      </c>
      <c r="AS319" s="979">
        <v>0</v>
      </c>
      <c r="AT319" s="980">
        <v>0</v>
      </c>
      <c r="AU319" s="979">
        <v>0</v>
      </c>
      <c r="AV319" s="980">
        <v>0</v>
      </c>
      <c r="AW319" s="979">
        <v>0</v>
      </c>
      <c r="AX319" s="980">
        <v>0</v>
      </c>
      <c r="AY319" s="979">
        <v>0</v>
      </c>
      <c r="AZ319" s="980">
        <v>0</v>
      </c>
      <c r="BA319" s="979">
        <v>0</v>
      </c>
      <c r="BB319" s="980">
        <v>0</v>
      </c>
      <c r="BC319" s="979">
        <v>0</v>
      </c>
      <c r="BD319" s="980">
        <v>0</v>
      </c>
      <c r="BE319" s="979">
        <v>0</v>
      </c>
      <c r="BF319" s="980">
        <v>0</v>
      </c>
      <c r="BG319" s="979">
        <v>0</v>
      </c>
      <c r="BH319" s="980">
        <v>0</v>
      </c>
      <c r="BI319" s="979">
        <v>0</v>
      </c>
      <c r="BJ319" s="980">
        <v>0</v>
      </c>
      <c r="BK319" s="979">
        <v>0</v>
      </c>
      <c r="BL319" s="980">
        <v>0</v>
      </c>
      <c r="BM319" s="979">
        <v>0</v>
      </c>
      <c r="BN319" s="980">
        <v>0</v>
      </c>
      <c r="BO319" s="979">
        <v>0</v>
      </c>
      <c r="BP319" s="980">
        <v>0</v>
      </c>
      <c r="BQ319" s="979">
        <v>0</v>
      </c>
      <c r="BR319" s="980">
        <v>0</v>
      </c>
      <c r="BS319" s="979">
        <v>0</v>
      </c>
      <c r="BT319" s="980">
        <v>0</v>
      </c>
      <c r="BU319" s="979">
        <v>0</v>
      </c>
      <c r="BV319" s="980">
        <v>0</v>
      </c>
      <c r="BW319" s="979">
        <v>0</v>
      </c>
      <c r="BX319" s="980">
        <v>0</v>
      </c>
      <c r="BY319" s="979">
        <v>0</v>
      </c>
      <c r="BZ319" s="980">
        <v>0</v>
      </c>
      <c r="CA319" s="981">
        <v>0</v>
      </c>
      <c r="CB319" s="946"/>
      <c r="CC319" s="971"/>
      <c r="CD319" s="946"/>
      <c r="CE319" s="972"/>
      <c r="CF319" s="946"/>
      <c r="CG319" s="978">
        <v>0</v>
      </c>
      <c r="CH319" s="979">
        <v>0</v>
      </c>
      <c r="CI319" s="980">
        <v>0</v>
      </c>
      <c r="CJ319" s="979">
        <v>0</v>
      </c>
      <c r="CK319" s="980">
        <v>0</v>
      </c>
      <c r="CL319" s="979">
        <v>0</v>
      </c>
      <c r="CM319" s="980">
        <v>0</v>
      </c>
      <c r="CN319" s="979">
        <v>0</v>
      </c>
      <c r="CO319" s="980">
        <v>0</v>
      </c>
      <c r="CP319" s="979">
        <v>0</v>
      </c>
      <c r="CQ319" s="980">
        <v>0</v>
      </c>
      <c r="CR319" s="979">
        <v>0</v>
      </c>
      <c r="CS319" s="980">
        <v>0</v>
      </c>
      <c r="CT319" s="979">
        <v>0</v>
      </c>
      <c r="CU319" s="980">
        <v>0</v>
      </c>
      <c r="CV319" s="979">
        <v>0</v>
      </c>
      <c r="CW319" s="980">
        <v>0</v>
      </c>
      <c r="CX319" s="979">
        <v>0</v>
      </c>
      <c r="CY319" s="980">
        <v>0</v>
      </c>
      <c r="CZ319" s="979">
        <v>0</v>
      </c>
      <c r="DA319" s="980">
        <v>0</v>
      </c>
      <c r="DB319" s="979">
        <v>0</v>
      </c>
      <c r="DC319" s="980">
        <v>0</v>
      </c>
      <c r="DD319" s="979">
        <v>0</v>
      </c>
      <c r="DE319" s="980">
        <v>0</v>
      </c>
      <c r="DF319" s="979">
        <v>0</v>
      </c>
      <c r="DG319" s="980">
        <v>0</v>
      </c>
      <c r="DH319" s="979">
        <v>0</v>
      </c>
      <c r="DI319" s="980">
        <v>0</v>
      </c>
      <c r="DJ319" s="979">
        <v>0</v>
      </c>
      <c r="DK319" s="980">
        <v>0</v>
      </c>
      <c r="DL319" s="979">
        <v>0</v>
      </c>
      <c r="DM319" s="980">
        <v>0</v>
      </c>
      <c r="DN319" s="979">
        <v>0</v>
      </c>
      <c r="DO319" s="980">
        <v>0</v>
      </c>
      <c r="DP319" s="981">
        <v>0</v>
      </c>
      <c r="DQ319" s="946"/>
      <c r="DR319" s="973"/>
      <c r="DS319" s="946"/>
      <c r="DT319" s="978">
        <v>0</v>
      </c>
      <c r="DU319" s="979">
        <v>0</v>
      </c>
      <c r="DV319" s="980">
        <v>0</v>
      </c>
      <c r="DW319" s="979">
        <v>0</v>
      </c>
      <c r="DX319" s="980">
        <v>0</v>
      </c>
      <c r="DY319" s="979">
        <v>0</v>
      </c>
      <c r="DZ319" s="980">
        <v>0</v>
      </c>
      <c r="EA319" s="979">
        <v>0</v>
      </c>
      <c r="EB319" s="980">
        <v>0</v>
      </c>
      <c r="EC319" s="979">
        <v>0</v>
      </c>
      <c r="ED319" s="980">
        <v>0</v>
      </c>
      <c r="EE319" s="979">
        <v>0</v>
      </c>
      <c r="EF319" s="980">
        <v>0</v>
      </c>
      <c r="EG319" s="979">
        <v>0</v>
      </c>
      <c r="EH319" s="980">
        <v>0</v>
      </c>
      <c r="EI319" s="979">
        <v>0</v>
      </c>
      <c r="EJ319" s="980">
        <v>0</v>
      </c>
      <c r="EK319" s="979">
        <v>0</v>
      </c>
      <c r="EL319" s="980">
        <v>0</v>
      </c>
      <c r="EM319" s="979">
        <v>0</v>
      </c>
      <c r="EN319" s="980">
        <v>0</v>
      </c>
      <c r="EO319" s="979">
        <v>0</v>
      </c>
      <c r="EP319" s="980">
        <v>0</v>
      </c>
      <c r="EQ319" s="979">
        <v>0</v>
      </c>
      <c r="ER319" s="980">
        <v>0</v>
      </c>
      <c r="ES319" s="979">
        <v>0</v>
      </c>
      <c r="ET319" s="980">
        <v>0</v>
      </c>
      <c r="EU319" s="979">
        <v>0</v>
      </c>
      <c r="EV319" s="980">
        <v>0</v>
      </c>
      <c r="EW319" s="979">
        <v>0</v>
      </c>
      <c r="EX319" s="980">
        <v>0</v>
      </c>
      <c r="EY319" s="979">
        <v>0</v>
      </c>
      <c r="EZ319" s="980">
        <v>0</v>
      </c>
      <c r="FA319" s="979">
        <v>0</v>
      </c>
      <c r="FB319" s="980">
        <v>0</v>
      </c>
      <c r="FC319" s="981">
        <v>0</v>
      </c>
      <c r="FD319" s="946"/>
      <c r="FE319" s="974"/>
      <c r="FF319" s="946"/>
      <c r="FG319" s="975"/>
      <c r="FI319" s="982" t="b">
        <v>1</v>
      </c>
    </row>
    <row r="320" spans="2:165" hidden="1" outlineLevel="1">
      <c r="B320" s="1013">
        <v>304</v>
      </c>
      <c r="C320" s="1021" t="s">
        <v>797</v>
      </c>
      <c r="E320" s="1015">
        <v>0</v>
      </c>
      <c r="F320" s="1016">
        <v>0</v>
      </c>
      <c r="G320" s="1017">
        <v>0</v>
      </c>
      <c r="H320" s="1016">
        <v>0</v>
      </c>
      <c r="I320" s="1017">
        <v>0</v>
      </c>
      <c r="J320" s="1016">
        <v>0</v>
      </c>
      <c r="K320" s="1017">
        <v>0</v>
      </c>
      <c r="L320" s="1016">
        <v>0</v>
      </c>
      <c r="M320" s="1017">
        <v>0</v>
      </c>
      <c r="N320" s="1016">
        <v>0</v>
      </c>
      <c r="O320" s="1017">
        <v>0</v>
      </c>
      <c r="P320" s="1016">
        <v>0</v>
      </c>
      <c r="Q320" s="1017">
        <v>0</v>
      </c>
      <c r="R320" s="1016">
        <v>0</v>
      </c>
      <c r="S320" s="1017">
        <v>0</v>
      </c>
      <c r="T320" s="1016">
        <v>0</v>
      </c>
      <c r="U320" s="1017">
        <v>0</v>
      </c>
      <c r="V320" s="1016">
        <v>0</v>
      </c>
      <c r="W320" s="1017">
        <v>0</v>
      </c>
      <c r="X320" s="1016">
        <v>0</v>
      </c>
      <c r="Y320" s="1017">
        <v>0</v>
      </c>
      <c r="Z320" s="1016">
        <v>0</v>
      </c>
      <c r="AA320" s="1017">
        <v>0</v>
      </c>
      <c r="AB320" s="1016">
        <v>0</v>
      </c>
      <c r="AC320" s="1017">
        <v>0</v>
      </c>
      <c r="AD320" s="1016">
        <v>0</v>
      </c>
      <c r="AE320" s="1017">
        <v>0</v>
      </c>
      <c r="AF320" s="1016">
        <v>0</v>
      </c>
      <c r="AG320" s="1017">
        <v>0</v>
      </c>
      <c r="AH320" s="1016">
        <v>0</v>
      </c>
      <c r="AI320" s="1017">
        <v>0</v>
      </c>
      <c r="AJ320" s="1016">
        <v>0</v>
      </c>
      <c r="AK320" s="1017">
        <v>0</v>
      </c>
      <c r="AL320" s="1016">
        <v>0</v>
      </c>
      <c r="AM320" s="1017">
        <v>0</v>
      </c>
      <c r="AN320" s="1018">
        <v>0</v>
      </c>
      <c r="AO320" s="946"/>
      <c r="AP320" s="964"/>
      <c r="AQ320" s="946"/>
      <c r="AR320" s="1015">
        <v>0</v>
      </c>
      <c r="AS320" s="1016">
        <v>0</v>
      </c>
      <c r="AT320" s="1017">
        <v>0</v>
      </c>
      <c r="AU320" s="1016">
        <v>0</v>
      </c>
      <c r="AV320" s="1017">
        <v>0</v>
      </c>
      <c r="AW320" s="1016">
        <v>0</v>
      </c>
      <c r="AX320" s="1017">
        <v>0</v>
      </c>
      <c r="AY320" s="1016">
        <v>0</v>
      </c>
      <c r="AZ320" s="1017">
        <v>0</v>
      </c>
      <c r="BA320" s="1016">
        <v>0</v>
      </c>
      <c r="BB320" s="1017">
        <v>0</v>
      </c>
      <c r="BC320" s="1016">
        <v>0</v>
      </c>
      <c r="BD320" s="1017">
        <v>0</v>
      </c>
      <c r="BE320" s="1016">
        <v>0</v>
      </c>
      <c r="BF320" s="1017">
        <v>0</v>
      </c>
      <c r="BG320" s="1016">
        <v>0</v>
      </c>
      <c r="BH320" s="1017">
        <v>0</v>
      </c>
      <c r="BI320" s="1016">
        <v>0</v>
      </c>
      <c r="BJ320" s="1017">
        <v>0</v>
      </c>
      <c r="BK320" s="1016">
        <v>0</v>
      </c>
      <c r="BL320" s="1017">
        <v>0</v>
      </c>
      <c r="BM320" s="1016">
        <v>0</v>
      </c>
      <c r="BN320" s="1017">
        <v>0</v>
      </c>
      <c r="BO320" s="1016">
        <v>0</v>
      </c>
      <c r="BP320" s="1017">
        <v>0</v>
      </c>
      <c r="BQ320" s="1016">
        <v>0</v>
      </c>
      <c r="BR320" s="1017">
        <v>0</v>
      </c>
      <c r="BS320" s="1016">
        <v>0</v>
      </c>
      <c r="BT320" s="1017">
        <v>0</v>
      </c>
      <c r="BU320" s="1016">
        <v>0</v>
      </c>
      <c r="BV320" s="1017">
        <v>0</v>
      </c>
      <c r="BW320" s="1016">
        <v>0</v>
      </c>
      <c r="BX320" s="1017">
        <v>0</v>
      </c>
      <c r="BY320" s="1016">
        <v>0</v>
      </c>
      <c r="BZ320" s="1017">
        <v>0</v>
      </c>
      <c r="CA320" s="1018">
        <v>0</v>
      </c>
      <c r="CB320" s="946"/>
      <c r="CC320" s="971"/>
      <c r="CD320" s="946"/>
      <c r="CE320" s="972"/>
      <c r="CF320" s="946"/>
      <c r="CG320" s="1015">
        <v>0</v>
      </c>
      <c r="CH320" s="1016">
        <v>0</v>
      </c>
      <c r="CI320" s="1017">
        <v>0</v>
      </c>
      <c r="CJ320" s="1016">
        <v>0</v>
      </c>
      <c r="CK320" s="1017">
        <v>0</v>
      </c>
      <c r="CL320" s="1016">
        <v>0</v>
      </c>
      <c r="CM320" s="1017">
        <v>0</v>
      </c>
      <c r="CN320" s="1016">
        <v>0</v>
      </c>
      <c r="CO320" s="1017">
        <v>0</v>
      </c>
      <c r="CP320" s="1016">
        <v>0</v>
      </c>
      <c r="CQ320" s="1017">
        <v>0</v>
      </c>
      <c r="CR320" s="1016">
        <v>0</v>
      </c>
      <c r="CS320" s="1017">
        <v>0</v>
      </c>
      <c r="CT320" s="1016">
        <v>0</v>
      </c>
      <c r="CU320" s="1017">
        <v>0</v>
      </c>
      <c r="CV320" s="1016">
        <v>0</v>
      </c>
      <c r="CW320" s="1017">
        <v>0</v>
      </c>
      <c r="CX320" s="1016">
        <v>0</v>
      </c>
      <c r="CY320" s="1017">
        <v>0</v>
      </c>
      <c r="CZ320" s="1016">
        <v>0</v>
      </c>
      <c r="DA320" s="1017">
        <v>0</v>
      </c>
      <c r="DB320" s="1016">
        <v>0</v>
      </c>
      <c r="DC320" s="1017">
        <v>0</v>
      </c>
      <c r="DD320" s="1016">
        <v>0</v>
      </c>
      <c r="DE320" s="1017">
        <v>0</v>
      </c>
      <c r="DF320" s="1016">
        <v>0</v>
      </c>
      <c r="DG320" s="1017">
        <v>0</v>
      </c>
      <c r="DH320" s="1016">
        <v>0</v>
      </c>
      <c r="DI320" s="1017">
        <v>0</v>
      </c>
      <c r="DJ320" s="1016">
        <v>0</v>
      </c>
      <c r="DK320" s="1017">
        <v>0</v>
      </c>
      <c r="DL320" s="1016">
        <v>0</v>
      </c>
      <c r="DM320" s="1017">
        <v>0</v>
      </c>
      <c r="DN320" s="1016">
        <v>0</v>
      </c>
      <c r="DO320" s="1017">
        <v>0</v>
      </c>
      <c r="DP320" s="1018">
        <v>0</v>
      </c>
      <c r="DQ320" s="946"/>
      <c r="DR320" s="973"/>
      <c r="DS320" s="946"/>
      <c r="DT320" s="1015">
        <v>0</v>
      </c>
      <c r="DU320" s="1016">
        <v>0</v>
      </c>
      <c r="DV320" s="1017">
        <v>0</v>
      </c>
      <c r="DW320" s="1016">
        <v>0</v>
      </c>
      <c r="DX320" s="1017">
        <v>0</v>
      </c>
      <c r="DY320" s="1016">
        <v>0</v>
      </c>
      <c r="DZ320" s="1017">
        <v>0</v>
      </c>
      <c r="EA320" s="1016">
        <v>0</v>
      </c>
      <c r="EB320" s="1017">
        <v>0</v>
      </c>
      <c r="EC320" s="1016">
        <v>0</v>
      </c>
      <c r="ED320" s="1017">
        <v>0</v>
      </c>
      <c r="EE320" s="1016">
        <v>0</v>
      </c>
      <c r="EF320" s="1017">
        <v>0</v>
      </c>
      <c r="EG320" s="1016">
        <v>0</v>
      </c>
      <c r="EH320" s="1017">
        <v>0</v>
      </c>
      <c r="EI320" s="1016">
        <v>0</v>
      </c>
      <c r="EJ320" s="1017">
        <v>0</v>
      </c>
      <c r="EK320" s="1016">
        <v>0</v>
      </c>
      <c r="EL320" s="1017">
        <v>0</v>
      </c>
      <c r="EM320" s="1016">
        <v>0</v>
      </c>
      <c r="EN320" s="1017">
        <v>0</v>
      </c>
      <c r="EO320" s="1016">
        <v>0</v>
      </c>
      <c r="EP320" s="1017">
        <v>0</v>
      </c>
      <c r="EQ320" s="1016">
        <v>0</v>
      </c>
      <c r="ER320" s="1017">
        <v>0</v>
      </c>
      <c r="ES320" s="1016">
        <v>0</v>
      </c>
      <c r="ET320" s="1017">
        <v>0</v>
      </c>
      <c r="EU320" s="1016">
        <v>0</v>
      </c>
      <c r="EV320" s="1017">
        <v>0</v>
      </c>
      <c r="EW320" s="1016">
        <v>0</v>
      </c>
      <c r="EX320" s="1017">
        <v>0</v>
      </c>
      <c r="EY320" s="1016">
        <v>0</v>
      </c>
      <c r="EZ320" s="1017">
        <v>0</v>
      </c>
      <c r="FA320" s="1016">
        <v>0</v>
      </c>
      <c r="FB320" s="1017">
        <v>0</v>
      </c>
      <c r="FC320" s="1018">
        <v>0</v>
      </c>
      <c r="FD320" s="946"/>
      <c r="FE320" s="974"/>
      <c r="FF320" s="946"/>
      <c r="FG320" s="975"/>
      <c r="FI320" s="1019" t="b">
        <v>1</v>
      </c>
    </row>
    <row r="321" spans="2:165" hidden="1" outlineLevel="1">
      <c r="B321" s="976">
        <v>305</v>
      </c>
      <c r="C321" s="977" t="s">
        <v>798</v>
      </c>
      <c r="E321" s="978">
        <v>0</v>
      </c>
      <c r="F321" s="979">
        <v>0</v>
      </c>
      <c r="G321" s="980">
        <v>0</v>
      </c>
      <c r="H321" s="979">
        <v>0</v>
      </c>
      <c r="I321" s="980">
        <v>0</v>
      </c>
      <c r="J321" s="979">
        <v>0</v>
      </c>
      <c r="K321" s="980">
        <v>0</v>
      </c>
      <c r="L321" s="979">
        <v>0</v>
      </c>
      <c r="M321" s="980">
        <v>0</v>
      </c>
      <c r="N321" s="979">
        <v>0</v>
      </c>
      <c r="O321" s="980">
        <v>0</v>
      </c>
      <c r="P321" s="979">
        <v>0</v>
      </c>
      <c r="Q321" s="980">
        <v>0</v>
      </c>
      <c r="R321" s="979">
        <v>0</v>
      </c>
      <c r="S321" s="980">
        <v>0</v>
      </c>
      <c r="T321" s="979">
        <v>0</v>
      </c>
      <c r="U321" s="980">
        <v>0</v>
      </c>
      <c r="V321" s="979">
        <v>0</v>
      </c>
      <c r="W321" s="980">
        <v>0</v>
      </c>
      <c r="X321" s="979">
        <v>0</v>
      </c>
      <c r="Y321" s="980">
        <v>0</v>
      </c>
      <c r="Z321" s="979">
        <v>0</v>
      </c>
      <c r="AA321" s="980">
        <v>0</v>
      </c>
      <c r="AB321" s="979">
        <v>0</v>
      </c>
      <c r="AC321" s="980">
        <v>0</v>
      </c>
      <c r="AD321" s="979">
        <v>0</v>
      </c>
      <c r="AE321" s="980">
        <v>0</v>
      </c>
      <c r="AF321" s="979">
        <v>0</v>
      </c>
      <c r="AG321" s="980">
        <v>0</v>
      </c>
      <c r="AH321" s="979">
        <v>0</v>
      </c>
      <c r="AI321" s="980">
        <v>0</v>
      </c>
      <c r="AJ321" s="979">
        <v>0</v>
      </c>
      <c r="AK321" s="980">
        <v>0</v>
      </c>
      <c r="AL321" s="979">
        <v>0</v>
      </c>
      <c r="AM321" s="980">
        <v>0</v>
      </c>
      <c r="AN321" s="981">
        <v>0</v>
      </c>
      <c r="AO321" s="946"/>
      <c r="AP321" s="964"/>
      <c r="AQ321" s="946"/>
      <c r="AR321" s="978">
        <v>0</v>
      </c>
      <c r="AS321" s="979">
        <v>0</v>
      </c>
      <c r="AT321" s="980">
        <v>0</v>
      </c>
      <c r="AU321" s="979">
        <v>0</v>
      </c>
      <c r="AV321" s="980">
        <v>0</v>
      </c>
      <c r="AW321" s="979">
        <v>0</v>
      </c>
      <c r="AX321" s="980">
        <v>0</v>
      </c>
      <c r="AY321" s="979">
        <v>0</v>
      </c>
      <c r="AZ321" s="980">
        <v>0</v>
      </c>
      <c r="BA321" s="979">
        <v>0</v>
      </c>
      <c r="BB321" s="980">
        <v>0</v>
      </c>
      <c r="BC321" s="979">
        <v>0</v>
      </c>
      <c r="BD321" s="980">
        <v>0</v>
      </c>
      <c r="BE321" s="979">
        <v>0</v>
      </c>
      <c r="BF321" s="980">
        <v>0</v>
      </c>
      <c r="BG321" s="979">
        <v>0</v>
      </c>
      <c r="BH321" s="980">
        <v>0</v>
      </c>
      <c r="BI321" s="979">
        <v>0</v>
      </c>
      <c r="BJ321" s="980">
        <v>0</v>
      </c>
      <c r="BK321" s="979">
        <v>0</v>
      </c>
      <c r="BL321" s="980">
        <v>0</v>
      </c>
      <c r="BM321" s="979">
        <v>0</v>
      </c>
      <c r="BN321" s="980">
        <v>0</v>
      </c>
      <c r="BO321" s="979">
        <v>0</v>
      </c>
      <c r="BP321" s="980">
        <v>0</v>
      </c>
      <c r="BQ321" s="979">
        <v>0</v>
      </c>
      <c r="BR321" s="980">
        <v>0</v>
      </c>
      <c r="BS321" s="979">
        <v>0</v>
      </c>
      <c r="BT321" s="980">
        <v>0</v>
      </c>
      <c r="BU321" s="979">
        <v>0</v>
      </c>
      <c r="BV321" s="980">
        <v>0</v>
      </c>
      <c r="BW321" s="979">
        <v>0</v>
      </c>
      <c r="BX321" s="980">
        <v>0</v>
      </c>
      <c r="BY321" s="979">
        <v>0</v>
      </c>
      <c r="BZ321" s="980">
        <v>0</v>
      </c>
      <c r="CA321" s="981">
        <v>0</v>
      </c>
      <c r="CB321" s="946"/>
      <c r="CC321" s="971"/>
      <c r="CD321" s="946"/>
      <c r="CE321" s="972"/>
      <c r="CF321" s="946"/>
      <c r="CG321" s="978">
        <v>0</v>
      </c>
      <c r="CH321" s="979">
        <v>0</v>
      </c>
      <c r="CI321" s="980">
        <v>0</v>
      </c>
      <c r="CJ321" s="979">
        <v>0</v>
      </c>
      <c r="CK321" s="980">
        <v>0</v>
      </c>
      <c r="CL321" s="979">
        <v>0</v>
      </c>
      <c r="CM321" s="980">
        <v>0</v>
      </c>
      <c r="CN321" s="979">
        <v>0</v>
      </c>
      <c r="CO321" s="980">
        <v>0</v>
      </c>
      <c r="CP321" s="979">
        <v>0</v>
      </c>
      <c r="CQ321" s="980">
        <v>0</v>
      </c>
      <c r="CR321" s="979">
        <v>0</v>
      </c>
      <c r="CS321" s="980">
        <v>0</v>
      </c>
      <c r="CT321" s="979">
        <v>0</v>
      </c>
      <c r="CU321" s="980">
        <v>0</v>
      </c>
      <c r="CV321" s="979">
        <v>0</v>
      </c>
      <c r="CW321" s="980">
        <v>0</v>
      </c>
      <c r="CX321" s="979">
        <v>0</v>
      </c>
      <c r="CY321" s="980">
        <v>0</v>
      </c>
      <c r="CZ321" s="979">
        <v>0</v>
      </c>
      <c r="DA321" s="980">
        <v>0</v>
      </c>
      <c r="DB321" s="979">
        <v>0</v>
      </c>
      <c r="DC321" s="980">
        <v>0</v>
      </c>
      <c r="DD321" s="979">
        <v>0</v>
      </c>
      <c r="DE321" s="980">
        <v>0</v>
      </c>
      <c r="DF321" s="979">
        <v>0</v>
      </c>
      <c r="DG321" s="980">
        <v>0</v>
      </c>
      <c r="DH321" s="979">
        <v>0</v>
      </c>
      <c r="DI321" s="980">
        <v>0</v>
      </c>
      <c r="DJ321" s="979">
        <v>0</v>
      </c>
      <c r="DK321" s="980">
        <v>0</v>
      </c>
      <c r="DL321" s="979">
        <v>0</v>
      </c>
      <c r="DM321" s="980">
        <v>0</v>
      </c>
      <c r="DN321" s="979">
        <v>0</v>
      </c>
      <c r="DO321" s="980">
        <v>0</v>
      </c>
      <c r="DP321" s="981">
        <v>0</v>
      </c>
      <c r="DQ321" s="946"/>
      <c r="DR321" s="973"/>
      <c r="DS321" s="946"/>
      <c r="DT321" s="978">
        <v>0</v>
      </c>
      <c r="DU321" s="979">
        <v>0</v>
      </c>
      <c r="DV321" s="980">
        <v>0</v>
      </c>
      <c r="DW321" s="979">
        <v>0</v>
      </c>
      <c r="DX321" s="980">
        <v>0</v>
      </c>
      <c r="DY321" s="979">
        <v>0</v>
      </c>
      <c r="DZ321" s="980">
        <v>0</v>
      </c>
      <c r="EA321" s="979">
        <v>0</v>
      </c>
      <c r="EB321" s="980">
        <v>0</v>
      </c>
      <c r="EC321" s="979">
        <v>0</v>
      </c>
      <c r="ED321" s="980">
        <v>0</v>
      </c>
      <c r="EE321" s="979">
        <v>0</v>
      </c>
      <c r="EF321" s="980">
        <v>0</v>
      </c>
      <c r="EG321" s="979">
        <v>0</v>
      </c>
      <c r="EH321" s="980">
        <v>0</v>
      </c>
      <c r="EI321" s="979">
        <v>0</v>
      </c>
      <c r="EJ321" s="980">
        <v>0</v>
      </c>
      <c r="EK321" s="979">
        <v>0</v>
      </c>
      <c r="EL321" s="980">
        <v>0</v>
      </c>
      <c r="EM321" s="979">
        <v>0</v>
      </c>
      <c r="EN321" s="980">
        <v>0</v>
      </c>
      <c r="EO321" s="979">
        <v>0</v>
      </c>
      <c r="EP321" s="980">
        <v>0</v>
      </c>
      <c r="EQ321" s="979">
        <v>0</v>
      </c>
      <c r="ER321" s="980">
        <v>0</v>
      </c>
      <c r="ES321" s="979">
        <v>0</v>
      </c>
      <c r="ET321" s="980">
        <v>0</v>
      </c>
      <c r="EU321" s="979">
        <v>0</v>
      </c>
      <c r="EV321" s="980">
        <v>0</v>
      </c>
      <c r="EW321" s="979">
        <v>0</v>
      </c>
      <c r="EX321" s="980">
        <v>0</v>
      </c>
      <c r="EY321" s="979">
        <v>0</v>
      </c>
      <c r="EZ321" s="980">
        <v>0</v>
      </c>
      <c r="FA321" s="979">
        <v>0</v>
      </c>
      <c r="FB321" s="980">
        <v>0</v>
      </c>
      <c r="FC321" s="981">
        <v>0</v>
      </c>
      <c r="FD321" s="946"/>
      <c r="FE321" s="974"/>
      <c r="FF321" s="946"/>
      <c r="FG321" s="975"/>
      <c r="FI321" s="982" t="b">
        <v>1</v>
      </c>
    </row>
    <row r="322" spans="2:165" hidden="1" outlineLevel="1">
      <c r="B322" s="983">
        <v>306</v>
      </c>
      <c r="C322" s="984" t="s">
        <v>799</v>
      </c>
      <c r="E322" s="985">
        <v>0</v>
      </c>
      <c r="F322" s="986">
        <v>0</v>
      </c>
      <c r="G322" s="987">
        <v>0</v>
      </c>
      <c r="H322" s="986">
        <v>0</v>
      </c>
      <c r="I322" s="987">
        <v>0</v>
      </c>
      <c r="J322" s="986">
        <v>0</v>
      </c>
      <c r="K322" s="987">
        <v>0</v>
      </c>
      <c r="L322" s="986">
        <v>0</v>
      </c>
      <c r="M322" s="987">
        <v>0</v>
      </c>
      <c r="N322" s="986">
        <v>0</v>
      </c>
      <c r="O322" s="987">
        <v>0</v>
      </c>
      <c r="P322" s="986">
        <v>0</v>
      </c>
      <c r="Q322" s="987">
        <v>0</v>
      </c>
      <c r="R322" s="986">
        <v>0</v>
      </c>
      <c r="S322" s="987">
        <v>0</v>
      </c>
      <c r="T322" s="986">
        <v>0</v>
      </c>
      <c r="U322" s="987">
        <v>0</v>
      </c>
      <c r="V322" s="986">
        <v>0</v>
      </c>
      <c r="W322" s="987">
        <v>0</v>
      </c>
      <c r="X322" s="986">
        <v>0</v>
      </c>
      <c r="Y322" s="987">
        <v>0</v>
      </c>
      <c r="Z322" s="986">
        <v>0</v>
      </c>
      <c r="AA322" s="987">
        <v>0</v>
      </c>
      <c r="AB322" s="986">
        <v>0</v>
      </c>
      <c r="AC322" s="987">
        <v>0</v>
      </c>
      <c r="AD322" s="986">
        <v>0</v>
      </c>
      <c r="AE322" s="987">
        <v>0</v>
      </c>
      <c r="AF322" s="986">
        <v>0</v>
      </c>
      <c r="AG322" s="987">
        <v>0</v>
      </c>
      <c r="AH322" s="986">
        <v>0</v>
      </c>
      <c r="AI322" s="987">
        <v>0</v>
      </c>
      <c r="AJ322" s="986">
        <v>0</v>
      </c>
      <c r="AK322" s="987">
        <v>0</v>
      </c>
      <c r="AL322" s="986">
        <v>0</v>
      </c>
      <c r="AM322" s="987">
        <v>0</v>
      </c>
      <c r="AN322" s="988">
        <v>0</v>
      </c>
      <c r="AO322" s="946"/>
      <c r="AP322" s="964"/>
      <c r="AQ322" s="946"/>
      <c r="AR322" s="985">
        <v>0</v>
      </c>
      <c r="AS322" s="986">
        <v>0</v>
      </c>
      <c r="AT322" s="987">
        <v>0</v>
      </c>
      <c r="AU322" s="986">
        <v>0</v>
      </c>
      <c r="AV322" s="987">
        <v>0</v>
      </c>
      <c r="AW322" s="986">
        <v>0</v>
      </c>
      <c r="AX322" s="987">
        <v>0</v>
      </c>
      <c r="AY322" s="986">
        <v>0</v>
      </c>
      <c r="AZ322" s="987">
        <v>0</v>
      </c>
      <c r="BA322" s="986">
        <v>0</v>
      </c>
      <c r="BB322" s="987">
        <v>0</v>
      </c>
      <c r="BC322" s="986">
        <v>0</v>
      </c>
      <c r="BD322" s="987">
        <v>0</v>
      </c>
      <c r="BE322" s="986">
        <v>0</v>
      </c>
      <c r="BF322" s="987">
        <v>0</v>
      </c>
      <c r="BG322" s="986">
        <v>0</v>
      </c>
      <c r="BH322" s="987">
        <v>0</v>
      </c>
      <c r="BI322" s="986">
        <v>0</v>
      </c>
      <c r="BJ322" s="987">
        <v>0</v>
      </c>
      <c r="BK322" s="986">
        <v>0</v>
      </c>
      <c r="BL322" s="987">
        <v>0</v>
      </c>
      <c r="BM322" s="986">
        <v>0</v>
      </c>
      <c r="BN322" s="987">
        <v>0</v>
      </c>
      <c r="BO322" s="986">
        <v>0</v>
      </c>
      <c r="BP322" s="987">
        <v>0</v>
      </c>
      <c r="BQ322" s="986">
        <v>0</v>
      </c>
      <c r="BR322" s="987">
        <v>0</v>
      </c>
      <c r="BS322" s="986">
        <v>0</v>
      </c>
      <c r="BT322" s="987">
        <v>0</v>
      </c>
      <c r="BU322" s="986">
        <v>0</v>
      </c>
      <c r="BV322" s="987">
        <v>0</v>
      </c>
      <c r="BW322" s="986">
        <v>0</v>
      </c>
      <c r="BX322" s="987">
        <v>0</v>
      </c>
      <c r="BY322" s="986">
        <v>0</v>
      </c>
      <c r="BZ322" s="987">
        <v>0</v>
      </c>
      <c r="CA322" s="988">
        <v>0</v>
      </c>
      <c r="CB322" s="946"/>
      <c r="CC322" s="971"/>
      <c r="CD322" s="946"/>
      <c r="CE322" s="972"/>
      <c r="CF322" s="946"/>
      <c r="CG322" s="985">
        <v>0</v>
      </c>
      <c r="CH322" s="986">
        <v>0</v>
      </c>
      <c r="CI322" s="987">
        <v>0</v>
      </c>
      <c r="CJ322" s="986">
        <v>0</v>
      </c>
      <c r="CK322" s="987">
        <v>0</v>
      </c>
      <c r="CL322" s="986">
        <v>0</v>
      </c>
      <c r="CM322" s="987">
        <v>0</v>
      </c>
      <c r="CN322" s="986">
        <v>0</v>
      </c>
      <c r="CO322" s="987">
        <v>0</v>
      </c>
      <c r="CP322" s="986">
        <v>0</v>
      </c>
      <c r="CQ322" s="987">
        <v>0</v>
      </c>
      <c r="CR322" s="986">
        <v>0</v>
      </c>
      <c r="CS322" s="987">
        <v>0</v>
      </c>
      <c r="CT322" s="986">
        <v>0</v>
      </c>
      <c r="CU322" s="987">
        <v>0</v>
      </c>
      <c r="CV322" s="986">
        <v>0</v>
      </c>
      <c r="CW322" s="987">
        <v>0</v>
      </c>
      <c r="CX322" s="986">
        <v>0</v>
      </c>
      <c r="CY322" s="987">
        <v>0</v>
      </c>
      <c r="CZ322" s="986">
        <v>0</v>
      </c>
      <c r="DA322" s="987">
        <v>0</v>
      </c>
      <c r="DB322" s="986">
        <v>0</v>
      </c>
      <c r="DC322" s="987">
        <v>0</v>
      </c>
      <c r="DD322" s="986">
        <v>0</v>
      </c>
      <c r="DE322" s="987">
        <v>0</v>
      </c>
      <c r="DF322" s="986">
        <v>0</v>
      </c>
      <c r="DG322" s="987">
        <v>0</v>
      </c>
      <c r="DH322" s="986">
        <v>0</v>
      </c>
      <c r="DI322" s="987">
        <v>0</v>
      </c>
      <c r="DJ322" s="986">
        <v>0</v>
      </c>
      <c r="DK322" s="987">
        <v>0</v>
      </c>
      <c r="DL322" s="986">
        <v>0</v>
      </c>
      <c r="DM322" s="987">
        <v>0</v>
      </c>
      <c r="DN322" s="986">
        <v>0</v>
      </c>
      <c r="DO322" s="987">
        <v>0</v>
      </c>
      <c r="DP322" s="988">
        <v>0</v>
      </c>
      <c r="DQ322" s="946"/>
      <c r="DR322" s="973"/>
      <c r="DS322" s="946"/>
      <c r="DT322" s="985">
        <v>0</v>
      </c>
      <c r="DU322" s="986">
        <v>0</v>
      </c>
      <c r="DV322" s="987">
        <v>0</v>
      </c>
      <c r="DW322" s="986">
        <v>0</v>
      </c>
      <c r="DX322" s="987">
        <v>0</v>
      </c>
      <c r="DY322" s="986">
        <v>0</v>
      </c>
      <c r="DZ322" s="987">
        <v>0</v>
      </c>
      <c r="EA322" s="986">
        <v>0</v>
      </c>
      <c r="EB322" s="987">
        <v>0</v>
      </c>
      <c r="EC322" s="986">
        <v>0</v>
      </c>
      <c r="ED322" s="987">
        <v>0</v>
      </c>
      <c r="EE322" s="986">
        <v>0</v>
      </c>
      <c r="EF322" s="987">
        <v>0</v>
      </c>
      <c r="EG322" s="986">
        <v>0</v>
      </c>
      <c r="EH322" s="987">
        <v>0</v>
      </c>
      <c r="EI322" s="986">
        <v>0</v>
      </c>
      <c r="EJ322" s="987">
        <v>0</v>
      </c>
      <c r="EK322" s="986">
        <v>0</v>
      </c>
      <c r="EL322" s="987">
        <v>0</v>
      </c>
      <c r="EM322" s="986">
        <v>0</v>
      </c>
      <c r="EN322" s="987">
        <v>0</v>
      </c>
      <c r="EO322" s="986">
        <v>0</v>
      </c>
      <c r="EP322" s="987">
        <v>0</v>
      </c>
      <c r="EQ322" s="986">
        <v>0</v>
      </c>
      <c r="ER322" s="987">
        <v>0</v>
      </c>
      <c r="ES322" s="986">
        <v>0</v>
      </c>
      <c r="ET322" s="987">
        <v>0</v>
      </c>
      <c r="EU322" s="986">
        <v>0</v>
      </c>
      <c r="EV322" s="987">
        <v>0</v>
      </c>
      <c r="EW322" s="986">
        <v>0</v>
      </c>
      <c r="EX322" s="987">
        <v>0</v>
      </c>
      <c r="EY322" s="986">
        <v>0</v>
      </c>
      <c r="EZ322" s="987">
        <v>0</v>
      </c>
      <c r="FA322" s="986">
        <v>0</v>
      </c>
      <c r="FB322" s="987">
        <v>0</v>
      </c>
      <c r="FC322" s="988">
        <v>0</v>
      </c>
      <c r="FD322" s="946"/>
      <c r="FE322" s="974"/>
      <c r="FF322" s="946"/>
      <c r="FG322" s="975"/>
      <c r="FI322" s="989" t="b">
        <v>1</v>
      </c>
    </row>
    <row r="323" spans="2:165" outlineLevel="1">
      <c r="B323" s="990">
        <v>307</v>
      </c>
      <c r="C323" s="991" t="s">
        <v>800</v>
      </c>
      <c r="E323" s="992">
        <v>0</v>
      </c>
      <c r="F323" s="993">
        <v>23966</v>
      </c>
      <c r="G323" s="994">
        <v>23966</v>
      </c>
      <c r="H323" s="993">
        <v>23966</v>
      </c>
      <c r="I323" s="994">
        <v>23966</v>
      </c>
      <c r="J323" s="993">
        <v>23966</v>
      </c>
      <c r="K323" s="994">
        <v>23966</v>
      </c>
      <c r="L323" s="993">
        <v>23966</v>
      </c>
      <c r="M323" s="994">
        <v>23966</v>
      </c>
      <c r="N323" s="993">
        <v>23966</v>
      </c>
      <c r="O323" s="994">
        <v>23966</v>
      </c>
      <c r="P323" s="993">
        <v>23966</v>
      </c>
      <c r="Q323" s="994">
        <v>23966</v>
      </c>
      <c r="R323" s="993">
        <v>23966</v>
      </c>
      <c r="S323" s="994">
        <v>23966</v>
      </c>
      <c r="T323" s="993">
        <v>6273</v>
      </c>
      <c r="U323" s="994">
        <v>6273</v>
      </c>
      <c r="V323" s="993">
        <v>6273</v>
      </c>
      <c r="W323" s="994">
        <v>6273</v>
      </c>
      <c r="X323" s="993">
        <v>0</v>
      </c>
      <c r="Y323" s="994">
        <v>0</v>
      </c>
      <c r="Z323" s="993">
        <v>0</v>
      </c>
      <c r="AA323" s="994">
        <v>0</v>
      </c>
      <c r="AB323" s="993">
        <v>0</v>
      </c>
      <c r="AC323" s="994">
        <v>0</v>
      </c>
      <c r="AD323" s="993">
        <v>0</v>
      </c>
      <c r="AE323" s="994">
        <v>0</v>
      </c>
      <c r="AF323" s="993">
        <v>0</v>
      </c>
      <c r="AG323" s="994">
        <v>0</v>
      </c>
      <c r="AH323" s="993">
        <v>0</v>
      </c>
      <c r="AI323" s="994">
        <v>0</v>
      </c>
      <c r="AJ323" s="993">
        <v>0</v>
      </c>
      <c r="AK323" s="994">
        <v>0</v>
      </c>
      <c r="AL323" s="993">
        <v>0</v>
      </c>
      <c r="AM323" s="994">
        <v>0</v>
      </c>
      <c r="AN323" s="995">
        <v>0</v>
      </c>
      <c r="AO323" s="946"/>
      <c r="AP323" s="964"/>
      <c r="AQ323" s="946"/>
      <c r="AR323" s="992">
        <v>0</v>
      </c>
      <c r="AS323" s="993">
        <v>3</v>
      </c>
      <c r="AT323" s="994">
        <v>3</v>
      </c>
      <c r="AU323" s="993">
        <v>3</v>
      </c>
      <c r="AV323" s="994">
        <v>3</v>
      </c>
      <c r="AW323" s="993">
        <v>3</v>
      </c>
      <c r="AX323" s="994">
        <v>3</v>
      </c>
      <c r="AY323" s="993">
        <v>3</v>
      </c>
      <c r="AZ323" s="994">
        <v>3</v>
      </c>
      <c r="BA323" s="993">
        <v>3</v>
      </c>
      <c r="BB323" s="994">
        <v>3</v>
      </c>
      <c r="BC323" s="993">
        <v>3</v>
      </c>
      <c r="BD323" s="994">
        <v>3</v>
      </c>
      <c r="BE323" s="993">
        <v>3</v>
      </c>
      <c r="BF323" s="994">
        <v>3</v>
      </c>
      <c r="BG323" s="993">
        <v>1</v>
      </c>
      <c r="BH323" s="994">
        <v>1</v>
      </c>
      <c r="BI323" s="993">
        <v>1</v>
      </c>
      <c r="BJ323" s="994">
        <v>1</v>
      </c>
      <c r="BK323" s="993">
        <v>0</v>
      </c>
      <c r="BL323" s="994">
        <v>0</v>
      </c>
      <c r="BM323" s="993">
        <v>0</v>
      </c>
      <c r="BN323" s="994">
        <v>0</v>
      </c>
      <c r="BO323" s="993">
        <v>0</v>
      </c>
      <c r="BP323" s="994">
        <v>0</v>
      </c>
      <c r="BQ323" s="993">
        <v>0</v>
      </c>
      <c r="BR323" s="994">
        <v>0</v>
      </c>
      <c r="BS323" s="993">
        <v>0</v>
      </c>
      <c r="BT323" s="994">
        <v>0</v>
      </c>
      <c r="BU323" s="993">
        <v>0</v>
      </c>
      <c r="BV323" s="994">
        <v>0</v>
      </c>
      <c r="BW323" s="993">
        <v>0</v>
      </c>
      <c r="BX323" s="994">
        <v>0</v>
      </c>
      <c r="BY323" s="993">
        <v>0</v>
      </c>
      <c r="BZ323" s="994">
        <v>0</v>
      </c>
      <c r="CA323" s="995">
        <v>0</v>
      </c>
      <c r="CB323" s="946"/>
      <c r="CC323" s="971"/>
      <c r="CD323" s="946"/>
      <c r="CE323" s="972"/>
      <c r="CF323" s="946"/>
      <c r="CG323" s="992">
        <v>0</v>
      </c>
      <c r="CH323" s="993">
        <v>2025</v>
      </c>
      <c r="CI323" s="994">
        <v>2025</v>
      </c>
      <c r="CJ323" s="993">
        <v>2025</v>
      </c>
      <c r="CK323" s="994">
        <v>2025</v>
      </c>
      <c r="CL323" s="993">
        <v>2025</v>
      </c>
      <c r="CM323" s="994">
        <v>2025</v>
      </c>
      <c r="CN323" s="993">
        <v>2025</v>
      </c>
      <c r="CO323" s="994">
        <v>2025</v>
      </c>
      <c r="CP323" s="993">
        <v>2025</v>
      </c>
      <c r="CQ323" s="994">
        <v>2025</v>
      </c>
      <c r="CR323" s="993">
        <v>2025</v>
      </c>
      <c r="CS323" s="994">
        <v>2025</v>
      </c>
      <c r="CT323" s="993">
        <v>2025</v>
      </c>
      <c r="CU323" s="994">
        <v>2025</v>
      </c>
      <c r="CV323" s="993">
        <v>1399</v>
      </c>
      <c r="CW323" s="994">
        <v>1399</v>
      </c>
      <c r="CX323" s="993">
        <v>1399</v>
      </c>
      <c r="CY323" s="994">
        <v>1399</v>
      </c>
      <c r="CZ323" s="993">
        <v>0</v>
      </c>
      <c r="DA323" s="994">
        <v>0</v>
      </c>
      <c r="DB323" s="993">
        <v>0</v>
      </c>
      <c r="DC323" s="994">
        <v>0</v>
      </c>
      <c r="DD323" s="993">
        <v>0</v>
      </c>
      <c r="DE323" s="994">
        <v>0</v>
      </c>
      <c r="DF323" s="993">
        <v>0</v>
      </c>
      <c r="DG323" s="994">
        <v>0</v>
      </c>
      <c r="DH323" s="993">
        <v>0</v>
      </c>
      <c r="DI323" s="994">
        <v>0</v>
      </c>
      <c r="DJ323" s="993">
        <v>0</v>
      </c>
      <c r="DK323" s="994">
        <v>0</v>
      </c>
      <c r="DL323" s="993">
        <v>0</v>
      </c>
      <c r="DM323" s="994">
        <v>0</v>
      </c>
      <c r="DN323" s="993">
        <v>0</v>
      </c>
      <c r="DO323" s="994">
        <v>0</v>
      </c>
      <c r="DP323" s="995">
        <v>0</v>
      </c>
      <c r="DQ323" s="946"/>
      <c r="DR323" s="973"/>
      <c r="DS323" s="946"/>
      <c r="DT323" s="992">
        <v>0</v>
      </c>
      <c r="DU323" s="993">
        <v>0</v>
      </c>
      <c r="DV323" s="994">
        <v>0</v>
      </c>
      <c r="DW323" s="993">
        <v>0</v>
      </c>
      <c r="DX323" s="994">
        <v>0</v>
      </c>
      <c r="DY323" s="993">
        <v>0</v>
      </c>
      <c r="DZ323" s="994">
        <v>0</v>
      </c>
      <c r="EA323" s="993">
        <v>0</v>
      </c>
      <c r="EB323" s="994">
        <v>0</v>
      </c>
      <c r="EC323" s="993">
        <v>0</v>
      </c>
      <c r="ED323" s="994">
        <v>0</v>
      </c>
      <c r="EE323" s="993">
        <v>0</v>
      </c>
      <c r="EF323" s="994">
        <v>0</v>
      </c>
      <c r="EG323" s="993">
        <v>0</v>
      </c>
      <c r="EH323" s="994">
        <v>0</v>
      </c>
      <c r="EI323" s="993">
        <v>0</v>
      </c>
      <c r="EJ323" s="994">
        <v>0</v>
      </c>
      <c r="EK323" s="993">
        <v>0</v>
      </c>
      <c r="EL323" s="994">
        <v>0</v>
      </c>
      <c r="EM323" s="993">
        <v>0</v>
      </c>
      <c r="EN323" s="994">
        <v>0</v>
      </c>
      <c r="EO323" s="993">
        <v>0</v>
      </c>
      <c r="EP323" s="994">
        <v>0</v>
      </c>
      <c r="EQ323" s="993">
        <v>0</v>
      </c>
      <c r="ER323" s="994">
        <v>0</v>
      </c>
      <c r="ES323" s="993">
        <v>0</v>
      </c>
      <c r="ET323" s="994">
        <v>0</v>
      </c>
      <c r="EU323" s="993">
        <v>0</v>
      </c>
      <c r="EV323" s="994">
        <v>0</v>
      </c>
      <c r="EW323" s="993">
        <v>0</v>
      </c>
      <c r="EX323" s="994">
        <v>0</v>
      </c>
      <c r="EY323" s="993">
        <v>0</v>
      </c>
      <c r="EZ323" s="994">
        <v>0</v>
      </c>
      <c r="FA323" s="993">
        <v>0</v>
      </c>
      <c r="FB323" s="994">
        <v>0</v>
      </c>
      <c r="FC323" s="995">
        <v>0</v>
      </c>
      <c r="FD323" s="946"/>
      <c r="FE323" s="974"/>
      <c r="FF323" s="946"/>
      <c r="FG323" s="975"/>
      <c r="FI323" s="996" t="b">
        <v>0</v>
      </c>
    </row>
    <row r="324" spans="2:165" hidden="1" outlineLevel="1">
      <c r="B324" s="983">
        <v>308</v>
      </c>
      <c r="C324" s="984" t="s">
        <v>801</v>
      </c>
      <c r="E324" s="985">
        <v>0</v>
      </c>
      <c r="F324" s="986">
        <v>0</v>
      </c>
      <c r="G324" s="987">
        <v>0</v>
      </c>
      <c r="H324" s="986">
        <v>0</v>
      </c>
      <c r="I324" s="987">
        <v>0</v>
      </c>
      <c r="J324" s="986">
        <v>0</v>
      </c>
      <c r="K324" s="987">
        <v>0</v>
      </c>
      <c r="L324" s="986">
        <v>0</v>
      </c>
      <c r="M324" s="987">
        <v>0</v>
      </c>
      <c r="N324" s="986">
        <v>0</v>
      </c>
      <c r="O324" s="987">
        <v>0</v>
      </c>
      <c r="P324" s="986">
        <v>0</v>
      </c>
      <c r="Q324" s="987">
        <v>0</v>
      </c>
      <c r="R324" s="986">
        <v>0</v>
      </c>
      <c r="S324" s="987">
        <v>0</v>
      </c>
      <c r="T324" s="986">
        <v>0</v>
      </c>
      <c r="U324" s="987">
        <v>0</v>
      </c>
      <c r="V324" s="986">
        <v>0</v>
      </c>
      <c r="W324" s="987">
        <v>0</v>
      </c>
      <c r="X324" s="986">
        <v>0</v>
      </c>
      <c r="Y324" s="987">
        <v>0</v>
      </c>
      <c r="Z324" s="986">
        <v>0</v>
      </c>
      <c r="AA324" s="987">
        <v>0</v>
      </c>
      <c r="AB324" s="986">
        <v>0</v>
      </c>
      <c r="AC324" s="987">
        <v>0</v>
      </c>
      <c r="AD324" s="986">
        <v>0</v>
      </c>
      <c r="AE324" s="987">
        <v>0</v>
      </c>
      <c r="AF324" s="986">
        <v>0</v>
      </c>
      <c r="AG324" s="987">
        <v>0</v>
      </c>
      <c r="AH324" s="986">
        <v>0</v>
      </c>
      <c r="AI324" s="987">
        <v>0</v>
      </c>
      <c r="AJ324" s="986">
        <v>0</v>
      </c>
      <c r="AK324" s="987">
        <v>0</v>
      </c>
      <c r="AL324" s="986">
        <v>0</v>
      </c>
      <c r="AM324" s="987">
        <v>0</v>
      </c>
      <c r="AN324" s="988">
        <v>0</v>
      </c>
      <c r="AO324" s="946"/>
      <c r="AP324" s="964"/>
      <c r="AQ324" s="946"/>
      <c r="AR324" s="985">
        <v>0</v>
      </c>
      <c r="AS324" s="986">
        <v>0</v>
      </c>
      <c r="AT324" s="987">
        <v>0</v>
      </c>
      <c r="AU324" s="986">
        <v>0</v>
      </c>
      <c r="AV324" s="987">
        <v>0</v>
      </c>
      <c r="AW324" s="986">
        <v>0</v>
      </c>
      <c r="AX324" s="987">
        <v>0</v>
      </c>
      <c r="AY324" s="986">
        <v>0</v>
      </c>
      <c r="AZ324" s="987">
        <v>0</v>
      </c>
      <c r="BA324" s="986">
        <v>0</v>
      </c>
      <c r="BB324" s="987">
        <v>0</v>
      </c>
      <c r="BC324" s="986">
        <v>0</v>
      </c>
      <c r="BD324" s="987">
        <v>0</v>
      </c>
      <c r="BE324" s="986">
        <v>0</v>
      </c>
      <c r="BF324" s="987">
        <v>0</v>
      </c>
      <c r="BG324" s="986">
        <v>0</v>
      </c>
      <c r="BH324" s="987">
        <v>0</v>
      </c>
      <c r="BI324" s="986">
        <v>0</v>
      </c>
      <c r="BJ324" s="987">
        <v>0</v>
      </c>
      <c r="BK324" s="986">
        <v>0</v>
      </c>
      <c r="BL324" s="987">
        <v>0</v>
      </c>
      <c r="BM324" s="986">
        <v>0</v>
      </c>
      <c r="BN324" s="987">
        <v>0</v>
      </c>
      <c r="BO324" s="986">
        <v>0</v>
      </c>
      <c r="BP324" s="987">
        <v>0</v>
      </c>
      <c r="BQ324" s="986">
        <v>0</v>
      </c>
      <c r="BR324" s="987">
        <v>0</v>
      </c>
      <c r="BS324" s="986">
        <v>0</v>
      </c>
      <c r="BT324" s="987">
        <v>0</v>
      </c>
      <c r="BU324" s="986">
        <v>0</v>
      </c>
      <c r="BV324" s="987">
        <v>0</v>
      </c>
      <c r="BW324" s="986">
        <v>0</v>
      </c>
      <c r="BX324" s="987">
        <v>0</v>
      </c>
      <c r="BY324" s="986">
        <v>0</v>
      </c>
      <c r="BZ324" s="987">
        <v>0</v>
      </c>
      <c r="CA324" s="988">
        <v>0</v>
      </c>
      <c r="CB324" s="946"/>
      <c r="CC324" s="971"/>
      <c r="CD324" s="946"/>
      <c r="CE324" s="972"/>
      <c r="CF324" s="946"/>
      <c r="CG324" s="985">
        <v>0</v>
      </c>
      <c r="CH324" s="986">
        <v>0</v>
      </c>
      <c r="CI324" s="987">
        <v>0</v>
      </c>
      <c r="CJ324" s="986">
        <v>0</v>
      </c>
      <c r="CK324" s="987">
        <v>0</v>
      </c>
      <c r="CL324" s="986">
        <v>0</v>
      </c>
      <c r="CM324" s="987">
        <v>0</v>
      </c>
      <c r="CN324" s="986">
        <v>0</v>
      </c>
      <c r="CO324" s="987">
        <v>0</v>
      </c>
      <c r="CP324" s="986">
        <v>0</v>
      </c>
      <c r="CQ324" s="987">
        <v>0</v>
      </c>
      <c r="CR324" s="986">
        <v>0</v>
      </c>
      <c r="CS324" s="987">
        <v>0</v>
      </c>
      <c r="CT324" s="986">
        <v>0</v>
      </c>
      <c r="CU324" s="987">
        <v>0</v>
      </c>
      <c r="CV324" s="986">
        <v>0</v>
      </c>
      <c r="CW324" s="987">
        <v>0</v>
      </c>
      <c r="CX324" s="986">
        <v>0</v>
      </c>
      <c r="CY324" s="987">
        <v>0</v>
      </c>
      <c r="CZ324" s="986">
        <v>0</v>
      </c>
      <c r="DA324" s="987">
        <v>0</v>
      </c>
      <c r="DB324" s="986">
        <v>0</v>
      </c>
      <c r="DC324" s="987">
        <v>0</v>
      </c>
      <c r="DD324" s="986">
        <v>0</v>
      </c>
      <c r="DE324" s="987">
        <v>0</v>
      </c>
      <c r="DF324" s="986">
        <v>0</v>
      </c>
      <c r="DG324" s="987">
        <v>0</v>
      </c>
      <c r="DH324" s="986">
        <v>0</v>
      </c>
      <c r="DI324" s="987">
        <v>0</v>
      </c>
      <c r="DJ324" s="986">
        <v>0</v>
      </c>
      <c r="DK324" s="987">
        <v>0</v>
      </c>
      <c r="DL324" s="986">
        <v>0</v>
      </c>
      <c r="DM324" s="987">
        <v>0</v>
      </c>
      <c r="DN324" s="986">
        <v>0</v>
      </c>
      <c r="DO324" s="987">
        <v>0</v>
      </c>
      <c r="DP324" s="988">
        <v>0</v>
      </c>
      <c r="DQ324" s="946"/>
      <c r="DR324" s="973"/>
      <c r="DS324" s="946"/>
      <c r="DT324" s="985">
        <v>0</v>
      </c>
      <c r="DU324" s="986">
        <v>0</v>
      </c>
      <c r="DV324" s="987">
        <v>0</v>
      </c>
      <c r="DW324" s="986">
        <v>0</v>
      </c>
      <c r="DX324" s="987">
        <v>0</v>
      </c>
      <c r="DY324" s="986">
        <v>0</v>
      </c>
      <c r="DZ324" s="987">
        <v>0</v>
      </c>
      <c r="EA324" s="986">
        <v>0</v>
      </c>
      <c r="EB324" s="987">
        <v>0</v>
      </c>
      <c r="EC324" s="986">
        <v>0</v>
      </c>
      <c r="ED324" s="987">
        <v>0</v>
      </c>
      <c r="EE324" s="986">
        <v>0</v>
      </c>
      <c r="EF324" s="987">
        <v>0</v>
      </c>
      <c r="EG324" s="986">
        <v>0</v>
      </c>
      <c r="EH324" s="987">
        <v>0</v>
      </c>
      <c r="EI324" s="986">
        <v>0</v>
      </c>
      <c r="EJ324" s="987">
        <v>0</v>
      </c>
      <c r="EK324" s="986">
        <v>0</v>
      </c>
      <c r="EL324" s="987">
        <v>0</v>
      </c>
      <c r="EM324" s="986">
        <v>0</v>
      </c>
      <c r="EN324" s="987">
        <v>0</v>
      </c>
      <c r="EO324" s="986">
        <v>0</v>
      </c>
      <c r="EP324" s="987">
        <v>0</v>
      </c>
      <c r="EQ324" s="986">
        <v>0</v>
      </c>
      <c r="ER324" s="987">
        <v>0</v>
      </c>
      <c r="ES324" s="986">
        <v>0</v>
      </c>
      <c r="ET324" s="987">
        <v>0</v>
      </c>
      <c r="EU324" s="986">
        <v>0</v>
      </c>
      <c r="EV324" s="987">
        <v>0</v>
      </c>
      <c r="EW324" s="986">
        <v>0</v>
      </c>
      <c r="EX324" s="987">
        <v>0</v>
      </c>
      <c r="EY324" s="986">
        <v>0</v>
      </c>
      <c r="EZ324" s="987">
        <v>0</v>
      </c>
      <c r="FA324" s="986">
        <v>0</v>
      </c>
      <c r="FB324" s="987">
        <v>0</v>
      </c>
      <c r="FC324" s="988">
        <v>0</v>
      </c>
      <c r="FD324" s="946"/>
      <c r="FE324" s="974"/>
      <c r="FF324" s="946"/>
      <c r="FG324" s="975"/>
      <c r="FI324" s="989" t="b">
        <v>1</v>
      </c>
    </row>
    <row r="325" spans="2:165" hidden="1" outlineLevel="1">
      <c r="B325" s="990">
        <v>309</v>
      </c>
      <c r="C325" s="991" t="s">
        <v>802</v>
      </c>
      <c r="E325" s="992">
        <v>0</v>
      </c>
      <c r="F325" s="993">
        <v>0</v>
      </c>
      <c r="G325" s="994">
        <v>0</v>
      </c>
      <c r="H325" s="993">
        <v>0</v>
      </c>
      <c r="I325" s="994">
        <v>0</v>
      </c>
      <c r="J325" s="993">
        <v>0</v>
      </c>
      <c r="K325" s="994">
        <v>0</v>
      </c>
      <c r="L325" s="993">
        <v>0</v>
      </c>
      <c r="M325" s="994">
        <v>0</v>
      </c>
      <c r="N325" s="993">
        <v>0</v>
      </c>
      <c r="O325" s="994">
        <v>0</v>
      </c>
      <c r="P325" s="993">
        <v>0</v>
      </c>
      <c r="Q325" s="994">
        <v>0</v>
      </c>
      <c r="R325" s="993">
        <v>0</v>
      </c>
      <c r="S325" s="994">
        <v>0</v>
      </c>
      <c r="T325" s="993">
        <v>0</v>
      </c>
      <c r="U325" s="994">
        <v>0</v>
      </c>
      <c r="V325" s="993">
        <v>0</v>
      </c>
      <c r="W325" s="994">
        <v>0</v>
      </c>
      <c r="X325" s="993">
        <v>0</v>
      </c>
      <c r="Y325" s="994">
        <v>0</v>
      </c>
      <c r="Z325" s="993">
        <v>0</v>
      </c>
      <c r="AA325" s="994">
        <v>0</v>
      </c>
      <c r="AB325" s="993">
        <v>0</v>
      </c>
      <c r="AC325" s="994">
        <v>0</v>
      </c>
      <c r="AD325" s="993">
        <v>0</v>
      </c>
      <c r="AE325" s="994">
        <v>0</v>
      </c>
      <c r="AF325" s="993">
        <v>0</v>
      </c>
      <c r="AG325" s="994">
        <v>0</v>
      </c>
      <c r="AH325" s="993">
        <v>0</v>
      </c>
      <c r="AI325" s="994">
        <v>0</v>
      </c>
      <c r="AJ325" s="993">
        <v>0</v>
      </c>
      <c r="AK325" s="994">
        <v>0</v>
      </c>
      <c r="AL325" s="993">
        <v>0</v>
      </c>
      <c r="AM325" s="994">
        <v>0</v>
      </c>
      <c r="AN325" s="995">
        <v>0</v>
      </c>
      <c r="AO325" s="946"/>
      <c r="AP325" s="964"/>
      <c r="AQ325" s="946"/>
      <c r="AR325" s="992">
        <v>0</v>
      </c>
      <c r="AS325" s="993">
        <v>0</v>
      </c>
      <c r="AT325" s="994">
        <v>0</v>
      </c>
      <c r="AU325" s="993">
        <v>0</v>
      </c>
      <c r="AV325" s="994">
        <v>0</v>
      </c>
      <c r="AW325" s="993">
        <v>0</v>
      </c>
      <c r="AX325" s="994">
        <v>0</v>
      </c>
      <c r="AY325" s="993">
        <v>0</v>
      </c>
      <c r="AZ325" s="994">
        <v>0</v>
      </c>
      <c r="BA325" s="993">
        <v>0</v>
      </c>
      <c r="BB325" s="994">
        <v>0</v>
      </c>
      <c r="BC325" s="993">
        <v>0</v>
      </c>
      <c r="BD325" s="994">
        <v>0</v>
      </c>
      <c r="BE325" s="993">
        <v>0</v>
      </c>
      <c r="BF325" s="994">
        <v>0</v>
      </c>
      <c r="BG325" s="993">
        <v>0</v>
      </c>
      <c r="BH325" s="994">
        <v>0</v>
      </c>
      <c r="BI325" s="993">
        <v>0</v>
      </c>
      <c r="BJ325" s="994">
        <v>0</v>
      </c>
      <c r="BK325" s="993">
        <v>0</v>
      </c>
      <c r="BL325" s="994">
        <v>0</v>
      </c>
      <c r="BM325" s="993">
        <v>0</v>
      </c>
      <c r="BN325" s="994">
        <v>0</v>
      </c>
      <c r="BO325" s="993">
        <v>0</v>
      </c>
      <c r="BP325" s="994">
        <v>0</v>
      </c>
      <c r="BQ325" s="993">
        <v>0</v>
      </c>
      <c r="BR325" s="994">
        <v>0</v>
      </c>
      <c r="BS325" s="993">
        <v>0</v>
      </c>
      <c r="BT325" s="994">
        <v>0</v>
      </c>
      <c r="BU325" s="993">
        <v>0</v>
      </c>
      <c r="BV325" s="994">
        <v>0</v>
      </c>
      <c r="BW325" s="993">
        <v>0</v>
      </c>
      <c r="BX325" s="994">
        <v>0</v>
      </c>
      <c r="BY325" s="993">
        <v>0</v>
      </c>
      <c r="BZ325" s="994">
        <v>0</v>
      </c>
      <c r="CA325" s="995">
        <v>0</v>
      </c>
      <c r="CB325" s="946"/>
      <c r="CC325" s="971"/>
      <c r="CD325" s="946"/>
      <c r="CE325" s="972"/>
      <c r="CF325" s="946"/>
      <c r="CG325" s="992">
        <v>0</v>
      </c>
      <c r="CH325" s="993">
        <v>0</v>
      </c>
      <c r="CI325" s="994">
        <v>0</v>
      </c>
      <c r="CJ325" s="993">
        <v>0</v>
      </c>
      <c r="CK325" s="994">
        <v>0</v>
      </c>
      <c r="CL325" s="993">
        <v>0</v>
      </c>
      <c r="CM325" s="994">
        <v>0</v>
      </c>
      <c r="CN325" s="993">
        <v>0</v>
      </c>
      <c r="CO325" s="994">
        <v>0</v>
      </c>
      <c r="CP325" s="993">
        <v>0</v>
      </c>
      <c r="CQ325" s="994">
        <v>0</v>
      </c>
      <c r="CR325" s="993">
        <v>0</v>
      </c>
      <c r="CS325" s="994">
        <v>0</v>
      </c>
      <c r="CT325" s="993">
        <v>0</v>
      </c>
      <c r="CU325" s="994">
        <v>0</v>
      </c>
      <c r="CV325" s="993">
        <v>0</v>
      </c>
      <c r="CW325" s="994">
        <v>0</v>
      </c>
      <c r="CX325" s="993">
        <v>0</v>
      </c>
      <c r="CY325" s="994">
        <v>0</v>
      </c>
      <c r="CZ325" s="993">
        <v>0</v>
      </c>
      <c r="DA325" s="994">
        <v>0</v>
      </c>
      <c r="DB325" s="993">
        <v>0</v>
      </c>
      <c r="DC325" s="994">
        <v>0</v>
      </c>
      <c r="DD325" s="993">
        <v>0</v>
      </c>
      <c r="DE325" s="994">
        <v>0</v>
      </c>
      <c r="DF325" s="993">
        <v>0</v>
      </c>
      <c r="DG325" s="994">
        <v>0</v>
      </c>
      <c r="DH325" s="993">
        <v>0</v>
      </c>
      <c r="DI325" s="994">
        <v>0</v>
      </c>
      <c r="DJ325" s="993">
        <v>0</v>
      </c>
      <c r="DK325" s="994">
        <v>0</v>
      </c>
      <c r="DL325" s="993">
        <v>0</v>
      </c>
      <c r="DM325" s="994">
        <v>0</v>
      </c>
      <c r="DN325" s="993">
        <v>0</v>
      </c>
      <c r="DO325" s="994">
        <v>0</v>
      </c>
      <c r="DP325" s="995">
        <v>0</v>
      </c>
      <c r="DQ325" s="946"/>
      <c r="DR325" s="973"/>
      <c r="DS325" s="946"/>
      <c r="DT325" s="992">
        <v>0</v>
      </c>
      <c r="DU325" s="993">
        <v>0</v>
      </c>
      <c r="DV325" s="994">
        <v>0</v>
      </c>
      <c r="DW325" s="993">
        <v>0</v>
      </c>
      <c r="DX325" s="994">
        <v>0</v>
      </c>
      <c r="DY325" s="993">
        <v>0</v>
      </c>
      <c r="DZ325" s="994">
        <v>0</v>
      </c>
      <c r="EA325" s="993">
        <v>0</v>
      </c>
      <c r="EB325" s="994">
        <v>0</v>
      </c>
      <c r="EC325" s="993">
        <v>0</v>
      </c>
      <c r="ED325" s="994">
        <v>0</v>
      </c>
      <c r="EE325" s="993">
        <v>0</v>
      </c>
      <c r="EF325" s="994">
        <v>0</v>
      </c>
      <c r="EG325" s="993">
        <v>0</v>
      </c>
      <c r="EH325" s="994">
        <v>0</v>
      </c>
      <c r="EI325" s="993">
        <v>0</v>
      </c>
      <c r="EJ325" s="994">
        <v>0</v>
      </c>
      <c r="EK325" s="993">
        <v>0</v>
      </c>
      <c r="EL325" s="994">
        <v>0</v>
      </c>
      <c r="EM325" s="993">
        <v>0</v>
      </c>
      <c r="EN325" s="994">
        <v>0</v>
      </c>
      <c r="EO325" s="993">
        <v>0</v>
      </c>
      <c r="EP325" s="994">
        <v>0</v>
      </c>
      <c r="EQ325" s="993">
        <v>0</v>
      </c>
      <c r="ER325" s="994">
        <v>0</v>
      </c>
      <c r="ES325" s="993">
        <v>0</v>
      </c>
      <c r="ET325" s="994">
        <v>0</v>
      </c>
      <c r="EU325" s="993">
        <v>0</v>
      </c>
      <c r="EV325" s="994">
        <v>0</v>
      </c>
      <c r="EW325" s="993">
        <v>0</v>
      </c>
      <c r="EX325" s="994">
        <v>0</v>
      </c>
      <c r="EY325" s="993">
        <v>0</v>
      </c>
      <c r="EZ325" s="994">
        <v>0</v>
      </c>
      <c r="FA325" s="993">
        <v>0</v>
      </c>
      <c r="FB325" s="994">
        <v>0</v>
      </c>
      <c r="FC325" s="995">
        <v>0</v>
      </c>
      <c r="FD325" s="946"/>
      <c r="FE325" s="974"/>
      <c r="FF325" s="946"/>
      <c r="FG325" s="975"/>
      <c r="FI325" s="996" t="b">
        <v>1</v>
      </c>
    </row>
    <row r="326" spans="2:165" hidden="1" outlineLevel="1">
      <c r="B326" s="983">
        <v>310</v>
      </c>
      <c r="C326" s="984" t="s">
        <v>803</v>
      </c>
      <c r="E326" s="985">
        <v>0</v>
      </c>
      <c r="F326" s="986">
        <v>0</v>
      </c>
      <c r="G326" s="987">
        <v>0</v>
      </c>
      <c r="H326" s="986">
        <v>0</v>
      </c>
      <c r="I326" s="987">
        <v>0</v>
      </c>
      <c r="J326" s="986">
        <v>0</v>
      </c>
      <c r="K326" s="987">
        <v>0</v>
      </c>
      <c r="L326" s="986">
        <v>0</v>
      </c>
      <c r="M326" s="987">
        <v>0</v>
      </c>
      <c r="N326" s="986">
        <v>0</v>
      </c>
      <c r="O326" s="987">
        <v>0</v>
      </c>
      <c r="P326" s="986">
        <v>0</v>
      </c>
      <c r="Q326" s="987">
        <v>0</v>
      </c>
      <c r="R326" s="986">
        <v>0</v>
      </c>
      <c r="S326" s="987">
        <v>0</v>
      </c>
      <c r="T326" s="986">
        <v>0</v>
      </c>
      <c r="U326" s="987">
        <v>0</v>
      </c>
      <c r="V326" s="986">
        <v>0</v>
      </c>
      <c r="W326" s="987">
        <v>0</v>
      </c>
      <c r="X326" s="986">
        <v>0</v>
      </c>
      <c r="Y326" s="987">
        <v>0</v>
      </c>
      <c r="Z326" s="986">
        <v>0</v>
      </c>
      <c r="AA326" s="987">
        <v>0</v>
      </c>
      <c r="AB326" s="986">
        <v>0</v>
      </c>
      <c r="AC326" s="987">
        <v>0</v>
      </c>
      <c r="AD326" s="986">
        <v>0</v>
      </c>
      <c r="AE326" s="987">
        <v>0</v>
      </c>
      <c r="AF326" s="986">
        <v>0</v>
      </c>
      <c r="AG326" s="987">
        <v>0</v>
      </c>
      <c r="AH326" s="986">
        <v>0</v>
      </c>
      <c r="AI326" s="987">
        <v>0</v>
      </c>
      <c r="AJ326" s="986">
        <v>0</v>
      </c>
      <c r="AK326" s="987">
        <v>0</v>
      </c>
      <c r="AL326" s="986">
        <v>0</v>
      </c>
      <c r="AM326" s="987">
        <v>0</v>
      </c>
      <c r="AN326" s="988">
        <v>0</v>
      </c>
      <c r="AO326" s="946"/>
      <c r="AP326" s="964"/>
      <c r="AQ326" s="946"/>
      <c r="AR326" s="985">
        <v>0</v>
      </c>
      <c r="AS326" s="986">
        <v>0</v>
      </c>
      <c r="AT326" s="987">
        <v>0</v>
      </c>
      <c r="AU326" s="986">
        <v>0</v>
      </c>
      <c r="AV326" s="987">
        <v>0</v>
      </c>
      <c r="AW326" s="986">
        <v>0</v>
      </c>
      <c r="AX326" s="987">
        <v>0</v>
      </c>
      <c r="AY326" s="986">
        <v>0</v>
      </c>
      <c r="AZ326" s="987">
        <v>0</v>
      </c>
      <c r="BA326" s="986">
        <v>0</v>
      </c>
      <c r="BB326" s="987">
        <v>0</v>
      </c>
      <c r="BC326" s="986">
        <v>0</v>
      </c>
      <c r="BD326" s="987">
        <v>0</v>
      </c>
      <c r="BE326" s="986">
        <v>0</v>
      </c>
      <c r="BF326" s="987">
        <v>0</v>
      </c>
      <c r="BG326" s="986">
        <v>0</v>
      </c>
      <c r="BH326" s="987">
        <v>0</v>
      </c>
      <c r="BI326" s="986">
        <v>0</v>
      </c>
      <c r="BJ326" s="987">
        <v>0</v>
      </c>
      <c r="BK326" s="986">
        <v>0</v>
      </c>
      <c r="BL326" s="987">
        <v>0</v>
      </c>
      <c r="BM326" s="986">
        <v>0</v>
      </c>
      <c r="BN326" s="987">
        <v>0</v>
      </c>
      <c r="BO326" s="986">
        <v>0</v>
      </c>
      <c r="BP326" s="987">
        <v>0</v>
      </c>
      <c r="BQ326" s="986">
        <v>0</v>
      </c>
      <c r="BR326" s="987">
        <v>0</v>
      </c>
      <c r="BS326" s="986">
        <v>0</v>
      </c>
      <c r="BT326" s="987">
        <v>0</v>
      </c>
      <c r="BU326" s="986">
        <v>0</v>
      </c>
      <c r="BV326" s="987">
        <v>0</v>
      </c>
      <c r="BW326" s="986">
        <v>0</v>
      </c>
      <c r="BX326" s="987">
        <v>0</v>
      </c>
      <c r="BY326" s="986">
        <v>0</v>
      </c>
      <c r="BZ326" s="987">
        <v>0</v>
      </c>
      <c r="CA326" s="988">
        <v>0</v>
      </c>
      <c r="CB326" s="946"/>
      <c r="CC326" s="971"/>
      <c r="CD326" s="946"/>
      <c r="CE326" s="972"/>
      <c r="CF326" s="946"/>
      <c r="CG326" s="985">
        <v>0</v>
      </c>
      <c r="CH326" s="986">
        <v>0</v>
      </c>
      <c r="CI326" s="987">
        <v>0</v>
      </c>
      <c r="CJ326" s="986">
        <v>0</v>
      </c>
      <c r="CK326" s="987">
        <v>0</v>
      </c>
      <c r="CL326" s="986">
        <v>0</v>
      </c>
      <c r="CM326" s="987">
        <v>0</v>
      </c>
      <c r="CN326" s="986">
        <v>0</v>
      </c>
      <c r="CO326" s="987">
        <v>0</v>
      </c>
      <c r="CP326" s="986">
        <v>0</v>
      </c>
      <c r="CQ326" s="987">
        <v>0</v>
      </c>
      <c r="CR326" s="986">
        <v>0</v>
      </c>
      <c r="CS326" s="987">
        <v>0</v>
      </c>
      <c r="CT326" s="986">
        <v>0</v>
      </c>
      <c r="CU326" s="987">
        <v>0</v>
      </c>
      <c r="CV326" s="986">
        <v>0</v>
      </c>
      <c r="CW326" s="987">
        <v>0</v>
      </c>
      <c r="CX326" s="986">
        <v>0</v>
      </c>
      <c r="CY326" s="987">
        <v>0</v>
      </c>
      <c r="CZ326" s="986">
        <v>0</v>
      </c>
      <c r="DA326" s="987">
        <v>0</v>
      </c>
      <c r="DB326" s="986">
        <v>0</v>
      </c>
      <c r="DC326" s="987">
        <v>0</v>
      </c>
      <c r="DD326" s="986">
        <v>0</v>
      </c>
      <c r="DE326" s="987">
        <v>0</v>
      </c>
      <c r="DF326" s="986">
        <v>0</v>
      </c>
      <c r="DG326" s="987">
        <v>0</v>
      </c>
      <c r="DH326" s="986">
        <v>0</v>
      </c>
      <c r="DI326" s="987">
        <v>0</v>
      </c>
      <c r="DJ326" s="986">
        <v>0</v>
      </c>
      <c r="DK326" s="987">
        <v>0</v>
      </c>
      <c r="DL326" s="986">
        <v>0</v>
      </c>
      <c r="DM326" s="987">
        <v>0</v>
      </c>
      <c r="DN326" s="986">
        <v>0</v>
      </c>
      <c r="DO326" s="987">
        <v>0</v>
      </c>
      <c r="DP326" s="988">
        <v>0</v>
      </c>
      <c r="DQ326" s="946"/>
      <c r="DR326" s="973"/>
      <c r="DS326" s="946"/>
      <c r="DT326" s="985">
        <v>0</v>
      </c>
      <c r="DU326" s="986">
        <v>0</v>
      </c>
      <c r="DV326" s="987">
        <v>0</v>
      </c>
      <c r="DW326" s="986">
        <v>0</v>
      </c>
      <c r="DX326" s="987">
        <v>0</v>
      </c>
      <c r="DY326" s="986">
        <v>0</v>
      </c>
      <c r="DZ326" s="987">
        <v>0</v>
      </c>
      <c r="EA326" s="986">
        <v>0</v>
      </c>
      <c r="EB326" s="987">
        <v>0</v>
      </c>
      <c r="EC326" s="986">
        <v>0</v>
      </c>
      <c r="ED326" s="987">
        <v>0</v>
      </c>
      <c r="EE326" s="986">
        <v>0</v>
      </c>
      <c r="EF326" s="987">
        <v>0</v>
      </c>
      <c r="EG326" s="986">
        <v>0</v>
      </c>
      <c r="EH326" s="987">
        <v>0</v>
      </c>
      <c r="EI326" s="986">
        <v>0</v>
      </c>
      <c r="EJ326" s="987">
        <v>0</v>
      </c>
      <c r="EK326" s="986">
        <v>0</v>
      </c>
      <c r="EL326" s="987">
        <v>0</v>
      </c>
      <c r="EM326" s="986">
        <v>0</v>
      </c>
      <c r="EN326" s="987">
        <v>0</v>
      </c>
      <c r="EO326" s="986">
        <v>0</v>
      </c>
      <c r="EP326" s="987">
        <v>0</v>
      </c>
      <c r="EQ326" s="986">
        <v>0</v>
      </c>
      <c r="ER326" s="987">
        <v>0</v>
      </c>
      <c r="ES326" s="986">
        <v>0</v>
      </c>
      <c r="ET326" s="987">
        <v>0</v>
      </c>
      <c r="EU326" s="986">
        <v>0</v>
      </c>
      <c r="EV326" s="987">
        <v>0</v>
      </c>
      <c r="EW326" s="986">
        <v>0</v>
      </c>
      <c r="EX326" s="987">
        <v>0</v>
      </c>
      <c r="EY326" s="986">
        <v>0</v>
      </c>
      <c r="EZ326" s="987">
        <v>0</v>
      </c>
      <c r="FA326" s="986">
        <v>0</v>
      </c>
      <c r="FB326" s="987">
        <v>0</v>
      </c>
      <c r="FC326" s="988">
        <v>0</v>
      </c>
      <c r="FD326" s="946"/>
      <c r="FE326" s="974"/>
      <c r="FF326" s="946"/>
      <c r="FG326" s="975"/>
      <c r="FI326" s="989" t="b">
        <v>1</v>
      </c>
    </row>
    <row r="327" spans="2:165" hidden="1" outlineLevel="1">
      <c r="B327" s="990">
        <v>311</v>
      </c>
      <c r="C327" s="991" t="s">
        <v>804</v>
      </c>
      <c r="E327" s="992">
        <v>0</v>
      </c>
      <c r="F327" s="993">
        <v>0</v>
      </c>
      <c r="G327" s="994">
        <v>0</v>
      </c>
      <c r="H327" s="993">
        <v>0</v>
      </c>
      <c r="I327" s="994">
        <v>0</v>
      </c>
      <c r="J327" s="993">
        <v>0</v>
      </c>
      <c r="K327" s="994">
        <v>0</v>
      </c>
      <c r="L327" s="993">
        <v>0</v>
      </c>
      <c r="M327" s="994">
        <v>0</v>
      </c>
      <c r="N327" s="993">
        <v>0</v>
      </c>
      <c r="O327" s="994">
        <v>0</v>
      </c>
      <c r="P327" s="993">
        <v>0</v>
      </c>
      <c r="Q327" s="994">
        <v>0</v>
      </c>
      <c r="R327" s="993">
        <v>0</v>
      </c>
      <c r="S327" s="994">
        <v>0</v>
      </c>
      <c r="T327" s="993">
        <v>0</v>
      </c>
      <c r="U327" s="994">
        <v>0</v>
      </c>
      <c r="V327" s="993">
        <v>0</v>
      </c>
      <c r="W327" s="994">
        <v>0</v>
      </c>
      <c r="X327" s="993">
        <v>0</v>
      </c>
      <c r="Y327" s="994">
        <v>0</v>
      </c>
      <c r="Z327" s="993">
        <v>0</v>
      </c>
      <c r="AA327" s="994">
        <v>0</v>
      </c>
      <c r="AB327" s="993">
        <v>0</v>
      </c>
      <c r="AC327" s="994">
        <v>0</v>
      </c>
      <c r="AD327" s="993">
        <v>0</v>
      </c>
      <c r="AE327" s="994">
        <v>0</v>
      </c>
      <c r="AF327" s="993">
        <v>0</v>
      </c>
      <c r="AG327" s="994">
        <v>0</v>
      </c>
      <c r="AH327" s="993">
        <v>0</v>
      </c>
      <c r="AI327" s="994">
        <v>0</v>
      </c>
      <c r="AJ327" s="993">
        <v>0</v>
      </c>
      <c r="AK327" s="994">
        <v>0</v>
      </c>
      <c r="AL327" s="993">
        <v>0</v>
      </c>
      <c r="AM327" s="994">
        <v>0</v>
      </c>
      <c r="AN327" s="995">
        <v>0</v>
      </c>
      <c r="AO327" s="946"/>
      <c r="AP327" s="964"/>
      <c r="AQ327" s="946"/>
      <c r="AR327" s="992">
        <v>0</v>
      </c>
      <c r="AS327" s="993">
        <v>0</v>
      </c>
      <c r="AT327" s="994">
        <v>0</v>
      </c>
      <c r="AU327" s="993">
        <v>0</v>
      </c>
      <c r="AV327" s="994">
        <v>0</v>
      </c>
      <c r="AW327" s="993">
        <v>0</v>
      </c>
      <c r="AX327" s="994">
        <v>0</v>
      </c>
      <c r="AY327" s="993">
        <v>0</v>
      </c>
      <c r="AZ327" s="994">
        <v>0</v>
      </c>
      <c r="BA327" s="993">
        <v>0</v>
      </c>
      <c r="BB327" s="994">
        <v>0</v>
      </c>
      <c r="BC327" s="993">
        <v>0</v>
      </c>
      <c r="BD327" s="994">
        <v>0</v>
      </c>
      <c r="BE327" s="993">
        <v>0</v>
      </c>
      <c r="BF327" s="994">
        <v>0</v>
      </c>
      <c r="BG327" s="993">
        <v>0</v>
      </c>
      <c r="BH327" s="994">
        <v>0</v>
      </c>
      <c r="BI327" s="993">
        <v>0</v>
      </c>
      <c r="BJ327" s="994">
        <v>0</v>
      </c>
      <c r="BK327" s="993">
        <v>0</v>
      </c>
      <c r="BL327" s="994">
        <v>0</v>
      </c>
      <c r="BM327" s="993">
        <v>0</v>
      </c>
      <c r="BN327" s="994">
        <v>0</v>
      </c>
      <c r="BO327" s="993">
        <v>0</v>
      </c>
      <c r="BP327" s="994">
        <v>0</v>
      </c>
      <c r="BQ327" s="993">
        <v>0</v>
      </c>
      <c r="BR327" s="994">
        <v>0</v>
      </c>
      <c r="BS327" s="993">
        <v>0</v>
      </c>
      <c r="BT327" s="994">
        <v>0</v>
      </c>
      <c r="BU327" s="993">
        <v>0</v>
      </c>
      <c r="BV327" s="994">
        <v>0</v>
      </c>
      <c r="BW327" s="993">
        <v>0</v>
      </c>
      <c r="BX327" s="994">
        <v>0</v>
      </c>
      <c r="BY327" s="993">
        <v>0</v>
      </c>
      <c r="BZ327" s="994">
        <v>0</v>
      </c>
      <c r="CA327" s="995">
        <v>0</v>
      </c>
      <c r="CB327" s="946"/>
      <c r="CC327" s="971"/>
      <c r="CD327" s="946"/>
      <c r="CE327" s="972"/>
      <c r="CF327" s="946"/>
      <c r="CG327" s="992">
        <v>0</v>
      </c>
      <c r="CH327" s="993">
        <v>0</v>
      </c>
      <c r="CI327" s="994">
        <v>0</v>
      </c>
      <c r="CJ327" s="993">
        <v>0</v>
      </c>
      <c r="CK327" s="994">
        <v>0</v>
      </c>
      <c r="CL327" s="993">
        <v>0</v>
      </c>
      <c r="CM327" s="994">
        <v>0</v>
      </c>
      <c r="CN327" s="993">
        <v>0</v>
      </c>
      <c r="CO327" s="994">
        <v>0</v>
      </c>
      <c r="CP327" s="993">
        <v>0</v>
      </c>
      <c r="CQ327" s="994">
        <v>0</v>
      </c>
      <c r="CR327" s="993">
        <v>0</v>
      </c>
      <c r="CS327" s="994">
        <v>0</v>
      </c>
      <c r="CT327" s="993">
        <v>0</v>
      </c>
      <c r="CU327" s="994">
        <v>0</v>
      </c>
      <c r="CV327" s="993">
        <v>0</v>
      </c>
      <c r="CW327" s="994">
        <v>0</v>
      </c>
      <c r="CX327" s="993">
        <v>0</v>
      </c>
      <c r="CY327" s="994">
        <v>0</v>
      </c>
      <c r="CZ327" s="993">
        <v>0</v>
      </c>
      <c r="DA327" s="994">
        <v>0</v>
      </c>
      <c r="DB327" s="993">
        <v>0</v>
      </c>
      <c r="DC327" s="994">
        <v>0</v>
      </c>
      <c r="DD327" s="993">
        <v>0</v>
      </c>
      <c r="DE327" s="994">
        <v>0</v>
      </c>
      <c r="DF327" s="993">
        <v>0</v>
      </c>
      <c r="DG327" s="994">
        <v>0</v>
      </c>
      <c r="DH327" s="993">
        <v>0</v>
      </c>
      <c r="DI327" s="994">
        <v>0</v>
      </c>
      <c r="DJ327" s="993">
        <v>0</v>
      </c>
      <c r="DK327" s="994">
        <v>0</v>
      </c>
      <c r="DL327" s="993">
        <v>0</v>
      </c>
      <c r="DM327" s="994">
        <v>0</v>
      </c>
      <c r="DN327" s="993">
        <v>0</v>
      </c>
      <c r="DO327" s="994">
        <v>0</v>
      </c>
      <c r="DP327" s="995">
        <v>0</v>
      </c>
      <c r="DQ327" s="946"/>
      <c r="DR327" s="973"/>
      <c r="DS327" s="946"/>
      <c r="DT327" s="992">
        <v>0</v>
      </c>
      <c r="DU327" s="993">
        <v>0</v>
      </c>
      <c r="DV327" s="994">
        <v>0</v>
      </c>
      <c r="DW327" s="993">
        <v>0</v>
      </c>
      <c r="DX327" s="994">
        <v>0</v>
      </c>
      <c r="DY327" s="993">
        <v>0</v>
      </c>
      <c r="DZ327" s="994">
        <v>0</v>
      </c>
      <c r="EA327" s="993">
        <v>0</v>
      </c>
      <c r="EB327" s="994">
        <v>0</v>
      </c>
      <c r="EC327" s="993">
        <v>0</v>
      </c>
      <c r="ED327" s="994">
        <v>0</v>
      </c>
      <c r="EE327" s="993">
        <v>0</v>
      </c>
      <c r="EF327" s="994">
        <v>0</v>
      </c>
      <c r="EG327" s="993">
        <v>0</v>
      </c>
      <c r="EH327" s="994">
        <v>0</v>
      </c>
      <c r="EI327" s="993">
        <v>0</v>
      </c>
      <c r="EJ327" s="994">
        <v>0</v>
      </c>
      <c r="EK327" s="993">
        <v>0</v>
      </c>
      <c r="EL327" s="994">
        <v>0</v>
      </c>
      <c r="EM327" s="993">
        <v>0</v>
      </c>
      <c r="EN327" s="994">
        <v>0</v>
      </c>
      <c r="EO327" s="993">
        <v>0</v>
      </c>
      <c r="EP327" s="994">
        <v>0</v>
      </c>
      <c r="EQ327" s="993">
        <v>0</v>
      </c>
      <c r="ER327" s="994">
        <v>0</v>
      </c>
      <c r="ES327" s="993">
        <v>0</v>
      </c>
      <c r="ET327" s="994">
        <v>0</v>
      </c>
      <c r="EU327" s="993">
        <v>0</v>
      </c>
      <c r="EV327" s="994">
        <v>0</v>
      </c>
      <c r="EW327" s="993">
        <v>0</v>
      </c>
      <c r="EX327" s="994">
        <v>0</v>
      </c>
      <c r="EY327" s="993">
        <v>0</v>
      </c>
      <c r="EZ327" s="994">
        <v>0</v>
      </c>
      <c r="FA327" s="993">
        <v>0</v>
      </c>
      <c r="FB327" s="994">
        <v>0</v>
      </c>
      <c r="FC327" s="995">
        <v>0</v>
      </c>
      <c r="FD327" s="946"/>
      <c r="FE327" s="974"/>
      <c r="FF327" s="946"/>
      <c r="FG327" s="975"/>
      <c r="FI327" s="996" t="b">
        <v>1</v>
      </c>
    </row>
    <row r="328" spans="2:165" hidden="1" outlineLevel="1">
      <c r="B328" s="1013">
        <v>312</v>
      </c>
      <c r="C328" s="1021" t="s">
        <v>805</v>
      </c>
      <c r="E328" s="1015">
        <v>0</v>
      </c>
      <c r="F328" s="1016">
        <v>0</v>
      </c>
      <c r="G328" s="1017">
        <v>0</v>
      </c>
      <c r="H328" s="1016">
        <v>0</v>
      </c>
      <c r="I328" s="1017">
        <v>0</v>
      </c>
      <c r="J328" s="1016">
        <v>0</v>
      </c>
      <c r="K328" s="1017">
        <v>0</v>
      </c>
      <c r="L328" s="1016">
        <v>0</v>
      </c>
      <c r="M328" s="1017">
        <v>0</v>
      </c>
      <c r="N328" s="1016">
        <v>0</v>
      </c>
      <c r="O328" s="1017">
        <v>0</v>
      </c>
      <c r="P328" s="1016">
        <v>0</v>
      </c>
      <c r="Q328" s="1017">
        <v>0</v>
      </c>
      <c r="R328" s="1016">
        <v>0</v>
      </c>
      <c r="S328" s="1017">
        <v>0</v>
      </c>
      <c r="T328" s="1016">
        <v>0</v>
      </c>
      <c r="U328" s="1017">
        <v>0</v>
      </c>
      <c r="V328" s="1016">
        <v>0</v>
      </c>
      <c r="W328" s="1017">
        <v>0</v>
      </c>
      <c r="X328" s="1016">
        <v>0</v>
      </c>
      <c r="Y328" s="1017">
        <v>0</v>
      </c>
      <c r="Z328" s="1016">
        <v>0</v>
      </c>
      <c r="AA328" s="1017">
        <v>0</v>
      </c>
      <c r="AB328" s="1016">
        <v>0</v>
      </c>
      <c r="AC328" s="1017">
        <v>0</v>
      </c>
      <c r="AD328" s="1016">
        <v>0</v>
      </c>
      <c r="AE328" s="1017">
        <v>0</v>
      </c>
      <c r="AF328" s="1016">
        <v>0</v>
      </c>
      <c r="AG328" s="1017">
        <v>0</v>
      </c>
      <c r="AH328" s="1016">
        <v>0</v>
      </c>
      <c r="AI328" s="1017">
        <v>0</v>
      </c>
      <c r="AJ328" s="1016">
        <v>0</v>
      </c>
      <c r="AK328" s="1017">
        <v>0</v>
      </c>
      <c r="AL328" s="1016">
        <v>0</v>
      </c>
      <c r="AM328" s="1017">
        <v>0</v>
      </c>
      <c r="AN328" s="1018">
        <v>0</v>
      </c>
      <c r="AO328" s="946"/>
      <c r="AP328" s="964"/>
      <c r="AQ328" s="946"/>
      <c r="AR328" s="1015">
        <v>0</v>
      </c>
      <c r="AS328" s="1016">
        <v>0</v>
      </c>
      <c r="AT328" s="1017">
        <v>0</v>
      </c>
      <c r="AU328" s="1016">
        <v>0</v>
      </c>
      <c r="AV328" s="1017">
        <v>0</v>
      </c>
      <c r="AW328" s="1016">
        <v>0</v>
      </c>
      <c r="AX328" s="1017">
        <v>0</v>
      </c>
      <c r="AY328" s="1016">
        <v>0</v>
      </c>
      <c r="AZ328" s="1017">
        <v>0</v>
      </c>
      <c r="BA328" s="1016">
        <v>0</v>
      </c>
      <c r="BB328" s="1017">
        <v>0</v>
      </c>
      <c r="BC328" s="1016">
        <v>0</v>
      </c>
      <c r="BD328" s="1017">
        <v>0</v>
      </c>
      <c r="BE328" s="1016">
        <v>0</v>
      </c>
      <c r="BF328" s="1017">
        <v>0</v>
      </c>
      <c r="BG328" s="1016">
        <v>0</v>
      </c>
      <c r="BH328" s="1017">
        <v>0</v>
      </c>
      <c r="BI328" s="1016">
        <v>0</v>
      </c>
      <c r="BJ328" s="1017">
        <v>0</v>
      </c>
      <c r="BK328" s="1016">
        <v>0</v>
      </c>
      <c r="BL328" s="1017">
        <v>0</v>
      </c>
      <c r="BM328" s="1016">
        <v>0</v>
      </c>
      <c r="BN328" s="1017">
        <v>0</v>
      </c>
      <c r="BO328" s="1016">
        <v>0</v>
      </c>
      <c r="BP328" s="1017">
        <v>0</v>
      </c>
      <c r="BQ328" s="1016">
        <v>0</v>
      </c>
      <c r="BR328" s="1017">
        <v>0</v>
      </c>
      <c r="BS328" s="1016">
        <v>0</v>
      </c>
      <c r="BT328" s="1017">
        <v>0</v>
      </c>
      <c r="BU328" s="1016">
        <v>0</v>
      </c>
      <c r="BV328" s="1017">
        <v>0</v>
      </c>
      <c r="BW328" s="1016">
        <v>0</v>
      </c>
      <c r="BX328" s="1017">
        <v>0</v>
      </c>
      <c r="BY328" s="1016">
        <v>0</v>
      </c>
      <c r="BZ328" s="1017">
        <v>0</v>
      </c>
      <c r="CA328" s="1018">
        <v>0</v>
      </c>
      <c r="CB328" s="946"/>
      <c r="CC328" s="971"/>
      <c r="CD328" s="946"/>
      <c r="CE328" s="972"/>
      <c r="CF328" s="946"/>
      <c r="CG328" s="1015">
        <v>0</v>
      </c>
      <c r="CH328" s="1016">
        <v>0</v>
      </c>
      <c r="CI328" s="1017">
        <v>0</v>
      </c>
      <c r="CJ328" s="1016">
        <v>0</v>
      </c>
      <c r="CK328" s="1017">
        <v>0</v>
      </c>
      <c r="CL328" s="1016">
        <v>0</v>
      </c>
      <c r="CM328" s="1017">
        <v>0</v>
      </c>
      <c r="CN328" s="1016">
        <v>0</v>
      </c>
      <c r="CO328" s="1017">
        <v>0</v>
      </c>
      <c r="CP328" s="1016">
        <v>0</v>
      </c>
      <c r="CQ328" s="1017">
        <v>0</v>
      </c>
      <c r="CR328" s="1016">
        <v>0</v>
      </c>
      <c r="CS328" s="1017">
        <v>0</v>
      </c>
      <c r="CT328" s="1016">
        <v>0</v>
      </c>
      <c r="CU328" s="1017">
        <v>0</v>
      </c>
      <c r="CV328" s="1016">
        <v>0</v>
      </c>
      <c r="CW328" s="1017">
        <v>0</v>
      </c>
      <c r="CX328" s="1016">
        <v>0</v>
      </c>
      <c r="CY328" s="1017">
        <v>0</v>
      </c>
      <c r="CZ328" s="1016">
        <v>0</v>
      </c>
      <c r="DA328" s="1017">
        <v>0</v>
      </c>
      <c r="DB328" s="1016">
        <v>0</v>
      </c>
      <c r="DC328" s="1017">
        <v>0</v>
      </c>
      <c r="DD328" s="1016">
        <v>0</v>
      </c>
      <c r="DE328" s="1017">
        <v>0</v>
      </c>
      <c r="DF328" s="1016">
        <v>0</v>
      </c>
      <c r="DG328" s="1017">
        <v>0</v>
      </c>
      <c r="DH328" s="1016">
        <v>0</v>
      </c>
      <c r="DI328" s="1017">
        <v>0</v>
      </c>
      <c r="DJ328" s="1016">
        <v>0</v>
      </c>
      <c r="DK328" s="1017">
        <v>0</v>
      </c>
      <c r="DL328" s="1016">
        <v>0</v>
      </c>
      <c r="DM328" s="1017">
        <v>0</v>
      </c>
      <c r="DN328" s="1016">
        <v>0</v>
      </c>
      <c r="DO328" s="1017">
        <v>0</v>
      </c>
      <c r="DP328" s="1018">
        <v>0</v>
      </c>
      <c r="DQ328" s="946"/>
      <c r="DR328" s="973"/>
      <c r="DS328" s="946"/>
      <c r="DT328" s="1015">
        <v>0</v>
      </c>
      <c r="DU328" s="1016">
        <v>0</v>
      </c>
      <c r="DV328" s="1017">
        <v>0</v>
      </c>
      <c r="DW328" s="1016">
        <v>0</v>
      </c>
      <c r="DX328" s="1017">
        <v>0</v>
      </c>
      <c r="DY328" s="1016">
        <v>0</v>
      </c>
      <c r="DZ328" s="1017">
        <v>0</v>
      </c>
      <c r="EA328" s="1016">
        <v>0</v>
      </c>
      <c r="EB328" s="1017">
        <v>0</v>
      </c>
      <c r="EC328" s="1016">
        <v>0</v>
      </c>
      <c r="ED328" s="1017">
        <v>0</v>
      </c>
      <c r="EE328" s="1016">
        <v>0</v>
      </c>
      <c r="EF328" s="1017">
        <v>0</v>
      </c>
      <c r="EG328" s="1016">
        <v>0</v>
      </c>
      <c r="EH328" s="1017">
        <v>0</v>
      </c>
      <c r="EI328" s="1016">
        <v>0</v>
      </c>
      <c r="EJ328" s="1017">
        <v>0</v>
      </c>
      <c r="EK328" s="1016">
        <v>0</v>
      </c>
      <c r="EL328" s="1017">
        <v>0</v>
      </c>
      <c r="EM328" s="1016">
        <v>0</v>
      </c>
      <c r="EN328" s="1017">
        <v>0</v>
      </c>
      <c r="EO328" s="1016">
        <v>0</v>
      </c>
      <c r="EP328" s="1017">
        <v>0</v>
      </c>
      <c r="EQ328" s="1016">
        <v>0</v>
      </c>
      <c r="ER328" s="1017">
        <v>0</v>
      </c>
      <c r="ES328" s="1016">
        <v>0</v>
      </c>
      <c r="ET328" s="1017">
        <v>0</v>
      </c>
      <c r="EU328" s="1016">
        <v>0</v>
      </c>
      <c r="EV328" s="1017">
        <v>0</v>
      </c>
      <c r="EW328" s="1016">
        <v>0</v>
      </c>
      <c r="EX328" s="1017">
        <v>0</v>
      </c>
      <c r="EY328" s="1016">
        <v>0</v>
      </c>
      <c r="EZ328" s="1017">
        <v>0</v>
      </c>
      <c r="FA328" s="1016">
        <v>0</v>
      </c>
      <c r="FB328" s="1017">
        <v>0</v>
      </c>
      <c r="FC328" s="1018">
        <v>0</v>
      </c>
      <c r="FD328" s="946"/>
      <c r="FE328" s="974"/>
      <c r="FF328" s="946"/>
      <c r="FG328" s="975"/>
      <c r="FI328" s="1019" t="b">
        <v>1</v>
      </c>
    </row>
    <row r="329" spans="2:165" hidden="1" outlineLevel="1">
      <c r="B329" s="976">
        <v>313</v>
      </c>
      <c r="C329" s="977" t="s">
        <v>317</v>
      </c>
      <c r="E329" s="978">
        <v>0</v>
      </c>
      <c r="F329" s="979">
        <v>0</v>
      </c>
      <c r="G329" s="980">
        <v>0</v>
      </c>
      <c r="H329" s="979">
        <v>0</v>
      </c>
      <c r="I329" s="980">
        <v>0</v>
      </c>
      <c r="J329" s="979">
        <v>0</v>
      </c>
      <c r="K329" s="980">
        <v>0</v>
      </c>
      <c r="L329" s="979">
        <v>0</v>
      </c>
      <c r="M329" s="980">
        <v>0</v>
      </c>
      <c r="N329" s="979">
        <v>0</v>
      </c>
      <c r="O329" s="980">
        <v>0</v>
      </c>
      <c r="P329" s="979">
        <v>0</v>
      </c>
      <c r="Q329" s="980">
        <v>0</v>
      </c>
      <c r="R329" s="979">
        <v>0</v>
      </c>
      <c r="S329" s="980">
        <v>0</v>
      </c>
      <c r="T329" s="979">
        <v>0</v>
      </c>
      <c r="U329" s="980">
        <v>0</v>
      </c>
      <c r="V329" s="979">
        <v>0</v>
      </c>
      <c r="W329" s="980">
        <v>0</v>
      </c>
      <c r="X329" s="979">
        <v>0</v>
      </c>
      <c r="Y329" s="980">
        <v>0</v>
      </c>
      <c r="Z329" s="979">
        <v>0</v>
      </c>
      <c r="AA329" s="980">
        <v>0</v>
      </c>
      <c r="AB329" s="979">
        <v>0</v>
      </c>
      <c r="AC329" s="980">
        <v>0</v>
      </c>
      <c r="AD329" s="979">
        <v>0</v>
      </c>
      <c r="AE329" s="980">
        <v>0</v>
      </c>
      <c r="AF329" s="979">
        <v>0</v>
      </c>
      <c r="AG329" s="980">
        <v>0</v>
      </c>
      <c r="AH329" s="979">
        <v>0</v>
      </c>
      <c r="AI329" s="980">
        <v>0</v>
      </c>
      <c r="AJ329" s="979">
        <v>0</v>
      </c>
      <c r="AK329" s="980">
        <v>0</v>
      </c>
      <c r="AL329" s="979">
        <v>0</v>
      </c>
      <c r="AM329" s="980">
        <v>0</v>
      </c>
      <c r="AN329" s="981">
        <v>0</v>
      </c>
      <c r="AO329" s="946"/>
      <c r="AP329" s="964"/>
      <c r="AQ329" s="946"/>
      <c r="AR329" s="978">
        <v>0</v>
      </c>
      <c r="AS329" s="979">
        <v>0</v>
      </c>
      <c r="AT329" s="980">
        <v>0</v>
      </c>
      <c r="AU329" s="979">
        <v>0</v>
      </c>
      <c r="AV329" s="980">
        <v>0</v>
      </c>
      <c r="AW329" s="979">
        <v>0</v>
      </c>
      <c r="AX329" s="980">
        <v>0</v>
      </c>
      <c r="AY329" s="979">
        <v>0</v>
      </c>
      <c r="AZ329" s="980">
        <v>0</v>
      </c>
      <c r="BA329" s="979">
        <v>0</v>
      </c>
      <c r="BB329" s="980">
        <v>0</v>
      </c>
      <c r="BC329" s="979">
        <v>0</v>
      </c>
      <c r="BD329" s="980">
        <v>0</v>
      </c>
      <c r="BE329" s="979">
        <v>0</v>
      </c>
      <c r="BF329" s="980">
        <v>0</v>
      </c>
      <c r="BG329" s="979">
        <v>0</v>
      </c>
      <c r="BH329" s="980">
        <v>0</v>
      </c>
      <c r="BI329" s="979">
        <v>0</v>
      </c>
      <c r="BJ329" s="980">
        <v>0</v>
      </c>
      <c r="BK329" s="979">
        <v>0</v>
      </c>
      <c r="BL329" s="980">
        <v>0</v>
      </c>
      <c r="BM329" s="979">
        <v>0</v>
      </c>
      <c r="BN329" s="980">
        <v>0</v>
      </c>
      <c r="BO329" s="979">
        <v>0</v>
      </c>
      <c r="BP329" s="980">
        <v>0</v>
      </c>
      <c r="BQ329" s="979">
        <v>0</v>
      </c>
      <c r="BR329" s="980">
        <v>0</v>
      </c>
      <c r="BS329" s="979">
        <v>0</v>
      </c>
      <c r="BT329" s="980">
        <v>0</v>
      </c>
      <c r="BU329" s="979">
        <v>0</v>
      </c>
      <c r="BV329" s="980">
        <v>0</v>
      </c>
      <c r="BW329" s="979">
        <v>0</v>
      </c>
      <c r="BX329" s="980">
        <v>0</v>
      </c>
      <c r="BY329" s="979">
        <v>0</v>
      </c>
      <c r="BZ329" s="980">
        <v>0</v>
      </c>
      <c r="CA329" s="981">
        <v>0</v>
      </c>
      <c r="CB329" s="946"/>
      <c r="CC329" s="971"/>
      <c r="CD329" s="946"/>
      <c r="CE329" s="972"/>
      <c r="CF329" s="946"/>
      <c r="CG329" s="978">
        <v>0</v>
      </c>
      <c r="CH329" s="979">
        <v>0</v>
      </c>
      <c r="CI329" s="980">
        <v>0</v>
      </c>
      <c r="CJ329" s="979">
        <v>0</v>
      </c>
      <c r="CK329" s="980">
        <v>0</v>
      </c>
      <c r="CL329" s="979">
        <v>0</v>
      </c>
      <c r="CM329" s="980">
        <v>0</v>
      </c>
      <c r="CN329" s="979">
        <v>0</v>
      </c>
      <c r="CO329" s="980">
        <v>0</v>
      </c>
      <c r="CP329" s="979">
        <v>0</v>
      </c>
      <c r="CQ329" s="980">
        <v>0</v>
      </c>
      <c r="CR329" s="979">
        <v>0</v>
      </c>
      <c r="CS329" s="980">
        <v>0</v>
      </c>
      <c r="CT329" s="979">
        <v>0</v>
      </c>
      <c r="CU329" s="980">
        <v>0</v>
      </c>
      <c r="CV329" s="979">
        <v>0</v>
      </c>
      <c r="CW329" s="980">
        <v>0</v>
      </c>
      <c r="CX329" s="979">
        <v>0</v>
      </c>
      <c r="CY329" s="980">
        <v>0</v>
      </c>
      <c r="CZ329" s="979">
        <v>0</v>
      </c>
      <c r="DA329" s="980">
        <v>0</v>
      </c>
      <c r="DB329" s="979">
        <v>0</v>
      </c>
      <c r="DC329" s="980">
        <v>0</v>
      </c>
      <c r="DD329" s="979">
        <v>0</v>
      </c>
      <c r="DE329" s="980">
        <v>0</v>
      </c>
      <c r="DF329" s="979">
        <v>0</v>
      </c>
      <c r="DG329" s="980">
        <v>0</v>
      </c>
      <c r="DH329" s="979">
        <v>0</v>
      </c>
      <c r="DI329" s="980">
        <v>0</v>
      </c>
      <c r="DJ329" s="979">
        <v>0</v>
      </c>
      <c r="DK329" s="980">
        <v>0</v>
      </c>
      <c r="DL329" s="979">
        <v>0</v>
      </c>
      <c r="DM329" s="980">
        <v>0</v>
      </c>
      <c r="DN329" s="979">
        <v>0</v>
      </c>
      <c r="DO329" s="980">
        <v>0</v>
      </c>
      <c r="DP329" s="981">
        <v>0</v>
      </c>
      <c r="DQ329" s="946"/>
      <c r="DR329" s="973"/>
      <c r="DS329" s="946"/>
      <c r="DT329" s="978">
        <v>0</v>
      </c>
      <c r="DU329" s="979">
        <v>0</v>
      </c>
      <c r="DV329" s="980">
        <v>0</v>
      </c>
      <c r="DW329" s="979">
        <v>0</v>
      </c>
      <c r="DX329" s="980">
        <v>0</v>
      </c>
      <c r="DY329" s="979">
        <v>0</v>
      </c>
      <c r="DZ329" s="980">
        <v>0</v>
      </c>
      <c r="EA329" s="979">
        <v>0</v>
      </c>
      <c r="EB329" s="980">
        <v>0</v>
      </c>
      <c r="EC329" s="979">
        <v>0</v>
      </c>
      <c r="ED329" s="980">
        <v>0</v>
      </c>
      <c r="EE329" s="979">
        <v>0</v>
      </c>
      <c r="EF329" s="980">
        <v>0</v>
      </c>
      <c r="EG329" s="979">
        <v>0</v>
      </c>
      <c r="EH329" s="980">
        <v>0</v>
      </c>
      <c r="EI329" s="979">
        <v>0</v>
      </c>
      <c r="EJ329" s="980">
        <v>0</v>
      </c>
      <c r="EK329" s="979">
        <v>0</v>
      </c>
      <c r="EL329" s="980">
        <v>0</v>
      </c>
      <c r="EM329" s="979">
        <v>0</v>
      </c>
      <c r="EN329" s="980">
        <v>0</v>
      </c>
      <c r="EO329" s="979">
        <v>0</v>
      </c>
      <c r="EP329" s="980">
        <v>0</v>
      </c>
      <c r="EQ329" s="979">
        <v>0</v>
      </c>
      <c r="ER329" s="980">
        <v>0</v>
      </c>
      <c r="ES329" s="979">
        <v>0</v>
      </c>
      <c r="ET329" s="980">
        <v>0</v>
      </c>
      <c r="EU329" s="979">
        <v>0</v>
      </c>
      <c r="EV329" s="980">
        <v>0</v>
      </c>
      <c r="EW329" s="979">
        <v>0</v>
      </c>
      <c r="EX329" s="980">
        <v>0</v>
      </c>
      <c r="EY329" s="979">
        <v>0</v>
      </c>
      <c r="EZ329" s="980">
        <v>0</v>
      </c>
      <c r="FA329" s="979">
        <v>0</v>
      </c>
      <c r="FB329" s="980">
        <v>0</v>
      </c>
      <c r="FC329" s="981">
        <v>0</v>
      </c>
      <c r="FD329" s="946"/>
      <c r="FE329" s="974"/>
      <c r="FF329" s="946"/>
      <c r="FG329" s="975"/>
      <c r="FI329" s="982" t="b">
        <v>1</v>
      </c>
    </row>
    <row r="330" spans="2:165" hidden="1" outlineLevel="1">
      <c r="B330" s="983">
        <v>314</v>
      </c>
      <c r="C330" s="1012" t="s">
        <v>312</v>
      </c>
      <c r="E330" s="985">
        <v>0</v>
      </c>
      <c r="F330" s="986">
        <v>0</v>
      </c>
      <c r="G330" s="987">
        <v>0</v>
      </c>
      <c r="H330" s="986">
        <v>0</v>
      </c>
      <c r="I330" s="987">
        <v>0</v>
      </c>
      <c r="J330" s="986">
        <v>0</v>
      </c>
      <c r="K330" s="987">
        <v>0</v>
      </c>
      <c r="L330" s="986">
        <v>0</v>
      </c>
      <c r="M330" s="987">
        <v>0</v>
      </c>
      <c r="N330" s="986">
        <v>0</v>
      </c>
      <c r="O330" s="987">
        <v>0</v>
      </c>
      <c r="P330" s="986">
        <v>0</v>
      </c>
      <c r="Q330" s="987">
        <v>0</v>
      </c>
      <c r="R330" s="986">
        <v>0</v>
      </c>
      <c r="S330" s="987">
        <v>0</v>
      </c>
      <c r="T330" s="986">
        <v>0</v>
      </c>
      <c r="U330" s="987">
        <v>0</v>
      </c>
      <c r="V330" s="986">
        <v>0</v>
      </c>
      <c r="W330" s="987">
        <v>0</v>
      </c>
      <c r="X330" s="986">
        <v>0</v>
      </c>
      <c r="Y330" s="987">
        <v>0</v>
      </c>
      <c r="Z330" s="986">
        <v>0</v>
      </c>
      <c r="AA330" s="987">
        <v>0</v>
      </c>
      <c r="AB330" s="986">
        <v>0</v>
      </c>
      <c r="AC330" s="987">
        <v>0</v>
      </c>
      <c r="AD330" s="986">
        <v>0</v>
      </c>
      <c r="AE330" s="987">
        <v>0</v>
      </c>
      <c r="AF330" s="986">
        <v>0</v>
      </c>
      <c r="AG330" s="987">
        <v>0</v>
      </c>
      <c r="AH330" s="986">
        <v>0</v>
      </c>
      <c r="AI330" s="987">
        <v>0</v>
      </c>
      <c r="AJ330" s="986">
        <v>0</v>
      </c>
      <c r="AK330" s="987">
        <v>0</v>
      </c>
      <c r="AL330" s="986">
        <v>0</v>
      </c>
      <c r="AM330" s="987">
        <v>0</v>
      </c>
      <c r="AN330" s="988">
        <v>0</v>
      </c>
      <c r="AO330" s="946"/>
      <c r="AP330" s="964"/>
      <c r="AQ330" s="946"/>
      <c r="AR330" s="985">
        <v>0</v>
      </c>
      <c r="AS330" s="986">
        <v>0</v>
      </c>
      <c r="AT330" s="987">
        <v>0</v>
      </c>
      <c r="AU330" s="986">
        <v>0</v>
      </c>
      <c r="AV330" s="987">
        <v>0</v>
      </c>
      <c r="AW330" s="986">
        <v>0</v>
      </c>
      <c r="AX330" s="987">
        <v>0</v>
      </c>
      <c r="AY330" s="986">
        <v>0</v>
      </c>
      <c r="AZ330" s="987">
        <v>0</v>
      </c>
      <c r="BA330" s="986">
        <v>0</v>
      </c>
      <c r="BB330" s="987">
        <v>0</v>
      </c>
      <c r="BC330" s="986">
        <v>0</v>
      </c>
      <c r="BD330" s="987">
        <v>0</v>
      </c>
      <c r="BE330" s="986">
        <v>0</v>
      </c>
      <c r="BF330" s="987">
        <v>0</v>
      </c>
      <c r="BG330" s="986">
        <v>0</v>
      </c>
      <c r="BH330" s="987">
        <v>0</v>
      </c>
      <c r="BI330" s="986">
        <v>0</v>
      </c>
      <c r="BJ330" s="987">
        <v>0</v>
      </c>
      <c r="BK330" s="986">
        <v>0</v>
      </c>
      <c r="BL330" s="987">
        <v>0</v>
      </c>
      <c r="BM330" s="986">
        <v>0</v>
      </c>
      <c r="BN330" s="987">
        <v>0</v>
      </c>
      <c r="BO330" s="986">
        <v>0</v>
      </c>
      <c r="BP330" s="987">
        <v>0</v>
      </c>
      <c r="BQ330" s="986">
        <v>0</v>
      </c>
      <c r="BR330" s="987">
        <v>0</v>
      </c>
      <c r="BS330" s="986">
        <v>0</v>
      </c>
      <c r="BT330" s="987">
        <v>0</v>
      </c>
      <c r="BU330" s="986">
        <v>0</v>
      </c>
      <c r="BV330" s="987">
        <v>0</v>
      </c>
      <c r="BW330" s="986">
        <v>0</v>
      </c>
      <c r="BX330" s="987">
        <v>0</v>
      </c>
      <c r="BY330" s="986">
        <v>0</v>
      </c>
      <c r="BZ330" s="987">
        <v>0</v>
      </c>
      <c r="CA330" s="988">
        <v>0</v>
      </c>
      <c r="CB330" s="946"/>
      <c r="CC330" s="971"/>
      <c r="CD330" s="946"/>
      <c r="CE330" s="972"/>
      <c r="CF330" s="946"/>
      <c r="CG330" s="985">
        <v>0</v>
      </c>
      <c r="CH330" s="986">
        <v>0</v>
      </c>
      <c r="CI330" s="987">
        <v>0</v>
      </c>
      <c r="CJ330" s="986">
        <v>0</v>
      </c>
      <c r="CK330" s="987">
        <v>0</v>
      </c>
      <c r="CL330" s="986">
        <v>0</v>
      </c>
      <c r="CM330" s="987">
        <v>0</v>
      </c>
      <c r="CN330" s="986">
        <v>0</v>
      </c>
      <c r="CO330" s="987">
        <v>0</v>
      </c>
      <c r="CP330" s="986">
        <v>0</v>
      </c>
      <c r="CQ330" s="987">
        <v>0</v>
      </c>
      <c r="CR330" s="986">
        <v>0</v>
      </c>
      <c r="CS330" s="987">
        <v>0</v>
      </c>
      <c r="CT330" s="986">
        <v>0</v>
      </c>
      <c r="CU330" s="987">
        <v>0</v>
      </c>
      <c r="CV330" s="986">
        <v>0</v>
      </c>
      <c r="CW330" s="987">
        <v>0</v>
      </c>
      <c r="CX330" s="986">
        <v>0</v>
      </c>
      <c r="CY330" s="987">
        <v>0</v>
      </c>
      <c r="CZ330" s="986">
        <v>0</v>
      </c>
      <c r="DA330" s="987">
        <v>0</v>
      </c>
      <c r="DB330" s="986">
        <v>0</v>
      </c>
      <c r="DC330" s="987">
        <v>0</v>
      </c>
      <c r="DD330" s="986">
        <v>0</v>
      </c>
      <c r="DE330" s="987">
        <v>0</v>
      </c>
      <c r="DF330" s="986">
        <v>0</v>
      </c>
      <c r="DG330" s="987">
        <v>0</v>
      </c>
      <c r="DH330" s="986">
        <v>0</v>
      </c>
      <c r="DI330" s="987">
        <v>0</v>
      </c>
      <c r="DJ330" s="986">
        <v>0</v>
      </c>
      <c r="DK330" s="987">
        <v>0</v>
      </c>
      <c r="DL330" s="986">
        <v>0</v>
      </c>
      <c r="DM330" s="987">
        <v>0</v>
      </c>
      <c r="DN330" s="986">
        <v>0</v>
      </c>
      <c r="DO330" s="987">
        <v>0</v>
      </c>
      <c r="DP330" s="988">
        <v>0</v>
      </c>
      <c r="DQ330" s="946"/>
      <c r="DR330" s="973"/>
      <c r="DS330" s="946"/>
      <c r="DT330" s="985">
        <v>0</v>
      </c>
      <c r="DU330" s="986">
        <v>0</v>
      </c>
      <c r="DV330" s="987">
        <v>0</v>
      </c>
      <c r="DW330" s="986">
        <v>0</v>
      </c>
      <c r="DX330" s="987">
        <v>0</v>
      </c>
      <c r="DY330" s="986">
        <v>0</v>
      </c>
      <c r="DZ330" s="987">
        <v>0</v>
      </c>
      <c r="EA330" s="986">
        <v>0</v>
      </c>
      <c r="EB330" s="987">
        <v>0</v>
      </c>
      <c r="EC330" s="986">
        <v>0</v>
      </c>
      <c r="ED330" s="987">
        <v>0</v>
      </c>
      <c r="EE330" s="986">
        <v>0</v>
      </c>
      <c r="EF330" s="987">
        <v>0</v>
      </c>
      <c r="EG330" s="986">
        <v>0</v>
      </c>
      <c r="EH330" s="987">
        <v>0</v>
      </c>
      <c r="EI330" s="986">
        <v>0</v>
      </c>
      <c r="EJ330" s="987">
        <v>0</v>
      </c>
      <c r="EK330" s="986">
        <v>0</v>
      </c>
      <c r="EL330" s="987">
        <v>0</v>
      </c>
      <c r="EM330" s="986">
        <v>0</v>
      </c>
      <c r="EN330" s="987">
        <v>0</v>
      </c>
      <c r="EO330" s="986">
        <v>0</v>
      </c>
      <c r="EP330" s="987">
        <v>0</v>
      </c>
      <c r="EQ330" s="986">
        <v>0</v>
      </c>
      <c r="ER330" s="987">
        <v>0</v>
      </c>
      <c r="ES330" s="986">
        <v>0</v>
      </c>
      <c r="ET330" s="987">
        <v>0</v>
      </c>
      <c r="EU330" s="986">
        <v>0</v>
      </c>
      <c r="EV330" s="987">
        <v>0</v>
      </c>
      <c r="EW330" s="986">
        <v>0</v>
      </c>
      <c r="EX330" s="987">
        <v>0</v>
      </c>
      <c r="EY330" s="986">
        <v>0</v>
      </c>
      <c r="EZ330" s="987">
        <v>0</v>
      </c>
      <c r="FA330" s="986">
        <v>0</v>
      </c>
      <c r="FB330" s="987">
        <v>0</v>
      </c>
      <c r="FC330" s="988">
        <v>0</v>
      </c>
      <c r="FD330" s="946"/>
      <c r="FE330" s="974"/>
      <c r="FF330" s="946"/>
      <c r="FG330" s="975"/>
      <c r="FI330" s="989" t="b">
        <v>1</v>
      </c>
    </row>
    <row r="331" spans="2:165" hidden="1" outlineLevel="1">
      <c r="B331" s="990">
        <v>315</v>
      </c>
      <c r="C331" s="991" t="s">
        <v>316</v>
      </c>
      <c r="E331" s="992">
        <v>0</v>
      </c>
      <c r="F331" s="993">
        <v>0</v>
      </c>
      <c r="G331" s="994">
        <v>0</v>
      </c>
      <c r="H331" s="993">
        <v>0</v>
      </c>
      <c r="I331" s="994">
        <v>0</v>
      </c>
      <c r="J331" s="993">
        <v>0</v>
      </c>
      <c r="K331" s="994">
        <v>0</v>
      </c>
      <c r="L331" s="993">
        <v>0</v>
      </c>
      <c r="M331" s="994">
        <v>0</v>
      </c>
      <c r="N331" s="993">
        <v>0</v>
      </c>
      <c r="O331" s="994">
        <v>0</v>
      </c>
      <c r="P331" s="993">
        <v>0</v>
      </c>
      <c r="Q331" s="994">
        <v>0</v>
      </c>
      <c r="R331" s="993">
        <v>0</v>
      </c>
      <c r="S331" s="994">
        <v>0</v>
      </c>
      <c r="T331" s="993">
        <v>0</v>
      </c>
      <c r="U331" s="994">
        <v>0</v>
      </c>
      <c r="V331" s="993">
        <v>0</v>
      </c>
      <c r="W331" s="994">
        <v>0</v>
      </c>
      <c r="X331" s="993">
        <v>0</v>
      </c>
      <c r="Y331" s="994">
        <v>0</v>
      </c>
      <c r="Z331" s="993">
        <v>0</v>
      </c>
      <c r="AA331" s="994">
        <v>0</v>
      </c>
      <c r="AB331" s="993">
        <v>0</v>
      </c>
      <c r="AC331" s="994">
        <v>0</v>
      </c>
      <c r="AD331" s="993">
        <v>0</v>
      </c>
      <c r="AE331" s="994">
        <v>0</v>
      </c>
      <c r="AF331" s="993">
        <v>0</v>
      </c>
      <c r="AG331" s="994">
        <v>0</v>
      </c>
      <c r="AH331" s="993">
        <v>0</v>
      </c>
      <c r="AI331" s="994">
        <v>0</v>
      </c>
      <c r="AJ331" s="993">
        <v>0</v>
      </c>
      <c r="AK331" s="994">
        <v>0</v>
      </c>
      <c r="AL331" s="993">
        <v>0</v>
      </c>
      <c r="AM331" s="994">
        <v>0</v>
      </c>
      <c r="AN331" s="995">
        <v>0</v>
      </c>
      <c r="AO331" s="946"/>
      <c r="AP331" s="964"/>
      <c r="AQ331" s="946"/>
      <c r="AR331" s="992">
        <v>0</v>
      </c>
      <c r="AS331" s="993">
        <v>0</v>
      </c>
      <c r="AT331" s="994">
        <v>0</v>
      </c>
      <c r="AU331" s="993">
        <v>0</v>
      </c>
      <c r="AV331" s="994">
        <v>0</v>
      </c>
      <c r="AW331" s="993">
        <v>0</v>
      </c>
      <c r="AX331" s="994">
        <v>0</v>
      </c>
      <c r="AY331" s="993">
        <v>0</v>
      </c>
      <c r="AZ331" s="994">
        <v>0</v>
      </c>
      <c r="BA331" s="993">
        <v>0</v>
      </c>
      <c r="BB331" s="994">
        <v>0</v>
      </c>
      <c r="BC331" s="993">
        <v>0</v>
      </c>
      <c r="BD331" s="994">
        <v>0</v>
      </c>
      <c r="BE331" s="993">
        <v>0</v>
      </c>
      <c r="BF331" s="994">
        <v>0</v>
      </c>
      <c r="BG331" s="993">
        <v>0</v>
      </c>
      <c r="BH331" s="994">
        <v>0</v>
      </c>
      <c r="BI331" s="993">
        <v>0</v>
      </c>
      <c r="BJ331" s="994">
        <v>0</v>
      </c>
      <c r="BK331" s="993">
        <v>0</v>
      </c>
      <c r="BL331" s="994">
        <v>0</v>
      </c>
      <c r="BM331" s="993">
        <v>0</v>
      </c>
      <c r="BN331" s="994">
        <v>0</v>
      </c>
      <c r="BO331" s="993">
        <v>0</v>
      </c>
      <c r="BP331" s="994">
        <v>0</v>
      </c>
      <c r="BQ331" s="993">
        <v>0</v>
      </c>
      <c r="BR331" s="994">
        <v>0</v>
      </c>
      <c r="BS331" s="993">
        <v>0</v>
      </c>
      <c r="BT331" s="994">
        <v>0</v>
      </c>
      <c r="BU331" s="993">
        <v>0</v>
      </c>
      <c r="BV331" s="994">
        <v>0</v>
      </c>
      <c r="BW331" s="993">
        <v>0</v>
      </c>
      <c r="BX331" s="994">
        <v>0</v>
      </c>
      <c r="BY331" s="993">
        <v>0</v>
      </c>
      <c r="BZ331" s="994">
        <v>0</v>
      </c>
      <c r="CA331" s="995">
        <v>0</v>
      </c>
      <c r="CB331" s="946"/>
      <c r="CC331" s="971"/>
      <c r="CD331" s="946"/>
      <c r="CE331" s="972"/>
      <c r="CF331" s="946"/>
      <c r="CG331" s="992">
        <v>0</v>
      </c>
      <c r="CH331" s="993">
        <v>0</v>
      </c>
      <c r="CI331" s="994">
        <v>0</v>
      </c>
      <c r="CJ331" s="993">
        <v>0</v>
      </c>
      <c r="CK331" s="994">
        <v>0</v>
      </c>
      <c r="CL331" s="993">
        <v>0</v>
      </c>
      <c r="CM331" s="994">
        <v>0</v>
      </c>
      <c r="CN331" s="993">
        <v>0</v>
      </c>
      <c r="CO331" s="994">
        <v>0</v>
      </c>
      <c r="CP331" s="993">
        <v>0</v>
      </c>
      <c r="CQ331" s="994">
        <v>0</v>
      </c>
      <c r="CR331" s="993">
        <v>0</v>
      </c>
      <c r="CS331" s="994">
        <v>0</v>
      </c>
      <c r="CT331" s="993">
        <v>0</v>
      </c>
      <c r="CU331" s="994">
        <v>0</v>
      </c>
      <c r="CV331" s="993">
        <v>0</v>
      </c>
      <c r="CW331" s="994">
        <v>0</v>
      </c>
      <c r="CX331" s="993">
        <v>0</v>
      </c>
      <c r="CY331" s="994">
        <v>0</v>
      </c>
      <c r="CZ331" s="993">
        <v>0</v>
      </c>
      <c r="DA331" s="994">
        <v>0</v>
      </c>
      <c r="DB331" s="993">
        <v>0</v>
      </c>
      <c r="DC331" s="994">
        <v>0</v>
      </c>
      <c r="DD331" s="993">
        <v>0</v>
      </c>
      <c r="DE331" s="994">
        <v>0</v>
      </c>
      <c r="DF331" s="993">
        <v>0</v>
      </c>
      <c r="DG331" s="994">
        <v>0</v>
      </c>
      <c r="DH331" s="993">
        <v>0</v>
      </c>
      <c r="DI331" s="994">
        <v>0</v>
      </c>
      <c r="DJ331" s="993">
        <v>0</v>
      </c>
      <c r="DK331" s="994">
        <v>0</v>
      </c>
      <c r="DL331" s="993">
        <v>0</v>
      </c>
      <c r="DM331" s="994">
        <v>0</v>
      </c>
      <c r="DN331" s="993">
        <v>0</v>
      </c>
      <c r="DO331" s="994">
        <v>0</v>
      </c>
      <c r="DP331" s="995">
        <v>0</v>
      </c>
      <c r="DQ331" s="946"/>
      <c r="DR331" s="973"/>
      <c r="DS331" s="946"/>
      <c r="DT331" s="992">
        <v>0</v>
      </c>
      <c r="DU331" s="993">
        <v>0</v>
      </c>
      <c r="DV331" s="994">
        <v>0</v>
      </c>
      <c r="DW331" s="993">
        <v>0</v>
      </c>
      <c r="DX331" s="994">
        <v>0</v>
      </c>
      <c r="DY331" s="993">
        <v>0</v>
      </c>
      <c r="DZ331" s="994">
        <v>0</v>
      </c>
      <c r="EA331" s="993">
        <v>0</v>
      </c>
      <c r="EB331" s="994">
        <v>0</v>
      </c>
      <c r="EC331" s="993">
        <v>0</v>
      </c>
      <c r="ED331" s="994">
        <v>0</v>
      </c>
      <c r="EE331" s="993">
        <v>0</v>
      </c>
      <c r="EF331" s="994">
        <v>0</v>
      </c>
      <c r="EG331" s="993">
        <v>0</v>
      </c>
      <c r="EH331" s="994">
        <v>0</v>
      </c>
      <c r="EI331" s="993">
        <v>0</v>
      </c>
      <c r="EJ331" s="994">
        <v>0</v>
      </c>
      <c r="EK331" s="993">
        <v>0</v>
      </c>
      <c r="EL331" s="994">
        <v>0</v>
      </c>
      <c r="EM331" s="993">
        <v>0</v>
      </c>
      <c r="EN331" s="994">
        <v>0</v>
      </c>
      <c r="EO331" s="993">
        <v>0</v>
      </c>
      <c r="EP331" s="994">
        <v>0</v>
      </c>
      <c r="EQ331" s="993">
        <v>0</v>
      </c>
      <c r="ER331" s="994">
        <v>0</v>
      </c>
      <c r="ES331" s="993">
        <v>0</v>
      </c>
      <c r="ET331" s="994">
        <v>0</v>
      </c>
      <c r="EU331" s="993">
        <v>0</v>
      </c>
      <c r="EV331" s="994">
        <v>0</v>
      </c>
      <c r="EW331" s="993">
        <v>0</v>
      </c>
      <c r="EX331" s="994">
        <v>0</v>
      </c>
      <c r="EY331" s="993">
        <v>0</v>
      </c>
      <c r="EZ331" s="994">
        <v>0</v>
      </c>
      <c r="FA331" s="993">
        <v>0</v>
      </c>
      <c r="FB331" s="994">
        <v>0</v>
      </c>
      <c r="FC331" s="995">
        <v>0</v>
      </c>
      <c r="FD331" s="946"/>
      <c r="FE331" s="974"/>
      <c r="FF331" s="946"/>
      <c r="FG331" s="975"/>
      <c r="FI331" s="996" t="b">
        <v>1</v>
      </c>
    </row>
    <row r="332" spans="2:165" hidden="1" outlineLevel="1">
      <c r="B332" s="983">
        <v>316</v>
      </c>
      <c r="C332" s="984" t="s">
        <v>318</v>
      </c>
      <c r="E332" s="985">
        <v>0</v>
      </c>
      <c r="F332" s="986">
        <v>0</v>
      </c>
      <c r="G332" s="987">
        <v>0</v>
      </c>
      <c r="H332" s="986">
        <v>0</v>
      </c>
      <c r="I332" s="987">
        <v>0</v>
      </c>
      <c r="J332" s="986">
        <v>0</v>
      </c>
      <c r="K332" s="987">
        <v>0</v>
      </c>
      <c r="L332" s="986">
        <v>0</v>
      </c>
      <c r="M332" s="987">
        <v>0</v>
      </c>
      <c r="N332" s="986">
        <v>0</v>
      </c>
      <c r="O332" s="987">
        <v>0</v>
      </c>
      <c r="P332" s="986">
        <v>0</v>
      </c>
      <c r="Q332" s="987">
        <v>0</v>
      </c>
      <c r="R332" s="986">
        <v>0</v>
      </c>
      <c r="S332" s="987">
        <v>0</v>
      </c>
      <c r="T332" s="986">
        <v>0</v>
      </c>
      <c r="U332" s="987">
        <v>0</v>
      </c>
      <c r="V332" s="986">
        <v>0</v>
      </c>
      <c r="W332" s="987">
        <v>0</v>
      </c>
      <c r="X332" s="986">
        <v>0</v>
      </c>
      <c r="Y332" s="987">
        <v>0</v>
      </c>
      <c r="Z332" s="986">
        <v>0</v>
      </c>
      <c r="AA332" s="987">
        <v>0</v>
      </c>
      <c r="AB332" s="986">
        <v>0</v>
      </c>
      <c r="AC332" s="987">
        <v>0</v>
      </c>
      <c r="AD332" s="986">
        <v>0</v>
      </c>
      <c r="AE332" s="987">
        <v>0</v>
      </c>
      <c r="AF332" s="986">
        <v>0</v>
      </c>
      <c r="AG332" s="987">
        <v>0</v>
      </c>
      <c r="AH332" s="986">
        <v>0</v>
      </c>
      <c r="AI332" s="987">
        <v>0</v>
      </c>
      <c r="AJ332" s="986">
        <v>0</v>
      </c>
      <c r="AK332" s="987">
        <v>0</v>
      </c>
      <c r="AL332" s="986">
        <v>0</v>
      </c>
      <c r="AM332" s="987">
        <v>0</v>
      </c>
      <c r="AN332" s="988">
        <v>0</v>
      </c>
      <c r="AO332" s="946"/>
      <c r="AP332" s="964"/>
      <c r="AQ332" s="946"/>
      <c r="AR332" s="985">
        <v>0</v>
      </c>
      <c r="AS332" s="986">
        <v>0</v>
      </c>
      <c r="AT332" s="987">
        <v>0</v>
      </c>
      <c r="AU332" s="986">
        <v>0</v>
      </c>
      <c r="AV332" s="987">
        <v>0</v>
      </c>
      <c r="AW332" s="986">
        <v>0</v>
      </c>
      <c r="AX332" s="987">
        <v>0</v>
      </c>
      <c r="AY332" s="986">
        <v>0</v>
      </c>
      <c r="AZ332" s="987">
        <v>0</v>
      </c>
      <c r="BA332" s="986">
        <v>0</v>
      </c>
      <c r="BB332" s="987">
        <v>0</v>
      </c>
      <c r="BC332" s="986">
        <v>0</v>
      </c>
      <c r="BD332" s="987">
        <v>0</v>
      </c>
      <c r="BE332" s="986">
        <v>0</v>
      </c>
      <c r="BF332" s="987">
        <v>0</v>
      </c>
      <c r="BG332" s="986">
        <v>0</v>
      </c>
      <c r="BH332" s="987">
        <v>0</v>
      </c>
      <c r="BI332" s="986">
        <v>0</v>
      </c>
      <c r="BJ332" s="987">
        <v>0</v>
      </c>
      <c r="BK332" s="986">
        <v>0</v>
      </c>
      <c r="BL332" s="987">
        <v>0</v>
      </c>
      <c r="BM332" s="986">
        <v>0</v>
      </c>
      <c r="BN332" s="987">
        <v>0</v>
      </c>
      <c r="BO332" s="986">
        <v>0</v>
      </c>
      <c r="BP332" s="987">
        <v>0</v>
      </c>
      <c r="BQ332" s="986">
        <v>0</v>
      </c>
      <c r="BR332" s="987">
        <v>0</v>
      </c>
      <c r="BS332" s="986">
        <v>0</v>
      </c>
      <c r="BT332" s="987">
        <v>0</v>
      </c>
      <c r="BU332" s="986">
        <v>0</v>
      </c>
      <c r="BV332" s="987">
        <v>0</v>
      </c>
      <c r="BW332" s="986">
        <v>0</v>
      </c>
      <c r="BX332" s="987">
        <v>0</v>
      </c>
      <c r="BY332" s="986">
        <v>0</v>
      </c>
      <c r="BZ332" s="987">
        <v>0</v>
      </c>
      <c r="CA332" s="988">
        <v>0</v>
      </c>
      <c r="CB332" s="946"/>
      <c r="CC332" s="971"/>
      <c r="CD332" s="946"/>
      <c r="CE332" s="972"/>
      <c r="CF332" s="946"/>
      <c r="CG332" s="985">
        <v>0</v>
      </c>
      <c r="CH332" s="986">
        <v>0</v>
      </c>
      <c r="CI332" s="987">
        <v>0</v>
      </c>
      <c r="CJ332" s="986">
        <v>0</v>
      </c>
      <c r="CK332" s="987">
        <v>0</v>
      </c>
      <c r="CL332" s="986">
        <v>0</v>
      </c>
      <c r="CM332" s="987">
        <v>0</v>
      </c>
      <c r="CN332" s="986">
        <v>0</v>
      </c>
      <c r="CO332" s="987">
        <v>0</v>
      </c>
      <c r="CP332" s="986">
        <v>0</v>
      </c>
      <c r="CQ332" s="987">
        <v>0</v>
      </c>
      <c r="CR332" s="986">
        <v>0</v>
      </c>
      <c r="CS332" s="987">
        <v>0</v>
      </c>
      <c r="CT332" s="986">
        <v>0</v>
      </c>
      <c r="CU332" s="987">
        <v>0</v>
      </c>
      <c r="CV332" s="986">
        <v>0</v>
      </c>
      <c r="CW332" s="987">
        <v>0</v>
      </c>
      <c r="CX332" s="986">
        <v>0</v>
      </c>
      <c r="CY332" s="987">
        <v>0</v>
      </c>
      <c r="CZ332" s="986">
        <v>0</v>
      </c>
      <c r="DA332" s="987">
        <v>0</v>
      </c>
      <c r="DB332" s="986">
        <v>0</v>
      </c>
      <c r="DC332" s="987">
        <v>0</v>
      </c>
      <c r="DD332" s="986">
        <v>0</v>
      </c>
      <c r="DE332" s="987">
        <v>0</v>
      </c>
      <c r="DF332" s="986">
        <v>0</v>
      </c>
      <c r="DG332" s="987">
        <v>0</v>
      </c>
      <c r="DH332" s="986">
        <v>0</v>
      </c>
      <c r="DI332" s="987">
        <v>0</v>
      </c>
      <c r="DJ332" s="986">
        <v>0</v>
      </c>
      <c r="DK332" s="987">
        <v>0</v>
      </c>
      <c r="DL332" s="986">
        <v>0</v>
      </c>
      <c r="DM332" s="987">
        <v>0</v>
      </c>
      <c r="DN332" s="986">
        <v>0</v>
      </c>
      <c r="DO332" s="987">
        <v>0</v>
      </c>
      <c r="DP332" s="988">
        <v>0</v>
      </c>
      <c r="DQ332" s="946"/>
      <c r="DR332" s="973"/>
      <c r="DS332" s="946"/>
      <c r="DT332" s="985">
        <v>0</v>
      </c>
      <c r="DU332" s="986">
        <v>0</v>
      </c>
      <c r="DV332" s="987">
        <v>0</v>
      </c>
      <c r="DW332" s="986">
        <v>0</v>
      </c>
      <c r="DX332" s="987">
        <v>0</v>
      </c>
      <c r="DY332" s="986">
        <v>0</v>
      </c>
      <c r="DZ332" s="987">
        <v>0</v>
      </c>
      <c r="EA332" s="986">
        <v>0</v>
      </c>
      <c r="EB332" s="987">
        <v>0</v>
      </c>
      <c r="EC332" s="986">
        <v>0</v>
      </c>
      <c r="ED332" s="987">
        <v>0</v>
      </c>
      <c r="EE332" s="986">
        <v>0</v>
      </c>
      <c r="EF332" s="987">
        <v>0</v>
      </c>
      <c r="EG332" s="986">
        <v>0</v>
      </c>
      <c r="EH332" s="987">
        <v>0</v>
      </c>
      <c r="EI332" s="986">
        <v>0</v>
      </c>
      <c r="EJ332" s="987">
        <v>0</v>
      </c>
      <c r="EK332" s="986">
        <v>0</v>
      </c>
      <c r="EL332" s="987">
        <v>0</v>
      </c>
      <c r="EM332" s="986">
        <v>0</v>
      </c>
      <c r="EN332" s="987">
        <v>0</v>
      </c>
      <c r="EO332" s="986">
        <v>0</v>
      </c>
      <c r="EP332" s="987">
        <v>0</v>
      </c>
      <c r="EQ332" s="986">
        <v>0</v>
      </c>
      <c r="ER332" s="987">
        <v>0</v>
      </c>
      <c r="ES332" s="986">
        <v>0</v>
      </c>
      <c r="ET332" s="987">
        <v>0</v>
      </c>
      <c r="EU332" s="986">
        <v>0</v>
      </c>
      <c r="EV332" s="987">
        <v>0</v>
      </c>
      <c r="EW332" s="986">
        <v>0</v>
      </c>
      <c r="EX332" s="987">
        <v>0</v>
      </c>
      <c r="EY332" s="986">
        <v>0</v>
      </c>
      <c r="EZ332" s="987">
        <v>0</v>
      </c>
      <c r="FA332" s="986">
        <v>0</v>
      </c>
      <c r="FB332" s="987">
        <v>0</v>
      </c>
      <c r="FC332" s="988">
        <v>0</v>
      </c>
      <c r="FD332" s="946"/>
      <c r="FE332" s="974"/>
      <c r="FF332" s="946"/>
      <c r="FG332" s="975"/>
      <c r="FI332" s="989" t="b">
        <v>1</v>
      </c>
    </row>
    <row r="333" spans="2:165" hidden="1" outlineLevel="1">
      <c r="B333" s="997">
        <v>317</v>
      </c>
      <c r="C333" s="1023" t="s">
        <v>319</v>
      </c>
      <c r="E333" s="999">
        <v>0</v>
      </c>
      <c r="F333" s="1000">
        <v>0</v>
      </c>
      <c r="G333" s="1001">
        <v>0</v>
      </c>
      <c r="H333" s="1000">
        <v>0</v>
      </c>
      <c r="I333" s="1001">
        <v>0</v>
      </c>
      <c r="J333" s="1000">
        <v>0</v>
      </c>
      <c r="K333" s="1001">
        <v>0</v>
      </c>
      <c r="L333" s="1000">
        <v>0</v>
      </c>
      <c r="M333" s="1001">
        <v>0</v>
      </c>
      <c r="N333" s="1000">
        <v>0</v>
      </c>
      <c r="O333" s="1001">
        <v>0</v>
      </c>
      <c r="P333" s="1000">
        <v>0</v>
      </c>
      <c r="Q333" s="1001">
        <v>0</v>
      </c>
      <c r="R333" s="1000">
        <v>0</v>
      </c>
      <c r="S333" s="1001">
        <v>0</v>
      </c>
      <c r="T333" s="1000">
        <v>0</v>
      </c>
      <c r="U333" s="1001">
        <v>0</v>
      </c>
      <c r="V333" s="1000">
        <v>0</v>
      </c>
      <c r="W333" s="1001">
        <v>0</v>
      </c>
      <c r="X333" s="1000">
        <v>0</v>
      </c>
      <c r="Y333" s="1001">
        <v>0</v>
      </c>
      <c r="Z333" s="1000">
        <v>0</v>
      </c>
      <c r="AA333" s="1001">
        <v>0</v>
      </c>
      <c r="AB333" s="1000">
        <v>0</v>
      </c>
      <c r="AC333" s="1001">
        <v>0</v>
      </c>
      <c r="AD333" s="1000">
        <v>0</v>
      </c>
      <c r="AE333" s="1001">
        <v>0</v>
      </c>
      <c r="AF333" s="1000">
        <v>0</v>
      </c>
      <c r="AG333" s="1001">
        <v>0</v>
      </c>
      <c r="AH333" s="1000">
        <v>0</v>
      </c>
      <c r="AI333" s="1001">
        <v>0</v>
      </c>
      <c r="AJ333" s="1000">
        <v>0</v>
      </c>
      <c r="AK333" s="1001">
        <v>0</v>
      </c>
      <c r="AL333" s="1000">
        <v>0</v>
      </c>
      <c r="AM333" s="1001">
        <v>0</v>
      </c>
      <c r="AN333" s="1002">
        <v>0</v>
      </c>
      <c r="AO333" s="946"/>
      <c r="AP333" s="964"/>
      <c r="AQ333" s="946"/>
      <c r="AR333" s="999">
        <v>0</v>
      </c>
      <c r="AS333" s="1000">
        <v>0</v>
      </c>
      <c r="AT333" s="1001">
        <v>0</v>
      </c>
      <c r="AU333" s="1000">
        <v>0</v>
      </c>
      <c r="AV333" s="1001">
        <v>0</v>
      </c>
      <c r="AW333" s="1000">
        <v>0</v>
      </c>
      <c r="AX333" s="1001">
        <v>0</v>
      </c>
      <c r="AY333" s="1000">
        <v>0</v>
      </c>
      <c r="AZ333" s="1001">
        <v>0</v>
      </c>
      <c r="BA333" s="1000">
        <v>0</v>
      </c>
      <c r="BB333" s="1001">
        <v>0</v>
      </c>
      <c r="BC333" s="1000">
        <v>0</v>
      </c>
      <c r="BD333" s="1001">
        <v>0</v>
      </c>
      <c r="BE333" s="1000">
        <v>0</v>
      </c>
      <c r="BF333" s="1001">
        <v>0</v>
      </c>
      <c r="BG333" s="1000">
        <v>0</v>
      </c>
      <c r="BH333" s="1001">
        <v>0</v>
      </c>
      <c r="BI333" s="1000">
        <v>0</v>
      </c>
      <c r="BJ333" s="1001">
        <v>0</v>
      </c>
      <c r="BK333" s="1000">
        <v>0</v>
      </c>
      <c r="BL333" s="1001">
        <v>0</v>
      </c>
      <c r="BM333" s="1000">
        <v>0</v>
      </c>
      <c r="BN333" s="1001">
        <v>0</v>
      </c>
      <c r="BO333" s="1000">
        <v>0</v>
      </c>
      <c r="BP333" s="1001">
        <v>0</v>
      </c>
      <c r="BQ333" s="1000">
        <v>0</v>
      </c>
      <c r="BR333" s="1001">
        <v>0</v>
      </c>
      <c r="BS333" s="1000">
        <v>0</v>
      </c>
      <c r="BT333" s="1001">
        <v>0</v>
      </c>
      <c r="BU333" s="1000">
        <v>0</v>
      </c>
      <c r="BV333" s="1001">
        <v>0</v>
      </c>
      <c r="BW333" s="1000">
        <v>0</v>
      </c>
      <c r="BX333" s="1001">
        <v>0</v>
      </c>
      <c r="BY333" s="1000">
        <v>0</v>
      </c>
      <c r="BZ333" s="1001">
        <v>0</v>
      </c>
      <c r="CA333" s="1002">
        <v>0</v>
      </c>
      <c r="CB333" s="946"/>
      <c r="CC333" s="971"/>
      <c r="CD333" s="946"/>
      <c r="CE333" s="972"/>
      <c r="CF333" s="946"/>
      <c r="CG333" s="999">
        <v>0</v>
      </c>
      <c r="CH333" s="1000">
        <v>0</v>
      </c>
      <c r="CI333" s="1001">
        <v>0</v>
      </c>
      <c r="CJ333" s="1000">
        <v>0</v>
      </c>
      <c r="CK333" s="1001">
        <v>0</v>
      </c>
      <c r="CL333" s="1000">
        <v>0</v>
      </c>
      <c r="CM333" s="1001">
        <v>0</v>
      </c>
      <c r="CN333" s="1000">
        <v>0</v>
      </c>
      <c r="CO333" s="1001">
        <v>0</v>
      </c>
      <c r="CP333" s="1000">
        <v>0</v>
      </c>
      <c r="CQ333" s="1001">
        <v>0</v>
      </c>
      <c r="CR333" s="1000">
        <v>0</v>
      </c>
      <c r="CS333" s="1001">
        <v>0</v>
      </c>
      <c r="CT333" s="1000">
        <v>0</v>
      </c>
      <c r="CU333" s="1001">
        <v>0</v>
      </c>
      <c r="CV333" s="1000">
        <v>0</v>
      </c>
      <c r="CW333" s="1001">
        <v>0</v>
      </c>
      <c r="CX333" s="1000">
        <v>0</v>
      </c>
      <c r="CY333" s="1001">
        <v>0</v>
      </c>
      <c r="CZ333" s="1000">
        <v>0</v>
      </c>
      <c r="DA333" s="1001">
        <v>0</v>
      </c>
      <c r="DB333" s="1000">
        <v>0</v>
      </c>
      <c r="DC333" s="1001">
        <v>0</v>
      </c>
      <c r="DD333" s="1000">
        <v>0</v>
      </c>
      <c r="DE333" s="1001">
        <v>0</v>
      </c>
      <c r="DF333" s="1000">
        <v>0</v>
      </c>
      <c r="DG333" s="1001">
        <v>0</v>
      </c>
      <c r="DH333" s="1000">
        <v>0</v>
      </c>
      <c r="DI333" s="1001">
        <v>0</v>
      </c>
      <c r="DJ333" s="1000">
        <v>0</v>
      </c>
      <c r="DK333" s="1001">
        <v>0</v>
      </c>
      <c r="DL333" s="1000">
        <v>0</v>
      </c>
      <c r="DM333" s="1001">
        <v>0</v>
      </c>
      <c r="DN333" s="1000">
        <v>0</v>
      </c>
      <c r="DO333" s="1001">
        <v>0</v>
      </c>
      <c r="DP333" s="1002">
        <v>0</v>
      </c>
      <c r="DQ333" s="946"/>
      <c r="DR333" s="973"/>
      <c r="DS333" s="946"/>
      <c r="DT333" s="999">
        <v>0</v>
      </c>
      <c r="DU333" s="1000">
        <v>0</v>
      </c>
      <c r="DV333" s="1001">
        <v>0</v>
      </c>
      <c r="DW333" s="1000">
        <v>0</v>
      </c>
      <c r="DX333" s="1001">
        <v>0</v>
      </c>
      <c r="DY333" s="1000">
        <v>0</v>
      </c>
      <c r="DZ333" s="1001">
        <v>0</v>
      </c>
      <c r="EA333" s="1000">
        <v>0</v>
      </c>
      <c r="EB333" s="1001">
        <v>0</v>
      </c>
      <c r="EC333" s="1000">
        <v>0</v>
      </c>
      <c r="ED333" s="1001">
        <v>0</v>
      </c>
      <c r="EE333" s="1000">
        <v>0</v>
      </c>
      <c r="EF333" s="1001">
        <v>0</v>
      </c>
      <c r="EG333" s="1000">
        <v>0</v>
      </c>
      <c r="EH333" s="1001">
        <v>0</v>
      </c>
      <c r="EI333" s="1000">
        <v>0</v>
      </c>
      <c r="EJ333" s="1001">
        <v>0</v>
      </c>
      <c r="EK333" s="1000">
        <v>0</v>
      </c>
      <c r="EL333" s="1001">
        <v>0</v>
      </c>
      <c r="EM333" s="1000">
        <v>0</v>
      </c>
      <c r="EN333" s="1001">
        <v>0</v>
      </c>
      <c r="EO333" s="1000">
        <v>0</v>
      </c>
      <c r="EP333" s="1001">
        <v>0</v>
      </c>
      <c r="EQ333" s="1000">
        <v>0</v>
      </c>
      <c r="ER333" s="1001">
        <v>0</v>
      </c>
      <c r="ES333" s="1000">
        <v>0</v>
      </c>
      <c r="ET333" s="1001">
        <v>0</v>
      </c>
      <c r="EU333" s="1000">
        <v>0</v>
      </c>
      <c r="EV333" s="1001">
        <v>0</v>
      </c>
      <c r="EW333" s="1000">
        <v>0</v>
      </c>
      <c r="EX333" s="1001">
        <v>0</v>
      </c>
      <c r="EY333" s="1000">
        <v>0</v>
      </c>
      <c r="EZ333" s="1001">
        <v>0</v>
      </c>
      <c r="FA333" s="1000">
        <v>0</v>
      </c>
      <c r="FB333" s="1001">
        <v>0</v>
      </c>
      <c r="FC333" s="1002">
        <v>0</v>
      </c>
      <c r="FD333" s="946"/>
      <c r="FE333" s="974"/>
      <c r="FF333" s="946"/>
      <c r="FG333" s="975"/>
      <c r="FI333" s="1003" t="b">
        <v>1</v>
      </c>
    </row>
    <row r="334" spans="2:165" hidden="1" outlineLevel="1">
      <c r="B334" s="1004">
        <v>318</v>
      </c>
      <c r="C334" s="1005" t="s">
        <v>321</v>
      </c>
      <c r="E334" s="1006">
        <v>0</v>
      </c>
      <c r="F334" s="1007">
        <v>0</v>
      </c>
      <c r="G334" s="1008">
        <v>0</v>
      </c>
      <c r="H334" s="1007">
        <v>0</v>
      </c>
      <c r="I334" s="1008">
        <v>0</v>
      </c>
      <c r="J334" s="1007">
        <v>0</v>
      </c>
      <c r="K334" s="1008">
        <v>0</v>
      </c>
      <c r="L334" s="1007">
        <v>0</v>
      </c>
      <c r="M334" s="1008">
        <v>0</v>
      </c>
      <c r="N334" s="1007">
        <v>0</v>
      </c>
      <c r="O334" s="1008">
        <v>0</v>
      </c>
      <c r="P334" s="1007">
        <v>0</v>
      </c>
      <c r="Q334" s="1008">
        <v>0</v>
      </c>
      <c r="R334" s="1007">
        <v>0</v>
      </c>
      <c r="S334" s="1008">
        <v>0</v>
      </c>
      <c r="T334" s="1007">
        <v>0</v>
      </c>
      <c r="U334" s="1008">
        <v>0</v>
      </c>
      <c r="V334" s="1007">
        <v>0</v>
      </c>
      <c r="W334" s="1008">
        <v>0</v>
      </c>
      <c r="X334" s="1007">
        <v>0</v>
      </c>
      <c r="Y334" s="1008">
        <v>0</v>
      </c>
      <c r="Z334" s="1007">
        <v>0</v>
      </c>
      <c r="AA334" s="1008">
        <v>0</v>
      </c>
      <c r="AB334" s="1007">
        <v>0</v>
      </c>
      <c r="AC334" s="1008">
        <v>0</v>
      </c>
      <c r="AD334" s="1007">
        <v>0</v>
      </c>
      <c r="AE334" s="1008">
        <v>0</v>
      </c>
      <c r="AF334" s="1007">
        <v>0</v>
      </c>
      <c r="AG334" s="1008">
        <v>0</v>
      </c>
      <c r="AH334" s="1007">
        <v>0</v>
      </c>
      <c r="AI334" s="1008">
        <v>0</v>
      </c>
      <c r="AJ334" s="1007">
        <v>0</v>
      </c>
      <c r="AK334" s="1008">
        <v>0</v>
      </c>
      <c r="AL334" s="1007">
        <v>0</v>
      </c>
      <c r="AM334" s="1008">
        <v>0</v>
      </c>
      <c r="AN334" s="1009">
        <v>0</v>
      </c>
      <c r="AO334" s="946"/>
      <c r="AP334" s="964"/>
      <c r="AQ334" s="946"/>
      <c r="AR334" s="1006">
        <v>0</v>
      </c>
      <c r="AS334" s="1007">
        <v>0</v>
      </c>
      <c r="AT334" s="1008">
        <v>0</v>
      </c>
      <c r="AU334" s="1007">
        <v>0</v>
      </c>
      <c r="AV334" s="1008">
        <v>0</v>
      </c>
      <c r="AW334" s="1007">
        <v>0</v>
      </c>
      <c r="AX334" s="1008">
        <v>0</v>
      </c>
      <c r="AY334" s="1007">
        <v>0</v>
      </c>
      <c r="AZ334" s="1008">
        <v>0</v>
      </c>
      <c r="BA334" s="1007">
        <v>0</v>
      </c>
      <c r="BB334" s="1008">
        <v>0</v>
      </c>
      <c r="BC334" s="1007">
        <v>0</v>
      </c>
      <c r="BD334" s="1008">
        <v>0</v>
      </c>
      <c r="BE334" s="1007">
        <v>0</v>
      </c>
      <c r="BF334" s="1008">
        <v>0</v>
      </c>
      <c r="BG334" s="1007">
        <v>0</v>
      </c>
      <c r="BH334" s="1008">
        <v>0</v>
      </c>
      <c r="BI334" s="1007">
        <v>0</v>
      </c>
      <c r="BJ334" s="1008">
        <v>0</v>
      </c>
      <c r="BK334" s="1007">
        <v>0</v>
      </c>
      <c r="BL334" s="1008">
        <v>0</v>
      </c>
      <c r="BM334" s="1007">
        <v>0</v>
      </c>
      <c r="BN334" s="1008">
        <v>0</v>
      </c>
      <c r="BO334" s="1007">
        <v>0</v>
      </c>
      <c r="BP334" s="1008">
        <v>0</v>
      </c>
      <c r="BQ334" s="1007">
        <v>0</v>
      </c>
      <c r="BR334" s="1008">
        <v>0</v>
      </c>
      <c r="BS334" s="1007">
        <v>0</v>
      </c>
      <c r="BT334" s="1008">
        <v>0</v>
      </c>
      <c r="BU334" s="1007">
        <v>0</v>
      </c>
      <c r="BV334" s="1008">
        <v>0</v>
      </c>
      <c r="BW334" s="1007">
        <v>0</v>
      </c>
      <c r="BX334" s="1008">
        <v>0</v>
      </c>
      <c r="BY334" s="1007">
        <v>0</v>
      </c>
      <c r="BZ334" s="1008">
        <v>0</v>
      </c>
      <c r="CA334" s="1009">
        <v>0</v>
      </c>
      <c r="CB334" s="946"/>
      <c r="CC334" s="971"/>
      <c r="CD334" s="946"/>
      <c r="CE334" s="972"/>
      <c r="CF334" s="946"/>
      <c r="CG334" s="1006">
        <v>0</v>
      </c>
      <c r="CH334" s="1007">
        <v>0</v>
      </c>
      <c r="CI334" s="1008">
        <v>0</v>
      </c>
      <c r="CJ334" s="1007">
        <v>0</v>
      </c>
      <c r="CK334" s="1008">
        <v>0</v>
      </c>
      <c r="CL334" s="1007">
        <v>0</v>
      </c>
      <c r="CM334" s="1008">
        <v>0</v>
      </c>
      <c r="CN334" s="1007">
        <v>0</v>
      </c>
      <c r="CO334" s="1008">
        <v>0</v>
      </c>
      <c r="CP334" s="1007">
        <v>0</v>
      </c>
      <c r="CQ334" s="1008">
        <v>0</v>
      </c>
      <c r="CR334" s="1007">
        <v>0</v>
      </c>
      <c r="CS334" s="1008">
        <v>0</v>
      </c>
      <c r="CT334" s="1007">
        <v>0</v>
      </c>
      <c r="CU334" s="1008">
        <v>0</v>
      </c>
      <c r="CV334" s="1007">
        <v>0</v>
      </c>
      <c r="CW334" s="1008">
        <v>0</v>
      </c>
      <c r="CX334" s="1007">
        <v>0</v>
      </c>
      <c r="CY334" s="1008">
        <v>0</v>
      </c>
      <c r="CZ334" s="1007">
        <v>0</v>
      </c>
      <c r="DA334" s="1008">
        <v>0</v>
      </c>
      <c r="DB334" s="1007">
        <v>0</v>
      </c>
      <c r="DC334" s="1008">
        <v>0</v>
      </c>
      <c r="DD334" s="1007">
        <v>0</v>
      </c>
      <c r="DE334" s="1008">
        <v>0</v>
      </c>
      <c r="DF334" s="1007">
        <v>0</v>
      </c>
      <c r="DG334" s="1008">
        <v>0</v>
      </c>
      <c r="DH334" s="1007">
        <v>0</v>
      </c>
      <c r="DI334" s="1008">
        <v>0</v>
      </c>
      <c r="DJ334" s="1007">
        <v>0</v>
      </c>
      <c r="DK334" s="1008">
        <v>0</v>
      </c>
      <c r="DL334" s="1007">
        <v>0</v>
      </c>
      <c r="DM334" s="1008">
        <v>0</v>
      </c>
      <c r="DN334" s="1007">
        <v>0</v>
      </c>
      <c r="DO334" s="1008">
        <v>0</v>
      </c>
      <c r="DP334" s="1009">
        <v>0</v>
      </c>
      <c r="DQ334" s="946"/>
      <c r="DR334" s="973"/>
      <c r="DS334" s="946"/>
      <c r="DT334" s="1006">
        <v>0</v>
      </c>
      <c r="DU334" s="1007">
        <v>0</v>
      </c>
      <c r="DV334" s="1008">
        <v>0</v>
      </c>
      <c r="DW334" s="1007">
        <v>0</v>
      </c>
      <c r="DX334" s="1008">
        <v>0</v>
      </c>
      <c r="DY334" s="1007">
        <v>0</v>
      </c>
      <c r="DZ334" s="1008">
        <v>0</v>
      </c>
      <c r="EA334" s="1007">
        <v>0</v>
      </c>
      <c r="EB334" s="1008">
        <v>0</v>
      </c>
      <c r="EC334" s="1007">
        <v>0</v>
      </c>
      <c r="ED334" s="1008">
        <v>0</v>
      </c>
      <c r="EE334" s="1007">
        <v>0</v>
      </c>
      <c r="EF334" s="1008">
        <v>0</v>
      </c>
      <c r="EG334" s="1007">
        <v>0</v>
      </c>
      <c r="EH334" s="1008">
        <v>0</v>
      </c>
      <c r="EI334" s="1007">
        <v>0</v>
      </c>
      <c r="EJ334" s="1008">
        <v>0</v>
      </c>
      <c r="EK334" s="1007">
        <v>0</v>
      </c>
      <c r="EL334" s="1008">
        <v>0</v>
      </c>
      <c r="EM334" s="1007">
        <v>0</v>
      </c>
      <c r="EN334" s="1008">
        <v>0</v>
      </c>
      <c r="EO334" s="1007">
        <v>0</v>
      </c>
      <c r="EP334" s="1008">
        <v>0</v>
      </c>
      <c r="EQ334" s="1007">
        <v>0</v>
      </c>
      <c r="ER334" s="1008">
        <v>0</v>
      </c>
      <c r="ES334" s="1007">
        <v>0</v>
      </c>
      <c r="ET334" s="1008">
        <v>0</v>
      </c>
      <c r="EU334" s="1007">
        <v>0</v>
      </c>
      <c r="EV334" s="1008">
        <v>0</v>
      </c>
      <c r="EW334" s="1007">
        <v>0</v>
      </c>
      <c r="EX334" s="1008">
        <v>0</v>
      </c>
      <c r="EY334" s="1007">
        <v>0</v>
      </c>
      <c r="EZ334" s="1008">
        <v>0</v>
      </c>
      <c r="FA334" s="1007">
        <v>0</v>
      </c>
      <c r="FB334" s="1008">
        <v>0</v>
      </c>
      <c r="FC334" s="1009">
        <v>0</v>
      </c>
      <c r="FD334" s="946"/>
      <c r="FE334" s="974"/>
      <c r="FF334" s="946"/>
      <c r="FG334" s="975"/>
      <c r="FI334" s="1010" t="b">
        <v>1</v>
      </c>
    </row>
    <row r="335" spans="2:165" hidden="1" outlineLevel="1">
      <c r="B335" s="990">
        <v>319</v>
      </c>
      <c r="C335" s="1011" t="s">
        <v>394</v>
      </c>
      <c r="E335" s="992">
        <v>0</v>
      </c>
      <c r="F335" s="993">
        <v>0</v>
      </c>
      <c r="G335" s="994">
        <v>0</v>
      </c>
      <c r="H335" s="993">
        <v>0</v>
      </c>
      <c r="I335" s="994">
        <v>0</v>
      </c>
      <c r="J335" s="993">
        <v>0</v>
      </c>
      <c r="K335" s="994">
        <v>0</v>
      </c>
      <c r="L335" s="993">
        <v>0</v>
      </c>
      <c r="M335" s="994">
        <v>0</v>
      </c>
      <c r="N335" s="993">
        <v>0</v>
      </c>
      <c r="O335" s="994">
        <v>0</v>
      </c>
      <c r="P335" s="993">
        <v>0</v>
      </c>
      <c r="Q335" s="994">
        <v>0</v>
      </c>
      <c r="R335" s="993">
        <v>0</v>
      </c>
      <c r="S335" s="994">
        <v>0</v>
      </c>
      <c r="T335" s="993">
        <v>0</v>
      </c>
      <c r="U335" s="994">
        <v>0</v>
      </c>
      <c r="V335" s="993">
        <v>0</v>
      </c>
      <c r="W335" s="994">
        <v>0</v>
      </c>
      <c r="X335" s="993">
        <v>0</v>
      </c>
      <c r="Y335" s="994">
        <v>0</v>
      </c>
      <c r="Z335" s="993">
        <v>0</v>
      </c>
      <c r="AA335" s="994">
        <v>0</v>
      </c>
      <c r="AB335" s="993">
        <v>0</v>
      </c>
      <c r="AC335" s="994">
        <v>0</v>
      </c>
      <c r="AD335" s="993">
        <v>0</v>
      </c>
      <c r="AE335" s="994">
        <v>0</v>
      </c>
      <c r="AF335" s="993">
        <v>0</v>
      </c>
      <c r="AG335" s="994">
        <v>0</v>
      </c>
      <c r="AH335" s="993">
        <v>0</v>
      </c>
      <c r="AI335" s="994">
        <v>0</v>
      </c>
      <c r="AJ335" s="993">
        <v>0</v>
      </c>
      <c r="AK335" s="994">
        <v>0</v>
      </c>
      <c r="AL335" s="993">
        <v>0</v>
      </c>
      <c r="AM335" s="994">
        <v>0</v>
      </c>
      <c r="AN335" s="995">
        <v>0</v>
      </c>
      <c r="AO335" s="946"/>
      <c r="AP335" s="964"/>
      <c r="AQ335" s="946"/>
      <c r="AR335" s="992">
        <v>0</v>
      </c>
      <c r="AS335" s="993">
        <v>0</v>
      </c>
      <c r="AT335" s="994">
        <v>0</v>
      </c>
      <c r="AU335" s="993">
        <v>0</v>
      </c>
      <c r="AV335" s="994">
        <v>0</v>
      </c>
      <c r="AW335" s="993">
        <v>0</v>
      </c>
      <c r="AX335" s="994">
        <v>0</v>
      </c>
      <c r="AY335" s="993">
        <v>0</v>
      </c>
      <c r="AZ335" s="994">
        <v>0</v>
      </c>
      <c r="BA335" s="993">
        <v>0</v>
      </c>
      <c r="BB335" s="994">
        <v>0</v>
      </c>
      <c r="BC335" s="993">
        <v>0</v>
      </c>
      <c r="BD335" s="994">
        <v>0</v>
      </c>
      <c r="BE335" s="993">
        <v>0</v>
      </c>
      <c r="BF335" s="994">
        <v>0</v>
      </c>
      <c r="BG335" s="993">
        <v>0</v>
      </c>
      <c r="BH335" s="994">
        <v>0</v>
      </c>
      <c r="BI335" s="993">
        <v>0</v>
      </c>
      <c r="BJ335" s="994">
        <v>0</v>
      </c>
      <c r="BK335" s="993">
        <v>0</v>
      </c>
      <c r="BL335" s="994">
        <v>0</v>
      </c>
      <c r="BM335" s="993">
        <v>0</v>
      </c>
      <c r="BN335" s="994">
        <v>0</v>
      </c>
      <c r="BO335" s="993">
        <v>0</v>
      </c>
      <c r="BP335" s="994">
        <v>0</v>
      </c>
      <c r="BQ335" s="993">
        <v>0</v>
      </c>
      <c r="BR335" s="994">
        <v>0</v>
      </c>
      <c r="BS335" s="993">
        <v>0</v>
      </c>
      <c r="BT335" s="994">
        <v>0</v>
      </c>
      <c r="BU335" s="993">
        <v>0</v>
      </c>
      <c r="BV335" s="994">
        <v>0</v>
      </c>
      <c r="BW335" s="993">
        <v>0</v>
      </c>
      <c r="BX335" s="994">
        <v>0</v>
      </c>
      <c r="BY335" s="993">
        <v>0</v>
      </c>
      <c r="BZ335" s="994">
        <v>0</v>
      </c>
      <c r="CA335" s="995">
        <v>0</v>
      </c>
      <c r="CB335" s="946"/>
      <c r="CC335" s="971"/>
      <c r="CD335" s="946"/>
      <c r="CE335" s="972"/>
      <c r="CF335" s="946"/>
      <c r="CG335" s="992">
        <v>0</v>
      </c>
      <c r="CH335" s="993">
        <v>0</v>
      </c>
      <c r="CI335" s="994">
        <v>0</v>
      </c>
      <c r="CJ335" s="993">
        <v>0</v>
      </c>
      <c r="CK335" s="994">
        <v>0</v>
      </c>
      <c r="CL335" s="993">
        <v>0</v>
      </c>
      <c r="CM335" s="994">
        <v>0</v>
      </c>
      <c r="CN335" s="993">
        <v>0</v>
      </c>
      <c r="CO335" s="994">
        <v>0</v>
      </c>
      <c r="CP335" s="993">
        <v>0</v>
      </c>
      <c r="CQ335" s="994">
        <v>0</v>
      </c>
      <c r="CR335" s="993">
        <v>0</v>
      </c>
      <c r="CS335" s="994">
        <v>0</v>
      </c>
      <c r="CT335" s="993">
        <v>0</v>
      </c>
      <c r="CU335" s="994">
        <v>0</v>
      </c>
      <c r="CV335" s="993">
        <v>0</v>
      </c>
      <c r="CW335" s="994">
        <v>0</v>
      </c>
      <c r="CX335" s="993">
        <v>0</v>
      </c>
      <c r="CY335" s="994">
        <v>0</v>
      </c>
      <c r="CZ335" s="993">
        <v>0</v>
      </c>
      <c r="DA335" s="994">
        <v>0</v>
      </c>
      <c r="DB335" s="993">
        <v>0</v>
      </c>
      <c r="DC335" s="994">
        <v>0</v>
      </c>
      <c r="DD335" s="993">
        <v>0</v>
      </c>
      <c r="DE335" s="994">
        <v>0</v>
      </c>
      <c r="DF335" s="993">
        <v>0</v>
      </c>
      <c r="DG335" s="994">
        <v>0</v>
      </c>
      <c r="DH335" s="993">
        <v>0</v>
      </c>
      <c r="DI335" s="994">
        <v>0</v>
      </c>
      <c r="DJ335" s="993">
        <v>0</v>
      </c>
      <c r="DK335" s="994">
        <v>0</v>
      </c>
      <c r="DL335" s="993">
        <v>0</v>
      </c>
      <c r="DM335" s="994">
        <v>0</v>
      </c>
      <c r="DN335" s="993">
        <v>0</v>
      </c>
      <c r="DO335" s="994">
        <v>0</v>
      </c>
      <c r="DP335" s="995">
        <v>0</v>
      </c>
      <c r="DQ335" s="946"/>
      <c r="DR335" s="973"/>
      <c r="DS335" s="946"/>
      <c r="DT335" s="992">
        <v>0</v>
      </c>
      <c r="DU335" s="993">
        <v>0</v>
      </c>
      <c r="DV335" s="994">
        <v>0</v>
      </c>
      <c r="DW335" s="993">
        <v>0</v>
      </c>
      <c r="DX335" s="994">
        <v>0</v>
      </c>
      <c r="DY335" s="993">
        <v>0</v>
      </c>
      <c r="DZ335" s="994">
        <v>0</v>
      </c>
      <c r="EA335" s="993">
        <v>0</v>
      </c>
      <c r="EB335" s="994">
        <v>0</v>
      </c>
      <c r="EC335" s="993">
        <v>0</v>
      </c>
      <c r="ED335" s="994">
        <v>0</v>
      </c>
      <c r="EE335" s="993">
        <v>0</v>
      </c>
      <c r="EF335" s="994">
        <v>0</v>
      </c>
      <c r="EG335" s="993">
        <v>0</v>
      </c>
      <c r="EH335" s="994">
        <v>0</v>
      </c>
      <c r="EI335" s="993">
        <v>0</v>
      </c>
      <c r="EJ335" s="994">
        <v>0</v>
      </c>
      <c r="EK335" s="993">
        <v>0</v>
      </c>
      <c r="EL335" s="994">
        <v>0</v>
      </c>
      <c r="EM335" s="993">
        <v>0</v>
      </c>
      <c r="EN335" s="994">
        <v>0</v>
      </c>
      <c r="EO335" s="993">
        <v>0</v>
      </c>
      <c r="EP335" s="994">
        <v>0</v>
      </c>
      <c r="EQ335" s="993">
        <v>0</v>
      </c>
      <c r="ER335" s="994">
        <v>0</v>
      </c>
      <c r="ES335" s="993">
        <v>0</v>
      </c>
      <c r="ET335" s="994">
        <v>0</v>
      </c>
      <c r="EU335" s="993">
        <v>0</v>
      </c>
      <c r="EV335" s="994">
        <v>0</v>
      </c>
      <c r="EW335" s="993">
        <v>0</v>
      </c>
      <c r="EX335" s="994">
        <v>0</v>
      </c>
      <c r="EY335" s="993">
        <v>0</v>
      </c>
      <c r="EZ335" s="994">
        <v>0</v>
      </c>
      <c r="FA335" s="993">
        <v>0</v>
      </c>
      <c r="FB335" s="994">
        <v>0</v>
      </c>
      <c r="FC335" s="995">
        <v>0</v>
      </c>
      <c r="FD335" s="946"/>
      <c r="FE335" s="974"/>
      <c r="FF335" s="946"/>
      <c r="FG335" s="975"/>
      <c r="FI335" s="996" t="b">
        <v>1</v>
      </c>
    </row>
    <row r="336" spans="2:165" hidden="1" outlineLevel="1">
      <c r="B336" s="983">
        <v>320</v>
      </c>
      <c r="C336" s="1012" t="s">
        <v>325</v>
      </c>
      <c r="E336" s="985">
        <v>0</v>
      </c>
      <c r="F336" s="986">
        <v>0</v>
      </c>
      <c r="G336" s="987">
        <v>0</v>
      </c>
      <c r="H336" s="986">
        <v>0</v>
      </c>
      <c r="I336" s="987">
        <v>0</v>
      </c>
      <c r="J336" s="986">
        <v>0</v>
      </c>
      <c r="K336" s="987">
        <v>0</v>
      </c>
      <c r="L336" s="986">
        <v>0</v>
      </c>
      <c r="M336" s="987">
        <v>0</v>
      </c>
      <c r="N336" s="986">
        <v>0</v>
      </c>
      <c r="O336" s="987">
        <v>0</v>
      </c>
      <c r="P336" s="986">
        <v>0</v>
      </c>
      <c r="Q336" s="987">
        <v>0</v>
      </c>
      <c r="R336" s="986">
        <v>0</v>
      </c>
      <c r="S336" s="987">
        <v>0</v>
      </c>
      <c r="T336" s="986">
        <v>0</v>
      </c>
      <c r="U336" s="987">
        <v>0</v>
      </c>
      <c r="V336" s="986">
        <v>0</v>
      </c>
      <c r="W336" s="987">
        <v>0</v>
      </c>
      <c r="X336" s="986">
        <v>0</v>
      </c>
      <c r="Y336" s="987">
        <v>0</v>
      </c>
      <c r="Z336" s="986">
        <v>0</v>
      </c>
      <c r="AA336" s="987">
        <v>0</v>
      </c>
      <c r="AB336" s="986">
        <v>0</v>
      </c>
      <c r="AC336" s="987">
        <v>0</v>
      </c>
      <c r="AD336" s="986">
        <v>0</v>
      </c>
      <c r="AE336" s="987">
        <v>0</v>
      </c>
      <c r="AF336" s="986">
        <v>0</v>
      </c>
      <c r="AG336" s="987">
        <v>0</v>
      </c>
      <c r="AH336" s="986">
        <v>0</v>
      </c>
      <c r="AI336" s="987">
        <v>0</v>
      </c>
      <c r="AJ336" s="986">
        <v>0</v>
      </c>
      <c r="AK336" s="987">
        <v>0</v>
      </c>
      <c r="AL336" s="986">
        <v>0</v>
      </c>
      <c r="AM336" s="987">
        <v>0</v>
      </c>
      <c r="AN336" s="988">
        <v>0</v>
      </c>
      <c r="AO336" s="946"/>
      <c r="AP336" s="964"/>
      <c r="AQ336" s="946"/>
      <c r="AR336" s="985">
        <v>0</v>
      </c>
      <c r="AS336" s="986">
        <v>0</v>
      </c>
      <c r="AT336" s="987">
        <v>0</v>
      </c>
      <c r="AU336" s="986">
        <v>0</v>
      </c>
      <c r="AV336" s="987">
        <v>0</v>
      </c>
      <c r="AW336" s="986">
        <v>0</v>
      </c>
      <c r="AX336" s="987">
        <v>0</v>
      </c>
      <c r="AY336" s="986">
        <v>0</v>
      </c>
      <c r="AZ336" s="987">
        <v>0</v>
      </c>
      <c r="BA336" s="986">
        <v>0</v>
      </c>
      <c r="BB336" s="987">
        <v>0</v>
      </c>
      <c r="BC336" s="986">
        <v>0</v>
      </c>
      <c r="BD336" s="987">
        <v>0</v>
      </c>
      <c r="BE336" s="986">
        <v>0</v>
      </c>
      <c r="BF336" s="987">
        <v>0</v>
      </c>
      <c r="BG336" s="986">
        <v>0</v>
      </c>
      <c r="BH336" s="987">
        <v>0</v>
      </c>
      <c r="BI336" s="986">
        <v>0</v>
      </c>
      <c r="BJ336" s="987">
        <v>0</v>
      </c>
      <c r="BK336" s="986">
        <v>0</v>
      </c>
      <c r="BL336" s="987">
        <v>0</v>
      </c>
      <c r="BM336" s="986">
        <v>0</v>
      </c>
      <c r="BN336" s="987">
        <v>0</v>
      </c>
      <c r="BO336" s="986">
        <v>0</v>
      </c>
      <c r="BP336" s="987">
        <v>0</v>
      </c>
      <c r="BQ336" s="986">
        <v>0</v>
      </c>
      <c r="BR336" s="987">
        <v>0</v>
      </c>
      <c r="BS336" s="986">
        <v>0</v>
      </c>
      <c r="BT336" s="987">
        <v>0</v>
      </c>
      <c r="BU336" s="986">
        <v>0</v>
      </c>
      <c r="BV336" s="987">
        <v>0</v>
      </c>
      <c r="BW336" s="986">
        <v>0</v>
      </c>
      <c r="BX336" s="987">
        <v>0</v>
      </c>
      <c r="BY336" s="986">
        <v>0</v>
      </c>
      <c r="BZ336" s="987">
        <v>0</v>
      </c>
      <c r="CA336" s="988">
        <v>0</v>
      </c>
      <c r="CB336" s="946"/>
      <c r="CC336" s="971"/>
      <c r="CD336" s="946"/>
      <c r="CE336" s="972"/>
      <c r="CF336" s="946"/>
      <c r="CG336" s="985">
        <v>0</v>
      </c>
      <c r="CH336" s="986">
        <v>0</v>
      </c>
      <c r="CI336" s="987">
        <v>0</v>
      </c>
      <c r="CJ336" s="986">
        <v>0</v>
      </c>
      <c r="CK336" s="987">
        <v>0</v>
      </c>
      <c r="CL336" s="986">
        <v>0</v>
      </c>
      <c r="CM336" s="987">
        <v>0</v>
      </c>
      <c r="CN336" s="986">
        <v>0</v>
      </c>
      <c r="CO336" s="987">
        <v>0</v>
      </c>
      <c r="CP336" s="986">
        <v>0</v>
      </c>
      <c r="CQ336" s="987">
        <v>0</v>
      </c>
      <c r="CR336" s="986">
        <v>0</v>
      </c>
      <c r="CS336" s="987">
        <v>0</v>
      </c>
      <c r="CT336" s="986">
        <v>0</v>
      </c>
      <c r="CU336" s="987">
        <v>0</v>
      </c>
      <c r="CV336" s="986">
        <v>0</v>
      </c>
      <c r="CW336" s="987">
        <v>0</v>
      </c>
      <c r="CX336" s="986">
        <v>0</v>
      </c>
      <c r="CY336" s="987">
        <v>0</v>
      </c>
      <c r="CZ336" s="986">
        <v>0</v>
      </c>
      <c r="DA336" s="987">
        <v>0</v>
      </c>
      <c r="DB336" s="986">
        <v>0</v>
      </c>
      <c r="DC336" s="987">
        <v>0</v>
      </c>
      <c r="DD336" s="986">
        <v>0</v>
      </c>
      <c r="DE336" s="987">
        <v>0</v>
      </c>
      <c r="DF336" s="986">
        <v>0</v>
      </c>
      <c r="DG336" s="987">
        <v>0</v>
      </c>
      <c r="DH336" s="986">
        <v>0</v>
      </c>
      <c r="DI336" s="987">
        <v>0</v>
      </c>
      <c r="DJ336" s="986">
        <v>0</v>
      </c>
      <c r="DK336" s="987">
        <v>0</v>
      </c>
      <c r="DL336" s="986">
        <v>0</v>
      </c>
      <c r="DM336" s="987">
        <v>0</v>
      </c>
      <c r="DN336" s="986">
        <v>0</v>
      </c>
      <c r="DO336" s="987">
        <v>0</v>
      </c>
      <c r="DP336" s="988">
        <v>0</v>
      </c>
      <c r="DQ336" s="946"/>
      <c r="DR336" s="973"/>
      <c r="DS336" s="946"/>
      <c r="DT336" s="985">
        <v>0</v>
      </c>
      <c r="DU336" s="986">
        <v>0</v>
      </c>
      <c r="DV336" s="987">
        <v>0</v>
      </c>
      <c r="DW336" s="986">
        <v>0</v>
      </c>
      <c r="DX336" s="987">
        <v>0</v>
      </c>
      <c r="DY336" s="986">
        <v>0</v>
      </c>
      <c r="DZ336" s="987">
        <v>0</v>
      </c>
      <c r="EA336" s="986">
        <v>0</v>
      </c>
      <c r="EB336" s="987">
        <v>0</v>
      </c>
      <c r="EC336" s="986">
        <v>0</v>
      </c>
      <c r="ED336" s="987">
        <v>0</v>
      </c>
      <c r="EE336" s="986">
        <v>0</v>
      </c>
      <c r="EF336" s="987">
        <v>0</v>
      </c>
      <c r="EG336" s="986">
        <v>0</v>
      </c>
      <c r="EH336" s="987">
        <v>0</v>
      </c>
      <c r="EI336" s="986">
        <v>0</v>
      </c>
      <c r="EJ336" s="987">
        <v>0</v>
      </c>
      <c r="EK336" s="986">
        <v>0</v>
      </c>
      <c r="EL336" s="987">
        <v>0</v>
      </c>
      <c r="EM336" s="986">
        <v>0</v>
      </c>
      <c r="EN336" s="987">
        <v>0</v>
      </c>
      <c r="EO336" s="986">
        <v>0</v>
      </c>
      <c r="EP336" s="987">
        <v>0</v>
      </c>
      <c r="EQ336" s="986">
        <v>0</v>
      </c>
      <c r="ER336" s="987">
        <v>0</v>
      </c>
      <c r="ES336" s="986">
        <v>0</v>
      </c>
      <c r="ET336" s="987">
        <v>0</v>
      </c>
      <c r="EU336" s="986">
        <v>0</v>
      </c>
      <c r="EV336" s="987">
        <v>0</v>
      </c>
      <c r="EW336" s="986">
        <v>0</v>
      </c>
      <c r="EX336" s="987">
        <v>0</v>
      </c>
      <c r="EY336" s="986">
        <v>0</v>
      </c>
      <c r="EZ336" s="987">
        <v>0</v>
      </c>
      <c r="FA336" s="986">
        <v>0</v>
      </c>
      <c r="FB336" s="987">
        <v>0</v>
      </c>
      <c r="FC336" s="988">
        <v>0</v>
      </c>
      <c r="FD336" s="946"/>
      <c r="FE336" s="974"/>
      <c r="FF336" s="946"/>
      <c r="FG336" s="975"/>
      <c r="FI336" s="989" t="b">
        <v>1</v>
      </c>
    </row>
    <row r="337" spans="2:165" hidden="1" outlineLevel="1">
      <c r="B337" s="990">
        <v>321</v>
      </c>
      <c r="C337" s="1011" t="s">
        <v>326</v>
      </c>
      <c r="E337" s="992">
        <v>0</v>
      </c>
      <c r="F337" s="993">
        <v>0</v>
      </c>
      <c r="G337" s="994">
        <v>0</v>
      </c>
      <c r="H337" s="993">
        <v>0</v>
      </c>
      <c r="I337" s="994">
        <v>0</v>
      </c>
      <c r="J337" s="993">
        <v>0</v>
      </c>
      <c r="K337" s="994">
        <v>0</v>
      </c>
      <c r="L337" s="993">
        <v>0</v>
      </c>
      <c r="M337" s="994">
        <v>0</v>
      </c>
      <c r="N337" s="993">
        <v>0</v>
      </c>
      <c r="O337" s="994">
        <v>0</v>
      </c>
      <c r="P337" s="993">
        <v>0</v>
      </c>
      <c r="Q337" s="994">
        <v>0</v>
      </c>
      <c r="R337" s="993">
        <v>0</v>
      </c>
      <c r="S337" s="994">
        <v>0</v>
      </c>
      <c r="T337" s="993">
        <v>0</v>
      </c>
      <c r="U337" s="994">
        <v>0</v>
      </c>
      <c r="V337" s="993">
        <v>0</v>
      </c>
      <c r="W337" s="994">
        <v>0</v>
      </c>
      <c r="X337" s="993">
        <v>0</v>
      </c>
      <c r="Y337" s="994">
        <v>0</v>
      </c>
      <c r="Z337" s="993">
        <v>0</v>
      </c>
      <c r="AA337" s="994">
        <v>0</v>
      </c>
      <c r="AB337" s="993">
        <v>0</v>
      </c>
      <c r="AC337" s="994">
        <v>0</v>
      </c>
      <c r="AD337" s="993">
        <v>0</v>
      </c>
      <c r="AE337" s="994">
        <v>0</v>
      </c>
      <c r="AF337" s="993">
        <v>0</v>
      </c>
      <c r="AG337" s="994">
        <v>0</v>
      </c>
      <c r="AH337" s="993">
        <v>0</v>
      </c>
      <c r="AI337" s="994">
        <v>0</v>
      </c>
      <c r="AJ337" s="993">
        <v>0</v>
      </c>
      <c r="AK337" s="994">
        <v>0</v>
      </c>
      <c r="AL337" s="993">
        <v>0</v>
      </c>
      <c r="AM337" s="994">
        <v>0</v>
      </c>
      <c r="AN337" s="995">
        <v>0</v>
      </c>
      <c r="AO337" s="946"/>
      <c r="AP337" s="964"/>
      <c r="AQ337" s="946"/>
      <c r="AR337" s="992">
        <v>0</v>
      </c>
      <c r="AS337" s="993">
        <v>0</v>
      </c>
      <c r="AT337" s="994">
        <v>0</v>
      </c>
      <c r="AU337" s="993">
        <v>0</v>
      </c>
      <c r="AV337" s="994">
        <v>0</v>
      </c>
      <c r="AW337" s="993">
        <v>0</v>
      </c>
      <c r="AX337" s="994">
        <v>0</v>
      </c>
      <c r="AY337" s="993">
        <v>0</v>
      </c>
      <c r="AZ337" s="994">
        <v>0</v>
      </c>
      <c r="BA337" s="993">
        <v>0</v>
      </c>
      <c r="BB337" s="994">
        <v>0</v>
      </c>
      <c r="BC337" s="993">
        <v>0</v>
      </c>
      <c r="BD337" s="994">
        <v>0</v>
      </c>
      <c r="BE337" s="993">
        <v>0</v>
      </c>
      <c r="BF337" s="994">
        <v>0</v>
      </c>
      <c r="BG337" s="993">
        <v>0</v>
      </c>
      <c r="BH337" s="994">
        <v>0</v>
      </c>
      <c r="BI337" s="993">
        <v>0</v>
      </c>
      <c r="BJ337" s="994">
        <v>0</v>
      </c>
      <c r="BK337" s="993">
        <v>0</v>
      </c>
      <c r="BL337" s="994">
        <v>0</v>
      </c>
      <c r="BM337" s="993">
        <v>0</v>
      </c>
      <c r="BN337" s="994">
        <v>0</v>
      </c>
      <c r="BO337" s="993">
        <v>0</v>
      </c>
      <c r="BP337" s="994">
        <v>0</v>
      </c>
      <c r="BQ337" s="993">
        <v>0</v>
      </c>
      <c r="BR337" s="994">
        <v>0</v>
      </c>
      <c r="BS337" s="993">
        <v>0</v>
      </c>
      <c r="BT337" s="994">
        <v>0</v>
      </c>
      <c r="BU337" s="993">
        <v>0</v>
      </c>
      <c r="BV337" s="994">
        <v>0</v>
      </c>
      <c r="BW337" s="993">
        <v>0</v>
      </c>
      <c r="BX337" s="994">
        <v>0</v>
      </c>
      <c r="BY337" s="993">
        <v>0</v>
      </c>
      <c r="BZ337" s="994">
        <v>0</v>
      </c>
      <c r="CA337" s="995">
        <v>0</v>
      </c>
      <c r="CB337" s="946"/>
      <c r="CC337" s="971"/>
      <c r="CD337" s="946"/>
      <c r="CE337" s="972"/>
      <c r="CF337" s="946"/>
      <c r="CG337" s="992">
        <v>0</v>
      </c>
      <c r="CH337" s="993">
        <v>0</v>
      </c>
      <c r="CI337" s="994">
        <v>0</v>
      </c>
      <c r="CJ337" s="993">
        <v>0</v>
      </c>
      <c r="CK337" s="994">
        <v>0</v>
      </c>
      <c r="CL337" s="993">
        <v>0</v>
      </c>
      <c r="CM337" s="994">
        <v>0</v>
      </c>
      <c r="CN337" s="993">
        <v>0</v>
      </c>
      <c r="CO337" s="994">
        <v>0</v>
      </c>
      <c r="CP337" s="993">
        <v>0</v>
      </c>
      <c r="CQ337" s="994">
        <v>0</v>
      </c>
      <c r="CR337" s="993">
        <v>0</v>
      </c>
      <c r="CS337" s="994">
        <v>0</v>
      </c>
      <c r="CT337" s="993">
        <v>0</v>
      </c>
      <c r="CU337" s="994">
        <v>0</v>
      </c>
      <c r="CV337" s="993">
        <v>0</v>
      </c>
      <c r="CW337" s="994">
        <v>0</v>
      </c>
      <c r="CX337" s="993">
        <v>0</v>
      </c>
      <c r="CY337" s="994">
        <v>0</v>
      </c>
      <c r="CZ337" s="993">
        <v>0</v>
      </c>
      <c r="DA337" s="994">
        <v>0</v>
      </c>
      <c r="DB337" s="993">
        <v>0</v>
      </c>
      <c r="DC337" s="994">
        <v>0</v>
      </c>
      <c r="DD337" s="993">
        <v>0</v>
      </c>
      <c r="DE337" s="994">
        <v>0</v>
      </c>
      <c r="DF337" s="993">
        <v>0</v>
      </c>
      <c r="DG337" s="994">
        <v>0</v>
      </c>
      <c r="DH337" s="993">
        <v>0</v>
      </c>
      <c r="DI337" s="994">
        <v>0</v>
      </c>
      <c r="DJ337" s="993">
        <v>0</v>
      </c>
      <c r="DK337" s="994">
        <v>0</v>
      </c>
      <c r="DL337" s="993">
        <v>0</v>
      </c>
      <c r="DM337" s="994">
        <v>0</v>
      </c>
      <c r="DN337" s="993">
        <v>0</v>
      </c>
      <c r="DO337" s="994">
        <v>0</v>
      </c>
      <c r="DP337" s="995">
        <v>0</v>
      </c>
      <c r="DQ337" s="946"/>
      <c r="DR337" s="973"/>
      <c r="DS337" s="946"/>
      <c r="DT337" s="992">
        <v>0</v>
      </c>
      <c r="DU337" s="993">
        <v>0</v>
      </c>
      <c r="DV337" s="994">
        <v>0</v>
      </c>
      <c r="DW337" s="993">
        <v>0</v>
      </c>
      <c r="DX337" s="994">
        <v>0</v>
      </c>
      <c r="DY337" s="993">
        <v>0</v>
      </c>
      <c r="DZ337" s="994">
        <v>0</v>
      </c>
      <c r="EA337" s="993">
        <v>0</v>
      </c>
      <c r="EB337" s="994">
        <v>0</v>
      </c>
      <c r="EC337" s="993">
        <v>0</v>
      </c>
      <c r="ED337" s="994">
        <v>0</v>
      </c>
      <c r="EE337" s="993">
        <v>0</v>
      </c>
      <c r="EF337" s="994">
        <v>0</v>
      </c>
      <c r="EG337" s="993">
        <v>0</v>
      </c>
      <c r="EH337" s="994">
        <v>0</v>
      </c>
      <c r="EI337" s="993">
        <v>0</v>
      </c>
      <c r="EJ337" s="994">
        <v>0</v>
      </c>
      <c r="EK337" s="993">
        <v>0</v>
      </c>
      <c r="EL337" s="994">
        <v>0</v>
      </c>
      <c r="EM337" s="993">
        <v>0</v>
      </c>
      <c r="EN337" s="994">
        <v>0</v>
      </c>
      <c r="EO337" s="993">
        <v>0</v>
      </c>
      <c r="EP337" s="994">
        <v>0</v>
      </c>
      <c r="EQ337" s="993">
        <v>0</v>
      </c>
      <c r="ER337" s="994">
        <v>0</v>
      </c>
      <c r="ES337" s="993">
        <v>0</v>
      </c>
      <c r="ET337" s="994">
        <v>0</v>
      </c>
      <c r="EU337" s="993">
        <v>0</v>
      </c>
      <c r="EV337" s="994">
        <v>0</v>
      </c>
      <c r="EW337" s="993">
        <v>0</v>
      </c>
      <c r="EX337" s="994">
        <v>0</v>
      </c>
      <c r="EY337" s="993">
        <v>0</v>
      </c>
      <c r="EZ337" s="994">
        <v>0</v>
      </c>
      <c r="FA337" s="993">
        <v>0</v>
      </c>
      <c r="FB337" s="994">
        <v>0</v>
      </c>
      <c r="FC337" s="995">
        <v>0</v>
      </c>
      <c r="FD337" s="946"/>
      <c r="FE337" s="974"/>
      <c r="FF337" s="946"/>
      <c r="FG337" s="975"/>
      <c r="FI337" s="996" t="b">
        <v>1</v>
      </c>
    </row>
    <row r="338" spans="2:165" hidden="1" outlineLevel="1">
      <c r="B338" s="1013">
        <v>322</v>
      </c>
      <c r="C338" s="1014" t="s">
        <v>327</v>
      </c>
      <c r="E338" s="1015">
        <v>0</v>
      </c>
      <c r="F338" s="1016">
        <v>0</v>
      </c>
      <c r="G338" s="1017">
        <v>0</v>
      </c>
      <c r="H338" s="1016">
        <v>0</v>
      </c>
      <c r="I338" s="1017">
        <v>0</v>
      </c>
      <c r="J338" s="1016">
        <v>0</v>
      </c>
      <c r="K338" s="1017">
        <v>0</v>
      </c>
      <c r="L338" s="1016">
        <v>0</v>
      </c>
      <c r="M338" s="1017">
        <v>0</v>
      </c>
      <c r="N338" s="1016">
        <v>0</v>
      </c>
      <c r="O338" s="1017">
        <v>0</v>
      </c>
      <c r="P338" s="1016">
        <v>0</v>
      </c>
      <c r="Q338" s="1017">
        <v>0</v>
      </c>
      <c r="R338" s="1016">
        <v>0</v>
      </c>
      <c r="S338" s="1017">
        <v>0</v>
      </c>
      <c r="T338" s="1016">
        <v>0</v>
      </c>
      <c r="U338" s="1017">
        <v>0</v>
      </c>
      <c r="V338" s="1016">
        <v>0</v>
      </c>
      <c r="W338" s="1017">
        <v>0</v>
      </c>
      <c r="X338" s="1016">
        <v>0</v>
      </c>
      <c r="Y338" s="1017">
        <v>0</v>
      </c>
      <c r="Z338" s="1016">
        <v>0</v>
      </c>
      <c r="AA338" s="1017">
        <v>0</v>
      </c>
      <c r="AB338" s="1016">
        <v>0</v>
      </c>
      <c r="AC338" s="1017">
        <v>0</v>
      </c>
      <c r="AD338" s="1016">
        <v>0</v>
      </c>
      <c r="AE338" s="1017">
        <v>0</v>
      </c>
      <c r="AF338" s="1016">
        <v>0</v>
      </c>
      <c r="AG338" s="1017">
        <v>0</v>
      </c>
      <c r="AH338" s="1016">
        <v>0</v>
      </c>
      <c r="AI338" s="1017">
        <v>0</v>
      </c>
      <c r="AJ338" s="1016">
        <v>0</v>
      </c>
      <c r="AK338" s="1017">
        <v>0</v>
      </c>
      <c r="AL338" s="1016">
        <v>0</v>
      </c>
      <c r="AM338" s="1017">
        <v>0</v>
      </c>
      <c r="AN338" s="1018">
        <v>0</v>
      </c>
      <c r="AO338" s="946"/>
      <c r="AP338" s="964"/>
      <c r="AQ338" s="946"/>
      <c r="AR338" s="1015">
        <v>0</v>
      </c>
      <c r="AS338" s="1016">
        <v>0</v>
      </c>
      <c r="AT338" s="1017">
        <v>0</v>
      </c>
      <c r="AU338" s="1016">
        <v>0</v>
      </c>
      <c r="AV338" s="1017">
        <v>0</v>
      </c>
      <c r="AW338" s="1016">
        <v>0</v>
      </c>
      <c r="AX338" s="1017">
        <v>0</v>
      </c>
      <c r="AY338" s="1016">
        <v>0</v>
      </c>
      <c r="AZ338" s="1017">
        <v>0</v>
      </c>
      <c r="BA338" s="1016">
        <v>0</v>
      </c>
      <c r="BB338" s="1017">
        <v>0</v>
      </c>
      <c r="BC338" s="1016">
        <v>0</v>
      </c>
      <c r="BD338" s="1017">
        <v>0</v>
      </c>
      <c r="BE338" s="1016">
        <v>0</v>
      </c>
      <c r="BF338" s="1017">
        <v>0</v>
      </c>
      <c r="BG338" s="1016">
        <v>0</v>
      </c>
      <c r="BH338" s="1017">
        <v>0</v>
      </c>
      <c r="BI338" s="1016">
        <v>0</v>
      </c>
      <c r="BJ338" s="1017">
        <v>0</v>
      </c>
      <c r="BK338" s="1016">
        <v>0</v>
      </c>
      <c r="BL338" s="1017">
        <v>0</v>
      </c>
      <c r="BM338" s="1016">
        <v>0</v>
      </c>
      <c r="BN338" s="1017">
        <v>0</v>
      </c>
      <c r="BO338" s="1016">
        <v>0</v>
      </c>
      <c r="BP338" s="1017">
        <v>0</v>
      </c>
      <c r="BQ338" s="1016">
        <v>0</v>
      </c>
      <c r="BR338" s="1017">
        <v>0</v>
      </c>
      <c r="BS338" s="1016">
        <v>0</v>
      </c>
      <c r="BT338" s="1017">
        <v>0</v>
      </c>
      <c r="BU338" s="1016">
        <v>0</v>
      </c>
      <c r="BV338" s="1017">
        <v>0</v>
      </c>
      <c r="BW338" s="1016">
        <v>0</v>
      </c>
      <c r="BX338" s="1017">
        <v>0</v>
      </c>
      <c r="BY338" s="1016">
        <v>0</v>
      </c>
      <c r="BZ338" s="1017">
        <v>0</v>
      </c>
      <c r="CA338" s="1018">
        <v>0</v>
      </c>
      <c r="CB338" s="946"/>
      <c r="CC338" s="971"/>
      <c r="CD338" s="946"/>
      <c r="CE338" s="972"/>
      <c r="CF338" s="946"/>
      <c r="CG338" s="1015">
        <v>0</v>
      </c>
      <c r="CH338" s="1016">
        <v>0</v>
      </c>
      <c r="CI338" s="1017">
        <v>0</v>
      </c>
      <c r="CJ338" s="1016">
        <v>0</v>
      </c>
      <c r="CK338" s="1017">
        <v>0</v>
      </c>
      <c r="CL338" s="1016">
        <v>0</v>
      </c>
      <c r="CM338" s="1017">
        <v>0</v>
      </c>
      <c r="CN338" s="1016">
        <v>0</v>
      </c>
      <c r="CO338" s="1017">
        <v>0</v>
      </c>
      <c r="CP338" s="1016">
        <v>0</v>
      </c>
      <c r="CQ338" s="1017">
        <v>0</v>
      </c>
      <c r="CR338" s="1016">
        <v>0</v>
      </c>
      <c r="CS338" s="1017">
        <v>0</v>
      </c>
      <c r="CT338" s="1016">
        <v>0</v>
      </c>
      <c r="CU338" s="1017">
        <v>0</v>
      </c>
      <c r="CV338" s="1016">
        <v>0</v>
      </c>
      <c r="CW338" s="1017">
        <v>0</v>
      </c>
      <c r="CX338" s="1016">
        <v>0</v>
      </c>
      <c r="CY338" s="1017">
        <v>0</v>
      </c>
      <c r="CZ338" s="1016">
        <v>0</v>
      </c>
      <c r="DA338" s="1017">
        <v>0</v>
      </c>
      <c r="DB338" s="1016">
        <v>0</v>
      </c>
      <c r="DC338" s="1017">
        <v>0</v>
      </c>
      <c r="DD338" s="1016">
        <v>0</v>
      </c>
      <c r="DE338" s="1017">
        <v>0</v>
      </c>
      <c r="DF338" s="1016">
        <v>0</v>
      </c>
      <c r="DG338" s="1017">
        <v>0</v>
      </c>
      <c r="DH338" s="1016">
        <v>0</v>
      </c>
      <c r="DI338" s="1017">
        <v>0</v>
      </c>
      <c r="DJ338" s="1016">
        <v>0</v>
      </c>
      <c r="DK338" s="1017">
        <v>0</v>
      </c>
      <c r="DL338" s="1016">
        <v>0</v>
      </c>
      <c r="DM338" s="1017">
        <v>0</v>
      </c>
      <c r="DN338" s="1016">
        <v>0</v>
      </c>
      <c r="DO338" s="1017">
        <v>0</v>
      </c>
      <c r="DP338" s="1018">
        <v>0</v>
      </c>
      <c r="DQ338" s="946"/>
      <c r="DR338" s="973"/>
      <c r="DS338" s="946"/>
      <c r="DT338" s="1015">
        <v>0</v>
      </c>
      <c r="DU338" s="1016">
        <v>0</v>
      </c>
      <c r="DV338" s="1017">
        <v>0</v>
      </c>
      <c r="DW338" s="1016">
        <v>0</v>
      </c>
      <c r="DX338" s="1017">
        <v>0</v>
      </c>
      <c r="DY338" s="1016">
        <v>0</v>
      </c>
      <c r="DZ338" s="1017">
        <v>0</v>
      </c>
      <c r="EA338" s="1016">
        <v>0</v>
      </c>
      <c r="EB338" s="1017">
        <v>0</v>
      </c>
      <c r="EC338" s="1016">
        <v>0</v>
      </c>
      <c r="ED338" s="1017">
        <v>0</v>
      </c>
      <c r="EE338" s="1016">
        <v>0</v>
      </c>
      <c r="EF338" s="1017">
        <v>0</v>
      </c>
      <c r="EG338" s="1016">
        <v>0</v>
      </c>
      <c r="EH338" s="1017">
        <v>0</v>
      </c>
      <c r="EI338" s="1016">
        <v>0</v>
      </c>
      <c r="EJ338" s="1017">
        <v>0</v>
      </c>
      <c r="EK338" s="1016">
        <v>0</v>
      </c>
      <c r="EL338" s="1017">
        <v>0</v>
      </c>
      <c r="EM338" s="1016">
        <v>0</v>
      </c>
      <c r="EN338" s="1017">
        <v>0</v>
      </c>
      <c r="EO338" s="1016">
        <v>0</v>
      </c>
      <c r="EP338" s="1017">
        <v>0</v>
      </c>
      <c r="EQ338" s="1016">
        <v>0</v>
      </c>
      <c r="ER338" s="1017">
        <v>0</v>
      </c>
      <c r="ES338" s="1016">
        <v>0</v>
      </c>
      <c r="ET338" s="1017">
        <v>0</v>
      </c>
      <c r="EU338" s="1016">
        <v>0</v>
      </c>
      <c r="EV338" s="1017">
        <v>0</v>
      </c>
      <c r="EW338" s="1016">
        <v>0</v>
      </c>
      <c r="EX338" s="1017">
        <v>0</v>
      </c>
      <c r="EY338" s="1016">
        <v>0</v>
      </c>
      <c r="EZ338" s="1017">
        <v>0</v>
      </c>
      <c r="FA338" s="1016">
        <v>0</v>
      </c>
      <c r="FB338" s="1017">
        <v>0</v>
      </c>
      <c r="FC338" s="1018">
        <v>0</v>
      </c>
      <c r="FD338" s="946"/>
      <c r="FE338" s="974"/>
      <c r="FF338" s="946"/>
      <c r="FG338" s="975"/>
      <c r="FI338" s="1019" t="b">
        <v>1</v>
      </c>
    </row>
    <row r="339" spans="2:165" hidden="1" outlineLevel="1">
      <c r="B339" s="976">
        <v>323</v>
      </c>
      <c r="C339" s="1020" t="s">
        <v>329</v>
      </c>
      <c r="E339" s="978">
        <v>0</v>
      </c>
      <c r="F339" s="979">
        <v>0</v>
      </c>
      <c r="G339" s="980">
        <v>0</v>
      </c>
      <c r="H339" s="979">
        <v>0</v>
      </c>
      <c r="I339" s="980">
        <v>0</v>
      </c>
      <c r="J339" s="979">
        <v>0</v>
      </c>
      <c r="K339" s="980">
        <v>0</v>
      </c>
      <c r="L339" s="979">
        <v>0</v>
      </c>
      <c r="M339" s="980">
        <v>0</v>
      </c>
      <c r="N339" s="979">
        <v>0</v>
      </c>
      <c r="O339" s="980">
        <v>0</v>
      </c>
      <c r="P339" s="979">
        <v>0</v>
      </c>
      <c r="Q339" s="980">
        <v>0</v>
      </c>
      <c r="R339" s="979">
        <v>0</v>
      </c>
      <c r="S339" s="980">
        <v>0</v>
      </c>
      <c r="T339" s="979">
        <v>0</v>
      </c>
      <c r="U339" s="980">
        <v>0</v>
      </c>
      <c r="V339" s="979">
        <v>0</v>
      </c>
      <c r="W339" s="980">
        <v>0</v>
      </c>
      <c r="X339" s="979">
        <v>0</v>
      </c>
      <c r="Y339" s="980">
        <v>0</v>
      </c>
      <c r="Z339" s="979">
        <v>0</v>
      </c>
      <c r="AA339" s="980">
        <v>0</v>
      </c>
      <c r="AB339" s="979">
        <v>0</v>
      </c>
      <c r="AC339" s="980">
        <v>0</v>
      </c>
      <c r="AD339" s="979">
        <v>0</v>
      </c>
      <c r="AE339" s="980">
        <v>0</v>
      </c>
      <c r="AF339" s="979">
        <v>0</v>
      </c>
      <c r="AG339" s="980">
        <v>0</v>
      </c>
      <c r="AH339" s="979">
        <v>0</v>
      </c>
      <c r="AI339" s="980">
        <v>0</v>
      </c>
      <c r="AJ339" s="979">
        <v>0</v>
      </c>
      <c r="AK339" s="980">
        <v>0</v>
      </c>
      <c r="AL339" s="979">
        <v>0</v>
      </c>
      <c r="AM339" s="980">
        <v>0</v>
      </c>
      <c r="AN339" s="981">
        <v>0</v>
      </c>
      <c r="AO339" s="946"/>
      <c r="AP339" s="964"/>
      <c r="AQ339" s="946"/>
      <c r="AR339" s="978">
        <v>0</v>
      </c>
      <c r="AS339" s="979">
        <v>0</v>
      </c>
      <c r="AT339" s="980">
        <v>0</v>
      </c>
      <c r="AU339" s="979">
        <v>0</v>
      </c>
      <c r="AV339" s="980">
        <v>0</v>
      </c>
      <c r="AW339" s="979">
        <v>0</v>
      </c>
      <c r="AX339" s="980">
        <v>0</v>
      </c>
      <c r="AY339" s="979">
        <v>0</v>
      </c>
      <c r="AZ339" s="980">
        <v>0</v>
      </c>
      <c r="BA339" s="979">
        <v>0</v>
      </c>
      <c r="BB339" s="980">
        <v>0</v>
      </c>
      <c r="BC339" s="979">
        <v>0</v>
      </c>
      <c r="BD339" s="980">
        <v>0</v>
      </c>
      <c r="BE339" s="979">
        <v>0</v>
      </c>
      <c r="BF339" s="980">
        <v>0</v>
      </c>
      <c r="BG339" s="979">
        <v>0</v>
      </c>
      <c r="BH339" s="980">
        <v>0</v>
      </c>
      <c r="BI339" s="979">
        <v>0</v>
      </c>
      <c r="BJ339" s="980">
        <v>0</v>
      </c>
      <c r="BK339" s="979">
        <v>0</v>
      </c>
      <c r="BL339" s="980">
        <v>0</v>
      </c>
      <c r="BM339" s="979">
        <v>0</v>
      </c>
      <c r="BN339" s="980">
        <v>0</v>
      </c>
      <c r="BO339" s="979">
        <v>0</v>
      </c>
      <c r="BP339" s="980">
        <v>0</v>
      </c>
      <c r="BQ339" s="979">
        <v>0</v>
      </c>
      <c r="BR339" s="980">
        <v>0</v>
      </c>
      <c r="BS339" s="979">
        <v>0</v>
      </c>
      <c r="BT339" s="980">
        <v>0</v>
      </c>
      <c r="BU339" s="979">
        <v>0</v>
      </c>
      <c r="BV339" s="980">
        <v>0</v>
      </c>
      <c r="BW339" s="979">
        <v>0</v>
      </c>
      <c r="BX339" s="980">
        <v>0</v>
      </c>
      <c r="BY339" s="979">
        <v>0</v>
      </c>
      <c r="BZ339" s="980">
        <v>0</v>
      </c>
      <c r="CA339" s="981">
        <v>0</v>
      </c>
      <c r="CB339" s="946"/>
      <c r="CC339" s="971"/>
      <c r="CD339" s="946"/>
      <c r="CE339" s="972"/>
      <c r="CF339" s="946"/>
      <c r="CG339" s="978">
        <v>0</v>
      </c>
      <c r="CH339" s="979">
        <v>0</v>
      </c>
      <c r="CI339" s="980">
        <v>0</v>
      </c>
      <c r="CJ339" s="979">
        <v>0</v>
      </c>
      <c r="CK339" s="980">
        <v>0</v>
      </c>
      <c r="CL339" s="979">
        <v>0</v>
      </c>
      <c r="CM339" s="980">
        <v>0</v>
      </c>
      <c r="CN339" s="979">
        <v>0</v>
      </c>
      <c r="CO339" s="980">
        <v>0</v>
      </c>
      <c r="CP339" s="979">
        <v>0</v>
      </c>
      <c r="CQ339" s="980">
        <v>0</v>
      </c>
      <c r="CR339" s="979">
        <v>0</v>
      </c>
      <c r="CS339" s="980">
        <v>0</v>
      </c>
      <c r="CT339" s="979">
        <v>0</v>
      </c>
      <c r="CU339" s="980">
        <v>0</v>
      </c>
      <c r="CV339" s="979">
        <v>0</v>
      </c>
      <c r="CW339" s="980">
        <v>0</v>
      </c>
      <c r="CX339" s="979">
        <v>0</v>
      </c>
      <c r="CY339" s="980">
        <v>0</v>
      </c>
      <c r="CZ339" s="979">
        <v>0</v>
      </c>
      <c r="DA339" s="980">
        <v>0</v>
      </c>
      <c r="DB339" s="979">
        <v>0</v>
      </c>
      <c r="DC339" s="980">
        <v>0</v>
      </c>
      <c r="DD339" s="979">
        <v>0</v>
      </c>
      <c r="DE339" s="980">
        <v>0</v>
      </c>
      <c r="DF339" s="979">
        <v>0</v>
      </c>
      <c r="DG339" s="980">
        <v>0</v>
      </c>
      <c r="DH339" s="979">
        <v>0</v>
      </c>
      <c r="DI339" s="980">
        <v>0</v>
      </c>
      <c r="DJ339" s="979">
        <v>0</v>
      </c>
      <c r="DK339" s="980">
        <v>0</v>
      </c>
      <c r="DL339" s="979">
        <v>0</v>
      </c>
      <c r="DM339" s="980">
        <v>0</v>
      </c>
      <c r="DN339" s="979">
        <v>0</v>
      </c>
      <c r="DO339" s="980">
        <v>0</v>
      </c>
      <c r="DP339" s="981">
        <v>0</v>
      </c>
      <c r="DQ339" s="946"/>
      <c r="DR339" s="973"/>
      <c r="DS339" s="946"/>
      <c r="DT339" s="978">
        <v>0</v>
      </c>
      <c r="DU339" s="979">
        <v>0</v>
      </c>
      <c r="DV339" s="980">
        <v>0</v>
      </c>
      <c r="DW339" s="979">
        <v>0</v>
      </c>
      <c r="DX339" s="980">
        <v>0</v>
      </c>
      <c r="DY339" s="979">
        <v>0</v>
      </c>
      <c r="DZ339" s="980">
        <v>0</v>
      </c>
      <c r="EA339" s="979">
        <v>0</v>
      </c>
      <c r="EB339" s="980">
        <v>0</v>
      </c>
      <c r="EC339" s="979">
        <v>0</v>
      </c>
      <c r="ED339" s="980">
        <v>0</v>
      </c>
      <c r="EE339" s="979">
        <v>0</v>
      </c>
      <c r="EF339" s="980">
        <v>0</v>
      </c>
      <c r="EG339" s="979">
        <v>0</v>
      </c>
      <c r="EH339" s="980">
        <v>0</v>
      </c>
      <c r="EI339" s="979">
        <v>0</v>
      </c>
      <c r="EJ339" s="980">
        <v>0</v>
      </c>
      <c r="EK339" s="979">
        <v>0</v>
      </c>
      <c r="EL339" s="980">
        <v>0</v>
      </c>
      <c r="EM339" s="979">
        <v>0</v>
      </c>
      <c r="EN339" s="980">
        <v>0</v>
      </c>
      <c r="EO339" s="979">
        <v>0</v>
      </c>
      <c r="EP339" s="980">
        <v>0</v>
      </c>
      <c r="EQ339" s="979">
        <v>0</v>
      </c>
      <c r="ER339" s="980">
        <v>0</v>
      </c>
      <c r="ES339" s="979">
        <v>0</v>
      </c>
      <c r="ET339" s="980">
        <v>0</v>
      </c>
      <c r="EU339" s="979">
        <v>0</v>
      </c>
      <c r="EV339" s="980">
        <v>0</v>
      </c>
      <c r="EW339" s="979">
        <v>0</v>
      </c>
      <c r="EX339" s="980">
        <v>0</v>
      </c>
      <c r="EY339" s="979">
        <v>0</v>
      </c>
      <c r="EZ339" s="980">
        <v>0</v>
      </c>
      <c r="FA339" s="979">
        <v>0</v>
      </c>
      <c r="FB339" s="980">
        <v>0</v>
      </c>
      <c r="FC339" s="981">
        <v>0</v>
      </c>
      <c r="FD339" s="946"/>
      <c r="FE339" s="974"/>
      <c r="FF339" s="946"/>
      <c r="FG339" s="975"/>
      <c r="FI339" s="982" t="b">
        <v>1</v>
      </c>
    </row>
    <row r="340" spans="2:165" hidden="1" outlineLevel="1">
      <c r="B340" s="983">
        <v>324</v>
      </c>
      <c r="C340" s="1012" t="s">
        <v>331</v>
      </c>
      <c r="E340" s="985">
        <v>0</v>
      </c>
      <c r="F340" s="986">
        <v>0</v>
      </c>
      <c r="G340" s="987">
        <v>0</v>
      </c>
      <c r="H340" s="986">
        <v>0</v>
      </c>
      <c r="I340" s="987">
        <v>0</v>
      </c>
      <c r="J340" s="986">
        <v>0</v>
      </c>
      <c r="K340" s="987">
        <v>0</v>
      </c>
      <c r="L340" s="986">
        <v>0</v>
      </c>
      <c r="M340" s="987">
        <v>0</v>
      </c>
      <c r="N340" s="986">
        <v>0</v>
      </c>
      <c r="O340" s="987">
        <v>0</v>
      </c>
      <c r="P340" s="986">
        <v>0</v>
      </c>
      <c r="Q340" s="987">
        <v>0</v>
      </c>
      <c r="R340" s="986">
        <v>0</v>
      </c>
      <c r="S340" s="987">
        <v>0</v>
      </c>
      <c r="T340" s="986">
        <v>0</v>
      </c>
      <c r="U340" s="987">
        <v>0</v>
      </c>
      <c r="V340" s="986">
        <v>0</v>
      </c>
      <c r="W340" s="987">
        <v>0</v>
      </c>
      <c r="X340" s="986">
        <v>0</v>
      </c>
      <c r="Y340" s="987">
        <v>0</v>
      </c>
      <c r="Z340" s="986">
        <v>0</v>
      </c>
      <c r="AA340" s="987">
        <v>0</v>
      </c>
      <c r="AB340" s="986">
        <v>0</v>
      </c>
      <c r="AC340" s="987">
        <v>0</v>
      </c>
      <c r="AD340" s="986">
        <v>0</v>
      </c>
      <c r="AE340" s="987">
        <v>0</v>
      </c>
      <c r="AF340" s="986">
        <v>0</v>
      </c>
      <c r="AG340" s="987">
        <v>0</v>
      </c>
      <c r="AH340" s="986">
        <v>0</v>
      </c>
      <c r="AI340" s="987">
        <v>0</v>
      </c>
      <c r="AJ340" s="986">
        <v>0</v>
      </c>
      <c r="AK340" s="987">
        <v>0</v>
      </c>
      <c r="AL340" s="986">
        <v>0</v>
      </c>
      <c r="AM340" s="987">
        <v>0</v>
      </c>
      <c r="AN340" s="988">
        <v>0</v>
      </c>
      <c r="AO340" s="946"/>
      <c r="AP340" s="964"/>
      <c r="AQ340" s="946"/>
      <c r="AR340" s="985">
        <v>0</v>
      </c>
      <c r="AS340" s="986">
        <v>0</v>
      </c>
      <c r="AT340" s="987">
        <v>0</v>
      </c>
      <c r="AU340" s="986">
        <v>0</v>
      </c>
      <c r="AV340" s="987">
        <v>0</v>
      </c>
      <c r="AW340" s="986">
        <v>0</v>
      </c>
      <c r="AX340" s="987">
        <v>0</v>
      </c>
      <c r="AY340" s="986">
        <v>0</v>
      </c>
      <c r="AZ340" s="987">
        <v>0</v>
      </c>
      <c r="BA340" s="986">
        <v>0</v>
      </c>
      <c r="BB340" s="987">
        <v>0</v>
      </c>
      <c r="BC340" s="986">
        <v>0</v>
      </c>
      <c r="BD340" s="987">
        <v>0</v>
      </c>
      <c r="BE340" s="986">
        <v>0</v>
      </c>
      <c r="BF340" s="987">
        <v>0</v>
      </c>
      <c r="BG340" s="986">
        <v>0</v>
      </c>
      <c r="BH340" s="987">
        <v>0</v>
      </c>
      <c r="BI340" s="986">
        <v>0</v>
      </c>
      <c r="BJ340" s="987">
        <v>0</v>
      </c>
      <c r="BK340" s="986">
        <v>0</v>
      </c>
      <c r="BL340" s="987">
        <v>0</v>
      </c>
      <c r="BM340" s="986">
        <v>0</v>
      </c>
      <c r="BN340" s="987">
        <v>0</v>
      </c>
      <c r="BO340" s="986">
        <v>0</v>
      </c>
      <c r="BP340" s="987">
        <v>0</v>
      </c>
      <c r="BQ340" s="986">
        <v>0</v>
      </c>
      <c r="BR340" s="987">
        <v>0</v>
      </c>
      <c r="BS340" s="986">
        <v>0</v>
      </c>
      <c r="BT340" s="987">
        <v>0</v>
      </c>
      <c r="BU340" s="986">
        <v>0</v>
      </c>
      <c r="BV340" s="987">
        <v>0</v>
      </c>
      <c r="BW340" s="986">
        <v>0</v>
      </c>
      <c r="BX340" s="987">
        <v>0</v>
      </c>
      <c r="BY340" s="986">
        <v>0</v>
      </c>
      <c r="BZ340" s="987">
        <v>0</v>
      </c>
      <c r="CA340" s="988">
        <v>0</v>
      </c>
      <c r="CB340" s="946"/>
      <c r="CC340" s="971"/>
      <c r="CD340" s="946"/>
      <c r="CE340" s="972"/>
      <c r="CF340" s="946"/>
      <c r="CG340" s="985">
        <v>0</v>
      </c>
      <c r="CH340" s="986">
        <v>0</v>
      </c>
      <c r="CI340" s="987">
        <v>0</v>
      </c>
      <c r="CJ340" s="986">
        <v>0</v>
      </c>
      <c r="CK340" s="987">
        <v>0</v>
      </c>
      <c r="CL340" s="986">
        <v>0</v>
      </c>
      <c r="CM340" s="987">
        <v>0</v>
      </c>
      <c r="CN340" s="986">
        <v>0</v>
      </c>
      <c r="CO340" s="987">
        <v>0</v>
      </c>
      <c r="CP340" s="986">
        <v>0</v>
      </c>
      <c r="CQ340" s="987">
        <v>0</v>
      </c>
      <c r="CR340" s="986">
        <v>0</v>
      </c>
      <c r="CS340" s="987">
        <v>0</v>
      </c>
      <c r="CT340" s="986">
        <v>0</v>
      </c>
      <c r="CU340" s="987">
        <v>0</v>
      </c>
      <c r="CV340" s="986">
        <v>0</v>
      </c>
      <c r="CW340" s="987">
        <v>0</v>
      </c>
      <c r="CX340" s="986">
        <v>0</v>
      </c>
      <c r="CY340" s="987">
        <v>0</v>
      </c>
      <c r="CZ340" s="986">
        <v>0</v>
      </c>
      <c r="DA340" s="987">
        <v>0</v>
      </c>
      <c r="DB340" s="986">
        <v>0</v>
      </c>
      <c r="DC340" s="987">
        <v>0</v>
      </c>
      <c r="DD340" s="986">
        <v>0</v>
      </c>
      <c r="DE340" s="987">
        <v>0</v>
      </c>
      <c r="DF340" s="986">
        <v>0</v>
      </c>
      <c r="DG340" s="987">
        <v>0</v>
      </c>
      <c r="DH340" s="986">
        <v>0</v>
      </c>
      <c r="DI340" s="987">
        <v>0</v>
      </c>
      <c r="DJ340" s="986">
        <v>0</v>
      </c>
      <c r="DK340" s="987">
        <v>0</v>
      </c>
      <c r="DL340" s="986">
        <v>0</v>
      </c>
      <c r="DM340" s="987">
        <v>0</v>
      </c>
      <c r="DN340" s="986">
        <v>0</v>
      </c>
      <c r="DO340" s="987">
        <v>0</v>
      </c>
      <c r="DP340" s="988">
        <v>0</v>
      </c>
      <c r="DQ340" s="946"/>
      <c r="DR340" s="973"/>
      <c r="DS340" s="946"/>
      <c r="DT340" s="985">
        <v>0</v>
      </c>
      <c r="DU340" s="986">
        <v>0</v>
      </c>
      <c r="DV340" s="987">
        <v>0</v>
      </c>
      <c r="DW340" s="986">
        <v>0</v>
      </c>
      <c r="DX340" s="987">
        <v>0</v>
      </c>
      <c r="DY340" s="986">
        <v>0</v>
      </c>
      <c r="DZ340" s="987">
        <v>0</v>
      </c>
      <c r="EA340" s="986">
        <v>0</v>
      </c>
      <c r="EB340" s="987">
        <v>0</v>
      </c>
      <c r="EC340" s="986">
        <v>0</v>
      </c>
      <c r="ED340" s="987">
        <v>0</v>
      </c>
      <c r="EE340" s="986">
        <v>0</v>
      </c>
      <c r="EF340" s="987">
        <v>0</v>
      </c>
      <c r="EG340" s="986">
        <v>0</v>
      </c>
      <c r="EH340" s="987">
        <v>0</v>
      </c>
      <c r="EI340" s="986">
        <v>0</v>
      </c>
      <c r="EJ340" s="987">
        <v>0</v>
      </c>
      <c r="EK340" s="986">
        <v>0</v>
      </c>
      <c r="EL340" s="987">
        <v>0</v>
      </c>
      <c r="EM340" s="986">
        <v>0</v>
      </c>
      <c r="EN340" s="987">
        <v>0</v>
      </c>
      <c r="EO340" s="986">
        <v>0</v>
      </c>
      <c r="EP340" s="987">
        <v>0</v>
      </c>
      <c r="EQ340" s="986">
        <v>0</v>
      </c>
      <c r="ER340" s="987">
        <v>0</v>
      </c>
      <c r="ES340" s="986">
        <v>0</v>
      </c>
      <c r="ET340" s="987">
        <v>0</v>
      </c>
      <c r="EU340" s="986">
        <v>0</v>
      </c>
      <c r="EV340" s="987">
        <v>0</v>
      </c>
      <c r="EW340" s="986">
        <v>0</v>
      </c>
      <c r="EX340" s="987">
        <v>0</v>
      </c>
      <c r="EY340" s="986">
        <v>0</v>
      </c>
      <c r="EZ340" s="987">
        <v>0</v>
      </c>
      <c r="FA340" s="986">
        <v>0</v>
      </c>
      <c r="FB340" s="987">
        <v>0</v>
      </c>
      <c r="FC340" s="988">
        <v>0</v>
      </c>
      <c r="FD340" s="946"/>
      <c r="FE340" s="974"/>
      <c r="FF340" s="946"/>
      <c r="FG340" s="975"/>
      <c r="FI340" s="989" t="b">
        <v>1</v>
      </c>
    </row>
    <row r="341" spans="2:165" hidden="1" outlineLevel="1">
      <c r="B341" s="997">
        <v>325</v>
      </c>
      <c r="C341" s="1023" t="s">
        <v>330</v>
      </c>
      <c r="E341" s="999">
        <v>0</v>
      </c>
      <c r="F341" s="1000">
        <v>0</v>
      </c>
      <c r="G341" s="1001">
        <v>0</v>
      </c>
      <c r="H341" s="1000">
        <v>0</v>
      </c>
      <c r="I341" s="1001">
        <v>0</v>
      </c>
      <c r="J341" s="1000">
        <v>0</v>
      </c>
      <c r="K341" s="1001">
        <v>0</v>
      </c>
      <c r="L341" s="1000">
        <v>0</v>
      </c>
      <c r="M341" s="1001">
        <v>0</v>
      </c>
      <c r="N341" s="1000">
        <v>0</v>
      </c>
      <c r="O341" s="1001">
        <v>0</v>
      </c>
      <c r="P341" s="1000">
        <v>0</v>
      </c>
      <c r="Q341" s="1001">
        <v>0</v>
      </c>
      <c r="R341" s="1000">
        <v>0</v>
      </c>
      <c r="S341" s="1001">
        <v>0</v>
      </c>
      <c r="T341" s="1000">
        <v>0</v>
      </c>
      <c r="U341" s="1001">
        <v>0</v>
      </c>
      <c r="V341" s="1000">
        <v>0</v>
      </c>
      <c r="W341" s="1001">
        <v>0</v>
      </c>
      <c r="X341" s="1000">
        <v>0</v>
      </c>
      <c r="Y341" s="1001">
        <v>0</v>
      </c>
      <c r="Z341" s="1000">
        <v>0</v>
      </c>
      <c r="AA341" s="1001">
        <v>0</v>
      </c>
      <c r="AB341" s="1000">
        <v>0</v>
      </c>
      <c r="AC341" s="1001">
        <v>0</v>
      </c>
      <c r="AD341" s="1000">
        <v>0</v>
      </c>
      <c r="AE341" s="1001">
        <v>0</v>
      </c>
      <c r="AF341" s="1000">
        <v>0</v>
      </c>
      <c r="AG341" s="1001">
        <v>0</v>
      </c>
      <c r="AH341" s="1000">
        <v>0</v>
      </c>
      <c r="AI341" s="1001">
        <v>0</v>
      </c>
      <c r="AJ341" s="1000">
        <v>0</v>
      </c>
      <c r="AK341" s="1001">
        <v>0</v>
      </c>
      <c r="AL341" s="1000">
        <v>0</v>
      </c>
      <c r="AM341" s="1001">
        <v>0</v>
      </c>
      <c r="AN341" s="1002">
        <v>0</v>
      </c>
      <c r="AO341" s="946"/>
      <c r="AP341" s="964"/>
      <c r="AQ341" s="946"/>
      <c r="AR341" s="999">
        <v>0</v>
      </c>
      <c r="AS341" s="1000">
        <v>0</v>
      </c>
      <c r="AT341" s="1001">
        <v>0</v>
      </c>
      <c r="AU341" s="1000">
        <v>0</v>
      </c>
      <c r="AV341" s="1001">
        <v>0</v>
      </c>
      <c r="AW341" s="1000">
        <v>0</v>
      </c>
      <c r="AX341" s="1001">
        <v>0</v>
      </c>
      <c r="AY341" s="1000">
        <v>0</v>
      </c>
      <c r="AZ341" s="1001">
        <v>0</v>
      </c>
      <c r="BA341" s="1000">
        <v>0</v>
      </c>
      <c r="BB341" s="1001">
        <v>0</v>
      </c>
      <c r="BC341" s="1000">
        <v>0</v>
      </c>
      <c r="BD341" s="1001">
        <v>0</v>
      </c>
      <c r="BE341" s="1000">
        <v>0</v>
      </c>
      <c r="BF341" s="1001">
        <v>0</v>
      </c>
      <c r="BG341" s="1000">
        <v>0</v>
      </c>
      <c r="BH341" s="1001">
        <v>0</v>
      </c>
      <c r="BI341" s="1000">
        <v>0</v>
      </c>
      <c r="BJ341" s="1001">
        <v>0</v>
      </c>
      <c r="BK341" s="1000">
        <v>0</v>
      </c>
      <c r="BL341" s="1001">
        <v>0</v>
      </c>
      <c r="BM341" s="1000">
        <v>0</v>
      </c>
      <c r="BN341" s="1001">
        <v>0</v>
      </c>
      <c r="BO341" s="1000">
        <v>0</v>
      </c>
      <c r="BP341" s="1001">
        <v>0</v>
      </c>
      <c r="BQ341" s="1000">
        <v>0</v>
      </c>
      <c r="BR341" s="1001">
        <v>0</v>
      </c>
      <c r="BS341" s="1000">
        <v>0</v>
      </c>
      <c r="BT341" s="1001">
        <v>0</v>
      </c>
      <c r="BU341" s="1000">
        <v>0</v>
      </c>
      <c r="BV341" s="1001">
        <v>0</v>
      </c>
      <c r="BW341" s="1000">
        <v>0</v>
      </c>
      <c r="BX341" s="1001">
        <v>0</v>
      </c>
      <c r="BY341" s="1000">
        <v>0</v>
      </c>
      <c r="BZ341" s="1001">
        <v>0</v>
      </c>
      <c r="CA341" s="1002">
        <v>0</v>
      </c>
      <c r="CB341" s="946"/>
      <c r="CC341" s="971"/>
      <c r="CD341" s="946"/>
      <c r="CE341" s="972"/>
      <c r="CF341" s="946"/>
      <c r="CG341" s="999">
        <v>0</v>
      </c>
      <c r="CH341" s="1000">
        <v>0</v>
      </c>
      <c r="CI341" s="1001">
        <v>0</v>
      </c>
      <c r="CJ341" s="1000">
        <v>0</v>
      </c>
      <c r="CK341" s="1001">
        <v>0</v>
      </c>
      <c r="CL341" s="1000">
        <v>0</v>
      </c>
      <c r="CM341" s="1001">
        <v>0</v>
      </c>
      <c r="CN341" s="1000">
        <v>0</v>
      </c>
      <c r="CO341" s="1001">
        <v>0</v>
      </c>
      <c r="CP341" s="1000">
        <v>0</v>
      </c>
      <c r="CQ341" s="1001">
        <v>0</v>
      </c>
      <c r="CR341" s="1000">
        <v>0</v>
      </c>
      <c r="CS341" s="1001">
        <v>0</v>
      </c>
      <c r="CT341" s="1000">
        <v>0</v>
      </c>
      <c r="CU341" s="1001">
        <v>0</v>
      </c>
      <c r="CV341" s="1000">
        <v>0</v>
      </c>
      <c r="CW341" s="1001">
        <v>0</v>
      </c>
      <c r="CX341" s="1000">
        <v>0</v>
      </c>
      <c r="CY341" s="1001">
        <v>0</v>
      </c>
      <c r="CZ341" s="1000">
        <v>0</v>
      </c>
      <c r="DA341" s="1001">
        <v>0</v>
      </c>
      <c r="DB341" s="1000">
        <v>0</v>
      </c>
      <c r="DC341" s="1001">
        <v>0</v>
      </c>
      <c r="DD341" s="1000">
        <v>0</v>
      </c>
      <c r="DE341" s="1001">
        <v>0</v>
      </c>
      <c r="DF341" s="1000">
        <v>0</v>
      </c>
      <c r="DG341" s="1001">
        <v>0</v>
      </c>
      <c r="DH341" s="1000">
        <v>0</v>
      </c>
      <c r="DI341" s="1001">
        <v>0</v>
      </c>
      <c r="DJ341" s="1000">
        <v>0</v>
      </c>
      <c r="DK341" s="1001">
        <v>0</v>
      </c>
      <c r="DL341" s="1000">
        <v>0</v>
      </c>
      <c r="DM341" s="1001">
        <v>0</v>
      </c>
      <c r="DN341" s="1000">
        <v>0</v>
      </c>
      <c r="DO341" s="1001">
        <v>0</v>
      </c>
      <c r="DP341" s="1002">
        <v>0</v>
      </c>
      <c r="DQ341" s="946"/>
      <c r="DR341" s="973"/>
      <c r="DS341" s="946"/>
      <c r="DT341" s="999">
        <v>0</v>
      </c>
      <c r="DU341" s="1000">
        <v>0</v>
      </c>
      <c r="DV341" s="1001">
        <v>0</v>
      </c>
      <c r="DW341" s="1000">
        <v>0</v>
      </c>
      <c r="DX341" s="1001">
        <v>0</v>
      </c>
      <c r="DY341" s="1000">
        <v>0</v>
      </c>
      <c r="DZ341" s="1001">
        <v>0</v>
      </c>
      <c r="EA341" s="1000">
        <v>0</v>
      </c>
      <c r="EB341" s="1001">
        <v>0</v>
      </c>
      <c r="EC341" s="1000">
        <v>0</v>
      </c>
      <c r="ED341" s="1001">
        <v>0</v>
      </c>
      <c r="EE341" s="1000">
        <v>0</v>
      </c>
      <c r="EF341" s="1001">
        <v>0</v>
      </c>
      <c r="EG341" s="1000">
        <v>0</v>
      </c>
      <c r="EH341" s="1001">
        <v>0</v>
      </c>
      <c r="EI341" s="1000">
        <v>0</v>
      </c>
      <c r="EJ341" s="1001">
        <v>0</v>
      </c>
      <c r="EK341" s="1000">
        <v>0</v>
      </c>
      <c r="EL341" s="1001">
        <v>0</v>
      </c>
      <c r="EM341" s="1000">
        <v>0</v>
      </c>
      <c r="EN341" s="1001">
        <v>0</v>
      </c>
      <c r="EO341" s="1000">
        <v>0</v>
      </c>
      <c r="EP341" s="1001">
        <v>0</v>
      </c>
      <c r="EQ341" s="1000">
        <v>0</v>
      </c>
      <c r="ER341" s="1001">
        <v>0</v>
      </c>
      <c r="ES341" s="1000">
        <v>0</v>
      </c>
      <c r="ET341" s="1001">
        <v>0</v>
      </c>
      <c r="EU341" s="1000">
        <v>0</v>
      </c>
      <c r="EV341" s="1001">
        <v>0</v>
      </c>
      <c r="EW341" s="1000">
        <v>0</v>
      </c>
      <c r="EX341" s="1001">
        <v>0</v>
      </c>
      <c r="EY341" s="1000">
        <v>0</v>
      </c>
      <c r="EZ341" s="1001">
        <v>0</v>
      </c>
      <c r="FA341" s="1000">
        <v>0</v>
      </c>
      <c r="FB341" s="1001">
        <v>0</v>
      </c>
      <c r="FC341" s="1002">
        <v>0</v>
      </c>
      <c r="FD341" s="946"/>
      <c r="FE341" s="974"/>
      <c r="FF341" s="946"/>
      <c r="FG341" s="975"/>
      <c r="FI341" s="1003" t="b">
        <v>1</v>
      </c>
    </row>
    <row r="342" spans="2:165" hidden="1" outlineLevel="1">
      <c r="B342" s="1024">
        <v>326</v>
      </c>
      <c r="C342" s="1025" t="s">
        <v>333</v>
      </c>
      <c r="E342" s="1026">
        <v>0</v>
      </c>
      <c r="F342" s="1027">
        <v>0</v>
      </c>
      <c r="G342" s="1028">
        <v>0</v>
      </c>
      <c r="H342" s="1027">
        <v>0</v>
      </c>
      <c r="I342" s="1028">
        <v>0</v>
      </c>
      <c r="J342" s="1027">
        <v>0</v>
      </c>
      <c r="K342" s="1028">
        <v>0</v>
      </c>
      <c r="L342" s="1027">
        <v>0</v>
      </c>
      <c r="M342" s="1028">
        <v>0</v>
      </c>
      <c r="N342" s="1027">
        <v>0</v>
      </c>
      <c r="O342" s="1028">
        <v>0</v>
      </c>
      <c r="P342" s="1027">
        <v>0</v>
      </c>
      <c r="Q342" s="1028">
        <v>0</v>
      </c>
      <c r="R342" s="1027">
        <v>0</v>
      </c>
      <c r="S342" s="1028">
        <v>0</v>
      </c>
      <c r="T342" s="1027">
        <v>0</v>
      </c>
      <c r="U342" s="1028">
        <v>0</v>
      </c>
      <c r="V342" s="1027">
        <v>0</v>
      </c>
      <c r="W342" s="1028">
        <v>0</v>
      </c>
      <c r="X342" s="1027">
        <v>0</v>
      </c>
      <c r="Y342" s="1028">
        <v>0</v>
      </c>
      <c r="Z342" s="1027">
        <v>0</v>
      </c>
      <c r="AA342" s="1028">
        <v>0</v>
      </c>
      <c r="AB342" s="1027">
        <v>0</v>
      </c>
      <c r="AC342" s="1028">
        <v>0</v>
      </c>
      <c r="AD342" s="1027">
        <v>0</v>
      </c>
      <c r="AE342" s="1028">
        <v>0</v>
      </c>
      <c r="AF342" s="1027">
        <v>0</v>
      </c>
      <c r="AG342" s="1028">
        <v>0</v>
      </c>
      <c r="AH342" s="1027">
        <v>0</v>
      </c>
      <c r="AI342" s="1028">
        <v>0</v>
      </c>
      <c r="AJ342" s="1027">
        <v>0</v>
      </c>
      <c r="AK342" s="1028">
        <v>0</v>
      </c>
      <c r="AL342" s="1027">
        <v>0</v>
      </c>
      <c r="AM342" s="1028">
        <v>0</v>
      </c>
      <c r="AN342" s="1029">
        <v>0</v>
      </c>
      <c r="AO342" s="946"/>
      <c r="AP342" s="964"/>
      <c r="AQ342" s="946"/>
      <c r="AR342" s="1026">
        <v>0</v>
      </c>
      <c r="AS342" s="1027">
        <v>0</v>
      </c>
      <c r="AT342" s="1028">
        <v>0</v>
      </c>
      <c r="AU342" s="1027">
        <v>0</v>
      </c>
      <c r="AV342" s="1028">
        <v>0</v>
      </c>
      <c r="AW342" s="1027">
        <v>0</v>
      </c>
      <c r="AX342" s="1028">
        <v>0</v>
      </c>
      <c r="AY342" s="1027">
        <v>0</v>
      </c>
      <c r="AZ342" s="1028">
        <v>0</v>
      </c>
      <c r="BA342" s="1027">
        <v>0</v>
      </c>
      <c r="BB342" s="1028">
        <v>0</v>
      </c>
      <c r="BC342" s="1027">
        <v>0</v>
      </c>
      <c r="BD342" s="1028">
        <v>0</v>
      </c>
      <c r="BE342" s="1027">
        <v>0</v>
      </c>
      <c r="BF342" s="1028">
        <v>0</v>
      </c>
      <c r="BG342" s="1027">
        <v>0</v>
      </c>
      <c r="BH342" s="1028">
        <v>0</v>
      </c>
      <c r="BI342" s="1027">
        <v>0</v>
      </c>
      <c r="BJ342" s="1028">
        <v>0</v>
      </c>
      <c r="BK342" s="1027">
        <v>0</v>
      </c>
      <c r="BL342" s="1028">
        <v>0</v>
      </c>
      <c r="BM342" s="1027">
        <v>0</v>
      </c>
      <c r="BN342" s="1028">
        <v>0</v>
      </c>
      <c r="BO342" s="1027">
        <v>0</v>
      </c>
      <c r="BP342" s="1028">
        <v>0</v>
      </c>
      <c r="BQ342" s="1027">
        <v>0</v>
      </c>
      <c r="BR342" s="1028">
        <v>0</v>
      </c>
      <c r="BS342" s="1027">
        <v>0</v>
      </c>
      <c r="BT342" s="1028">
        <v>0</v>
      </c>
      <c r="BU342" s="1027">
        <v>0</v>
      </c>
      <c r="BV342" s="1028">
        <v>0</v>
      </c>
      <c r="BW342" s="1027">
        <v>0</v>
      </c>
      <c r="BX342" s="1028">
        <v>0</v>
      </c>
      <c r="BY342" s="1027">
        <v>0</v>
      </c>
      <c r="BZ342" s="1028">
        <v>0</v>
      </c>
      <c r="CA342" s="1029">
        <v>0</v>
      </c>
      <c r="CB342" s="946"/>
      <c r="CC342" s="971"/>
      <c r="CD342" s="946"/>
      <c r="CE342" s="972"/>
      <c r="CF342" s="946"/>
      <c r="CG342" s="1026">
        <v>0</v>
      </c>
      <c r="CH342" s="1027">
        <v>0</v>
      </c>
      <c r="CI342" s="1028">
        <v>0</v>
      </c>
      <c r="CJ342" s="1027">
        <v>0</v>
      </c>
      <c r="CK342" s="1028">
        <v>0</v>
      </c>
      <c r="CL342" s="1027">
        <v>0</v>
      </c>
      <c r="CM342" s="1028">
        <v>0</v>
      </c>
      <c r="CN342" s="1027">
        <v>0</v>
      </c>
      <c r="CO342" s="1028">
        <v>0</v>
      </c>
      <c r="CP342" s="1027">
        <v>0</v>
      </c>
      <c r="CQ342" s="1028">
        <v>0</v>
      </c>
      <c r="CR342" s="1027">
        <v>0</v>
      </c>
      <c r="CS342" s="1028">
        <v>0</v>
      </c>
      <c r="CT342" s="1027">
        <v>0</v>
      </c>
      <c r="CU342" s="1028">
        <v>0</v>
      </c>
      <c r="CV342" s="1027">
        <v>0</v>
      </c>
      <c r="CW342" s="1028">
        <v>0</v>
      </c>
      <c r="CX342" s="1027">
        <v>0</v>
      </c>
      <c r="CY342" s="1028">
        <v>0</v>
      </c>
      <c r="CZ342" s="1027">
        <v>0</v>
      </c>
      <c r="DA342" s="1028">
        <v>0</v>
      </c>
      <c r="DB342" s="1027">
        <v>0</v>
      </c>
      <c r="DC342" s="1028">
        <v>0</v>
      </c>
      <c r="DD342" s="1027">
        <v>0</v>
      </c>
      <c r="DE342" s="1028">
        <v>0</v>
      </c>
      <c r="DF342" s="1027">
        <v>0</v>
      </c>
      <c r="DG342" s="1028">
        <v>0</v>
      </c>
      <c r="DH342" s="1027">
        <v>0</v>
      </c>
      <c r="DI342" s="1028">
        <v>0</v>
      </c>
      <c r="DJ342" s="1027">
        <v>0</v>
      </c>
      <c r="DK342" s="1028">
        <v>0</v>
      </c>
      <c r="DL342" s="1027">
        <v>0</v>
      </c>
      <c r="DM342" s="1028">
        <v>0</v>
      </c>
      <c r="DN342" s="1027">
        <v>0</v>
      </c>
      <c r="DO342" s="1028">
        <v>0</v>
      </c>
      <c r="DP342" s="1029">
        <v>0</v>
      </c>
      <c r="DQ342" s="946"/>
      <c r="DR342" s="973"/>
      <c r="DS342" s="946"/>
      <c r="DT342" s="1026">
        <v>0</v>
      </c>
      <c r="DU342" s="1027">
        <v>0</v>
      </c>
      <c r="DV342" s="1028">
        <v>0</v>
      </c>
      <c r="DW342" s="1027">
        <v>0</v>
      </c>
      <c r="DX342" s="1028">
        <v>0</v>
      </c>
      <c r="DY342" s="1027">
        <v>0</v>
      </c>
      <c r="DZ342" s="1028">
        <v>0</v>
      </c>
      <c r="EA342" s="1027">
        <v>0</v>
      </c>
      <c r="EB342" s="1028">
        <v>0</v>
      </c>
      <c r="EC342" s="1027">
        <v>0</v>
      </c>
      <c r="ED342" s="1028">
        <v>0</v>
      </c>
      <c r="EE342" s="1027">
        <v>0</v>
      </c>
      <c r="EF342" s="1028">
        <v>0</v>
      </c>
      <c r="EG342" s="1027">
        <v>0</v>
      </c>
      <c r="EH342" s="1028">
        <v>0</v>
      </c>
      <c r="EI342" s="1027">
        <v>0</v>
      </c>
      <c r="EJ342" s="1028">
        <v>0</v>
      </c>
      <c r="EK342" s="1027">
        <v>0</v>
      </c>
      <c r="EL342" s="1028">
        <v>0</v>
      </c>
      <c r="EM342" s="1027">
        <v>0</v>
      </c>
      <c r="EN342" s="1028">
        <v>0</v>
      </c>
      <c r="EO342" s="1027">
        <v>0</v>
      </c>
      <c r="EP342" s="1028">
        <v>0</v>
      </c>
      <c r="EQ342" s="1027">
        <v>0</v>
      </c>
      <c r="ER342" s="1028">
        <v>0</v>
      </c>
      <c r="ES342" s="1027">
        <v>0</v>
      </c>
      <c r="ET342" s="1028">
        <v>0</v>
      </c>
      <c r="EU342" s="1027">
        <v>0</v>
      </c>
      <c r="EV342" s="1028">
        <v>0</v>
      </c>
      <c r="EW342" s="1027">
        <v>0</v>
      </c>
      <c r="EX342" s="1028">
        <v>0</v>
      </c>
      <c r="EY342" s="1027">
        <v>0</v>
      </c>
      <c r="EZ342" s="1028">
        <v>0</v>
      </c>
      <c r="FA342" s="1027">
        <v>0</v>
      </c>
      <c r="FB342" s="1028">
        <v>0</v>
      </c>
      <c r="FC342" s="1029">
        <v>0</v>
      </c>
      <c r="FD342" s="946"/>
      <c r="FE342" s="974"/>
      <c r="FF342" s="946"/>
      <c r="FG342" s="975"/>
      <c r="FI342" s="1030" t="b">
        <v>1</v>
      </c>
    </row>
    <row r="343" spans="2:165" hidden="1" outlineLevel="1">
      <c r="B343" s="976">
        <v>327</v>
      </c>
      <c r="C343" s="977" t="s">
        <v>335</v>
      </c>
      <c r="E343" s="978">
        <v>0</v>
      </c>
      <c r="F343" s="979">
        <v>0</v>
      </c>
      <c r="G343" s="980">
        <v>0</v>
      </c>
      <c r="H343" s="979">
        <v>0</v>
      </c>
      <c r="I343" s="980">
        <v>0</v>
      </c>
      <c r="J343" s="979">
        <v>0</v>
      </c>
      <c r="K343" s="980">
        <v>0</v>
      </c>
      <c r="L343" s="979">
        <v>0</v>
      </c>
      <c r="M343" s="980">
        <v>0</v>
      </c>
      <c r="N343" s="979">
        <v>0</v>
      </c>
      <c r="O343" s="980">
        <v>0</v>
      </c>
      <c r="P343" s="979">
        <v>0</v>
      </c>
      <c r="Q343" s="980">
        <v>0</v>
      </c>
      <c r="R343" s="979">
        <v>0</v>
      </c>
      <c r="S343" s="980">
        <v>0</v>
      </c>
      <c r="T343" s="979">
        <v>0</v>
      </c>
      <c r="U343" s="980">
        <v>0</v>
      </c>
      <c r="V343" s="979">
        <v>0</v>
      </c>
      <c r="W343" s="980">
        <v>0</v>
      </c>
      <c r="X343" s="979">
        <v>0</v>
      </c>
      <c r="Y343" s="980">
        <v>0</v>
      </c>
      <c r="Z343" s="979">
        <v>0</v>
      </c>
      <c r="AA343" s="980">
        <v>0</v>
      </c>
      <c r="AB343" s="979">
        <v>0</v>
      </c>
      <c r="AC343" s="980">
        <v>0</v>
      </c>
      <c r="AD343" s="979">
        <v>0</v>
      </c>
      <c r="AE343" s="980">
        <v>0</v>
      </c>
      <c r="AF343" s="979">
        <v>0</v>
      </c>
      <c r="AG343" s="980">
        <v>0</v>
      </c>
      <c r="AH343" s="979">
        <v>0</v>
      </c>
      <c r="AI343" s="980">
        <v>0</v>
      </c>
      <c r="AJ343" s="979">
        <v>0</v>
      </c>
      <c r="AK343" s="980">
        <v>0</v>
      </c>
      <c r="AL343" s="979">
        <v>0</v>
      </c>
      <c r="AM343" s="980">
        <v>0</v>
      </c>
      <c r="AN343" s="981">
        <v>0</v>
      </c>
      <c r="AO343" s="946"/>
      <c r="AP343" s="964"/>
      <c r="AQ343" s="946"/>
      <c r="AR343" s="978">
        <v>0</v>
      </c>
      <c r="AS343" s="979">
        <v>0</v>
      </c>
      <c r="AT343" s="980">
        <v>0</v>
      </c>
      <c r="AU343" s="979">
        <v>0</v>
      </c>
      <c r="AV343" s="980">
        <v>0</v>
      </c>
      <c r="AW343" s="979">
        <v>0</v>
      </c>
      <c r="AX343" s="980">
        <v>0</v>
      </c>
      <c r="AY343" s="979">
        <v>0</v>
      </c>
      <c r="AZ343" s="980">
        <v>0</v>
      </c>
      <c r="BA343" s="979">
        <v>0</v>
      </c>
      <c r="BB343" s="980">
        <v>0</v>
      </c>
      <c r="BC343" s="979">
        <v>0</v>
      </c>
      <c r="BD343" s="980">
        <v>0</v>
      </c>
      <c r="BE343" s="979">
        <v>0</v>
      </c>
      <c r="BF343" s="980">
        <v>0</v>
      </c>
      <c r="BG343" s="979">
        <v>0</v>
      </c>
      <c r="BH343" s="980">
        <v>0</v>
      </c>
      <c r="BI343" s="979">
        <v>0</v>
      </c>
      <c r="BJ343" s="980">
        <v>0</v>
      </c>
      <c r="BK343" s="979">
        <v>0</v>
      </c>
      <c r="BL343" s="980">
        <v>0</v>
      </c>
      <c r="BM343" s="979">
        <v>0</v>
      </c>
      <c r="BN343" s="980">
        <v>0</v>
      </c>
      <c r="BO343" s="979">
        <v>0</v>
      </c>
      <c r="BP343" s="980">
        <v>0</v>
      </c>
      <c r="BQ343" s="979">
        <v>0</v>
      </c>
      <c r="BR343" s="980">
        <v>0</v>
      </c>
      <c r="BS343" s="979">
        <v>0</v>
      </c>
      <c r="BT343" s="980">
        <v>0</v>
      </c>
      <c r="BU343" s="979">
        <v>0</v>
      </c>
      <c r="BV343" s="980">
        <v>0</v>
      </c>
      <c r="BW343" s="979">
        <v>0</v>
      </c>
      <c r="BX343" s="980">
        <v>0</v>
      </c>
      <c r="BY343" s="979">
        <v>0</v>
      </c>
      <c r="BZ343" s="980">
        <v>0</v>
      </c>
      <c r="CA343" s="981">
        <v>0</v>
      </c>
      <c r="CB343" s="946"/>
      <c r="CC343" s="971"/>
      <c r="CD343" s="946"/>
      <c r="CE343" s="972"/>
      <c r="CF343" s="946"/>
      <c r="CG343" s="978">
        <v>0</v>
      </c>
      <c r="CH343" s="979">
        <v>0</v>
      </c>
      <c r="CI343" s="980">
        <v>0</v>
      </c>
      <c r="CJ343" s="979">
        <v>0</v>
      </c>
      <c r="CK343" s="980">
        <v>0</v>
      </c>
      <c r="CL343" s="979">
        <v>0</v>
      </c>
      <c r="CM343" s="980">
        <v>0</v>
      </c>
      <c r="CN343" s="979">
        <v>0</v>
      </c>
      <c r="CO343" s="980">
        <v>0</v>
      </c>
      <c r="CP343" s="979">
        <v>0</v>
      </c>
      <c r="CQ343" s="980">
        <v>0</v>
      </c>
      <c r="CR343" s="979">
        <v>0</v>
      </c>
      <c r="CS343" s="980">
        <v>0</v>
      </c>
      <c r="CT343" s="979">
        <v>0</v>
      </c>
      <c r="CU343" s="980">
        <v>0</v>
      </c>
      <c r="CV343" s="979">
        <v>0</v>
      </c>
      <c r="CW343" s="980">
        <v>0</v>
      </c>
      <c r="CX343" s="979">
        <v>0</v>
      </c>
      <c r="CY343" s="980">
        <v>0</v>
      </c>
      <c r="CZ343" s="979">
        <v>0</v>
      </c>
      <c r="DA343" s="980">
        <v>0</v>
      </c>
      <c r="DB343" s="979">
        <v>0</v>
      </c>
      <c r="DC343" s="980">
        <v>0</v>
      </c>
      <c r="DD343" s="979">
        <v>0</v>
      </c>
      <c r="DE343" s="980">
        <v>0</v>
      </c>
      <c r="DF343" s="979">
        <v>0</v>
      </c>
      <c r="DG343" s="980">
        <v>0</v>
      </c>
      <c r="DH343" s="979">
        <v>0</v>
      </c>
      <c r="DI343" s="980">
        <v>0</v>
      </c>
      <c r="DJ343" s="979">
        <v>0</v>
      </c>
      <c r="DK343" s="980">
        <v>0</v>
      </c>
      <c r="DL343" s="979">
        <v>0</v>
      </c>
      <c r="DM343" s="980">
        <v>0</v>
      </c>
      <c r="DN343" s="979">
        <v>0</v>
      </c>
      <c r="DO343" s="980">
        <v>0</v>
      </c>
      <c r="DP343" s="981">
        <v>0</v>
      </c>
      <c r="DQ343" s="946"/>
      <c r="DR343" s="973"/>
      <c r="DS343" s="946"/>
      <c r="DT343" s="978">
        <v>0</v>
      </c>
      <c r="DU343" s="979">
        <v>0</v>
      </c>
      <c r="DV343" s="980">
        <v>0</v>
      </c>
      <c r="DW343" s="979">
        <v>0</v>
      </c>
      <c r="DX343" s="980">
        <v>0</v>
      </c>
      <c r="DY343" s="979">
        <v>0</v>
      </c>
      <c r="DZ343" s="980">
        <v>0</v>
      </c>
      <c r="EA343" s="979">
        <v>0</v>
      </c>
      <c r="EB343" s="980">
        <v>0</v>
      </c>
      <c r="EC343" s="979">
        <v>0</v>
      </c>
      <c r="ED343" s="980">
        <v>0</v>
      </c>
      <c r="EE343" s="979">
        <v>0</v>
      </c>
      <c r="EF343" s="980">
        <v>0</v>
      </c>
      <c r="EG343" s="979">
        <v>0</v>
      </c>
      <c r="EH343" s="980">
        <v>0</v>
      </c>
      <c r="EI343" s="979">
        <v>0</v>
      </c>
      <c r="EJ343" s="980">
        <v>0</v>
      </c>
      <c r="EK343" s="979">
        <v>0</v>
      </c>
      <c r="EL343" s="980">
        <v>0</v>
      </c>
      <c r="EM343" s="979">
        <v>0</v>
      </c>
      <c r="EN343" s="980">
        <v>0</v>
      </c>
      <c r="EO343" s="979">
        <v>0</v>
      </c>
      <c r="EP343" s="980">
        <v>0</v>
      </c>
      <c r="EQ343" s="979">
        <v>0</v>
      </c>
      <c r="ER343" s="980">
        <v>0</v>
      </c>
      <c r="ES343" s="979">
        <v>0</v>
      </c>
      <c r="ET343" s="980">
        <v>0</v>
      </c>
      <c r="EU343" s="979">
        <v>0</v>
      </c>
      <c r="EV343" s="980">
        <v>0</v>
      </c>
      <c r="EW343" s="979">
        <v>0</v>
      </c>
      <c r="EX343" s="980">
        <v>0</v>
      </c>
      <c r="EY343" s="979">
        <v>0</v>
      </c>
      <c r="EZ343" s="980">
        <v>0</v>
      </c>
      <c r="FA343" s="979">
        <v>0</v>
      </c>
      <c r="FB343" s="980">
        <v>0</v>
      </c>
      <c r="FC343" s="981">
        <v>0</v>
      </c>
      <c r="FD343" s="946"/>
      <c r="FE343" s="974"/>
      <c r="FF343" s="946"/>
      <c r="FG343" s="975"/>
      <c r="FI343" s="982" t="b">
        <v>1</v>
      </c>
    </row>
    <row r="344" spans="2:165" hidden="1" outlineLevel="1">
      <c r="B344" s="1013">
        <v>328</v>
      </c>
      <c r="C344" s="1021" t="s">
        <v>336</v>
      </c>
      <c r="E344" s="1015">
        <v>0</v>
      </c>
      <c r="F344" s="1016">
        <v>0</v>
      </c>
      <c r="G344" s="1017">
        <v>0</v>
      </c>
      <c r="H344" s="1016">
        <v>0</v>
      </c>
      <c r="I344" s="1017">
        <v>0</v>
      </c>
      <c r="J344" s="1016">
        <v>0</v>
      </c>
      <c r="K344" s="1017">
        <v>0</v>
      </c>
      <c r="L344" s="1016">
        <v>0</v>
      </c>
      <c r="M344" s="1017">
        <v>0</v>
      </c>
      <c r="N344" s="1016">
        <v>0</v>
      </c>
      <c r="O344" s="1017">
        <v>0</v>
      </c>
      <c r="P344" s="1016">
        <v>0</v>
      </c>
      <c r="Q344" s="1017">
        <v>0</v>
      </c>
      <c r="R344" s="1016">
        <v>0</v>
      </c>
      <c r="S344" s="1017">
        <v>0</v>
      </c>
      <c r="T344" s="1016">
        <v>0</v>
      </c>
      <c r="U344" s="1017">
        <v>0</v>
      </c>
      <c r="V344" s="1016">
        <v>0</v>
      </c>
      <c r="W344" s="1017">
        <v>0</v>
      </c>
      <c r="X344" s="1016">
        <v>0</v>
      </c>
      <c r="Y344" s="1017">
        <v>0</v>
      </c>
      <c r="Z344" s="1016">
        <v>0</v>
      </c>
      <c r="AA344" s="1017">
        <v>0</v>
      </c>
      <c r="AB344" s="1016">
        <v>0</v>
      </c>
      <c r="AC344" s="1017">
        <v>0</v>
      </c>
      <c r="AD344" s="1016">
        <v>0</v>
      </c>
      <c r="AE344" s="1017">
        <v>0</v>
      </c>
      <c r="AF344" s="1016">
        <v>0</v>
      </c>
      <c r="AG344" s="1017">
        <v>0</v>
      </c>
      <c r="AH344" s="1016">
        <v>0</v>
      </c>
      <c r="AI344" s="1017">
        <v>0</v>
      </c>
      <c r="AJ344" s="1016">
        <v>0</v>
      </c>
      <c r="AK344" s="1017">
        <v>0</v>
      </c>
      <c r="AL344" s="1016">
        <v>0</v>
      </c>
      <c r="AM344" s="1017">
        <v>0</v>
      </c>
      <c r="AN344" s="1018">
        <v>0</v>
      </c>
      <c r="AO344" s="946"/>
      <c r="AP344" s="964"/>
      <c r="AQ344" s="946"/>
      <c r="AR344" s="1015">
        <v>0</v>
      </c>
      <c r="AS344" s="1016">
        <v>0</v>
      </c>
      <c r="AT344" s="1017">
        <v>0</v>
      </c>
      <c r="AU344" s="1016">
        <v>0</v>
      </c>
      <c r="AV344" s="1017">
        <v>0</v>
      </c>
      <c r="AW344" s="1016">
        <v>0</v>
      </c>
      <c r="AX344" s="1017">
        <v>0</v>
      </c>
      <c r="AY344" s="1016">
        <v>0</v>
      </c>
      <c r="AZ344" s="1017">
        <v>0</v>
      </c>
      <c r="BA344" s="1016">
        <v>0</v>
      </c>
      <c r="BB344" s="1017">
        <v>0</v>
      </c>
      <c r="BC344" s="1016">
        <v>0</v>
      </c>
      <c r="BD344" s="1017">
        <v>0</v>
      </c>
      <c r="BE344" s="1016">
        <v>0</v>
      </c>
      <c r="BF344" s="1017">
        <v>0</v>
      </c>
      <c r="BG344" s="1016">
        <v>0</v>
      </c>
      <c r="BH344" s="1017">
        <v>0</v>
      </c>
      <c r="BI344" s="1016">
        <v>0</v>
      </c>
      <c r="BJ344" s="1017">
        <v>0</v>
      </c>
      <c r="BK344" s="1016">
        <v>0</v>
      </c>
      <c r="BL344" s="1017">
        <v>0</v>
      </c>
      <c r="BM344" s="1016">
        <v>0</v>
      </c>
      <c r="BN344" s="1017">
        <v>0</v>
      </c>
      <c r="BO344" s="1016">
        <v>0</v>
      </c>
      <c r="BP344" s="1017">
        <v>0</v>
      </c>
      <c r="BQ344" s="1016">
        <v>0</v>
      </c>
      <c r="BR344" s="1017">
        <v>0</v>
      </c>
      <c r="BS344" s="1016">
        <v>0</v>
      </c>
      <c r="BT344" s="1017">
        <v>0</v>
      </c>
      <c r="BU344" s="1016">
        <v>0</v>
      </c>
      <c r="BV344" s="1017">
        <v>0</v>
      </c>
      <c r="BW344" s="1016">
        <v>0</v>
      </c>
      <c r="BX344" s="1017">
        <v>0</v>
      </c>
      <c r="BY344" s="1016">
        <v>0</v>
      </c>
      <c r="BZ344" s="1017">
        <v>0</v>
      </c>
      <c r="CA344" s="1018">
        <v>0</v>
      </c>
      <c r="CB344" s="946"/>
      <c r="CC344" s="971"/>
      <c r="CD344" s="946"/>
      <c r="CE344" s="972"/>
      <c r="CF344" s="946"/>
      <c r="CG344" s="1015">
        <v>0</v>
      </c>
      <c r="CH344" s="1016">
        <v>0</v>
      </c>
      <c r="CI344" s="1017">
        <v>0</v>
      </c>
      <c r="CJ344" s="1016">
        <v>0</v>
      </c>
      <c r="CK344" s="1017">
        <v>0</v>
      </c>
      <c r="CL344" s="1016">
        <v>0</v>
      </c>
      <c r="CM344" s="1017">
        <v>0</v>
      </c>
      <c r="CN344" s="1016">
        <v>0</v>
      </c>
      <c r="CO344" s="1017">
        <v>0</v>
      </c>
      <c r="CP344" s="1016">
        <v>0</v>
      </c>
      <c r="CQ344" s="1017">
        <v>0</v>
      </c>
      <c r="CR344" s="1016">
        <v>0</v>
      </c>
      <c r="CS344" s="1017">
        <v>0</v>
      </c>
      <c r="CT344" s="1016">
        <v>0</v>
      </c>
      <c r="CU344" s="1017">
        <v>0</v>
      </c>
      <c r="CV344" s="1016">
        <v>0</v>
      </c>
      <c r="CW344" s="1017">
        <v>0</v>
      </c>
      <c r="CX344" s="1016">
        <v>0</v>
      </c>
      <c r="CY344" s="1017">
        <v>0</v>
      </c>
      <c r="CZ344" s="1016">
        <v>0</v>
      </c>
      <c r="DA344" s="1017">
        <v>0</v>
      </c>
      <c r="DB344" s="1016">
        <v>0</v>
      </c>
      <c r="DC344" s="1017">
        <v>0</v>
      </c>
      <c r="DD344" s="1016">
        <v>0</v>
      </c>
      <c r="DE344" s="1017">
        <v>0</v>
      </c>
      <c r="DF344" s="1016">
        <v>0</v>
      </c>
      <c r="DG344" s="1017">
        <v>0</v>
      </c>
      <c r="DH344" s="1016">
        <v>0</v>
      </c>
      <c r="DI344" s="1017">
        <v>0</v>
      </c>
      <c r="DJ344" s="1016">
        <v>0</v>
      </c>
      <c r="DK344" s="1017">
        <v>0</v>
      </c>
      <c r="DL344" s="1016">
        <v>0</v>
      </c>
      <c r="DM344" s="1017">
        <v>0</v>
      </c>
      <c r="DN344" s="1016">
        <v>0</v>
      </c>
      <c r="DO344" s="1017">
        <v>0</v>
      </c>
      <c r="DP344" s="1018">
        <v>0</v>
      </c>
      <c r="DQ344" s="946"/>
      <c r="DR344" s="973"/>
      <c r="DS344" s="946"/>
      <c r="DT344" s="1015">
        <v>0</v>
      </c>
      <c r="DU344" s="1016">
        <v>0</v>
      </c>
      <c r="DV344" s="1017">
        <v>0</v>
      </c>
      <c r="DW344" s="1016">
        <v>0</v>
      </c>
      <c r="DX344" s="1017">
        <v>0</v>
      </c>
      <c r="DY344" s="1016">
        <v>0</v>
      </c>
      <c r="DZ344" s="1017">
        <v>0</v>
      </c>
      <c r="EA344" s="1016">
        <v>0</v>
      </c>
      <c r="EB344" s="1017">
        <v>0</v>
      </c>
      <c r="EC344" s="1016">
        <v>0</v>
      </c>
      <c r="ED344" s="1017">
        <v>0</v>
      </c>
      <c r="EE344" s="1016">
        <v>0</v>
      </c>
      <c r="EF344" s="1017">
        <v>0</v>
      </c>
      <c r="EG344" s="1016">
        <v>0</v>
      </c>
      <c r="EH344" s="1017">
        <v>0</v>
      </c>
      <c r="EI344" s="1016">
        <v>0</v>
      </c>
      <c r="EJ344" s="1017">
        <v>0</v>
      </c>
      <c r="EK344" s="1016">
        <v>0</v>
      </c>
      <c r="EL344" s="1017">
        <v>0</v>
      </c>
      <c r="EM344" s="1016">
        <v>0</v>
      </c>
      <c r="EN344" s="1017">
        <v>0</v>
      </c>
      <c r="EO344" s="1016">
        <v>0</v>
      </c>
      <c r="EP344" s="1017">
        <v>0</v>
      </c>
      <c r="EQ344" s="1016">
        <v>0</v>
      </c>
      <c r="ER344" s="1017">
        <v>0</v>
      </c>
      <c r="ES344" s="1016">
        <v>0</v>
      </c>
      <c r="ET344" s="1017">
        <v>0</v>
      </c>
      <c r="EU344" s="1016">
        <v>0</v>
      </c>
      <c r="EV344" s="1017">
        <v>0</v>
      </c>
      <c r="EW344" s="1016">
        <v>0</v>
      </c>
      <c r="EX344" s="1017">
        <v>0</v>
      </c>
      <c r="EY344" s="1016">
        <v>0</v>
      </c>
      <c r="EZ344" s="1017">
        <v>0</v>
      </c>
      <c r="FA344" s="1016">
        <v>0</v>
      </c>
      <c r="FB344" s="1017">
        <v>0</v>
      </c>
      <c r="FC344" s="1018">
        <v>0</v>
      </c>
      <c r="FD344" s="946"/>
      <c r="FE344" s="974"/>
      <c r="FF344" s="946"/>
      <c r="FG344" s="975"/>
      <c r="FI344" s="1019" t="b">
        <v>1</v>
      </c>
    </row>
    <row r="345" spans="2:165">
      <c r="B345" s="1031" t="s">
        <v>812</v>
      </c>
      <c r="C345" s="1114"/>
      <c r="E345" s="1032">
        <v>0</v>
      </c>
      <c r="F345" s="1032">
        <v>21166745</v>
      </c>
      <c r="G345" s="1032">
        <v>19715961</v>
      </c>
      <c r="H345" s="1032">
        <v>19715961</v>
      </c>
      <c r="I345" s="1032">
        <v>19715961</v>
      </c>
      <c r="J345" s="1032">
        <v>19715961</v>
      </c>
      <c r="K345" s="1032">
        <v>19573374</v>
      </c>
      <c r="L345" s="1032">
        <v>19573374</v>
      </c>
      <c r="M345" s="1032">
        <v>19572302</v>
      </c>
      <c r="N345" s="1032">
        <v>19501322</v>
      </c>
      <c r="O345" s="1032">
        <v>19467362</v>
      </c>
      <c r="P345" s="1032">
        <v>19197736</v>
      </c>
      <c r="Q345" s="1032">
        <v>17056219</v>
      </c>
      <c r="R345" s="1032">
        <v>12657034</v>
      </c>
      <c r="S345" s="1032">
        <v>12621423</v>
      </c>
      <c r="T345" s="1032">
        <v>9355902</v>
      </c>
      <c r="U345" s="1032">
        <v>8622653</v>
      </c>
      <c r="V345" s="1032">
        <v>5400383</v>
      </c>
      <c r="W345" s="1032">
        <v>2880286</v>
      </c>
      <c r="X345" s="1032">
        <v>2824127</v>
      </c>
      <c r="Y345" s="1032">
        <v>33121</v>
      </c>
      <c r="Z345" s="1032">
        <v>0</v>
      </c>
      <c r="AA345" s="1032">
        <v>0</v>
      </c>
      <c r="AB345" s="1032">
        <v>0</v>
      </c>
      <c r="AC345" s="1032">
        <v>0</v>
      </c>
      <c r="AD345" s="1032">
        <v>0</v>
      </c>
      <c r="AE345" s="1032">
        <v>0</v>
      </c>
      <c r="AF345" s="1032">
        <v>0</v>
      </c>
      <c r="AG345" s="1032">
        <v>0</v>
      </c>
      <c r="AH345" s="1032">
        <v>0</v>
      </c>
      <c r="AI345" s="1032">
        <v>0</v>
      </c>
      <c r="AJ345" s="1032">
        <v>0</v>
      </c>
      <c r="AK345" s="1032">
        <v>0</v>
      </c>
      <c r="AL345" s="1032">
        <v>0</v>
      </c>
      <c r="AM345" s="1032">
        <v>0</v>
      </c>
      <c r="AN345" s="1032">
        <v>0</v>
      </c>
      <c r="AO345" s="946"/>
      <c r="AP345" s="964"/>
      <c r="AQ345" s="946"/>
      <c r="AR345" s="1032">
        <v>0</v>
      </c>
      <c r="AS345" s="1032">
        <v>2667</v>
      </c>
      <c r="AT345" s="1032">
        <v>2614</v>
      </c>
      <c r="AU345" s="1032">
        <v>2614</v>
      </c>
      <c r="AV345" s="1032">
        <v>2614</v>
      </c>
      <c r="AW345" s="1032">
        <v>2614</v>
      </c>
      <c r="AX345" s="1032">
        <v>2595</v>
      </c>
      <c r="AY345" s="1032">
        <v>2595</v>
      </c>
      <c r="AZ345" s="1032">
        <v>2595</v>
      </c>
      <c r="BA345" s="1032">
        <v>2583</v>
      </c>
      <c r="BB345" s="1032">
        <v>2581</v>
      </c>
      <c r="BC345" s="1032">
        <v>2538</v>
      </c>
      <c r="BD345" s="1032">
        <v>2227</v>
      </c>
      <c r="BE345" s="1032">
        <v>1694</v>
      </c>
      <c r="BF345" s="1032">
        <v>1693</v>
      </c>
      <c r="BG345" s="1032">
        <v>1422</v>
      </c>
      <c r="BH345" s="1032">
        <v>1226</v>
      </c>
      <c r="BI345" s="1032">
        <v>1007</v>
      </c>
      <c r="BJ345" s="1032">
        <v>849</v>
      </c>
      <c r="BK345" s="1032">
        <v>797</v>
      </c>
      <c r="BL345" s="1032">
        <v>28</v>
      </c>
      <c r="BM345" s="1032">
        <v>1</v>
      </c>
      <c r="BN345" s="1032">
        <v>0</v>
      </c>
      <c r="BO345" s="1032">
        <v>0</v>
      </c>
      <c r="BP345" s="1032">
        <v>0</v>
      </c>
      <c r="BQ345" s="1032">
        <v>0</v>
      </c>
      <c r="BR345" s="1032">
        <v>0</v>
      </c>
      <c r="BS345" s="1032">
        <v>0</v>
      </c>
      <c r="BT345" s="1032">
        <v>0</v>
      </c>
      <c r="BU345" s="1032">
        <v>0</v>
      </c>
      <c r="BV345" s="1032">
        <v>0</v>
      </c>
      <c r="BW345" s="1032">
        <v>0</v>
      </c>
      <c r="BX345" s="1032">
        <v>0</v>
      </c>
      <c r="BY345" s="1032">
        <v>0</v>
      </c>
      <c r="BZ345" s="1032">
        <v>0</v>
      </c>
      <c r="CA345" s="1032">
        <v>0</v>
      </c>
      <c r="CB345" s="946"/>
      <c r="CC345" s="971"/>
      <c r="CD345" s="946"/>
      <c r="CE345" s="972"/>
      <c r="CF345" s="946"/>
      <c r="CG345" s="1032">
        <v>0</v>
      </c>
      <c r="CH345" s="1032">
        <v>19315889</v>
      </c>
      <c r="CI345" s="1032">
        <v>18086912</v>
      </c>
      <c r="CJ345" s="1032">
        <v>18086912</v>
      </c>
      <c r="CK345" s="1032">
        <v>18086912</v>
      </c>
      <c r="CL345" s="1032">
        <v>18086912</v>
      </c>
      <c r="CM345" s="1032">
        <v>17972805</v>
      </c>
      <c r="CN345" s="1032">
        <v>17972805</v>
      </c>
      <c r="CO345" s="1032">
        <v>17971521</v>
      </c>
      <c r="CP345" s="1032">
        <v>17915287</v>
      </c>
      <c r="CQ345" s="1032">
        <v>17875369</v>
      </c>
      <c r="CR345" s="1032">
        <v>17638311</v>
      </c>
      <c r="CS345" s="1032">
        <v>15941351</v>
      </c>
      <c r="CT345" s="1032">
        <v>12456075</v>
      </c>
      <c r="CU345" s="1032">
        <v>12413387</v>
      </c>
      <c r="CV345" s="1032">
        <v>9478900</v>
      </c>
      <c r="CW345" s="1032">
        <v>8902281</v>
      </c>
      <c r="CX345" s="1032">
        <v>5048626</v>
      </c>
      <c r="CY345" s="1032">
        <v>2032631</v>
      </c>
      <c r="CZ345" s="1032">
        <v>1982983</v>
      </c>
      <c r="DA345" s="1032">
        <v>29197</v>
      </c>
      <c r="DB345" s="1032">
        <v>0</v>
      </c>
      <c r="DC345" s="1032">
        <v>0</v>
      </c>
      <c r="DD345" s="1032">
        <v>0</v>
      </c>
      <c r="DE345" s="1032">
        <v>0</v>
      </c>
      <c r="DF345" s="1032">
        <v>0</v>
      </c>
      <c r="DG345" s="1032">
        <v>0</v>
      </c>
      <c r="DH345" s="1032">
        <v>0</v>
      </c>
      <c r="DI345" s="1032">
        <v>0</v>
      </c>
      <c r="DJ345" s="1032">
        <v>0</v>
      </c>
      <c r="DK345" s="1032">
        <v>0</v>
      </c>
      <c r="DL345" s="1032">
        <v>0</v>
      </c>
      <c r="DM345" s="1032">
        <v>0</v>
      </c>
      <c r="DN345" s="1032">
        <v>0</v>
      </c>
      <c r="DO345" s="1032">
        <v>0</v>
      </c>
      <c r="DP345" s="1032">
        <v>0</v>
      </c>
      <c r="DQ345" s="946"/>
      <c r="DR345" s="973"/>
      <c r="DS345" s="946"/>
      <c r="DT345" s="1032">
        <v>0</v>
      </c>
      <c r="DU345" s="1032">
        <v>2223</v>
      </c>
      <c r="DV345" s="1032">
        <v>2181</v>
      </c>
      <c r="DW345" s="1032">
        <v>2181</v>
      </c>
      <c r="DX345" s="1032">
        <v>2181</v>
      </c>
      <c r="DY345" s="1032">
        <v>2181</v>
      </c>
      <c r="DZ345" s="1032">
        <v>2167</v>
      </c>
      <c r="EA345" s="1032">
        <v>2167</v>
      </c>
      <c r="EB345" s="1032">
        <v>2167</v>
      </c>
      <c r="EC345" s="1032">
        <v>2157</v>
      </c>
      <c r="ED345" s="1032">
        <v>2155</v>
      </c>
      <c r="EE345" s="1032">
        <v>2114</v>
      </c>
      <c r="EF345" s="1032">
        <v>1869</v>
      </c>
      <c r="EG345" s="1032">
        <v>1446</v>
      </c>
      <c r="EH345" s="1032">
        <v>1445</v>
      </c>
      <c r="EI345" s="1032">
        <v>1209</v>
      </c>
      <c r="EJ345" s="1032">
        <v>1057</v>
      </c>
      <c r="EK345" s="1032">
        <v>801</v>
      </c>
      <c r="EL345" s="1032">
        <v>612</v>
      </c>
      <c r="EM345" s="1032">
        <v>562</v>
      </c>
      <c r="EN345" s="1032">
        <v>23</v>
      </c>
      <c r="EO345" s="1032">
        <v>0</v>
      </c>
      <c r="EP345" s="1032">
        <v>0</v>
      </c>
      <c r="EQ345" s="1032">
        <v>0</v>
      </c>
      <c r="ER345" s="1032">
        <v>0</v>
      </c>
      <c r="ES345" s="1032">
        <v>0</v>
      </c>
      <c r="ET345" s="1032">
        <v>0</v>
      </c>
      <c r="EU345" s="1032">
        <v>0</v>
      </c>
      <c r="EV345" s="1032">
        <v>0</v>
      </c>
      <c r="EW345" s="1032">
        <v>0</v>
      </c>
      <c r="EX345" s="1032">
        <v>0</v>
      </c>
      <c r="EY345" s="1032">
        <v>0</v>
      </c>
      <c r="EZ345" s="1032">
        <v>0</v>
      </c>
      <c r="FA345" s="1032">
        <v>0</v>
      </c>
      <c r="FB345" s="1032">
        <v>0</v>
      </c>
      <c r="FC345" s="1032">
        <v>0</v>
      </c>
      <c r="FD345" s="946"/>
      <c r="FE345" s="974"/>
      <c r="FF345" s="946"/>
      <c r="FG345" s="975"/>
      <c r="FI345" s="1032"/>
    </row>
    <row r="346" spans="2:165" ht="5.0999999999999996" customHeight="1">
      <c r="B346" s="1033"/>
      <c r="C346" s="1033"/>
      <c r="E346" s="1034"/>
      <c r="F346" s="1034"/>
      <c r="G346" s="1034"/>
      <c r="H346" s="1034"/>
      <c r="I346" s="1034"/>
      <c r="J346" s="1034"/>
      <c r="K346" s="1034"/>
      <c r="L346" s="1034"/>
      <c r="M346" s="1034"/>
      <c r="N346" s="1034"/>
      <c r="O346" s="1034"/>
      <c r="P346" s="1034"/>
      <c r="Q346" s="1034"/>
      <c r="R346" s="1034"/>
      <c r="S346" s="1034"/>
      <c r="T346" s="1034"/>
      <c r="U346" s="1034"/>
      <c r="V346" s="1034"/>
      <c r="W346" s="1034"/>
      <c r="X346" s="1034"/>
      <c r="Y346" s="1034"/>
      <c r="Z346" s="1034"/>
      <c r="AA346" s="1034"/>
      <c r="AB346" s="1034"/>
      <c r="AC346" s="1034"/>
      <c r="AD346" s="1034"/>
      <c r="AE346" s="1034"/>
      <c r="AF346" s="1034"/>
      <c r="AG346" s="1034"/>
      <c r="AH346" s="1034"/>
      <c r="AI346" s="1034"/>
      <c r="AJ346" s="1034"/>
      <c r="AK346" s="1034"/>
      <c r="AL346" s="1034"/>
      <c r="AM346" s="1034"/>
      <c r="AN346" s="1034"/>
      <c r="AO346" s="946"/>
      <c r="AP346" s="964"/>
      <c r="AQ346" s="946"/>
      <c r="AR346" s="1034"/>
      <c r="AS346" s="1034"/>
      <c r="AT346" s="1034"/>
      <c r="AU346" s="1034"/>
      <c r="AV346" s="1034"/>
      <c r="AW346" s="1034"/>
      <c r="AX346" s="1034"/>
      <c r="AY346" s="1034"/>
      <c r="AZ346" s="1034"/>
      <c r="BA346" s="1034"/>
      <c r="BB346" s="1034"/>
      <c r="BC346" s="1034"/>
      <c r="BD346" s="1034"/>
      <c r="BE346" s="1034"/>
      <c r="BF346" s="1034"/>
      <c r="BG346" s="1034"/>
      <c r="BH346" s="1034"/>
      <c r="BI346" s="1034"/>
      <c r="BJ346" s="1034"/>
      <c r="BK346" s="1034"/>
      <c r="BL346" s="1034"/>
      <c r="BM346" s="1034"/>
      <c r="BN346" s="1034"/>
      <c r="BO346" s="1034"/>
      <c r="BP346" s="1034"/>
      <c r="BQ346" s="1034"/>
      <c r="BR346" s="1034"/>
      <c r="BS346" s="1034"/>
      <c r="BT346" s="1034"/>
      <c r="BU346" s="1034"/>
      <c r="BV346" s="1034"/>
      <c r="BW346" s="1034"/>
      <c r="BX346" s="1034"/>
      <c r="BY346" s="1034"/>
      <c r="BZ346" s="1034"/>
      <c r="CA346" s="1034"/>
      <c r="CB346" s="946"/>
      <c r="CC346" s="971"/>
      <c r="CD346" s="946"/>
      <c r="CE346" s="972"/>
      <c r="CF346" s="946"/>
      <c r="CG346" s="1034"/>
      <c r="CH346" s="1034"/>
      <c r="CI346" s="1034"/>
      <c r="CJ346" s="1034"/>
      <c r="CK346" s="1034"/>
      <c r="CL346" s="1034"/>
      <c r="CM346" s="1034"/>
      <c r="CN346" s="1034"/>
      <c r="CO346" s="1034"/>
      <c r="CP346" s="1034"/>
      <c r="CQ346" s="1034"/>
      <c r="CR346" s="1034"/>
      <c r="CS346" s="1034"/>
      <c r="CT346" s="1034"/>
      <c r="CU346" s="1034"/>
      <c r="CV346" s="1034"/>
      <c r="CW346" s="1034"/>
      <c r="CX346" s="1034"/>
      <c r="CY346" s="1034"/>
      <c r="CZ346" s="1034"/>
      <c r="DA346" s="1034"/>
      <c r="DB346" s="1034"/>
      <c r="DC346" s="1034"/>
      <c r="DD346" s="1034"/>
      <c r="DE346" s="1034"/>
      <c r="DF346" s="1034"/>
      <c r="DG346" s="1034"/>
      <c r="DH346" s="1034"/>
      <c r="DI346" s="1034"/>
      <c r="DJ346" s="1034"/>
      <c r="DK346" s="1034"/>
      <c r="DL346" s="1034"/>
      <c r="DM346" s="1034"/>
      <c r="DN346" s="1034"/>
      <c r="DO346" s="1034"/>
      <c r="DP346" s="1034"/>
      <c r="DQ346" s="946"/>
      <c r="DR346" s="973"/>
      <c r="DS346" s="946"/>
      <c r="DT346" s="1034"/>
      <c r="DU346" s="1034"/>
      <c r="DV346" s="1034"/>
      <c r="DW346" s="1034"/>
      <c r="DX346" s="1034"/>
      <c r="DY346" s="1034"/>
      <c r="DZ346" s="1034"/>
      <c r="EA346" s="1034"/>
      <c r="EB346" s="1034"/>
      <c r="EC346" s="1034"/>
      <c r="ED346" s="1034"/>
      <c r="EE346" s="1034"/>
      <c r="EF346" s="1034"/>
      <c r="EG346" s="1034"/>
      <c r="EH346" s="1034"/>
      <c r="EI346" s="1034"/>
      <c r="EJ346" s="1034"/>
      <c r="EK346" s="1034"/>
      <c r="EL346" s="1034"/>
      <c r="EM346" s="1034"/>
      <c r="EN346" s="1034"/>
      <c r="EO346" s="1034"/>
      <c r="EP346" s="1034"/>
      <c r="EQ346" s="1034"/>
      <c r="ER346" s="1034"/>
      <c r="ES346" s="1034"/>
      <c r="ET346" s="1034"/>
      <c r="EU346" s="1034"/>
      <c r="EV346" s="1034"/>
      <c r="EW346" s="1034"/>
      <c r="EX346" s="1034"/>
      <c r="EY346" s="1034"/>
      <c r="EZ346" s="1034"/>
      <c r="FA346" s="1034"/>
      <c r="FB346" s="1034"/>
      <c r="FC346" s="1034"/>
      <c r="FD346" s="946"/>
      <c r="FE346" s="974"/>
      <c r="FF346" s="946"/>
      <c r="FG346" s="975"/>
      <c r="FI346" s="1034"/>
    </row>
    <row r="347" spans="2:165" outlineLevel="1">
      <c r="B347" s="1035" t="s">
        <v>813</v>
      </c>
      <c r="C347" s="1036"/>
      <c r="E347" s="1037"/>
      <c r="F347" s="1038"/>
      <c r="G347" s="1038"/>
      <c r="H347" s="1038"/>
      <c r="I347" s="1038"/>
      <c r="J347" s="1038"/>
      <c r="K347" s="1038"/>
      <c r="L347" s="1038"/>
      <c r="M347" s="1038"/>
      <c r="N347" s="1038"/>
      <c r="O347" s="1038"/>
      <c r="P347" s="1038"/>
      <c r="Q347" s="1038"/>
      <c r="R347" s="1038"/>
      <c r="S347" s="1038"/>
      <c r="T347" s="1038"/>
      <c r="U347" s="1038"/>
      <c r="V347" s="1038"/>
      <c r="W347" s="1038"/>
      <c r="X347" s="1038"/>
      <c r="Y347" s="1038"/>
      <c r="Z347" s="1038"/>
      <c r="AA347" s="1038"/>
      <c r="AB347" s="1038"/>
      <c r="AC347" s="1038"/>
      <c r="AD347" s="1038"/>
      <c r="AE347" s="1038"/>
      <c r="AF347" s="1038"/>
      <c r="AG347" s="1038"/>
      <c r="AH347" s="1038"/>
      <c r="AI347" s="1038"/>
      <c r="AJ347" s="1038"/>
      <c r="AK347" s="1038"/>
      <c r="AL347" s="1038"/>
      <c r="AM347" s="1038"/>
      <c r="AN347" s="1039"/>
      <c r="AO347" s="946"/>
      <c r="AP347" s="964"/>
      <c r="AQ347" s="946"/>
      <c r="AR347" s="1037"/>
      <c r="AS347" s="1038"/>
      <c r="AT347" s="1038"/>
      <c r="AU347" s="1038"/>
      <c r="AV347" s="1038"/>
      <c r="AW347" s="1038"/>
      <c r="AX347" s="1038"/>
      <c r="AY347" s="1038"/>
      <c r="AZ347" s="1038"/>
      <c r="BA347" s="1038"/>
      <c r="BB347" s="1038"/>
      <c r="BC347" s="1038"/>
      <c r="BD347" s="1038"/>
      <c r="BE347" s="1038"/>
      <c r="BF347" s="1038"/>
      <c r="BG347" s="1038"/>
      <c r="BH347" s="1038"/>
      <c r="BI347" s="1038"/>
      <c r="BJ347" s="1038"/>
      <c r="BK347" s="1038"/>
      <c r="BL347" s="1038"/>
      <c r="BM347" s="1038"/>
      <c r="BN347" s="1038"/>
      <c r="BO347" s="1038"/>
      <c r="BP347" s="1038"/>
      <c r="BQ347" s="1038"/>
      <c r="BR347" s="1038"/>
      <c r="BS347" s="1038"/>
      <c r="BT347" s="1038"/>
      <c r="BU347" s="1038"/>
      <c r="BV347" s="1038"/>
      <c r="BW347" s="1038"/>
      <c r="BX347" s="1038"/>
      <c r="BY347" s="1038"/>
      <c r="BZ347" s="1038"/>
      <c r="CA347" s="1039"/>
      <c r="CB347" s="946"/>
      <c r="CC347" s="971"/>
      <c r="CD347" s="946"/>
      <c r="CE347" s="972"/>
      <c r="CF347" s="946"/>
      <c r="CG347" s="1037"/>
      <c r="CH347" s="1038"/>
      <c r="CI347" s="1038"/>
      <c r="CJ347" s="1038"/>
      <c r="CK347" s="1038"/>
      <c r="CL347" s="1038"/>
      <c r="CM347" s="1038"/>
      <c r="CN347" s="1038"/>
      <c r="CO347" s="1038"/>
      <c r="CP347" s="1038"/>
      <c r="CQ347" s="1038"/>
      <c r="CR347" s="1038"/>
      <c r="CS347" s="1038"/>
      <c r="CT347" s="1038"/>
      <c r="CU347" s="1038"/>
      <c r="CV347" s="1038"/>
      <c r="CW347" s="1038"/>
      <c r="CX347" s="1038"/>
      <c r="CY347" s="1038"/>
      <c r="CZ347" s="1038"/>
      <c r="DA347" s="1038"/>
      <c r="DB347" s="1038"/>
      <c r="DC347" s="1038"/>
      <c r="DD347" s="1038"/>
      <c r="DE347" s="1038"/>
      <c r="DF347" s="1038"/>
      <c r="DG347" s="1038"/>
      <c r="DH347" s="1038"/>
      <c r="DI347" s="1038"/>
      <c r="DJ347" s="1038"/>
      <c r="DK347" s="1038"/>
      <c r="DL347" s="1038"/>
      <c r="DM347" s="1038"/>
      <c r="DN347" s="1038"/>
      <c r="DO347" s="1038"/>
      <c r="DP347" s="1039"/>
      <c r="DQ347" s="946"/>
      <c r="DR347" s="973"/>
      <c r="DS347" s="946"/>
      <c r="DT347" s="1037"/>
      <c r="DU347" s="1038"/>
      <c r="DV347" s="1038"/>
      <c r="DW347" s="1038"/>
      <c r="DX347" s="1038"/>
      <c r="DY347" s="1038"/>
      <c r="DZ347" s="1038"/>
      <c r="EA347" s="1038"/>
      <c r="EB347" s="1038"/>
      <c r="EC347" s="1038"/>
      <c r="ED347" s="1038"/>
      <c r="EE347" s="1038"/>
      <c r="EF347" s="1038"/>
      <c r="EG347" s="1038"/>
      <c r="EH347" s="1038"/>
      <c r="EI347" s="1038"/>
      <c r="EJ347" s="1038"/>
      <c r="EK347" s="1038"/>
      <c r="EL347" s="1038"/>
      <c r="EM347" s="1038"/>
      <c r="EN347" s="1038"/>
      <c r="EO347" s="1038"/>
      <c r="EP347" s="1038"/>
      <c r="EQ347" s="1038"/>
      <c r="ER347" s="1038"/>
      <c r="ES347" s="1038"/>
      <c r="ET347" s="1038"/>
      <c r="EU347" s="1038"/>
      <c r="EV347" s="1038"/>
      <c r="EW347" s="1038"/>
      <c r="EX347" s="1038"/>
      <c r="EY347" s="1038"/>
      <c r="EZ347" s="1038"/>
      <c r="FA347" s="1038"/>
      <c r="FB347" s="1038"/>
      <c r="FC347" s="1039"/>
      <c r="FD347" s="946"/>
      <c r="FE347" s="974"/>
      <c r="FF347" s="946"/>
      <c r="FG347" s="975"/>
      <c r="FI347" s="1040"/>
    </row>
    <row r="348" spans="2:165" outlineLevel="1">
      <c r="B348" s="976">
        <v>329</v>
      </c>
      <c r="C348" s="977" t="s">
        <v>344</v>
      </c>
      <c r="E348" s="978">
        <v>0</v>
      </c>
      <c r="F348" s="979">
        <v>757882</v>
      </c>
      <c r="G348" s="980">
        <v>757882</v>
      </c>
      <c r="H348" s="979">
        <v>757882</v>
      </c>
      <c r="I348" s="980">
        <v>757882</v>
      </c>
      <c r="J348" s="979">
        <v>757882</v>
      </c>
      <c r="K348" s="980">
        <v>757882</v>
      </c>
      <c r="L348" s="979">
        <v>757882</v>
      </c>
      <c r="M348" s="980">
        <v>757817</v>
      </c>
      <c r="N348" s="979">
        <v>757817</v>
      </c>
      <c r="O348" s="980">
        <v>758796</v>
      </c>
      <c r="P348" s="979">
        <v>758845</v>
      </c>
      <c r="Q348" s="980">
        <v>759555</v>
      </c>
      <c r="R348" s="979">
        <v>759555</v>
      </c>
      <c r="S348" s="980">
        <v>757557</v>
      </c>
      <c r="T348" s="979">
        <v>656064</v>
      </c>
      <c r="U348" s="980">
        <v>656064</v>
      </c>
      <c r="V348" s="979">
        <v>270213</v>
      </c>
      <c r="W348" s="980">
        <v>0</v>
      </c>
      <c r="X348" s="979">
        <v>0</v>
      </c>
      <c r="Y348" s="980">
        <v>0</v>
      </c>
      <c r="Z348" s="979">
        <v>0</v>
      </c>
      <c r="AA348" s="980">
        <v>0</v>
      </c>
      <c r="AB348" s="979">
        <v>0</v>
      </c>
      <c r="AC348" s="980">
        <v>0</v>
      </c>
      <c r="AD348" s="979">
        <v>0</v>
      </c>
      <c r="AE348" s="980">
        <v>0</v>
      </c>
      <c r="AF348" s="979">
        <v>0</v>
      </c>
      <c r="AG348" s="980">
        <v>0</v>
      </c>
      <c r="AH348" s="979">
        <v>0</v>
      </c>
      <c r="AI348" s="980">
        <v>0</v>
      </c>
      <c r="AJ348" s="979">
        <v>0</v>
      </c>
      <c r="AK348" s="980">
        <v>0</v>
      </c>
      <c r="AL348" s="979">
        <v>0</v>
      </c>
      <c r="AM348" s="980">
        <v>0</v>
      </c>
      <c r="AN348" s="981">
        <v>0</v>
      </c>
      <c r="AO348" s="946"/>
      <c r="AP348" s="964"/>
      <c r="AQ348" s="946"/>
      <c r="AR348" s="978">
        <v>0</v>
      </c>
      <c r="AS348" s="979">
        <v>48</v>
      </c>
      <c r="AT348" s="980">
        <v>48</v>
      </c>
      <c r="AU348" s="979">
        <v>48</v>
      </c>
      <c r="AV348" s="980">
        <v>48</v>
      </c>
      <c r="AW348" s="979">
        <v>48</v>
      </c>
      <c r="AX348" s="980">
        <v>48</v>
      </c>
      <c r="AY348" s="979">
        <v>48</v>
      </c>
      <c r="AZ348" s="980">
        <v>48</v>
      </c>
      <c r="BA348" s="979">
        <v>48</v>
      </c>
      <c r="BB348" s="980">
        <v>48</v>
      </c>
      <c r="BC348" s="979">
        <v>48</v>
      </c>
      <c r="BD348" s="980">
        <v>48</v>
      </c>
      <c r="BE348" s="979">
        <v>48</v>
      </c>
      <c r="BF348" s="980">
        <v>48</v>
      </c>
      <c r="BG348" s="979">
        <v>42</v>
      </c>
      <c r="BH348" s="980">
        <v>42</v>
      </c>
      <c r="BI348" s="979">
        <v>17</v>
      </c>
      <c r="BJ348" s="980">
        <v>0</v>
      </c>
      <c r="BK348" s="979">
        <v>0</v>
      </c>
      <c r="BL348" s="980">
        <v>0</v>
      </c>
      <c r="BM348" s="979">
        <v>0</v>
      </c>
      <c r="BN348" s="980">
        <v>0</v>
      </c>
      <c r="BO348" s="979">
        <v>0</v>
      </c>
      <c r="BP348" s="980">
        <v>0</v>
      </c>
      <c r="BQ348" s="979">
        <v>0</v>
      </c>
      <c r="BR348" s="980">
        <v>0</v>
      </c>
      <c r="BS348" s="979">
        <v>0</v>
      </c>
      <c r="BT348" s="980">
        <v>0</v>
      </c>
      <c r="BU348" s="979">
        <v>0</v>
      </c>
      <c r="BV348" s="980">
        <v>0</v>
      </c>
      <c r="BW348" s="979">
        <v>0</v>
      </c>
      <c r="BX348" s="980">
        <v>0</v>
      </c>
      <c r="BY348" s="979">
        <v>0</v>
      </c>
      <c r="BZ348" s="980">
        <v>0</v>
      </c>
      <c r="CA348" s="981">
        <v>0</v>
      </c>
      <c r="CB348" s="946"/>
      <c r="CC348" s="971"/>
      <c r="CD348" s="946"/>
      <c r="CE348" s="972"/>
      <c r="CF348" s="946"/>
      <c r="CG348" s="978">
        <v>0</v>
      </c>
      <c r="CH348" s="979">
        <v>908505</v>
      </c>
      <c r="CI348" s="980">
        <v>908505</v>
      </c>
      <c r="CJ348" s="979">
        <v>908505</v>
      </c>
      <c r="CK348" s="980">
        <v>908505</v>
      </c>
      <c r="CL348" s="979">
        <v>908505</v>
      </c>
      <c r="CM348" s="980">
        <v>908505</v>
      </c>
      <c r="CN348" s="979">
        <v>908505</v>
      </c>
      <c r="CO348" s="980">
        <v>908427</v>
      </c>
      <c r="CP348" s="979">
        <v>908427</v>
      </c>
      <c r="CQ348" s="980">
        <v>909601</v>
      </c>
      <c r="CR348" s="979">
        <v>909660</v>
      </c>
      <c r="CS348" s="980">
        <v>910511</v>
      </c>
      <c r="CT348" s="979">
        <v>910511</v>
      </c>
      <c r="CU348" s="980">
        <v>908116</v>
      </c>
      <c r="CV348" s="979">
        <v>786451</v>
      </c>
      <c r="CW348" s="980">
        <v>786451</v>
      </c>
      <c r="CX348" s="979">
        <v>323916</v>
      </c>
      <c r="CY348" s="980">
        <v>0</v>
      </c>
      <c r="CZ348" s="979">
        <v>0</v>
      </c>
      <c r="DA348" s="980">
        <v>0</v>
      </c>
      <c r="DB348" s="979">
        <v>0</v>
      </c>
      <c r="DC348" s="980">
        <v>0</v>
      </c>
      <c r="DD348" s="979">
        <v>0</v>
      </c>
      <c r="DE348" s="980">
        <v>0</v>
      </c>
      <c r="DF348" s="979">
        <v>0</v>
      </c>
      <c r="DG348" s="980">
        <v>0</v>
      </c>
      <c r="DH348" s="979">
        <v>0</v>
      </c>
      <c r="DI348" s="980">
        <v>0</v>
      </c>
      <c r="DJ348" s="979">
        <v>0</v>
      </c>
      <c r="DK348" s="980">
        <v>0</v>
      </c>
      <c r="DL348" s="979">
        <v>0</v>
      </c>
      <c r="DM348" s="980">
        <v>0</v>
      </c>
      <c r="DN348" s="979">
        <v>0</v>
      </c>
      <c r="DO348" s="980">
        <v>0</v>
      </c>
      <c r="DP348" s="981">
        <v>0</v>
      </c>
      <c r="DQ348" s="946"/>
      <c r="DR348" s="973"/>
      <c r="DS348" s="946"/>
      <c r="DT348" s="978">
        <v>0</v>
      </c>
      <c r="DU348" s="979">
        <v>58</v>
      </c>
      <c r="DV348" s="980">
        <v>58</v>
      </c>
      <c r="DW348" s="979">
        <v>58</v>
      </c>
      <c r="DX348" s="980">
        <v>58</v>
      </c>
      <c r="DY348" s="979">
        <v>58</v>
      </c>
      <c r="DZ348" s="980">
        <v>58</v>
      </c>
      <c r="EA348" s="979">
        <v>58</v>
      </c>
      <c r="EB348" s="980">
        <v>58</v>
      </c>
      <c r="EC348" s="979">
        <v>58</v>
      </c>
      <c r="ED348" s="980">
        <v>58</v>
      </c>
      <c r="EE348" s="979">
        <v>58</v>
      </c>
      <c r="EF348" s="980">
        <v>58</v>
      </c>
      <c r="EG348" s="979">
        <v>58</v>
      </c>
      <c r="EH348" s="980">
        <v>58</v>
      </c>
      <c r="EI348" s="979">
        <v>50</v>
      </c>
      <c r="EJ348" s="980">
        <v>50</v>
      </c>
      <c r="EK348" s="979">
        <v>20</v>
      </c>
      <c r="EL348" s="980">
        <v>0</v>
      </c>
      <c r="EM348" s="979">
        <v>0</v>
      </c>
      <c r="EN348" s="980">
        <v>0</v>
      </c>
      <c r="EO348" s="979">
        <v>0</v>
      </c>
      <c r="EP348" s="980">
        <v>0</v>
      </c>
      <c r="EQ348" s="979">
        <v>0</v>
      </c>
      <c r="ER348" s="980">
        <v>0</v>
      </c>
      <c r="ES348" s="979">
        <v>0</v>
      </c>
      <c r="ET348" s="980">
        <v>0</v>
      </c>
      <c r="EU348" s="979">
        <v>0</v>
      </c>
      <c r="EV348" s="980">
        <v>0</v>
      </c>
      <c r="EW348" s="979">
        <v>0</v>
      </c>
      <c r="EX348" s="980">
        <v>0</v>
      </c>
      <c r="EY348" s="979">
        <v>0</v>
      </c>
      <c r="EZ348" s="980">
        <v>0</v>
      </c>
      <c r="FA348" s="979">
        <v>0</v>
      </c>
      <c r="FB348" s="980">
        <v>0</v>
      </c>
      <c r="FC348" s="981">
        <v>0</v>
      </c>
      <c r="FD348" s="946"/>
      <c r="FE348" s="974"/>
      <c r="FF348" s="946"/>
      <c r="FG348" s="975"/>
      <c r="FI348" s="982" t="b">
        <v>0</v>
      </c>
    </row>
    <row r="349" spans="2:165" hidden="1" outlineLevel="1">
      <c r="B349" s="983">
        <v>330</v>
      </c>
      <c r="C349" s="984" t="s">
        <v>440</v>
      </c>
      <c r="E349" s="985">
        <v>0</v>
      </c>
      <c r="F349" s="986">
        <v>0</v>
      </c>
      <c r="G349" s="987">
        <v>0</v>
      </c>
      <c r="H349" s="986">
        <v>0</v>
      </c>
      <c r="I349" s="987">
        <v>0</v>
      </c>
      <c r="J349" s="986">
        <v>0</v>
      </c>
      <c r="K349" s="987">
        <v>0</v>
      </c>
      <c r="L349" s="986">
        <v>0</v>
      </c>
      <c r="M349" s="987">
        <v>0</v>
      </c>
      <c r="N349" s="986">
        <v>0</v>
      </c>
      <c r="O349" s="987">
        <v>0</v>
      </c>
      <c r="P349" s="986">
        <v>0</v>
      </c>
      <c r="Q349" s="987">
        <v>0</v>
      </c>
      <c r="R349" s="986">
        <v>0</v>
      </c>
      <c r="S349" s="987">
        <v>0</v>
      </c>
      <c r="T349" s="986">
        <v>0</v>
      </c>
      <c r="U349" s="987">
        <v>0</v>
      </c>
      <c r="V349" s="986">
        <v>0</v>
      </c>
      <c r="W349" s="987">
        <v>0</v>
      </c>
      <c r="X349" s="986">
        <v>0</v>
      </c>
      <c r="Y349" s="987">
        <v>0</v>
      </c>
      <c r="Z349" s="986">
        <v>0</v>
      </c>
      <c r="AA349" s="987">
        <v>0</v>
      </c>
      <c r="AB349" s="986">
        <v>0</v>
      </c>
      <c r="AC349" s="987">
        <v>0</v>
      </c>
      <c r="AD349" s="986">
        <v>0</v>
      </c>
      <c r="AE349" s="987">
        <v>0</v>
      </c>
      <c r="AF349" s="986">
        <v>0</v>
      </c>
      <c r="AG349" s="987">
        <v>0</v>
      </c>
      <c r="AH349" s="986">
        <v>0</v>
      </c>
      <c r="AI349" s="987">
        <v>0</v>
      </c>
      <c r="AJ349" s="986">
        <v>0</v>
      </c>
      <c r="AK349" s="987">
        <v>0</v>
      </c>
      <c r="AL349" s="986">
        <v>0</v>
      </c>
      <c r="AM349" s="987">
        <v>0</v>
      </c>
      <c r="AN349" s="988">
        <v>0</v>
      </c>
      <c r="AO349" s="946"/>
      <c r="AP349" s="964"/>
      <c r="AQ349" s="946"/>
      <c r="AR349" s="985">
        <v>0</v>
      </c>
      <c r="AS349" s="986">
        <v>0</v>
      </c>
      <c r="AT349" s="987">
        <v>0</v>
      </c>
      <c r="AU349" s="986">
        <v>0</v>
      </c>
      <c r="AV349" s="987">
        <v>0</v>
      </c>
      <c r="AW349" s="986">
        <v>0</v>
      </c>
      <c r="AX349" s="987">
        <v>0</v>
      </c>
      <c r="AY349" s="986">
        <v>0</v>
      </c>
      <c r="AZ349" s="987">
        <v>0</v>
      </c>
      <c r="BA349" s="986">
        <v>0</v>
      </c>
      <c r="BB349" s="987">
        <v>0</v>
      </c>
      <c r="BC349" s="986">
        <v>0</v>
      </c>
      <c r="BD349" s="987">
        <v>0</v>
      </c>
      <c r="BE349" s="986">
        <v>0</v>
      </c>
      <c r="BF349" s="987">
        <v>0</v>
      </c>
      <c r="BG349" s="986">
        <v>0</v>
      </c>
      <c r="BH349" s="987">
        <v>0</v>
      </c>
      <c r="BI349" s="986">
        <v>0</v>
      </c>
      <c r="BJ349" s="987">
        <v>0</v>
      </c>
      <c r="BK349" s="986">
        <v>0</v>
      </c>
      <c r="BL349" s="987">
        <v>0</v>
      </c>
      <c r="BM349" s="986">
        <v>0</v>
      </c>
      <c r="BN349" s="987">
        <v>0</v>
      </c>
      <c r="BO349" s="986">
        <v>0</v>
      </c>
      <c r="BP349" s="987">
        <v>0</v>
      </c>
      <c r="BQ349" s="986">
        <v>0</v>
      </c>
      <c r="BR349" s="987">
        <v>0</v>
      </c>
      <c r="BS349" s="986">
        <v>0</v>
      </c>
      <c r="BT349" s="987">
        <v>0</v>
      </c>
      <c r="BU349" s="986">
        <v>0</v>
      </c>
      <c r="BV349" s="987">
        <v>0</v>
      </c>
      <c r="BW349" s="986">
        <v>0</v>
      </c>
      <c r="BX349" s="987">
        <v>0</v>
      </c>
      <c r="BY349" s="986">
        <v>0</v>
      </c>
      <c r="BZ349" s="987">
        <v>0</v>
      </c>
      <c r="CA349" s="988">
        <v>0</v>
      </c>
      <c r="CB349" s="946"/>
      <c r="CC349" s="971"/>
      <c r="CD349" s="946"/>
      <c r="CE349" s="972"/>
      <c r="CF349" s="946"/>
      <c r="CG349" s="985">
        <v>0</v>
      </c>
      <c r="CH349" s="986">
        <v>0</v>
      </c>
      <c r="CI349" s="987">
        <v>0</v>
      </c>
      <c r="CJ349" s="986">
        <v>0</v>
      </c>
      <c r="CK349" s="987">
        <v>0</v>
      </c>
      <c r="CL349" s="986">
        <v>0</v>
      </c>
      <c r="CM349" s="987">
        <v>0</v>
      </c>
      <c r="CN349" s="986">
        <v>0</v>
      </c>
      <c r="CO349" s="987">
        <v>0</v>
      </c>
      <c r="CP349" s="986">
        <v>0</v>
      </c>
      <c r="CQ349" s="987">
        <v>0</v>
      </c>
      <c r="CR349" s="986">
        <v>0</v>
      </c>
      <c r="CS349" s="987">
        <v>0</v>
      </c>
      <c r="CT349" s="986">
        <v>0</v>
      </c>
      <c r="CU349" s="987">
        <v>0</v>
      </c>
      <c r="CV349" s="986">
        <v>0</v>
      </c>
      <c r="CW349" s="987">
        <v>0</v>
      </c>
      <c r="CX349" s="986">
        <v>0</v>
      </c>
      <c r="CY349" s="987">
        <v>0</v>
      </c>
      <c r="CZ349" s="986">
        <v>0</v>
      </c>
      <c r="DA349" s="987">
        <v>0</v>
      </c>
      <c r="DB349" s="986">
        <v>0</v>
      </c>
      <c r="DC349" s="987">
        <v>0</v>
      </c>
      <c r="DD349" s="986">
        <v>0</v>
      </c>
      <c r="DE349" s="987">
        <v>0</v>
      </c>
      <c r="DF349" s="986">
        <v>0</v>
      </c>
      <c r="DG349" s="987">
        <v>0</v>
      </c>
      <c r="DH349" s="986">
        <v>0</v>
      </c>
      <c r="DI349" s="987">
        <v>0</v>
      </c>
      <c r="DJ349" s="986">
        <v>0</v>
      </c>
      <c r="DK349" s="987">
        <v>0</v>
      </c>
      <c r="DL349" s="986">
        <v>0</v>
      </c>
      <c r="DM349" s="987">
        <v>0</v>
      </c>
      <c r="DN349" s="986">
        <v>0</v>
      </c>
      <c r="DO349" s="987">
        <v>0</v>
      </c>
      <c r="DP349" s="988">
        <v>0</v>
      </c>
      <c r="DQ349" s="946"/>
      <c r="DR349" s="973"/>
      <c r="DS349" s="946"/>
      <c r="DT349" s="985">
        <v>0</v>
      </c>
      <c r="DU349" s="986">
        <v>0</v>
      </c>
      <c r="DV349" s="987">
        <v>0</v>
      </c>
      <c r="DW349" s="986">
        <v>0</v>
      </c>
      <c r="DX349" s="987">
        <v>0</v>
      </c>
      <c r="DY349" s="986">
        <v>0</v>
      </c>
      <c r="DZ349" s="987">
        <v>0</v>
      </c>
      <c r="EA349" s="986">
        <v>0</v>
      </c>
      <c r="EB349" s="987">
        <v>0</v>
      </c>
      <c r="EC349" s="986">
        <v>0</v>
      </c>
      <c r="ED349" s="987">
        <v>0</v>
      </c>
      <c r="EE349" s="986">
        <v>0</v>
      </c>
      <c r="EF349" s="987">
        <v>0</v>
      </c>
      <c r="EG349" s="986">
        <v>0</v>
      </c>
      <c r="EH349" s="987">
        <v>0</v>
      </c>
      <c r="EI349" s="986">
        <v>0</v>
      </c>
      <c r="EJ349" s="987">
        <v>0</v>
      </c>
      <c r="EK349" s="986">
        <v>0</v>
      </c>
      <c r="EL349" s="987">
        <v>0</v>
      </c>
      <c r="EM349" s="986">
        <v>0</v>
      </c>
      <c r="EN349" s="987">
        <v>0</v>
      </c>
      <c r="EO349" s="986">
        <v>0</v>
      </c>
      <c r="EP349" s="987">
        <v>0</v>
      </c>
      <c r="EQ349" s="986">
        <v>0</v>
      </c>
      <c r="ER349" s="987">
        <v>0</v>
      </c>
      <c r="ES349" s="986">
        <v>0</v>
      </c>
      <c r="ET349" s="987">
        <v>0</v>
      </c>
      <c r="EU349" s="986">
        <v>0</v>
      </c>
      <c r="EV349" s="987">
        <v>0</v>
      </c>
      <c r="EW349" s="986">
        <v>0</v>
      </c>
      <c r="EX349" s="987">
        <v>0</v>
      </c>
      <c r="EY349" s="986">
        <v>0</v>
      </c>
      <c r="EZ349" s="987">
        <v>0</v>
      </c>
      <c r="FA349" s="986">
        <v>0</v>
      </c>
      <c r="FB349" s="987">
        <v>0</v>
      </c>
      <c r="FC349" s="988">
        <v>0</v>
      </c>
      <c r="FD349" s="946"/>
      <c r="FE349" s="974"/>
      <c r="FF349" s="946"/>
      <c r="FG349" s="975"/>
      <c r="FI349" s="989" t="b">
        <v>1</v>
      </c>
    </row>
    <row r="350" spans="2:165" outlineLevel="1">
      <c r="B350" s="990">
        <v>331</v>
      </c>
      <c r="C350" s="991" t="s">
        <v>755</v>
      </c>
      <c r="E350" s="992">
        <v>0</v>
      </c>
      <c r="F350" s="993">
        <v>37317</v>
      </c>
      <c r="G350" s="994">
        <v>37317</v>
      </c>
      <c r="H350" s="993">
        <v>37317</v>
      </c>
      <c r="I350" s="994">
        <v>37317</v>
      </c>
      <c r="J350" s="993">
        <v>37317</v>
      </c>
      <c r="K350" s="994">
        <v>37317</v>
      </c>
      <c r="L350" s="993">
        <v>37317</v>
      </c>
      <c r="M350" s="994">
        <v>37317</v>
      </c>
      <c r="N350" s="993">
        <v>37317</v>
      </c>
      <c r="O350" s="994">
        <v>37317</v>
      </c>
      <c r="P350" s="993">
        <v>37317</v>
      </c>
      <c r="Q350" s="994">
        <v>37317</v>
      </c>
      <c r="R350" s="993">
        <v>37317</v>
      </c>
      <c r="S350" s="994">
        <v>37317</v>
      </c>
      <c r="T350" s="993">
        <v>37317</v>
      </c>
      <c r="U350" s="994">
        <v>37317</v>
      </c>
      <c r="V350" s="993">
        <v>37317</v>
      </c>
      <c r="W350" s="994">
        <v>37317</v>
      </c>
      <c r="X350" s="993">
        <v>36904</v>
      </c>
      <c r="Y350" s="994">
        <v>0</v>
      </c>
      <c r="Z350" s="993">
        <v>0</v>
      </c>
      <c r="AA350" s="994">
        <v>0</v>
      </c>
      <c r="AB350" s="993">
        <v>0</v>
      </c>
      <c r="AC350" s="994">
        <v>0</v>
      </c>
      <c r="AD350" s="993">
        <v>0</v>
      </c>
      <c r="AE350" s="994">
        <v>0</v>
      </c>
      <c r="AF350" s="993">
        <v>0</v>
      </c>
      <c r="AG350" s="994">
        <v>0</v>
      </c>
      <c r="AH350" s="993">
        <v>0</v>
      </c>
      <c r="AI350" s="994">
        <v>0</v>
      </c>
      <c r="AJ350" s="993">
        <v>0</v>
      </c>
      <c r="AK350" s="994">
        <v>0</v>
      </c>
      <c r="AL350" s="993">
        <v>0</v>
      </c>
      <c r="AM350" s="994">
        <v>0</v>
      </c>
      <c r="AN350" s="995">
        <v>0</v>
      </c>
      <c r="AO350" s="946"/>
      <c r="AP350" s="964"/>
      <c r="AQ350" s="946"/>
      <c r="AR350" s="992">
        <v>0</v>
      </c>
      <c r="AS350" s="993">
        <v>11</v>
      </c>
      <c r="AT350" s="994">
        <v>11</v>
      </c>
      <c r="AU350" s="993">
        <v>11</v>
      </c>
      <c r="AV350" s="994">
        <v>11</v>
      </c>
      <c r="AW350" s="993">
        <v>11</v>
      </c>
      <c r="AX350" s="994">
        <v>11</v>
      </c>
      <c r="AY350" s="993">
        <v>11</v>
      </c>
      <c r="AZ350" s="994">
        <v>11</v>
      </c>
      <c r="BA350" s="993">
        <v>11</v>
      </c>
      <c r="BB350" s="994">
        <v>11</v>
      </c>
      <c r="BC350" s="993">
        <v>11</v>
      </c>
      <c r="BD350" s="994">
        <v>11</v>
      </c>
      <c r="BE350" s="993">
        <v>11</v>
      </c>
      <c r="BF350" s="994">
        <v>11</v>
      </c>
      <c r="BG350" s="993">
        <v>11</v>
      </c>
      <c r="BH350" s="994">
        <v>11</v>
      </c>
      <c r="BI350" s="993">
        <v>11</v>
      </c>
      <c r="BJ350" s="994">
        <v>11</v>
      </c>
      <c r="BK350" s="993">
        <v>10</v>
      </c>
      <c r="BL350" s="994">
        <v>0</v>
      </c>
      <c r="BM350" s="993">
        <v>0</v>
      </c>
      <c r="BN350" s="994">
        <v>0</v>
      </c>
      <c r="BO350" s="993">
        <v>0</v>
      </c>
      <c r="BP350" s="994">
        <v>0</v>
      </c>
      <c r="BQ350" s="993">
        <v>0</v>
      </c>
      <c r="BR350" s="994">
        <v>0</v>
      </c>
      <c r="BS350" s="993">
        <v>0</v>
      </c>
      <c r="BT350" s="994">
        <v>0</v>
      </c>
      <c r="BU350" s="993">
        <v>0</v>
      </c>
      <c r="BV350" s="994">
        <v>0</v>
      </c>
      <c r="BW350" s="993">
        <v>0</v>
      </c>
      <c r="BX350" s="994">
        <v>0</v>
      </c>
      <c r="BY350" s="993">
        <v>0</v>
      </c>
      <c r="BZ350" s="994">
        <v>0</v>
      </c>
      <c r="CA350" s="995">
        <v>0</v>
      </c>
      <c r="CB350" s="946"/>
      <c r="CC350" s="971"/>
      <c r="CD350" s="946"/>
      <c r="CE350" s="972"/>
      <c r="CF350" s="946"/>
      <c r="CG350" s="992">
        <v>0</v>
      </c>
      <c r="CH350" s="993">
        <v>26246</v>
      </c>
      <c r="CI350" s="994">
        <v>26246</v>
      </c>
      <c r="CJ350" s="993">
        <v>26246</v>
      </c>
      <c r="CK350" s="994">
        <v>26246</v>
      </c>
      <c r="CL350" s="993">
        <v>26246</v>
      </c>
      <c r="CM350" s="994">
        <v>26246</v>
      </c>
      <c r="CN350" s="993">
        <v>26246</v>
      </c>
      <c r="CO350" s="994">
        <v>26246</v>
      </c>
      <c r="CP350" s="993">
        <v>26246</v>
      </c>
      <c r="CQ350" s="994">
        <v>26246</v>
      </c>
      <c r="CR350" s="993">
        <v>26246</v>
      </c>
      <c r="CS350" s="994">
        <v>26246</v>
      </c>
      <c r="CT350" s="993">
        <v>26246</v>
      </c>
      <c r="CU350" s="994">
        <v>26246</v>
      </c>
      <c r="CV350" s="993">
        <v>26246</v>
      </c>
      <c r="CW350" s="994">
        <v>26246</v>
      </c>
      <c r="CX350" s="993">
        <v>26246</v>
      </c>
      <c r="CY350" s="994">
        <v>26246</v>
      </c>
      <c r="CZ350" s="993">
        <v>25833</v>
      </c>
      <c r="DA350" s="994">
        <v>0</v>
      </c>
      <c r="DB350" s="993">
        <v>0</v>
      </c>
      <c r="DC350" s="994">
        <v>0</v>
      </c>
      <c r="DD350" s="993">
        <v>0</v>
      </c>
      <c r="DE350" s="994">
        <v>0</v>
      </c>
      <c r="DF350" s="993">
        <v>0</v>
      </c>
      <c r="DG350" s="994">
        <v>0</v>
      </c>
      <c r="DH350" s="993">
        <v>0</v>
      </c>
      <c r="DI350" s="994">
        <v>0</v>
      </c>
      <c r="DJ350" s="993">
        <v>0</v>
      </c>
      <c r="DK350" s="994">
        <v>0</v>
      </c>
      <c r="DL350" s="993">
        <v>0</v>
      </c>
      <c r="DM350" s="994">
        <v>0</v>
      </c>
      <c r="DN350" s="993">
        <v>0</v>
      </c>
      <c r="DO350" s="994">
        <v>0</v>
      </c>
      <c r="DP350" s="995">
        <v>0</v>
      </c>
      <c r="DQ350" s="946"/>
      <c r="DR350" s="973"/>
      <c r="DS350" s="946"/>
      <c r="DT350" s="992">
        <v>0</v>
      </c>
      <c r="DU350" s="993">
        <v>8</v>
      </c>
      <c r="DV350" s="994">
        <v>8</v>
      </c>
      <c r="DW350" s="993">
        <v>8</v>
      </c>
      <c r="DX350" s="994">
        <v>8</v>
      </c>
      <c r="DY350" s="993">
        <v>8</v>
      </c>
      <c r="DZ350" s="994">
        <v>8</v>
      </c>
      <c r="EA350" s="993">
        <v>8</v>
      </c>
      <c r="EB350" s="994">
        <v>8</v>
      </c>
      <c r="EC350" s="993">
        <v>8</v>
      </c>
      <c r="ED350" s="994">
        <v>8</v>
      </c>
      <c r="EE350" s="993">
        <v>8</v>
      </c>
      <c r="EF350" s="994">
        <v>8</v>
      </c>
      <c r="EG350" s="993">
        <v>8</v>
      </c>
      <c r="EH350" s="994">
        <v>8</v>
      </c>
      <c r="EI350" s="993">
        <v>8</v>
      </c>
      <c r="EJ350" s="994">
        <v>8</v>
      </c>
      <c r="EK350" s="993">
        <v>8</v>
      </c>
      <c r="EL350" s="994">
        <v>8</v>
      </c>
      <c r="EM350" s="993">
        <v>7</v>
      </c>
      <c r="EN350" s="994">
        <v>0</v>
      </c>
      <c r="EO350" s="993">
        <v>0</v>
      </c>
      <c r="EP350" s="994">
        <v>0</v>
      </c>
      <c r="EQ350" s="993">
        <v>0</v>
      </c>
      <c r="ER350" s="994">
        <v>0</v>
      </c>
      <c r="ES350" s="993">
        <v>0</v>
      </c>
      <c r="ET350" s="994">
        <v>0</v>
      </c>
      <c r="EU350" s="993">
        <v>0</v>
      </c>
      <c r="EV350" s="994">
        <v>0</v>
      </c>
      <c r="EW350" s="993">
        <v>0</v>
      </c>
      <c r="EX350" s="994">
        <v>0</v>
      </c>
      <c r="EY350" s="993">
        <v>0</v>
      </c>
      <c r="EZ350" s="994">
        <v>0</v>
      </c>
      <c r="FA350" s="993">
        <v>0</v>
      </c>
      <c r="FB350" s="994">
        <v>0</v>
      </c>
      <c r="FC350" s="995">
        <v>0</v>
      </c>
      <c r="FD350" s="946"/>
      <c r="FE350" s="974"/>
      <c r="FF350" s="946"/>
      <c r="FG350" s="975"/>
      <c r="FI350" s="996" t="b">
        <v>0</v>
      </c>
    </row>
    <row r="351" spans="2:165" hidden="1" outlineLevel="1">
      <c r="B351" s="983">
        <v>332</v>
      </c>
      <c r="C351" s="984" t="s">
        <v>346</v>
      </c>
      <c r="E351" s="985">
        <v>0</v>
      </c>
      <c r="F351" s="986">
        <v>0</v>
      </c>
      <c r="G351" s="987">
        <v>0</v>
      </c>
      <c r="H351" s="986">
        <v>0</v>
      </c>
      <c r="I351" s="987">
        <v>0</v>
      </c>
      <c r="J351" s="986">
        <v>0</v>
      </c>
      <c r="K351" s="987">
        <v>0</v>
      </c>
      <c r="L351" s="986">
        <v>0</v>
      </c>
      <c r="M351" s="987">
        <v>0</v>
      </c>
      <c r="N351" s="986">
        <v>0</v>
      </c>
      <c r="O351" s="987">
        <v>0</v>
      </c>
      <c r="P351" s="986">
        <v>0</v>
      </c>
      <c r="Q351" s="987">
        <v>0</v>
      </c>
      <c r="R351" s="986">
        <v>0</v>
      </c>
      <c r="S351" s="987">
        <v>0</v>
      </c>
      <c r="T351" s="986">
        <v>0</v>
      </c>
      <c r="U351" s="987">
        <v>0</v>
      </c>
      <c r="V351" s="986">
        <v>0</v>
      </c>
      <c r="W351" s="987">
        <v>0</v>
      </c>
      <c r="X351" s="986">
        <v>0</v>
      </c>
      <c r="Y351" s="987">
        <v>0</v>
      </c>
      <c r="Z351" s="986">
        <v>0</v>
      </c>
      <c r="AA351" s="987">
        <v>0</v>
      </c>
      <c r="AB351" s="986">
        <v>0</v>
      </c>
      <c r="AC351" s="987">
        <v>0</v>
      </c>
      <c r="AD351" s="986">
        <v>0</v>
      </c>
      <c r="AE351" s="987">
        <v>0</v>
      </c>
      <c r="AF351" s="986">
        <v>0</v>
      </c>
      <c r="AG351" s="987">
        <v>0</v>
      </c>
      <c r="AH351" s="986">
        <v>0</v>
      </c>
      <c r="AI351" s="987">
        <v>0</v>
      </c>
      <c r="AJ351" s="986">
        <v>0</v>
      </c>
      <c r="AK351" s="987">
        <v>0</v>
      </c>
      <c r="AL351" s="986">
        <v>0</v>
      </c>
      <c r="AM351" s="987">
        <v>0</v>
      </c>
      <c r="AN351" s="988">
        <v>0</v>
      </c>
      <c r="AO351" s="946"/>
      <c r="AP351" s="964"/>
      <c r="AQ351" s="946"/>
      <c r="AR351" s="985">
        <v>0</v>
      </c>
      <c r="AS351" s="986">
        <v>0</v>
      </c>
      <c r="AT351" s="987">
        <v>0</v>
      </c>
      <c r="AU351" s="986">
        <v>0</v>
      </c>
      <c r="AV351" s="987">
        <v>0</v>
      </c>
      <c r="AW351" s="986">
        <v>0</v>
      </c>
      <c r="AX351" s="987">
        <v>0</v>
      </c>
      <c r="AY351" s="986">
        <v>0</v>
      </c>
      <c r="AZ351" s="987">
        <v>0</v>
      </c>
      <c r="BA351" s="986">
        <v>0</v>
      </c>
      <c r="BB351" s="987">
        <v>0</v>
      </c>
      <c r="BC351" s="986">
        <v>0</v>
      </c>
      <c r="BD351" s="987">
        <v>0</v>
      </c>
      <c r="BE351" s="986">
        <v>0</v>
      </c>
      <c r="BF351" s="987">
        <v>0</v>
      </c>
      <c r="BG351" s="986">
        <v>0</v>
      </c>
      <c r="BH351" s="987">
        <v>0</v>
      </c>
      <c r="BI351" s="986">
        <v>0</v>
      </c>
      <c r="BJ351" s="987">
        <v>0</v>
      </c>
      <c r="BK351" s="986">
        <v>0</v>
      </c>
      <c r="BL351" s="987">
        <v>0</v>
      </c>
      <c r="BM351" s="986">
        <v>0</v>
      </c>
      <c r="BN351" s="987">
        <v>0</v>
      </c>
      <c r="BO351" s="986">
        <v>0</v>
      </c>
      <c r="BP351" s="987">
        <v>0</v>
      </c>
      <c r="BQ351" s="986">
        <v>0</v>
      </c>
      <c r="BR351" s="987">
        <v>0</v>
      </c>
      <c r="BS351" s="986">
        <v>0</v>
      </c>
      <c r="BT351" s="987">
        <v>0</v>
      </c>
      <c r="BU351" s="986">
        <v>0</v>
      </c>
      <c r="BV351" s="987">
        <v>0</v>
      </c>
      <c r="BW351" s="986">
        <v>0</v>
      </c>
      <c r="BX351" s="987">
        <v>0</v>
      </c>
      <c r="BY351" s="986">
        <v>0</v>
      </c>
      <c r="BZ351" s="987">
        <v>0</v>
      </c>
      <c r="CA351" s="988">
        <v>0</v>
      </c>
      <c r="CB351" s="946"/>
      <c r="CC351" s="971"/>
      <c r="CD351" s="946"/>
      <c r="CE351" s="972"/>
      <c r="CF351" s="946"/>
      <c r="CG351" s="985">
        <v>0</v>
      </c>
      <c r="CH351" s="986">
        <v>0</v>
      </c>
      <c r="CI351" s="987">
        <v>0</v>
      </c>
      <c r="CJ351" s="986">
        <v>0</v>
      </c>
      <c r="CK351" s="987">
        <v>0</v>
      </c>
      <c r="CL351" s="986">
        <v>0</v>
      </c>
      <c r="CM351" s="987">
        <v>0</v>
      </c>
      <c r="CN351" s="986">
        <v>0</v>
      </c>
      <c r="CO351" s="987">
        <v>0</v>
      </c>
      <c r="CP351" s="986">
        <v>0</v>
      </c>
      <c r="CQ351" s="987">
        <v>0</v>
      </c>
      <c r="CR351" s="986">
        <v>0</v>
      </c>
      <c r="CS351" s="987">
        <v>0</v>
      </c>
      <c r="CT351" s="986">
        <v>0</v>
      </c>
      <c r="CU351" s="987">
        <v>0</v>
      </c>
      <c r="CV351" s="986">
        <v>0</v>
      </c>
      <c r="CW351" s="987">
        <v>0</v>
      </c>
      <c r="CX351" s="986">
        <v>0</v>
      </c>
      <c r="CY351" s="987">
        <v>0</v>
      </c>
      <c r="CZ351" s="986">
        <v>0</v>
      </c>
      <c r="DA351" s="987">
        <v>0</v>
      </c>
      <c r="DB351" s="986">
        <v>0</v>
      </c>
      <c r="DC351" s="987">
        <v>0</v>
      </c>
      <c r="DD351" s="986">
        <v>0</v>
      </c>
      <c r="DE351" s="987">
        <v>0</v>
      </c>
      <c r="DF351" s="986">
        <v>0</v>
      </c>
      <c r="DG351" s="987">
        <v>0</v>
      </c>
      <c r="DH351" s="986">
        <v>0</v>
      </c>
      <c r="DI351" s="987">
        <v>0</v>
      </c>
      <c r="DJ351" s="986">
        <v>0</v>
      </c>
      <c r="DK351" s="987">
        <v>0</v>
      </c>
      <c r="DL351" s="986">
        <v>0</v>
      </c>
      <c r="DM351" s="987">
        <v>0</v>
      </c>
      <c r="DN351" s="986">
        <v>0</v>
      </c>
      <c r="DO351" s="987">
        <v>0</v>
      </c>
      <c r="DP351" s="988">
        <v>0</v>
      </c>
      <c r="DQ351" s="946"/>
      <c r="DR351" s="973"/>
      <c r="DS351" s="946"/>
      <c r="DT351" s="985">
        <v>0</v>
      </c>
      <c r="DU351" s="986">
        <v>0</v>
      </c>
      <c r="DV351" s="987">
        <v>0</v>
      </c>
      <c r="DW351" s="986">
        <v>0</v>
      </c>
      <c r="DX351" s="987">
        <v>0</v>
      </c>
      <c r="DY351" s="986">
        <v>0</v>
      </c>
      <c r="DZ351" s="987">
        <v>0</v>
      </c>
      <c r="EA351" s="986">
        <v>0</v>
      </c>
      <c r="EB351" s="987">
        <v>0</v>
      </c>
      <c r="EC351" s="986">
        <v>0</v>
      </c>
      <c r="ED351" s="987">
        <v>0</v>
      </c>
      <c r="EE351" s="986">
        <v>0</v>
      </c>
      <c r="EF351" s="987">
        <v>0</v>
      </c>
      <c r="EG351" s="986">
        <v>0</v>
      </c>
      <c r="EH351" s="987">
        <v>0</v>
      </c>
      <c r="EI351" s="986">
        <v>0</v>
      </c>
      <c r="EJ351" s="987">
        <v>0</v>
      </c>
      <c r="EK351" s="986">
        <v>0</v>
      </c>
      <c r="EL351" s="987">
        <v>0</v>
      </c>
      <c r="EM351" s="986">
        <v>0</v>
      </c>
      <c r="EN351" s="987">
        <v>0</v>
      </c>
      <c r="EO351" s="986">
        <v>0</v>
      </c>
      <c r="EP351" s="987">
        <v>0</v>
      </c>
      <c r="EQ351" s="986">
        <v>0</v>
      </c>
      <c r="ER351" s="987">
        <v>0</v>
      </c>
      <c r="ES351" s="986">
        <v>0</v>
      </c>
      <c r="ET351" s="987">
        <v>0</v>
      </c>
      <c r="EU351" s="986">
        <v>0</v>
      </c>
      <c r="EV351" s="987">
        <v>0</v>
      </c>
      <c r="EW351" s="986">
        <v>0</v>
      </c>
      <c r="EX351" s="987">
        <v>0</v>
      </c>
      <c r="EY351" s="986">
        <v>0</v>
      </c>
      <c r="EZ351" s="987">
        <v>0</v>
      </c>
      <c r="FA351" s="986">
        <v>0</v>
      </c>
      <c r="FB351" s="987">
        <v>0</v>
      </c>
      <c r="FC351" s="988">
        <v>0</v>
      </c>
      <c r="FD351" s="946"/>
      <c r="FE351" s="974"/>
      <c r="FF351" s="946"/>
      <c r="FG351" s="975"/>
      <c r="FI351" s="989" t="b">
        <v>1</v>
      </c>
    </row>
    <row r="352" spans="2:165" hidden="1" outlineLevel="1">
      <c r="B352" s="997">
        <v>333</v>
      </c>
      <c r="C352" s="998" t="s">
        <v>347</v>
      </c>
      <c r="E352" s="999">
        <v>0</v>
      </c>
      <c r="F352" s="1000">
        <v>0</v>
      </c>
      <c r="G352" s="1001">
        <v>0</v>
      </c>
      <c r="H352" s="1000">
        <v>0</v>
      </c>
      <c r="I352" s="1001">
        <v>0</v>
      </c>
      <c r="J352" s="1000">
        <v>0</v>
      </c>
      <c r="K352" s="1001">
        <v>0</v>
      </c>
      <c r="L352" s="1000">
        <v>0</v>
      </c>
      <c r="M352" s="1001">
        <v>0</v>
      </c>
      <c r="N352" s="1000">
        <v>0</v>
      </c>
      <c r="O352" s="1001">
        <v>0</v>
      </c>
      <c r="P352" s="1000">
        <v>0</v>
      </c>
      <c r="Q352" s="1001">
        <v>0</v>
      </c>
      <c r="R352" s="1000">
        <v>0</v>
      </c>
      <c r="S352" s="1001">
        <v>0</v>
      </c>
      <c r="T352" s="1000">
        <v>0</v>
      </c>
      <c r="U352" s="1001">
        <v>0</v>
      </c>
      <c r="V352" s="1000">
        <v>0</v>
      </c>
      <c r="W352" s="1001">
        <v>0</v>
      </c>
      <c r="X352" s="1000">
        <v>0</v>
      </c>
      <c r="Y352" s="1001">
        <v>0</v>
      </c>
      <c r="Z352" s="1000">
        <v>0</v>
      </c>
      <c r="AA352" s="1001">
        <v>0</v>
      </c>
      <c r="AB352" s="1000">
        <v>0</v>
      </c>
      <c r="AC352" s="1001">
        <v>0</v>
      </c>
      <c r="AD352" s="1000">
        <v>0</v>
      </c>
      <c r="AE352" s="1001">
        <v>0</v>
      </c>
      <c r="AF352" s="1000">
        <v>0</v>
      </c>
      <c r="AG352" s="1001">
        <v>0</v>
      </c>
      <c r="AH352" s="1000">
        <v>0</v>
      </c>
      <c r="AI352" s="1001">
        <v>0</v>
      </c>
      <c r="AJ352" s="1000">
        <v>0</v>
      </c>
      <c r="AK352" s="1001">
        <v>0</v>
      </c>
      <c r="AL352" s="1000">
        <v>0</v>
      </c>
      <c r="AM352" s="1001">
        <v>0</v>
      </c>
      <c r="AN352" s="1002">
        <v>0</v>
      </c>
      <c r="AO352" s="946"/>
      <c r="AP352" s="964"/>
      <c r="AQ352" s="946"/>
      <c r="AR352" s="999">
        <v>0</v>
      </c>
      <c r="AS352" s="1000">
        <v>0</v>
      </c>
      <c r="AT352" s="1001">
        <v>0</v>
      </c>
      <c r="AU352" s="1000">
        <v>0</v>
      </c>
      <c r="AV352" s="1001">
        <v>0</v>
      </c>
      <c r="AW352" s="1000">
        <v>0</v>
      </c>
      <c r="AX352" s="1001">
        <v>0</v>
      </c>
      <c r="AY352" s="1000">
        <v>0</v>
      </c>
      <c r="AZ352" s="1001">
        <v>0</v>
      </c>
      <c r="BA352" s="1000">
        <v>0</v>
      </c>
      <c r="BB352" s="1001">
        <v>0</v>
      </c>
      <c r="BC352" s="1000">
        <v>0</v>
      </c>
      <c r="BD352" s="1001">
        <v>0</v>
      </c>
      <c r="BE352" s="1000">
        <v>0</v>
      </c>
      <c r="BF352" s="1001">
        <v>0</v>
      </c>
      <c r="BG352" s="1000">
        <v>0</v>
      </c>
      <c r="BH352" s="1001">
        <v>0</v>
      </c>
      <c r="BI352" s="1000">
        <v>0</v>
      </c>
      <c r="BJ352" s="1001">
        <v>0</v>
      </c>
      <c r="BK352" s="1000">
        <v>0</v>
      </c>
      <c r="BL352" s="1001">
        <v>0</v>
      </c>
      <c r="BM352" s="1000">
        <v>0</v>
      </c>
      <c r="BN352" s="1001">
        <v>0</v>
      </c>
      <c r="BO352" s="1000">
        <v>0</v>
      </c>
      <c r="BP352" s="1001">
        <v>0</v>
      </c>
      <c r="BQ352" s="1000">
        <v>0</v>
      </c>
      <c r="BR352" s="1001">
        <v>0</v>
      </c>
      <c r="BS352" s="1000">
        <v>0</v>
      </c>
      <c r="BT352" s="1001">
        <v>0</v>
      </c>
      <c r="BU352" s="1000">
        <v>0</v>
      </c>
      <c r="BV352" s="1001">
        <v>0</v>
      </c>
      <c r="BW352" s="1000">
        <v>0</v>
      </c>
      <c r="BX352" s="1001">
        <v>0</v>
      </c>
      <c r="BY352" s="1000">
        <v>0</v>
      </c>
      <c r="BZ352" s="1001">
        <v>0</v>
      </c>
      <c r="CA352" s="1002">
        <v>0</v>
      </c>
      <c r="CB352" s="946"/>
      <c r="CC352" s="971"/>
      <c r="CD352" s="946"/>
      <c r="CE352" s="972"/>
      <c r="CF352" s="946"/>
      <c r="CG352" s="999">
        <v>0</v>
      </c>
      <c r="CH352" s="1000">
        <v>0</v>
      </c>
      <c r="CI352" s="1001">
        <v>0</v>
      </c>
      <c r="CJ352" s="1000">
        <v>0</v>
      </c>
      <c r="CK352" s="1001">
        <v>0</v>
      </c>
      <c r="CL352" s="1000">
        <v>0</v>
      </c>
      <c r="CM352" s="1001">
        <v>0</v>
      </c>
      <c r="CN352" s="1000">
        <v>0</v>
      </c>
      <c r="CO352" s="1001">
        <v>0</v>
      </c>
      <c r="CP352" s="1000">
        <v>0</v>
      </c>
      <c r="CQ352" s="1001">
        <v>0</v>
      </c>
      <c r="CR352" s="1000">
        <v>0</v>
      </c>
      <c r="CS352" s="1001">
        <v>0</v>
      </c>
      <c r="CT352" s="1000">
        <v>0</v>
      </c>
      <c r="CU352" s="1001">
        <v>0</v>
      </c>
      <c r="CV352" s="1000">
        <v>0</v>
      </c>
      <c r="CW352" s="1001">
        <v>0</v>
      </c>
      <c r="CX352" s="1000">
        <v>0</v>
      </c>
      <c r="CY352" s="1001">
        <v>0</v>
      </c>
      <c r="CZ352" s="1000">
        <v>0</v>
      </c>
      <c r="DA352" s="1001">
        <v>0</v>
      </c>
      <c r="DB352" s="1000">
        <v>0</v>
      </c>
      <c r="DC352" s="1001">
        <v>0</v>
      </c>
      <c r="DD352" s="1000">
        <v>0</v>
      </c>
      <c r="DE352" s="1001">
        <v>0</v>
      </c>
      <c r="DF352" s="1000">
        <v>0</v>
      </c>
      <c r="DG352" s="1001">
        <v>0</v>
      </c>
      <c r="DH352" s="1000">
        <v>0</v>
      </c>
      <c r="DI352" s="1001">
        <v>0</v>
      </c>
      <c r="DJ352" s="1000">
        <v>0</v>
      </c>
      <c r="DK352" s="1001">
        <v>0</v>
      </c>
      <c r="DL352" s="1000">
        <v>0</v>
      </c>
      <c r="DM352" s="1001">
        <v>0</v>
      </c>
      <c r="DN352" s="1000">
        <v>0</v>
      </c>
      <c r="DO352" s="1001">
        <v>0</v>
      </c>
      <c r="DP352" s="1002">
        <v>0</v>
      </c>
      <c r="DQ352" s="946"/>
      <c r="DR352" s="973"/>
      <c r="DS352" s="946"/>
      <c r="DT352" s="999">
        <v>0</v>
      </c>
      <c r="DU352" s="1000">
        <v>0</v>
      </c>
      <c r="DV352" s="1001">
        <v>0</v>
      </c>
      <c r="DW352" s="1000">
        <v>0</v>
      </c>
      <c r="DX352" s="1001">
        <v>0</v>
      </c>
      <c r="DY352" s="1000">
        <v>0</v>
      </c>
      <c r="DZ352" s="1001">
        <v>0</v>
      </c>
      <c r="EA352" s="1000">
        <v>0</v>
      </c>
      <c r="EB352" s="1001">
        <v>0</v>
      </c>
      <c r="EC352" s="1000">
        <v>0</v>
      </c>
      <c r="ED352" s="1001">
        <v>0</v>
      </c>
      <c r="EE352" s="1000">
        <v>0</v>
      </c>
      <c r="EF352" s="1001">
        <v>0</v>
      </c>
      <c r="EG352" s="1000">
        <v>0</v>
      </c>
      <c r="EH352" s="1001">
        <v>0</v>
      </c>
      <c r="EI352" s="1000">
        <v>0</v>
      </c>
      <c r="EJ352" s="1001">
        <v>0</v>
      </c>
      <c r="EK352" s="1000">
        <v>0</v>
      </c>
      <c r="EL352" s="1001">
        <v>0</v>
      </c>
      <c r="EM352" s="1000">
        <v>0</v>
      </c>
      <c r="EN352" s="1001">
        <v>0</v>
      </c>
      <c r="EO352" s="1000">
        <v>0</v>
      </c>
      <c r="EP352" s="1001">
        <v>0</v>
      </c>
      <c r="EQ352" s="1000">
        <v>0</v>
      </c>
      <c r="ER352" s="1001">
        <v>0</v>
      </c>
      <c r="ES352" s="1000">
        <v>0</v>
      </c>
      <c r="ET352" s="1001">
        <v>0</v>
      </c>
      <c r="EU352" s="1000">
        <v>0</v>
      </c>
      <c r="EV352" s="1001">
        <v>0</v>
      </c>
      <c r="EW352" s="1000">
        <v>0</v>
      </c>
      <c r="EX352" s="1001">
        <v>0</v>
      </c>
      <c r="EY352" s="1000">
        <v>0</v>
      </c>
      <c r="EZ352" s="1001">
        <v>0</v>
      </c>
      <c r="FA352" s="1000">
        <v>0</v>
      </c>
      <c r="FB352" s="1001">
        <v>0</v>
      </c>
      <c r="FC352" s="1002">
        <v>0</v>
      </c>
      <c r="FD352" s="946"/>
      <c r="FE352" s="974"/>
      <c r="FF352" s="946"/>
      <c r="FG352" s="975"/>
      <c r="FI352" s="1003" t="b">
        <v>1</v>
      </c>
    </row>
    <row r="353" spans="2:165" outlineLevel="1">
      <c r="B353" s="1004">
        <v>334</v>
      </c>
      <c r="C353" s="1005" t="s">
        <v>349</v>
      </c>
      <c r="E353" s="1006">
        <v>0</v>
      </c>
      <c r="F353" s="1007">
        <v>38306</v>
      </c>
      <c r="G353" s="1008">
        <v>38306</v>
      </c>
      <c r="H353" s="1007">
        <v>38306</v>
      </c>
      <c r="I353" s="1008">
        <v>38306</v>
      </c>
      <c r="J353" s="1007">
        <v>38306</v>
      </c>
      <c r="K353" s="1008">
        <v>38306</v>
      </c>
      <c r="L353" s="1007">
        <v>38306</v>
      </c>
      <c r="M353" s="1008">
        <v>38306</v>
      </c>
      <c r="N353" s="1007">
        <v>38306</v>
      </c>
      <c r="O353" s="1008">
        <v>38306</v>
      </c>
      <c r="P353" s="1007">
        <v>9457</v>
      </c>
      <c r="Q353" s="1008">
        <v>0</v>
      </c>
      <c r="R353" s="1007">
        <v>0</v>
      </c>
      <c r="S353" s="1008">
        <v>0</v>
      </c>
      <c r="T353" s="1007">
        <v>0</v>
      </c>
      <c r="U353" s="1008">
        <v>0</v>
      </c>
      <c r="V353" s="1007">
        <v>0</v>
      </c>
      <c r="W353" s="1008">
        <v>0</v>
      </c>
      <c r="X353" s="1007">
        <v>0</v>
      </c>
      <c r="Y353" s="1008">
        <v>0</v>
      </c>
      <c r="Z353" s="1007">
        <v>0</v>
      </c>
      <c r="AA353" s="1008">
        <v>0</v>
      </c>
      <c r="AB353" s="1007">
        <v>0</v>
      </c>
      <c r="AC353" s="1008">
        <v>0</v>
      </c>
      <c r="AD353" s="1007">
        <v>0</v>
      </c>
      <c r="AE353" s="1008">
        <v>0</v>
      </c>
      <c r="AF353" s="1007">
        <v>0</v>
      </c>
      <c r="AG353" s="1008">
        <v>0</v>
      </c>
      <c r="AH353" s="1007">
        <v>0</v>
      </c>
      <c r="AI353" s="1008">
        <v>0</v>
      </c>
      <c r="AJ353" s="1007">
        <v>0</v>
      </c>
      <c r="AK353" s="1008">
        <v>0</v>
      </c>
      <c r="AL353" s="1007">
        <v>0</v>
      </c>
      <c r="AM353" s="1008">
        <v>0</v>
      </c>
      <c r="AN353" s="1009">
        <v>0</v>
      </c>
      <c r="AO353" s="946"/>
      <c r="AP353" s="964"/>
      <c r="AQ353" s="946"/>
      <c r="AR353" s="1006">
        <v>0</v>
      </c>
      <c r="AS353" s="1007">
        <v>5</v>
      </c>
      <c r="AT353" s="1008">
        <v>5</v>
      </c>
      <c r="AU353" s="1007">
        <v>5</v>
      </c>
      <c r="AV353" s="1008">
        <v>5</v>
      </c>
      <c r="AW353" s="1007">
        <v>5</v>
      </c>
      <c r="AX353" s="1008">
        <v>5</v>
      </c>
      <c r="AY353" s="1007">
        <v>5</v>
      </c>
      <c r="AZ353" s="1008">
        <v>5</v>
      </c>
      <c r="BA353" s="1007">
        <v>5</v>
      </c>
      <c r="BB353" s="1008">
        <v>5</v>
      </c>
      <c r="BC353" s="1007">
        <v>1</v>
      </c>
      <c r="BD353" s="1008">
        <v>0</v>
      </c>
      <c r="BE353" s="1007">
        <v>0</v>
      </c>
      <c r="BF353" s="1008">
        <v>0</v>
      </c>
      <c r="BG353" s="1007">
        <v>0</v>
      </c>
      <c r="BH353" s="1008">
        <v>0</v>
      </c>
      <c r="BI353" s="1007">
        <v>0</v>
      </c>
      <c r="BJ353" s="1008">
        <v>0</v>
      </c>
      <c r="BK353" s="1007">
        <v>0</v>
      </c>
      <c r="BL353" s="1008">
        <v>0</v>
      </c>
      <c r="BM353" s="1007">
        <v>0</v>
      </c>
      <c r="BN353" s="1008">
        <v>0</v>
      </c>
      <c r="BO353" s="1007">
        <v>0</v>
      </c>
      <c r="BP353" s="1008">
        <v>0</v>
      </c>
      <c r="BQ353" s="1007">
        <v>0</v>
      </c>
      <c r="BR353" s="1008">
        <v>0</v>
      </c>
      <c r="BS353" s="1007">
        <v>0</v>
      </c>
      <c r="BT353" s="1008">
        <v>0</v>
      </c>
      <c r="BU353" s="1007">
        <v>0</v>
      </c>
      <c r="BV353" s="1008">
        <v>0</v>
      </c>
      <c r="BW353" s="1007">
        <v>0</v>
      </c>
      <c r="BX353" s="1008">
        <v>0</v>
      </c>
      <c r="BY353" s="1007">
        <v>0</v>
      </c>
      <c r="BZ353" s="1008">
        <v>0</v>
      </c>
      <c r="CA353" s="1009">
        <v>0</v>
      </c>
      <c r="CB353" s="946"/>
      <c r="CC353" s="971"/>
      <c r="CD353" s="946"/>
      <c r="CE353" s="972"/>
      <c r="CF353" s="946"/>
      <c r="CG353" s="1006">
        <v>0</v>
      </c>
      <c r="CH353" s="1007">
        <v>26285</v>
      </c>
      <c r="CI353" s="1008">
        <v>26285</v>
      </c>
      <c r="CJ353" s="1007">
        <v>26285</v>
      </c>
      <c r="CK353" s="1008">
        <v>26285</v>
      </c>
      <c r="CL353" s="1007">
        <v>26285</v>
      </c>
      <c r="CM353" s="1008">
        <v>26285</v>
      </c>
      <c r="CN353" s="1007">
        <v>26285</v>
      </c>
      <c r="CO353" s="1008">
        <v>26285</v>
      </c>
      <c r="CP353" s="1007">
        <v>26285</v>
      </c>
      <c r="CQ353" s="1008">
        <v>26285</v>
      </c>
      <c r="CR353" s="1007">
        <v>6490</v>
      </c>
      <c r="CS353" s="1008">
        <v>0</v>
      </c>
      <c r="CT353" s="1007">
        <v>0</v>
      </c>
      <c r="CU353" s="1008">
        <v>0</v>
      </c>
      <c r="CV353" s="1007">
        <v>0</v>
      </c>
      <c r="CW353" s="1008">
        <v>0</v>
      </c>
      <c r="CX353" s="1007">
        <v>0</v>
      </c>
      <c r="CY353" s="1008">
        <v>0</v>
      </c>
      <c r="CZ353" s="1007">
        <v>0</v>
      </c>
      <c r="DA353" s="1008">
        <v>0</v>
      </c>
      <c r="DB353" s="1007">
        <v>0</v>
      </c>
      <c r="DC353" s="1008">
        <v>0</v>
      </c>
      <c r="DD353" s="1007">
        <v>0</v>
      </c>
      <c r="DE353" s="1008">
        <v>0</v>
      </c>
      <c r="DF353" s="1007">
        <v>0</v>
      </c>
      <c r="DG353" s="1008">
        <v>0</v>
      </c>
      <c r="DH353" s="1007">
        <v>0</v>
      </c>
      <c r="DI353" s="1008">
        <v>0</v>
      </c>
      <c r="DJ353" s="1007">
        <v>0</v>
      </c>
      <c r="DK353" s="1008">
        <v>0</v>
      </c>
      <c r="DL353" s="1007">
        <v>0</v>
      </c>
      <c r="DM353" s="1008">
        <v>0</v>
      </c>
      <c r="DN353" s="1007">
        <v>0</v>
      </c>
      <c r="DO353" s="1008">
        <v>0</v>
      </c>
      <c r="DP353" s="1009">
        <v>0</v>
      </c>
      <c r="DQ353" s="946"/>
      <c r="DR353" s="973"/>
      <c r="DS353" s="946"/>
      <c r="DT353" s="1006">
        <v>0</v>
      </c>
      <c r="DU353" s="1007">
        <v>3</v>
      </c>
      <c r="DV353" s="1008">
        <v>3</v>
      </c>
      <c r="DW353" s="1007">
        <v>3</v>
      </c>
      <c r="DX353" s="1008">
        <v>3</v>
      </c>
      <c r="DY353" s="1007">
        <v>3</v>
      </c>
      <c r="DZ353" s="1008">
        <v>3</v>
      </c>
      <c r="EA353" s="1007">
        <v>3</v>
      </c>
      <c r="EB353" s="1008">
        <v>3</v>
      </c>
      <c r="EC353" s="1007">
        <v>3</v>
      </c>
      <c r="ED353" s="1008">
        <v>3</v>
      </c>
      <c r="EE353" s="1007">
        <v>1</v>
      </c>
      <c r="EF353" s="1008">
        <v>0</v>
      </c>
      <c r="EG353" s="1007">
        <v>0</v>
      </c>
      <c r="EH353" s="1008">
        <v>0</v>
      </c>
      <c r="EI353" s="1007">
        <v>0</v>
      </c>
      <c r="EJ353" s="1008">
        <v>0</v>
      </c>
      <c r="EK353" s="1007">
        <v>0</v>
      </c>
      <c r="EL353" s="1008">
        <v>0</v>
      </c>
      <c r="EM353" s="1007">
        <v>0</v>
      </c>
      <c r="EN353" s="1008">
        <v>0</v>
      </c>
      <c r="EO353" s="1007">
        <v>0</v>
      </c>
      <c r="EP353" s="1008">
        <v>0</v>
      </c>
      <c r="EQ353" s="1007">
        <v>0</v>
      </c>
      <c r="ER353" s="1008">
        <v>0</v>
      </c>
      <c r="ES353" s="1007">
        <v>0</v>
      </c>
      <c r="ET353" s="1008">
        <v>0</v>
      </c>
      <c r="EU353" s="1007">
        <v>0</v>
      </c>
      <c r="EV353" s="1008">
        <v>0</v>
      </c>
      <c r="EW353" s="1007">
        <v>0</v>
      </c>
      <c r="EX353" s="1008">
        <v>0</v>
      </c>
      <c r="EY353" s="1007">
        <v>0</v>
      </c>
      <c r="EZ353" s="1008">
        <v>0</v>
      </c>
      <c r="FA353" s="1007">
        <v>0</v>
      </c>
      <c r="FB353" s="1008">
        <v>0</v>
      </c>
      <c r="FC353" s="1009">
        <v>0</v>
      </c>
      <c r="FD353" s="946"/>
      <c r="FE353" s="974"/>
      <c r="FF353" s="946"/>
      <c r="FG353" s="975"/>
      <c r="FI353" s="1010" t="b">
        <v>0</v>
      </c>
    </row>
    <row r="354" spans="2:165" outlineLevel="1">
      <c r="B354" s="990">
        <v>335</v>
      </c>
      <c r="C354" s="1011" t="s">
        <v>350</v>
      </c>
      <c r="E354" s="992">
        <v>0</v>
      </c>
      <c r="F354" s="993">
        <v>3641906</v>
      </c>
      <c r="G354" s="994">
        <v>3917880</v>
      </c>
      <c r="H354" s="993">
        <v>3921153</v>
      </c>
      <c r="I354" s="994">
        <v>3921153</v>
      </c>
      <c r="J354" s="993">
        <v>3921153</v>
      </c>
      <c r="K354" s="994">
        <v>3908015</v>
      </c>
      <c r="L354" s="993">
        <v>3908015</v>
      </c>
      <c r="M354" s="994">
        <v>3908015</v>
      </c>
      <c r="N354" s="993">
        <v>3901428</v>
      </c>
      <c r="O354" s="994">
        <v>3901428</v>
      </c>
      <c r="P354" s="993">
        <v>3820677</v>
      </c>
      <c r="Q354" s="994">
        <v>3144070</v>
      </c>
      <c r="R354" s="993">
        <v>1717307</v>
      </c>
      <c r="S354" s="994">
        <v>1717307</v>
      </c>
      <c r="T354" s="993">
        <v>324598</v>
      </c>
      <c r="U354" s="994">
        <v>463</v>
      </c>
      <c r="V354" s="993">
        <v>463</v>
      </c>
      <c r="W354" s="994">
        <v>463</v>
      </c>
      <c r="X354" s="993">
        <v>463</v>
      </c>
      <c r="Y354" s="994">
        <v>463</v>
      </c>
      <c r="Z354" s="993">
        <v>0</v>
      </c>
      <c r="AA354" s="994">
        <v>0</v>
      </c>
      <c r="AB354" s="993">
        <v>0</v>
      </c>
      <c r="AC354" s="994">
        <v>0</v>
      </c>
      <c r="AD354" s="993">
        <v>0</v>
      </c>
      <c r="AE354" s="994">
        <v>0</v>
      </c>
      <c r="AF354" s="993">
        <v>0</v>
      </c>
      <c r="AG354" s="994">
        <v>0</v>
      </c>
      <c r="AH354" s="993">
        <v>0</v>
      </c>
      <c r="AI354" s="994">
        <v>0</v>
      </c>
      <c r="AJ354" s="993">
        <v>0</v>
      </c>
      <c r="AK354" s="994">
        <v>0</v>
      </c>
      <c r="AL354" s="993">
        <v>0</v>
      </c>
      <c r="AM354" s="994">
        <v>0</v>
      </c>
      <c r="AN354" s="995">
        <v>0</v>
      </c>
      <c r="AO354" s="946"/>
      <c r="AP354" s="964"/>
      <c r="AQ354" s="946"/>
      <c r="AR354" s="992">
        <v>0</v>
      </c>
      <c r="AS354" s="993">
        <v>614</v>
      </c>
      <c r="AT354" s="994">
        <v>658</v>
      </c>
      <c r="AU354" s="993">
        <v>658</v>
      </c>
      <c r="AV354" s="994">
        <v>658</v>
      </c>
      <c r="AW354" s="993">
        <v>658</v>
      </c>
      <c r="AX354" s="994">
        <v>658</v>
      </c>
      <c r="AY354" s="993">
        <v>658</v>
      </c>
      <c r="AZ354" s="994">
        <v>658</v>
      </c>
      <c r="BA354" s="993">
        <v>657</v>
      </c>
      <c r="BB354" s="994">
        <v>657</v>
      </c>
      <c r="BC354" s="993">
        <v>645</v>
      </c>
      <c r="BD354" s="994">
        <v>512</v>
      </c>
      <c r="BE354" s="993">
        <v>275</v>
      </c>
      <c r="BF354" s="994">
        <v>275</v>
      </c>
      <c r="BG354" s="993">
        <v>93</v>
      </c>
      <c r="BH354" s="994">
        <v>1</v>
      </c>
      <c r="BI354" s="993">
        <v>1</v>
      </c>
      <c r="BJ354" s="994">
        <v>1</v>
      </c>
      <c r="BK354" s="993">
        <v>1</v>
      </c>
      <c r="BL354" s="994">
        <v>1</v>
      </c>
      <c r="BM354" s="993">
        <v>0</v>
      </c>
      <c r="BN354" s="994">
        <v>0</v>
      </c>
      <c r="BO354" s="993">
        <v>0</v>
      </c>
      <c r="BP354" s="994">
        <v>0</v>
      </c>
      <c r="BQ354" s="993">
        <v>0</v>
      </c>
      <c r="BR354" s="994">
        <v>0</v>
      </c>
      <c r="BS354" s="993">
        <v>0</v>
      </c>
      <c r="BT354" s="994">
        <v>0</v>
      </c>
      <c r="BU354" s="993">
        <v>0</v>
      </c>
      <c r="BV354" s="994">
        <v>0</v>
      </c>
      <c r="BW354" s="993">
        <v>0</v>
      </c>
      <c r="BX354" s="994">
        <v>0</v>
      </c>
      <c r="BY354" s="993">
        <v>0</v>
      </c>
      <c r="BZ354" s="994">
        <v>0</v>
      </c>
      <c r="CA354" s="995">
        <v>0</v>
      </c>
      <c r="CB354" s="946"/>
      <c r="CC354" s="971"/>
      <c r="CD354" s="946"/>
      <c r="CE354" s="972"/>
      <c r="CF354" s="946"/>
      <c r="CG354" s="992">
        <v>0</v>
      </c>
      <c r="CH354" s="993">
        <v>2885301</v>
      </c>
      <c r="CI354" s="994">
        <v>3103941</v>
      </c>
      <c r="CJ354" s="993">
        <v>3106535</v>
      </c>
      <c r="CK354" s="994">
        <v>3106535</v>
      </c>
      <c r="CL354" s="993">
        <v>3106535</v>
      </c>
      <c r="CM354" s="994">
        <v>3096126</v>
      </c>
      <c r="CN354" s="993">
        <v>3096126</v>
      </c>
      <c r="CO354" s="994">
        <v>3096126</v>
      </c>
      <c r="CP354" s="993">
        <v>3090907</v>
      </c>
      <c r="CQ354" s="994">
        <v>3090907</v>
      </c>
      <c r="CR354" s="993">
        <v>3026932</v>
      </c>
      <c r="CS354" s="994">
        <v>2490890</v>
      </c>
      <c r="CT354" s="993">
        <v>1360537</v>
      </c>
      <c r="CU354" s="994">
        <v>1360537</v>
      </c>
      <c r="CV354" s="993">
        <v>257162</v>
      </c>
      <c r="CW354" s="994">
        <v>367</v>
      </c>
      <c r="CX354" s="993">
        <v>367</v>
      </c>
      <c r="CY354" s="994">
        <v>367</v>
      </c>
      <c r="CZ354" s="993">
        <v>367</v>
      </c>
      <c r="DA354" s="994">
        <v>367</v>
      </c>
      <c r="DB354" s="993">
        <v>0</v>
      </c>
      <c r="DC354" s="994">
        <v>0</v>
      </c>
      <c r="DD354" s="993">
        <v>0</v>
      </c>
      <c r="DE354" s="994">
        <v>0</v>
      </c>
      <c r="DF354" s="993">
        <v>0</v>
      </c>
      <c r="DG354" s="994">
        <v>0</v>
      </c>
      <c r="DH354" s="993">
        <v>0</v>
      </c>
      <c r="DI354" s="994">
        <v>0</v>
      </c>
      <c r="DJ354" s="993">
        <v>0</v>
      </c>
      <c r="DK354" s="994">
        <v>0</v>
      </c>
      <c r="DL354" s="993">
        <v>0</v>
      </c>
      <c r="DM354" s="994">
        <v>0</v>
      </c>
      <c r="DN354" s="993">
        <v>0</v>
      </c>
      <c r="DO354" s="994">
        <v>0</v>
      </c>
      <c r="DP354" s="995">
        <v>0</v>
      </c>
      <c r="DQ354" s="946"/>
      <c r="DR354" s="973"/>
      <c r="DS354" s="946"/>
      <c r="DT354" s="992">
        <v>0</v>
      </c>
      <c r="DU354" s="993">
        <v>486</v>
      </c>
      <c r="DV354" s="994">
        <v>522</v>
      </c>
      <c r="DW354" s="993">
        <v>522</v>
      </c>
      <c r="DX354" s="994">
        <v>522</v>
      </c>
      <c r="DY354" s="993">
        <v>522</v>
      </c>
      <c r="DZ354" s="994">
        <v>521</v>
      </c>
      <c r="EA354" s="993">
        <v>521</v>
      </c>
      <c r="EB354" s="994">
        <v>521</v>
      </c>
      <c r="EC354" s="993">
        <v>521</v>
      </c>
      <c r="ED354" s="994">
        <v>521</v>
      </c>
      <c r="EE354" s="993">
        <v>511</v>
      </c>
      <c r="EF354" s="994">
        <v>406</v>
      </c>
      <c r="EG354" s="993">
        <v>218</v>
      </c>
      <c r="EH354" s="994">
        <v>218</v>
      </c>
      <c r="EI354" s="993">
        <v>73</v>
      </c>
      <c r="EJ354" s="994">
        <v>1</v>
      </c>
      <c r="EK354" s="993">
        <v>1</v>
      </c>
      <c r="EL354" s="994">
        <v>1</v>
      </c>
      <c r="EM354" s="993">
        <v>1</v>
      </c>
      <c r="EN354" s="994">
        <v>1</v>
      </c>
      <c r="EO354" s="993">
        <v>0</v>
      </c>
      <c r="EP354" s="994">
        <v>0</v>
      </c>
      <c r="EQ354" s="993">
        <v>0</v>
      </c>
      <c r="ER354" s="994">
        <v>0</v>
      </c>
      <c r="ES354" s="993">
        <v>0</v>
      </c>
      <c r="ET354" s="994">
        <v>0</v>
      </c>
      <c r="EU354" s="993">
        <v>0</v>
      </c>
      <c r="EV354" s="994">
        <v>0</v>
      </c>
      <c r="EW354" s="993">
        <v>0</v>
      </c>
      <c r="EX354" s="994">
        <v>0</v>
      </c>
      <c r="EY354" s="993">
        <v>0</v>
      </c>
      <c r="EZ354" s="994">
        <v>0</v>
      </c>
      <c r="FA354" s="993">
        <v>0</v>
      </c>
      <c r="FB354" s="994">
        <v>0</v>
      </c>
      <c r="FC354" s="995">
        <v>0</v>
      </c>
      <c r="FD354" s="946"/>
      <c r="FE354" s="974"/>
      <c r="FF354" s="946"/>
      <c r="FG354" s="975"/>
      <c r="FI354" s="996" t="b">
        <v>0</v>
      </c>
    </row>
    <row r="355" spans="2:165" outlineLevel="1">
      <c r="B355" s="983">
        <v>336</v>
      </c>
      <c r="C355" s="1012" t="s">
        <v>355</v>
      </c>
      <c r="E355" s="985">
        <v>0</v>
      </c>
      <c r="F355" s="986">
        <v>6124</v>
      </c>
      <c r="G355" s="987">
        <v>6124</v>
      </c>
      <c r="H355" s="986">
        <v>6124</v>
      </c>
      <c r="I355" s="987">
        <v>6124</v>
      </c>
      <c r="J355" s="986">
        <v>6124</v>
      </c>
      <c r="K355" s="987">
        <v>471</v>
      </c>
      <c r="L355" s="986">
        <v>471</v>
      </c>
      <c r="M355" s="987">
        <v>471</v>
      </c>
      <c r="N355" s="986">
        <v>471</v>
      </c>
      <c r="O355" s="987">
        <v>471</v>
      </c>
      <c r="P355" s="986">
        <v>22</v>
      </c>
      <c r="Q355" s="987">
        <v>0</v>
      </c>
      <c r="R355" s="986">
        <v>0</v>
      </c>
      <c r="S355" s="987">
        <v>0</v>
      </c>
      <c r="T355" s="986">
        <v>0</v>
      </c>
      <c r="U355" s="987">
        <v>0</v>
      </c>
      <c r="V355" s="986">
        <v>0</v>
      </c>
      <c r="W355" s="987">
        <v>0</v>
      </c>
      <c r="X355" s="986">
        <v>0</v>
      </c>
      <c r="Y355" s="987">
        <v>0</v>
      </c>
      <c r="Z355" s="986">
        <v>0</v>
      </c>
      <c r="AA355" s="987">
        <v>0</v>
      </c>
      <c r="AB355" s="986">
        <v>0</v>
      </c>
      <c r="AC355" s="987">
        <v>0</v>
      </c>
      <c r="AD355" s="986">
        <v>0</v>
      </c>
      <c r="AE355" s="987">
        <v>0</v>
      </c>
      <c r="AF355" s="986">
        <v>0</v>
      </c>
      <c r="AG355" s="987">
        <v>0</v>
      </c>
      <c r="AH355" s="986">
        <v>0</v>
      </c>
      <c r="AI355" s="987">
        <v>0</v>
      </c>
      <c r="AJ355" s="986">
        <v>0</v>
      </c>
      <c r="AK355" s="987">
        <v>0</v>
      </c>
      <c r="AL355" s="986">
        <v>0</v>
      </c>
      <c r="AM355" s="987">
        <v>0</v>
      </c>
      <c r="AN355" s="988">
        <v>0</v>
      </c>
      <c r="AO355" s="946"/>
      <c r="AP355" s="964"/>
      <c r="AQ355" s="946"/>
      <c r="AR355" s="985">
        <v>0</v>
      </c>
      <c r="AS355" s="986">
        <v>1</v>
      </c>
      <c r="AT355" s="987">
        <v>1</v>
      </c>
      <c r="AU355" s="986">
        <v>1</v>
      </c>
      <c r="AV355" s="987">
        <v>1</v>
      </c>
      <c r="AW355" s="986">
        <v>1</v>
      </c>
      <c r="AX355" s="987">
        <v>0</v>
      </c>
      <c r="AY355" s="986">
        <v>0</v>
      </c>
      <c r="AZ355" s="987">
        <v>0</v>
      </c>
      <c r="BA355" s="986">
        <v>0</v>
      </c>
      <c r="BB355" s="987">
        <v>0</v>
      </c>
      <c r="BC355" s="986">
        <v>0</v>
      </c>
      <c r="BD355" s="987">
        <v>0</v>
      </c>
      <c r="BE355" s="986">
        <v>0</v>
      </c>
      <c r="BF355" s="987">
        <v>0</v>
      </c>
      <c r="BG355" s="986">
        <v>0</v>
      </c>
      <c r="BH355" s="987">
        <v>0</v>
      </c>
      <c r="BI355" s="986">
        <v>0</v>
      </c>
      <c r="BJ355" s="987">
        <v>0</v>
      </c>
      <c r="BK355" s="986">
        <v>0</v>
      </c>
      <c r="BL355" s="987">
        <v>0</v>
      </c>
      <c r="BM355" s="986">
        <v>0</v>
      </c>
      <c r="BN355" s="987">
        <v>0</v>
      </c>
      <c r="BO355" s="986">
        <v>0</v>
      </c>
      <c r="BP355" s="987">
        <v>0</v>
      </c>
      <c r="BQ355" s="986">
        <v>0</v>
      </c>
      <c r="BR355" s="987">
        <v>0</v>
      </c>
      <c r="BS355" s="986">
        <v>0</v>
      </c>
      <c r="BT355" s="987">
        <v>0</v>
      </c>
      <c r="BU355" s="986">
        <v>0</v>
      </c>
      <c r="BV355" s="987">
        <v>0</v>
      </c>
      <c r="BW355" s="986">
        <v>0</v>
      </c>
      <c r="BX355" s="987">
        <v>0</v>
      </c>
      <c r="BY355" s="986">
        <v>0</v>
      </c>
      <c r="BZ355" s="987">
        <v>0</v>
      </c>
      <c r="CA355" s="988">
        <v>0</v>
      </c>
      <c r="CB355" s="946"/>
      <c r="CC355" s="971"/>
      <c r="CD355" s="946"/>
      <c r="CE355" s="972"/>
      <c r="CF355" s="946"/>
      <c r="CG355" s="985">
        <v>0</v>
      </c>
      <c r="CH355" s="986">
        <v>5437</v>
      </c>
      <c r="CI355" s="987">
        <v>5437</v>
      </c>
      <c r="CJ355" s="986">
        <v>5437</v>
      </c>
      <c r="CK355" s="987">
        <v>5437</v>
      </c>
      <c r="CL355" s="986">
        <v>5437</v>
      </c>
      <c r="CM355" s="987">
        <v>418</v>
      </c>
      <c r="CN355" s="986">
        <v>418</v>
      </c>
      <c r="CO355" s="987">
        <v>418</v>
      </c>
      <c r="CP355" s="986">
        <v>418</v>
      </c>
      <c r="CQ355" s="987">
        <v>418</v>
      </c>
      <c r="CR355" s="986">
        <v>19</v>
      </c>
      <c r="CS355" s="987">
        <v>0</v>
      </c>
      <c r="CT355" s="986">
        <v>0</v>
      </c>
      <c r="CU355" s="987">
        <v>0</v>
      </c>
      <c r="CV355" s="986">
        <v>0</v>
      </c>
      <c r="CW355" s="987">
        <v>0</v>
      </c>
      <c r="CX355" s="986">
        <v>0</v>
      </c>
      <c r="CY355" s="987">
        <v>0</v>
      </c>
      <c r="CZ355" s="986">
        <v>0</v>
      </c>
      <c r="DA355" s="987">
        <v>0</v>
      </c>
      <c r="DB355" s="986">
        <v>0</v>
      </c>
      <c r="DC355" s="987">
        <v>0</v>
      </c>
      <c r="DD355" s="986">
        <v>0</v>
      </c>
      <c r="DE355" s="987">
        <v>0</v>
      </c>
      <c r="DF355" s="986">
        <v>0</v>
      </c>
      <c r="DG355" s="987">
        <v>0</v>
      </c>
      <c r="DH355" s="986">
        <v>0</v>
      </c>
      <c r="DI355" s="987">
        <v>0</v>
      </c>
      <c r="DJ355" s="986">
        <v>0</v>
      </c>
      <c r="DK355" s="987">
        <v>0</v>
      </c>
      <c r="DL355" s="986">
        <v>0</v>
      </c>
      <c r="DM355" s="987">
        <v>0</v>
      </c>
      <c r="DN355" s="986">
        <v>0</v>
      </c>
      <c r="DO355" s="987">
        <v>0</v>
      </c>
      <c r="DP355" s="988">
        <v>0</v>
      </c>
      <c r="DQ355" s="946"/>
      <c r="DR355" s="973"/>
      <c r="DS355" s="946"/>
      <c r="DT355" s="985">
        <v>0</v>
      </c>
      <c r="DU355" s="986">
        <v>1</v>
      </c>
      <c r="DV355" s="987">
        <v>1</v>
      </c>
      <c r="DW355" s="986">
        <v>1</v>
      </c>
      <c r="DX355" s="987">
        <v>1</v>
      </c>
      <c r="DY355" s="986">
        <v>1</v>
      </c>
      <c r="DZ355" s="987">
        <v>0</v>
      </c>
      <c r="EA355" s="986">
        <v>0</v>
      </c>
      <c r="EB355" s="987">
        <v>0</v>
      </c>
      <c r="EC355" s="986">
        <v>0</v>
      </c>
      <c r="ED355" s="987">
        <v>0</v>
      </c>
      <c r="EE355" s="986">
        <v>0</v>
      </c>
      <c r="EF355" s="987">
        <v>0</v>
      </c>
      <c r="EG355" s="986">
        <v>0</v>
      </c>
      <c r="EH355" s="987">
        <v>0</v>
      </c>
      <c r="EI355" s="986">
        <v>0</v>
      </c>
      <c r="EJ355" s="987">
        <v>0</v>
      </c>
      <c r="EK355" s="986">
        <v>0</v>
      </c>
      <c r="EL355" s="987">
        <v>0</v>
      </c>
      <c r="EM355" s="986">
        <v>0</v>
      </c>
      <c r="EN355" s="987">
        <v>0</v>
      </c>
      <c r="EO355" s="986">
        <v>0</v>
      </c>
      <c r="EP355" s="987">
        <v>0</v>
      </c>
      <c r="EQ355" s="986">
        <v>0</v>
      </c>
      <c r="ER355" s="987">
        <v>0</v>
      </c>
      <c r="ES355" s="986">
        <v>0</v>
      </c>
      <c r="ET355" s="987">
        <v>0</v>
      </c>
      <c r="EU355" s="986">
        <v>0</v>
      </c>
      <c r="EV355" s="987">
        <v>0</v>
      </c>
      <c r="EW355" s="986">
        <v>0</v>
      </c>
      <c r="EX355" s="987">
        <v>0</v>
      </c>
      <c r="EY355" s="986">
        <v>0</v>
      </c>
      <c r="EZ355" s="987">
        <v>0</v>
      </c>
      <c r="FA355" s="986">
        <v>0</v>
      </c>
      <c r="FB355" s="987">
        <v>0</v>
      </c>
      <c r="FC355" s="988">
        <v>0</v>
      </c>
      <c r="FD355" s="946"/>
      <c r="FE355" s="974"/>
      <c r="FF355" s="946"/>
      <c r="FG355" s="975"/>
      <c r="FI355" s="989" t="b">
        <v>0</v>
      </c>
    </row>
    <row r="356" spans="2:165" outlineLevel="1">
      <c r="B356" s="990">
        <v>337</v>
      </c>
      <c r="C356" s="1011" t="s">
        <v>356</v>
      </c>
      <c r="E356" s="992">
        <v>0</v>
      </c>
      <c r="F356" s="993">
        <v>25335</v>
      </c>
      <c r="G356" s="994">
        <v>25335</v>
      </c>
      <c r="H356" s="993">
        <v>25335</v>
      </c>
      <c r="I356" s="994">
        <v>25335</v>
      </c>
      <c r="J356" s="993">
        <v>25335</v>
      </c>
      <c r="K356" s="994">
        <v>25335</v>
      </c>
      <c r="L356" s="993">
        <v>25335</v>
      </c>
      <c r="M356" s="994">
        <v>25335</v>
      </c>
      <c r="N356" s="993">
        <v>25335</v>
      </c>
      <c r="O356" s="994">
        <v>25335</v>
      </c>
      <c r="P356" s="993">
        <v>25335</v>
      </c>
      <c r="Q356" s="994">
        <v>25335</v>
      </c>
      <c r="R356" s="993">
        <v>25335</v>
      </c>
      <c r="S356" s="994">
        <v>25335</v>
      </c>
      <c r="T356" s="993">
        <v>25335</v>
      </c>
      <c r="U356" s="994">
        <v>25335</v>
      </c>
      <c r="V356" s="993">
        <v>25335</v>
      </c>
      <c r="W356" s="994">
        <v>8600</v>
      </c>
      <c r="X356" s="993">
        <v>0</v>
      </c>
      <c r="Y356" s="994">
        <v>0</v>
      </c>
      <c r="Z356" s="993">
        <v>0</v>
      </c>
      <c r="AA356" s="994">
        <v>0</v>
      </c>
      <c r="AB356" s="993">
        <v>0</v>
      </c>
      <c r="AC356" s="994">
        <v>0</v>
      </c>
      <c r="AD356" s="993">
        <v>0</v>
      </c>
      <c r="AE356" s="994">
        <v>0</v>
      </c>
      <c r="AF356" s="993">
        <v>0</v>
      </c>
      <c r="AG356" s="994">
        <v>0</v>
      </c>
      <c r="AH356" s="993">
        <v>0</v>
      </c>
      <c r="AI356" s="994">
        <v>0</v>
      </c>
      <c r="AJ356" s="993">
        <v>0</v>
      </c>
      <c r="AK356" s="994">
        <v>0</v>
      </c>
      <c r="AL356" s="993">
        <v>0</v>
      </c>
      <c r="AM356" s="994">
        <v>0</v>
      </c>
      <c r="AN356" s="995">
        <v>0</v>
      </c>
      <c r="AO356" s="946"/>
      <c r="AP356" s="964"/>
      <c r="AQ356" s="946"/>
      <c r="AR356" s="992">
        <v>0</v>
      </c>
      <c r="AS356" s="993">
        <v>11</v>
      </c>
      <c r="AT356" s="994">
        <v>11</v>
      </c>
      <c r="AU356" s="993">
        <v>11</v>
      </c>
      <c r="AV356" s="994">
        <v>11</v>
      </c>
      <c r="AW356" s="993">
        <v>11</v>
      </c>
      <c r="AX356" s="994">
        <v>11</v>
      </c>
      <c r="AY356" s="993">
        <v>11</v>
      </c>
      <c r="AZ356" s="994">
        <v>11</v>
      </c>
      <c r="BA356" s="993">
        <v>11</v>
      </c>
      <c r="BB356" s="994">
        <v>11</v>
      </c>
      <c r="BC356" s="993">
        <v>11</v>
      </c>
      <c r="BD356" s="994">
        <v>11</v>
      </c>
      <c r="BE356" s="993">
        <v>11</v>
      </c>
      <c r="BF356" s="994">
        <v>11</v>
      </c>
      <c r="BG356" s="993">
        <v>11</v>
      </c>
      <c r="BH356" s="994">
        <v>11</v>
      </c>
      <c r="BI356" s="993">
        <v>11</v>
      </c>
      <c r="BJ356" s="994">
        <v>4</v>
      </c>
      <c r="BK356" s="993">
        <v>0</v>
      </c>
      <c r="BL356" s="994">
        <v>0</v>
      </c>
      <c r="BM356" s="993">
        <v>0</v>
      </c>
      <c r="BN356" s="994">
        <v>0</v>
      </c>
      <c r="BO356" s="993">
        <v>0</v>
      </c>
      <c r="BP356" s="994">
        <v>0</v>
      </c>
      <c r="BQ356" s="993">
        <v>0</v>
      </c>
      <c r="BR356" s="994">
        <v>0</v>
      </c>
      <c r="BS356" s="993">
        <v>0</v>
      </c>
      <c r="BT356" s="994">
        <v>0</v>
      </c>
      <c r="BU356" s="993">
        <v>0</v>
      </c>
      <c r="BV356" s="994">
        <v>0</v>
      </c>
      <c r="BW356" s="993">
        <v>0</v>
      </c>
      <c r="BX356" s="994">
        <v>0</v>
      </c>
      <c r="BY356" s="993">
        <v>0</v>
      </c>
      <c r="BZ356" s="994">
        <v>0</v>
      </c>
      <c r="CA356" s="995">
        <v>0</v>
      </c>
      <c r="CB356" s="946"/>
      <c r="CC356" s="971"/>
      <c r="CD356" s="946"/>
      <c r="CE356" s="972"/>
      <c r="CF356" s="946"/>
      <c r="CG356" s="992">
        <v>0</v>
      </c>
      <c r="CH356" s="993">
        <v>16262</v>
      </c>
      <c r="CI356" s="994">
        <v>16262</v>
      </c>
      <c r="CJ356" s="993">
        <v>16262</v>
      </c>
      <c r="CK356" s="994">
        <v>16262</v>
      </c>
      <c r="CL356" s="993">
        <v>16262</v>
      </c>
      <c r="CM356" s="994">
        <v>16262</v>
      </c>
      <c r="CN356" s="993">
        <v>16262</v>
      </c>
      <c r="CO356" s="994">
        <v>16262</v>
      </c>
      <c r="CP356" s="993">
        <v>16262</v>
      </c>
      <c r="CQ356" s="994">
        <v>16262</v>
      </c>
      <c r="CR356" s="993">
        <v>16262</v>
      </c>
      <c r="CS356" s="994">
        <v>16262</v>
      </c>
      <c r="CT356" s="993">
        <v>16262</v>
      </c>
      <c r="CU356" s="994">
        <v>16262</v>
      </c>
      <c r="CV356" s="993">
        <v>16262</v>
      </c>
      <c r="CW356" s="994">
        <v>16262</v>
      </c>
      <c r="CX356" s="993">
        <v>16262</v>
      </c>
      <c r="CY356" s="994">
        <v>5520</v>
      </c>
      <c r="CZ356" s="993">
        <v>0</v>
      </c>
      <c r="DA356" s="994">
        <v>0</v>
      </c>
      <c r="DB356" s="993">
        <v>0</v>
      </c>
      <c r="DC356" s="994">
        <v>0</v>
      </c>
      <c r="DD356" s="993">
        <v>0</v>
      </c>
      <c r="DE356" s="994">
        <v>0</v>
      </c>
      <c r="DF356" s="993">
        <v>0</v>
      </c>
      <c r="DG356" s="994">
        <v>0</v>
      </c>
      <c r="DH356" s="993">
        <v>0</v>
      </c>
      <c r="DI356" s="994">
        <v>0</v>
      </c>
      <c r="DJ356" s="993">
        <v>0</v>
      </c>
      <c r="DK356" s="994">
        <v>0</v>
      </c>
      <c r="DL356" s="993">
        <v>0</v>
      </c>
      <c r="DM356" s="994">
        <v>0</v>
      </c>
      <c r="DN356" s="993">
        <v>0</v>
      </c>
      <c r="DO356" s="994">
        <v>0</v>
      </c>
      <c r="DP356" s="995">
        <v>0</v>
      </c>
      <c r="DQ356" s="946"/>
      <c r="DR356" s="973"/>
      <c r="DS356" s="946"/>
      <c r="DT356" s="992">
        <v>0</v>
      </c>
      <c r="DU356" s="993">
        <v>7</v>
      </c>
      <c r="DV356" s="994">
        <v>7</v>
      </c>
      <c r="DW356" s="993">
        <v>7</v>
      </c>
      <c r="DX356" s="994">
        <v>7</v>
      </c>
      <c r="DY356" s="993">
        <v>7</v>
      </c>
      <c r="DZ356" s="994">
        <v>7</v>
      </c>
      <c r="EA356" s="993">
        <v>7</v>
      </c>
      <c r="EB356" s="994">
        <v>7</v>
      </c>
      <c r="EC356" s="993">
        <v>7</v>
      </c>
      <c r="ED356" s="994">
        <v>7</v>
      </c>
      <c r="EE356" s="993">
        <v>7</v>
      </c>
      <c r="EF356" s="994">
        <v>7</v>
      </c>
      <c r="EG356" s="993">
        <v>7</v>
      </c>
      <c r="EH356" s="994">
        <v>7</v>
      </c>
      <c r="EI356" s="993">
        <v>7</v>
      </c>
      <c r="EJ356" s="994">
        <v>7</v>
      </c>
      <c r="EK356" s="993">
        <v>7</v>
      </c>
      <c r="EL356" s="994">
        <v>2</v>
      </c>
      <c r="EM356" s="993">
        <v>0</v>
      </c>
      <c r="EN356" s="994">
        <v>0</v>
      </c>
      <c r="EO356" s="993">
        <v>0</v>
      </c>
      <c r="EP356" s="994">
        <v>0</v>
      </c>
      <c r="EQ356" s="993">
        <v>0</v>
      </c>
      <c r="ER356" s="994">
        <v>0</v>
      </c>
      <c r="ES356" s="993">
        <v>0</v>
      </c>
      <c r="ET356" s="994">
        <v>0</v>
      </c>
      <c r="EU356" s="993">
        <v>0</v>
      </c>
      <c r="EV356" s="994">
        <v>0</v>
      </c>
      <c r="EW356" s="993">
        <v>0</v>
      </c>
      <c r="EX356" s="994">
        <v>0</v>
      </c>
      <c r="EY356" s="993">
        <v>0</v>
      </c>
      <c r="EZ356" s="994">
        <v>0</v>
      </c>
      <c r="FA356" s="993">
        <v>0</v>
      </c>
      <c r="FB356" s="994">
        <v>0</v>
      </c>
      <c r="FC356" s="995">
        <v>0</v>
      </c>
      <c r="FD356" s="946"/>
      <c r="FE356" s="974"/>
      <c r="FF356" s="946"/>
      <c r="FG356" s="975"/>
      <c r="FI356" s="996" t="b">
        <v>0</v>
      </c>
    </row>
    <row r="357" spans="2:165" hidden="1" outlineLevel="1">
      <c r="B357" s="983">
        <v>338</v>
      </c>
      <c r="C357" s="1012" t="s">
        <v>358</v>
      </c>
      <c r="E357" s="985">
        <v>0</v>
      </c>
      <c r="F357" s="986">
        <v>0</v>
      </c>
      <c r="G357" s="987">
        <v>0</v>
      </c>
      <c r="H357" s="986">
        <v>0</v>
      </c>
      <c r="I357" s="987">
        <v>0</v>
      </c>
      <c r="J357" s="986">
        <v>0</v>
      </c>
      <c r="K357" s="987">
        <v>0</v>
      </c>
      <c r="L357" s="986">
        <v>0</v>
      </c>
      <c r="M357" s="987">
        <v>0</v>
      </c>
      <c r="N357" s="986">
        <v>0</v>
      </c>
      <c r="O357" s="987">
        <v>0</v>
      </c>
      <c r="P357" s="986">
        <v>0</v>
      </c>
      <c r="Q357" s="987">
        <v>0</v>
      </c>
      <c r="R357" s="986">
        <v>0</v>
      </c>
      <c r="S357" s="987">
        <v>0</v>
      </c>
      <c r="T357" s="986">
        <v>0</v>
      </c>
      <c r="U357" s="987">
        <v>0</v>
      </c>
      <c r="V357" s="986">
        <v>0</v>
      </c>
      <c r="W357" s="987">
        <v>0</v>
      </c>
      <c r="X357" s="986">
        <v>0</v>
      </c>
      <c r="Y357" s="987">
        <v>0</v>
      </c>
      <c r="Z357" s="986">
        <v>0</v>
      </c>
      <c r="AA357" s="987">
        <v>0</v>
      </c>
      <c r="AB357" s="986">
        <v>0</v>
      </c>
      <c r="AC357" s="987">
        <v>0</v>
      </c>
      <c r="AD357" s="986">
        <v>0</v>
      </c>
      <c r="AE357" s="987">
        <v>0</v>
      </c>
      <c r="AF357" s="986">
        <v>0</v>
      </c>
      <c r="AG357" s="987">
        <v>0</v>
      </c>
      <c r="AH357" s="986">
        <v>0</v>
      </c>
      <c r="AI357" s="987">
        <v>0</v>
      </c>
      <c r="AJ357" s="986">
        <v>0</v>
      </c>
      <c r="AK357" s="987">
        <v>0</v>
      </c>
      <c r="AL357" s="986">
        <v>0</v>
      </c>
      <c r="AM357" s="987">
        <v>0</v>
      </c>
      <c r="AN357" s="988">
        <v>0</v>
      </c>
      <c r="AO357" s="946"/>
      <c r="AP357" s="964"/>
      <c r="AQ357" s="946"/>
      <c r="AR357" s="985">
        <v>0</v>
      </c>
      <c r="AS357" s="986">
        <v>0</v>
      </c>
      <c r="AT357" s="987">
        <v>0</v>
      </c>
      <c r="AU357" s="986">
        <v>0</v>
      </c>
      <c r="AV357" s="987">
        <v>0</v>
      </c>
      <c r="AW357" s="986">
        <v>0</v>
      </c>
      <c r="AX357" s="987">
        <v>0</v>
      </c>
      <c r="AY357" s="986">
        <v>0</v>
      </c>
      <c r="AZ357" s="987">
        <v>0</v>
      </c>
      <c r="BA357" s="986">
        <v>0</v>
      </c>
      <c r="BB357" s="987">
        <v>0</v>
      </c>
      <c r="BC357" s="986">
        <v>0</v>
      </c>
      <c r="BD357" s="987">
        <v>0</v>
      </c>
      <c r="BE357" s="986">
        <v>0</v>
      </c>
      <c r="BF357" s="987">
        <v>0</v>
      </c>
      <c r="BG357" s="986">
        <v>0</v>
      </c>
      <c r="BH357" s="987">
        <v>0</v>
      </c>
      <c r="BI357" s="986">
        <v>0</v>
      </c>
      <c r="BJ357" s="987">
        <v>0</v>
      </c>
      <c r="BK357" s="986">
        <v>0</v>
      </c>
      <c r="BL357" s="987">
        <v>0</v>
      </c>
      <c r="BM357" s="986">
        <v>0</v>
      </c>
      <c r="BN357" s="987">
        <v>0</v>
      </c>
      <c r="BO357" s="986">
        <v>0</v>
      </c>
      <c r="BP357" s="987">
        <v>0</v>
      </c>
      <c r="BQ357" s="986">
        <v>0</v>
      </c>
      <c r="BR357" s="987">
        <v>0</v>
      </c>
      <c r="BS357" s="986">
        <v>0</v>
      </c>
      <c r="BT357" s="987">
        <v>0</v>
      </c>
      <c r="BU357" s="986">
        <v>0</v>
      </c>
      <c r="BV357" s="987">
        <v>0</v>
      </c>
      <c r="BW357" s="986">
        <v>0</v>
      </c>
      <c r="BX357" s="987">
        <v>0</v>
      </c>
      <c r="BY357" s="986">
        <v>0</v>
      </c>
      <c r="BZ357" s="987">
        <v>0</v>
      </c>
      <c r="CA357" s="988">
        <v>0</v>
      </c>
      <c r="CB357" s="946"/>
      <c r="CC357" s="971"/>
      <c r="CD357" s="946"/>
      <c r="CE357" s="972"/>
      <c r="CF357" s="946"/>
      <c r="CG357" s="985">
        <v>0</v>
      </c>
      <c r="CH357" s="986">
        <v>0</v>
      </c>
      <c r="CI357" s="987">
        <v>0</v>
      </c>
      <c r="CJ357" s="986">
        <v>0</v>
      </c>
      <c r="CK357" s="987">
        <v>0</v>
      </c>
      <c r="CL357" s="986">
        <v>0</v>
      </c>
      <c r="CM357" s="987">
        <v>0</v>
      </c>
      <c r="CN357" s="986">
        <v>0</v>
      </c>
      <c r="CO357" s="987">
        <v>0</v>
      </c>
      <c r="CP357" s="986">
        <v>0</v>
      </c>
      <c r="CQ357" s="987">
        <v>0</v>
      </c>
      <c r="CR357" s="986">
        <v>0</v>
      </c>
      <c r="CS357" s="987">
        <v>0</v>
      </c>
      <c r="CT357" s="986">
        <v>0</v>
      </c>
      <c r="CU357" s="987">
        <v>0</v>
      </c>
      <c r="CV357" s="986">
        <v>0</v>
      </c>
      <c r="CW357" s="987">
        <v>0</v>
      </c>
      <c r="CX357" s="986">
        <v>0</v>
      </c>
      <c r="CY357" s="987">
        <v>0</v>
      </c>
      <c r="CZ357" s="986">
        <v>0</v>
      </c>
      <c r="DA357" s="987">
        <v>0</v>
      </c>
      <c r="DB357" s="986">
        <v>0</v>
      </c>
      <c r="DC357" s="987">
        <v>0</v>
      </c>
      <c r="DD357" s="986">
        <v>0</v>
      </c>
      <c r="DE357" s="987">
        <v>0</v>
      </c>
      <c r="DF357" s="986">
        <v>0</v>
      </c>
      <c r="DG357" s="987">
        <v>0</v>
      </c>
      <c r="DH357" s="986">
        <v>0</v>
      </c>
      <c r="DI357" s="987">
        <v>0</v>
      </c>
      <c r="DJ357" s="986">
        <v>0</v>
      </c>
      <c r="DK357" s="987">
        <v>0</v>
      </c>
      <c r="DL357" s="986">
        <v>0</v>
      </c>
      <c r="DM357" s="987">
        <v>0</v>
      </c>
      <c r="DN357" s="986">
        <v>0</v>
      </c>
      <c r="DO357" s="987">
        <v>0</v>
      </c>
      <c r="DP357" s="988">
        <v>0</v>
      </c>
      <c r="DQ357" s="946"/>
      <c r="DR357" s="973"/>
      <c r="DS357" s="946"/>
      <c r="DT357" s="985">
        <v>0</v>
      </c>
      <c r="DU357" s="986">
        <v>0</v>
      </c>
      <c r="DV357" s="987">
        <v>0</v>
      </c>
      <c r="DW357" s="986">
        <v>0</v>
      </c>
      <c r="DX357" s="987">
        <v>0</v>
      </c>
      <c r="DY357" s="986">
        <v>0</v>
      </c>
      <c r="DZ357" s="987">
        <v>0</v>
      </c>
      <c r="EA357" s="986">
        <v>0</v>
      </c>
      <c r="EB357" s="987">
        <v>0</v>
      </c>
      <c r="EC357" s="986">
        <v>0</v>
      </c>
      <c r="ED357" s="987">
        <v>0</v>
      </c>
      <c r="EE357" s="986">
        <v>0</v>
      </c>
      <c r="EF357" s="987">
        <v>0</v>
      </c>
      <c r="EG357" s="986">
        <v>0</v>
      </c>
      <c r="EH357" s="987">
        <v>0</v>
      </c>
      <c r="EI357" s="986">
        <v>0</v>
      </c>
      <c r="EJ357" s="987">
        <v>0</v>
      </c>
      <c r="EK357" s="986">
        <v>0</v>
      </c>
      <c r="EL357" s="987">
        <v>0</v>
      </c>
      <c r="EM357" s="986">
        <v>0</v>
      </c>
      <c r="EN357" s="987">
        <v>0</v>
      </c>
      <c r="EO357" s="986">
        <v>0</v>
      </c>
      <c r="EP357" s="987">
        <v>0</v>
      </c>
      <c r="EQ357" s="986">
        <v>0</v>
      </c>
      <c r="ER357" s="987">
        <v>0</v>
      </c>
      <c r="ES357" s="986">
        <v>0</v>
      </c>
      <c r="ET357" s="987">
        <v>0</v>
      </c>
      <c r="EU357" s="986">
        <v>0</v>
      </c>
      <c r="EV357" s="987">
        <v>0</v>
      </c>
      <c r="EW357" s="986">
        <v>0</v>
      </c>
      <c r="EX357" s="987">
        <v>0</v>
      </c>
      <c r="EY357" s="986">
        <v>0</v>
      </c>
      <c r="EZ357" s="987">
        <v>0</v>
      </c>
      <c r="FA357" s="986">
        <v>0</v>
      </c>
      <c r="FB357" s="987">
        <v>0</v>
      </c>
      <c r="FC357" s="988">
        <v>0</v>
      </c>
      <c r="FD357" s="946"/>
      <c r="FE357" s="974"/>
      <c r="FF357" s="946"/>
      <c r="FG357" s="975"/>
      <c r="FI357" s="989" t="b">
        <v>1</v>
      </c>
    </row>
    <row r="358" spans="2:165" hidden="1" outlineLevel="1">
      <c r="B358" s="990">
        <v>339</v>
      </c>
      <c r="C358" s="1011" t="s">
        <v>756</v>
      </c>
      <c r="E358" s="992">
        <v>0</v>
      </c>
      <c r="F358" s="993">
        <v>0</v>
      </c>
      <c r="G358" s="994">
        <v>0</v>
      </c>
      <c r="H358" s="993">
        <v>0</v>
      </c>
      <c r="I358" s="994">
        <v>0</v>
      </c>
      <c r="J358" s="993">
        <v>0</v>
      </c>
      <c r="K358" s="994">
        <v>0</v>
      </c>
      <c r="L358" s="993">
        <v>0</v>
      </c>
      <c r="M358" s="994">
        <v>0</v>
      </c>
      <c r="N358" s="993">
        <v>0</v>
      </c>
      <c r="O358" s="994">
        <v>0</v>
      </c>
      <c r="P358" s="993">
        <v>0</v>
      </c>
      <c r="Q358" s="994">
        <v>0</v>
      </c>
      <c r="R358" s="993">
        <v>0</v>
      </c>
      <c r="S358" s="994">
        <v>0</v>
      </c>
      <c r="T358" s="993">
        <v>0</v>
      </c>
      <c r="U358" s="994">
        <v>0</v>
      </c>
      <c r="V358" s="993">
        <v>0</v>
      </c>
      <c r="W358" s="994">
        <v>0</v>
      </c>
      <c r="X358" s="993">
        <v>0</v>
      </c>
      <c r="Y358" s="994">
        <v>0</v>
      </c>
      <c r="Z358" s="993">
        <v>0</v>
      </c>
      <c r="AA358" s="994">
        <v>0</v>
      </c>
      <c r="AB358" s="993">
        <v>0</v>
      </c>
      <c r="AC358" s="994">
        <v>0</v>
      </c>
      <c r="AD358" s="993">
        <v>0</v>
      </c>
      <c r="AE358" s="994">
        <v>0</v>
      </c>
      <c r="AF358" s="993">
        <v>0</v>
      </c>
      <c r="AG358" s="994">
        <v>0</v>
      </c>
      <c r="AH358" s="993">
        <v>0</v>
      </c>
      <c r="AI358" s="994">
        <v>0</v>
      </c>
      <c r="AJ358" s="993">
        <v>0</v>
      </c>
      <c r="AK358" s="994">
        <v>0</v>
      </c>
      <c r="AL358" s="993">
        <v>0</v>
      </c>
      <c r="AM358" s="994">
        <v>0</v>
      </c>
      <c r="AN358" s="995">
        <v>0</v>
      </c>
      <c r="AO358" s="946"/>
      <c r="AP358" s="964"/>
      <c r="AQ358" s="946"/>
      <c r="AR358" s="992">
        <v>0</v>
      </c>
      <c r="AS358" s="993">
        <v>0</v>
      </c>
      <c r="AT358" s="994">
        <v>0</v>
      </c>
      <c r="AU358" s="993">
        <v>0</v>
      </c>
      <c r="AV358" s="994">
        <v>0</v>
      </c>
      <c r="AW358" s="993">
        <v>0</v>
      </c>
      <c r="AX358" s="994">
        <v>0</v>
      </c>
      <c r="AY358" s="993">
        <v>0</v>
      </c>
      <c r="AZ358" s="994">
        <v>0</v>
      </c>
      <c r="BA358" s="993">
        <v>0</v>
      </c>
      <c r="BB358" s="994">
        <v>0</v>
      </c>
      <c r="BC358" s="993">
        <v>0</v>
      </c>
      <c r="BD358" s="994">
        <v>0</v>
      </c>
      <c r="BE358" s="993">
        <v>0</v>
      </c>
      <c r="BF358" s="994">
        <v>0</v>
      </c>
      <c r="BG358" s="993">
        <v>0</v>
      </c>
      <c r="BH358" s="994">
        <v>0</v>
      </c>
      <c r="BI358" s="993">
        <v>0</v>
      </c>
      <c r="BJ358" s="994">
        <v>0</v>
      </c>
      <c r="BK358" s="993">
        <v>0</v>
      </c>
      <c r="BL358" s="994">
        <v>0</v>
      </c>
      <c r="BM358" s="993">
        <v>0</v>
      </c>
      <c r="BN358" s="994">
        <v>0</v>
      </c>
      <c r="BO358" s="993">
        <v>0</v>
      </c>
      <c r="BP358" s="994">
        <v>0</v>
      </c>
      <c r="BQ358" s="993">
        <v>0</v>
      </c>
      <c r="BR358" s="994">
        <v>0</v>
      </c>
      <c r="BS358" s="993">
        <v>0</v>
      </c>
      <c r="BT358" s="994">
        <v>0</v>
      </c>
      <c r="BU358" s="993">
        <v>0</v>
      </c>
      <c r="BV358" s="994">
        <v>0</v>
      </c>
      <c r="BW358" s="993">
        <v>0</v>
      </c>
      <c r="BX358" s="994">
        <v>0</v>
      </c>
      <c r="BY358" s="993">
        <v>0</v>
      </c>
      <c r="BZ358" s="994">
        <v>0</v>
      </c>
      <c r="CA358" s="995">
        <v>0</v>
      </c>
      <c r="CB358" s="946"/>
      <c r="CC358" s="971"/>
      <c r="CD358" s="946"/>
      <c r="CE358" s="972"/>
      <c r="CF358" s="946"/>
      <c r="CG358" s="992">
        <v>0</v>
      </c>
      <c r="CH358" s="993">
        <v>0</v>
      </c>
      <c r="CI358" s="994">
        <v>0</v>
      </c>
      <c r="CJ358" s="993">
        <v>0</v>
      </c>
      <c r="CK358" s="994">
        <v>0</v>
      </c>
      <c r="CL358" s="993">
        <v>0</v>
      </c>
      <c r="CM358" s="994">
        <v>0</v>
      </c>
      <c r="CN358" s="993">
        <v>0</v>
      </c>
      <c r="CO358" s="994">
        <v>0</v>
      </c>
      <c r="CP358" s="993">
        <v>0</v>
      </c>
      <c r="CQ358" s="994">
        <v>0</v>
      </c>
      <c r="CR358" s="993">
        <v>0</v>
      </c>
      <c r="CS358" s="994">
        <v>0</v>
      </c>
      <c r="CT358" s="993">
        <v>0</v>
      </c>
      <c r="CU358" s="994">
        <v>0</v>
      </c>
      <c r="CV358" s="993">
        <v>0</v>
      </c>
      <c r="CW358" s="994">
        <v>0</v>
      </c>
      <c r="CX358" s="993">
        <v>0</v>
      </c>
      <c r="CY358" s="994">
        <v>0</v>
      </c>
      <c r="CZ358" s="993">
        <v>0</v>
      </c>
      <c r="DA358" s="994">
        <v>0</v>
      </c>
      <c r="DB358" s="993">
        <v>0</v>
      </c>
      <c r="DC358" s="994">
        <v>0</v>
      </c>
      <c r="DD358" s="993">
        <v>0</v>
      </c>
      <c r="DE358" s="994">
        <v>0</v>
      </c>
      <c r="DF358" s="993">
        <v>0</v>
      </c>
      <c r="DG358" s="994">
        <v>0</v>
      </c>
      <c r="DH358" s="993">
        <v>0</v>
      </c>
      <c r="DI358" s="994">
        <v>0</v>
      </c>
      <c r="DJ358" s="993">
        <v>0</v>
      </c>
      <c r="DK358" s="994">
        <v>0</v>
      </c>
      <c r="DL358" s="993">
        <v>0</v>
      </c>
      <c r="DM358" s="994">
        <v>0</v>
      </c>
      <c r="DN358" s="993">
        <v>0</v>
      </c>
      <c r="DO358" s="994">
        <v>0</v>
      </c>
      <c r="DP358" s="995">
        <v>0</v>
      </c>
      <c r="DQ358" s="946"/>
      <c r="DR358" s="973"/>
      <c r="DS358" s="946"/>
      <c r="DT358" s="992">
        <v>0</v>
      </c>
      <c r="DU358" s="993">
        <v>0</v>
      </c>
      <c r="DV358" s="994">
        <v>0</v>
      </c>
      <c r="DW358" s="993">
        <v>0</v>
      </c>
      <c r="DX358" s="994">
        <v>0</v>
      </c>
      <c r="DY358" s="993">
        <v>0</v>
      </c>
      <c r="DZ358" s="994">
        <v>0</v>
      </c>
      <c r="EA358" s="993">
        <v>0</v>
      </c>
      <c r="EB358" s="994">
        <v>0</v>
      </c>
      <c r="EC358" s="993">
        <v>0</v>
      </c>
      <c r="ED358" s="994">
        <v>0</v>
      </c>
      <c r="EE358" s="993">
        <v>0</v>
      </c>
      <c r="EF358" s="994">
        <v>0</v>
      </c>
      <c r="EG358" s="993">
        <v>0</v>
      </c>
      <c r="EH358" s="994">
        <v>0</v>
      </c>
      <c r="EI358" s="993">
        <v>0</v>
      </c>
      <c r="EJ358" s="994">
        <v>0</v>
      </c>
      <c r="EK358" s="993">
        <v>0</v>
      </c>
      <c r="EL358" s="994">
        <v>0</v>
      </c>
      <c r="EM358" s="993">
        <v>0</v>
      </c>
      <c r="EN358" s="994">
        <v>0</v>
      </c>
      <c r="EO358" s="993">
        <v>0</v>
      </c>
      <c r="EP358" s="994">
        <v>0</v>
      </c>
      <c r="EQ358" s="993">
        <v>0</v>
      </c>
      <c r="ER358" s="994">
        <v>0</v>
      </c>
      <c r="ES358" s="993">
        <v>0</v>
      </c>
      <c r="ET358" s="994">
        <v>0</v>
      </c>
      <c r="EU358" s="993">
        <v>0</v>
      </c>
      <c r="EV358" s="994">
        <v>0</v>
      </c>
      <c r="EW358" s="993">
        <v>0</v>
      </c>
      <c r="EX358" s="994">
        <v>0</v>
      </c>
      <c r="EY358" s="993">
        <v>0</v>
      </c>
      <c r="EZ358" s="994">
        <v>0</v>
      </c>
      <c r="FA358" s="993">
        <v>0</v>
      </c>
      <c r="FB358" s="994">
        <v>0</v>
      </c>
      <c r="FC358" s="995">
        <v>0</v>
      </c>
      <c r="FD358" s="946"/>
      <c r="FE358" s="974"/>
      <c r="FF358" s="946"/>
      <c r="FG358" s="975"/>
      <c r="FI358" s="996" t="b">
        <v>1</v>
      </c>
    </row>
    <row r="359" spans="2:165" hidden="1" outlineLevel="1">
      <c r="B359" s="983">
        <v>340</v>
      </c>
      <c r="C359" s="1012" t="s">
        <v>359</v>
      </c>
      <c r="E359" s="985">
        <v>0</v>
      </c>
      <c r="F359" s="986">
        <v>0</v>
      </c>
      <c r="G359" s="987">
        <v>0</v>
      </c>
      <c r="H359" s="986">
        <v>0</v>
      </c>
      <c r="I359" s="987">
        <v>0</v>
      </c>
      <c r="J359" s="986">
        <v>0</v>
      </c>
      <c r="K359" s="987">
        <v>0</v>
      </c>
      <c r="L359" s="986">
        <v>0</v>
      </c>
      <c r="M359" s="987">
        <v>0</v>
      </c>
      <c r="N359" s="986">
        <v>0</v>
      </c>
      <c r="O359" s="987">
        <v>0</v>
      </c>
      <c r="P359" s="986">
        <v>0</v>
      </c>
      <c r="Q359" s="987">
        <v>0</v>
      </c>
      <c r="R359" s="986">
        <v>0</v>
      </c>
      <c r="S359" s="987">
        <v>0</v>
      </c>
      <c r="T359" s="986">
        <v>0</v>
      </c>
      <c r="U359" s="987">
        <v>0</v>
      </c>
      <c r="V359" s="986">
        <v>0</v>
      </c>
      <c r="W359" s="987">
        <v>0</v>
      </c>
      <c r="X359" s="986">
        <v>0</v>
      </c>
      <c r="Y359" s="987">
        <v>0</v>
      </c>
      <c r="Z359" s="986">
        <v>0</v>
      </c>
      <c r="AA359" s="987">
        <v>0</v>
      </c>
      <c r="AB359" s="986">
        <v>0</v>
      </c>
      <c r="AC359" s="987">
        <v>0</v>
      </c>
      <c r="AD359" s="986">
        <v>0</v>
      </c>
      <c r="AE359" s="987">
        <v>0</v>
      </c>
      <c r="AF359" s="986">
        <v>0</v>
      </c>
      <c r="AG359" s="987">
        <v>0</v>
      </c>
      <c r="AH359" s="986">
        <v>0</v>
      </c>
      <c r="AI359" s="987">
        <v>0</v>
      </c>
      <c r="AJ359" s="986">
        <v>0</v>
      </c>
      <c r="AK359" s="987">
        <v>0</v>
      </c>
      <c r="AL359" s="986">
        <v>0</v>
      </c>
      <c r="AM359" s="987">
        <v>0</v>
      </c>
      <c r="AN359" s="988">
        <v>0</v>
      </c>
      <c r="AO359" s="946"/>
      <c r="AP359" s="964"/>
      <c r="AQ359" s="946"/>
      <c r="AR359" s="985">
        <v>0</v>
      </c>
      <c r="AS359" s="986">
        <v>0</v>
      </c>
      <c r="AT359" s="987">
        <v>0</v>
      </c>
      <c r="AU359" s="986">
        <v>0</v>
      </c>
      <c r="AV359" s="987">
        <v>0</v>
      </c>
      <c r="AW359" s="986">
        <v>0</v>
      </c>
      <c r="AX359" s="987">
        <v>0</v>
      </c>
      <c r="AY359" s="986">
        <v>0</v>
      </c>
      <c r="AZ359" s="987">
        <v>0</v>
      </c>
      <c r="BA359" s="986">
        <v>0</v>
      </c>
      <c r="BB359" s="987">
        <v>0</v>
      </c>
      <c r="BC359" s="986">
        <v>0</v>
      </c>
      <c r="BD359" s="987">
        <v>0</v>
      </c>
      <c r="BE359" s="986">
        <v>0</v>
      </c>
      <c r="BF359" s="987">
        <v>0</v>
      </c>
      <c r="BG359" s="986">
        <v>0</v>
      </c>
      <c r="BH359" s="987">
        <v>0</v>
      </c>
      <c r="BI359" s="986">
        <v>0</v>
      </c>
      <c r="BJ359" s="987">
        <v>0</v>
      </c>
      <c r="BK359" s="986">
        <v>0</v>
      </c>
      <c r="BL359" s="987">
        <v>0</v>
      </c>
      <c r="BM359" s="986">
        <v>0</v>
      </c>
      <c r="BN359" s="987">
        <v>0</v>
      </c>
      <c r="BO359" s="986">
        <v>0</v>
      </c>
      <c r="BP359" s="987">
        <v>0</v>
      </c>
      <c r="BQ359" s="986">
        <v>0</v>
      </c>
      <c r="BR359" s="987">
        <v>0</v>
      </c>
      <c r="BS359" s="986">
        <v>0</v>
      </c>
      <c r="BT359" s="987">
        <v>0</v>
      </c>
      <c r="BU359" s="986">
        <v>0</v>
      </c>
      <c r="BV359" s="987">
        <v>0</v>
      </c>
      <c r="BW359" s="986">
        <v>0</v>
      </c>
      <c r="BX359" s="987">
        <v>0</v>
      </c>
      <c r="BY359" s="986">
        <v>0</v>
      </c>
      <c r="BZ359" s="987">
        <v>0</v>
      </c>
      <c r="CA359" s="988">
        <v>0</v>
      </c>
      <c r="CB359" s="946"/>
      <c r="CC359" s="971"/>
      <c r="CD359" s="946"/>
      <c r="CE359" s="972"/>
      <c r="CF359" s="946"/>
      <c r="CG359" s="985">
        <v>0</v>
      </c>
      <c r="CH359" s="986">
        <v>0</v>
      </c>
      <c r="CI359" s="987">
        <v>0</v>
      </c>
      <c r="CJ359" s="986">
        <v>0</v>
      </c>
      <c r="CK359" s="987">
        <v>0</v>
      </c>
      <c r="CL359" s="986">
        <v>0</v>
      </c>
      <c r="CM359" s="987">
        <v>0</v>
      </c>
      <c r="CN359" s="986">
        <v>0</v>
      </c>
      <c r="CO359" s="987">
        <v>0</v>
      </c>
      <c r="CP359" s="986">
        <v>0</v>
      </c>
      <c r="CQ359" s="987">
        <v>0</v>
      </c>
      <c r="CR359" s="986">
        <v>0</v>
      </c>
      <c r="CS359" s="987">
        <v>0</v>
      </c>
      <c r="CT359" s="986">
        <v>0</v>
      </c>
      <c r="CU359" s="987">
        <v>0</v>
      </c>
      <c r="CV359" s="986">
        <v>0</v>
      </c>
      <c r="CW359" s="987">
        <v>0</v>
      </c>
      <c r="CX359" s="986">
        <v>0</v>
      </c>
      <c r="CY359" s="987">
        <v>0</v>
      </c>
      <c r="CZ359" s="986">
        <v>0</v>
      </c>
      <c r="DA359" s="987">
        <v>0</v>
      </c>
      <c r="DB359" s="986">
        <v>0</v>
      </c>
      <c r="DC359" s="987">
        <v>0</v>
      </c>
      <c r="DD359" s="986">
        <v>0</v>
      </c>
      <c r="DE359" s="987">
        <v>0</v>
      </c>
      <c r="DF359" s="986">
        <v>0</v>
      </c>
      <c r="DG359" s="987">
        <v>0</v>
      </c>
      <c r="DH359" s="986">
        <v>0</v>
      </c>
      <c r="DI359" s="987">
        <v>0</v>
      </c>
      <c r="DJ359" s="986">
        <v>0</v>
      </c>
      <c r="DK359" s="987">
        <v>0</v>
      </c>
      <c r="DL359" s="986">
        <v>0</v>
      </c>
      <c r="DM359" s="987">
        <v>0</v>
      </c>
      <c r="DN359" s="986">
        <v>0</v>
      </c>
      <c r="DO359" s="987">
        <v>0</v>
      </c>
      <c r="DP359" s="988">
        <v>0</v>
      </c>
      <c r="DQ359" s="946"/>
      <c r="DR359" s="973"/>
      <c r="DS359" s="946"/>
      <c r="DT359" s="985">
        <v>0</v>
      </c>
      <c r="DU359" s="986">
        <v>0</v>
      </c>
      <c r="DV359" s="987">
        <v>0</v>
      </c>
      <c r="DW359" s="986">
        <v>0</v>
      </c>
      <c r="DX359" s="987">
        <v>0</v>
      </c>
      <c r="DY359" s="986">
        <v>0</v>
      </c>
      <c r="DZ359" s="987">
        <v>0</v>
      </c>
      <c r="EA359" s="986">
        <v>0</v>
      </c>
      <c r="EB359" s="987">
        <v>0</v>
      </c>
      <c r="EC359" s="986">
        <v>0</v>
      </c>
      <c r="ED359" s="987">
        <v>0</v>
      </c>
      <c r="EE359" s="986">
        <v>0</v>
      </c>
      <c r="EF359" s="987">
        <v>0</v>
      </c>
      <c r="EG359" s="986">
        <v>0</v>
      </c>
      <c r="EH359" s="987">
        <v>0</v>
      </c>
      <c r="EI359" s="986">
        <v>0</v>
      </c>
      <c r="EJ359" s="987">
        <v>0</v>
      </c>
      <c r="EK359" s="986">
        <v>0</v>
      </c>
      <c r="EL359" s="987">
        <v>0</v>
      </c>
      <c r="EM359" s="986">
        <v>0</v>
      </c>
      <c r="EN359" s="987">
        <v>0</v>
      </c>
      <c r="EO359" s="986">
        <v>0</v>
      </c>
      <c r="EP359" s="987">
        <v>0</v>
      </c>
      <c r="EQ359" s="986">
        <v>0</v>
      </c>
      <c r="ER359" s="987">
        <v>0</v>
      </c>
      <c r="ES359" s="986">
        <v>0</v>
      </c>
      <c r="ET359" s="987">
        <v>0</v>
      </c>
      <c r="EU359" s="986">
        <v>0</v>
      </c>
      <c r="EV359" s="987">
        <v>0</v>
      </c>
      <c r="EW359" s="986">
        <v>0</v>
      </c>
      <c r="EX359" s="987">
        <v>0</v>
      </c>
      <c r="EY359" s="986">
        <v>0</v>
      </c>
      <c r="EZ359" s="987">
        <v>0</v>
      </c>
      <c r="FA359" s="986">
        <v>0</v>
      </c>
      <c r="FB359" s="987">
        <v>0</v>
      </c>
      <c r="FC359" s="988">
        <v>0</v>
      </c>
      <c r="FD359" s="946"/>
      <c r="FE359" s="974"/>
      <c r="FF359" s="946"/>
      <c r="FG359" s="975"/>
      <c r="FI359" s="989" t="b">
        <v>1</v>
      </c>
    </row>
    <row r="360" spans="2:165" outlineLevel="1">
      <c r="B360" s="990">
        <v>341</v>
      </c>
      <c r="C360" s="1011" t="s">
        <v>361</v>
      </c>
      <c r="E360" s="992">
        <v>0</v>
      </c>
      <c r="F360" s="993">
        <v>971</v>
      </c>
      <c r="G360" s="994">
        <v>971</v>
      </c>
      <c r="H360" s="993">
        <v>971</v>
      </c>
      <c r="I360" s="994">
        <v>971</v>
      </c>
      <c r="J360" s="993">
        <v>971</v>
      </c>
      <c r="K360" s="994">
        <v>971</v>
      </c>
      <c r="L360" s="993">
        <v>971</v>
      </c>
      <c r="M360" s="994">
        <v>971</v>
      </c>
      <c r="N360" s="993">
        <v>971</v>
      </c>
      <c r="O360" s="994">
        <v>971</v>
      </c>
      <c r="P360" s="993">
        <v>971</v>
      </c>
      <c r="Q360" s="994">
        <v>971</v>
      </c>
      <c r="R360" s="993">
        <v>0</v>
      </c>
      <c r="S360" s="994">
        <v>0</v>
      </c>
      <c r="T360" s="993">
        <v>0</v>
      </c>
      <c r="U360" s="994">
        <v>0</v>
      </c>
      <c r="V360" s="993">
        <v>0</v>
      </c>
      <c r="W360" s="994">
        <v>0</v>
      </c>
      <c r="X360" s="993">
        <v>0</v>
      </c>
      <c r="Y360" s="994">
        <v>0</v>
      </c>
      <c r="Z360" s="993">
        <v>0</v>
      </c>
      <c r="AA360" s="994">
        <v>0</v>
      </c>
      <c r="AB360" s="993">
        <v>0</v>
      </c>
      <c r="AC360" s="994">
        <v>0</v>
      </c>
      <c r="AD360" s="993">
        <v>0</v>
      </c>
      <c r="AE360" s="994">
        <v>0</v>
      </c>
      <c r="AF360" s="993">
        <v>0</v>
      </c>
      <c r="AG360" s="994">
        <v>0</v>
      </c>
      <c r="AH360" s="993">
        <v>0</v>
      </c>
      <c r="AI360" s="994">
        <v>0</v>
      </c>
      <c r="AJ360" s="993">
        <v>0</v>
      </c>
      <c r="AK360" s="994">
        <v>0</v>
      </c>
      <c r="AL360" s="993">
        <v>0</v>
      </c>
      <c r="AM360" s="994">
        <v>0</v>
      </c>
      <c r="AN360" s="995">
        <v>0</v>
      </c>
      <c r="AO360" s="946"/>
      <c r="AP360" s="964"/>
      <c r="AQ360" s="946"/>
      <c r="AR360" s="992">
        <v>0</v>
      </c>
      <c r="AS360" s="993">
        <v>0</v>
      </c>
      <c r="AT360" s="994">
        <v>0</v>
      </c>
      <c r="AU360" s="993">
        <v>0</v>
      </c>
      <c r="AV360" s="994">
        <v>0</v>
      </c>
      <c r="AW360" s="993">
        <v>0</v>
      </c>
      <c r="AX360" s="994">
        <v>0</v>
      </c>
      <c r="AY360" s="993">
        <v>0</v>
      </c>
      <c r="AZ360" s="994">
        <v>0</v>
      </c>
      <c r="BA360" s="993">
        <v>0</v>
      </c>
      <c r="BB360" s="994">
        <v>0</v>
      </c>
      <c r="BC360" s="993">
        <v>0</v>
      </c>
      <c r="BD360" s="994">
        <v>0</v>
      </c>
      <c r="BE360" s="993">
        <v>0</v>
      </c>
      <c r="BF360" s="994">
        <v>0</v>
      </c>
      <c r="BG360" s="993">
        <v>0</v>
      </c>
      <c r="BH360" s="994">
        <v>0</v>
      </c>
      <c r="BI360" s="993">
        <v>0</v>
      </c>
      <c r="BJ360" s="994">
        <v>0</v>
      </c>
      <c r="BK360" s="993">
        <v>0</v>
      </c>
      <c r="BL360" s="994">
        <v>0</v>
      </c>
      <c r="BM360" s="993">
        <v>0</v>
      </c>
      <c r="BN360" s="994">
        <v>0</v>
      </c>
      <c r="BO360" s="993">
        <v>0</v>
      </c>
      <c r="BP360" s="994">
        <v>0</v>
      </c>
      <c r="BQ360" s="993">
        <v>0</v>
      </c>
      <c r="BR360" s="994">
        <v>0</v>
      </c>
      <c r="BS360" s="993">
        <v>0</v>
      </c>
      <c r="BT360" s="994">
        <v>0</v>
      </c>
      <c r="BU360" s="993">
        <v>0</v>
      </c>
      <c r="BV360" s="994">
        <v>0</v>
      </c>
      <c r="BW360" s="993">
        <v>0</v>
      </c>
      <c r="BX360" s="994">
        <v>0</v>
      </c>
      <c r="BY360" s="993">
        <v>0</v>
      </c>
      <c r="BZ360" s="994">
        <v>0</v>
      </c>
      <c r="CA360" s="995">
        <v>0</v>
      </c>
      <c r="CB360" s="946"/>
      <c r="CC360" s="971"/>
      <c r="CD360" s="946"/>
      <c r="CE360" s="972"/>
      <c r="CF360" s="946"/>
      <c r="CG360" s="992">
        <v>0</v>
      </c>
      <c r="CH360" s="993">
        <v>835</v>
      </c>
      <c r="CI360" s="994">
        <v>835</v>
      </c>
      <c r="CJ360" s="993">
        <v>835</v>
      </c>
      <c r="CK360" s="994">
        <v>835</v>
      </c>
      <c r="CL360" s="993">
        <v>835</v>
      </c>
      <c r="CM360" s="994">
        <v>835</v>
      </c>
      <c r="CN360" s="993">
        <v>835</v>
      </c>
      <c r="CO360" s="994">
        <v>835</v>
      </c>
      <c r="CP360" s="993">
        <v>835</v>
      </c>
      <c r="CQ360" s="994">
        <v>835</v>
      </c>
      <c r="CR360" s="993">
        <v>835</v>
      </c>
      <c r="CS360" s="994">
        <v>835</v>
      </c>
      <c r="CT360" s="993">
        <v>0</v>
      </c>
      <c r="CU360" s="994">
        <v>0</v>
      </c>
      <c r="CV360" s="993">
        <v>0</v>
      </c>
      <c r="CW360" s="994">
        <v>0</v>
      </c>
      <c r="CX360" s="993">
        <v>0</v>
      </c>
      <c r="CY360" s="994">
        <v>0</v>
      </c>
      <c r="CZ360" s="993">
        <v>0</v>
      </c>
      <c r="DA360" s="994">
        <v>0</v>
      </c>
      <c r="DB360" s="993">
        <v>0</v>
      </c>
      <c r="DC360" s="994">
        <v>0</v>
      </c>
      <c r="DD360" s="993">
        <v>0</v>
      </c>
      <c r="DE360" s="994">
        <v>0</v>
      </c>
      <c r="DF360" s="993">
        <v>0</v>
      </c>
      <c r="DG360" s="994">
        <v>0</v>
      </c>
      <c r="DH360" s="993">
        <v>0</v>
      </c>
      <c r="DI360" s="994">
        <v>0</v>
      </c>
      <c r="DJ360" s="993">
        <v>0</v>
      </c>
      <c r="DK360" s="994">
        <v>0</v>
      </c>
      <c r="DL360" s="993">
        <v>0</v>
      </c>
      <c r="DM360" s="994">
        <v>0</v>
      </c>
      <c r="DN360" s="993">
        <v>0</v>
      </c>
      <c r="DO360" s="994">
        <v>0</v>
      </c>
      <c r="DP360" s="995">
        <v>0</v>
      </c>
      <c r="DQ360" s="946"/>
      <c r="DR360" s="973"/>
      <c r="DS360" s="946"/>
      <c r="DT360" s="992">
        <v>0</v>
      </c>
      <c r="DU360" s="993">
        <v>0</v>
      </c>
      <c r="DV360" s="994">
        <v>0</v>
      </c>
      <c r="DW360" s="993">
        <v>0</v>
      </c>
      <c r="DX360" s="994">
        <v>0</v>
      </c>
      <c r="DY360" s="993">
        <v>0</v>
      </c>
      <c r="DZ360" s="994">
        <v>0</v>
      </c>
      <c r="EA360" s="993">
        <v>0</v>
      </c>
      <c r="EB360" s="994">
        <v>0</v>
      </c>
      <c r="EC360" s="993">
        <v>0</v>
      </c>
      <c r="ED360" s="994">
        <v>0</v>
      </c>
      <c r="EE360" s="993">
        <v>0</v>
      </c>
      <c r="EF360" s="994">
        <v>0</v>
      </c>
      <c r="EG360" s="993">
        <v>0</v>
      </c>
      <c r="EH360" s="994">
        <v>0</v>
      </c>
      <c r="EI360" s="993">
        <v>0</v>
      </c>
      <c r="EJ360" s="994">
        <v>0</v>
      </c>
      <c r="EK360" s="993">
        <v>0</v>
      </c>
      <c r="EL360" s="994">
        <v>0</v>
      </c>
      <c r="EM360" s="993">
        <v>0</v>
      </c>
      <c r="EN360" s="994">
        <v>0</v>
      </c>
      <c r="EO360" s="993">
        <v>0</v>
      </c>
      <c r="EP360" s="994">
        <v>0</v>
      </c>
      <c r="EQ360" s="993">
        <v>0</v>
      </c>
      <c r="ER360" s="994">
        <v>0</v>
      </c>
      <c r="ES360" s="993">
        <v>0</v>
      </c>
      <c r="ET360" s="994">
        <v>0</v>
      </c>
      <c r="EU360" s="993">
        <v>0</v>
      </c>
      <c r="EV360" s="994">
        <v>0</v>
      </c>
      <c r="EW360" s="993">
        <v>0</v>
      </c>
      <c r="EX360" s="994">
        <v>0</v>
      </c>
      <c r="EY360" s="993">
        <v>0</v>
      </c>
      <c r="EZ360" s="994">
        <v>0</v>
      </c>
      <c r="FA360" s="993">
        <v>0</v>
      </c>
      <c r="FB360" s="994">
        <v>0</v>
      </c>
      <c r="FC360" s="995">
        <v>0</v>
      </c>
      <c r="FD360" s="946"/>
      <c r="FE360" s="974"/>
      <c r="FF360" s="946"/>
      <c r="FG360" s="975"/>
      <c r="FI360" s="996" t="b">
        <v>0</v>
      </c>
    </row>
    <row r="361" spans="2:165" hidden="1" outlineLevel="1">
      <c r="B361" s="1013">
        <v>342</v>
      </c>
      <c r="C361" s="1014" t="s">
        <v>360</v>
      </c>
      <c r="E361" s="1015">
        <v>0</v>
      </c>
      <c r="F361" s="1016">
        <v>0</v>
      </c>
      <c r="G361" s="1017">
        <v>0</v>
      </c>
      <c r="H361" s="1016">
        <v>0</v>
      </c>
      <c r="I361" s="1017">
        <v>0</v>
      </c>
      <c r="J361" s="1016">
        <v>0</v>
      </c>
      <c r="K361" s="1017">
        <v>0</v>
      </c>
      <c r="L361" s="1016">
        <v>0</v>
      </c>
      <c r="M361" s="1017">
        <v>0</v>
      </c>
      <c r="N361" s="1016">
        <v>0</v>
      </c>
      <c r="O361" s="1017">
        <v>0</v>
      </c>
      <c r="P361" s="1016">
        <v>0</v>
      </c>
      <c r="Q361" s="1017">
        <v>0</v>
      </c>
      <c r="R361" s="1016">
        <v>0</v>
      </c>
      <c r="S361" s="1017">
        <v>0</v>
      </c>
      <c r="T361" s="1016">
        <v>0</v>
      </c>
      <c r="U361" s="1017">
        <v>0</v>
      </c>
      <c r="V361" s="1016">
        <v>0</v>
      </c>
      <c r="W361" s="1017">
        <v>0</v>
      </c>
      <c r="X361" s="1016">
        <v>0</v>
      </c>
      <c r="Y361" s="1017">
        <v>0</v>
      </c>
      <c r="Z361" s="1016">
        <v>0</v>
      </c>
      <c r="AA361" s="1017">
        <v>0</v>
      </c>
      <c r="AB361" s="1016">
        <v>0</v>
      </c>
      <c r="AC361" s="1017">
        <v>0</v>
      </c>
      <c r="AD361" s="1016">
        <v>0</v>
      </c>
      <c r="AE361" s="1017">
        <v>0</v>
      </c>
      <c r="AF361" s="1016">
        <v>0</v>
      </c>
      <c r="AG361" s="1017">
        <v>0</v>
      </c>
      <c r="AH361" s="1016">
        <v>0</v>
      </c>
      <c r="AI361" s="1017">
        <v>0</v>
      </c>
      <c r="AJ361" s="1016">
        <v>0</v>
      </c>
      <c r="AK361" s="1017">
        <v>0</v>
      </c>
      <c r="AL361" s="1016">
        <v>0</v>
      </c>
      <c r="AM361" s="1017">
        <v>0</v>
      </c>
      <c r="AN361" s="1018">
        <v>0</v>
      </c>
      <c r="AO361" s="946"/>
      <c r="AP361" s="964"/>
      <c r="AQ361" s="946"/>
      <c r="AR361" s="1015">
        <v>0</v>
      </c>
      <c r="AS361" s="1016">
        <v>0</v>
      </c>
      <c r="AT361" s="1017">
        <v>0</v>
      </c>
      <c r="AU361" s="1016">
        <v>0</v>
      </c>
      <c r="AV361" s="1017">
        <v>0</v>
      </c>
      <c r="AW361" s="1016">
        <v>0</v>
      </c>
      <c r="AX361" s="1017">
        <v>0</v>
      </c>
      <c r="AY361" s="1016">
        <v>0</v>
      </c>
      <c r="AZ361" s="1017">
        <v>0</v>
      </c>
      <c r="BA361" s="1016">
        <v>0</v>
      </c>
      <c r="BB361" s="1017">
        <v>0</v>
      </c>
      <c r="BC361" s="1016">
        <v>0</v>
      </c>
      <c r="BD361" s="1017">
        <v>0</v>
      </c>
      <c r="BE361" s="1016">
        <v>0</v>
      </c>
      <c r="BF361" s="1017">
        <v>0</v>
      </c>
      <c r="BG361" s="1016">
        <v>0</v>
      </c>
      <c r="BH361" s="1017">
        <v>0</v>
      </c>
      <c r="BI361" s="1016">
        <v>0</v>
      </c>
      <c r="BJ361" s="1017">
        <v>0</v>
      </c>
      <c r="BK361" s="1016">
        <v>0</v>
      </c>
      <c r="BL361" s="1017">
        <v>0</v>
      </c>
      <c r="BM361" s="1016">
        <v>0</v>
      </c>
      <c r="BN361" s="1017">
        <v>0</v>
      </c>
      <c r="BO361" s="1016">
        <v>0</v>
      </c>
      <c r="BP361" s="1017">
        <v>0</v>
      </c>
      <c r="BQ361" s="1016">
        <v>0</v>
      </c>
      <c r="BR361" s="1017">
        <v>0</v>
      </c>
      <c r="BS361" s="1016">
        <v>0</v>
      </c>
      <c r="BT361" s="1017">
        <v>0</v>
      </c>
      <c r="BU361" s="1016">
        <v>0</v>
      </c>
      <c r="BV361" s="1017">
        <v>0</v>
      </c>
      <c r="BW361" s="1016">
        <v>0</v>
      </c>
      <c r="BX361" s="1017">
        <v>0</v>
      </c>
      <c r="BY361" s="1016">
        <v>0</v>
      </c>
      <c r="BZ361" s="1017">
        <v>0</v>
      </c>
      <c r="CA361" s="1018">
        <v>0</v>
      </c>
      <c r="CB361" s="946"/>
      <c r="CC361" s="971"/>
      <c r="CD361" s="946"/>
      <c r="CE361" s="972"/>
      <c r="CF361" s="946"/>
      <c r="CG361" s="1015">
        <v>0</v>
      </c>
      <c r="CH361" s="1016">
        <v>0</v>
      </c>
      <c r="CI361" s="1017">
        <v>0</v>
      </c>
      <c r="CJ361" s="1016">
        <v>0</v>
      </c>
      <c r="CK361" s="1017">
        <v>0</v>
      </c>
      <c r="CL361" s="1016">
        <v>0</v>
      </c>
      <c r="CM361" s="1017">
        <v>0</v>
      </c>
      <c r="CN361" s="1016">
        <v>0</v>
      </c>
      <c r="CO361" s="1017">
        <v>0</v>
      </c>
      <c r="CP361" s="1016">
        <v>0</v>
      </c>
      <c r="CQ361" s="1017">
        <v>0</v>
      </c>
      <c r="CR361" s="1016">
        <v>0</v>
      </c>
      <c r="CS361" s="1017">
        <v>0</v>
      </c>
      <c r="CT361" s="1016">
        <v>0</v>
      </c>
      <c r="CU361" s="1017">
        <v>0</v>
      </c>
      <c r="CV361" s="1016">
        <v>0</v>
      </c>
      <c r="CW361" s="1017">
        <v>0</v>
      </c>
      <c r="CX361" s="1016">
        <v>0</v>
      </c>
      <c r="CY361" s="1017">
        <v>0</v>
      </c>
      <c r="CZ361" s="1016">
        <v>0</v>
      </c>
      <c r="DA361" s="1017">
        <v>0</v>
      </c>
      <c r="DB361" s="1016">
        <v>0</v>
      </c>
      <c r="DC361" s="1017">
        <v>0</v>
      </c>
      <c r="DD361" s="1016">
        <v>0</v>
      </c>
      <c r="DE361" s="1017">
        <v>0</v>
      </c>
      <c r="DF361" s="1016">
        <v>0</v>
      </c>
      <c r="DG361" s="1017">
        <v>0</v>
      </c>
      <c r="DH361" s="1016">
        <v>0</v>
      </c>
      <c r="DI361" s="1017">
        <v>0</v>
      </c>
      <c r="DJ361" s="1016">
        <v>0</v>
      </c>
      <c r="DK361" s="1017">
        <v>0</v>
      </c>
      <c r="DL361" s="1016">
        <v>0</v>
      </c>
      <c r="DM361" s="1017">
        <v>0</v>
      </c>
      <c r="DN361" s="1016">
        <v>0</v>
      </c>
      <c r="DO361" s="1017">
        <v>0</v>
      </c>
      <c r="DP361" s="1018">
        <v>0</v>
      </c>
      <c r="DQ361" s="946"/>
      <c r="DR361" s="973"/>
      <c r="DS361" s="946"/>
      <c r="DT361" s="1015">
        <v>0</v>
      </c>
      <c r="DU361" s="1016">
        <v>0</v>
      </c>
      <c r="DV361" s="1017">
        <v>0</v>
      </c>
      <c r="DW361" s="1016">
        <v>0</v>
      </c>
      <c r="DX361" s="1017">
        <v>0</v>
      </c>
      <c r="DY361" s="1016">
        <v>0</v>
      </c>
      <c r="DZ361" s="1017">
        <v>0</v>
      </c>
      <c r="EA361" s="1016">
        <v>0</v>
      </c>
      <c r="EB361" s="1017">
        <v>0</v>
      </c>
      <c r="EC361" s="1016">
        <v>0</v>
      </c>
      <c r="ED361" s="1017">
        <v>0</v>
      </c>
      <c r="EE361" s="1016">
        <v>0</v>
      </c>
      <c r="EF361" s="1017">
        <v>0</v>
      </c>
      <c r="EG361" s="1016">
        <v>0</v>
      </c>
      <c r="EH361" s="1017">
        <v>0</v>
      </c>
      <c r="EI361" s="1016">
        <v>0</v>
      </c>
      <c r="EJ361" s="1017">
        <v>0</v>
      </c>
      <c r="EK361" s="1016">
        <v>0</v>
      </c>
      <c r="EL361" s="1017">
        <v>0</v>
      </c>
      <c r="EM361" s="1016">
        <v>0</v>
      </c>
      <c r="EN361" s="1017">
        <v>0</v>
      </c>
      <c r="EO361" s="1016">
        <v>0</v>
      </c>
      <c r="EP361" s="1017">
        <v>0</v>
      </c>
      <c r="EQ361" s="1016">
        <v>0</v>
      </c>
      <c r="ER361" s="1017">
        <v>0</v>
      </c>
      <c r="ES361" s="1016">
        <v>0</v>
      </c>
      <c r="ET361" s="1017">
        <v>0</v>
      </c>
      <c r="EU361" s="1016">
        <v>0</v>
      </c>
      <c r="EV361" s="1017">
        <v>0</v>
      </c>
      <c r="EW361" s="1016">
        <v>0</v>
      </c>
      <c r="EX361" s="1017">
        <v>0</v>
      </c>
      <c r="EY361" s="1016">
        <v>0</v>
      </c>
      <c r="EZ361" s="1017">
        <v>0</v>
      </c>
      <c r="FA361" s="1016">
        <v>0</v>
      </c>
      <c r="FB361" s="1017">
        <v>0</v>
      </c>
      <c r="FC361" s="1018">
        <v>0</v>
      </c>
      <c r="FD361" s="946"/>
      <c r="FE361" s="974"/>
      <c r="FF361" s="946"/>
      <c r="FG361" s="975"/>
      <c r="FI361" s="1019" t="b">
        <v>1</v>
      </c>
    </row>
    <row r="362" spans="2:165" hidden="1" outlineLevel="1">
      <c r="B362" s="976">
        <v>343</v>
      </c>
      <c r="C362" s="1020" t="s">
        <v>757</v>
      </c>
      <c r="E362" s="978">
        <v>0</v>
      </c>
      <c r="F362" s="979">
        <v>0</v>
      </c>
      <c r="G362" s="980">
        <v>0</v>
      </c>
      <c r="H362" s="979">
        <v>0</v>
      </c>
      <c r="I362" s="980">
        <v>0</v>
      </c>
      <c r="J362" s="979">
        <v>0</v>
      </c>
      <c r="K362" s="980">
        <v>0</v>
      </c>
      <c r="L362" s="979">
        <v>0</v>
      </c>
      <c r="M362" s="980">
        <v>0</v>
      </c>
      <c r="N362" s="979">
        <v>0</v>
      </c>
      <c r="O362" s="980">
        <v>0</v>
      </c>
      <c r="P362" s="979">
        <v>0</v>
      </c>
      <c r="Q362" s="980">
        <v>0</v>
      </c>
      <c r="R362" s="979">
        <v>0</v>
      </c>
      <c r="S362" s="980">
        <v>0</v>
      </c>
      <c r="T362" s="979">
        <v>0</v>
      </c>
      <c r="U362" s="980">
        <v>0</v>
      </c>
      <c r="V362" s="979">
        <v>0</v>
      </c>
      <c r="W362" s="980">
        <v>0</v>
      </c>
      <c r="X362" s="979">
        <v>0</v>
      </c>
      <c r="Y362" s="980">
        <v>0</v>
      </c>
      <c r="Z362" s="979">
        <v>0</v>
      </c>
      <c r="AA362" s="980">
        <v>0</v>
      </c>
      <c r="AB362" s="979">
        <v>0</v>
      </c>
      <c r="AC362" s="980">
        <v>0</v>
      </c>
      <c r="AD362" s="979">
        <v>0</v>
      </c>
      <c r="AE362" s="980">
        <v>0</v>
      </c>
      <c r="AF362" s="979">
        <v>0</v>
      </c>
      <c r="AG362" s="980">
        <v>0</v>
      </c>
      <c r="AH362" s="979">
        <v>0</v>
      </c>
      <c r="AI362" s="980">
        <v>0</v>
      </c>
      <c r="AJ362" s="979">
        <v>0</v>
      </c>
      <c r="AK362" s="980">
        <v>0</v>
      </c>
      <c r="AL362" s="979">
        <v>0</v>
      </c>
      <c r="AM362" s="980">
        <v>0</v>
      </c>
      <c r="AN362" s="981">
        <v>0</v>
      </c>
      <c r="AO362" s="946"/>
      <c r="AP362" s="964"/>
      <c r="AQ362" s="946"/>
      <c r="AR362" s="978">
        <v>0</v>
      </c>
      <c r="AS362" s="979">
        <v>0</v>
      </c>
      <c r="AT362" s="980">
        <v>0</v>
      </c>
      <c r="AU362" s="979">
        <v>0</v>
      </c>
      <c r="AV362" s="980">
        <v>0</v>
      </c>
      <c r="AW362" s="979">
        <v>0</v>
      </c>
      <c r="AX362" s="980">
        <v>0</v>
      </c>
      <c r="AY362" s="979">
        <v>0</v>
      </c>
      <c r="AZ362" s="980">
        <v>0</v>
      </c>
      <c r="BA362" s="979">
        <v>0</v>
      </c>
      <c r="BB362" s="980">
        <v>0</v>
      </c>
      <c r="BC362" s="979">
        <v>0</v>
      </c>
      <c r="BD362" s="980">
        <v>0</v>
      </c>
      <c r="BE362" s="979">
        <v>0</v>
      </c>
      <c r="BF362" s="980">
        <v>0</v>
      </c>
      <c r="BG362" s="979">
        <v>0</v>
      </c>
      <c r="BH362" s="980">
        <v>0</v>
      </c>
      <c r="BI362" s="979">
        <v>0</v>
      </c>
      <c r="BJ362" s="980">
        <v>0</v>
      </c>
      <c r="BK362" s="979">
        <v>0</v>
      </c>
      <c r="BL362" s="980">
        <v>0</v>
      </c>
      <c r="BM362" s="979">
        <v>0</v>
      </c>
      <c r="BN362" s="980">
        <v>0</v>
      </c>
      <c r="BO362" s="979">
        <v>0</v>
      </c>
      <c r="BP362" s="980">
        <v>0</v>
      </c>
      <c r="BQ362" s="979">
        <v>0</v>
      </c>
      <c r="BR362" s="980">
        <v>0</v>
      </c>
      <c r="BS362" s="979">
        <v>0</v>
      </c>
      <c r="BT362" s="980">
        <v>0</v>
      </c>
      <c r="BU362" s="979">
        <v>0</v>
      </c>
      <c r="BV362" s="980">
        <v>0</v>
      </c>
      <c r="BW362" s="979">
        <v>0</v>
      </c>
      <c r="BX362" s="980">
        <v>0</v>
      </c>
      <c r="BY362" s="979">
        <v>0</v>
      </c>
      <c r="BZ362" s="980">
        <v>0</v>
      </c>
      <c r="CA362" s="981">
        <v>0</v>
      </c>
      <c r="CB362" s="946"/>
      <c r="CC362" s="971"/>
      <c r="CD362" s="946"/>
      <c r="CE362" s="972"/>
      <c r="CF362" s="946"/>
      <c r="CG362" s="978">
        <v>0</v>
      </c>
      <c r="CH362" s="979">
        <v>0</v>
      </c>
      <c r="CI362" s="980">
        <v>0</v>
      </c>
      <c r="CJ362" s="979">
        <v>0</v>
      </c>
      <c r="CK362" s="980">
        <v>0</v>
      </c>
      <c r="CL362" s="979">
        <v>0</v>
      </c>
      <c r="CM362" s="980">
        <v>0</v>
      </c>
      <c r="CN362" s="979">
        <v>0</v>
      </c>
      <c r="CO362" s="980">
        <v>0</v>
      </c>
      <c r="CP362" s="979">
        <v>0</v>
      </c>
      <c r="CQ362" s="980">
        <v>0</v>
      </c>
      <c r="CR362" s="979">
        <v>0</v>
      </c>
      <c r="CS362" s="980">
        <v>0</v>
      </c>
      <c r="CT362" s="979">
        <v>0</v>
      </c>
      <c r="CU362" s="980">
        <v>0</v>
      </c>
      <c r="CV362" s="979">
        <v>0</v>
      </c>
      <c r="CW362" s="980">
        <v>0</v>
      </c>
      <c r="CX362" s="979">
        <v>0</v>
      </c>
      <c r="CY362" s="980">
        <v>0</v>
      </c>
      <c r="CZ362" s="979">
        <v>0</v>
      </c>
      <c r="DA362" s="980">
        <v>0</v>
      </c>
      <c r="DB362" s="979">
        <v>0</v>
      </c>
      <c r="DC362" s="980">
        <v>0</v>
      </c>
      <c r="DD362" s="979">
        <v>0</v>
      </c>
      <c r="DE362" s="980">
        <v>0</v>
      </c>
      <c r="DF362" s="979">
        <v>0</v>
      </c>
      <c r="DG362" s="980">
        <v>0</v>
      </c>
      <c r="DH362" s="979">
        <v>0</v>
      </c>
      <c r="DI362" s="980">
        <v>0</v>
      </c>
      <c r="DJ362" s="979">
        <v>0</v>
      </c>
      <c r="DK362" s="980">
        <v>0</v>
      </c>
      <c r="DL362" s="979">
        <v>0</v>
      </c>
      <c r="DM362" s="980">
        <v>0</v>
      </c>
      <c r="DN362" s="979">
        <v>0</v>
      </c>
      <c r="DO362" s="980">
        <v>0</v>
      </c>
      <c r="DP362" s="981">
        <v>0</v>
      </c>
      <c r="DQ362" s="946"/>
      <c r="DR362" s="973"/>
      <c r="DS362" s="946"/>
      <c r="DT362" s="978">
        <v>0</v>
      </c>
      <c r="DU362" s="979">
        <v>0</v>
      </c>
      <c r="DV362" s="980">
        <v>0</v>
      </c>
      <c r="DW362" s="979">
        <v>0</v>
      </c>
      <c r="DX362" s="980">
        <v>0</v>
      </c>
      <c r="DY362" s="979">
        <v>0</v>
      </c>
      <c r="DZ362" s="980">
        <v>0</v>
      </c>
      <c r="EA362" s="979">
        <v>0</v>
      </c>
      <c r="EB362" s="980">
        <v>0</v>
      </c>
      <c r="EC362" s="979">
        <v>0</v>
      </c>
      <c r="ED362" s="980">
        <v>0</v>
      </c>
      <c r="EE362" s="979">
        <v>0</v>
      </c>
      <c r="EF362" s="980">
        <v>0</v>
      </c>
      <c r="EG362" s="979">
        <v>0</v>
      </c>
      <c r="EH362" s="980">
        <v>0</v>
      </c>
      <c r="EI362" s="979">
        <v>0</v>
      </c>
      <c r="EJ362" s="980">
        <v>0</v>
      </c>
      <c r="EK362" s="979">
        <v>0</v>
      </c>
      <c r="EL362" s="980">
        <v>0</v>
      </c>
      <c r="EM362" s="979">
        <v>0</v>
      </c>
      <c r="EN362" s="980">
        <v>0</v>
      </c>
      <c r="EO362" s="979">
        <v>0</v>
      </c>
      <c r="EP362" s="980">
        <v>0</v>
      </c>
      <c r="EQ362" s="979">
        <v>0</v>
      </c>
      <c r="ER362" s="980">
        <v>0</v>
      </c>
      <c r="ES362" s="979">
        <v>0</v>
      </c>
      <c r="ET362" s="980">
        <v>0</v>
      </c>
      <c r="EU362" s="979">
        <v>0</v>
      </c>
      <c r="EV362" s="980">
        <v>0</v>
      </c>
      <c r="EW362" s="979">
        <v>0</v>
      </c>
      <c r="EX362" s="980">
        <v>0</v>
      </c>
      <c r="EY362" s="979">
        <v>0</v>
      </c>
      <c r="EZ362" s="980">
        <v>0</v>
      </c>
      <c r="FA362" s="979">
        <v>0</v>
      </c>
      <c r="FB362" s="980">
        <v>0</v>
      </c>
      <c r="FC362" s="981">
        <v>0</v>
      </c>
      <c r="FD362" s="946"/>
      <c r="FE362" s="974"/>
      <c r="FF362" s="946"/>
      <c r="FG362" s="975"/>
      <c r="FI362" s="982" t="b">
        <v>1</v>
      </c>
    </row>
    <row r="363" spans="2:165" hidden="1" outlineLevel="1">
      <c r="B363" s="1013">
        <v>344</v>
      </c>
      <c r="C363" s="1014" t="s">
        <v>758</v>
      </c>
      <c r="E363" s="1015">
        <v>0</v>
      </c>
      <c r="F363" s="1016">
        <v>0</v>
      </c>
      <c r="G363" s="1017">
        <v>0</v>
      </c>
      <c r="H363" s="1016">
        <v>0</v>
      </c>
      <c r="I363" s="1017">
        <v>0</v>
      </c>
      <c r="J363" s="1016">
        <v>0</v>
      </c>
      <c r="K363" s="1017">
        <v>0</v>
      </c>
      <c r="L363" s="1016">
        <v>0</v>
      </c>
      <c r="M363" s="1017">
        <v>0</v>
      </c>
      <c r="N363" s="1016">
        <v>0</v>
      </c>
      <c r="O363" s="1017">
        <v>0</v>
      </c>
      <c r="P363" s="1016">
        <v>0</v>
      </c>
      <c r="Q363" s="1017">
        <v>0</v>
      </c>
      <c r="R363" s="1016">
        <v>0</v>
      </c>
      <c r="S363" s="1017">
        <v>0</v>
      </c>
      <c r="T363" s="1016">
        <v>0</v>
      </c>
      <c r="U363" s="1017">
        <v>0</v>
      </c>
      <c r="V363" s="1016">
        <v>0</v>
      </c>
      <c r="W363" s="1017">
        <v>0</v>
      </c>
      <c r="X363" s="1016">
        <v>0</v>
      </c>
      <c r="Y363" s="1017">
        <v>0</v>
      </c>
      <c r="Z363" s="1016">
        <v>0</v>
      </c>
      <c r="AA363" s="1017">
        <v>0</v>
      </c>
      <c r="AB363" s="1016">
        <v>0</v>
      </c>
      <c r="AC363" s="1017">
        <v>0</v>
      </c>
      <c r="AD363" s="1016">
        <v>0</v>
      </c>
      <c r="AE363" s="1017">
        <v>0</v>
      </c>
      <c r="AF363" s="1016">
        <v>0</v>
      </c>
      <c r="AG363" s="1017">
        <v>0</v>
      </c>
      <c r="AH363" s="1016">
        <v>0</v>
      </c>
      <c r="AI363" s="1017">
        <v>0</v>
      </c>
      <c r="AJ363" s="1016">
        <v>0</v>
      </c>
      <c r="AK363" s="1017">
        <v>0</v>
      </c>
      <c r="AL363" s="1016">
        <v>0</v>
      </c>
      <c r="AM363" s="1017">
        <v>0</v>
      </c>
      <c r="AN363" s="1018">
        <v>0</v>
      </c>
      <c r="AO363" s="946"/>
      <c r="AP363" s="964"/>
      <c r="AQ363" s="946"/>
      <c r="AR363" s="1015">
        <v>0</v>
      </c>
      <c r="AS363" s="1016">
        <v>0</v>
      </c>
      <c r="AT363" s="1017">
        <v>0</v>
      </c>
      <c r="AU363" s="1016">
        <v>0</v>
      </c>
      <c r="AV363" s="1017">
        <v>0</v>
      </c>
      <c r="AW363" s="1016">
        <v>0</v>
      </c>
      <c r="AX363" s="1017">
        <v>0</v>
      </c>
      <c r="AY363" s="1016">
        <v>0</v>
      </c>
      <c r="AZ363" s="1017">
        <v>0</v>
      </c>
      <c r="BA363" s="1016">
        <v>0</v>
      </c>
      <c r="BB363" s="1017">
        <v>0</v>
      </c>
      <c r="BC363" s="1016">
        <v>0</v>
      </c>
      <c r="BD363" s="1017">
        <v>0</v>
      </c>
      <c r="BE363" s="1016">
        <v>0</v>
      </c>
      <c r="BF363" s="1017">
        <v>0</v>
      </c>
      <c r="BG363" s="1016">
        <v>0</v>
      </c>
      <c r="BH363" s="1017">
        <v>0</v>
      </c>
      <c r="BI363" s="1016">
        <v>0</v>
      </c>
      <c r="BJ363" s="1017">
        <v>0</v>
      </c>
      <c r="BK363" s="1016">
        <v>0</v>
      </c>
      <c r="BL363" s="1017">
        <v>0</v>
      </c>
      <c r="BM363" s="1016">
        <v>0</v>
      </c>
      <c r="BN363" s="1017">
        <v>0</v>
      </c>
      <c r="BO363" s="1016">
        <v>0</v>
      </c>
      <c r="BP363" s="1017">
        <v>0</v>
      </c>
      <c r="BQ363" s="1016">
        <v>0</v>
      </c>
      <c r="BR363" s="1017">
        <v>0</v>
      </c>
      <c r="BS363" s="1016">
        <v>0</v>
      </c>
      <c r="BT363" s="1017">
        <v>0</v>
      </c>
      <c r="BU363" s="1016">
        <v>0</v>
      </c>
      <c r="BV363" s="1017">
        <v>0</v>
      </c>
      <c r="BW363" s="1016">
        <v>0</v>
      </c>
      <c r="BX363" s="1017">
        <v>0</v>
      </c>
      <c r="BY363" s="1016">
        <v>0</v>
      </c>
      <c r="BZ363" s="1017">
        <v>0</v>
      </c>
      <c r="CA363" s="1018">
        <v>0</v>
      </c>
      <c r="CB363" s="946"/>
      <c r="CC363" s="971"/>
      <c r="CD363" s="946"/>
      <c r="CE363" s="972"/>
      <c r="CF363" s="946"/>
      <c r="CG363" s="1015">
        <v>0</v>
      </c>
      <c r="CH363" s="1016">
        <v>0</v>
      </c>
      <c r="CI363" s="1017">
        <v>0</v>
      </c>
      <c r="CJ363" s="1016">
        <v>0</v>
      </c>
      <c r="CK363" s="1017">
        <v>0</v>
      </c>
      <c r="CL363" s="1016">
        <v>0</v>
      </c>
      <c r="CM363" s="1017">
        <v>0</v>
      </c>
      <c r="CN363" s="1016">
        <v>0</v>
      </c>
      <c r="CO363" s="1017">
        <v>0</v>
      </c>
      <c r="CP363" s="1016">
        <v>0</v>
      </c>
      <c r="CQ363" s="1017">
        <v>0</v>
      </c>
      <c r="CR363" s="1016">
        <v>0</v>
      </c>
      <c r="CS363" s="1017">
        <v>0</v>
      </c>
      <c r="CT363" s="1016">
        <v>0</v>
      </c>
      <c r="CU363" s="1017">
        <v>0</v>
      </c>
      <c r="CV363" s="1016">
        <v>0</v>
      </c>
      <c r="CW363" s="1017">
        <v>0</v>
      </c>
      <c r="CX363" s="1016">
        <v>0</v>
      </c>
      <c r="CY363" s="1017">
        <v>0</v>
      </c>
      <c r="CZ363" s="1016">
        <v>0</v>
      </c>
      <c r="DA363" s="1017">
        <v>0</v>
      </c>
      <c r="DB363" s="1016">
        <v>0</v>
      </c>
      <c r="DC363" s="1017">
        <v>0</v>
      </c>
      <c r="DD363" s="1016">
        <v>0</v>
      </c>
      <c r="DE363" s="1017">
        <v>0</v>
      </c>
      <c r="DF363" s="1016">
        <v>0</v>
      </c>
      <c r="DG363" s="1017">
        <v>0</v>
      </c>
      <c r="DH363" s="1016">
        <v>0</v>
      </c>
      <c r="DI363" s="1017">
        <v>0</v>
      </c>
      <c r="DJ363" s="1016">
        <v>0</v>
      </c>
      <c r="DK363" s="1017">
        <v>0</v>
      </c>
      <c r="DL363" s="1016">
        <v>0</v>
      </c>
      <c r="DM363" s="1017">
        <v>0</v>
      </c>
      <c r="DN363" s="1016">
        <v>0</v>
      </c>
      <c r="DO363" s="1017">
        <v>0</v>
      </c>
      <c r="DP363" s="1018">
        <v>0</v>
      </c>
      <c r="DQ363" s="946"/>
      <c r="DR363" s="973"/>
      <c r="DS363" s="946"/>
      <c r="DT363" s="1015">
        <v>0</v>
      </c>
      <c r="DU363" s="1016">
        <v>0</v>
      </c>
      <c r="DV363" s="1017">
        <v>0</v>
      </c>
      <c r="DW363" s="1016">
        <v>0</v>
      </c>
      <c r="DX363" s="1017">
        <v>0</v>
      </c>
      <c r="DY363" s="1016">
        <v>0</v>
      </c>
      <c r="DZ363" s="1017">
        <v>0</v>
      </c>
      <c r="EA363" s="1016">
        <v>0</v>
      </c>
      <c r="EB363" s="1017">
        <v>0</v>
      </c>
      <c r="EC363" s="1016">
        <v>0</v>
      </c>
      <c r="ED363" s="1017">
        <v>0</v>
      </c>
      <c r="EE363" s="1016">
        <v>0</v>
      </c>
      <c r="EF363" s="1017">
        <v>0</v>
      </c>
      <c r="EG363" s="1016">
        <v>0</v>
      </c>
      <c r="EH363" s="1017">
        <v>0</v>
      </c>
      <c r="EI363" s="1016">
        <v>0</v>
      </c>
      <c r="EJ363" s="1017">
        <v>0</v>
      </c>
      <c r="EK363" s="1016">
        <v>0</v>
      </c>
      <c r="EL363" s="1017">
        <v>0</v>
      </c>
      <c r="EM363" s="1016">
        <v>0</v>
      </c>
      <c r="EN363" s="1017">
        <v>0</v>
      </c>
      <c r="EO363" s="1016">
        <v>0</v>
      </c>
      <c r="EP363" s="1017">
        <v>0</v>
      </c>
      <c r="EQ363" s="1016">
        <v>0</v>
      </c>
      <c r="ER363" s="1017">
        <v>0</v>
      </c>
      <c r="ES363" s="1016">
        <v>0</v>
      </c>
      <c r="ET363" s="1017">
        <v>0</v>
      </c>
      <c r="EU363" s="1016">
        <v>0</v>
      </c>
      <c r="EV363" s="1017">
        <v>0</v>
      </c>
      <c r="EW363" s="1016">
        <v>0</v>
      </c>
      <c r="EX363" s="1017">
        <v>0</v>
      </c>
      <c r="EY363" s="1016">
        <v>0</v>
      </c>
      <c r="EZ363" s="1017">
        <v>0</v>
      </c>
      <c r="FA363" s="1016">
        <v>0</v>
      </c>
      <c r="FB363" s="1017">
        <v>0</v>
      </c>
      <c r="FC363" s="1018">
        <v>0</v>
      </c>
      <c r="FD363" s="946"/>
      <c r="FE363" s="974"/>
      <c r="FF363" s="946"/>
      <c r="FG363" s="975"/>
      <c r="FI363" s="1019" t="b">
        <v>1</v>
      </c>
    </row>
    <row r="364" spans="2:165" hidden="1" outlineLevel="1">
      <c r="B364" s="976">
        <v>345</v>
      </c>
      <c r="C364" s="1020" t="s">
        <v>759</v>
      </c>
      <c r="E364" s="978">
        <v>0</v>
      </c>
      <c r="F364" s="979">
        <v>0</v>
      </c>
      <c r="G364" s="980">
        <v>0</v>
      </c>
      <c r="H364" s="979">
        <v>0</v>
      </c>
      <c r="I364" s="980">
        <v>0</v>
      </c>
      <c r="J364" s="979">
        <v>0</v>
      </c>
      <c r="K364" s="980">
        <v>0</v>
      </c>
      <c r="L364" s="979">
        <v>0</v>
      </c>
      <c r="M364" s="980">
        <v>0</v>
      </c>
      <c r="N364" s="979">
        <v>0</v>
      </c>
      <c r="O364" s="980">
        <v>0</v>
      </c>
      <c r="P364" s="979">
        <v>0</v>
      </c>
      <c r="Q364" s="980">
        <v>0</v>
      </c>
      <c r="R364" s="979">
        <v>0</v>
      </c>
      <c r="S364" s="980">
        <v>0</v>
      </c>
      <c r="T364" s="979">
        <v>0</v>
      </c>
      <c r="U364" s="980">
        <v>0</v>
      </c>
      <c r="V364" s="979">
        <v>0</v>
      </c>
      <c r="W364" s="980">
        <v>0</v>
      </c>
      <c r="X364" s="979">
        <v>0</v>
      </c>
      <c r="Y364" s="980">
        <v>0</v>
      </c>
      <c r="Z364" s="979">
        <v>0</v>
      </c>
      <c r="AA364" s="980">
        <v>0</v>
      </c>
      <c r="AB364" s="979">
        <v>0</v>
      </c>
      <c r="AC364" s="980">
        <v>0</v>
      </c>
      <c r="AD364" s="979">
        <v>0</v>
      </c>
      <c r="AE364" s="980">
        <v>0</v>
      </c>
      <c r="AF364" s="979">
        <v>0</v>
      </c>
      <c r="AG364" s="980">
        <v>0</v>
      </c>
      <c r="AH364" s="979">
        <v>0</v>
      </c>
      <c r="AI364" s="980">
        <v>0</v>
      </c>
      <c r="AJ364" s="979">
        <v>0</v>
      </c>
      <c r="AK364" s="980">
        <v>0</v>
      </c>
      <c r="AL364" s="979">
        <v>0</v>
      </c>
      <c r="AM364" s="980">
        <v>0</v>
      </c>
      <c r="AN364" s="981">
        <v>0</v>
      </c>
      <c r="AO364" s="946"/>
      <c r="AP364" s="964"/>
      <c r="AQ364" s="946"/>
      <c r="AR364" s="978">
        <v>0</v>
      </c>
      <c r="AS364" s="979">
        <v>0</v>
      </c>
      <c r="AT364" s="980">
        <v>0</v>
      </c>
      <c r="AU364" s="979">
        <v>0</v>
      </c>
      <c r="AV364" s="980">
        <v>0</v>
      </c>
      <c r="AW364" s="979">
        <v>0</v>
      </c>
      <c r="AX364" s="980">
        <v>0</v>
      </c>
      <c r="AY364" s="979">
        <v>0</v>
      </c>
      <c r="AZ364" s="980">
        <v>0</v>
      </c>
      <c r="BA364" s="979">
        <v>0</v>
      </c>
      <c r="BB364" s="980">
        <v>0</v>
      </c>
      <c r="BC364" s="979">
        <v>0</v>
      </c>
      <c r="BD364" s="980">
        <v>0</v>
      </c>
      <c r="BE364" s="979">
        <v>0</v>
      </c>
      <c r="BF364" s="980">
        <v>0</v>
      </c>
      <c r="BG364" s="979">
        <v>0</v>
      </c>
      <c r="BH364" s="980">
        <v>0</v>
      </c>
      <c r="BI364" s="979">
        <v>0</v>
      </c>
      <c r="BJ364" s="980">
        <v>0</v>
      </c>
      <c r="BK364" s="979">
        <v>0</v>
      </c>
      <c r="BL364" s="980">
        <v>0</v>
      </c>
      <c r="BM364" s="979">
        <v>0</v>
      </c>
      <c r="BN364" s="980">
        <v>0</v>
      </c>
      <c r="BO364" s="979">
        <v>0</v>
      </c>
      <c r="BP364" s="980">
        <v>0</v>
      </c>
      <c r="BQ364" s="979">
        <v>0</v>
      </c>
      <c r="BR364" s="980">
        <v>0</v>
      </c>
      <c r="BS364" s="979">
        <v>0</v>
      </c>
      <c r="BT364" s="980">
        <v>0</v>
      </c>
      <c r="BU364" s="979">
        <v>0</v>
      </c>
      <c r="BV364" s="980">
        <v>0</v>
      </c>
      <c r="BW364" s="979">
        <v>0</v>
      </c>
      <c r="BX364" s="980">
        <v>0</v>
      </c>
      <c r="BY364" s="979">
        <v>0</v>
      </c>
      <c r="BZ364" s="980">
        <v>0</v>
      </c>
      <c r="CA364" s="981">
        <v>0</v>
      </c>
      <c r="CB364" s="946"/>
      <c r="CC364" s="971"/>
      <c r="CD364" s="946"/>
      <c r="CE364" s="972"/>
      <c r="CF364" s="946"/>
      <c r="CG364" s="978">
        <v>0</v>
      </c>
      <c r="CH364" s="979">
        <v>0</v>
      </c>
      <c r="CI364" s="980">
        <v>0</v>
      </c>
      <c r="CJ364" s="979">
        <v>0</v>
      </c>
      <c r="CK364" s="980">
        <v>0</v>
      </c>
      <c r="CL364" s="979">
        <v>0</v>
      </c>
      <c r="CM364" s="980">
        <v>0</v>
      </c>
      <c r="CN364" s="979">
        <v>0</v>
      </c>
      <c r="CO364" s="980">
        <v>0</v>
      </c>
      <c r="CP364" s="979">
        <v>0</v>
      </c>
      <c r="CQ364" s="980">
        <v>0</v>
      </c>
      <c r="CR364" s="979">
        <v>0</v>
      </c>
      <c r="CS364" s="980">
        <v>0</v>
      </c>
      <c r="CT364" s="979">
        <v>0</v>
      </c>
      <c r="CU364" s="980">
        <v>0</v>
      </c>
      <c r="CV364" s="979">
        <v>0</v>
      </c>
      <c r="CW364" s="980">
        <v>0</v>
      </c>
      <c r="CX364" s="979">
        <v>0</v>
      </c>
      <c r="CY364" s="980">
        <v>0</v>
      </c>
      <c r="CZ364" s="979">
        <v>0</v>
      </c>
      <c r="DA364" s="980">
        <v>0</v>
      </c>
      <c r="DB364" s="979">
        <v>0</v>
      </c>
      <c r="DC364" s="980">
        <v>0</v>
      </c>
      <c r="DD364" s="979">
        <v>0</v>
      </c>
      <c r="DE364" s="980">
        <v>0</v>
      </c>
      <c r="DF364" s="979">
        <v>0</v>
      </c>
      <c r="DG364" s="980">
        <v>0</v>
      </c>
      <c r="DH364" s="979">
        <v>0</v>
      </c>
      <c r="DI364" s="980">
        <v>0</v>
      </c>
      <c r="DJ364" s="979">
        <v>0</v>
      </c>
      <c r="DK364" s="980">
        <v>0</v>
      </c>
      <c r="DL364" s="979">
        <v>0</v>
      </c>
      <c r="DM364" s="980">
        <v>0</v>
      </c>
      <c r="DN364" s="979">
        <v>0</v>
      </c>
      <c r="DO364" s="980">
        <v>0</v>
      </c>
      <c r="DP364" s="981">
        <v>0</v>
      </c>
      <c r="DQ364" s="946"/>
      <c r="DR364" s="973"/>
      <c r="DS364" s="946"/>
      <c r="DT364" s="978">
        <v>0</v>
      </c>
      <c r="DU364" s="979">
        <v>0</v>
      </c>
      <c r="DV364" s="980">
        <v>0</v>
      </c>
      <c r="DW364" s="979">
        <v>0</v>
      </c>
      <c r="DX364" s="980">
        <v>0</v>
      </c>
      <c r="DY364" s="979">
        <v>0</v>
      </c>
      <c r="DZ364" s="980">
        <v>0</v>
      </c>
      <c r="EA364" s="979">
        <v>0</v>
      </c>
      <c r="EB364" s="980">
        <v>0</v>
      </c>
      <c r="EC364" s="979">
        <v>0</v>
      </c>
      <c r="ED364" s="980">
        <v>0</v>
      </c>
      <c r="EE364" s="979">
        <v>0</v>
      </c>
      <c r="EF364" s="980">
        <v>0</v>
      </c>
      <c r="EG364" s="979">
        <v>0</v>
      </c>
      <c r="EH364" s="980">
        <v>0</v>
      </c>
      <c r="EI364" s="979">
        <v>0</v>
      </c>
      <c r="EJ364" s="980">
        <v>0</v>
      </c>
      <c r="EK364" s="979">
        <v>0</v>
      </c>
      <c r="EL364" s="980">
        <v>0</v>
      </c>
      <c r="EM364" s="979">
        <v>0</v>
      </c>
      <c r="EN364" s="980">
        <v>0</v>
      </c>
      <c r="EO364" s="979">
        <v>0</v>
      </c>
      <c r="EP364" s="980">
        <v>0</v>
      </c>
      <c r="EQ364" s="979">
        <v>0</v>
      </c>
      <c r="ER364" s="980">
        <v>0</v>
      </c>
      <c r="ES364" s="979">
        <v>0</v>
      </c>
      <c r="ET364" s="980">
        <v>0</v>
      </c>
      <c r="EU364" s="979">
        <v>0</v>
      </c>
      <c r="EV364" s="980">
        <v>0</v>
      </c>
      <c r="EW364" s="979">
        <v>0</v>
      </c>
      <c r="EX364" s="980">
        <v>0</v>
      </c>
      <c r="EY364" s="979">
        <v>0</v>
      </c>
      <c r="EZ364" s="980">
        <v>0</v>
      </c>
      <c r="FA364" s="979">
        <v>0</v>
      </c>
      <c r="FB364" s="980">
        <v>0</v>
      </c>
      <c r="FC364" s="981">
        <v>0</v>
      </c>
      <c r="FD364" s="946"/>
      <c r="FE364" s="974"/>
      <c r="FF364" s="946"/>
      <c r="FG364" s="975"/>
      <c r="FI364" s="982" t="b">
        <v>1</v>
      </c>
    </row>
    <row r="365" spans="2:165" hidden="1" outlineLevel="1">
      <c r="B365" s="983">
        <v>346</v>
      </c>
      <c r="C365" s="1012" t="s">
        <v>760</v>
      </c>
      <c r="E365" s="985">
        <v>0</v>
      </c>
      <c r="F365" s="986">
        <v>0</v>
      </c>
      <c r="G365" s="987">
        <v>0</v>
      </c>
      <c r="H365" s="986">
        <v>0</v>
      </c>
      <c r="I365" s="987">
        <v>0</v>
      </c>
      <c r="J365" s="986">
        <v>0</v>
      </c>
      <c r="K365" s="987">
        <v>0</v>
      </c>
      <c r="L365" s="986">
        <v>0</v>
      </c>
      <c r="M365" s="987">
        <v>0</v>
      </c>
      <c r="N365" s="986">
        <v>0</v>
      </c>
      <c r="O365" s="987">
        <v>0</v>
      </c>
      <c r="P365" s="986">
        <v>0</v>
      </c>
      <c r="Q365" s="987">
        <v>0</v>
      </c>
      <c r="R365" s="986">
        <v>0</v>
      </c>
      <c r="S365" s="987">
        <v>0</v>
      </c>
      <c r="T365" s="986">
        <v>0</v>
      </c>
      <c r="U365" s="987">
        <v>0</v>
      </c>
      <c r="V365" s="986">
        <v>0</v>
      </c>
      <c r="W365" s="987">
        <v>0</v>
      </c>
      <c r="X365" s="986">
        <v>0</v>
      </c>
      <c r="Y365" s="987">
        <v>0</v>
      </c>
      <c r="Z365" s="986">
        <v>0</v>
      </c>
      <c r="AA365" s="987">
        <v>0</v>
      </c>
      <c r="AB365" s="986">
        <v>0</v>
      </c>
      <c r="AC365" s="987">
        <v>0</v>
      </c>
      <c r="AD365" s="986">
        <v>0</v>
      </c>
      <c r="AE365" s="987">
        <v>0</v>
      </c>
      <c r="AF365" s="986">
        <v>0</v>
      </c>
      <c r="AG365" s="987">
        <v>0</v>
      </c>
      <c r="AH365" s="986">
        <v>0</v>
      </c>
      <c r="AI365" s="987">
        <v>0</v>
      </c>
      <c r="AJ365" s="986">
        <v>0</v>
      </c>
      <c r="AK365" s="987">
        <v>0</v>
      </c>
      <c r="AL365" s="986">
        <v>0</v>
      </c>
      <c r="AM365" s="987">
        <v>0</v>
      </c>
      <c r="AN365" s="988">
        <v>0</v>
      </c>
      <c r="AO365" s="946"/>
      <c r="AP365" s="964"/>
      <c r="AQ365" s="946"/>
      <c r="AR365" s="985">
        <v>0</v>
      </c>
      <c r="AS365" s="986">
        <v>0</v>
      </c>
      <c r="AT365" s="987">
        <v>0</v>
      </c>
      <c r="AU365" s="986">
        <v>0</v>
      </c>
      <c r="AV365" s="987">
        <v>0</v>
      </c>
      <c r="AW365" s="986">
        <v>0</v>
      </c>
      <c r="AX365" s="987">
        <v>0</v>
      </c>
      <c r="AY365" s="986">
        <v>0</v>
      </c>
      <c r="AZ365" s="987">
        <v>0</v>
      </c>
      <c r="BA365" s="986">
        <v>0</v>
      </c>
      <c r="BB365" s="987">
        <v>0</v>
      </c>
      <c r="BC365" s="986">
        <v>0</v>
      </c>
      <c r="BD365" s="987">
        <v>0</v>
      </c>
      <c r="BE365" s="986">
        <v>0</v>
      </c>
      <c r="BF365" s="987">
        <v>0</v>
      </c>
      <c r="BG365" s="986">
        <v>0</v>
      </c>
      <c r="BH365" s="987">
        <v>0</v>
      </c>
      <c r="BI365" s="986">
        <v>0</v>
      </c>
      <c r="BJ365" s="987">
        <v>0</v>
      </c>
      <c r="BK365" s="986">
        <v>0</v>
      </c>
      <c r="BL365" s="987">
        <v>0</v>
      </c>
      <c r="BM365" s="986">
        <v>0</v>
      </c>
      <c r="BN365" s="987">
        <v>0</v>
      </c>
      <c r="BO365" s="986">
        <v>0</v>
      </c>
      <c r="BP365" s="987">
        <v>0</v>
      </c>
      <c r="BQ365" s="986">
        <v>0</v>
      </c>
      <c r="BR365" s="987">
        <v>0</v>
      </c>
      <c r="BS365" s="986">
        <v>0</v>
      </c>
      <c r="BT365" s="987">
        <v>0</v>
      </c>
      <c r="BU365" s="986">
        <v>0</v>
      </c>
      <c r="BV365" s="987">
        <v>0</v>
      </c>
      <c r="BW365" s="986">
        <v>0</v>
      </c>
      <c r="BX365" s="987">
        <v>0</v>
      </c>
      <c r="BY365" s="986">
        <v>0</v>
      </c>
      <c r="BZ365" s="987">
        <v>0</v>
      </c>
      <c r="CA365" s="988">
        <v>0</v>
      </c>
      <c r="CB365" s="946"/>
      <c r="CC365" s="971"/>
      <c r="CD365" s="946"/>
      <c r="CE365" s="972"/>
      <c r="CF365" s="946"/>
      <c r="CG365" s="985">
        <v>0</v>
      </c>
      <c r="CH365" s="986">
        <v>0</v>
      </c>
      <c r="CI365" s="987">
        <v>0</v>
      </c>
      <c r="CJ365" s="986">
        <v>0</v>
      </c>
      <c r="CK365" s="987">
        <v>0</v>
      </c>
      <c r="CL365" s="986">
        <v>0</v>
      </c>
      <c r="CM365" s="987">
        <v>0</v>
      </c>
      <c r="CN365" s="986">
        <v>0</v>
      </c>
      <c r="CO365" s="987">
        <v>0</v>
      </c>
      <c r="CP365" s="986">
        <v>0</v>
      </c>
      <c r="CQ365" s="987">
        <v>0</v>
      </c>
      <c r="CR365" s="986">
        <v>0</v>
      </c>
      <c r="CS365" s="987">
        <v>0</v>
      </c>
      <c r="CT365" s="986">
        <v>0</v>
      </c>
      <c r="CU365" s="987">
        <v>0</v>
      </c>
      <c r="CV365" s="986">
        <v>0</v>
      </c>
      <c r="CW365" s="987">
        <v>0</v>
      </c>
      <c r="CX365" s="986">
        <v>0</v>
      </c>
      <c r="CY365" s="987">
        <v>0</v>
      </c>
      <c r="CZ365" s="986">
        <v>0</v>
      </c>
      <c r="DA365" s="987">
        <v>0</v>
      </c>
      <c r="DB365" s="986">
        <v>0</v>
      </c>
      <c r="DC365" s="987">
        <v>0</v>
      </c>
      <c r="DD365" s="986">
        <v>0</v>
      </c>
      <c r="DE365" s="987">
        <v>0</v>
      </c>
      <c r="DF365" s="986">
        <v>0</v>
      </c>
      <c r="DG365" s="987">
        <v>0</v>
      </c>
      <c r="DH365" s="986">
        <v>0</v>
      </c>
      <c r="DI365" s="987">
        <v>0</v>
      </c>
      <c r="DJ365" s="986">
        <v>0</v>
      </c>
      <c r="DK365" s="987">
        <v>0</v>
      </c>
      <c r="DL365" s="986">
        <v>0</v>
      </c>
      <c r="DM365" s="987">
        <v>0</v>
      </c>
      <c r="DN365" s="986">
        <v>0</v>
      </c>
      <c r="DO365" s="987">
        <v>0</v>
      </c>
      <c r="DP365" s="988">
        <v>0</v>
      </c>
      <c r="DQ365" s="946"/>
      <c r="DR365" s="973"/>
      <c r="DS365" s="946"/>
      <c r="DT365" s="985">
        <v>0</v>
      </c>
      <c r="DU365" s="986">
        <v>0</v>
      </c>
      <c r="DV365" s="987">
        <v>0</v>
      </c>
      <c r="DW365" s="986">
        <v>0</v>
      </c>
      <c r="DX365" s="987">
        <v>0</v>
      </c>
      <c r="DY365" s="986">
        <v>0</v>
      </c>
      <c r="DZ365" s="987">
        <v>0</v>
      </c>
      <c r="EA365" s="986">
        <v>0</v>
      </c>
      <c r="EB365" s="987">
        <v>0</v>
      </c>
      <c r="EC365" s="986">
        <v>0</v>
      </c>
      <c r="ED365" s="987">
        <v>0</v>
      </c>
      <c r="EE365" s="986">
        <v>0</v>
      </c>
      <c r="EF365" s="987">
        <v>0</v>
      </c>
      <c r="EG365" s="986">
        <v>0</v>
      </c>
      <c r="EH365" s="987">
        <v>0</v>
      </c>
      <c r="EI365" s="986">
        <v>0</v>
      </c>
      <c r="EJ365" s="987">
        <v>0</v>
      </c>
      <c r="EK365" s="986">
        <v>0</v>
      </c>
      <c r="EL365" s="987">
        <v>0</v>
      </c>
      <c r="EM365" s="986">
        <v>0</v>
      </c>
      <c r="EN365" s="987">
        <v>0</v>
      </c>
      <c r="EO365" s="986">
        <v>0</v>
      </c>
      <c r="EP365" s="987">
        <v>0</v>
      </c>
      <c r="EQ365" s="986">
        <v>0</v>
      </c>
      <c r="ER365" s="987">
        <v>0</v>
      </c>
      <c r="ES365" s="986">
        <v>0</v>
      </c>
      <c r="ET365" s="987">
        <v>0</v>
      </c>
      <c r="EU365" s="986">
        <v>0</v>
      </c>
      <c r="EV365" s="987">
        <v>0</v>
      </c>
      <c r="EW365" s="986">
        <v>0</v>
      </c>
      <c r="EX365" s="987">
        <v>0</v>
      </c>
      <c r="EY365" s="986">
        <v>0</v>
      </c>
      <c r="EZ365" s="987">
        <v>0</v>
      </c>
      <c r="FA365" s="986">
        <v>0</v>
      </c>
      <c r="FB365" s="987">
        <v>0</v>
      </c>
      <c r="FC365" s="988">
        <v>0</v>
      </c>
      <c r="FD365" s="946"/>
      <c r="FE365" s="974"/>
      <c r="FF365" s="946"/>
      <c r="FG365" s="975"/>
      <c r="FI365" s="989" t="b">
        <v>1</v>
      </c>
    </row>
    <row r="366" spans="2:165" hidden="1" outlineLevel="1">
      <c r="B366" s="990">
        <v>347</v>
      </c>
      <c r="C366" s="1011" t="s">
        <v>761</v>
      </c>
      <c r="E366" s="992">
        <v>0</v>
      </c>
      <c r="F366" s="993">
        <v>0</v>
      </c>
      <c r="G366" s="994">
        <v>0</v>
      </c>
      <c r="H366" s="993">
        <v>0</v>
      </c>
      <c r="I366" s="994">
        <v>0</v>
      </c>
      <c r="J366" s="993">
        <v>0</v>
      </c>
      <c r="K366" s="994">
        <v>0</v>
      </c>
      <c r="L366" s="993">
        <v>0</v>
      </c>
      <c r="M366" s="994">
        <v>0</v>
      </c>
      <c r="N366" s="993">
        <v>0</v>
      </c>
      <c r="O366" s="994">
        <v>0</v>
      </c>
      <c r="P366" s="993">
        <v>0</v>
      </c>
      <c r="Q366" s="994">
        <v>0</v>
      </c>
      <c r="R366" s="993">
        <v>0</v>
      </c>
      <c r="S366" s="994">
        <v>0</v>
      </c>
      <c r="T366" s="993">
        <v>0</v>
      </c>
      <c r="U366" s="994">
        <v>0</v>
      </c>
      <c r="V366" s="993">
        <v>0</v>
      </c>
      <c r="W366" s="994">
        <v>0</v>
      </c>
      <c r="X366" s="993">
        <v>0</v>
      </c>
      <c r="Y366" s="994">
        <v>0</v>
      </c>
      <c r="Z366" s="993">
        <v>0</v>
      </c>
      <c r="AA366" s="994">
        <v>0</v>
      </c>
      <c r="AB366" s="993">
        <v>0</v>
      </c>
      <c r="AC366" s="994">
        <v>0</v>
      </c>
      <c r="AD366" s="993">
        <v>0</v>
      </c>
      <c r="AE366" s="994">
        <v>0</v>
      </c>
      <c r="AF366" s="993">
        <v>0</v>
      </c>
      <c r="AG366" s="994">
        <v>0</v>
      </c>
      <c r="AH366" s="993">
        <v>0</v>
      </c>
      <c r="AI366" s="994">
        <v>0</v>
      </c>
      <c r="AJ366" s="993">
        <v>0</v>
      </c>
      <c r="AK366" s="994">
        <v>0</v>
      </c>
      <c r="AL366" s="993">
        <v>0</v>
      </c>
      <c r="AM366" s="994">
        <v>0</v>
      </c>
      <c r="AN366" s="995">
        <v>0</v>
      </c>
      <c r="AO366" s="946"/>
      <c r="AP366" s="964"/>
      <c r="AQ366" s="946"/>
      <c r="AR366" s="992">
        <v>0</v>
      </c>
      <c r="AS366" s="993">
        <v>0</v>
      </c>
      <c r="AT366" s="994">
        <v>0</v>
      </c>
      <c r="AU366" s="993">
        <v>0</v>
      </c>
      <c r="AV366" s="994">
        <v>0</v>
      </c>
      <c r="AW366" s="993">
        <v>0</v>
      </c>
      <c r="AX366" s="994">
        <v>0</v>
      </c>
      <c r="AY366" s="993">
        <v>0</v>
      </c>
      <c r="AZ366" s="994">
        <v>0</v>
      </c>
      <c r="BA366" s="993">
        <v>0</v>
      </c>
      <c r="BB366" s="994">
        <v>0</v>
      </c>
      <c r="BC366" s="993">
        <v>0</v>
      </c>
      <c r="BD366" s="994">
        <v>0</v>
      </c>
      <c r="BE366" s="993">
        <v>0</v>
      </c>
      <c r="BF366" s="994">
        <v>0</v>
      </c>
      <c r="BG366" s="993">
        <v>0</v>
      </c>
      <c r="BH366" s="994">
        <v>0</v>
      </c>
      <c r="BI366" s="993">
        <v>0</v>
      </c>
      <c r="BJ366" s="994">
        <v>0</v>
      </c>
      <c r="BK366" s="993">
        <v>0</v>
      </c>
      <c r="BL366" s="994">
        <v>0</v>
      </c>
      <c r="BM366" s="993">
        <v>0</v>
      </c>
      <c r="BN366" s="994">
        <v>0</v>
      </c>
      <c r="BO366" s="993">
        <v>0</v>
      </c>
      <c r="BP366" s="994">
        <v>0</v>
      </c>
      <c r="BQ366" s="993">
        <v>0</v>
      </c>
      <c r="BR366" s="994">
        <v>0</v>
      </c>
      <c r="BS366" s="993">
        <v>0</v>
      </c>
      <c r="BT366" s="994">
        <v>0</v>
      </c>
      <c r="BU366" s="993">
        <v>0</v>
      </c>
      <c r="BV366" s="994">
        <v>0</v>
      </c>
      <c r="BW366" s="993">
        <v>0</v>
      </c>
      <c r="BX366" s="994">
        <v>0</v>
      </c>
      <c r="BY366" s="993">
        <v>0</v>
      </c>
      <c r="BZ366" s="994">
        <v>0</v>
      </c>
      <c r="CA366" s="995">
        <v>0</v>
      </c>
      <c r="CB366" s="946"/>
      <c r="CC366" s="971"/>
      <c r="CD366" s="946"/>
      <c r="CE366" s="972"/>
      <c r="CF366" s="946"/>
      <c r="CG366" s="992">
        <v>0</v>
      </c>
      <c r="CH366" s="993">
        <v>0</v>
      </c>
      <c r="CI366" s="994">
        <v>0</v>
      </c>
      <c r="CJ366" s="993">
        <v>0</v>
      </c>
      <c r="CK366" s="994">
        <v>0</v>
      </c>
      <c r="CL366" s="993">
        <v>0</v>
      </c>
      <c r="CM366" s="994">
        <v>0</v>
      </c>
      <c r="CN366" s="993">
        <v>0</v>
      </c>
      <c r="CO366" s="994">
        <v>0</v>
      </c>
      <c r="CP366" s="993">
        <v>0</v>
      </c>
      <c r="CQ366" s="994">
        <v>0</v>
      </c>
      <c r="CR366" s="993">
        <v>0</v>
      </c>
      <c r="CS366" s="994">
        <v>0</v>
      </c>
      <c r="CT366" s="993">
        <v>0</v>
      </c>
      <c r="CU366" s="994">
        <v>0</v>
      </c>
      <c r="CV366" s="993">
        <v>0</v>
      </c>
      <c r="CW366" s="994">
        <v>0</v>
      </c>
      <c r="CX366" s="993">
        <v>0</v>
      </c>
      <c r="CY366" s="994">
        <v>0</v>
      </c>
      <c r="CZ366" s="993">
        <v>0</v>
      </c>
      <c r="DA366" s="994">
        <v>0</v>
      </c>
      <c r="DB366" s="993">
        <v>0</v>
      </c>
      <c r="DC366" s="994">
        <v>0</v>
      </c>
      <c r="DD366" s="993">
        <v>0</v>
      </c>
      <c r="DE366" s="994">
        <v>0</v>
      </c>
      <c r="DF366" s="993">
        <v>0</v>
      </c>
      <c r="DG366" s="994">
        <v>0</v>
      </c>
      <c r="DH366" s="993">
        <v>0</v>
      </c>
      <c r="DI366" s="994">
        <v>0</v>
      </c>
      <c r="DJ366" s="993">
        <v>0</v>
      </c>
      <c r="DK366" s="994">
        <v>0</v>
      </c>
      <c r="DL366" s="993">
        <v>0</v>
      </c>
      <c r="DM366" s="994">
        <v>0</v>
      </c>
      <c r="DN366" s="993">
        <v>0</v>
      </c>
      <c r="DO366" s="994">
        <v>0</v>
      </c>
      <c r="DP366" s="995">
        <v>0</v>
      </c>
      <c r="DQ366" s="946"/>
      <c r="DR366" s="973"/>
      <c r="DS366" s="946"/>
      <c r="DT366" s="992">
        <v>0</v>
      </c>
      <c r="DU366" s="993">
        <v>0</v>
      </c>
      <c r="DV366" s="994">
        <v>0</v>
      </c>
      <c r="DW366" s="993">
        <v>0</v>
      </c>
      <c r="DX366" s="994">
        <v>0</v>
      </c>
      <c r="DY366" s="993">
        <v>0</v>
      </c>
      <c r="DZ366" s="994">
        <v>0</v>
      </c>
      <c r="EA366" s="993">
        <v>0</v>
      </c>
      <c r="EB366" s="994">
        <v>0</v>
      </c>
      <c r="EC366" s="993">
        <v>0</v>
      </c>
      <c r="ED366" s="994">
        <v>0</v>
      </c>
      <c r="EE366" s="993">
        <v>0</v>
      </c>
      <c r="EF366" s="994">
        <v>0</v>
      </c>
      <c r="EG366" s="993">
        <v>0</v>
      </c>
      <c r="EH366" s="994">
        <v>0</v>
      </c>
      <c r="EI366" s="993">
        <v>0</v>
      </c>
      <c r="EJ366" s="994">
        <v>0</v>
      </c>
      <c r="EK366" s="993">
        <v>0</v>
      </c>
      <c r="EL366" s="994">
        <v>0</v>
      </c>
      <c r="EM366" s="993">
        <v>0</v>
      </c>
      <c r="EN366" s="994">
        <v>0</v>
      </c>
      <c r="EO366" s="993">
        <v>0</v>
      </c>
      <c r="EP366" s="994">
        <v>0</v>
      </c>
      <c r="EQ366" s="993">
        <v>0</v>
      </c>
      <c r="ER366" s="994">
        <v>0</v>
      </c>
      <c r="ES366" s="993">
        <v>0</v>
      </c>
      <c r="ET366" s="994">
        <v>0</v>
      </c>
      <c r="EU366" s="993">
        <v>0</v>
      </c>
      <c r="EV366" s="994">
        <v>0</v>
      </c>
      <c r="EW366" s="993">
        <v>0</v>
      </c>
      <c r="EX366" s="994">
        <v>0</v>
      </c>
      <c r="EY366" s="993">
        <v>0</v>
      </c>
      <c r="EZ366" s="994">
        <v>0</v>
      </c>
      <c r="FA366" s="993">
        <v>0</v>
      </c>
      <c r="FB366" s="994">
        <v>0</v>
      </c>
      <c r="FC366" s="995">
        <v>0</v>
      </c>
      <c r="FD366" s="946"/>
      <c r="FE366" s="974"/>
      <c r="FF366" s="946"/>
      <c r="FG366" s="975"/>
      <c r="FI366" s="996" t="b">
        <v>1</v>
      </c>
    </row>
    <row r="367" spans="2:165" hidden="1" outlineLevel="1">
      <c r="B367" s="983">
        <v>348</v>
      </c>
      <c r="C367" s="1012" t="s">
        <v>762</v>
      </c>
      <c r="E367" s="985">
        <v>0</v>
      </c>
      <c r="F367" s="986">
        <v>0</v>
      </c>
      <c r="G367" s="987">
        <v>0</v>
      </c>
      <c r="H367" s="986">
        <v>0</v>
      </c>
      <c r="I367" s="987">
        <v>0</v>
      </c>
      <c r="J367" s="986">
        <v>0</v>
      </c>
      <c r="K367" s="987">
        <v>0</v>
      </c>
      <c r="L367" s="986">
        <v>0</v>
      </c>
      <c r="M367" s="987">
        <v>0</v>
      </c>
      <c r="N367" s="986">
        <v>0</v>
      </c>
      <c r="O367" s="987">
        <v>0</v>
      </c>
      <c r="P367" s="986">
        <v>0</v>
      </c>
      <c r="Q367" s="987">
        <v>0</v>
      </c>
      <c r="R367" s="986">
        <v>0</v>
      </c>
      <c r="S367" s="987">
        <v>0</v>
      </c>
      <c r="T367" s="986">
        <v>0</v>
      </c>
      <c r="U367" s="987">
        <v>0</v>
      </c>
      <c r="V367" s="986">
        <v>0</v>
      </c>
      <c r="W367" s="987">
        <v>0</v>
      </c>
      <c r="X367" s="986">
        <v>0</v>
      </c>
      <c r="Y367" s="987">
        <v>0</v>
      </c>
      <c r="Z367" s="986">
        <v>0</v>
      </c>
      <c r="AA367" s="987">
        <v>0</v>
      </c>
      <c r="AB367" s="986">
        <v>0</v>
      </c>
      <c r="AC367" s="987">
        <v>0</v>
      </c>
      <c r="AD367" s="986">
        <v>0</v>
      </c>
      <c r="AE367" s="987">
        <v>0</v>
      </c>
      <c r="AF367" s="986">
        <v>0</v>
      </c>
      <c r="AG367" s="987">
        <v>0</v>
      </c>
      <c r="AH367" s="986">
        <v>0</v>
      </c>
      <c r="AI367" s="987">
        <v>0</v>
      </c>
      <c r="AJ367" s="986">
        <v>0</v>
      </c>
      <c r="AK367" s="987">
        <v>0</v>
      </c>
      <c r="AL367" s="986">
        <v>0</v>
      </c>
      <c r="AM367" s="987">
        <v>0</v>
      </c>
      <c r="AN367" s="988">
        <v>0</v>
      </c>
      <c r="AO367" s="946"/>
      <c r="AP367" s="964"/>
      <c r="AQ367" s="946"/>
      <c r="AR367" s="985">
        <v>0</v>
      </c>
      <c r="AS367" s="986">
        <v>0</v>
      </c>
      <c r="AT367" s="987">
        <v>0</v>
      </c>
      <c r="AU367" s="986">
        <v>0</v>
      </c>
      <c r="AV367" s="987">
        <v>0</v>
      </c>
      <c r="AW367" s="986">
        <v>0</v>
      </c>
      <c r="AX367" s="987">
        <v>0</v>
      </c>
      <c r="AY367" s="986">
        <v>0</v>
      </c>
      <c r="AZ367" s="987">
        <v>0</v>
      </c>
      <c r="BA367" s="986">
        <v>0</v>
      </c>
      <c r="BB367" s="987">
        <v>0</v>
      </c>
      <c r="BC367" s="986">
        <v>0</v>
      </c>
      <c r="BD367" s="987">
        <v>0</v>
      </c>
      <c r="BE367" s="986">
        <v>0</v>
      </c>
      <c r="BF367" s="987">
        <v>0</v>
      </c>
      <c r="BG367" s="986">
        <v>0</v>
      </c>
      <c r="BH367" s="987">
        <v>0</v>
      </c>
      <c r="BI367" s="986">
        <v>0</v>
      </c>
      <c r="BJ367" s="987">
        <v>0</v>
      </c>
      <c r="BK367" s="986">
        <v>0</v>
      </c>
      <c r="BL367" s="987">
        <v>0</v>
      </c>
      <c r="BM367" s="986">
        <v>0</v>
      </c>
      <c r="BN367" s="987">
        <v>0</v>
      </c>
      <c r="BO367" s="986">
        <v>0</v>
      </c>
      <c r="BP367" s="987">
        <v>0</v>
      </c>
      <c r="BQ367" s="986">
        <v>0</v>
      </c>
      <c r="BR367" s="987">
        <v>0</v>
      </c>
      <c r="BS367" s="986">
        <v>0</v>
      </c>
      <c r="BT367" s="987">
        <v>0</v>
      </c>
      <c r="BU367" s="986">
        <v>0</v>
      </c>
      <c r="BV367" s="987">
        <v>0</v>
      </c>
      <c r="BW367" s="986">
        <v>0</v>
      </c>
      <c r="BX367" s="987">
        <v>0</v>
      </c>
      <c r="BY367" s="986">
        <v>0</v>
      </c>
      <c r="BZ367" s="987">
        <v>0</v>
      </c>
      <c r="CA367" s="988">
        <v>0</v>
      </c>
      <c r="CB367" s="946"/>
      <c r="CC367" s="971"/>
      <c r="CD367" s="946"/>
      <c r="CE367" s="972"/>
      <c r="CF367" s="946"/>
      <c r="CG367" s="985">
        <v>0</v>
      </c>
      <c r="CH367" s="986">
        <v>0</v>
      </c>
      <c r="CI367" s="987">
        <v>0</v>
      </c>
      <c r="CJ367" s="986">
        <v>0</v>
      </c>
      <c r="CK367" s="987">
        <v>0</v>
      </c>
      <c r="CL367" s="986">
        <v>0</v>
      </c>
      <c r="CM367" s="987">
        <v>0</v>
      </c>
      <c r="CN367" s="986">
        <v>0</v>
      </c>
      <c r="CO367" s="987">
        <v>0</v>
      </c>
      <c r="CP367" s="986">
        <v>0</v>
      </c>
      <c r="CQ367" s="987">
        <v>0</v>
      </c>
      <c r="CR367" s="986">
        <v>0</v>
      </c>
      <c r="CS367" s="987">
        <v>0</v>
      </c>
      <c r="CT367" s="986">
        <v>0</v>
      </c>
      <c r="CU367" s="987">
        <v>0</v>
      </c>
      <c r="CV367" s="986">
        <v>0</v>
      </c>
      <c r="CW367" s="987">
        <v>0</v>
      </c>
      <c r="CX367" s="986">
        <v>0</v>
      </c>
      <c r="CY367" s="987">
        <v>0</v>
      </c>
      <c r="CZ367" s="986">
        <v>0</v>
      </c>
      <c r="DA367" s="987">
        <v>0</v>
      </c>
      <c r="DB367" s="986">
        <v>0</v>
      </c>
      <c r="DC367" s="987">
        <v>0</v>
      </c>
      <c r="DD367" s="986">
        <v>0</v>
      </c>
      <c r="DE367" s="987">
        <v>0</v>
      </c>
      <c r="DF367" s="986">
        <v>0</v>
      </c>
      <c r="DG367" s="987">
        <v>0</v>
      </c>
      <c r="DH367" s="986">
        <v>0</v>
      </c>
      <c r="DI367" s="987">
        <v>0</v>
      </c>
      <c r="DJ367" s="986">
        <v>0</v>
      </c>
      <c r="DK367" s="987">
        <v>0</v>
      </c>
      <c r="DL367" s="986">
        <v>0</v>
      </c>
      <c r="DM367" s="987">
        <v>0</v>
      </c>
      <c r="DN367" s="986">
        <v>0</v>
      </c>
      <c r="DO367" s="987">
        <v>0</v>
      </c>
      <c r="DP367" s="988">
        <v>0</v>
      </c>
      <c r="DQ367" s="946"/>
      <c r="DR367" s="973"/>
      <c r="DS367" s="946"/>
      <c r="DT367" s="985">
        <v>0</v>
      </c>
      <c r="DU367" s="986">
        <v>0</v>
      </c>
      <c r="DV367" s="987">
        <v>0</v>
      </c>
      <c r="DW367" s="986">
        <v>0</v>
      </c>
      <c r="DX367" s="987">
        <v>0</v>
      </c>
      <c r="DY367" s="986">
        <v>0</v>
      </c>
      <c r="DZ367" s="987">
        <v>0</v>
      </c>
      <c r="EA367" s="986">
        <v>0</v>
      </c>
      <c r="EB367" s="987">
        <v>0</v>
      </c>
      <c r="EC367" s="986">
        <v>0</v>
      </c>
      <c r="ED367" s="987">
        <v>0</v>
      </c>
      <c r="EE367" s="986">
        <v>0</v>
      </c>
      <c r="EF367" s="987">
        <v>0</v>
      </c>
      <c r="EG367" s="986">
        <v>0</v>
      </c>
      <c r="EH367" s="987">
        <v>0</v>
      </c>
      <c r="EI367" s="986">
        <v>0</v>
      </c>
      <c r="EJ367" s="987">
        <v>0</v>
      </c>
      <c r="EK367" s="986">
        <v>0</v>
      </c>
      <c r="EL367" s="987">
        <v>0</v>
      </c>
      <c r="EM367" s="986">
        <v>0</v>
      </c>
      <c r="EN367" s="987">
        <v>0</v>
      </c>
      <c r="EO367" s="986">
        <v>0</v>
      </c>
      <c r="EP367" s="987">
        <v>0</v>
      </c>
      <c r="EQ367" s="986">
        <v>0</v>
      </c>
      <c r="ER367" s="987">
        <v>0</v>
      </c>
      <c r="ES367" s="986">
        <v>0</v>
      </c>
      <c r="ET367" s="987">
        <v>0</v>
      </c>
      <c r="EU367" s="986">
        <v>0</v>
      </c>
      <c r="EV367" s="987">
        <v>0</v>
      </c>
      <c r="EW367" s="986">
        <v>0</v>
      </c>
      <c r="EX367" s="987">
        <v>0</v>
      </c>
      <c r="EY367" s="986">
        <v>0</v>
      </c>
      <c r="EZ367" s="987">
        <v>0</v>
      </c>
      <c r="FA367" s="986">
        <v>0</v>
      </c>
      <c r="FB367" s="987">
        <v>0</v>
      </c>
      <c r="FC367" s="988">
        <v>0</v>
      </c>
      <c r="FD367" s="946"/>
      <c r="FE367" s="974"/>
      <c r="FF367" s="946"/>
      <c r="FG367" s="975"/>
      <c r="FI367" s="989" t="b">
        <v>1</v>
      </c>
    </row>
    <row r="368" spans="2:165" hidden="1" outlineLevel="1">
      <c r="B368" s="990">
        <v>349</v>
      </c>
      <c r="C368" s="1011" t="s">
        <v>763</v>
      </c>
      <c r="E368" s="992">
        <v>0</v>
      </c>
      <c r="F368" s="993">
        <v>0</v>
      </c>
      <c r="G368" s="994">
        <v>0</v>
      </c>
      <c r="H368" s="993">
        <v>0</v>
      </c>
      <c r="I368" s="994">
        <v>0</v>
      </c>
      <c r="J368" s="993">
        <v>0</v>
      </c>
      <c r="K368" s="994">
        <v>0</v>
      </c>
      <c r="L368" s="993">
        <v>0</v>
      </c>
      <c r="M368" s="994">
        <v>0</v>
      </c>
      <c r="N368" s="993">
        <v>0</v>
      </c>
      <c r="O368" s="994">
        <v>0</v>
      </c>
      <c r="P368" s="993">
        <v>0</v>
      </c>
      <c r="Q368" s="994">
        <v>0</v>
      </c>
      <c r="R368" s="993">
        <v>0</v>
      </c>
      <c r="S368" s="994">
        <v>0</v>
      </c>
      <c r="T368" s="993">
        <v>0</v>
      </c>
      <c r="U368" s="994">
        <v>0</v>
      </c>
      <c r="V368" s="993">
        <v>0</v>
      </c>
      <c r="W368" s="994">
        <v>0</v>
      </c>
      <c r="X368" s="993">
        <v>0</v>
      </c>
      <c r="Y368" s="994">
        <v>0</v>
      </c>
      <c r="Z368" s="993">
        <v>0</v>
      </c>
      <c r="AA368" s="994">
        <v>0</v>
      </c>
      <c r="AB368" s="993">
        <v>0</v>
      </c>
      <c r="AC368" s="994">
        <v>0</v>
      </c>
      <c r="AD368" s="993">
        <v>0</v>
      </c>
      <c r="AE368" s="994">
        <v>0</v>
      </c>
      <c r="AF368" s="993">
        <v>0</v>
      </c>
      <c r="AG368" s="994">
        <v>0</v>
      </c>
      <c r="AH368" s="993">
        <v>0</v>
      </c>
      <c r="AI368" s="994">
        <v>0</v>
      </c>
      <c r="AJ368" s="993">
        <v>0</v>
      </c>
      <c r="AK368" s="994">
        <v>0</v>
      </c>
      <c r="AL368" s="993">
        <v>0</v>
      </c>
      <c r="AM368" s="994">
        <v>0</v>
      </c>
      <c r="AN368" s="995">
        <v>0</v>
      </c>
      <c r="AO368" s="946"/>
      <c r="AP368" s="964"/>
      <c r="AQ368" s="946"/>
      <c r="AR368" s="992">
        <v>0</v>
      </c>
      <c r="AS368" s="993">
        <v>0</v>
      </c>
      <c r="AT368" s="994">
        <v>0</v>
      </c>
      <c r="AU368" s="993">
        <v>0</v>
      </c>
      <c r="AV368" s="994">
        <v>0</v>
      </c>
      <c r="AW368" s="993">
        <v>0</v>
      </c>
      <c r="AX368" s="994">
        <v>0</v>
      </c>
      <c r="AY368" s="993">
        <v>0</v>
      </c>
      <c r="AZ368" s="994">
        <v>0</v>
      </c>
      <c r="BA368" s="993">
        <v>0</v>
      </c>
      <c r="BB368" s="994">
        <v>0</v>
      </c>
      <c r="BC368" s="993">
        <v>0</v>
      </c>
      <c r="BD368" s="994">
        <v>0</v>
      </c>
      <c r="BE368" s="993">
        <v>0</v>
      </c>
      <c r="BF368" s="994">
        <v>0</v>
      </c>
      <c r="BG368" s="993">
        <v>0</v>
      </c>
      <c r="BH368" s="994">
        <v>0</v>
      </c>
      <c r="BI368" s="993">
        <v>0</v>
      </c>
      <c r="BJ368" s="994">
        <v>0</v>
      </c>
      <c r="BK368" s="993">
        <v>0</v>
      </c>
      <c r="BL368" s="994">
        <v>0</v>
      </c>
      <c r="BM368" s="993">
        <v>0</v>
      </c>
      <c r="BN368" s="994">
        <v>0</v>
      </c>
      <c r="BO368" s="993">
        <v>0</v>
      </c>
      <c r="BP368" s="994">
        <v>0</v>
      </c>
      <c r="BQ368" s="993">
        <v>0</v>
      </c>
      <c r="BR368" s="994">
        <v>0</v>
      </c>
      <c r="BS368" s="993">
        <v>0</v>
      </c>
      <c r="BT368" s="994">
        <v>0</v>
      </c>
      <c r="BU368" s="993">
        <v>0</v>
      </c>
      <c r="BV368" s="994">
        <v>0</v>
      </c>
      <c r="BW368" s="993">
        <v>0</v>
      </c>
      <c r="BX368" s="994">
        <v>0</v>
      </c>
      <c r="BY368" s="993">
        <v>0</v>
      </c>
      <c r="BZ368" s="994">
        <v>0</v>
      </c>
      <c r="CA368" s="995">
        <v>0</v>
      </c>
      <c r="CB368" s="946"/>
      <c r="CC368" s="971"/>
      <c r="CD368" s="946"/>
      <c r="CE368" s="972"/>
      <c r="CF368" s="946"/>
      <c r="CG368" s="992">
        <v>0</v>
      </c>
      <c r="CH368" s="993">
        <v>0</v>
      </c>
      <c r="CI368" s="994">
        <v>0</v>
      </c>
      <c r="CJ368" s="993">
        <v>0</v>
      </c>
      <c r="CK368" s="994">
        <v>0</v>
      </c>
      <c r="CL368" s="993">
        <v>0</v>
      </c>
      <c r="CM368" s="994">
        <v>0</v>
      </c>
      <c r="CN368" s="993">
        <v>0</v>
      </c>
      <c r="CO368" s="994">
        <v>0</v>
      </c>
      <c r="CP368" s="993">
        <v>0</v>
      </c>
      <c r="CQ368" s="994">
        <v>0</v>
      </c>
      <c r="CR368" s="993">
        <v>0</v>
      </c>
      <c r="CS368" s="994">
        <v>0</v>
      </c>
      <c r="CT368" s="993">
        <v>0</v>
      </c>
      <c r="CU368" s="994">
        <v>0</v>
      </c>
      <c r="CV368" s="993">
        <v>0</v>
      </c>
      <c r="CW368" s="994">
        <v>0</v>
      </c>
      <c r="CX368" s="993">
        <v>0</v>
      </c>
      <c r="CY368" s="994">
        <v>0</v>
      </c>
      <c r="CZ368" s="993">
        <v>0</v>
      </c>
      <c r="DA368" s="994">
        <v>0</v>
      </c>
      <c r="DB368" s="993">
        <v>0</v>
      </c>
      <c r="DC368" s="994">
        <v>0</v>
      </c>
      <c r="DD368" s="993">
        <v>0</v>
      </c>
      <c r="DE368" s="994">
        <v>0</v>
      </c>
      <c r="DF368" s="993">
        <v>0</v>
      </c>
      <c r="DG368" s="994">
        <v>0</v>
      </c>
      <c r="DH368" s="993">
        <v>0</v>
      </c>
      <c r="DI368" s="994">
        <v>0</v>
      </c>
      <c r="DJ368" s="993">
        <v>0</v>
      </c>
      <c r="DK368" s="994">
        <v>0</v>
      </c>
      <c r="DL368" s="993">
        <v>0</v>
      </c>
      <c r="DM368" s="994">
        <v>0</v>
      </c>
      <c r="DN368" s="993">
        <v>0</v>
      </c>
      <c r="DO368" s="994">
        <v>0</v>
      </c>
      <c r="DP368" s="995">
        <v>0</v>
      </c>
      <c r="DQ368" s="946"/>
      <c r="DR368" s="973"/>
      <c r="DS368" s="946"/>
      <c r="DT368" s="992">
        <v>0</v>
      </c>
      <c r="DU368" s="993">
        <v>0</v>
      </c>
      <c r="DV368" s="994">
        <v>0</v>
      </c>
      <c r="DW368" s="993">
        <v>0</v>
      </c>
      <c r="DX368" s="994">
        <v>0</v>
      </c>
      <c r="DY368" s="993">
        <v>0</v>
      </c>
      <c r="DZ368" s="994">
        <v>0</v>
      </c>
      <c r="EA368" s="993">
        <v>0</v>
      </c>
      <c r="EB368" s="994">
        <v>0</v>
      </c>
      <c r="EC368" s="993">
        <v>0</v>
      </c>
      <c r="ED368" s="994">
        <v>0</v>
      </c>
      <c r="EE368" s="993">
        <v>0</v>
      </c>
      <c r="EF368" s="994">
        <v>0</v>
      </c>
      <c r="EG368" s="993">
        <v>0</v>
      </c>
      <c r="EH368" s="994">
        <v>0</v>
      </c>
      <c r="EI368" s="993">
        <v>0</v>
      </c>
      <c r="EJ368" s="994">
        <v>0</v>
      </c>
      <c r="EK368" s="993">
        <v>0</v>
      </c>
      <c r="EL368" s="994">
        <v>0</v>
      </c>
      <c r="EM368" s="993">
        <v>0</v>
      </c>
      <c r="EN368" s="994">
        <v>0</v>
      </c>
      <c r="EO368" s="993">
        <v>0</v>
      </c>
      <c r="EP368" s="994">
        <v>0</v>
      </c>
      <c r="EQ368" s="993">
        <v>0</v>
      </c>
      <c r="ER368" s="994">
        <v>0</v>
      </c>
      <c r="ES368" s="993">
        <v>0</v>
      </c>
      <c r="ET368" s="994">
        <v>0</v>
      </c>
      <c r="EU368" s="993">
        <v>0</v>
      </c>
      <c r="EV368" s="994">
        <v>0</v>
      </c>
      <c r="EW368" s="993">
        <v>0</v>
      </c>
      <c r="EX368" s="994">
        <v>0</v>
      </c>
      <c r="EY368" s="993">
        <v>0</v>
      </c>
      <c r="EZ368" s="994">
        <v>0</v>
      </c>
      <c r="FA368" s="993">
        <v>0</v>
      </c>
      <c r="FB368" s="994">
        <v>0</v>
      </c>
      <c r="FC368" s="995">
        <v>0</v>
      </c>
      <c r="FD368" s="946"/>
      <c r="FE368" s="974"/>
      <c r="FF368" s="946"/>
      <c r="FG368" s="975"/>
      <c r="FI368" s="996" t="b">
        <v>1</v>
      </c>
    </row>
    <row r="369" spans="2:165" hidden="1" outlineLevel="1">
      <c r="B369" s="983">
        <v>350</v>
      </c>
      <c r="C369" s="1012" t="s">
        <v>764</v>
      </c>
      <c r="E369" s="985">
        <v>0</v>
      </c>
      <c r="F369" s="986">
        <v>0</v>
      </c>
      <c r="G369" s="987">
        <v>0</v>
      </c>
      <c r="H369" s="986">
        <v>0</v>
      </c>
      <c r="I369" s="987">
        <v>0</v>
      </c>
      <c r="J369" s="986">
        <v>0</v>
      </c>
      <c r="K369" s="987">
        <v>0</v>
      </c>
      <c r="L369" s="986">
        <v>0</v>
      </c>
      <c r="M369" s="987">
        <v>0</v>
      </c>
      <c r="N369" s="986">
        <v>0</v>
      </c>
      <c r="O369" s="987">
        <v>0</v>
      </c>
      <c r="P369" s="986">
        <v>0</v>
      </c>
      <c r="Q369" s="987">
        <v>0</v>
      </c>
      <c r="R369" s="986">
        <v>0</v>
      </c>
      <c r="S369" s="987">
        <v>0</v>
      </c>
      <c r="T369" s="986">
        <v>0</v>
      </c>
      <c r="U369" s="987">
        <v>0</v>
      </c>
      <c r="V369" s="986">
        <v>0</v>
      </c>
      <c r="W369" s="987">
        <v>0</v>
      </c>
      <c r="X369" s="986">
        <v>0</v>
      </c>
      <c r="Y369" s="987">
        <v>0</v>
      </c>
      <c r="Z369" s="986">
        <v>0</v>
      </c>
      <c r="AA369" s="987">
        <v>0</v>
      </c>
      <c r="AB369" s="986">
        <v>0</v>
      </c>
      <c r="AC369" s="987">
        <v>0</v>
      </c>
      <c r="AD369" s="986">
        <v>0</v>
      </c>
      <c r="AE369" s="987">
        <v>0</v>
      </c>
      <c r="AF369" s="986">
        <v>0</v>
      </c>
      <c r="AG369" s="987">
        <v>0</v>
      </c>
      <c r="AH369" s="986">
        <v>0</v>
      </c>
      <c r="AI369" s="987">
        <v>0</v>
      </c>
      <c r="AJ369" s="986">
        <v>0</v>
      </c>
      <c r="AK369" s="987">
        <v>0</v>
      </c>
      <c r="AL369" s="986">
        <v>0</v>
      </c>
      <c r="AM369" s="987">
        <v>0</v>
      </c>
      <c r="AN369" s="988">
        <v>0</v>
      </c>
      <c r="AO369" s="946"/>
      <c r="AP369" s="964"/>
      <c r="AQ369" s="946"/>
      <c r="AR369" s="985">
        <v>0</v>
      </c>
      <c r="AS369" s="986">
        <v>0</v>
      </c>
      <c r="AT369" s="987">
        <v>0</v>
      </c>
      <c r="AU369" s="986">
        <v>0</v>
      </c>
      <c r="AV369" s="987">
        <v>0</v>
      </c>
      <c r="AW369" s="986">
        <v>0</v>
      </c>
      <c r="AX369" s="987">
        <v>0</v>
      </c>
      <c r="AY369" s="986">
        <v>0</v>
      </c>
      <c r="AZ369" s="987">
        <v>0</v>
      </c>
      <c r="BA369" s="986">
        <v>0</v>
      </c>
      <c r="BB369" s="987">
        <v>0</v>
      </c>
      <c r="BC369" s="986">
        <v>0</v>
      </c>
      <c r="BD369" s="987">
        <v>0</v>
      </c>
      <c r="BE369" s="986">
        <v>0</v>
      </c>
      <c r="BF369" s="987">
        <v>0</v>
      </c>
      <c r="BG369" s="986">
        <v>0</v>
      </c>
      <c r="BH369" s="987">
        <v>0</v>
      </c>
      <c r="BI369" s="986">
        <v>0</v>
      </c>
      <c r="BJ369" s="987">
        <v>0</v>
      </c>
      <c r="BK369" s="986">
        <v>0</v>
      </c>
      <c r="BL369" s="987">
        <v>0</v>
      </c>
      <c r="BM369" s="986">
        <v>0</v>
      </c>
      <c r="BN369" s="987">
        <v>0</v>
      </c>
      <c r="BO369" s="986">
        <v>0</v>
      </c>
      <c r="BP369" s="987">
        <v>0</v>
      </c>
      <c r="BQ369" s="986">
        <v>0</v>
      </c>
      <c r="BR369" s="987">
        <v>0</v>
      </c>
      <c r="BS369" s="986">
        <v>0</v>
      </c>
      <c r="BT369" s="987">
        <v>0</v>
      </c>
      <c r="BU369" s="986">
        <v>0</v>
      </c>
      <c r="BV369" s="987">
        <v>0</v>
      </c>
      <c r="BW369" s="986">
        <v>0</v>
      </c>
      <c r="BX369" s="987">
        <v>0</v>
      </c>
      <c r="BY369" s="986">
        <v>0</v>
      </c>
      <c r="BZ369" s="987">
        <v>0</v>
      </c>
      <c r="CA369" s="988">
        <v>0</v>
      </c>
      <c r="CB369" s="946"/>
      <c r="CC369" s="971"/>
      <c r="CD369" s="946"/>
      <c r="CE369" s="972"/>
      <c r="CF369" s="946"/>
      <c r="CG369" s="985">
        <v>0</v>
      </c>
      <c r="CH369" s="986">
        <v>0</v>
      </c>
      <c r="CI369" s="987">
        <v>0</v>
      </c>
      <c r="CJ369" s="986">
        <v>0</v>
      </c>
      <c r="CK369" s="987">
        <v>0</v>
      </c>
      <c r="CL369" s="986">
        <v>0</v>
      </c>
      <c r="CM369" s="987">
        <v>0</v>
      </c>
      <c r="CN369" s="986">
        <v>0</v>
      </c>
      <c r="CO369" s="987">
        <v>0</v>
      </c>
      <c r="CP369" s="986">
        <v>0</v>
      </c>
      <c r="CQ369" s="987">
        <v>0</v>
      </c>
      <c r="CR369" s="986">
        <v>0</v>
      </c>
      <c r="CS369" s="987">
        <v>0</v>
      </c>
      <c r="CT369" s="986">
        <v>0</v>
      </c>
      <c r="CU369" s="987">
        <v>0</v>
      </c>
      <c r="CV369" s="986">
        <v>0</v>
      </c>
      <c r="CW369" s="987">
        <v>0</v>
      </c>
      <c r="CX369" s="986">
        <v>0</v>
      </c>
      <c r="CY369" s="987">
        <v>0</v>
      </c>
      <c r="CZ369" s="986">
        <v>0</v>
      </c>
      <c r="DA369" s="987">
        <v>0</v>
      </c>
      <c r="DB369" s="986">
        <v>0</v>
      </c>
      <c r="DC369" s="987">
        <v>0</v>
      </c>
      <c r="DD369" s="986">
        <v>0</v>
      </c>
      <c r="DE369" s="987">
        <v>0</v>
      </c>
      <c r="DF369" s="986">
        <v>0</v>
      </c>
      <c r="DG369" s="987">
        <v>0</v>
      </c>
      <c r="DH369" s="986">
        <v>0</v>
      </c>
      <c r="DI369" s="987">
        <v>0</v>
      </c>
      <c r="DJ369" s="986">
        <v>0</v>
      </c>
      <c r="DK369" s="987">
        <v>0</v>
      </c>
      <c r="DL369" s="986">
        <v>0</v>
      </c>
      <c r="DM369" s="987">
        <v>0</v>
      </c>
      <c r="DN369" s="986">
        <v>0</v>
      </c>
      <c r="DO369" s="987">
        <v>0</v>
      </c>
      <c r="DP369" s="988">
        <v>0</v>
      </c>
      <c r="DQ369" s="946"/>
      <c r="DR369" s="973"/>
      <c r="DS369" s="946"/>
      <c r="DT369" s="985">
        <v>0</v>
      </c>
      <c r="DU369" s="986">
        <v>0</v>
      </c>
      <c r="DV369" s="987">
        <v>0</v>
      </c>
      <c r="DW369" s="986">
        <v>0</v>
      </c>
      <c r="DX369" s="987">
        <v>0</v>
      </c>
      <c r="DY369" s="986">
        <v>0</v>
      </c>
      <c r="DZ369" s="987">
        <v>0</v>
      </c>
      <c r="EA369" s="986">
        <v>0</v>
      </c>
      <c r="EB369" s="987">
        <v>0</v>
      </c>
      <c r="EC369" s="986">
        <v>0</v>
      </c>
      <c r="ED369" s="987">
        <v>0</v>
      </c>
      <c r="EE369" s="986">
        <v>0</v>
      </c>
      <c r="EF369" s="987">
        <v>0</v>
      </c>
      <c r="EG369" s="986">
        <v>0</v>
      </c>
      <c r="EH369" s="987">
        <v>0</v>
      </c>
      <c r="EI369" s="986">
        <v>0</v>
      </c>
      <c r="EJ369" s="987">
        <v>0</v>
      </c>
      <c r="EK369" s="986">
        <v>0</v>
      </c>
      <c r="EL369" s="987">
        <v>0</v>
      </c>
      <c r="EM369" s="986">
        <v>0</v>
      </c>
      <c r="EN369" s="987">
        <v>0</v>
      </c>
      <c r="EO369" s="986">
        <v>0</v>
      </c>
      <c r="EP369" s="987">
        <v>0</v>
      </c>
      <c r="EQ369" s="986">
        <v>0</v>
      </c>
      <c r="ER369" s="987">
        <v>0</v>
      </c>
      <c r="ES369" s="986">
        <v>0</v>
      </c>
      <c r="ET369" s="987">
        <v>0</v>
      </c>
      <c r="EU369" s="986">
        <v>0</v>
      </c>
      <c r="EV369" s="987">
        <v>0</v>
      </c>
      <c r="EW369" s="986">
        <v>0</v>
      </c>
      <c r="EX369" s="987">
        <v>0</v>
      </c>
      <c r="EY369" s="986">
        <v>0</v>
      </c>
      <c r="EZ369" s="987">
        <v>0</v>
      </c>
      <c r="FA369" s="986">
        <v>0</v>
      </c>
      <c r="FB369" s="987">
        <v>0</v>
      </c>
      <c r="FC369" s="988">
        <v>0</v>
      </c>
      <c r="FD369" s="946"/>
      <c r="FE369" s="974"/>
      <c r="FF369" s="946"/>
      <c r="FG369" s="975"/>
      <c r="FI369" s="989" t="b">
        <v>1</v>
      </c>
    </row>
    <row r="370" spans="2:165" hidden="1" outlineLevel="1">
      <c r="B370" s="990">
        <v>351</v>
      </c>
      <c r="C370" s="1011" t="s">
        <v>765</v>
      </c>
      <c r="E370" s="992">
        <v>0</v>
      </c>
      <c r="F370" s="993">
        <v>0</v>
      </c>
      <c r="G370" s="994">
        <v>0</v>
      </c>
      <c r="H370" s="993">
        <v>0</v>
      </c>
      <c r="I370" s="994">
        <v>0</v>
      </c>
      <c r="J370" s="993">
        <v>0</v>
      </c>
      <c r="K370" s="994">
        <v>0</v>
      </c>
      <c r="L370" s="993">
        <v>0</v>
      </c>
      <c r="M370" s="994">
        <v>0</v>
      </c>
      <c r="N370" s="993">
        <v>0</v>
      </c>
      <c r="O370" s="994">
        <v>0</v>
      </c>
      <c r="P370" s="993">
        <v>0</v>
      </c>
      <c r="Q370" s="994">
        <v>0</v>
      </c>
      <c r="R370" s="993">
        <v>0</v>
      </c>
      <c r="S370" s="994">
        <v>0</v>
      </c>
      <c r="T370" s="993">
        <v>0</v>
      </c>
      <c r="U370" s="994">
        <v>0</v>
      </c>
      <c r="V370" s="993">
        <v>0</v>
      </c>
      <c r="W370" s="994">
        <v>0</v>
      </c>
      <c r="X370" s="993">
        <v>0</v>
      </c>
      <c r="Y370" s="994">
        <v>0</v>
      </c>
      <c r="Z370" s="993">
        <v>0</v>
      </c>
      <c r="AA370" s="994">
        <v>0</v>
      </c>
      <c r="AB370" s="993">
        <v>0</v>
      </c>
      <c r="AC370" s="994">
        <v>0</v>
      </c>
      <c r="AD370" s="993">
        <v>0</v>
      </c>
      <c r="AE370" s="994">
        <v>0</v>
      </c>
      <c r="AF370" s="993">
        <v>0</v>
      </c>
      <c r="AG370" s="994">
        <v>0</v>
      </c>
      <c r="AH370" s="993">
        <v>0</v>
      </c>
      <c r="AI370" s="994">
        <v>0</v>
      </c>
      <c r="AJ370" s="993">
        <v>0</v>
      </c>
      <c r="AK370" s="994">
        <v>0</v>
      </c>
      <c r="AL370" s="993">
        <v>0</v>
      </c>
      <c r="AM370" s="994">
        <v>0</v>
      </c>
      <c r="AN370" s="995">
        <v>0</v>
      </c>
      <c r="AO370" s="946"/>
      <c r="AP370" s="964"/>
      <c r="AQ370" s="946"/>
      <c r="AR370" s="992">
        <v>0</v>
      </c>
      <c r="AS370" s="993">
        <v>0</v>
      </c>
      <c r="AT370" s="994">
        <v>0</v>
      </c>
      <c r="AU370" s="993">
        <v>0</v>
      </c>
      <c r="AV370" s="994">
        <v>0</v>
      </c>
      <c r="AW370" s="993">
        <v>0</v>
      </c>
      <c r="AX370" s="994">
        <v>0</v>
      </c>
      <c r="AY370" s="993">
        <v>0</v>
      </c>
      <c r="AZ370" s="994">
        <v>0</v>
      </c>
      <c r="BA370" s="993">
        <v>0</v>
      </c>
      <c r="BB370" s="994">
        <v>0</v>
      </c>
      <c r="BC370" s="993">
        <v>0</v>
      </c>
      <c r="BD370" s="994">
        <v>0</v>
      </c>
      <c r="BE370" s="993">
        <v>0</v>
      </c>
      <c r="BF370" s="994">
        <v>0</v>
      </c>
      <c r="BG370" s="993">
        <v>0</v>
      </c>
      <c r="BH370" s="994">
        <v>0</v>
      </c>
      <c r="BI370" s="993">
        <v>0</v>
      </c>
      <c r="BJ370" s="994">
        <v>0</v>
      </c>
      <c r="BK370" s="993">
        <v>0</v>
      </c>
      <c r="BL370" s="994">
        <v>0</v>
      </c>
      <c r="BM370" s="993">
        <v>0</v>
      </c>
      <c r="BN370" s="994">
        <v>0</v>
      </c>
      <c r="BO370" s="993">
        <v>0</v>
      </c>
      <c r="BP370" s="994">
        <v>0</v>
      </c>
      <c r="BQ370" s="993">
        <v>0</v>
      </c>
      <c r="BR370" s="994">
        <v>0</v>
      </c>
      <c r="BS370" s="993">
        <v>0</v>
      </c>
      <c r="BT370" s="994">
        <v>0</v>
      </c>
      <c r="BU370" s="993">
        <v>0</v>
      </c>
      <c r="BV370" s="994">
        <v>0</v>
      </c>
      <c r="BW370" s="993">
        <v>0</v>
      </c>
      <c r="BX370" s="994">
        <v>0</v>
      </c>
      <c r="BY370" s="993">
        <v>0</v>
      </c>
      <c r="BZ370" s="994">
        <v>0</v>
      </c>
      <c r="CA370" s="995">
        <v>0</v>
      </c>
      <c r="CB370" s="946"/>
      <c r="CC370" s="971"/>
      <c r="CD370" s="946"/>
      <c r="CE370" s="972"/>
      <c r="CF370" s="946"/>
      <c r="CG370" s="992">
        <v>0</v>
      </c>
      <c r="CH370" s="993">
        <v>0</v>
      </c>
      <c r="CI370" s="994">
        <v>0</v>
      </c>
      <c r="CJ370" s="993">
        <v>0</v>
      </c>
      <c r="CK370" s="994">
        <v>0</v>
      </c>
      <c r="CL370" s="993">
        <v>0</v>
      </c>
      <c r="CM370" s="994">
        <v>0</v>
      </c>
      <c r="CN370" s="993">
        <v>0</v>
      </c>
      <c r="CO370" s="994">
        <v>0</v>
      </c>
      <c r="CP370" s="993">
        <v>0</v>
      </c>
      <c r="CQ370" s="994">
        <v>0</v>
      </c>
      <c r="CR370" s="993">
        <v>0</v>
      </c>
      <c r="CS370" s="994">
        <v>0</v>
      </c>
      <c r="CT370" s="993">
        <v>0</v>
      </c>
      <c r="CU370" s="994">
        <v>0</v>
      </c>
      <c r="CV370" s="993">
        <v>0</v>
      </c>
      <c r="CW370" s="994">
        <v>0</v>
      </c>
      <c r="CX370" s="993">
        <v>0</v>
      </c>
      <c r="CY370" s="994">
        <v>0</v>
      </c>
      <c r="CZ370" s="993">
        <v>0</v>
      </c>
      <c r="DA370" s="994">
        <v>0</v>
      </c>
      <c r="DB370" s="993">
        <v>0</v>
      </c>
      <c r="DC370" s="994">
        <v>0</v>
      </c>
      <c r="DD370" s="993">
        <v>0</v>
      </c>
      <c r="DE370" s="994">
        <v>0</v>
      </c>
      <c r="DF370" s="993">
        <v>0</v>
      </c>
      <c r="DG370" s="994">
        <v>0</v>
      </c>
      <c r="DH370" s="993">
        <v>0</v>
      </c>
      <c r="DI370" s="994">
        <v>0</v>
      </c>
      <c r="DJ370" s="993">
        <v>0</v>
      </c>
      <c r="DK370" s="994">
        <v>0</v>
      </c>
      <c r="DL370" s="993">
        <v>0</v>
      </c>
      <c r="DM370" s="994">
        <v>0</v>
      </c>
      <c r="DN370" s="993">
        <v>0</v>
      </c>
      <c r="DO370" s="994">
        <v>0</v>
      </c>
      <c r="DP370" s="995">
        <v>0</v>
      </c>
      <c r="DQ370" s="946"/>
      <c r="DR370" s="973"/>
      <c r="DS370" s="946"/>
      <c r="DT370" s="992">
        <v>0</v>
      </c>
      <c r="DU370" s="993">
        <v>0</v>
      </c>
      <c r="DV370" s="994">
        <v>0</v>
      </c>
      <c r="DW370" s="993">
        <v>0</v>
      </c>
      <c r="DX370" s="994">
        <v>0</v>
      </c>
      <c r="DY370" s="993">
        <v>0</v>
      </c>
      <c r="DZ370" s="994">
        <v>0</v>
      </c>
      <c r="EA370" s="993">
        <v>0</v>
      </c>
      <c r="EB370" s="994">
        <v>0</v>
      </c>
      <c r="EC370" s="993">
        <v>0</v>
      </c>
      <c r="ED370" s="994">
        <v>0</v>
      </c>
      <c r="EE370" s="993">
        <v>0</v>
      </c>
      <c r="EF370" s="994">
        <v>0</v>
      </c>
      <c r="EG370" s="993">
        <v>0</v>
      </c>
      <c r="EH370" s="994">
        <v>0</v>
      </c>
      <c r="EI370" s="993">
        <v>0</v>
      </c>
      <c r="EJ370" s="994">
        <v>0</v>
      </c>
      <c r="EK370" s="993">
        <v>0</v>
      </c>
      <c r="EL370" s="994">
        <v>0</v>
      </c>
      <c r="EM370" s="993">
        <v>0</v>
      </c>
      <c r="EN370" s="994">
        <v>0</v>
      </c>
      <c r="EO370" s="993">
        <v>0</v>
      </c>
      <c r="EP370" s="994">
        <v>0</v>
      </c>
      <c r="EQ370" s="993">
        <v>0</v>
      </c>
      <c r="ER370" s="994">
        <v>0</v>
      </c>
      <c r="ES370" s="993">
        <v>0</v>
      </c>
      <c r="ET370" s="994">
        <v>0</v>
      </c>
      <c r="EU370" s="993">
        <v>0</v>
      </c>
      <c r="EV370" s="994">
        <v>0</v>
      </c>
      <c r="EW370" s="993">
        <v>0</v>
      </c>
      <c r="EX370" s="994">
        <v>0</v>
      </c>
      <c r="EY370" s="993">
        <v>0</v>
      </c>
      <c r="EZ370" s="994">
        <v>0</v>
      </c>
      <c r="FA370" s="993">
        <v>0</v>
      </c>
      <c r="FB370" s="994">
        <v>0</v>
      </c>
      <c r="FC370" s="995">
        <v>0</v>
      </c>
      <c r="FD370" s="946"/>
      <c r="FE370" s="974"/>
      <c r="FF370" s="946"/>
      <c r="FG370" s="975"/>
      <c r="FI370" s="996" t="b">
        <v>1</v>
      </c>
    </row>
    <row r="371" spans="2:165" hidden="1" outlineLevel="1">
      <c r="B371" s="983">
        <v>352</v>
      </c>
      <c r="C371" s="1012" t="s">
        <v>766</v>
      </c>
      <c r="E371" s="985">
        <v>0</v>
      </c>
      <c r="F371" s="986">
        <v>0</v>
      </c>
      <c r="G371" s="987">
        <v>0</v>
      </c>
      <c r="H371" s="986">
        <v>0</v>
      </c>
      <c r="I371" s="987">
        <v>0</v>
      </c>
      <c r="J371" s="986">
        <v>0</v>
      </c>
      <c r="K371" s="987">
        <v>0</v>
      </c>
      <c r="L371" s="986">
        <v>0</v>
      </c>
      <c r="M371" s="987">
        <v>0</v>
      </c>
      <c r="N371" s="986">
        <v>0</v>
      </c>
      <c r="O371" s="987">
        <v>0</v>
      </c>
      <c r="P371" s="986">
        <v>0</v>
      </c>
      <c r="Q371" s="987">
        <v>0</v>
      </c>
      <c r="R371" s="986">
        <v>0</v>
      </c>
      <c r="S371" s="987">
        <v>0</v>
      </c>
      <c r="T371" s="986">
        <v>0</v>
      </c>
      <c r="U371" s="987">
        <v>0</v>
      </c>
      <c r="V371" s="986">
        <v>0</v>
      </c>
      <c r="W371" s="987">
        <v>0</v>
      </c>
      <c r="X371" s="986">
        <v>0</v>
      </c>
      <c r="Y371" s="987">
        <v>0</v>
      </c>
      <c r="Z371" s="986">
        <v>0</v>
      </c>
      <c r="AA371" s="987">
        <v>0</v>
      </c>
      <c r="AB371" s="986">
        <v>0</v>
      </c>
      <c r="AC371" s="987">
        <v>0</v>
      </c>
      <c r="AD371" s="986">
        <v>0</v>
      </c>
      <c r="AE371" s="987">
        <v>0</v>
      </c>
      <c r="AF371" s="986">
        <v>0</v>
      </c>
      <c r="AG371" s="987">
        <v>0</v>
      </c>
      <c r="AH371" s="986">
        <v>0</v>
      </c>
      <c r="AI371" s="987">
        <v>0</v>
      </c>
      <c r="AJ371" s="986">
        <v>0</v>
      </c>
      <c r="AK371" s="987">
        <v>0</v>
      </c>
      <c r="AL371" s="986">
        <v>0</v>
      </c>
      <c r="AM371" s="987">
        <v>0</v>
      </c>
      <c r="AN371" s="988">
        <v>0</v>
      </c>
      <c r="AO371" s="946"/>
      <c r="AP371" s="964"/>
      <c r="AQ371" s="946"/>
      <c r="AR371" s="985">
        <v>0</v>
      </c>
      <c r="AS371" s="986">
        <v>0</v>
      </c>
      <c r="AT371" s="987">
        <v>0</v>
      </c>
      <c r="AU371" s="986">
        <v>0</v>
      </c>
      <c r="AV371" s="987">
        <v>0</v>
      </c>
      <c r="AW371" s="986">
        <v>0</v>
      </c>
      <c r="AX371" s="987">
        <v>0</v>
      </c>
      <c r="AY371" s="986">
        <v>0</v>
      </c>
      <c r="AZ371" s="987">
        <v>0</v>
      </c>
      <c r="BA371" s="986">
        <v>0</v>
      </c>
      <c r="BB371" s="987">
        <v>0</v>
      </c>
      <c r="BC371" s="986">
        <v>0</v>
      </c>
      <c r="BD371" s="987">
        <v>0</v>
      </c>
      <c r="BE371" s="986">
        <v>0</v>
      </c>
      <c r="BF371" s="987">
        <v>0</v>
      </c>
      <c r="BG371" s="986">
        <v>0</v>
      </c>
      <c r="BH371" s="987">
        <v>0</v>
      </c>
      <c r="BI371" s="986">
        <v>0</v>
      </c>
      <c r="BJ371" s="987">
        <v>0</v>
      </c>
      <c r="BK371" s="986">
        <v>0</v>
      </c>
      <c r="BL371" s="987">
        <v>0</v>
      </c>
      <c r="BM371" s="986">
        <v>0</v>
      </c>
      <c r="BN371" s="987">
        <v>0</v>
      </c>
      <c r="BO371" s="986">
        <v>0</v>
      </c>
      <c r="BP371" s="987">
        <v>0</v>
      </c>
      <c r="BQ371" s="986">
        <v>0</v>
      </c>
      <c r="BR371" s="987">
        <v>0</v>
      </c>
      <c r="BS371" s="986">
        <v>0</v>
      </c>
      <c r="BT371" s="987">
        <v>0</v>
      </c>
      <c r="BU371" s="986">
        <v>0</v>
      </c>
      <c r="BV371" s="987">
        <v>0</v>
      </c>
      <c r="BW371" s="986">
        <v>0</v>
      </c>
      <c r="BX371" s="987">
        <v>0</v>
      </c>
      <c r="BY371" s="986">
        <v>0</v>
      </c>
      <c r="BZ371" s="987">
        <v>0</v>
      </c>
      <c r="CA371" s="988">
        <v>0</v>
      </c>
      <c r="CB371" s="946"/>
      <c r="CC371" s="971"/>
      <c r="CD371" s="946"/>
      <c r="CE371" s="972"/>
      <c r="CF371" s="946"/>
      <c r="CG371" s="985">
        <v>0</v>
      </c>
      <c r="CH371" s="986">
        <v>0</v>
      </c>
      <c r="CI371" s="987">
        <v>0</v>
      </c>
      <c r="CJ371" s="986">
        <v>0</v>
      </c>
      <c r="CK371" s="987">
        <v>0</v>
      </c>
      <c r="CL371" s="986">
        <v>0</v>
      </c>
      <c r="CM371" s="987">
        <v>0</v>
      </c>
      <c r="CN371" s="986">
        <v>0</v>
      </c>
      <c r="CO371" s="987">
        <v>0</v>
      </c>
      <c r="CP371" s="986">
        <v>0</v>
      </c>
      <c r="CQ371" s="987">
        <v>0</v>
      </c>
      <c r="CR371" s="986">
        <v>0</v>
      </c>
      <c r="CS371" s="987">
        <v>0</v>
      </c>
      <c r="CT371" s="986">
        <v>0</v>
      </c>
      <c r="CU371" s="987">
        <v>0</v>
      </c>
      <c r="CV371" s="986">
        <v>0</v>
      </c>
      <c r="CW371" s="987">
        <v>0</v>
      </c>
      <c r="CX371" s="986">
        <v>0</v>
      </c>
      <c r="CY371" s="987">
        <v>0</v>
      </c>
      <c r="CZ371" s="986">
        <v>0</v>
      </c>
      <c r="DA371" s="987">
        <v>0</v>
      </c>
      <c r="DB371" s="986">
        <v>0</v>
      </c>
      <c r="DC371" s="987">
        <v>0</v>
      </c>
      <c r="DD371" s="986">
        <v>0</v>
      </c>
      <c r="DE371" s="987">
        <v>0</v>
      </c>
      <c r="DF371" s="986">
        <v>0</v>
      </c>
      <c r="DG371" s="987">
        <v>0</v>
      </c>
      <c r="DH371" s="986">
        <v>0</v>
      </c>
      <c r="DI371" s="987">
        <v>0</v>
      </c>
      <c r="DJ371" s="986">
        <v>0</v>
      </c>
      <c r="DK371" s="987">
        <v>0</v>
      </c>
      <c r="DL371" s="986">
        <v>0</v>
      </c>
      <c r="DM371" s="987">
        <v>0</v>
      </c>
      <c r="DN371" s="986">
        <v>0</v>
      </c>
      <c r="DO371" s="987">
        <v>0</v>
      </c>
      <c r="DP371" s="988">
        <v>0</v>
      </c>
      <c r="DQ371" s="946"/>
      <c r="DR371" s="973"/>
      <c r="DS371" s="946"/>
      <c r="DT371" s="985">
        <v>0</v>
      </c>
      <c r="DU371" s="986">
        <v>0</v>
      </c>
      <c r="DV371" s="987">
        <v>0</v>
      </c>
      <c r="DW371" s="986">
        <v>0</v>
      </c>
      <c r="DX371" s="987">
        <v>0</v>
      </c>
      <c r="DY371" s="986">
        <v>0</v>
      </c>
      <c r="DZ371" s="987">
        <v>0</v>
      </c>
      <c r="EA371" s="986">
        <v>0</v>
      </c>
      <c r="EB371" s="987">
        <v>0</v>
      </c>
      <c r="EC371" s="986">
        <v>0</v>
      </c>
      <c r="ED371" s="987">
        <v>0</v>
      </c>
      <c r="EE371" s="986">
        <v>0</v>
      </c>
      <c r="EF371" s="987">
        <v>0</v>
      </c>
      <c r="EG371" s="986">
        <v>0</v>
      </c>
      <c r="EH371" s="987">
        <v>0</v>
      </c>
      <c r="EI371" s="986">
        <v>0</v>
      </c>
      <c r="EJ371" s="987">
        <v>0</v>
      </c>
      <c r="EK371" s="986">
        <v>0</v>
      </c>
      <c r="EL371" s="987">
        <v>0</v>
      </c>
      <c r="EM371" s="986">
        <v>0</v>
      </c>
      <c r="EN371" s="987">
        <v>0</v>
      </c>
      <c r="EO371" s="986">
        <v>0</v>
      </c>
      <c r="EP371" s="987">
        <v>0</v>
      </c>
      <c r="EQ371" s="986">
        <v>0</v>
      </c>
      <c r="ER371" s="987">
        <v>0</v>
      </c>
      <c r="ES371" s="986">
        <v>0</v>
      </c>
      <c r="ET371" s="987">
        <v>0</v>
      </c>
      <c r="EU371" s="986">
        <v>0</v>
      </c>
      <c r="EV371" s="987">
        <v>0</v>
      </c>
      <c r="EW371" s="986">
        <v>0</v>
      </c>
      <c r="EX371" s="987">
        <v>0</v>
      </c>
      <c r="EY371" s="986">
        <v>0</v>
      </c>
      <c r="EZ371" s="987">
        <v>0</v>
      </c>
      <c r="FA371" s="986">
        <v>0</v>
      </c>
      <c r="FB371" s="987">
        <v>0</v>
      </c>
      <c r="FC371" s="988">
        <v>0</v>
      </c>
      <c r="FD371" s="946"/>
      <c r="FE371" s="974"/>
      <c r="FF371" s="946"/>
      <c r="FG371" s="975"/>
      <c r="FI371" s="989" t="b">
        <v>1</v>
      </c>
    </row>
    <row r="372" spans="2:165" hidden="1" outlineLevel="1">
      <c r="B372" s="990">
        <v>353</v>
      </c>
      <c r="C372" s="1011" t="s">
        <v>767</v>
      </c>
      <c r="E372" s="992">
        <v>0</v>
      </c>
      <c r="F372" s="993">
        <v>0</v>
      </c>
      <c r="G372" s="994">
        <v>0</v>
      </c>
      <c r="H372" s="993">
        <v>0</v>
      </c>
      <c r="I372" s="994">
        <v>0</v>
      </c>
      <c r="J372" s="993">
        <v>0</v>
      </c>
      <c r="K372" s="994">
        <v>0</v>
      </c>
      <c r="L372" s="993">
        <v>0</v>
      </c>
      <c r="M372" s="994">
        <v>0</v>
      </c>
      <c r="N372" s="993">
        <v>0</v>
      </c>
      <c r="O372" s="994">
        <v>0</v>
      </c>
      <c r="P372" s="993">
        <v>0</v>
      </c>
      <c r="Q372" s="994">
        <v>0</v>
      </c>
      <c r="R372" s="993">
        <v>0</v>
      </c>
      <c r="S372" s="994">
        <v>0</v>
      </c>
      <c r="T372" s="993">
        <v>0</v>
      </c>
      <c r="U372" s="994">
        <v>0</v>
      </c>
      <c r="V372" s="993">
        <v>0</v>
      </c>
      <c r="W372" s="994">
        <v>0</v>
      </c>
      <c r="X372" s="993">
        <v>0</v>
      </c>
      <c r="Y372" s="994">
        <v>0</v>
      </c>
      <c r="Z372" s="993">
        <v>0</v>
      </c>
      <c r="AA372" s="994">
        <v>0</v>
      </c>
      <c r="AB372" s="993">
        <v>0</v>
      </c>
      <c r="AC372" s="994">
        <v>0</v>
      </c>
      <c r="AD372" s="993">
        <v>0</v>
      </c>
      <c r="AE372" s="994">
        <v>0</v>
      </c>
      <c r="AF372" s="993">
        <v>0</v>
      </c>
      <c r="AG372" s="994">
        <v>0</v>
      </c>
      <c r="AH372" s="993">
        <v>0</v>
      </c>
      <c r="AI372" s="994">
        <v>0</v>
      </c>
      <c r="AJ372" s="993">
        <v>0</v>
      </c>
      <c r="AK372" s="994">
        <v>0</v>
      </c>
      <c r="AL372" s="993">
        <v>0</v>
      </c>
      <c r="AM372" s="994">
        <v>0</v>
      </c>
      <c r="AN372" s="995">
        <v>0</v>
      </c>
      <c r="AO372" s="946"/>
      <c r="AP372" s="964"/>
      <c r="AQ372" s="946"/>
      <c r="AR372" s="992">
        <v>0</v>
      </c>
      <c r="AS372" s="993">
        <v>0</v>
      </c>
      <c r="AT372" s="994">
        <v>0</v>
      </c>
      <c r="AU372" s="993">
        <v>0</v>
      </c>
      <c r="AV372" s="994">
        <v>0</v>
      </c>
      <c r="AW372" s="993">
        <v>0</v>
      </c>
      <c r="AX372" s="994">
        <v>0</v>
      </c>
      <c r="AY372" s="993">
        <v>0</v>
      </c>
      <c r="AZ372" s="994">
        <v>0</v>
      </c>
      <c r="BA372" s="993">
        <v>0</v>
      </c>
      <c r="BB372" s="994">
        <v>0</v>
      </c>
      <c r="BC372" s="993">
        <v>0</v>
      </c>
      <c r="BD372" s="994">
        <v>0</v>
      </c>
      <c r="BE372" s="993">
        <v>0</v>
      </c>
      <c r="BF372" s="994">
        <v>0</v>
      </c>
      <c r="BG372" s="993">
        <v>0</v>
      </c>
      <c r="BH372" s="994">
        <v>0</v>
      </c>
      <c r="BI372" s="993">
        <v>0</v>
      </c>
      <c r="BJ372" s="994">
        <v>0</v>
      </c>
      <c r="BK372" s="993">
        <v>0</v>
      </c>
      <c r="BL372" s="994">
        <v>0</v>
      </c>
      <c r="BM372" s="993">
        <v>0</v>
      </c>
      <c r="BN372" s="994">
        <v>0</v>
      </c>
      <c r="BO372" s="993">
        <v>0</v>
      </c>
      <c r="BP372" s="994">
        <v>0</v>
      </c>
      <c r="BQ372" s="993">
        <v>0</v>
      </c>
      <c r="BR372" s="994">
        <v>0</v>
      </c>
      <c r="BS372" s="993">
        <v>0</v>
      </c>
      <c r="BT372" s="994">
        <v>0</v>
      </c>
      <c r="BU372" s="993">
        <v>0</v>
      </c>
      <c r="BV372" s="994">
        <v>0</v>
      </c>
      <c r="BW372" s="993">
        <v>0</v>
      </c>
      <c r="BX372" s="994">
        <v>0</v>
      </c>
      <c r="BY372" s="993">
        <v>0</v>
      </c>
      <c r="BZ372" s="994">
        <v>0</v>
      </c>
      <c r="CA372" s="995">
        <v>0</v>
      </c>
      <c r="CB372" s="946"/>
      <c r="CC372" s="971"/>
      <c r="CD372" s="946"/>
      <c r="CE372" s="972"/>
      <c r="CF372" s="946"/>
      <c r="CG372" s="992">
        <v>0</v>
      </c>
      <c r="CH372" s="993">
        <v>0</v>
      </c>
      <c r="CI372" s="994">
        <v>0</v>
      </c>
      <c r="CJ372" s="993">
        <v>0</v>
      </c>
      <c r="CK372" s="994">
        <v>0</v>
      </c>
      <c r="CL372" s="993">
        <v>0</v>
      </c>
      <c r="CM372" s="994">
        <v>0</v>
      </c>
      <c r="CN372" s="993">
        <v>0</v>
      </c>
      <c r="CO372" s="994">
        <v>0</v>
      </c>
      <c r="CP372" s="993">
        <v>0</v>
      </c>
      <c r="CQ372" s="994">
        <v>0</v>
      </c>
      <c r="CR372" s="993">
        <v>0</v>
      </c>
      <c r="CS372" s="994">
        <v>0</v>
      </c>
      <c r="CT372" s="993">
        <v>0</v>
      </c>
      <c r="CU372" s="994">
        <v>0</v>
      </c>
      <c r="CV372" s="993">
        <v>0</v>
      </c>
      <c r="CW372" s="994">
        <v>0</v>
      </c>
      <c r="CX372" s="993">
        <v>0</v>
      </c>
      <c r="CY372" s="994">
        <v>0</v>
      </c>
      <c r="CZ372" s="993">
        <v>0</v>
      </c>
      <c r="DA372" s="994">
        <v>0</v>
      </c>
      <c r="DB372" s="993">
        <v>0</v>
      </c>
      <c r="DC372" s="994">
        <v>0</v>
      </c>
      <c r="DD372" s="993">
        <v>0</v>
      </c>
      <c r="DE372" s="994">
        <v>0</v>
      </c>
      <c r="DF372" s="993">
        <v>0</v>
      </c>
      <c r="DG372" s="994">
        <v>0</v>
      </c>
      <c r="DH372" s="993">
        <v>0</v>
      </c>
      <c r="DI372" s="994">
        <v>0</v>
      </c>
      <c r="DJ372" s="993">
        <v>0</v>
      </c>
      <c r="DK372" s="994">
        <v>0</v>
      </c>
      <c r="DL372" s="993">
        <v>0</v>
      </c>
      <c r="DM372" s="994">
        <v>0</v>
      </c>
      <c r="DN372" s="993">
        <v>0</v>
      </c>
      <c r="DO372" s="994">
        <v>0</v>
      </c>
      <c r="DP372" s="995">
        <v>0</v>
      </c>
      <c r="DQ372" s="946"/>
      <c r="DR372" s="973"/>
      <c r="DS372" s="946"/>
      <c r="DT372" s="992">
        <v>0</v>
      </c>
      <c r="DU372" s="993">
        <v>0</v>
      </c>
      <c r="DV372" s="994">
        <v>0</v>
      </c>
      <c r="DW372" s="993">
        <v>0</v>
      </c>
      <c r="DX372" s="994">
        <v>0</v>
      </c>
      <c r="DY372" s="993">
        <v>0</v>
      </c>
      <c r="DZ372" s="994">
        <v>0</v>
      </c>
      <c r="EA372" s="993">
        <v>0</v>
      </c>
      <c r="EB372" s="994">
        <v>0</v>
      </c>
      <c r="EC372" s="993">
        <v>0</v>
      </c>
      <c r="ED372" s="994">
        <v>0</v>
      </c>
      <c r="EE372" s="993">
        <v>0</v>
      </c>
      <c r="EF372" s="994">
        <v>0</v>
      </c>
      <c r="EG372" s="993">
        <v>0</v>
      </c>
      <c r="EH372" s="994">
        <v>0</v>
      </c>
      <c r="EI372" s="993">
        <v>0</v>
      </c>
      <c r="EJ372" s="994">
        <v>0</v>
      </c>
      <c r="EK372" s="993">
        <v>0</v>
      </c>
      <c r="EL372" s="994">
        <v>0</v>
      </c>
      <c r="EM372" s="993">
        <v>0</v>
      </c>
      <c r="EN372" s="994">
        <v>0</v>
      </c>
      <c r="EO372" s="993">
        <v>0</v>
      </c>
      <c r="EP372" s="994">
        <v>0</v>
      </c>
      <c r="EQ372" s="993">
        <v>0</v>
      </c>
      <c r="ER372" s="994">
        <v>0</v>
      </c>
      <c r="ES372" s="993">
        <v>0</v>
      </c>
      <c r="ET372" s="994">
        <v>0</v>
      </c>
      <c r="EU372" s="993">
        <v>0</v>
      </c>
      <c r="EV372" s="994">
        <v>0</v>
      </c>
      <c r="EW372" s="993">
        <v>0</v>
      </c>
      <c r="EX372" s="994">
        <v>0</v>
      </c>
      <c r="EY372" s="993">
        <v>0</v>
      </c>
      <c r="EZ372" s="994">
        <v>0</v>
      </c>
      <c r="FA372" s="993">
        <v>0</v>
      </c>
      <c r="FB372" s="994">
        <v>0</v>
      </c>
      <c r="FC372" s="995">
        <v>0</v>
      </c>
      <c r="FD372" s="946"/>
      <c r="FE372" s="974"/>
      <c r="FF372" s="946"/>
      <c r="FG372" s="975"/>
      <c r="FI372" s="996" t="b">
        <v>1</v>
      </c>
    </row>
    <row r="373" spans="2:165" hidden="1" outlineLevel="1">
      <c r="B373" s="983">
        <v>354</v>
      </c>
      <c r="C373" s="1012" t="s">
        <v>768</v>
      </c>
      <c r="E373" s="985">
        <v>0</v>
      </c>
      <c r="F373" s="986">
        <v>0</v>
      </c>
      <c r="G373" s="987">
        <v>0</v>
      </c>
      <c r="H373" s="986">
        <v>0</v>
      </c>
      <c r="I373" s="987">
        <v>0</v>
      </c>
      <c r="J373" s="986">
        <v>0</v>
      </c>
      <c r="K373" s="987">
        <v>0</v>
      </c>
      <c r="L373" s="986">
        <v>0</v>
      </c>
      <c r="M373" s="987">
        <v>0</v>
      </c>
      <c r="N373" s="986">
        <v>0</v>
      </c>
      <c r="O373" s="987">
        <v>0</v>
      </c>
      <c r="P373" s="986">
        <v>0</v>
      </c>
      <c r="Q373" s="987">
        <v>0</v>
      </c>
      <c r="R373" s="986">
        <v>0</v>
      </c>
      <c r="S373" s="987">
        <v>0</v>
      </c>
      <c r="T373" s="986">
        <v>0</v>
      </c>
      <c r="U373" s="987">
        <v>0</v>
      </c>
      <c r="V373" s="986">
        <v>0</v>
      </c>
      <c r="W373" s="987">
        <v>0</v>
      </c>
      <c r="X373" s="986">
        <v>0</v>
      </c>
      <c r="Y373" s="987">
        <v>0</v>
      </c>
      <c r="Z373" s="986">
        <v>0</v>
      </c>
      <c r="AA373" s="987">
        <v>0</v>
      </c>
      <c r="AB373" s="986">
        <v>0</v>
      </c>
      <c r="AC373" s="987">
        <v>0</v>
      </c>
      <c r="AD373" s="986">
        <v>0</v>
      </c>
      <c r="AE373" s="987">
        <v>0</v>
      </c>
      <c r="AF373" s="986">
        <v>0</v>
      </c>
      <c r="AG373" s="987">
        <v>0</v>
      </c>
      <c r="AH373" s="986">
        <v>0</v>
      </c>
      <c r="AI373" s="987">
        <v>0</v>
      </c>
      <c r="AJ373" s="986">
        <v>0</v>
      </c>
      <c r="AK373" s="987">
        <v>0</v>
      </c>
      <c r="AL373" s="986">
        <v>0</v>
      </c>
      <c r="AM373" s="987">
        <v>0</v>
      </c>
      <c r="AN373" s="988">
        <v>0</v>
      </c>
      <c r="AO373" s="946"/>
      <c r="AP373" s="964"/>
      <c r="AQ373" s="946"/>
      <c r="AR373" s="985">
        <v>0</v>
      </c>
      <c r="AS373" s="986">
        <v>0</v>
      </c>
      <c r="AT373" s="987">
        <v>0</v>
      </c>
      <c r="AU373" s="986">
        <v>0</v>
      </c>
      <c r="AV373" s="987">
        <v>0</v>
      </c>
      <c r="AW373" s="986">
        <v>0</v>
      </c>
      <c r="AX373" s="987">
        <v>0</v>
      </c>
      <c r="AY373" s="986">
        <v>0</v>
      </c>
      <c r="AZ373" s="987">
        <v>0</v>
      </c>
      <c r="BA373" s="986">
        <v>0</v>
      </c>
      <c r="BB373" s="987">
        <v>0</v>
      </c>
      <c r="BC373" s="986">
        <v>0</v>
      </c>
      <c r="BD373" s="987">
        <v>0</v>
      </c>
      <c r="BE373" s="986">
        <v>0</v>
      </c>
      <c r="BF373" s="987">
        <v>0</v>
      </c>
      <c r="BG373" s="986">
        <v>0</v>
      </c>
      <c r="BH373" s="987">
        <v>0</v>
      </c>
      <c r="BI373" s="986">
        <v>0</v>
      </c>
      <c r="BJ373" s="987">
        <v>0</v>
      </c>
      <c r="BK373" s="986">
        <v>0</v>
      </c>
      <c r="BL373" s="987">
        <v>0</v>
      </c>
      <c r="BM373" s="986">
        <v>0</v>
      </c>
      <c r="BN373" s="987">
        <v>0</v>
      </c>
      <c r="BO373" s="986">
        <v>0</v>
      </c>
      <c r="BP373" s="987">
        <v>0</v>
      </c>
      <c r="BQ373" s="986">
        <v>0</v>
      </c>
      <c r="BR373" s="987">
        <v>0</v>
      </c>
      <c r="BS373" s="986">
        <v>0</v>
      </c>
      <c r="BT373" s="987">
        <v>0</v>
      </c>
      <c r="BU373" s="986">
        <v>0</v>
      </c>
      <c r="BV373" s="987">
        <v>0</v>
      </c>
      <c r="BW373" s="986">
        <v>0</v>
      </c>
      <c r="BX373" s="987">
        <v>0</v>
      </c>
      <c r="BY373" s="986">
        <v>0</v>
      </c>
      <c r="BZ373" s="987">
        <v>0</v>
      </c>
      <c r="CA373" s="988">
        <v>0</v>
      </c>
      <c r="CB373" s="946"/>
      <c r="CC373" s="971"/>
      <c r="CD373" s="946"/>
      <c r="CE373" s="972"/>
      <c r="CF373" s="946"/>
      <c r="CG373" s="985">
        <v>0</v>
      </c>
      <c r="CH373" s="986">
        <v>0</v>
      </c>
      <c r="CI373" s="987">
        <v>0</v>
      </c>
      <c r="CJ373" s="986">
        <v>0</v>
      </c>
      <c r="CK373" s="987">
        <v>0</v>
      </c>
      <c r="CL373" s="986">
        <v>0</v>
      </c>
      <c r="CM373" s="987">
        <v>0</v>
      </c>
      <c r="CN373" s="986">
        <v>0</v>
      </c>
      <c r="CO373" s="987">
        <v>0</v>
      </c>
      <c r="CP373" s="986">
        <v>0</v>
      </c>
      <c r="CQ373" s="987">
        <v>0</v>
      </c>
      <c r="CR373" s="986">
        <v>0</v>
      </c>
      <c r="CS373" s="987">
        <v>0</v>
      </c>
      <c r="CT373" s="986">
        <v>0</v>
      </c>
      <c r="CU373" s="987">
        <v>0</v>
      </c>
      <c r="CV373" s="986">
        <v>0</v>
      </c>
      <c r="CW373" s="987">
        <v>0</v>
      </c>
      <c r="CX373" s="986">
        <v>0</v>
      </c>
      <c r="CY373" s="987">
        <v>0</v>
      </c>
      <c r="CZ373" s="986">
        <v>0</v>
      </c>
      <c r="DA373" s="987">
        <v>0</v>
      </c>
      <c r="DB373" s="986">
        <v>0</v>
      </c>
      <c r="DC373" s="987">
        <v>0</v>
      </c>
      <c r="DD373" s="986">
        <v>0</v>
      </c>
      <c r="DE373" s="987">
        <v>0</v>
      </c>
      <c r="DF373" s="986">
        <v>0</v>
      </c>
      <c r="DG373" s="987">
        <v>0</v>
      </c>
      <c r="DH373" s="986">
        <v>0</v>
      </c>
      <c r="DI373" s="987">
        <v>0</v>
      </c>
      <c r="DJ373" s="986">
        <v>0</v>
      </c>
      <c r="DK373" s="987">
        <v>0</v>
      </c>
      <c r="DL373" s="986">
        <v>0</v>
      </c>
      <c r="DM373" s="987">
        <v>0</v>
      </c>
      <c r="DN373" s="986">
        <v>0</v>
      </c>
      <c r="DO373" s="987">
        <v>0</v>
      </c>
      <c r="DP373" s="988">
        <v>0</v>
      </c>
      <c r="DQ373" s="946"/>
      <c r="DR373" s="973"/>
      <c r="DS373" s="946"/>
      <c r="DT373" s="985">
        <v>0</v>
      </c>
      <c r="DU373" s="986">
        <v>0</v>
      </c>
      <c r="DV373" s="987">
        <v>0</v>
      </c>
      <c r="DW373" s="986">
        <v>0</v>
      </c>
      <c r="DX373" s="987">
        <v>0</v>
      </c>
      <c r="DY373" s="986">
        <v>0</v>
      </c>
      <c r="DZ373" s="987">
        <v>0</v>
      </c>
      <c r="EA373" s="986">
        <v>0</v>
      </c>
      <c r="EB373" s="987">
        <v>0</v>
      </c>
      <c r="EC373" s="986">
        <v>0</v>
      </c>
      <c r="ED373" s="987">
        <v>0</v>
      </c>
      <c r="EE373" s="986">
        <v>0</v>
      </c>
      <c r="EF373" s="987">
        <v>0</v>
      </c>
      <c r="EG373" s="986">
        <v>0</v>
      </c>
      <c r="EH373" s="987">
        <v>0</v>
      </c>
      <c r="EI373" s="986">
        <v>0</v>
      </c>
      <c r="EJ373" s="987">
        <v>0</v>
      </c>
      <c r="EK373" s="986">
        <v>0</v>
      </c>
      <c r="EL373" s="987">
        <v>0</v>
      </c>
      <c r="EM373" s="986">
        <v>0</v>
      </c>
      <c r="EN373" s="987">
        <v>0</v>
      </c>
      <c r="EO373" s="986">
        <v>0</v>
      </c>
      <c r="EP373" s="987">
        <v>0</v>
      </c>
      <c r="EQ373" s="986">
        <v>0</v>
      </c>
      <c r="ER373" s="987">
        <v>0</v>
      </c>
      <c r="ES373" s="986">
        <v>0</v>
      </c>
      <c r="ET373" s="987">
        <v>0</v>
      </c>
      <c r="EU373" s="986">
        <v>0</v>
      </c>
      <c r="EV373" s="987">
        <v>0</v>
      </c>
      <c r="EW373" s="986">
        <v>0</v>
      </c>
      <c r="EX373" s="987">
        <v>0</v>
      </c>
      <c r="EY373" s="986">
        <v>0</v>
      </c>
      <c r="EZ373" s="987">
        <v>0</v>
      </c>
      <c r="FA373" s="986">
        <v>0</v>
      </c>
      <c r="FB373" s="987">
        <v>0</v>
      </c>
      <c r="FC373" s="988">
        <v>0</v>
      </c>
      <c r="FD373" s="946"/>
      <c r="FE373" s="974"/>
      <c r="FF373" s="946"/>
      <c r="FG373" s="975"/>
      <c r="FI373" s="989" t="b">
        <v>1</v>
      </c>
    </row>
    <row r="374" spans="2:165" hidden="1" outlineLevel="1">
      <c r="B374" s="990">
        <v>355</v>
      </c>
      <c r="C374" s="1011" t="s">
        <v>769</v>
      </c>
      <c r="E374" s="992">
        <v>0</v>
      </c>
      <c r="F374" s="993">
        <v>0</v>
      </c>
      <c r="G374" s="994">
        <v>0</v>
      </c>
      <c r="H374" s="993">
        <v>0</v>
      </c>
      <c r="I374" s="994">
        <v>0</v>
      </c>
      <c r="J374" s="993">
        <v>0</v>
      </c>
      <c r="K374" s="994">
        <v>0</v>
      </c>
      <c r="L374" s="993">
        <v>0</v>
      </c>
      <c r="M374" s="994">
        <v>0</v>
      </c>
      <c r="N374" s="993">
        <v>0</v>
      </c>
      <c r="O374" s="994">
        <v>0</v>
      </c>
      <c r="P374" s="993">
        <v>0</v>
      </c>
      <c r="Q374" s="994">
        <v>0</v>
      </c>
      <c r="R374" s="993">
        <v>0</v>
      </c>
      <c r="S374" s="994">
        <v>0</v>
      </c>
      <c r="T374" s="993">
        <v>0</v>
      </c>
      <c r="U374" s="994">
        <v>0</v>
      </c>
      <c r="V374" s="993">
        <v>0</v>
      </c>
      <c r="W374" s="994">
        <v>0</v>
      </c>
      <c r="X374" s="993">
        <v>0</v>
      </c>
      <c r="Y374" s="994">
        <v>0</v>
      </c>
      <c r="Z374" s="993">
        <v>0</v>
      </c>
      <c r="AA374" s="994">
        <v>0</v>
      </c>
      <c r="AB374" s="993">
        <v>0</v>
      </c>
      <c r="AC374" s="994">
        <v>0</v>
      </c>
      <c r="AD374" s="993">
        <v>0</v>
      </c>
      <c r="AE374" s="994">
        <v>0</v>
      </c>
      <c r="AF374" s="993">
        <v>0</v>
      </c>
      <c r="AG374" s="994">
        <v>0</v>
      </c>
      <c r="AH374" s="993">
        <v>0</v>
      </c>
      <c r="AI374" s="994">
        <v>0</v>
      </c>
      <c r="AJ374" s="993">
        <v>0</v>
      </c>
      <c r="AK374" s="994">
        <v>0</v>
      </c>
      <c r="AL374" s="993">
        <v>0</v>
      </c>
      <c r="AM374" s="994">
        <v>0</v>
      </c>
      <c r="AN374" s="995">
        <v>0</v>
      </c>
      <c r="AO374" s="946"/>
      <c r="AP374" s="964"/>
      <c r="AQ374" s="946"/>
      <c r="AR374" s="992">
        <v>0</v>
      </c>
      <c r="AS374" s="993">
        <v>0</v>
      </c>
      <c r="AT374" s="994">
        <v>0</v>
      </c>
      <c r="AU374" s="993">
        <v>0</v>
      </c>
      <c r="AV374" s="994">
        <v>0</v>
      </c>
      <c r="AW374" s="993">
        <v>0</v>
      </c>
      <c r="AX374" s="994">
        <v>0</v>
      </c>
      <c r="AY374" s="993">
        <v>0</v>
      </c>
      <c r="AZ374" s="994">
        <v>0</v>
      </c>
      <c r="BA374" s="993">
        <v>0</v>
      </c>
      <c r="BB374" s="994">
        <v>0</v>
      </c>
      <c r="BC374" s="993">
        <v>0</v>
      </c>
      <c r="BD374" s="994">
        <v>0</v>
      </c>
      <c r="BE374" s="993">
        <v>0</v>
      </c>
      <c r="BF374" s="994">
        <v>0</v>
      </c>
      <c r="BG374" s="993">
        <v>0</v>
      </c>
      <c r="BH374" s="994">
        <v>0</v>
      </c>
      <c r="BI374" s="993">
        <v>0</v>
      </c>
      <c r="BJ374" s="994">
        <v>0</v>
      </c>
      <c r="BK374" s="993">
        <v>0</v>
      </c>
      <c r="BL374" s="994">
        <v>0</v>
      </c>
      <c r="BM374" s="993">
        <v>0</v>
      </c>
      <c r="BN374" s="994">
        <v>0</v>
      </c>
      <c r="BO374" s="993">
        <v>0</v>
      </c>
      <c r="BP374" s="994">
        <v>0</v>
      </c>
      <c r="BQ374" s="993">
        <v>0</v>
      </c>
      <c r="BR374" s="994">
        <v>0</v>
      </c>
      <c r="BS374" s="993">
        <v>0</v>
      </c>
      <c r="BT374" s="994">
        <v>0</v>
      </c>
      <c r="BU374" s="993">
        <v>0</v>
      </c>
      <c r="BV374" s="994">
        <v>0</v>
      </c>
      <c r="BW374" s="993">
        <v>0</v>
      </c>
      <c r="BX374" s="994">
        <v>0</v>
      </c>
      <c r="BY374" s="993">
        <v>0</v>
      </c>
      <c r="BZ374" s="994">
        <v>0</v>
      </c>
      <c r="CA374" s="995">
        <v>0</v>
      </c>
      <c r="CB374" s="946"/>
      <c r="CC374" s="971"/>
      <c r="CD374" s="946"/>
      <c r="CE374" s="972"/>
      <c r="CF374" s="946"/>
      <c r="CG374" s="992">
        <v>0</v>
      </c>
      <c r="CH374" s="993">
        <v>0</v>
      </c>
      <c r="CI374" s="994">
        <v>0</v>
      </c>
      <c r="CJ374" s="993">
        <v>0</v>
      </c>
      <c r="CK374" s="994">
        <v>0</v>
      </c>
      <c r="CL374" s="993">
        <v>0</v>
      </c>
      <c r="CM374" s="994">
        <v>0</v>
      </c>
      <c r="CN374" s="993">
        <v>0</v>
      </c>
      <c r="CO374" s="994">
        <v>0</v>
      </c>
      <c r="CP374" s="993">
        <v>0</v>
      </c>
      <c r="CQ374" s="994">
        <v>0</v>
      </c>
      <c r="CR374" s="993">
        <v>0</v>
      </c>
      <c r="CS374" s="994">
        <v>0</v>
      </c>
      <c r="CT374" s="993">
        <v>0</v>
      </c>
      <c r="CU374" s="994">
        <v>0</v>
      </c>
      <c r="CV374" s="993">
        <v>0</v>
      </c>
      <c r="CW374" s="994">
        <v>0</v>
      </c>
      <c r="CX374" s="993">
        <v>0</v>
      </c>
      <c r="CY374" s="994">
        <v>0</v>
      </c>
      <c r="CZ374" s="993">
        <v>0</v>
      </c>
      <c r="DA374" s="994">
        <v>0</v>
      </c>
      <c r="DB374" s="993">
        <v>0</v>
      </c>
      <c r="DC374" s="994">
        <v>0</v>
      </c>
      <c r="DD374" s="993">
        <v>0</v>
      </c>
      <c r="DE374" s="994">
        <v>0</v>
      </c>
      <c r="DF374" s="993">
        <v>0</v>
      </c>
      <c r="DG374" s="994">
        <v>0</v>
      </c>
      <c r="DH374" s="993">
        <v>0</v>
      </c>
      <c r="DI374" s="994">
        <v>0</v>
      </c>
      <c r="DJ374" s="993">
        <v>0</v>
      </c>
      <c r="DK374" s="994">
        <v>0</v>
      </c>
      <c r="DL374" s="993">
        <v>0</v>
      </c>
      <c r="DM374" s="994">
        <v>0</v>
      </c>
      <c r="DN374" s="993">
        <v>0</v>
      </c>
      <c r="DO374" s="994">
        <v>0</v>
      </c>
      <c r="DP374" s="995">
        <v>0</v>
      </c>
      <c r="DQ374" s="946"/>
      <c r="DR374" s="973"/>
      <c r="DS374" s="946"/>
      <c r="DT374" s="992">
        <v>0</v>
      </c>
      <c r="DU374" s="993">
        <v>0</v>
      </c>
      <c r="DV374" s="994">
        <v>0</v>
      </c>
      <c r="DW374" s="993">
        <v>0</v>
      </c>
      <c r="DX374" s="994">
        <v>0</v>
      </c>
      <c r="DY374" s="993">
        <v>0</v>
      </c>
      <c r="DZ374" s="994">
        <v>0</v>
      </c>
      <c r="EA374" s="993">
        <v>0</v>
      </c>
      <c r="EB374" s="994">
        <v>0</v>
      </c>
      <c r="EC374" s="993">
        <v>0</v>
      </c>
      <c r="ED374" s="994">
        <v>0</v>
      </c>
      <c r="EE374" s="993">
        <v>0</v>
      </c>
      <c r="EF374" s="994">
        <v>0</v>
      </c>
      <c r="EG374" s="993">
        <v>0</v>
      </c>
      <c r="EH374" s="994">
        <v>0</v>
      </c>
      <c r="EI374" s="993">
        <v>0</v>
      </c>
      <c r="EJ374" s="994">
        <v>0</v>
      </c>
      <c r="EK374" s="993">
        <v>0</v>
      </c>
      <c r="EL374" s="994">
        <v>0</v>
      </c>
      <c r="EM374" s="993">
        <v>0</v>
      </c>
      <c r="EN374" s="994">
        <v>0</v>
      </c>
      <c r="EO374" s="993">
        <v>0</v>
      </c>
      <c r="EP374" s="994">
        <v>0</v>
      </c>
      <c r="EQ374" s="993">
        <v>0</v>
      </c>
      <c r="ER374" s="994">
        <v>0</v>
      </c>
      <c r="ES374" s="993">
        <v>0</v>
      </c>
      <c r="ET374" s="994">
        <v>0</v>
      </c>
      <c r="EU374" s="993">
        <v>0</v>
      </c>
      <c r="EV374" s="994">
        <v>0</v>
      </c>
      <c r="EW374" s="993">
        <v>0</v>
      </c>
      <c r="EX374" s="994">
        <v>0</v>
      </c>
      <c r="EY374" s="993">
        <v>0</v>
      </c>
      <c r="EZ374" s="994">
        <v>0</v>
      </c>
      <c r="FA374" s="993">
        <v>0</v>
      </c>
      <c r="FB374" s="994">
        <v>0</v>
      </c>
      <c r="FC374" s="995">
        <v>0</v>
      </c>
      <c r="FD374" s="946"/>
      <c r="FE374" s="974"/>
      <c r="FF374" s="946"/>
      <c r="FG374" s="975"/>
      <c r="FI374" s="996" t="b">
        <v>1</v>
      </c>
    </row>
    <row r="375" spans="2:165" hidden="1" outlineLevel="1">
      <c r="B375" s="1013">
        <v>356</v>
      </c>
      <c r="C375" s="1014" t="s">
        <v>404</v>
      </c>
      <c r="E375" s="1015">
        <v>0</v>
      </c>
      <c r="F375" s="1016">
        <v>0</v>
      </c>
      <c r="G375" s="1017">
        <v>0</v>
      </c>
      <c r="H375" s="1016">
        <v>0</v>
      </c>
      <c r="I375" s="1017">
        <v>0</v>
      </c>
      <c r="J375" s="1016">
        <v>0</v>
      </c>
      <c r="K375" s="1017">
        <v>0</v>
      </c>
      <c r="L375" s="1016">
        <v>0</v>
      </c>
      <c r="M375" s="1017">
        <v>0</v>
      </c>
      <c r="N375" s="1016">
        <v>0</v>
      </c>
      <c r="O375" s="1017">
        <v>0</v>
      </c>
      <c r="P375" s="1016">
        <v>0</v>
      </c>
      <c r="Q375" s="1017">
        <v>0</v>
      </c>
      <c r="R375" s="1016">
        <v>0</v>
      </c>
      <c r="S375" s="1017">
        <v>0</v>
      </c>
      <c r="T375" s="1016">
        <v>0</v>
      </c>
      <c r="U375" s="1017">
        <v>0</v>
      </c>
      <c r="V375" s="1016">
        <v>0</v>
      </c>
      <c r="W375" s="1017">
        <v>0</v>
      </c>
      <c r="X375" s="1016">
        <v>0</v>
      </c>
      <c r="Y375" s="1017">
        <v>0</v>
      </c>
      <c r="Z375" s="1016">
        <v>0</v>
      </c>
      <c r="AA375" s="1017">
        <v>0</v>
      </c>
      <c r="AB375" s="1016">
        <v>0</v>
      </c>
      <c r="AC375" s="1017">
        <v>0</v>
      </c>
      <c r="AD375" s="1016">
        <v>0</v>
      </c>
      <c r="AE375" s="1017">
        <v>0</v>
      </c>
      <c r="AF375" s="1016">
        <v>0</v>
      </c>
      <c r="AG375" s="1017">
        <v>0</v>
      </c>
      <c r="AH375" s="1016">
        <v>0</v>
      </c>
      <c r="AI375" s="1017">
        <v>0</v>
      </c>
      <c r="AJ375" s="1016">
        <v>0</v>
      </c>
      <c r="AK375" s="1017">
        <v>0</v>
      </c>
      <c r="AL375" s="1016">
        <v>0</v>
      </c>
      <c r="AM375" s="1017">
        <v>0</v>
      </c>
      <c r="AN375" s="1018">
        <v>0</v>
      </c>
      <c r="AO375" s="946"/>
      <c r="AP375" s="964"/>
      <c r="AQ375" s="946"/>
      <c r="AR375" s="1015">
        <v>0</v>
      </c>
      <c r="AS375" s="1016">
        <v>0</v>
      </c>
      <c r="AT375" s="1017">
        <v>0</v>
      </c>
      <c r="AU375" s="1016">
        <v>0</v>
      </c>
      <c r="AV375" s="1017">
        <v>0</v>
      </c>
      <c r="AW375" s="1016">
        <v>0</v>
      </c>
      <c r="AX375" s="1017">
        <v>0</v>
      </c>
      <c r="AY375" s="1016">
        <v>0</v>
      </c>
      <c r="AZ375" s="1017">
        <v>0</v>
      </c>
      <c r="BA375" s="1016">
        <v>0</v>
      </c>
      <c r="BB375" s="1017">
        <v>0</v>
      </c>
      <c r="BC375" s="1016">
        <v>0</v>
      </c>
      <c r="BD375" s="1017">
        <v>0</v>
      </c>
      <c r="BE375" s="1016">
        <v>0</v>
      </c>
      <c r="BF375" s="1017">
        <v>0</v>
      </c>
      <c r="BG375" s="1016">
        <v>0</v>
      </c>
      <c r="BH375" s="1017">
        <v>0</v>
      </c>
      <c r="BI375" s="1016">
        <v>0</v>
      </c>
      <c r="BJ375" s="1017">
        <v>0</v>
      </c>
      <c r="BK375" s="1016">
        <v>0</v>
      </c>
      <c r="BL375" s="1017">
        <v>0</v>
      </c>
      <c r="BM375" s="1016">
        <v>0</v>
      </c>
      <c r="BN375" s="1017">
        <v>0</v>
      </c>
      <c r="BO375" s="1016">
        <v>0</v>
      </c>
      <c r="BP375" s="1017">
        <v>0</v>
      </c>
      <c r="BQ375" s="1016">
        <v>0</v>
      </c>
      <c r="BR375" s="1017">
        <v>0</v>
      </c>
      <c r="BS375" s="1016">
        <v>0</v>
      </c>
      <c r="BT375" s="1017">
        <v>0</v>
      </c>
      <c r="BU375" s="1016">
        <v>0</v>
      </c>
      <c r="BV375" s="1017">
        <v>0</v>
      </c>
      <c r="BW375" s="1016">
        <v>0</v>
      </c>
      <c r="BX375" s="1017">
        <v>0</v>
      </c>
      <c r="BY375" s="1016">
        <v>0</v>
      </c>
      <c r="BZ375" s="1017">
        <v>0</v>
      </c>
      <c r="CA375" s="1018">
        <v>0</v>
      </c>
      <c r="CB375" s="946"/>
      <c r="CC375" s="971"/>
      <c r="CD375" s="946"/>
      <c r="CE375" s="972"/>
      <c r="CF375" s="946"/>
      <c r="CG375" s="1015">
        <v>0</v>
      </c>
      <c r="CH375" s="1016">
        <v>0</v>
      </c>
      <c r="CI375" s="1017">
        <v>0</v>
      </c>
      <c r="CJ375" s="1016">
        <v>0</v>
      </c>
      <c r="CK375" s="1017">
        <v>0</v>
      </c>
      <c r="CL375" s="1016">
        <v>0</v>
      </c>
      <c r="CM375" s="1017">
        <v>0</v>
      </c>
      <c r="CN375" s="1016">
        <v>0</v>
      </c>
      <c r="CO375" s="1017">
        <v>0</v>
      </c>
      <c r="CP375" s="1016">
        <v>0</v>
      </c>
      <c r="CQ375" s="1017">
        <v>0</v>
      </c>
      <c r="CR375" s="1016">
        <v>0</v>
      </c>
      <c r="CS375" s="1017">
        <v>0</v>
      </c>
      <c r="CT375" s="1016">
        <v>0</v>
      </c>
      <c r="CU375" s="1017">
        <v>0</v>
      </c>
      <c r="CV375" s="1016">
        <v>0</v>
      </c>
      <c r="CW375" s="1017">
        <v>0</v>
      </c>
      <c r="CX375" s="1016">
        <v>0</v>
      </c>
      <c r="CY375" s="1017">
        <v>0</v>
      </c>
      <c r="CZ375" s="1016">
        <v>0</v>
      </c>
      <c r="DA375" s="1017">
        <v>0</v>
      </c>
      <c r="DB375" s="1016">
        <v>0</v>
      </c>
      <c r="DC375" s="1017">
        <v>0</v>
      </c>
      <c r="DD375" s="1016">
        <v>0</v>
      </c>
      <c r="DE375" s="1017">
        <v>0</v>
      </c>
      <c r="DF375" s="1016">
        <v>0</v>
      </c>
      <c r="DG375" s="1017">
        <v>0</v>
      </c>
      <c r="DH375" s="1016">
        <v>0</v>
      </c>
      <c r="DI375" s="1017">
        <v>0</v>
      </c>
      <c r="DJ375" s="1016">
        <v>0</v>
      </c>
      <c r="DK375" s="1017">
        <v>0</v>
      </c>
      <c r="DL375" s="1016">
        <v>0</v>
      </c>
      <c r="DM375" s="1017">
        <v>0</v>
      </c>
      <c r="DN375" s="1016">
        <v>0</v>
      </c>
      <c r="DO375" s="1017">
        <v>0</v>
      </c>
      <c r="DP375" s="1018">
        <v>0</v>
      </c>
      <c r="DQ375" s="946"/>
      <c r="DR375" s="973"/>
      <c r="DS375" s="946"/>
      <c r="DT375" s="1015">
        <v>0</v>
      </c>
      <c r="DU375" s="1016">
        <v>0</v>
      </c>
      <c r="DV375" s="1017">
        <v>0</v>
      </c>
      <c r="DW375" s="1016">
        <v>0</v>
      </c>
      <c r="DX375" s="1017">
        <v>0</v>
      </c>
      <c r="DY375" s="1016">
        <v>0</v>
      </c>
      <c r="DZ375" s="1017">
        <v>0</v>
      </c>
      <c r="EA375" s="1016">
        <v>0</v>
      </c>
      <c r="EB375" s="1017">
        <v>0</v>
      </c>
      <c r="EC375" s="1016">
        <v>0</v>
      </c>
      <c r="ED375" s="1017">
        <v>0</v>
      </c>
      <c r="EE375" s="1016">
        <v>0</v>
      </c>
      <c r="EF375" s="1017">
        <v>0</v>
      </c>
      <c r="EG375" s="1016">
        <v>0</v>
      </c>
      <c r="EH375" s="1017">
        <v>0</v>
      </c>
      <c r="EI375" s="1016">
        <v>0</v>
      </c>
      <c r="EJ375" s="1017">
        <v>0</v>
      </c>
      <c r="EK375" s="1016">
        <v>0</v>
      </c>
      <c r="EL375" s="1017">
        <v>0</v>
      </c>
      <c r="EM375" s="1016">
        <v>0</v>
      </c>
      <c r="EN375" s="1017">
        <v>0</v>
      </c>
      <c r="EO375" s="1016">
        <v>0</v>
      </c>
      <c r="EP375" s="1017">
        <v>0</v>
      </c>
      <c r="EQ375" s="1016">
        <v>0</v>
      </c>
      <c r="ER375" s="1017">
        <v>0</v>
      </c>
      <c r="ES375" s="1016">
        <v>0</v>
      </c>
      <c r="ET375" s="1017">
        <v>0</v>
      </c>
      <c r="EU375" s="1016">
        <v>0</v>
      </c>
      <c r="EV375" s="1017">
        <v>0</v>
      </c>
      <c r="EW375" s="1016">
        <v>0</v>
      </c>
      <c r="EX375" s="1017">
        <v>0</v>
      </c>
      <c r="EY375" s="1016">
        <v>0</v>
      </c>
      <c r="EZ375" s="1017">
        <v>0</v>
      </c>
      <c r="FA375" s="1016">
        <v>0</v>
      </c>
      <c r="FB375" s="1017">
        <v>0</v>
      </c>
      <c r="FC375" s="1018">
        <v>0</v>
      </c>
      <c r="FD375" s="946"/>
      <c r="FE375" s="974"/>
      <c r="FF375" s="946"/>
      <c r="FG375" s="975"/>
      <c r="FI375" s="1019" t="b">
        <v>1</v>
      </c>
    </row>
    <row r="376" spans="2:165" hidden="1" outlineLevel="1">
      <c r="B376" s="976">
        <v>357</v>
      </c>
      <c r="C376" s="1020" t="s">
        <v>770</v>
      </c>
      <c r="E376" s="978">
        <v>0</v>
      </c>
      <c r="F376" s="979">
        <v>0</v>
      </c>
      <c r="G376" s="980">
        <v>0</v>
      </c>
      <c r="H376" s="979">
        <v>0</v>
      </c>
      <c r="I376" s="980">
        <v>0</v>
      </c>
      <c r="J376" s="979">
        <v>0</v>
      </c>
      <c r="K376" s="980">
        <v>0</v>
      </c>
      <c r="L376" s="979">
        <v>0</v>
      </c>
      <c r="M376" s="980">
        <v>0</v>
      </c>
      <c r="N376" s="979">
        <v>0</v>
      </c>
      <c r="O376" s="980">
        <v>0</v>
      </c>
      <c r="P376" s="979">
        <v>0</v>
      </c>
      <c r="Q376" s="980">
        <v>0</v>
      </c>
      <c r="R376" s="979">
        <v>0</v>
      </c>
      <c r="S376" s="980">
        <v>0</v>
      </c>
      <c r="T376" s="979">
        <v>0</v>
      </c>
      <c r="U376" s="980">
        <v>0</v>
      </c>
      <c r="V376" s="979">
        <v>0</v>
      </c>
      <c r="W376" s="980">
        <v>0</v>
      </c>
      <c r="X376" s="979">
        <v>0</v>
      </c>
      <c r="Y376" s="980">
        <v>0</v>
      </c>
      <c r="Z376" s="979">
        <v>0</v>
      </c>
      <c r="AA376" s="980">
        <v>0</v>
      </c>
      <c r="AB376" s="979">
        <v>0</v>
      </c>
      <c r="AC376" s="980">
        <v>0</v>
      </c>
      <c r="AD376" s="979">
        <v>0</v>
      </c>
      <c r="AE376" s="980">
        <v>0</v>
      </c>
      <c r="AF376" s="979">
        <v>0</v>
      </c>
      <c r="AG376" s="980">
        <v>0</v>
      </c>
      <c r="AH376" s="979">
        <v>0</v>
      </c>
      <c r="AI376" s="980">
        <v>0</v>
      </c>
      <c r="AJ376" s="979">
        <v>0</v>
      </c>
      <c r="AK376" s="980">
        <v>0</v>
      </c>
      <c r="AL376" s="979">
        <v>0</v>
      </c>
      <c r="AM376" s="980">
        <v>0</v>
      </c>
      <c r="AN376" s="981">
        <v>0</v>
      </c>
      <c r="AO376" s="946"/>
      <c r="AP376" s="964"/>
      <c r="AQ376" s="946"/>
      <c r="AR376" s="978">
        <v>0</v>
      </c>
      <c r="AS376" s="979">
        <v>0</v>
      </c>
      <c r="AT376" s="980">
        <v>0</v>
      </c>
      <c r="AU376" s="979">
        <v>0</v>
      </c>
      <c r="AV376" s="980">
        <v>0</v>
      </c>
      <c r="AW376" s="979">
        <v>0</v>
      </c>
      <c r="AX376" s="980">
        <v>0</v>
      </c>
      <c r="AY376" s="979">
        <v>0</v>
      </c>
      <c r="AZ376" s="980">
        <v>0</v>
      </c>
      <c r="BA376" s="979">
        <v>0</v>
      </c>
      <c r="BB376" s="980">
        <v>0</v>
      </c>
      <c r="BC376" s="979">
        <v>0</v>
      </c>
      <c r="BD376" s="980">
        <v>0</v>
      </c>
      <c r="BE376" s="979">
        <v>0</v>
      </c>
      <c r="BF376" s="980">
        <v>0</v>
      </c>
      <c r="BG376" s="979">
        <v>0</v>
      </c>
      <c r="BH376" s="980">
        <v>0</v>
      </c>
      <c r="BI376" s="979">
        <v>0</v>
      </c>
      <c r="BJ376" s="980">
        <v>0</v>
      </c>
      <c r="BK376" s="979">
        <v>0</v>
      </c>
      <c r="BL376" s="980">
        <v>0</v>
      </c>
      <c r="BM376" s="979">
        <v>0</v>
      </c>
      <c r="BN376" s="980">
        <v>0</v>
      </c>
      <c r="BO376" s="979">
        <v>0</v>
      </c>
      <c r="BP376" s="980">
        <v>0</v>
      </c>
      <c r="BQ376" s="979">
        <v>0</v>
      </c>
      <c r="BR376" s="980">
        <v>0</v>
      </c>
      <c r="BS376" s="979">
        <v>0</v>
      </c>
      <c r="BT376" s="980">
        <v>0</v>
      </c>
      <c r="BU376" s="979">
        <v>0</v>
      </c>
      <c r="BV376" s="980">
        <v>0</v>
      </c>
      <c r="BW376" s="979">
        <v>0</v>
      </c>
      <c r="BX376" s="980">
        <v>0</v>
      </c>
      <c r="BY376" s="979">
        <v>0</v>
      </c>
      <c r="BZ376" s="980">
        <v>0</v>
      </c>
      <c r="CA376" s="981">
        <v>0</v>
      </c>
      <c r="CB376" s="946"/>
      <c r="CC376" s="971"/>
      <c r="CD376" s="946"/>
      <c r="CE376" s="972"/>
      <c r="CF376" s="946"/>
      <c r="CG376" s="978">
        <v>0</v>
      </c>
      <c r="CH376" s="979">
        <v>0</v>
      </c>
      <c r="CI376" s="980">
        <v>0</v>
      </c>
      <c r="CJ376" s="979">
        <v>0</v>
      </c>
      <c r="CK376" s="980">
        <v>0</v>
      </c>
      <c r="CL376" s="979">
        <v>0</v>
      </c>
      <c r="CM376" s="980">
        <v>0</v>
      </c>
      <c r="CN376" s="979">
        <v>0</v>
      </c>
      <c r="CO376" s="980">
        <v>0</v>
      </c>
      <c r="CP376" s="979">
        <v>0</v>
      </c>
      <c r="CQ376" s="980">
        <v>0</v>
      </c>
      <c r="CR376" s="979">
        <v>0</v>
      </c>
      <c r="CS376" s="980">
        <v>0</v>
      </c>
      <c r="CT376" s="979">
        <v>0</v>
      </c>
      <c r="CU376" s="980">
        <v>0</v>
      </c>
      <c r="CV376" s="979">
        <v>0</v>
      </c>
      <c r="CW376" s="980">
        <v>0</v>
      </c>
      <c r="CX376" s="979">
        <v>0</v>
      </c>
      <c r="CY376" s="980">
        <v>0</v>
      </c>
      <c r="CZ376" s="979">
        <v>0</v>
      </c>
      <c r="DA376" s="980">
        <v>0</v>
      </c>
      <c r="DB376" s="979">
        <v>0</v>
      </c>
      <c r="DC376" s="980">
        <v>0</v>
      </c>
      <c r="DD376" s="979">
        <v>0</v>
      </c>
      <c r="DE376" s="980">
        <v>0</v>
      </c>
      <c r="DF376" s="979">
        <v>0</v>
      </c>
      <c r="DG376" s="980">
        <v>0</v>
      </c>
      <c r="DH376" s="979">
        <v>0</v>
      </c>
      <c r="DI376" s="980">
        <v>0</v>
      </c>
      <c r="DJ376" s="979">
        <v>0</v>
      </c>
      <c r="DK376" s="980">
        <v>0</v>
      </c>
      <c r="DL376" s="979">
        <v>0</v>
      </c>
      <c r="DM376" s="980">
        <v>0</v>
      </c>
      <c r="DN376" s="979">
        <v>0</v>
      </c>
      <c r="DO376" s="980">
        <v>0</v>
      </c>
      <c r="DP376" s="981">
        <v>0</v>
      </c>
      <c r="DQ376" s="946"/>
      <c r="DR376" s="973"/>
      <c r="DS376" s="946"/>
      <c r="DT376" s="978">
        <v>0</v>
      </c>
      <c r="DU376" s="979">
        <v>0</v>
      </c>
      <c r="DV376" s="980">
        <v>0</v>
      </c>
      <c r="DW376" s="979">
        <v>0</v>
      </c>
      <c r="DX376" s="980">
        <v>0</v>
      </c>
      <c r="DY376" s="979">
        <v>0</v>
      </c>
      <c r="DZ376" s="980">
        <v>0</v>
      </c>
      <c r="EA376" s="979">
        <v>0</v>
      </c>
      <c r="EB376" s="980">
        <v>0</v>
      </c>
      <c r="EC376" s="979">
        <v>0</v>
      </c>
      <c r="ED376" s="980">
        <v>0</v>
      </c>
      <c r="EE376" s="979">
        <v>0</v>
      </c>
      <c r="EF376" s="980">
        <v>0</v>
      </c>
      <c r="EG376" s="979">
        <v>0</v>
      </c>
      <c r="EH376" s="980">
        <v>0</v>
      </c>
      <c r="EI376" s="979">
        <v>0</v>
      </c>
      <c r="EJ376" s="980">
        <v>0</v>
      </c>
      <c r="EK376" s="979">
        <v>0</v>
      </c>
      <c r="EL376" s="980">
        <v>0</v>
      </c>
      <c r="EM376" s="979">
        <v>0</v>
      </c>
      <c r="EN376" s="980">
        <v>0</v>
      </c>
      <c r="EO376" s="979">
        <v>0</v>
      </c>
      <c r="EP376" s="980">
        <v>0</v>
      </c>
      <c r="EQ376" s="979">
        <v>0</v>
      </c>
      <c r="ER376" s="980">
        <v>0</v>
      </c>
      <c r="ES376" s="979">
        <v>0</v>
      </c>
      <c r="ET376" s="980">
        <v>0</v>
      </c>
      <c r="EU376" s="979">
        <v>0</v>
      </c>
      <c r="EV376" s="980">
        <v>0</v>
      </c>
      <c r="EW376" s="979">
        <v>0</v>
      </c>
      <c r="EX376" s="980">
        <v>0</v>
      </c>
      <c r="EY376" s="979">
        <v>0</v>
      </c>
      <c r="EZ376" s="980">
        <v>0</v>
      </c>
      <c r="FA376" s="979">
        <v>0</v>
      </c>
      <c r="FB376" s="980">
        <v>0</v>
      </c>
      <c r="FC376" s="981">
        <v>0</v>
      </c>
      <c r="FD376" s="946"/>
      <c r="FE376" s="974"/>
      <c r="FF376" s="946"/>
      <c r="FG376" s="975"/>
      <c r="FI376" s="982" t="b">
        <v>1</v>
      </c>
    </row>
    <row r="377" spans="2:165" hidden="1" outlineLevel="1">
      <c r="B377" s="983">
        <v>358</v>
      </c>
      <c r="C377" s="1012" t="s">
        <v>771</v>
      </c>
      <c r="E377" s="985">
        <v>0</v>
      </c>
      <c r="F377" s="986">
        <v>0</v>
      </c>
      <c r="G377" s="987">
        <v>0</v>
      </c>
      <c r="H377" s="986">
        <v>0</v>
      </c>
      <c r="I377" s="987">
        <v>0</v>
      </c>
      <c r="J377" s="986">
        <v>0</v>
      </c>
      <c r="K377" s="987">
        <v>0</v>
      </c>
      <c r="L377" s="986">
        <v>0</v>
      </c>
      <c r="M377" s="987">
        <v>0</v>
      </c>
      <c r="N377" s="986">
        <v>0</v>
      </c>
      <c r="O377" s="987">
        <v>0</v>
      </c>
      <c r="P377" s="986">
        <v>0</v>
      </c>
      <c r="Q377" s="987">
        <v>0</v>
      </c>
      <c r="R377" s="986">
        <v>0</v>
      </c>
      <c r="S377" s="987">
        <v>0</v>
      </c>
      <c r="T377" s="986">
        <v>0</v>
      </c>
      <c r="U377" s="987">
        <v>0</v>
      </c>
      <c r="V377" s="986">
        <v>0</v>
      </c>
      <c r="W377" s="987">
        <v>0</v>
      </c>
      <c r="X377" s="986">
        <v>0</v>
      </c>
      <c r="Y377" s="987">
        <v>0</v>
      </c>
      <c r="Z377" s="986">
        <v>0</v>
      </c>
      <c r="AA377" s="987">
        <v>0</v>
      </c>
      <c r="AB377" s="986">
        <v>0</v>
      </c>
      <c r="AC377" s="987">
        <v>0</v>
      </c>
      <c r="AD377" s="986">
        <v>0</v>
      </c>
      <c r="AE377" s="987">
        <v>0</v>
      </c>
      <c r="AF377" s="986">
        <v>0</v>
      </c>
      <c r="AG377" s="987">
        <v>0</v>
      </c>
      <c r="AH377" s="986">
        <v>0</v>
      </c>
      <c r="AI377" s="987">
        <v>0</v>
      </c>
      <c r="AJ377" s="986">
        <v>0</v>
      </c>
      <c r="AK377" s="987">
        <v>0</v>
      </c>
      <c r="AL377" s="986">
        <v>0</v>
      </c>
      <c r="AM377" s="987">
        <v>0</v>
      </c>
      <c r="AN377" s="988">
        <v>0</v>
      </c>
      <c r="AO377" s="946"/>
      <c r="AP377" s="964"/>
      <c r="AQ377" s="946"/>
      <c r="AR377" s="985">
        <v>0</v>
      </c>
      <c r="AS377" s="986">
        <v>0</v>
      </c>
      <c r="AT377" s="987">
        <v>0</v>
      </c>
      <c r="AU377" s="986">
        <v>0</v>
      </c>
      <c r="AV377" s="987">
        <v>0</v>
      </c>
      <c r="AW377" s="986">
        <v>0</v>
      </c>
      <c r="AX377" s="987">
        <v>0</v>
      </c>
      <c r="AY377" s="986">
        <v>0</v>
      </c>
      <c r="AZ377" s="987">
        <v>0</v>
      </c>
      <c r="BA377" s="986">
        <v>0</v>
      </c>
      <c r="BB377" s="987">
        <v>0</v>
      </c>
      <c r="BC377" s="986">
        <v>0</v>
      </c>
      <c r="BD377" s="987">
        <v>0</v>
      </c>
      <c r="BE377" s="986">
        <v>0</v>
      </c>
      <c r="BF377" s="987">
        <v>0</v>
      </c>
      <c r="BG377" s="986">
        <v>0</v>
      </c>
      <c r="BH377" s="987">
        <v>0</v>
      </c>
      <c r="BI377" s="986">
        <v>0</v>
      </c>
      <c r="BJ377" s="987">
        <v>0</v>
      </c>
      <c r="BK377" s="986">
        <v>0</v>
      </c>
      <c r="BL377" s="987">
        <v>0</v>
      </c>
      <c r="BM377" s="986">
        <v>0</v>
      </c>
      <c r="BN377" s="987">
        <v>0</v>
      </c>
      <c r="BO377" s="986">
        <v>0</v>
      </c>
      <c r="BP377" s="987">
        <v>0</v>
      </c>
      <c r="BQ377" s="986">
        <v>0</v>
      </c>
      <c r="BR377" s="987">
        <v>0</v>
      </c>
      <c r="BS377" s="986">
        <v>0</v>
      </c>
      <c r="BT377" s="987">
        <v>0</v>
      </c>
      <c r="BU377" s="986">
        <v>0</v>
      </c>
      <c r="BV377" s="987">
        <v>0</v>
      </c>
      <c r="BW377" s="986">
        <v>0</v>
      </c>
      <c r="BX377" s="987">
        <v>0</v>
      </c>
      <c r="BY377" s="986">
        <v>0</v>
      </c>
      <c r="BZ377" s="987">
        <v>0</v>
      </c>
      <c r="CA377" s="988">
        <v>0</v>
      </c>
      <c r="CB377" s="946"/>
      <c r="CC377" s="971"/>
      <c r="CD377" s="946"/>
      <c r="CE377" s="972"/>
      <c r="CF377" s="946"/>
      <c r="CG377" s="985">
        <v>0</v>
      </c>
      <c r="CH377" s="986">
        <v>0</v>
      </c>
      <c r="CI377" s="987">
        <v>0</v>
      </c>
      <c r="CJ377" s="986">
        <v>0</v>
      </c>
      <c r="CK377" s="987">
        <v>0</v>
      </c>
      <c r="CL377" s="986">
        <v>0</v>
      </c>
      <c r="CM377" s="987">
        <v>0</v>
      </c>
      <c r="CN377" s="986">
        <v>0</v>
      </c>
      <c r="CO377" s="987">
        <v>0</v>
      </c>
      <c r="CP377" s="986">
        <v>0</v>
      </c>
      <c r="CQ377" s="987">
        <v>0</v>
      </c>
      <c r="CR377" s="986">
        <v>0</v>
      </c>
      <c r="CS377" s="987">
        <v>0</v>
      </c>
      <c r="CT377" s="986">
        <v>0</v>
      </c>
      <c r="CU377" s="987">
        <v>0</v>
      </c>
      <c r="CV377" s="986">
        <v>0</v>
      </c>
      <c r="CW377" s="987">
        <v>0</v>
      </c>
      <c r="CX377" s="986">
        <v>0</v>
      </c>
      <c r="CY377" s="987">
        <v>0</v>
      </c>
      <c r="CZ377" s="986">
        <v>0</v>
      </c>
      <c r="DA377" s="987">
        <v>0</v>
      </c>
      <c r="DB377" s="986">
        <v>0</v>
      </c>
      <c r="DC377" s="987">
        <v>0</v>
      </c>
      <c r="DD377" s="986">
        <v>0</v>
      </c>
      <c r="DE377" s="987">
        <v>0</v>
      </c>
      <c r="DF377" s="986">
        <v>0</v>
      </c>
      <c r="DG377" s="987">
        <v>0</v>
      </c>
      <c r="DH377" s="986">
        <v>0</v>
      </c>
      <c r="DI377" s="987">
        <v>0</v>
      </c>
      <c r="DJ377" s="986">
        <v>0</v>
      </c>
      <c r="DK377" s="987">
        <v>0</v>
      </c>
      <c r="DL377" s="986">
        <v>0</v>
      </c>
      <c r="DM377" s="987">
        <v>0</v>
      </c>
      <c r="DN377" s="986">
        <v>0</v>
      </c>
      <c r="DO377" s="987">
        <v>0</v>
      </c>
      <c r="DP377" s="988">
        <v>0</v>
      </c>
      <c r="DQ377" s="946"/>
      <c r="DR377" s="973"/>
      <c r="DS377" s="946"/>
      <c r="DT377" s="985">
        <v>0</v>
      </c>
      <c r="DU377" s="986">
        <v>0</v>
      </c>
      <c r="DV377" s="987">
        <v>0</v>
      </c>
      <c r="DW377" s="986">
        <v>0</v>
      </c>
      <c r="DX377" s="987">
        <v>0</v>
      </c>
      <c r="DY377" s="986">
        <v>0</v>
      </c>
      <c r="DZ377" s="987">
        <v>0</v>
      </c>
      <c r="EA377" s="986">
        <v>0</v>
      </c>
      <c r="EB377" s="987">
        <v>0</v>
      </c>
      <c r="EC377" s="986">
        <v>0</v>
      </c>
      <c r="ED377" s="987">
        <v>0</v>
      </c>
      <c r="EE377" s="986">
        <v>0</v>
      </c>
      <c r="EF377" s="987">
        <v>0</v>
      </c>
      <c r="EG377" s="986">
        <v>0</v>
      </c>
      <c r="EH377" s="987">
        <v>0</v>
      </c>
      <c r="EI377" s="986">
        <v>0</v>
      </c>
      <c r="EJ377" s="987">
        <v>0</v>
      </c>
      <c r="EK377" s="986">
        <v>0</v>
      </c>
      <c r="EL377" s="987">
        <v>0</v>
      </c>
      <c r="EM377" s="986">
        <v>0</v>
      </c>
      <c r="EN377" s="987">
        <v>0</v>
      </c>
      <c r="EO377" s="986">
        <v>0</v>
      </c>
      <c r="EP377" s="987">
        <v>0</v>
      </c>
      <c r="EQ377" s="986">
        <v>0</v>
      </c>
      <c r="ER377" s="987">
        <v>0</v>
      </c>
      <c r="ES377" s="986">
        <v>0</v>
      </c>
      <c r="ET377" s="987">
        <v>0</v>
      </c>
      <c r="EU377" s="986">
        <v>0</v>
      </c>
      <c r="EV377" s="987">
        <v>0</v>
      </c>
      <c r="EW377" s="986">
        <v>0</v>
      </c>
      <c r="EX377" s="987">
        <v>0</v>
      </c>
      <c r="EY377" s="986">
        <v>0</v>
      </c>
      <c r="EZ377" s="987">
        <v>0</v>
      </c>
      <c r="FA377" s="986">
        <v>0</v>
      </c>
      <c r="FB377" s="987">
        <v>0</v>
      </c>
      <c r="FC377" s="988">
        <v>0</v>
      </c>
      <c r="FD377" s="946"/>
      <c r="FE377" s="974"/>
      <c r="FF377" s="946"/>
      <c r="FG377" s="975"/>
      <c r="FI377" s="989" t="b">
        <v>1</v>
      </c>
    </row>
    <row r="378" spans="2:165" hidden="1" outlineLevel="1">
      <c r="B378" s="990">
        <v>359</v>
      </c>
      <c r="C378" s="1011" t="s">
        <v>772</v>
      </c>
      <c r="E378" s="992">
        <v>0</v>
      </c>
      <c r="F378" s="993">
        <v>0</v>
      </c>
      <c r="G378" s="994">
        <v>0</v>
      </c>
      <c r="H378" s="993">
        <v>0</v>
      </c>
      <c r="I378" s="994">
        <v>0</v>
      </c>
      <c r="J378" s="993">
        <v>0</v>
      </c>
      <c r="K378" s="994">
        <v>0</v>
      </c>
      <c r="L378" s="993">
        <v>0</v>
      </c>
      <c r="M378" s="994">
        <v>0</v>
      </c>
      <c r="N378" s="993">
        <v>0</v>
      </c>
      <c r="O378" s="994">
        <v>0</v>
      </c>
      <c r="P378" s="993">
        <v>0</v>
      </c>
      <c r="Q378" s="994">
        <v>0</v>
      </c>
      <c r="R378" s="993">
        <v>0</v>
      </c>
      <c r="S378" s="994">
        <v>0</v>
      </c>
      <c r="T378" s="993">
        <v>0</v>
      </c>
      <c r="U378" s="994">
        <v>0</v>
      </c>
      <c r="V378" s="993">
        <v>0</v>
      </c>
      <c r="W378" s="994">
        <v>0</v>
      </c>
      <c r="X378" s="993">
        <v>0</v>
      </c>
      <c r="Y378" s="994">
        <v>0</v>
      </c>
      <c r="Z378" s="993">
        <v>0</v>
      </c>
      <c r="AA378" s="994">
        <v>0</v>
      </c>
      <c r="AB378" s="993">
        <v>0</v>
      </c>
      <c r="AC378" s="994">
        <v>0</v>
      </c>
      <c r="AD378" s="993">
        <v>0</v>
      </c>
      <c r="AE378" s="994">
        <v>0</v>
      </c>
      <c r="AF378" s="993">
        <v>0</v>
      </c>
      <c r="AG378" s="994">
        <v>0</v>
      </c>
      <c r="AH378" s="993">
        <v>0</v>
      </c>
      <c r="AI378" s="994">
        <v>0</v>
      </c>
      <c r="AJ378" s="993">
        <v>0</v>
      </c>
      <c r="AK378" s="994">
        <v>0</v>
      </c>
      <c r="AL378" s="993">
        <v>0</v>
      </c>
      <c r="AM378" s="994">
        <v>0</v>
      </c>
      <c r="AN378" s="995">
        <v>0</v>
      </c>
      <c r="AO378" s="946"/>
      <c r="AP378" s="964"/>
      <c r="AQ378" s="946"/>
      <c r="AR378" s="992">
        <v>0</v>
      </c>
      <c r="AS378" s="993">
        <v>0</v>
      </c>
      <c r="AT378" s="994">
        <v>0</v>
      </c>
      <c r="AU378" s="993">
        <v>0</v>
      </c>
      <c r="AV378" s="994">
        <v>0</v>
      </c>
      <c r="AW378" s="993">
        <v>0</v>
      </c>
      <c r="AX378" s="994">
        <v>0</v>
      </c>
      <c r="AY378" s="993">
        <v>0</v>
      </c>
      <c r="AZ378" s="994">
        <v>0</v>
      </c>
      <c r="BA378" s="993">
        <v>0</v>
      </c>
      <c r="BB378" s="994">
        <v>0</v>
      </c>
      <c r="BC378" s="993">
        <v>0</v>
      </c>
      <c r="BD378" s="994">
        <v>0</v>
      </c>
      <c r="BE378" s="993">
        <v>0</v>
      </c>
      <c r="BF378" s="994">
        <v>0</v>
      </c>
      <c r="BG378" s="993">
        <v>0</v>
      </c>
      <c r="BH378" s="994">
        <v>0</v>
      </c>
      <c r="BI378" s="993">
        <v>0</v>
      </c>
      <c r="BJ378" s="994">
        <v>0</v>
      </c>
      <c r="BK378" s="993">
        <v>0</v>
      </c>
      <c r="BL378" s="994">
        <v>0</v>
      </c>
      <c r="BM378" s="993">
        <v>0</v>
      </c>
      <c r="BN378" s="994">
        <v>0</v>
      </c>
      <c r="BO378" s="993">
        <v>0</v>
      </c>
      <c r="BP378" s="994">
        <v>0</v>
      </c>
      <c r="BQ378" s="993">
        <v>0</v>
      </c>
      <c r="BR378" s="994">
        <v>0</v>
      </c>
      <c r="BS378" s="993">
        <v>0</v>
      </c>
      <c r="BT378" s="994">
        <v>0</v>
      </c>
      <c r="BU378" s="993">
        <v>0</v>
      </c>
      <c r="BV378" s="994">
        <v>0</v>
      </c>
      <c r="BW378" s="993">
        <v>0</v>
      </c>
      <c r="BX378" s="994">
        <v>0</v>
      </c>
      <c r="BY378" s="993">
        <v>0</v>
      </c>
      <c r="BZ378" s="994">
        <v>0</v>
      </c>
      <c r="CA378" s="995">
        <v>0</v>
      </c>
      <c r="CB378" s="946"/>
      <c r="CC378" s="971"/>
      <c r="CD378" s="946"/>
      <c r="CE378" s="972"/>
      <c r="CF378" s="946"/>
      <c r="CG378" s="992">
        <v>0</v>
      </c>
      <c r="CH378" s="993">
        <v>0</v>
      </c>
      <c r="CI378" s="994">
        <v>0</v>
      </c>
      <c r="CJ378" s="993">
        <v>0</v>
      </c>
      <c r="CK378" s="994">
        <v>0</v>
      </c>
      <c r="CL378" s="993">
        <v>0</v>
      </c>
      <c r="CM378" s="994">
        <v>0</v>
      </c>
      <c r="CN378" s="993">
        <v>0</v>
      </c>
      <c r="CO378" s="994">
        <v>0</v>
      </c>
      <c r="CP378" s="993">
        <v>0</v>
      </c>
      <c r="CQ378" s="994">
        <v>0</v>
      </c>
      <c r="CR378" s="993">
        <v>0</v>
      </c>
      <c r="CS378" s="994">
        <v>0</v>
      </c>
      <c r="CT378" s="993">
        <v>0</v>
      </c>
      <c r="CU378" s="994">
        <v>0</v>
      </c>
      <c r="CV378" s="993">
        <v>0</v>
      </c>
      <c r="CW378" s="994">
        <v>0</v>
      </c>
      <c r="CX378" s="993">
        <v>0</v>
      </c>
      <c r="CY378" s="994">
        <v>0</v>
      </c>
      <c r="CZ378" s="993">
        <v>0</v>
      </c>
      <c r="DA378" s="994">
        <v>0</v>
      </c>
      <c r="DB378" s="993">
        <v>0</v>
      </c>
      <c r="DC378" s="994">
        <v>0</v>
      </c>
      <c r="DD378" s="993">
        <v>0</v>
      </c>
      <c r="DE378" s="994">
        <v>0</v>
      </c>
      <c r="DF378" s="993">
        <v>0</v>
      </c>
      <c r="DG378" s="994">
        <v>0</v>
      </c>
      <c r="DH378" s="993">
        <v>0</v>
      </c>
      <c r="DI378" s="994">
        <v>0</v>
      </c>
      <c r="DJ378" s="993">
        <v>0</v>
      </c>
      <c r="DK378" s="994">
        <v>0</v>
      </c>
      <c r="DL378" s="993">
        <v>0</v>
      </c>
      <c r="DM378" s="994">
        <v>0</v>
      </c>
      <c r="DN378" s="993">
        <v>0</v>
      </c>
      <c r="DO378" s="994">
        <v>0</v>
      </c>
      <c r="DP378" s="995">
        <v>0</v>
      </c>
      <c r="DQ378" s="946"/>
      <c r="DR378" s="973"/>
      <c r="DS378" s="946"/>
      <c r="DT378" s="992">
        <v>0</v>
      </c>
      <c r="DU378" s="993">
        <v>0</v>
      </c>
      <c r="DV378" s="994">
        <v>0</v>
      </c>
      <c r="DW378" s="993">
        <v>0</v>
      </c>
      <c r="DX378" s="994">
        <v>0</v>
      </c>
      <c r="DY378" s="993">
        <v>0</v>
      </c>
      <c r="DZ378" s="994">
        <v>0</v>
      </c>
      <c r="EA378" s="993">
        <v>0</v>
      </c>
      <c r="EB378" s="994">
        <v>0</v>
      </c>
      <c r="EC378" s="993">
        <v>0</v>
      </c>
      <c r="ED378" s="994">
        <v>0</v>
      </c>
      <c r="EE378" s="993">
        <v>0</v>
      </c>
      <c r="EF378" s="994">
        <v>0</v>
      </c>
      <c r="EG378" s="993">
        <v>0</v>
      </c>
      <c r="EH378" s="994">
        <v>0</v>
      </c>
      <c r="EI378" s="993">
        <v>0</v>
      </c>
      <c r="EJ378" s="994">
        <v>0</v>
      </c>
      <c r="EK378" s="993">
        <v>0</v>
      </c>
      <c r="EL378" s="994">
        <v>0</v>
      </c>
      <c r="EM378" s="993">
        <v>0</v>
      </c>
      <c r="EN378" s="994">
        <v>0</v>
      </c>
      <c r="EO378" s="993">
        <v>0</v>
      </c>
      <c r="EP378" s="994">
        <v>0</v>
      </c>
      <c r="EQ378" s="993">
        <v>0</v>
      </c>
      <c r="ER378" s="994">
        <v>0</v>
      </c>
      <c r="ES378" s="993">
        <v>0</v>
      </c>
      <c r="ET378" s="994">
        <v>0</v>
      </c>
      <c r="EU378" s="993">
        <v>0</v>
      </c>
      <c r="EV378" s="994">
        <v>0</v>
      </c>
      <c r="EW378" s="993">
        <v>0</v>
      </c>
      <c r="EX378" s="994">
        <v>0</v>
      </c>
      <c r="EY378" s="993">
        <v>0</v>
      </c>
      <c r="EZ378" s="994">
        <v>0</v>
      </c>
      <c r="FA378" s="993">
        <v>0</v>
      </c>
      <c r="FB378" s="994">
        <v>0</v>
      </c>
      <c r="FC378" s="995">
        <v>0</v>
      </c>
      <c r="FD378" s="946"/>
      <c r="FE378" s="974"/>
      <c r="FF378" s="946"/>
      <c r="FG378" s="975"/>
      <c r="FI378" s="996" t="b">
        <v>1</v>
      </c>
    </row>
    <row r="379" spans="2:165" hidden="1" outlineLevel="1">
      <c r="B379" s="983">
        <v>360</v>
      </c>
      <c r="C379" s="1012" t="s">
        <v>773</v>
      </c>
      <c r="E379" s="985">
        <v>0</v>
      </c>
      <c r="F379" s="986">
        <v>0</v>
      </c>
      <c r="G379" s="987">
        <v>0</v>
      </c>
      <c r="H379" s="986">
        <v>0</v>
      </c>
      <c r="I379" s="987">
        <v>0</v>
      </c>
      <c r="J379" s="986">
        <v>0</v>
      </c>
      <c r="K379" s="987">
        <v>0</v>
      </c>
      <c r="L379" s="986">
        <v>0</v>
      </c>
      <c r="M379" s="987">
        <v>0</v>
      </c>
      <c r="N379" s="986">
        <v>0</v>
      </c>
      <c r="O379" s="987">
        <v>0</v>
      </c>
      <c r="P379" s="986">
        <v>0</v>
      </c>
      <c r="Q379" s="987">
        <v>0</v>
      </c>
      <c r="R379" s="986">
        <v>0</v>
      </c>
      <c r="S379" s="987">
        <v>0</v>
      </c>
      <c r="T379" s="986">
        <v>0</v>
      </c>
      <c r="U379" s="987">
        <v>0</v>
      </c>
      <c r="V379" s="986">
        <v>0</v>
      </c>
      <c r="W379" s="987">
        <v>0</v>
      </c>
      <c r="X379" s="986">
        <v>0</v>
      </c>
      <c r="Y379" s="987">
        <v>0</v>
      </c>
      <c r="Z379" s="986">
        <v>0</v>
      </c>
      <c r="AA379" s="987">
        <v>0</v>
      </c>
      <c r="AB379" s="986">
        <v>0</v>
      </c>
      <c r="AC379" s="987">
        <v>0</v>
      </c>
      <c r="AD379" s="986">
        <v>0</v>
      </c>
      <c r="AE379" s="987">
        <v>0</v>
      </c>
      <c r="AF379" s="986">
        <v>0</v>
      </c>
      <c r="AG379" s="987">
        <v>0</v>
      </c>
      <c r="AH379" s="986">
        <v>0</v>
      </c>
      <c r="AI379" s="987">
        <v>0</v>
      </c>
      <c r="AJ379" s="986">
        <v>0</v>
      </c>
      <c r="AK379" s="987">
        <v>0</v>
      </c>
      <c r="AL379" s="986">
        <v>0</v>
      </c>
      <c r="AM379" s="987">
        <v>0</v>
      </c>
      <c r="AN379" s="988">
        <v>0</v>
      </c>
      <c r="AO379" s="946"/>
      <c r="AP379" s="964"/>
      <c r="AQ379" s="946"/>
      <c r="AR379" s="985">
        <v>0</v>
      </c>
      <c r="AS379" s="986">
        <v>0</v>
      </c>
      <c r="AT379" s="987">
        <v>0</v>
      </c>
      <c r="AU379" s="986">
        <v>0</v>
      </c>
      <c r="AV379" s="987">
        <v>0</v>
      </c>
      <c r="AW379" s="986">
        <v>0</v>
      </c>
      <c r="AX379" s="987">
        <v>0</v>
      </c>
      <c r="AY379" s="986">
        <v>0</v>
      </c>
      <c r="AZ379" s="987">
        <v>0</v>
      </c>
      <c r="BA379" s="986">
        <v>0</v>
      </c>
      <c r="BB379" s="987">
        <v>0</v>
      </c>
      <c r="BC379" s="986">
        <v>0</v>
      </c>
      <c r="BD379" s="987">
        <v>0</v>
      </c>
      <c r="BE379" s="986">
        <v>0</v>
      </c>
      <c r="BF379" s="987">
        <v>0</v>
      </c>
      <c r="BG379" s="986">
        <v>0</v>
      </c>
      <c r="BH379" s="987">
        <v>0</v>
      </c>
      <c r="BI379" s="986">
        <v>0</v>
      </c>
      <c r="BJ379" s="987">
        <v>0</v>
      </c>
      <c r="BK379" s="986">
        <v>0</v>
      </c>
      <c r="BL379" s="987">
        <v>0</v>
      </c>
      <c r="BM379" s="986">
        <v>0</v>
      </c>
      <c r="BN379" s="987">
        <v>0</v>
      </c>
      <c r="BO379" s="986">
        <v>0</v>
      </c>
      <c r="BP379" s="987">
        <v>0</v>
      </c>
      <c r="BQ379" s="986">
        <v>0</v>
      </c>
      <c r="BR379" s="987">
        <v>0</v>
      </c>
      <c r="BS379" s="986">
        <v>0</v>
      </c>
      <c r="BT379" s="987">
        <v>0</v>
      </c>
      <c r="BU379" s="986">
        <v>0</v>
      </c>
      <c r="BV379" s="987">
        <v>0</v>
      </c>
      <c r="BW379" s="986">
        <v>0</v>
      </c>
      <c r="BX379" s="987">
        <v>0</v>
      </c>
      <c r="BY379" s="986">
        <v>0</v>
      </c>
      <c r="BZ379" s="987">
        <v>0</v>
      </c>
      <c r="CA379" s="988">
        <v>0</v>
      </c>
      <c r="CB379" s="946"/>
      <c r="CC379" s="971"/>
      <c r="CD379" s="946"/>
      <c r="CE379" s="972"/>
      <c r="CF379" s="946"/>
      <c r="CG379" s="985">
        <v>0</v>
      </c>
      <c r="CH379" s="986">
        <v>0</v>
      </c>
      <c r="CI379" s="987">
        <v>0</v>
      </c>
      <c r="CJ379" s="986">
        <v>0</v>
      </c>
      <c r="CK379" s="987">
        <v>0</v>
      </c>
      <c r="CL379" s="986">
        <v>0</v>
      </c>
      <c r="CM379" s="987">
        <v>0</v>
      </c>
      <c r="CN379" s="986">
        <v>0</v>
      </c>
      <c r="CO379" s="987">
        <v>0</v>
      </c>
      <c r="CP379" s="986">
        <v>0</v>
      </c>
      <c r="CQ379" s="987">
        <v>0</v>
      </c>
      <c r="CR379" s="986">
        <v>0</v>
      </c>
      <c r="CS379" s="987">
        <v>0</v>
      </c>
      <c r="CT379" s="986">
        <v>0</v>
      </c>
      <c r="CU379" s="987">
        <v>0</v>
      </c>
      <c r="CV379" s="986">
        <v>0</v>
      </c>
      <c r="CW379" s="987">
        <v>0</v>
      </c>
      <c r="CX379" s="986">
        <v>0</v>
      </c>
      <c r="CY379" s="987">
        <v>0</v>
      </c>
      <c r="CZ379" s="986">
        <v>0</v>
      </c>
      <c r="DA379" s="987">
        <v>0</v>
      </c>
      <c r="DB379" s="986">
        <v>0</v>
      </c>
      <c r="DC379" s="987">
        <v>0</v>
      </c>
      <c r="DD379" s="986">
        <v>0</v>
      </c>
      <c r="DE379" s="987">
        <v>0</v>
      </c>
      <c r="DF379" s="986">
        <v>0</v>
      </c>
      <c r="DG379" s="987">
        <v>0</v>
      </c>
      <c r="DH379" s="986">
        <v>0</v>
      </c>
      <c r="DI379" s="987">
        <v>0</v>
      </c>
      <c r="DJ379" s="986">
        <v>0</v>
      </c>
      <c r="DK379" s="987">
        <v>0</v>
      </c>
      <c r="DL379" s="986">
        <v>0</v>
      </c>
      <c r="DM379" s="987">
        <v>0</v>
      </c>
      <c r="DN379" s="986">
        <v>0</v>
      </c>
      <c r="DO379" s="987">
        <v>0</v>
      </c>
      <c r="DP379" s="988">
        <v>0</v>
      </c>
      <c r="DQ379" s="946"/>
      <c r="DR379" s="973"/>
      <c r="DS379" s="946"/>
      <c r="DT379" s="985">
        <v>0</v>
      </c>
      <c r="DU379" s="986">
        <v>0</v>
      </c>
      <c r="DV379" s="987">
        <v>0</v>
      </c>
      <c r="DW379" s="986">
        <v>0</v>
      </c>
      <c r="DX379" s="987">
        <v>0</v>
      </c>
      <c r="DY379" s="986">
        <v>0</v>
      </c>
      <c r="DZ379" s="987">
        <v>0</v>
      </c>
      <c r="EA379" s="986">
        <v>0</v>
      </c>
      <c r="EB379" s="987">
        <v>0</v>
      </c>
      <c r="EC379" s="986">
        <v>0</v>
      </c>
      <c r="ED379" s="987">
        <v>0</v>
      </c>
      <c r="EE379" s="986">
        <v>0</v>
      </c>
      <c r="EF379" s="987">
        <v>0</v>
      </c>
      <c r="EG379" s="986">
        <v>0</v>
      </c>
      <c r="EH379" s="987">
        <v>0</v>
      </c>
      <c r="EI379" s="986">
        <v>0</v>
      </c>
      <c r="EJ379" s="987">
        <v>0</v>
      </c>
      <c r="EK379" s="986">
        <v>0</v>
      </c>
      <c r="EL379" s="987">
        <v>0</v>
      </c>
      <c r="EM379" s="986">
        <v>0</v>
      </c>
      <c r="EN379" s="987">
        <v>0</v>
      </c>
      <c r="EO379" s="986">
        <v>0</v>
      </c>
      <c r="EP379" s="987">
        <v>0</v>
      </c>
      <c r="EQ379" s="986">
        <v>0</v>
      </c>
      <c r="ER379" s="987">
        <v>0</v>
      </c>
      <c r="ES379" s="986">
        <v>0</v>
      </c>
      <c r="ET379" s="987">
        <v>0</v>
      </c>
      <c r="EU379" s="986">
        <v>0</v>
      </c>
      <c r="EV379" s="987">
        <v>0</v>
      </c>
      <c r="EW379" s="986">
        <v>0</v>
      </c>
      <c r="EX379" s="987">
        <v>0</v>
      </c>
      <c r="EY379" s="986">
        <v>0</v>
      </c>
      <c r="EZ379" s="987">
        <v>0</v>
      </c>
      <c r="FA379" s="986">
        <v>0</v>
      </c>
      <c r="FB379" s="987">
        <v>0</v>
      </c>
      <c r="FC379" s="988">
        <v>0</v>
      </c>
      <c r="FD379" s="946"/>
      <c r="FE379" s="974"/>
      <c r="FF379" s="946"/>
      <c r="FG379" s="975"/>
      <c r="FI379" s="989" t="b">
        <v>1</v>
      </c>
    </row>
    <row r="380" spans="2:165" hidden="1" outlineLevel="1">
      <c r="B380" s="990">
        <v>361</v>
      </c>
      <c r="C380" s="1011" t="s">
        <v>774</v>
      </c>
      <c r="E380" s="992">
        <v>0</v>
      </c>
      <c r="F380" s="993">
        <v>0</v>
      </c>
      <c r="G380" s="994">
        <v>0</v>
      </c>
      <c r="H380" s="993">
        <v>0</v>
      </c>
      <c r="I380" s="994">
        <v>0</v>
      </c>
      <c r="J380" s="993">
        <v>0</v>
      </c>
      <c r="K380" s="994">
        <v>0</v>
      </c>
      <c r="L380" s="993">
        <v>0</v>
      </c>
      <c r="M380" s="994">
        <v>0</v>
      </c>
      <c r="N380" s="993">
        <v>0</v>
      </c>
      <c r="O380" s="994">
        <v>0</v>
      </c>
      <c r="P380" s="993">
        <v>0</v>
      </c>
      <c r="Q380" s="994">
        <v>0</v>
      </c>
      <c r="R380" s="993">
        <v>0</v>
      </c>
      <c r="S380" s="994">
        <v>0</v>
      </c>
      <c r="T380" s="993">
        <v>0</v>
      </c>
      <c r="U380" s="994">
        <v>0</v>
      </c>
      <c r="V380" s="993">
        <v>0</v>
      </c>
      <c r="W380" s="994">
        <v>0</v>
      </c>
      <c r="X380" s="993">
        <v>0</v>
      </c>
      <c r="Y380" s="994">
        <v>0</v>
      </c>
      <c r="Z380" s="993">
        <v>0</v>
      </c>
      <c r="AA380" s="994">
        <v>0</v>
      </c>
      <c r="AB380" s="993">
        <v>0</v>
      </c>
      <c r="AC380" s="994">
        <v>0</v>
      </c>
      <c r="AD380" s="993">
        <v>0</v>
      </c>
      <c r="AE380" s="994">
        <v>0</v>
      </c>
      <c r="AF380" s="993">
        <v>0</v>
      </c>
      <c r="AG380" s="994">
        <v>0</v>
      </c>
      <c r="AH380" s="993">
        <v>0</v>
      </c>
      <c r="AI380" s="994">
        <v>0</v>
      </c>
      <c r="AJ380" s="993">
        <v>0</v>
      </c>
      <c r="AK380" s="994">
        <v>0</v>
      </c>
      <c r="AL380" s="993">
        <v>0</v>
      </c>
      <c r="AM380" s="994">
        <v>0</v>
      </c>
      <c r="AN380" s="995">
        <v>0</v>
      </c>
      <c r="AO380" s="946"/>
      <c r="AP380" s="964"/>
      <c r="AQ380" s="946"/>
      <c r="AR380" s="992">
        <v>0</v>
      </c>
      <c r="AS380" s="993">
        <v>0</v>
      </c>
      <c r="AT380" s="994">
        <v>0</v>
      </c>
      <c r="AU380" s="993">
        <v>0</v>
      </c>
      <c r="AV380" s="994">
        <v>0</v>
      </c>
      <c r="AW380" s="993">
        <v>0</v>
      </c>
      <c r="AX380" s="994">
        <v>0</v>
      </c>
      <c r="AY380" s="993">
        <v>0</v>
      </c>
      <c r="AZ380" s="994">
        <v>0</v>
      </c>
      <c r="BA380" s="993">
        <v>0</v>
      </c>
      <c r="BB380" s="994">
        <v>0</v>
      </c>
      <c r="BC380" s="993">
        <v>0</v>
      </c>
      <c r="BD380" s="994">
        <v>0</v>
      </c>
      <c r="BE380" s="993">
        <v>0</v>
      </c>
      <c r="BF380" s="994">
        <v>0</v>
      </c>
      <c r="BG380" s="993">
        <v>0</v>
      </c>
      <c r="BH380" s="994">
        <v>0</v>
      </c>
      <c r="BI380" s="993">
        <v>0</v>
      </c>
      <c r="BJ380" s="994">
        <v>0</v>
      </c>
      <c r="BK380" s="993">
        <v>0</v>
      </c>
      <c r="BL380" s="994">
        <v>0</v>
      </c>
      <c r="BM380" s="993">
        <v>0</v>
      </c>
      <c r="BN380" s="994">
        <v>0</v>
      </c>
      <c r="BO380" s="993">
        <v>0</v>
      </c>
      <c r="BP380" s="994">
        <v>0</v>
      </c>
      <c r="BQ380" s="993">
        <v>0</v>
      </c>
      <c r="BR380" s="994">
        <v>0</v>
      </c>
      <c r="BS380" s="993">
        <v>0</v>
      </c>
      <c r="BT380" s="994">
        <v>0</v>
      </c>
      <c r="BU380" s="993">
        <v>0</v>
      </c>
      <c r="BV380" s="994">
        <v>0</v>
      </c>
      <c r="BW380" s="993">
        <v>0</v>
      </c>
      <c r="BX380" s="994">
        <v>0</v>
      </c>
      <c r="BY380" s="993">
        <v>0</v>
      </c>
      <c r="BZ380" s="994">
        <v>0</v>
      </c>
      <c r="CA380" s="995">
        <v>0</v>
      </c>
      <c r="CB380" s="946"/>
      <c r="CC380" s="971"/>
      <c r="CD380" s="946"/>
      <c r="CE380" s="972"/>
      <c r="CF380" s="946"/>
      <c r="CG380" s="992">
        <v>0</v>
      </c>
      <c r="CH380" s="993">
        <v>0</v>
      </c>
      <c r="CI380" s="994">
        <v>0</v>
      </c>
      <c r="CJ380" s="993">
        <v>0</v>
      </c>
      <c r="CK380" s="994">
        <v>0</v>
      </c>
      <c r="CL380" s="993">
        <v>0</v>
      </c>
      <c r="CM380" s="994">
        <v>0</v>
      </c>
      <c r="CN380" s="993">
        <v>0</v>
      </c>
      <c r="CO380" s="994">
        <v>0</v>
      </c>
      <c r="CP380" s="993">
        <v>0</v>
      </c>
      <c r="CQ380" s="994">
        <v>0</v>
      </c>
      <c r="CR380" s="993">
        <v>0</v>
      </c>
      <c r="CS380" s="994">
        <v>0</v>
      </c>
      <c r="CT380" s="993">
        <v>0</v>
      </c>
      <c r="CU380" s="994">
        <v>0</v>
      </c>
      <c r="CV380" s="993">
        <v>0</v>
      </c>
      <c r="CW380" s="994">
        <v>0</v>
      </c>
      <c r="CX380" s="993">
        <v>0</v>
      </c>
      <c r="CY380" s="994">
        <v>0</v>
      </c>
      <c r="CZ380" s="993">
        <v>0</v>
      </c>
      <c r="DA380" s="994">
        <v>0</v>
      </c>
      <c r="DB380" s="993">
        <v>0</v>
      </c>
      <c r="DC380" s="994">
        <v>0</v>
      </c>
      <c r="DD380" s="993">
        <v>0</v>
      </c>
      <c r="DE380" s="994">
        <v>0</v>
      </c>
      <c r="DF380" s="993">
        <v>0</v>
      </c>
      <c r="DG380" s="994">
        <v>0</v>
      </c>
      <c r="DH380" s="993">
        <v>0</v>
      </c>
      <c r="DI380" s="994">
        <v>0</v>
      </c>
      <c r="DJ380" s="993">
        <v>0</v>
      </c>
      <c r="DK380" s="994">
        <v>0</v>
      </c>
      <c r="DL380" s="993">
        <v>0</v>
      </c>
      <c r="DM380" s="994">
        <v>0</v>
      </c>
      <c r="DN380" s="993">
        <v>0</v>
      </c>
      <c r="DO380" s="994">
        <v>0</v>
      </c>
      <c r="DP380" s="995">
        <v>0</v>
      </c>
      <c r="DQ380" s="946"/>
      <c r="DR380" s="973"/>
      <c r="DS380" s="946"/>
      <c r="DT380" s="992">
        <v>0</v>
      </c>
      <c r="DU380" s="993">
        <v>0</v>
      </c>
      <c r="DV380" s="994">
        <v>0</v>
      </c>
      <c r="DW380" s="993">
        <v>0</v>
      </c>
      <c r="DX380" s="994">
        <v>0</v>
      </c>
      <c r="DY380" s="993">
        <v>0</v>
      </c>
      <c r="DZ380" s="994">
        <v>0</v>
      </c>
      <c r="EA380" s="993">
        <v>0</v>
      </c>
      <c r="EB380" s="994">
        <v>0</v>
      </c>
      <c r="EC380" s="993">
        <v>0</v>
      </c>
      <c r="ED380" s="994">
        <v>0</v>
      </c>
      <c r="EE380" s="993">
        <v>0</v>
      </c>
      <c r="EF380" s="994">
        <v>0</v>
      </c>
      <c r="EG380" s="993">
        <v>0</v>
      </c>
      <c r="EH380" s="994">
        <v>0</v>
      </c>
      <c r="EI380" s="993">
        <v>0</v>
      </c>
      <c r="EJ380" s="994">
        <v>0</v>
      </c>
      <c r="EK380" s="993">
        <v>0</v>
      </c>
      <c r="EL380" s="994">
        <v>0</v>
      </c>
      <c r="EM380" s="993">
        <v>0</v>
      </c>
      <c r="EN380" s="994">
        <v>0</v>
      </c>
      <c r="EO380" s="993">
        <v>0</v>
      </c>
      <c r="EP380" s="994">
        <v>0</v>
      </c>
      <c r="EQ380" s="993">
        <v>0</v>
      </c>
      <c r="ER380" s="994">
        <v>0</v>
      </c>
      <c r="ES380" s="993">
        <v>0</v>
      </c>
      <c r="ET380" s="994">
        <v>0</v>
      </c>
      <c r="EU380" s="993">
        <v>0</v>
      </c>
      <c r="EV380" s="994">
        <v>0</v>
      </c>
      <c r="EW380" s="993">
        <v>0</v>
      </c>
      <c r="EX380" s="994">
        <v>0</v>
      </c>
      <c r="EY380" s="993">
        <v>0</v>
      </c>
      <c r="EZ380" s="994">
        <v>0</v>
      </c>
      <c r="FA380" s="993">
        <v>0</v>
      </c>
      <c r="FB380" s="994">
        <v>0</v>
      </c>
      <c r="FC380" s="995">
        <v>0</v>
      </c>
      <c r="FD380" s="946"/>
      <c r="FE380" s="974"/>
      <c r="FF380" s="946"/>
      <c r="FG380" s="975"/>
      <c r="FI380" s="996" t="b">
        <v>1</v>
      </c>
    </row>
    <row r="381" spans="2:165" hidden="1" outlineLevel="1">
      <c r="B381" s="983">
        <v>362</v>
      </c>
      <c r="C381" s="1012" t="s">
        <v>775</v>
      </c>
      <c r="E381" s="985">
        <v>0</v>
      </c>
      <c r="F381" s="986">
        <v>0</v>
      </c>
      <c r="G381" s="987">
        <v>0</v>
      </c>
      <c r="H381" s="986">
        <v>0</v>
      </c>
      <c r="I381" s="987">
        <v>0</v>
      </c>
      <c r="J381" s="986">
        <v>0</v>
      </c>
      <c r="K381" s="987">
        <v>0</v>
      </c>
      <c r="L381" s="986">
        <v>0</v>
      </c>
      <c r="M381" s="987">
        <v>0</v>
      </c>
      <c r="N381" s="986">
        <v>0</v>
      </c>
      <c r="O381" s="987">
        <v>0</v>
      </c>
      <c r="P381" s="986">
        <v>0</v>
      </c>
      <c r="Q381" s="987">
        <v>0</v>
      </c>
      <c r="R381" s="986">
        <v>0</v>
      </c>
      <c r="S381" s="987">
        <v>0</v>
      </c>
      <c r="T381" s="986">
        <v>0</v>
      </c>
      <c r="U381" s="987">
        <v>0</v>
      </c>
      <c r="V381" s="986">
        <v>0</v>
      </c>
      <c r="W381" s="987">
        <v>0</v>
      </c>
      <c r="X381" s="986">
        <v>0</v>
      </c>
      <c r="Y381" s="987">
        <v>0</v>
      </c>
      <c r="Z381" s="986">
        <v>0</v>
      </c>
      <c r="AA381" s="987">
        <v>0</v>
      </c>
      <c r="AB381" s="986">
        <v>0</v>
      </c>
      <c r="AC381" s="987">
        <v>0</v>
      </c>
      <c r="AD381" s="986">
        <v>0</v>
      </c>
      <c r="AE381" s="987">
        <v>0</v>
      </c>
      <c r="AF381" s="986">
        <v>0</v>
      </c>
      <c r="AG381" s="987">
        <v>0</v>
      </c>
      <c r="AH381" s="986">
        <v>0</v>
      </c>
      <c r="AI381" s="987">
        <v>0</v>
      </c>
      <c r="AJ381" s="986">
        <v>0</v>
      </c>
      <c r="AK381" s="987">
        <v>0</v>
      </c>
      <c r="AL381" s="986">
        <v>0</v>
      </c>
      <c r="AM381" s="987">
        <v>0</v>
      </c>
      <c r="AN381" s="988">
        <v>0</v>
      </c>
      <c r="AO381" s="946"/>
      <c r="AP381" s="964"/>
      <c r="AQ381" s="946"/>
      <c r="AR381" s="985">
        <v>0</v>
      </c>
      <c r="AS381" s="986">
        <v>0</v>
      </c>
      <c r="AT381" s="987">
        <v>0</v>
      </c>
      <c r="AU381" s="986">
        <v>0</v>
      </c>
      <c r="AV381" s="987">
        <v>0</v>
      </c>
      <c r="AW381" s="986">
        <v>0</v>
      </c>
      <c r="AX381" s="987">
        <v>0</v>
      </c>
      <c r="AY381" s="986">
        <v>0</v>
      </c>
      <c r="AZ381" s="987">
        <v>0</v>
      </c>
      <c r="BA381" s="986">
        <v>0</v>
      </c>
      <c r="BB381" s="987">
        <v>0</v>
      </c>
      <c r="BC381" s="986">
        <v>0</v>
      </c>
      <c r="BD381" s="987">
        <v>0</v>
      </c>
      <c r="BE381" s="986">
        <v>0</v>
      </c>
      <c r="BF381" s="987">
        <v>0</v>
      </c>
      <c r="BG381" s="986">
        <v>0</v>
      </c>
      <c r="BH381" s="987">
        <v>0</v>
      </c>
      <c r="BI381" s="986">
        <v>0</v>
      </c>
      <c r="BJ381" s="987">
        <v>0</v>
      </c>
      <c r="BK381" s="986">
        <v>0</v>
      </c>
      <c r="BL381" s="987">
        <v>0</v>
      </c>
      <c r="BM381" s="986">
        <v>0</v>
      </c>
      <c r="BN381" s="987">
        <v>0</v>
      </c>
      <c r="BO381" s="986">
        <v>0</v>
      </c>
      <c r="BP381" s="987">
        <v>0</v>
      </c>
      <c r="BQ381" s="986">
        <v>0</v>
      </c>
      <c r="BR381" s="987">
        <v>0</v>
      </c>
      <c r="BS381" s="986">
        <v>0</v>
      </c>
      <c r="BT381" s="987">
        <v>0</v>
      </c>
      <c r="BU381" s="986">
        <v>0</v>
      </c>
      <c r="BV381" s="987">
        <v>0</v>
      </c>
      <c r="BW381" s="986">
        <v>0</v>
      </c>
      <c r="BX381" s="987">
        <v>0</v>
      </c>
      <c r="BY381" s="986">
        <v>0</v>
      </c>
      <c r="BZ381" s="987">
        <v>0</v>
      </c>
      <c r="CA381" s="988">
        <v>0</v>
      </c>
      <c r="CB381" s="946"/>
      <c r="CC381" s="971"/>
      <c r="CD381" s="946"/>
      <c r="CE381" s="972"/>
      <c r="CF381" s="946"/>
      <c r="CG381" s="985">
        <v>0</v>
      </c>
      <c r="CH381" s="986">
        <v>0</v>
      </c>
      <c r="CI381" s="987">
        <v>0</v>
      </c>
      <c r="CJ381" s="986">
        <v>0</v>
      </c>
      <c r="CK381" s="987">
        <v>0</v>
      </c>
      <c r="CL381" s="986">
        <v>0</v>
      </c>
      <c r="CM381" s="987">
        <v>0</v>
      </c>
      <c r="CN381" s="986">
        <v>0</v>
      </c>
      <c r="CO381" s="987">
        <v>0</v>
      </c>
      <c r="CP381" s="986">
        <v>0</v>
      </c>
      <c r="CQ381" s="987">
        <v>0</v>
      </c>
      <c r="CR381" s="986">
        <v>0</v>
      </c>
      <c r="CS381" s="987">
        <v>0</v>
      </c>
      <c r="CT381" s="986">
        <v>0</v>
      </c>
      <c r="CU381" s="987">
        <v>0</v>
      </c>
      <c r="CV381" s="986">
        <v>0</v>
      </c>
      <c r="CW381" s="987">
        <v>0</v>
      </c>
      <c r="CX381" s="986">
        <v>0</v>
      </c>
      <c r="CY381" s="987">
        <v>0</v>
      </c>
      <c r="CZ381" s="986">
        <v>0</v>
      </c>
      <c r="DA381" s="987">
        <v>0</v>
      </c>
      <c r="DB381" s="986">
        <v>0</v>
      </c>
      <c r="DC381" s="987">
        <v>0</v>
      </c>
      <c r="DD381" s="986">
        <v>0</v>
      </c>
      <c r="DE381" s="987">
        <v>0</v>
      </c>
      <c r="DF381" s="986">
        <v>0</v>
      </c>
      <c r="DG381" s="987">
        <v>0</v>
      </c>
      <c r="DH381" s="986">
        <v>0</v>
      </c>
      <c r="DI381" s="987">
        <v>0</v>
      </c>
      <c r="DJ381" s="986">
        <v>0</v>
      </c>
      <c r="DK381" s="987">
        <v>0</v>
      </c>
      <c r="DL381" s="986">
        <v>0</v>
      </c>
      <c r="DM381" s="987">
        <v>0</v>
      </c>
      <c r="DN381" s="986">
        <v>0</v>
      </c>
      <c r="DO381" s="987">
        <v>0</v>
      </c>
      <c r="DP381" s="988">
        <v>0</v>
      </c>
      <c r="DQ381" s="946"/>
      <c r="DR381" s="973"/>
      <c r="DS381" s="946"/>
      <c r="DT381" s="985">
        <v>0</v>
      </c>
      <c r="DU381" s="986">
        <v>0</v>
      </c>
      <c r="DV381" s="987">
        <v>0</v>
      </c>
      <c r="DW381" s="986">
        <v>0</v>
      </c>
      <c r="DX381" s="987">
        <v>0</v>
      </c>
      <c r="DY381" s="986">
        <v>0</v>
      </c>
      <c r="DZ381" s="987">
        <v>0</v>
      </c>
      <c r="EA381" s="986">
        <v>0</v>
      </c>
      <c r="EB381" s="987">
        <v>0</v>
      </c>
      <c r="EC381" s="986">
        <v>0</v>
      </c>
      <c r="ED381" s="987">
        <v>0</v>
      </c>
      <c r="EE381" s="986">
        <v>0</v>
      </c>
      <c r="EF381" s="987">
        <v>0</v>
      </c>
      <c r="EG381" s="986">
        <v>0</v>
      </c>
      <c r="EH381" s="987">
        <v>0</v>
      </c>
      <c r="EI381" s="986">
        <v>0</v>
      </c>
      <c r="EJ381" s="987">
        <v>0</v>
      </c>
      <c r="EK381" s="986">
        <v>0</v>
      </c>
      <c r="EL381" s="987">
        <v>0</v>
      </c>
      <c r="EM381" s="986">
        <v>0</v>
      </c>
      <c r="EN381" s="987">
        <v>0</v>
      </c>
      <c r="EO381" s="986">
        <v>0</v>
      </c>
      <c r="EP381" s="987">
        <v>0</v>
      </c>
      <c r="EQ381" s="986">
        <v>0</v>
      </c>
      <c r="ER381" s="987">
        <v>0</v>
      </c>
      <c r="ES381" s="986">
        <v>0</v>
      </c>
      <c r="ET381" s="987">
        <v>0</v>
      </c>
      <c r="EU381" s="986">
        <v>0</v>
      </c>
      <c r="EV381" s="987">
        <v>0</v>
      </c>
      <c r="EW381" s="986">
        <v>0</v>
      </c>
      <c r="EX381" s="987">
        <v>0</v>
      </c>
      <c r="EY381" s="986">
        <v>0</v>
      </c>
      <c r="EZ381" s="987">
        <v>0</v>
      </c>
      <c r="FA381" s="986">
        <v>0</v>
      </c>
      <c r="FB381" s="987">
        <v>0</v>
      </c>
      <c r="FC381" s="988">
        <v>0</v>
      </c>
      <c r="FD381" s="946"/>
      <c r="FE381" s="974"/>
      <c r="FF381" s="946"/>
      <c r="FG381" s="975"/>
      <c r="FI381" s="989" t="b">
        <v>1</v>
      </c>
    </row>
    <row r="382" spans="2:165" hidden="1" outlineLevel="1">
      <c r="B382" s="990">
        <v>363</v>
      </c>
      <c r="C382" s="1011" t="s">
        <v>776</v>
      </c>
      <c r="E382" s="992">
        <v>0</v>
      </c>
      <c r="F382" s="993">
        <v>0</v>
      </c>
      <c r="G382" s="994">
        <v>0</v>
      </c>
      <c r="H382" s="993">
        <v>0</v>
      </c>
      <c r="I382" s="994">
        <v>0</v>
      </c>
      <c r="J382" s="993">
        <v>0</v>
      </c>
      <c r="K382" s="994">
        <v>0</v>
      </c>
      <c r="L382" s="993">
        <v>0</v>
      </c>
      <c r="M382" s="994">
        <v>0</v>
      </c>
      <c r="N382" s="993">
        <v>0</v>
      </c>
      <c r="O382" s="994">
        <v>0</v>
      </c>
      <c r="P382" s="993">
        <v>0</v>
      </c>
      <c r="Q382" s="994">
        <v>0</v>
      </c>
      <c r="R382" s="993">
        <v>0</v>
      </c>
      <c r="S382" s="994">
        <v>0</v>
      </c>
      <c r="T382" s="993">
        <v>0</v>
      </c>
      <c r="U382" s="994">
        <v>0</v>
      </c>
      <c r="V382" s="993">
        <v>0</v>
      </c>
      <c r="W382" s="994">
        <v>0</v>
      </c>
      <c r="X382" s="993">
        <v>0</v>
      </c>
      <c r="Y382" s="994">
        <v>0</v>
      </c>
      <c r="Z382" s="993">
        <v>0</v>
      </c>
      <c r="AA382" s="994">
        <v>0</v>
      </c>
      <c r="AB382" s="993">
        <v>0</v>
      </c>
      <c r="AC382" s="994">
        <v>0</v>
      </c>
      <c r="AD382" s="993">
        <v>0</v>
      </c>
      <c r="AE382" s="994">
        <v>0</v>
      </c>
      <c r="AF382" s="993">
        <v>0</v>
      </c>
      <c r="AG382" s="994">
        <v>0</v>
      </c>
      <c r="AH382" s="993">
        <v>0</v>
      </c>
      <c r="AI382" s="994">
        <v>0</v>
      </c>
      <c r="AJ382" s="993">
        <v>0</v>
      </c>
      <c r="AK382" s="994">
        <v>0</v>
      </c>
      <c r="AL382" s="993">
        <v>0</v>
      </c>
      <c r="AM382" s="994">
        <v>0</v>
      </c>
      <c r="AN382" s="995">
        <v>0</v>
      </c>
      <c r="AO382" s="946"/>
      <c r="AP382" s="964"/>
      <c r="AQ382" s="946"/>
      <c r="AR382" s="992">
        <v>0</v>
      </c>
      <c r="AS382" s="993">
        <v>0</v>
      </c>
      <c r="AT382" s="994">
        <v>0</v>
      </c>
      <c r="AU382" s="993">
        <v>0</v>
      </c>
      <c r="AV382" s="994">
        <v>0</v>
      </c>
      <c r="AW382" s="993">
        <v>0</v>
      </c>
      <c r="AX382" s="994">
        <v>0</v>
      </c>
      <c r="AY382" s="993">
        <v>0</v>
      </c>
      <c r="AZ382" s="994">
        <v>0</v>
      </c>
      <c r="BA382" s="993">
        <v>0</v>
      </c>
      <c r="BB382" s="994">
        <v>0</v>
      </c>
      <c r="BC382" s="993">
        <v>0</v>
      </c>
      <c r="BD382" s="994">
        <v>0</v>
      </c>
      <c r="BE382" s="993">
        <v>0</v>
      </c>
      <c r="BF382" s="994">
        <v>0</v>
      </c>
      <c r="BG382" s="993">
        <v>0</v>
      </c>
      <c r="BH382" s="994">
        <v>0</v>
      </c>
      <c r="BI382" s="993">
        <v>0</v>
      </c>
      <c r="BJ382" s="994">
        <v>0</v>
      </c>
      <c r="BK382" s="993">
        <v>0</v>
      </c>
      <c r="BL382" s="994">
        <v>0</v>
      </c>
      <c r="BM382" s="993">
        <v>0</v>
      </c>
      <c r="BN382" s="994">
        <v>0</v>
      </c>
      <c r="BO382" s="993">
        <v>0</v>
      </c>
      <c r="BP382" s="994">
        <v>0</v>
      </c>
      <c r="BQ382" s="993">
        <v>0</v>
      </c>
      <c r="BR382" s="994">
        <v>0</v>
      </c>
      <c r="BS382" s="993">
        <v>0</v>
      </c>
      <c r="BT382" s="994">
        <v>0</v>
      </c>
      <c r="BU382" s="993">
        <v>0</v>
      </c>
      <c r="BV382" s="994">
        <v>0</v>
      </c>
      <c r="BW382" s="993">
        <v>0</v>
      </c>
      <c r="BX382" s="994">
        <v>0</v>
      </c>
      <c r="BY382" s="993">
        <v>0</v>
      </c>
      <c r="BZ382" s="994">
        <v>0</v>
      </c>
      <c r="CA382" s="995">
        <v>0</v>
      </c>
      <c r="CB382" s="946"/>
      <c r="CC382" s="971"/>
      <c r="CD382" s="946"/>
      <c r="CE382" s="972"/>
      <c r="CF382" s="946"/>
      <c r="CG382" s="992">
        <v>0</v>
      </c>
      <c r="CH382" s="993">
        <v>0</v>
      </c>
      <c r="CI382" s="994">
        <v>0</v>
      </c>
      <c r="CJ382" s="993">
        <v>0</v>
      </c>
      <c r="CK382" s="994">
        <v>0</v>
      </c>
      <c r="CL382" s="993">
        <v>0</v>
      </c>
      <c r="CM382" s="994">
        <v>0</v>
      </c>
      <c r="CN382" s="993">
        <v>0</v>
      </c>
      <c r="CO382" s="994">
        <v>0</v>
      </c>
      <c r="CP382" s="993">
        <v>0</v>
      </c>
      <c r="CQ382" s="994">
        <v>0</v>
      </c>
      <c r="CR382" s="993">
        <v>0</v>
      </c>
      <c r="CS382" s="994">
        <v>0</v>
      </c>
      <c r="CT382" s="993">
        <v>0</v>
      </c>
      <c r="CU382" s="994">
        <v>0</v>
      </c>
      <c r="CV382" s="993">
        <v>0</v>
      </c>
      <c r="CW382" s="994">
        <v>0</v>
      </c>
      <c r="CX382" s="993">
        <v>0</v>
      </c>
      <c r="CY382" s="994">
        <v>0</v>
      </c>
      <c r="CZ382" s="993">
        <v>0</v>
      </c>
      <c r="DA382" s="994">
        <v>0</v>
      </c>
      <c r="DB382" s="993">
        <v>0</v>
      </c>
      <c r="DC382" s="994">
        <v>0</v>
      </c>
      <c r="DD382" s="993">
        <v>0</v>
      </c>
      <c r="DE382" s="994">
        <v>0</v>
      </c>
      <c r="DF382" s="993">
        <v>0</v>
      </c>
      <c r="DG382" s="994">
        <v>0</v>
      </c>
      <c r="DH382" s="993">
        <v>0</v>
      </c>
      <c r="DI382" s="994">
        <v>0</v>
      </c>
      <c r="DJ382" s="993">
        <v>0</v>
      </c>
      <c r="DK382" s="994">
        <v>0</v>
      </c>
      <c r="DL382" s="993">
        <v>0</v>
      </c>
      <c r="DM382" s="994">
        <v>0</v>
      </c>
      <c r="DN382" s="993">
        <v>0</v>
      </c>
      <c r="DO382" s="994">
        <v>0</v>
      </c>
      <c r="DP382" s="995">
        <v>0</v>
      </c>
      <c r="DQ382" s="946"/>
      <c r="DR382" s="973"/>
      <c r="DS382" s="946"/>
      <c r="DT382" s="992">
        <v>0</v>
      </c>
      <c r="DU382" s="993">
        <v>0</v>
      </c>
      <c r="DV382" s="994">
        <v>0</v>
      </c>
      <c r="DW382" s="993">
        <v>0</v>
      </c>
      <c r="DX382" s="994">
        <v>0</v>
      </c>
      <c r="DY382" s="993">
        <v>0</v>
      </c>
      <c r="DZ382" s="994">
        <v>0</v>
      </c>
      <c r="EA382" s="993">
        <v>0</v>
      </c>
      <c r="EB382" s="994">
        <v>0</v>
      </c>
      <c r="EC382" s="993">
        <v>0</v>
      </c>
      <c r="ED382" s="994">
        <v>0</v>
      </c>
      <c r="EE382" s="993">
        <v>0</v>
      </c>
      <c r="EF382" s="994">
        <v>0</v>
      </c>
      <c r="EG382" s="993">
        <v>0</v>
      </c>
      <c r="EH382" s="994">
        <v>0</v>
      </c>
      <c r="EI382" s="993">
        <v>0</v>
      </c>
      <c r="EJ382" s="994">
        <v>0</v>
      </c>
      <c r="EK382" s="993">
        <v>0</v>
      </c>
      <c r="EL382" s="994">
        <v>0</v>
      </c>
      <c r="EM382" s="993">
        <v>0</v>
      </c>
      <c r="EN382" s="994">
        <v>0</v>
      </c>
      <c r="EO382" s="993">
        <v>0</v>
      </c>
      <c r="EP382" s="994">
        <v>0</v>
      </c>
      <c r="EQ382" s="993">
        <v>0</v>
      </c>
      <c r="ER382" s="994">
        <v>0</v>
      </c>
      <c r="ES382" s="993">
        <v>0</v>
      </c>
      <c r="ET382" s="994">
        <v>0</v>
      </c>
      <c r="EU382" s="993">
        <v>0</v>
      </c>
      <c r="EV382" s="994">
        <v>0</v>
      </c>
      <c r="EW382" s="993">
        <v>0</v>
      </c>
      <c r="EX382" s="994">
        <v>0</v>
      </c>
      <c r="EY382" s="993">
        <v>0</v>
      </c>
      <c r="EZ382" s="994">
        <v>0</v>
      </c>
      <c r="FA382" s="993">
        <v>0</v>
      </c>
      <c r="FB382" s="994">
        <v>0</v>
      </c>
      <c r="FC382" s="995">
        <v>0</v>
      </c>
      <c r="FD382" s="946"/>
      <c r="FE382" s="974"/>
      <c r="FF382" s="946"/>
      <c r="FG382" s="975"/>
      <c r="FI382" s="996" t="b">
        <v>1</v>
      </c>
    </row>
    <row r="383" spans="2:165" hidden="1" outlineLevel="1">
      <c r="B383" s="983">
        <v>364</v>
      </c>
      <c r="C383" s="1012" t="s">
        <v>777</v>
      </c>
      <c r="E383" s="985">
        <v>0</v>
      </c>
      <c r="F383" s="986">
        <v>0</v>
      </c>
      <c r="G383" s="987">
        <v>0</v>
      </c>
      <c r="H383" s="986">
        <v>0</v>
      </c>
      <c r="I383" s="987">
        <v>0</v>
      </c>
      <c r="J383" s="986">
        <v>0</v>
      </c>
      <c r="K383" s="987">
        <v>0</v>
      </c>
      <c r="L383" s="986">
        <v>0</v>
      </c>
      <c r="M383" s="987">
        <v>0</v>
      </c>
      <c r="N383" s="986">
        <v>0</v>
      </c>
      <c r="O383" s="987">
        <v>0</v>
      </c>
      <c r="P383" s="986">
        <v>0</v>
      </c>
      <c r="Q383" s="987">
        <v>0</v>
      </c>
      <c r="R383" s="986">
        <v>0</v>
      </c>
      <c r="S383" s="987">
        <v>0</v>
      </c>
      <c r="T383" s="986">
        <v>0</v>
      </c>
      <c r="U383" s="987">
        <v>0</v>
      </c>
      <c r="V383" s="986">
        <v>0</v>
      </c>
      <c r="W383" s="987">
        <v>0</v>
      </c>
      <c r="X383" s="986">
        <v>0</v>
      </c>
      <c r="Y383" s="987">
        <v>0</v>
      </c>
      <c r="Z383" s="986">
        <v>0</v>
      </c>
      <c r="AA383" s="987">
        <v>0</v>
      </c>
      <c r="AB383" s="986">
        <v>0</v>
      </c>
      <c r="AC383" s="987">
        <v>0</v>
      </c>
      <c r="AD383" s="986">
        <v>0</v>
      </c>
      <c r="AE383" s="987">
        <v>0</v>
      </c>
      <c r="AF383" s="986">
        <v>0</v>
      </c>
      <c r="AG383" s="987">
        <v>0</v>
      </c>
      <c r="AH383" s="986">
        <v>0</v>
      </c>
      <c r="AI383" s="987">
        <v>0</v>
      </c>
      <c r="AJ383" s="986">
        <v>0</v>
      </c>
      <c r="AK383" s="987">
        <v>0</v>
      </c>
      <c r="AL383" s="986">
        <v>0</v>
      </c>
      <c r="AM383" s="987">
        <v>0</v>
      </c>
      <c r="AN383" s="988">
        <v>0</v>
      </c>
      <c r="AO383" s="946"/>
      <c r="AP383" s="964"/>
      <c r="AQ383" s="946"/>
      <c r="AR383" s="985">
        <v>0</v>
      </c>
      <c r="AS383" s="986">
        <v>0</v>
      </c>
      <c r="AT383" s="987">
        <v>0</v>
      </c>
      <c r="AU383" s="986">
        <v>0</v>
      </c>
      <c r="AV383" s="987">
        <v>0</v>
      </c>
      <c r="AW383" s="986">
        <v>0</v>
      </c>
      <c r="AX383" s="987">
        <v>0</v>
      </c>
      <c r="AY383" s="986">
        <v>0</v>
      </c>
      <c r="AZ383" s="987">
        <v>0</v>
      </c>
      <c r="BA383" s="986">
        <v>0</v>
      </c>
      <c r="BB383" s="987">
        <v>0</v>
      </c>
      <c r="BC383" s="986">
        <v>0</v>
      </c>
      <c r="BD383" s="987">
        <v>0</v>
      </c>
      <c r="BE383" s="986">
        <v>0</v>
      </c>
      <c r="BF383" s="987">
        <v>0</v>
      </c>
      <c r="BG383" s="986">
        <v>0</v>
      </c>
      <c r="BH383" s="987">
        <v>0</v>
      </c>
      <c r="BI383" s="986">
        <v>0</v>
      </c>
      <c r="BJ383" s="987">
        <v>0</v>
      </c>
      <c r="BK383" s="986">
        <v>0</v>
      </c>
      <c r="BL383" s="987">
        <v>0</v>
      </c>
      <c r="BM383" s="986">
        <v>0</v>
      </c>
      <c r="BN383" s="987">
        <v>0</v>
      </c>
      <c r="BO383" s="986">
        <v>0</v>
      </c>
      <c r="BP383" s="987">
        <v>0</v>
      </c>
      <c r="BQ383" s="986">
        <v>0</v>
      </c>
      <c r="BR383" s="987">
        <v>0</v>
      </c>
      <c r="BS383" s="986">
        <v>0</v>
      </c>
      <c r="BT383" s="987">
        <v>0</v>
      </c>
      <c r="BU383" s="986">
        <v>0</v>
      </c>
      <c r="BV383" s="987">
        <v>0</v>
      </c>
      <c r="BW383" s="986">
        <v>0</v>
      </c>
      <c r="BX383" s="987">
        <v>0</v>
      </c>
      <c r="BY383" s="986">
        <v>0</v>
      </c>
      <c r="BZ383" s="987">
        <v>0</v>
      </c>
      <c r="CA383" s="988">
        <v>0</v>
      </c>
      <c r="CB383" s="946"/>
      <c r="CC383" s="971"/>
      <c r="CD383" s="946"/>
      <c r="CE383" s="972"/>
      <c r="CF383" s="946"/>
      <c r="CG383" s="985">
        <v>0</v>
      </c>
      <c r="CH383" s="986">
        <v>0</v>
      </c>
      <c r="CI383" s="987">
        <v>0</v>
      </c>
      <c r="CJ383" s="986">
        <v>0</v>
      </c>
      <c r="CK383" s="987">
        <v>0</v>
      </c>
      <c r="CL383" s="986">
        <v>0</v>
      </c>
      <c r="CM383" s="987">
        <v>0</v>
      </c>
      <c r="CN383" s="986">
        <v>0</v>
      </c>
      <c r="CO383" s="987">
        <v>0</v>
      </c>
      <c r="CP383" s="986">
        <v>0</v>
      </c>
      <c r="CQ383" s="987">
        <v>0</v>
      </c>
      <c r="CR383" s="986">
        <v>0</v>
      </c>
      <c r="CS383" s="987">
        <v>0</v>
      </c>
      <c r="CT383" s="986">
        <v>0</v>
      </c>
      <c r="CU383" s="987">
        <v>0</v>
      </c>
      <c r="CV383" s="986">
        <v>0</v>
      </c>
      <c r="CW383" s="987">
        <v>0</v>
      </c>
      <c r="CX383" s="986">
        <v>0</v>
      </c>
      <c r="CY383" s="987">
        <v>0</v>
      </c>
      <c r="CZ383" s="986">
        <v>0</v>
      </c>
      <c r="DA383" s="987">
        <v>0</v>
      </c>
      <c r="DB383" s="986">
        <v>0</v>
      </c>
      <c r="DC383" s="987">
        <v>0</v>
      </c>
      <c r="DD383" s="986">
        <v>0</v>
      </c>
      <c r="DE383" s="987">
        <v>0</v>
      </c>
      <c r="DF383" s="986">
        <v>0</v>
      </c>
      <c r="DG383" s="987">
        <v>0</v>
      </c>
      <c r="DH383" s="986">
        <v>0</v>
      </c>
      <c r="DI383" s="987">
        <v>0</v>
      </c>
      <c r="DJ383" s="986">
        <v>0</v>
      </c>
      <c r="DK383" s="987">
        <v>0</v>
      </c>
      <c r="DL383" s="986">
        <v>0</v>
      </c>
      <c r="DM383" s="987">
        <v>0</v>
      </c>
      <c r="DN383" s="986">
        <v>0</v>
      </c>
      <c r="DO383" s="987">
        <v>0</v>
      </c>
      <c r="DP383" s="988">
        <v>0</v>
      </c>
      <c r="DQ383" s="946"/>
      <c r="DR383" s="973"/>
      <c r="DS383" s="946"/>
      <c r="DT383" s="985">
        <v>0</v>
      </c>
      <c r="DU383" s="986">
        <v>0</v>
      </c>
      <c r="DV383" s="987">
        <v>0</v>
      </c>
      <c r="DW383" s="986">
        <v>0</v>
      </c>
      <c r="DX383" s="987">
        <v>0</v>
      </c>
      <c r="DY383" s="986">
        <v>0</v>
      </c>
      <c r="DZ383" s="987">
        <v>0</v>
      </c>
      <c r="EA383" s="986">
        <v>0</v>
      </c>
      <c r="EB383" s="987">
        <v>0</v>
      </c>
      <c r="EC383" s="986">
        <v>0</v>
      </c>
      <c r="ED383" s="987">
        <v>0</v>
      </c>
      <c r="EE383" s="986">
        <v>0</v>
      </c>
      <c r="EF383" s="987">
        <v>0</v>
      </c>
      <c r="EG383" s="986">
        <v>0</v>
      </c>
      <c r="EH383" s="987">
        <v>0</v>
      </c>
      <c r="EI383" s="986">
        <v>0</v>
      </c>
      <c r="EJ383" s="987">
        <v>0</v>
      </c>
      <c r="EK383" s="986">
        <v>0</v>
      </c>
      <c r="EL383" s="987">
        <v>0</v>
      </c>
      <c r="EM383" s="986">
        <v>0</v>
      </c>
      <c r="EN383" s="987">
        <v>0</v>
      </c>
      <c r="EO383" s="986">
        <v>0</v>
      </c>
      <c r="EP383" s="987">
        <v>0</v>
      </c>
      <c r="EQ383" s="986">
        <v>0</v>
      </c>
      <c r="ER383" s="987">
        <v>0</v>
      </c>
      <c r="ES383" s="986">
        <v>0</v>
      </c>
      <c r="ET383" s="987">
        <v>0</v>
      </c>
      <c r="EU383" s="986">
        <v>0</v>
      </c>
      <c r="EV383" s="987">
        <v>0</v>
      </c>
      <c r="EW383" s="986">
        <v>0</v>
      </c>
      <c r="EX383" s="987">
        <v>0</v>
      </c>
      <c r="EY383" s="986">
        <v>0</v>
      </c>
      <c r="EZ383" s="987">
        <v>0</v>
      </c>
      <c r="FA383" s="986">
        <v>0</v>
      </c>
      <c r="FB383" s="987">
        <v>0</v>
      </c>
      <c r="FC383" s="988">
        <v>0</v>
      </c>
      <c r="FD383" s="946"/>
      <c r="FE383" s="974"/>
      <c r="FF383" s="946"/>
      <c r="FG383" s="975"/>
      <c r="FI383" s="989" t="b">
        <v>1</v>
      </c>
    </row>
    <row r="384" spans="2:165" hidden="1" outlineLevel="1">
      <c r="B384" s="990">
        <v>365</v>
      </c>
      <c r="C384" s="1011" t="s">
        <v>778</v>
      </c>
      <c r="E384" s="992">
        <v>0</v>
      </c>
      <c r="F384" s="993">
        <v>0</v>
      </c>
      <c r="G384" s="994">
        <v>0</v>
      </c>
      <c r="H384" s="993">
        <v>0</v>
      </c>
      <c r="I384" s="994">
        <v>0</v>
      </c>
      <c r="J384" s="993">
        <v>0</v>
      </c>
      <c r="K384" s="994">
        <v>0</v>
      </c>
      <c r="L384" s="993">
        <v>0</v>
      </c>
      <c r="M384" s="994">
        <v>0</v>
      </c>
      <c r="N384" s="993">
        <v>0</v>
      </c>
      <c r="O384" s="994">
        <v>0</v>
      </c>
      <c r="P384" s="993">
        <v>0</v>
      </c>
      <c r="Q384" s="994">
        <v>0</v>
      </c>
      <c r="R384" s="993">
        <v>0</v>
      </c>
      <c r="S384" s="994">
        <v>0</v>
      </c>
      <c r="T384" s="993">
        <v>0</v>
      </c>
      <c r="U384" s="994">
        <v>0</v>
      </c>
      <c r="V384" s="993">
        <v>0</v>
      </c>
      <c r="W384" s="994">
        <v>0</v>
      </c>
      <c r="X384" s="993">
        <v>0</v>
      </c>
      <c r="Y384" s="994">
        <v>0</v>
      </c>
      <c r="Z384" s="993">
        <v>0</v>
      </c>
      <c r="AA384" s="994">
        <v>0</v>
      </c>
      <c r="AB384" s="993">
        <v>0</v>
      </c>
      <c r="AC384" s="994">
        <v>0</v>
      </c>
      <c r="AD384" s="993">
        <v>0</v>
      </c>
      <c r="AE384" s="994">
        <v>0</v>
      </c>
      <c r="AF384" s="993">
        <v>0</v>
      </c>
      <c r="AG384" s="994">
        <v>0</v>
      </c>
      <c r="AH384" s="993">
        <v>0</v>
      </c>
      <c r="AI384" s="994">
        <v>0</v>
      </c>
      <c r="AJ384" s="993">
        <v>0</v>
      </c>
      <c r="AK384" s="994">
        <v>0</v>
      </c>
      <c r="AL384" s="993">
        <v>0</v>
      </c>
      <c r="AM384" s="994">
        <v>0</v>
      </c>
      <c r="AN384" s="995">
        <v>0</v>
      </c>
      <c r="AO384" s="946"/>
      <c r="AP384" s="964"/>
      <c r="AQ384" s="946"/>
      <c r="AR384" s="992">
        <v>0</v>
      </c>
      <c r="AS384" s="993">
        <v>0</v>
      </c>
      <c r="AT384" s="994">
        <v>0</v>
      </c>
      <c r="AU384" s="993">
        <v>0</v>
      </c>
      <c r="AV384" s="994">
        <v>0</v>
      </c>
      <c r="AW384" s="993">
        <v>0</v>
      </c>
      <c r="AX384" s="994">
        <v>0</v>
      </c>
      <c r="AY384" s="993">
        <v>0</v>
      </c>
      <c r="AZ384" s="994">
        <v>0</v>
      </c>
      <c r="BA384" s="993">
        <v>0</v>
      </c>
      <c r="BB384" s="994">
        <v>0</v>
      </c>
      <c r="BC384" s="993">
        <v>0</v>
      </c>
      <c r="BD384" s="994">
        <v>0</v>
      </c>
      <c r="BE384" s="993">
        <v>0</v>
      </c>
      <c r="BF384" s="994">
        <v>0</v>
      </c>
      <c r="BG384" s="993">
        <v>0</v>
      </c>
      <c r="BH384" s="994">
        <v>0</v>
      </c>
      <c r="BI384" s="993">
        <v>0</v>
      </c>
      <c r="BJ384" s="994">
        <v>0</v>
      </c>
      <c r="BK384" s="993">
        <v>0</v>
      </c>
      <c r="BL384" s="994">
        <v>0</v>
      </c>
      <c r="BM384" s="993">
        <v>0</v>
      </c>
      <c r="BN384" s="994">
        <v>0</v>
      </c>
      <c r="BO384" s="993">
        <v>0</v>
      </c>
      <c r="BP384" s="994">
        <v>0</v>
      </c>
      <c r="BQ384" s="993">
        <v>0</v>
      </c>
      <c r="BR384" s="994">
        <v>0</v>
      </c>
      <c r="BS384" s="993">
        <v>0</v>
      </c>
      <c r="BT384" s="994">
        <v>0</v>
      </c>
      <c r="BU384" s="993">
        <v>0</v>
      </c>
      <c r="BV384" s="994">
        <v>0</v>
      </c>
      <c r="BW384" s="993">
        <v>0</v>
      </c>
      <c r="BX384" s="994">
        <v>0</v>
      </c>
      <c r="BY384" s="993">
        <v>0</v>
      </c>
      <c r="BZ384" s="994">
        <v>0</v>
      </c>
      <c r="CA384" s="995">
        <v>0</v>
      </c>
      <c r="CB384" s="946"/>
      <c r="CC384" s="971"/>
      <c r="CD384" s="946"/>
      <c r="CE384" s="972"/>
      <c r="CF384" s="946"/>
      <c r="CG384" s="992">
        <v>0</v>
      </c>
      <c r="CH384" s="993">
        <v>0</v>
      </c>
      <c r="CI384" s="994">
        <v>0</v>
      </c>
      <c r="CJ384" s="993">
        <v>0</v>
      </c>
      <c r="CK384" s="994">
        <v>0</v>
      </c>
      <c r="CL384" s="993">
        <v>0</v>
      </c>
      <c r="CM384" s="994">
        <v>0</v>
      </c>
      <c r="CN384" s="993">
        <v>0</v>
      </c>
      <c r="CO384" s="994">
        <v>0</v>
      </c>
      <c r="CP384" s="993">
        <v>0</v>
      </c>
      <c r="CQ384" s="994">
        <v>0</v>
      </c>
      <c r="CR384" s="993">
        <v>0</v>
      </c>
      <c r="CS384" s="994">
        <v>0</v>
      </c>
      <c r="CT384" s="993">
        <v>0</v>
      </c>
      <c r="CU384" s="994">
        <v>0</v>
      </c>
      <c r="CV384" s="993">
        <v>0</v>
      </c>
      <c r="CW384" s="994">
        <v>0</v>
      </c>
      <c r="CX384" s="993">
        <v>0</v>
      </c>
      <c r="CY384" s="994">
        <v>0</v>
      </c>
      <c r="CZ384" s="993">
        <v>0</v>
      </c>
      <c r="DA384" s="994">
        <v>0</v>
      </c>
      <c r="DB384" s="993">
        <v>0</v>
      </c>
      <c r="DC384" s="994">
        <v>0</v>
      </c>
      <c r="DD384" s="993">
        <v>0</v>
      </c>
      <c r="DE384" s="994">
        <v>0</v>
      </c>
      <c r="DF384" s="993">
        <v>0</v>
      </c>
      <c r="DG384" s="994">
        <v>0</v>
      </c>
      <c r="DH384" s="993">
        <v>0</v>
      </c>
      <c r="DI384" s="994">
        <v>0</v>
      </c>
      <c r="DJ384" s="993">
        <v>0</v>
      </c>
      <c r="DK384" s="994">
        <v>0</v>
      </c>
      <c r="DL384" s="993">
        <v>0</v>
      </c>
      <c r="DM384" s="994">
        <v>0</v>
      </c>
      <c r="DN384" s="993">
        <v>0</v>
      </c>
      <c r="DO384" s="994">
        <v>0</v>
      </c>
      <c r="DP384" s="995">
        <v>0</v>
      </c>
      <c r="DQ384" s="946"/>
      <c r="DR384" s="973"/>
      <c r="DS384" s="946"/>
      <c r="DT384" s="992">
        <v>0</v>
      </c>
      <c r="DU384" s="993">
        <v>0</v>
      </c>
      <c r="DV384" s="994">
        <v>0</v>
      </c>
      <c r="DW384" s="993">
        <v>0</v>
      </c>
      <c r="DX384" s="994">
        <v>0</v>
      </c>
      <c r="DY384" s="993">
        <v>0</v>
      </c>
      <c r="DZ384" s="994">
        <v>0</v>
      </c>
      <c r="EA384" s="993">
        <v>0</v>
      </c>
      <c r="EB384" s="994">
        <v>0</v>
      </c>
      <c r="EC384" s="993">
        <v>0</v>
      </c>
      <c r="ED384" s="994">
        <v>0</v>
      </c>
      <c r="EE384" s="993">
        <v>0</v>
      </c>
      <c r="EF384" s="994">
        <v>0</v>
      </c>
      <c r="EG384" s="993">
        <v>0</v>
      </c>
      <c r="EH384" s="994">
        <v>0</v>
      </c>
      <c r="EI384" s="993">
        <v>0</v>
      </c>
      <c r="EJ384" s="994">
        <v>0</v>
      </c>
      <c r="EK384" s="993">
        <v>0</v>
      </c>
      <c r="EL384" s="994">
        <v>0</v>
      </c>
      <c r="EM384" s="993">
        <v>0</v>
      </c>
      <c r="EN384" s="994">
        <v>0</v>
      </c>
      <c r="EO384" s="993">
        <v>0</v>
      </c>
      <c r="EP384" s="994">
        <v>0</v>
      </c>
      <c r="EQ384" s="993">
        <v>0</v>
      </c>
      <c r="ER384" s="994">
        <v>0</v>
      </c>
      <c r="ES384" s="993">
        <v>0</v>
      </c>
      <c r="ET384" s="994">
        <v>0</v>
      </c>
      <c r="EU384" s="993">
        <v>0</v>
      </c>
      <c r="EV384" s="994">
        <v>0</v>
      </c>
      <c r="EW384" s="993">
        <v>0</v>
      </c>
      <c r="EX384" s="994">
        <v>0</v>
      </c>
      <c r="EY384" s="993">
        <v>0</v>
      </c>
      <c r="EZ384" s="994">
        <v>0</v>
      </c>
      <c r="FA384" s="993">
        <v>0</v>
      </c>
      <c r="FB384" s="994">
        <v>0</v>
      </c>
      <c r="FC384" s="995">
        <v>0</v>
      </c>
      <c r="FD384" s="946"/>
      <c r="FE384" s="974"/>
      <c r="FF384" s="946"/>
      <c r="FG384" s="975"/>
      <c r="FI384" s="996" t="b">
        <v>1</v>
      </c>
    </row>
    <row r="385" spans="2:165" hidden="1" outlineLevel="1">
      <c r="B385" s="983">
        <v>366</v>
      </c>
      <c r="C385" s="1012" t="s">
        <v>779</v>
      </c>
      <c r="E385" s="985">
        <v>0</v>
      </c>
      <c r="F385" s="986">
        <v>0</v>
      </c>
      <c r="G385" s="987">
        <v>0</v>
      </c>
      <c r="H385" s="986">
        <v>0</v>
      </c>
      <c r="I385" s="987">
        <v>0</v>
      </c>
      <c r="J385" s="986">
        <v>0</v>
      </c>
      <c r="K385" s="987">
        <v>0</v>
      </c>
      <c r="L385" s="986">
        <v>0</v>
      </c>
      <c r="M385" s="987">
        <v>0</v>
      </c>
      <c r="N385" s="986">
        <v>0</v>
      </c>
      <c r="O385" s="987">
        <v>0</v>
      </c>
      <c r="P385" s="986">
        <v>0</v>
      </c>
      <c r="Q385" s="987">
        <v>0</v>
      </c>
      <c r="R385" s="986">
        <v>0</v>
      </c>
      <c r="S385" s="987">
        <v>0</v>
      </c>
      <c r="T385" s="986">
        <v>0</v>
      </c>
      <c r="U385" s="987">
        <v>0</v>
      </c>
      <c r="V385" s="986">
        <v>0</v>
      </c>
      <c r="W385" s="987">
        <v>0</v>
      </c>
      <c r="X385" s="986">
        <v>0</v>
      </c>
      <c r="Y385" s="987">
        <v>0</v>
      </c>
      <c r="Z385" s="986">
        <v>0</v>
      </c>
      <c r="AA385" s="987">
        <v>0</v>
      </c>
      <c r="AB385" s="986">
        <v>0</v>
      </c>
      <c r="AC385" s="987">
        <v>0</v>
      </c>
      <c r="AD385" s="986">
        <v>0</v>
      </c>
      <c r="AE385" s="987">
        <v>0</v>
      </c>
      <c r="AF385" s="986">
        <v>0</v>
      </c>
      <c r="AG385" s="987">
        <v>0</v>
      </c>
      <c r="AH385" s="986">
        <v>0</v>
      </c>
      <c r="AI385" s="987">
        <v>0</v>
      </c>
      <c r="AJ385" s="986">
        <v>0</v>
      </c>
      <c r="AK385" s="987">
        <v>0</v>
      </c>
      <c r="AL385" s="986">
        <v>0</v>
      </c>
      <c r="AM385" s="987">
        <v>0</v>
      </c>
      <c r="AN385" s="988">
        <v>0</v>
      </c>
      <c r="AO385" s="946"/>
      <c r="AP385" s="964"/>
      <c r="AQ385" s="946"/>
      <c r="AR385" s="985">
        <v>0</v>
      </c>
      <c r="AS385" s="986">
        <v>0</v>
      </c>
      <c r="AT385" s="987">
        <v>0</v>
      </c>
      <c r="AU385" s="986">
        <v>0</v>
      </c>
      <c r="AV385" s="987">
        <v>0</v>
      </c>
      <c r="AW385" s="986">
        <v>0</v>
      </c>
      <c r="AX385" s="987">
        <v>0</v>
      </c>
      <c r="AY385" s="986">
        <v>0</v>
      </c>
      <c r="AZ385" s="987">
        <v>0</v>
      </c>
      <c r="BA385" s="986">
        <v>0</v>
      </c>
      <c r="BB385" s="987">
        <v>0</v>
      </c>
      <c r="BC385" s="986">
        <v>0</v>
      </c>
      <c r="BD385" s="987">
        <v>0</v>
      </c>
      <c r="BE385" s="986">
        <v>0</v>
      </c>
      <c r="BF385" s="987">
        <v>0</v>
      </c>
      <c r="BG385" s="986">
        <v>0</v>
      </c>
      <c r="BH385" s="987">
        <v>0</v>
      </c>
      <c r="BI385" s="986">
        <v>0</v>
      </c>
      <c r="BJ385" s="987">
        <v>0</v>
      </c>
      <c r="BK385" s="986">
        <v>0</v>
      </c>
      <c r="BL385" s="987">
        <v>0</v>
      </c>
      <c r="BM385" s="986">
        <v>0</v>
      </c>
      <c r="BN385" s="987">
        <v>0</v>
      </c>
      <c r="BO385" s="986">
        <v>0</v>
      </c>
      <c r="BP385" s="987">
        <v>0</v>
      </c>
      <c r="BQ385" s="986">
        <v>0</v>
      </c>
      <c r="BR385" s="987">
        <v>0</v>
      </c>
      <c r="BS385" s="986">
        <v>0</v>
      </c>
      <c r="BT385" s="987">
        <v>0</v>
      </c>
      <c r="BU385" s="986">
        <v>0</v>
      </c>
      <c r="BV385" s="987">
        <v>0</v>
      </c>
      <c r="BW385" s="986">
        <v>0</v>
      </c>
      <c r="BX385" s="987">
        <v>0</v>
      </c>
      <c r="BY385" s="986">
        <v>0</v>
      </c>
      <c r="BZ385" s="987">
        <v>0</v>
      </c>
      <c r="CA385" s="988">
        <v>0</v>
      </c>
      <c r="CB385" s="946"/>
      <c r="CC385" s="971"/>
      <c r="CD385" s="946"/>
      <c r="CE385" s="972"/>
      <c r="CF385" s="946"/>
      <c r="CG385" s="985">
        <v>0</v>
      </c>
      <c r="CH385" s="986">
        <v>0</v>
      </c>
      <c r="CI385" s="987">
        <v>0</v>
      </c>
      <c r="CJ385" s="986">
        <v>0</v>
      </c>
      <c r="CK385" s="987">
        <v>0</v>
      </c>
      <c r="CL385" s="986">
        <v>0</v>
      </c>
      <c r="CM385" s="987">
        <v>0</v>
      </c>
      <c r="CN385" s="986">
        <v>0</v>
      </c>
      <c r="CO385" s="987">
        <v>0</v>
      </c>
      <c r="CP385" s="986">
        <v>0</v>
      </c>
      <c r="CQ385" s="987">
        <v>0</v>
      </c>
      <c r="CR385" s="986">
        <v>0</v>
      </c>
      <c r="CS385" s="987">
        <v>0</v>
      </c>
      <c r="CT385" s="986">
        <v>0</v>
      </c>
      <c r="CU385" s="987">
        <v>0</v>
      </c>
      <c r="CV385" s="986">
        <v>0</v>
      </c>
      <c r="CW385" s="987">
        <v>0</v>
      </c>
      <c r="CX385" s="986">
        <v>0</v>
      </c>
      <c r="CY385" s="987">
        <v>0</v>
      </c>
      <c r="CZ385" s="986">
        <v>0</v>
      </c>
      <c r="DA385" s="987">
        <v>0</v>
      </c>
      <c r="DB385" s="986">
        <v>0</v>
      </c>
      <c r="DC385" s="987">
        <v>0</v>
      </c>
      <c r="DD385" s="986">
        <v>0</v>
      </c>
      <c r="DE385" s="987">
        <v>0</v>
      </c>
      <c r="DF385" s="986">
        <v>0</v>
      </c>
      <c r="DG385" s="987">
        <v>0</v>
      </c>
      <c r="DH385" s="986">
        <v>0</v>
      </c>
      <c r="DI385" s="987">
        <v>0</v>
      </c>
      <c r="DJ385" s="986">
        <v>0</v>
      </c>
      <c r="DK385" s="987">
        <v>0</v>
      </c>
      <c r="DL385" s="986">
        <v>0</v>
      </c>
      <c r="DM385" s="987">
        <v>0</v>
      </c>
      <c r="DN385" s="986">
        <v>0</v>
      </c>
      <c r="DO385" s="987">
        <v>0</v>
      </c>
      <c r="DP385" s="988">
        <v>0</v>
      </c>
      <c r="DQ385" s="946"/>
      <c r="DR385" s="973"/>
      <c r="DS385" s="946"/>
      <c r="DT385" s="985">
        <v>0</v>
      </c>
      <c r="DU385" s="986">
        <v>0</v>
      </c>
      <c r="DV385" s="987">
        <v>0</v>
      </c>
      <c r="DW385" s="986">
        <v>0</v>
      </c>
      <c r="DX385" s="987">
        <v>0</v>
      </c>
      <c r="DY385" s="986">
        <v>0</v>
      </c>
      <c r="DZ385" s="987">
        <v>0</v>
      </c>
      <c r="EA385" s="986">
        <v>0</v>
      </c>
      <c r="EB385" s="987">
        <v>0</v>
      </c>
      <c r="EC385" s="986">
        <v>0</v>
      </c>
      <c r="ED385" s="987">
        <v>0</v>
      </c>
      <c r="EE385" s="986">
        <v>0</v>
      </c>
      <c r="EF385" s="987">
        <v>0</v>
      </c>
      <c r="EG385" s="986">
        <v>0</v>
      </c>
      <c r="EH385" s="987">
        <v>0</v>
      </c>
      <c r="EI385" s="986">
        <v>0</v>
      </c>
      <c r="EJ385" s="987">
        <v>0</v>
      </c>
      <c r="EK385" s="986">
        <v>0</v>
      </c>
      <c r="EL385" s="987">
        <v>0</v>
      </c>
      <c r="EM385" s="986">
        <v>0</v>
      </c>
      <c r="EN385" s="987">
        <v>0</v>
      </c>
      <c r="EO385" s="986">
        <v>0</v>
      </c>
      <c r="EP385" s="987">
        <v>0</v>
      </c>
      <c r="EQ385" s="986">
        <v>0</v>
      </c>
      <c r="ER385" s="987">
        <v>0</v>
      </c>
      <c r="ES385" s="986">
        <v>0</v>
      </c>
      <c r="ET385" s="987">
        <v>0</v>
      </c>
      <c r="EU385" s="986">
        <v>0</v>
      </c>
      <c r="EV385" s="987">
        <v>0</v>
      </c>
      <c r="EW385" s="986">
        <v>0</v>
      </c>
      <c r="EX385" s="987">
        <v>0</v>
      </c>
      <c r="EY385" s="986">
        <v>0</v>
      </c>
      <c r="EZ385" s="987">
        <v>0</v>
      </c>
      <c r="FA385" s="986">
        <v>0</v>
      </c>
      <c r="FB385" s="987">
        <v>0</v>
      </c>
      <c r="FC385" s="988">
        <v>0</v>
      </c>
      <c r="FD385" s="946"/>
      <c r="FE385" s="974"/>
      <c r="FF385" s="946"/>
      <c r="FG385" s="975"/>
      <c r="FI385" s="989" t="b">
        <v>1</v>
      </c>
    </row>
    <row r="386" spans="2:165" hidden="1" outlineLevel="1">
      <c r="B386" s="990">
        <v>367</v>
      </c>
      <c r="C386" s="1011" t="s">
        <v>780</v>
      </c>
      <c r="E386" s="992">
        <v>0</v>
      </c>
      <c r="F386" s="993">
        <v>0</v>
      </c>
      <c r="G386" s="994">
        <v>0</v>
      </c>
      <c r="H386" s="993">
        <v>0</v>
      </c>
      <c r="I386" s="994">
        <v>0</v>
      </c>
      <c r="J386" s="993">
        <v>0</v>
      </c>
      <c r="K386" s="994">
        <v>0</v>
      </c>
      <c r="L386" s="993">
        <v>0</v>
      </c>
      <c r="M386" s="994">
        <v>0</v>
      </c>
      <c r="N386" s="993">
        <v>0</v>
      </c>
      <c r="O386" s="994">
        <v>0</v>
      </c>
      <c r="P386" s="993">
        <v>0</v>
      </c>
      <c r="Q386" s="994">
        <v>0</v>
      </c>
      <c r="R386" s="993">
        <v>0</v>
      </c>
      <c r="S386" s="994">
        <v>0</v>
      </c>
      <c r="T386" s="993">
        <v>0</v>
      </c>
      <c r="U386" s="994">
        <v>0</v>
      </c>
      <c r="V386" s="993">
        <v>0</v>
      </c>
      <c r="W386" s="994">
        <v>0</v>
      </c>
      <c r="X386" s="993">
        <v>0</v>
      </c>
      <c r="Y386" s="994">
        <v>0</v>
      </c>
      <c r="Z386" s="993">
        <v>0</v>
      </c>
      <c r="AA386" s="994">
        <v>0</v>
      </c>
      <c r="AB386" s="993">
        <v>0</v>
      </c>
      <c r="AC386" s="994">
        <v>0</v>
      </c>
      <c r="AD386" s="993">
        <v>0</v>
      </c>
      <c r="AE386" s="994">
        <v>0</v>
      </c>
      <c r="AF386" s="993">
        <v>0</v>
      </c>
      <c r="AG386" s="994">
        <v>0</v>
      </c>
      <c r="AH386" s="993">
        <v>0</v>
      </c>
      <c r="AI386" s="994">
        <v>0</v>
      </c>
      <c r="AJ386" s="993">
        <v>0</v>
      </c>
      <c r="AK386" s="994">
        <v>0</v>
      </c>
      <c r="AL386" s="993">
        <v>0</v>
      </c>
      <c r="AM386" s="994">
        <v>0</v>
      </c>
      <c r="AN386" s="995">
        <v>0</v>
      </c>
      <c r="AO386" s="946"/>
      <c r="AP386" s="964"/>
      <c r="AQ386" s="946"/>
      <c r="AR386" s="992">
        <v>0</v>
      </c>
      <c r="AS386" s="993">
        <v>0</v>
      </c>
      <c r="AT386" s="994">
        <v>0</v>
      </c>
      <c r="AU386" s="993">
        <v>0</v>
      </c>
      <c r="AV386" s="994">
        <v>0</v>
      </c>
      <c r="AW386" s="993">
        <v>0</v>
      </c>
      <c r="AX386" s="994">
        <v>0</v>
      </c>
      <c r="AY386" s="993">
        <v>0</v>
      </c>
      <c r="AZ386" s="994">
        <v>0</v>
      </c>
      <c r="BA386" s="993">
        <v>0</v>
      </c>
      <c r="BB386" s="994">
        <v>0</v>
      </c>
      <c r="BC386" s="993">
        <v>0</v>
      </c>
      <c r="BD386" s="994">
        <v>0</v>
      </c>
      <c r="BE386" s="993">
        <v>0</v>
      </c>
      <c r="BF386" s="994">
        <v>0</v>
      </c>
      <c r="BG386" s="993">
        <v>0</v>
      </c>
      <c r="BH386" s="994">
        <v>0</v>
      </c>
      <c r="BI386" s="993">
        <v>0</v>
      </c>
      <c r="BJ386" s="994">
        <v>0</v>
      </c>
      <c r="BK386" s="993">
        <v>0</v>
      </c>
      <c r="BL386" s="994">
        <v>0</v>
      </c>
      <c r="BM386" s="993">
        <v>0</v>
      </c>
      <c r="BN386" s="994">
        <v>0</v>
      </c>
      <c r="BO386" s="993">
        <v>0</v>
      </c>
      <c r="BP386" s="994">
        <v>0</v>
      </c>
      <c r="BQ386" s="993">
        <v>0</v>
      </c>
      <c r="BR386" s="994">
        <v>0</v>
      </c>
      <c r="BS386" s="993">
        <v>0</v>
      </c>
      <c r="BT386" s="994">
        <v>0</v>
      </c>
      <c r="BU386" s="993">
        <v>0</v>
      </c>
      <c r="BV386" s="994">
        <v>0</v>
      </c>
      <c r="BW386" s="993">
        <v>0</v>
      </c>
      <c r="BX386" s="994">
        <v>0</v>
      </c>
      <c r="BY386" s="993">
        <v>0</v>
      </c>
      <c r="BZ386" s="994">
        <v>0</v>
      </c>
      <c r="CA386" s="995">
        <v>0</v>
      </c>
      <c r="CB386" s="946"/>
      <c r="CC386" s="971"/>
      <c r="CD386" s="946"/>
      <c r="CE386" s="972"/>
      <c r="CF386" s="946"/>
      <c r="CG386" s="992">
        <v>0</v>
      </c>
      <c r="CH386" s="993">
        <v>0</v>
      </c>
      <c r="CI386" s="994">
        <v>0</v>
      </c>
      <c r="CJ386" s="993">
        <v>0</v>
      </c>
      <c r="CK386" s="994">
        <v>0</v>
      </c>
      <c r="CL386" s="993">
        <v>0</v>
      </c>
      <c r="CM386" s="994">
        <v>0</v>
      </c>
      <c r="CN386" s="993">
        <v>0</v>
      </c>
      <c r="CO386" s="994">
        <v>0</v>
      </c>
      <c r="CP386" s="993">
        <v>0</v>
      </c>
      <c r="CQ386" s="994">
        <v>0</v>
      </c>
      <c r="CR386" s="993">
        <v>0</v>
      </c>
      <c r="CS386" s="994">
        <v>0</v>
      </c>
      <c r="CT386" s="993">
        <v>0</v>
      </c>
      <c r="CU386" s="994">
        <v>0</v>
      </c>
      <c r="CV386" s="993">
        <v>0</v>
      </c>
      <c r="CW386" s="994">
        <v>0</v>
      </c>
      <c r="CX386" s="993">
        <v>0</v>
      </c>
      <c r="CY386" s="994">
        <v>0</v>
      </c>
      <c r="CZ386" s="993">
        <v>0</v>
      </c>
      <c r="DA386" s="994">
        <v>0</v>
      </c>
      <c r="DB386" s="993">
        <v>0</v>
      </c>
      <c r="DC386" s="994">
        <v>0</v>
      </c>
      <c r="DD386" s="993">
        <v>0</v>
      </c>
      <c r="DE386" s="994">
        <v>0</v>
      </c>
      <c r="DF386" s="993">
        <v>0</v>
      </c>
      <c r="DG386" s="994">
        <v>0</v>
      </c>
      <c r="DH386" s="993">
        <v>0</v>
      </c>
      <c r="DI386" s="994">
        <v>0</v>
      </c>
      <c r="DJ386" s="993">
        <v>0</v>
      </c>
      <c r="DK386" s="994">
        <v>0</v>
      </c>
      <c r="DL386" s="993">
        <v>0</v>
      </c>
      <c r="DM386" s="994">
        <v>0</v>
      </c>
      <c r="DN386" s="993">
        <v>0</v>
      </c>
      <c r="DO386" s="994">
        <v>0</v>
      </c>
      <c r="DP386" s="995">
        <v>0</v>
      </c>
      <c r="DQ386" s="946"/>
      <c r="DR386" s="973"/>
      <c r="DS386" s="946"/>
      <c r="DT386" s="992">
        <v>0</v>
      </c>
      <c r="DU386" s="993">
        <v>0</v>
      </c>
      <c r="DV386" s="994">
        <v>0</v>
      </c>
      <c r="DW386" s="993">
        <v>0</v>
      </c>
      <c r="DX386" s="994">
        <v>0</v>
      </c>
      <c r="DY386" s="993">
        <v>0</v>
      </c>
      <c r="DZ386" s="994">
        <v>0</v>
      </c>
      <c r="EA386" s="993">
        <v>0</v>
      </c>
      <c r="EB386" s="994">
        <v>0</v>
      </c>
      <c r="EC386" s="993">
        <v>0</v>
      </c>
      <c r="ED386" s="994">
        <v>0</v>
      </c>
      <c r="EE386" s="993">
        <v>0</v>
      </c>
      <c r="EF386" s="994">
        <v>0</v>
      </c>
      <c r="EG386" s="993">
        <v>0</v>
      </c>
      <c r="EH386" s="994">
        <v>0</v>
      </c>
      <c r="EI386" s="993">
        <v>0</v>
      </c>
      <c r="EJ386" s="994">
        <v>0</v>
      </c>
      <c r="EK386" s="993">
        <v>0</v>
      </c>
      <c r="EL386" s="994">
        <v>0</v>
      </c>
      <c r="EM386" s="993">
        <v>0</v>
      </c>
      <c r="EN386" s="994">
        <v>0</v>
      </c>
      <c r="EO386" s="993">
        <v>0</v>
      </c>
      <c r="EP386" s="994">
        <v>0</v>
      </c>
      <c r="EQ386" s="993">
        <v>0</v>
      </c>
      <c r="ER386" s="994">
        <v>0</v>
      </c>
      <c r="ES386" s="993">
        <v>0</v>
      </c>
      <c r="ET386" s="994">
        <v>0</v>
      </c>
      <c r="EU386" s="993">
        <v>0</v>
      </c>
      <c r="EV386" s="994">
        <v>0</v>
      </c>
      <c r="EW386" s="993">
        <v>0</v>
      </c>
      <c r="EX386" s="994">
        <v>0</v>
      </c>
      <c r="EY386" s="993">
        <v>0</v>
      </c>
      <c r="EZ386" s="994">
        <v>0</v>
      </c>
      <c r="FA386" s="993">
        <v>0</v>
      </c>
      <c r="FB386" s="994">
        <v>0</v>
      </c>
      <c r="FC386" s="995">
        <v>0</v>
      </c>
      <c r="FD386" s="946"/>
      <c r="FE386" s="974"/>
      <c r="FF386" s="946"/>
      <c r="FG386" s="975"/>
      <c r="FI386" s="996" t="b">
        <v>1</v>
      </c>
    </row>
    <row r="387" spans="2:165" hidden="1" outlineLevel="1">
      <c r="B387" s="983">
        <v>368</v>
      </c>
      <c r="C387" s="1012" t="s">
        <v>781</v>
      </c>
      <c r="E387" s="985">
        <v>0</v>
      </c>
      <c r="F387" s="986">
        <v>0</v>
      </c>
      <c r="G387" s="987">
        <v>0</v>
      </c>
      <c r="H387" s="986">
        <v>0</v>
      </c>
      <c r="I387" s="987">
        <v>0</v>
      </c>
      <c r="J387" s="986">
        <v>0</v>
      </c>
      <c r="K387" s="987">
        <v>0</v>
      </c>
      <c r="L387" s="986">
        <v>0</v>
      </c>
      <c r="M387" s="987">
        <v>0</v>
      </c>
      <c r="N387" s="986">
        <v>0</v>
      </c>
      <c r="O387" s="987">
        <v>0</v>
      </c>
      <c r="P387" s="986">
        <v>0</v>
      </c>
      <c r="Q387" s="987">
        <v>0</v>
      </c>
      <c r="R387" s="986">
        <v>0</v>
      </c>
      <c r="S387" s="987">
        <v>0</v>
      </c>
      <c r="T387" s="986">
        <v>0</v>
      </c>
      <c r="U387" s="987">
        <v>0</v>
      </c>
      <c r="V387" s="986">
        <v>0</v>
      </c>
      <c r="W387" s="987">
        <v>0</v>
      </c>
      <c r="X387" s="986">
        <v>0</v>
      </c>
      <c r="Y387" s="987">
        <v>0</v>
      </c>
      <c r="Z387" s="986">
        <v>0</v>
      </c>
      <c r="AA387" s="987">
        <v>0</v>
      </c>
      <c r="AB387" s="986">
        <v>0</v>
      </c>
      <c r="AC387" s="987">
        <v>0</v>
      </c>
      <c r="AD387" s="986">
        <v>0</v>
      </c>
      <c r="AE387" s="987">
        <v>0</v>
      </c>
      <c r="AF387" s="986">
        <v>0</v>
      </c>
      <c r="AG387" s="987">
        <v>0</v>
      </c>
      <c r="AH387" s="986">
        <v>0</v>
      </c>
      <c r="AI387" s="987">
        <v>0</v>
      </c>
      <c r="AJ387" s="986">
        <v>0</v>
      </c>
      <c r="AK387" s="987">
        <v>0</v>
      </c>
      <c r="AL387" s="986">
        <v>0</v>
      </c>
      <c r="AM387" s="987">
        <v>0</v>
      </c>
      <c r="AN387" s="988">
        <v>0</v>
      </c>
      <c r="AO387" s="946"/>
      <c r="AP387" s="964"/>
      <c r="AQ387" s="946"/>
      <c r="AR387" s="985">
        <v>0</v>
      </c>
      <c r="AS387" s="986">
        <v>0</v>
      </c>
      <c r="AT387" s="987">
        <v>0</v>
      </c>
      <c r="AU387" s="986">
        <v>0</v>
      </c>
      <c r="AV387" s="987">
        <v>0</v>
      </c>
      <c r="AW387" s="986">
        <v>0</v>
      </c>
      <c r="AX387" s="987">
        <v>0</v>
      </c>
      <c r="AY387" s="986">
        <v>0</v>
      </c>
      <c r="AZ387" s="987">
        <v>0</v>
      </c>
      <c r="BA387" s="986">
        <v>0</v>
      </c>
      <c r="BB387" s="987">
        <v>0</v>
      </c>
      <c r="BC387" s="986">
        <v>0</v>
      </c>
      <c r="BD387" s="987">
        <v>0</v>
      </c>
      <c r="BE387" s="986">
        <v>0</v>
      </c>
      <c r="BF387" s="987">
        <v>0</v>
      </c>
      <c r="BG387" s="986">
        <v>0</v>
      </c>
      <c r="BH387" s="987">
        <v>0</v>
      </c>
      <c r="BI387" s="986">
        <v>0</v>
      </c>
      <c r="BJ387" s="987">
        <v>0</v>
      </c>
      <c r="BK387" s="986">
        <v>0</v>
      </c>
      <c r="BL387" s="987">
        <v>0</v>
      </c>
      <c r="BM387" s="986">
        <v>0</v>
      </c>
      <c r="BN387" s="987">
        <v>0</v>
      </c>
      <c r="BO387" s="986">
        <v>0</v>
      </c>
      <c r="BP387" s="987">
        <v>0</v>
      </c>
      <c r="BQ387" s="986">
        <v>0</v>
      </c>
      <c r="BR387" s="987">
        <v>0</v>
      </c>
      <c r="BS387" s="986">
        <v>0</v>
      </c>
      <c r="BT387" s="987">
        <v>0</v>
      </c>
      <c r="BU387" s="986">
        <v>0</v>
      </c>
      <c r="BV387" s="987">
        <v>0</v>
      </c>
      <c r="BW387" s="986">
        <v>0</v>
      </c>
      <c r="BX387" s="987">
        <v>0</v>
      </c>
      <c r="BY387" s="986">
        <v>0</v>
      </c>
      <c r="BZ387" s="987">
        <v>0</v>
      </c>
      <c r="CA387" s="988">
        <v>0</v>
      </c>
      <c r="CB387" s="946"/>
      <c r="CC387" s="971"/>
      <c r="CD387" s="946"/>
      <c r="CE387" s="972"/>
      <c r="CF387" s="946"/>
      <c r="CG387" s="985">
        <v>0</v>
      </c>
      <c r="CH387" s="986">
        <v>0</v>
      </c>
      <c r="CI387" s="987">
        <v>0</v>
      </c>
      <c r="CJ387" s="986">
        <v>0</v>
      </c>
      <c r="CK387" s="987">
        <v>0</v>
      </c>
      <c r="CL387" s="986">
        <v>0</v>
      </c>
      <c r="CM387" s="987">
        <v>0</v>
      </c>
      <c r="CN387" s="986">
        <v>0</v>
      </c>
      <c r="CO387" s="987">
        <v>0</v>
      </c>
      <c r="CP387" s="986">
        <v>0</v>
      </c>
      <c r="CQ387" s="987">
        <v>0</v>
      </c>
      <c r="CR387" s="986">
        <v>0</v>
      </c>
      <c r="CS387" s="987">
        <v>0</v>
      </c>
      <c r="CT387" s="986">
        <v>0</v>
      </c>
      <c r="CU387" s="987">
        <v>0</v>
      </c>
      <c r="CV387" s="986">
        <v>0</v>
      </c>
      <c r="CW387" s="987">
        <v>0</v>
      </c>
      <c r="CX387" s="986">
        <v>0</v>
      </c>
      <c r="CY387" s="987">
        <v>0</v>
      </c>
      <c r="CZ387" s="986">
        <v>0</v>
      </c>
      <c r="DA387" s="987">
        <v>0</v>
      </c>
      <c r="DB387" s="986">
        <v>0</v>
      </c>
      <c r="DC387" s="987">
        <v>0</v>
      </c>
      <c r="DD387" s="986">
        <v>0</v>
      </c>
      <c r="DE387" s="987">
        <v>0</v>
      </c>
      <c r="DF387" s="986">
        <v>0</v>
      </c>
      <c r="DG387" s="987">
        <v>0</v>
      </c>
      <c r="DH387" s="986">
        <v>0</v>
      </c>
      <c r="DI387" s="987">
        <v>0</v>
      </c>
      <c r="DJ387" s="986">
        <v>0</v>
      </c>
      <c r="DK387" s="987">
        <v>0</v>
      </c>
      <c r="DL387" s="986">
        <v>0</v>
      </c>
      <c r="DM387" s="987">
        <v>0</v>
      </c>
      <c r="DN387" s="986">
        <v>0</v>
      </c>
      <c r="DO387" s="987">
        <v>0</v>
      </c>
      <c r="DP387" s="988">
        <v>0</v>
      </c>
      <c r="DQ387" s="946"/>
      <c r="DR387" s="973"/>
      <c r="DS387" s="946"/>
      <c r="DT387" s="985">
        <v>0</v>
      </c>
      <c r="DU387" s="986">
        <v>0</v>
      </c>
      <c r="DV387" s="987">
        <v>0</v>
      </c>
      <c r="DW387" s="986">
        <v>0</v>
      </c>
      <c r="DX387" s="987">
        <v>0</v>
      </c>
      <c r="DY387" s="986">
        <v>0</v>
      </c>
      <c r="DZ387" s="987">
        <v>0</v>
      </c>
      <c r="EA387" s="986">
        <v>0</v>
      </c>
      <c r="EB387" s="987">
        <v>0</v>
      </c>
      <c r="EC387" s="986">
        <v>0</v>
      </c>
      <c r="ED387" s="987">
        <v>0</v>
      </c>
      <c r="EE387" s="986">
        <v>0</v>
      </c>
      <c r="EF387" s="987">
        <v>0</v>
      </c>
      <c r="EG387" s="986">
        <v>0</v>
      </c>
      <c r="EH387" s="987">
        <v>0</v>
      </c>
      <c r="EI387" s="986">
        <v>0</v>
      </c>
      <c r="EJ387" s="987">
        <v>0</v>
      </c>
      <c r="EK387" s="986">
        <v>0</v>
      </c>
      <c r="EL387" s="987">
        <v>0</v>
      </c>
      <c r="EM387" s="986">
        <v>0</v>
      </c>
      <c r="EN387" s="987">
        <v>0</v>
      </c>
      <c r="EO387" s="986">
        <v>0</v>
      </c>
      <c r="EP387" s="987">
        <v>0</v>
      </c>
      <c r="EQ387" s="986">
        <v>0</v>
      </c>
      <c r="ER387" s="987">
        <v>0</v>
      </c>
      <c r="ES387" s="986">
        <v>0</v>
      </c>
      <c r="ET387" s="987">
        <v>0</v>
      </c>
      <c r="EU387" s="986">
        <v>0</v>
      </c>
      <c r="EV387" s="987">
        <v>0</v>
      </c>
      <c r="EW387" s="986">
        <v>0</v>
      </c>
      <c r="EX387" s="987">
        <v>0</v>
      </c>
      <c r="EY387" s="986">
        <v>0</v>
      </c>
      <c r="EZ387" s="987">
        <v>0</v>
      </c>
      <c r="FA387" s="986">
        <v>0</v>
      </c>
      <c r="FB387" s="987">
        <v>0</v>
      </c>
      <c r="FC387" s="988">
        <v>0</v>
      </c>
      <c r="FD387" s="946"/>
      <c r="FE387" s="974"/>
      <c r="FF387" s="946"/>
      <c r="FG387" s="975"/>
      <c r="FI387" s="989" t="b">
        <v>1</v>
      </c>
    </row>
    <row r="388" spans="2:165" hidden="1" outlineLevel="1">
      <c r="B388" s="990">
        <v>369</v>
      </c>
      <c r="C388" s="1011" t="s">
        <v>782</v>
      </c>
      <c r="E388" s="992">
        <v>0</v>
      </c>
      <c r="F388" s="993">
        <v>0</v>
      </c>
      <c r="G388" s="994">
        <v>0</v>
      </c>
      <c r="H388" s="993">
        <v>0</v>
      </c>
      <c r="I388" s="994">
        <v>0</v>
      </c>
      <c r="J388" s="993">
        <v>0</v>
      </c>
      <c r="K388" s="994">
        <v>0</v>
      </c>
      <c r="L388" s="993">
        <v>0</v>
      </c>
      <c r="M388" s="994">
        <v>0</v>
      </c>
      <c r="N388" s="993">
        <v>0</v>
      </c>
      <c r="O388" s="994">
        <v>0</v>
      </c>
      <c r="P388" s="993">
        <v>0</v>
      </c>
      <c r="Q388" s="994">
        <v>0</v>
      </c>
      <c r="R388" s="993">
        <v>0</v>
      </c>
      <c r="S388" s="994">
        <v>0</v>
      </c>
      <c r="T388" s="993">
        <v>0</v>
      </c>
      <c r="U388" s="994">
        <v>0</v>
      </c>
      <c r="V388" s="993">
        <v>0</v>
      </c>
      <c r="W388" s="994">
        <v>0</v>
      </c>
      <c r="X388" s="993">
        <v>0</v>
      </c>
      <c r="Y388" s="994">
        <v>0</v>
      </c>
      <c r="Z388" s="993">
        <v>0</v>
      </c>
      <c r="AA388" s="994">
        <v>0</v>
      </c>
      <c r="AB388" s="993">
        <v>0</v>
      </c>
      <c r="AC388" s="994">
        <v>0</v>
      </c>
      <c r="AD388" s="993">
        <v>0</v>
      </c>
      <c r="AE388" s="994">
        <v>0</v>
      </c>
      <c r="AF388" s="993">
        <v>0</v>
      </c>
      <c r="AG388" s="994">
        <v>0</v>
      </c>
      <c r="AH388" s="993">
        <v>0</v>
      </c>
      <c r="AI388" s="994">
        <v>0</v>
      </c>
      <c r="AJ388" s="993">
        <v>0</v>
      </c>
      <c r="AK388" s="994">
        <v>0</v>
      </c>
      <c r="AL388" s="993">
        <v>0</v>
      </c>
      <c r="AM388" s="994">
        <v>0</v>
      </c>
      <c r="AN388" s="995">
        <v>0</v>
      </c>
      <c r="AO388" s="946"/>
      <c r="AP388" s="964"/>
      <c r="AQ388" s="946"/>
      <c r="AR388" s="992">
        <v>0</v>
      </c>
      <c r="AS388" s="993">
        <v>0</v>
      </c>
      <c r="AT388" s="994">
        <v>0</v>
      </c>
      <c r="AU388" s="993">
        <v>0</v>
      </c>
      <c r="AV388" s="994">
        <v>0</v>
      </c>
      <c r="AW388" s="993">
        <v>0</v>
      </c>
      <c r="AX388" s="994">
        <v>0</v>
      </c>
      <c r="AY388" s="993">
        <v>0</v>
      </c>
      <c r="AZ388" s="994">
        <v>0</v>
      </c>
      <c r="BA388" s="993">
        <v>0</v>
      </c>
      <c r="BB388" s="994">
        <v>0</v>
      </c>
      <c r="BC388" s="993">
        <v>0</v>
      </c>
      <c r="BD388" s="994">
        <v>0</v>
      </c>
      <c r="BE388" s="993">
        <v>0</v>
      </c>
      <c r="BF388" s="994">
        <v>0</v>
      </c>
      <c r="BG388" s="993">
        <v>0</v>
      </c>
      <c r="BH388" s="994">
        <v>0</v>
      </c>
      <c r="BI388" s="993">
        <v>0</v>
      </c>
      <c r="BJ388" s="994">
        <v>0</v>
      </c>
      <c r="BK388" s="993">
        <v>0</v>
      </c>
      <c r="BL388" s="994">
        <v>0</v>
      </c>
      <c r="BM388" s="993">
        <v>0</v>
      </c>
      <c r="BN388" s="994">
        <v>0</v>
      </c>
      <c r="BO388" s="993">
        <v>0</v>
      </c>
      <c r="BP388" s="994">
        <v>0</v>
      </c>
      <c r="BQ388" s="993">
        <v>0</v>
      </c>
      <c r="BR388" s="994">
        <v>0</v>
      </c>
      <c r="BS388" s="993">
        <v>0</v>
      </c>
      <c r="BT388" s="994">
        <v>0</v>
      </c>
      <c r="BU388" s="993">
        <v>0</v>
      </c>
      <c r="BV388" s="994">
        <v>0</v>
      </c>
      <c r="BW388" s="993">
        <v>0</v>
      </c>
      <c r="BX388" s="994">
        <v>0</v>
      </c>
      <c r="BY388" s="993">
        <v>0</v>
      </c>
      <c r="BZ388" s="994">
        <v>0</v>
      </c>
      <c r="CA388" s="995">
        <v>0</v>
      </c>
      <c r="CB388" s="946"/>
      <c r="CC388" s="971"/>
      <c r="CD388" s="946"/>
      <c r="CE388" s="972"/>
      <c r="CF388" s="946"/>
      <c r="CG388" s="992">
        <v>0</v>
      </c>
      <c r="CH388" s="993">
        <v>0</v>
      </c>
      <c r="CI388" s="994">
        <v>0</v>
      </c>
      <c r="CJ388" s="993">
        <v>0</v>
      </c>
      <c r="CK388" s="994">
        <v>0</v>
      </c>
      <c r="CL388" s="993">
        <v>0</v>
      </c>
      <c r="CM388" s="994">
        <v>0</v>
      </c>
      <c r="CN388" s="993">
        <v>0</v>
      </c>
      <c r="CO388" s="994">
        <v>0</v>
      </c>
      <c r="CP388" s="993">
        <v>0</v>
      </c>
      <c r="CQ388" s="994">
        <v>0</v>
      </c>
      <c r="CR388" s="993">
        <v>0</v>
      </c>
      <c r="CS388" s="994">
        <v>0</v>
      </c>
      <c r="CT388" s="993">
        <v>0</v>
      </c>
      <c r="CU388" s="994">
        <v>0</v>
      </c>
      <c r="CV388" s="993">
        <v>0</v>
      </c>
      <c r="CW388" s="994">
        <v>0</v>
      </c>
      <c r="CX388" s="993">
        <v>0</v>
      </c>
      <c r="CY388" s="994">
        <v>0</v>
      </c>
      <c r="CZ388" s="993">
        <v>0</v>
      </c>
      <c r="DA388" s="994">
        <v>0</v>
      </c>
      <c r="DB388" s="993">
        <v>0</v>
      </c>
      <c r="DC388" s="994">
        <v>0</v>
      </c>
      <c r="DD388" s="993">
        <v>0</v>
      </c>
      <c r="DE388" s="994">
        <v>0</v>
      </c>
      <c r="DF388" s="993">
        <v>0</v>
      </c>
      <c r="DG388" s="994">
        <v>0</v>
      </c>
      <c r="DH388" s="993">
        <v>0</v>
      </c>
      <c r="DI388" s="994">
        <v>0</v>
      </c>
      <c r="DJ388" s="993">
        <v>0</v>
      </c>
      <c r="DK388" s="994">
        <v>0</v>
      </c>
      <c r="DL388" s="993">
        <v>0</v>
      </c>
      <c r="DM388" s="994">
        <v>0</v>
      </c>
      <c r="DN388" s="993">
        <v>0</v>
      </c>
      <c r="DO388" s="994">
        <v>0</v>
      </c>
      <c r="DP388" s="995">
        <v>0</v>
      </c>
      <c r="DQ388" s="946"/>
      <c r="DR388" s="973"/>
      <c r="DS388" s="946"/>
      <c r="DT388" s="992">
        <v>0</v>
      </c>
      <c r="DU388" s="993">
        <v>0</v>
      </c>
      <c r="DV388" s="994">
        <v>0</v>
      </c>
      <c r="DW388" s="993">
        <v>0</v>
      </c>
      <c r="DX388" s="994">
        <v>0</v>
      </c>
      <c r="DY388" s="993">
        <v>0</v>
      </c>
      <c r="DZ388" s="994">
        <v>0</v>
      </c>
      <c r="EA388" s="993">
        <v>0</v>
      </c>
      <c r="EB388" s="994">
        <v>0</v>
      </c>
      <c r="EC388" s="993">
        <v>0</v>
      </c>
      <c r="ED388" s="994">
        <v>0</v>
      </c>
      <c r="EE388" s="993">
        <v>0</v>
      </c>
      <c r="EF388" s="994">
        <v>0</v>
      </c>
      <c r="EG388" s="993">
        <v>0</v>
      </c>
      <c r="EH388" s="994">
        <v>0</v>
      </c>
      <c r="EI388" s="993">
        <v>0</v>
      </c>
      <c r="EJ388" s="994">
        <v>0</v>
      </c>
      <c r="EK388" s="993">
        <v>0</v>
      </c>
      <c r="EL388" s="994">
        <v>0</v>
      </c>
      <c r="EM388" s="993">
        <v>0</v>
      </c>
      <c r="EN388" s="994">
        <v>0</v>
      </c>
      <c r="EO388" s="993">
        <v>0</v>
      </c>
      <c r="EP388" s="994">
        <v>0</v>
      </c>
      <c r="EQ388" s="993">
        <v>0</v>
      </c>
      <c r="ER388" s="994">
        <v>0</v>
      </c>
      <c r="ES388" s="993">
        <v>0</v>
      </c>
      <c r="ET388" s="994">
        <v>0</v>
      </c>
      <c r="EU388" s="993">
        <v>0</v>
      </c>
      <c r="EV388" s="994">
        <v>0</v>
      </c>
      <c r="EW388" s="993">
        <v>0</v>
      </c>
      <c r="EX388" s="994">
        <v>0</v>
      </c>
      <c r="EY388" s="993">
        <v>0</v>
      </c>
      <c r="EZ388" s="994">
        <v>0</v>
      </c>
      <c r="FA388" s="993">
        <v>0</v>
      </c>
      <c r="FB388" s="994">
        <v>0</v>
      </c>
      <c r="FC388" s="995">
        <v>0</v>
      </c>
      <c r="FD388" s="946"/>
      <c r="FE388" s="974"/>
      <c r="FF388" s="946"/>
      <c r="FG388" s="975"/>
      <c r="FI388" s="996" t="b">
        <v>1</v>
      </c>
    </row>
    <row r="389" spans="2:165" hidden="1" outlineLevel="1">
      <c r="B389" s="983">
        <v>370</v>
      </c>
      <c r="C389" s="1012" t="s">
        <v>783</v>
      </c>
      <c r="E389" s="985">
        <v>0</v>
      </c>
      <c r="F389" s="986">
        <v>0</v>
      </c>
      <c r="G389" s="987">
        <v>0</v>
      </c>
      <c r="H389" s="986">
        <v>0</v>
      </c>
      <c r="I389" s="987">
        <v>0</v>
      </c>
      <c r="J389" s="986">
        <v>0</v>
      </c>
      <c r="K389" s="987">
        <v>0</v>
      </c>
      <c r="L389" s="986">
        <v>0</v>
      </c>
      <c r="M389" s="987">
        <v>0</v>
      </c>
      <c r="N389" s="986">
        <v>0</v>
      </c>
      <c r="O389" s="987">
        <v>0</v>
      </c>
      <c r="P389" s="986">
        <v>0</v>
      </c>
      <c r="Q389" s="987">
        <v>0</v>
      </c>
      <c r="R389" s="986">
        <v>0</v>
      </c>
      <c r="S389" s="987">
        <v>0</v>
      </c>
      <c r="T389" s="986">
        <v>0</v>
      </c>
      <c r="U389" s="987">
        <v>0</v>
      </c>
      <c r="V389" s="986">
        <v>0</v>
      </c>
      <c r="W389" s="987">
        <v>0</v>
      </c>
      <c r="X389" s="986">
        <v>0</v>
      </c>
      <c r="Y389" s="987">
        <v>0</v>
      </c>
      <c r="Z389" s="986">
        <v>0</v>
      </c>
      <c r="AA389" s="987">
        <v>0</v>
      </c>
      <c r="AB389" s="986">
        <v>0</v>
      </c>
      <c r="AC389" s="987">
        <v>0</v>
      </c>
      <c r="AD389" s="986">
        <v>0</v>
      </c>
      <c r="AE389" s="987">
        <v>0</v>
      </c>
      <c r="AF389" s="986">
        <v>0</v>
      </c>
      <c r="AG389" s="987">
        <v>0</v>
      </c>
      <c r="AH389" s="986">
        <v>0</v>
      </c>
      <c r="AI389" s="987">
        <v>0</v>
      </c>
      <c r="AJ389" s="986">
        <v>0</v>
      </c>
      <c r="AK389" s="987">
        <v>0</v>
      </c>
      <c r="AL389" s="986">
        <v>0</v>
      </c>
      <c r="AM389" s="987">
        <v>0</v>
      </c>
      <c r="AN389" s="988">
        <v>0</v>
      </c>
      <c r="AO389" s="946"/>
      <c r="AP389" s="964"/>
      <c r="AQ389" s="946"/>
      <c r="AR389" s="985">
        <v>0</v>
      </c>
      <c r="AS389" s="986">
        <v>0</v>
      </c>
      <c r="AT389" s="987">
        <v>0</v>
      </c>
      <c r="AU389" s="986">
        <v>0</v>
      </c>
      <c r="AV389" s="987">
        <v>0</v>
      </c>
      <c r="AW389" s="986">
        <v>0</v>
      </c>
      <c r="AX389" s="987">
        <v>0</v>
      </c>
      <c r="AY389" s="986">
        <v>0</v>
      </c>
      <c r="AZ389" s="987">
        <v>0</v>
      </c>
      <c r="BA389" s="986">
        <v>0</v>
      </c>
      <c r="BB389" s="987">
        <v>0</v>
      </c>
      <c r="BC389" s="986">
        <v>0</v>
      </c>
      <c r="BD389" s="987">
        <v>0</v>
      </c>
      <c r="BE389" s="986">
        <v>0</v>
      </c>
      <c r="BF389" s="987">
        <v>0</v>
      </c>
      <c r="BG389" s="986">
        <v>0</v>
      </c>
      <c r="BH389" s="987">
        <v>0</v>
      </c>
      <c r="BI389" s="986">
        <v>0</v>
      </c>
      <c r="BJ389" s="987">
        <v>0</v>
      </c>
      <c r="BK389" s="986">
        <v>0</v>
      </c>
      <c r="BL389" s="987">
        <v>0</v>
      </c>
      <c r="BM389" s="986">
        <v>0</v>
      </c>
      <c r="BN389" s="987">
        <v>0</v>
      </c>
      <c r="BO389" s="986">
        <v>0</v>
      </c>
      <c r="BP389" s="987">
        <v>0</v>
      </c>
      <c r="BQ389" s="986">
        <v>0</v>
      </c>
      <c r="BR389" s="987">
        <v>0</v>
      </c>
      <c r="BS389" s="986">
        <v>0</v>
      </c>
      <c r="BT389" s="987">
        <v>0</v>
      </c>
      <c r="BU389" s="986">
        <v>0</v>
      </c>
      <c r="BV389" s="987">
        <v>0</v>
      </c>
      <c r="BW389" s="986">
        <v>0</v>
      </c>
      <c r="BX389" s="987">
        <v>0</v>
      </c>
      <c r="BY389" s="986">
        <v>0</v>
      </c>
      <c r="BZ389" s="987">
        <v>0</v>
      </c>
      <c r="CA389" s="988">
        <v>0</v>
      </c>
      <c r="CB389" s="946"/>
      <c r="CC389" s="971"/>
      <c r="CD389" s="946"/>
      <c r="CE389" s="972"/>
      <c r="CF389" s="946"/>
      <c r="CG389" s="985">
        <v>0</v>
      </c>
      <c r="CH389" s="986">
        <v>0</v>
      </c>
      <c r="CI389" s="987">
        <v>0</v>
      </c>
      <c r="CJ389" s="986">
        <v>0</v>
      </c>
      <c r="CK389" s="987">
        <v>0</v>
      </c>
      <c r="CL389" s="986">
        <v>0</v>
      </c>
      <c r="CM389" s="987">
        <v>0</v>
      </c>
      <c r="CN389" s="986">
        <v>0</v>
      </c>
      <c r="CO389" s="987">
        <v>0</v>
      </c>
      <c r="CP389" s="986">
        <v>0</v>
      </c>
      <c r="CQ389" s="987">
        <v>0</v>
      </c>
      <c r="CR389" s="986">
        <v>0</v>
      </c>
      <c r="CS389" s="987">
        <v>0</v>
      </c>
      <c r="CT389" s="986">
        <v>0</v>
      </c>
      <c r="CU389" s="987">
        <v>0</v>
      </c>
      <c r="CV389" s="986">
        <v>0</v>
      </c>
      <c r="CW389" s="987">
        <v>0</v>
      </c>
      <c r="CX389" s="986">
        <v>0</v>
      </c>
      <c r="CY389" s="987">
        <v>0</v>
      </c>
      <c r="CZ389" s="986">
        <v>0</v>
      </c>
      <c r="DA389" s="987">
        <v>0</v>
      </c>
      <c r="DB389" s="986">
        <v>0</v>
      </c>
      <c r="DC389" s="987">
        <v>0</v>
      </c>
      <c r="DD389" s="986">
        <v>0</v>
      </c>
      <c r="DE389" s="987">
        <v>0</v>
      </c>
      <c r="DF389" s="986">
        <v>0</v>
      </c>
      <c r="DG389" s="987">
        <v>0</v>
      </c>
      <c r="DH389" s="986">
        <v>0</v>
      </c>
      <c r="DI389" s="987">
        <v>0</v>
      </c>
      <c r="DJ389" s="986">
        <v>0</v>
      </c>
      <c r="DK389" s="987">
        <v>0</v>
      </c>
      <c r="DL389" s="986">
        <v>0</v>
      </c>
      <c r="DM389" s="987">
        <v>0</v>
      </c>
      <c r="DN389" s="986">
        <v>0</v>
      </c>
      <c r="DO389" s="987">
        <v>0</v>
      </c>
      <c r="DP389" s="988">
        <v>0</v>
      </c>
      <c r="DQ389" s="946"/>
      <c r="DR389" s="973"/>
      <c r="DS389" s="946"/>
      <c r="DT389" s="985">
        <v>0</v>
      </c>
      <c r="DU389" s="986">
        <v>0</v>
      </c>
      <c r="DV389" s="987">
        <v>0</v>
      </c>
      <c r="DW389" s="986">
        <v>0</v>
      </c>
      <c r="DX389" s="987">
        <v>0</v>
      </c>
      <c r="DY389" s="986">
        <v>0</v>
      </c>
      <c r="DZ389" s="987">
        <v>0</v>
      </c>
      <c r="EA389" s="986">
        <v>0</v>
      </c>
      <c r="EB389" s="987">
        <v>0</v>
      </c>
      <c r="EC389" s="986">
        <v>0</v>
      </c>
      <c r="ED389" s="987">
        <v>0</v>
      </c>
      <c r="EE389" s="986">
        <v>0</v>
      </c>
      <c r="EF389" s="987">
        <v>0</v>
      </c>
      <c r="EG389" s="986">
        <v>0</v>
      </c>
      <c r="EH389" s="987">
        <v>0</v>
      </c>
      <c r="EI389" s="986">
        <v>0</v>
      </c>
      <c r="EJ389" s="987">
        <v>0</v>
      </c>
      <c r="EK389" s="986">
        <v>0</v>
      </c>
      <c r="EL389" s="987">
        <v>0</v>
      </c>
      <c r="EM389" s="986">
        <v>0</v>
      </c>
      <c r="EN389" s="987">
        <v>0</v>
      </c>
      <c r="EO389" s="986">
        <v>0</v>
      </c>
      <c r="EP389" s="987">
        <v>0</v>
      </c>
      <c r="EQ389" s="986">
        <v>0</v>
      </c>
      <c r="ER389" s="987">
        <v>0</v>
      </c>
      <c r="ES389" s="986">
        <v>0</v>
      </c>
      <c r="ET389" s="987">
        <v>0</v>
      </c>
      <c r="EU389" s="986">
        <v>0</v>
      </c>
      <c r="EV389" s="987">
        <v>0</v>
      </c>
      <c r="EW389" s="986">
        <v>0</v>
      </c>
      <c r="EX389" s="987">
        <v>0</v>
      </c>
      <c r="EY389" s="986">
        <v>0</v>
      </c>
      <c r="EZ389" s="987">
        <v>0</v>
      </c>
      <c r="FA389" s="986">
        <v>0</v>
      </c>
      <c r="FB389" s="987">
        <v>0</v>
      </c>
      <c r="FC389" s="988">
        <v>0</v>
      </c>
      <c r="FD389" s="946"/>
      <c r="FE389" s="974"/>
      <c r="FF389" s="946"/>
      <c r="FG389" s="975"/>
      <c r="FI389" s="989" t="b">
        <v>1</v>
      </c>
    </row>
    <row r="390" spans="2:165" hidden="1" outlineLevel="1">
      <c r="B390" s="990">
        <v>371</v>
      </c>
      <c r="C390" s="1011" t="s">
        <v>784</v>
      </c>
      <c r="E390" s="992">
        <v>0</v>
      </c>
      <c r="F390" s="993">
        <v>0</v>
      </c>
      <c r="G390" s="994">
        <v>0</v>
      </c>
      <c r="H390" s="993">
        <v>0</v>
      </c>
      <c r="I390" s="994">
        <v>0</v>
      </c>
      <c r="J390" s="993">
        <v>0</v>
      </c>
      <c r="K390" s="994">
        <v>0</v>
      </c>
      <c r="L390" s="993">
        <v>0</v>
      </c>
      <c r="M390" s="994">
        <v>0</v>
      </c>
      <c r="N390" s="993">
        <v>0</v>
      </c>
      <c r="O390" s="994">
        <v>0</v>
      </c>
      <c r="P390" s="993">
        <v>0</v>
      </c>
      <c r="Q390" s="994">
        <v>0</v>
      </c>
      <c r="R390" s="993">
        <v>0</v>
      </c>
      <c r="S390" s="994">
        <v>0</v>
      </c>
      <c r="T390" s="993">
        <v>0</v>
      </c>
      <c r="U390" s="994">
        <v>0</v>
      </c>
      <c r="V390" s="993">
        <v>0</v>
      </c>
      <c r="W390" s="994">
        <v>0</v>
      </c>
      <c r="X390" s="993">
        <v>0</v>
      </c>
      <c r="Y390" s="994">
        <v>0</v>
      </c>
      <c r="Z390" s="993">
        <v>0</v>
      </c>
      <c r="AA390" s="994">
        <v>0</v>
      </c>
      <c r="AB390" s="993">
        <v>0</v>
      </c>
      <c r="AC390" s="994">
        <v>0</v>
      </c>
      <c r="AD390" s="993">
        <v>0</v>
      </c>
      <c r="AE390" s="994">
        <v>0</v>
      </c>
      <c r="AF390" s="993">
        <v>0</v>
      </c>
      <c r="AG390" s="994">
        <v>0</v>
      </c>
      <c r="AH390" s="993">
        <v>0</v>
      </c>
      <c r="AI390" s="994">
        <v>0</v>
      </c>
      <c r="AJ390" s="993">
        <v>0</v>
      </c>
      <c r="AK390" s="994">
        <v>0</v>
      </c>
      <c r="AL390" s="993">
        <v>0</v>
      </c>
      <c r="AM390" s="994">
        <v>0</v>
      </c>
      <c r="AN390" s="995">
        <v>0</v>
      </c>
      <c r="AO390" s="946"/>
      <c r="AP390" s="964"/>
      <c r="AQ390" s="946"/>
      <c r="AR390" s="992">
        <v>0</v>
      </c>
      <c r="AS390" s="993">
        <v>0</v>
      </c>
      <c r="AT390" s="994">
        <v>0</v>
      </c>
      <c r="AU390" s="993">
        <v>0</v>
      </c>
      <c r="AV390" s="994">
        <v>0</v>
      </c>
      <c r="AW390" s="993">
        <v>0</v>
      </c>
      <c r="AX390" s="994">
        <v>0</v>
      </c>
      <c r="AY390" s="993">
        <v>0</v>
      </c>
      <c r="AZ390" s="994">
        <v>0</v>
      </c>
      <c r="BA390" s="993">
        <v>0</v>
      </c>
      <c r="BB390" s="994">
        <v>0</v>
      </c>
      <c r="BC390" s="993">
        <v>0</v>
      </c>
      <c r="BD390" s="994">
        <v>0</v>
      </c>
      <c r="BE390" s="993">
        <v>0</v>
      </c>
      <c r="BF390" s="994">
        <v>0</v>
      </c>
      <c r="BG390" s="993">
        <v>0</v>
      </c>
      <c r="BH390" s="994">
        <v>0</v>
      </c>
      <c r="BI390" s="993">
        <v>0</v>
      </c>
      <c r="BJ390" s="994">
        <v>0</v>
      </c>
      <c r="BK390" s="993">
        <v>0</v>
      </c>
      <c r="BL390" s="994">
        <v>0</v>
      </c>
      <c r="BM390" s="993">
        <v>0</v>
      </c>
      <c r="BN390" s="994">
        <v>0</v>
      </c>
      <c r="BO390" s="993">
        <v>0</v>
      </c>
      <c r="BP390" s="994">
        <v>0</v>
      </c>
      <c r="BQ390" s="993">
        <v>0</v>
      </c>
      <c r="BR390" s="994">
        <v>0</v>
      </c>
      <c r="BS390" s="993">
        <v>0</v>
      </c>
      <c r="BT390" s="994">
        <v>0</v>
      </c>
      <c r="BU390" s="993">
        <v>0</v>
      </c>
      <c r="BV390" s="994">
        <v>0</v>
      </c>
      <c r="BW390" s="993">
        <v>0</v>
      </c>
      <c r="BX390" s="994">
        <v>0</v>
      </c>
      <c r="BY390" s="993">
        <v>0</v>
      </c>
      <c r="BZ390" s="994">
        <v>0</v>
      </c>
      <c r="CA390" s="995">
        <v>0</v>
      </c>
      <c r="CB390" s="946"/>
      <c r="CC390" s="971"/>
      <c r="CD390" s="946"/>
      <c r="CE390" s="972"/>
      <c r="CF390" s="946"/>
      <c r="CG390" s="992">
        <v>0</v>
      </c>
      <c r="CH390" s="993">
        <v>0</v>
      </c>
      <c r="CI390" s="994">
        <v>0</v>
      </c>
      <c r="CJ390" s="993">
        <v>0</v>
      </c>
      <c r="CK390" s="994">
        <v>0</v>
      </c>
      <c r="CL390" s="993">
        <v>0</v>
      </c>
      <c r="CM390" s="994">
        <v>0</v>
      </c>
      <c r="CN390" s="993">
        <v>0</v>
      </c>
      <c r="CO390" s="994">
        <v>0</v>
      </c>
      <c r="CP390" s="993">
        <v>0</v>
      </c>
      <c r="CQ390" s="994">
        <v>0</v>
      </c>
      <c r="CR390" s="993">
        <v>0</v>
      </c>
      <c r="CS390" s="994">
        <v>0</v>
      </c>
      <c r="CT390" s="993">
        <v>0</v>
      </c>
      <c r="CU390" s="994">
        <v>0</v>
      </c>
      <c r="CV390" s="993">
        <v>0</v>
      </c>
      <c r="CW390" s="994">
        <v>0</v>
      </c>
      <c r="CX390" s="993">
        <v>0</v>
      </c>
      <c r="CY390" s="994">
        <v>0</v>
      </c>
      <c r="CZ390" s="993">
        <v>0</v>
      </c>
      <c r="DA390" s="994">
        <v>0</v>
      </c>
      <c r="DB390" s="993">
        <v>0</v>
      </c>
      <c r="DC390" s="994">
        <v>0</v>
      </c>
      <c r="DD390" s="993">
        <v>0</v>
      </c>
      <c r="DE390" s="994">
        <v>0</v>
      </c>
      <c r="DF390" s="993">
        <v>0</v>
      </c>
      <c r="DG390" s="994">
        <v>0</v>
      </c>
      <c r="DH390" s="993">
        <v>0</v>
      </c>
      <c r="DI390" s="994">
        <v>0</v>
      </c>
      <c r="DJ390" s="993">
        <v>0</v>
      </c>
      <c r="DK390" s="994">
        <v>0</v>
      </c>
      <c r="DL390" s="993">
        <v>0</v>
      </c>
      <c r="DM390" s="994">
        <v>0</v>
      </c>
      <c r="DN390" s="993">
        <v>0</v>
      </c>
      <c r="DO390" s="994">
        <v>0</v>
      </c>
      <c r="DP390" s="995">
        <v>0</v>
      </c>
      <c r="DQ390" s="946"/>
      <c r="DR390" s="973"/>
      <c r="DS390" s="946"/>
      <c r="DT390" s="992">
        <v>0</v>
      </c>
      <c r="DU390" s="993">
        <v>0</v>
      </c>
      <c r="DV390" s="994">
        <v>0</v>
      </c>
      <c r="DW390" s="993">
        <v>0</v>
      </c>
      <c r="DX390" s="994">
        <v>0</v>
      </c>
      <c r="DY390" s="993">
        <v>0</v>
      </c>
      <c r="DZ390" s="994">
        <v>0</v>
      </c>
      <c r="EA390" s="993">
        <v>0</v>
      </c>
      <c r="EB390" s="994">
        <v>0</v>
      </c>
      <c r="EC390" s="993">
        <v>0</v>
      </c>
      <c r="ED390" s="994">
        <v>0</v>
      </c>
      <c r="EE390" s="993">
        <v>0</v>
      </c>
      <c r="EF390" s="994">
        <v>0</v>
      </c>
      <c r="EG390" s="993">
        <v>0</v>
      </c>
      <c r="EH390" s="994">
        <v>0</v>
      </c>
      <c r="EI390" s="993">
        <v>0</v>
      </c>
      <c r="EJ390" s="994">
        <v>0</v>
      </c>
      <c r="EK390" s="993">
        <v>0</v>
      </c>
      <c r="EL390" s="994">
        <v>0</v>
      </c>
      <c r="EM390" s="993">
        <v>0</v>
      </c>
      <c r="EN390" s="994">
        <v>0</v>
      </c>
      <c r="EO390" s="993">
        <v>0</v>
      </c>
      <c r="EP390" s="994">
        <v>0</v>
      </c>
      <c r="EQ390" s="993">
        <v>0</v>
      </c>
      <c r="ER390" s="994">
        <v>0</v>
      </c>
      <c r="ES390" s="993">
        <v>0</v>
      </c>
      <c r="ET390" s="994">
        <v>0</v>
      </c>
      <c r="EU390" s="993">
        <v>0</v>
      </c>
      <c r="EV390" s="994">
        <v>0</v>
      </c>
      <c r="EW390" s="993">
        <v>0</v>
      </c>
      <c r="EX390" s="994">
        <v>0</v>
      </c>
      <c r="EY390" s="993">
        <v>0</v>
      </c>
      <c r="EZ390" s="994">
        <v>0</v>
      </c>
      <c r="FA390" s="993">
        <v>0</v>
      </c>
      <c r="FB390" s="994">
        <v>0</v>
      </c>
      <c r="FC390" s="995">
        <v>0</v>
      </c>
      <c r="FD390" s="946"/>
      <c r="FE390" s="974"/>
      <c r="FF390" s="946"/>
      <c r="FG390" s="975"/>
      <c r="FI390" s="996" t="b">
        <v>1</v>
      </c>
    </row>
    <row r="391" spans="2:165" hidden="1" outlineLevel="1">
      <c r="B391" s="983">
        <v>372</v>
      </c>
      <c r="C391" s="1012" t="s">
        <v>785</v>
      </c>
      <c r="E391" s="985">
        <v>0</v>
      </c>
      <c r="F391" s="986">
        <v>0</v>
      </c>
      <c r="G391" s="987">
        <v>0</v>
      </c>
      <c r="H391" s="986">
        <v>0</v>
      </c>
      <c r="I391" s="987">
        <v>0</v>
      </c>
      <c r="J391" s="986">
        <v>0</v>
      </c>
      <c r="K391" s="987">
        <v>0</v>
      </c>
      <c r="L391" s="986">
        <v>0</v>
      </c>
      <c r="M391" s="987">
        <v>0</v>
      </c>
      <c r="N391" s="986">
        <v>0</v>
      </c>
      <c r="O391" s="987">
        <v>0</v>
      </c>
      <c r="P391" s="986">
        <v>0</v>
      </c>
      <c r="Q391" s="987">
        <v>0</v>
      </c>
      <c r="R391" s="986">
        <v>0</v>
      </c>
      <c r="S391" s="987">
        <v>0</v>
      </c>
      <c r="T391" s="986">
        <v>0</v>
      </c>
      <c r="U391" s="987">
        <v>0</v>
      </c>
      <c r="V391" s="986">
        <v>0</v>
      </c>
      <c r="W391" s="987">
        <v>0</v>
      </c>
      <c r="X391" s="986">
        <v>0</v>
      </c>
      <c r="Y391" s="987">
        <v>0</v>
      </c>
      <c r="Z391" s="986">
        <v>0</v>
      </c>
      <c r="AA391" s="987">
        <v>0</v>
      </c>
      <c r="AB391" s="986">
        <v>0</v>
      </c>
      <c r="AC391" s="987">
        <v>0</v>
      </c>
      <c r="AD391" s="986">
        <v>0</v>
      </c>
      <c r="AE391" s="987">
        <v>0</v>
      </c>
      <c r="AF391" s="986">
        <v>0</v>
      </c>
      <c r="AG391" s="987">
        <v>0</v>
      </c>
      <c r="AH391" s="986">
        <v>0</v>
      </c>
      <c r="AI391" s="987">
        <v>0</v>
      </c>
      <c r="AJ391" s="986">
        <v>0</v>
      </c>
      <c r="AK391" s="987">
        <v>0</v>
      </c>
      <c r="AL391" s="986">
        <v>0</v>
      </c>
      <c r="AM391" s="987">
        <v>0</v>
      </c>
      <c r="AN391" s="988">
        <v>0</v>
      </c>
      <c r="AO391" s="946"/>
      <c r="AP391" s="964"/>
      <c r="AQ391" s="946"/>
      <c r="AR391" s="985">
        <v>0</v>
      </c>
      <c r="AS391" s="986">
        <v>0</v>
      </c>
      <c r="AT391" s="987">
        <v>0</v>
      </c>
      <c r="AU391" s="986">
        <v>0</v>
      </c>
      <c r="AV391" s="987">
        <v>0</v>
      </c>
      <c r="AW391" s="986">
        <v>0</v>
      </c>
      <c r="AX391" s="987">
        <v>0</v>
      </c>
      <c r="AY391" s="986">
        <v>0</v>
      </c>
      <c r="AZ391" s="987">
        <v>0</v>
      </c>
      <c r="BA391" s="986">
        <v>0</v>
      </c>
      <c r="BB391" s="987">
        <v>0</v>
      </c>
      <c r="BC391" s="986">
        <v>0</v>
      </c>
      <c r="BD391" s="987">
        <v>0</v>
      </c>
      <c r="BE391" s="986">
        <v>0</v>
      </c>
      <c r="BF391" s="987">
        <v>0</v>
      </c>
      <c r="BG391" s="986">
        <v>0</v>
      </c>
      <c r="BH391" s="987">
        <v>0</v>
      </c>
      <c r="BI391" s="986">
        <v>0</v>
      </c>
      <c r="BJ391" s="987">
        <v>0</v>
      </c>
      <c r="BK391" s="986">
        <v>0</v>
      </c>
      <c r="BL391" s="987">
        <v>0</v>
      </c>
      <c r="BM391" s="986">
        <v>0</v>
      </c>
      <c r="BN391" s="987">
        <v>0</v>
      </c>
      <c r="BO391" s="986">
        <v>0</v>
      </c>
      <c r="BP391" s="987">
        <v>0</v>
      </c>
      <c r="BQ391" s="986">
        <v>0</v>
      </c>
      <c r="BR391" s="987">
        <v>0</v>
      </c>
      <c r="BS391" s="986">
        <v>0</v>
      </c>
      <c r="BT391" s="987">
        <v>0</v>
      </c>
      <c r="BU391" s="986">
        <v>0</v>
      </c>
      <c r="BV391" s="987">
        <v>0</v>
      </c>
      <c r="BW391" s="986">
        <v>0</v>
      </c>
      <c r="BX391" s="987">
        <v>0</v>
      </c>
      <c r="BY391" s="986">
        <v>0</v>
      </c>
      <c r="BZ391" s="987">
        <v>0</v>
      </c>
      <c r="CA391" s="988">
        <v>0</v>
      </c>
      <c r="CB391" s="946"/>
      <c r="CC391" s="971"/>
      <c r="CD391" s="946"/>
      <c r="CE391" s="972"/>
      <c r="CF391" s="946"/>
      <c r="CG391" s="985">
        <v>0</v>
      </c>
      <c r="CH391" s="986">
        <v>0</v>
      </c>
      <c r="CI391" s="987">
        <v>0</v>
      </c>
      <c r="CJ391" s="986">
        <v>0</v>
      </c>
      <c r="CK391" s="987">
        <v>0</v>
      </c>
      <c r="CL391" s="986">
        <v>0</v>
      </c>
      <c r="CM391" s="987">
        <v>0</v>
      </c>
      <c r="CN391" s="986">
        <v>0</v>
      </c>
      <c r="CO391" s="987">
        <v>0</v>
      </c>
      <c r="CP391" s="986">
        <v>0</v>
      </c>
      <c r="CQ391" s="987">
        <v>0</v>
      </c>
      <c r="CR391" s="986">
        <v>0</v>
      </c>
      <c r="CS391" s="987">
        <v>0</v>
      </c>
      <c r="CT391" s="986">
        <v>0</v>
      </c>
      <c r="CU391" s="987">
        <v>0</v>
      </c>
      <c r="CV391" s="986">
        <v>0</v>
      </c>
      <c r="CW391" s="987">
        <v>0</v>
      </c>
      <c r="CX391" s="986">
        <v>0</v>
      </c>
      <c r="CY391" s="987">
        <v>0</v>
      </c>
      <c r="CZ391" s="986">
        <v>0</v>
      </c>
      <c r="DA391" s="987">
        <v>0</v>
      </c>
      <c r="DB391" s="986">
        <v>0</v>
      </c>
      <c r="DC391" s="987">
        <v>0</v>
      </c>
      <c r="DD391" s="986">
        <v>0</v>
      </c>
      <c r="DE391" s="987">
        <v>0</v>
      </c>
      <c r="DF391" s="986">
        <v>0</v>
      </c>
      <c r="DG391" s="987">
        <v>0</v>
      </c>
      <c r="DH391" s="986">
        <v>0</v>
      </c>
      <c r="DI391" s="987">
        <v>0</v>
      </c>
      <c r="DJ391" s="986">
        <v>0</v>
      </c>
      <c r="DK391" s="987">
        <v>0</v>
      </c>
      <c r="DL391" s="986">
        <v>0</v>
      </c>
      <c r="DM391" s="987">
        <v>0</v>
      </c>
      <c r="DN391" s="986">
        <v>0</v>
      </c>
      <c r="DO391" s="987">
        <v>0</v>
      </c>
      <c r="DP391" s="988">
        <v>0</v>
      </c>
      <c r="DQ391" s="946"/>
      <c r="DR391" s="973"/>
      <c r="DS391" s="946"/>
      <c r="DT391" s="985">
        <v>0</v>
      </c>
      <c r="DU391" s="986">
        <v>0</v>
      </c>
      <c r="DV391" s="987">
        <v>0</v>
      </c>
      <c r="DW391" s="986">
        <v>0</v>
      </c>
      <c r="DX391" s="987">
        <v>0</v>
      </c>
      <c r="DY391" s="986">
        <v>0</v>
      </c>
      <c r="DZ391" s="987">
        <v>0</v>
      </c>
      <c r="EA391" s="986">
        <v>0</v>
      </c>
      <c r="EB391" s="987">
        <v>0</v>
      </c>
      <c r="EC391" s="986">
        <v>0</v>
      </c>
      <c r="ED391" s="987">
        <v>0</v>
      </c>
      <c r="EE391" s="986">
        <v>0</v>
      </c>
      <c r="EF391" s="987">
        <v>0</v>
      </c>
      <c r="EG391" s="986">
        <v>0</v>
      </c>
      <c r="EH391" s="987">
        <v>0</v>
      </c>
      <c r="EI391" s="986">
        <v>0</v>
      </c>
      <c r="EJ391" s="987">
        <v>0</v>
      </c>
      <c r="EK391" s="986">
        <v>0</v>
      </c>
      <c r="EL391" s="987">
        <v>0</v>
      </c>
      <c r="EM391" s="986">
        <v>0</v>
      </c>
      <c r="EN391" s="987">
        <v>0</v>
      </c>
      <c r="EO391" s="986">
        <v>0</v>
      </c>
      <c r="EP391" s="987">
        <v>0</v>
      </c>
      <c r="EQ391" s="986">
        <v>0</v>
      </c>
      <c r="ER391" s="987">
        <v>0</v>
      </c>
      <c r="ES391" s="986">
        <v>0</v>
      </c>
      <c r="ET391" s="987">
        <v>0</v>
      </c>
      <c r="EU391" s="986">
        <v>0</v>
      </c>
      <c r="EV391" s="987">
        <v>0</v>
      </c>
      <c r="EW391" s="986">
        <v>0</v>
      </c>
      <c r="EX391" s="987">
        <v>0</v>
      </c>
      <c r="EY391" s="986">
        <v>0</v>
      </c>
      <c r="EZ391" s="987">
        <v>0</v>
      </c>
      <c r="FA391" s="986">
        <v>0</v>
      </c>
      <c r="FB391" s="987">
        <v>0</v>
      </c>
      <c r="FC391" s="988">
        <v>0</v>
      </c>
      <c r="FD391" s="946"/>
      <c r="FE391" s="974"/>
      <c r="FF391" s="946"/>
      <c r="FG391" s="975"/>
      <c r="FI391" s="989" t="b">
        <v>1</v>
      </c>
    </row>
    <row r="392" spans="2:165" hidden="1" outlineLevel="1">
      <c r="B392" s="990">
        <v>373</v>
      </c>
      <c r="C392" s="1011" t="s">
        <v>786</v>
      </c>
      <c r="E392" s="992">
        <v>0</v>
      </c>
      <c r="F392" s="993">
        <v>0</v>
      </c>
      <c r="G392" s="994">
        <v>0</v>
      </c>
      <c r="H392" s="993">
        <v>0</v>
      </c>
      <c r="I392" s="994">
        <v>0</v>
      </c>
      <c r="J392" s="993">
        <v>0</v>
      </c>
      <c r="K392" s="994">
        <v>0</v>
      </c>
      <c r="L392" s="993">
        <v>0</v>
      </c>
      <c r="M392" s="994">
        <v>0</v>
      </c>
      <c r="N392" s="993">
        <v>0</v>
      </c>
      <c r="O392" s="994">
        <v>0</v>
      </c>
      <c r="P392" s="993">
        <v>0</v>
      </c>
      <c r="Q392" s="994">
        <v>0</v>
      </c>
      <c r="R392" s="993">
        <v>0</v>
      </c>
      <c r="S392" s="994">
        <v>0</v>
      </c>
      <c r="T392" s="993">
        <v>0</v>
      </c>
      <c r="U392" s="994">
        <v>0</v>
      </c>
      <c r="V392" s="993">
        <v>0</v>
      </c>
      <c r="W392" s="994">
        <v>0</v>
      </c>
      <c r="X392" s="993">
        <v>0</v>
      </c>
      <c r="Y392" s="994">
        <v>0</v>
      </c>
      <c r="Z392" s="993">
        <v>0</v>
      </c>
      <c r="AA392" s="994">
        <v>0</v>
      </c>
      <c r="AB392" s="993">
        <v>0</v>
      </c>
      <c r="AC392" s="994">
        <v>0</v>
      </c>
      <c r="AD392" s="993">
        <v>0</v>
      </c>
      <c r="AE392" s="994">
        <v>0</v>
      </c>
      <c r="AF392" s="993">
        <v>0</v>
      </c>
      <c r="AG392" s="994">
        <v>0</v>
      </c>
      <c r="AH392" s="993">
        <v>0</v>
      </c>
      <c r="AI392" s="994">
        <v>0</v>
      </c>
      <c r="AJ392" s="993">
        <v>0</v>
      </c>
      <c r="AK392" s="994">
        <v>0</v>
      </c>
      <c r="AL392" s="993">
        <v>0</v>
      </c>
      <c r="AM392" s="994">
        <v>0</v>
      </c>
      <c r="AN392" s="995">
        <v>0</v>
      </c>
      <c r="AO392" s="946"/>
      <c r="AP392" s="964"/>
      <c r="AQ392" s="946"/>
      <c r="AR392" s="992">
        <v>0</v>
      </c>
      <c r="AS392" s="993">
        <v>0</v>
      </c>
      <c r="AT392" s="994">
        <v>0</v>
      </c>
      <c r="AU392" s="993">
        <v>0</v>
      </c>
      <c r="AV392" s="994">
        <v>0</v>
      </c>
      <c r="AW392" s="993">
        <v>0</v>
      </c>
      <c r="AX392" s="994">
        <v>0</v>
      </c>
      <c r="AY392" s="993">
        <v>0</v>
      </c>
      <c r="AZ392" s="994">
        <v>0</v>
      </c>
      <c r="BA392" s="993">
        <v>0</v>
      </c>
      <c r="BB392" s="994">
        <v>0</v>
      </c>
      <c r="BC392" s="993">
        <v>0</v>
      </c>
      <c r="BD392" s="994">
        <v>0</v>
      </c>
      <c r="BE392" s="993">
        <v>0</v>
      </c>
      <c r="BF392" s="994">
        <v>0</v>
      </c>
      <c r="BG392" s="993">
        <v>0</v>
      </c>
      <c r="BH392" s="994">
        <v>0</v>
      </c>
      <c r="BI392" s="993">
        <v>0</v>
      </c>
      <c r="BJ392" s="994">
        <v>0</v>
      </c>
      <c r="BK392" s="993">
        <v>0</v>
      </c>
      <c r="BL392" s="994">
        <v>0</v>
      </c>
      <c r="BM392" s="993">
        <v>0</v>
      </c>
      <c r="BN392" s="994">
        <v>0</v>
      </c>
      <c r="BO392" s="993">
        <v>0</v>
      </c>
      <c r="BP392" s="994">
        <v>0</v>
      </c>
      <c r="BQ392" s="993">
        <v>0</v>
      </c>
      <c r="BR392" s="994">
        <v>0</v>
      </c>
      <c r="BS392" s="993">
        <v>0</v>
      </c>
      <c r="BT392" s="994">
        <v>0</v>
      </c>
      <c r="BU392" s="993">
        <v>0</v>
      </c>
      <c r="BV392" s="994">
        <v>0</v>
      </c>
      <c r="BW392" s="993">
        <v>0</v>
      </c>
      <c r="BX392" s="994">
        <v>0</v>
      </c>
      <c r="BY392" s="993">
        <v>0</v>
      </c>
      <c r="BZ392" s="994">
        <v>0</v>
      </c>
      <c r="CA392" s="995">
        <v>0</v>
      </c>
      <c r="CB392" s="946"/>
      <c r="CC392" s="971"/>
      <c r="CD392" s="946"/>
      <c r="CE392" s="972"/>
      <c r="CF392" s="946"/>
      <c r="CG392" s="992">
        <v>0</v>
      </c>
      <c r="CH392" s="993">
        <v>0</v>
      </c>
      <c r="CI392" s="994">
        <v>0</v>
      </c>
      <c r="CJ392" s="993">
        <v>0</v>
      </c>
      <c r="CK392" s="994">
        <v>0</v>
      </c>
      <c r="CL392" s="993">
        <v>0</v>
      </c>
      <c r="CM392" s="994">
        <v>0</v>
      </c>
      <c r="CN392" s="993">
        <v>0</v>
      </c>
      <c r="CO392" s="994">
        <v>0</v>
      </c>
      <c r="CP392" s="993">
        <v>0</v>
      </c>
      <c r="CQ392" s="994">
        <v>0</v>
      </c>
      <c r="CR392" s="993">
        <v>0</v>
      </c>
      <c r="CS392" s="994">
        <v>0</v>
      </c>
      <c r="CT392" s="993">
        <v>0</v>
      </c>
      <c r="CU392" s="994">
        <v>0</v>
      </c>
      <c r="CV392" s="993">
        <v>0</v>
      </c>
      <c r="CW392" s="994">
        <v>0</v>
      </c>
      <c r="CX392" s="993">
        <v>0</v>
      </c>
      <c r="CY392" s="994">
        <v>0</v>
      </c>
      <c r="CZ392" s="993">
        <v>0</v>
      </c>
      <c r="DA392" s="994">
        <v>0</v>
      </c>
      <c r="DB392" s="993">
        <v>0</v>
      </c>
      <c r="DC392" s="994">
        <v>0</v>
      </c>
      <c r="DD392" s="993">
        <v>0</v>
      </c>
      <c r="DE392" s="994">
        <v>0</v>
      </c>
      <c r="DF392" s="993">
        <v>0</v>
      </c>
      <c r="DG392" s="994">
        <v>0</v>
      </c>
      <c r="DH392" s="993">
        <v>0</v>
      </c>
      <c r="DI392" s="994">
        <v>0</v>
      </c>
      <c r="DJ392" s="993">
        <v>0</v>
      </c>
      <c r="DK392" s="994">
        <v>0</v>
      </c>
      <c r="DL392" s="993">
        <v>0</v>
      </c>
      <c r="DM392" s="994">
        <v>0</v>
      </c>
      <c r="DN392" s="993">
        <v>0</v>
      </c>
      <c r="DO392" s="994">
        <v>0</v>
      </c>
      <c r="DP392" s="995">
        <v>0</v>
      </c>
      <c r="DQ392" s="946"/>
      <c r="DR392" s="973"/>
      <c r="DS392" s="946"/>
      <c r="DT392" s="992">
        <v>0</v>
      </c>
      <c r="DU392" s="993">
        <v>0</v>
      </c>
      <c r="DV392" s="994">
        <v>0</v>
      </c>
      <c r="DW392" s="993">
        <v>0</v>
      </c>
      <c r="DX392" s="994">
        <v>0</v>
      </c>
      <c r="DY392" s="993">
        <v>0</v>
      </c>
      <c r="DZ392" s="994">
        <v>0</v>
      </c>
      <c r="EA392" s="993">
        <v>0</v>
      </c>
      <c r="EB392" s="994">
        <v>0</v>
      </c>
      <c r="EC392" s="993">
        <v>0</v>
      </c>
      <c r="ED392" s="994">
        <v>0</v>
      </c>
      <c r="EE392" s="993">
        <v>0</v>
      </c>
      <c r="EF392" s="994">
        <v>0</v>
      </c>
      <c r="EG392" s="993">
        <v>0</v>
      </c>
      <c r="EH392" s="994">
        <v>0</v>
      </c>
      <c r="EI392" s="993">
        <v>0</v>
      </c>
      <c r="EJ392" s="994">
        <v>0</v>
      </c>
      <c r="EK392" s="993">
        <v>0</v>
      </c>
      <c r="EL392" s="994">
        <v>0</v>
      </c>
      <c r="EM392" s="993">
        <v>0</v>
      </c>
      <c r="EN392" s="994">
        <v>0</v>
      </c>
      <c r="EO392" s="993">
        <v>0</v>
      </c>
      <c r="EP392" s="994">
        <v>0</v>
      </c>
      <c r="EQ392" s="993">
        <v>0</v>
      </c>
      <c r="ER392" s="994">
        <v>0</v>
      </c>
      <c r="ES392" s="993">
        <v>0</v>
      </c>
      <c r="ET392" s="994">
        <v>0</v>
      </c>
      <c r="EU392" s="993">
        <v>0</v>
      </c>
      <c r="EV392" s="994">
        <v>0</v>
      </c>
      <c r="EW392" s="993">
        <v>0</v>
      </c>
      <c r="EX392" s="994">
        <v>0</v>
      </c>
      <c r="EY392" s="993">
        <v>0</v>
      </c>
      <c r="EZ392" s="994">
        <v>0</v>
      </c>
      <c r="FA392" s="993">
        <v>0</v>
      </c>
      <c r="FB392" s="994">
        <v>0</v>
      </c>
      <c r="FC392" s="995">
        <v>0</v>
      </c>
      <c r="FD392" s="946"/>
      <c r="FE392" s="974"/>
      <c r="FF392" s="946"/>
      <c r="FG392" s="975"/>
      <c r="FI392" s="996" t="b">
        <v>1</v>
      </c>
    </row>
    <row r="393" spans="2:165" hidden="1" outlineLevel="1">
      <c r="B393" s="983">
        <v>374</v>
      </c>
      <c r="C393" s="1012" t="s">
        <v>787</v>
      </c>
      <c r="E393" s="985">
        <v>0</v>
      </c>
      <c r="F393" s="986">
        <v>0</v>
      </c>
      <c r="G393" s="987">
        <v>0</v>
      </c>
      <c r="H393" s="986">
        <v>0</v>
      </c>
      <c r="I393" s="987">
        <v>0</v>
      </c>
      <c r="J393" s="986">
        <v>0</v>
      </c>
      <c r="K393" s="987">
        <v>0</v>
      </c>
      <c r="L393" s="986">
        <v>0</v>
      </c>
      <c r="M393" s="987">
        <v>0</v>
      </c>
      <c r="N393" s="986">
        <v>0</v>
      </c>
      <c r="O393" s="987">
        <v>0</v>
      </c>
      <c r="P393" s="986">
        <v>0</v>
      </c>
      <c r="Q393" s="987">
        <v>0</v>
      </c>
      <c r="R393" s="986">
        <v>0</v>
      </c>
      <c r="S393" s="987">
        <v>0</v>
      </c>
      <c r="T393" s="986">
        <v>0</v>
      </c>
      <c r="U393" s="987">
        <v>0</v>
      </c>
      <c r="V393" s="986">
        <v>0</v>
      </c>
      <c r="W393" s="987">
        <v>0</v>
      </c>
      <c r="X393" s="986">
        <v>0</v>
      </c>
      <c r="Y393" s="987">
        <v>0</v>
      </c>
      <c r="Z393" s="986">
        <v>0</v>
      </c>
      <c r="AA393" s="987">
        <v>0</v>
      </c>
      <c r="AB393" s="986">
        <v>0</v>
      </c>
      <c r="AC393" s="987">
        <v>0</v>
      </c>
      <c r="AD393" s="986">
        <v>0</v>
      </c>
      <c r="AE393" s="987">
        <v>0</v>
      </c>
      <c r="AF393" s="986">
        <v>0</v>
      </c>
      <c r="AG393" s="987">
        <v>0</v>
      </c>
      <c r="AH393" s="986">
        <v>0</v>
      </c>
      <c r="AI393" s="987">
        <v>0</v>
      </c>
      <c r="AJ393" s="986">
        <v>0</v>
      </c>
      <c r="AK393" s="987">
        <v>0</v>
      </c>
      <c r="AL393" s="986">
        <v>0</v>
      </c>
      <c r="AM393" s="987">
        <v>0</v>
      </c>
      <c r="AN393" s="988">
        <v>0</v>
      </c>
      <c r="AO393" s="946"/>
      <c r="AP393" s="964"/>
      <c r="AQ393" s="946"/>
      <c r="AR393" s="985">
        <v>0</v>
      </c>
      <c r="AS393" s="986">
        <v>0</v>
      </c>
      <c r="AT393" s="987">
        <v>0</v>
      </c>
      <c r="AU393" s="986">
        <v>0</v>
      </c>
      <c r="AV393" s="987">
        <v>0</v>
      </c>
      <c r="AW393" s="986">
        <v>0</v>
      </c>
      <c r="AX393" s="987">
        <v>0</v>
      </c>
      <c r="AY393" s="986">
        <v>0</v>
      </c>
      <c r="AZ393" s="987">
        <v>0</v>
      </c>
      <c r="BA393" s="986">
        <v>0</v>
      </c>
      <c r="BB393" s="987">
        <v>0</v>
      </c>
      <c r="BC393" s="986">
        <v>0</v>
      </c>
      <c r="BD393" s="987">
        <v>0</v>
      </c>
      <c r="BE393" s="986">
        <v>0</v>
      </c>
      <c r="BF393" s="987">
        <v>0</v>
      </c>
      <c r="BG393" s="986">
        <v>0</v>
      </c>
      <c r="BH393" s="987">
        <v>0</v>
      </c>
      <c r="BI393" s="986">
        <v>0</v>
      </c>
      <c r="BJ393" s="987">
        <v>0</v>
      </c>
      <c r="BK393" s="986">
        <v>0</v>
      </c>
      <c r="BL393" s="987">
        <v>0</v>
      </c>
      <c r="BM393" s="986">
        <v>0</v>
      </c>
      <c r="BN393" s="987">
        <v>0</v>
      </c>
      <c r="BO393" s="986">
        <v>0</v>
      </c>
      <c r="BP393" s="987">
        <v>0</v>
      </c>
      <c r="BQ393" s="986">
        <v>0</v>
      </c>
      <c r="BR393" s="987">
        <v>0</v>
      </c>
      <c r="BS393" s="986">
        <v>0</v>
      </c>
      <c r="BT393" s="987">
        <v>0</v>
      </c>
      <c r="BU393" s="986">
        <v>0</v>
      </c>
      <c r="BV393" s="987">
        <v>0</v>
      </c>
      <c r="BW393" s="986">
        <v>0</v>
      </c>
      <c r="BX393" s="987">
        <v>0</v>
      </c>
      <c r="BY393" s="986">
        <v>0</v>
      </c>
      <c r="BZ393" s="987">
        <v>0</v>
      </c>
      <c r="CA393" s="988">
        <v>0</v>
      </c>
      <c r="CB393" s="946"/>
      <c r="CC393" s="971"/>
      <c r="CD393" s="946"/>
      <c r="CE393" s="972"/>
      <c r="CF393" s="946"/>
      <c r="CG393" s="985">
        <v>0</v>
      </c>
      <c r="CH393" s="986">
        <v>0</v>
      </c>
      <c r="CI393" s="987">
        <v>0</v>
      </c>
      <c r="CJ393" s="986">
        <v>0</v>
      </c>
      <c r="CK393" s="987">
        <v>0</v>
      </c>
      <c r="CL393" s="986">
        <v>0</v>
      </c>
      <c r="CM393" s="987">
        <v>0</v>
      </c>
      <c r="CN393" s="986">
        <v>0</v>
      </c>
      <c r="CO393" s="987">
        <v>0</v>
      </c>
      <c r="CP393" s="986">
        <v>0</v>
      </c>
      <c r="CQ393" s="987">
        <v>0</v>
      </c>
      <c r="CR393" s="986">
        <v>0</v>
      </c>
      <c r="CS393" s="987">
        <v>0</v>
      </c>
      <c r="CT393" s="986">
        <v>0</v>
      </c>
      <c r="CU393" s="987">
        <v>0</v>
      </c>
      <c r="CV393" s="986">
        <v>0</v>
      </c>
      <c r="CW393" s="987">
        <v>0</v>
      </c>
      <c r="CX393" s="986">
        <v>0</v>
      </c>
      <c r="CY393" s="987">
        <v>0</v>
      </c>
      <c r="CZ393" s="986">
        <v>0</v>
      </c>
      <c r="DA393" s="987">
        <v>0</v>
      </c>
      <c r="DB393" s="986">
        <v>0</v>
      </c>
      <c r="DC393" s="987">
        <v>0</v>
      </c>
      <c r="DD393" s="986">
        <v>0</v>
      </c>
      <c r="DE393" s="987">
        <v>0</v>
      </c>
      <c r="DF393" s="986">
        <v>0</v>
      </c>
      <c r="DG393" s="987">
        <v>0</v>
      </c>
      <c r="DH393" s="986">
        <v>0</v>
      </c>
      <c r="DI393" s="987">
        <v>0</v>
      </c>
      <c r="DJ393" s="986">
        <v>0</v>
      </c>
      <c r="DK393" s="987">
        <v>0</v>
      </c>
      <c r="DL393" s="986">
        <v>0</v>
      </c>
      <c r="DM393" s="987">
        <v>0</v>
      </c>
      <c r="DN393" s="986">
        <v>0</v>
      </c>
      <c r="DO393" s="987">
        <v>0</v>
      </c>
      <c r="DP393" s="988">
        <v>0</v>
      </c>
      <c r="DQ393" s="946"/>
      <c r="DR393" s="973"/>
      <c r="DS393" s="946"/>
      <c r="DT393" s="985">
        <v>0</v>
      </c>
      <c r="DU393" s="986">
        <v>0</v>
      </c>
      <c r="DV393" s="987">
        <v>0</v>
      </c>
      <c r="DW393" s="986">
        <v>0</v>
      </c>
      <c r="DX393" s="987">
        <v>0</v>
      </c>
      <c r="DY393" s="986">
        <v>0</v>
      </c>
      <c r="DZ393" s="987">
        <v>0</v>
      </c>
      <c r="EA393" s="986">
        <v>0</v>
      </c>
      <c r="EB393" s="987">
        <v>0</v>
      </c>
      <c r="EC393" s="986">
        <v>0</v>
      </c>
      <c r="ED393" s="987">
        <v>0</v>
      </c>
      <c r="EE393" s="986">
        <v>0</v>
      </c>
      <c r="EF393" s="987">
        <v>0</v>
      </c>
      <c r="EG393" s="986">
        <v>0</v>
      </c>
      <c r="EH393" s="987">
        <v>0</v>
      </c>
      <c r="EI393" s="986">
        <v>0</v>
      </c>
      <c r="EJ393" s="987">
        <v>0</v>
      </c>
      <c r="EK393" s="986">
        <v>0</v>
      </c>
      <c r="EL393" s="987">
        <v>0</v>
      </c>
      <c r="EM393" s="986">
        <v>0</v>
      </c>
      <c r="EN393" s="987">
        <v>0</v>
      </c>
      <c r="EO393" s="986">
        <v>0</v>
      </c>
      <c r="EP393" s="987">
        <v>0</v>
      </c>
      <c r="EQ393" s="986">
        <v>0</v>
      </c>
      <c r="ER393" s="987">
        <v>0</v>
      </c>
      <c r="ES393" s="986">
        <v>0</v>
      </c>
      <c r="ET393" s="987">
        <v>0</v>
      </c>
      <c r="EU393" s="986">
        <v>0</v>
      </c>
      <c r="EV393" s="987">
        <v>0</v>
      </c>
      <c r="EW393" s="986">
        <v>0</v>
      </c>
      <c r="EX393" s="987">
        <v>0</v>
      </c>
      <c r="EY393" s="986">
        <v>0</v>
      </c>
      <c r="EZ393" s="987">
        <v>0</v>
      </c>
      <c r="FA393" s="986">
        <v>0</v>
      </c>
      <c r="FB393" s="987">
        <v>0</v>
      </c>
      <c r="FC393" s="988">
        <v>0</v>
      </c>
      <c r="FD393" s="946"/>
      <c r="FE393" s="974"/>
      <c r="FF393" s="946"/>
      <c r="FG393" s="975"/>
      <c r="FI393" s="989" t="b">
        <v>1</v>
      </c>
    </row>
    <row r="394" spans="2:165" hidden="1" outlineLevel="1">
      <c r="B394" s="990">
        <v>375</v>
      </c>
      <c r="C394" s="991" t="s">
        <v>788</v>
      </c>
      <c r="E394" s="992">
        <v>0</v>
      </c>
      <c r="F394" s="993">
        <v>0</v>
      </c>
      <c r="G394" s="994">
        <v>0</v>
      </c>
      <c r="H394" s="993">
        <v>0</v>
      </c>
      <c r="I394" s="994">
        <v>0</v>
      </c>
      <c r="J394" s="993">
        <v>0</v>
      </c>
      <c r="K394" s="994">
        <v>0</v>
      </c>
      <c r="L394" s="993">
        <v>0</v>
      </c>
      <c r="M394" s="994">
        <v>0</v>
      </c>
      <c r="N394" s="993">
        <v>0</v>
      </c>
      <c r="O394" s="994">
        <v>0</v>
      </c>
      <c r="P394" s="993">
        <v>0</v>
      </c>
      <c r="Q394" s="994">
        <v>0</v>
      </c>
      <c r="R394" s="993">
        <v>0</v>
      </c>
      <c r="S394" s="994">
        <v>0</v>
      </c>
      <c r="T394" s="993">
        <v>0</v>
      </c>
      <c r="U394" s="994">
        <v>0</v>
      </c>
      <c r="V394" s="993">
        <v>0</v>
      </c>
      <c r="W394" s="994">
        <v>0</v>
      </c>
      <c r="X394" s="993">
        <v>0</v>
      </c>
      <c r="Y394" s="994">
        <v>0</v>
      </c>
      <c r="Z394" s="993">
        <v>0</v>
      </c>
      <c r="AA394" s="994">
        <v>0</v>
      </c>
      <c r="AB394" s="993">
        <v>0</v>
      </c>
      <c r="AC394" s="994">
        <v>0</v>
      </c>
      <c r="AD394" s="993">
        <v>0</v>
      </c>
      <c r="AE394" s="994">
        <v>0</v>
      </c>
      <c r="AF394" s="993">
        <v>0</v>
      </c>
      <c r="AG394" s="994">
        <v>0</v>
      </c>
      <c r="AH394" s="993">
        <v>0</v>
      </c>
      <c r="AI394" s="994">
        <v>0</v>
      </c>
      <c r="AJ394" s="993">
        <v>0</v>
      </c>
      <c r="AK394" s="994">
        <v>0</v>
      </c>
      <c r="AL394" s="993">
        <v>0</v>
      </c>
      <c r="AM394" s="994">
        <v>0</v>
      </c>
      <c r="AN394" s="995">
        <v>0</v>
      </c>
      <c r="AO394" s="946"/>
      <c r="AP394" s="964"/>
      <c r="AQ394" s="946"/>
      <c r="AR394" s="992">
        <v>0</v>
      </c>
      <c r="AS394" s="993">
        <v>0</v>
      </c>
      <c r="AT394" s="994">
        <v>0</v>
      </c>
      <c r="AU394" s="993">
        <v>0</v>
      </c>
      <c r="AV394" s="994">
        <v>0</v>
      </c>
      <c r="AW394" s="993">
        <v>0</v>
      </c>
      <c r="AX394" s="994">
        <v>0</v>
      </c>
      <c r="AY394" s="993">
        <v>0</v>
      </c>
      <c r="AZ394" s="994">
        <v>0</v>
      </c>
      <c r="BA394" s="993">
        <v>0</v>
      </c>
      <c r="BB394" s="994">
        <v>0</v>
      </c>
      <c r="BC394" s="993">
        <v>0</v>
      </c>
      <c r="BD394" s="994">
        <v>0</v>
      </c>
      <c r="BE394" s="993">
        <v>0</v>
      </c>
      <c r="BF394" s="994">
        <v>0</v>
      </c>
      <c r="BG394" s="993">
        <v>0</v>
      </c>
      <c r="BH394" s="994">
        <v>0</v>
      </c>
      <c r="BI394" s="993">
        <v>0</v>
      </c>
      <c r="BJ394" s="994">
        <v>0</v>
      </c>
      <c r="BK394" s="993">
        <v>0</v>
      </c>
      <c r="BL394" s="994">
        <v>0</v>
      </c>
      <c r="BM394" s="993">
        <v>0</v>
      </c>
      <c r="BN394" s="994">
        <v>0</v>
      </c>
      <c r="BO394" s="993">
        <v>0</v>
      </c>
      <c r="BP394" s="994">
        <v>0</v>
      </c>
      <c r="BQ394" s="993">
        <v>0</v>
      </c>
      <c r="BR394" s="994">
        <v>0</v>
      </c>
      <c r="BS394" s="993">
        <v>0</v>
      </c>
      <c r="BT394" s="994">
        <v>0</v>
      </c>
      <c r="BU394" s="993">
        <v>0</v>
      </c>
      <c r="BV394" s="994">
        <v>0</v>
      </c>
      <c r="BW394" s="993">
        <v>0</v>
      </c>
      <c r="BX394" s="994">
        <v>0</v>
      </c>
      <c r="BY394" s="993">
        <v>0</v>
      </c>
      <c r="BZ394" s="994">
        <v>0</v>
      </c>
      <c r="CA394" s="995">
        <v>0</v>
      </c>
      <c r="CB394" s="946"/>
      <c r="CC394" s="971"/>
      <c r="CD394" s="946"/>
      <c r="CE394" s="972"/>
      <c r="CF394" s="946"/>
      <c r="CG394" s="992">
        <v>0</v>
      </c>
      <c r="CH394" s="993">
        <v>0</v>
      </c>
      <c r="CI394" s="994">
        <v>0</v>
      </c>
      <c r="CJ394" s="993">
        <v>0</v>
      </c>
      <c r="CK394" s="994">
        <v>0</v>
      </c>
      <c r="CL394" s="993">
        <v>0</v>
      </c>
      <c r="CM394" s="994">
        <v>0</v>
      </c>
      <c r="CN394" s="993">
        <v>0</v>
      </c>
      <c r="CO394" s="994">
        <v>0</v>
      </c>
      <c r="CP394" s="993">
        <v>0</v>
      </c>
      <c r="CQ394" s="994">
        <v>0</v>
      </c>
      <c r="CR394" s="993">
        <v>0</v>
      </c>
      <c r="CS394" s="994">
        <v>0</v>
      </c>
      <c r="CT394" s="993">
        <v>0</v>
      </c>
      <c r="CU394" s="994">
        <v>0</v>
      </c>
      <c r="CV394" s="993">
        <v>0</v>
      </c>
      <c r="CW394" s="994">
        <v>0</v>
      </c>
      <c r="CX394" s="993">
        <v>0</v>
      </c>
      <c r="CY394" s="994">
        <v>0</v>
      </c>
      <c r="CZ394" s="993">
        <v>0</v>
      </c>
      <c r="DA394" s="994">
        <v>0</v>
      </c>
      <c r="DB394" s="993">
        <v>0</v>
      </c>
      <c r="DC394" s="994">
        <v>0</v>
      </c>
      <c r="DD394" s="993">
        <v>0</v>
      </c>
      <c r="DE394" s="994">
        <v>0</v>
      </c>
      <c r="DF394" s="993">
        <v>0</v>
      </c>
      <c r="DG394" s="994">
        <v>0</v>
      </c>
      <c r="DH394" s="993">
        <v>0</v>
      </c>
      <c r="DI394" s="994">
        <v>0</v>
      </c>
      <c r="DJ394" s="993">
        <v>0</v>
      </c>
      <c r="DK394" s="994">
        <v>0</v>
      </c>
      <c r="DL394" s="993">
        <v>0</v>
      </c>
      <c r="DM394" s="994">
        <v>0</v>
      </c>
      <c r="DN394" s="993">
        <v>0</v>
      </c>
      <c r="DO394" s="994">
        <v>0</v>
      </c>
      <c r="DP394" s="995">
        <v>0</v>
      </c>
      <c r="DQ394" s="946"/>
      <c r="DR394" s="973"/>
      <c r="DS394" s="946"/>
      <c r="DT394" s="992">
        <v>0</v>
      </c>
      <c r="DU394" s="993">
        <v>0</v>
      </c>
      <c r="DV394" s="994">
        <v>0</v>
      </c>
      <c r="DW394" s="993">
        <v>0</v>
      </c>
      <c r="DX394" s="994">
        <v>0</v>
      </c>
      <c r="DY394" s="993">
        <v>0</v>
      </c>
      <c r="DZ394" s="994">
        <v>0</v>
      </c>
      <c r="EA394" s="993">
        <v>0</v>
      </c>
      <c r="EB394" s="994">
        <v>0</v>
      </c>
      <c r="EC394" s="993">
        <v>0</v>
      </c>
      <c r="ED394" s="994">
        <v>0</v>
      </c>
      <c r="EE394" s="993">
        <v>0</v>
      </c>
      <c r="EF394" s="994">
        <v>0</v>
      </c>
      <c r="EG394" s="993">
        <v>0</v>
      </c>
      <c r="EH394" s="994">
        <v>0</v>
      </c>
      <c r="EI394" s="993">
        <v>0</v>
      </c>
      <c r="EJ394" s="994">
        <v>0</v>
      </c>
      <c r="EK394" s="993">
        <v>0</v>
      </c>
      <c r="EL394" s="994">
        <v>0</v>
      </c>
      <c r="EM394" s="993">
        <v>0</v>
      </c>
      <c r="EN394" s="994">
        <v>0</v>
      </c>
      <c r="EO394" s="993">
        <v>0</v>
      </c>
      <c r="EP394" s="994">
        <v>0</v>
      </c>
      <c r="EQ394" s="993">
        <v>0</v>
      </c>
      <c r="ER394" s="994">
        <v>0</v>
      </c>
      <c r="ES394" s="993">
        <v>0</v>
      </c>
      <c r="ET394" s="994">
        <v>0</v>
      </c>
      <c r="EU394" s="993">
        <v>0</v>
      </c>
      <c r="EV394" s="994">
        <v>0</v>
      </c>
      <c r="EW394" s="993">
        <v>0</v>
      </c>
      <c r="EX394" s="994">
        <v>0</v>
      </c>
      <c r="EY394" s="993">
        <v>0</v>
      </c>
      <c r="EZ394" s="994">
        <v>0</v>
      </c>
      <c r="FA394" s="993">
        <v>0</v>
      </c>
      <c r="FB394" s="994">
        <v>0</v>
      </c>
      <c r="FC394" s="995">
        <v>0</v>
      </c>
      <c r="FD394" s="946"/>
      <c r="FE394" s="974"/>
      <c r="FF394" s="946"/>
      <c r="FG394" s="975"/>
      <c r="FI394" s="996" t="b">
        <v>1</v>
      </c>
    </row>
    <row r="395" spans="2:165" hidden="1" outlineLevel="1">
      <c r="B395" s="983">
        <v>376</v>
      </c>
      <c r="C395" s="984" t="s">
        <v>789</v>
      </c>
      <c r="E395" s="985">
        <v>0</v>
      </c>
      <c r="F395" s="986">
        <v>0</v>
      </c>
      <c r="G395" s="987">
        <v>0</v>
      </c>
      <c r="H395" s="986">
        <v>0</v>
      </c>
      <c r="I395" s="987">
        <v>0</v>
      </c>
      <c r="J395" s="986">
        <v>0</v>
      </c>
      <c r="K395" s="987">
        <v>0</v>
      </c>
      <c r="L395" s="986">
        <v>0</v>
      </c>
      <c r="M395" s="987">
        <v>0</v>
      </c>
      <c r="N395" s="986">
        <v>0</v>
      </c>
      <c r="O395" s="987">
        <v>0</v>
      </c>
      <c r="P395" s="986">
        <v>0</v>
      </c>
      <c r="Q395" s="987">
        <v>0</v>
      </c>
      <c r="R395" s="986">
        <v>0</v>
      </c>
      <c r="S395" s="987">
        <v>0</v>
      </c>
      <c r="T395" s="986">
        <v>0</v>
      </c>
      <c r="U395" s="987">
        <v>0</v>
      </c>
      <c r="V395" s="986">
        <v>0</v>
      </c>
      <c r="W395" s="987">
        <v>0</v>
      </c>
      <c r="X395" s="986">
        <v>0</v>
      </c>
      <c r="Y395" s="987">
        <v>0</v>
      </c>
      <c r="Z395" s="986">
        <v>0</v>
      </c>
      <c r="AA395" s="987">
        <v>0</v>
      </c>
      <c r="AB395" s="986">
        <v>0</v>
      </c>
      <c r="AC395" s="987">
        <v>0</v>
      </c>
      <c r="AD395" s="986">
        <v>0</v>
      </c>
      <c r="AE395" s="987">
        <v>0</v>
      </c>
      <c r="AF395" s="986">
        <v>0</v>
      </c>
      <c r="AG395" s="987">
        <v>0</v>
      </c>
      <c r="AH395" s="986">
        <v>0</v>
      </c>
      <c r="AI395" s="987">
        <v>0</v>
      </c>
      <c r="AJ395" s="986">
        <v>0</v>
      </c>
      <c r="AK395" s="987">
        <v>0</v>
      </c>
      <c r="AL395" s="986">
        <v>0</v>
      </c>
      <c r="AM395" s="987">
        <v>0</v>
      </c>
      <c r="AN395" s="988">
        <v>0</v>
      </c>
      <c r="AO395" s="946"/>
      <c r="AP395" s="964"/>
      <c r="AQ395" s="946"/>
      <c r="AR395" s="985">
        <v>0</v>
      </c>
      <c r="AS395" s="986">
        <v>0</v>
      </c>
      <c r="AT395" s="987">
        <v>0</v>
      </c>
      <c r="AU395" s="986">
        <v>0</v>
      </c>
      <c r="AV395" s="987">
        <v>0</v>
      </c>
      <c r="AW395" s="986">
        <v>0</v>
      </c>
      <c r="AX395" s="987">
        <v>0</v>
      </c>
      <c r="AY395" s="986">
        <v>0</v>
      </c>
      <c r="AZ395" s="987">
        <v>0</v>
      </c>
      <c r="BA395" s="986">
        <v>0</v>
      </c>
      <c r="BB395" s="987">
        <v>0</v>
      </c>
      <c r="BC395" s="986">
        <v>0</v>
      </c>
      <c r="BD395" s="987">
        <v>0</v>
      </c>
      <c r="BE395" s="986">
        <v>0</v>
      </c>
      <c r="BF395" s="987">
        <v>0</v>
      </c>
      <c r="BG395" s="986">
        <v>0</v>
      </c>
      <c r="BH395" s="987">
        <v>0</v>
      </c>
      <c r="BI395" s="986">
        <v>0</v>
      </c>
      <c r="BJ395" s="987">
        <v>0</v>
      </c>
      <c r="BK395" s="986">
        <v>0</v>
      </c>
      <c r="BL395" s="987">
        <v>0</v>
      </c>
      <c r="BM395" s="986">
        <v>0</v>
      </c>
      <c r="BN395" s="987">
        <v>0</v>
      </c>
      <c r="BO395" s="986">
        <v>0</v>
      </c>
      <c r="BP395" s="987">
        <v>0</v>
      </c>
      <c r="BQ395" s="986">
        <v>0</v>
      </c>
      <c r="BR395" s="987">
        <v>0</v>
      </c>
      <c r="BS395" s="986">
        <v>0</v>
      </c>
      <c r="BT395" s="987">
        <v>0</v>
      </c>
      <c r="BU395" s="986">
        <v>0</v>
      </c>
      <c r="BV395" s="987">
        <v>0</v>
      </c>
      <c r="BW395" s="986">
        <v>0</v>
      </c>
      <c r="BX395" s="987">
        <v>0</v>
      </c>
      <c r="BY395" s="986">
        <v>0</v>
      </c>
      <c r="BZ395" s="987">
        <v>0</v>
      </c>
      <c r="CA395" s="988">
        <v>0</v>
      </c>
      <c r="CB395" s="946"/>
      <c r="CC395" s="971"/>
      <c r="CD395" s="946"/>
      <c r="CE395" s="972"/>
      <c r="CF395" s="946"/>
      <c r="CG395" s="985">
        <v>0</v>
      </c>
      <c r="CH395" s="986">
        <v>0</v>
      </c>
      <c r="CI395" s="987">
        <v>0</v>
      </c>
      <c r="CJ395" s="986">
        <v>0</v>
      </c>
      <c r="CK395" s="987">
        <v>0</v>
      </c>
      <c r="CL395" s="986">
        <v>0</v>
      </c>
      <c r="CM395" s="987">
        <v>0</v>
      </c>
      <c r="CN395" s="986">
        <v>0</v>
      </c>
      <c r="CO395" s="987">
        <v>0</v>
      </c>
      <c r="CP395" s="986">
        <v>0</v>
      </c>
      <c r="CQ395" s="987">
        <v>0</v>
      </c>
      <c r="CR395" s="986">
        <v>0</v>
      </c>
      <c r="CS395" s="987">
        <v>0</v>
      </c>
      <c r="CT395" s="986">
        <v>0</v>
      </c>
      <c r="CU395" s="987">
        <v>0</v>
      </c>
      <c r="CV395" s="986">
        <v>0</v>
      </c>
      <c r="CW395" s="987">
        <v>0</v>
      </c>
      <c r="CX395" s="986">
        <v>0</v>
      </c>
      <c r="CY395" s="987">
        <v>0</v>
      </c>
      <c r="CZ395" s="986">
        <v>0</v>
      </c>
      <c r="DA395" s="987">
        <v>0</v>
      </c>
      <c r="DB395" s="986">
        <v>0</v>
      </c>
      <c r="DC395" s="987">
        <v>0</v>
      </c>
      <c r="DD395" s="986">
        <v>0</v>
      </c>
      <c r="DE395" s="987">
        <v>0</v>
      </c>
      <c r="DF395" s="986">
        <v>0</v>
      </c>
      <c r="DG395" s="987">
        <v>0</v>
      </c>
      <c r="DH395" s="986">
        <v>0</v>
      </c>
      <c r="DI395" s="987">
        <v>0</v>
      </c>
      <c r="DJ395" s="986">
        <v>0</v>
      </c>
      <c r="DK395" s="987">
        <v>0</v>
      </c>
      <c r="DL395" s="986">
        <v>0</v>
      </c>
      <c r="DM395" s="987">
        <v>0</v>
      </c>
      <c r="DN395" s="986">
        <v>0</v>
      </c>
      <c r="DO395" s="987">
        <v>0</v>
      </c>
      <c r="DP395" s="988">
        <v>0</v>
      </c>
      <c r="DQ395" s="946"/>
      <c r="DR395" s="973"/>
      <c r="DS395" s="946"/>
      <c r="DT395" s="985">
        <v>0</v>
      </c>
      <c r="DU395" s="986">
        <v>0</v>
      </c>
      <c r="DV395" s="987">
        <v>0</v>
      </c>
      <c r="DW395" s="986">
        <v>0</v>
      </c>
      <c r="DX395" s="987">
        <v>0</v>
      </c>
      <c r="DY395" s="986">
        <v>0</v>
      </c>
      <c r="DZ395" s="987">
        <v>0</v>
      </c>
      <c r="EA395" s="986">
        <v>0</v>
      </c>
      <c r="EB395" s="987">
        <v>0</v>
      </c>
      <c r="EC395" s="986">
        <v>0</v>
      </c>
      <c r="ED395" s="987">
        <v>0</v>
      </c>
      <c r="EE395" s="986">
        <v>0</v>
      </c>
      <c r="EF395" s="987">
        <v>0</v>
      </c>
      <c r="EG395" s="986">
        <v>0</v>
      </c>
      <c r="EH395" s="987">
        <v>0</v>
      </c>
      <c r="EI395" s="986">
        <v>0</v>
      </c>
      <c r="EJ395" s="987">
        <v>0</v>
      </c>
      <c r="EK395" s="986">
        <v>0</v>
      </c>
      <c r="EL395" s="987">
        <v>0</v>
      </c>
      <c r="EM395" s="986">
        <v>0</v>
      </c>
      <c r="EN395" s="987">
        <v>0</v>
      </c>
      <c r="EO395" s="986">
        <v>0</v>
      </c>
      <c r="EP395" s="987">
        <v>0</v>
      </c>
      <c r="EQ395" s="986">
        <v>0</v>
      </c>
      <c r="ER395" s="987">
        <v>0</v>
      </c>
      <c r="ES395" s="986">
        <v>0</v>
      </c>
      <c r="ET395" s="987">
        <v>0</v>
      </c>
      <c r="EU395" s="986">
        <v>0</v>
      </c>
      <c r="EV395" s="987">
        <v>0</v>
      </c>
      <c r="EW395" s="986">
        <v>0</v>
      </c>
      <c r="EX395" s="987">
        <v>0</v>
      </c>
      <c r="EY395" s="986">
        <v>0</v>
      </c>
      <c r="EZ395" s="987">
        <v>0</v>
      </c>
      <c r="FA395" s="986">
        <v>0</v>
      </c>
      <c r="FB395" s="987">
        <v>0</v>
      </c>
      <c r="FC395" s="988">
        <v>0</v>
      </c>
      <c r="FD395" s="946"/>
      <c r="FE395" s="974"/>
      <c r="FF395" s="946"/>
      <c r="FG395" s="975"/>
      <c r="FI395" s="989" t="b">
        <v>1</v>
      </c>
    </row>
    <row r="396" spans="2:165" hidden="1" outlineLevel="1">
      <c r="B396" s="990">
        <v>377</v>
      </c>
      <c r="C396" s="991" t="s">
        <v>790</v>
      </c>
      <c r="E396" s="992">
        <v>0</v>
      </c>
      <c r="F396" s="993">
        <v>0</v>
      </c>
      <c r="G396" s="994">
        <v>0</v>
      </c>
      <c r="H396" s="993">
        <v>0</v>
      </c>
      <c r="I396" s="994">
        <v>0</v>
      </c>
      <c r="J396" s="993">
        <v>0</v>
      </c>
      <c r="K396" s="994">
        <v>0</v>
      </c>
      <c r="L396" s="993">
        <v>0</v>
      </c>
      <c r="M396" s="994">
        <v>0</v>
      </c>
      <c r="N396" s="993">
        <v>0</v>
      </c>
      <c r="O396" s="994">
        <v>0</v>
      </c>
      <c r="P396" s="993">
        <v>0</v>
      </c>
      <c r="Q396" s="994">
        <v>0</v>
      </c>
      <c r="R396" s="993">
        <v>0</v>
      </c>
      <c r="S396" s="994">
        <v>0</v>
      </c>
      <c r="T396" s="993">
        <v>0</v>
      </c>
      <c r="U396" s="994">
        <v>0</v>
      </c>
      <c r="V396" s="993">
        <v>0</v>
      </c>
      <c r="W396" s="994">
        <v>0</v>
      </c>
      <c r="X396" s="993">
        <v>0</v>
      </c>
      <c r="Y396" s="994">
        <v>0</v>
      </c>
      <c r="Z396" s="993">
        <v>0</v>
      </c>
      <c r="AA396" s="994">
        <v>0</v>
      </c>
      <c r="AB396" s="993">
        <v>0</v>
      </c>
      <c r="AC396" s="994">
        <v>0</v>
      </c>
      <c r="AD396" s="993">
        <v>0</v>
      </c>
      <c r="AE396" s="994">
        <v>0</v>
      </c>
      <c r="AF396" s="993">
        <v>0</v>
      </c>
      <c r="AG396" s="994">
        <v>0</v>
      </c>
      <c r="AH396" s="993">
        <v>0</v>
      </c>
      <c r="AI396" s="994">
        <v>0</v>
      </c>
      <c r="AJ396" s="993">
        <v>0</v>
      </c>
      <c r="AK396" s="994">
        <v>0</v>
      </c>
      <c r="AL396" s="993">
        <v>0</v>
      </c>
      <c r="AM396" s="994">
        <v>0</v>
      </c>
      <c r="AN396" s="995">
        <v>0</v>
      </c>
      <c r="AO396" s="946"/>
      <c r="AP396" s="964"/>
      <c r="AQ396" s="946"/>
      <c r="AR396" s="992">
        <v>0</v>
      </c>
      <c r="AS396" s="993">
        <v>0</v>
      </c>
      <c r="AT396" s="994">
        <v>0</v>
      </c>
      <c r="AU396" s="993">
        <v>0</v>
      </c>
      <c r="AV396" s="994">
        <v>0</v>
      </c>
      <c r="AW396" s="993">
        <v>0</v>
      </c>
      <c r="AX396" s="994">
        <v>0</v>
      </c>
      <c r="AY396" s="993">
        <v>0</v>
      </c>
      <c r="AZ396" s="994">
        <v>0</v>
      </c>
      <c r="BA396" s="993">
        <v>0</v>
      </c>
      <c r="BB396" s="994">
        <v>0</v>
      </c>
      <c r="BC396" s="993">
        <v>0</v>
      </c>
      <c r="BD396" s="994">
        <v>0</v>
      </c>
      <c r="BE396" s="993">
        <v>0</v>
      </c>
      <c r="BF396" s="994">
        <v>0</v>
      </c>
      <c r="BG396" s="993">
        <v>0</v>
      </c>
      <c r="BH396" s="994">
        <v>0</v>
      </c>
      <c r="BI396" s="993">
        <v>0</v>
      </c>
      <c r="BJ396" s="994">
        <v>0</v>
      </c>
      <c r="BK396" s="993">
        <v>0</v>
      </c>
      <c r="BL396" s="994">
        <v>0</v>
      </c>
      <c r="BM396" s="993">
        <v>0</v>
      </c>
      <c r="BN396" s="994">
        <v>0</v>
      </c>
      <c r="BO396" s="993">
        <v>0</v>
      </c>
      <c r="BP396" s="994">
        <v>0</v>
      </c>
      <c r="BQ396" s="993">
        <v>0</v>
      </c>
      <c r="BR396" s="994">
        <v>0</v>
      </c>
      <c r="BS396" s="993">
        <v>0</v>
      </c>
      <c r="BT396" s="994">
        <v>0</v>
      </c>
      <c r="BU396" s="993">
        <v>0</v>
      </c>
      <c r="BV396" s="994">
        <v>0</v>
      </c>
      <c r="BW396" s="993">
        <v>0</v>
      </c>
      <c r="BX396" s="994">
        <v>0</v>
      </c>
      <c r="BY396" s="993">
        <v>0</v>
      </c>
      <c r="BZ396" s="994">
        <v>0</v>
      </c>
      <c r="CA396" s="995">
        <v>0</v>
      </c>
      <c r="CB396" s="946"/>
      <c r="CC396" s="971"/>
      <c r="CD396" s="946"/>
      <c r="CE396" s="972"/>
      <c r="CF396" s="946"/>
      <c r="CG396" s="992">
        <v>0</v>
      </c>
      <c r="CH396" s="993">
        <v>0</v>
      </c>
      <c r="CI396" s="994">
        <v>0</v>
      </c>
      <c r="CJ396" s="993">
        <v>0</v>
      </c>
      <c r="CK396" s="994">
        <v>0</v>
      </c>
      <c r="CL396" s="993">
        <v>0</v>
      </c>
      <c r="CM396" s="994">
        <v>0</v>
      </c>
      <c r="CN396" s="993">
        <v>0</v>
      </c>
      <c r="CO396" s="994">
        <v>0</v>
      </c>
      <c r="CP396" s="993">
        <v>0</v>
      </c>
      <c r="CQ396" s="994">
        <v>0</v>
      </c>
      <c r="CR396" s="993">
        <v>0</v>
      </c>
      <c r="CS396" s="994">
        <v>0</v>
      </c>
      <c r="CT396" s="993">
        <v>0</v>
      </c>
      <c r="CU396" s="994">
        <v>0</v>
      </c>
      <c r="CV396" s="993">
        <v>0</v>
      </c>
      <c r="CW396" s="994">
        <v>0</v>
      </c>
      <c r="CX396" s="993">
        <v>0</v>
      </c>
      <c r="CY396" s="994">
        <v>0</v>
      </c>
      <c r="CZ396" s="993">
        <v>0</v>
      </c>
      <c r="DA396" s="994">
        <v>0</v>
      </c>
      <c r="DB396" s="993">
        <v>0</v>
      </c>
      <c r="DC396" s="994">
        <v>0</v>
      </c>
      <c r="DD396" s="993">
        <v>0</v>
      </c>
      <c r="DE396" s="994">
        <v>0</v>
      </c>
      <c r="DF396" s="993">
        <v>0</v>
      </c>
      <c r="DG396" s="994">
        <v>0</v>
      </c>
      <c r="DH396" s="993">
        <v>0</v>
      </c>
      <c r="DI396" s="994">
        <v>0</v>
      </c>
      <c r="DJ396" s="993">
        <v>0</v>
      </c>
      <c r="DK396" s="994">
        <v>0</v>
      </c>
      <c r="DL396" s="993">
        <v>0</v>
      </c>
      <c r="DM396" s="994">
        <v>0</v>
      </c>
      <c r="DN396" s="993">
        <v>0</v>
      </c>
      <c r="DO396" s="994">
        <v>0</v>
      </c>
      <c r="DP396" s="995">
        <v>0</v>
      </c>
      <c r="DQ396" s="946"/>
      <c r="DR396" s="973"/>
      <c r="DS396" s="946"/>
      <c r="DT396" s="992">
        <v>0</v>
      </c>
      <c r="DU396" s="993">
        <v>0</v>
      </c>
      <c r="DV396" s="994">
        <v>0</v>
      </c>
      <c r="DW396" s="993">
        <v>0</v>
      </c>
      <c r="DX396" s="994">
        <v>0</v>
      </c>
      <c r="DY396" s="993">
        <v>0</v>
      </c>
      <c r="DZ396" s="994">
        <v>0</v>
      </c>
      <c r="EA396" s="993">
        <v>0</v>
      </c>
      <c r="EB396" s="994">
        <v>0</v>
      </c>
      <c r="EC396" s="993">
        <v>0</v>
      </c>
      <c r="ED396" s="994">
        <v>0</v>
      </c>
      <c r="EE396" s="993">
        <v>0</v>
      </c>
      <c r="EF396" s="994">
        <v>0</v>
      </c>
      <c r="EG396" s="993">
        <v>0</v>
      </c>
      <c r="EH396" s="994">
        <v>0</v>
      </c>
      <c r="EI396" s="993">
        <v>0</v>
      </c>
      <c r="EJ396" s="994">
        <v>0</v>
      </c>
      <c r="EK396" s="993">
        <v>0</v>
      </c>
      <c r="EL396" s="994">
        <v>0</v>
      </c>
      <c r="EM396" s="993">
        <v>0</v>
      </c>
      <c r="EN396" s="994">
        <v>0</v>
      </c>
      <c r="EO396" s="993">
        <v>0</v>
      </c>
      <c r="EP396" s="994">
        <v>0</v>
      </c>
      <c r="EQ396" s="993">
        <v>0</v>
      </c>
      <c r="ER396" s="994">
        <v>0</v>
      </c>
      <c r="ES396" s="993">
        <v>0</v>
      </c>
      <c r="ET396" s="994">
        <v>0</v>
      </c>
      <c r="EU396" s="993">
        <v>0</v>
      </c>
      <c r="EV396" s="994">
        <v>0</v>
      </c>
      <c r="EW396" s="993">
        <v>0</v>
      </c>
      <c r="EX396" s="994">
        <v>0</v>
      </c>
      <c r="EY396" s="993">
        <v>0</v>
      </c>
      <c r="EZ396" s="994">
        <v>0</v>
      </c>
      <c r="FA396" s="993">
        <v>0</v>
      </c>
      <c r="FB396" s="994">
        <v>0</v>
      </c>
      <c r="FC396" s="995">
        <v>0</v>
      </c>
      <c r="FD396" s="946"/>
      <c r="FE396" s="974"/>
      <c r="FF396" s="946"/>
      <c r="FG396" s="975"/>
      <c r="FI396" s="996" t="b">
        <v>1</v>
      </c>
    </row>
    <row r="397" spans="2:165" hidden="1" outlineLevel="1">
      <c r="B397" s="1013">
        <v>378</v>
      </c>
      <c r="C397" s="1021" t="s">
        <v>791</v>
      </c>
      <c r="E397" s="1015">
        <v>0</v>
      </c>
      <c r="F397" s="1016">
        <v>0</v>
      </c>
      <c r="G397" s="1017">
        <v>0</v>
      </c>
      <c r="H397" s="1016">
        <v>0</v>
      </c>
      <c r="I397" s="1017">
        <v>0</v>
      </c>
      <c r="J397" s="1016">
        <v>0</v>
      </c>
      <c r="K397" s="1017">
        <v>0</v>
      </c>
      <c r="L397" s="1016">
        <v>0</v>
      </c>
      <c r="M397" s="1017">
        <v>0</v>
      </c>
      <c r="N397" s="1016">
        <v>0</v>
      </c>
      <c r="O397" s="1017">
        <v>0</v>
      </c>
      <c r="P397" s="1016">
        <v>0</v>
      </c>
      <c r="Q397" s="1017">
        <v>0</v>
      </c>
      <c r="R397" s="1016">
        <v>0</v>
      </c>
      <c r="S397" s="1017">
        <v>0</v>
      </c>
      <c r="T397" s="1016">
        <v>0</v>
      </c>
      <c r="U397" s="1017">
        <v>0</v>
      </c>
      <c r="V397" s="1016">
        <v>0</v>
      </c>
      <c r="W397" s="1017">
        <v>0</v>
      </c>
      <c r="X397" s="1016">
        <v>0</v>
      </c>
      <c r="Y397" s="1017">
        <v>0</v>
      </c>
      <c r="Z397" s="1016">
        <v>0</v>
      </c>
      <c r="AA397" s="1017">
        <v>0</v>
      </c>
      <c r="AB397" s="1016">
        <v>0</v>
      </c>
      <c r="AC397" s="1017">
        <v>0</v>
      </c>
      <c r="AD397" s="1016">
        <v>0</v>
      </c>
      <c r="AE397" s="1017">
        <v>0</v>
      </c>
      <c r="AF397" s="1016">
        <v>0</v>
      </c>
      <c r="AG397" s="1017">
        <v>0</v>
      </c>
      <c r="AH397" s="1016">
        <v>0</v>
      </c>
      <c r="AI397" s="1017">
        <v>0</v>
      </c>
      <c r="AJ397" s="1016">
        <v>0</v>
      </c>
      <c r="AK397" s="1017">
        <v>0</v>
      </c>
      <c r="AL397" s="1016">
        <v>0</v>
      </c>
      <c r="AM397" s="1017">
        <v>0</v>
      </c>
      <c r="AN397" s="1018">
        <v>0</v>
      </c>
      <c r="AO397" s="946"/>
      <c r="AP397" s="964"/>
      <c r="AQ397" s="946"/>
      <c r="AR397" s="1015">
        <v>0</v>
      </c>
      <c r="AS397" s="1016">
        <v>0</v>
      </c>
      <c r="AT397" s="1017">
        <v>0</v>
      </c>
      <c r="AU397" s="1016">
        <v>0</v>
      </c>
      <c r="AV397" s="1017">
        <v>0</v>
      </c>
      <c r="AW397" s="1016">
        <v>0</v>
      </c>
      <c r="AX397" s="1017">
        <v>0</v>
      </c>
      <c r="AY397" s="1016">
        <v>0</v>
      </c>
      <c r="AZ397" s="1017">
        <v>0</v>
      </c>
      <c r="BA397" s="1016">
        <v>0</v>
      </c>
      <c r="BB397" s="1017">
        <v>0</v>
      </c>
      <c r="BC397" s="1016">
        <v>0</v>
      </c>
      <c r="BD397" s="1017">
        <v>0</v>
      </c>
      <c r="BE397" s="1016">
        <v>0</v>
      </c>
      <c r="BF397" s="1017">
        <v>0</v>
      </c>
      <c r="BG397" s="1016">
        <v>0</v>
      </c>
      <c r="BH397" s="1017">
        <v>0</v>
      </c>
      <c r="BI397" s="1016">
        <v>0</v>
      </c>
      <c r="BJ397" s="1017">
        <v>0</v>
      </c>
      <c r="BK397" s="1016">
        <v>0</v>
      </c>
      <c r="BL397" s="1017">
        <v>0</v>
      </c>
      <c r="BM397" s="1016">
        <v>0</v>
      </c>
      <c r="BN397" s="1017">
        <v>0</v>
      </c>
      <c r="BO397" s="1016">
        <v>0</v>
      </c>
      <c r="BP397" s="1017">
        <v>0</v>
      </c>
      <c r="BQ397" s="1016">
        <v>0</v>
      </c>
      <c r="BR397" s="1017">
        <v>0</v>
      </c>
      <c r="BS397" s="1016">
        <v>0</v>
      </c>
      <c r="BT397" s="1017">
        <v>0</v>
      </c>
      <c r="BU397" s="1016">
        <v>0</v>
      </c>
      <c r="BV397" s="1017">
        <v>0</v>
      </c>
      <c r="BW397" s="1016">
        <v>0</v>
      </c>
      <c r="BX397" s="1017">
        <v>0</v>
      </c>
      <c r="BY397" s="1016">
        <v>0</v>
      </c>
      <c r="BZ397" s="1017">
        <v>0</v>
      </c>
      <c r="CA397" s="1018">
        <v>0</v>
      </c>
      <c r="CB397" s="946"/>
      <c r="CC397" s="971"/>
      <c r="CD397" s="946"/>
      <c r="CE397" s="972"/>
      <c r="CF397" s="946"/>
      <c r="CG397" s="1015">
        <v>0</v>
      </c>
      <c r="CH397" s="1016">
        <v>0</v>
      </c>
      <c r="CI397" s="1017">
        <v>0</v>
      </c>
      <c r="CJ397" s="1016">
        <v>0</v>
      </c>
      <c r="CK397" s="1017">
        <v>0</v>
      </c>
      <c r="CL397" s="1016">
        <v>0</v>
      </c>
      <c r="CM397" s="1017">
        <v>0</v>
      </c>
      <c r="CN397" s="1016">
        <v>0</v>
      </c>
      <c r="CO397" s="1017">
        <v>0</v>
      </c>
      <c r="CP397" s="1016">
        <v>0</v>
      </c>
      <c r="CQ397" s="1017">
        <v>0</v>
      </c>
      <c r="CR397" s="1016">
        <v>0</v>
      </c>
      <c r="CS397" s="1017">
        <v>0</v>
      </c>
      <c r="CT397" s="1016">
        <v>0</v>
      </c>
      <c r="CU397" s="1017">
        <v>0</v>
      </c>
      <c r="CV397" s="1016">
        <v>0</v>
      </c>
      <c r="CW397" s="1017">
        <v>0</v>
      </c>
      <c r="CX397" s="1016">
        <v>0</v>
      </c>
      <c r="CY397" s="1017">
        <v>0</v>
      </c>
      <c r="CZ397" s="1016">
        <v>0</v>
      </c>
      <c r="DA397" s="1017">
        <v>0</v>
      </c>
      <c r="DB397" s="1016">
        <v>0</v>
      </c>
      <c r="DC397" s="1017">
        <v>0</v>
      </c>
      <c r="DD397" s="1016">
        <v>0</v>
      </c>
      <c r="DE397" s="1017">
        <v>0</v>
      </c>
      <c r="DF397" s="1016">
        <v>0</v>
      </c>
      <c r="DG397" s="1017">
        <v>0</v>
      </c>
      <c r="DH397" s="1016">
        <v>0</v>
      </c>
      <c r="DI397" s="1017">
        <v>0</v>
      </c>
      <c r="DJ397" s="1016">
        <v>0</v>
      </c>
      <c r="DK397" s="1017">
        <v>0</v>
      </c>
      <c r="DL397" s="1016">
        <v>0</v>
      </c>
      <c r="DM397" s="1017">
        <v>0</v>
      </c>
      <c r="DN397" s="1016">
        <v>0</v>
      </c>
      <c r="DO397" s="1017">
        <v>0</v>
      </c>
      <c r="DP397" s="1018">
        <v>0</v>
      </c>
      <c r="DQ397" s="946"/>
      <c r="DR397" s="973"/>
      <c r="DS397" s="946"/>
      <c r="DT397" s="1015">
        <v>0</v>
      </c>
      <c r="DU397" s="1016">
        <v>0</v>
      </c>
      <c r="DV397" s="1017">
        <v>0</v>
      </c>
      <c r="DW397" s="1016">
        <v>0</v>
      </c>
      <c r="DX397" s="1017">
        <v>0</v>
      </c>
      <c r="DY397" s="1016">
        <v>0</v>
      </c>
      <c r="DZ397" s="1017">
        <v>0</v>
      </c>
      <c r="EA397" s="1016">
        <v>0</v>
      </c>
      <c r="EB397" s="1017">
        <v>0</v>
      </c>
      <c r="EC397" s="1016">
        <v>0</v>
      </c>
      <c r="ED397" s="1017">
        <v>0</v>
      </c>
      <c r="EE397" s="1016">
        <v>0</v>
      </c>
      <c r="EF397" s="1017">
        <v>0</v>
      </c>
      <c r="EG397" s="1016">
        <v>0</v>
      </c>
      <c r="EH397" s="1017">
        <v>0</v>
      </c>
      <c r="EI397" s="1016">
        <v>0</v>
      </c>
      <c r="EJ397" s="1017">
        <v>0</v>
      </c>
      <c r="EK397" s="1016">
        <v>0</v>
      </c>
      <c r="EL397" s="1017">
        <v>0</v>
      </c>
      <c r="EM397" s="1016">
        <v>0</v>
      </c>
      <c r="EN397" s="1017">
        <v>0</v>
      </c>
      <c r="EO397" s="1016">
        <v>0</v>
      </c>
      <c r="EP397" s="1017">
        <v>0</v>
      </c>
      <c r="EQ397" s="1016">
        <v>0</v>
      </c>
      <c r="ER397" s="1017">
        <v>0</v>
      </c>
      <c r="ES397" s="1016">
        <v>0</v>
      </c>
      <c r="ET397" s="1017">
        <v>0</v>
      </c>
      <c r="EU397" s="1016">
        <v>0</v>
      </c>
      <c r="EV397" s="1017">
        <v>0</v>
      </c>
      <c r="EW397" s="1016">
        <v>0</v>
      </c>
      <c r="EX397" s="1017">
        <v>0</v>
      </c>
      <c r="EY397" s="1016">
        <v>0</v>
      </c>
      <c r="EZ397" s="1017">
        <v>0</v>
      </c>
      <c r="FA397" s="1016">
        <v>0</v>
      </c>
      <c r="FB397" s="1017">
        <v>0</v>
      </c>
      <c r="FC397" s="1018">
        <v>0</v>
      </c>
      <c r="FD397" s="946"/>
      <c r="FE397" s="974"/>
      <c r="FF397" s="946"/>
      <c r="FG397" s="975"/>
      <c r="FI397" s="1019" t="b">
        <v>1</v>
      </c>
    </row>
    <row r="398" spans="2:165" hidden="1" outlineLevel="1">
      <c r="B398" s="976">
        <v>379</v>
      </c>
      <c r="C398" s="977" t="s">
        <v>792</v>
      </c>
      <c r="E398" s="978">
        <v>0</v>
      </c>
      <c r="F398" s="979">
        <v>0</v>
      </c>
      <c r="G398" s="980">
        <v>0</v>
      </c>
      <c r="H398" s="979">
        <v>0</v>
      </c>
      <c r="I398" s="980">
        <v>0</v>
      </c>
      <c r="J398" s="979">
        <v>0</v>
      </c>
      <c r="K398" s="980">
        <v>0</v>
      </c>
      <c r="L398" s="979">
        <v>0</v>
      </c>
      <c r="M398" s="980">
        <v>0</v>
      </c>
      <c r="N398" s="979">
        <v>0</v>
      </c>
      <c r="O398" s="980">
        <v>0</v>
      </c>
      <c r="P398" s="979">
        <v>0</v>
      </c>
      <c r="Q398" s="980">
        <v>0</v>
      </c>
      <c r="R398" s="979">
        <v>0</v>
      </c>
      <c r="S398" s="980">
        <v>0</v>
      </c>
      <c r="T398" s="979">
        <v>0</v>
      </c>
      <c r="U398" s="980">
        <v>0</v>
      </c>
      <c r="V398" s="979">
        <v>0</v>
      </c>
      <c r="W398" s="980">
        <v>0</v>
      </c>
      <c r="X398" s="979">
        <v>0</v>
      </c>
      <c r="Y398" s="980">
        <v>0</v>
      </c>
      <c r="Z398" s="979">
        <v>0</v>
      </c>
      <c r="AA398" s="980">
        <v>0</v>
      </c>
      <c r="AB398" s="979">
        <v>0</v>
      </c>
      <c r="AC398" s="980">
        <v>0</v>
      </c>
      <c r="AD398" s="979">
        <v>0</v>
      </c>
      <c r="AE398" s="980">
        <v>0</v>
      </c>
      <c r="AF398" s="979">
        <v>0</v>
      </c>
      <c r="AG398" s="980">
        <v>0</v>
      </c>
      <c r="AH398" s="979">
        <v>0</v>
      </c>
      <c r="AI398" s="980">
        <v>0</v>
      </c>
      <c r="AJ398" s="979">
        <v>0</v>
      </c>
      <c r="AK398" s="980">
        <v>0</v>
      </c>
      <c r="AL398" s="979">
        <v>0</v>
      </c>
      <c r="AM398" s="980">
        <v>0</v>
      </c>
      <c r="AN398" s="981">
        <v>0</v>
      </c>
      <c r="AO398" s="946"/>
      <c r="AP398" s="964"/>
      <c r="AQ398" s="946"/>
      <c r="AR398" s="978">
        <v>0</v>
      </c>
      <c r="AS398" s="979">
        <v>0</v>
      </c>
      <c r="AT398" s="980">
        <v>0</v>
      </c>
      <c r="AU398" s="979">
        <v>0</v>
      </c>
      <c r="AV398" s="980">
        <v>0</v>
      </c>
      <c r="AW398" s="979">
        <v>0</v>
      </c>
      <c r="AX398" s="980">
        <v>0</v>
      </c>
      <c r="AY398" s="979">
        <v>0</v>
      </c>
      <c r="AZ398" s="980">
        <v>0</v>
      </c>
      <c r="BA398" s="979">
        <v>0</v>
      </c>
      <c r="BB398" s="980">
        <v>0</v>
      </c>
      <c r="BC398" s="979">
        <v>0</v>
      </c>
      <c r="BD398" s="980">
        <v>0</v>
      </c>
      <c r="BE398" s="979">
        <v>0</v>
      </c>
      <c r="BF398" s="980">
        <v>0</v>
      </c>
      <c r="BG398" s="979">
        <v>0</v>
      </c>
      <c r="BH398" s="980">
        <v>0</v>
      </c>
      <c r="BI398" s="979">
        <v>0</v>
      </c>
      <c r="BJ398" s="980">
        <v>0</v>
      </c>
      <c r="BK398" s="979">
        <v>0</v>
      </c>
      <c r="BL398" s="980">
        <v>0</v>
      </c>
      <c r="BM398" s="979">
        <v>0</v>
      </c>
      <c r="BN398" s="980">
        <v>0</v>
      </c>
      <c r="BO398" s="979">
        <v>0</v>
      </c>
      <c r="BP398" s="980">
        <v>0</v>
      </c>
      <c r="BQ398" s="979">
        <v>0</v>
      </c>
      <c r="BR398" s="980">
        <v>0</v>
      </c>
      <c r="BS398" s="979">
        <v>0</v>
      </c>
      <c r="BT398" s="980">
        <v>0</v>
      </c>
      <c r="BU398" s="979">
        <v>0</v>
      </c>
      <c r="BV398" s="980">
        <v>0</v>
      </c>
      <c r="BW398" s="979">
        <v>0</v>
      </c>
      <c r="BX398" s="980">
        <v>0</v>
      </c>
      <c r="BY398" s="979">
        <v>0</v>
      </c>
      <c r="BZ398" s="980">
        <v>0</v>
      </c>
      <c r="CA398" s="981">
        <v>0</v>
      </c>
      <c r="CB398" s="946"/>
      <c r="CC398" s="971"/>
      <c r="CD398" s="946"/>
      <c r="CE398" s="972"/>
      <c r="CF398" s="946"/>
      <c r="CG398" s="978">
        <v>0</v>
      </c>
      <c r="CH398" s="979">
        <v>0</v>
      </c>
      <c r="CI398" s="980">
        <v>0</v>
      </c>
      <c r="CJ398" s="979">
        <v>0</v>
      </c>
      <c r="CK398" s="980">
        <v>0</v>
      </c>
      <c r="CL398" s="979">
        <v>0</v>
      </c>
      <c r="CM398" s="980">
        <v>0</v>
      </c>
      <c r="CN398" s="979">
        <v>0</v>
      </c>
      <c r="CO398" s="980">
        <v>0</v>
      </c>
      <c r="CP398" s="979">
        <v>0</v>
      </c>
      <c r="CQ398" s="980">
        <v>0</v>
      </c>
      <c r="CR398" s="979">
        <v>0</v>
      </c>
      <c r="CS398" s="980">
        <v>0</v>
      </c>
      <c r="CT398" s="979">
        <v>0</v>
      </c>
      <c r="CU398" s="980">
        <v>0</v>
      </c>
      <c r="CV398" s="979">
        <v>0</v>
      </c>
      <c r="CW398" s="980">
        <v>0</v>
      </c>
      <c r="CX398" s="979">
        <v>0</v>
      </c>
      <c r="CY398" s="980">
        <v>0</v>
      </c>
      <c r="CZ398" s="979">
        <v>0</v>
      </c>
      <c r="DA398" s="980">
        <v>0</v>
      </c>
      <c r="DB398" s="979">
        <v>0</v>
      </c>
      <c r="DC398" s="980">
        <v>0</v>
      </c>
      <c r="DD398" s="979">
        <v>0</v>
      </c>
      <c r="DE398" s="980">
        <v>0</v>
      </c>
      <c r="DF398" s="979">
        <v>0</v>
      </c>
      <c r="DG398" s="980">
        <v>0</v>
      </c>
      <c r="DH398" s="979">
        <v>0</v>
      </c>
      <c r="DI398" s="980">
        <v>0</v>
      </c>
      <c r="DJ398" s="979">
        <v>0</v>
      </c>
      <c r="DK398" s="980">
        <v>0</v>
      </c>
      <c r="DL398" s="979">
        <v>0</v>
      </c>
      <c r="DM398" s="980">
        <v>0</v>
      </c>
      <c r="DN398" s="979">
        <v>0</v>
      </c>
      <c r="DO398" s="980">
        <v>0</v>
      </c>
      <c r="DP398" s="981">
        <v>0</v>
      </c>
      <c r="DQ398" s="946"/>
      <c r="DR398" s="973"/>
      <c r="DS398" s="946"/>
      <c r="DT398" s="978">
        <v>0</v>
      </c>
      <c r="DU398" s="979">
        <v>0</v>
      </c>
      <c r="DV398" s="980">
        <v>0</v>
      </c>
      <c r="DW398" s="979">
        <v>0</v>
      </c>
      <c r="DX398" s="980">
        <v>0</v>
      </c>
      <c r="DY398" s="979">
        <v>0</v>
      </c>
      <c r="DZ398" s="980">
        <v>0</v>
      </c>
      <c r="EA398" s="979">
        <v>0</v>
      </c>
      <c r="EB398" s="980">
        <v>0</v>
      </c>
      <c r="EC398" s="979">
        <v>0</v>
      </c>
      <c r="ED398" s="980">
        <v>0</v>
      </c>
      <c r="EE398" s="979">
        <v>0</v>
      </c>
      <c r="EF398" s="980">
        <v>0</v>
      </c>
      <c r="EG398" s="979">
        <v>0</v>
      </c>
      <c r="EH398" s="980">
        <v>0</v>
      </c>
      <c r="EI398" s="979">
        <v>0</v>
      </c>
      <c r="EJ398" s="980">
        <v>0</v>
      </c>
      <c r="EK398" s="979">
        <v>0</v>
      </c>
      <c r="EL398" s="980">
        <v>0</v>
      </c>
      <c r="EM398" s="979">
        <v>0</v>
      </c>
      <c r="EN398" s="980">
        <v>0</v>
      </c>
      <c r="EO398" s="979">
        <v>0</v>
      </c>
      <c r="EP398" s="980">
        <v>0</v>
      </c>
      <c r="EQ398" s="979">
        <v>0</v>
      </c>
      <c r="ER398" s="980">
        <v>0</v>
      </c>
      <c r="ES398" s="979">
        <v>0</v>
      </c>
      <c r="ET398" s="980">
        <v>0</v>
      </c>
      <c r="EU398" s="979">
        <v>0</v>
      </c>
      <c r="EV398" s="980">
        <v>0</v>
      </c>
      <c r="EW398" s="979">
        <v>0</v>
      </c>
      <c r="EX398" s="980">
        <v>0</v>
      </c>
      <c r="EY398" s="979">
        <v>0</v>
      </c>
      <c r="EZ398" s="980">
        <v>0</v>
      </c>
      <c r="FA398" s="979">
        <v>0</v>
      </c>
      <c r="FB398" s="980">
        <v>0</v>
      </c>
      <c r="FC398" s="981">
        <v>0</v>
      </c>
      <c r="FD398" s="946"/>
      <c r="FE398" s="974"/>
      <c r="FF398" s="946"/>
      <c r="FG398" s="975"/>
      <c r="FI398" s="982" t="b">
        <v>1</v>
      </c>
    </row>
    <row r="399" spans="2:165" hidden="1" outlineLevel="1">
      <c r="B399" s="983">
        <v>380</v>
      </c>
      <c r="C399" s="984" t="s">
        <v>446</v>
      </c>
      <c r="E399" s="985">
        <v>0</v>
      </c>
      <c r="F399" s="986">
        <v>0</v>
      </c>
      <c r="G399" s="987">
        <v>0</v>
      </c>
      <c r="H399" s="986">
        <v>0</v>
      </c>
      <c r="I399" s="987">
        <v>0</v>
      </c>
      <c r="J399" s="986">
        <v>0</v>
      </c>
      <c r="K399" s="987">
        <v>0</v>
      </c>
      <c r="L399" s="986">
        <v>0</v>
      </c>
      <c r="M399" s="987">
        <v>0</v>
      </c>
      <c r="N399" s="986">
        <v>0</v>
      </c>
      <c r="O399" s="987">
        <v>0</v>
      </c>
      <c r="P399" s="986">
        <v>0</v>
      </c>
      <c r="Q399" s="987">
        <v>0</v>
      </c>
      <c r="R399" s="986">
        <v>0</v>
      </c>
      <c r="S399" s="987">
        <v>0</v>
      </c>
      <c r="T399" s="986">
        <v>0</v>
      </c>
      <c r="U399" s="987">
        <v>0</v>
      </c>
      <c r="V399" s="986">
        <v>0</v>
      </c>
      <c r="W399" s="987">
        <v>0</v>
      </c>
      <c r="X399" s="986">
        <v>0</v>
      </c>
      <c r="Y399" s="987">
        <v>0</v>
      </c>
      <c r="Z399" s="986">
        <v>0</v>
      </c>
      <c r="AA399" s="987">
        <v>0</v>
      </c>
      <c r="AB399" s="986">
        <v>0</v>
      </c>
      <c r="AC399" s="987">
        <v>0</v>
      </c>
      <c r="AD399" s="986">
        <v>0</v>
      </c>
      <c r="AE399" s="987">
        <v>0</v>
      </c>
      <c r="AF399" s="986">
        <v>0</v>
      </c>
      <c r="AG399" s="987">
        <v>0</v>
      </c>
      <c r="AH399" s="986">
        <v>0</v>
      </c>
      <c r="AI399" s="987">
        <v>0</v>
      </c>
      <c r="AJ399" s="986">
        <v>0</v>
      </c>
      <c r="AK399" s="987">
        <v>0</v>
      </c>
      <c r="AL399" s="986">
        <v>0</v>
      </c>
      <c r="AM399" s="987">
        <v>0</v>
      </c>
      <c r="AN399" s="988">
        <v>0</v>
      </c>
      <c r="AO399" s="946"/>
      <c r="AP399" s="964"/>
      <c r="AQ399" s="946"/>
      <c r="AR399" s="985">
        <v>0</v>
      </c>
      <c r="AS399" s="986">
        <v>0</v>
      </c>
      <c r="AT399" s="987">
        <v>0</v>
      </c>
      <c r="AU399" s="986">
        <v>0</v>
      </c>
      <c r="AV399" s="987">
        <v>0</v>
      </c>
      <c r="AW399" s="986">
        <v>0</v>
      </c>
      <c r="AX399" s="987">
        <v>0</v>
      </c>
      <c r="AY399" s="986">
        <v>0</v>
      </c>
      <c r="AZ399" s="987">
        <v>0</v>
      </c>
      <c r="BA399" s="986">
        <v>0</v>
      </c>
      <c r="BB399" s="987">
        <v>0</v>
      </c>
      <c r="BC399" s="986">
        <v>0</v>
      </c>
      <c r="BD399" s="987">
        <v>0</v>
      </c>
      <c r="BE399" s="986">
        <v>0</v>
      </c>
      <c r="BF399" s="987">
        <v>0</v>
      </c>
      <c r="BG399" s="986">
        <v>0</v>
      </c>
      <c r="BH399" s="987">
        <v>0</v>
      </c>
      <c r="BI399" s="986">
        <v>0</v>
      </c>
      <c r="BJ399" s="987">
        <v>0</v>
      </c>
      <c r="BK399" s="986">
        <v>0</v>
      </c>
      <c r="BL399" s="987">
        <v>0</v>
      </c>
      <c r="BM399" s="986">
        <v>0</v>
      </c>
      <c r="BN399" s="987">
        <v>0</v>
      </c>
      <c r="BO399" s="986">
        <v>0</v>
      </c>
      <c r="BP399" s="987">
        <v>0</v>
      </c>
      <c r="BQ399" s="986">
        <v>0</v>
      </c>
      <c r="BR399" s="987">
        <v>0</v>
      </c>
      <c r="BS399" s="986">
        <v>0</v>
      </c>
      <c r="BT399" s="987">
        <v>0</v>
      </c>
      <c r="BU399" s="986">
        <v>0</v>
      </c>
      <c r="BV399" s="987">
        <v>0</v>
      </c>
      <c r="BW399" s="986">
        <v>0</v>
      </c>
      <c r="BX399" s="987">
        <v>0</v>
      </c>
      <c r="BY399" s="986">
        <v>0</v>
      </c>
      <c r="BZ399" s="987">
        <v>0</v>
      </c>
      <c r="CA399" s="988">
        <v>0</v>
      </c>
      <c r="CB399" s="946"/>
      <c r="CC399" s="971"/>
      <c r="CD399" s="946"/>
      <c r="CE399" s="972"/>
      <c r="CF399" s="946"/>
      <c r="CG399" s="985">
        <v>0</v>
      </c>
      <c r="CH399" s="986">
        <v>0</v>
      </c>
      <c r="CI399" s="987">
        <v>0</v>
      </c>
      <c r="CJ399" s="986">
        <v>0</v>
      </c>
      <c r="CK399" s="987">
        <v>0</v>
      </c>
      <c r="CL399" s="986">
        <v>0</v>
      </c>
      <c r="CM399" s="987">
        <v>0</v>
      </c>
      <c r="CN399" s="986">
        <v>0</v>
      </c>
      <c r="CO399" s="987">
        <v>0</v>
      </c>
      <c r="CP399" s="986">
        <v>0</v>
      </c>
      <c r="CQ399" s="987">
        <v>0</v>
      </c>
      <c r="CR399" s="986">
        <v>0</v>
      </c>
      <c r="CS399" s="987">
        <v>0</v>
      </c>
      <c r="CT399" s="986">
        <v>0</v>
      </c>
      <c r="CU399" s="987">
        <v>0</v>
      </c>
      <c r="CV399" s="986">
        <v>0</v>
      </c>
      <c r="CW399" s="987">
        <v>0</v>
      </c>
      <c r="CX399" s="986">
        <v>0</v>
      </c>
      <c r="CY399" s="987">
        <v>0</v>
      </c>
      <c r="CZ399" s="986">
        <v>0</v>
      </c>
      <c r="DA399" s="987">
        <v>0</v>
      </c>
      <c r="DB399" s="986">
        <v>0</v>
      </c>
      <c r="DC399" s="987">
        <v>0</v>
      </c>
      <c r="DD399" s="986">
        <v>0</v>
      </c>
      <c r="DE399" s="987">
        <v>0</v>
      </c>
      <c r="DF399" s="986">
        <v>0</v>
      </c>
      <c r="DG399" s="987">
        <v>0</v>
      </c>
      <c r="DH399" s="986">
        <v>0</v>
      </c>
      <c r="DI399" s="987">
        <v>0</v>
      </c>
      <c r="DJ399" s="986">
        <v>0</v>
      </c>
      <c r="DK399" s="987">
        <v>0</v>
      </c>
      <c r="DL399" s="986">
        <v>0</v>
      </c>
      <c r="DM399" s="987">
        <v>0</v>
      </c>
      <c r="DN399" s="986">
        <v>0</v>
      </c>
      <c r="DO399" s="987">
        <v>0</v>
      </c>
      <c r="DP399" s="988">
        <v>0</v>
      </c>
      <c r="DQ399" s="946"/>
      <c r="DR399" s="973"/>
      <c r="DS399" s="946"/>
      <c r="DT399" s="985">
        <v>0</v>
      </c>
      <c r="DU399" s="986">
        <v>0</v>
      </c>
      <c r="DV399" s="987">
        <v>0</v>
      </c>
      <c r="DW399" s="986">
        <v>0</v>
      </c>
      <c r="DX399" s="987">
        <v>0</v>
      </c>
      <c r="DY399" s="986">
        <v>0</v>
      </c>
      <c r="DZ399" s="987">
        <v>0</v>
      </c>
      <c r="EA399" s="986">
        <v>0</v>
      </c>
      <c r="EB399" s="987">
        <v>0</v>
      </c>
      <c r="EC399" s="986">
        <v>0</v>
      </c>
      <c r="ED399" s="987">
        <v>0</v>
      </c>
      <c r="EE399" s="986">
        <v>0</v>
      </c>
      <c r="EF399" s="987">
        <v>0</v>
      </c>
      <c r="EG399" s="986">
        <v>0</v>
      </c>
      <c r="EH399" s="987">
        <v>0</v>
      </c>
      <c r="EI399" s="986">
        <v>0</v>
      </c>
      <c r="EJ399" s="987">
        <v>0</v>
      </c>
      <c r="EK399" s="986">
        <v>0</v>
      </c>
      <c r="EL399" s="987">
        <v>0</v>
      </c>
      <c r="EM399" s="986">
        <v>0</v>
      </c>
      <c r="EN399" s="987">
        <v>0</v>
      </c>
      <c r="EO399" s="986">
        <v>0</v>
      </c>
      <c r="EP399" s="987">
        <v>0</v>
      </c>
      <c r="EQ399" s="986">
        <v>0</v>
      </c>
      <c r="ER399" s="987">
        <v>0</v>
      </c>
      <c r="ES399" s="986">
        <v>0</v>
      </c>
      <c r="ET399" s="987">
        <v>0</v>
      </c>
      <c r="EU399" s="986">
        <v>0</v>
      </c>
      <c r="EV399" s="987">
        <v>0</v>
      </c>
      <c r="EW399" s="986">
        <v>0</v>
      </c>
      <c r="EX399" s="987">
        <v>0</v>
      </c>
      <c r="EY399" s="986">
        <v>0</v>
      </c>
      <c r="EZ399" s="987">
        <v>0</v>
      </c>
      <c r="FA399" s="986">
        <v>0</v>
      </c>
      <c r="FB399" s="987">
        <v>0</v>
      </c>
      <c r="FC399" s="988">
        <v>0</v>
      </c>
      <c r="FD399" s="946"/>
      <c r="FE399" s="974"/>
      <c r="FF399" s="946"/>
      <c r="FG399" s="975"/>
      <c r="FI399" s="989" t="b">
        <v>1</v>
      </c>
    </row>
    <row r="400" spans="2:165" hidden="1" outlineLevel="1">
      <c r="B400" s="997">
        <v>381</v>
      </c>
      <c r="C400" s="998" t="s">
        <v>448</v>
      </c>
      <c r="E400" s="999">
        <v>0</v>
      </c>
      <c r="F400" s="1000">
        <v>0</v>
      </c>
      <c r="G400" s="1001">
        <v>0</v>
      </c>
      <c r="H400" s="1000">
        <v>0</v>
      </c>
      <c r="I400" s="1001">
        <v>0</v>
      </c>
      <c r="J400" s="1000">
        <v>0</v>
      </c>
      <c r="K400" s="1001">
        <v>0</v>
      </c>
      <c r="L400" s="1000">
        <v>0</v>
      </c>
      <c r="M400" s="1001">
        <v>0</v>
      </c>
      <c r="N400" s="1000">
        <v>0</v>
      </c>
      <c r="O400" s="1001">
        <v>0</v>
      </c>
      <c r="P400" s="1000">
        <v>0</v>
      </c>
      <c r="Q400" s="1001">
        <v>0</v>
      </c>
      <c r="R400" s="1000">
        <v>0</v>
      </c>
      <c r="S400" s="1001">
        <v>0</v>
      </c>
      <c r="T400" s="1000">
        <v>0</v>
      </c>
      <c r="U400" s="1001">
        <v>0</v>
      </c>
      <c r="V400" s="1000">
        <v>0</v>
      </c>
      <c r="W400" s="1001">
        <v>0</v>
      </c>
      <c r="X400" s="1000">
        <v>0</v>
      </c>
      <c r="Y400" s="1001">
        <v>0</v>
      </c>
      <c r="Z400" s="1000">
        <v>0</v>
      </c>
      <c r="AA400" s="1001">
        <v>0</v>
      </c>
      <c r="AB400" s="1000">
        <v>0</v>
      </c>
      <c r="AC400" s="1001">
        <v>0</v>
      </c>
      <c r="AD400" s="1000">
        <v>0</v>
      </c>
      <c r="AE400" s="1001">
        <v>0</v>
      </c>
      <c r="AF400" s="1000">
        <v>0</v>
      </c>
      <c r="AG400" s="1001">
        <v>0</v>
      </c>
      <c r="AH400" s="1000">
        <v>0</v>
      </c>
      <c r="AI400" s="1001">
        <v>0</v>
      </c>
      <c r="AJ400" s="1000">
        <v>0</v>
      </c>
      <c r="AK400" s="1001">
        <v>0</v>
      </c>
      <c r="AL400" s="1000">
        <v>0</v>
      </c>
      <c r="AM400" s="1001">
        <v>0</v>
      </c>
      <c r="AN400" s="1002">
        <v>0</v>
      </c>
      <c r="AO400" s="946"/>
      <c r="AP400" s="964"/>
      <c r="AQ400" s="946"/>
      <c r="AR400" s="999">
        <v>0</v>
      </c>
      <c r="AS400" s="1000">
        <v>0</v>
      </c>
      <c r="AT400" s="1001">
        <v>0</v>
      </c>
      <c r="AU400" s="1000">
        <v>0</v>
      </c>
      <c r="AV400" s="1001">
        <v>0</v>
      </c>
      <c r="AW400" s="1000">
        <v>0</v>
      </c>
      <c r="AX400" s="1001">
        <v>0</v>
      </c>
      <c r="AY400" s="1000">
        <v>0</v>
      </c>
      <c r="AZ400" s="1001">
        <v>0</v>
      </c>
      <c r="BA400" s="1000">
        <v>0</v>
      </c>
      <c r="BB400" s="1001">
        <v>0</v>
      </c>
      <c r="BC400" s="1000">
        <v>0</v>
      </c>
      <c r="BD400" s="1001">
        <v>0</v>
      </c>
      <c r="BE400" s="1000">
        <v>0</v>
      </c>
      <c r="BF400" s="1001">
        <v>0</v>
      </c>
      <c r="BG400" s="1000">
        <v>0</v>
      </c>
      <c r="BH400" s="1001">
        <v>0</v>
      </c>
      <c r="BI400" s="1000">
        <v>0</v>
      </c>
      <c r="BJ400" s="1001">
        <v>0</v>
      </c>
      <c r="BK400" s="1000">
        <v>0</v>
      </c>
      <c r="BL400" s="1001">
        <v>0</v>
      </c>
      <c r="BM400" s="1000">
        <v>0</v>
      </c>
      <c r="BN400" s="1001">
        <v>0</v>
      </c>
      <c r="BO400" s="1000">
        <v>0</v>
      </c>
      <c r="BP400" s="1001">
        <v>0</v>
      </c>
      <c r="BQ400" s="1000">
        <v>0</v>
      </c>
      <c r="BR400" s="1001">
        <v>0</v>
      </c>
      <c r="BS400" s="1000">
        <v>0</v>
      </c>
      <c r="BT400" s="1001">
        <v>0</v>
      </c>
      <c r="BU400" s="1000">
        <v>0</v>
      </c>
      <c r="BV400" s="1001">
        <v>0</v>
      </c>
      <c r="BW400" s="1000">
        <v>0</v>
      </c>
      <c r="BX400" s="1001">
        <v>0</v>
      </c>
      <c r="BY400" s="1000">
        <v>0</v>
      </c>
      <c r="BZ400" s="1001">
        <v>0</v>
      </c>
      <c r="CA400" s="1002">
        <v>0</v>
      </c>
      <c r="CB400" s="946"/>
      <c r="CC400" s="971"/>
      <c r="CD400" s="946"/>
      <c r="CE400" s="972"/>
      <c r="CF400" s="946"/>
      <c r="CG400" s="999">
        <v>0</v>
      </c>
      <c r="CH400" s="1000">
        <v>0</v>
      </c>
      <c r="CI400" s="1001">
        <v>0</v>
      </c>
      <c r="CJ400" s="1000">
        <v>0</v>
      </c>
      <c r="CK400" s="1001">
        <v>0</v>
      </c>
      <c r="CL400" s="1000">
        <v>0</v>
      </c>
      <c r="CM400" s="1001">
        <v>0</v>
      </c>
      <c r="CN400" s="1000">
        <v>0</v>
      </c>
      <c r="CO400" s="1001">
        <v>0</v>
      </c>
      <c r="CP400" s="1000">
        <v>0</v>
      </c>
      <c r="CQ400" s="1001">
        <v>0</v>
      </c>
      <c r="CR400" s="1000">
        <v>0</v>
      </c>
      <c r="CS400" s="1001">
        <v>0</v>
      </c>
      <c r="CT400" s="1000">
        <v>0</v>
      </c>
      <c r="CU400" s="1001">
        <v>0</v>
      </c>
      <c r="CV400" s="1000">
        <v>0</v>
      </c>
      <c r="CW400" s="1001">
        <v>0</v>
      </c>
      <c r="CX400" s="1000">
        <v>0</v>
      </c>
      <c r="CY400" s="1001">
        <v>0</v>
      </c>
      <c r="CZ400" s="1000">
        <v>0</v>
      </c>
      <c r="DA400" s="1001">
        <v>0</v>
      </c>
      <c r="DB400" s="1000">
        <v>0</v>
      </c>
      <c r="DC400" s="1001">
        <v>0</v>
      </c>
      <c r="DD400" s="1000">
        <v>0</v>
      </c>
      <c r="DE400" s="1001">
        <v>0</v>
      </c>
      <c r="DF400" s="1000">
        <v>0</v>
      </c>
      <c r="DG400" s="1001">
        <v>0</v>
      </c>
      <c r="DH400" s="1000">
        <v>0</v>
      </c>
      <c r="DI400" s="1001">
        <v>0</v>
      </c>
      <c r="DJ400" s="1000">
        <v>0</v>
      </c>
      <c r="DK400" s="1001">
        <v>0</v>
      </c>
      <c r="DL400" s="1000">
        <v>0</v>
      </c>
      <c r="DM400" s="1001">
        <v>0</v>
      </c>
      <c r="DN400" s="1000">
        <v>0</v>
      </c>
      <c r="DO400" s="1001">
        <v>0</v>
      </c>
      <c r="DP400" s="1002">
        <v>0</v>
      </c>
      <c r="DQ400" s="946"/>
      <c r="DR400" s="973"/>
      <c r="DS400" s="946"/>
      <c r="DT400" s="999">
        <v>0</v>
      </c>
      <c r="DU400" s="1000">
        <v>0</v>
      </c>
      <c r="DV400" s="1001">
        <v>0</v>
      </c>
      <c r="DW400" s="1000">
        <v>0</v>
      </c>
      <c r="DX400" s="1001">
        <v>0</v>
      </c>
      <c r="DY400" s="1000">
        <v>0</v>
      </c>
      <c r="DZ400" s="1001">
        <v>0</v>
      </c>
      <c r="EA400" s="1000">
        <v>0</v>
      </c>
      <c r="EB400" s="1001">
        <v>0</v>
      </c>
      <c r="EC400" s="1000">
        <v>0</v>
      </c>
      <c r="ED400" s="1001">
        <v>0</v>
      </c>
      <c r="EE400" s="1000">
        <v>0</v>
      </c>
      <c r="EF400" s="1001">
        <v>0</v>
      </c>
      <c r="EG400" s="1000">
        <v>0</v>
      </c>
      <c r="EH400" s="1001">
        <v>0</v>
      </c>
      <c r="EI400" s="1000">
        <v>0</v>
      </c>
      <c r="EJ400" s="1001">
        <v>0</v>
      </c>
      <c r="EK400" s="1000">
        <v>0</v>
      </c>
      <c r="EL400" s="1001">
        <v>0</v>
      </c>
      <c r="EM400" s="1000">
        <v>0</v>
      </c>
      <c r="EN400" s="1001">
        <v>0</v>
      </c>
      <c r="EO400" s="1000">
        <v>0</v>
      </c>
      <c r="EP400" s="1001">
        <v>0</v>
      </c>
      <c r="EQ400" s="1000">
        <v>0</v>
      </c>
      <c r="ER400" s="1001">
        <v>0</v>
      </c>
      <c r="ES400" s="1000">
        <v>0</v>
      </c>
      <c r="ET400" s="1001">
        <v>0</v>
      </c>
      <c r="EU400" s="1000">
        <v>0</v>
      </c>
      <c r="EV400" s="1001">
        <v>0</v>
      </c>
      <c r="EW400" s="1000">
        <v>0</v>
      </c>
      <c r="EX400" s="1001">
        <v>0</v>
      </c>
      <c r="EY400" s="1000">
        <v>0</v>
      </c>
      <c r="EZ400" s="1001">
        <v>0</v>
      </c>
      <c r="FA400" s="1000">
        <v>0</v>
      </c>
      <c r="FB400" s="1001">
        <v>0</v>
      </c>
      <c r="FC400" s="1002">
        <v>0</v>
      </c>
      <c r="FD400" s="946"/>
      <c r="FE400" s="974"/>
      <c r="FF400" s="946"/>
      <c r="FG400" s="975"/>
      <c r="FI400" s="1003" t="b">
        <v>1</v>
      </c>
    </row>
    <row r="401" spans="2:165" hidden="1" outlineLevel="1">
      <c r="B401" s="1004">
        <v>382</v>
      </c>
      <c r="C401" s="1022" t="s">
        <v>793</v>
      </c>
      <c r="E401" s="1006">
        <v>0</v>
      </c>
      <c r="F401" s="1007">
        <v>0</v>
      </c>
      <c r="G401" s="1008">
        <v>0</v>
      </c>
      <c r="H401" s="1007">
        <v>0</v>
      </c>
      <c r="I401" s="1008">
        <v>0</v>
      </c>
      <c r="J401" s="1007">
        <v>0</v>
      </c>
      <c r="K401" s="1008">
        <v>0</v>
      </c>
      <c r="L401" s="1007">
        <v>0</v>
      </c>
      <c r="M401" s="1008">
        <v>0</v>
      </c>
      <c r="N401" s="1007">
        <v>0</v>
      </c>
      <c r="O401" s="1008">
        <v>0</v>
      </c>
      <c r="P401" s="1007">
        <v>0</v>
      </c>
      <c r="Q401" s="1008">
        <v>0</v>
      </c>
      <c r="R401" s="1007">
        <v>0</v>
      </c>
      <c r="S401" s="1008">
        <v>0</v>
      </c>
      <c r="T401" s="1007">
        <v>0</v>
      </c>
      <c r="U401" s="1008">
        <v>0</v>
      </c>
      <c r="V401" s="1007">
        <v>0</v>
      </c>
      <c r="W401" s="1008">
        <v>0</v>
      </c>
      <c r="X401" s="1007">
        <v>0</v>
      </c>
      <c r="Y401" s="1008">
        <v>0</v>
      </c>
      <c r="Z401" s="1007">
        <v>0</v>
      </c>
      <c r="AA401" s="1008">
        <v>0</v>
      </c>
      <c r="AB401" s="1007">
        <v>0</v>
      </c>
      <c r="AC401" s="1008">
        <v>0</v>
      </c>
      <c r="AD401" s="1007">
        <v>0</v>
      </c>
      <c r="AE401" s="1008">
        <v>0</v>
      </c>
      <c r="AF401" s="1007">
        <v>0</v>
      </c>
      <c r="AG401" s="1008">
        <v>0</v>
      </c>
      <c r="AH401" s="1007">
        <v>0</v>
      </c>
      <c r="AI401" s="1008">
        <v>0</v>
      </c>
      <c r="AJ401" s="1007">
        <v>0</v>
      </c>
      <c r="AK401" s="1008">
        <v>0</v>
      </c>
      <c r="AL401" s="1007">
        <v>0</v>
      </c>
      <c r="AM401" s="1008">
        <v>0</v>
      </c>
      <c r="AN401" s="1009">
        <v>0</v>
      </c>
      <c r="AO401" s="946"/>
      <c r="AP401" s="964"/>
      <c r="AQ401" s="946"/>
      <c r="AR401" s="1006">
        <v>0</v>
      </c>
      <c r="AS401" s="1007">
        <v>0</v>
      </c>
      <c r="AT401" s="1008">
        <v>0</v>
      </c>
      <c r="AU401" s="1007">
        <v>0</v>
      </c>
      <c r="AV401" s="1008">
        <v>0</v>
      </c>
      <c r="AW401" s="1007">
        <v>0</v>
      </c>
      <c r="AX401" s="1008">
        <v>0</v>
      </c>
      <c r="AY401" s="1007">
        <v>0</v>
      </c>
      <c r="AZ401" s="1008">
        <v>0</v>
      </c>
      <c r="BA401" s="1007">
        <v>0</v>
      </c>
      <c r="BB401" s="1008">
        <v>0</v>
      </c>
      <c r="BC401" s="1007">
        <v>0</v>
      </c>
      <c r="BD401" s="1008">
        <v>0</v>
      </c>
      <c r="BE401" s="1007">
        <v>0</v>
      </c>
      <c r="BF401" s="1008">
        <v>0</v>
      </c>
      <c r="BG401" s="1007">
        <v>0</v>
      </c>
      <c r="BH401" s="1008">
        <v>0</v>
      </c>
      <c r="BI401" s="1007">
        <v>0</v>
      </c>
      <c r="BJ401" s="1008">
        <v>0</v>
      </c>
      <c r="BK401" s="1007">
        <v>0</v>
      </c>
      <c r="BL401" s="1008">
        <v>0</v>
      </c>
      <c r="BM401" s="1007">
        <v>0</v>
      </c>
      <c r="BN401" s="1008">
        <v>0</v>
      </c>
      <c r="BO401" s="1007">
        <v>0</v>
      </c>
      <c r="BP401" s="1008">
        <v>0</v>
      </c>
      <c r="BQ401" s="1007">
        <v>0</v>
      </c>
      <c r="BR401" s="1008">
        <v>0</v>
      </c>
      <c r="BS401" s="1007">
        <v>0</v>
      </c>
      <c r="BT401" s="1008">
        <v>0</v>
      </c>
      <c r="BU401" s="1007">
        <v>0</v>
      </c>
      <c r="BV401" s="1008">
        <v>0</v>
      </c>
      <c r="BW401" s="1007">
        <v>0</v>
      </c>
      <c r="BX401" s="1008">
        <v>0</v>
      </c>
      <c r="BY401" s="1007">
        <v>0</v>
      </c>
      <c r="BZ401" s="1008">
        <v>0</v>
      </c>
      <c r="CA401" s="1009">
        <v>0</v>
      </c>
      <c r="CB401" s="946"/>
      <c r="CC401" s="971"/>
      <c r="CD401" s="946"/>
      <c r="CE401" s="972"/>
      <c r="CF401" s="946"/>
      <c r="CG401" s="1006">
        <v>0</v>
      </c>
      <c r="CH401" s="1007">
        <v>0</v>
      </c>
      <c r="CI401" s="1008">
        <v>0</v>
      </c>
      <c r="CJ401" s="1007">
        <v>0</v>
      </c>
      <c r="CK401" s="1008">
        <v>0</v>
      </c>
      <c r="CL401" s="1007">
        <v>0</v>
      </c>
      <c r="CM401" s="1008">
        <v>0</v>
      </c>
      <c r="CN401" s="1007">
        <v>0</v>
      </c>
      <c r="CO401" s="1008">
        <v>0</v>
      </c>
      <c r="CP401" s="1007">
        <v>0</v>
      </c>
      <c r="CQ401" s="1008">
        <v>0</v>
      </c>
      <c r="CR401" s="1007">
        <v>0</v>
      </c>
      <c r="CS401" s="1008">
        <v>0</v>
      </c>
      <c r="CT401" s="1007">
        <v>0</v>
      </c>
      <c r="CU401" s="1008">
        <v>0</v>
      </c>
      <c r="CV401" s="1007">
        <v>0</v>
      </c>
      <c r="CW401" s="1008">
        <v>0</v>
      </c>
      <c r="CX401" s="1007">
        <v>0</v>
      </c>
      <c r="CY401" s="1008">
        <v>0</v>
      </c>
      <c r="CZ401" s="1007">
        <v>0</v>
      </c>
      <c r="DA401" s="1008">
        <v>0</v>
      </c>
      <c r="DB401" s="1007">
        <v>0</v>
      </c>
      <c r="DC401" s="1008">
        <v>0</v>
      </c>
      <c r="DD401" s="1007">
        <v>0</v>
      </c>
      <c r="DE401" s="1008">
        <v>0</v>
      </c>
      <c r="DF401" s="1007">
        <v>0</v>
      </c>
      <c r="DG401" s="1008">
        <v>0</v>
      </c>
      <c r="DH401" s="1007">
        <v>0</v>
      </c>
      <c r="DI401" s="1008">
        <v>0</v>
      </c>
      <c r="DJ401" s="1007">
        <v>0</v>
      </c>
      <c r="DK401" s="1008">
        <v>0</v>
      </c>
      <c r="DL401" s="1007">
        <v>0</v>
      </c>
      <c r="DM401" s="1008">
        <v>0</v>
      </c>
      <c r="DN401" s="1007">
        <v>0</v>
      </c>
      <c r="DO401" s="1008">
        <v>0</v>
      </c>
      <c r="DP401" s="1009">
        <v>0</v>
      </c>
      <c r="DQ401" s="946"/>
      <c r="DR401" s="973"/>
      <c r="DS401" s="946"/>
      <c r="DT401" s="1006">
        <v>0</v>
      </c>
      <c r="DU401" s="1007">
        <v>0</v>
      </c>
      <c r="DV401" s="1008">
        <v>0</v>
      </c>
      <c r="DW401" s="1007">
        <v>0</v>
      </c>
      <c r="DX401" s="1008">
        <v>0</v>
      </c>
      <c r="DY401" s="1007">
        <v>0</v>
      </c>
      <c r="DZ401" s="1008">
        <v>0</v>
      </c>
      <c r="EA401" s="1007">
        <v>0</v>
      </c>
      <c r="EB401" s="1008">
        <v>0</v>
      </c>
      <c r="EC401" s="1007">
        <v>0</v>
      </c>
      <c r="ED401" s="1008">
        <v>0</v>
      </c>
      <c r="EE401" s="1007">
        <v>0</v>
      </c>
      <c r="EF401" s="1008">
        <v>0</v>
      </c>
      <c r="EG401" s="1007">
        <v>0</v>
      </c>
      <c r="EH401" s="1008">
        <v>0</v>
      </c>
      <c r="EI401" s="1007">
        <v>0</v>
      </c>
      <c r="EJ401" s="1008">
        <v>0</v>
      </c>
      <c r="EK401" s="1007">
        <v>0</v>
      </c>
      <c r="EL401" s="1008">
        <v>0</v>
      </c>
      <c r="EM401" s="1007">
        <v>0</v>
      </c>
      <c r="EN401" s="1008">
        <v>0</v>
      </c>
      <c r="EO401" s="1007">
        <v>0</v>
      </c>
      <c r="EP401" s="1008">
        <v>0</v>
      </c>
      <c r="EQ401" s="1007">
        <v>0</v>
      </c>
      <c r="ER401" s="1008">
        <v>0</v>
      </c>
      <c r="ES401" s="1007">
        <v>0</v>
      </c>
      <c r="ET401" s="1008">
        <v>0</v>
      </c>
      <c r="EU401" s="1007">
        <v>0</v>
      </c>
      <c r="EV401" s="1008">
        <v>0</v>
      </c>
      <c r="EW401" s="1007">
        <v>0</v>
      </c>
      <c r="EX401" s="1008">
        <v>0</v>
      </c>
      <c r="EY401" s="1007">
        <v>0</v>
      </c>
      <c r="EZ401" s="1008">
        <v>0</v>
      </c>
      <c r="FA401" s="1007">
        <v>0</v>
      </c>
      <c r="FB401" s="1008">
        <v>0</v>
      </c>
      <c r="FC401" s="1009">
        <v>0</v>
      </c>
      <c r="FD401" s="946"/>
      <c r="FE401" s="974"/>
      <c r="FF401" s="946"/>
      <c r="FG401" s="975"/>
      <c r="FI401" s="1010" t="b">
        <v>1</v>
      </c>
    </row>
    <row r="402" spans="2:165" hidden="1" outlineLevel="1">
      <c r="B402" s="990">
        <v>383</v>
      </c>
      <c r="C402" s="991" t="s">
        <v>794</v>
      </c>
      <c r="E402" s="992">
        <v>0</v>
      </c>
      <c r="F402" s="993">
        <v>0</v>
      </c>
      <c r="G402" s="994">
        <v>0</v>
      </c>
      <c r="H402" s="993">
        <v>0</v>
      </c>
      <c r="I402" s="994">
        <v>0</v>
      </c>
      <c r="J402" s="993">
        <v>0</v>
      </c>
      <c r="K402" s="994">
        <v>0</v>
      </c>
      <c r="L402" s="993">
        <v>0</v>
      </c>
      <c r="M402" s="994">
        <v>0</v>
      </c>
      <c r="N402" s="993">
        <v>0</v>
      </c>
      <c r="O402" s="994">
        <v>0</v>
      </c>
      <c r="P402" s="993">
        <v>0</v>
      </c>
      <c r="Q402" s="994">
        <v>0</v>
      </c>
      <c r="R402" s="993">
        <v>0</v>
      </c>
      <c r="S402" s="994">
        <v>0</v>
      </c>
      <c r="T402" s="993">
        <v>0</v>
      </c>
      <c r="U402" s="994">
        <v>0</v>
      </c>
      <c r="V402" s="993">
        <v>0</v>
      </c>
      <c r="W402" s="994">
        <v>0</v>
      </c>
      <c r="X402" s="993">
        <v>0</v>
      </c>
      <c r="Y402" s="994">
        <v>0</v>
      </c>
      <c r="Z402" s="993">
        <v>0</v>
      </c>
      <c r="AA402" s="994">
        <v>0</v>
      </c>
      <c r="AB402" s="993">
        <v>0</v>
      </c>
      <c r="AC402" s="994">
        <v>0</v>
      </c>
      <c r="AD402" s="993">
        <v>0</v>
      </c>
      <c r="AE402" s="994">
        <v>0</v>
      </c>
      <c r="AF402" s="993">
        <v>0</v>
      </c>
      <c r="AG402" s="994">
        <v>0</v>
      </c>
      <c r="AH402" s="993">
        <v>0</v>
      </c>
      <c r="AI402" s="994">
        <v>0</v>
      </c>
      <c r="AJ402" s="993">
        <v>0</v>
      </c>
      <c r="AK402" s="994">
        <v>0</v>
      </c>
      <c r="AL402" s="993">
        <v>0</v>
      </c>
      <c r="AM402" s="994">
        <v>0</v>
      </c>
      <c r="AN402" s="995">
        <v>0</v>
      </c>
      <c r="AO402" s="946"/>
      <c r="AP402" s="964"/>
      <c r="AQ402" s="946"/>
      <c r="AR402" s="992">
        <v>0</v>
      </c>
      <c r="AS402" s="993">
        <v>0</v>
      </c>
      <c r="AT402" s="994">
        <v>0</v>
      </c>
      <c r="AU402" s="993">
        <v>0</v>
      </c>
      <c r="AV402" s="994">
        <v>0</v>
      </c>
      <c r="AW402" s="993">
        <v>0</v>
      </c>
      <c r="AX402" s="994">
        <v>0</v>
      </c>
      <c r="AY402" s="993">
        <v>0</v>
      </c>
      <c r="AZ402" s="994">
        <v>0</v>
      </c>
      <c r="BA402" s="993">
        <v>0</v>
      </c>
      <c r="BB402" s="994">
        <v>0</v>
      </c>
      <c r="BC402" s="993">
        <v>0</v>
      </c>
      <c r="BD402" s="994">
        <v>0</v>
      </c>
      <c r="BE402" s="993">
        <v>0</v>
      </c>
      <c r="BF402" s="994">
        <v>0</v>
      </c>
      <c r="BG402" s="993">
        <v>0</v>
      </c>
      <c r="BH402" s="994">
        <v>0</v>
      </c>
      <c r="BI402" s="993">
        <v>0</v>
      </c>
      <c r="BJ402" s="994">
        <v>0</v>
      </c>
      <c r="BK402" s="993">
        <v>0</v>
      </c>
      <c r="BL402" s="994">
        <v>0</v>
      </c>
      <c r="BM402" s="993">
        <v>0</v>
      </c>
      <c r="BN402" s="994">
        <v>0</v>
      </c>
      <c r="BO402" s="993">
        <v>0</v>
      </c>
      <c r="BP402" s="994">
        <v>0</v>
      </c>
      <c r="BQ402" s="993">
        <v>0</v>
      </c>
      <c r="BR402" s="994">
        <v>0</v>
      </c>
      <c r="BS402" s="993">
        <v>0</v>
      </c>
      <c r="BT402" s="994">
        <v>0</v>
      </c>
      <c r="BU402" s="993">
        <v>0</v>
      </c>
      <c r="BV402" s="994">
        <v>0</v>
      </c>
      <c r="BW402" s="993">
        <v>0</v>
      </c>
      <c r="BX402" s="994">
        <v>0</v>
      </c>
      <c r="BY402" s="993">
        <v>0</v>
      </c>
      <c r="BZ402" s="994">
        <v>0</v>
      </c>
      <c r="CA402" s="995">
        <v>0</v>
      </c>
      <c r="CB402" s="946"/>
      <c r="CC402" s="971"/>
      <c r="CD402" s="946"/>
      <c r="CE402" s="972"/>
      <c r="CF402" s="946"/>
      <c r="CG402" s="992">
        <v>0</v>
      </c>
      <c r="CH402" s="993">
        <v>0</v>
      </c>
      <c r="CI402" s="994">
        <v>0</v>
      </c>
      <c r="CJ402" s="993">
        <v>0</v>
      </c>
      <c r="CK402" s="994">
        <v>0</v>
      </c>
      <c r="CL402" s="993">
        <v>0</v>
      </c>
      <c r="CM402" s="994">
        <v>0</v>
      </c>
      <c r="CN402" s="993">
        <v>0</v>
      </c>
      <c r="CO402" s="994">
        <v>0</v>
      </c>
      <c r="CP402" s="993">
        <v>0</v>
      </c>
      <c r="CQ402" s="994">
        <v>0</v>
      </c>
      <c r="CR402" s="993">
        <v>0</v>
      </c>
      <c r="CS402" s="994">
        <v>0</v>
      </c>
      <c r="CT402" s="993">
        <v>0</v>
      </c>
      <c r="CU402" s="994">
        <v>0</v>
      </c>
      <c r="CV402" s="993">
        <v>0</v>
      </c>
      <c r="CW402" s="994">
        <v>0</v>
      </c>
      <c r="CX402" s="993">
        <v>0</v>
      </c>
      <c r="CY402" s="994">
        <v>0</v>
      </c>
      <c r="CZ402" s="993">
        <v>0</v>
      </c>
      <c r="DA402" s="994">
        <v>0</v>
      </c>
      <c r="DB402" s="993">
        <v>0</v>
      </c>
      <c r="DC402" s="994">
        <v>0</v>
      </c>
      <c r="DD402" s="993">
        <v>0</v>
      </c>
      <c r="DE402" s="994">
        <v>0</v>
      </c>
      <c r="DF402" s="993">
        <v>0</v>
      </c>
      <c r="DG402" s="994">
        <v>0</v>
      </c>
      <c r="DH402" s="993">
        <v>0</v>
      </c>
      <c r="DI402" s="994">
        <v>0</v>
      </c>
      <c r="DJ402" s="993">
        <v>0</v>
      </c>
      <c r="DK402" s="994">
        <v>0</v>
      </c>
      <c r="DL402" s="993">
        <v>0</v>
      </c>
      <c r="DM402" s="994">
        <v>0</v>
      </c>
      <c r="DN402" s="993">
        <v>0</v>
      </c>
      <c r="DO402" s="994">
        <v>0</v>
      </c>
      <c r="DP402" s="995">
        <v>0</v>
      </c>
      <c r="DQ402" s="946"/>
      <c r="DR402" s="973"/>
      <c r="DS402" s="946"/>
      <c r="DT402" s="992">
        <v>0</v>
      </c>
      <c r="DU402" s="993">
        <v>0</v>
      </c>
      <c r="DV402" s="994">
        <v>0</v>
      </c>
      <c r="DW402" s="993">
        <v>0</v>
      </c>
      <c r="DX402" s="994">
        <v>0</v>
      </c>
      <c r="DY402" s="993">
        <v>0</v>
      </c>
      <c r="DZ402" s="994">
        <v>0</v>
      </c>
      <c r="EA402" s="993">
        <v>0</v>
      </c>
      <c r="EB402" s="994">
        <v>0</v>
      </c>
      <c r="EC402" s="993">
        <v>0</v>
      </c>
      <c r="ED402" s="994">
        <v>0</v>
      </c>
      <c r="EE402" s="993">
        <v>0</v>
      </c>
      <c r="EF402" s="994">
        <v>0</v>
      </c>
      <c r="EG402" s="993">
        <v>0</v>
      </c>
      <c r="EH402" s="994">
        <v>0</v>
      </c>
      <c r="EI402" s="993">
        <v>0</v>
      </c>
      <c r="EJ402" s="994">
        <v>0</v>
      </c>
      <c r="EK402" s="993">
        <v>0</v>
      </c>
      <c r="EL402" s="994">
        <v>0</v>
      </c>
      <c r="EM402" s="993">
        <v>0</v>
      </c>
      <c r="EN402" s="994">
        <v>0</v>
      </c>
      <c r="EO402" s="993">
        <v>0</v>
      </c>
      <c r="EP402" s="994">
        <v>0</v>
      </c>
      <c r="EQ402" s="993">
        <v>0</v>
      </c>
      <c r="ER402" s="994">
        <v>0</v>
      </c>
      <c r="ES402" s="993">
        <v>0</v>
      </c>
      <c r="ET402" s="994">
        <v>0</v>
      </c>
      <c r="EU402" s="993">
        <v>0</v>
      </c>
      <c r="EV402" s="994">
        <v>0</v>
      </c>
      <c r="EW402" s="993">
        <v>0</v>
      </c>
      <c r="EX402" s="994">
        <v>0</v>
      </c>
      <c r="EY402" s="993">
        <v>0</v>
      </c>
      <c r="EZ402" s="994">
        <v>0</v>
      </c>
      <c r="FA402" s="993">
        <v>0</v>
      </c>
      <c r="FB402" s="994">
        <v>0</v>
      </c>
      <c r="FC402" s="995">
        <v>0</v>
      </c>
      <c r="FD402" s="946"/>
      <c r="FE402" s="974"/>
      <c r="FF402" s="946"/>
      <c r="FG402" s="975"/>
      <c r="FI402" s="996" t="b">
        <v>1</v>
      </c>
    </row>
    <row r="403" spans="2:165" hidden="1" outlineLevel="1">
      <c r="B403" s="1013">
        <v>384</v>
      </c>
      <c r="C403" s="1021" t="s">
        <v>795</v>
      </c>
      <c r="E403" s="1015">
        <v>0</v>
      </c>
      <c r="F403" s="1016">
        <v>0</v>
      </c>
      <c r="G403" s="1017">
        <v>0</v>
      </c>
      <c r="H403" s="1016">
        <v>0</v>
      </c>
      <c r="I403" s="1017">
        <v>0</v>
      </c>
      <c r="J403" s="1016">
        <v>0</v>
      </c>
      <c r="K403" s="1017">
        <v>0</v>
      </c>
      <c r="L403" s="1016">
        <v>0</v>
      </c>
      <c r="M403" s="1017">
        <v>0</v>
      </c>
      <c r="N403" s="1016">
        <v>0</v>
      </c>
      <c r="O403" s="1017">
        <v>0</v>
      </c>
      <c r="P403" s="1016">
        <v>0</v>
      </c>
      <c r="Q403" s="1017">
        <v>0</v>
      </c>
      <c r="R403" s="1016">
        <v>0</v>
      </c>
      <c r="S403" s="1017">
        <v>0</v>
      </c>
      <c r="T403" s="1016">
        <v>0</v>
      </c>
      <c r="U403" s="1017">
        <v>0</v>
      </c>
      <c r="V403" s="1016">
        <v>0</v>
      </c>
      <c r="W403" s="1017">
        <v>0</v>
      </c>
      <c r="X403" s="1016">
        <v>0</v>
      </c>
      <c r="Y403" s="1017">
        <v>0</v>
      </c>
      <c r="Z403" s="1016">
        <v>0</v>
      </c>
      <c r="AA403" s="1017">
        <v>0</v>
      </c>
      <c r="AB403" s="1016">
        <v>0</v>
      </c>
      <c r="AC403" s="1017">
        <v>0</v>
      </c>
      <c r="AD403" s="1016">
        <v>0</v>
      </c>
      <c r="AE403" s="1017">
        <v>0</v>
      </c>
      <c r="AF403" s="1016">
        <v>0</v>
      </c>
      <c r="AG403" s="1017">
        <v>0</v>
      </c>
      <c r="AH403" s="1016">
        <v>0</v>
      </c>
      <c r="AI403" s="1017">
        <v>0</v>
      </c>
      <c r="AJ403" s="1016">
        <v>0</v>
      </c>
      <c r="AK403" s="1017">
        <v>0</v>
      </c>
      <c r="AL403" s="1016">
        <v>0</v>
      </c>
      <c r="AM403" s="1017">
        <v>0</v>
      </c>
      <c r="AN403" s="1018">
        <v>0</v>
      </c>
      <c r="AO403" s="946"/>
      <c r="AP403" s="964"/>
      <c r="AQ403" s="946"/>
      <c r="AR403" s="1015">
        <v>0</v>
      </c>
      <c r="AS403" s="1016">
        <v>0</v>
      </c>
      <c r="AT403" s="1017">
        <v>0</v>
      </c>
      <c r="AU403" s="1016">
        <v>0</v>
      </c>
      <c r="AV403" s="1017">
        <v>0</v>
      </c>
      <c r="AW403" s="1016">
        <v>0</v>
      </c>
      <c r="AX403" s="1017">
        <v>0</v>
      </c>
      <c r="AY403" s="1016">
        <v>0</v>
      </c>
      <c r="AZ403" s="1017">
        <v>0</v>
      </c>
      <c r="BA403" s="1016">
        <v>0</v>
      </c>
      <c r="BB403" s="1017">
        <v>0</v>
      </c>
      <c r="BC403" s="1016">
        <v>0</v>
      </c>
      <c r="BD403" s="1017">
        <v>0</v>
      </c>
      <c r="BE403" s="1016">
        <v>0</v>
      </c>
      <c r="BF403" s="1017">
        <v>0</v>
      </c>
      <c r="BG403" s="1016">
        <v>0</v>
      </c>
      <c r="BH403" s="1017">
        <v>0</v>
      </c>
      <c r="BI403" s="1016">
        <v>0</v>
      </c>
      <c r="BJ403" s="1017">
        <v>0</v>
      </c>
      <c r="BK403" s="1016">
        <v>0</v>
      </c>
      <c r="BL403" s="1017">
        <v>0</v>
      </c>
      <c r="BM403" s="1016">
        <v>0</v>
      </c>
      <c r="BN403" s="1017">
        <v>0</v>
      </c>
      <c r="BO403" s="1016">
        <v>0</v>
      </c>
      <c r="BP403" s="1017">
        <v>0</v>
      </c>
      <c r="BQ403" s="1016">
        <v>0</v>
      </c>
      <c r="BR403" s="1017">
        <v>0</v>
      </c>
      <c r="BS403" s="1016">
        <v>0</v>
      </c>
      <c r="BT403" s="1017">
        <v>0</v>
      </c>
      <c r="BU403" s="1016">
        <v>0</v>
      </c>
      <c r="BV403" s="1017">
        <v>0</v>
      </c>
      <c r="BW403" s="1016">
        <v>0</v>
      </c>
      <c r="BX403" s="1017">
        <v>0</v>
      </c>
      <c r="BY403" s="1016">
        <v>0</v>
      </c>
      <c r="BZ403" s="1017">
        <v>0</v>
      </c>
      <c r="CA403" s="1018">
        <v>0</v>
      </c>
      <c r="CB403" s="946"/>
      <c r="CC403" s="971"/>
      <c r="CD403" s="946"/>
      <c r="CE403" s="972"/>
      <c r="CF403" s="946"/>
      <c r="CG403" s="1015">
        <v>0</v>
      </c>
      <c r="CH403" s="1016">
        <v>0</v>
      </c>
      <c r="CI403" s="1017">
        <v>0</v>
      </c>
      <c r="CJ403" s="1016">
        <v>0</v>
      </c>
      <c r="CK403" s="1017">
        <v>0</v>
      </c>
      <c r="CL403" s="1016">
        <v>0</v>
      </c>
      <c r="CM403" s="1017">
        <v>0</v>
      </c>
      <c r="CN403" s="1016">
        <v>0</v>
      </c>
      <c r="CO403" s="1017">
        <v>0</v>
      </c>
      <c r="CP403" s="1016">
        <v>0</v>
      </c>
      <c r="CQ403" s="1017">
        <v>0</v>
      </c>
      <c r="CR403" s="1016">
        <v>0</v>
      </c>
      <c r="CS403" s="1017">
        <v>0</v>
      </c>
      <c r="CT403" s="1016">
        <v>0</v>
      </c>
      <c r="CU403" s="1017">
        <v>0</v>
      </c>
      <c r="CV403" s="1016">
        <v>0</v>
      </c>
      <c r="CW403" s="1017">
        <v>0</v>
      </c>
      <c r="CX403" s="1016">
        <v>0</v>
      </c>
      <c r="CY403" s="1017">
        <v>0</v>
      </c>
      <c r="CZ403" s="1016">
        <v>0</v>
      </c>
      <c r="DA403" s="1017">
        <v>0</v>
      </c>
      <c r="DB403" s="1016">
        <v>0</v>
      </c>
      <c r="DC403" s="1017">
        <v>0</v>
      </c>
      <c r="DD403" s="1016">
        <v>0</v>
      </c>
      <c r="DE403" s="1017">
        <v>0</v>
      </c>
      <c r="DF403" s="1016">
        <v>0</v>
      </c>
      <c r="DG403" s="1017">
        <v>0</v>
      </c>
      <c r="DH403" s="1016">
        <v>0</v>
      </c>
      <c r="DI403" s="1017">
        <v>0</v>
      </c>
      <c r="DJ403" s="1016">
        <v>0</v>
      </c>
      <c r="DK403" s="1017">
        <v>0</v>
      </c>
      <c r="DL403" s="1016">
        <v>0</v>
      </c>
      <c r="DM403" s="1017">
        <v>0</v>
      </c>
      <c r="DN403" s="1016">
        <v>0</v>
      </c>
      <c r="DO403" s="1017">
        <v>0</v>
      </c>
      <c r="DP403" s="1018">
        <v>0</v>
      </c>
      <c r="DQ403" s="946"/>
      <c r="DR403" s="973"/>
      <c r="DS403" s="946"/>
      <c r="DT403" s="1015">
        <v>0</v>
      </c>
      <c r="DU403" s="1016">
        <v>0</v>
      </c>
      <c r="DV403" s="1017">
        <v>0</v>
      </c>
      <c r="DW403" s="1016">
        <v>0</v>
      </c>
      <c r="DX403" s="1017">
        <v>0</v>
      </c>
      <c r="DY403" s="1016">
        <v>0</v>
      </c>
      <c r="DZ403" s="1017">
        <v>0</v>
      </c>
      <c r="EA403" s="1016">
        <v>0</v>
      </c>
      <c r="EB403" s="1017">
        <v>0</v>
      </c>
      <c r="EC403" s="1016">
        <v>0</v>
      </c>
      <c r="ED403" s="1017">
        <v>0</v>
      </c>
      <c r="EE403" s="1016">
        <v>0</v>
      </c>
      <c r="EF403" s="1017">
        <v>0</v>
      </c>
      <c r="EG403" s="1016">
        <v>0</v>
      </c>
      <c r="EH403" s="1017">
        <v>0</v>
      </c>
      <c r="EI403" s="1016">
        <v>0</v>
      </c>
      <c r="EJ403" s="1017">
        <v>0</v>
      </c>
      <c r="EK403" s="1016">
        <v>0</v>
      </c>
      <c r="EL403" s="1017">
        <v>0</v>
      </c>
      <c r="EM403" s="1016">
        <v>0</v>
      </c>
      <c r="EN403" s="1017">
        <v>0</v>
      </c>
      <c r="EO403" s="1016">
        <v>0</v>
      </c>
      <c r="EP403" s="1017">
        <v>0</v>
      </c>
      <c r="EQ403" s="1016">
        <v>0</v>
      </c>
      <c r="ER403" s="1017">
        <v>0</v>
      </c>
      <c r="ES403" s="1016">
        <v>0</v>
      </c>
      <c r="ET403" s="1017">
        <v>0</v>
      </c>
      <c r="EU403" s="1016">
        <v>0</v>
      </c>
      <c r="EV403" s="1017">
        <v>0</v>
      </c>
      <c r="EW403" s="1016">
        <v>0</v>
      </c>
      <c r="EX403" s="1017">
        <v>0</v>
      </c>
      <c r="EY403" s="1016">
        <v>0</v>
      </c>
      <c r="EZ403" s="1017">
        <v>0</v>
      </c>
      <c r="FA403" s="1016">
        <v>0</v>
      </c>
      <c r="FB403" s="1017">
        <v>0</v>
      </c>
      <c r="FC403" s="1018">
        <v>0</v>
      </c>
      <c r="FD403" s="946"/>
      <c r="FE403" s="974"/>
      <c r="FF403" s="946"/>
      <c r="FG403" s="975"/>
      <c r="FI403" s="1019" t="b">
        <v>1</v>
      </c>
    </row>
    <row r="404" spans="2:165" hidden="1" outlineLevel="1">
      <c r="B404" s="976">
        <v>385</v>
      </c>
      <c r="C404" s="977" t="s">
        <v>796</v>
      </c>
      <c r="E404" s="978">
        <v>0</v>
      </c>
      <c r="F404" s="979">
        <v>0</v>
      </c>
      <c r="G404" s="980">
        <v>0</v>
      </c>
      <c r="H404" s="979">
        <v>0</v>
      </c>
      <c r="I404" s="980">
        <v>0</v>
      </c>
      <c r="J404" s="979">
        <v>0</v>
      </c>
      <c r="K404" s="980">
        <v>0</v>
      </c>
      <c r="L404" s="979">
        <v>0</v>
      </c>
      <c r="M404" s="980">
        <v>0</v>
      </c>
      <c r="N404" s="979">
        <v>0</v>
      </c>
      <c r="O404" s="980">
        <v>0</v>
      </c>
      <c r="P404" s="979">
        <v>0</v>
      </c>
      <c r="Q404" s="980">
        <v>0</v>
      </c>
      <c r="R404" s="979">
        <v>0</v>
      </c>
      <c r="S404" s="980">
        <v>0</v>
      </c>
      <c r="T404" s="979">
        <v>0</v>
      </c>
      <c r="U404" s="980">
        <v>0</v>
      </c>
      <c r="V404" s="979">
        <v>0</v>
      </c>
      <c r="W404" s="980">
        <v>0</v>
      </c>
      <c r="X404" s="979">
        <v>0</v>
      </c>
      <c r="Y404" s="980">
        <v>0</v>
      </c>
      <c r="Z404" s="979">
        <v>0</v>
      </c>
      <c r="AA404" s="980">
        <v>0</v>
      </c>
      <c r="AB404" s="979">
        <v>0</v>
      </c>
      <c r="AC404" s="980">
        <v>0</v>
      </c>
      <c r="AD404" s="979">
        <v>0</v>
      </c>
      <c r="AE404" s="980">
        <v>0</v>
      </c>
      <c r="AF404" s="979">
        <v>0</v>
      </c>
      <c r="AG404" s="980">
        <v>0</v>
      </c>
      <c r="AH404" s="979">
        <v>0</v>
      </c>
      <c r="AI404" s="980">
        <v>0</v>
      </c>
      <c r="AJ404" s="979">
        <v>0</v>
      </c>
      <c r="AK404" s="980">
        <v>0</v>
      </c>
      <c r="AL404" s="979">
        <v>0</v>
      </c>
      <c r="AM404" s="980">
        <v>0</v>
      </c>
      <c r="AN404" s="981">
        <v>0</v>
      </c>
      <c r="AO404" s="946"/>
      <c r="AP404" s="964"/>
      <c r="AQ404" s="946"/>
      <c r="AR404" s="978">
        <v>0</v>
      </c>
      <c r="AS404" s="979">
        <v>0</v>
      </c>
      <c r="AT404" s="980">
        <v>0</v>
      </c>
      <c r="AU404" s="979">
        <v>0</v>
      </c>
      <c r="AV404" s="980">
        <v>0</v>
      </c>
      <c r="AW404" s="979">
        <v>0</v>
      </c>
      <c r="AX404" s="980">
        <v>0</v>
      </c>
      <c r="AY404" s="979">
        <v>0</v>
      </c>
      <c r="AZ404" s="980">
        <v>0</v>
      </c>
      <c r="BA404" s="979">
        <v>0</v>
      </c>
      <c r="BB404" s="980">
        <v>0</v>
      </c>
      <c r="BC404" s="979">
        <v>0</v>
      </c>
      <c r="BD404" s="980">
        <v>0</v>
      </c>
      <c r="BE404" s="979">
        <v>0</v>
      </c>
      <c r="BF404" s="980">
        <v>0</v>
      </c>
      <c r="BG404" s="979">
        <v>0</v>
      </c>
      <c r="BH404" s="980">
        <v>0</v>
      </c>
      <c r="BI404" s="979">
        <v>0</v>
      </c>
      <c r="BJ404" s="980">
        <v>0</v>
      </c>
      <c r="BK404" s="979">
        <v>0</v>
      </c>
      <c r="BL404" s="980">
        <v>0</v>
      </c>
      <c r="BM404" s="979">
        <v>0</v>
      </c>
      <c r="BN404" s="980">
        <v>0</v>
      </c>
      <c r="BO404" s="979">
        <v>0</v>
      </c>
      <c r="BP404" s="980">
        <v>0</v>
      </c>
      <c r="BQ404" s="979">
        <v>0</v>
      </c>
      <c r="BR404" s="980">
        <v>0</v>
      </c>
      <c r="BS404" s="979">
        <v>0</v>
      </c>
      <c r="BT404" s="980">
        <v>0</v>
      </c>
      <c r="BU404" s="979">
        <v>0</v>
      </c>
      <c r="BV404" s="980">
        <v>0</v>
      </c>
      <c r="BW404" s="979">
        <v>0</v>
      </c>
      <c r="BX404" s="980">
        <v>0</v>
      </c>
      <c r="BY404" s="979">
        <v>0</v>
      </c>
      <c r="BZ404" s="980">
        <v>0</v>
      </c>
      <c r="CA404" s="981">
        <v>0</v>
      </c>
      <c r="CB404" s="946"/>
      <c r="CC404" s="971"/>
      <c r="CD404" s="946"/>
      <c r="CE404" s="972"/>
      <c r="CF404" s="946"/>
      <c r="CG404" s="978">
        <v>0</v>
      </c>
      <c r="CH404" s="979">
        <v>0</v>
      </c>
      <c r="CI404" s="980">
        <v>0</v>
      </c>
      <c r="CJ404" s="979">
        <v>0</v>
      </c>
      <c r="CK404" s="980">
        <v>0</v>
      </c>
      <c r="CL404" s="979">
        <v>0</v>
      </c>
      <c r="CM404" s="980">
        <v>0</v>
      </c>
      <c r="CN404" s="979">
        <v>0</v>
      </c>
      <c r="CO404" s="980">
        <v>0</v>
      </c>
      <c r="CP404" s="979">
        <v>0</v>
      </c>
      <c r="CQ404" s="980">
        <v>0</v>
      </c>
      <c r="CR404" s="979">
        <v>0</v>
      </c>
      <c r="CS404" s="980">
        <v>0</v>
      </c>
      <c r="CT404" s="979">
        <v>0</v>
      </c>
      <c r="CU404" s="980">
        <v>0</v>
      </c>
      <c r="CV404" s="979">
        <v>0</v>
      </c>
      <c r="CW404" s="980">
        <v>0</v>
      </c>
      <c r="CX404" s="979">
        <v>0</v>
      </c>
      <c r="CY404" s="980">
        <v>0</v>
      </c>
      <c r="CZ404" s="979">
        <v>0</v>
      </c>
      <c r="DA404" s="980">
        <v>0</v>
      </c>
      <c r="DB404" s="979">
        <v>0</v>
      </c>
      <c r="DC404" s="980">
        <v>0</v>
      </c>
      <c r="DD404" s="979">
        <v>0</v>
      </c>
      <c r="DE404" s="980">
        <v>0</v>
      </c>
      <c r="DF404" s="979">
        <v>0</v>
      </c>
      <c r="DG404" s="980">
        <v>0</v>
      </c>
      <c r="DH404" s="979">
        <v>0</v>
      </c>
      <c r="DI404" s="980">
        <v>0</v>
      </c>
      <c r="DJ404" s="979">
        <v>0</v>
      </c>
      <c r="DK404" s="980">
        <v>0</v>
      </c>
      <c r="DL404" s="979">
        <v>0</v>
      </c>
      <c r="DM404" s="980">
        <v>0</v>
      </c>
      <c r="DN404" s="979">
        <v>0</v>
      </c>
      <c r="DO404" s="980">
        <v>0</v>
      </c>
      <c r="DP404" s="981">
        <v>0</v>
      </c>
      <c r="DQ404" s="946"/>
      <c r="DR404" s="973"/>
      <c r="DS404" s="946"/>
      <c r="DT404" s="978">
        <v>0</v>
      </c>
      <c r="DU404" s="979">
        <v>0</v>
      </c>
      <c r="DV404" s="980">
        <v>0</v>
      </c>
      <c r="DW404" s="979">
        <v>0</v>
      </c>
      <c r="DX404" s="980">
        <v>0</v>
      </c>
      <c r="DY404" s="979">
        <v>0</v>
      </c>
      <c r="DZ404" s="980">
        <v>0</v>
      </c>
      <c r="EA404" s="979">
        <v>0</v>
      </c>
      <c r="EB404" s="980">
        <v>0</v>
      </c>
      <c r="EC404" s="979">
        <v>0</v>
      </c>
      <c r="ED404" s="980">
        <v>0</v>
      </c>
      <c r="EE404" s="979">
        <v>0</v>
      </c>
      <c r="EF404" s="980">
        <v>0</v>
      </c>
      <c r="EG404" s="979">
        <v>0</v>
      </c>
      <c r="EH404" s="980">
        <v>0</v>
      </c>
      <c r="EI404" s="979">
        <v>0</v>
      </c>
      <c r="EJ404" s="980">
        <v>0</v>
      </c>
      <c r="EK404" s="979">
        <v>0</v>
      </c>
      <c r="EL404" s="980">
        <v>0</v>
      </c>
      <c r="EM404" s="979">
        <v>0</v>
      </c>
      <c r="EN404" s="980">
        <v>0</v>
      </c>
      <c r="EO404" s="979">
        <v>0</v>
      </c>
      <c r="EP404" s="980">
        <v>0</v>
      </c>
      <c r="EQ404" s="979">
        <v>0</v>
      </c>
      <c r="ER404" s="980">
        <v>0</v>
      </c>
      <c r="ES404" s="979">
        <v>0</v>
      </c>
      <c r="ET404" s="980">
        <v>0</v>
      </c>
      <c r="EU404" s="979">
        <v>0</v>
      </c>
      <c r="EV404" s="980">
        <v>0</v>
      </c>
      <c r="EW404" s="979">
        <v>0</v>
      </c>
      <c r="EX404" s="980">
        <v>0</v>
      </c>
      <c r="EY404" s="979">
        <v>0</v>
      </c>
      <c r="EZ404" s="980">
        <v>0</v>
      </c>
      <c r="FA404" s="979">
        <v>0</v>
      </c>
      <c r="FB404" s="980">
        <v>0</v>
      </c>
      <c r="FC404" s="981">
        <v>0</v>
      </c>
      <c r="FD404" s="946"/>
      <c r="FE404" s="974"/>
      <c r="FF404" s="946"/>
      <c r="FG404" s="975"/>
      <c r="FI404" s="982" t="b">
        <v>1</v>
      </c>
    </row>
    <row r="405" spans="2:165" hidden="1" outlineLevel="1">
      <c r="B405" s="1013">
        <v>386</v>
      </c>
      <c r="C405" s="1021" t="s">
        <v>797</v>
      </c>
      <c r="E405" s="1015">
        <v>0</v>
      </c>
      <c r="F405" s="1016">
        <v>0</v>
      </c>
      <c r="G405" s="1017">
        <v>0</v>
      </c>
      <c r="H405" s="1016">
        <v>0</v>
      </c>
      <c r="I405" s="1017">
        <v>0</v>
      </c>
      <c r="J405" s="1016">
        <v>0</v>
      </c>
      <c r="K405" s="1017">
        <v>0</v>
      </c>
      <c r="L405" s="1016">
        <v>0</v>
      </c>
      <c r="M405" s="1017">
        <v>0</v>
      </c>
      <c r="N405" s="1016">
        <v>0</v>
      </c>
      <c r="O405" s="1017">
        <v>0</v>
      </c>
      <c r="P405" s="1016">
        <v>0</v>
      </c>
      <c r="Q405" s="1017">
        <v>0</v>
      </c>
      <c r="R405" s="1016">
        <v>0</v>
      </c>
      <c r="S405" s="1017">
        <v>0</v>
      </c>
      <c r="T405" s="1016">
        <v>0</v>
      </c>
      <c r="U405" s="1017">
        <v>0</v>
      </c>
      <c r="V405" s="1016">
        <v>0</v>
      </c>
      <c r="W405" s="1017">
        <v>0</v>
      </c>
      <c r="X405" s="1016">
        <v>0</v>
      </c>
      <c r="Y405" s="1017">
        <v>0</v>
      </c>
      <c r="Z405" s="1016">
        <v>0</v>
      </c>
      <c r="AA405" s="1017">
        <v>0</v>
      </c>
      <c r="AB405" s="1016">
        <v>0</v>
      </c>
      <c r="AC405" s="1017">
        <v>0</v>
      </c>
      <c r="AD405" s="1016">
        <v>0</v>
      </c>
      <c r="AE405" s="1017">
        <v>0</v>
      </c>
      <c r="AF405" s="1016">
        <v>0</v>
      </c>
      <c r="AG405" s="1017">
        <v>0</v>
      </c>
      <c r="AH405" s="1016">
        <v>0</v>
      </c>
      <c r="AI405" s="1017">
        <v>0</v>
      </c>
      <c r="AJ405" s="1016">
        <v>0</v>
      </c>
      <c r="AK405" s="1017">
        <v>0</v>
      </c>
      <c r="AL405" s="1016">
        <v>0</v>
      </c>
      <c r="AM405" s="1017">
        <v>0</v>
      </c>
      <c r="AN405" s="1018">
        <v>0</v>
      </c>
      <c r="AO405" s="946"/>
      <c r="AP405" s="964"/>
      <c r="AQ405" s="946"/>
      <c r="AR405" s="1015">
        <v>0</v>
      </c>
      <c r="AS405" s="1016">
        <v>0</v>
      </c>
      <c r="AT405" s="1017">
        <v>0</v>
      </c>
      <c r="AU405" s="1016">
        <v>0</v>
      </c>
      <c r="AV405" s="1017">
        <v>0</v>
      </c>
      <c r="AW405" s="1016">
        <v>0</v>
      </c>
      <c r="AX405" s="1017">
        <v>0</v>
      </c>
      <c r="AY405" s="1016">
        <v>0</v>
      </c>
      <c r="AZ405" s="1017">
        <v>0</v>
      </c>
      <c r="BA405" s="1016">
        <v>0</v>
      </c>
      <c r="BB405" s="1017">
        <v>0</v>
      </c>
      <c r="BC405" s="1016">
        <v>0</v>
      </c>
      <c r="BD405" s="1017">
        <v>0</v>
      </c>
      <c r="BE405" s="1016">
        <v>0</v>
      </c>
      <c r="BF405" s="1017">
        <v>0</v>
      </c>
      <c r="BG405" s="1016">
        <v>0</v>
      </c>
      <c r="BH405" s="1017">
        <v>0</v>
      </c>
      <c r="BI405" s="1016">
        <v>0</v>
      </c>
      <c r="BJ405" s="1017">
        <v>0</v>
      </c>
      <c r="BK405" s="1016">
        <v>0</v>
      </c>
      <c r="BL405" s="1017">
        <v>0</v>
      </c>
      <c r="BM405" s="1016">
        <v>0</v>
      </c>
      <c r="BN405" s="1017">
        <v>0</v>
      </c>
      <c r="BO405" s="1016">
        <v>0</v>
      </c>
      <c r="BP405" s="1017">
        <v>0</v>
      </c>
      <c r="BQ405" s="1016">
        <v>0</v>
      </c>
      <c r="BR405" s="1017">
        <v>0</v>
      </c>
      <c r="BS405" s="1016">
        <v>0</v>
      </c>
      <c r="BT405" s="1017">
        <v>0</v>
      </c>
      <c r="BU405" s="1016">
        <v>0</v>
      </c>
      <c r="BV405" s="1017">
        <v>0</v>
      </c>
      <c r="BW405" s="1016">
        <v>0</v>
      </c>
      <c r="BX405" s="1017">
        <v>0</v>
      </c>
      <c r="BY405" s="1016">
        <v>0</v>
      </c>
      <c r="BZ405" s="1017">
        <v>0</v>
      </c>
      <c r="CA405" s="1018">
        <v>0</v>
      </c>
      <c r="CB405" s="946"/>
      <c r="CC405" s="971"/>
      <c r="CD405" s="946"/>
      <c r="CE405" s="972"/>
      <c r="CF405" s="946"/>
      <c r="CG405" s="1015">
        <v>0</v>
      </c>
      <c r="CH405" s="1016">
        <v>0</v>
      </c>
      <c r="CI405" s="1017">
        <v>0</v>
      </c>
      <c r="CJ405" s="1016">
        <v>0</v>
      </c>
      <c r="CK405" s="1017">
        <v>0</v>
      </c>
      <c r="CL405" s="1016">
        <v>0</v>
      </c>
      <c r="CM405" s="1017">
        <v>0</v>
      </c>
      <c r="CN405" s="1016">
        <v>0</v>
      </c>
      <c r="CO405" s="1017">
        <v>0</v>
      </c>
      <c r="CP405" s="1016">
        <v>0</v>
      </c>
      <c r="CQ405" s="1017">
        <v>0</v>
      </c>
      <c r="CR405" s="1016">
        <v>0</v>
      </c>
      <c r="CS405" s="1017">
        <v>0</v>
      </c>
      <c r="CT405" s="1016">
        <v>0</v>
      </c>
      <c r="CU405" s="1017">
        <v>0</v>
      </c>
      <c r="CV405" s="1016">
        <v>0</v>
      </c>
      <c r="CW405" s="1017">
        <v>0</v>
      </c>
      <c r="CX405" s="1016">
        <v>0</v>
      </c>
      <c r="CY405" s="1017">
        <v>0</v>
      </c>
      <c r="CZ405" s="1016">
        <v>0</v>
      </c>
      <c r="DA405" s="1017">
        <v>0</v>
      </c>
      <c r="DB405" s="1016">
        <v>0</v>
      </c>
      <c r="DC405" s="1017">
        <v>0</v>
      </c>
      <c r="DD405" s="1016">
        <v>0</v>
      </c>
      <c r="DE405" s="1017">
        <v>0</v>
      </c>
      <c r="DF405" s="1016">
        <v>0</v>
      </c>
      <c r="DG405" s="1017">
        <v>0</v>
      </c>
      <c r="DH405" s="1016">
        <v>0</v>
      </c>
      <c r="DI405" s="1017">
        <v>0</v>
      </c>
      <c r="DJ405" s="1016">
        <v>0</v>
      </c>
      <c r="DK405" s="1017">
        <v>0</v>
      </c>
      <c r="DL405" s="1016">
        <v>0</v>
      </c>
      <c r="DM405" s="1017">
        <v>0</v>
      </c>
      <c r="DN405" s="1016">
        <v>0</v>
      </c>
      <c r="DO405" s="1017">
        <v>0</v>
      </c>
      <c r="DP405" s="1018">
        <v>0</v>
      </c>
      <c r="DQ405" s="946"/>
      <c r="DR405" s="973"/>
      <c r="DS405" s="946"/>
      <c r="DT405" s="1015">
        <v>0</v>
      </c>
      <c r="DU405" s="1016">
        <v>0</v>
      </c>
      <c r="DV405" s="1017">
        <v>0</v>
      </c>
      <c r="DW405" s="1016">
        <v>0</v>
      </c>
      <c r="DX405" s="1017">
        <v>0</v>
      </c>
      <c r="DY405" s="1016">
        <v>0</v>
      </c>
      <c r="DZ405" s="1017">
        <v>0</v>
      </c>
      <c r="EA405" s="1016">
        <v>0</v>
      </c>
      <c r="EB405" s="1017">
        <v>0</v>
      </c>
      <c r="EC405" s="1016">
        <v>0</v>
      </c>
      <c r="ED405" s="1017">
        <v>0</v>
      </c>
      <c r="EE405" s="1016">
        <v>0</v>
      </c>
      <c r="EF405" s="1017">
        <v>0</v>
      </c>
      <c r="EG405" s="1016">
        <v>0</v>
      </c>
      <c r="EH405" s="1017">
        <v>0</v>
      </c>
      <c r="EI405" s="1016">
        <v>0</v>
      </c>
      <c r="EJ405" s="1017">
        <v>0</v>
      </c>
      <c r="EK405" s="1016">
        <v>0</v>
      </c>
      <c r="EL405" s="1017">
        <v>0</v>
      </c>
      <c r="EM405" s="1016">
        <v>0</v>
      </c>
      <c r="EN405" s="1017">
        <v>0</v>
      </c>
      <c r="EO405" s="1016">
        <v>0</v>
      </c>
      <c r="EP405" s="1017">
        <v>0</v>
      </c>
      <c r="EQ405" s="1016">
        <v>0</v>
      </c>
      <c r="ER405" s="1017">
        <v>0</v>
      </c>
      <c r="ES405" s="1016">
        <v>0</v>
      </c>
      <c r="ET405" s="1017">
        <v>0</v>
      </c>
      <c r="EU405" s="1016">
        <v>0</v>
      </c>
      <c r="EV405" s="1017">
        <v>0</v>
      </c>
      <c r="EW405" s="1016">
        <v>0</v>
      </c>
      <c r="EX405" s="1017">
        <v>0</v>
      </c>
      <c r="EY405" s="1016">
        <v>0</v>
      </c>
      <c r="EZ405" s="1017">
        <v>0</v>
      </c>
      <c r="FA405" s="1016">
        <v>0</v>
      </c>
      <c r="FB405" s="1017">
        <v>0</v>
      </c>
      <c r="FC405" s="1018">
        <v>0</v>
      </c>
      <c r="FD405" s="946"/>
      <c r="FE405" s="974"/>
      <c r="FF405" s="946"/>
      <c r="FG405" s="975"/>
      <c r="FI405" s="1019" t="b">
        <v>1</v>
      </c>
    </row>
    <row r="406" spans="2:165" hidden="1" outlineLevel="1">
      <c r="B406" s="976">
        <v>387</v>
      </c>
      <c r="C406" s="977" t="s">
        <v>798</v>
      </c>
      <c r="E406" s="978">
        <v>0</v>
      </c>
      <c r="F406" s="979">
        <v>0</v>
      </c>
      <c r="G406" s="980">
        <v>0</v>
      </c>
      <c r="H406" s="979">
        <v>0</v>
      </c>
      <c r="I406" s="980">
        <v>0</v>
      </c>
      <c r="J406" s="979">
        <v>0</v>
      </c>
      <c r="K406" s="980">
        <v>0</v>
      </c>
      <c r="L406" s="979">
        <v>0</v>
      </c>
      <c r="M406" s="980">
        <v>0</v>
      </c>
      <c r="N406" s="979">
        <v>0</v>
      </c>
      <c r="O406" s="980">
        <v>0</v>
      </c>
      <c r="P406" s="979">
        <v>0</v>
      </c>
      <c r="Q406" s="980">
        <v>0</v>
      </c>
      <c r="R406" s="979">
        <v>0</v>
      </c>
      <c r="S406" s="980">
        <v>0</v>
      </c>
      <c r="T406" s="979">
        <v>0</v>
      </c>
      <c r="U406" s="980">
        <v>0</v>
      </c>
      <c r="V406" s="979">
        <v>0</v>
      </c>
      <c r="W406" s="980">
        <v>0</v>
      </c>
      <c r="X406" s="979">
        <v>0</v>
      </c>
      <c r="Y406" s="980">
        <v>0</v>
      </c>
      <c r="Z406" s="979">
        <v>0</v>
      </c>
      <c r="AA406" s="980">
        <v>0</v>
      </c>
      <c r="AB406" s="979">
        <v>0</v>
      </c>
      <c r="AC406" s="980">
        <v>0</v>
      </c>
      <c r="AD406" s="979">
        <v>0</v>
      </c>
      <c r="AE406" s="980">
        <v>0</v>
      </c>
      <c r="AF406" s="979">
        <v>0</v>
      </c>
      <c r="AG406" s="980">
        <v>0</v>
      </c>
      <c r="AH406" s="979">
        <v>0</v>
      </c>
      <c r="AI406" s="980">
        <v>0</v>
      </c>
      <c r="AJ406" s="979">
        <v>0</v>
      </c>
      <c r="AK406" s="980">
        <v>0</v>
      </c>
      <c r="AL406" s="979">
        <v>0</v>
      </c>
      <c r="AM406" s="980">
        <v>0</v>
      </c>
      <c r="AN406" s="981">
        <v>0</v>
      </c>
      <c r="AO406" s="946"/>
      <c r="AP406" s="964"/>
      <c r="AQ406" s="946"/>
      <c r="AR406" s="978">
        <v>0</v>
      </c>
      <c r="AS406" s="979">
        <v>0</v>
      </c>
      <c r="AT406" s="980">
        <v>0</v>
      </c>
      <c r="AU406" s="979">
        <v>0</v>
      </c>
      <c r="AV406" s="980">
        <v>0</v>
      </c>
      <c r="AW406" s="979">
        <v>0</v>
      </c>
      <c r="AX406" s="980">
        <v>0</v>
      </c>
      <c r="AY406" s="979">
        <v>0</v>
      </c>
      <c r="AZ406" s="980">
        <v>0</v>
      </c>
      <c r="BA406" s="979">
        <v>0</v>
      </c>
      <c r="BB406" s="980">
        <v>0</v>
      </c>
      <c r="BC406" s="979">
        <v>0</v>
      </c>
      <c r="BD406" s="980">
        <v>0</v>
      </c>
      <c r="BE406" s="979">
        <v>0</v>
      </c>
      <c r="BF406" s="980">
        <v>0</v>
      </c>
      <c r="BG406" s="979">
        <v>0</v>
      </c>
      <c r="BH406" s="980">
        <v>0</v>
      </c>
      <c r="BI406" s="979">
        <v>0</v>
      </c>
      <c r="BJ406" s="980">
        <v>0</v>
      </c>
      <c r="BK406" s="979">
        <v>0</v>
      </c>
      <c r="BL406" s="980">
        <v>0</v>
      </c>
      <c r="BM406" s="979">
        <v>0</v>
      </c>
      <c r="BN406" s="980">
        <v>0</v>
      </c>
      <c r="BO406" s="979">
        <v>0</v>
      </c>
      <c r="BP406" s="980">
        <v>0</v>
      </c>
      <c r="BQ406" s="979">
        <v>0</v>
      </c>
      <c r="BR406" s="980">
        <v>0</v>
      </c>
      <c r="BS406" s="979">
        <v>0</v>
      </c>
      <c r="BT406" s="980">
        <v>0</v>
      </c>
      <c r="BU406" s="979">
        <v>0</v>
      </c>
      <c r="BV406" s="980">
        <v>0</v>
      </c>
      <c r="BW406" s="979">
        <v>0</v>
      </c>
      <c r="BX406" s="980">
        <v>0</v>
      </c>
      <c r="BY406" s="979">
        <v>0</v>
      </c>
      <c r="BZ406" s="980">
        <v>0</v>
      </c>
      <c r="CA406" s="981">
        <v>0</v>
      </c>
      <c r="CB406" s="946"/>
      <c r="CC406" s="971"/>
      <c r="CD406" s="946"/>
      <c r="CE406" s="972"/>
      <c r="CF406" s="946"/>
      <c r="CG406" s="978">
        <v>0</v>
      </c>
      <c r="CH406" s="979">
        <v>0</v>
      </c>
      <c r="CI406" s="980">
        <v>0</v>
      </c>
      <c r="CJ406" s="979">
        <v>0</v>
      </c>
      <c r="CK406" s="980">
        <v>0</v>
      </c>
      <c r="CL406" s="979">
        <v>0</v>
      </c>
      <c r="CM406" s="980">
        <v>0</v>
      </c>
      <c r="CN406" s="979">
        <v>0</v>
      </c>
      <c r="CO406" s="980">
        <v>0</v>
      </c>
      <c r="CP406" s="979">
        <v>0</v>
      </c>
      <c r="CQ406" s="980">
        <v>0</v>
      </c>
      <c r="CR406" s="979">
        <v>0</v>
      </c>
      <c r="CS406" s="980">
        <v>0</v>
      </c>
      <c r="CT406" s="979">
        <v>0</v>
      </c>
      <c r="CU406" s="980">
        <v>0</v>
      </c>
      <c r="CV406" s="979">
        <v>0</v>
      </c>
      <c r="CW406" s="980">
        <v>0</v>
      </c>
      <c r="CX406" s="979">
        <v>0</v>
      </c>
      <c r="CY406" s="980">
        <v>0</v>
      </c>
      <c r="CZ406" s="979">
        <v>0</v>
      </c>
      <c r="DA406" s="980">
        <v>0</v>
      </c>
      <c r="DB406" s="979">
        <v>0</v>
      </c>
      <c r="DC406" s="980">
        <v>0</v>
      </c>
      <c r="DD406" s="979">
        <v>0</v>
      </c>
      <c r="DE406" s="980">
        <v>0</v>
      </c>
      <c r="DF406" s="979">
        <v>0</v>
      </c>
      <c r="DG406" s="980">
        <v>0</v>
      </c>
      <c r="DH406" s="979">
        <v>0</v>
      </c>
      <c r="DI406" s="980">
        <v>0</v>
      </c>
      <c r="DJ406" s="979">
        <v>0</v>
      </c>
      <c r="DK406" s="980">
        <v>0</v>
      </c>
      <c r="DL406" s="979">
        <v>0</v>
      </c>
      <c r="DM406" s="980">
        <v>0</v>
      </c>
      <c r="DN406" s="979">
        <v>0</v>
      </c>
      <c r="DO406" s="980">
        <v>0</v>
      </c>
      <c r="DP406" s="981">
        <v>0</v>
      </c>
      <c r="DQ406" s="946"/>
      <c r="DR406" s="973"/>
      <c r="DS406" s="946"/>
      <c r="DT406" s="978">
        <v>0</v>
      </c>
      <c r="DU406" s="979">
        <v>0</v>
      </c>
      <c r="DV406" s="980">
        <v>0</v>
      </c>
      <c r="DW406" s="979">
        <v>0</v>
      </c>
      <c r="DX406" s="980">
        <v>0</v>
      </c>
      <c r="DY406" s="979">
        <v>0</v>
      </c>
      <c r="DZ406" s="980">
        <v>0</v>
      </c>
      <c r="EA406" s="979">
        <v>0</v>
      </c>
      <c r="EB406" s="980">
        <v>0</v>
      </c>
      <c r="EC406" s="979">
        <v>0</v>
      </c>
      <c r="ED406" s="980">
        <v>0</v>
      </c>
      <c r="EE406" s="979">
        <v>0</v>
      </c>
      <c r="EF406" s="980">
        <v>0</v>
      </c>
      <c r="EG406" s="979">
        <v>0</v>
      </c>
      <c r="EH406" s="980">
        <v>0</v>
      </c>
      <c r="EI406" s="979">
        <v>0</v>
      </c>
      <c r="EJ406" s="980">
        <v>0</v>
      </c>
      <c r="EK406" s="979">
        <v>0</v>
      </c>
      <c r="EL406" s="980">
        <v>0</v>
      </c>
      <c r="EM406" s="979">
        <v>0</v>
      </c>
      <c r="EN406" s="980">
        <v>0</v>
      </c>
      <c r="EO406" s="979">
        <v>0</v>
      </c>
      <c r="EP406" s="980">
        <v>0</v>
      </c>
      <c r="EQ406" s="979">
        <v>0</v>
      </c>
      <c r="ER406" s="980">
        <v>0</v>
      </c>
      <c r="ES406" s="979">
        <v>0</v>
      </c>
      <c r="ET406" s="980">
        <v>0</v>
      </c>
      <c r="EU406" s="979">
        <v>0</v>
      </c>
      <c r="EV406" s="980">
        <v>0</v>
      </c>
      <c r="EW406" s="979">
        <v>0</v>
      </c>
      <c r="EX406" s="980">
        <v>0</v>
      </c>
      <c r="EY406" s="979">
        <v>0</v>
      </c>
      <c r="EZ406" s="980">
        <v>0</v>
      </c>
      <c r="FA406" s="979">
        <v>0</v>
      </c>
      <c r="FB406" s="980">
        <v>0</v>
      </c>
      <c r="FC406" s="981">
        <v>0</v>
      </c>
      <c r="FD406" s="946"/>
      <c r="FE406" s="974"/>
      <c r="FF406" s="946"/>
      <c r="FG406" s="975"/>
      <c r="FI406" s="982" t="b">
        <v>1</v>
      </c>
    </row>
    <row r="407" spans="2:165" hidden="1" outlineLevel="1">
      <c r="B407" s="983">
        <v>388</v>
      </c>
      <c r="C407" s="984" t="s">
        <v>799</v>
      </c>
      <c r="E407" s="985">
        <v>0</v>
      </c>
      <c r="F407" s="986">
        <v>0</v>
      </c>
      <c r="G407" s="987">
        <v>0</v>
      </c>
      <c r="H407" s="986">
        <v>0</v>
      </c>
      <c r="I407" s="987">
        <v>0</v>
      </c>
      <c r="J407" s="986">
        <v>0</v>
      </c>
      <c r="K407" s="987">
        <v>0</v>
      </c>
      <c r="L407" s="986">
        <v>0</v>
      </c>
      <c r="M407" s="987">
        <v>0</v>
      </c>
      <c r="N407" s="986">
        <v>0</v>
      </c>
      <c r="O407" s="987">
        <v>0</v>
      </c>
      <c r="P407" s="986">
        <v>0</v>
      </c>
      <c r="Q407" s="987">
        <v>0</v>
      </c>
      <c r="R407" s="986">
        <v>0</v>
      </c>
      <c r="S407" s="987">
        <v>0</v>
      </c>
      <c r="T407" s="986">
        <v>0</v>
      </c>
      <c r="U407" s="987">
        <v>0</v>
      </c>
      <c r="V407" s="986">
        <v>0</v>
      </c>
      <c r="W407" s="987">
        <v>0</v>
      </c>
      <c r="X407" s="986">
        <v>0</v>
      </c>
      <c r="Y407" s="987">
        <v>0</v>
      </c>
      <c r="Z407" s="986">
        <v>0</v>
      </c>
      <c r="AA407" s="987">
        <v>0</v>
      </c>
      <c r="AB407" s="986">
        <v>0</v>
      </c>
      <c r="AC407" s="987">
        <v>0</v>
      </c>
      <c r="AD407" s="986">
        <v>0</v>
      </c>
      <c r="AE407" s="987">
        <v>0</v>
      </c>
      <c r="AF407" s="986">
        <v>0</v>
      </c>
      <c r="AG407" s="987">
        <v>0</v>
      </c>
      <c r="AH407" s="986">
        <v>0</v>
      </c>
      <c r="AI407" s="987">
        <v>0</v>
      </c>
      <c r="AJ407" s="986">
        <v>0</v>
      </c>
      <c r="AK407" s="987">
        <v>0</v>
      </c>
      <c r="AL407" s="986">
        <v>0</v>
      </c>
      <c r="AM407" s="987">
        <v>0</v>
      </c>
      <c r="AN407" s="988">
        <v>0</v>
      </c>
      <c r="AO407" s="946"/>
      <c r="AP407" s="964"/>
      <c r="AQ407" s="946"/>
      <c r="AR407" s="985">
        <v>0</v>
      </c>
      <c r="AS407" s="986">
        <v>0</v>
      </c>
      <c r="AT407" s="987">
        <v>0</v>
      </c>
      <c r="AU407" s="986">
        <v>0</v>
      </c>
      <c r="AV407" s="987">
        <v>0</v>
      </c>
      <c r="AW407" s="986">
        <v>0</v>
      </c>
      <c r="AX407" s="987">
        <v>0</v>
      </c>
      <c r="AY407" s="986">
        <v>0</v>
      </c>
      <c r="AZ407" s="987">
        <v>0</v>
      </c>
      <c r="BA407" s="986">
        <v>0</v>
      </c>
      <c r="BB407" s="987">
        <v>0</v>
      </c>
      <c r="BC407" s="986">
        <v>0</v>
      </c>
      <c r="BD407" s="987">
        <v>0</v>
      </c>
      <c r="BE407" s="986">
        <v>0</v>
      </c>
      <c r="BF407" s="987">
        <v>0</v>
      </c>
      <c r="BG407" s="986">
        <v>0</v>
      </c>
      <c r="BH407" s="987">
        <v>0</v>
      </c>
      <c r="BI407" s="986">
        <v>0</v>
      </c>
      <c r="BJ407" s="987">
        <v>0</v>
      </c>
      <c r="BK407" s="986">
        <v>0</v>
      </c>
      <c r="BL407" s="987">
        <v>0</v>
      </c>
      <c r="BM407" s="986">
        <v>0</v>
      </c>
      <c r="BN407" s="987">
        <v>0</v>
      </c>
      <c r="BO407" s="986">
        <v>0</v>
      </c>
      <c r="BP407" s="987">
        <v>0</v>
      </c>
      <c r="BQ407" s="986">
        <v>0</v>
      </c>
      <c r="BR407" s="987">
        <v>0</v>
      </c>
      <c r="BS407" s="986">
        <v>0</v>
      </c>
      <c r="BT407" s="987">
        <v>0</v>
      </c>
      <c r="BU407" s="986">
        <v>0</v>
      </c>
      <c r="BV407" s="987">
        <v>0</v>
      </c>
      <c r="BW407" s="986">
        <v>0</v>
      </c>
      <c r="BX407" s="987">
        <v>0</v>
      </c>
      <c r="BY407" s="986">
        <v>0</v>
      </c>
      <c r="BZ407" s="987">
        <v>0</v>
      </c>
      <c r="CA407" s="988">
        <v>0</v>
      </c>
      <c r="CB407" s="946"/>
      <c r="CC407" s="971"/>
      <c r="CD407" s="946"/>
      <c r="CE407" s="972"/>
      <c r="CF407" s="946"/>
      <c r="CG407" s="985">
        <v>0</v>
      </c>
      <c r="CH407" s="986">
        <v>0</v>
      </c>
      <c r="CI407" s="987">
        <v>0</v>
      </c>
      <c r="CJ407" s="986">
        <v>0</v>
      </c>
      <c r="CK407" s="987">
        <v>0</v>
      </c>
      <c r="CL407" s="986">
        <v>0</v>
      </c>
      <c r="CM407" s="987">
        <v>0</v>
      </c>
      <c r="CN407" s="986">
        <v>0</v>
      </c>
      <c r="CO407" s="987">
        <v>0</v>
      </c>
      <c r="CP407" s="986">
        <v>0</v>
      </c>
      <c r="CQ407" s="987">
        <v>0</v>
      </c>
      <c r="CR407" s="986">
        <v>0</v>
      </c>
      <c r="CS407" s="987">
        <v>0</v>
      </c>
      <c r="CT407" s="986">
        <v>0</v>
      </c>
      <c r="CU407" s="987">
        <v>0</v>
      </c>
      <c r="CV407" s="986">
        <v>0</v>
      </c>
      <c r="CW407" s="987">
        <v>0</v>
      </c>
      <c r="CX407" s="986">
        <v>0</v>
      </c>
      <c r="CY407" s="987">
        <v>0</v>
      </c>
      <c r="CZ407" s="986">
        <v>0</v>
      </c>
      <c r="DA407" s="987">
        <v>0</v>
      </c>
      <c r="DB407" s="986">
        <v>0</v>
      </c>
      <c r="DC407" s="987">
        <v>0</v>
      </c>
      <c r="DD407" s="986">
        <v>0</v>
      </c>
      <c r="DE407" s="987">
        <v>0</v>
      </c>
      <c r="DF407" s="986">
        <v>0</v>
      </c>
      <c r="DG407" s="987">
        <v>0</v>
      </c>
      <c r="DH407" s="986">
        <v>0</v>
      </c>
      <c r="DI407" s="987">
        <v>0</v>
      </c>
      <c r="DJ407" s="986">
        <v>0</v>
      </c>
      <c r="DK407" s="987">
        <v>0</v>
      </c>
      <c r="DL407" s="986">
        <v>0</v>
      </c>
      <c r="DM407" s="987">
        <v>0</v>
      </c>
      <c r="DN407" s="986">
        <v>0</v>
      </c>
      <c r="DO407" s="987">
        <v>0</v>
      </c>
      <c r="DP407" s="988">
        <v>0</v>
      </c>
      <c r="DQ407" s="946"/>
      <c r="DR407" s="973"/>
      <c r="DS407" s="946"/>
      <c r="DT407" s="985">
        <v>0</v>
      </c>
      <c r="DU407" s="986">
        <v>0</v>
      </c>
      <c r="DV407" s="987">
        <v>0</v>
      </c>
      <c r="DW407" s="986">
        <v>0</v>
      </c>
      <c r="DX407" s="987">
        <v>0</v>
      </c>
      <c r="DY407" s="986">
        <v>0</v>
      </c>
      <c r="DZ407" s="987">
        <v>0</v>
      </c>
      <c r="EA407" s="986">
        <v>0</v>
      </c>
      <c r="EB407" s="987">
        <v>0</v>
      </c>
      <c r="EC407" s="986">
        <v>0</v>
      </c>
      <c r="ED407" s="987">
        <v>0</v>
      </c>
      <c r="EE407" s="986">
        <v>0</v>
      </c>
      <c r="EF407" s="987">
        <v>0</v>
      </c>
      <c r="EG407" s="986">
        <v>0</v>
      </c>
      <c r="EH407" s="987">
        <v>0</v>
      </c>
      <c r="EI407" s="986">
        <v>0</v>
      </c>
      <c r="EJ407" s="987">
        <v>0</v>
      </c>
      <c r="EK407" s="986">
        <v>0</v>
      </c>
      <c r="EL407" s="987">
        <v>0</v>
      </c>
      <c r="EM407" s="986">
        <v>0</v>
      </c>
      <c r="EN407" s="987">
        <v>0</v>
      </c>
      <c r="EO407" s="986">
        <v>0</v>
      </c>
      <c r="EP407" s="987">
        <v>0</v>
      </c>
      <c r="EQ407" s="986">
        <v>0</v>
      </c>
      <c r="ER407" s="987">
        <v>0</v>
      </c>
      <c r="ES407" s="986">
        <v>0</v>
      </c>
      <c r="ET407" s="987">
        <v>0</v>
      </c>
      <c r="EU407" s="986">
        <v>0</v>
      </c>
      <c r="EV407" s="987">
        <v>0</v>
      </c>
      <c r="EW407" s="986">
        <v>0</v>
      </c>
      <c r="EX407" s="987">
        <v>0</v>
      </c>
      <c r="EY407" s="986">
        <v>0</v>
      </c>
      <c r="EZ407" s="987">
        <v>0</v>
      </c>
      <c r="FA407" s="986">
        <v>0</v>
      </c>
      <c r="FB407" s="987">
        <v>0</v>
      </c>
      <c r="FC407" s="988">
        <v>0</v>
      </c>
      <c r="FD407" s="946"/>
      <c r="FE407" s="974"/>
      <c r="FF407" s="946"/>
      <c r="FG407" s="975"/>
      <c r="FI407" s="989" t="b">
        <v>1</v>
      </c>
    </row>
    <row r="408" spans="2:165" hidden="1" outlineLevel="1">
      <c r="B408" s="990">
        <v>389</v>
      </c>
      <c r="C408" s="991" t="s">
        <v>800</v>
      </c>
      <c r="E408" s="992">
        <v>0</v>
      </c>
      <c r="F408" s="993">
        <v>0</v>
      </c>
      <c r="G408" s="994">
        <v>0</v>
      </c>
      <c r="H408" s="993">
        <v>0</v>
      </c>
      <c r="I408" s="994">
        <v>0</v>
      </c>
      <c r="J408" s="993">
        <v>0</v>
      </c>
      <c r="K408" s="994">
        <v>0</v>
      </c>
      <c r="L408" s="993">
        <v>0</v>
      </c>
      <c r="M408" s="994">
        <v>0</v>
      </c>
      <c r="N408" s="993">
        <v>0</v>
      </c>
      <c r="O408" s="994">
        <v>0</v>
      </c>
      <c r="P408" s="993">
        <v>0</v>
      </c>
      <c r="Q408" s="994">
        <v>0</v>
      </c>
      <c r="R408" s="993">
        <v>0</v>
      </c>
      <c r="S408" s="994">
        <v>0</v>
      </c>
      <c r="T408" s="993">
        <v>0</v>
      </c>
      <c r="U408" s="994">
        <v>0</v>
      </c>
      <c r="V408" s="993">
        <v>0</v>
      </c>
      <c r="W408" s="994">
        <v>0</v>
      </c>
      <c r="X408" s="993">
        <v>0</v>
      </c>
      <c r="Y408" s="994">
        <v>0</v>
      </c>
      <c r="Z408" s="993">
        <v>0</v>
      </c>
      <c r="AA408" s="994">
        <v>0</v>
      </c>
      <c r="AB408" s="993">
        <v>0</v>
      </c>
      <c r="AC408" s="994">
        <v>0</v>
      </c>
      <c r="AD408" s="993">
        <v>0</v>
      </c>
      <c r="AE408" s="994">
        <v>0</v>
      </c>
      <c r="AF408" s="993">
        <v>0</v>
      </c>
      <c r="AG408" s="994">
        <v>0</v>
      </c>
      <c r="AH408" s="993">
        <v>0</v>
      </c>
      <c r="AI408" s="994">
        <v>0</v>
      </c>
      <c r="AJ408" s="993">
        <v>0</v>
      </c>
      <c r="AK408" s="994">
        <v>0</v>
      </c>
      <c r="AL408" s="993">
        <v>0</v>
      </c>
      <c r="AM408" s="994">
        <v>0</v>
      </c>
      <c r="AN408" s="995">
        <v>0</v>
      </c>
      <c r="AO408" s="946"/>
      <c r="AP408" s="964"/>
      <c r="AQ408" s="946"/>
      <c r="AR408" s="992">
        <v>0</v>
      </c>
      <c r="AS408" s="993">
        <v>0</v>
      </c>
      <c r="AT408" s="994">
        <v>0</v>
      </c>
      <c r="AU408" s="993">
        <v>0</v>
      </c>
      <c r="AV408" s="994">
        <v>0</v>
      </c>
      <c r="AW408" s="993">
        <v>0</v>
      </c>
      <c r="AX408" s="994">
        <v>0</v>
      </c>
      <c r="AY408" s="993">
        <v>0</v>
      </c>
      <c r="AZ408" s="994">
        <v>0</v>
      </c>
      <c r="BA408" s="993">
        <v>0</v>
      </c>
      <c r="BB408" s="994">
        <v>0</v>
      </c>
      <c r="BC408" s="993">
        <v>0</v>
      </c>
      <c r="BD408" s="994">
        <v>0</v>
      </c>
      <c r="BE408" s="993">
        <v>0</v>
      </c>
      <c r="BF408" s="994">
        <v>0</v>
      </c>
      <c r="BG408" s="993">
        <v>0</v>
      </c>
      <c r="BH408" s="994">
        <v>0</v>
      </c>
      <c r="BI408" s="993">
        <v>0</v>
      </c>
      <c r="BJ408" s="994">
        <v>0</v>
      </c>
      <c r="BK408" s="993">
        <v>0</v>
      </c>
      <c r="BL408" s="994">
        <v>0</v>
      </c>
      <c r="BM408" s="993">
        <v>0</v>
      </c>
      <c r="BN408" s="994">
        <v>0</v>
      </c>
      <c r="BO408" s="993">
        <v>0</v>
      </c>
      <c r="BP408" s="994">
        <v>0</v>
      </c>
      <c r="BQ408" s="993">
        <v>0</v>
      </c>
      <c r="BR408" s="994">
        <v>0</v>
      </c>
      <c r="BS408" s="993">
        <v>0</v>
      </c>
      <c r="BT408" s="994">
        <v>0</v>
      </c>
      <c r="BU408" s="993">
        <v>0</v>
      </c>
      <c r="BV408" s="994">
        <v>0</v>
      </c>
      <c r="BW408" s="993">
        <v>0</v>
      </c>
      <c r="BX408" s="994">
        <v>0</v>
      </c>
      <c r="BY408" s="993">
        <v>0</v>
      </c>
      <c r="BZ408" s="994">
        <v>0</v>
      </c>
      <c r="CA408" s="995">
        <v>0</v>
      </c>
      <c r="CB408" s="946"/>
      <c r="CC408" s="971"/>
      <c r="CD408" s="946"/>
      <c r="CE408" s="972"/>
      <c r="CF408" s="946"/>
      <c r="CG408" s="992">
        <v>0</v>
      </c>
      <c r="CH408" s="993">
        <v>0</v>
      </c>
      <c r="CI408" s="994">
        <v>0</v>
      </c>
      <c r="CJ408" s="993">
        <v>0</v>
      </c>
      <c r="CK408" s="994">
        <v>0</v>
      </c>
      <c r="CL408" s="993">
        <v>0</v>
      </c>
      <c r="CM408" s="994">
        <v>0</v>
      </c>
      <c r="CN408" s="993">
        <v>0</v>
      </c>
      <c r="CO408" s="994">
        <v>0</v>
      </c>
      <c r="CP408" s="993">
        <v>0</v>
      </c>
      <c r="CQ408" s="994">
        <v>0</v>
      </c>
      <c r="CR408" s="993">
        <v>0</v>
      </c>
      <c r="CS408" s="994">
        <v>0</v>
      </c>
      <c r="CT408" s="993">
        <v>0</v>
      </c>
      <c r="CU408" s="994">
        <v>0</v>
      </c>
      <c r="CV408" s="993">
        <v>0</v>
      </c>
      <c r="CW408" s="994">
        <v>0</v>
      </c>
      <c r="CX408" s="993">
        <v>0</v>
      </c>
      <c r="CY408" s="994">
        <v>0</v>
      </c>
      <c r="CZ408" s="993">
        <v>0</v>
      </c>
      <c r="DA408" s="994">
        <v>0</v>
      </c>
      <c r="DB408" s="993">
        <v>0</v>
      </c>
      <c r="DC408" s="994">
        <v>0</v>
      </c>
      <c r="DD408" s="993">
        <v>0</v>
      </c>
      <c r="DE408" s="994">
        <v>0</v>
      </c>
      <c r="DF408" s="993">
        <v>0</v>
      </c>
      <c r="DG408" s="994">
        <v>0</v>
      </c>
      <c r="DH408" s="993">
        <v>0</v>
      </c>
      <c r="DI408" s="994">
        <v>0</v>
      </c>
      <c r="DJ408" s="993">
        <v>0</v>
      </c>
      <c r="DK408" s="994">
        <v>0</v>
      </c>
      <c r="DL408" s="993">
        <v>0</v>
      </c>
      <c r="DM408" s="994">
        <v>0</v>
      </c>
      <c r="DN408" s="993">
        <v>0</v>
      </c>
      <c r="DO408" s="994">
        <v>0</v>
      </c>
      <c r="DP408" s="995">
        <v>0</v>
      </c>
      <c r="DQ408" s="946"/>
      <c r="DR408" s="973"/>
      <c r="DS408" s="946"/>
      <c r="DT408" s="992">
        <v>0</v>
      </c>
      <c r="DU408" s="993">
        <v>0</v>
      </c>
      <c r="DV408" s="994">
        <v>0</v>
      </c>
      <c r="DW408" s="993">
        <v>0</v>
      </c>
      <c r="DX408" s="994">
        <v>0</v>
      </c>
      <c r="DY408" s="993">
        <v>0</v>
      </c>
      <c r="DZ408" s="994">
        <v>0</v>
      </c>
      <c r="EA408" s="993">
        <v>0</v>
      </c>
      <c r="EB408" s="994">
        <v>0</v>
      </c>
      <c r="EC408" s="993">
        <v>0</v>
      </c>
      <c r="ED408" s="994">
        <v>0</v>
      </c>
      <c r="EE408" s="993">
        <v>0</v>
      </c>
      <c r="EF408" s="994">
        <v>0</v>
      </c>
      <c r="EG408" s="993">
        <v>0</v>
      </c>
      <c r="EH408" s="994">
        <v>0</v>
      </c>
      <c r="EI408" s="993">
        <v>0</v>
      </c>
      <c r="EJ408" s="994">
        <v>0</v>
      </c>
      <c r="EK408" s="993">
        <v>0</v>
      </c>
      <c r="EL408" s="994">
        <v>0</v>
      </c>
      <c r="EM408" s="993">
        <v>0</v>
      </c>
      <c r="EN408" s="994">
        <v>0</v>
      </c>
      <c r="EO408" s="993">
        <v>0</v>
      </c>
      <c r="EP408" s="994">
        <v>0</v>
      </c>
      <c r="EQ408" s="993">
        <v>0</v>
      </c>
      <c r="ER408" s="994">
        <v>0</v>
      </c>
      <c r="ES408" s="993">
        <v>0</v>
      </c>
      <c r="ET408" s="994">
        <v>0</v>
      </c>
      <c r="EU408" s="993">
        <v>0</v>
      </c>
      <c r="EV408" s="994">
        <v>0</v>
      </c>
      <c r="EW408" s="993">
        <v>0</v>
      </c>
      <c r="EX408" s="994">
        <v>0</v>
      </c>
      <c r="EY408" s="993">
        <v>0</v>
      </c>
      <c r="EZ408" s="994">
        <v>0</v>
      </c>
      <c r="FA408" s="993">
        <v>0</v>
      </c>
      <c r="FB408" s="994">
        <v>0</v>
      </c>
      <c r="FC408" s="995">
        <v>0</v>
      </c>
      <c r="FD408" s="946"/>
      <c r="FE408" s="974"/>
      <c r="FF408" s="946"/>
      <c r="FG408" s="975"/>
      <c r="FI408" s="996" t="b">
        <v>1</v>
      </c>
    </row>
    <row r="409" spans="2:165" hidden="1" outlineLevel="1">
      <c r="B409" s="983">
        <v>390</v>
      </c>
      <c r="C409" s="984" t="s">
        <v>801</v>
      </c>
      <c r="E409" s="985">
        <v>0</v>
      </c>
      <c r="F409" s="986">
        <v>0</v>
      </c>
      <c r="G409" s="987">
        <v>0</v>
      </c>
      <c r="H409" s="986">
        <v>0</v>
      </c>
      <c r="I409" s="987">
        <v>0</v>
      </c>
      <c r="J409" s="986">
        <v>0</v>
      </c>
      <c r="K409" s="987">
        <v>0</v>
      </c>
      <c r="L409" s="986">
        <v>0</v>
      </c>
      <c r="M409" s="987">
        <v>0</v>
      </c>
      <c r="N409" s="986">
        <v>0</v>
      </c>
      <c r="O409" s="987">
        <v>0</v>
      </c>
      <c r="P409" s="986">
        <v>0</v>
      </c>
      <c r="Q409" s="987">
        <v>0</v>
      </c>
      <c r="R409" s="986">
        <v>0</v>
      </c>
      <c r="S409" s="987">
        <v>0</v>
      </c>
      <c r="T409" s="986">
        <v>0</v>
      </c>
      <c r="U409" s="987">
        <v>0</v>
      </c>
      <c r="V409" s="986">
        <v>0</v>
      </c>
      <c r="W409" s="987">
        <v>0</v>
      </c>
      <c r="X409" s="986">
        <v>0</v>
      </c>
      <c r="Y409" s="987">
        <v>0</v>
      </c>
      <c r="Z409" s="986">
        <v>0</v>
      </c>
      <c r="AA409" s="987">
        <v>0</v>
      </c>
      <c r="AB409" s="986">
        <v>0</v>
      </c>
      <c r="AC409" s="987">
        <v>0</v>
      </c>
      <c r="AD409" s="986">
        <v>0</v>
      </c>
      <c r="AE409" s="987">
        <v>0</v>
      </c>
      <c r="AF409" s="986">
        <v>0</v>
      </c>
      <c r="AG409" s="987">
        <v>0</v>
      </c>
      <c r="AH409" s="986">
        <v>0</v>
      </c>
      <c r="AI409" s="987">
        <v>0</v>
      </c>
      <c r="AJ409" s="986">
        <v>0</v>
      </c>
      <c r="AK409" s="987">
        <v>0</v>
      </c>
      <c r="AL409" s="986">
        <v>0</v>
      </c>
      <c r="AM409" s="987">
        <v>0</v>
      </c>
      <c r="AN409" s="988">
        <v>0</v>
      </c>
      <c r="AO409" s="946"/>
      <c r="AP409" s="964"/>
      <c r="AQ409" s="946"/>
      <c r="AR409" s="985">
        <v>0</v>
      </c>
      <c r="AS409" s="986">
        <v>0</v>
      </c>
      <c r="AT409" s="987">
        <v>0</v>
      </c>
      <c r="AU409" s="986">
        <v>0</v>
      </c>
      <c r="AV409" s="987">
        <v>0</v>
      </c>
      <c r="AW409" s="986">
        <v>0</v>
      </c>
      <c r="AX409" s="987">
        <v>0</v>
      </c>
      <c r="AY409" s="986">
        <v>0</v>
      </c>
      <c r="AZ409" s="987">
        <v>0</v>
      </c>
      <c r="BA409" s="986">
        <v>0</v>
      </c>
      <c r="BB409" s="987">
        <v>0</v>
      </c>
      <c r="BC409" s="986">
        <v>0</v>
      </c>
      <c r="BD409" s="987">
        <v>0</v>
      </c>
      <c r="BE409" s="986">
        <v>0</v>
      </c>
      <c r="BF409" s="987">
        <v>0</v>
      </c>
      <c r="BG409" s="986">
        <v>0</v>
      </c>
      <c r="BH409" s="987">
        <v>0</v>
      </c>
      <c r="BI409" s="986">
        <v>0</v>
      </c>
      <c r="BJ409" s="987">
        <v>0</v>
      </c>
      <c r="BK409" s="986">
        <v>0</v>
      </c>
      <c r="BL409" s="987">
        <v>0</v>
      </c>
      <c r="BM409" s="986">
        <v>0</v>
      </c>
      <c r="BN409" s="987">
        <v>0</v>
      </c>
      <c r="BO409" s="986">
        <v>0</v>
      </c>
      <c r="BP409" s="987">
        <v>0</v>
      </c>
      <c r="BQ409" s="986">
        <v>0</v>
      </c>
      <c r="BR409" s="987">
        <v>0</v>
      </c>
      <c r="BS409" s="986">
        <v>0</v>
      </c>
      <c r="BT409" s="987">
        <v>0</v>
      </c>
      <c r="BU409" s="986">
        <v>0</v>
      </c>
      <c r="BV409" s="987">
        <v>0</v>
      </c>
      <c r="BW409" s="986">
        <v>0</v>
      </c>
      <c r="BX409" s="987">
        <v>0</v>
      </c>
      <c r="BY409" s="986">
        <v>0</v>
      </c>
      <c r="BZ409" s="987">
        <v>0</v>
      </c>
      <c r="CA409" s="988">
        <v>0</v>
      </c>
      <c r="CB409" s="946"/>
      <c r="CC409" s="971"/>
      <c r="CD409" s="946"/>
      <c r="CE409" s="972"/>
      <c r="CF409" s="946"/>
      <c r="CG409" s="985">
        <v>0</v>
      </c>
      <c r="CH409" s="986">
        <v>0</v>
      </c>
      <c r="CI409" s="987">
        <v>0</v>
      </c>
      <c r="CJ409" s="986">
        <v>0</v>
      </c>
      <c r="CK409" s="987">
        <v>0</v>
      </c>
      <c r="CL409" s="986">
        <v>0</v>
      </c>
      <c r="CM409" s="987">
        <v>0</v>
      </c>
      <c r="CN409" s="986">
        <v>0</v>
      </c>
      <c r="CO409" s="987">
        <v>0</v>
      </c>
      <c r="CP409" s="986">
        <v>0</v>
      </c>
      <c r="CQ409" s="987">
        <v>0</v>
      </c>
      <c r="CR409" s="986">
        <v>0</v>
      </c>
      <c r="CS409" s="987">
        <v>0</v>
      </c>
      <c r="CT409" s="986">
        <v>0</v>
      </c>
      <c r="CU409" s="987">
        <v>0</v>
      </c>
      <c r="CV409" s="986">
        <v>0</v>
      </c>
      <c r="CW409" s="987">
        <v>0</v>
      </c>
      <c r="CX409" s="986">
        <v>0</v>
      </c>
      <c r="CY409" s="987">
        <v>0</v>
      </c>
      <c r="CZ409" s="986">
        <v>0</v>
      </c>
      <c r="DA409" s="987">
        <v>0</v>
      </c>
      <c r="DB409" s="986">
        <v>0</v>
      </c>
      <c r="DC409" s="987">
        <v>0</v>
      </c>
      <c r="DD409" s="986">
        <v>0</v>
      </c>
      <c r="DE409" s="987">
        <v>0</v>
      </c>
      <c r="DF409" s="986">
        <v>0</v>
      </c>
      <c r="DG409" s="987">
        <v>0</v>
      </c>
      <c r="DH409" s="986">
        <v>0</v>
      </c>
      <c r="DI409" s="987">
        <v>0</v>
      </c>
      <c r="DJ409" s="986">
        <v>0</v>
      </c>
      <c r="DK409" s="987">
        <v>0</v>
      </c>
      <c r="DL409" s="986">
        <v>0</v>
      </c>
      <c r="DM409" s="987">
        <v>0</v>
      </c>
      <c r="DN409" s="986">
        <v>0</v>
      </c>
      <c r="DO409" s="987">
        <v>0</v>
      </c>
      <c r="DP409" s="988">
        <v>0</v>
      </c>
      <c r="DQ409" s="946"/>
      <c r="DR409" s="973"/>
      <c r="DS409" s="946"/>
      <c r="DT409" s="985">
        <v>0</v>
      </c>
      <c r="DU409" s="986">
        <v>0</v>
      </c>
      <c r="DV409" s="987">
        <v>0</v>
      </c>
      <c r="DW409" s="986">
        <v>0</v>
      </c>
      <c r="DX409" s="987">
        <v>0</v>
      </c>
      <c r="DY409" s="986">
        <v>0</v>
      </c>
      <c r="DZ409" s="987">
        <v>0</v>
      </c>
      <c r="EA409" s="986">
        <v>0</v>
      </c>
      <c r="EB409" s="987">
        <v>0</v>
      </c>
      <c r="EC409" s="986">
        <v>0</v>
      </c>
      <c r="ED409" s="987">
        <v>0</v>
      </c>
      <c r="EE409" s="986">
        <v>0</v>
      </c>
      <c r="EF409" s="987">
        <v>0</v>
      </c>
      <c r="EG409" s="986">
        <v>0</v>
      </c>
      <c r="EH409" s="987">
        <v>0</v>
      </c>
      <c r="EI409" s="986">
        <v>0</v>
      </c>
      <c r="EJ409" s="987">
        <v>0</v>
      </c>
      <c r="EK409" s="986">
        <v>0</v>
      </c>
      <c r="EL409" s="987">
        <v>0</v>
      </c>
      <c r="EM409" s="986">
        <v>0</v>
      </c>
      <c r="EN409" s="987">
        <v>0</v>
      </c>
      <c r="EO409" s="986">
        <v>0</v>
      </c>
      <c r="EP409" s="987">
        <v>0</v>
      </c>
      <c r="EQ409" s="986">
        <v>0</v>
      </c>
      <c r="ER409" s="987">
        <v>0</v>
      </c>
      <c r="ES409" s="986">
        <v>0</v>
      </c>
      <c r="ET409" s="987">
        <v>0</v>
      </c>
      <c r="EU409" s="986">
        <v>0</v>
      </c>
      <c r="EV409" s="987">
        <v>0</v>
      </c>
      <c r="EW409" s="986">
        <v>0</v>
      </c>
      <c r="EX409" s="987">
        <v>0</v>
      </c>
      <c r="EY409" s="986">
        <v>0</v>
      </c>
      <c r="EZ409" s="987">
        <v>0</v>
      </c>
      <c r="FA409" s="986">
        <v>0</v>
      </c>
      <c r="FB409" s="987">
        <v>0</v>
      </c>
      <c r="FC409" s="988">
        <v>0</v>
      </c>
      <c r="FD409" s="946"/>
      <c r="FE409" s="974"/>
      <c r="FF409" s="946"/>
      <c r="FG409" s="975"/>
      <c r="FI409" s="989" t="b">
        <v>1</v>
      </c>
    </row>
    <row r="410" spans="2:165" hidden="1" outlineLevel="1">
      <c r="B410" s="990">
        <v>391</v>
      </c>
      <c r="C410" s="991" t="s">
        <v>802</v>
      </c>
      <c r="E410" s="992">
        <v>0</v>
      </c>
      <c r="F410" s="993">
        <v>0</v>
      </c>
      <c r="G410" s="994">
        <v>0</v>
      </c>
      <c r="H410" s="993">
        <v>0</v>
      </c>
      <c r="I410" s="994">
        <v>0</v>
      </c>
      <c r="J410" s="993">
        <v>0</v>
      </c>
      <c r="K410" s="994">
        <v>0</v>
      </c>
      <c r="L410" s="993">
        <v>0</v>
      </c>
      <c r="M410" s="994">
        <v>0</v>
      </c>
      <c r="N410" s="993">
        <v>0</v>
      </c>
      <c r="O410" s="994">
        <v>0</v>
      </c>
      <c r="P410" s="993">
        <v>0</v>
      </c>
      <c r="Q410" s="994">
        <v>0</v>
      </c>
      <c r="R410" s="993">
        <v>0</v>
      </c>
      <c r="S410" s="994">
        <v>0</v>
      </c>
      <c r="T410" s="993">
        <v>0</v>
      </c>
      <c r="U410" s="994">
        <v>0</v>
      </c>
      <c r="V410" s="993">
        <v>0</v>
      </c>
      <c r="W410" s="994">
        <v>0</v>
      </c>
      <c r="X410" s="993">
        <v>0</v>
      </c>
      <c r="Y410" s="994">
        <v>0</v>
      </c>
      <c r="Z410" s="993">
        <v>0</v>
      </c>
      <c r="AA410" s="994">
        <v>0</v>
      </c>
      <c r="AB410" s="993">
        <v>0</v>
      </c>
      <c r="AC410" s="994">
        <v>0</v>
      </c>
      <c r="AD410" s="993">
        <v>0</v>
      </c>
      <c r="AE410" s="994">
        <v>0</v>
      </c>
      <c r="AF410" s="993">
        <v>0</v>
      </c>
      <c r="AG410" s="994">
        <v>0</v>
      </c>
      <c r="AH410" s="993">
        <v>0</v>
      </c>
      <c r="AI410" s="994">
        <v>0</v>
      </c>
      <c r="AJ410" s="993">
        <v>0</v>
      </c>
      <c r="AK410" s="994">
        <v>0</v>
      </c>
      <c r="AL410" s="993">
        <v>0</v>
      </c>
      <c r="AM410" s="994">
        <v>0</v>
      </c>
      <c r="AN410" s="995">
        <v>0</v>
      </c>
      <c r="AO410" s="946"/>
      <c r="AP410" s="964"/>
      <c r="AQ410" s="946"/>
      <c r="AR410" s="992">
        <v>0</v>
      </c>
      <c r="AS410" s="993">
        <v>0</v>
      </c>
      <c r="AT410" s="994">
        <v>0</v>
      </c>
      <c r="AU410" s="993">
        <v>0</v>
      </c>
      <c r="AV410" s="994">
        <v>0</v>
      </c>
      <c r="AW410" s="993">
        <v>0</v>
      </c>
      <c r="AX410" s="994">
        <v>0</v>
      </c>
      <c r="AY410" s="993">
        <v>0</v>
      </c>
      <c r="AZ410" s="994">
        <v>0</v>
      </c>
      <c r="BA410" s="993">
        <v>0</v>
      </c>
      <c r="BB410" s="994">
        <v>0</v>
      </c>
      <c r="BC410" s="993">
        <v>0</v>
      </c>
      <c r="BD410" s="994">
        <v>0</v>
      </c>
      <c r="BE410" s="993">
        <v>0</v>
      </c>
      <c r="BF410" s="994">
        <v>0</v>
      </c>
      <c r="BG410" s="993">
        <v>0</v>
      </c>
      <c r="BH410" s="994">
        <v>0</v>
      </c>
      <c r="BI410" s="993">
        <v>0</v>
      </c>
      <c r="BJ410" s="994">
        <v>0</v>
      </c>
      <c r="BK410" s="993">
        <v>0</v>
      </c>
      <c r="BL410" s="994">
        <v>0</v>
      </c>
      <c r="BM410" s="993">
        <v>0</v>
      </c>
      <c r="BN410" s="994">
        <v>0</v>
      </c>
      <c r="BO410" s="993">
        <v>0</v>
      </c>
      <c r="BP410" s="994">
        <v>0</v>
      </c>
      <c r="BQ410" s="993">
        <v>0</v>
      </c>
      <c r="BR410" s="994">
        <v>0</v>
      </c>
      <c r="BS410" s="993">
        <v>0</v>
      </c>
      <c r="BT410" s="994">
        <v>0</v>
      </c>
      <c r="BU410" s="993">
        <v>0</v>
      </c>
      <c r="BV410" s="994">
        <v>0</v>
      </c>
      <c r="BW410" s="993">
        <v>0</v>
      </c>
      <c r="BX410" s="994">
        <v>0</v>
      </c>
      <c r="BY410" s="993">
        <v>0</v>
      </c>
      <c r="BZ410" s="994">
        <v>0</v>
      </c>
      <c r="CA410" s="995">
        <v>0</v>
      </c>
      <c r="CB410" s="946"/>
      <c r="CC410" s="971"/>
      <c r="CD410" s="946"/>
      <c r="CE410" s="972"/>
      <c r="CF410" s="946"/>
      <c r="CG410" s="992">
        <v>0</v>
      </c>
      <c r="CH410" s="993">
        <v>0</v>
      </c>
      <c r="CI410" s="994">
        <v>0</v>
      </c>
      <c r="CJ410" s="993">
        <v>0</v>
      </c>
      <c r="CK410" s="994">
        <v>0</v>
      </c>
      <c r="CL410" s="993">
        <v>0</v>
      </c>
      <c r="CM410" s="994">
        <v>0</v>
      </c>
      <c r="CN410" s="993">
        <v>0</v>
      </c>
      <c r="CO410" s="994">
        <v>0</v>
      </c>
      <c r="CP410" s="993">
        <v>0</v>
      </c>
      <c r="CQ410" s="994">
        <v>0</v>
      </c>
      <c r="CR410" s="993">
        <v>0</v>
      </c>
      <c r="CS410" s="994">
        <v>0</v>
      </c>
      <c r="CT410" s="993">
        <v>0</v>
      </c>
      <c r="CU410" s="994">
        <v>0</v>
      </c>
      <c r="CV410" s="993">
        <v>0</v>
      </c>
      <c r="CW410" s="994">
        <v>0</v>
      </c>
      <c r="CX410" s="993">
        <v>0</v>
      </c>
      <c r="CY410" s="994">
        <v>0</v>
      </c>
      <c r="CZ410" s="993">
        <v>0</v>
      </c>
      <c r="DA410" s="994">
        <v>0</v>
      </c>
      <c r="DB410" s="993">
        <v>0</v>
      </c>
      <c r="DC410" s="994">
        <v>0</v>
      </c>
      <c r="DD410" s="993">
        <v>0</v>
      </c>
      <c r="DE410" s="994">
        <v>0</v>
      </c>
      <c r="DF410" s="993">
        <v>0</v>
      </c>
      <c r="DG410" s="994">
        <v>0</v>
      </c>
      <c r="DH410" s="993">
        <v>0</v>
      </c>
      <c r="DI410" s="994">
        <v>0</v>
      </c>
      <c r="DJ410" s="993">
        <v>0</v>
      </c>
      <c r="DK410" s="994">
        <v>0</v>
      </c>
      <c r="DL410" s="993">
        <v>0</v>
      </c>
      <c r="DM410" s="994">
        <v>0</v>
      </c>
      <c r="DN410" s="993">
        <v>0</v>
      </c>
      <c r="DO410" s="994">
        <v>0</v>
      </c>
      <c r="DP410" s="995">
        <v>0</v>
      </c>
      <c r="DQ410" s="946"/>
      <c r="DR410" s="973"/>
      <c r="DS410" s="946"/>
      <c r="DT410" s="992">
        <v>0</v>
      </c>
      <c r="DU410" s="993">
        <v>0</v>
      </c>
      <c r="DV410" s="994">
        <v>0</v>
      </c>
      <c r="DW410" s="993">
        <v>0</v>
      </c>
      <c r="DX410" s="994">
        <v>0</v>
      </c>
      <c r="DY410" s="993">
        <v>0</v>
      </c>
      <c r="DZ410" s="994">
        <v>0</v>
      </c>
      <c r="EA410" s="993">
        <v>0</v>
      </c>
      <c r="EB410" s="994">
        <v>0</v>
      </c>
      <c r="EC410" s="993">
        <v>0</v>
      </c>
      <c r="ED410" s="994">
        <v>0</v>
      </c>
      <c r="EE410" s="993">
        <v>0</v>
      </c>
      <c r="EF410" s="994">
        <v>0</v>
      </c>
      <c r="EG410" s="993">
        <v>0</v>
      </c>
      <c r="EH410" s="994">
        <v>0</v>
      </c>
      <c r="EI410" s="993">
        <v>0</v>
      </c>
      <c r="EJ410" s="994">
        <v>0</v>
      </c>
      <c r="EK410" s="993">
        <v>0</v>
      </c>
      <c r="EL410" s="994">
        <v>0</v>
      </c>
      <c r="EM410" s="993">
        <v>0</v>
      </c>
      <c r="EN410" s="994">
        <v>0</v>
      </c>
      <c r="EO410" s="993">
        <v>0</v>
      </c>
      <c r="EP410" s="994">
        <v>0</v>
      </c>
      <c r="EQ410" s="993">
        <v>0</v>
      </c>
      <c r="ER410" s="994">
        <v>0</v>
      </c>
      <c r="ES410" s="993">
        <v>0</v>
      </c>
      <c r="ET410" s="994">
        <v>0</v>
      </c>
      <c r="EU410" s="993">
        <v>0</v>
      </c>
      <c r="EV410" s="994">
        <v>0</v>
      </c>
      <c r="EW410" s="993">
        <v>0</v>
      </c>
      <c r="EX410" s="994">
        <v>0</v>
      </c>
      <c r="EY410" s="993">
        <v>0</v>
      </c>
      <c r="EZ410" s="994">
        <v>0</v>
      </c>
      <c r="FA410" s="993">
        <v>0</v>
      </c>
      <c r="FB410" s="994">
        <v>0</v>
      </c>
      <c r="FC410" s="995">
        <v>0</v>
      </c>
      <c r="FD410" s="946"/>
      <c r="FE410" s="974"/>
      <c r="FF410" s="946"/>
      <c r="FG410" s="975"/>
      <c r="FI410" s="996" t="b">
        <v>1</v>
      </c>
    </row>
    <row r="411" spans="2:165" hidden="1" outlineLevel="1">
      <c r="B411" s="983">
        <v>392</v>
      </c>
      <c r="C411" s="984" t="s">
        <v>803</v>
      </c>
      <c r="E411" s="985">
        <v>0</v>
      </c>
      <c r="F411" s="986">
        <v>0</v>
      </c>
      <c r="G411" s="987">
        <v>0</v>
      </c>
      <c r="H411" s="986">
        <v>0</v>
      </c>
      <c r="I411" s="987">
        <v>0</v>
      </c>
      <c r="J411" s="986">
        <v>0</v>
      </c>
      <c r="K411" s="987">
        <v>0</v>
      </c>
      <c r="L411" s="986">
        <v>0</v>
      </c>
      <c r="M411" s="987">
        <v>0</v>
      </c>
      <c r="N411" s="986">
        <v>0</v>
      </c>
      <c r="O411" s="987">
        <v>0</v>
      </c>
      <c r="P411" s="986">
        <v>0</v>
      </c>
      <c r="Q411" s="987">
        <v>0</v>
      </c>
      <c r="R411" s="986">
        <v>0</v>
      </c>
      <c r="S411" s="987">
        <v>0</v>
      </c>
      <c r="T411" s="986">
        <v>0</v>
      </c>
      <c r="U411" s="987">
        <v>0</v>
      </c>
      <c r="V411" s="986">
        <v>0</v>
      </c>
      <c r="W411" s="987">
        <v>0</v>
      </c>
      <c r="X411" s="986">
        <v>0</v>
      </c>
      <c r="Y411" s="987">
        <v>0</v>
      </c>
      <c r="Z411" s="986">
        <v>0</v>
      </c>
      <c r="AA411" s="987">
        <v>0</v>
      </c>
      <c r="AB411" s="986">
        <v>0</v>
      </c>
      <c r="AC411" s="987">
        <v>0</v>
      </c>
      <c r="AD411" s="986">
        <v>0</v>
      </c>
      <c r="AE411" s="987">
        <v>0</v>
      </c>
      <c r="AF411" s="986">
        <v>0</v>
      </c>
      <c r="AG411" s="987">
        <v>0</v>
      </c>
      <c r="AH411" s="986">
        <v>0</v>
      </c>
      <c r="AI411" s="987">
        <v>0</v>
      </c>
      <c r="AJ411" s="986">
        <v>0</v>
      </c>
      <c r="AK411" s="987">
        <v>0</v>
      </c>
      <c r="AL411" s="986">
        <v>0</v>
      </c>
      <c r="AM411" s="987">
        <v>0</v>
      </c>
      <c r="AN411" s="988">
        <v>0</v>
      </c>
      <c r="AO411" s="946"/>
      <c r="AP411" s="964"/>
      <c r="AQ411" s="946"/>
      <c r="AR411" s="985">
        <v>0</v>
      </c>
      <c r="AS411" s="986">
        <v>0</v>
      </c>
      <c r="AT411" s="987">
        <v>0</v>
      </c>
      <c r="AU411" s="986">
        <v>0</v>
      </c>
      <c r="AV411" s="987">
        <v>0</v>
      </c>
      <c r="AW411" s="986">
        <v>0</v>
      </c>
      <c r="AX411" s="987">
        <v>0</v>
      </c>
      <c r="AY411" s="986">
        <v>0</v>
      </c>
      <c r="AZ411" s="987">
        <v>0</v>
      </c>
      <c r="BA411" s="986">
        <v>0</v>
      </c>
      <c r="BB411" s="987">
        <v>0</v>
      </c>
      <c r="BC411" s="986">
        <v>0</v>
      </c>
      <c r="BD411" s="987">
        <v>0</v>
      </c>
      <c r="BE411" s="986">
        <v>0</v>
      </c>
      <c r="BF411" s="987">
        <v>0</v>
      </c>
      <c r="BG411" s="986">
        <v>0</v>
      </c>
      <c r="BH411" s="987">
        <v>0</v>
      </c>
      <c r="BI411" s="986">
        <v>0</v>
      </c>
      <c r="BJ411" s="987">
        <v>0</v>
      </c>
      <c r="BK411" s="986">
        <v>0</v>
      </c>
      <c r="BL411" s="987">
        <v>0</v>
      </c>
      <c r="BM411" s="986">
        <v>0</v>
      </c>
      <c r="BN411" s="987">
        <v>0</v>
      </c>
      <c r="BO411" s="986">
        <v>0</v>
      </c>
      <c r="BP411" s="987">
        <v>0</v>
      </c>
      <c r="BQ411" s="986">
        <v>0</v>
      </c>
      <c r="BR411" s="987">
        <v>0</v>
      </c>
      <c r="BS411" s="986">
        <v>0</v>
      </c>
      <c r="BT411" s="987">
        <v>0</v>
      </c>
      <c r="BU411" s="986">
        <v>0</v>
      </c>
      <c r="BV411" s="987">
        <v>0</v>
      </c>
      <c r="BW411" s="986">
        <v>0</v>
      </c>
      <c r="BX411" s="987">
        <v>0</v>
      </c>
      <c r="BY411" s="986">
        <v>0</v>
      </c>
      <c r="BZ411" s="987">
        <v>0</v>
      </c>
      <c r="CA411" s="988">
        <v>0</v>
      </c>
      <c r="CB411" s="946"/>
      <c r="CC411" s="971"/>
      <c r="CD411" s="946"/>
      <c r="CE411" s="972"/>
      <c r="CF411" s="946"/>
      <c r="CG411" s="985">
        <v>0</v>
      </c>
      <c r="CH411" s="986">
        <v>0</v>
      </c>
      <c r="CI411" s="987">
        <v>0</v>
      </c>
      <c r="CJ411" s="986">
        <v>0</v>
      </c>
      <c r="CK411" s="987">
        <v>0</v>
      </c>
      <c r="CL411" s="986">
        <v>0</v>
      </c>
      <c r="CM411" s="987">
        <v>0</v>
      </c>
      <c r="CN411" s="986">
        <v>0</v>
      </c>
      <c r="CO411" s="987">
        <v>0</v>
      </c>
      <c r="CP411" s="986">
        <v>0</v>
      </c>
      <c r="CQ411" s="987">
        <v>0</v>
      </c>
      <c r="CR411" s="986">
        <v>0</v>
      </c>
      <c r="CS411" s="987">
        <v>0</v>
      </c>
      <c r="CT411" s="986">
        <v>0</v>
      </c>
      <c r="CU411" s="987">
        <v>0</v>
      </c>
      <c r="CV411" s="986">
        <v>0</v>
      </c>
      <c r="CW411" s="987">
        <v>0</v>
      </c>
      <c r="CX411" s="986">
        <v>0</v>
      </c>
      <c r="CY411" s="987">
        <v>0</v>
      </c>
      <c r="CZ411" s="986">
        <v>0</v>
      </c>
      <c r="DA411" s="987">
        <v>0</v>
      </c>
      <c r="DB411" s="986">
        <v>0</v>
      </c>
      <c r="DC411" s="987">
        <v>0</v>
      </c>
      <c r="DD411" s="986">
        <v>0</v>
      </c>
      <c r="DE411" s="987">
        <v>0</v>
      </c>
      <c r="DF411" s="986">
        <v>0</v>
      </c>
      <c r="DG411" s="987">
        <v>0</v>
      </c>
      <c r="DH411" s="986">
        <v>0</v>
      </c>
      <c r="DI411" s="987">
        <v>0</v>
      </c>
      <c r="DJ411" s="986">
        <v>0</v>
      </c>
      <c r="DK411" s="987">
        <v>0</v>
      </c>
      <c r="DL411" s="986">
        <v>0</v>
      </c>
      <c r="DM411" s="987">
        <v>0</v>
      </c>
      <c r="DN411" s="986">
        <v>0</v>
      </c>
      <c r="DO411" s="987">
        <v>0</v>
      </c>
      <c r="DP411" s="988">
        <v>0</v>
      </c>
      <c r="DQ411" s="946"/>
      <c r="DR411" s="973"/>
      <c r="DS411" s="946"/>
      <c r="DT411" s="985">
        <v>0</v>
      </c>
      <c r="DU411" s="986">
        <v>0</v>
      </c>
      <c r="DV411" s="987">
        <v>0</v>
      </c>
      <c r="DW411" s="986">
        <v>0</v>
      </c>
      <c r="DX411" s="987">
        <v>0</v>
      </c>
      <c r="DY411" s="986">
        <v>0</v>
      </c>
      <c r="DZ411" s="987">
        <v>0</v>
      </c>
      <c r="EA411" s="986">
        <v>0</v>
      </c>
      <c r="EB411" s="987">
        <v>0</v>
      </c>
      <c r="EC411" s="986">
        <v>0</v>
      </c>
      <c r="ED411" s="987">
        <v>0</v>
      </c>
      <c r="EE411" s="986">
        <v>0</v>
      </c>
      <c r="EF411" s="987">
        <v>0</v>
      </c>
      <c r="EG411" s="986">
        <v>0</v>
      </c>
      <c r="EH411" s="987">
        <v>0</v>
      </c>
      <c r="EI411" s="986">
        <v>0</v>
      </c>
      <c r="EJ411" s="987">
        <v>0</v>
      </c>
      <c r="EK411" s="986">
        <v>0</v>
      </c>
      <c r="EL411" s="987">
        <v>0</v>
      </c>
      <c r="EM411" s="986">
        <v>0</v>
      </c>
      <c r="EN411" s="987">
        <v>0</v>
      </c>
      <c r="EO411" s="986">
        <v>0</v>
      </c>
      <c r="EP411" s="987">
        <v>0</v>
      </c>
      <c r="EQ411" s="986">
        <v>0</v>
      </c>
      <c r="ER411" s="987">
        <v>0</v>
      </c>
      <c r="ES411" s="986">
        <v>0</v>
      </c>
      <c r="ET411" s="987">
        <v>0</v>
      </c>
      <c r="EU411" s="986">
        <v>0</v>
      </c>
      <c r="EV411" s="987">
        <v>0</v>
      </c>
      <c r="EW411" s="986">
        <v>0</v>
      </c>
      <c r="EX411" s="987">
        <v>0</v>
      </c>
      <c r="EY411" s="986">
        <v>0</v>
      </c>
      <c r="EZ411" s="987">
        <v>0</v>
      </c>
      <c r="FA411" s="986">
        <v>0</v>
      </c>
      <c r="FB411" s="987">
        <v>0</v>
      </c>
      <c r="FC411" s="988">
        <v>0</v>
      </c>
      <c r="FD411" s="946"/>
      <c r="FE411" s="974"/>
      <c r="FF411" s="946"/>
      <c r="FG411" s="975"/>
      <c r="FI411" s="989" t="b">
        <v>1</v>
      </c>
    </row>
    <row r="412" spans="2:165" hidden="1" outlineLevel="1">
      <c r="B412" s="990">
        <v>393</v>
      </c>
      <c r="C412" s="991" t="s">
        <v>804</v>
      </c>
      <c r="E412" s="992">
        <v>0</v>
      </c>
      <c r="F412" s="993">
        <v>0</v>
      </c>
      <c r="G412" s="994">
        <v>0</v>
      </c>
      <c r="H412" s="993">
        <v>0</v>
      </c>
      <c r="I412" s="994">
        <v>0</v>
      </c>
      <c r="J412" s="993">
        <v>0</v>
      </c>
      <c r="K412" s="994">
        <v>0</v>
      </c>
      <c r="L412" s="993">
        <v>0</v>
      </c>
      <c r="M412" s="994">
        <v>0</v>
      </c>
      <c r="N412" s="993">
        <v>0</v>
      </c>
      <c r="O412" s="994">
        <v>0</v>
      </c>
      <c r="P412" s="993">
        <v>0</v>
      </c>
      <c r="Q412" s="994">
        <v>0</v>
      </c>
      <c r="R412" s="993">
        <v>0</v>
      </c>
      <c r="S412" s="994">
        <v>0</v>
      </c>
      <c r="T412" s="993">
        <v>0</v>
      </c>
      <c r="U412" s="994">
        <v>0</v>
      </c>
      <c r="V412" s="993">
        <v>0</v>
      </c>
      <c r="W412" s="994">
        <v>0</v>
      </c>
      <c r="X412" s="993">
        <v>0</v>
      </c>
      <c r="Y412" s="994">
        <v>0</v>
      </c>
      <c r="Z412" s="993">
        <v>0</v>
      </c>
      <c r="AA412" s="994">
        <v>0</v>
      </c>
      <c r="AB412" s="993">
        <v>0</v>
      </c>
      <c r="AC412" s="994">
        <v>0</v>
      </c>
      <c r="AD412" s="993">
        <v>0</v>
      </c>
      <c r="AE412" s="994">
        <v>0</v>
      </c>
      <c r="AF412" s="993">
        <v>0</v>
      </c>
      <c r="AG412" s="994">
        <v>0</v>
      </c>
      <c r="AH412" s="993">
        <v>0</v>
      </c>
      <c r="AI412" s="994">
        <v>0</v>
      </c>
      <c r="AJ412" s="993">
        <v>0</v>
      </c>
      <c r="AK412" s="994">
        <v>0</v>
      </c>
      <c r="AL412" s="993">
        <v>0</v>
      </c>
      <c r="AM412" s="994">
        <v>0</v>
      </c>
      <c r="AN412" s="995">
        <v>0</v>
      </c>
      <c r="AO412" s="946"/>
      <c r="AP412" s="964"/>
      <c r="AQ412" s="946"/>
      <c r="AR412" s="992">
        <v>0</v>
      </c>
      <c r="AS412" s="993">
        <v>0</v>
      </c>
      <c r="AT412" s="994">
        <v>0</v>
      </c>
      <c r="AU412" s="993">
        <v>0</v>
      </c>
      <c r="AV412" s="994">
        <v>0</v>
      </c>
      <c r="AW412" s="993">
        <v>0</v>
      </c>
      <c r="AX412" s="994">
        <v>0</v>
      </c>
      <c r="AY412" s="993">
        <v>0</v>
      </c>
      <c r="AZ412" s="994">
        <v>0</v>
      </c>
      <c r="BA412" s="993">
        <v>0</v>
      </c>
      <c r="BB412" s="994">
        <v>0</v>
      </c>
      <c r="BC412" s="993">
        <v>0</v>
      </c>
      <c r="BD412" s="994">
        <v>0</v>
      </c>
      <c r="BE412" s="993">
        <v>0</v>
      </c>
      <c r="BF412" s="994">
        <v>0</v>
      </c>
      <c r="BG412" s="993">
        <v>0</v>
      </c>
      <c r="BH412" s="994">
        <v>0</v>
      </c>
      <c r="BI412" s="993">
        <v>0</v>
      </c>
      <c r="BJ412" s="994">
        <v>0</v>
      </c>
      <c r="BK412" s="993">
        <v>0</v>
      </c>
      <c r="BL412" s="994">
        <v>0</v>
      </c>
      <c r="BM412" s="993">
        <v>0</v>
      </c>
      <c r="BN412" s="994">
        <v>0</v>
      </c>
      <c r="BO412" s="993">
        <v>0</v>
      </c>
      <c r="BP412" s="994">
        <v>0</v>
      </c>
      <c r="BQ412" s="993">
        <v>0</v>
      </c>
      <c r="BR412" s="994">
        <v>0</v>
      </c>
      <c r="BS412" s="993">
        <v>0</v>
      </c>
      <c r="BT412" s="994">
        <v>0</v>
      </c>
      <c r="BU412" s="993">
        <v>0</v>
      </c>
      <c r="BV412" s="994">
        <v>0</v>
      </c>
      <c r="BW412" s="993">
        <v>0</v>
      </c>
      <c r="BX412" s="994">
        <v>0</v>
      </c>
      <c r="BY412" s="993">
        <v>0</v>
      </c>
      <c r="BZ412" s="994">
        <v>0</v>
      </c>
      <c r="CA412" s="995">
        <v>0</v>
      </c>
      <c r="CB412" s="946"/>
      <c r="CC412" s="971"/>
      <c r="CD412" s="946"/>
      <c r="CE412" s="972"/>
      <c r="CF412" s="946"/>
      <c r="CG412" s="992">
        <v>0</v>
      </c>
      <c r="CH412" s="993">
        <v>0</v>
      </c>
      <c r="CI412" s="994">
        <v>0</v>
      </c>
      <c r="CJ412" s="993">
        <v>0</v>
      </c>
      <c r="CK412" s="994">
        <v>0</v>
      </c>
      <c r="CL412" s="993">
        <v>0</v>
      </c>
      <c r="CM412" s="994">
        <v>0</v>
      </c>
      <c r="CN412" s="993">
        <v>0</v>
      </c>
      <c r="CO412" s="994">
        <v>0</v>
      </c>
      <c r="CP412" s="993">
        <v>0</v>
      </c>
      <c r="CQ412" s="994">
        <v>0</v>
      </c>
      <c r="CR412" s="993">
        <v>0</v>
      </c>
      <c r="CS412" s="994">
        <v>0</v>
      </c>
      <c r="CT412" s="993">
        <v>0</v>
      </c>
      <c r="CU412" s="994">
        <v>0</v>
      </c>
      <c r="CV412" s="993">
        <v>0</v>
      </c>
      <c r="CW412" s="994">
        <v>0</v>
      </c>
      <c r="CX412" s="993">
        <v>0</v>
      </c>
      <c r="CY412" s="994">
        <v>0</v>
      </c>
      <c r="CZ412" s="993">
        <v>0</v>
      </c>
      <c r="DA412" s="994">
        <v>0</v>
      </c>
      <c r="DB412" s="993">
        <v>0</v>
      </c>
      <c r="DC412" s="994">
        <v>0</v>
      </c>
      <c r="DD412" s="993">
        <v>0</v>
      </c>
      <c r="DE412" s="994">
        <v>0</v>
      </c>
      <c r="DF412" s="993">
        <v>0</v>
      </c>
      <c r="DG412" s="994">
        <v>0</v>
      </c>
      <c r="DH412" s="993">
        <v>0</v>
      </c>
      <c r="DI412" s="994">
        <v>0</v>
      </c>
      <c r="DJ412" s="993">
        <v>0</v>
      </c>
      <c r="DK412" s="994">
        <v>0</v>
      </c>
      <c r="DL412" s="993">
        <v>0</v>
      </c>
      <c r="DM412" s="994">
        <v>0</v>
      </c>
      <c r="DN412" s="993">
        <v>0</v>
      </c>
      <c r="DO412" s="994">
        <v>0</v>
      </c>
      <c r="DP412" s="995">
        <v>0</v>
      </c>
      <c r="DQ412" s="946"/>
      <c r="DR412" s="973"/>
      <c r="DS412" s="946"/>
      <c r="DT412" s="992">
        <v>0</v>
      </c>
      <c r="DU412" s="993">
        <v>0</v>
      </c>
      <c r="DV412" s="994">
        <v>0</v>
      </c>
      <c r="DW412" s="993">
        <v>0</v>
      </c>
      <c r="DX412" s="994">
        <v>0</v>
      </c>
      <c r="DY412" s="993">
        <v>0</v>
      </c>
      <c r="DZ412" s="994">
        <v>0</v>
      </c>
      <c r="EA412" s="993">
        <v>0</v>
      </c>
      <c r="EB412" s="994">
        <v>0</v>
      </c>
      <c r="EC412" s="993">
        <v>0</v>
      </c>
      <c r="ED412" s="994">
        <v>0</v>
      </c>
      <c r="EE412" s="993">
        <v>0</v>
      </c>
      <c r="EF412" s="994">
        <v>0</v>
      </c>
      <c r="EG412" s="993">
        <v>0</v>
      </c>
      <c r="EH412" s="994">
        <v>0</v>
      </c>
      <c r="EI412" s="993">
        <v>0</v>
      </c>
      <c r="EJ412" s="994">
        <v>0</v>
      </c>
      <c r="EK412" s="993">
        <v>0</v>
      </c>
      <c r="EL412" s="994">
        <v>0</v>
      </c>
      <c r="EM412" s="993">
        <v>0</v>
      </c>
      <c r="EN412" s="994">
        <v>0</v>
      </c>
      <c r="EO412" s="993">
        <v>0</v>
      </c>
      <c r="EP412" s="994">
        <v>0</v>
      </c>
      <c r="EQ412" s="993">
        <v>0</v>
      </c>
      <c r="ER412" s="994">
        <v>0</v>
      </c>
      <c r="ES412" s="993">
        <v>0</v>
      </c>
      <c r="ET412" s="994">
        <v>0</v>
      </c>
      <c r="EU412" s="993">
        <v>0</v>
      </c>
      <c r="EV412" s="994">
        <v>0</v>
      </c>
      <c r="EW412" s="993">
        <v>0</v>
      </c>
      <c r="EX412" s="994">
        <v>0</v>
      </c>
      <c r="EY412" s="993">
        <v>0</v>
      </c>
      <c r="EZ412" s="994">
        <v>0</v>
      </c>
      <c r="FA412" s="993">
        <v>0</v>
      </c>
      <c r="FB412" s="994">
        <v>0</v>
      </c>
      <c r="FC412" s="995">
        <v>0</v>
      </c>
      <c r="FD412" s="946"/>
      <c r="FE412" s="974"/>
      <c r="FF412" s="946"/>
      <c r="FG412" s="975"/>
      <c r="FI412" s="996" t="b">
        <v>1</v>
      </c>
    </row>
    <row r="413" spans="2:165" hidden="1" outlineLevel="1">
      <c r="B413" s="1013">
        <v>394</v>
      </c>
      <c r="C413" s="1021" t="s">
        <v>805</v>
      </c>
      <c r="E413" s="1015">
        <v>0</v>
      </c>
      <c r="F413" s="1016">
        <v>0</v>
      </c>
      <c r="G413" s="1017">
        <v>0</v>
      </c>
      <c r="H413" s="1016">
        <v>0</v>
      </c>
      <c r="I413" s="1017">
        <v>0</v>
      </c>
      <c r="J413" s="1016">
        <v>0</v>
      </c>
      <c r="K413" s="1017">
        <v>0</v>
      </c>
      <c r="L413" s="1016">
        <v>0</v>
      </c>
      <c r="M413" s="1017">
        <v>0</v>
      </c>
      <c r="N413" s="1016">
        <v>0</v>
      </c>
      <c r="O413" s="1017">
        <v>0</v>
      </c>
      <c r="P413" s="1016">
        <v>0</v>
      </c>
      <c r="Q413" s="1017">
        <v>0</v>
      </c>
      <c r="R413" s="1016">
        <v>0</v>
      </c>
      <c r="S413" s="1017">
        <v>0</v>
      </c>
      <c r="T413" s="1016">
        <v>0</v>
      </c>
      <c r="U413" s="1017">
        <v>0</v>
      </c>
      <c r="V413" s="1016">
        <v>0</v>
      </c>
      <c r="W413" s="1017">
        <v>0</v>
      </c>
      <c r="X413" s="1016">
        <v>0</v>
      </c>
      <c r="Y413" s="1017">
        <v>0</v>
      </c>
      <c r="Z413" s="1016">
        <v>0</v>
      </c>
      <c r="AA413" s="1017">
        <v>0</v>
      </c>
      <c r="AB413" s="1016">
        <v>0</v>
      </c>
      <c r="AC413" s="1017">
        <v>0</v>
      </c>
      <c r="AD413" s="1016">
        <v>0</v>
      </c>
      <c r="AE413" s="1017">
        <v>0</v>
      </c>
      <c r="AF413" s="1016">
        <v>0</v>
      </c>
      <c r="AG413" s="1017">
        <v>0</v>
      </c>
      <c r="AH413" s="1016">
        <v>0</v>
      </c>
      <c r="AI413" s="1017">
        <v>0</v>
      </c>
      <c r="AJ413" s="1016">
        <v>0</v>
      </c>
      <c r="AK413" s="1017">
        <v>0</v>
      </c>
      <c r="AL413" s="1016">
        <v>0</v>
      </c>
      <c r="AM413" s="1017">
        <v>0</v>
      </c>
      <c r="AN413" s="1018">
        <v>0</v>
      </c>
      <c r="AO413" s="946"/>
      <c r="AP413" s="964"/>
      <c r="AQ413" s="946"/>
      <c r="AR413" s="1015">
        <v>0</v>
      </c>
      <c r="AS413" s="1016">
        <v>0</v>
      </c>
      <c r="AT413" s="1017">
        <v>0</v>
      </c>
      <c r="AU413" s="1016">
        <v>0</v>
      </c>
      <c r="AV413" s="1017">
        <v>0</v>
      </c>
      <c r="AW413" s="1016">
        <v>0</v>
      </c>
      <c r="AX413" s="1017">
        <v>0</v>
      </c>
      <c r="AY413" s="1016">
        <v>0</v>
      </c>
      <c r="AZ413" s="1017">
        <v>0</v>
      </c>
      <c r="BA413" s="1016">
        <v>0</v>
      </c>
      <c r="BB413" s="1017">
        <v>0</v>
      </c>
      <c r="BC413" s="1016">
        <v>0</v>
      </c>
      <c r="BD413" s="1017">
        <v>0</v>
      </c>
      <c r="BE413" s="1016">
        <v>0</v>
      </c>
      <c r="BF413" s="1017">
        <v>0</v>
      </c>
      <c r="BG413" s="1016">
        <v>0</v>
      </c>
      <c r="BH413" s="1017">
        <v>0</v>
      </c>
      <c r="BI413" s="1016">
        <v>0</v>
      </c>
      <c r="BJ413" s="1017">
        <v>0</v>
      </c>
      <c r="BK413" s="1016">
        <v>0</v>
      </c>
      <c r="BL413" s="1017">
        <v>0</v>
      </c>
      <c r="BM413" s="1016">
        <v>0</v>
      </c>
      <c r="BN413" s="1017">
        <v>0</v>
      </c>
      <c r="BO413" s="1016">
        <v>0</v>
      </c>
      <c r="BP413" s="1017">
        <v>0</v>
      </c>
      <c r="BQ413" s="1016">
        <v>0</v>
      </c>
      <c r="BR413" s="1017">
        <v>0</v>
      </c>
      <c r="BS413" s="1016">
        <v>0</v>
      </c>
      <c r="BT413" s="1017">
        <v>0</v>
      </c>
      <c r="BU413" s="1016">
        <v>0</v>
      </c>
      <c r="BV413" s="1017">
        <v>0</v>
      </c>
      <c r="BW413" s="1016">
        <v>0</v>
      </c>
      <c r="BX413" s="1017">
        <v>0</v>
      </c>
      <c r="BY413" s="1016">
        <v>0</v>
      </c>
      <c r="BZ413" s="1017">
        <v>0</v>
      </c>
      <c r="CA413" s="1018">
        <v>0</v>
      </c>
      <c r="CB413" s="946"/>
      <c r="CC413" s="971"/>
      <c r="CD413" s="946"/>
      <c r="CE413" s="972"/>
      <c r="CF413" s="946"/>
      <c r="CG413" s="1015">
        <v>0</v>
      </c>
      <c r="CH413" s="1016">
        <v>0</v>
      </c>
      <c r="CI413" s="1017">
        <v>0</v>
      </c>
      <c r="CJ413" s="1016">
        <v>0</v>
      </c>
      <c r="CK413" s="1017">
        <v>0</v>
      </c>
      <c r="CL413" s="1016">
        <v>0</v>
      </c>
      <c r="CM413" s="1017">
        <v>0</v>
      </c>
      <c r="CN413" s="1016">
        <v>0</v>
      </c>
      <c r="CO413" s="1017">
        <v>0</v>
      </c>
      <c r="CP413" s="1016">
        <v>0</v>
      </c>
      <c r="CQ413" s="1017">
        <v>0</v>
      </c>
      <c r="CR413" s="1016">
        <v>0</v>
      </c>
      <c r="CS413" s="1017">
        <v>0</v>
      </c>
      <c r="CT413" s="1016">
        <v>0</v>
      </c>
      <c r="CU413" s="1017">
        <v>0</v>
      </c>
      <c r="CV413" s="1016">
        <v>0</v>
      </c>
      <c r="CW413" s="1017">
        <v>0</v>
      </c>
      <c r="CX413" s="1016">
        <v>0</v>
      </c>
      <c r="CY413" s="1017">
        <v>0</v>
      </c>
      <c r="CZ413" s="1016">
        <v>0</v>
      </c>
      <c r="DA413" s="1017">
        <v>0</v>
      </c>
      <c r="DB413" s="1016">
        <v>0</v>
      </c>
      <c r="DC413" s="1017">
        <v>0</v>
      </c>
      <c r="DD413" s="1016">
        <v>0</v>
      </c>
      <c r="DE413" s="1017">
        <v>0</v>
      </c>
      <c r="DF413" s="1016">
        <v>0</v>
      </c>
      <c r="DG413" s="1017">
        <v>0</v>
      </c>
      <c r="DH413" s="1016">
        <v>0</v>
      </c>
      <c r="DI413" s="1017">
        <v>0</v>
      </c>
      <c r="DJ413" s="1016">
        <v>0</v>
      </c>
      <c r="DK413" s="1017">
        <v>0</v>
      </c>
      <c r="DL413" s="1016">
        <v>0</v>
      </c>
      <c r="DM413" s="1017">
        <v>0</v>
      </c>
      <c r="DN413" s="1016">
        <v>0</v>
      </c>
      <c r="DO413" s="1017">
        <v>0</v>
      </c>
      <c r="DP413" s="1018">
        <v>0</v>
      </c>
      <c r="DQ413" s="946"/>
      <c r="DR413" s="973"/>
      <c r="DS413" s="946"/>
      <c r="DT413" s="1015">
        <v>0</v>
      </c>
      <c r="DU413" s="1016">
        <v>0</v>
      </c>
      <c r="DV413" s="1017">
        <v>0</v>
      </c>
      <c r="DW413" s="1016">
        <v>0</v>
      </c>
      <c r="DX413" s="1017">
        <v>0</v>
      </c>
      <c r="DY413" s="1016">
        <v>0</v>
      </c>
      <c r="DZ413" s="1017">
        <v>0</v>
      </c>
      <c r="EA413" s="1016">
        <v>0</v>
      </c>
      <c r="EB413" s="1017">
        <v>0</v>
      </c>
      <c r="EC413" s="1016">
        <v>0</v>
      </c>
      <c r="ED413" s="1017">
        <v>0</v>
      </c>
      <c r="EE413" s="1016">
        <v>0</v>
      </c>
      <c r="EF413" s="1017">
        <v>0</v>
      </c>
      <c r="EG413" s="1016">
        <v>0</v>
      </c>
      <c r="EH413" s="1017">
        <v>0</v>
      </c>
      <c r="EI413" s="1016">
        <v>0</v>
      </c>
      <c r="EJ413" s="1017">
        <v>0</v>
      </c>
      <c r="EK413" s="1016">
        <v>0</v>
      </c>
      <c r="EL413" s="1017">
        <v>0</v>
      </c>
      <c r="EM413" s="1016">
        <v>0</v>
      </c>
      <c r="EN413" s="1017">
        <v>0</v>
      </c>
      <c r="EO413" s="1016">
        <v>0</v>
      </c>
      <c r="EP413" s="1017">
        <v>0</v>
      </c>
      <c r="EQ413" s="1016">
        <v>0</v>
      </c>
      <c r="ER413" s="1017">
        <v>0</v>
      </c>
      <c r="ES413" s="1016">
        <v>0</v>
      </c>
      <c r="ET413" s="1017">
        <v>0</v>
      </c>
      <c r="EU413" s="1016">
        <v>0</v>
      </c>
      <c r="EV413" s="1017">
        <v>0</v>
      </c>
      <c r="EW413" s="1016">
        <v>0</v>
      </c>
      <c r="EX413" s="1017">
        <v>0</v>
      </c>
      <c r="EY413" s="1016">
        <v>0</v>
      </c>
      <c r="EZ413" s="1017">
        <v>0</v>
      </c>
      <c r="FA413" s="1016">
        <v>0</v>
      </c>
      <c r="FB413" s="1017">
        <v>0</v>
      </c>
      <c r="FC413" s="1018">
        <v>0</v>
      </c>
      <c r="FD413" s="946"/>
      <c r="FE413" s="974"/>
      <c r="FF413" s="946"/>
      <c r="FG413" s="975"/>
      <c r="FI413" s="1019" t="b">
        <v>1</v>
      </c>
    </row>
    <row r="414" spans="2:165" hidden="1" outlineLevel="1">
      <c r="B414" s="976">
        <v>395</v>
      </c>
      <c r="C414" s="977" t="s">
        <v>317</v>
      </c>
      <c r="E414" s="978">
        <v>0</v>
      </c>
      <c r="F414" s="979">
        <v>0</v>
      </c>
      <c r="G414" s="980">
        <v>0</v>
      </c>
      <c r="H414" s="979">
        <v>0</v>
      </c>
      <c r="I414" s="980">
        <v>0</v>
      </c>
      <c r="J414" s="979">
        <v>0</v>
      </c>
      <c r="K414" s="980">
        <v>0</v>
      </c>
      <c r="L414" s="979">
        <v>0</v>
      </c>
      <c r="M414" s="980">
        <v>0</v>
      </c>
      <c r="N414" s="979">
        <v>0</v>
      </c>
      <c r="O414" s="980">
        <v>0</v>
      </c>
      <c r="P414" s="979">
        <v>0</v>
      </c>
      <c r="Q414" s="980">
        <v>0</v>
      </c>
      <c r="R414" s="979">
        <v>0</v>
      </c>
      <c r="S414" s="980">
        <v>0</v>
      </c>
      <c r="T414" s="979">
        <v>0</v>
      </c>
      <c r="U414" s="980">
        <v>0</v>
      </c>
      <c r="V414" s="979">
        <v>0</v>
      </c>
      <c r="W414" s="980">
        <v>0</v>
      </c>
      <c r="X414" s="979">
        <v>0</v>
      </c>
      <c r="Y414" s="980">
        <v>0</v>
      </c>
      <c r="Z414" s="979">
        <v>0</v>
      </c>
      <c r="AA414" s="980">
        <v>0</v>
      </c>
      <c r="AB414" s="979">
        <v>0</v>
      </c>
      <c r="AC414" s="980">
        <v>0</v>
      </c>
      <c r="AD414" s="979">
        <v>0</v>
      </c>
      <c r="AE414" s="980">
        <v>0</v>
      </c>
      <c r="AF414" s="979">
        <v>0</v>
      </c>
      <c r="AG414" s="980">
        <v>0</v>
      </c>
      <c r="AH414" s="979">
        <v>0</v>
      </c>
      <c r="AI414" s="980">
        <v>0</v>
      </c>
      <c r="AJ414" s="979">
        <v>0</v>
      </c>
      <c r="AK414" s="980">
        <v>0</v>
      </c>
      <c r="AL414" s="979">
        <v>0</v>
      </c>
      <c r="AM414" s="980">
        <v>0</v>
      </c>
      <c r="AN414" s="981">
        <v>0</v>
      </c>
      <c r="AO414" s="946"/>
      <c r="AP414" s="964"/>
      <c r="AQ414" s="946"/>
      <c r="AR414" s="978">
        <v>0</v>
      </c>
      <c r="AS414" s="979">
        <v>0</v>
      </c>
      <c r="AT414" s="980">
        <v>0</v>
      </c>
      <c r="AU414" s="979">
        <v>0</v>
      </c>
      <c r="AV414" s="980">
        <v>0</v>
      </c>
      <c r="AW414" s="979">
        <v>0</v>
      </c>
      <c r="AX414" s="980">
        <v>0</v>
      </c>
      <c r="AY414" s="979">
        <v>0</v>
      </c>
      <c r="AZ414" s="980">
        <v>0</v>
      </c>
      <c r="BA414" s="979">
        <v>0</v>
      </c>
      <c r="BB414" s="980">
        <v>0</v>
      </c>
      <c r="BC414" s="979">
        <v>0</v>
      </c>
      <c r="BD414" s="980">
        <v>0</v>
      </c>
      <c r="BE414" s="979">
        <v>0</v>
      </c>
      <c r="BF414" s="980">
        <v>0</v>
      </c>
      <c r="BG414" s="979">
        <v>0</v>
      </c>
      <c r="BH414" s="980">
        <v>0</v>
      </c>
      <c r="BI414" s="979">
        <v>0</v>
      </c>
      <c r="BJ414" s="980">
        <v>0</v>
      </c>
      <c r="BK414" s="979">
        <v>0</v>
      </c>
      <c r="BL414" s="980">
        <v>0</v>
      </c>
      <c r="BM414" s="979">
        <v>0</v>
      </c>
      <c r="BN414" s="980">
        <v>0</v>
      </c>
      <c r="BO414" s="979">
        <v>0</v>
      </c>
      <c r="BP414" s="980">
        <v>0</v>
      </c>
      <c r="BQ414" s="979">
        <v>0</v>
      </c>
      <c r="BR414" s="980">
        <v>0</v>
      </c>
      <c r="BS414" s="979">
        <v>0</v>
      </c>
      <c r="BT414" s="980">
        <v>0</v>
      </c>
      <c r="BU414" s="979">
        <v>0</v>
      </c>
      <c r="BV414" s="980">
        <v>0</v>
      </c>
      <c r="BW414" s="979">
        <v>0</v>
      </c>
      <c r="BX414" s="980">
        <v>0</v>
      </c>
      <c r="BY414" s="979">
        <v>0</v>
      </c>
      <c r="BZ414" s="980">
        <v>0</v>
      </c>
      <c r="CA414" s="981">
        <v>0</v>
      </c>
      <c r="CB414" s="946"/>
      <c r="CC414" s="971"/>
      <c r="CD414" s="946"/>
      <c r="CE414" s="972"/>
      <c r="CF414" s="946"/>
      <c r="CG414" s="978">
        <v>0</v>
      </c>
      <c r="CH414" s="979">
        <v>0</v>
      </c>
      <c r="CI414" s="980">
        <v>0</v>
      </c>
      <c r="CJ414" s="979">
        <v>0</v>
      </c>
      <c r="CK414" s="980">
        <v>0</v>
      </c>
      <c r="CL414" s="979">
        <v>0</v>
      </c>
      <c r="CM414" s="980">
        <v>0</v>
      </c>
      <c r="CN414" s="979">
        <v>0</v>
      </c>
      <c r="CO414" s="980">
        <v>0</v>
      </c>
      <c r="CP414" s="979">
        <v>0</v>
      </c>
      <c r="CQ414" s="980">
        <v>0</v>
      </c>
      <c r="CR414" s="979">
        <v>0</v>
      </c>
      <c r="CS414" s="980">
        <v>0</v>
      </c>
      <c r="CT414" s="979">
        <v>0</v>
      </c>
      <c r="CU414" s="980">
        <v>0</v>
      </c>
      <c r="CV414" s="979">
        <v>0</v>
      </c>
      <c r="CW414" s="980">
        <v>0</v>
      </c>
      <c r="CX414" s="979">
        <v>0</v>
      </c>
      <c r="CY414" s="980">
        <v>0</v>
      </c>
      <c r="CZ414" s="979">
        <v>0</v>
      </c>
      <c r="DA414" s="980">
        <v>0</v>
      </c>
      <c r="DB414" s="979">
        <v>0</v>
      </c>
      <c r="DC414" s="980">
        <v>0</v>
      </c>
      <c r="DD414" s="979">
        <v>0</v>
      </c>
      <c r="DE414" s="980">
        <v>0</v>
      </c>
      <c r="DF414" s="979">
        <v>0</v>
      </c>
      <c r="DG414" s="980">
        <v>0</v>
      </c>
      <c r="DH414" s="979">
        <v>0</v>
      </c>
      <c r="DI414" s="980">
        <v>0</v>
      </c>
      <c r="DJ414" s="979">
        <v>0</v>
      </c>
      <c r="DK414" s="980">
        <v>0</v>
      </c>
      <c r="DL414" s="979">
        <v>0</v>
      </c>
      <c r="DM414" s="980">
        <v>0</v>
      </c>
      <c r="DN414" s="979">
        <v>0</v>
      </c>
      <c r="DO414" s="980">
        <v>0</v>
      </c>
      <c r="DP414" s="981">
        <v>0</v>
      </c>
      <c r="DQ414" s="946"/>
      <c r="DR414" s="973"/>
      <c r="DS414" s="946"/>
      <c r="DT414" s="978">
        <v>0</v>
      </c>
      <c r="DU414" s="979">
        <v>0</v>
      </c>
      <c r="DV414" s="980">
        <v>0</v>
      </c>
      <c r="DW414" s="979">
        <v>0</v>
      </c>
      <c r="DX414" s="980">
        <v>0</v>
      </c>
      <c r="DY414" s="979">
        <v>0</v>
      </c>
      <c r="DZ414" s="980">
        <v>0</v>
      </c>
      <c r="EA414" s="979">
        <v>0</v>
      </c>
      <c r="EB414" s="980">
        <v>0</v>
      </c>
      <c r="EC414" s="979">
        <v>0</v>
      </c>
      <c r="ED414" s="980">
        <v>0</v>
      </c>
      <c r="EE414" s="979">
        <v>0</v>
      </c>
      <c r="EF414" s="980">
        <v>0</v>
      </c>
      <c r="EG414" s="979">
        <v>0</v>
      </c>
      <c r="EH414" s="980">
        <v>0</v>
      </c>
      <c r="EI414" s="979">
        <v>0</v>
      </c>
      <c r="EJ414" s="980">
        <v>0</v>
      </c>
      <c r="EK414" s="979">
        <v>0</v>
      </c>
      <c r="EL414" s="980">
        <v>0</v>
      </c>
      <c r="EM414" s="979">
        <v>0</v>
      </c>
      <c r="EN414" s="980">
        <v>0</v>
      </c>
      <c r="EO414" s="979">
        <v>0</v>
      </c>
      <c r="EP414" s="980">
        <v>0</v>
      </c>
      <c r="EQ414" s="979">
        <v>0</v>
      </c>
      <c r="ER414" s="980">
        <v>0</v>
      </c>
      <c r="ES414" s="979">
        <v>0</v>
      </c>
      <c r="ET414" s="980">
        <v>0</v>
      </c>
      <c r="EU414" s="979">
        <v>0</v>
      </c>
      <c r="EV414" s="980">
        <v>0</v>
      </c>
      <c r="EW414" s="979">
        <v>0</v>
      </c>
      <c r="EX414" s="980">
        <v>0</v>
      </c>
      <c r="EY414" s="979">
        <v>0</v>
      </c>
      <c r="EZ414" s="980">
        <v>0</v>
      </c>
      <c r="FA414" s="979">
        <v>0</v>
      </c>
      <c r="FB414" s="980">
        <v>0</v>
      </c>
      <c r="FC414" s="981">
        <v>0</v>
      </c>
      <c r="FD414" s="946"/>
      <c r="FE414" s="974"/>
      <c r="FF414" s="946"/>
      <c r="FG414" s="975"/>
      <c r="FI414" s="982" t="b">
        <v>1</v>
      </c>
    </row>
    <row r="415" spans="2:165" hidden="1" outlineLevel="1">
      <c r="B415" s="983">
        <v>396</v>
      </c>
      <c r="C415" s="1012" t="s">
        <v>312</v>
      </c>
      <c r="E415" s="985">
        <v>0</v>
      </c>
      <c r="F415" s="986">
        <v>0</v>
      </c>
      <c r="G415" s="987">
        <v>0</v>
      </c>
      <c r="H415" s="986">
        <v>0</v>
      </c>
      <c r="I415" s="987">
        <v>0</v>
      </c>
      <c r="J415" s="986">
        <v>0</v>
      </c>
      <c r="K415" s="987">
        <v>0</v>
      </c>
      <c r="L415" s="986">
        <v>0</v>
      </c>
      <c r="M415" s="987">
        <v>0</v>
      </c>
      <c r="N415" s="986">
        <v>0</v>
      </c>
      <c r="O415" s="987">
        <v>0</v>
      </c>
      <c r="P415" s="986">
        <v>0</v>
      </c>
      <c r="Q415" s="987">
        <v>0</v>
      </c>
      <c r="R415" s="986">
        <v>0</v>
      </c>
      <c r="S415" s="987">
        <v>0</v>
      </c>
      <c r="T415" s="986">
        <v>0</v>
      </c>
      <c r="U415" s="987">
        <v>0</v>
      </c>
      <c r="V415" s="986">
        <v>0</v>
      </c>
      <c r="W415" s="987">
        <v>0</v>
      </c>
      <c r="X415" s="986">
        <v>0</v>
      </c>
      <c r="Y415" s="987">
        <v>0</v>
      </c>
      <c r="Z415" s="986">
        <v>0</v>
      </c>
      <c r="AA415" s="987">
        <v>0</v>
      </c>
      <c r="AB415" s="986">
        <v>0</v>
      </c>
      <c r="AC415" s="987">
        <v>0</v>
      </c>
      <c r="AD415" s="986">
        <v>0</v>
      </c>
      <c r="AE415" s="987">
        <v>0</v>
      </c>
      <c r="AF415" s="986">
        <v>0</v>
      </c>
      <c r="AG415" s="987">
        <v>0</v>
      </c>
      <c r="AH415" s="986">
        <v>0</v>
      </c>
      <c r="AI415" s="987">
        <v>0</v>
      </c>
      <c r="AJ415" s="986">
        <v>0</v>
      </c>
      <c r="AK415" s="987">
        <v>0</v>
      </c>
      <c r="AL415" s="986">
        <v>0</v>
      </c>
      <c r="AM415" s="987">
        <v>0</v>
      </c>
      <c r="AN415" s="988">
        <v>0</v>
      </c>
      <c r="AO415" s="946"/>
      <c r="AP415" s="964"/>
      <c r="AQ415" s="946"/>
      <c r="AR415" s="985">
        <v>0</v>
      </c>
      <c r="AS415" s="986">
        <v>0</v>
      </c>
      <c r="AT415" s="987">
        <v>0</v>
      </c>
      <c r="AU415" s="986">
        <v>0</v>
      </c>
      <c r="AV415" s="987">
        <v>0</v>
      </c>
      <c r="AW415" s="986">
        <v>0</v>
      </c>
      <c r="AX415" s="987">
        <v>0</v>
      </c>
      <c r="AY415" s="986">
        <v>0</v>
      </c>
      <c r="AZ415" s="987">
        <v>0</v>
      </c>
      <c r="BA415" s="986">
        <v>0</v>
      </c>
      <c r="BB415" s="987">
        <v>0</v>
      </c>
      <c r="BC415" s="986">
        <v>0</v>
      </c>
      <c r="BD415" s="987">
        <v>0</v>
      </c>
      <c r="BE415" s="986">
        <v>0</v>
      </c>
      <c r="BF415" s="987">
        <v>0</v>
      </c>
      <c r="BG415" s="986">
        <v>0</v>
      </c>
      <c r="BH415" s="987">
        <v>0</v>
      </c>
      <c r="BI415" s="986">
        <v>0</v>
      </c>
      <c r="BJ415" s="987">
        <v>0</v>
      </c>
      <c r="BK415" s="986">
        <v>0</v>
      </c>
      <c r="BL415" s="987">
        <v>0</v>
      </c>
      <c r="BM415" s="986">
        <v>0</v>
      </c>
      <c r="BN415" s="987">
        <v>0</v>
      </c>
      <c r="BO415" s="986">
        <v>0</v>
      </c>
      <c r="BP415" s="987">
        <v>0</v>
      </c>
      <c r="BQ415" s="986">
        <v>0</v>
      </c>
      <c r="BR415" s="987">
        <v>0</v>
      </c>
      <c r="BS415" s="986">
        <v>0</v>
      </c>
      <c r="BT415" s="987">
        <v>0</v>
      </c>
      <c r="BU415" s="986">
        <v>0</v>
      </c>
      <c r="BV415" s="987">
        <v>0</v>
      </c>
      <c r="BW415" s="986">
        <v>0</v>
      </c>
      <c r="BX415" s="987">
        <v>0</v>
      </c>
      <c r="BY415" s="986">
        <v>0</v>
      </c>
      <c r="BZ415" s="987">
        <v>0</v>
      </c>
      <c r="CA415" s="988">
        <v>0</v>
      </c>
      <c r="CB415" s="946"/>
      <c r="CC415" s="971"/>
      <c r="CD415" s="946"/>
      <c r="CE415" s="972"/>
      <c r="CF415" s="946"/>
      <c r="CG415" s="985">
        <v>0</v>
      </c>
      <c r="CH415" s="986">
        <v>0</v>
      </c>
      <c r="CI415" s="987">
        <v>0</v>
      </c>
      <c r="CJ415" s="986">
        <v>0</v>
      </c>
      <c r="CK415" s="987">
        <v>0</v>
      </c>
      <c r="CL415" s="986">
        <v>0</v>
      </c>
      <c r="CM415" s="987">
        <v>0</v>
      </c>
      <c r="CN415" s="986">
        <v>0</v>
      </c>
      <c r="CO415" s="987">
        <v>0</v>
      </c>
      <c r="CP415" s="986">
        <v>0</v>
      </c>
      <c r="CQ415" s="987">
        <v>0</v>
      </c>
      <c r="CR415" s="986">
        <v>0</v>
      </c>
      <c r="CS415" s="987">
        <v>0</v>
      </c>
      <c r="CT415" s="986">
        <v>0</v>
      </c>
      <c r="CU415" s="987">
        <v>0</v>
      </c>
      <c r="CV415" s="986">
        <v>0</v>
      </c>
      <c r="CW415" s="987">
        <v>0</v>
      </c>
      <c r="CX415" s="986">
        <v>0</v>
      </c>
      <c r="CY415" s="987">
        <v>0</v>
      </c>
      <c r="CZ415" s="986">
        <v>0</v>
      </c>
      <c r="DA415" s="987">
        <v>0</v>
      </c>
      <c r="DB415" s="986">
        <v>0</v>
      </c>
      <c r="DC415" s="987">
        <v>0</v>
      </c>
      <c r="DD415" s="986">
        <v>0</v>
      </c>
      <c r="DE415" s="987">
        <v>0</v>
      </c>
      <c r="DF415" s="986">
        <v>0</v>
      </c>
      <c r="DG415" s="987">
        <v>0</v>
      </c>
      <c r="DH415" s="986">
        <v>0</v>
      </c>
      <c r="DI415" s="987">
        <v>0</v>
      </c>
      <c r="DJ415" s="986">
        <v>0</v>
      </c>
      <c r="DK415" s="987">
        <v>0</v>
      </c>
      <c r="DL415" s="986">
        <v>0</v>
      </c>
      <c r="DM415" s="987">
        <v>0</v>
      </c>
      <c r="DN415" s="986">
        <v>0</v>
      </c>
      <c r="DO415" s="987">
        <v>0</v>
      </c>
      <c r="DP415" s="988">
        <v>0</v>
      </c>
      <c r="DQ415" s="946"/>
      <c r="DR415" s="973"/>
      <c r="DS415" s="946"/>
      <c r="DT415" s="985">
        <v>0</v>
      </c>
      <c r="DU415" s="986">
        <v>0</v>
      </c>
      <c r="DV415" s="987">
        <v>0</v>
      </c>
      <c r="DW415" s="986">
        <v>0</v>
      </c>
      <c r="DX415" s="987">
        <v>0</v>
      </c>
      <c r="DY415" s="986">
        <v>0</v>
      </c>
      <c r="DZ415" s="987">
        <v>0</v>
      </c>
      <c r="EA415" s="986">
        <v>0</v>
      </c>
      <c r="EB415" s="987">
        <v>0</v>
      </c>
      <c r="EC415" s="986">
        <v>0</v>
      </c>
      <c r="ED415" s="987">
        <v>0</v>
      </c>
      <c r="EE415" s="986">
        <v>0</v>
      </c>
      <c r="EF415" s="987">
        <v>0</v>
      </c>
      <c r="EG415" s="986">
        <v>0</v>
      </c>
      <c r="EH415" s="987">
        <v>0</v>
      </c>
      <c r="EI415" s="986">
        <v>0</v>
      </c>
      <c r="EJ415" s="987">
        <v>0</v>
      </c>
      <c r="EK415" s="986">
        <v>0</v>
      </c>
      <c r="EL415" s="987">
        <v>0</v>
      </c>
      <c r="EM415" s="986">
        <v>0</v>
      </c>
      <c r="EN415" s="987">
        <v>0</v>
      </c>
      <c r="EO415" s="986">
        <v>0</v>
      </c>
      <c r="EP415" s="987">
        <v>0</v>
      </c>
      <c r="EQ415" s="986">
        <v>0</v>
      </c>
      <c r="ER415" s="987">
        <v>0</v>
      </c>
      <c r="ES415" s="986">
        <v>0</v>
      </c>
      <c r="ET415" s="987">
        <v>0</v>
      </c>
      <c r="EU415" s="986">
        <v>0</v>
      </c>
      <c r="EV415" s="987">
        <v>0</v>
      </c>
      <c r="EW415" s="986">
        <v>0</v>
      </c>
      <c r="EX415" s="987">
        <v>0</v>
      </c>
      <c r="EY415" s="986">
        <v>0</v>
      </c>
      <c r="EZ415" s="987">
        <v>0</v>
      </c>
      <c r="FA415" s="986">
        <v>0</v>
      </c>
      <c r="FB415" s="987">
        <v>0</v>
      </c>
      <c r="FC415" s="988">
        <v>0</v>
      </c>
      <c r="FD415" s="946"/>
      <c r="FE415" s="974"/>
      <c r="FF415" s="946"/>
      <c r="FG415" s="975"/>
      <c r="FI415" s="989" t="b">
        <v>1</v>
      </c>
    </row>
    <row r="416" spans="2:165" hidden="1" outlineLevel="1">
      <c r="B416" s="990">
        <v>397</v>
      </c>
      <c r="C416" s="991" t="s">
        <v>316</v>
      </c>
      <c r="E416" s="992">
        <v>0</v>
      </c>
      <c r="F416" s="993">
        <v>0</v>
      </c>
      <c r="G416" s="994">
        <v>0</v>
      </c>
      <c r="H416" s="993">
        <v>0</v>
      </c>
      <c r="I416" s="994">
        <v>0</v>
      </c>
      <c r="J416" s="993">
        <v>0</v>
      </c>
      <c r="K416" s="994">
        <v>0</v>
      </c>
      <c r="L416" s="993">
        <v>0</v>
      </c>
      <c r="M416" s="994">
        <v>0</v>
      </c>
      <c r="N416" s="993">
        <v>0</v>
      </c>
      <c r="O416" s="994">
        <v>0</v>
      </c>
      <c r="P416" s="993">
        <v>0</v>
      </c>
      <c r="Q416" s="994">
        <v>0</v>
      </c>
      <c r="R416" s="993">
        <v>0</v>
      </c>
      <c r="S416" s="994">
        <v>0</v>
      </c>
      <c r="T416" s="993">
        <v>0</v>
      </c>
      <c r="U416" s="994">
        <v>0</v>
      </c>
      <c r="V416" s="993">
        <v>0</v>
      </c>
      <c r="W416" s="994">
        <v>0</v>
      </c>
      <c r="X416" s="993">
        <v>0</v>
      </c>
      <c r="Y416" s="994">
        <v>0</v>
      </c>
      <c r="Z416" s="993">
        <v>0</v>
      </c>
      <c r="AA416" s="994">
        <v>0</v>
      </c>
      <c r="AB416" s="993">
        <v>0</v>
      </c>
      <c r="AC416" s="994">
        <v>0</v>
      </c>
      <c r="AD416" s="993">
        <v>0</v>
      </c>
      <c r="AE416" s="994">
        <v>0</v>
      </c>
      <c r="AF416" s="993">
        <v>0</v>
      </c>
      <c r="AG416" s="994">
        <v>0</v>
      </c>
      <c r="AH416" s="993">
        <v>0</v>
      </c>
      <c r="AI416" s="994">
        <v>0</v>
      </c>
      <c r="AJ416" s="993">
        <v>0</v>
      </c>
      <c r="AK416" s="994">
        <v>0</v>
      </c>
      <c r="AL416" s="993">
        <v>0</v>
      </c>
      <c r="AM416" s="994">
        <v>0</v>
      </c>
      <c r="AN416" s="995">
        <v>0</v>
      </c>
      <c r="AO416" s="946"/>
      <c r="AP416" s="964"/>
      <c r="AQ416" s="946"/>
      <c r="AR416" s="992">
        <v>0</v>
      </c>
      <c r="AS416" s="993">
        <v>0</v>
      </c>
      <c r="AT416" s="994">
        <v>0</v>
      </c>
      <c r="AU416" s="993">
        <v>0</v>
      </c>
      <c r="AV416" s="994">
        <v>0</v>
      </c>
      <c r="AW416" s="993">
        <v>0</v>
      </c>
      <c r="AX416" s="994">
        <v>0</v>
      </c>
      <c r="AY416" s="993">
        <v>0</v>
      </c>
      <c r="AZ416" s="994">
        <v>0</v>
      </c>
      <c r="BA416" s="993">
        <v>0</v>
      </c>
      <c r="BB416" s="994">
        <v>0</v>
      </c>
      <c r="BC416" s="993">
        <v>0</v>
      </c>
      <c r="BD416" s="994">
        <v>0</v>
      </c>
      <c r="BE416" s="993">
        <v>0</v>
      </c>
      <c r="BF416" s="994">
        <v>0</v>
      </c>
      <c r="BG416" s="993">
        <v>0</v>
      </c>
      <c r="BH416" s="994">
        <v>0</v>
      </c>
      <c r="BI416" s="993">
        <v>0</v>
      </c>
      <c r="BJ416" s="994">
        <v>0</v>
      </c>
      <c r="BK416" s="993">
        <v>0</v>
      </c>
      <c r="BL416" s="994">
        <v>0</v>
      </c>
      <c r="BM416" s="993">
        <v>0</v>
      </c>
      <c r="BN416" s="994">
        <v>0</v>
      </c>
      <c r="BO416" s="993">
        <v>0</v>
      </c>
      <c r="BP416" s="994">
        <v>0</v>
      </c>
      <c r="BQ416" s="993">
        <v>0</v>
      </c>
      <c r="BR416" s="994">
        <v>0</v>
      </c>
      <c r="BS416" s="993">
        <v>0</v>
      </c>
      <c r="BT416" s="994">
        <v>0</v>
      </c>
      <c r="BU416" s="993">
        <v>0</v>
      </c>
      <c r="BV416" s="994">
        <v>0</v>
      </c>
      <c r="BW416" s="993">
        <v>0</v>
      </c>
      <c r="BX416" s="994">
        <v>0</v>
      </c>
      <c r="BY416" s="993">
        <v>0</v>
      </c>
      <c r="BZ416" s="994">
        <v>0</v>
      </c>
      <c r="CA416" s="995">
        <v>0</v>
      </c>
      <c r="CB416" s="946"/>
      <c r="CC416" s="971"/>
      <c r="CD416" s="946"/>
      <c r="CE416" s="972"/>
      <c r="CF416" s="946"/>
      <c r="CG416" s="992">
        <v>0</v>
      </c>
      <c r="CH416" s="993">
        <v>0</v>
      </c>
      <c r="CI416" s="994">
        <v>0</v>
      </c>
      <c r="CJ416" s="993">
        <v>0</v>
      </c>
      <c r="CK416" s="994">
        <v>0</v>
      </c>
      <c r="CL416" s="993">
        <v>0</v>
      </c>
      <c r="CM416" s="994">
        <v>0</v>
      </c>
      <c r="CN416" s="993">
        <v>0</v>
      </c>
      <c r="CO416" s="994">
        <v>0</v>
      </c>
      <c r="CP416" s="993">
        <v>0</v>
      </c>
      <c r="CQ416" s="994">
        <v>0</v>
      </c>
      <c r="CR416" s="993">
        <v>0</v>
      </c>
      <c r="CS416" s="994">
        <v>0</v>
      </c>
      <c r="CT416" s="993">
        <v>0</v>
      </c>
      <c r="CU416" s="994">
        <v>0</v>
      </c>
      <c r="CV416" s="993">
        <v>0</v>
      </c>
      <c r="CW416" s="994">
        <v>0</v>
      </c>
      <c r="CX416" s="993">
        <v>0</v>
      </c>
      <c r="CY416" s="994">
        <v>0</v>
      </c>
      <c r="CZ416" s="993">
        <v>0</v>
      </c>
      <c r="DA416" s="994">
        <v>0</v>
      </c>
      <c r="DB416" s="993">
        <v>0</v>
      </c>
      <c r="DC416" s="994">
        <v>0</v>
      </c>
      <c r="DD416" s="993">
        <v>0</v>
      </c>
      <c r="DE416" s="994">
        <v>0</v>
      </c>
      <c r="DF416" s="993">
        <v>0</v>
      </c>
      <c r="DG416" s="994">
        <v>0</v>
      </c>
      <c r="DH416" s="993">
        <v>0</v>
      </c>
      <c r="DI416" s="994">
        <v>0</v>
      </c>
      <c r="DJ416" s="993">
        <v>0</v>
      </c>
      <c r="DK416" s="994">
        <v>0</v>
      </c>
      <c r="DL416" s="993">
        <v>0</v>
      </c>
      <c r="DM416" s="994">
        <v>0</v>
      </c>
      <c r="DN416" s="993">
        <v>0</v>
      </c>
      <c r="DO416" s="994">
        <v>0</v>
      </c>
      <c r="DP416" s="995">
        <v>0</v>
      </c>
      <c r="DQ416" s="946"/>
      <c r="DR416" s="973"/>
      <c r="DS416" s="946"/>
      <c r="DT416" s="992">
        <v>0</v>
      </c>
      <c r="DU416" s="993">
        <v>0</v>
      </c>
      <c r="DV416" s="994">
        <v>0</v>
      </c>
      <c r="DW416" s="993">
        <v>0</v>
      </c>
      <c r="DX416" s="994">
        <v>0</v>
      </c>
      <c r="DY416" s="993">
        <v>0</v>
      </c>
      <c r="DZ416" s="994">
        <v>0</v>
      </c>
      <c r="EA416" s="993">
        <v>0</v>
      </c>
      <c r="EB416" s="994">
        <v>0</v>
      </c>
      <c r="EC416" s="993">
        <v>0</v>
      </c>
      <c r="ED416" s="994">
        <v>0</v>
      </c>
      <c r="EE416" s="993">
        <v>0</v>
      </c>
      <c r="EF416" s="994">
        <v>0</v>
      </c>
      <c r="EG416" s="993">
        <v>0</v>
      </c>
      <c r="EH416" s="994">
        <v>0</v>
      </c>
      <c r="EI416" s="993">
        <v>0</v>
      </c>
      <c r="EJ416" s="994">
        <v>0</v>
      </c>
      <c r="EK416" s="993">
        <v>0</v>
      </c>
      <c r="EL416" s="994">
        <v>0</v>
      </c>
      <c r="EM416" s="993">
        <v>0</v>
      </c>
      <c r="EN416" s="994">
        <v>0</v>
      </c>
      <c r="EO416" s="993">
        <v>0</v>
      </c>
      <c r="EP416" s="994">
        <v>0</v>
      </c>
      <c r="EQ416" s="993">
        <v>0</v>
      </c>
      <c r="ER416" s="994">
        <v>0</v>
      </c>
      <c r="ES416" s="993">
        <v>0</v>
      </c>
      <c r="ET416" s="994">
        <v>0</v>
      </c>
      <c r="EU416" s="993">
        <v>0</v>
      </c>
      <c r="EV416" s="994">
        <v>0</v>
      </c>
      <c r="EW416" s="993">
        <v>0</v>
      </c>
      <c r="EX416" s="994">
        <v>0</v>
      </c>
      <c r="EY416" s="993">
        <v>0</v>
      </c>
      <c r="EZ416" s="994">
        <v>0</v>
      </c>
      <c r="FA416" s="993">
        <v>0</v>
      </c>
      <c r="FB416" s="994">
        <v>0</v>
      </c>
      <c r="FC416" s="995">
        <v>0</v>
      </c>
      <c r="FD416" s="946"/>
      <c r="FE416" s="974"/>
      <c r="FF416" s="946"/>
      <c r="FG416" s="975"/>
      <c r="FI416" s="996" t="b">
        <v>1</v>
      </c>
    </row>
    <row r="417" spans="2:165" hidden="1" outlineLevel="1">
      <c r="B417" s="983">
        <v>398</v>
      </c>
      <c r="C417" s="984" t="s">
        <v>318</v>
      </c>
      <c r="E417" s="985">
        <v>0</v>
      </c>
      <c r="F417" s="986">
        <v>0</v>
      </c>
      <c r="G417" s="987">
        <v>0</v>
      </c>
      <c r="H417" s="986">
        <v>0</v>
      </c>
      <c r="I417" s="987">
        <v>0</v>
      </c>
      <c r="J417" s="986">
        <v>0</v>
      </c>
      <c r="K417" s="987">
        <v>0</v>
      </c>
      <c r="L417" s="986">
        <v>0</v>
      </c>
      <c r="M417" s="987">
        <v>0</v>
      </c>
      <c r="N417" s="986">
        <v>0</v>
      </c>
      <c r="O417" s="987">
        <v>0</v>
      </c>
      <c r="P417" s="986">
        <v>0</v>
      </c>
      <c r="Q417" s="987">
        <v>0</v>
      </c>
      <c r="R417" s="986">
        <v>0</v>
      </c>
      <c r="S417" s="987">
        <v>0</v>
      </c>
      <c r="T417" s="986">
        <v>0</v>
      </c>
      <c r="U417" s="987">
        <v>0</v>
      </c>
      <c r="V417" s="986">
        <v>0</v>
      </c>
      <c r="W417" s="987">
        <v>0</v>
      </c>
      <c r="X417" s="986">
        <v>0</v>
      </c>
      <c r="Y417" s="987">
        <v>0</v>
      </c>
      <c r="Z417" s="986">
        <v>0</v>
      </c>
      <c r="AA417" s="987">
        <v>0</v>
      </c>
      <c r="AB417" s="986">
        <v>0</v>
      </c>
      <c r="AC417" s="987">
        <v>0</v>
      </c>
      <c r="AD417" s="986">
        <v>0</v>
      </c>
      <c r="AE417" s="987">
        <v>0</v>
      </c>
      <c r="AF417" s="986">
        <v>0</v>
      </c>
      <c r="AG417" s="987">
        <v>0</v>
      </c>
      <c r="AH417" s="986">
        <v>0</v>
      </c>
      <c r="AI417" s="987">
        <v>0</v>
      </c>
      <c r="AJ417" s="986">
        <v>0</v>
      </c>
      <c r="AK417" s="987">
        <v>0</v>
      </c>
      <c r="AL417" s="986">
        <v>0</v>
      </c>
      <c r="AM417" s="987">
        <v>0</v>
      </c>
      <c r="AN417" s="988">
        <v>0</v>
      </c>
      <c r="AO417" s="946"/>
      <c r="AP417" s="964"/>
      <c r="AQ417" s="946"/>
      <c r="AR417" s="985">
        <v>0</v>
      </c>
      <c r="AS417" s="986">
        <v>0</v>
      </c>
      <c r="AT417" s="987">
        <v>0</v>
      </c>
      <c r="AU417" s="986">
        <v>0</v>
      </c>
      <c r="AV417" s="987">
        <v>0</v>
      </c>
      <c r="AW417" s="986">
        <v>0</v>
      </c>
      <c r="AX417" s="987">
        <v>0</v>
      </c>
      <c r="AY417" s="986">
        <v>0</v>
      </c>
      <c r="AZ417" s="987">
        <v>0</v>
      </c>
      <c r="BA417" s="986">
        <v>0</v>
      </c>
      <c r="BB417" s="987">
        <v>0</v>
      </c>
      <c r="BC417" s="986">
        <v>0</v>
      </c>
      <c r="BD417" s="987">
        <v>0</v>
      </c>
      <c r="BE417" s="986">
        <v>0</v>
      </c>
      <c r="BF417" s="987">
        <v>0</v>
      </c>
      <c r="BG417" s="986">
        <v>0</v>
      </c>
      <c r="BH417" s="987">
        <v>0</v>
      </c>
      <c r="BI417" s="986">
        <v>0</v>
      </c>
      <c r="BJ417" s="987">
        <v>0</v>
      </c>
      <c r="BK417" s="986">
        <v>0</v>
      </c>
      <c r="BL417" s="987">
        <v>0</v>
      </c>
      <c r="BM417" s="986">
        <v>0</v>
      </c>
      <c r="BN417" s="987">
        <v>0</v>
      </c>
      <c r="BO417" s="986">
        <v>0</v>
      </c>
      <c r="BP417" s="987">
        <v>0</v>
      </c>
      <c r="BQ417" s="986">
        <v>0</v>
      </c>
      <c r="BR417" s="987">
        <v>0</v>
      </c>
      <c r="BS417" s="986">
        <v>0</v>
      </c>
      <c r="BT417" s="987">
        <v>0</v>
      </c>
      <c r="BU417" s="986">
        <v>0</v>
      </c>
      <c r="BV417" s="987">
        <v>0</v>
      </c>
      <c r="BW417" s="986">
        <v>0</v>
      </c>
      <c r="BX417" s="987">
        <v>0</v>
      </c>
      <c r="BY417" s="986">
        <v>0</v>
      </c>
      <c r="BZ417" s="987">
        <v>0</v>
      </c>
      <c r="CA417" s="988">
        <v>0</v>
      </c>
      <c r="CB417" s="946"/>
      <c r="CC417" s="971"/>
      <c r="CD417" s="946"/>
      <c r="CE417" s="972"/>
      <c r="CF417" s="946"/>
      <c r="CG417" s="985">
        <v>0</v>
      </c>
      <c r="CH417" s="986">
        <v>0</v>
      </c>
      <c r="CI417" s="987">
        <v>0</v>
      </c>
      <c r="CJ417" s="986">
        <v>0</v>
      </c>
      <c r="CK417" s="987">
        <v>0</v>
      </c>
      <c r="CL417" s="986">
        <v>0</v>
      </c>
      <c r="CM417" s="987">
        <v>0</v>
      </c>
      <c r="CN417" s="986">
        <v>0</v>
      </c>
      <c r="CO417" s="987">
        <v>0</v>
      </c>
      <c r="CP417" s="986">
        <v>0</v>
      </c>
      <c r="CQ417" s="987">
        <v>0</v>
      </c>
      <c r="CR417" s="986">
        <v>0</v>
      </c>
      <c r="CS417" s="987">
        <v>0</v>
      </c>
      <c r="CT417" s="986">
        <v>0</v>
      </c>
      <c r="CU417" s="987">
        <v>0</v>
      </c>
      <c r="CV417" s="986">
        <v>0</v>
      </c>
      <c r="CW417" s="987">
        <v>0</v>
      </c>
      <c r="CX417" s="986">
        <v>0</v>
      </c>
      <c r="CY417" s="987">
        <v>0</v>
      </c>
      <c r="CZ417" s="986">
        <v>0</v>
      </c>
      <c r="DA417" s="987">
        <v>0</v>
      </c>
      <c r="DB417" s="986">
        <v>0</v>
      </c>
      <c r="DC417" s="987">
        <v>0</v>
      </c>
      <c r="DD417" s="986">
        <v>0</v>
      </c>
      <c r="DE417" s="987">
        <v>0</v>
      </c>
      <c r="DF417" s="986">
        <v>0</v>
      </c>
      <c r="DG417" s="987">
        <v>0</v>
      </c>
      <c r="DH417" s="986">
        <v>0</v>
      </c>
      <c r="DI417" s="987">
        <v>0</v>
      </c>
      <c r="DJ417" s="986">
        <v>0</v>
      </c>
      <c r="DK417" s="987">
        <v>0</v>
      </c>
      <c r="DL417" s="986">
        <v>0</v>
      </c>
      <c r="DM417" s="987">
        <v>0</v>
      </c>
      <c r="DN417" s="986">
        <v>0</v>
      </c>
      <c r="DO417" s="987">
        <v>0</v>
      </c>
      <c r="DP417" s="988">
        <v>0</v>
      </c>
      <c r="DQ417" s="946"/>
      <c r="DR417" s="973"/>
      <c r="DS417" s="946"/>
      <c r="DT417" s="985">
        <v>0</v>
      </c>
      <c r="DU417" s="986">
        <v>0</v>
      </c>
      <c r="DV417" s="987">
        <v>0</v>
      </c>
      <c r="DW417" s="986">
        <v>0</v>
      </c>
      <c r="DX417" s="987">
        <v>0</v>
      </c>
      <c r="DY417" s="986">
        <v>0</v>
      </c>
      <c r="DZ417" s="987">
        <v>0</v>
      </c>
      <c r="EA417" s="986">
        <v>0</v>
      </c>
      <c r="EB417" s="987">
        <v>0</v>
      </c>
      <c r="EC417" s="986">
        <v>0</v>
      </c>
      <c r="ED417" s="987">
        <v>0</v>
      </c>
      <c r="EE417" s="986">
        <v>0</v>
      </c>
      <c r="EF417" s="987">
        <v>0</v>
      </c>
      <c r="EG417" s="986">
        <v>0</v>
      </c>
      <c r="EH417" s="987">
        <v>0</v>
      </c>
      <c r="EI417" s="986">
        <v>0</v>
      </c>
      <c r="EJ417" s="987">
        <v>0</v>
      </c>
      <c r="EK417" s="986">
        <v>0</v>
      </c>
      <c r="EL417" s="987">
        <v>0</v>
      </c>
      <c r="EM417" s="986">
        <v>0</v>
      </c>
      <c r="EN417" s="987">
        <v>0</v>
      </c>
      <c r="EO417" s="986">
        <v>0</v>
      </c>
      <c r="EP417" s="987">
        <v>0</v>
      </c>
      <c r="EQ417" s="986">
        <v>0</v>
      </c>
      <c r="ER417" s="987">
        <v>0</v>
      </c>
      <c r="ES417" s="986">
        <v>0</v>
      </c>
      <c r="ET417" s="987">
        <v>0</v>
      </c>
      <c r="EU417" s="986">
        <v>0</v>
      </c>
      <c r="EV417" s="987">
        <v>0</v>
      </c>
      <c r="EW417" s="986">
        <v>0</v>
      </c>
      <c r="EX417" s="987">
        <v>0</v>
      </c>
      <c r="EY417" s="986">
        <v>0</v>
      </c>
      <c r="EZ417" s="987">
        <v>0</v>
      </c>
      <c r="FA417" s="986">
        <v>0</v>
      </c>
      <c r="FB417" s="987">
        <v>0</v>
      </c>
      <c r="FC417" s="988">
        <v>0</v>
      </c>
      <c r="FD417" s="946"/>
      <c r="FE417" s="974"/>
      <c r="FF417" s="946"/>
      <c r="FG417" s="975"/>
      <c r="FI417" s="989" t="b">
        <v>1</v>
      </c>
    </row>
    <row r="418" spans="2:165" hidden="1" outlineLevel="1">
      <c r="B418" s="997">
        <v>399</v>
      </c>
      <c r="C418" s="1023" t="s">
        <v>319</v>
      </c>
      <c r="E418" s="999">
        <v>0</v>
      </c>
      <c r="F418" s="1000">
        <v>0</v>
      </c>
      <c r="G418" s="1001">
        <v>0</v>
      </c>
      <c r="H418" s="1000">
        <v>0</v>
      </c>
      <c r="I418" s="1001">
        <v>0</v>
      </c>
      <c r="J418" s="1000">
        <v>0</v>
      </c>
      <c r="K418" s="1001">
        <v>0</v>
      </c>
      <c r="L418" s="1000">
        <v>0</v>
      </c>
      <c r="M418" s="1001">
        <v>0</v>
      </c>
      <c r="N418" s="1000">
        <v>0</v>
      </c>
      <c r="O418" s="1001">
        <v>0</v>
      </c>
      <c r="P418" s="1000">
        <v>0</v>
      </c>
      <c r="Q418" s="1001">
        <v>0</v>
      </c>
      <c r="R418" s="1000">
        <v>0</v>
      </c>
      <c r="S418" s="1001">
        <v>0</v>
      </c>
      <c r="T418" s="1000">
        <v>0</v>
      </c>
      <c r="U418" s="1001">
        <v>0</v>
      </c>
      <c r="V418" s="1000">
        <v>0</v>
      </c>
      <c r="W418" s="1001">
        <v>0</v>
      </c>
      <c r="X418" s="1000">
        <v>0</v>
      </c>
      <c r="Y418" s="1001">
        <v>0</v>
      </c>
      <c r="Z418" s="1000">
        <v>0</v>
      </c>
      <c r="AA418" s="1001">
        <v>0</v>
      </c>
      <c r="AB418" s="1000">
        <v>0</v>
      </c>
      <c r="AC418" s="1001">
        <v>0</v>
      </c>
      <c r="AD418" s="1000">
        <v>0</v>
      </c>
      <c r="AE418" s="1001">
        <v>0</v>
      </c>
      <c r="AF418" s="1000">
        <v>0</v>
      </c>
      <c r="AG418" s="1001">
        <v>0</v>
      </c>
      <c r="AH418" s="1000">
        <v>0</v>
      </c>
      <c r="AI418" s="1001">
        <v>0</v>
      </c>
      <c r="AJ418" s="1000">
        <v>0</v>
      </c>
      <c r="AK418" s="1001">
        <v>0</v>
      </c>
      <c r="AL418" s="1000">
        <v>0</v>
      </c>
      <c r="AM418" s="1001">
        <v>0</v>
      </c>
      <c r="AN418" s="1002">
        <v>0</v>
      </c>
      <c r="AO418" s="946"/>
      <c r="AP418" s="964"/>
      <c r="AQ418" s="946"/>
      <c r="AR418" s="999">
        <v>0</v>
      </c>
      <c r="AS418" s="1000">
        <v>0</v>
      </c>
      <c r="AT418" s="1001">
        <v>0</v>
      </c>
      <c r="AU418" s="1000">
        <v>0</v>
      </c>
      <c r="AV418" s="1001">
        <v>0</v>
      </c>
      <c r="AW418" s="1000">
        <v>0</v>
      </c>
      <c r="AX418" s="1001">
        <v>0</v>
      </c>
      <c r="AY418" s="1000">
        <v>0</v>
      </c>
      <c r="AZ418" s="1001">
        <v>0</v>
      </c>
      <c r="BA418" s="1000">
        <v>0</v>
      </c>
      <c r="BB418" s="1001">
        <v>0</v>
      </c>
      <c r="BC418" s="1000">
        <v>0</v>
      </c>
      <c r="BD418" s="1001">
        <v>0</v>
      </c>
      <c r="BE418" s="1000">
        <v>0</v>
      </c>
      <c r="BF418" s="1001">
        <v>0</v>
      </c>
      <c r="BG418" s="1000">
        <v>0</v>
      </c>
      <c r="BH418" s="1001">
        <v>0</v>
      </c>
      <c r="BI418" s="1000">
        <v>0</v>
      </c>
      <c r="BJ418" s="1001">
        <v>0</v>
      </c>
      <c r="BK418" s="1000">
        <v>0</v>
      </c>
      <c r="BL418" s="1001">
        <v>0</v>
      </c>
      <c r="BM418" s="1000">
        <v>0</v>
      </c>
      <c r="BN418" s="1001">
        <v>0</v>
      </c>
      <c r="BO418" s="1000">
        <v>0</v>
      </c>
      <c r="BP418" s="1001">
        <v>0</v>
      </c>
      <c r="BQ418" s="1000">
        <v>0</v>
      </c>
      <c r="BR418" s="1001">
        <v>0</v>
      </c>
      <c r="BS418" s="1000">
        <v>0</v>
      </c>
      <c r="BT418" s="1001">
        <v>0</v>
      </c>
      <c r="BU418" s="1000">
        <v>0</v>
      </c>
      <c r="BV418" s="1001">
        <v>0</v>
      </c>
      <c r="BW418" s="1000">
        <v>0</v>
      </c>
      <c r="BX418" s="1001">
        <v>0</v>
      </c>
      <c r="BY418" s="1000">
        <v>0</v>
      </c>
      <c r="BZ418" s="1001">
        <v>0</v>
      </c>
      <c r="CA418" s="1002">
        <v>0</v>
      </c>
      <c r="CB418" s="946"/>
      <c r="CC418" s="971"/>
      <c r="CD418" s="946"/>
      <c r="CE418" s="972"/>
      <c r="CF418" s="946"/>
      <c r="CG418" s="999">
        <v>0</v>
      </c>
      <c r="CH418" s="1000">
        <v>0</v>
      </c>
      <c r="CI418" s="1001">
        <v>0</v>
      </c>
      <c r="CJ418" s="1000">
        <v>0</v>
      </c>
      <c r="CK418" s="1001">
        <v>0</v>
      </c>
      <c r="CL418" s="1000">
        <v>0</v>
      </c>
      <c r="CM418" s="1001">
        <v>0</v>
      </c>
      <c r="CN418" s="1000">
        <v>0</v>
      </c>
      <c r="CO418" s="1001">
        <v>0</v>
      </c>
      <c r="CP418" s="1000">
        <v>0</v>
      </c>
      <c r="CQ418" s="1001">
        <v>0</v>
      </c>
      <c r="CR418" s="1000">
        <v>0</v>
      </c>
      <c r="CS418" s="1001">
        <v>0</v>
      </c>
      <c r="CT418" s="1000">
        <v>0</v>
      </c>
      <c r="CU418" s="1001">
        <v>0</v>
      </c>
      <c r="CV418" s="1000">
        <v>0</v>
      </c>
      <c r="CW418" s="1001">
        <v>0</v>
      </c>
      <c r="CX418" s="1000">
        <v>0</v>
      </c>
      <c r="CY418" s="1001">
        <v>0</v>
      </c>
      <c r="CZ418" s="1000">
        <v>0</v>
      </c>
      <c r="DA418" s="1001">
        <v>0</v>
      </c>
      <c r="DB418" s="1000">
        <v>0</v>
      </c>
      <c r="DC418" s="1001">
        <v>0</v>
      </c>
      <c r="DD418" s="1000">
        <v>0</v>
      </c>
      <c r="DE418" s="1001">
        <v>0</v>
      </c>
      <c r="DF418" s="1000">
        <v>0</v>
      </c>
      <c r="DG418" s="1001">
        <v>0</v>
      </c>
      <c r="DH418" s="1000">
        <v>0</v>
      </c>
      <c r="DI418" s="1001">
        <v>0</v>
      </c>
      <c r="DJ418" s="1000">
        <v>0</v>
      </c>
      <c r="DK418" s="1001">
        <v>0</v>
      </c>
      <c r="DL418" s="1000">
        <v>0</v>
      </c>
      <c r="DM418" s="1001">
        <v>0</v>
      </c>
      <c r="DN418" s="1000">
        <v>0</v>
      </c>
      <c r="DO418" s="1001">
        <v>0</v>
      </c>
      <c r="DP418" s="1002">
        <v>0</v>
      </c>
      <c r="DQ418" s="946"/>
      <c r="DR418" s="973"/>
      <c r="DS418" s="946"/>
      <c r="DT418" s="999">
        <v>0</v>
      </c>
      <c r="DU418" s="1000">
        <v>0</v>
      </c>
      <c r="DV418" s="1001">
        <v>0</v>
      </c>
      <c r="DW418" s="1000">
        <v>0</v>
      </c>
      <c r="DX418" s="1001">
        <v>0</v>
      </c>
      <c r="DY418" s="1000">
        <v>0</v>
      </c>
      <c r="DZ418" s="1001">
        <v>0</v>
      </c>
      <c r="EA418" s="1000">
        <v>0</v>
      </c>
      <c r="EB418" s="1001">
        <v>0</v>
      </c>
      <c r="EC418" s="1000">
        <v>0</v>
      </c>
      <c r="ED418" s="1001">
        <v>0</v>
      </c>
      <c r="EE418" s="1000">
        <v>0</v>
      </c>
      <c r="EF418" s="1001">
        <v>0</v>
      </c>
      <c r="EG418" s="1000">
        <v>0</v>
      </c>
      <c r="EH418" s="1001">
        <v>0</v>
      </c>
      <c r="EI418" s="1000">
        <v>0</v>
      </c>
      <c r="EJ418" s="1001">
        <v>0</v>
      </c>
      <c r="EK418" s="1000">
        <v>0</v>
      </c>
      <c r="EL418" s="1001">
        <v>0</v>
      </c>
      <c r="EM418" s="1000">
        <v>0</v>
      </c>
      <c r="EN418" s="1001">
        <v>0</v>
      </c>
      <c r="EO418" s="1000">
        <v>0</v>
      </c>
      <c r="EP418" s="1001">
        <v>0</v>
      </c>
      <c r="EQ418" s="1000">
        <v>0</v>
      </c>
      <c r="ER418" s="1001">
        <v>0</v>
      </c>
      <c r="ES418" s="1000">
        <v>0</v>
      </c>
      <c r="ET418" s="1001">
        <v>0</v>
      </c>
      <c r="EU418" s="1000">
        <v>0</v>
      </c>
      <c r="EV418" s="1001">
        <v>0</v>
      </c>
      <c r="EW418" s="1000">
        <v>0</v>
      </c>
      <c r="EX418" s="1001">
        <v>0</v>
      </c>
      <c r="EY418" s="1000">
        <v>0</v>
      </c>
      <c r="EZ418" s="1001">
        <v>0</v>
      </c>
      <c r="FA418" s="1000">
        <v>0</v>
      </c>
      <c r="FB418" s="1001">
        <v>0</v>
      </c>
      <c r="FC418" s="1002">
        <v>0</v>
      </c>
      <c r="FD418" s="946"/>
      <c r="FE418" s="974"/>
      <c r="FF418" s="946"/>
      <c r="FG418" s="975"/>
      <c r="FI418" s="1003" t="b">
        <v>1</v>
      </c>
    </row>
    <row r="419" spans="2:165" hidden="1" outlineLevel="1">
      <c r="B419" s="1004">
        <v>400</v>
      </c>
      <c r="C419" s="1005" t="s">
        <v>321</v>
      </c>
      <c r="E419" s="1006">
        <v>0</v>
      </c>
      <c r="F419" s="1007">
        <v>0</v>
      </c>
      <c r="G419" s="1008">
        <v>0</v>
      </c>
      <c r="H419" s="1007">
        <v>0</v>
      </c>
      <c r="I419" s="1008">
        <v>0</v>
      </c>
      <c r="J419" s="1007">
        <v>0</v>
      </c>
      <c r="K419" s="1008">
        <v>0</v>
      </c>
      <c r="L419" s="1007">
        <v>0</v>
      </c>
      <c r="M419" s="1008">
        <v>0</v>
      </c>
      <c r="N419" s="1007">
        <v>0</v>
      </c>
      <c r="O419" s="1008">
        <v>0</v>
      </c>
      <c r="P419" s="1007">
        <v>0</v>
      </c>
      <c r="Q419" s="1008">
        <v>0</v>
      </c>
      <c r="R419" s="1007">
        <v>0</v>
      </c>
      <c r="S419" s="1008">
        <v>0</v>
      </c>
      <c r="T419" s="1007">
        <v>0</v>
      </c>
      <c r="U419" s="1008">
        <v>0</v>
      </c>
      <c r="V419" s="1007">
        <v>0</v>
      </c>
      <c r="W419" s="1008">
        <v>0</v>
      </c>
      <c r="X419" s="1007">
        <v>0</v>
      </c>
      <c r="Y419" s="1008">
        <v>0</v>
      </c>
      <c r="Z419" s="1007">
        <v>0</v>
      </c>
      <c r="AA419" s="1008">
        <v>0</v>
      </c>
      <c r="AB419" s="1007">
        <v>0</v>
      </c>
      <c r="AC419" s="1008">
        <v>0</v>
      </c>
      <c r="AD419" s="1007">
        <v>0</v>
      </c>
      <c r="AE419" s="1008">
        <v>0</v>
      </c>
      <c r="AF419" s="1007">
        <v>0</v>
      </c>
      <c r="AG419" s="1008">
        <v>0</v>
      </c>
      <c r="AH419" s="1007">
        <v>0</v>
      </c>
      <c r="AI419" s="1008">
        <v>0</v>
      </c>
      <c r="AJ419" s="1007">
        <v>0</v>
      </c>
      <c r="AK419" s="1008">
        <v>0</v>
      </c>
      <c r="AL419" s="1007">
        <v>0</v>
      </c>
      <c r="AM419" s="1008">
        <v>0</v>
      </c>
      <c r="AN419" s="1009">
        <v>0</v>
      </c>
      <c r="AO419" s="946"/>
      <c r="AP419" s="964"/>
      <c r="AQ419" s="946"/>
      <c r="AR419" s="1006">
        <v>0</v>
      </c>
      <c r="AS419" s="1007">
        <v>0</v>
      </c>
      <c r="AT419" s="1008">
        <v>0</v>
      </c>
      <c r="AU419" s="1007">
        <v>0</v>
      </c>
      <c r="AV419" s="1008">
        <v>0</v>
      </c>
      <c r="AW419" s="1007">
        <v>0</v>
      </c>
      <c r="AX419" s="1008">
        <v>0</v>
      </c>
      <c r="AY419" s="1007">
        <v>0</v>
      </c>
      <c r="AZ419" s="1008">
        <v>0</v>
      </c>
      <c r="BA419" s="1007">
        <v>0</v>
      </c>
      <c r="BB419" s="1008">
        <v>0</v>
      </c>
      <c r="BC419" s="1007">
        <v>0</v>
      </c>
      <c r="BD419" s="1008">
        <v>0</v>
      </c>
      <c r="BE419" s="1007">
        <v>0</v>
      </c>
      <c r="BF419" s="1008">
        <v>0</v>
      </c>
      <c r="BG419" s="1007">
        <v>0</v>
      </c>
      <c r="BH419" s="1008">
        <v>0</v>
      </c>
      <c r="BI419" s="1007">
        <v>0</v>
      </c>
      <c r="BJ419" s="1008">
        <v>0</v>
      </c>
      <c r="BK419" s="1007">
        <v>0</v>
      </c>
      <c r="BL419" s="1008">
        <v>0</v>
      </c>
      <c r="BM419" s="1007">
        <v>0</v>
      </c>
      <c r="BN419" s="1008">
        <v>0</v>
      </c>
      <c r="BO419" s="1007">
        <v>0</v>
      </c>
      <c r="BP419" s="1008">
        <v>0</v>
      </c>
      <c r="BQ419" s="1007">
        <v>0</v>
      </c>
      <c r="BR419" s="1008">
        <v>0</v>
      </c>
      <c r="BS419" s="1007">
        <v>0</v>
      </c>
      <c r="BT419" s="1008">
        <v>0</v>
      </c>
      <c r="BU419" s="1007">
        <v>0</v>
      </c>
      <c r="BV419" s="1008">
        <v>0</v>
      </c>
      <c r="BW419" s="1007">
        <v>0</v>
      </c>
      <c r="BX419" s="1008">
        <v>0</v>
      </c>
      <c r="BY419" s="1007">
        <v>0</v>
      </c>
      <c r="BZ419" s="1008">
        <v>0</v>
      </c>
      <c r="CA419" s="1009">
        <v>0</v>
      </c>
      <c r="CB419" s="946"/>
      <c r="CC419" s="971"/>
      <c r="CD419" s="946"/>
      <c r="CE419" s="972"/>
      <c r="CF419" s="946"/>
      <c r="CG419" s="1006">
        <v>0</v>
      </c>
      <c r="CH419" s="1007">
        <v>0</v>
      </c>
      <c r="CI419" s="1008">
        <v>0</v>
      </c>
      <c r="CJ419" s="1007">
        <v>0</v>
      </c>
      <c r="CK419" s="1008">
        <v>0</v>
      </c>
      <c r="CL419" s="1007">
        <v>0</v>
      </c>
      <c r="CM419" s="1008">
        <v>0</v>
      </c>
      <c r="CN419" s="1007">
        <v>0</v>
      </c>
      <c r="CO419" s="1008">
        <v>0</v>
      </c>
      <c r="CP419" s="1007">
        <v>0</v>
      </c>
      <c r="CQ419" s="1008">
        <v>0</v>
      </c>
      <c r="CR419" s="1007">
        <v>0</v>
      </c>
      <c r="CS419" s="1008">
        <v>0</v>
      </c>
      <c r="CT419" s="1007">
        <v>0</v>
      </c>
      <c r="CU419" s="1008">
        <v>0</v>
      </c>
      <c r="CV419" s="1007">
        <v>0</v>
      </c>
      <c r="CW419" s="1008">
        <v>0</v>
      </c>
      <c r="CX419" s="1007">
        <v>0</v>
      </c>
      <c r="CY419" s="1008">
        <v>0</v>
      </c>
      <c r="CZ419" s="1007">
        <v>0</v>
      </c>
      <c r="DA419" s="1008">
        <v>0</v>
      </c>
      <c r="DB419" s="1007">
        <v>0</v>
      </c>
      <c r="DC419" s="1008">
        <v>0</v>
      </c>
      <c r="DD419" s="1007">
        <v>0</v>
      </c>
      <c r="DE419" s="1008">
        <v>0</v>
      </c>
      <c r="DF419" s="1007">
        <v>0</v>
      </c>
      <c r="DG419" s="1008">
        <v>0</v>
      </c>
      <c r="DH419" s="1007">
        <v>0</v>
      </c>
      <c r="DI419" s="1008">
        <v>0</v>
      </c>
      <c r="DJ419" s="1007">
        <v>0</v>
      </c>
      <c r="DK419" s="1008">
        <v>0</v>
      </c>
      <c r="DL419" s="1007">
        <v>0</v>
      </c>
      <c r="DM419" s="1008">
        <v>0</v>
      </c>
      <c r="DN419" s="1007">
        <v>0</v>
      </c>
      <c r="DO419" s="1008">
        <v>0</v>
      </c>
      <c r="DP419" s="1009">
        <v>0</v>
      </c>
      <c r="DQ419" s="946"/>
      <c r="DR419" s="973"/>
      <c r="DS419" s="946"/>
      <c r="DT419" s="1006">
        <v>0</v>
      </c>
      <c r="DU419" s="1007">
        <v>0</v>
      </c>
      <c r="DV419" s="1008">
        <v>0</v>
      </c>
      <c r="DW419" s="1007">
        <v>0</v>
      </c>
      <c r="DX419" s="1008">
        <v>0</v>
      </c>
      <c r="DY419" s="1007">
        <v>0</v>
      </c>
      <c r="DZ419" s="1008">
        <v>0</v>
      </c>
      <c r="EA419" s="1007">
        <v>0</v>
      </c>
      <c r="EB419" s="1008">
        <v>0</v>
      </c>
      <c r="EC419" s="1007">
        <v>0</v>
      </c>
      <c r="ED419" s="1008">
        <v>0</v>
      </c>
      <c r="EE419" s="1007">
        <v>0</v>
      </c>
      <c r="EF419" s="1008">
        <v>0</v>
      </c>
      <c r="EG419" s="1007">
        <v>0</v>
      </c>
      <c r="EH419" s="1008">
        <v>0</v>
      </c>
      <c r="EI419" s="1007">
        <v>0</v>
      </c>
      <c r="EJ419" s="1008">
        <v>0</v>
      </c>
      <c r="EK419" s="1007">
        <v>0</v>
      </c>
      <c r="EL419" s="1008">
        <v>0</v>
      </c>
      <c r="EM419" s="1007">
        <v>0</v>
      </c>
      <c r="EN419" s="1008">
        <v>0</v>
      </c>
      <c r="EO419" s="1007">
        <v>0</v>
      </c>
      <c r="EP419" s="1008">
        <v>0</v>
      </c>
      <c r="EQ419" s="1007">
        <v>0</v>
      </c>
      <c r="ER419" s="1008">
        <v>0</v>
      </c>
      <c r="ES419" s="1007">
        <v>0</v>
      </c>
      <c r="ET419" s="1008">
        <v>0</v>
      </c>
      <c r="EU419" s="1007">
        <v>0</v>
      </c>
      <c r="EV419" s="1008">
        <v>0</v>
      </c>
      <c r="EW419" s="1007">
        <v>0</v>
      </c>
      <c r="EX419" s="1008">
        <v>0</v>
      </c>
      <c r="EY419" s="1007">
        <v>0</v>
      </c>
      <c r="EZ419" s="1008">
        <v>0</v>
      </c>
      <c r="FA419" s="1007">
        <v>0</v>
      </c>
      <c r="FB419" s="1008">
        <v>0</v>
      </c>
      <c r="FC419" s="1009">
        <v>0</v>
      </c>
      <c r="FD419" s="946"/>
      <c r="FE419" s="974"/>
      <c r="FF419" s="946"/>
      <c r="FG419" s="975"/>
      <c r="FI419" s="1010" t="b">
        <v>1</v>
      </c>
    </row>
    <row r="420" spans="2:165" hidden="1" outlineLevel="1">
      <c r="B420" s="990">
        <v>401</v>
      </c>
      <c r="C420" s="1011" t="s">
        <v>394</v>
      </c>
      <c r="E420" s="992">
        <v>0</v>
      </c>
      <c r="F420" s="993">
        <v>0</v>
      </c>
      <c r="G420" s="994">
        <v>0</v>
      </c>
      <c r="H420" s="993">
        <v>0</v>
      </c>
      <c r="I420" s="994">
        <v>0</v>
      </c>
      <c r="J420" s="993">
        <v>0</v>
      </c>
      <c r="K420" s="994">
        <v>0</v>
      </c>
      <c r="L420" s="993">
        <v>0</v>
      </c>
      <c r="M420" s="994">
        <v>0</v>
      </c>
      <c r="N420" s="993">
        <v>0</v>
      </c>
      <c r="O420" s="994">
        <v>0</v>
      </c>
      <c r="P420" s="993">
        <v>0</v>
      </c>
      <c r="Q420" s="994">
        <v>0</v>
      </c>
      <c r="R420" s="993">
        <v>0</v>
      </c>
      <c r="S420" s="994">
        <v>0</v>
      </c>
      <c r="T420" s="993">
        <v>0</v>
      </c>
      <c r="U420" s="994">
        <v>0</v>
      </c>
      <c r="V420" s="993">
        <v>0</v>
      </c>
      <c r="W420" s="994">
        <v>0</v>
      </c>
      <c r="X420" s="993">
        <v>0</v>
      </c>
      <c r="Y420" s="994">
        <v>0</v>
      </c>
      <c r="Z420" s="993">
        <v>0</v>
      </c>
      <c r="AA420" s="994">
        <v>0</v>
      </c>
      <c r="AB420" s="993">
        <v>0</v>
      </c>
      <c r="AC420" s="994">
        <v>0</v>
      </c>
      <c r="AD420" s="993">
        <v>0</v>
      </c>
      <c r="AE420" s="994">
        <v>0</v>
      </c>
      <c r="AF420" s="993">
        <v>0</v>
      </c>
      <c r="AG420" s="994">
        <v>0</v>
      </c>
      <c r="AH420" s="993">
        <v>0</v>
      </c>
      <c r="AI420" s="994">
        <v>0</v>
      </c>
      <c r="AJ420" s="993">
        <v>0</v>
      </c>
      <c r="AK420" s="994">
        <v>0</v>
      </c>
      <c r="AL420" s="993">
        <v>0</v>
      </c>
      <c r="AM420" s="994">
        <v>0</v>
      </c>
      <c r="AN420" s="995">
        <v>0</v>
      </c>
      <c r="AO420" s="946"/>
      <c r="AP420" s="964"/>
      <c r="AQ420" s="946"/>
      <c r="AR420" s="992">
        <v>0</v>
      </c>
      <c r="AS420" s="993">
        <v>0</v>
      </c>
      <c r="AT420" s="994">
        <v>0</v>
      </c>
      <c r="AU420" s="993">
        <v>0</v>
      </c>
      <c r="AV420" s="994">
        <v>0</v>
      </c>
      <c r="AW420" s="993">
        <v>0</v>
      </c>
      <c r="AX420" s="994">
        <v>0</v>
      </c>
      <c r="AY420" s="993">
        <v>0</v>
      </c>
      <c r="AZ420" s="994">
        <v>0</v>
      </c>
      <c r="BA420" s="993">
        <v>0</v>
      </c>
      <c r="BB420" s="994">
        <v>0</v>
      </c>
      <c r="BC420" s="993">
        <v>0</v>
      </c>
      <c r="BD420" s="994">
        <v>0</v>
      </c>
      <c r="BE420" s="993">
        <v>0</v>
      </c>
      <c r="BF420" s="994">
        <v>0</v>
      </c>
      <c r="BG420" s="993">
        <v>0</v>
      </c>
      <c r="BH420" s="994">
        <v>0</v>
      </c>
      <c r="BI420" s="993">
        <v>0</v>
      </c>
      <c r="BJ420" s="994">
        <v>0</v>
      </c>
      <c r="BK420" s="993">
        <v>0</v>
      </c>
      <c r="BL420" s="994">
        <v>0</v>
      </c>
      <c r="BM420" s="993">
        <v>0</v>
      </c>
      <c r="BN420" s="994">
        <v>0</v>
      </c>
      <c r="BO420" s="993">
        <v>0</v>
      </c>
      <c r="BP420" s="994">
        <v>0</v>
      </c>
      <c r="BQ420" s="993">
        <v>0</v>
      </c>
      <c r="BR420" s="994">
        <v>0</v>
      </c>
      <c r="BS420" s="993">
        <v>0</v>
      </c>
      <c r="BT420" s="994">
        <v>0</v>
      </c>
      <c r="BU420" s="993">
        <v>0</v>
      </c>
      <c r="BV420" s="994">
        <v>0</v>
      </c>
      <c r="BW420" s="993">
        <v>0</v>
      </c>
      <c r="BX420" s="994">
        <v>0</v>
      </c>
      <c r="BY420" s="993">
        <v>0</v>
      </c>
      <c r="BZ420" s="994">
        <v>0</v>
      </c>
      <c r="CA420" s="995">
        <v>0</v>
      </c>
      <c r="CB420" s="946"/>
      <c r="CC420" s="971"/>
      <c r="CD420" s="946"/>
      <c r="CE420" s="972"/>
      <c r="CF420" s="946"/>
      <c r="CG420" s="992">
        <v>0</v>
      </c>
      <c r="CH420" s="993">
        <v>0</v>
      </c>
      <c r="CI420" s="994">
        <v>0</v>
      </c>
      <c r="CJ420" s="993">
        <v>0</v>
      </c>
      <c r="CK420" s="994">
        <v>0</v>
      </c>
      <c r="CL420" s="993">
        <v>0</v>
      </c>
      <c r="CM420" s="994">
        <v>0</v>
      </c>
      <c r="CN420" s="993">
        <v>0</v>
      </c>
      <c r="CO420" s="994">
        <v>0</v>
      </c>
      <c r="CP420" s="993">
        <v>0</v>
      </c>
      <c r="CQ420" s="994">
        <v>0</v>
      </c>
      <c r="CR420" s="993">
        <v>0</v>
      </c>
      <c r="CS420" s="994">
        <v>0</v>
      </c>
      <c r="CT420" s="993">
        <v>0</v>
      </c>
      <c r="CU420" s="994">
        <v>0</v>
      </c>
      <c r="CV420" s="993">
        <v>0</v>
      </c>
      <c r="CW420" s="994">
        <v>0</v>
      </c>
      <c r="CX420" s="993">
        <v>0</v>
      </c>
      <c r="CY420" s="994">
        <v>0</v>
      </c>
      <c r="CZ420" s="993">
        <v>0</v>
      </c>
      <c r="DA420" s="994">
        <v>0</v>
      </c>
      <c r="DB420" s="993">
        <v>0</v>
      </c>
      <c r="DC420" s="994">
        <v>0</v>
      </c>
      <c r="DD420" s="993">
        <v>0</v>
      </c>
      <c r="DE420" s="994">
        <v>0</v>
      </c>
      <c r="DF420" s="993">
        <v>0</v>
      </c>
      <c r="DG420" s="994">
        <v>0</v>
      </c>
      <c r="DH420" s="993">
        <v>0</v>
      </c>
      <c r="DI420" s="994">
        <v>0</v>
      </c>
      <c r="DJ420" s="993">
        <v>0</v>
      </c>
      <c r="DK420" s="994">
        <v>0</v>
      </c>
      <c r="DL420" s="993">
        <v>0</v>
      </c>
      <c r="DM420" s="994">
        <v>0</v>
      </c>
      <c r="DN420" s="993">
        <v>0</v>
      </c>
      <c r="DO420" s="994">
        <v>0</v>
      </c>
      <c r="DP420" s="995">
        <v>0</v>
      </c>
      <c r="DQ420" s="946"/>
      <c r="DR420" s="973"/>
      <c r="DS420" s="946"/>
      <c r="DT420" s="992">
        <v>0</v>
      </c>
      <c r="DU420" s="993">
        <v>0</v>
      </c>
      <c r="DV420" s="994">
        <v>0</v>
      </c>
      <c r="DW420" s="993">
        <v>0</v>
      </c>
      <c r="DX420" s="994">
        <v>0</v>
      </c>
      <c r="DY420" s="993">
        <v>0</v>
      </c>
      <c r="DZ420" s="994">
        <v>0</v>
      </c>
      <c r="EA420" s="993">
        <v>0</v>
      </c>
      <c r="EB420" s="994">
        <v>0</v>
      </c>
      <c r="EC420" s="993">
        <v>0</v>
      </c>
      <c r="ED420" s="994">
        <v>0</v>
      </c>
      <c r="EE420" s="993">
        <v>0</v>
      </c>
      <c r="EF420" s="994">
        <v>0</v>
      </c>
      <c r="EG420" s="993">
        <v>0</v>
      </c>
      <c r="EH420" s="994">
        <v>0</v>
      </c>
      <c r="EI420" s="993">
        <v>0</v>
      </c>
      <c r="EJ420" s="994">
        <v>0</v>
      </c>
      <c r="EK420" s="993">
        <v>0</v>
      </c>
      <c r="EL420" s="994">
        <v>0</v>
      </c>
      <c r="EM420" s="993">
        <v>0</v>
      </c>
      <c r="EN420" s="994">
        <v>0</v>
      </c>
      <c r="EO420" s="993">
        <v>0</v>
      </c>
      <c r="EP420" s="994">
        <v>0</v>
      </c>
      <c r="EQ420" s="993">
        <v>0</v>
      </c>
      <c r="ER420" s="994">
        <v>0</v>
      </c>
      <c r="ES420" s="993">
        <v>0</v>
      </c>
      <c r="ET420" s="994">
        <v>0</v>
      </c>
      <c r="EU420" s="993">
        <v>0</v>
      </c>
      <c r="EV420" s="994">
        <v>0</v>
      </c>
      <c r="EW420" s="993">
        <v>0</v>
      </c>
      <c r="EX420" s="994">
        <v>0</v>
      </c>
      <c r="EY420" s="993">
        <v>0</v>
      </c>
      <c r="EZ420" s="994">
        <v>0</v>
      </c>
      <c r="FA420" s="993">
        <v>0</v>
      </c>
      <c r="FB420" s="994">
        <v>0</v>
      </c>
      <c r="FC420" s="995">
        <v>0</v>
      </c>
      <c r="FD420" s="946"/>
      <c r="FE420" s="974"/>
      <c r="FF420" s="946"/>
      <c r="FG420" s="975"/>
      <c r="FI420" s="996" t="b">
        <v>1</v>
      </c>
    </row>
    <row r="421" spans="2:165" hidden="1" outlineLevel="1">
      <c r="B421" s="983">
        <v>402</v>
      </c>
      <c r="C421" s="1012" t="s">
        <v>325</v>
      </c>
      <c r="E421" s="985">
        <v>0</v>
      </c>
      <c r="F421" s="986">
        <v>0</v>
      </c>
      <c r="G421" s="987">
        <v>0</v>
      </c>
      <c r="H421" s="986">
        <v>0</v>
      </c>
      <c r="I421" s="987">
        <v>0</v>
      </c>
      <c r="J421" s="986">
        <v>0</v>
      </c>
      <c r="K421" s="987">
        <v>0</v>
      </c>
      <c r="L421" s="986">
        <v>0</v>
      </c>
      <c r="M421" s="987">
        <v>0</v>
      </c>
      <c r="N421" s="986">
        <v>0</v>
      </c>
      <c r="O421" s="987">
        <v>0</v>
      </c>
      <c r="P421" s="986">
        <v>0</v>
      </c>
      <c r="Q421" s="987">
        <v>0</v>
      </c>
      <c r="R421" s="986">
        <v>0</v>
      </c>
      <c r="S421" s="987">
        <v>0</v>
      </c>
      <c r="T421" s="986">
        <v>0</v>
      </c>
      <c r="U421" s="987">
        <v>0</v>
      </c>
      <c r="V421" s="986">
        <v>0</v>
      </c>
      <c r="W421" s="987">
        <v>0</v>
      </c>
      <c r="X421" s="986">
        <v>0</v>
      </c>
      <c r="Y421" s="987">
        <v>0</v>
      </c>
      <c r="Z421" s="986">
        <v>0</v>
      </c>
      <c r="AA421" s="987">
        <v>0</v>
      </c>
      <c r="AB421" s="986">
        <v>0</v>
      </c>
      <c r="AC421" s="987">
        <v>0</v>
      </c>
      <c r="AD421" s="986">
        <v>0</v>
      </c>
      <c r="AE421" s="987">
        <v>0</v>
      </c>
      <c r="AF421" s="986">
        <v>0</v>
      </c>
      <c r="AG421" s="987">
        <v>0</v>
      </c>
      <c r="AH421" s="986">
        <v>0</v>
      </c>
      <c r="AI421" s="987">
        <v>0</v>
      </c>
      <c r="AJ421" s="986">
        <v>0</v>
      </c>
      <c r="AK421" s="987">
        <v>0</v>
      </c>
      <c r="AL421" s="986">
        <v>0</v>
      </c>
      <c r="AM421" s="987">
        <v>0</v>
      </c>
      <c r="AN421" s="988">
        <v>0</v>
      </c>
      <c r="AO421" s="946"/>
      <c r="AP421" s="964"/>
      <c r="AQ421" s="946"/>
      <c r="AR421" s="985">
        <v>0</v>
      </c>
      <c r="AS421" s="986">
        <v>0</v>
      </c>
      <c r="AT421" s="987">
        <v>0</v>
      </c>
      <c r="AU421" s="986">
        <v>0</v>
      </c>
      <c r="AV421" s="987">
        <v>0</v>
      </c>
      <c r="AW421" s="986">
        <v>0</v>
      </c>
      <c r="AX421" s="987">
        <v>0</v>
      </c>
      <c r="AY421" s="986">
        <v>0</v>
      </c>
      <c r="AZ421" s="987">
        <v>0</v>
      </c>
      <c r="BA421" s="986">
        <v>0</v>
      </c>
      <c r="BB421" s="987">
        <v>0</v>
      </c>
      <c r="BC421" s="986">
        <v>0</v>
      </c>
      <c r="BD421" s="987">
        <v>0</v>
      </c>
      <c r="BE421" s="986">
        <v>0</v>
      </c>
      <c r="BF421" s="987">
        <v>0</v>
      </c>
      <c r="BG421" s="986">
        <v>0</v>
      </c>
      <c r="BH421" s="987">
        <v>0</v>
      </c>
      <c r="BI421" s="986">
        <v>0</v>
      </c>
      <c r="BJ421" s="987">
        <v>0</v>
      </c>
      <c r="BK421" s="986">
        <v>0</v>
      </c>
      <c r="BL421" s="987">
        <v>0</v>
      </c>
      <c r="BM421" s="986">
        <v>0</v>
      </c>
      <c r="BN421" s="987">
        <v>0</v>
      </c>
      <c r="BO421" s="986">
        <v>0</v>
      </c>
      <c r="BP421" s="987">
        <v>0</v>
      </c>
      <c r="BQ421" s="986">
        <v>0</v>
      </c>
      <c r="BR421" s="987">
        <v>0</v>
      </c>
      <c r="BS421" s="986">
        <v>0</v>
      </c>
      <c r="BT421" s="987">
        <v>0</v>
      </c>
      <c r="BU421" s="986">
        <v>0</v>
      </c>
      <c r="BV421" s="987">
        <v>0</v>
      </c>
      <c r="BW421" s="986">
        <v>0</v>
      </c>
      <c r="BX421" s="987">
        <v>0</v>
      </c>
      <c r="BY421" s="986">
        <v>0</v>
      </c>
      <c r="BZ421" s="987">
        <v>0</v>
      </c>
      <c r="CA421" s="988">
        <v>0</v>
      </c>
      <c r="CB421" s="946"/>
      <c r="CC421" s="971"/>
      <c r="CD421" s="946"/>
      <c r="CE421" s="972"/>
      <c r="CF421" s="946"/>
      <c r="CG421" s="985">
        <v>0</v>
      </c>
      <c r="CH421" s="986">
        <v>0</v>
      </c>
      <c r="CI421" s="987">
        <v>0</v>
      </c>
      <c r="CJ421" s="986">
        <v>0</v>
      </c>
      <c r="CK421" s="987">
        <v>0</v>
      </c>
      <c r="CL421" s="986">
        <v>0</v>
      </c>
      <c r="CM421" s="987">
        <v>0</v>
      </c>
      <c r="CN421" s="986">
        <v>0</v>
      </c>
      <c r="CO421" s="987">
        <v>0</v>
      </c>
      <c r="CP421" s="986">
        <v>0</v>
      </c>
      <c r="CQ421" s="987">
        <v>0</v>
      </c>
      <c r="CR421" s="986">
        <v>0</v>
      </c>
      <c r="CS421" s="987">
        <v>0</v>
      </c>
      <c r="CT421" s="986">
        <v>0</v>
      </c>
      <c r="CU421" s="987">
        <v>0</v>
      </c>
      <c r="CV421" s="986">
        <v>0</v>
      </c>
      <c r="CW421" s="987">
        <v>0</v>
      </c>
      <c r="CX421" s="986">
        <v>0</v>
      </c>
      <c r="CY421" s="987">
        <v>0</v>
      </c>
      <c r="CZ421" s="986">
        <v>0</v>
      </c>
      <c r="DA421" s="987">
        <v>0</v>
      </c>
      <c r="DB421" s="986">
        <v>0</v>
      </c>
      <c r="DC421" s="987">
        <v>0</v>
      </c>
      <c r="DD421" s="986">
        <v>0</v>
      </c>
      <c r="DE421" s="987">
        <v>0</v>
      </c>
      <c r="DF421" s="986">
        <v>0</v>
      </c>
      <c r="DG421" s="987">
        <v>0</v>
      </c>
      <c r="DH421" s="986">
        <v>0</v>
      </c>
      <c r="DI421" s="987">
        <v>0</v>
      </c>
      <c r="DJ421" s="986">
        <v>0</v>
      </c>
      <c r="DK421" s="987">
        <v>0</v>
      </c>
      <c r="DL421" s="986">
        <v>0</v>
      </c>
      <c r="DM421" s="987">
        <v>0</v>
      </c>
      <c r="DN421" s="986">
        <v>0</v>
      </c>
      <c r="DO421" s="987">
        <v>0</v>
      </c>
      <c r="DP421" s="988">
        <v>0</v>
      </c>
      <c r="DQ421" s="946"/>
      <c r="DR421" s="973"/>
      <c r="DS421" s="946"/>
      <c r="DT421" s="985">
        <v>0</v>
      </c>
      <c r="DU421" s="986">
        <v>0</v>
      </c>
      <c r="DV421" s="987">
        <v>0</v>
      </c>
      <c r="DW421" s="986">
        <v>0</v>
      </c>
      <c r="DX421" s="987">
        <v>0</v>
      </c>
      <c r="DY421" s="986">
        <v>0</v>
      </c>
      <c r="DZ421" s="987">
        <v>0</v>
      </c>
      <c r="EA421" s="986">
        <v>0</v>
      </c>
      <c r="EB421" s="987">
        <v>0</v>
      </c>
      <c r="EC421" s="986">
        <v>0</v>
      </c>
      <c r="ED421" s="987">
        <v>0</v>
      </c>
      <c r="EE421" s="986">
        <v>0</v>
      </c>
      <c r="EF421" s="987">
        <v>0</v>
      </c>
      <c r="EG421" s="986">
        <v>0</v>
      </c>
      <c r="EH421" s="987">
        <v>0</v>
      </c>
      <c r="EI421" s="986">
        <v>0</v>
      </c>
      <c r="EJ421" s="987">
        <v>0</v>
      </c>
      <c r="EK421" s="986">
        <v>0</v>
      </c>
      <c r="EL421" s="987">
        <v>0</v>
      </c>
      <c r="EM421" s="986">
        <v>0</v>
      </c>
      <c r="EN421" s="987">
        <v>0</v>
      </c>
      <c r="EO421" s="986">
        <v>0</v>
      </c>
      <c r="EP421" s="987">
        <v>0</v>
      </c>
      <c r="EQ421" s="986">
        <v>0</v>
      </c>
      <c r="ER421" s="987">
        <v>0</v>
      </c>
      <c r="ES421" s="986">
        <v>0</v>
      </c>
      <c r="ET421" s="987">
        <v>0</v>
      </c>
      <c r="EU421" s="986">
        <v>0</v>
      </c>
      <c r="EV421" s="987">
        <v>0</v>
      </c>
      <c r="EW421" s="986">
        <v>0</v>
      </c>
      <c r="EX421" s="987">
        <v>0</v>
      </c>
      <c r="EY421" s="986">
        <v>0</v>
      </c>
      <c r="EZ421" s="987">
        <v>0</v>
      </c>
      <c r="FA421" s="986">
        <v>0</v>
      </c>
      <c r="FB421" s="987">
        <v>0</v>
      </c>
      <c r="FC421" s="988">
        <v>0</v>
      </c>
      <c r="FD421" s="946"/>
      <c r="FE421" s="974"/>
      <c r="FF421" s="946"/>
      <c r="FG421" s="975"/>
      <c r="FI421" s="989" t="b">
        <v>1</v>
      </c>
    </row>
    <row r="422" spans="2:165" hidden="1" outlineLevel="1">
      <c r="B422" s="990">
        <v>403</v>
      </c>
      <c r="C422" s="1011" t="s">
        <v>326</v>
      </c>
      <c r="E422" s="992">
        <v>0</v>
      </c>
      <c r="F422" s="993">
        <v>0</v>
      </c>
      <c r="G422" s="994">
        <v>0</v>
      </c>
      <c r="H422" s="993">
        <v>0</v>
      </c>
      <c r="I422" s="994">
        <v>0</v>
      </c>
      <c r="J422" s="993">
        <v>0</v>
      </c>
      <c r="K422" s="994">
        <v>0</v>
      </c>
      <c r="L422" s="993">
        <v>0</v>
      </c>
      <c r="M422" s="994">
        <v>0</v>
      </c>
      <c r="N422" s="993">
        <v>0</v>
      </c>
      <c r="O422" s="994">
        <v>0</v>
      </c>
      <c r="P422" s="993">
        <v>0</v>
      </c>
      <c r="Q422" s="994">
        <v>0</v>
      </c>
      <c r="R422" s="993">
        <v>0</v>
      </c>
      <c r="S422" s="994">
        <v>0</v>
      </c>
      <c r="T422" s="993">
        <v>0</v>
      </c>
      <c r="U422" s="994">
        <v>0</v>
      </c>
      <c r="V422" s="993">
        <v>0</v>
      </c>
      <c r="W422" s="994">
        <v>0</v>
      </c>
      <c r="X422" s="993">
        <v>0</v>
      </c>
      <c r="Y422" s="994">
        <v>0</v>
      </c>
      <c r="Z422" s="993">
        <v>0</v>
      </c>
      <c r="AA422" s="994">
        <v>0</v>
      </c>
      <c r="AB422" s="993">
        <v>0</v>
      </c>
      <c r="AC422" s="994">
        <v>0</v>
      </c>
      <c r="AD422" s="993">
        <v>0</v>
      </c>
      <c r="AE422" s="994">
        <v>0</v>
      </c>
      <c r="AF422" s="993">
        <v>0</v>
      </c>
      <c r="AG422" s="994">
        <v>0</v>
      </c>
      <c r="AH422" s="993">
        <v>0</v>
      </c>
      <c r="AI422" s="994">
        <v>0</v>
      </c>
      <c r="AJ422" s="993">
        <v>0</v>
      </c>
      <c r="AK422" s="994">
        <v>0</v>
      </c>
      <c r="AL422" s="993">
        <v>0</v>
      </c>
      <c r="AM422" s="994">
        <v>0</v>
      </c>
      <c r="AN422" s="995">
        <v>0</v>
      </c>
      <c r="AO422" s="946"/>
      <c r="AP422" s="964"/>
      <c r="AQ422" s="946"/>
      <c r="AR422" s="992">
        <v>0</v>
      </c>
      <c r="AS422" s="993">
        <v>0</v>
      </c>
      <c r="AT422" s="994">
        <v>0</v>
      </c>
      <c r="AU422" s="993">
        <v>0</v>
      </c>
      <c r="AV422" s="994">
        <v>0</v>
      </c>
      <c r="AW422" s="993">
        <v>0</v>
      </c>
      <c r="AX422" s="994">
        <v>0</v>
      </c>
      <c r="AY422" s="993">
        <v>0</v>
      </c>
      <c r="AZ422" s="994">
        <v>0</v>
      </c>
      <c r="BA422" s="993">
        <v>0</v>
      </c>
      <c r="BB422" s="994">
        <v>0</v>
      </c>
      <c r="BC422" s="993">
        <v>0</v>
      </c>
      <c r="BD422" s="994">
        <v>0</v>
      </c>
      <c r="BE422" s="993">
        <v>0</v>
      </c>
      <c r="BF422" s="994">
        <v>0</v>
      </c>
      <c r="BG422" s="993">
        <v>0</v>
      </c>
      <c r="BH422" s="994">
        <v>0</v>
      </c>
      <c r="BI422" s="993">
        <v>0</v>
      </c>
      <c r="BJ422" s="994">
        <v>0</v>
      </c>
      <c r="BK422" s="993">
        <v>0</v>
      </c>
      <c r="BL422" s="994">
        <v>0</v>
      </c>
      <c r="BM422" s="993">
        <v>0</v>
      </c>
      <c r="BN422" s="994">
        <v>0</v>
      </c>
      <c r="BO422" s="993">
        <v>0</v>
      </c>
      <c r="BP422" s="994">
        <v>0</v>
      </c>
      <c r="BQ422" s="993">
        <v>0</v>
      </c>
      <c r="BR422" s="994">
        <v>0</v>
      </c>
      <c r="BS422" s="993">
        <v>0</v>
      </c>
      <c r="BT422" s="994">
        <v>0</v>
      </c>
      <c r="BU422" s="993">
        <v>0</v>
      </c>
      <c r="BV422" s="994">
        <v>0</v>
      </c>
      <c r="BW422" s="993">
        <v>0</v>
      </c>
      <c r="BX422" s="994">
        <v>0</v>
      </c>
      <c r="BY422" s="993">
        <v>0</v>
      </c>
      <c r="BZ422" s="994">
        <v>0</v>
      </c>
      <c r="CA422" s="995">
        <v>0</v>
      </c>
      <c r="CB422" s="946"/>
      <c r="CC422" s="971"/>
      <c r="CD422" s="946"/>
      <c r="CE422" s="972"/>
      <c r="CF422" s="946"/>
      <c r="CG422" s="992">
        <v>0</v>
      </c>
      <c r="CH422" s="993">
        <v>0</v>
      </c>
      <c r="CI422" s="994">
        <v>0</v>
      </c>
      <c r="CJ422" s="993">
        <v>0</v>
      </c>
      <c r="CK422" s="994">
        <v>0</v>
      </c>
      <c r="CL422" s="993">
        <v>0</v>
      </c>
      <c r="CM422" s="994">
        <v>0</v>
      </c>
      <c r="CN422" s="993">
        <v>0</v>
      </c>
      <c r="CO422" s="994">
        <v>0</v>
      </c>
      <c r="CP422" s="993">
        <v>0</v>
      </c>
      <c r="CQ422" s="994">
        <v>0</v>
      </c>
      <c r="CR422" s="993">
        <v>0</v>
      </c>
      <c r="CS422" s="994">
        <v>0</v>
      </c>
      <c r="CT422" s="993">
        <v>0</v>
      </c>
      <c r="CU422" s="994">
        <v>0</v>
      </c>
      <c r="CV422" s="993">
        <v>0</v>
      </c>
      <c r="CW422" s="994">
        <v>0</v>
      </c>
      <c r="CX422" s="993">
        <v>0</v>
      </c>
      <c r="CY422" s="994">
        <v>0</v>
      </c>
      <c r="CZ422" s="993">
        <v>0</v>
      </c>
      <c r="DA422" s="994">
        <v>0</v>
      </c>
      <c r="DB422" s="993">
        <v>0</v>
      </c>
      <c r="DC422" s="994">
        <v>0</v>
      </c>
      <c r="DD422" s="993">
        <v>0</v>
      </c>
      <c r="DE422" s="994">
        <v>0</v>
      </c>
      <c r="DF422" s="993">
        <v>0</v>
      </c>
      <c r="DG422" s="994">
        <v>0</v>
      </c>
      <c r="DH422" s="993">
        <v>0</v>
      </c>
      <c r="DI422" s="994">
        <v>0</v>
      </c>
      <c r="DJ422" s="993">
        <v>0</v>
      </c>
      <c r="DK422" s="994">
        <v>0</v>
      </c>
      <c r="DL422" s="993">
        <v>0</v>
      </c>
      <c r="DM422" s="994">
        <v>0</v>
      </c>
      <c r="DN422" s="993">
        <v>0</v>
      </c>
      <c r="DO422" s="994">
        <v>0</v>
      </c>
      <c r="DP422" s="995">
        <v>0</v>
      </c>
      <c r="DQ422" s="946"/>
      <c r="DR422" s="973"/>
      <c r="DS422" s="946"/>
      <c r="DT422" s="992">
        <v>0</v>
      </c>
      <c r="DU422" s="993">
        <v>0</v>
      </c>
      <c r="DV422" s="994">
        <v>0</v>
      </c>
      <c r="DW422" s="993">
        <v>0</v>
      </c>
      <c r="DX422" s="994">
        <v>0</v>
      </c>
      <c r="DY422" s="993">
        <v>0</v>
      </c>
      <c r="DZ422" s="994">
        <v>0</v>
      </c>
      <c r="EA422" s="993">
        <v>0</v>
      </c>
      <c r="EB422" s="994">
        <v>0</v>
      </c>
      <c r="EC422" s="993">
        <v>0</v>
      </c>
      <c r="ED422" s="994">
        <v>0</v>
      </c>
      <c r="EE422" s="993">
        <v>0</v>
      </c>
      <c r="EF422" s="994">
        <v>0</v>
      </c>
      <c r="EG422" s="993">
        <v>0</v>
      </c>
      <c r="EH422" s="994">
        <v>0</v>
      </c>
      <c r="EI422" s="993">
        <v>0</v>
      </c>
      <c r="EJ422" s="994">
        <v>0</v>
      </c>
      <c r="EK422" s="993">
        <v>0</v>
      </c>
      <c r="EL422" s="994">
        <v>0</v>
      </c>
      <c r="EM422" s="993">
        <v>0</v>
      </c>
      <c r="EN422" s="994">
        <v>0</v>
      </c>
      <c r="EO422" s="993">
        <v>0</v>
      </c>
      <c r="EP422" s="994">
        <v>0</v>
      </c>
      <c r="EQ422" s="993">
        <v>0</v>
      </c>
      <c r="ER422" s="994">
        <v>0</v>
      </c>
      <c r="ES422" s="993">
        <v>0</v>
      </c>
      <c r="ET422" s="994">
        <v>0</v>
      </c>
      <c r="EU422" s="993">
        <v>0</v>
      </c>
      <c r="EV422" s="994">
        <v>0</v>
      </c>
      <c r="EW422" s="993">
        <v>0</v>
      </c>
      <c r="EX422" s="994">
        <v>0</v>
      </c>
      <c r="EY422" s="993">
        <v>0</v>
      </c>
      <c r="EZ422" s="994">
        <v>0</v>
      </c>
      <c r="FA422" s="993">
        <v>0</v>
      </c>
      <c r="FB422" s="994">
        <v>0</v>
      </c>
      <c r="FC422" s="995">
        <v>0</v>
      </c>
      <c r="FD422" s="946"/>
      <c r="FE422" s="974"/>
      <c r="FF422" s="946"/>
      <c r="FG422" s="975"/>
      <c r="FI422" s="996" t="b">
        <v>1</v>
      </c>
    </row>
    <row r="423" spans="2:165" hidden="1" outlineLevel="1">
      <c r="B423" s="1013">
        <v>404</v>
      </c>
      <c r="C423" s="1014" t="s">
        <v>327</v>
      </c>
      <c r="E423" s="1015">
        <v>0</v>
      </c>
      <c r="F423" s="1016">
        <v>0</v>
      </c>
      <c r="G423" s="1017">
        <v>0</v>
      </c>
      <c r="H423" s="1016">
        <v>0</v>
      </c>
      <c r="I423" s="1017">
        <v>0</v>
      </c>
      <c r="J423" s="1016">
        <v>0</v>
      </c>
      <c r="K423" s="1017">
        <v>0</v>
      </c>
      <c r="L423" s="1016">
        <v>0</v>
      </c>
      <c r="M423" s="1017">
        <v>0</v>
      </c>
      <c r="N423" s="1016">
        <v>0</v>
      </c>
      <c r="O423" s="1017">
        <v>0</v>
      </c>
      <c r="P423" s="1016">
        <v>0</v>
      </c>
      <c r="Q423" s="1017">
        <v>0</v>
      </c>
      <c r="R423" s="1016">
        <v>0</v>
      </c>
      <c r="S423" s="1017">
        <v>0</v>
      </c>
      <c r="T423" s="1016">
        <v>0</v>
      </c>
      <c r="U423" s="1017">
        <v>0</v>
      </c>
      <c r="V423" s="1016">
        <v>0</v>
      </c>
      <c r="W423" s="1017">
        <v>0</v>
      </c>
      <c r="X423" s="1016">
        <v>0</v>
      </c>
      <c r="Y423" s="1017">
        <v>0</v>
      </c>
      <c r="Z423" s="1016">
        <v>0</v>
      </c>
      <c r="AA423" s="1017">
        <v>0</v>
      </c>
      <c r="AB423" s="1016">
        <v>0</v>
      </c>
      <c r="AC423" s="1017">
        <v>0</v>
      </c>
      <c r="AD423" s="1016">
        <v>0</v>
      </c>
      <c r="AE423" s="1017">
        <v>0</v>
      </c>
      <c r="AF423" s="1016">
        <v>0</v>
      </c>
      <c r="AG423" s="1017">
        <v>0</v>
      </c>
      <c r="AH423" s="1016">
        <v>0</v>
      </c>
      <c r="AI423" s="1017">
        <v>0</v>
      </c>
      <c r="AJ423" s="1016">
        <v>0</v>
      </c>
      <c r="AK423" s="1017">
        <v>0</v>
      </c>
      <c r="AL423" s="1016">
        <v>0</v>
      </c>
      <c r="AM423" s="1017">
        <v>0</v>
      </c>
      <c r="AN423" s="1018">
        <v>0</v>
      </c>
      <c r="AO423" s="946"/>
      <c r="AP423" s="964"/>
      <c r="AQ423" s="946"/>
      <c r="AR423" s="1015">
        <v>0</v>
      </c>
      <c r="AS423" s="1016">
        <v>0</v>
      </c>
      <c r="AT423" s="1017">
        <v>0</v>
      </c>
      <c r="AU423" s="1016">
        <v>0</v>
      </c>
      <c r="AV423" s="1017">
        <v>0</v>
      </c>
      <c r="AW423" s="1016">
        <v>0</v>
      </c>
      <c r="AX423" s="1017">
        <v>0</v>
      </c>
      <c r="AY423" s="1016">
        <v>0</v>
      </c>
      <c r="AZ423" s="1017">
        <v>0</v>
      </c>
      <c r="BA423" s="1016">
        <v>0</v>
      </c>
      <c r="BB423" s="1017">
        <v>0</v>
      </c>
      <c r="BC423" s="1016">
        <v>0</v>
      </c>
      <c r="BD423" s="1017">
        <v>0</v>
      </c>
      <c r="BE423" s="1016">
        <v>0</v>
      </c>
      <c r="BF423" s="1017">
        <v>0</v>
      </c>
      <c r="BG423" s="1016">
        <v>0</v>
      </c>
      <c r="BH423" s="1017">
        <v>0</v>
      </c>
      <c r="BI423" s="1016">
        <v>0</v>
      </c>
      <c r="BJ423" s="1017">
        <v>0</v>
      </c>
      <c r="BK423" s="1016">
        <v>0</v>
      </c>
      <c r="BL423" s="1017">
        <v>0</v>
      </c>
      <c r="BM423" s="1016">
        <v>0</v>
      </c>
      <c r="BN423" s="1017">
        <v>0</v>
      </c>
      <c r="BO423" s="1016">
        <v>0</v>
      </c>
      <c r="BP423" s="1017">
        <v>0</v>
      </c>
      <c r="BQ423" s="1016">
        <v>0</v>
      </c>
      <c r="BR423" s="1017">
        <v>0</v>
      </c>
      <c r="BS423" s="1016">
        <v>0</v>
      </c>
      <c r="BT423" s="1017">
        <v>0</v>
      </c>
      <c r="BU423" s="1016">
        <v>0</v>
      </c>
      <c r="BV423" s="1017">
        <v>0</v>
      </c>
      <c r="BW423" s="1016">
        <v>0</v>
      </c>
      <c r="BX423" s="1017">
        <v>0</v>
      </c>
      <c r="BY423" s="1016">
        <v>0</v>
      </c>
      <c r="BZ423" s="1017">
        <v>0</v>
      </c>
      <c r="CA423" s="1018">
        <v>0</v>
      </c>
      <c r="CB423" s="946"/>
      <c r="CC423" s="971"/>
      <c r="CD423" s="946"/>
      <c r="CE423" s="972"/>
      <c r="CF423" s="946"/>
      <c r="CG423" s="1015">
        <v>0</v>
      </c>
      <c r="CH423" s="1016">
        <v>0</v>
      </c>
      <c r="CI423" s="1017">
        <v>0</v>
      </c>
      <c r="CJ423" s="1016">
        <v>0</v>
      </c>
      <c r="CK423" s="1017">
        <v>0</v>
      </c>
      <c r="CL423" s="1016">
        <v>0</v>
      </c>
      <c r="CM423" s="1017">
        <v>0</v>
      </c>
      <c r="CN423" s="1016">
        <v>0</v>
      </c>
      <c r="CO423" s="1017">
        <v>0</v>
      </c>
      <c r="CP423" s="1016">
        <v>0</v>
      </c>
      <c r="CQ423" s="1017">
        <v>0</v>
      </c>
      <c r="CR423" s="1016">
        <v>0</v>
      </c>
      <c r="CS423" s="1017">
        <v>0</v>
      </c>
      <c r="CT423" s="1016">
        <v>0</v>
      </c>
      <c r="CU423" s="1017">
        <v>0</v>
      </c>
      <c r="CV423" s="1016">
        <v>0</v>
      </c>
      <c r="CW423" s="1017">
        <v>0</v>
      </c>
      <c r="CX423" s="1016">
        <v>0</v>
      </c>
      <c r="CY423" s="1017">
        <v>0</v>
      </c>
      <c r="CZ423" s="1016">
        <v>0</v>
      </c>
      <c r="DA423" s="1017">
        <v>0</v>
      </c>
      <c r="DB423" s="1016">
        <v>0</v>
      </c>
      <c r="DC423" s="1017">
        <v>0</v>
      </c>
      <c r="DD423" s="1016">
        <v>0</v>
      </c>
      <c r="DE423" s="1017">
        <v>0</v>
      </c>
      <c r="DF423" s="1016">
        <v>0</v>
      </c>
      <c r="DG423" s="1017">
        <v>0</v>
      </c>
      <c r="DH423" s="1016">
        <v>0</v>
      </c>
      <c r="DI423" s="1017">
        <v>0</v>
      </c>
      <c r="DJ423" s="1016">
        <v>0</v>
      </c>
      <c r="DK423" s="1017">
        <v>0</v>
      </c>
      <c r="DL423" s="1016">
        <v>0</v>
      </c>
      <c r="DM423" s="1017">
        <v>0</v>
      </c>
      <c r="DN423" s="1016">
        <v>0</v>
      </c>
      <c r="DO423" s="1017">
        <v>0</v>
      </c>
      <c r="DP423" s="1018">
        <v>0</v>
      </c>
      <c r="DQ423" s="946"/>
      <c r="DR423" s="973"/>
      <c r="DS423" s="946"/>
      <c r="DT423" s="1015">
        <v>0</v>
      </c>
      <c r="DU423" s="1016">
        <v>0</v>
      </c>
      <c r="DV423" s="1017">
        <v>0</v>
      </c>
      <c r="DW423" s="1016">
        <v>0</v>
      </c>
      <c r="DX423" s="1017">
        <v>0</v>
      </c>
      <c r="DY423" s="1016">
        <v>0</v>
      </c>
      <c r="DZ423" s="1017">
        <v>0</v>
      </c>
      <c r="EA423" s="1016">
        <v>0</v>
      </c>
      <c r="EB423" s="1017">
        <v>0</v>
      </c>
      <c r="EC423" s="1016">
        <v>0</v>
      </c>
      <c r="ED423" s="1017">
        <v>0</v>
      </c>
      <c r="EE423" s="1016">
        <v>0</v>
      </c>
      <c r="EF423" s="1017">
        <v>0</v>
      </c>
      <c r="EG423" s="1016">
        <v>0</v>
      </c>
      <c r="EH423" s="1017">
        <v>0</v>
      </c>
      <c r="EI423" s="1016">
        <v>0</v>
      </c>
      <c r="EJ423" s="1017">
        <v>0</v>
      </c>
      <c r="EK423" s="1016">
        <v>0</v>
      </c>
      <c r="EL423" s="1017">
        <v>0</v>
      </c>
      <c r="EM423" s="1016">
        <v>0</v>
      </c>
      <c r="EN423" s="1017">
        <v>0</v>
      </c>
      <c r="EO423" s="1016">
        <v>0</v>
      </c>
      <c r="EP423" s="1017">
        <v>0</v>
      </c>
      <c r="EQ423" s="1016">
        <v>0</v>
      </c>
      <c r="ER423" s="1017">
        <v>0</v>
      </c>
      <c r="ES423" s="1016">
        <v>0</v>
      </c>
      <c r="ET423" s="1017">
        <v>0</v>
      </c>
      <c r="EU423" s="1016">
        <v>0</v>
      </c>
      <c r="EV423" s="1017">
        <v>0</v>
      </c>
      <c r="EW423" s="1016">
        <v>0</v>
      </c>
      <c r="EX423" s="1017">
        <v>0</v>
      </c>
      <c r="EY423" s="1016">
        <v>0</v>
      </c>
      <c r="EZ423" s="1017">
        <v>0</v>
      </c>
      <c r="FA423" s="1016">
        <v>0</v>
      </c>
      <c r="FB423" s="1017">
        <v>0</v>
      </c>
      <c r="FC423" s="1018">
        <v>0</v>
      </c>
      <c r="FD423" s="946"/>
      <c r="FE423" s="974"/>
      <c r="FF423" s="946"/>
      <c r="FG423" s="975"/>
      <c r="FI423" s="1019" t="b">
        <v>1</v>
      </c>
    </row>
    <row r="424" spans="2:165" hidden="1" outlineLevel="1">
      <c r="B424" s="976">
        <v>405</v>
      </c>
      <c r="C424" s="1020" t="s">
        <v>329</v>
      </c>
      <c r="E424" s="978">
        <v>0</v>
      </c>
      <c r="F424" s="979">
        <v>0</v>
      </c>
      <c r="G424" s="980">
        <v>0</v>
      </c>
      <c r="H424" s="979">
        <v>0</v>
      </c>
      <c r="I424" s="980">
        <v>0</v>
      </c>
      <c r="J424" s="979">
        <v>0</v>
      </c>
      <c r="K424" s="980">
        <v>0</v>
      </c>
      <c r="L424" s="979">
        <v>0</v>
      </c>
      <c r="M424" s="980">
        <v>0</v>
      </c>
      <c r="N424" s="979">
        <v>0</v>
      </c>
      <c r="O424" s="980">
        <v>0</v>
      </c>
      <c r="P424" s="979">
        <v>0</v>
      </c>
      <c r="Q424" s="980">
        <v>0</v>
      </c>
      <c r="R424" s="979">
        <v>0</v>
      </c>
      <c r="S424" s="980">
        <v>0</v>
      </c>
      <c r="T424" s="979">
        <v>0</v>
      </c>
      <c r="U424" s="980">
        <v>0</v>
      </c>
      <c r="V424" s="979">
        <v>0</v>
      </c>
      <c r="W424" s="980">
        <v>0</v>
      </c>
      <c r="X424" s="979">
        <v>0</v>
      </c>
      <c r="Y424" s="980">
        <v>0</v>
      </c>
      <c r="Z424" s="979">
        <v>0</v>
      </c>
      <c r="AA424" s="980">
        <v>0</v>
      </c>
      <c r="AB424" s="979">
        <v>0</v>
      </c>
      <c r="AC424" s="980">
        <v>0</v>
      </c>
      <c r="AD424" s="979">
        <v>0</v>
      </c>
      <c r="AE424" s="980">
        <v>0</v>
      </c>
      <c r="AF424" s="979">
        <v>0</v>
      </c>
      <c r="AG424" s="980">
        <v>0</v>
      </c>
      <c r="AH424" s="979">
        <v>0</v>
      </c>
      <c r="AI424" s="980">
        <v>0</v>
      </c>
      <c r="AJ424" s="979">
        <v>0</v>
      </c>
      <c r="AK424" s="980">
        <v>0</v>
      </c>
      <c r="AL424" s="979">
        <v>0</v>
      </c>
      <c r="AM424" s="980">
        <v>0</v>
      </c>
      <c r="AN424" s="981">
        <v>0</v>
      </c>
      <c r="AO424" s="946"/>
      <c r="AP424" s="964"/>
      <c r="AQ424" s="946"/>
      <c r="AR424" s="978">
        <v>0</v>
      </c>
      <c r="AS424" s="979">
        <v>0</v>
      </c>
      <c r="AT424" s="980">
        <v>0</v>
      </c>
      <c r="AU424" s="979">
        <v>0</v>
      </c>
      <c r="AV424" s="980">
        <v>0</v>
      </c>
      <c r="AW424" s="979">
        <v>0</v>
      </c>
      <c r="AX424" s="980">
        <v>0</v>
      </c>
      <c r="AY424" s="979">
        <v>0</v>
      </c>
      <c r="AZ424" s="980">
        <v>0</v>
      </c>
      <c r="BA424" s="979">
        <v>0</v>
      </c>
      <c r="BB424" s="980">
        <v>0</v>
      </c>
      <c r="BC424" s="979">
        <v>0</v>
      </c>
      <c r="BD424" s="980">
        <v>0</v>
      </c>
      <c r="BE424" s="979">
        <v>0</v>
      </c>
      <c r="BF424" s="980">
        <v>0</v>
      </c>
      <c r="BG424" s="979">
        <v>0</v>
      </c>
      <c r="BH424" s="980">
        <v>0</v>
      </c>
      <c r="BI424" s="979">
        <v>0</v>
      </c>
      <c r="BJ424" s="980">
        <v>0</v>
      </c>
      <c r="BK424" s="979">
        <v>0</v>
      </c>
      <c r="BL424" s="980">
        <v>0</v>
      </c>
      <c r="BM424" s="979">
        <v>0</v>
      </c>
      <c r="BN424" s="980">
        <v>0</v>
      </c>
      <c r="BO424" s="979">
        <v>0</v>
      </c>
      <c r="BP424" s="980">
        <v>0</v>
      </c>
      <c r="BQ424" s="979">
        <v>0</v>
      </c>
      <c r="BR424" s="980">
        <v>0</v>
      </c>
      <c r="BS424" s="979">
        <v>0</v>
      </c>
      <c r="BT424" s="980">
        <v>0</v>
      </c>
      <c r="BU424" s="979">
        <v>0</v>
      </c>
      <c r="BV424" s="980">
        <v>0</v>
      </c>
      <c r="BW424" s="979">
        <v>0</v>
      </c>
      <c r="BX424" s="980">
        <v>0</v>
      </c>
      <c r="BY424" s="979">
        <v>0</v>
      </c>
      <c r="BZ424" s="980">
        <v>0</v>
      </c>
      <c r="CA424" s="981">
        <v>0</v>
      </c>
      <c r="CB424" s="946"/>
      <c r="CC424" s="971"/>
      <c r="CD424" s="946"/>
      <c r="CE424" s="972"/>
      <c r="CF424" s="946"/>
      <c r="CG424" s="978">
        <v>0</v>
      </c>
      <c r="CH424" s="979">
        <v>0</v>
      </c>
      <c r="CI424" s="980">
        <v>0</v>
      </c>
      <c r="CJ424" s="979">
        <v>0</v>
      </c>
      <c r="CK424" s="980">
        <v>0</v>
      </c>
      <c r="CL424" s="979">
        <v>0</v>
      </c>
      <c r="CM424" s="980">
        <v>0</v>
      </c>
      <c r="CN424" s="979">
        <v>0</v>
      </c>
      <c r="CO424" s="980">
        <v>0</v>
      </c>
      <c r="CP424" s="979">
        <v>0</v>
      </c>
      <c r="CQ424" s="980">
        <v>0</v>
      </c>
      <c r="CR424" s="979">
        <v>0</v>
      </c>
      <c r="CS424" s="980">
        <v>0</v>
      </c>
      <c r="CT424" s="979">
        <v>0</v>
      </c>
      <c r="CU424" s="980">
        <v>0</v>
      </c>
      <c r="CV424" s="979">
        <v>0</v>
      </c>
      <c r="CW424" s="980">
        <v>0</v>
      </c>
      <c r="CX424" s="979">
        <v>0</v>
      </c>
      <c r="CY424" s="980">
        <v>0</v>
      </c>
      <c r="CZ424" s="979">
        <v>0</v>
      </c>
      <c r="DA424" s="980">
        <v>0</v>
      </c>
      <c r="DB424" s="979">
        <v>0</v>
      </c>
      <c r="DC424" s="980">
        <v>0</v>
      </c>
      <c r="DD424" s="979">
        <v>0</v>
      </c>
      <c r="DE424" s="980">
        <v>0</v>
      </c>
      <c r="DF424" s="979">
        <v>0</v>
      </c>
      <c r="DG424" s="980">
        <v>0</v>
      </c>
      <c r="DH424" s="979">
        <v>0</v>
      </c>
      <c r="DI424" s="980">
        <v>0</v>
      </c>
      <c r="DJ424" s="979">
        <v>0</v>
      </c>
      <c r="DK424" s="980">
        <v>0</v>
      </c>
      <c r="DL424" s="979">
        <v>0</v>
      </c>
      <c r="DM424" s="980">
        <v>0</v>
      </c>
      <c r="DN424" s="979">
        <v>0</v>
      </c>
      <c r="DO424" s="980">
        <v>0</v>
      </c>
      <c r="DP424" s="981">
        <v>0</v>
      </c>
      <c r="DQ424" s="946"/>
      <c r="DR424" s="973"/>
      <c r="DS424" s="946"/>
      <c r="DT424" s="978">
        <v>0</v>
      </c>
      <c r="DU424" s="979">
        <v>0</v>
      </c>
      <c r="DV424" s="980">
        <v>0</v>
      </c>
      <c r="DW424" s="979">
        <v>0</v>
      </c>
      <c r="DX424" s="980">
        <v>0</v>
      </c>
      <c r="DY424" s="979">
        <v>0</v>
      </c>
      <c r="DZ424" s="980">
        <v>0</v>
      </c>
      <c r="EA424" s="979">
        <v>0</v>
      </c>
      <c r="EB424" s="980">
        <v>0</v>
      </c>
      <c r="EC424" s="979">
        <v>0</v>
      </c>
      <c r="ED424" s="980">
        <v>0</v>
      </c>
      <c r="EE424" s="979">
        <v>0</v>
      </c>
      <c r="EF424" s="980">
        <v>0</v>
      </c>
      <c r="EG424" s="979">
        <v>0</v>
      </c>
      <c r="EH424" s="980">
        <v>0</v>
      </c>
      <c r="EI424" s="979">
        <v>0</v>
      </c>
      <c r="EJ424" s="980">
        <v>0</v>
      </c>
      <c r="EK424" s="979">
        <v>0</v>
      </c>
      <c r="EL424" s="980">
        <v>0</v>
      </c>
      <c r="EM424" s="979">
        <v>0</v>
      </c>
      <c r="EN424" s="980">
        <v>0</v>
      </c>
      <c r="EO424" s="979">
        <v>0</v>
      </c>
      <c r="EP424" s="980">
        <v>0</v>
      </c>
      <c r="EQ424" s="979">
        <v>0</v>
      </c>
      <c r="ER424" s="980">
        <v>0</v>
      </c>
      <c r="ES424" s="979">
        <v>0</v>
      </c>
      <c r="ET424" s="980">
        <v>0</v>
      </c>
      <c r="EU424" s="979">
        <v>0</v>
      </c>
      <c r="EV424" s="980">
        <v>0</v>
      </c>
      <c r="EW424" s="979">
        <v>0</v>
      </c>
      <c r="EX424" s="980">
        <v>0</v>
      </c>
      <c r="EY424" s="979">
        <v>0</v>
      </c>
      <c r="EZ424" s="980">
        <v>0</v>
      </c>
      <c r="FA424" s="979">
        <v>0</v>
      </c>
      <c r="FB424" s="980">
        <v>0</v>
      </c>
      <c r="FC424" s="981">
        <v>0</v>
      </c>
      <c r="FD424" s="946"/>
      <c r="FE424" s="974"/>
      <c r="FF424" s="946"/>
      <c r="FG424" s="975"/>
      <c r="FI424" s="982" t="b">
        <v>1</v>
      </c>
    </row>
    <row r="425" spans="2:165" hidden="1" outlineLevel="1">
      <c r="B425" s="983">
        <v>406</v>
      </c>
      <c r="C425" s="1012" t="s">
        <v>331</v>
      </c>
      <c r="E425" s="985">
        <v>0</v>
      </c>
      <c r="F425" s="986">
        <v>0</v>
      </c>
      <c r="G425" s="987">
        <v>0</v>
      </c>
      <c r="H425" s="986">
        <v>0</v>
      </c>
      <c r="I425" s="987">
        <v>0</v>
      </c>
      <c r="J425" s="986">
        <v>0</v>
      </c>
      <c r="K425" s="987">
        <v>0</v>
      </c>
      <c r="L425" s="986">
        <v>0</v>
      </c>
      <c r="M425" s="987">
        <v>0</v>
      </c>
      <c r="N425" s="986">
        <v>0</v>
      </c>
      <c r="O425" s="987">
        <v>0</v>
      </c>
      <c r="P425" s="986">
        <v>0</v>
      </c>
      <c r="Q425" s="987">
        <v>0</v>
      </c>
      <c r="R425" s="986">
        <v>0</v>
      </c>
      <c r="S425" s="987">
        <v>0</v>
      </c>
      <c r="T425" s="986">
        <v>0</v>
      </c>
      <c r="U425" s="987">
        <v>0</v>
      </c>
      <c r="V425" s="986">
        <v>0</v>
      </c>
      <c r="W425" s="987">
        <v>0</v>
      </c>
      <c r="X425" s="986">
        <v>0</v>
      </c>
      <c r="Y425" s="987">
        <v>0</v>
      </c>
      <c r="Z425" s="986">
        <v>0</v>
      </c>
      <c r="AA425" s="987">
        <v>0</v>
      </c>
      <c r="AB425" s="986">
        <v>0</v>
      </c>
      <c r="AC425" s="987">
        <v>0</v>
      </c>
      <c r="AD425" s="986">
        <v>0</v>
      </c>
      <c r="AE425" s="987">
        <v>0</v>
      </c>
      <c r="AF425" s="986">
        <v>0</v>
      </c>
      <c r="AG425" s="987">
        <v>0</v>
      </c>
      <c r="AH425" s="986">
        <v>0</v>
      </c>
      <c r="AI425" s="987">
        <v>0</v>
      </c>
      <c r="AJ425" s="986">
        <v>0</v>
      </c>
      <c r="AK425" s="987">
        <v>0</v>
      </c>
      <c r="AL425" s="986">
        <v>0</v>
      </c>
      <c r="AM425" s="987">
        <v>0</v>
      </c>
      <c r="AN425" s="988">
        <v>0</v>
      </c>
      <c r="AO425" s="946"/>
      <c r="AP425" s="964"/>
      <c r="AQ425" s="946"/>
      <c r="AR425" s="985">
        <v>0</v>
      </c>
      <c r="AS425" s="986">
        <v>0</v>
      </c>
      <c r="AT425" s="987">
        <v>0</v>
      </c>
      <c r="AU425" s="986">
        <v>0</v>
      </c>
      <c r="AV425" s="987">
        <v>0</v>
      </c>
      <c r="AW425" s="986">
        <v>0</v>
      </c>
      <c r="AX425" s="987">
        <v>0</v>
      </c>
      <c r="AY425" s="986">
        <v>0</v>
      </c>
      <c r="AZ425" s="987">
        <v>0</v>
      </c>
      <c r="BA425" s="986">
        <v>0</v>
      </c>
      <c r="BB425" s="987">
        <v>0</v>
      </c>
      <c r="BC425" s="986">
        <v>0</v>
      </c>
      <c r="BD425" s="987">
        <v>0</v>
      </c>
      <c r="BE425" s="986">
        <v>0</v>
      </c>
      <c r="BF425" s="987">
        <v>0</v>
      </c>
      <c r="BG425" s="986">
        <v>0</v>
      </c>
      <c r="BH425" s="987">
        <v>0</v>
      </c>
      <c r="BI425" s="986">
        <v>0</v>
      </c>
      <c r="BJ425" s="987">
        <v>0</v>
      </c>
      <c r="BK425" s="986">
        <v>0</v>
      </c>
      <c r="BL425" s="987">
        <v>0</v>
      </c>
      <c r="BM425" s="986">
        <v>0</v>
      </c>
      <c r="BN425" s="987">
        <v>0</v>
      </c>
      <c r="BO425" s="986">
        <v>0</v>
      </c>
      <c r="BP425" s="987">
        <v>0</v>
      </c>
      <c r="BQ425" s="986">
        <v>0</v>
      </c>
      <c r="BR425" s="987">
        <v>0</v>
      </c>
      <c r="BS425" s="986">
        <v>0</v>
      </c>
      <c r="BT425" s="987">
        <v>0</v>
      </c>
      <c r="BU425" s="986">
        <v>0</v>
      </c>
      <c r="BV425" s="987">
        <v>0</v>
      </c>
      <c r="BW425" s="986">
        <v>0</v>
      </c>
      <c r="BX425" s="987">
        <v>0</v>
      </c>
      <c r="BY425" s="986">
        <v>0</v>
      </c>
      <c r="BZ425" s="987">
        <v>0</v>
      </c>
      <c r="CA425" s="988">
        <v>0</v>
      </c>
      <c r="CB425" s="946"/>
      <c r="CC425" s="971"/>
      <c r="CD425" s="946"/>
      <c r="CE425" s="972"/>
      <c r="CF425" s="946"/>
      <c r="CG425" s="985">
        <v>0</v>
      </c>
      <c r="CH425" s="986">
        <v>0</v>
      </c>
      <c r="CI425" s="987">
        <v>0</v>
      </c>
      <c r="CJ425" s="986">
        <v>0</v>
      </c>
      <c r="CK425" s="987">
        <v>0</v>
      </c>
      <c r="CL425" s="986">
        <v>0</v>
      </c>
      <c r="CM425" s="987">
        <v>0</v>
      </c>
      <c r="CN425" s="986">
        <v>0</v>
      </c>
      <c r="CO425" s="987">
        <v>0</v>
      </c>
      <c r="CP425" s="986">
        <v>0</v>
      </c>
      <c r="CQ425" s="987">
        <v>0</v>
      </c>
      <c r="CR425" s="986">
        <v>0</v>
      </c>
      <c r="CS425" s="987">
        <v>0</v>
      </c>
      <c r="CT425" s="986">
        <v>0</v>
      </c>
      <c r="CU425" s="987">
        <v>0</v>
      </c>
      <c r="CV425" s="986">
        <v>0</v>
      </c>
      <c r="CW425" s="987">
        <v>0</v>
      </c>
      <c r="CX425" s="986">
        <v>0</v>
      </c>
      <c r="CY425" s="987">
        <v>0</v>
      </c>
      <c r="CZ425" s="986">
        <v>0</v>
      </c>
      <c r="DA425" s="987">
        <v>0</v>
      </c>
      <c r="DB425" s="986">
        <v>0</v>
      </c>
      <c r="DC425" s="987">
        <v>0</v>
      </c>
      <c r="DD425" s="986">
        <v>0</v>
      </c>
      <c r="DE425" s="987">
        <v>0</v>
      </c>
      <c r="DF425" s="986">
        <v>0</v>
      </c>
      <c r="DG425" s="987">
        <v>0</v>
      </c>
      <c r="DH425" s="986">
        <v>0</v>
      </c>
      <c r="DI425" s="987">
        <v>0</v>
      </c>
      <c r="DJ425" s="986">
        <v>0</v>
      </c>
      <c r="DK425" s="987">
        <v>0</v>
      </c>
      <c r="DL425" s="986">
        <v>0</v>
      </c>
      <c r="DM425" s="987">
        <v>0</v>
      </c>
      <c r="DN425" s="986">
        <v>0</v>
      </c>
      <c r="DO425" s="987">
        <v>0</v>
      </c>
      <c r="DP425" s="988">
        <v>0</v>
      </c>
      <c r="DQ425" s="946"/>
      <c r="DR425" s="973"/>
      <c r="DS425" s="946"/>
      <c r="DT425" s="985">
        <v>0</v>
      </c>
      <c r="DU425" s="986">
        <v>0</v>
      </c>
      <c r="DV425" s="987">
        <v>0</v>
      </c>
      <c r="DW425" s="986">
        <v>0</v>
      </c>
      <c r="DX425" s="987">
        <v>0</v>
      </c>
      <c r="DY425" s="986">
        <v>0</v>
      </c>
      <c r="DZ425" s="987">
        <v>0</v>
      </c>
      <c r="EA425" s="986">
        <v>0</v>
      </c>
      <c r="EB425" s="987">
        <v>0</v>
      </c>
      <c r="EC425" s="986">
        <v>0</v>
      </c>
      <c r="ED425" s="987">
        <v>0</v>
      </c>
      <c r="EE425" s="986">
        <v>0</v>
      </c>
      <c r="EF425" s="987">
        <v>0</v>
      </c>
      <c r="EG425" s="986">
        <v>0</v>
      </c>
      <c r="EH425" s="987">
        <v>0</v>
      </c>
      <c r="EI425" s="986">
        <v>0</v>
      </c>
      <c r="EJ425" s="987">
        <v>0</v>
      </c>
      <c r="EK425" s="986">
        <v>0</v>
      </c>
      <c r="EL425" s="987">
        <v>0</v>
      </c>
      <c r="EM425" s="986">
        <v>0</v>
      </c>
      <c r="EN425" s="987">
        <v>0</v>
      </c>
      <c r="EO425" s="986">
        <v>0</v>
      </c>
      <c r="EP425" s="987">
        <v>0</v>
      </c>
      <c r="EQ425" s="986">
        <v>0</v>
      </c>
      <c r="ER425" s="987">
        <v>0</v>
      </c>
      <c r="ES425" s="986">
        <v>0</v>
      </c>
      <c r="ET425" s="987">
        <v>0</v>
      </c>
      <c r="EU425" s="986">
        <v>0</v>
      </c>
      <c r="EV425" s="987">
        <v>0</v>
      </c>
      <c r="EW425" s="986">
        <v>0</v>
      </c>
      <c r="EX425" s="987">
        <v>0</v>
      </c>
      <c r="EY425" s="986">
        <v>0</v>
      </c>
      <c r="EZ425" s="987">
        <v>0</v>
      </c>
      <c r="FA425" s="986">
        <v>0</v>
      </c>
      <c r="FB425" s="987">
        <v>0</v>
      </c>
      <c r="FC425" s="988">
        <v>0</v>
      </c>
      <c r="FD425" s="946"/>
      <c r="FE425" s="974"/>
      <c r="FF425" s="946"/>
      <c r="FG425" s="975"/>
      <c r="FI425" s="989" t="b">
        <v>1</v>
      </c>
    </row>
    <row r="426" spans="2:165" hidden="1" outlineLevel="1">
      <c r="B426" s="997">
        <v>407</v>
      </c>
      <c r="C426" s="1023" t="s">
        <v>330</v>
      </c>
      <c r="E426" s="999">
        <v>0</v>
      </c>
      <c r="F426" s="1000">
        <v>0</v>
      </c>
      <c r="G426" s="1001">
        <v>0</v>
      </c>
      <c r="H426" s="1000">
        <v>0</v>
      </c>
      <c r="I426" s="1001">
        <v>0</v>
      </c>
      <c r="J426" s="1000">
        <v>0</v>
      </c>
      <c r="K426" s="1001">
        <v>0</v>
      </c>
      <c r="L426" s="1000">
        <v>0</v>
      </c>
      <c r="M426" s="1001">
        <v>0</v>
      </c>
      <c r="N426" s="1000">
        <v>0</v>
      </c>
      <c r="O426" s="1001">
        <v>0</v>
      </c>
      <c r="P426" s="1000">
        <v>0</v>
      </c>
      <c r="Q426" s="1001">
        <v>0</v>
      </c>
      <c r="R426" s="1000">
        <v>0</v>
      </c>
      <c r="S426" s="1001">
        <v>0</v>
      </c>
      <c r="T426" s="1000">
        <v>0</v>
      </c>
      <c r="U426" s="1001">
        <v>0</v>
      </c>
      <c r="V426" s="1000">
        <v>0</v>
      </c>
      <c r="W426" s="1001">
        <v>0</v>
      </c>
      <c r="X426" s="1000">
        <v>0</v>
      </c>
      <c r="Y426" s="1001">
        <v>0</v>
      </c>
      <c r="Z426" s="1000">
        <v>0</v>
      </c>
      <c r="AA426" s="1001">
        <v>0</v>
      </c>
      <c r="AB426" s="1000">
        <v>0</v>
      </c>
      <c r="AC426" s="1001">
        <v>0</v>
      </c>
      <c r="AD426" s="1000">
        <v>0</v>
      </c>
      <c r="AE426" s="1001">
        <v>0</v>
      </c>
      <c r="AF426" s="1000">
        <v>0</v>
      </c>
      <c r="AG426" s="1001">
        <v>0</v>
      </c>
      <c r="AH426" s="1000">
        <v>0</v>
      </c>
      <c r="AI426" s="1001">
        <v>0</v>
      </c>
      <c r="AJ426" s="1000">
        <v>0</v>
      </c>
      <c r="AK426" s="1001">
        <v>0</v>
      </c>
      <c r="AL426" s="1000">
        <v>0</v>
      </c>
      <c r="AM426" s="1001">
        <v>0</v>
      </c>
      <c r="AN426" s="1002">
        <v>0</v>
      </c>
      <c r="AO426" s="946"/>
      <c r="AP426" s="964"/>
      <c r="AQ426" s="946"/>
      <c r="AR426" s="999">
        <v>0</v>
      </c>
      <c r="AS426" s="1000">
        <v>0</v>
      </c>
      <c r="AT426" s="1001">
        <v>0</v>
      </c>
      <c r="AU426" s="1000">
        <v>0</v>
      </c>
      <c r="AV426" s="1001">
        <v>0</v>
      </c>
      <c r="AW426" s="1000">
        <v>0</v>
      </c>
      <c r="AX426" s="1001">
        <v>0</v>
      </c>
      <c r="AY426" s="1000">
        <v>0</v>
      </c>
      <c r="AZ426" s="1001">
        <v>0</v>
      </c>
      <c r="BA426" s="1000">
        <v>0</v>
      </c>
      <c r="BB426" s="1001">
        <v>0</v>
      </c>
      <c r="BC426" s="1000">
        <v>0</v>
      </c>
      <c r="BD426" s="1001">
        <v>0</v>
      </c>
      <c r="BE426" s="1000">
        <v>0</v>
      </c>
      <c r="BF426" s="1001">
        <v>0</v>
      </c>
      <c r="BG426" s="1000">
        <v>0</v>
      </c>
      <c r="BH426" s="1001">
        <v>0</v>
      </c>
      <c r="BI426" s="1000">
        <v>0</v>
      </c>
      <c r="BJ426" s="1001">
        <v>0</v>
      </c>
      <c r="BK426" s="1000">
        <v>0</v>
      </c>
      <c r="BL426" s="1001">
        <v>0</v>
      </c>
      <c r="BM426" s="1000">
        <v>0</v>
      </c>
      <c r="BN426" s="1001">
        <v>0</v>
      </c>
      <c r="BO426" s="1000">
        <v>0</v>
      </c>
      <c r="BP426" s="1001">
        <v>0</v>
      </c>
      <c r="BQ426" s="1000">
        <v>0</v>
      </c>
      <c r="BR426" s="1001">
        <v>0</v>
      </c>
      <c r="BS426" s="1000">
        <v>0</v>
      </c>
      <c r="BT426" s="1001">
        <v>0</v>
      </c>
      <c r="BU426" s="1000">
        <v>0</v>
      </c>
      <c r="BV426" s="1001">
        <v>0</v>
      </c>
      <c r="BW426" s="1000">
        <v>0</v>
      </c>
      <c r="BX426" s="1001">
        <v>0</v>
      </c>
      <c r="BY426" s="1000">
        <v>0</v>
      </c>
      <c r="BZ426" s="1001">
        <v>0</v>
      </c>
      <c r="CA426" s="1002">
        <v>0</v>
      </c>
      <c r="CB426" s="946"/>
      <c r="CC426" s="971"/>
      <c r="CD426" s="946"/>
      <c r="CE426" s="972"/>
      <c r="CF426" s="946"/>
      <c r="CG426" s="999">
        <v>0</v>
      </c>
      <c r="CH426" s="1000">
        <v>0</v>
      </c>
      <c r="CI426" s="1001">
        <v>0</v>
      </c>
      <c r="CJ426" s="1000">
        <v>0</v>
      </c>
      <c r="CK426" s="1001">
        <v>0</v>
      </c>
      <c r="CL426" s="1000">
        <v>0</v>
      </c>
      <c r="CM426" s="1001">
        <v>0</v>
      </c>
      <c r="CN426" s="1000">
        <v>0</v>
      </c>
      <c r="CO426" s="1001">
        <v>0</v>
      </c>
      <c r="CP426" s="1000">
        <v>0</v>
      </c>
      <c r="CQ426" s="1001">
        <v>0</v>
      </c>
      <c r="CR426" s="1000">
        <v>0</v>
      </c>
      <c r="CS426" s="1001">
        <v>0</v>
      </c>
      <c r="CT426" s="1000">
        <v>0</v>
      </c>
      <c r="CU426" s="1001">
        <v>0</v>
      </c>
      <c r="CV426" s="1000">
        <v>0</v>
      </c>
      <c r="CW426" s="1001">
        <v>0</v>
      </c>
      <c r="CX426" s="1000">
        <v>0</v>
      </c>
      <c r="CY426" s="1001">
        <v>0</v>
      </c>
      <c r="CZ426" s="1000">
        <v>0</v>
      </c>
      <c r="DA426" s="1001">
        <v>0</v>
      </c>
      <c r="DB426" s="1000">
        <v>0</v>
      </c>
      <c r="DC426" s="1001">
        <v>0</v>
      </c>
      <c r="DD426" s="1000">
        <v>0</v>
      </c>
      <c r="DE426" s="1001">
        <v>0</v>
      </c>
      <c r="DF426" s="1000">
        <v>0</v>
      </c>
      <c r="DG426" s="1001">
        <v>0</v>
      </c>
      <c r="DH426" s="1000">
        <v>0</v>
      </c>
      <c r="DI426" s="1001">
        <v>0</v>
      </c>
      <c r="DJ426" s="1000">
        <v>0</v>
      </c>
      <c r="DK426" s="1001">
        <v>0</v>
      </c>
      <c r="DL426" s="1000">
        <v>0</v>
      </c>
      <c r="DM426" s="1001">
        <v>0</v>
      </c>
      <c r="DN426" s="1000">
        <v>0</v>
      </c>
      <c r="DO426" s="1001">
        <v>0</v>
      </c>
      <c r="DP426" s="1002">
        <v>0</v>
      </c>
      <c r="DQ426" s="946"/>
      <c r="DR426" s="973"/>
      <c r="DS426" s="946"/>
      <c r="DT426" s="999">
        <v>0</v>
      </c>
      <c r="DU426" s="1000">
        <v>0</v>
      </c>
      <c r="DV426" s="1001">
        <v>0</v>
      </c>
      <c r="DW426" s="1000">
        <v>0</v>
      </c>
      <c r="DX426" s="1001">
        <v>0</v>
      </c>
      <c r="DY426" s="1000">
        <v>0</v>
      </c>
      <c r="DZ426" s="1001">
        <v>0</v>
      </c>
      <c r="EA426" s="1000">
        <v>0</v>
      </c>
      <c r="EB426" s="1001">
        <v>0</v>
      </c>
      <c r="EC426" s="1000">
        <v>0</v>
      </c>
      <c r="ED426" s="1001">
        <v>0</v>
      </c>
      <c r="EE426" s="1000">
        <v>0</v>
      </c>
      <c r="EF426" s="1001">
        <v>0</v>
      </c>
      <c r="EG426" s="1000">
        <v>0</v>
      </c>
      <c r="EH426" s="1001">
        <v>0</v>
      </c>
      <c r="EI426" s="1000">
        <v>0</v>
      </c>
      <c r="EJ426" s="1001">
        <v>0</v>
      </c>
      <c r="EK426" s="1000">
        <v>0</v>
      </c>
      <c r="EL426" s="1001">
        <v>0</v>
      </c>
      <c r="EM426" s="1000">
        <v>0</v>
      </c>
      <c r="EN426" s="1001">
        <v>0</v>
      </c>
      <c r="EO426" s="1000">
        <v>0</v>
      </c>
      <c r="EP426" s="1001">
        <v>0</v>
      </c>
      <c r="EQ426" s="1000">
        <v>0</v>
      </c>
      <c r="ER426" s="1001">
        <v>0</v>
      </c>
      <c r="ES426" s="1000">
        <v>0</v>
      </c>
      <c r="ET426" s="1001">
        <v>0</v>
      </c>
      <c r="EU426" s="1000">
        <v>0</v>
      </c>
      <c r="EV426" s="1001">
        <v>0</v>
      </c>
      <c r="EW426" s="1000">
        <v>0</v>
      </c>
      <c r="EX426" s="1001">
        <v>0</v>
      </c>
      <c r="EY426" s="1000">
        <v>0</v>
      </c>
      <c r="EZ426" s="1001">
        <v>0</v>
      </c>
      <c r="FA426" s="1000">
        <v>0</v>
      </c>
      <c r="FB426" s="1001">
        <v>0</v>
      </c>
      <c r="FC426" s="1002">
        <v>0</v>
      </c>
      <c r="FD426" s="946"/>
      <c r="FE426" s="974"/>
      <c r="FF426" s="946"/>
      <c r="FG426" s="975"/>
      <c r="FI426" s="1003" t="b">
        <v>1</v>
      </c>
    </row>
    <row r="427" spans="2:165" hidden="1" outlineLevel="1">
      <c r="B427" s="1024">
        <v>408</v>
      </c>
      <c r="C427" s="1025" t="s">
        <v>333</v>
      </c>
      <c r="E427" s="1026">
        <v>0</v>
      </c>
      <c r="F427" s="1027">
        <v>0</v>
      </c>
      <c r="G427" s="1028">
        <v>0</v>
      </c>
      <c r="H427" s="1027">
        <v>0</v>
      </c>
      <c r="I427" s="1028">
        <v>0</v>
      </c>
      <c r="J427" s="1027">
        <v>0</v>
      </c>
      <c r="K427" s="1028">
        <v>0</v>
      </c>
      <c r="L427" s="1027">
        <v>0</v>
      </c>
      <c r="M427" s="1028">
        <v>0</v>
      </c>
      <c r="N427" s="1027">
        <v>0</v>
      </c>
      <c r="O427" s="1028">
        <v>0</v>
      </c>
      <c r="P427" s="1027">
        <v>0</v>
      </c>
      <c r="Q427" s="1028">
        <v>0</v>
      </c>
      <c r="R427" s="1027">
        <v>0</v>
      </c>
      <c r="S427" s="1028">
        <v>0</v>
      </c>
      <c r="T427" s="1027">
        <v>0</v>
      </c>
      <c r="U427" s="1028">
        <v>0</v>
      </c>
      <c r="V427" s="1027">
        <v>0</v>
      </c>
      <c r="W427" s="1028">
        <v>0</v>
      </c>
      <c r="X427" s="1027">
        <v>0</v>
      </c>
      <c r="Y427" s="1028">
        <v>0</v>
      </c>
      <c r="Z427" s="1027">
        <v>0</v>
      </c>
      <c r="AA427" s="1028">
        <v>0</v>
      </c>
      <c r="AB427" s="1027">
        <v>0</v>
      </c>
      <c r="AC427" s="1028">
        <v>0</v>
      </c>
      <c r="AD427" s="1027">
        <v>0</v>
      </c>
      <c r="AE427" s="1028">
        <v>0</v>
      </c>
      <c r="AF427" s="1027">
        <v>0</v>
      </c>
      <c r="AG427" s="1028">
        <v>0</v>
      </c>
      <c r="AH427" s="1027">
        <v>0</v>
      </c>
      <c r="AI427" s="1028">
        <v>0</v>
      </c>
      <c r="AJ427" s="1027">
        <v>0</v>
      </c>
      <c r="AK427" s="1028">
        <v>0</v>
      </c>
      <c r="AL427" s="1027">
        <v>0</v>
      </c>
      <c r="AM427" s="1028">
        <v>0</v>
      </c>
      <c r="AN427" s="1029">
        <v>0</v>
      </c>
      <c r="AO427" s="946"/>
      <c r="AP427" s="964"/>
      <c r="AQ427" s="946"/>
      <c r="AR427" s="1026">
        <v>0</v>
      </c>
      <c r="AS427" s="1027">
        <v>0</v>
      </c>
      <c r="AT427" s="1028">
        <v>0</v>
      </c>
      <c r="AU427" s="1027">
        <v>0</v>
      </c>
      <c r="AV427" s="1028">
        <v>0</v>
      </c>
      <c r="AW427" s="1027">
        <v>0</v>
      </c>
      <c r="AX427" s="1028">
        <v>0</v>
      </c>
      <c r="AY427" s="1027">
        <v>0</v>
      </c>
      <c r="AZ427" s="1028">
        <v>0</v>
      </c>
      <c r="BA427" s="1027">
        <v>0</v>
      </c>
      <c r="BB427" s="1028">
        <v>0</v>
      </c>
      <c r="BC427" s="1027">
        <v>0</v>
      </c>
      <c r="BD427" s="1028">
        <v>0</v>
      </c>
      <c r="BE427" s="1027">
        <v>0</v>
      </c>
      <c r="BF427" s="1028">
        <v>0</v>
      </c>
      <c r="BG427" s="1027">
        <v>0</v>
      </c>
      <c r="BH427" s="1028">
        <v>0</v>
      </c>
      <c r="BI427" s="1027">
        <v>0</v>
      </c>
      <c r="BJ427" s="1028">
        <v>0</v>
      </c>
      <c r="BK427" s="1027">
        <v>0</v>
      </c>
      <c r="BL427" s="1028">
        <v>0</v>
      </c>
      <c r="BM427" s="1027">
        <v>0</v>
      </c>
      <c r="BN427" s="1028">
        <v>0</v>
      </c>
      <c r="BO427" s="1027">
        <v>0</v>
      </c>
      <c r="BP427" s="1028">
        <v>0</v>
      </c>
      <c r="BQ427" s="1027">
        <v>0</v>
      </c>
      <c r="BR427" s="1028">
        <v>0</v>
      </c>
      <c r="BS427" s="1027">
        <v>0</v>
      </c>
      <c r="BT427" s="1028">
        <v>0</v>
      </c>
      <c r="BU427" s="1027">
        <v>0</v>
      </c>
      <c r="BV427" s="1028">
        <v>0</v>
      </c>
      <c r="BW427" s="1027">
        <v>0</v>
      </c>
      <c r="BX427" s="1028">
        <v>0</v>
      </c>
      <c r="BY427" s="1027">
        <v>0</v>
      </c>
      <c r="BZ427" s="1028">
        <v>0</v>
      </c>
      <c r="CA427" s="1029">
        <v>0</v>
      </c>
      <c r="CB427" s="946"/>
      <c r="CC427" s="971"/>
      <c r="CD427" s="946"/>
      <c r="CE427" s="972"/>
      <c r="CF427" s="946"/>
      <c r="CG427" s="1026">
        <v>0</v>
      </c>
      <c r="CH427" s="1027">
        <v>0</v>
      </c>
      <c r="CI427" s="1028">
        <v>0</v>
      </c>
      <c r="CJ427" s="1027">
        <v>0</v>
      </c>
      <c r="CK427" s="1028">
        <v>0</v>
      </c>
      <c r="CL427" s="1027">
        <v>0</v>
      </c>
      <c r="CM427" s="1028">
        <v>0</v>
      </c>
      <c r="CN427" s="1027">
        <v>0</v>
      </c>
      <c r="CO427" s="1028">
        <v>0</v>
      </c>
      <c r="CP427" s="1027">
        <v>0</v>
      </c>
      <c r="CQ427" s="1028">
        <v>0</v>
      </c>
      <c r="CR427" s="1027">
        <v>0</v>
      </c>
      <c r="CS427" s="1028">
        <v>0</v>
      </c>
      <c r="CT427" s="1027">
        <v>0</v>
      </c>
      <c r="CU427" s="1028">
        <v>0</v>
      </c>
      <c r="CV427" s="1027">
        <v>0</v>
      </c>
      <c r="CW427" s="1028">
        <v>0</v>
      </c>
      <c r="CX427" s="1027">
        <v>0</v>
      </c>
      <c r="CY427" s="1028">
        <v>0</v>
      </c>
      <c r="CZ427" s="1027">
        <v>0</v>
      </c>
      <c r="DA427" s="1028">
        <v>0</v>
      </c>
      <c r="DB427" s="1027">
        <v>0</v>
      </c>
      <c r="DC427" s="1028">
        <v>0</v>
      </c>
      <c r="DD427" s="1027">
        <v>0</v>
      </c>
      <c r="DE427" s="1028">
        <v>0</v>
      </c>
      <c r="DF427" s="1027">
        <v>0</v>
      </c>
      <c r="DG427" s="1028">
        <v>0</v>
      </c>
      <c r="DH427" s="1027">
        <v>0</v>
      </c>
      <c r="DI427" s="1028">
        <v>0</v>
      </c>
      <c r="DJ427" s="1027">
        <v>0</v>
      </c>
      <c r="DK427" s="1028">
        <v>0</v>
      </c>
      <c r="DL427" s="1027">
        <v>0</v>
      </c>
      <c r="DM427" s="1028">
        <v>0</v>
      </c>
      <c r="DN427" s="1027">
        <v>0</v>
      </c>
      <c r="DO427" s="1028">
        <v>0</v>
      </c>
      <c r="DP427" s="1029">
        <v>0</v>
      </c>
      <c r="DQ427" s="946"/>
      <c r="DR427" s="973"/>
      <c r="DS427" s="946"/>
      <c r="DT427" s="1026">
        <v>0</v>
      </c>
      <c r="DU427" s="1027">
        <v>0</v>
      </c>
      <c r="DV427" s="1028">
        <v>0</v>
      </c>
      <c r="DW427" s="1027">
        <v>0</v>
      </c>
      <c r="DX427" s="1028">
        <v>0</v>
      </c>
      <c r="DY427" s="1027">
        <v>0</v>
      </c>
      <c r="DZ427" s="1028">
        <v>0</v>
      </c>
      <c r="EA427" s="1027">
        <v>0</v>
      </c>
      <c r="EB427" s="1028">
        <v>0</v>
      </c>
      <c r="EC427" s="1027">
        <v>0</v>
      </c>
      <c r="ED427" s="1028">
        <v>0</v>
      </c>
      <c r="EE427" s="1027">
        <v>0</v>
      </c>
      <c r="EF427" s="1028">
        <v>0</v>
      </c>
      <c r="EG427" s="1027">
        <v>0</v>
      </c>
      <c r="EH427" s="1028">
        <v>0</v>
      </c>
      <c r="EI427" s="1027">
        <v>0</v>
      </c>
      <c r="EJ427" s="1028">
        <v>0</v>
      </c>
      <c r="EK427" s="1027">
        <v>0</v>
      </c>
      <c r="EL427" s="1028">
        <v>0</v>
      </c>
      <c r="EM427" s="1027">
        <v>0</v>
      </c>
      <c r="EN427" s="1028">
        <v>0</v>
      </c>
      <c r="EO427" s="1027">
        <v>0</v>
      </c>
      <c r="EP427" s="1028">
        <v>0</v>
      </c>
      <c r="EQ427" s="1027">
        <v>0</v>
      </c>
      <c r="ER427" s="1028">
        <v>0</v>
      </c>
      <c r="ES427" s="1027">
        <v>0</v>
      </c>
      <c r="ET427" s="1028">
        <v>0</v>
      </c>
      <c r="EU427" s="1027">
        <v>0</v>
      </c>
      <c r="EV427" s="1028">
        <v>0</v>
      </c>
      <c r="EW427" s="1027">
        <v>0</v>
      </c>
      <c r="EX427" s="1028">
        <v>0</v>
      </c>
      <c r="EY427" s="1027">
        <v>0</v>
      </c>
      <c r="EZ427" s="1028">
        <v>0</v>
      </c>
      <c r="FA427" s="1027">
        <v>0</v>
      </c>
      <c r="FB427" s="1028">
        <v>0</v>
      </c>
      <c r="FC427" s="1029">
        <v>0</v>
      </c>
      <c r="FD427" s="946"/>
      <c r="FE427" s="974"/>
      <c r="FF427" s="946"/>
      <c r="FG427" s="975"/>
      <c r="FI427" s="1030" t="b">
        <v>1</v>
      </c>
    </row>
    <row r="428" spans="2:165" hidden="1" outlineLevel="1">
      <c r="B428" s="976">
        <v>409</v>
      </c>
      <c r="C428" s="977" t="s">
        <v>335</v>
      </c>
      <c r="E428" s="978">
        <v>0</v>
      </c>
      <c r="F428" s="979">
        <v>0</v>
      </c>
      <c r="G428" s="980">
        <v>0</v>
      </c>
      <c r="H428" s="979">
        <v>0</v>
      </c>
      <c r="I428" s="980">
        <v>0</v>
      </c>
      <c r="J428" s="979">
        <v>0</v>
      </c>
      <c r="K428" s="980">
        <v>0</v>
      </c>
      <c r="L428" s="979">
        <v>0</v>
      </c>
      <c r="M428" s="980">
        <v>0</v>
      </c>
      <c r="N428" s="979">
        <v>0</v>
      </c>
      <c r="O428" s="980">
        <v>0</v>
      </c>
      <c r="P428" s="979">
        <v>0</v>
      </c>
      <c r="Q428" s="980">
        <v>0</v>
      </c>
      <c r="R428" s="979">
        <v>0</v>
      </c>
      <c r="S428" s="980">
        <v>0</v>
      </c>
      <c r="T428" s="979">
        <v>0</v>
      </c>
      <c r="U428" s="980">
        <v>0</v>
      </c>
      <c r="V428" s="979">
        <v>0</v>
      </c>
      <c r="W428" s="980">
        <v>0</v>
      </c>
      <c r="X428" s="979">
        <v>0</v>
      </c>
      <c r="Y428" s="980">
        <v>0</v>
      </c>
      <c r="Z428" s="979">
        <v>0</v>
      </c>
      <c r="AA428" s="980">
        <v>0</v>
      </c>
      <c r="AB428" s="979">
        <v>0</v>
      </c>
      <c r="AC428" s="980">
        <v>0</v>
      </c>
      <c r="AD428" s="979">
        <v>0</v>
      </c>
      <c r="AE428" s="980">
        <v>0</v>
      </c>
      <c r="AF428" s="979">
        <v>0</v>
      </c>
      <c r="AG428" s="980">
        <v>0</v>
      </c>
      <c r="AH428" s="979">
        <v>0</v>
      </c>
      <c r="AI428" s="980">
        <v>0</v>
      </c>
      <c r="AJ428" s="979">
        <v>0</v>
      </c>
      <c r="AK428" s="980">
        <v>0</v>
      </c>
      <c r="AL428" s="979">
        <v>0</v>
      </c>
      <c r="AM428" s="980">
        <v>0</v>
      </c>
      <c r="AN428" s="981">
        <v>0</v>
      </c>
      <c r="AO428" s="946"/>
      <c r="AP428" s="964"/>
      <c r="AQ428" s="946"/>
      <c r="AR428" s="978">
        <v>0</v>
      </c>
      <c r="AS428" s="979">
        <v>0</v>
      </c>
      <c r="AT428" s="980">
        <v>0</v>
      </c>
      <c r="AU428" s="979">
        <v>0</v>
      </c>
      <c r="AV428" s="980">
        <v>0</v>
      </c>
      <c r="AW428" s="979">
        <v>0</v>
      </c>
      <c r="AX428" s="980">
        <v>0</v>
      </c>
      <c r="AY428" s="979">
        <v>0</v>
      </c>
      <c r="AZ428" s="980">
        <v>0</v>
      </c>
      <c r="BA428" s="979">
        <v>0</v>
      </c>
      <c r="BB428" s="980">
        <v>0</v>
      </c>
      <c r="BC428" s="979">
        <v>0</v>
      </c>
      <c r="BD428" s="980">
        <v>0</v>
      </c>
      <c r="BE428" s="979">
        <v>0</v>
      </c>
      <c r="BF428" s="980">
        <v>0</v>
      </c>
      <c r="BG428" s="979">
        <v>0</v>
      </c>
      <c r="BH428" s="980">
        <v>0</v>
      </c>
      <c r="BI428" s="979">
        <v>0</v>
      </c>
      <c r="BJ428" s="980">
        <v>0</v>
      </c>
      <c r="BK428" s="979">
        <v>0</v>
      </c>
      <c r="BL428" s="980">
        <v>0</v>
      </c>
      <c r="BM428" s="979">
        <v>0</v>
      </c>
      <c r="BN428" s="980">
        <v>0</v>
      </c>
      <c r="BO428" s="979">
        <v>0</v>
      </c>
      <c r="BP428" s="980">
        <v>0</v>
      </c>
      <c r="BQ428" s="979">
        <v>0</v>
      </c>
      <c r="BR428" s="980">
        <v>0</v>
      </c>
      <c r="BS428" s="979">
        <v>0</v>
      </c>
      <c r="BT428" s="980">
        <v>0</v>
      </c>
      <c r="BU428" s="979">
        <v>0</v>
      </c>
      <c r="BV428" s="980">
        <v>0</v>
      </c>
      <c r="BW428" s="979">
        <v>0</v>
      </c>
      <c r="BX428" s="980">
        <v>0</v>
      </c>
      <c r="BY428" s="979">
        <v>0</v>
      </c>
      <c r="BZ428" s="980">
        <v>0</v>
      </c>
      <c r="CA428" s="981">
        <v>0</v>
      </c>
      <c r="CB428" s="946"/>
      <c r="CC428" s="971"/>
      <c r="CD428" s="946"/>
      <c r="CE428" s="972"/>
      <c r="CF428" s="946"/>
      <c r="CG428" s="978">
        <v>0</v>
      </c>
      <c r="CH428" s="979">
        <v>0</v>
      </c>
      <c r="CI428" s="980">
        <v>0</v>
      </c>
      <c r="CJ428" s="979">
        <v>0</v>
      </c>
      <c r="CK428" s="980">
        <v>0</v>
      </c>
      <c r="CL428" s="979">
        <v>0</v>
      </c>
      <c r="CM428" s="980">
        <v>0</v>
      </c>
      <c r="CN428" s="979">
        <v>0</v>
      </c>
      <c r="CO428" s="980">
        <v>0</v>
      </c>
      <c r="CP428" s="979">
        <v>0</v>
      </c>
      <c r="CQ428" s="980">
        <v>0</v>
      </c>
      <c r="CR428" s="979">
        <v>0</v>
      </c>
      <c r="CS428" s="980">
        <v>0</v>
      </c>
      <c r="CT428" s="979">
        <v>0</v>
      </c>
      <c r="CU428" s="980">
        <v>0</v>
      </c>
      <c r="CV428" s="979">
        <v>0</v>
      </c>
      <c r="CW428" s="980">
        <v>0</v>
      </c>
      <c r="CX428" s="979">
        <v>0</v>
      </c>
      <c r="CY428" s="980">
        <v>0</v>
      </c>
      <c r="CZ428" s="979">
        <v>0</v>
      </c>
      <c r="DA428" s="980">
        <v>0</v>
      </c>
      <c r="DB428" s="979">
        <v>0</v>
      </c>
      <c r="DC428" s="980">
        <v>0</v>
      </c>
      <c r="DD428" s="979">
        <v>0</v>
      </c>
      <c r="DE428" s="980">
        <v>0</v>
      </c>
      <c r="DF428" s="979">
        <v>0</v>
      </c>
      <c r="DG428" s="980">
        <v>0</v>
      </c>
      <c r="DH428" s="979">
        <v>0</v>
      </c>
      <c r="DI428" s="980">
        <v>0</v>
      </c>
      <c r="DJ428" s="979">
        <v>0</v>
      </c>
      <c r="DK428" s="980">
        <v>0</v>
      </c>
      <c r="DL428" s="979">
        <v>0</v>
      </c>
      <c r="DM428" s="980">
        <v>0</v>
      </c>
      <c r="DN428" s="979">
        <v>0</v>
      </c>
      <c r="DO428" s="980">
        <v>0</v>
      </c>
      <c r="DP428" s="981">
        <v>0</v>
      </c>
      <c r="DQ428" s="946"/>
      <c r="DR428" s="973"/>
      <c r="DS428" s="946"/>
      <c r="DT428" s="978">
        <v>0</v>
      </c>
      <c r="DU428" s="979">
        <v>0</v>
      </c>
      <c r="DV428" s="980">
        <v>0</v>
      </c>
      <c r="DW428" s="979">
        <v>0</v>
      </c>
      <c r="DX428" s="980">
        <v>0</v>
      </c>
      <c r="DY428" s="979">
        <v>0</v>
      </c>
      <c r="DZ428" s="980">
        <v>0</v>
      </c>
      <c r="EA428" s="979">
        <v>0</v>
      </c>
      <c r="EB428" s="980">
        <v>0</v>
      </c>
      <c r="EC428" s="979">
        <v>0</v>
      </c>
      <c r="ED428" s="980">
        <v>0</v>
      </c>
      <c r="EE428" s="979">
        <v>0</v>
      </c>
      <c r="EF428" s="980">
        <v>0</v>
      </c>
      <c r="EG428" s="979">
        <v>0</v>
      </c>
      <c r="EH428" s="980">
        <v>0</v>
      </c>
      <c r="EI428" s="979">
        <v>0</v>
      </c>
      <c r="EJ428" s="980">
        <v>0</v>
      </c>
      <c r="EK428" s="979">
        <v>0</v>
      </c>
      <c r="EL428" s="980">
        <v>0</v>
      </c>
      <c r="EM428" s="979">
        <v>0</v>
      </c>
      <c r="EN428" s="980">
        <v>0</v>
      </c>
      <c r="EO428" s="979">
        <v>0</v>
      </c>
      <c r="EP428" s="980">
        <v>0</v>
      </c>
      <c r="EQ428" s="979">
        <v>0</v>
      </c>
      <c r="ER428" s="980">
        <v>0</v>
      </c>
      <c r="ES428" s="979">
        <v>0</v>
      </c>
      <c r="ET428" s="980">
        <v>0</v>
      </c>
      <c r="EU428" s="979">
        <v>0</v>
      </c>
      <c r="EV428" s="980">
        <v>0</v>
      </c>
      <c r="EW428" s="979">
        <v>0</v>
      </c>
      <c r="EX428" s="980">
        <v>0</v>
      </c>
      <c r="EY428" s="979">
        <v>0</v>
      </c>
      <c r="EZ428" s="980">
        <v>0</v>
      </c>
      <c r="FA428" s="979">
        <v>0</v>
      </c>
      <c r="FB428" s="980">
        <v>0</v>
      </c>
      <c r="FC428" s="981">
        <v>0</v>
      </c>
      <c r="FD428" s="946"/>
      <c r="FE428" s="974"/>
      <c r="FF428" s="946"/>
      <c r="FG428" s="975"/>
      <c r="FI428" s="982" t="b">
        <v>1</v>
      </c>
    </row>
    <row r="429" spans="2:165" hidden="1" outlineLevel="1">
      <c r="B429" s="1013">
        <v>410</v>
      </c>
      <c r="C429" s="1021" t="s">
        <v>336</v>
      </c>
      <c r="E429" s="1015">
        <v>0</v>
      </c>
      <c r="F429" s="1016">
        <v>0</v>
      </c>
      <c r="G429" s="1017">
        <v>0</v>
      </c>
      <c r="H429" s="1016">
        <v>0</v>
      </c>
      <c r="I429" s="1017">
        <v>0</v>
      </c>
      <c r="J429" s="1016">
        <v>0</v>
      </c>
      <c r="K429" s="1017">
        <v>0</v>
      </c>
      <c r="L429" s="1016">
        <v>0</v>
      </c>
      <c r="M429" s="1017">
        <v>0</v>
      </c>
      <c r="N429" s="1016">
        <v>0</v>
      </c>
      <c r="O429" s="1017">
        <v>0</v>
      </c>
      <c r="P429" s="1016">
        <v>0</v>
      </c>
      <c r="Q429" s="1017">
        <v>0</v>
      </c>
      <c r="R429" s="1016">
        <v>0</v>
      </c>
      <c r="S429" s="1017">
        <v>0</v>
      </c>
      <c r="T429" s="1016">
        <v>0</v>
      </c>
      <c r="U429" s="1017">
        <v>0</v>
      </c>
      <c r="V429" s="1016">
        <v>0</v>
      </c>
      <c r="W429" s="1017">
        <v>0</v>
      </c>
      <c r="X429" s="1016">
        <v>0</v>
      </c>
      <c r="Y429" s="1017">
        <v>0</v>
      </c>
      <c r="Z429" s="1016">
        <v>0</v>
      </c>
      <c r="AA429" s="1017">
        <v>0</v>
      </c>
      <c r="AB429" s="1016">
        <v>0</v>
      </c>
      <c r="AC429" s="1017">
        <v>0</v>
      </c>
      <c r="AD429" s="1016">
        <v>0</v>
      </c>
      <c r="AE429" s="1017">
        <v>0</v>
      </c>
      <c r="AF429" s="1016">
        <v>0</v>
      </c>
      <c r="AG429" s="1017">
        <v>0</v>
      </c>
      <c r="AH429" s="1016">
        <v>0</v>
      </c>
      <c r="AI429" s="1017">
        <v>0</v>
      </c>
      <c r="AJ429" s="1016">
        <v>0</v>
      </c>
      <c r="AK429" s="1017">
        <v>0</v>
      </c>
      <c r="AL429" s="1016">
        <v>0</v>
      </c>
      <c r="AM429" s="1017">
        <v>0</v>
      </c>
      <c r="AN429" s="1018">
        <v>0</v>
      </c>
      <c r="AO429" s="946"/>
      <c r="AP429" s="964"/>
      <c r="AQ429" s="946"/>
      <c r="AR429" s="1015">
        <v>0</v>
      </c>
      <c r="AS429" s="1016">
        <v>0</v>
      </c>
      <c r="AT429" s="1017">
        <v>0</v>
      </c>
      <c r="AU429" s="1016">
        <v>0</v>
      </c>
      <c r="AV429" s="1017">
        <v>0</v>
      </c>
      <c r="AW429" s="1016">
        <v>0</v>
      </c>
      <c r="AX429" s="1017">
        <v>0</v>
      </c>
      <c r="AY429" s="1016">
        <v>0</v>
      </c>
      <c r="AZ429" s="1017">
        <v>0</v>
      </c>
      <c r="BA429" s="1016">
        <v>0</v>
      </c>
      <c r="BB429" s="1017">
        <v>0</v>
      </c>
      <c r="BC429" s="1016">
        <v>0</v>
      </c>
      <c r="BD429" s="1017">
        <v>0</v>
      </c>
      <c r="BE429" s="1016">
        <v>0</v>
      </c>
      <c r="BF429" s="1017">
        <v>0</v>
      </c>
      <c r="BG429" s="1016">
        <v>0</v>
      </c>
      <c r="BH429" s="1017">
        <v>0</v>
      </c>
      <c r="BI429" s="1016">
        <v>0</v>
      </c>
      <c r="BJ429" s="1017">
        <v>0</v>
      </c>
      <c r="BK429" s="1016">
        <v>0</v>
      </c>
      <c r="BL429" s="1017">
        <v>0</v>
      </c>
      <c r="BM429" s="1016">
        <v>0</v>
      </c>
      <c r="BN429" s="1017">
        <v>0</v>
      </c>
      <c r="BO429" s="1016">
        <v>0</v>
      </c>
      <c r="BP429" s="1017">
        <v>0</v>
      </c>
      <c r="BQ429" s="1016">
        <v>0</v>
      </c>
      <c r="BR429" s="1017">
        <v>0</v>
      </c>
      <c r="BS429" s="1016">
        <v>0</v>
      </c>
      <c r="BT429" s="1017">
        <v>0</v>
      </c>
      <c r="BU429" s="1016">
        <v>0</v>
      </c>
      <c r="BV429" s="1017">
        <v>0</v>
      </c>
      <c r="BW429" s="1016">
        <v>0</v>
      </c>
      <c r="BX429" s="1017">
        <v>0</v>
      </c>
      <c r="BY429" s="1016">
        <v>0</v>
      </c>
      <c r="BZ429" s="1017">
        <v>0</v>
      </c>
      <c r="CA429" s="1018">
        <v>0</v>
      </c>
      <c r="CB429" s="946"/>
      <c r="CC429" s="971"/>
      <c r="CD429" s="946"/>
      <c r="CE429" s="972"/>
      <c r="CF429" s="946"/>
      <c r="CG429" s="1015">
        <v>0</v>
      </c>
      <c r="CH429" s="1016">
        <v>0</v>
      </c>
      <c r="CI429" s="1017">
        <v>0</v>
      </c>
      <c r="CJ429" s="1016">
        <v>0</v>
      </c>
      <c r="CK429" s="1017">
        <v>0</v>
      </c>
      <c r="CL429" s="1016">
        <v>0</v>
      </c>
      <c r="CM429" s="1017">
        <v>0</v>
      </c>
      <c r="CN429" s="1016">
        <v>0</v>
      </c>
      <c r="CO429" s="1017">
        <v>0</v>
      </c>
      <c r="CP429" s="1016">
        <v>0</v>
      </c>
      <c r="CQ429" s="1017">
        <v>0</v>
      </c>
      <c r="CR429" s="1016">
        <v>0</v>
      </c>
      <c r="CS429" s="1017">
        <v>0</v>
      </c>
      <c r="CT429" s="1016">
        <v>0</v>
      </c>
      <c r="CU429" s="1017">
        <v>0</v>
      </c>
      <c r="CV429" s="1016">
        <v>0</v>
      </c>
      <c r="CW429" s="1017">
        <v>0</v>
      </c>
      <c r="CX429" s="1016">
        <v>0</v>
      </c>
      <c r="CY429" s="1017">
        <v>0</v>
      </c>
      <c r="CZ429" s="1016">
        <v>0</v>
      </c>
      <c r="DA429" s="1017">
        <v>0</v>
      </c>
      <c r="DB429" s="1016">
        <v>0</v>
      </c>
      <c r="DC429" s="1017">
        <v>0</v>
      </c>
      <c r="DD429" s="1016">
        <v>0</v>
      </c>
      <c r="DE429" s="1017">
        <v>0</v>
      </c>
      <c r="DF429" s="1016">
        <v>0</v>
      </c>
      <c r="DG429" s="1017">
        <v>0</v>
      </c>
      <c r="DH429" s="1016">
        <v>0</v>
      </c>
      <c r="DI429" s="1017">
        <v>0</v>
      </c>
      <c r="DJ429" s="1016">
        <v>0</v>
      </c>
      <c r="DK429" s="1017">
        <v>0</v>
      </c>
      <c r="DL429" s="1016">
        <v>0</v>
      </c>
      <c r="DM429" s="1017">
        <v>0</v>
      </c>
      <c r="DN429" s="1016">
        <v>0</v>
      </c>
      <c r="DO429" s="1017">
        <v>0</v>
      </c>
      <c r="DP429" s="1018">
        <v>0</v>
      </c>
      <c r="DQ429" s="946"/>
      <c r="DR429" s="973"/>
      <c r="DS429" s="946"/>
      <c r="DT429" s="1015">
        <v>0</v>
      </c>
      <c r="DU429" s="1016">
        <v>0</v>
      </c>
      <c r="DV429" s="1017">
        <v>0</v>
      </c>
      <c r="DW429" s="1016">
        <v>0</v>
      </c>
      <c r="DX429" s="1017">
        <v>0</v>
      </c>
      <c r="DY429" s="1016">
        <v>0</v>
      </c>
      <c r="DZ429" s="1017">
        <v>0</v>
      </c>
      <c r="EA429" s="1016">
        <v>0</v>
      </c>
      <c r="EB429" s="1017">
        <v>0</v>
      </c>
      <c r="EC429" s="1016">
        <v>0</v>
      </c>
      <c r="ED429" s="1017">
        <v>0</v>
      </c>
      <c r="EE429" s="1016">
        <v>0</v>
      </c>
      <c r="EF429" s="1017">
        <v>0</v>
      </c>
      <c r="EG429" s="1016">
        <v>0</v>
      </c>
      <c r="EH429" s="1017">
        <v>0</v>
      </c>
      <c r="EI429" s="1016">
        <v>0</v>
      </c>
      <c r="EJ429" s="1017">
        <v>0</v>
      </c>
      <c r="EK429" s="1016">
        <v>0</v>
      </c>
      <c r="EL429" s="1017">
        <v>0</v>
      </c>
      <c r="EM429" s="1016">
        <v>0</v>
      </c>
      <c r="EN429" s="1017">
        <v>0</v>
      </c>
      <c r="EO429" s="1016">
        <v>0</v>
      </c>
      <c r="EP429" s="1017">
        <v>0</v>
      </c>
      <c r="EQ429" s="1016">
        <v>0</v>
      </c>
      <c r="ER429" s="1017">
        <v>0</v>
      </c>
      <c r="ES429" s="1016">
        <v>0</v>
      </c>
      <c r="ET429" s="1017">
        <v>0</v>
      </c>
      <c r="EU429" s="1016">
        <v>0</v>
      </c>
      <c r="EV429" s="1017">
        <v>0</v>
      </c>
      <c r="EW429" s="1016">
        <v>0</v>
      </c>
      <c r="EX429" s="1017">
        <v>0</v>
      </c>
      <c r="EY429" s="1016">
        <v>0</v>
      </c>
      <c r="EZ429" s="1017">
        <v>0</v>
      </c>
      <c r="FA429" s="1016">
        <v>0</v>
      </c>
      <c r="FB429" s="1017">
        <v>0</v>
      </c>
      <c r="FC429" s="1018">
        <v>0</v>
      </c>
      <c r="FD429" s="946"/>
      <c r="FE429" s="974"/>
      <c r="FF429" s="946"/>
      <c r="FG429" s="975"/>
      <c r="FI429" s="1019" t="b">
        <v>1</v>
      </c>
    </row>
    <row r="430" spans="2:165">
      <c r="B430" s="1035" t="s">
        <v>814</v>
      </c>
      <c r="C430" s="1036"/>
      <c r="E430" s="1032">
        <v>0</v>
      </c>
      <c r="F430" s="1032">
        <v>4507841</v>
      </c>
      <c r="G430" s="1032">
        <v>4783815</v>
      </c>
      <c r="H430" s="1032">
        <v>4787088</v>
      </c>
      <c r="I430" s="1032">
        <v>4787088</v>
      </c>
      <c r="J430" s="1032">
        <v>4787088</v>
      </c>
      <c r="K430" s="1032">
        <v>4768297</v>
      </c>
      <c r="L430" s="1032">
        <v>4768297</v>
      </c>
      <c r="M430" s="1032">
        <v>4768232</v>
      </c>
      <c r="N430" s="1032">
        <v>4761645</v>
      </c>
      <c r="O430" s="1032">
        <v>4762624</v>
      </c>
      <c r="P430" s="1032">
        <v>4652624</v>
      </c>
      <c r="Q430" s="1032">
        <v>3967248</v>
      </c>
      <c r="R430" s="1032">
        <v>2539514</v>
      </c>
      <c r="S430" s="1032">
        <v>2537516</v>
      </c>
      <c r="T430" s="1032">
        <v>1043314</v>
      </c>
      <c r="U430" s="1032">
        <v>719179</v>
      </c>
      <c r="V430" s="1032">
        <v>333328</v>
      </c>
      <c r="W430" s="1032">
        <v>46380</v>
      </c>
      <c r="X430" s="1032">
        <v>37367</v>
      </c>
      <c r="Y430" s="1032">
        <v>463</v>
      </c>
      <c r="Z430" s="1032">
        <v>0</v>
      </c>
      <c r="AA430" s="1032">
        <v>0</v>
      </c>
      <c r="AB430" s="1032">
        <v>0</v>
      </c>
      <c r="AC430" s="1032">
        <v>0</v>
      </c>
      <c r="AD430" s="1032">
        <v>0</v>
      </c>
      <c r="AE430" s="1032">
        <v>0</v>
      </c>
      <c r="AF430" s="1032">
        <v>0</v>
      </c>
      <c r="AG430" s="1032">
        <v>0</v>
      </c>
      <c r="AH430" s="1032">
        <v>0</v>
      </c>
      <c r="AI430" s="1032">
        <v>0</v>
      </c>
      <c r="AJ430" s="1032">
        <v>0</v>
      </c>
      <c r="AK430" s="1032">
        <v>0</v>
      </c>
      <c r="AL430" s="1032">
        <v>0</v>
      </c>
      <c r="AM430" s="1032">
        <v>0</v>
      </c>
      <c r="AN430" s="1032">
        <v>0</v>
      </c>
      <c r="AO430" s="946"/>
      <c r="AP430" s="964"/>
      <c r="AQ430" s="946"/>
      <c r="AR430" s="1032">
        <v>0</v>
      </c>
      <c r="AS430" s="1032">
        <v>690</v>
      </c>
      <c r="AT430" s="1032">
        <v>734</v>
      </c>
      <c r="AU430" s="1032">
        <v>734</v>
      </c>
      <c r="AV430" s="1032">
        <v>734</v>
      </c>
      <c r="AW430" s="1032">
        <v>734</v>
      </c>
      <c r="AX430" s="1032">
        <v>733</v>
      </c>
      <c r="AY430" s="1032">
        <v>733</v>
      </c>
      <c r="AZ430" s="1032">
        <v>733</v>
      </c>
      <c r="BA430" s="1032">
        <v>732</v>
      </c>
      <c r="BB430" s="1032">
        <v>732</v>
      </c>
      <c r="BC430" s="1032">
        <v>716</v>
      </c>
      <c r="BD430" s="1032">
        <v>582</v>
      </c>
      <c r="BE430" s="1032">
        <v>345</v>
      </c>
      <c r="BF430" s="1032">
        <v>345</v>
      </c>
      <c r="BG430" s="1032">
        <v>157</v>
      </c>
      <c r="BH430" s="1032">
        <v>65</v>
      </c>
      <c r="BI430" s="1032">
        <v>40</v>
      </c>
      <c r="BJ430" s="1032">
        <v>16</v>
      </c>
      <c r="BK430" s="1032">
        <v>11</v>
      </c>
      <c r="BL430" s="1032">
        <v>1</v>
      </c>
      <c r="BM430" s="1032">
        <v>0</v>
      </c>
      <c r="BN430" s="1032">
        <v>0</v>
      </c>
      <c r="BO430" s="1032">
        <v>0</v>
      </c>
      <c r="BP430" s="1032">
        <v>0</v>
      </c>
      <c r="BQ430" s="1032">
        <v>0</v>
      </c>
      <c r="BR430" s="1032">
        <v>0</v>
      </c>
      <c r="BS430" s="1032">
        <v>0</v>
      </c>
      <c r="BT430" s="1032">
        <v>0</v>
      </c>
      <c r="BU430" s="1032">
        <v>0</v>
      </c>
      <c r="BV430" s="1032">
        <v>0</v>
      </c>
      <c r="BW430" s="1032">
        <v>0</v>
      </c>
      <c r="BX430" s="1032">
        <v>0</v>
      </c>
      <c r="BY430" s="1032">
        <v>0</v>
      </c>
      <c r="BZ430" s="1032">
        <v>0</v>
      </c>
      <c r="CA430" s="1032">
        <v>0</v>
      </c>
      <c r="CB430" s="946"/>
      <c r="CC430" s="971"/>
      <c r="CD430" s="946"/>
      <c r="CE430" s="972"/>
      <c r="CF430" s="946"/>
      <c r="CG430" s="1032">
        <v>0</v>
      </c>
      <c r="CH430" s="1032">
        <v>3868871</v>
      </c>
      <c r="CI430" s="1032">
        <v>4087511</v>
      </c>
      <c r="CJ430" s="1032">
        <v>4090105</v>
      </c>
      <c r="CK430" s="1032">
        <v>4090105</v>
      </c>
      <c r="CL430" s="1032">
        <v>4090105</v>
      </c>
      <c r="CM430" s="1032">
        <v>4074677</v>
      </c>
      <c r="CN430" s="1032">
        <v>4074677</v>
      </c>
      <c r="CO430" s="1032">
        <v>4074599</v>
      </c>
      <c r="CP430" s="1032">
        <v>4069380</v>
      </c>
      <c r="CQ430" s="1032">
        <v>4070554</v>
      </c>
      <c r="CR430" s="1032">
        <v>3986444</v>
      </c>
      <c r="CS430" s="1032">
        <v>3444744</v>
      </c>
      <c r="CT430" s="1032">
        <v>2313556</v>
      </c>
      <c r="CU430" s="1032">
        <v>2311161</v>
      </c>
      <c r="CV430" s="1032">
        <v>1086121</v>
      </c>
      <c r="CW430" s="1032">
        <v>829326</v>
      </c>
      <c r="CX430" s="1032">
        <v>366791</v>
      </c>
      <c r="CY430" s="1032">
        <v>32133</v>
      </c>
      <c r="CZ430" s="1032">
        <v>26200</v>
      </c>
      <c r="DA430" s="1032">
        <v>367</v>
      </c>
      <c r="DB430" s="1032">
        <v>0</v>
      </c>
      <c r="DC430" s="1032">
        <v>0</v>
      </c>
      <c r="DD430" s="1032">
        <v>0</v>
      </c>
      <c r="DE430" s="1032">
        <v>0</v>
      </c>
      <c r="DF430" s="1032">
        <v>0</v>
      </c>
      <c r="DG430" s="1032">
        <v>0</v>
      </c>
      <c r="DH430" s="1032">
        <v>0</v>
      </c>
      <c r="DI430" s="1032">
        <v>0</v>
      </c>
      <c r="DJ430" s="1032">
        <v>0</v>
      </c>
      <c r="DK430" s="1032">
        <v>0</v>
      </c>
      <c r="DL430" s="1032">
        <v>0</v>
      </c>
      <c r="DM430" s="1032">
        <v>0</v>
      </c>
      <c r="DN430" s="1032">
        <v>0</v>
      </c>
      <c r="DO430" s="1032">
        <v>0</v>
      </c>
      <c r="DP430" s="1032">
        <v>0</v>
      </c>
      <c r="DQ430" s="946"/>
      <c r="DR430" s="973"/>
      <c r="DS430" s="946"/>
      <c r="DT430" s="1032">
        <v>0</v>
      </c>
      <c r="DU430" s="1032">
        <v>563</v>
      </c>
      <c r="DV430" s="1032">
        <v>599</v>
      </c>
      <c r="DW430" s="1032">
        <v>599</v>
      </c>
      <c r="DX430" s="1032">
        <v>599</v>
      </c>
      <c r="DY430" s="1032">
        <v>599</v>
      </c>
      <c r="DZ430" s="1032">
        <v>597</v>
      </c>
      <c r="EA430" s="1032">
        <v>597</v>
      </c>
      <c r="EB430" s="1032">
        <v>597</v>
      </c>
      <c r="EC430" s="1032">
        <v>597</v>
      </c>
      <c r="ED430" s="1032">
        <v>597</v>
      </c>
      <c r="EE430" s="1032">
        <v>585</v>
      </c>
      <c r="EF430" s="1032">
        <v>479</v>
      </c>
      <c r="EG430" s="1032">
        <v>291</v>
      </c>
      <c r="EH430" s="1032">
        <v>291</v>
      </c>
      <c r="EI430" s="1032">
        <v>138</v>
      </c>
      <c r="EJ430" s="1032">
        <v>66</v>
      </c>
      <c r="EK430" s="1032">
        <v>36</v>
      </c>
      <c r="EL430" s="1032">
        <v>11</v>
      </c>
      <c r="EM430" s="1032">
        <v>8</v>
      </c>
      <c r="EN430" s="1032">
        <v>1</v>
      </c>
      <c r="EO430" s="1032">
        <v>0</v>
      </c>
      <c r="EP430" s="1032">
        <v>0</v>
      </c>
      <c r="EQ430" s="1032">
        <v>0</v>
      </c>
      <c r="ER430" s="1032">
        <v>0</v>
      </c>
      <c r="ES430" s="1032">
        <v>0</v>
      </c>
      <c r="ET430" s="1032">
        <v>0</v>
      </c>
      <c r="EU430" s="1032">
        <v>0</v>
      </c>
      <c r="EV430" s="1032">
        <v>0</v>
      </c>
      <c r="EW430" s="1032">
        <v>0</v>
      </c>
      <c r="EX430" s="1032">
        <v>0</v>
      </c>
      <c r="EY430" s="1032">
        <v>0</v>
      </c>
      <c r="EZ430" s="1032">
        <v>0</v>
      </c>
      <c r="FA430" s="1032">
        <v>0</v>
      </c>
      <c r="FB430" s="1032">
        <v>0</v>
      </c>
      <c r="FC430" s="1032">
        <v>0</v>
      </c>
      <c r="FD430" s="946"/>
      <c r="FE430" s="974"/>
      <c r="FF430" s="946"/>
      <c r="FG430" s="975"/>
      <c r="FI430" s="1032"/>
    </row>
    <row r="431" spans="2:165" ht="5.0999999999999996" customHeight="1">
      <c r="B431" s="1033"/>
      <c r="C431" s="1033"/>
      <c r="E431" s="1034"/>
      <c r="F431" s="1034"/>
      <c r="G431" s="1034"/>
      <c r="H431" s="1034"/>
      <c r="I431" s="1034"/>
      <c r="J431" s="1034"/>
      <c r="K431" s="1034"/>
      <c r="L431" s="1034"/>
      <c r="M431" s="1034"/>
      <c r="N431" s="1034"/>
      <c r="O431" s="1034"/>
      <c r="P431" s="1034"/>
      <c r="Q431" s="1034"/>
      <c r="R431" s="1034"/>
      <c r="S431" s="1034"/>
      <c r="T431" s="1034"/>
      <c r="U431" s="1034"/>
      <c r="V431" s="1034"/>
      <c r="W431" s="1034"/>
      <c r="X431" s="1034"/>
      <c r="Y431" s="1034"/>
      <c r="Z431" s="1034"/>
      <c r="AA431" s="1034"/>
      <c r="AB431" s="1034"/>
      <c r="AC431" s="1034"/>
      <c r="AD431" s="1034"/>
      <c r="AE431" s="1034"/>
      <c r="AF431" s="1034"/>
      <c r="AG431" s="1034"/>
      <c r="AH431" s="1034"/>
      <c r="AI431" s="1034"/>
      <c r="AJ431" s="1034"/>
      <c r="AK431" s="1034"/>
      <c r="AL431" s="1034"/>
      <c r="AM431" s="1034"/>
      <c r="AN431" s="1034"/>
      <c r="AO431" s="946"/>
      <c r="AP431" s="964"/>
      <c r="AQ431" s="946"/>
      <c r="AR431" s="1034"/>
      <c r="AS431" s="1034"/>
      <c r="AT431" s="1034"/>
      <c r="AU431" s="1034"/>
      <c r="AV431" s="1034"/>
      <c r="AW431" s="1034"/>
      <c r="AX431" s="1034"/>
      <c r="AY431" s="1034"/>
      <c r="AZ431" s="1034"/>
      <c r="BA431" s="1034"/>
      <c r="BB431" s="1034"/>
      <c r="BC431" s="1034"/>
      <c r="BD431" s="1034"/>
      <c r="BE431" s="1034"/>
      <c r="BF431" s="1034"/>
      <c r="BG431" s="1034"/>
      <c r="BH431" s="1034"/>
      <c r="BI431" s="1034"/>
      <c r="BJ431" s="1034"/>
      <c r="BK431" s="1034"/>
      <c r="BL431" s="1034"/>
      <c r="BM431" s="1034"/>
      <c r="BN431" s="1034"/>
      <c r="BO431" s="1034"/>
      <c r="BP431" s="1034"/>
      <c r="BQ431" s="1034"/>
      <c r="BR431" s="1034"/>
      <c r="BS431" s="1034"/>
      <c r="BT431" s="1034"/>
      <c r="BU431" s="1034"/>
      <c r="BV431" s="1034"/>
      <c r="BW431" s="1034"/>
      <c r="BX431" s="1034"/>
      <c r="BY431" s="1034"/>
      <c r="BZ431" s="1034"/>
      <c r="CA431" s="1034"/>
      <c r="CB431" s="946"/>
      <c r="CC431" s="971"/>
      <c r="CD431" s="946"/>
      <c r="CE431" s="972"/>
      <c r="CF431" s="946"/>
      <c r="CG431" s="1034"/>
      <c r="CH431" s="1034"/>
      <c r="CI431" s="1034"/>
      <c r="CJ431" s="1034"/>
      <c r="CK431" s="1034"/>
      <c r="CL431" s="1034"/>
      <c r="CM431" s="1034"/>
      <c r="CN431" s="1034"/>
      <c r="CO431" s="1034"/>
      <c r="CP431" s="1034"/>
      <c r="CQ431" s="1034"/>
      <c r="CR431" s="1034"/>
      <c r="CS431" s="1034"/>
      <c r="CT431" s="1034"/>
      <c r="CU431" s="1034"/>
      <c r="CV431" s="1034"/>
      <c r="CW431" s="1034"/>
      <c r="CX431" s="1034"/>
      <c r="CY431" s="1034"/>
      <c r="CZ431" s="1034"/>
      <c r="DA431" s="1034"/>
      <c r="DB431" s="1034"/>
      <c r="DC431" s="1034"/>
      <c r="DD431" s="1034"/>
      <c r="DE431" s="1034"/>
      <c r="DF431" s="1034"/>
      <c r="DG431" s="1034"/>
      <c r="DH431" s="1034"/>
      <c r="DI431" s="1034"/>
      <c r="DJ431" s="1034"/>
      <c r="DK431" s="1034"/>
      <c r="DL431" s="1034"/>
      <c r="DM431" s="1034"/>
      <c r="DN431" s="1034"/>
      <c r="DO431" s="1034"/>
      <c r="DP431" s="1034"/>
      <c r="DQ431" s="946"/>
      <c r="DR431" s="973"/>
      <c r="DS431" s="946"/>
      <c r="DT431" s="1034"/>
      <c r="DU431" s="1034"/>
      <c r="DV431" s="1034"/>
      <c r="DW431" s="1034"/>
      <c r="DX431" s="1034"/>
      <c r="DY431" s="1034"/>
      <c r="DZ431" s="1034"/>
      <c r="EA431" s="1034"/>
      <c r="EB431" s="1034"/>
      <c r="EC431" s="1034"/>
      <c r="ED431" s="1034"/>
      <c r="EE431" s="1034"/>
      <c r="EF431" s="1034"/>
      <c r="EG431" s="1034"/>
      <c r="EH431" s="1034"/>
      <c r="EI431" s="1034"/>
      <c r="EJ431" s="1034"/>
      <c r="EK431" s="1034"/>
      <c r="EL431" s="1034"/>
      <c r="EM431" s="1034"/>
      <c r="EN431" s="1034"/>
      <c r="EO431" s="1034"/>
      <c r="EP431" s="1034"/>
      <c r="EQ431" s="1034"/>
      <c r="ER431" s="1034"/>
      <c r="ES431" s="1034"/>
      <c r="ET431" s="1034"/>
      <c r="EU431" s="1034"/>
      <c r="EV431" s="1034"/>
      <c r="EW431" s="1034"/>
      <c r="EX431" s="1034"/>
      <c r="EY431" s="1034"/>
      <c r="EZ431" s="1034"/>
      <c r="FA431" s="1034"/>
      <c r="FB431" s="1034"/>
      <c r="FC431" s="1034"/>
      <c r="FD431" s="946"/>
      <c r="FE431" s="974"/>
      <c r="FF431" s="946"/>
      <c r="FG431" s="975"/>
      <c r="FI431" s="1034"/>
    </row>
    <row r="432" spans="2:165" outlineLevel="1">
      <c r="B432" s="1035" t="s">
        <v>815</v>
      </c>
      <c r="C432" s="1036"/>
      <c r="E432" s="1037"/>
      <c r="F432" s="1038"/>
      <c r="G432" s="1038"/>
      <c r="H432" s="1038"/>
      <c r="I432" s="1038"/>
      <c r="J432" s="1038"/>
      <c r="K432" s="1038"/>
      <c r="L432" s="1038"/>
      <c r="M432" s="1038"/>
      <c r="N432" s="1038"/>
      <c r="O432" s="1038"/>
      <c r="P432" s="1038"/>
      <c r="Q432" s="1038"/>
      <c r="R432" s="1038"/>
      <c r="S432" s="1038"/>
      <c r="T432" s="1038"/>
      <c r="U432" s="1038"/>
      <c r="V432" s="1038"/>
      <c r="W432" s="1038"/>
      <c r="X432" s="1038"/>
      <c r="Y432" s="1038"/>
      <c r="Z432" s="1038"/>
      <c r="AA432" s="1038"/>
      <c r="AB432" s="1038"/>
      <c r="AC432" s="1038"/>
      <c r="AD432" s="1038"/>
      <c r="AE432" s="1038"/>
      <c r="AF432" s="1038"/>
      <c r="AG432" s="1038"/>
      <c r="AH432" s="1038"/>
      <c r="AI432" s="1038"/>
      <c r="AJ432" s="1038"/>
      <c r="AK432" s="1038"/>
      <c r="AL432" s="1038"/>
      <c r="AM432" s="1038"/>
      <c r="AN432" s="1039"/>
      <c r="AO432" s="946"/>
      <c r="AP432" s="964"/>
      <c r="AQ432" s="946"/>
      <c r="AR432" s="1037"/>
      <c r="AS432" s="1038"/>
      <c r="AT432" s="1038"/>
      <c r="AU432" s="1038"/>
      <c r="AV432" s="1038"/>
      <c r="AW432" s="1038"/>
      <c r="AX432" s="1038"/>
      <c r="AY432" s="1038"/>
      <c r="AZ432" s="1038"/>
      <c r="BA432" s="1038"/>
      <c r="BB432" s="1038"/>
      <c r="BC432" s="1038"/>
      <c r="BD432" s="1038"/>
      <c r="BE432" s="1038"/>
      <c r="BF432" s="1038"/>
      <c r="BG432" s="1038"/>
      <c r="BH432" s="1038"/>
      <c r="BI432" s="1038"/>
      <c r="BJ432" s="1038"/>
      <c r="BK432" s="1038"/>
      <c r="BL432" s="1038"/>
      <c r="BM432" s="1038"/>
      <c r="BN432" s="1038"/>
      <c r="BO432" s="1038"/>
      <c r="BP432" s="1038"/>
      <c r="BQ432" s="1038"/>
      <c r="BR432" s="1038"/>
      <c r="BS432" s="1038"/>
      <c r="BT432" s="1038"/>
      <c r="BU432" s="1038"/>
      <c r="BV432" s="1038"/>
      <c r="BW432" s="1038"/>
      <c r="BX432" s="1038"/>
      <c r="BY432" s="1038"/>
      <c r="BZ432" s="1038"/>
      <c r="CA432" s="1039"/>
      <c r="CB432" s="946"/>
      <c r="CC432" s="971"/>
      <c r="CD432" s="946"/>
      <c r="CE432" s="972"/>
      <c r="CF432" s="946"/>
      <c r="CG432" s="1037"/>
      <c r="CH432" s="1038"/>
      <c r="CI432" s="1038"/>
      <c r="CJ432" s="1038"/>
      <c r="CK432" s="1038"/>
      <c r="CL432" s="1038"/>
      <c r="CM432" s="1038"/>
      <c r="CN432" s="1038"/>
      <c r="CO432" s="1038"/>
      <c r="CP432" s="1038"/>
      <c r="CQ432" s="1038"/>
      <c r="CR432" s="1038"/>
      <c r="CS432" s="1038"/>
      <c r="CT432" s="1038"/>
      <c r="CU432" s="1038"/>
      <c r="CV432" s="1038"/>
      <c r="CW432" s="1038"/>
      <c r="CX432" s="1038"/>
      <c r="CY432" s="1038"/>
      <c r="CZ432" s="1038"/>
      <c r="DA432" s="1038"/>
      <c r="DB432" s="1038"/>
      <c r="DC432" s="1038"/>
      <c r="DD432" s="1038"/>
      <c r="DE432" s="1038"/>
      <c r="DF432" s="1038"/>
      <c r="DG432" s="1038"/>
      <c r="DH432" s="1038"/>
      <c r="DI432" s="1038"/>
      <c r="DJ432" s="1038"/>
      <c r="DK432" s="1038"/>
      <c r="DL432" s="1038"/>
      <c r="DM432" s="1038"/>
      <c r="DN432" s="1038"/>
      <c r="DO432" s="1038"/>
      <c r="DP432" s="1039"/>
      <c r="DQ432" s="946"/>
      <c r="DR432" s="973"/>
      <c r="DS432" s="946"/>
      <c r="DT432" s="1037"/>
      <c r="DU432" s="1038"/>
      <c r="DV432" s="1038"/>
      <c r="DW432" s="1038"/>
      <c r="DX432" s="1038"/>
      <c r="DY432" s="1038"/>
      <c r="DZ432" s="1038"/>
      <c r="EA432" s="1038"/>
      <c r="EB432" s="1038"/>
      <c r="EC432" s="1038"/>
      <c r="ED432" s="1038"/>
      <c r="EE432" s="1038"/>
      <c r="EF432" s="1038"/>
      <c r="EG432" s="1038"/>
      <c r="EH432" s="1038"/>
      <c r="EI432" s="1038"/>
      <c r="EJ432" s="1038"/>
      <c r="EK432" s="1038"/>
      <c r="EL432" s="1038"/>
      <c r="EM432" s="1038"/>
      <c r="EN432" s="1038"/>
      <c r="EO432" s="1038"/>
      <c r="EP432" s="1038"/>
      <c r="EQ432" s="1038"/>
      <c r="ER432" s="1038"/>
      <c r="ES432" s="1038"/>
      <c r="ET432" s="1038"/>
      <c r="EU432" s="1038"/>
      <c r="EV432" s="1038"/>
      <c r="EW432" s="1038"/>
      <c r="EX432" s="1038"/>
      <c r="EY432" s="1038"/>
      <c r="EZ432" s="1038"/>
      <c r="FA432" s="1038"/>
      <c r="FB432" s="1038"/>
      <c r="FC432" s="1039"/>
      <c r="FD432" s="946"/>
      <c r="FE432" s="974"/>
      <c r="FF432" s="946"/>
      <c r="FG432" s="975"/>
      <c r="FI432" s="1040"/>
    </row>
    <row r="433" spans="2:165" outlineLevel="1">
      <c r="B433" s="976">
        <v>411</v>
      </c>
      <c r="C433" s="977" t="s">
        <v>344</v>
      </c>
      <c r="E433" s="978">
        <v>0</v>
      </c>
      <c r="F433" s="979">
        <v>0</v>
      </c>
      <c r="G433" s="980">
        <v>8714909</v>
      </c>
      <c r="H433" s="979">
        <v>7014579</v>
      </c>
      <c r="I433" s="980">
        <v>7014579</v>
      </c>
      <c r="J433" s="979">
        <v>7014579</v>
      </c>
      <c r="K433" s="980">
        <v>7014579</v>
      </c>
      <c r="L433" s="979">
        <v>7014579</v>
      </c>
      <c r="M433" s="980">
        <v>7014579</v>
      </c>
      <c r="N433" s="979">
        <v>7014505</v>
      </c>
      <c r="O433" s="980">
        <v>7014505</v>
      </c>
      <c r="P433" s="979">
        <v>6997154</v>
      </c>
      <c r="Q433" s="980">
        <v>6849610</v>
      </c>
      <c r="R433" s="979">
        <v>6848136</v>
      </c>
      <c r="S433" s="980">
        <v>6848136</v>
      </c>
      <c r="T433" s="979">
        <v>6847251</v>
      </c>
      <c r="U433" s="980">
        <v>5810418</v>
      </c>
      <c r="V433" s="979">
        <v>5810418</v>
      </c>
      <c r="W433" s="980">
        <v>688146</v>
      </c>
      <c r="X433" s="979">
        <v>0</v>
      </c>
      <c r="Y433" s="980">
        <v>0</v>
      </c>
      <c r="Z433" s="979">
        <v>0</v>
      </c>
      <c r="AA433" s="980">
        <v>0</v>
      </c>
      <c r="AB433" s="979">
        <v>0</v>
      </c>
      <c r="AC433" s="980">
        <v>0</v>
      </c>
      <c r="AD433" s="979">
        <v>0</v>
      </c>
      <c r="AE433" s="980">
        <v>0</v>
      </c>
      <c r="AF433" s="979">
        <v>0</v>
      </c>
      <c r="AG433" s="980">
        <v>0</v>
      </c>
      <c r="AH433" s="979">
        <v>0</v>
      </c>
      <c r="AI433" s="980">
        <v>0</v>
      </c>
      <c r="AJ433" s="979">
        <v>0</v>
      </c>
      <c r="AK433" s="980">
        <v>0</v>
      </c>
      <c r="AL433" s="979">
        <v>0</v>
      </c>
      <c r="AM433" s="980">
        <v>0</v>
      </c>
      <c r="AN433" s="981">
        <v>0</v>
      </c>
      <c r="AO433" s="946"/>
      <c r="AP433" s="964"/>
      <c r="AQ433" s="946"/>
      <c r="AR433" s="978">
        <v>0</v>
      </c>
      <c r="AS433" s="979">
        <v>0</v>
      </c>
      <c r="AT433" s="980">
        <v>604</v>
      </c>
      <c r="AU433" s="979">
        <v>490</v>
      </c>
      <c r="AV433" s="980">
        <v>490</v>
      </c>
      <c r="AW433" s="979">
        <v>490</v>
      </c>
      <c r="AX433" s="980">
        <v>490</v>
      </c>
      <c r="AY433" s="979">
        <v>490</v>
      </c>
      <c r="AZ433" s="980">
        <v>490</v>
      </c>
      <c r="BA433" s="979">
        <v>490</v>
      </c>
      <c r="BB433" s="980">
        <v>490</v>
      </c>
      <c r="BC433" s="979">
        <v>489</v>
      </c>
      <c r="BD433" s="980">
        <v>459</v>
      </c>
      <c r="BE433" s="979">
        <v>459</v>
      </c>
      <c r="BF433" s="980">
        <v>459</v>
      </c>
      <c r="BG433" s="979">
        <v>459</v>
      </c>
      <c r="BH433" s="980">
        <v>390</v>
      </c>
      <c r="BI433" s="979">
        <v>390</v>
      </c>
      <c r="BJ433" s="980">
        <v>46</v>
      </c>
      <c r="BK433" s="979">
        <v>0</v>
      </c>
      <c r="BL433" s="980">
        <v>0</v>
      </c>
      <c r="BM433" s="979">
        <v>0</v>
      </c>
      <c r="BN433" s="980">
        <v>0</v>
      </c>
      <c r="BO433" s="979">
        <v>0</v>
      </c>
      <c r="BP433" s="980">
        <v>0</v>
      </c>
      <c r="BQ433" s="979">
        <v>0</v>
      </c>
      <c r="BR433" s="980">
        <v>0</v>
      </c>
      <c r="BS433" s="979">
        <v>0</v>
      </c>
      <c r="BT433" s="980">
        <v>0</v>
      </c>
      <c r="BU433" s="979">
        <v>0</v>
      </c>
      <c r="BV433" s="980">
        <v>0</v>
      </c>
      <c r="BW433" s="979">
        <v>0</v>
      </c>
      <c r="BX433" s="980">
        <v>0</v>
      </c>
      <c r="BY433" s="979">
        <v>0</v>
      </c>
      <c r="BZ433" s="980">
        <v>0</v>
      </c>
      <c r="CA433" s="981">
        <v>0</v>
      </c>
      <c r="CB433" s="946"/>
      <c r="CC433" s="971"/>
      <c r="CD433" s="946"/>
      <c r="CE433" s="972"/>
      <c r="CF433" s="946"/>
      <c r="CG433" s="978">
        <v>0</v>
      </c>
      <c r="CH433" s="979">
        <v>0</v>
      </c>
      <c r="CI433" s="980">
        <v>11245887</v>
      </c>
      <c r="CJ433" s="979">
        <v>9051748</v>
      </c>
      <c r="CK433" s="980">
        <v>9051748</v>
      </c>
      <c r="CL433" s="979">
        <v>9051748</v>
      </c>
      <c r="CM433" s="980">
        <v>9051748</v>
      </c>
      <c r="CN433" s="979">
        <v>9051748</v>
      </c>
      <c r="CO433" s="980">
        <v>9051748</v>
      </c>
      <c r="CP433" s="979">
        <v>9051653</v>
      </c>
      <c r="CQ433" s="980">
        <v>9051653</v>
      </c>
      <c r="CR433" s="979">
        <v>9029263</v>
      </c>
      <c r="CS433" s="980">
        <v>8838869</v>
      </c>
      <c r="CT433" s="979">
        <v>8836968</v>
      </c>
      <c r="CU433" s="980">
        <v>8836968</v>
      </c>
      <c r="CV433" s="979">
        <v>8835826</v>
      </c>
      <c r="CW433" s="980">
        <v>7497875</v>
      </c>
      <c r="CX433" s="979">
        <v>7497875</v>
      </c>
      <c r="CY433" s="980">
        <v>887997</v>
      </c>
      <c r="CZ433" s="979">
        <v>0</v>
      </c>
      <c r="DA433" s="980">
        <v>0</v>
      </c>
      <c r="DB433" s="979">
        <v>0</v>
      </c>
      <c r="DC433" s="980">
        <v>0</v>
      </c>
      <c r="DD433" s="979">
        <v>0</v>
      </c>
      <c r="DE433" s="980">
        <v>0</v>
      </c>
      <c r="DF433" s="979">
        <v>0</v>
      </c>
      <c r="DG433" s="980">
        <v>0</v>
      </c>
      <c r="DH433" s="979">
        <v>0</v>
      </c>
      <c r="DI433" s="980">
        <v>0</v>
      </c>
      <c r="DJ433" s="979">
        <v>0</v>
      </c>
      <c r="DK433" s="980">
        <v>0</v>
      </c>
      <c r="DL433" s="979">
        <v>0</v>
      </c>
      <c r="DM433" s="980">
        <v>0</v>
      </c>
      <c r="DN433" s="979">
        <v>0</v>
      </c>
      <c r="DO433" s="980">
        <v>0</v>
      </c>
      <c r="DP433" s="981">
        <v>0</v>
      </c>
      <c r="DQ433" s="946"/>
      <c r="DR433" s="973"/>
      <c r="DS433" s="946"/>
      <c r="DT433" s="978">
        <v>0</v>
      </c>
      <c r="DU433" s="979">
        <v>0</v>
      </c>
      <c r="DV433" s="980">
        <v>780</v>
      </c>
      <c r="DW433" s="979">
        <v>633</v>
      </c>
      <c r="DX433" s="980">
        <v>633</v>
      </c>
      <c r="DY433" s="979">
        <v>633</v>
      </c>
      <c r="DZ433" s="980">
        <v>633</v>
      </c>
      <c r="EA433" s="979">
        <v>633</v>
      </c>
      <c r="EB433" s="980">
        <v>633</v>
      </c>
      <c r="EC433" s="979">
        <v>633</v>
      </c>
      <c r="ED433" s="980">
        <v>633</v>
      </c>
      <c r="EE433" s="979">
        <v>631</v>
      </c>
      <c r="EF433" s="980">
        <v>592</v>
      </c>
      <c r="EG433" s="979">
        <v>592</v>
      </c>
      <c r="EH433" s="980">
        <v>592</v>
      </c>
      <c r="EI433" s="979">
        <v>592</v>
      </c>
      <c r="EJ433" s="980">
        <v>503</v>
      </c>
      <c r="EK433" s="979">
        <v>503</v>
      </c>
      <c r="EL433" s="980">
        <v>60</v>
      </c>
      <c r="EM433" s="979">
        <v>0</v>
      </c>
      <c r="EN433" s="980">
        <v>0</v>
      </c>
      <c r="EO433" s="979">
        <v>0</v>
      </c>
      <c r="EP433" s="980">
        <v>0</v>
      </c>
      <c r="EQ433" s="979">
        <v>0</v>
      </c>
      <c r="ER433" s="980">
        <v>0</v>
      </c>
      <c r="ES433" s="979">
        <v>0</v>
      </c>
      <c r="ET433" s="980">
        <v>0</v>
      </c>
      <c r="EU433" s="979">
        <v>0</v>
      </c>
      <c r="EV433" s="980">
        <v>0</v>
      </c>
      <c r="EW433" s="979">
        <v>0</v>
      </c>
      <c r="EX433" s="980">
        <v>0</v>
      </c>
      <c r="EY433" s="979">
        <v>0</v>
      </c>
      <c r="EZ433" s="980">
        <v>0</v>
      </c>
      <c r="FA433" s="979">
        <v>0</v>
      </c>
      <c r="FB433" s="980">
        <v>0</v>
      </c>
      <c r="FC433" s="981">
        <v>0</v>
      </c>
      <c r="FD433" s="946"/>
      <c r="FE433" s="974"/>
      <c r="FF433" s="946"/>
      <c r="FG433" s="975"/>
      <c r="FI433" s="982" t="b">
        <v>0</v>
      </c>
    </row>
    <row r="434" spans="2:165" outlineLevel="1">
      <c r="B434" s="983">
        <v>412</v>
      </c>
      <c r="C434" s="984" t="s">
        <v>440</v>
      </c>
      <c r="E434" s="985">
        <v>0</v>
      </c>
      <c r="F434" s="986">
        <v>0</v>
      </c>
      <c r="G434" s="987">
        <v>7931127</v>
      </c>
      <c r="H434" s="986">
        <v>5675717</v>
      </c>
      <c r="I434" s="987">
        <v>5675717</v>
      </c>
      <c r="J434" s="986">
        <v>5675717</v>
      </c>
      <c r="K434" s="987">
        <v>5675717</v>
      </c>
      <c r="L434" s="986">
        <v>5675717</v>
      </c>
      <c r="M434" s="987">
        <v>5675717</v>
      </c>
      <c r="N434" s="986">
        <v>5675576</v>
      </c>
      <c r="O434" s="987">
        <v>5675576</v>
      </c>
      <c r="P434" s="986">
        <v>5675576</v>
      </c>
      <c r="Q434" s="987">
        <v>5592295</v>
      </c>
      <c r="R434" s="986">
        <v>5585329</v>
      </c>
      <c r="S434" s="987">
        <v>5585329</v>
      </c>
      <c r="T434" s="986">
        <v>4675928</v>
      </c>
      <c r="U434" s="987">
        <v>4675928</v>
      </c>
      <c r="V434" s="986">
        <v>3571034</v>
      </c>
      <c r="W434" s="987">
        <v>3008395</v>
      </c>
      <c r="X434" s="986">
        <v>0</v>
      </c>
      <c r="Y434" s="987">
        <v>0</v>
      </c>
      <c r="Z434" s="986">
        <v>0</v>
      </c>
      <c r="AA434" s="987">
        <v>0</v>
      </c>
      <c r="AB434" s="986">
        <v>0</v>
      </c>
      <c r="AC434" s="987">
        <v>0</v>
      </c>
      <c r="AD434" s="986">
        <v>0</v>
      </c>
      <c r="AE434" s="987">
        <v>0</v>
      </c>
      <c r="AF434" s="986">
        <v>0</v>
      </c>
      <c r="AG434" s="987">
        <v>0</v>
      </c>
      <c r="AH434" s="986">
        <v>0</v>
      </c>
      <c r="AI434" s="987">
        <v>0</v>
      </c>
      <c r="AJ434" s="986">
        <v>0</v>
      </c>
      <c r="AK434" s="987">
        <v>0</v>
      </c>
      <c r="AL434" s="986">
        <v>0</v>
      </c>
      <c r="AM434" s="987">
        <v>0</v>
      </c>
      <c r="AN434" s="988">
        <v>0</v>
      </c>
      <c r="AO434" s="946"/>
      <c r="AP434" s="964"/>
      <c r="AQ434" s="946"/>
      <c r="AR434" s="985">
        <v>0</v>
      </c>
      <c r="AS434" s="986">
        <v>0</v>
      </c>
      <c r="AT434" s="987">
        <v>537</v>
      </c>
      <c r="AU434" s="986">
        <v>386</v>
      </c>
      <c r="AV434" s="987">
        <v>386</v>
      </c>
      <c r="AW434" s="986">
        <v>386</v>
      </c>
      <c r="AX434" s="987">
        <v>386</v>
      </c>
      <c r="AY434" s="986">
        <v>386</v>
      </c>
      <c r="AZ434" s="987">
        <v>386</v>
      </c>
      <c r="BA434" s="986">
        <v>386</v>
      </c>
      <c r="BB434" s="987">
        <v>386</v>
      </c>
      <c r="BC434" s="986">
        <v>386</v>
      </c>
      <c r="BD434" s="987">
        <v>372</v>
      </c>
      <c r="BE434" s="986">
        <v>372</v>
      </c>
      <c r="BF434" s="987">
        <v>372</v>
      </c>
      <c r="BG434" s="986">
        <v>313</v>
      </c>
      <c r="BH434" s="987">
        <v>313</v>
      </c>
      <c r="BI434" s="986">
        <v>239</v>
      </c>
      <c r="BJ434" s="987">
        <v>202</v>
      </c>
      <c r="BK434" s="986">
        <v>0</v>
      </c>
      <c r="BL434" s="987">
        <v>0</v>
      </c>
      <c r="BM434" s="986">
        <v>0</v>
      </c>
      <c r="BN434" s="987">
        <v>0</v>
      </c>
      <c r="BO434" s="986">
        <v>0</v>
      </c>
      <c r="BP434" s="987">
        <v>0</v>
      </c>
      <c r="BQ434" s="986">
        <v>0</v>
      </c>
      <c r="BR434" s="987">
        <v>0</v>
      </c>
      <c r="BS434" s="986">
        <v>0</v>
      </c>
      <c r="BT434" s="987">
        <v>0</v>
      </c>
      <c r="BU434" s="986">
        <v>0</v>
      </c>
      <c r="BV434" s="987">
        <v>0</v>
      </c>
      <c r="BW434" s="986">
        <v>0</v>
      </c>
      <c r="BX434" s="987">
        <v>0</v>
      </c>
      <c r="BY434" s="986">
        <v>0</v>
      </c>
      <c r="BZ434" s="987">
        <v>0</v>
      </c>
      <c r="CA434" s="988">
        <v>0</v>
      </c>
      <c r="CB434" s="946"/>
      <c r="CC434" s="971"/>
      <c r="CD434" s="946"/>
      <c r="CE434" s="972"/>
      <c r="CF434" s="946"/>
      <c r="CG434" s="985">
        <v>0</v>
      </c>
      <c r="CH434" s="986">
        <v>0</v>
      </c>
      <c r="CI434" s="987">
        <v>10573798</v>
      </c>
      <c r="CJ434" s="986">
        <v>7657423</v>
      </c>
      <c r="CK434" s="987">
        <v>7657423</v>
      </c>
      <c r="CL434" s="986">
        <v>7657423</v>
      </c>
      <c r="CM434" s="987">
        <v>7657423</v>
      </c>
      <c r="CN434" s="986">
        <v>7657423</v>
      </c>
      <c r="CO434" s="987">
        <v>7657423</v>
      </c>
      <c r="CP434" s="986">
        <v>7657275</v>
      </c>
      <c r="CQ434" s="987">
        <v>7657275</v>
      </c>
      <c r="CR434" s="986">
        <v>7657275</v>
      </c>
      <c r="CS434" s="987">
        <v>7517866</v>
      </c>
      <c r="CT434" s="986">
        <v>7504762</v>
      </c>
      <c r="CU434" s="987">
        <v>7504762</v>
      </c>
      <c r="CV434" s="986">
        <v>6336759</v>
      </c>
      <c r="CW434" s="987">
        <v>6336759</v>
      </c>
      <c r="CX434" s="986">
        <v>4908107</v>
      </c>
      <c r="CY434" s="987">
        <v>3890030</v>
      </c>
      <c r="CZ434" s="986">
        <v>0</v>
      </c>
      <c r="DA434" s="987">
        <v>0</v>
      </c>
      <c r="DB434" s="986">
        <v>0</v>
      </c>
      <c r="DC434" s="987">
        <v>0</v>
      </c>
      <c r="DD434" s="986">
        <v>0</v>
      </c>
      <c r="DE434" s="987">
        <v>0</v>
      </c>
      <c r="DF434" s="986">
        <v>0</v>
      </c>
      <c r="DG434" s="987">
        <v>0</v>
      </c>
      <c r="DH434" s="986">
        <v>0</v>
      </c>
      <c r="DI434" s="987">
        <v>0</v>
      </c>
      <c r="DJ434" s="986">
        <v>0</v>
      </c>
      <c r="DK434" s="987">
        <v>0</v>
      </c>
      <c r="DL434" s="986">
        <v>0</v>
      </c>
      <c r="DM434" s="987">
        <v>0</v>
      </c>
      <c r="DN434" s="986">
        <v>0</v>
      </c>
      <c r="DO434" s="987">
        <v>0</v>
      </c>
      <c r="DP434" s="988">
        <v>0</v>
      </c>
      <c r="DQ434" s="946"/>
      <c r="DR434" s="973"/>
      <c r="DS434" s="946"/>
      <c r="DT434" s="985">
        <v>0</v>
      </c>
      <c r="DU434" s="986">
        <v>0</v>
      </c>
      <c r="DV434" s="987">
        <v>725</v>
      </c>
      <c r="DW434" s="986">
        <v>530</v>
      </c>
      <c r="DX434" s="987">
        <v>530</v>
      </c>
      <c r="DY434" s="986">
        <v>530</v>
      </c>
      <c r="DZ434" s="987">
        <v>530</v>
      </c>
      <c r="EA434" s="986">
        <v>530</v>
      </c>
      <c r="EB434" s="987">
        <v>530</v>
      </c>
      <c r="EC434" s="986">
        <v>530</v>
      </c>
      <c r="ED434" s="987">
        <v>530</v>
      </c>
      <c r="EE434" s="986">
        <v>530</v>
      </c>
      <c r="EF434" s="987">
        <v>501</v>
      </c>
      <c r="EG434" s="986">
        <v>501</v>
      </c>
      <c r="EH434" s="987">
        <v>501</v>
      </c>
      <c r="EI434" s="986">
        <v>425</v>
      </c>
      <c r="EJ434" s="987">
        <v>425</v>
      </c>
      <c r="EK434" s="986">
        <v>329</v>
      </c>
      <c r="EL434" s="987">
        <v>261</v>
      </c>
      <c r="EM434" s="986">
        <v>0</v>
      </c>
      <c r="EN434" s="987">
        <v>0</v>
      </c>
      <c r="EO434" s="986">
        <v>0</v>
      </c>
      <c r="EP434" s="987">
        <v>0</v>
      </c>
      <c r="EQ434" s="986">
        <v>0</v>
      </c>
      <c r="ER434" s="987">
        <v>0</v>
      </c>
      <c r="ES434" s="986">
        <v>0</v>
      </c>
      <c r="ET434" s="987">
        <v>0</v>
      </c>
      <c r="EU434" s="986">
        <v>0</v>
      </c>
      <c r="EV434" s="987">
        <v>0</v>
      </c>
      <c r="EW434" s="986">
        <v>0</v>
      </c>
      <c r="EX434" s="987">
        <v>0</v>
      </c>
      <c r="EY434" s="986">
        <v>0</v>
      </c>
      <c r="EZ434" s="987">
        <v>0</v>
      </c>
      <c r="FA434" s="986">
        <v>0</v>
      </c>
      <c r="FB434" s="987">
        <v>0</v>
      </c>
      <c r="FC434" s="988">
        <v>0</v>
      </c>
      <c r="FD434" s="946"/>
      <c r="FE434" s="974"/>
      <c r="FF434" s="946"/>
      <c r="FG434" s="975"/>
      <c r="FI434" s="989" t="b">
        <v>0</v>
      </c>
    </row>
    <row r="435" spans="2:165" outlineLevel="1">
      <c r="B435" s="990">
        <v>413</v>
      </c>
      <c r="C435" s="991" t="s">
        <v>755</v>
      </c>
      <c r="E435" s="992">
        <v>0</v>
      </c>
      <c r="F435" s="993">
        <v>0</v>
      </c>
      <c r="G435" s="994">
        <v>2358705</v>
      </c>
      <c r="H435" s="993">
        <v>2358705</v>
      </c>
      <c r="I435" s="994">
        <v>2358705</v>
      </c>
      <c r="J435" s="993">
        <v>2358705</v>
      </c>
      <c r="K435" s="994">
        <v>2358705</v>
      </c>
      <c r="L435" s="993">
        <v>2358705</v>
      </c>
      <c r="M435" s="994">
        <v>2358705</v>
      </c>
      <c r="N435" s="993">
        <v>2358705</v>
      </c>
      <c r="O435" s="994">
        <v>2358705</v>
      </c>
      <c r="P435" s="993">
        <v>2358705</v>
      </c>
      <c r="Q435" s="994">
        <v>2358705</v>
      </c>
      <c r="R435" s="993">
        <v>2358705</v>
      </c>
      <c r="S435" s="994">
        <v>2358705</v>
      </c>
      <c r="T435" s="993">
        <v>2358705</v>
      </c>
      <c r="U435" s="994">
        <v>2358705</v>
      </c>
      <c r="V435" s="993">
        <v>2358705</v>
      </c>
      <c r="W435" s="994">
        <v>2358705</v>
      </c>
      <c r="X435" s="993">
        <v>2358705</v>
      </c>
      <c r="Y435" s="994">
        <v>2248708</v>
      </c>
      <c r="Z435" s="993">
        <v>0</v>
      </c>
      <c r="AA435" s="994">
        <v>0</v>
      </c>
      <c r="AB435" s="993">
        <v>0</v>
      </c>
      <c r="AC435" s="994">
        <v>0</v>
      </c>
      <c r="AD435" s="993">
        <v>0</v>
      </c>
      <c r="AE435" s="994">
        <v>0</v>
      </c>
      <c r="AF435" s="993">
        <v>0</v>
      </c>
      <c r="AG435" s="994">
        <v>0</v>
      </c>
      <c r="AH435" s="993">
        <v>0</v>
      </c>
      <c r="AI435" s="994">
        <v>0</v>
      </c>
      <c r="AJ435" s="993">
        <v>0</v>
      </c>
      <c r="AK435" s="994">
        <v>0</v>
      </c>
      <c r="AL435" s="993">
        <v>0</v>
      </c>
      <c r="AM435" s="994">
        <v>0</v>
      </c>
      <c r="AN435" s="995">
        <v>0</v>
      </c>
      <c r="AO435" s="946"/>
      <c r="AP435" s="964"/>
      <c r="AQ435" s="946"/>
      <c r="AR435" s="992">
        <v>0</v>
      </c>
      <c r="AS435" s="993">
        <v>0</v>
      </c>
      <c r="AT435" s="994">
        <v>626</v>
      </c>
      <c r="AU435" s="993">
        <v>626</v>
      </c>
      <c r="AV435" s="994">
        <v>626</v>
      </c>
      <c r="AW435" s="993">
        <v>626</v>
      </c>
      <c r="AX435" s="994">
        <v>626</v>
      </c>
      <c r="AY435" s="993">
        <v>626</v>
      </c>
      <c r="AZ435" s="994">
        <v>626</v>
      </c>
      <c r="BA435" s="993">
        <v>626</v>
      </c>
      <c r="BB435" s="994">
        <v>626</v>
      </c>
      <c r="BC435" s="993">
        <v>626</v>
      </c>
      <c r="BD435" s="994">
        <v>626</v>
      </c>
      <c r="BE435" s="993">
        <v>626</v>
      </c>
      <c r="BF435" s="994">
        <v>626</v>
      </c>
      <c r="BG435" s="993">
        <v>626</v>
      </c>
      <c r="BH435" s="994">
        <v>626</v>
      </c>
      <c r="BI435" s="993">
        <v>626</v>
      </c>
      <c r="BJ435" s="994">
        <v>626</v>
      </c>
      <c r="BK435" s="993">
        <v>626</v>
      </c>
      <c r="BL435" s="994">
        <v>606</v>
      </c>
      <c r="BM435" s="993">
        <v>0</v>
      </c>
      <c r="BN435" s="994">
        <v>0</v>
      </c>
      <c r="BO435" s="993">
        <v>0</v>
      </c>
      <c r="BP435" s="994">
        <v>0</v>
      </c>
      <c r="BQ435" s="993">
        <v>0</v>
      </c>
      <c r="BR435" s="994">
        <v>0</v>
      </c>
      <c r="BS435" s="993">
        <v>0</v>
      </c>
      <c r="BT435" s="994">
        <v>0</v>
      </c>
      <c r="BU435" s="993">
        <v>0</v>
      </c>
      <c r="BV435" s="994">
        <v>0</v>
      </c>
      <c r="BW435" s="993">
        <v>0</v>
      </c>
      <c r="BX435" s="994">
        <v>0</v>
      </c>
      <c r="BY435" s="993">
        <v>0</v>
      </c>
      <c r="BZ435" s="994">
        <v>0</v>
      </c>
      <c r="CA435" s="995">
        <v>0</v>
      </c>
      <c r="CB435" s="946"/>
      <c r="CC435" s="971"/>
      <c r="CD435" s="946"/>
      <c r="CE435" s="972"/>
      <c r="CF435" s="946"/>
      <c r="CG435" s="992">
        <v>0</v>
      </c>
      <c r="CH435" s="993">
        <v>0</v>
      </c>
      <c r="CI435" s="994">
        <v>1841344</v>
      </c>
      <c r="CJ435" s="993">
        <v>1841344</v>
      </c>
      <c r="CK435" s="994">
        <v>1841344</v>
      </c>
      <c r="CL435" s="993">
        <v>1841344</v>
      </c>
      <c r="CM435" s="994">
        <v>1841344</v>
      </c>
      <c r="CN435" s="993">
        <v>1841344</v>
      </c>
      <c r="CO435" s="994">
        <v>1841344</v>
      </c>
      <c r="CP435" s="993">
        <v>1841344</v>
      </c>
      <c r="CQ435" s="994">
        <v>1841344</v>
      </c>
      <c r="CR435" s="993">
        <v>1841344</v>
      </c>
      <c r="CS435" s="994">
        <v>1841344</v>
      </c>
      <c r="CT435" s="993">
        <v>1841344</v>
      </c>
      <c r="CU435" s="994">
        <v>1841344</v>
      </c>
      <c r="CV435" s="993">
        <v>1841344</v>
      </c>
      <c r="CW435" s="994">
        <v>1841344</v>
      </c>
      <c r="CX435" s="993">
        <v>1841344</v>
      </c>
      <c r="CY435" s="994">
        <v>1841344</v>
      </c>
      <c r="CZ435" s="993">
        <v>1841344</v>
      </c>
      <c r="DA435" s="994">
        <v>1731505</v>
      </c>
      <c r="DB435" s="993">
        <v>0</v>
      </c>
      <c r="DC435" s="994">
        <v>0</v>
      </c>
      <c r="DD435" s="993">
        <v>0</v>
      </c>
      <c r="DE435" s="994">
        <v>0</v>
      </c>
      <c r="DF435" s="993">
        <v>0</v>
      </c>
      <c r="DG435" s="994">
        <v>0</v>
      </c>
      <c r="DH435" s="993">
        <v>0</v>
      </c>
      <c r="DI435" s="994">
        <v>0</v>
      </c>
      <c r="DJ435" s="993">
        <v>0</v>
      </c>
      <c r="DK435" s="994">
        <v>0</v>
      </c>
      <c r="DL435" s="993">
        <v>0</v>
      </c>
      <c r="DM435" s="994">
        <v>0</v>
      </c>
      <c r="DN435" s="993">
        <v>0</v>
      </c>
      <c r="DO435" s="994">
        <v>0</v>
      </c>
      <c r="DP435" s="995">
        <v>0</v>
      </c>
      <c r="DQ435" s="946"/>
      <c r="DR435" s="973"/>
      <c r="DS435" s="946"/>
      <c r="DT435" s="992">
        <v>0</v>
      </c>
      <c r="DU435" s="993">
        <v>0</v>
      </c>
      <c r="DV435" s="994">
        <v>507</v>
      </c>
      <c r="DW435" s="993">
        <v>507</v>
      </c>
      <c r="DX435" s="994">
        <v>507</v>
      </c>
      <c r="DY435" s="993">
        <v>507</v>
      </c>
      <c r="DZ435" s="994">
        <v>507</v>
      </c>
      <c r="EA435" s="993">
        <v>507</v>
      </c>
      <c r="EB435" s="994">
        <v>507</v>
      </c>
      <c r="EC435" s="993">
        <v>507</v>
      </c>
      <c r="ED435" s="994">
        <v>507</v>
      </c>
      <c r="EE435" s="993">
        <v>507</v>
      </c>
      <c r="EF435" s="994">
        <v>507</v>
      </c>
      <c r="EG435" s="993">
        <v>507</v>
      </c>
      <c r="EH435" s="994">
        <v>507</v>
      </c>
      <c r="EI435" s="993">
        <v>507</v>
      </c>
      <c r="EJ435" s="994">
        <v>507</v>
      </c>
      <c r="EK435" s="993">
        <v>507</v>
      </c>
      <c r="EL435" s="994">
        <v>507</v>
      </c>
      <c r="EM435" s="993">
        <v>507</v>
      </c>
      <c r="EN435" s="994">
        <v>467</v>
      </c>
      <c r="EO435" s="993">
        <v>0</v>
      </c>
      <c r="EP435" s="994">
        <v>0</v>
      </c>
      <c r="EQ435" s="993">
        <v>0</v>
      </c>
      <c r="ER435" s="994">
        <v>0</v>
      </c>
      <c r="ES435" s="993">
        <v>0</v>
      </c>
      <c r="ET435" s="994">
        <v>0</v>
      </c>
      <c r="EU435" s="993">
        <v>0</v>
      </c>
      <c r="EV435" s="994">
        <v>0</v>
      </c>
      <c r="EW435" s="993">
        <v>0</v>
      </c>
      <c r="EX435" s="994">
        <v>0</v>
      </c>
      <c r="EY435" s="993">
        <v>0</v>
      </c>
      <c r="EZ435" s="994">
        <v>0</v>
      </c>
      <c r="FA435" s="993">
        <v>0</v>
      </c>
      <c r="FB435" s="994">
        <v>0</v>
      </c>
      <c r="FC435" s="995">
        <v>0</v>
      </c>
      <c r="FD435" s="946"/>
      <c r="FE435" s="974"/>
      <c r="FF435" s="946"/>
      <c r="FG435" s="975"/>
      <c r="FI435" s="996" t="b">
        <v>0</v>
      </c>
    </row>
    <row r="436" spans="2:165" hidden="1" outlineLevel="1">
      <c r="B436" s="983">
        <v>414</v>
      </c>
      <c r="C436" s="984" t="s">
        <v>346</v>
      </c>
      <c r="E436" s="985">
        <v>0</v>
      </c>
      <c r="F436" s="986">
        <v>0</v>
      </c>
      <c r="G436" s="987">
        <v>0</v>
      </c>
      <c r="H436" s="986">
        <v>0</v>
      </c>
      <c r="I436" s="987">
        <v>0</v>
      </c>
      <c r="J436" s="986">
        <v>0</v>
      </c>
      <c r="K436" s="987">
        <v>0</v>
      </c>
      <c r="L436" s="986">
        <v>0</v>
      </c>
      <c r="M436" s="987">
        <v>0</v>
      </c>
      <c r="N436" s="986">
        <v>0</v>
      </c>
      <c r="O436" s="987">
        <v>0</v>
      </c>
      <c r="P436" s="986">
        <v>0</v>
      </c>
      <c r="Q436" s="987">
        <v>0</v>
      </c>
      <c r="R436" s="986">
        <v>0</v>
      </c>
      <c r="S436" s="987">
        <v>0</v>
      </c>
      <c r="T436" s="986">
        <v>0</v>
      </c>
      <c r="U436" s="987">
        <v>0</v>
      </c>
      <c r="V436" s="986">
        <v>0</v>
      </c>
      <c r="W436" s="987">
        <v>0</v>
      </c>
      <c r="X436" s="986">
        <v>0</v>
      </c>
      <c r="Y436" s="987">
        <v>0</v>
      </c>
      <c r="Z436" s="986">
        <v>0</v>
      </c>
      <c r="AA436" s="987">
        <v>0</v>
      </c>
      <c r="AB436" s="986">
        <v>0</v>
      </c>
      <c r="AC436" s="987">
        <v>0</v>
      </c>
      <c r="AD436" s="986">
        <v>0</v>
      </c>
      <c r="AE436" s="987">
        <v>0</v>
      </c>
      <c r="AF436" s="986">
        <v>0</v>
      </c>
      <c r="AG436" s="987">
        <v>0</v>
      </c>
      <c r="AH436" s="986">
        <v>0</v>
      </c>
      <c r="AI436" s="987">
        <v>0</v>
      </c>
      <c r="AJ436" s="986">
        <v>0</v>
      </c>
      <c r="AK436" s="987">
        <v>0</v>
      </c>
      <c r="AL436" s="986">
        <v>0</v>
      </c>
      <c r="AM436" s="987">
        <v>0</v>
      </c>
      <c r="AN436" s="988">
        <v>0</v>
      </c>
      <c r="AO436" s="946"/>
      <c r="AP436" s="964"/>
      <c r="AQ436" s="946"/>
      <c r="AR436" s="985">
        <v>0</v>
      </c>
      <c r="AS436" s="986">
        <v>0</v>
      </c>
      <c r="AT436" s="987">
        <v>0</v>
      </c>
      <c r="AU436" s="986">
        <v>0</v>
      </c>
      <c r="AV436" s="987">
        <v>0</v>
      </c>
      <c r="AW436" s="986">
        <v>0</v>
      </c>
      <c r="AX436" s="987">
        <v>0</v>
      </c>
      <c r="AY436" s="986">
        <v>0</v>
      </c>
      <c r="AZ436" s="987">
        <v>0</v>
      </c>
      <c r="BA436" s="986">
        <v>0</v>
      </c>
      <c r="BB436" s="987">
        <v>0</v>
      </c>
      <c r="BC436" s="986">
        <v>0</v>
      </c>
      <c r="BD436" s="987">
        <v>0</v>
      </c>
      <c r="BE436" s="986">
        <v>0</v>
      </c>
      <c r="BF436" s="987">
        <v>0</v>
      </c>
      <c r="BG436" s="986">
        <v>0</v>
      </c>
      <c r="BH436" s="987">
        <v>0</v>
      </c>
      <c r="BI436" s="986">
        <v>0</v>
      </c>
      <c r="BJ436" s="987">
        <v>0</v>
      </c>
      <c r="BK436" s="986">
        <v>0</v>
      </c>
      <c r="BL436" s="987">
        <v>0</v>
      </c>
      <c r="BM436" s="986">
        <v>0</v>
      </c>
      <c r="BN436" s="987">
        <v>0</v>
      </c>
      <c r="BO436" s="986">
        <v>0</v>
      </c>
      <c r="BP436" s="987">
        <v>0</v>
      </c>
      <c r="BQ436" s="986">
        <v>0</v>
      </c>
      <c r="BR436" s="987">
        <v>0</v>
      </c>
      <c r="BS436" s="986">
        <v>0</v>
      </c>
      <c r="BT436" s="987">
        <v>0</v>
      </c>
      <c r="BU436" s="986">
        <v>0</v>
      </c>
      <c r="BV436" s="987">
        <v>0</v>
      </c>
      <c r="BW436" s="986">
        <v>0</v>
      </c>
      <c r="BX436" s="987">
        <v>0</v>
      </c>
      <c r="BY436" s="986">
        <v>0</v>
      </c>
      <c r="BZ436" s="987">
        <v>0</v>
      </c>
      <c r="CA436" s="988">
        <v>0</v>
      </c>
      <c r="CB436" s="946"/>
      <c r="CC436" s="971"/>
      <c r="CD436" s="946"/>
      <c r="CE436" s="972"/>
      <c r="CF436" s="946"/>
      <c r="CG436" s="985">
        <v>0</v>
      </c>
      <c r="CH436" s="986">
        <v>0</v>
      </c>
      <c r="CI436" s="987">
        <v>0</v>
      </c>
      <c r="CJ436" s="986">
        <v>0</v>
      </c>
      <c r="CK436" s="987">
        <v>0</v>
      </c>
      <c r="CL436" s="986">
        <v>0</v>
      </c>
      <c r="CM436" s="987">
        <v>0</v>
      </c>
      <c r="CN436" s="986">
        <v>0</v>
      </c>
      <c r="CO436" s="987">
        <v>0</v>
      </c>
      <c r="CP436" s="986">
        <v>0</v>
      </c>
      <c r="CQ436" s="987">
        <v>0</v>
      </c>
      <c r="CR436" s="986">
        <v>0</v>
      </c>
      <c r="CS436" s="987">
        <v>0</v>
      </c>
      <c r="CT436" s="986">
        <v>0</v>
      </c>
      <c r="CU436" s="987">
        <v>0</v>
      </c>
      <c r="CV436" s="986">
        <v>0</v>
      </c>
      <c r="CW436" s="987">
        <v>0</v>
      </c>
      <c r="CX436" s="986">
        <v>0</v>
      </c>
      <c r="CY436" s="987">
        <v>0</v>
      </c>
      <c r="CZ436" s="986">
        <v>0</v>
      </c>
      <c r="DA436" s="987">
        <v>0</v>
      </c>
      <c r="DB436" s="986">
        <v>0</v>
      </c>
      <c r="DC436" s="987">
        <v>0</v>
      </c>
      <c r="DD436" s="986">
        <v>0</v>
      </c>
      <c r="DE436" s="987">
        <v>0</v>
      </c>
      <c r="DF436" s="986">
        <v>0</v>
      </c>
      <c r="DG436" s="987">
        <v>0</v>
      </c>
      <c r="DH436" s="986">
        <v>0</v>
      </c>
      <c r="DI436" s="987">
        <v>0</v>
      </c>
      <c r="DJ436" s="986">
        <v>0</v>
      </c>
      <c r="DK436" s="987">
        <v>0</v>
      </c>
      <c r="DL436" s="986">
        <v>0</v>
      </c>
      <c r="DM436" s="987">
        <v>0</v>
      </c>
      <c r="DN436" s="986">
        <v>0</v>
      </c>
      <c r="DO436" s="987">
        <v>0</v>
      </c>
      <c r="DP436" s="988">
        <v>0</v>
      </c>
      <c r="DQ436" s="946"/>
      <c r="DR436" s="973"/>
      <c r="DS436" s="946"/>
      <c r="DT436" s="985">
        <v>0</v>
      </c>
      <c r="DU436" s="986">
        <v>0</v>
      </c>
      <c r="DV436" s="987">
        <v>0</v>
      </c>
      <c r="DW436" s="986">
        <v>0</v>
      </c>
      <c r="DX436" s="987">
        <v>0</v>
      </c>
      <c r="DY436" s="986">
        <v>0</v>
      </c>
      <c r="DZ436" s="987">
        <v>0</v>
      </c>
      <c r="EA436" s="986">
        <v>0</v>
      </c>
      <c r="EB436" s="987">
        <v>0</v>
      </c>
      <c r="EC436" s="986">
        <v>0</v>
      </c>
      <c r="ED436" s="987">
        <v>0</v>
      </c>
      <c r="EE436" s="986">
        <v>0</v>
      </c>
      <c r="EF436" s="987">
        <v>0</v>
      </c>
      <c r="EG436" s="986">
        <v>0</v>
      </c>
      <c r="EH436" s="987">
        <v>0</v>
      </c>
      <c r="EI436" s="986">
        <v>0</v>
      </c>
      <c r="EJ436" s="987">
        <v>0</v>
      </c>
      <c r="EK436" s="986">
        <v>0</v>
      </c>
      <c r="EL436" s="987">
        <v>0</v>
      </c>
      <c r="EM436" s="986">
        <v>0</v>
      </c>
      <c r="EN436" s="987">
        <v>0</v>
      </c>
      <c r="EO436" s="986">
        <v>0</v>
      </c>
      <c r="EP436" s="987">
        <v>0</v>
      </c>
      <c r="EQ436" s="986">
        <v>0</v>
      </c>
      <c r="ER436" s="987">
        <v>0</v>
      </c>
      <c r="ES436" s="986">
        <v>0</v>
      </c>
      <c r="ET436" s="987">
        <v>0</v>
      </c>
      <c r="EU436" s="986">
        <v>0</v>
      </c>
      <c r="EV436" s="987">
        <v>0</v>
      </c>
      <c r="EW436" s="986">
        <v>0</v>
      </c>
      <c r="EX436" s="987">
        <v>0</v>
      </c>
      <c r="EY436" s="986">
        <v>0</v>
      </c>
      <c r="EZ436" s="987">
        <v>0</v>
      </c>
      <c r="FA436" s="986">
        <v>0</v>
      </c>
      <c r="FB436" s="987">
        <v>0</v>
      </c>
      <c r="FC436" s="988">
        <v>0</v>
      </c>
      <c r="FD436" s="946"/>
      <c r="FE436" s="974"/>
      <c r="FF436" s="946"/>
      <c r="FG436" s="975"/>
      <c r="FI436" s="989" t="b">
        <v>1</v>
      </c>
    </row>
    <row r="437" spans="2:165" outlineLevel="1">
      <c r="B437" s="997">
        <v>415</v>
      </c>
      <c r="C437" s="998" t="s">
        <v>347</v>
      </c>
      <c r="E437" s="999">
        <v>0</v>
      </c>
      <c r="F437" s="1000">
        <v>0</v>
      </c>
      <c r="G437" s="1001">
        <v>98617</v>
      </c>
      <c r="H437" s="1000">
        <v>98617</v>
      </c>
      <c r="I437" s="1001">
        <v>98617</v>
      </c>
      <c r="J437" s="1000">
        <v>98617</v>
      </c>
      <c r="K437" s="1001">
        <v>98617</v>
      </c>
      <c r="L437" s="1000">
        <v>98617</v>
      </c>
      <c r="M437" s="1001">
        <v>98617</v>
      </c>
      <c r="N437" s="1000">
        <v>98617</v>
      </c>
      <c r="O437" s="1001">
        <v>98617</v>
      </c>
      <c r="P437" s="1000">
        <v>98617</v>
      </c>
      <c r="Q437" s="1001">
        <v>76874</v>
      </c>
      <c r="R437" s="1000">
        <v>76874</v>
      </c>
      <c r="S437" s="1001">
        <v>74888</v>
      </c>
      <c r="T437" s="1000">
        <v>74888</v>
      </c>
      <c r="U437" s="1001">
        <v>72295</v>
      </c>
      <c r="V437" s="1000">
        <v>70926</v>
      </c>
      <c r="W437" s="1001">
        <v>70926</v>
      </c>
      <c r="X437" s="1000">
        <v>70926</v>
      </c>
      <c r="Y437" s="1001">
        <v>70926</v>
      </c>
      <c r="Z437" s="1000">
        <v>70926</v>
      </c>
      <c r="AA437" s="1001">
        <v>0</v>
      </c>
      <c r="AB437" s="1000">
        <v>0</v>
      </c>
      <c r="AC437" s="1001">
        <v>0</v>
      </c>
      <c r="AD437" s="1000">
        <v>0</v>
      </c>
      <c r="AE437" s="1001">
        <v>0</v>
      </c>
      <c r="AF437" s="1000">
        <v>0</v>
      </c>
      <c r="AG437" s="1001">
        <v>0</v>
      </c>
      <c r="AH437" s="1000">
        <v>0</v>
      </c>
      <c r="AI437" s="1001">
        <v>0</v>
      </c>
      <c r="AJ437" s="1000">
        <v>0</v>
      </c>
      <c r="AK437" s="1001">
        <v>0</v>
      </c>
      <c r="AL437" s="1000">
        <v>0</v>
      </c>
      <c r="AM437" s="1001">
        <v>0</v>
      </c>
      <c r="AN437" s="1002">
        <v>0</v>
      </c>
      <c r="AO437" s="946"/>
      <c r="AP437" s="964"/>
      <c r="AQ437" s="946"/>
      <c r="AR437" s="999">
        <v>0</v>
      </c>
      <c r="AS437" s="1000">
        <v>0</v>
      </c>
      <c r="AT437" s="1001">
        <v>20</v>
      </c>
      <c r="AU437" s="1000">
        <v>20</v>
      </c>
      <c r="AV437" s="1001">
        <v>20</v>
      </c>
      <c r="AW437" s="1000">
        <v>20</v>
      </c>
      <c r="AX437" s="1001">
        <v>20</v>
      </c>
      <c r="AY437" s="1000">
        <v>20</v>
      </c>
      <c r="AZ437" s="1001">
        <v>20</v>
      </c>
      <c r="BA437" s="1000">
        <v>20</v>
      </c>
      <c r="BB437" s="1001">
        <v>20</v>
      </c>
      <c r="BC437" s="1000">
        <v>20</v>
      </c>
      <c r="BD437" s="1001">
        <v>6</v>
      </c>
      <c r="BE437" s="1000">
        <v>6</v>
      </c>
      <c r="BF437" s="1001">
        <v>5</v>
      </c>
      <c r="BG437" s="1000">
        <v>5</v>
      </c>
      <c r="BH437" s="1001">
        <v>5</v>
      </c>
      <c r="BI437" s="1000">
        <v>5</v>
      </c>
      <c r="BJ437" s="1001">
        <v>5</v>
      </c>
      <c r="BK437" s="1000">
        <v>5</v>
      </c>
      <c r="BL437" s="1001">
        <v>5</v>
      </c>
      <c r="BM437" s="1000">
        <v>5</v>
      </c>
      <c r="BN437" s="1001">
        <v>0</v>
      </c>
      <c r="BO437" s="1000">
        <v>0</v>
      </c>
      <c r="BP437" s="1001">
        <v>0</v>
      </c>
      <c r="BQ437" s="1000">
        <v>0</v>
      </c>
      <c r="BR437" s="1001">
        <v>0</v>
      </c>
      <c r="BS437" s="1000">
        <v>0</v>
      </c>
      <c r="BT437" s="1001">
        <v>0</v>
      </c>
      <c r="BU437" s="1000">
        <v>0</v>
      </c>
      <c r="BV437" s="1001">
        <v>0</v>
      </c>
      <c r="BW437" s="1000">
        <v>0</v>
      </c>
      <c r="BX437" s="1001">
        <v>0</v>
      </c>
      <c r="BY437" s="1000">
        <v>0</v>
      </c>
      <c r="BZ437" s="1001">
        <v>0</v>
      </c>
      <c r="CA437" s="1002">
        <v>0</v>
      </c>
      <c r="CB437" s="946"/>
      <c r="CC437" s="971"/>
      <c r="CD437" s="946"/>
      <c r="CE437" s="972"/>
      <c r="CF437" s="946"/>
      <c r="CG437" s="999">
        <v>0</v>
      </c>
      <c r="CH437" s="1000">
        <v>0</v>
      </c>
      <c r="CI437" s="1001">
        <v>98617</v>
      </c>
      <c r="CJ437" s="1000">
        <v>98617</v>
      </c>
      <c r="CK437" s="1001">
        <v>98617</v>
      </c>
      <c r="CL437" s="1000">
        <v>98617</v>
      </c>
      <c r="CM437" s="1001">
        <v>98617</v>
      </c>
      <c r="CN437" s="1000">
        <v>98617</v>
      </c>
      <c r="CO437" s="1001">
        <v>98617</v>
      </c>
      <c r="CP437" s="1000">
        <v>98617</v>
      </c>
      <c r="CQ437" s="1001">
        <v>98617</v>
      </c>
      <c r="CR437" s="1000">
        <v>98617</v>
      </c>
      <c r="CS437" s="1001">
        <v>76874</v>
      </c>
      <c r="CT437" s="1000">
        <v>76874</v>
      </c>
      <c r="CU437" s="1001">
        <v>74888</v>
      </c>
      <c r="CV437" s="1000">
        <v>74888</v>
      </c>
      <c r="CW437" s="1001">
        <v>72295</v>
      </c>
      <c r="CX437" s="1000">
        <v>70926</v>
      </c>
      <c r="CY437" s="1001">
        <v>70926</v>
      </c>
      <c r="CZ437" s="1000">
        <v>70926</v>
      </c>
      <c r="DA437" s="1001">
        <v>70926</v>
      </c>
      <c r="DB437" s="1000">
        <v>70926</v>
      </c>
      <c r="DC437" s="1001">
        <v>0</v>
      </c>
      <c r="DD437" s="1000">
        <v>0</v>
      </c>
      <c r="DE437" s="1001">
        <v>0</v>
      </c>
      <c r="DF437" s="1000">
        <v>0</v>
      </c>
      <c r="DG437" s="1001">
        <v>0</v>
      </c>
      <c r="DH437" s="1000">
        <v>0</v>
      </c>
      <c r="DI437" s="1001">
        <v>0</v>
      </c>
      <c r="DJ437" s="1000">
        <v>0</v>
      </c>
      <c r="DK437" s="1001">
        <v>0</v>
      </c>
      <c r="DL437" s="1000">
        <v>0</v>
      </c>
      <c r="DM437" s="1001">
        <v>0</v>
      </c>
      <c r="DN437" s="1000">
        <v>0</v>
      </c>
      <c r="DO437" s="1001">
        <v>0</v>
      </c>
      <c r="DP437" s="1002">
        <v>0</v>
      </c>
      <c r="DQ437" s="946"/>
      <c r="DR437" s="973"/>
      <c r="DS437" s="946"/>
      <c r="DT437" s="999">
        <v>0</v>
      </c>
      <c r="DU437" s="1000">
        <v>0</v>
      </c>
      <c r="DV437" s="1001">
        <v>20</v>
      </c>
      <c r="DW437" s="1000">
        <v>20</v>
      </c>
      <c r="DX437" s="1001">
        <v>20</v>
      </c>
      <c r="DY437" s="1000">
        <v>20</v>
      </c>
      <c r="DZ437" s="1001">
        <v>20</v>
      </c>
      <c r="EA437" s="1000">
        <v>20</v>
      </c>
      <c r="EB437" s="1001">
        <v>20</v>
      </c>
      <c r="EC437" s="1000">
        <v>20</v>
      </c>
      <c r="ED437" s="1001">
        <v>20</v>
      </c>
      <c r="EE437" s="1000">
        <v>20</v>
      </c>
      <c r="EF437" s="1001">
        <v>6</v>
      </c>
      <c r="EG437" s="1000">
        <v>6</v>
      </c>
      <c r="EH437" s="1001">
        <v>5</v>
      </c>
      <c r="EI437" s="1000">
        <v>5</v>
      </c>
      <c r="EJ437" s="1001">
        <v>5</v>
      </c>
      <c r="EK437" s="1000">
        <v>5</v>
      </c>
      <c r="EL437" s="1001">
        <v>5</v>
      </c>
      <c r="EM437" s="1000">
        <v>5</v>
      </c>
      <c r="EN437" s="1001">
        <v>5</v>
      </c>
      <c r="EO437" s="1000">
        <v>5</v>
      </c>
      <c r="EP437" s="1001">
        <v>0</v>
      </c>
      <c r="EQ437" s="1000">
        <v>0</v>
      </c>
      <c r="ER437" s="1001">
        <v>0</v>
      </c>
      <c r="ES437" s="1000">
        <v>0</v>
      </c>
      <c r="ET437" s="1001">
        <v>0</v>
      </c>
      <c r="EU437" s="1000">
        <v>0</v>
      </c>
      <c r="EV437" s="1001">
        <v>0</v>
      </c>
      <c r="EW437" s="1000">
        <v>0</v>
      </c>
      <c r="EX437" s="1001">
        <v>0</v>
      </c>
      <c r="EY437" s="1000">
        <v>0</v>
      </c>
      <c r="EZ437" s="1001">
        <v>0</v>
      </c>
      <c r="FA437" s="1000">
        <v>0</v>
      </c>
      <c r="FB437" s="1001">
        <v>0</v>
      </c>
      <c r="FC437" s="1002">
        <v>0</v>
      </c>
      <c r="FD437" s="946"/>
      <c r="FE437" s="974"/>
      <c r="FF437" s="946"/>
      <c r="FG437" s="975"/>
      <c r="FI437" s="1003" t="b">
        <v>0</v>
      </c>
    </row>
    <row r="438" spans="2:165" outlineLevel="1">
      <c r="B438" s="1004">
        <v>416</v>
      </c>
      <c r="C438" s="1005" t="s">
        <v>349</v>
      </c>
      <c r="E438" s="1006">
        <v>0</v>
      </c>
      <c r="F438" s="1007">
        <v>0</v>
      </c>
      <c r="G438" s="1008">
        <v>763497</v>
      </c>
      <c r="H438" s="1007">
        <v>763497</v>
      </c>
      <c r="I438" s="1008">
        <v>763497</v>
      </c>
      <c r="J438" s="1007">
        <v>763497</v>
      </c>
      <c r="K438" s="1008">
        <v>763497</v>
      </c>
      <c r="L438" s="1007">
        <v>763497</v>
      </c>
      <c r="M438" s="1008">
        <v>763497</v>
      </c>
      <c r="N438" s="1007">
        <v>763497</v>
      </c>
      <c r="O438" s="1008">
        <v>763497</v>
      </c>
      <c r="P438" s="1007">
        <v>659417</v>
      </c>
      <c r="Q438" s="1008">
        <v>0</v>
      </c>
      <c r="R438" s="1007">
        <v>0</v>
      </c>
      <c r="S438" s="1008">
        <v>0</v>
      </c>
      <c r="T438" s="1007">
        <v>0</v>
      </c>
      <c r="U438" s="1008">
        <v>0</v>
      </c>
      <c r="V438" s="1007">
        <v>0</v>
      </c>
      <c r="W438" s="1008">
        <v>0</v>
      </c>
      <c r="X438" s="1007">
        <v>0</v>
      </c>
      <c r="Y438" s="1008">
        <v>0</v>
      </c>
      <c r="Z438" s="1007">
        <v>0</v>
      </c>
      <c r="AA438" s="1008">
        <v>0</v>
      </c>
      <c r="AB438" s="1007">
        <v>0</v>
      </c>
      <c r="AC438" s="1008">
        <v>0</v>
      </c>
      <c r="AD438" s="1007">
        <v>0</v>
      </c>
      <c r="AE438" s="1008">
        <v>0</v>
      </c>
      <c r="AF438" s="1007">
        <v>0</v>
      </c>
      <c r="AG438" s="1008">
        <v>0</v>
      </c>
      <c r="AH438" s="1007">
        <v>0</v>
      </c>
      <c r="AI438" s="1008">
        <v>0</v>
      </c>
      <c r="AJ438" s="1007">
        <v>0</v>
      </c>
      <c r="AK438" s="1008">
        <v>0</v>
      </c>
      <c r="AL438" s="1007">
        <v>0</v>
      </c>
      <c r="AM438" s="1008">
        <v>0</v>
      </c>
      <c r="AN438" s="1009">
        <v>0</v>
      </c>
      <c r="AO438" s="946"/>
      <c r="AP438" s="964"/>
      <c r="AQ438" s="946"/>
      <c r="AR438" s="1006">
        <v>0</v>
      </c>
      <c r="AS438" s="1007">
        <v>0</v>
      </c>
      <c r="AT438" s="1008">
        <v>34</v>
      </c>
      <c r="AU438" s="1007">
        <v>34</v>
      </c>
      <c r="AV438" s="1008">
        <v>34</v>
      </c>
      <c r="AW438" s="1007">
        <v>34</v>
      </c>
      <c r="AX438" s="1008">
        <v>34</v>
      </c>
      <c r="AY438" s="1007">
        <v>34</v>
      </c>
      <c r="AZ438" s="1008">
        <v>34</v>
      </c>
      <c r="BA438" s="1007">
        <v>34</v>
      </c>
      <c r="BB438" s="1008">
        <v>34</v>
      </c>
      <c r="BC438" s="1007">
        <v>29</v>
      </c>
      <c r="BD438" s="1008">
        <v>0</v>
      </c>
      <c r="BE438" s="1007">
        <v>0</v>
      </c>
      <c r="BF438" s="1008">
        <v>0</v>
      </c>
      <c r="BG438" s="1007">
        <v>0</v>
      </c>
      <c r="BH438" s="1008">
        <v>0</v>
      </c>
      <c r="BI438" s="1007">
        <v>0</v>
      </c>
      <c r="BJ438" s="1008">
        <v>0</v>
      </c>
      <c r="BK438" s="1007">
        <v>0</v>
      </c>
      <c r="BL438" s="1008">
        <v>0</v>
      </c>
      <c r="BM438" s="1007">
        <v>0</v>
      </c>
      <c r="BN438" s="1008">
        <v>0</v>
      </c>
      <c r="BO438" s="1007">
        <v>0</v>
      </c>
      <c r="BP438" s="1008">
        <v>0</v>
      </c>
      <c r="BQ438" s="1007">
        <v>0</v>
      </c>
      <c r="BR438" s="1008">
        <v>0</v>
      </c>
      <c r="BS438" s="1007">
        <v>0</v>
      </c>
      <c r="BT438" s="1008">
        <v>0</v>
      </c>
      <c r="BU438" s="1007">
        <v>0</v>
      </c>
      <c r="BV438" s="1008">
        <v>0</v>
      </c>
      <c r="BW438" s="1007">
        <v>0</v>
      </c>
      <c r="BX438" s="1008">
        <v>0</v>
      </c>
      <c r="BY438" s="1007">
        <v>0</v>
      </c>
      <c r="BZ438" s="1008">
        <v>0</v>
      </c>
      <c r="CA438" s="1009">
        <v>0</v>
      </c>
      <c r="CB438" s="946"/>
      <c r="CC438" s="971"/>
      <c r="CD438" s="946"/>
      <c r="CE438" s="972"/>
      <c r="CF438" s="946"/>
      <c r="CG438" s="1006">
        <v>0</v>
      </c>
      <c r="CH438" s="1007">
        <v>0</v>
      </c>
      <c r="CI438" s="1008">
        <v>718670</v>
      </c>
      <c r="CJ438" s="1007">
        <v>718670</v>
      </c>
      <c r="CK438" s="1008">
        <v>718670</v>
      </c>
      <c r="CL438" s="1007">
        <v>718670</v>
      </c>
      <c r="CM438" s="1008">
        <v>718670</v>
      </c>
      <c r="CN438" s="1007">
        <v>718670</v>
      </c>
      <c r="CO438" s="1008">
        <v>718670</v>
      </c>
      <c r="CP438" s="1007">
        <v>718670</v>
      </c>
      <c r="CQ438" s="1008">
        <v>718670</v>
      </c>
      <c r="CR438" s="1007">
        <v>620701</v>
      </c>
      <c r="CS438" s="1008">
        <v>0</v>
      </c>
      <c r="CT438" s="1007">
        <v>0</v>
      </c>
      <c r="CU438" s="1008">
        <v>0</v>
      </c>
      <c r="CV438" s="1007">
        <v>0</v>
      </c>
      <c r="CW438" s="1008">
        <v>0</v>
      </c>
      <c r="CX438" s="1007">
        <v>0</v>
      </c>
      <c r="CY438" s="1008">
        <v>0</v>
      </c>
      <c r="CZ438" s="1007">
        <v>0</v>
      </c>
      <c r="DA438" s="1008">
        <v>0</v>
      </c>
      <c r="DB438" s="1007">
        <v>0</v>
      </c>
      <c r="DC438" s="1008">
        <v>0</v>
      </c>
      <c r="DD438" s="1007">
        <v>0</v>
      </c>
      <c r="DE438" s="1008">
        <v>0</v>
      </c>
      <c r="DF438" s="1007">
        <v>0</v>
      </c>
      <c r="DG438" s="1008">
        <v>0</v>
      </c>
      <c r="DH438" s="1007">
        <v>0</v>
      </c>
      <c r="DI438" s="1008">
        <v>0</v>
      </c>
      <c r="DJ438" s="1007">
        <v>0</v>
      </c>
      <c r="DK438" s="1008">
        <v>0</v>
      </c>
      <c r="DL438" s="1007">
        <v>0</v>
      </c>
      <c r="DM438" s="1008">
        <v>0</v>
      </c>
      <c r="DN438" s="1007">
        <v>0</v>
      </c>
      <c r="DO438" s="1008">
        <v>0</v>
      </c>
      <c r="DP438" s="1009">
        <v>0</v>
      </c>
      <c r="DQ438" s="946"/>
      <c r="DR438" s="973"/>
      <c r="DS438" s="946"/>
      <c r="DT438" s="1006">
        <v>0</v>
      </c>
      <c r="DU438" s="1007">
        <v>0</v>
      </c>
      <c r="DV438" s="1008">
        <v>32</v>
      </c>
      <c r="DW438" s="1007">
        <v>32</v>
      </c>
      <c r="DX438" s="1008">
        <v>32</v>
      </c>
      <c r="DY438" s="1007">
        <v>32</v>
      </c>
      <c r="DZ438" s="1008">
        <v>32</v>
      </c>
      <c r="EA438" s="1007">
        <v>32</v>
      </c>
      <c r="EB438" s="1008">
        <v>32</v>
      </c>
      <c r="EC438" s="1007">
        <v>32</v>
      </c>
      <c r="ED438" s="1008">
        <v>32</v>
      </c>
      <c r="EE438" s="1007">
        <v>28</v>
      </c>
      <c r="EF438" s="1008">
        <v>0</v>
      </c>
      <c r="EG438" s="1007">
        <v>0</v>
      </c>
      <c r="EH438" s="1008">
        <v>0</v>
      </c>
      <c r="EI438" s="1007">
        <v>0</v>
      </c>
      <c r="EJ438" s="1008">
        <v>0</v>
      </c>
      <c r="EK438" s="1007">
        <v>0</v>
      </c>
      <c r="EL438" s="1008">
        <v>0</v>
      </c>
      <c r="EM438" s="1007">
        <v>0</v>
      </c>
      <c r="EN438" s="1008">
        <v>0</v>
      </c>
      <c r="EO438" s="1007">
        <v>0</v>
      </c>
      <c r="EP438" s="1008">
        <v>0</v>
      </c>
      <c r="EQ438" s="1007">
        <v>0</v>
      </c>
      <c r="ER438" s="1008">
        <v>0</v>
      </c>
      <c r="ES438" s="1007">
        <v>0</v>
      </c>
      <c r="ET438" s="1008">
        <v>0</v>
      </c>
      <c r="EU438" s="1007">
        <v>0</v>
      </c>
      <c r="EV438" s="1008">
        <v>0</v>
      </c>
      <c r="EW438" s="1007">
        <v>0</v>
      </c>
      <c r="EX438" s="1008">
        <v>0</v>
      </c>
      <c r="EY438" s="1007">
        <v>0</v>
      </c>
      <c r="EZ438" s="1008">
        <v>0</v>
      </c>
      <c r="FA438" s="1007">
        <v>0</v>
      </c>
      <c r="FB438" s="1008">
        <v>0</v>
      </c>
      <c r="FC438" s="1009">
        <v>0</v>
      </c>
      <c r="FD438" s="946"/>
      <c r="FE438" s="974"/>
      <c r="FF438" s="946"/>
      <c r="FG438" s="975"/>
      <c r="FI438" s="1010" t="b">
        <v>0</v>
      </c>
    </row>
    <row r="439" spans="2:165" outlineLevel="1">
      <c r="B439" s="990">
        <v>417</v>
      </c>
      <c r="C439" s="1011" t="s">
        <v>350</v>
      </c>
      <c r="E439" s="992">
        <v>0</v>
      </c>
      <c r="F439" s="993">
        <v>0</v>
      </c>
      <c r="G439" s="994">
        <v>20034480</v>
      </c>
      <c r="H439" s="993">
        <v>20147543</v>
      </c>
      <c r="I439" s="994">
        <v>20147543</v>
      </c>
      <c r="J439" s="993">
        <v>20147543</v>
      </c>
      <c r="K439" s="994">
        <v>20147543</v>
      </c>
      <c r="L439" s="993">
        <v>19150399</v>
      </c>
      <c r="M439" s="994">
        <v>19150399</v>
      </c>
      <c r="N439" s="993">
        <v>19150399</v>
      </c>
      <c r="O439" s="994">
        <v>19048427</v>
      </c>
      <c r="P439" s="993">
        <v>19048427</v>
      </c>
      <c r="Q439" s="994">
        <v>18700083</v>
      </c>
      <c r="R439" s="993">
        <v>18157869</v>
      </c>
      <c r="S439" s="994">
        <v>5787470</v>
      </c>
      <c r="T439" s="993">
        <v>4817801</v>
      </c>
      <c r="U439" s="994">
        <v>515994</v>
      </c>
      <c r="V439" s="993">
        <v>0</v>
      </c>
      <c r="W439" s="994">
        <v>0</v>
      </c>
      <c r="X439" s="993">
        <v>0</v>
      </c>
      <c r="Y439" s="994">
        <v>0</v>
      </c>
      <c r="Z439" s="993">
        <v>0</v>
      </c>
      <c r="AA439" s="994">
        <v>0</v>
      </c>
      <c r="AB439" s="993">
        <v>0</v>
      </c>
      <c r="AC439" s="994">
        <v>0</v>
      </c>
      <c r="AD439" s="993">
        <v>0</v>
      </c>
      <c r="AE439" s="994">
        <v>0</v>
      </c>
      <c r="AF439" s="993">
        <v>0</v>
      </c>
      <c r="AG439" s="994">
        <v>0</v>
      </c>
      <c r="AH439" s="993">
        <v>0</v>
      </c>
      <c r="AI439" s="994">
        <v>0</v>
      </c>
      <c r="AJ439" s="993">
        <v>0</v>
      </c>
      <c r="AK439" s="994">
        <v>0</v>
      </c>
      <c r="AL439" s="993">
        <v>0</v>
      </c>
      <c r="AM439" s="994">
        <v>0</v>
      </c>
      <c r="AN439" s="995">
        <v>0</v>
      </c>
      <c r="AO439" s="946"/>
      <c r="AP439" s="964"/>
      <c r="AQ439" s="946"/>
      <c r="AR439" s="992">
        <v>0</v>
      </c>
      <c r="AS439" s="993">
        <v>0</v>
      </c>
      <c r="AT439" s="994">
        <v>2713</v>
      </c>
      <c r="AU439" s="993">
        <v>2753</v>
      </c>
      <c r="AV439" s="994">
        <v>2753</v>
      </c>
      <c r="AW439" s="993">
        <v>2753</v>
      </c>
      <c r="AX439" s="994">
        <v>2753</v>
      </c>
      <c r="AY439" s="993">
        <v>2591</v>
      </c>
      <c r="AZ439" s="994">
        <v>2591</v>
      </c>
      <c r="BA439" s="993">
        <v>2591</v>
      </c>
      <c r="BB439" s="994">
        <v>2581</v>
      </c>
      <c r="BC439" s="993">
        <v>2581</v>
      </c>
      <c r="BD439" s="994">
        <v>2511</v>
      </c>
      <c r="BE439" s="993">
        <v>2326</v>
      </c>
      <c r="BF439" s="994">
        <v>1138</v>
      </c>
      <c r="BG439" s="993">
        <v>937</v>
      </c>
      <c r="BH439" s="994">
        <v>84</v>
      </c>
      <c r="BI439" s="993">
        <v>0</v>
      </c>
      <c r="BJ439" s="994">
        <v>0</v>
      </c>
      <c r="BK439" s="993">
        <v>0</v>
      </c>
      <c r="BL439" s="994">
        <v>0</v>
      </c>
      <c r="BM439" s="993">
        <v>0</v>
      </c>
      <c r="BN439" s="994">
        <v>0</v>
      </c>
      <c r="BO439" s="993">
        <v>0</v>
      </c>
      <c r="BP439" s="994">
        <v>0</v>
      </c>
      <c r="BQ439" s="993">
        <v>0</v>
      </c>
      <c r="BR439" s="994">
        <v>0</v>
      </c>
      <c r="BS439" s="993">
        <v>0</v>
      </c>
      <c r="BT439" s="994">
        <v>0</v>
      </c>
      <c r="BU439" s="993">
        <v>0</v>
      </c>
      <c r="BV439" s="994">
        <v>0</v>
      </c>
      <c r="BW439" s="993">
        <v>0</v>
      </c>
      <c r="BX439" s="994">
        <v>0</v>
      </c>
      <c r="BY439" s="993">
        <v>0</v>
      </c>
      <c r="BZ439" s="994">
        <v>0</v>
      </c>
      <c r="CA439" s="995">
        <v>0</v>
      </c>
      <c r="CB439" s="946"/>
      <c r="CC439" s="971"/>
      <c r="CD439" s="946"/>
      <c r="CE439" s="972"/>
      <c r="CF439" s="946"/>
      <c r="CG439" s="992">
        <v>0</v>
      </c>
      <c r="CH439" s="993">
        <v>0</v>
      </c>
      <c r="CI439" s="994">
        <v>17297433</v>
      </c>
      <c r="CJ439" s="993">
        <v>17395049</v>
      </c>
      <c r="CK439" s="994">
        <v>17395049</v>
      </c>
      <c r="CL439" s="993">
        <v>17395049</v>
      </c>
      <c r="CM439" s="994">
        <v>17395049</v>
      </c>
      <c r="CN439" s="993">
        <v>16534132</v>
      </c>
      <c r="CO439" s="994">
        <v>16534132</v>
      </c>
      <c r="CP439" s="993">
        <v>16534132</v>
      </c>
      <c r="CQ439" s="994">
        <v>16446091</v>
      </c>
      <c r="CR439" s="993">
        <v>16446091</v>
      </c>
      <c r="CS439" s="994">
        <v>16145337</v>
      </c>
      <c r="CT439" s="993">
        <v>15677198</v>
      </c>
      <c r="CU439" s="994">
        <v>4996804</v>
      </c>
      <c r="CV439" s="993">
        <v>4159608</v>
      </c>
      <c r="CW439" s="994">
        <v>445500</v>
      </c>
      <c r="CX439" s="993">
        <v>0</v>
      </c>
      <c r="CY439" s="994">
        <v>0</v>
      </c>
      <c r="CZ439" s="993">
        <v>0</v>
      </c>
      <c r="DA439" s="994">
        <v>0</v>
      </c>
      <c r="DB439" s="993">
        <v>0</v>
      </c>
      <c r="DC439" s="994">
        <v>0</v>
      </c>
      <c r="DD439" s="993">
        <v>0</v>
      </c>
      <c r="DE439" s="994">
        <v>0</v>
      </c>
      <c r="DF439" s="993">
        <v>0</v>
      </c>
      <c r="DG439" s="994">
        <v>0</v>
      </c>
      <c r="DH439" s="993">
        <v>0</v>
      </c>
      <c r="DI439" s="994">
        <v>0</v>
      </c>
      <c r="DJ439" s="993">
        <v>0</v>
      </c>
      <c r="DK439" s="994">
        <v>0</v>
      </c>
      <c r="DL439" s="993">
        <v>0</v>
      </c>
      <c r="DM439" s="994">
        <v>0</v>
      </c>
      <c r="DN439" s="993">
        <v>0</v>
      </c>
      <c r="DO439" s="994">
        <v>0</v>
      </c>
      <c r="DP439" s="995">
        <v>0</v>
      </c>
      <c r="DQ439" s="946"/>
      <c r="DR439" s="973"/>
      <c r="DS439" s="946"/>
      <c r="DT439" s="992">
        <v>0</v>
      </c>
      <c r="DU439" s="993">
        <v>0</v>
      </c>
      <c r="DV439" s="994">
        <v>2407</v>
      </c>
      <c r="DW439" s="993">
        <v>2442</v>
      </c>
      <c r="DX439" s="994">
        <v>2442</v>
      </c>
      <c r="DY439" s="993">
        <v>2442</v>
      </c>
      <c r="DZ439" s="994">
        <v>2442</v>
      </c>
      <c r="EA439" s="993">
        <v>2299</v>
      </c>
      <c r="EB439" s="994">
        <v>2299</v>
      </c>
      <c r="EC439" s="993">
        <v>2299</v>
      </c>
      <c r="ED439" s="994">
        <v>2290</v>
      </c>
      <c r="EE439" s="993">
        <v>2290</v>
      </c>
      <c r="EF439" s="994">
        <v>2228</v>
      </c>
      <c r="EG439" s="993">
        <v>2063</v>
      </c>
      <c r="EH439" s="994">
        <v>1010</v>
      </c>
      <c r="EI439" s="993">
        <v>831</v>
      </c>
      <c r="EJ439" s="994">
        <v>74</v>
      </c>
      <c r="EK439" s="993">
        <v>0</v>
      </c>
      <c r="EL439" s="994">
        <v>0</v>
      </c>
      <c r="EM439" s="993">
        <v>0</v>
      </c>
      <c r="EN439" s="994">
        <v>0</v>
      </c>
      <c r="EO439" s="993">
        <v>0</v>
      </c>
      <c r="EP439" s="994">
        <v>0</v>
      </c>
      <c r="EQ439" s="993">
        <v>0</v>
      </c>
      <c r="ER439" s="994">
        <v>0</v>
      </c>
      <c r="ES439" s="993">
        <v>0</v>
      </c>
      <c r="ET439" s="994">
        <v>0</v>
      </c>
      <c r="EU439" s="993">
        <v>0</v>
      </c>
      <c r="EV439" s="994">
        <v>0</v>
      </c>
      <c r="EW439" s="993">
        <v>0</v>
      </c>
      <c r="EX439" s="994">
        <v>0</v>
      </c>
      <c r="EY439" s="993">
        <v>0</v>
      </c>
      <c r="EZ439" s="994">
        <v>0</v>
      </c>
      <c r="FA439" s="993">
        <v>0</v>
      </c>
      <c r="FB439" s="994">
        <v>0</v>
      </c>
      <c r="FC439" s="995">
        <v>0</v>
      </c>
      <c r="FD439" s="946"/>
      <c r="FE439" s="974"/>
      <c r="FF439" s="946"/>
      <c r="FG439" s="975"/>
      <c r="FI439" s="996" t="b">
        <v>0</v>
      </c>
    </row>
    <row r="440" spans="2:165" outlineLevel="1">
      <c r="B440" s="983">
        <v>418</v>
      </c>
      <c r="C440" s="1012" t="s">
        <v>355</v>
      </c>
      <c r="E440" s="985">
        <v>0</v>
      </c>
      <c r="F440" s="986">
        <v>0</v>
      </c>
      <c r="G440" s="987">
        <v>722771</v>
      </c>
      <c r="H440" s="986">
        <v>722771</v>
      </c>
      <c r="I440" s="987">
        <v>722771</v>
      </c>
      <c r="J440" s="986">
        <v>722771</v>
      </c>
      <c r="K440" s="987">
        <v>596630</v>
      </c>
      <c r="L440" s="986">
        <v>459392</v>
      </c>
      <c r="M440" s="987">
        <v>335839</v>
      </c>
      <c r="N440" s="986">
        <v>269015</v>
      </c>
      <c r="O440" s="987">
        <v>196366</v>
      </c>
      <c r="P440" s="986">
        <v>118872</v>
      </c>
      <c r="Q440" s="987">
        <v>51506</v>
      </c>
      <c r="R440" s="986">
        <v>23348</v>
      </c>
      <c r="S440" s="987">
        <v>6710</v>
      </c>
      <c r="T440" s="986">
        <v>6710</v>
      </c>
      <c r="U440" s="987">
        <v>6710</v>
      </c>
      <c r="V440" s="986">
        <v>4581</v>
      </c>
      <c r="W440" s="987">
        <v>4521</v>
      </c>
      <c r="X440" s="986">
        <v>4247</v>
      </c>
      <c r="Y440" s="987">
        <v>4247</v>
      </c>
      <c r="Z440" s="986">
        <v>4247</v>
      </c>
      <c r="AA440" s="987">
        <v>0</v>
      </c>
      <c r="AB440" s="986">
        <v>0</v>
      </c>
      <c r="AC440" s="987">
        <v>0</v>
      </c>
      <c r="AD440" s="986">
        <v>0</v>
      </c>
      <c r="AE440" s="987">
        <v>0</v>
      </c>
      <c r="AF440" s="986">
        <v>0</v>
      </c>
      <c r="AG440" s="987">
        <v>0</v>
      </c>
      <c r="AH440" s="986">
        <v>0</v>
      </c>
      <c r="AI440" s="987">
        <v>0</v>
      </c>
      <c r="AJ440" s="986">
        <v>0</v>
      </c>
      <c r="AK440" s="987">
        <v>0</v>
      </c>
      <c r="AL440" s="986">
        <v>0</v>
      </c>
      <c r="AM440" s="987">
        <v>0</v>
      </c>
      <c r="AN440" s="988">
        <v>0</v>
      </c>
      <c r="AO440" s="946"/>
      <c r="AP440" s="964"/>
      <c r="AQ440" s="946"/>
      <c r="AR440" s="985">
        <v>0</v>
      </c>
      <c r="AS440" s="986">
        <v>0</v>
      </c>
      <c r="AT440" s="987">
        <v>163</v>
      </c>
      <c r="AU440" s="986">
        <v>163</v>
      </c>
      <c r="AV440" s="987">
        <v>163</v>
      </c>
      <c r="AW440" s="986">
        <v>163</v>
      </c>
      <c r="AX440" s="987">
        <v>144</v>
      </c>
      <c r="AY440" s="986">
        <v>121</v>
      </c>
      <c r="AZ440" s="987">
        <v>96</v>
      </c>
      <c r="BA440" s="986">
        <v>80</v>
      </c>
      <c r="BB440" s="987">
        <v>61</v>
      </c>
      <c r="BC440" s="986">
        <v>39</v>
      </c>
      <c r="BD440" s="987">
        <v>17</v>
      </c>
      <c r="BE440" s="986">
        <v>8</v>
      </c>
      <c r="BF440" s="987">
        <v>2</v>
      </c>
      <c r="BG440" s="986">
        <v>2</v>
      </c>
      <c r="BH440" s="987">
        <v>2</v>
      </c>
      <c r="BI440" s="986">
        <v>1</v>
      </c>
      <c r="BJ440" s="987">
        <v>1</v>
      </c>
      <c r="BK440" s="986">
        <v>1</v>
      </c>
      <c r="BL440" s="987">
        <v>1</v>
      </c>
      <c r="BM440" s="986">
        <v>1</v>
      </c>
      <c r="BN440" s="987">
        <v>0</v>
      </c>
      <c r="BO440" s="986">
        <v>0</v>
      </c>
      <c r="BP440" s="987">
        <v>0</v>
      </c>
      <c r="BQ440" s="986">
        <v>0</v>
      </c>
      <c r="BR440" s="987">
        <v>0</v>
      </c>
      <c r="BS440" s="986">
        <v>0</v>
      </c>
      <c r="BT440" s="987">
        <v>0</v>
      </c>
      <c r="BU440" s="986">
        <v>0</v>
      </c>
      <c r="BV440" s="987">
        <v>0</v>
      </c>
      <c r="BW440" s="986">
        <v>0</v>
      </c>
      <c r="BX440" s="987">
        <v>0</v>
      </c>
      <c r="BY440" s="986">
        <v>0</v>
      </c>
      <c r="BZ440" s="987">
        <v>0</v>
      </c>
      <c r="CA440" s="988">
        <v>0</v>
      </c>
      <c r="CB440" s="946"/>
      <c r="CC440" s="971"/>
      <c r="CD440" s="946"/>
      <c r="CE440" s="972"/>
      <c r="CF440" s="946"/>
      <c r="CG440" s="985">
        <v>0</v>
      </c>
      <c r="CH440" s="986">
        <v>0</v>
      </c>
      <c r="CI440" s="987">
        <v>863077</v>
      </c>
      <c r="CJ440" s="986">
        <v>863077</v>
      </c>
      <c r="CK440" s="987">
        <v>863077</v>
      </c>
      <c r="CL440" s="986">
        <v>863077</v>
      </c>
      <c r="CM440" s="987">
        <v>712449</v>
      </c>
      <c r="CN440" s="986">
        <v>548571</v>
      </c>
      <c r="CO440" s="987">
        <v>401033</v>
      </c>
      <c r="CP440" s="986">
        <v>321236</v>
      </c>
      <c r="CQ440" s="987">
        <v>234485</v>
      </c>
      <c r="CR440" s="986">
        <v>141948</v>
      </c>
      <c r="CS440" s="987">
        <v>61504</v>
      </c>
      <c r="CT440" s="986">
        <v>27880</v>
      </c>
      <c r="CU440" s="987">
        <v>8013</v>
      </c>
      <c r="CV440" s="986">
        <v>8013</v>
      </c>
      <c r="CW440" s="987">
        <v>8013</v>
      </c>
      <c r="CX440" s="986">
        <v>5471</v>
      </c>
      <c r="CY440" s="987">
        <v>5398</v>
      </c>
      <c r="CZ440" s="986">
        <v>5072</v>
      </c>
      <c r="DA440" s="987">
        <v>5072</v>
      </c>
      <c r="DB440" s="986">
        <v>5072</v>
      </c>
      <c r="DC440" s="987">
        <v>0</v>
      </c>
      <c r="DD440" s="986">
        <v>0</v>
      </c>
      <c r="DE440" s="987">
        <v>0</v>
      </c>
      <c r="DF440" s="986">
        <v>0</v>
      </c>
      <c r="DG440" s="987">
        <v>0</v>
      </c>
      <c r="DH440" s="986">
        <v>0</v>
      </c>
      <c r="DI440" s="987">
        <v>0</v>
      </c>
      <c r="DJ440" s="986">
        <v>0</v>
      </c>
      <c r="DK440" s="987">
        <v>0</v>
      </c>
      <c r="DL440" s="986">
        <v>0</v>
      </c>
      <c r="DM440" s="987">
        <v>0</v>
      </c>
      <c r="DN440" s="986">
        <v>0</v>
      </c>
      <c r="DO440" s="987">
        <v>0</v>
      </c>
      <c r="DP440" s="988">
        <v>0</v>
      </c>
      <c r="DQ440" s="946"/>
      <c r="DR440" s="973"/>
      <c r="DS440" s="946"/>
      <c r="DT440" s="985">
        <v>0</v>
      </c>
      <c r="DU440" s="986">
        <v>0</v>
      </c>
      <c r="DV440" s="987">
        <v>202</v>
      </c>
      <c r="DW440" s="986">
        <v>202</v>
      </c>
      <c r="DX440" s="987">
        <v>202</v>
      </c>
      <c r="DY440" s="986">
        <v>202</v>
      </c>
      <c r="DZ440" s="987">
        <v>179</v>
      </c>
      <c r="EA440" s="986">
        <v>150</v>
      </c>
      <c r="EB440" s="987">
        <v>119</v>
      </c>
      <c r="EC440" s="986">
        <v>100</v>
      </c>
      <c r="ED440" s="987">
        <v>76</v>
      </c>
      <c r="EE440" s="986">
        <v>48</v>
      </c>
      <c r="EF440" s="987">
        <v>21</v>
      </c>
      <c r="EG440" s="986">
        <v>10</v>
      </c>
      <c r="EH440" s="987">
        <v>2</v>
      </c>
      <c r="EI440" s="986">
        <v>2</v>
      </c>
      <c r="EJ440" s="987">
        <v>2</v>
      </c>
      <c r="EK440" s="986">
        <v>2</v>
      </c>
      <c r="EL440" s="987">
        <v>2</v>
      </c>
      <c r="EM440" s="986">
        <v>2</v>
      </c>
      <c r="EN440" s="987">
        <v>2</v>
      </c>
      <c r="EO440" s="986">
        <v>2</v>
      </c>
      <c r="EP440" s="987">
        <v>0</v>
      </c>
      <c r="EQ440" s="986">
        <v>0</v>
      </c>
      <c r="ER440" s="987">
        <v>0</v>
      </c>
      <c r="ES440" s="986">
        <v>0</v>
      </c>
      <c r="ET440" s="987">
        <v>0</v>
      </c>
      <c r="EU440" s="986">
        <v>0</v>
      </c>
      <c r="EV440" s="987">
        <v>0</v>
      </c>
      <c r="EW440" s="986">
        <v>0</v>
      </c>
      <c r="EX440" s="987">
        <v>0</v>
      </c>
      <c r="EY440" s="986">
        <v>0</v>
      </c>
      <c r="EZ440" s="987">
        <v>0</v>
      </c>
      <c r="FA440" s="986">
        <v>0</v>
      </c>
      <c r="FB440" s="987">
        <v>0</v>
      </c>
      <c r="FC440" s="988">
        <v>0</v>
      </c>
      <c r="FD440" s="946"/>
      <c r="FE440" s="974"/>
      <c r="FF440" s="946"/>
      <c r="FG440" s="975"/>
      <c r="FI440" s="989" t="b">
        <v>0</v>
      </c>
    </row>
    <row r="441" spans="2:165" outlineLevel="1">
      <c r="B441" s="990">
        <v>419</v>
      </c>
      <c r="C441" s="1011" t="s">
        <v>356</v>
      </c>
      <c r="E441" s="992">
        <v>0</v>
      </c>
      <c r="F441" s="993">
        <v>0</v>
      </c>
      <c r="G441" s="994">
        <v>4347</v>
      </c>
      <c r="H441" s="993">
        <v>4347</v>
      </c>
      <c r="I441" s="994">
        <v>4347</v>
      </c>
      <c r="J441" s="993">
        <v>4347</v>
      </c>
      <c r="K441" s="994">
        <v>4347</v>
      </c>
      <c r="L441" s="993">
        <v>4347</v>
      </c>
      <c r="M441" s="994">
        <v>4347</v>
      </c>
      <c r="N441" s="993">
        <v>4347</v>
      </c>
      <c r="O441" s="994">
        <v>4347</v>
      </c>
      <c r="P441" s="993">
        <v>4347</v>
      </c>
      <c r="Q441" s="994">
        <v>4347</v>
      </c>
      <c r="R441" s="993">
        <v>4347</v>
      </c>
      <c r="S441" s="994">
        <v>4347</v>
      </c>
      <c r="T441" s="993">
        <v>4347</v>
      </c>
      <c r="U441" s="994">
        <v>4347</v>
      </c>
      <c r="V441" s="993">
        <v>1562</v>
      </c>
      <c r="W441" s="994">
        <v>0</v>
      </c>
      <c r="X441" s="993">
        <v>0</v>
      </c>
      <c r="Y441" s="994">
        <v>0</v>
      </c>
      <c r="Z441" s="993">
        <v>0</v>
      </c>
      <c r="AA441" s="994">
        <v>0</v>
      </c>
      <c r="AB441" s="993">
        <v>0</v>
      </c>
      <c r="AC441" s="994">
        <v>0</v>
      </c>
      <c r="AD441" s="993">
        <v>0</v>
      </c>
      <c r="AE441" s="994">
        <v>0</v>
      </c>
      <c r="AF441" s="993">
        <v>0</v>
      </c>
      <c r="AG441" s="994">
        <v>0</v>
      </c>
      <c r="AH441" s="993">
        <v>0</v>
      </c>
      <c r="AI441" s="994">
        <v>0</v>
      </c>
      <c r="AJ441" s="993">
        <v>0</v>
      </c>
      <c r="AK441" s="994">
        <v>0</v>
      </c>
      <c r="AL441" s="993">
        <v>0</v>
      </c>
      <c r="AM441" s="994">
        <v>0</v>
      </c>
      <c r="AN441" s="995">
        <v>0</v>
      </c>
      <c r="AO441" s="946"/>
      <c r="AP441" s="964"/>
      <c r="AQ441" s="946"/>
      <c r="AR441" s="992">
        <v>0</v>
      </c>
      <c r="AS441" s="993">
        <v>0</v>
      </c>
      <c r="AT441" s="994">
        <v>4</v>
      </c>
      <c r="AU441" s="993">
        <v>4</v>
      </c>
      <c r="AV441" s="994">
        <v>4</v>
      </c>
      <c r="AW441" s="993">
        <v>4</v>
      </c>
      <c r="AX441" s="994">
        <v>4</v>
      </c>
      <c r="AY441" s="993">
        <v>4</v>
      </c>
      <c r="AZ441" s="994">
        <v>4</v>
      </c>
      <c r="BA441" s="993">
        <v>4</v>
      </c>
      <c r="BB441" s="994">
        <v>4</v>
      </c>
      <c r="BC441" s="993">
        <v>4</v>
      </c>
      <c r="BD441" s="994">
        <v>4</v>
      </c>
      <c r="BE441" s="993">
        <v>4</v>
      </c>
      <c r="BF441" s="994">
        <v>4</v>
      </c>
      <c r="BG441" s="993">
        <v>4</v>
      </c>
      <c r="BH441" s="994">
        <v>4</v>
      </c>
      <c r="BI441" s="993">
        <v>1</v>
      </c>
      <c r="BJ441" s="994">
        <v>0</v>
      </c>
      <c r="BK441" s="993">
        <v>0</v>
      </c>
      <c r="BL441" s="994">
        <v>0</v>
      </c>
      <c r="BM441" s="993">
        <v>0</v>
      </c>
      <c r="BN441" s="994">
        <v>0</v>
      </c>
      <c r="BO441" s="993">
        <v>0</v>
      </c>
      <c r="BP441" s="994">
        <v>0</v>
      </c>
      <c r="BQ441" s="993">
        <v>0</v>
      </c>
      <c r="BR441" s="994">
        <v>0</v>
      </c>
      <c r="BS441" s="993">
        <v>0</v>
      </c>
      <c r="BT441" s="994">
        <v>0</v>
      </c>
      <c r="BU441" s="993">
        <v>0</v>
      </c>
      <c r="BV441" s="994">
        <v>0</v>
      </c>
      <c r="BW441" s="993">
        <v>0</v>
      </c>
      <c r="BX441" s="994">
        <v>0</v>
      </c>
      <c r="BY441" s="993">
        <v>0</v>
      </c>
      <c r="BZ441" s="994">
        <v>0</v>
      </c>
      <c r="CA441" s="995">
        <v>0</v>
      </c>
      <c r="CB441" s="946"/>
      <c r="CC441" s="971"/>
      <c r="CD441" s="946"/>
      <c r="CE441" s="972"/>
      <c r="CF441" s="946"/>
      <c r="CG441" s="992">
        <v>0</v>
      </c>
      <c r="CH441" s="993">
        <v>0</v>
      </c>
      <c r="CI441" s="994">
        <v>2461</v>
      </c>
      <c r="CJ441" s="993">
        <v>2461</v>
      </c>
      <c r="CK441" s="994">
        <v>2461</v>
      </c>
      <c r="CL441" s="993">
        <v>2461</v>
      </c>
      <c r="CM441" s="994">
        <v>2461</v>
      </c>
      <c r="CN441" s="993">
        <v>2461</v>
      </c>
      <c r="CO441" s="994">
        <v>2461</v>
      </c>
      <c r="CP441" s="993">
        <v>2461</v>
      </c>
      <c r="CQ441" s="994">
        <v>2461</v>
      </c>
      <c r="CR441" s="993">
        <v>2461</v>
      </c>
      <c r="CS441" s="994">
        <v>2461</v>
      </c>
      <c r="CT441" s="993">
        <v>2461</v>
      </c>
      <c r="CU441" s="994">
        <v>2461</v>
      </c>
      <c r="CV441" s="993">
        <v>2461</v>
      </c>
      <c r="CW441" s="994">
        <v>2461</v>
      </c>
      <c r="CX441" s="993">
        <v>884</v>
      </c>
      <c r="CY441" s="994">
        <v>0</v>
      </c>
      <c r="CZ441" s="993">
        <v>0</v>
      </c>
      <c r="DA441" s="994">
        <v>0</v>
      </c>
      <c r="DB441" s="993">
        <v>0</v>
      </c>
      <c r="DC441" s="994">
        <v>0</v>
      </c>
      <c r="DD441" s="993">
        <v>0</v>
      </c>
      <c r="DE441" s="994">
        <v>0</v>
      </c>
      <c r="DF441" s="993">
        <v>0</v>
      </c>
      <c r="DG441" s="994">
        <v>0</v>
      </c>
      <c r="DH441" s="993">
        <v>0</v>
      </c>
      <c r="DI441" s="994">
        <v>0</v>
      </c>
      <c r="DJ441" s="993">
        <v>0</v>
      </c>
      <c r="DK441" s="994">
        <v>0</v>
      </c>
      <c r="DL441" s="993">
        <v>0</v>
      </c>
      <c r="DM441" s="994">
        <v>0</v>
      </c>
      <c r="DN441" s="993">
        <v>0</v>
      </c>
      <c r="DO441" s="994">
        <v>0</v>
      </c>
      <c r="DP441" s="995">
        <v>0</v>
      </c>
      <c r="DQ441" s="946"/>
      <c r="DR441" s="973"/>
      <c r="DS441" s="946"/>
      <c r="DT441" s="992">
        <v>0</v>
      </c>
      <c r="DU441" s="993">
        <v>0</v>
      </c>
      <c r="DV441" s="994">
        <v>2</v>
      </c>
      <c r="DW441" s="993">
        <v>2</v>
      </c>
      <c r="DX441" s="994">
        <v>2</v>
      </c>
      <c r="DY441" s="993">
        <v>2</v>
      </c>
      <c r="DZ441" s="994">
        <v>2</v>
      </c>
      <c r="EA441" s="993">
        <v>2</v>
      </c>
      <c r="EB441" s="994">
        <v>2</v>
      </c>
      <c r="EC441" s="993">
        <v>2</v>
      </c>
      <c r="ED441" s="994">
        <v>2</v>
      </c>
      <c r="EE441" s="993">
        <v>2</v>
      </c>
      <c r="EF441" s="994">
        <v>2</v>
      </c>
      <c r="EG441" s="993">
        <v>2</v>
      </c>
      <c r="EH441" s="994">
        <v>2</v>
      </c>
      <c r="EI441" s="993">
        <v>2</v>
      </c>
      <c r="EJ441" s="994">
        <v>2</v>
      </c>
      <c r="EK441" s="993">
        <v>1</v>
      </c>
      <c r="EL441" s="994">
        <v>0</v>
      </c>
      <c r="EM441" s="993">
        <v>0</v>
      </c>
      <c r="EN441" s="994">
        <v>0</v>
      </c>
      <c r="EO441" s="993">
        <v>0</v>
      </c>
      <c r="EP441" s="994">
        <v>0</v>
      </c>
      <c r="EQ441" s="993">
        <v>0</v>
      </c>
      <c r="ER441" s="994">
        <v>0</v>
      </c>
      <c r="ES441" s="993">
        <v>0</v>
      </c>
      <c r="ET441" s="994">
        <v>0</v>
      </c>
      <c r="EU441" s="993">
        <v>0</v>
      </c>
      <c r="EV441" s="994">
        <v>0</v>
      </c>
      <c r="EW441" s="993">
        <v>0</v>
      </c>
      <c r="EX441" s="994">
        <v>0</v>
      </c>
      <c r="EY441" s="993">
        <v>0</v>
      </c>
      <c r="EZ441" s="994">
        <v>0</v>
      </c>
      <c r="FA441" s="993">
        <v>0</v>
      </c>
      <c r="FB441" s="994">
        <v>0</v>
      </c>
      <c r="FC441" s="995">
        <v>0</v>
      </c>
      <c r="FD441" s="946"/>
      <c r="FE441" s="974"/>
      <c r="FF441" s="946"/>
      <c r="FG441" s="975"/>
      <c r="FI441" s="996" t="b">
        <v>0</v>
      </c>
    </row>
    <row r="442" spans="2:165" hidden="1" outlineLevel="1">
      <c r="B442" s="983">
        <v>420</v>
      </c>
      <c r="C442" s="1012" t="s">
        <v>358</v>
      </c>
      <c r="E442" s="985">
        <v>0</v>
      </c>
      <c r="F442" s="986">
        <v>0</v>
      </c>
      <c r="G442" s="987">
        <v>0</v>
      </c>
      <c r="H442" s="986">
        <v>0</v>
      </c>
      <c r="I442" s="987">
        <v>0</v>
      </c>
      <c r="J442" s="986">
        <v>0</v>
      </c>
      <c r="K442" s="987">
        <v>0</v>
      </c>
      <c r="L442" s="986">
        <v>0</v>
      </c>
      <c r="M442" s="987">
        <v>0</v>
      </c>
      <c r="N442" s="986">
        <v>0</v>
      </c>
      <c r="O442" s="987">
        <v>0</v>
      </c>
      <c r="P442" s="986">
        <v>0</v>
      </c>
      <c r="Q442" s="987">
        <v>0</v>
      </c>
      <c r="R442" s="986">
        <v>0</v>
      </c>
      <c r="S442" s="987">
        <v>0</v>
      </c>
      <c r="T442" s="986">
        <v>0</v>
      </c>
      <c r="U442" s="987">
        <v>0</v>
      </c>
      <c r="V442" s="986">
        <v>0</v>
      </c>
      <c r="W442" s="987">
        <v>0</v>
      </c>
      <c r="X442" s="986">
        <v>0</v>
      </c>
      <c r="Y442" s="987">
        <v>0</v>
      </c>
      <c r="Z442" s="986">
        <v>0</v>
      </c>
      <c r="AA442" s="987">
        <v>0</v>
      </c>
      <c r="AB442" s="986">
        <v>0</v>
      </c>
      <c r="AC442" s="987">
        <v>0</v>
      </c>
      <c r="AD442" s="986">
        <v>0</v>
      </c>
      <c r="AE442" s="987">
        <v>0</v>
      </c>
      <c r="AF442" s="986">
        <v>0</v>
      </c>
      <c r="AG442" s="987">
        <v>0</v>
      </c>
      <c r="AH442" s="986">
        <v>0</v>
      </c>
      <c r="AI442" s="987">
        <v>0</v>
      </c>
      <c r="AJ442" s="986">
        <v>0</v>
      </c>
      <c r="AK442" s="987">
        <v>0</v>
      </c>
      <c r="AL442" s="986">
        <v>0</v>
      </c>
      <c r="AM442" s="987">
        <v>0</v>
      </c>
      <c r="AN442" s="988">
        <v>0</v>
      </c>
      <c r="AO442" s="946"/>
      <c r="AP442" s="964"/>
      <c r="AQ442" s="946"/>
      <c r="AR442" s="985">
        <v>0</v>
      </c>
      <c r="AS442" s="986">
        <v>0</v>
      </c>
      <c r="AT442" s="987">
        <v>0</v>
      </c>
      <c r="AU442" s="986">
        <v>0</v>
      </c>
      <c r="AV442" s="987">
        <v>0</v>
      </c>
      <c r="AW442" s="986">
        <v>0</v>
      </c>
      <c r="AX442" s="987">
        <v>0</v>
      </c>
      <c r="AY442" s="986">
        <v>0</v>
      </c>
      <c r="AZ442" s="987">
        <v>0</v>
      </c>
      <c r="BA442" s="986">
        <v>0</v>
      </c>
      <c r="BB442" s="987">
        <v>0</v>
      </c>
      <c r="BC442" s="986">
        <v>0</v>
      </c>
      <c r="BD442" s="987">
        <v>0</v>
      </c>
      <c r="BE442" s="986">
        <v>0</v>
      </c>
      <c r="BF442" s="987">
        <v>0</v>
      </c>
      <c r="BG442" s="986">
        <v>0</v>
      </c>
      <c r="BH442" s="987">
        <v>0</v>
      </c>
      <c r="BI442" s="986">
        <v>0</v>
      </c>
      <c r="BJ442" s="987">
        <v>0</v>
      </c>
      <c r="BK442" s="986">
        <v>0</v>
      </c>
      <c r="BL442" s="987">
        <v>0</v>
      </c>
      <c r="BM442" s="986">
        <v>0</v>
      </c>
      <c r="BN442" s="987">
        <v>0</v>
      </c>
      <c r="BO442" s="986">
        <v>0</v>
      </c>
      <c r="BP442" s="987">
        <v>0</v>
      </c>
      <c r="BQ442" s="986">
        <v>0</v>
      </c>
      <c r="BR442" s="987">
        <v>0</v>
      </c>
      <c r="BS442" s="986">
        <v>0</v>
      </c>
      <c r="BT442" s="987">
        <v>0</v>
      </c>
      <c r="BU442" s="986">
        <v>0</v>
      </c>
      <c r="BV442" s="987">
        <v>0</v>
      </c>
      <c r="BW442" s="986">
        <v>0</v>
      </c>
      <c r="BX442" s="987">
        <v>0</v>
      </c>
      <c r="BY442" s="986">
        <v>0</v>
      </c>
      <c r="BZ442" s="987">
        <v>0</v>
      </c>
      <c r="CA442" s="988">
        <v>0</v>
      </c>
      <c r="CB442" s="946"/>
      <c r="CC442" s="971"/>
      <c r="CD442" s="946"/>
      <c r="CE442" s="972"/>
      <c r="CF442" s="946"/>
      <c r="CG442" s="985">
        <v>0</v>
      </c>
      <c r="CH442" s="986">
        <v>0</v>
      </c>
      <c r="CI442" s="987">
        <v>0</v>
      </c>
      <c r="CJ442" s="986">
        <v>0</v>
      </c>
      <c r="CK442" s="987">
        <v>0</v>
      </c>
      <c r="CL442" s="986">
        <v>0</v>
      </c>
      <c r="CM442" s="987">
        <v>0</v>
      </c>
      <c r="CN442" s="986">
        <v>0</v>
      </c>
      <c r="CO442" s="987">
        <v>0</v>
      </c>
      <c r="CP442" s="986">
        <v>0</v>
      </c>
      <c r="CQ442" s="987">
        <v>0</v>
      </c>
      <c r="CR442" s="986">
        <v>0</v>
      </c>
      <c r="CS442" s="987">
        <v>0</v>
      </c>
      <c r="CT442" s="986">
        <v>0</v>
      </c>
      <c r="CU442" s="987">
        <v>0</v>
      </c>
      <c r="CV442" s="986">
        <v>0</v>
      </c>
      <c r="CW442" s="987">
        <v>0</v>
      </c>
      <c r="CX442" s="986">
        <v>0</v>
      </c>
      <c r="CY442" s="987">
        <v>0</v>
      </c>
      <c r="CZ442" s="986">
        <v>0</v>
      </c>
      <c r="DA442" s="987">
        <v>0</v>
      </c>
      <c r="DB442" s="986">
        <v>0</v>
      </c>
      <c r="DC442" s="987">
        <v>0</v>
      </c>
      <c r="DD442" s="986">
        <v>0</v>
      </c>
      <c r="DE442" s="987">
        <v>0</v>
      </c>
      <c r="DF442" s="986">
        <v>0</v>
      </c>
      <c r="DG442" s="987">
        <v>0</v>
      </c>
      <c r="DH442" s="986">
        <v>0</v>
      </c>
      <c r="DI442" s="987">
        <v>0</v>
      </c>
      <c r="DJ442" s="986">
        <v>0</v>
      </c>
      <c r="DK442" s="987">
        <v>0</v>
      </c>
      <c r="DL442" s="986">
        <v>0</v>
      </c>
      <c r="DM442" s="987">
        <v>0</v>
      </c>
      <c r="DN442" s="986">
        <v>0</v>
      </c>
      <c r="DO442" s="987">
        <v>0</v>
      </c>
      <c r="DP442" s="988">
        <v>0</v>
      </c>
      <c r="DQ442" s="946"/>
      <c r="DR442" s="973"/>
      <c r="DS442" s="946"/>
      <c r="DT442" s="985">
        <v>0</v>
      </c>
      <c r="DU442" s="986">
        <v>0</v>
      </c>
      <c r="DV442" s="987">
        <v>0</v>
      </c>
      <c r="DW442" s="986">
        <v>0</v>
      </c>
      <c r="DX442" s="987">
        <v>0</v>
      </c>
      <c r="DY442" s="986">
        <v>0</v>
      </c>
      <c r="DZ442" s="987">
        <v>0</v>
      </c>
      <c r="EA442" s="986">
        <v>0</v>
      </c>
      <c r="EB442" s="987">
        <v>0</v>
      </c>
      <c r="EC442" s="986">
        <v>0</v>
      </c>
      <c r="ED442" s="987">
        <v>0</v>
      </c>
      <c r="EE442" s="986">
        <v>0</v>
      </c>
      <c r="EF442" s="987">
        <v>0</v>
      </c>
      <c r="EG442" s="986">
        <v>0</v>
      </c>
      <c r="EH442" s="987">
        <v>0</v>
      </c>
      <c r="EI442" s="986">
        <v>0</v>
      </c>
      <c r="EJ442" s="987">
        <v>0</v>
      </c>
      <c r="EK442" s="986">
        <v>0</v>
      </c>
      <c r="EL442" s="987">
        <v>0</v>
      </c>
      <c r="EM442" s="986">
        <v>0</v>
      </c>
      <c r="EN442" s="987">
        <v>0</v>
      </c>
      <c r="EO442" s="986">
        <v>0</v>
      </c>
      <c r="EP442" s="987">
        <v>0</v>
      </c>
      <c r="EQ442" s="986">
        <v>0</v>
      </c>
      <c r="ER442" s="987">
        <v>0</v>
      </c>
      <c r="ES442" s="986">
        <v>0</v>
      </c>
      <c r="ET442" s="987">
        <v>0</v>
      </c>
      <c r="EU442" s="986">
        <v>0</v>
      </c>
      <c r="EV442" s="987">
        <v>0</v>
      </c>
      <c r="EW442" s="986">
        <v>0</v>
      </c>
      <c r="EX442" s="987">
        <v>0</v>
      </c>
      <c r="EY442" s="986">
        <v>0</v>
      </c>
      <c r="EZ442" s="987">
        <v>0</v>
      </c>
      <c r="FA442" s="986">
        <v>0</v>
      </c>
      <c r="FB442" s="987">
        <v>0</v>
      </c>
      <c r="FC442" s="988">
        <v>0</v>
      </c>
      <c r="FD442" s="946"/>
      <c r="FE442" s="974"/>
      <c r="FF442" s="946"/>
      <c r="FG442" s="975"/>
      <c r="FI442" s="989" t="b">
        <v>1</v>
      </c>
    </row>
    <row r="443" spans="2:165" hidden="1" outlineLevel="1">
      <c r="B443" s="990">
        <v>421</v>
      </c>
      <c r="C443" s="1011" t="s">
        <v>756</v>
      </c>
      <c r="E443" s="992">
        <v>0</v>
      </c>
      <c r="F443" s="993">
        <v>0</v>
      </c>
      <c r="G443" s="994">
        <v>0</v>
      </c>
      <c r="H443" s="993">
        <v>0</v>
      </c>
      <c r="I443" s="994">
        <v>0</v>
      </c>
      <c r="J443" s="993">
        <v>0</v>
      </c>
      <c r="K443" s="994">
        <v>0</v>
      </c>
      <c r="L443" s="993">
        <v>0</v>
      </c>
      <c r="M443" s="994">
        <v>0</v>
      </c>
      <c r="N443" s="993">
        <v>0</v>
      </c>
      <c r="O443" s="994">
        <v>0</v>
      </c>
      <c r="P443" s="993">
        <v>0</v>
      </c>
      <c r="Q443" s="994">
        <v>0</v>
      </c>
      <c r="R443" s="993">
        <v>0</v>
      </c>
      <c r="S443" s="994">
        <v>0</v>
      </c>
      <c r="T443" s="993">
        <v>0</v>
      </c>
      <c r="U443" s="994">
        <v>0</v>
      </c>
      <c r="V443" s="993">
        <v>0</v>
      </c>
      <c r="W443" s="994">
        <v>0</v>
      </c>
      <c r="X443" s="993">
        <v>0</v>
      </c>
      <c r="Y443" s="994">
        <v>0</v>
      </c>
      <c r="Z443" s="993">
        <v>0</v>
      </c>
      <c r="AA443" s="994">
        <v>0</v>
      </c>
      <c r="AB443" s="993">
        <v>0</v>
      </c>
      <c r="AC443" s="994">
        <v>0</v>
      </c>
      <c r="AD443" s="993">
        <v>0</v>
      </c>
      <c r="AE443" s="994">
        <v>0</v>
      </c>
      <c r="AF443" s="993">
        <v>0</v>
      </c>
      <c r="AG443" s="994">
        <v>0</v>
      </c>
      <c r="AH443" s="993">
        <v>0</v>
      </c>
      <c r="AI443" s="994">
        <v>0</v>
      </c>
      <c r="AJ443" s="993">
        <v>0</v>
      </c>
      <c r="AK443" s="994">
        <v>0</v>
      </c>
      <c r="AL443" s="993">
        <v>0</v>
      </c>
      <c r="AM443" s="994">
        <v>0</v>
      </c>
      <c r="AN443" s="995">
        <v>0</v>
      </c>
      <c r="AO443" s="946"/>
      <c r="AP443" s="964"/>
      <c r="AQ443" s="946"/>
      <c r="AR443" s="992">
        <v>0</v>
      </c>
      <c r="AS443" s="993">
        <v>0</v>
      </c>
      <c r="AT443" s="994">
        <v>0</v>
      </c>
      <c r="AU443" s="993">
        <v>0</v>
      </c>
      <c r="AV443" s="994">
        <v>0</v>
      </c>
      <c r="AW443" s="993">
        <v>0</v>
      </c>
      <c r="AX443" s="994">
        <v>0</v>
      </c>
      <c r="AY443" s="993">
        <v>0</v>
      </c>
      <c r="AZ443" s="994">
        <v>0</v>
      </c>
      <c r="BA443" s="993">
        <v>0</v>
      </c>
      <c r="BB443" s="994">
        <v>0</v>
      </c>
      <c r="BC443" s="993">
        <v>0</v>
      </c>
      <c r="BD443" s="994">
        <v>0</v>
      </c>
      <c r="BE443" s="993">
        <v>0</v>
      </c>
      <c r="BF443" s="994">
        <v>0</v>
      </c>
      <c r="BG443" s="993">
        <v>0</v>
      </c>
      <c r="BH443" s="994">
        <v>0</v>
      </c>
      <c r="BI443" s="993">
        <v>0</v>
      </c>
      <c r="BJ443" s="994">
        <v>0</v>
      </c>
      <c r="BK443" s="993">
        <v>0</v>
      </c>
      <c r="BL443" s="994">
        <v>0</v>
      </c>
      <c r="BM443" s="993">
        <v>0</v>
      </c>
      <c r="BN443" s="994">
        <v>0</v>
      </c>
      <c r="BO443" s="993">
        <v>0</v>
      </c>
      <c r="BP443" s="994">
        <v>0</v>
      </c>
      <c r="BQ443" s="993">
        <v>0</v>
      </c>
      <c r="BR443" s="994">
        <v>0</v>
      </c>
      <c r="BS443" s="993">
        <v>0</v>
      </c>
      <c r="BT443" s="994">
        <v>0</v>
      </c>
      <c r="BU443" s="993">
        <v>0</v>
      </c>
      <c r="BV443" s="994">
        <v>0</v>
      </c>
      <c r="BW443" s="993">
        <v>0</v>
      </c>
      <c r="BX443" s="994">
        <v>0</v>
      </c>
      <c r="BY443" s="993">
        <v>0</v>
      </c>
      <c r="BZ443" s="994">
        <v>0</v>
      </c>
      <c r="CA443" s="995">
        <v>0</v>
      </c>
      <c r="CB443" s="946"/>
      <c r="CC443" s="971"/>
      <c r="CD443" s="946"/>
      <c r="CE443" s="972"/>
      <c r="CF443" s="946"/>
      <c r="CG443" s="992">
        <v>0</v>
      </c>
      <c r="CH443" s="993">
        <v>0</v>
      </c>
      <c r="CI443" s="994">
        <v>0</v>
      </c>
      <c r="CJ443" s="993">
        <v>0</v>
      </c>
      <c r="CK443" s="994">
        <v>0</v>
      </c>
      <c r="CL443" s="993">
        <v>0</v>
      </c>
      <c r="CM443" s="994">
        <v>0</v>
      </c>
      <c r="CN443" s="993">
        <v>0</v>
      </c>
      <c r="CO443" s="994">
        <v>0</v>
      </c>
      <c r="CP443" s="993">
        <v>0</v>
      </c>
      <c r="CQ443" s="994">
        <v>0</v>
      </c>
      <c r="CR443" s="993">
        <v>0</v>
      </c>
      <c r="CS443" s="994">
        <v>0</v>
      </c>
      <c r="CT443" s="993">
        <v>0</v>
      </c>
      <c r="CU443" s="994">
        <v>0</v>
      </c>
      <c r="CV443" s="993">
        <v>0</v>
      </c>
      <c r="CW443" s="994">
        <v>0</v>
      </c>
      <c r="CX443" s="993">
        <v>0</v>
      </c>
      <c r="CY443" s="994">
        <v>0</v>
      </c>
      <c r="CZ443" s="993">
        <v>0</v>
      </c>
      <c r="DA443" s="994">
        <v>0</v>
      </c>
      <c r="DB443" s="993">
        <v>0</v>
      </c>
      <c r="DC443" s="994">
        <v>0</v>
      </c>
      <c r="DD443" s="993">
        <v>0</v>
      </c>
      <c r="DE443" s="994">
        <v>0</v>
      </c>
      <c r="DF443" s="993">
        <v>0</v>
      </c>
      <c r="DG443" s="994">
        <v>0</v>
      </c>
      <c r="DH443" s="993">
        <v>0</v>
      </c>
      <c r="DI443" s="994">
        <v>0</v>
      </c>
      <c r="DJ443" s="993">
        <v>0</v>
      </c>
      <c r="DK443" s="994">
        <v>0</v>
      </c>
      <c r="DL443" s="993">
        <v>0</v>
      </c>
      <c r="DM443" s="994">
        <v>0</v>
      </c>
      <c r="DN443" s="993">
        <v>0</v>
      </c>
      <c r="DO443" s="994">
        <v>0</v>
      </c>
      <c r="DP443" s="995">
        <v>0</v>
      </c>
      <c r="DQ443" s="946"/>
      <c r="DR443" s="973"/>
      <c r="DS443" s="946"/>
      <c r="DT443" s="992">
        <v>0</v>
      </c>
      <c r="DU443" s="993">
        <v>0</v>
      </c>
      <c r="DV443" s="994">
        <v>0</v>
      </c>
      <c r="DW443" s="993">
        <v>0</v>
      </c>
      <c r="DX443" s="994">
        <v>0</v>
      </c>
      <c r="DY443" s="993">
        <v>0</v>
      </c>
      <c r="DZ443" s="994">
        <v>0</v>
      </c>
      <c r="EA443" s="993">
        <v>0</v>
      </c>
      <c r="EB443" s="994">
        <v>0</v>
      </c>
      <c r="EC443" s="993">
        <v>0</v>
      </c>
      <c r="ED443" s="994">
        <v>0</v>
      </c>
      <c r="EE443" s="993">
        <v>0</v>
      </c>
      <c r="EF443" s="994">
        <v>0</v>
      </c>
      <c r="EG443" s="993">
        <v>0</v>
      </c>
      <c r="EH443" s="994">
        <v>0</v>
      </c>
      <c r="EI443" s="993">
        <v>0</v>
      </c>
      <c r="EJ443" s="994">
        <v>0</v>
      </c>
      <c r="EK443" s="993">
        <v>0</v>
      </c>
      <c r="EL443" s="994">
        <v>0</v>
      </c>
      <c r="EM443" s="993">
        <v>0</v>
      </c>
      <c r="EN443" s="994">
        <v>0</v>
      </c>
      <c r="EO443" s="993">
        <v>0</v>
      </c>
      <c r="EP443" s="994">
        <v>0</v>
      </c>
      <c r="EQ443" s="993">
        <v>0</v>
      </c>
      <c r="ER443" s="994">
        <v>0</v>
      </c>
      <c r="ES443" s="993">
        <v>0</v>
      </c>
      <c r="ET443" s="994">
        <v>0</v>
      </c>
      <c r="EU443" s="993">
        <v>0</v>
      </c>
      <c r="EV443" s="994">
        <v>0</v>
      </c>
      <c r="EW443" s="993">
        <v>0</v>
      </c>
      <c r="EX443" s="994">
        <v>0</v>
      </c>
      <c r="EY443" s="993">
        <v>0</v>
      </c>
      <c r="EZ443" s="994">
        <v>0</v>
      </c>
      <c r="FA443" s="993">
        <v>0</v>
      </c>
      <c r="FB443" s="994">
        <v>0</v>
      </c>
      <c r="FC443" s="995">
        <v>0</v>
      </c>
      <c r="FD443" s="946"/>
      <c r="FE443" s="974"/>
      <c r="FF443" s="946"/>
      <c r="FG443" s="975"/>
      <c r="FI443" s="996" t="b">
        <v>1</v>
      </c>
    </row>
    <row r="444" spans="2:165" hidden="1" outlineLevel="1">
      <c r="B444" s="983">
        <v>422</v>
      </c>
      <c r="C444" s="1012" t="s">
        <v>359</v>
      </c>
      <c r="E444" s="985">
        <v>0</v>
      </c>
      <c r="F444" s="986">
        <v>0</v>
      </c>
      <c r="G444" s="987">
        <v>0</v>
      </c>
      <c r="H444" s="986">
        <v>0</v>
      </c>
      <c r="I444" s="987">
        <v>0</v>
      </c>
      <c r="J444" s="986">
        <v>0</v>
      </c>
      <c r="K444" s="987">
        <v>0</v>
      </c>
      <c r="L444" s="986">
        <v>0</v>
      </c>
      <c r="M444" s="987">
        <v>0</v>
      </c>
      <c r="N444" s="986">
        <v>0</v>
      </c>
      <c r="O444" s="987">
        <v>0</v>
      </c>
      <c r="P444" s="986">
        <v>0</v>
      </c>
      <c r="Q444" s="987">
        <v>0</v>
      </c>
      <c r="R444" s="986">
        <v>0</v>
      </c>
      <c r="S444" s="987">
        <v>0</v>
      </c>
      <c r="T444" s="986">
        <v>0</v>
      </c>
      <c r="U444" s="987">
        <v>0</v>
      </c>
      <c r="V444" s="986">
        <v>0</v>
      </c>
      <c r="W444" s="987">
        <v>0</v>
      </c>
      <c r="X444" s="986">
        <v>0</v>
      </c>
      <c r="Y444" s="987">
        <v>0</v>
      </c>
      <c r="Z444" s="986">
        <v>0</v>
      </c>
      <c r="AA444" s="987">
        <v>0</v>
      </c>
      <c r="AB444" s="986">
        <v>0</v>
      </c>
      <c r="AC444" s="987">
        <v>0</v>
      </c>
      <c r="AD444" s="986">
        <v>0</v>
      </c>
      <c r="AE444" s="987">
        <v>0</v>
      </c>
      <c r="AF444" s="986">
        <v>0</v>
      </c>
      <c r="AG444" s="987">
        <v>0</v>
      </c>
      <c r="AH444" s="986">
        <v>0</v>
      </c>
      <c r="AI444" s="987">
        <v>0</v>
      </c>
      <c r="AJ444" s="986">
        <v>0</v>
      </c>
      <c r="AK444" s="987">
        <v>0</v>
      </c>
      <c r="AL444" s="986">
        <v>0</v>
      </c>
      <c r="AM444" s="987">
        <v>0</v>
      </c>
      <c r="AN444" s="988">
        <v>0</v>
      </c>
      <c r="AO444" s="946"/>
      <c r="AP444" s="964"/>
      <c r="AQ444" s="946"/>
      <c r="AR444" s="985">
        <v>0</v>
      </c>
      <c r="AS444" s="986">
        <v>0</v>
      </c>
      <c r="AT444" s="987">
        <v>0</v>
      </c>
      <c r="AU444" s="986">
        <v>0</v>
      </c>
      <c r="AV444" s="987">
        <v>0</v>
      </c>
      <c r="AW444" s="986">
        <v>0</v>
      </c>
      <c r="AX444" s="987">
        <v>0</v>
      </c>
      <c r="AY444" s="986">
        <v>0</v>
      </c>
      <c r="AZ444" s="987">
        <v>0</v>
      </c>
      <c r="BA444" s="986">
        <v>0</v>
      </c>
      <c r="BB444" s="987">
        <v>0</v>
      </c>
      <c r="BC444" s="986">
        <v>0</v>
      </c>
      <c r="BD444" s="987">
        <v>0</v>
      </c>
      <c r="BE444" s="986">
        <v>0</v>
      </c>
      <c r="BF444" s="987">
        <v>0</v>
      </c>
      <c r="BG444" s="986">
        <v>0</v>
      </c>
      <c r="BH444" s="987">
        <v>0</v>
      </c>
      <c r="BI444" s="986">
        <v>0</v>
      </c>
      <c r="BJ444" s="987">
        <v>0</v>
      </c>
      <c r="BK444" s="986">
        <v>0</v>
      </c>
      <c r="BL444" s="987">
        <v>0</v>
      </c>
      <c r="BM444" s="986">
        <v>0</v>
      </c>
      <c r="BN444" s="987">
        <v>0</v>
      </c>
      <c r="BO444" s="986">
        <v>0</v>
      </c>
      <c r="BP444" s="987">
        <v>0</v>
      </c>
      <c r="BQ444" s="986">
        <v>0</v>
      </c>
      <c r="BR444" s="987">
        <v>0</v>
      </c>
      <c r="BS444" s="986">
        <v>0</v>
      </c>
      <c r="BT444" s="987">
        <v>0</v>
      </c>
      <c r="BU444" s="986">
        <v>0</v>
      </c>
      <c r="BV444" s="987">
        <v>0</v>
      </c>
      <c r="BW444" s="986">
        <v>0</v>
      </c>
      <c r="BX444" s="987">
        <v>0</v>
      </c>
      <c r="BY444" s="986">
        <v>0</v>
      </c>
      <c r="BZ444" s="987">
        <v>0</v>
      </c>
      <c r="CA444" s="988">
        <v>0</v>
      </c>
      <c r="CB444" s="946"/>
      <c r="CC444" s="971"/>
      <c r="CD444" s="946"/>
      <c r="CE444" s="972"/>
      <c r="CF444" s="946"/>
      <c r="CG444" s="985">
        <v>0</v>
      </c>
      <c r="CH444" s="986">
        <v>0</v>
      </c>
      <c r="CI444" s="987">
        <v>0</v>
      </c>
      <c r="CJ444" s="986">
        <v>0</v>
      </c>
      <c r="CK444" s="987">
        <v>0</v>
      </c>
      <c r="CL444" s="986">
        <v>0</v>
      </c>
      <c r="CM444" s="987">
        <v>0</v>
      </c>
      <c r="CN444" s="986">
        <v>0</v>
      </c>
      <c r="CO444" s="987">
        <v>0</v>
      </c>
      <c r="CP444" s="986">
        <v>0</v>
      </c>
      <c r="CQ444" s="987">
        <v>0</v>
      </c>
      <c r="CR444" s="986">
        <v>0</v>
      </c>
      <c r="CS444" s="987">
        <v>0</v>
      </c>
      <c r="CT444" s="986">
        <v>0</v>
      </c>
      <c r="CU444" s="987">
        <v>0</v>
      </c>
      <c r="CV444" s="986">
        <v>0</v>
      </c>
      <c r="CW444" s="987">
        <v>0</v>
      </c>
      <c r="CX444" s="986">
        <v>0</v>
      </c>
      <c r="CY444" s="987">
        <v>0</v>
      </c>
      <c r="CZ444" s="986">
        <v>0</v>
      </c>
      <c r="DA444" s="987">
        <v>0</v>
      </c>
      <c r="DB444" s="986">
        <v>0</v>
      </c>
      <c r="DC444" s="987">
        <v>0</v>
      </c>
      <c r="DD444" s="986">
        <v>0</v>
      </c>
      <c r="DE444" s="987">
        <v>0</v>
      </c>
      <c r="DF444" s="986">
        <v>0</v>
      </c>
      <c r="DG444" s="987">
        <v>0</v>
      </c>
      <c r="DH444" s="986">
        <v>0</v>
      </c>
      <c r="DI444" s="987">
        <v>0</v>
      </c>
      <c r="DJ444" s="986">
        <v>0</v>
      </c>
      <c r="DK444" s="987">
        <v>0</v>
      </c>
      <c r="DL444" s="986">
        <v>0</v>
      </c>
      <c r="DM444" s="987">
        <v>0</v>
      </c>
      <c r="DN444" s="986">
        <v>0</v>
      </c>
      <c r="DO444" s="987">
        <v>0</v>
      </c>
      <c r="DP444" s="988">
        <v>0</v>
      </c>
      <c r="DQ444" s="946"/>
      <c r="DR444" s="973"/>
      <c r="DS444" s="946"/>
      <c r="DT444" s="985">
        <v>0</v>
      </c>
      <c r="DU444" s="986">
        <v>0</v>
      </c>
      <c r="DV444" s="987">
        <v>0</v>
      </c>
      <c r="DW444" s="986">
        <v>0</v>
      </c>
      <c r="DX444" s="987">
        <v>0</v>
      </c>
      <c r="DY444" s="986">
        <v>0</v>
      </c>
      <c r="DZ444" s="987">
        <v>0</v>
      </c>
      <c r="EA444" s="986">
        <v>0</v>
      </c>
      <c r="EB444" s="987">
        <v>0</v>
      </c>
      <c r="EC444" s="986">
        <v>0</v>
      </c>
      <c r="ED444" s="987">
        <v>0</v>
      </c>
      <c r="EE444" s="986">
        <v>0</v>
      </c>
      <c r="EF444" s="987">
        <v>0</v>
      </c>
      <c r="EG444" s="986">
        <v>0</v>
      </c>
      <c r="EH444" s="987">
        <v>0</v>
      </c>
      <c r="EI444" s="986">
        <v>0</v>
      </c>
      <c r="EJ444" s="987">
        <v>0</v>
      </c>
      <c r="EK444" s="986">
        <v>0</v>
      </c>
      <c r="EL444" s="987">
        <v>0</v>
      </c>
      <c r="EM444" s="986">
        <v>0</v>
      </c>
      <c r="EN444" s="987">
        <v>0</v>
      </c>
      <c r="EO444" s="986">
        <v>0</v>
      </c>
      <c r="EP444" s="987">
        <v>0</v>
      </c>
      <c r="EQ444" s="986">
        <v>0</v>
      </c>
      <c r="ER444" s="987">
        <v>0</v>
      </c>
      <c r="ES444" s="986">
        <v>0</v>
      </c>
      <c r="ET444" s="987">
        <v>0</v>
      </c>
      <c r="EU444" s="986">
        <v>0</v>
      </c>
      <c r="EV444" s="987">
        <v>0</v>
      </c>
      <c r="EW444" s="986">
        <v>0</v>
      </c>
      <c r="EX444" s="987">
        <v>0</v>
      </c>
      <c r="EY444" s="986">
        <v>0</v>
      </c>
      <c r="EZ444" s="987">
        <v>0</v>
      </c>
      <c r="FA444" s="986">
        <v>0</v>
      </c>
      <c r="FB444" s="987">
        <v>0</v>
      </c>
      <c r="FC444" s="988">
        <v>0</v>
      </c>
      <c r="FD444" s="946"/>
      <c r="FE444" s="974"/>
      <c r="FF444" s="946"/>
      <c r="FG444" s="975"/>
      <c r="FI444" s="989" t="b">
        <v>1</v>
      </c>
    </row>
    <row r="445" spans="2:165" outlineLevel="1">
      <c r="B445" s="990">
        <v>423</v>
      </c>
      <c r="C445" s="1011" t="s">
        <v>361</v>
      </c>
      <c r="E445" s="992">
        <v>0</v>
      </c>
      <c r="F445" s="993">
        <v>0</v>
      </c>
      <c r="G445" s="994">
        <v>2339575</v>
      </c>
      <c r="H445" s="993">
        <v>2130827</v>
      </c>
      <c r="I445" s="994">
        <v>2130827</v>
      </c>
      <c r="J445" s="993">
        <v>1852716</v>
      </c>
      <c r="K445" s="994">
        <v>1852716</v>
      </c>
      <c r="L445" s="993">
        <v>1403179</v>
      </c>
      <c r="M445" s="994">
        <v>1403179</v>
      </c>
      <c r="N445" s="993">
        <v>1403179</v>
      </c>
      <c r="O445" s="994">
        <v>1403179</v>
      </c>
      <c r="P445" s="993">
        <v>1403179</v>
      </c>
      <c r="Q445" s="994">
        <v>592061</v>
      </c>
      <c r="R445" s="993">
        <v>66628</v>
      </c>
      <c r="S445" s="994">
        <v>6264</v>
      </c>
      <c r="T445" s="993">
        <v>6264</v>
      </c>
      <c r="U445" s="994">
        <v>6264</v>
      </c>
      <c r="V445" s="993">
        <v>0</v>
      </c>
      <c r="W445" s="994">
        <v>0</v>
      </c>
      <c r="X445" s="993">
        <v>0</v>
      </c>
      <c r="Y445" s="994">
        <v>0</v>
      </c>
      <c r="Z445" s="993">
        <v>0</v>
      </c>
      <c r="AA445" s="994">
        <v>0</v>
      </c>
      <c r="AB445" s="993">
        <v>0</v>
      </c>
      <c r="AC445" s="994">
        <v>0</v>
      </c>
      <c r="AD445" s="993">
        <v>0</v>
      </c>
      <c r="AE445" s="994">
        <v>0</v>
      </c>
      <c r="AF445" s="993">
        <v>0</v>
      </c>
      <c r="AG445" s="994">
        <v>0</v>
      </c>
      <c r="AH445" s="993">
        <v>0</v>
      </c>
      <c r="AI445" s="994">
        <v>0</v>
      </c>
      <c r="AJ445" s="993">
        <v>0</v>
      </c>
      <c r="AK445" s="994">
        <v>0</v>
      </c>
      <c r="AL445" s="993">
        <v>0</v>
      </c>
      <c r="AM445" s="994">
        <v>0</v>
      </c>
      <c r="AN445" s="995">
        <v>0</v>
      </c>
      <c r="AO445" s="946"/>
      <c r="AP445" s="964"/>
      <c r="AQ445" s="946"/>
      <c r="AR445" s="992">
        <v>0</v>
      </c>
      <c r="AS445" s="993">
        <v>0</v>
      </c>
      <c r="AT445" s="994">
        <v>384</v>
      </c>
      <c r="AU445" s="993">
        <v>361</v>
      </c>
      <c r="AV445" s="994">
        <v>361</v>
      </c>
      <c r="AW445" s="993">
        <v>317</v>
      </c>
      <c r="AX445" s="994">
        <v>317</v>
      </c>
      <c r="AY445" s="993">
        <v>162</v>
      </c>
      <c r="AZ445" s="994">
        <v>162</v>
      </c>
      <c r="BA445" s="993">
        <v>162</v>
      </c>
      <c r="BB445" s="994">
        <v>162</v>
      </c>
      <c r="BC445" s="993">
        <v>162</v>
      </c>
      <c r="BD445" s="994">
        <v>65</v>
      </c>
      <c r="BE445" s="993">
        <v>6</v>
      </c>
      <c r="BF445" s="994">
        <v>0</v>
      </c>
      <c r="BG445" s="993">
        <v>0</v>
      </c>
      <c r="BH445" s="994">
        <v>0</v>
      </c>
      <c r="BI445" s="993">
        <v>0</v>
      </c>
      <c r="BJ445" s="994">
        <v>0</v>
      </c>
      <c r="BK445" s="993">
        <v>0</v>
      </c>
      <c r="BL445" s="994">
        <v>0</v>
      </c>
      <c r="BM445" s="993">
        <v>0</v>
      </c>
      <c r="BN445" s="994">
        <v>0</v>
      </c>
      <c r="BO445" s="993">
        <v>0</v>
      </c>
      <c r="BP445" s="994">
        <v>0</v>
      </c>
      <c r="BQ445" s="993">
        <v>0</v>
      </c>
      <c r="BR445" s="994">
        <v>0</v>
      </c>
      <c r="BS445" s="993">
        <v>0</v>
      </c>
      <c r="BT445" s="994">
        <v>0</v>
      </c>
      <c r="BU445" s="993">
        <v>0</v>
      </c>
      <c r="BV445" s="994">
        <v>0</v>
      </c>
      <c r="BW445" s="993">
        <v>0</v>
      </c>
      <c r="BX445" s="994">
        <v>0</v>
      </c>
      <c r="BY445" s="993">
        <v>0</v>
      </c>
      <c r="BZ445" s="994">
        <v>0</v>
      </c>
      <c r="CA445" s="995">
        <v>0</v>
      </c>
      <c r="CB445" s="946"/>
      <c r="CC445" s="971"/>
      <c r="CD445" s="946"/>
      <c r="CE445" s="972"/>
      <c r="CF445" s="946"/>
      <c r="CG445" s="992">
        <v>0</v>
      </c>
      <c r="CH445" s="993">
        <v>0</v>
      </c>
      <c r="CI445" s="994">
        <v>1674645</v>
      </c>
      <c r="CJ445" s="993">
        <v>1525226</v>
      </c>
      <c r="CK445" s="994">
        <v>1525226</v>
      </c>
      <c r="CL445" s="993">
        <v>1326157</v>
      </c>
      <c r="CM445" s="994">
        <v>1326157</v>
      </c>
      <c r="CN445" s="993">
        <v>1004382</v>
      </c>
      <c r="CO445" s="994">
        <v>1004382</v>
      </c>
      <c r="CP445" s="993">
        <v>1004382</v>
      </c>
      <c r="CQ445" s="994">
        <v>1004382</v>
      </c>
      <c r="CR445" s="993">
        <v>1004382</v>
      </c>
      <c r="CS445" s="994">
        <v>423791</v>
      </c>
      <c r="CT445" s="993">
        <v>47691</v>
      </c>
      <c r="CU445" s="994">
        <v>4484</v>
      </c>
      <c r="CV445" s="993">
        <v>4484</v>
      </c>
      <c r="CW445" s="994">
        <v>4484</v>
      </c>
      <c r="CX445" s="993">
        <v>0</v>
      </c>
      <c r="CY445" s="994">
        <v>0</v>
      </c>
      <c r="CZ445" s="993">
        <v>0</v>
      </c>
      <c r="DA445" s="994">
        <v>0</v>
      </c>
      <c r="DB445" s="993">
        <v>0</v>
      </c>
      <c r="DC445" s="994">
        <v>0</v>
      </c>
      <c r="DD445" s="993">
        <v>0</v>
      </c>
      <c r="DE445" s="994">
        <v>0</v>
      </c>
      <c r="DF445" s="993">
        <v>0</v>
      </c>
      <c r="DG445" s="994">
        <v>0</v>
      </c>
      <c r="DH445" s="993">
        <v>0</v>
      </c>
      <c r="DI445" s="994">
        <v>0</v>
      </c>
      <c r="DJ445" s="993">
        <v>0</v>
      </c>
      <c r="DK445" s="994">
        <v>0</v>
      </c>
      <c r="DL445" s="993">
        <v>0</v>
      </c>
      <c r="DM445" s="994">
        <v>0</v>
      </c>
      <c r="DN445" s="993">
        <v>0</v>
      </c>
      <c r="DO445" s="994">
        <v>0</v>
      </c>
      <c r="DP445" s="995">
        <v>0</v>
      </c>
      <c r="DQ445" s="946"/>
      <c r="DR445" s="973"/>
      <c r="DS445" s="946"/>
      <c r="DT445" s="992">
        <v>0</v>
      </c>
      <c r="DU445" s="993">
        <v>0</v>
      </c>
      <c r="DV445" s="994">
        <v>275</v>
      </c>
      <c r="DW445" s="993">
        <v>258</v>
      </c>
      <c r="DX445" s="994">
        <v>258</v>
      </c>
      <c r="DY445" s="993">
        <v>227</v>
      </c>
      <c r="DZ445" s="994">
        <v>227</v>
      </c>
      <c r="EA445" s="993">
        <v>116</v>
      </c>
      <c r="EB445" s="994">
        <v>116</v>
      </c>
      <c r="EC445" s="993">
        <v>116</v>
      </c>
      <c r="ED445" s="994">
        <v>116</v>
      </c>
      <c r="EE445" s="993">
        <v>116</v>
      </c>
      <c r="EF445" s="994">
        <v>46</v>
      </c>
      <c r="EG445" s="993">
        <v>4</v>
      </c>
      <c r="EH445" s="994">
        <v>0</v>
      </c>
      <c r="EI445" s="993">
        <v>0</v>
      </c>
      <c r="EJ445" s="994">
        <v>0</v>
      </c>
      <c r="EK445" s="993">
        <v>0</v>
      </c>
      <c r="EL445" s="994">
        <v>0</v>
      </c>
      <c r="EM445" s="993">
        <v>0</v>
      </c>
      <c r="EN445" s="994">
        <v>0</v>
      </c>
      <c r="EO445" s="993">
        <v>0</v>
      </c>
      <c r="EP445" s="994">
        <v>0</v>
      </c>
      <c r="EQ445" s="993">
        <v>0</v>
      </c>
      <c r="ER445" s="994">
        <v>0</v>
      </c>
      <c r="ES445" s="993">
        <v>0</v>
      </c>
      <c r="ET445" s="994">
        <v>0</v>
      </c>
      <c r="EU445" s="993">
        <v>0</v>
      </c>
      <c r="EV445" s="994">
        <v>0</v>
      </c>
      <c r="EW445" s="993">
        <v>0</v>
      </c>
      <c r="EX445" s="994">
        <v>0</v>
      </c>
      <c r="EY445" s="993">
        <v>0</v>
      </c>
      <c r="EZ445" s="994">
        <v>0</v>
      </c>
      <c r="FA445" s="993">
        <v>0</v>
      </c>
      <c r="FB445" s="994">
        <v>0</v>
      </c>
      <c r="FC445" s="995">
        <v>0</v>
      </c>
      <c r="FD445" s="946"/>
      <c r="FE445" s="974"/>
      <c r="FF445" s="946"/>
      <c r="FG445" s="975"/>
      <c r="FI445" s="996" t="b">
        <v>0</v>
      </c>
    </row>
    <row r="446" spans="2:165" hidden="1" outlineLevel="1">
      <c r="B446" s="1013">
        <v>424</v>
      </c>
      <c r="C446" s="1014" t="s">
        <v>360</v>
      </c>
      <c r="E446" s="1015">
        <v>0</v>
      </c>
      <c r="F446" s="1016">
        <v>0</v>
      </c>
      <c r="G446" s="1017">
        <v>0</v>
      </c>
      <c r="H446" s="1016">
        <v>0</v>
      </c>
      <c r="I446" s="1017">
        <v>0</v>
      </c>
      <c r="J446" s="1016">
        <v>0</v>
      </c>
      <c r="K446" s="1017">
        <v>0</v>
      </c>
      <c r="L446" s="1016">
        <v>0</v>
      </c>
      <c r="M446" s="1017">
        <v>0</v>
      </c>
      <c r="N446" s="1016">
        <v>0</v>
      </c>
      <c r="O446" s="1017">
        <v>0</v>
      </c>
      <c r="P446" s="1016">
        <v>0</v>
      </c>
      <c r="Q446" s="1017">
        <v>0</v>
      </c>
      <c r="R446" s="1016">
        <v>0</v>
      </c>
      <c r="S446" s="1017">
        <v>0</v>
      </c>
      <c r="T446" s="1016">
        <v>0</v>
      </c>
      <c r="U446" s="1017">
        <v>0</v>
      </c>
      <c r="V446" s="1016">
        <v>0</v>
      </c>
      <c r="W446" s="1017">
        <v>0</v>
      </c>
      <c r="X446" s="1016">
        <v>0</v>
      </c>
      <c r="Y446" s="1017">
        <v>0</v>
      </c>
      <c r="Z446" s="1016">
        <v>0</v>
      </c>
      <c r="AA446" s="1017">
        <v>0</v>
      </c>
      <c r="AB446" s="1016">
        <v>0</v>
      </c>
      <c r="AC446" s="1017">
        <v>0</v>
      </c>
      <c r="AD446" s="1016">
        <v>0</v>
      </c>
      <c r="AE446" s="1017">
        <v>0</v>
      </c>
      <c r="AF446" s="1016">
        <v>0</v>
      </c>
      <c r="AG446" s="1017">
        <v>0</v>
      </c>
      <c r="AH446" s="1016">
        <v>0</v>
      </c>
      <c r="AI446" s="1017">
        <v>0</v>
      </c>
      <c r="AJ446" s="1016">
        <v>0</v>
      </c>
      <c r="AK446" s="1017">
        <v>0</v>
      </c>
      <c r="AL446" s="1016">
        <v>0</v>
      </c>
      <c r="AM446" s="1017">
        <v>0</v>
      </c>
      <c r="AN446" s="1018">
        <v>0</v>
      </c>
      <c r="AO446" s="946"/>
      <c r="AP446" s="964"/>
      <c r="AQ446" s="946"/>
      <c r="AR446" s="1015">
        <v>0</v>
      </c>
      <c r="AS446" s="1016">
        <v>0</v>
      </c>
      <c r="AT446" s="1017">
        <v>0</v>
      </c>
      <c r="AU446" s="1016">
        <v>0</v>
      </c>
      <c r="AV446" s="1017">
        <v>0</v>
      </c>
      <c r="AW446" s="1016">
        <v>0</v>
      </c>
      <c r="AX446" s="1017">
        <v>0</v>
      </c>
      <c r="AY446" s="1016">
        <v>0</v>
      </c>
      <c r="AZ446" s="1017">
        <v>0</v>
      </c>
      <c r="BA446" s="1016">
        <v>0</v>
      </c>
      <c r="BB446" s="1017">
        <v>0</v>
      </c>
      <c r="BC446" s="1016">
        <v>0</v>
      </c>
      <c r="BD446" s="1017">
        <v>0</v>
      </c>
      <c r="BE446" s="1016">
        <v>0</v>
      </c>
      <c r="BF446" s="1017">
        <v>0</v>
      </c>
      <c r="BG446" s="1016">
        <v>0</v>
      </c>
      <c r="BH446" s="1017">
        <v>0</v>
      </c>
      <c r="BI446" s="1016">
        <v>0</v>
      </c>
      <c r="BJ446" s="1017">
        <v>0</v>
      </c>
      <c r="BK446" s="1016">
        <v>0</v>
      </c>
      <c r="BL446" s="1017">
        <v>0</v>
      </c>
      <c r="BM446" s="1016">
        <v>0</v>
      </c>
      <c r="BN446" s="1017">
        <v>0</v>
      </c>
      <c r="BO446" s="1016">
        <v>0</v>
      </c>
      <c r="BP446" s="1017">
        <v>0</v>
      </c>
      <c r="BQ446" s="1016">
        <v>0</v>
      </c>
      <c r="BR446" s="1017">
        <v>0</v>
      </c>
      <c r="BS446" s="1016">
        <v>0</v>
      </c>
      <c r="BT446" s="1017">
        <v>0</v>
      </c>
      <c r="BU446" s="1016">
        <v>0</v>
      </c>
      <c r="BV446" s="1017">
        <v>0</v>
      </c>
      <c r="BW446" s="1016">
        <v>0</v>
      </c>
      <c r="BX446" s="1017">
        <v>0</v>
      </c>
      <c r="BY446" s="1016">
        <v>0</v>
      </c>
      <c r="BZ446" s="1017">
        <v>0</v>
      </c>
      <c r="CA446" s="1018">
        <v>0</v>
      </c>
      <c r="CB446" s="946"/>
      <c r="CC446" s="971"/>
      <c r="CD446" s="946"/>
      <c r="CE446" s="972"/>
      <c r="CF446" s="946"/>
      <c r="CG446" s="1015">
        <v>0</v>
      </c>
      <c r="CH446" s="1016">
        <v>0</v>
      </c>
      <c r="CI446" s="1017">
        <v>0</v>
      </c>
      <c r="CJ446" s="1016">
        <v>0</v>
      </c>
      <c r="CK446" s="1017">
        <v>0</v>
      </c>
      <c r="CL446" s="1016">
        <v>0</v>
      </c>
      <c r="CM446" s="1017">
        <v>0</v>
      </c>
      <c r="CN446" s="1016">
        <v>0</v>
      </c>
      <c r="CO446" s="1017">
        <v>0</v>
      </c>
      <c r="CP446" s="1016">
        <v>0</v>
      </c>
      <c r="CQ446" s="1017">
        <v>0</v>
      </c>
      <c r="CR446" s="1016">
        <v>0</v>
      </c>
      <c r="CS446" s="1017">
        <v>0</v>
      </c>
      <c r="CT446" s="1016">
        <v>0</v>
      </c>
      <c r="CU446" s="1017">
        <v>0</v>
      </c>
      <c r="CV446" s="1016">
        <v>0</v>
      </c>
      <c r="CW446" s="1017">
        <v>0</v>
      </c>
      <c r="CX446" s="1016">
        <v>0</v>
      </c>
      <c r="CY446" s="1017">
        <v>0</v>
      </c>
      <c r="CZ446" s="1016">
        <v>0</v>
      </c>
      <c r="DA446" s="1017">
        <v>0</v>
      </c>
      <c r="DB446" s="1016">
        <v>0</v>
      </c>
      <c r="DC446" s="1017">
        <v>0</v>
      </c>
      <c r="DD446" s="1016">
        <v>0</v>
      </c>
      <c r="DE446" s="1017">
        <v>0</v>
      </c>
      <c r="DF446" s="1016">
        <v>0</v>
      </c>
      <c r="DG446" s="1017">
        <v>0</v>
      </c>
      <c r="DH446" s="1016">
        <v>0</v>
      </c>
      <c r="DI446" s="1017">
        <v>0</v>
      </c>
      <c r="DJ446" s="1016">
        <v>0</v>
      </c>
      <c r="DK446" s="1017">
        <v>0</v>
      </c>
      <c r="DL446" s="1016">
        <v>0</v>
      </c>
      <c r="DM446" s="1017">
        <v>0</v>
      </c>
      <c r="DN446" s="1016">
        <v>0</v>
      </c>
      <c r="DO446" s="1017">
        <v>0</v>
      </c>
      <c r="DP446" s="1018">
        <v>0</v>
      </c>
      <c r="DQ446" s="946"/>
      <c r="DR446" s="973"/>
      <c r="DS446" s="946"/>
      <c r="DT446" s="1015">
        <v>0</v>
      </c>
      <c r="DU446" s="1016">
        <v>0</v>
      </c>
      <c r="DV446" s="1017">
        <v>0</v>
      </c>
      <c r="DW446" s="1016">
        <v>0</v>
      </c>
      <c r="DX446" s="1017">
        <v>0</v>
      </c>
      <c r="DY446" s="1016">
        <v>0</v>
      </c>
      <c r="DZ446" s="1017">
        <v>0</v>
      </c>
      <c r="EA446" s="1016">
        <v>0</v>
      </c>
      <c r="EB446" s="1017">
        <v>0</v>
      </c>
      <c r="EC446" s="1016">
        <v>0</v>
      </c>
      <c r="ED446" s="1017">
        <v>0</v>
      </c>
      <c r="EE446" s="1016">
        <v>0</v>
      </c>
      <c r="EF446" s="1017">
        <v>0</v>
      </c>
      <c r="EG446" s="1016">
        <v>0</v>
      </c>
      <c r="EH446" s="1017">
        <v>0</v>
      </c>
      <c r="EI446" s="1016">
        <v>0</v>
      </c>
      <c r="EJ446" s="1017">
        <v>0</v>
      </c>
      <c r="EK446" s="1016">
        <v>0</v>
      </c>
      <c r="EL446" s="1017">
        <v>0</v>
      </c>
      <c r="EM446" s="1016">
        <v>0</v>
      </c>
      <c r="EN446" s="1017">
        <v>0</v>
      </c>
      <c r="EO446" s="1016">
        <v>0</v>
      </c>
      <c r="EP446" s="1017">
        <v>0</v>
      </c>
      <c r="EQ446" s="1016">
        <v>0</v>
      </c>
      <c r="ER446" s="1017">
        <v>0</v>
      </c>
      <c r="ES446" s="1016">
        <v>0</v>
      </c>
      <c r="ET446" s="1017">
        <v>0</v>
      </c>
      <c r="EU446" s="1016">
        <v>0</v>
      </c>
      <c r="EV446" s="1017">
        <v>0</v>
      </c>
      <c r="EW446" s="1016">
        <v>0</v>
      </c>
      <c r="EX446" s="1017">
        <v>0</v>
      </c>
      <c r="EY446" s="1016">
        <v>0</v>
      </c>
      <c r="EZ446" s="1017">
        <v>0</v>
      </c>
      <c r="FA446" s="1016">
        <v>0</v>
      </c>
      <c r="FB446" s="1017">
        <v>0</v>
      </c>
      <c r="FC446" s="1018">
        <v>0</v>
      </c>
      <c r="FD446" s="946"/>
      <c r="FE446" s="974"/>
      <c r="FF446" s="946"/>
      <c r="FG446" s="975"/>
      <c r="FI446" s="1019" t="b">
        <v>1</v>
      </c>
    </row>
    <row r="447" spans="2:165" hidden="1" outlineLevel="1">
      <c r="B447" s="976">
        <v>425</v>
      </c>
      <c r="C447" s="1020" t="s">
        <v>757</v>
      </c>
      <c r="E447" s="978">
        <v>0</v>
      </c>
      <c r="F447" s="979">
        <v>0</v>
      </c>
      <c r="G447" s="980">
        <v>0</v>
      </c>
      <c r="H447" s="979">
        <v>0</v>
      </c>
      <c r="I447" s="980">
        <v>0</v>
      </c>
      <c r="J447" s="979">
        <v>0</v>
      </c>
      <c r="K447" s="980">
        <v>0</v>
      </c>
      <c r="L447" s="979">
        <v>0</v>
      </c>
      <c r="M447" s="980">
        <v>0</v>
      </c>
      <c r="N447" s="979">
        <v>0</v>
      </c>
      <c r="O447" s="980">
        <v>0</v>
      </c>
      <c r="P447" s="979">
        <v>0</v>
      </c>
      <c r="Q447" s="980">
        <v>0</v>
      </c>
      <c r="R447" s="979">
        <v>0</v>
      </c>
      <c r="S447" s="980">
        <v>0</v>
      </c>
      <c r="T447" s="979">
        <v>0</v>
      </c>
      <c r="U447" s="980">
        <v>0</v>
      </c>
      <c r="V447" s="979">
        <v>0</v>
      </c>
      <c r="W447" s="980">
        <v>0</v>
      </c>
      <c r="X447" s="979">
        <v>0</v>
      </c>
      <c r="Y447" s="980">
        <v>0</v>
      </c>
      <c r="Z447" s="979">
        <v>0</v>
      </c>
      <c r="AA447" s="980">
        <v>0</v>
      </c>
      <c r="AB447" s="979">
        <v>0</v>
      </c>
      <c r="AC447" s="980">
        <v>0</v>
      </c>
      <c r="AD447" s="979">
        <v>0</v>
      </c>
      <c r="AE447" s="980">
        <v>0</v>
      </c>
      <c r="AF447" s="979">
        <v>0</v>
      </c>
      <c r="AG447" s="980">
        <v>0</v>
      </c>
      <c r="AH447" s="979">
        <v>0</v>
      </c>
      <c r="AI447" s="980">
        <v>0</v>
      </c>
      <c r="AJ447" s="979">
        <v>0</v>
      </c>
      <c r="AK447" s="980">
        <v>0</v>
      </c>
      <c r="AL447" s="979">
        <v>0</v>
      </c>
      <c r="AM447" s="980">
        <v>0</v>
      </c>
      <c r="AN447" s="981">
        <v>0</v>
      </c>
      <c r="AO447" s="946"/>
      <c r="AP447" s="964"/>
      <c r="AQ447" s="946"/>
      <c r="AR447" s="978">
        <v>0</v>
      </c>
      <c r="AS447" s="979">
        <v>0</v>
      </c>
      <c r="AT447" s="980">
        <v>0</v>
      </c>
      <c r="AU447" s="979">
        <v>0</v>
      </c>
      <c r="AV447" s="980">
        <v>0</v>
      </c>
      <c r="AW447" s="979">
        <v>0</v>
      </c>
      <c r="AX447" s="980">
        <v>0</v>
      </c>
      <c r="AY447" s="979">
        <v>0</v>
      </c>
      <c r="AZ447" s="980">
        <v>0</v>
      </c>
      <c r="BA447" s="979">
        <v>0</v>
      </c>
      <c r="BB447" s="980">
        <v>0</v>
      </c>
      <c r="BC447" s="979">
        <v>0</v>
      </c>
      <c r="BD447" s="980">
        <v>0</v>
      </c>
      <c r="BE447" s="979">
        <v>0</v>
      </c>
      <c r="BF447" s="980">
        <v>0</v>
      </c>
      <c r="BG447" s="979">
        <v>0</v>
      </c>
      <c r="BH447" s="980">
        <v>0</v>
      </c>
      <c r="BI447" s="979">
        <v>0</v>
      </c>
      <c r="BJ447" s="980">
        <v>0</v>
      </c>
      <c r="BK447" s="979">
        <v>0</v>
      </c>
      <c r="BL447" s="980">
        <v>0</v>
      </c>
      <c r="BM447" s="979">
        <v>0</v>
      </c>
      <c r="BN447" s="980">
        <v>0</v>
      </c>
      <c r="BO447" s="979">
        <v>0</v>
      </c>
      <c r="BP447" s="980">
        <v>0</v>
      </c>
      <c r="BQ447" s="979">
        <v>0</v>
      </c>
      <c r="BR447" s="980">
        <v>0</v>
      </c>
      <c r="BS447" s="979">
        <v>0</v>
      </c>
      <c r="BT447" s="980">
        <v>0</v>
      </c>
      <c r="BU447" s="979">
        <v>0</v>
      </c>
      <c r="BV447" s="980">
        <v>0</v>
      </c>
      <c r="BW447" s="979">
        <v>0</v>
      </c>
      <c r="BX447" s="980">
        <v>0</v>
      </c>
      <c r="BY447" s="979">
        <v>0</v>
      </c>
      <c r="BZ447" s="980">
        <v>0</v>
      </c>
      <c r="CA447" s="981">
        <v>0</v>
      </c>
      <c r="CB447" s="946"/>
      <c r="CC447" s="971"/>
      <c r="CD447" s="946"/>
      <c r="CE447" s="972"/>
      <c r="CF447" s="946"/>
      <c r="CG447" s="978">
        <v>0</v>
      </c>
      <c r="CH447" s="979">
        <v>0</v>
      </c>
      <c r="CI447" s="980">
        <v>0</v>
      </c>
      <c r="CJ447" s="979">
        <v>0</v>
      </c>
      <c r="CK447" s="980">
        <v>0</v>
      </c>
      <c r="CL447" s="979">
        <v>0</v>
      </c>
      <c r="CM447" s="980">
        <v>0</v>
      </c>
      <c r="CN447" s="979">
        <v>0</v>
      </c>
      <c r="CO447" s="980">
        <v>0</v>
      </c>
      <c r="CP447" s="979">
        <v>0</v>
      </c>
      <c r="CQ447" s="980">
        <v>0</v>
      </c>
      <c r="CR447" s="979">
        <v>0</v>
      </c>
      <c r="CS447" s="980">
        <v>0</v>
      </c>
      <c r="CT447" s="979">
        <v>0</v>
      </c>
      <c r="CU447" s="980">
        <v>0</v>
      </c>
      <c r="CV447" s="979">
        <v>0</v>
      </c>
      <c r="CW447" s="980">
        <v>0</v>
      </c>
      <c r="CX447" s="979">
        <v>0</v>
      </c>
      <c r="CY447" s="980">
        <v>0</v>
      </c>
      <c r="CZ447" s="979">
        <v>0</v>
      </c>
      <c r="DA447" s="980">
        <v>0</v>
      </c>
      <c r="DB447" s="979">
        <v>0</v>
      </c>
      <c r="DC447" s="980">
        <v>0</v>
      </c>
      <c r="DD447" s="979">
        <v>0</v>
      </c>
      <c r="DE447" s="980">
        <v>0</v>
      </c>
      <c r="DF447" s="979">
        <v>0</v>
      </c>
      <c r="DG447" s="980">
        <v>0</v>
      </c>
      <c r="DH447" s="979">
        <v>0</v>
      </c>
      <c r="DI447" s="980">
        <v>0</v>
      </c>
      <c r="DJ447" s="979">
        <v>0</v>
      </c>
      <c r="DK447" s="980">
        <v>0</v>
      </c>
      <c r="DL447" s="979">
        <v>0</v>
      </c>
      <c r="DM447" s="980">
        <v>0</v>
      </c>
      <c r="DN447" s="979">
        <v>0</v>
      </c>
      <c r="DO447" s="980">
        <v>0</v>
      </c>
      <c r="DP447" s="981">
        <v>0</v>
      </c>
      <c r="DQ447" s="946"/>
      <c r="DR447" s="973"/>
      <c r="DS447" s="946"/>
      <c r="DT447" s="978">
        <v>0</v>
      </c>
      <c r="DU447" s="979">
        <v>0</v>
      </c>
      <c r="DV447" s="980">
        <v>0</v>
      </c>
      <c r="DW447" s="979">
        <v>0</v>
      </c>
      <c r="DX447" s="980">
        <v>0</v>
      </c>
      <c r="DY447" s="979">
        <v>0</v>
      </c>
      <c r="DZ447" s="980">
        <v>0</v>
      </c>
      <c r="EA447" s="979">
        <v>0</v>
      </c>
      <c r="EB447" s="980">
        <v>0</v>
      </c>
      <c r="EC447" s="979">
        <v>0</v>
      </c>
      <c r="ED447" s="980">
        <v>0</v>
      </c>
      <c r="EE447" s="979">
        <v>0</v>
      </c>
      <c r="EF447" s="980">
        <v>0</v>
      </c>
      <c r="EG447" s="979">
        <v>0</v>
      </c>
      <c r="EH447" s="980">
        <v>0</v>
      </c>
      <c r="EI447" s="979">
        <v>0</v>
      </c>
      <c r="EJ447" s="980">
        <v>0</v>
      </c>
      <c r="EK447" s="979">
        <v>0</v>
      </c>
      <c r="EL447" s="980">
        <v>0</v>
      </c>
      <c r="EM447" s="979">
        <v>0</v>
      </c>
      <c r="EN447" s="980">
        <v>0</v>
      </c>
      <c r="EO447" s="979">
        <v>0</v>
      </c>
      <c r="EP447" s="980">
        <v>0</v>
      </c>
      <c r="EQ447" s="979">
        <v>0</v>
      </c>
      <c r="ER447" s="980">
        <v>0</v>
      </c>
      <c r="ES447" s="979">
        <v>0</v>
      </c>
      <c r="ET447" s="980">
        <v>0</v>
      </c>
      <c r="EU447" s="979">
        <v>0</v>
      </c>
      <c r="EV447" s="980">
        <v>0</v>
      </c>
      <c r="EW447" s="979">
        <v>0</v>
      </c>
      <c r="EX447" s="980">
        <v>0</v>
      </c>
      <c r="EY447" s="979">
        <v>0</v>
      </c>
      <c r="EZ447" s="980">
        <v>0</v>
      </c>
      <c r="FA447" s="979">
        <v>0</v>
      </c>
      <c r="FB447" s="980">
        <v>0</v>
      </c>
      <c r="FC447" s="981">
        <v>0</v>
      </c>
      <c r="FD447" s="946"/>
      <c r="FE447" s="974"/>
      <c r="FF447" s="946"/>
      <c r="FG447" s="975"/>
      <c r="FI447" s="982" t="b">
        <v>1</v>
      </c>
    </row>
    <row r="448" spans="2:165" hidden="1" outlineLevel="1">
      <c r="B448" s="1013">
        <v>426</v>
      </c>
      <c r="C448" s="1014" t="s">
        <v>758</v>
      </c>
      <c r="E448" s="1015">
        <v>0</v>
      </c>
      <c r="F448" s="1016">
        <v>0</v>
      </c>
      <c r="G448" s="1017">
        <v>0</v>
      </c>
      <c r="H448" s="1016">
        <v>0</v>
      </c>
      <c r="I448" s="1017">
        <v>0</v>
      </c>
      <c r="J448" s="1016">
        <v>0</v>
      </c>
      <c r="K448" s="1017">
        <v>0</v>
      </c>
      <c r="L448" s="1016">
        <v>0</v>
      </c>
      <c r="M448" s="1017">
        <v>0</v>
      </c>
      <c r="N448" s="1016">
        <v>0</v>
      </c>
      <c r="O448" s="1017">
        <v>0</v>
      </c>
      <c r="P448" s="1016">
        <v>0</v>
      </c>
      <c r="Q448" s="1017">
        <v>0</v>
      </c>
      <c r="R448" s="1016">
        <v>0</v>
      </c>
      <c r="S448" s="1017">
        <v>0</v>
      </c>
      <c r="T448" s="1016">
        <v>0</v>
      </c>
      <c r="U448" s="1017">
        <v>0</v>
      </c>
      <c r="V448" s="1016">
        <v>0</v>
      </c>
      <c r="W448" s="1017">
        <v>0</v>
      </c>
      <c r="X448" s="1016">
        <v>0</v>
      </c>
      <c r="Y448" s="1017">
        <v>0</v>
      </c>
      <c r="Z448" s="1016">
        <v>0</v>
      </c>
      <c r="AA448" s="1017">
        <v>0</v>
      </c>
      <c r="AB448" s="1016">
        <v>0</v>
      </c>
      <c r="AC448" s="1017">
        <v>0</v>
      </c>
      <c r="AD448" s="1016">
        <v>0</v>
      </c>
      <c r="AE448" s="1017">
        <v>0</v>
      </c>
      <c r="AF448" s="1016">
        <v>0</v>
      </c>
      <c r="AG448" s="1017">
        <v>0</v>
      </c>
      <c r="AH448" s="1016">
        <v>0</v>
      </c>
      <c r="AI448" s="1017">
        <v>0</v>
      </c>
      <c r="AJ448" s="1016">
        <v>0</v>
      </c>
      <c r="AK448" s="1017">
        <v>0</v>
      </c>
      <c r="AL448" s="1016">
        <v>0</v>
      </c>
      <c r="AM448" s="1017">
        <v>0</v>
      </c>
      <c r="AN448" s="1018">
        <v>0</v>
      </c>
      <c r="AO448" s="946"/>
      <c r="AP448" s="964"/>
      <c r="AQ448" s="946"/>
      <c r="AR448" s="1015">
        <v>0</v>
      </c>
      <c r="AS448" s="1016">
        <v>0</v>
      </c>
      <c r="AT448" s="1017">
        <v>0</v>
      </c>
      <c r="AU448" s="1016">
        <v>0</v>
      </c>
      <c r="AV448" s="1017">
        <v>0</v>
      </c>
      <c r="AW448" s="1016">
        <v>0</v>
      </c>
      <c r="AX448" s="1017">
        <v>0</v>
      </c>
      <c r="AY448" s="1016">
        <v>0</v>
      </c>
      <c r="AZ448" s="1017">
        <v>0</v>
      </c>
      <c r="BA448" s="1016">
        <v>0</v>
      </c>
      <c r="BB448" s="1017">
        <v>0</v>
      </c>
      <c r="BC448" s="1016">
        <v>0</v>
      </c>
      <c r="BD448" s="1017">
        <v>0</v>
      </c>
      <c r="BE448" s="1016">
        <v>0</v>
      </c>
      <c r="BF448" s="1017">
        <v>0</v>
      </c>
      <c r="BG448" s="1016">
        <v>0</v>
      </c>
      <c r="BH448" s="1017">
        <v>0</v>
      </c>
      <c r="BI448" s="1016">
        <v>0</v>
      </c>
      <c r="BJ448" s="1017">
        <v>0</v>
      </c>
      <c r="BK448" s="1016">
        <v>0</v>
      </c>
      <c r="BL448" s="1017">
        <v>0</v>
      </c>
      <c r="BM448" s="1016">
        <v>0</v>
      </c>
      <c r="BN448" s="1017">
        <v>0</v>
      </c>
      <c r="BO448" s="1016">
        <v>0</v>
      </c>
      <c r="BP448" s="1017">
        <v>0</v>
      </c>
      <c r="BQ448" s="1016">
        <v>0</v>
      </c>
      <c r="BR448" s="1017">
        <v>0</v>
      </c>
      <c r="BS448" s="1016">
        <v>0</v>
      </c>
      <c r="BT448" s="1017">
        <v>0</v>
      </c>
      <c r="BU448" s="1016">
        <v>0</v>
      </c>
      <c r="BV448" s="1017">
        <v>0</v>
      </c>
      <c r="BW448" s="1016">
        <v>0</v>
      </c>
      <c r="BX448" s="1017">
        <v>0</v>
      </c>
      <c r="BY448" s="1016">
        <v>0</v>
      </c>
      <c r="BZ448" s="1017">
        <v>0</v>
      </c>
      <c r="CA448" s="1018">
        <v>0</v>
      </c>
      <c r="CB448" s="946"/>
      <c r="CC448" s="971"/>
      <c r="CD448" s="946"/>
      <c r="CE448" s="972"/>
      <c r="CF448" s="946"/>
      <c r="CG448" s="1015">
        <v>0</v>
      </c>
      <c r="CH448" s="1016">
        <v>0</v>
      </c>
      <c r="CI448" s="1017">
        <v>0</v>
      </c>
      <c r="CJ448" s="1016">
        <v>0</v>
      </c>
      <c r="CK448" s="1017">
        <v>0</v>
      </c>
      <c r="CL448" s="1016">
        <v>0</v>
      </c>
      <c r="CM448" s="1017">
        <v>0</v>
      </c>
      <c r="CN448" s="1016">
        <v>0</v>
      </c>
      <c r="CO448" s="1017">
        <v>0</v>
      </c>
      <c r="CP448" s="1016">
        <v>0</v>
      </c>
      <c r="CQ448" s="1017">
        <v>0</v>
      </c>
      <c r="CR448" s="1016">
        <v>0</v>
      </c>
      <c r="CS448" s="1017">
        <v>0</v>
      </c>
      <c r="CT448" s="1016">
        <v>0</v>
      </c>
      <c r="CU448" s="1017">
        <v>0</v>
      </c>
      <c r="CV448" s="1016">
        <v>0</v>
      </c>
      <c r="CW448" s="1017">
        <v>0</v>
      </c>
      <c r="CX448" s="1016">
        <v>0</v>
      </c>
      <c r="CY448" s="1017">
        <v>0</v>
      </c>
      <c r="CZ448" s="1016">
        <v>0</v>
      </c>
      <c r="DA448" s="1017">
        <v>0</v>
      </c>
      <c r="DB448" s="1016">
        <v>0</v>
      </c>
      <c r="DC448" s="1017">
        <v>0</v>
      </c>
      <c r="DD448" s="1016">
        <v>0</v>
      </c>
      <c r="DE448" s="1017">
        <v>0</v>
      </c>
      <c r="DF448" s="1016">
        <v>0</v>
      </c>
      <c r="DG448" s="1017">
        <v>0</v>
      </c>
      <c r="DH448" s="1016">
        <v>0</v>
      </c>
      <c r="DI448" s="1017">
        <v>0</v>
      </c>
      <c r="DJ448" s="1016">
        <v>0</v>
      </c>
      <c r="DK448" s="1017">
        <v>0</v>
      </c>
      <c r="DL448" s="1016">
        <v>0</v>
      </c>
      <c r="DM448" s="1017">
        <v>0</v>
      </c>
      <c r="DN448" s="1016">
        <v>0</v>
      </c>
      <c r="DO448" s="1017">
        <v>0</v>
      </c>
      <c r="DP448" s="1018">
        <v>0</v>
      </c>
      <c r="DQ448" s="946"/>
      <c r="DR448" s="973"/>
      <c r="DS448" s="946"/>
      <c r="DT448" s="1015">
        <v>0</v>
      </c>
      <c r="DU448" s="1016">
        <v>0</v>
      </c>
      <c r="DV448" s="1017">
        <v>0</v>
      </c>
      <c r="DW448" s="1016">
        <v>0</v>
      </c>
      <c r="DX448" s="1017">
        <v>0</v>
      </c>
      <c r="DY448" s="1016">
        <v>0</v>
      </c>
      <c r="DZ448" s="1017">
        <v>0</v>
      </c>
      <c r="EA448" s="1016">
        <v>0</v>
      </c>
      <c r="EB448" s="1017">
        <v>0</v>
      </c>
      <c r="EC448" s="1016">
        <v>0</v>
      </c>
      <c r="ED448" s="1017">
        <v>0</v>
      </c>
      <c r="EE448" s="1016">
        <v>0</v>
      </c>
      <c r="EF448" s="1017">
        <v>0</v>
      </c>
      <c r="EG448" s="1016">
        <v>0</v>
      </c>
      <c r="EH448" s="1017">
        <v>0</v>
      </c>
      <c r="EI448" s="1016">
        <v>0</v>
      </c>
      <c r="EJ448" s="1017">
        <v>0</v>
      </c>
      <c r="EK448" s="1016">
        <v>0</v>
      </c>
      <c r="EL448" s="1017">
        <v>0</v>
      </c>
      <c r="EM448" s="1016">
        <v>0</v>
      </c>
      <c r="EN448" s="1017">
        <v>0</v>
      </c>
      <c r="EO448" s="1016">
        <v>0</v>
      </c>
      <c r="EP448" s="1017">
        <v>0</v>
      </c>
      <c r="EQ448" s="1016">
        <v>0</v>
      </c>
      <c r="ER448" s="1017">
        <v>0</v>
      </c>
      <c r="ES448" s="1016">
        <v>0</v>
      </c>
      <c r="ET448" s="1017">
        <v>0</v>
      </c>
      <c r="EU448" s="1016">
        <v>0</v>
      </c>
      <c r="EV448" s="1017">
        <v>0</v>
      </c>
      <c r="EW448" s="1016">
        <v>0</v>
      </c>
      <c r="EX448" s="1017">
        <v>0</v>
      </c>
      <c r="EY448" s="1016">
        <v>0</v>
      </c>
      <c r="EZ448" s="1017">
        <v>0</v>
      </c>
      <c r="FA448" s="1016">
        <v>0</v>
      </c>
      <c r="FB448" s="1017">
        <v>0</v>
      </c>
      <c r="FC448" s="1018">
        <v>0</v>
      </c>
      <c r="FD448" s="946"/>
      <c r="FE448" s="974"/>
      <c r="FF448" s="946"/>
      <c r="FG448" s="975"/>
      <c r="FI448" s="1019" t="b">
        <v>1</v>
      </c>
    </row>
    <row r="449" spans="2:165" hidden="1" outlineLevel="1">
      <c r="B449" s="976">
        <v>427</v>
      </c>
      <c r="C449" s="1020" t="s">
        <v>759</v>
      </c>
      <c r="E449" s="978">
        <v>0</v>
      </c>
      <c r="F449" s="979">
        <v>0</v>
      </c>
      <c r="G449" s="980">
        <v>0</v>
      </c>
      <c r="H449" s="979">
        <v>0</v>
      </c>
      <c r="I449" s="980">
        <v>0</v>
      </c>
      <c r="J449" s="979">
        <v>0</v>
      </c>
      <c r="K449" s="980">
        <v>0</v>
      </c>
      <c r="L449" s="979">
        <v>0</v>
      </c>
      <c r="M449" s="980">
        <v>0</v>
      </c>
      <c r="N449" s="979">
        <v>0</v>
      </c>
      <c r="O449" s="980">
        <v>0</v>
      </c>
      <c r="P449" s="979">
        <v>0</v>
      </c>
      <c r="Q449" s="980">
        <v>0</v>
      </c>
      <c r="R449" s="979">
        <v>0</v>
      </c>
      <c r="S449" s="980">
        <v>0</v>
      </c>
      <c r="T449" s="979">
        <v>0</v>
      </c>
      <c r="U449" s="980">
        <v>0</v>
      </c>
      <c r="V449" s="979">
        <v>0</v>
      </c>
      <c r="W449" s="980">
        <v>0</v>
      </c>
      <c r="X449" s="979">
        <v>0</v>
      </c>
      <c r="Y449" s="980">
        <v>0</v>
      </c>
      <c r="Z449" s="979">
        <v>0</v>
      </c>
      <c r="AA449" s="980">
        <v>0</v>
      </c>
      <c r="AB449" s="979">
        <v>0</v>
      </c>
      <c r="AC449" s="980">
        <v>0</v>
      </c>
      <c r="AD449" s="979">
        <v>0</v>
      </c>
      <c r="AE449" s="980">
        <v>0</v>
      </c>
      <c r="AF449" s="979">
        <v>0</v>
      </c>
      <c r="AG449" s="980">
        <v>0</v>
      </c>
      <c r="AH449" s="979">
        <v>0</v>
      </c>
      <c r="AI449" s="980">
        <v>0</v>
      </c>
      <c r="AJ449" s="979">
        <v>0</v>
      </c>
      <c r="AK449" s="980">
        <v>0</v>
      </c>
      <c r="AL449" s="979">
        <v>0</v>
      </c>
      <c r="AM449" s="980">
        <v>0</v>
      </c>
      <c r="AN449" s="981">
        <v>0</v>
      </c>
      <c r="AO449" s="946"/>
      <c r="AP449" s="964"/>
      <c r="AQ449" s="946"/>
      <c r="AR449" s="978">
        <v>0</v>
      </c>
      <c r="AS449" s="979">
        <v>0</v>
      </c>
      <c r="AT449" s="980">
        <v>0</v>
      </c>
      <c r="AU449" s="979">
        <v>0</v>
      </c>
      <c r="AV449" s="980">
        <v>0</v>
      </c>
      <c r="AW449" s="979">
        <v>0</v>
      </c>
      <c r="AX449" s="980">
        <v>0</v>
      </c>
      <c r="AY449" s="979">
        <v>0</v>
      </c>
      <c r="AZ449" s="980">
        <v>0</v>
      </c>
      <c r="BA449" s="979">
        <v>0</v>
      </c>
      <c r="BB449" s="980">
        <v>0</v>
      </c>
      <c r="BC449" s="979">
        <v>0</v>
      </c>
      <c r="BD449" s="980">
        <v>0</v>
      </c>
      <c r="BE449" s="979">
        <v>0</v>
      </c>
      <c r="BF449" s="980">
        <v>0</v>
      </c>
      <c r="BG449" s="979">
        <v>0</v>
      </c>
      <c r="BH449" s="980">
        <v>0</v>
      </c>
      <c r="BI449" s="979">
        <v>0</v>
      </c>
      <c r="BJ449" s="980">
        <v>0</v>
      </c>
      <c r="BK449" s="979">
        <v>0</v>
      </c>
      <c r="BL449" s="980">
        <v>0</v>
      </c>
      <c r="BM449" s="979">
        <v>0</v>
      </c>
      <c r="BN449" s="980">
        <v>0</v>
      </c>
      <c r="BO449" s="979">
        <v>0</v>
      </c>
      <c r="BP449" s="980">
        <v>0</v>
      </c>
      <c r="BQ449" s="979">
        <v>0</v>
      </c>
      <c r="BR449" s="980">
        <v>0</v>
      </c>
      <c r="BS449" s="979">
        <v>0</v>
      </c>
      <c r="BT449" s="980">
        <v>0</v>
      </c>
      <c r="BU449" s="979">
        <v>0</v>
      </c>
      <c r="BV449" s="980">
        <v>0</v>
      </c>
      <c r="BW449" s="979">
        <v>0</v>
      </c>
      <c r="BX449" s="980">
        <v>0</v>
      </c>
      <c r="BY449" s="979">
        <v>0</v>
      </c>
      <c r="BZ449" s="980">
        <v>0</v>
      </c>
      <c r="CA449" s="981">
        <v>0</v>
      </c>
      <c r="CB449" s="946"/>
      <c r="CC449" s="971"/>
      <c r="CD449" s="946"/>
      <c r="CE449" s="972"/>
      <c r="CF449" s="946"/>
      <c r="CG449" s="978">
        <v>0</v>
      </c>
      <c r="CH449" s="979">
        <v>0</v>
      </c>
      <c r="CI449" s="980">
        <v>0</v>
      </c>
      <c r="CJ449" s="979">
        <v>0</v>
      </c>
      <c r="CK449" s="980">
        <v>0</v>
      </c>
      <c r="CL449" s="979">
        <v>0</v>
      </c>
      <c r="CM449" s="980">
        <v>0</v>
      </c>
      <c r="CN449" s="979">
        <v>0</v>
      </c>
      <c r="CO449" s="980">
        <v>0</v>
      </c>
      <c r="CP449" s="979">
        <v>0</v>
      </c>
      <c r="CQ449" s="980">
        <v>0</v>
      </c>
      <c r="CR449" s="979">
        <v>0</v>
      </c>
      <c r="CS449" s="980">
        <v>0</v>
      </c>
      <c r="CT449" s="979">
        <v>0</v>
      </c>
      <c r="CU449" s="980">
        <v>0</v>
      </c>
      <c r="CV449" s="979">
        <v>0</v>
      </c>
      <c r="CW449" s="980">
        <v>0</v>
      </c>
      <c r="CX449" s="979">
        <v>0</v>
      </c>
      <c r="CY449" s="980">
        <v>0</v>
      </c>
      <c r="CZ449" s="979">
        <v>0</v>
      </c>
      <c r="DA449" s="980">
        <v>0</v>
      </c>
      <c r="DB449" s="979">
        <v>0</v>
      </c>
      <c r="DC449" s="980">
        <v>0</v>
      </c>
      <c r="DD449" s="979">
        <v>0</v>
      </c>
      <c r="DE449" s="980">
        <v>0</v>
      </c>
      <c r="DF449" s="979">
        <v>0</v>
      </c>
      <c r="DG449" s="980">
        <v>0</v>
      </c>
      <c r="DH449" s="979">
        <v>0</v>
      </c>
      <c r="DI449" s="980">
        <v>0</v>
      </c>
      <c r="DJ449" s="979">
        <v>0</v>
      </c>
      <c r="DK449" s="980">
        <v>0</v>
      </c>
      <c r="DL449" s="979">
        <v>0</v>
      </c>
      <c r="DM449" s="980">
        <v>0</v>
      </c>
      <c r="DN449" s="979">
        <v>0</v>
      </c>
      <c r="DO449" s="980">
        <v>0</v>
      </c>
      <c r="DP449" s="981">
        <v>0</v>
      </c>
      <c r="DQ449" s="946"/>
      <c r="DR449" s="973"/>
      <c r="DS449" s="946"/>
      <c r="DT449" s="978">
        <v>0</v>
      </c>
      <c r="DU449" s="979">
        <v>0</v>
      </c>
      <c r="DV449" s="980">
        <v>0</v>
      </c>
      <c r="DW449" s="979">
        <v>0</v>
      </c>
      <c r="DX449" s="980">
        <v>0</v>
      </c>
      <c r="DY449" s="979">
        <v>0</v>
      </c>
      <c r="DZ449" s="980">
        <v>0</v>
      </c>
      <c r="EA449" s="979">
        <v>0</v>
      </c>
      <c r="EB449" s="980">
        <v>0</v>
      </c>
      <c r="EC449" s="979">
        <v>0</v>
      </c>
      <c r="ED449" s="980">
        <v>0</v>
      </c>
      <c r="EE449" s="979">
        <v>0</v>
      </c>
      <c r="EF449" s="980">
        <v>0</v>
      </c>
      <c r="EG449" s="979">
        <v>0</v>
      </c>
      <c r="EH449" s="980">
        <v>0</v>
      </c>
      <c r="EI449" s="979">
        <v>0</v>
      </c>
      <c r="EJ449" s="980">
        <v>0</v>
      </c>
      <c r="EK449" s="979">
        <v>0</v>
      </c>
      <c r="EL449" s="980">
        <v>0</v>
      </c>
      <c r="EM449" s="979">
        <v>0</v>
      </c>
      <c r="EN449" s="980">
        <v>0</v>
      </c>
      <c r="EO449" s="979">
        <v>0</v>
      </c>
      <c r="EP449" s="980">
        <v>0</v>
      </c>
      <c r="EQ449" s="979">
        <v>0</v>
      </c>
      <c r="ER449" s="980">
        <v>0</v>
      </c>
      <c r="ES449" s="979">
        <v>0</v>
      </c>
      <c r="ET449" s="980">
        <v>0</v>
      </c>
      <c r="EU449" s="979">
        <v>0</v>
      </c>
      <c r="EV449" s="980">
        <v>0</v>
      </c>
      <c r="EW449" s="979">
        <v>0</v>
      </c>
      <c r="EX449" s="980">
        <v>0</v>
      </c>
      <c r="EY449" s="979">
        <v>0</v>
      </c>
      <c r="EZ449" s="980">
        <v>0</v>
      </c>
      <c r="FA449" s="979">
        <v>0</v>
      </c>
      <c r="FB449" s="980">
        <v>0</v>
      </c>
      <c r="FC449" s="981">
        <v>0</v>
      </c>
      <c r="FD449" s="946"/>
      <c r="FE449" s="974"/>
      <c r="FF449" s="946"/>
      <c r="FG449" s="975"/>
      <c r="FI449" s="982" t="b">
        <v>1</v>
      </c>
    </row>
    <row r="450" spans="2:165" hidden="1" outlineLevel="1">
      <c r="B450" s="983">
        <v>428</v>
      </c>
      <c r="C450" s="1012" t="s">
        <v>760</v>
      </c>
      <c r="E450" s="985">
        <v>0</v>
      </c>
      <c r="F450" s="986">
        <v>0</v>
      </c>
      <c r="G450" s="987">
        <v>0</v>
      </c>
      <c r="H450" s="986">
        <v>0</v>
      </c>
      <c r="I450" s="987">
        <v>0</v>
      </c>
      <c r="J450" s="986">
        <v>0</v>
      </c>
      <c r="K450" s="987">
        <v>0</v>
      </c>
      <c r="L450" s="986">
        <v>0</v>
      </c>
      <c r="M450" s="987">
        <v>0</v>
      </c>
      <c r="N450" s="986">
        <v>0</v>
      </c>
      <c r="O450" s="987">
        <v>0</v>
      </c>
      <c r="P450" s="986">
        <v>0</v>
      </c>
      <c r="Q450" s="987">
        <v>0</v>
      </c>
      <c r="R450" s="986">
        <v>0</v>
      </c>
      <c r="S450" s="987">
        <v>0</v>
      </c>
      <c r="T450" s="986">
        <v>0</v>
      </c>
      <c r="U450" s="987">
        <v>0</v>
      </c>
      <c r="V450" s="986">
        <v>0</v>
      </c>
      <c r="W450" s="987">
        <v>0</v>
      </c>
      <c r="X450" s="986">
        <v>0</v>
      </c>
      <c r="Y450" s="987">
        <v>0</v>
      </c>
      <c r="Z450" s="986">
        <v>0</v>
      </c>
      <c r="AA450" s="987">
        <v>0</v>
      </c>
      <c r="AB450" s="986">
        <v>0</v>
      </c>
      <c r="AC450" s="987">
        <v>0</v>
      </c>
      <c r="AD450" s="986">
        <v>0</v>
      </c>
      <c r="AE450" s="987">
        <v>0</v>
      </c>
      <c r="AF450" s="986">
        <v>0</v>
      </c>
      <c r="AG450" s="987">
        <v>0</v>
      </c>
      <c r="AH450" s="986">
        <v>0</v>
      </c>
      <c r="AI450" s="987">
        <v>0</v>
      </c>
      <c r="AJ450" s="986">
        <v>0</v>
      </c>
      <c r="AK450" s="987">
        <v>0</v>
      </c>
      <c r="AL450" s="986">
        <v>0</v>
      </c>
      <c r="AM450" s="987">
        <v>0</v>
      </c>
      <c r="AN450" s="988">
        <v>0</v>
      </c>
      <c r="AO450" s="946"/>
      <c r="AP450" s="964"/>
      <c r="AQ450" s="946"/>
      <c r="AR450" s="985">
        <v>0</v>
      </c>
      <c r="AS450" s="986">
        <v>0</v>
      </c>
      <c r="AT450" s="987">
        <v>0</v>
      </c>
      <c r="AU450" s="986">
        <v>0</v>
      </c>
      <c r="AV450" s="987">
        <v>0</v>
      </c>
      <c r="AW450" s="986">
        <v>0</v>
      </c>
      <c r="AX450" s="987">
        <v>0</v>
      </c>
      <c r="AY450" s="986">
        <v>0</v>
      </c>
      <c r="AZ450" s="987">
        <v>0</v>
      </c>
      <c r="BA450" s="986">
        <v>0</v>
      </c>
      <c r="BB450" s="987">
        <v>0</v>
      </c>
      <c r="BC450" s="986">
        <v>0</v>
      </c>
      <c r="BD450" s="987">
        <v>0</v>
      </c>
      <c r="BE450" s="986">
        <v>0</v>
      </c>
      <c r="BF450" s="987">
        <v>0</v>
      </c>
      <c r="BG450" s="986">
        <v>0</v>
      </c>
      <c r="BH450" s="987">
        <v>0</v>
      </c>
      <c r="BI450" s="986">
        <v>0</v>
      </c>
      <c r="BJ450" s="987">
        <v>0</v>
      </c>
      <c r="BK450" s="986">
        <v>0</v>
      </c>
      <c r="BL450" s="987">
        <v>0</v>
      </c>
      <c r="BM450" s="986">
        <v>0</v>
      </c>
      <c r="BN450" s="987">
        <v>0</v>
      </c>
      <c r="BO450" s="986">
        <v>0</v>
      </c>
      <c r="BP450" s="987">
        <v>0</v>
      </c>
      <c r="BQ450" s="986">
        <v>0</v>
      </c>
      <c r="BR450" s="987">
        <v>0</v>
      </c>
      <c r="BS450" s="986">
        <v>0</v>
      </c>
      <c r="BT450" s="987">
        <v>0</v>
      </c>
      <c r="BU450" s="986">
        <v>0</v>
      </c>
      <c r="BV450" s="987">
        <v>0</v>
      </c>
      <c r="BW450" s="986">
        <v>0</v>
      </c>
      <c r="BX450" s="987">
        <v>0</v>
      </c>
      <c r="BY450" s="986">
        <v>0</v>
      </c>
      <c r="BZ450" s="987">
        <v>0</v>
      </c>
      <c r="CA450" s="988">
        <v>0</v>
      </c>
      <c r="CB450" s="946"/>
      <c r="CC450" s="971"/>
      <c r="CD450" s="946"/>
      <c r="CE450" s="972"/>
      <c r="CF450" s="946"/>
      <c r="CG450" s="985">
        <v>0</v>
      </c>
      <c r="CH450" s="986">
        <v>0</v>
      </c>
      <c r="CI450" s="987">
        <v>0</v>
      </c>
      <c r="CJ450" s="986">
        <v>0</v>
      </c>
      <c r="CK450" s="987">
        <v>0</v>
      </c>
      <c r="CL450" s="986">
        <v>0</v>
      </c>
      <c r="CM450" s="987">
        <v>0</v>
      </c>
      <c r="CN450" s="986">
        <v>0</v>
      </c>
      <c r="CO450" s="987">
        <v>0</v>
      </c>
      <c r="CP450" s="986">
        <v>0</v>
      </c>
      <c r="CQ450" s="987">
        <v>0</v>
      </c>
      <c r="CR450" s="986">
        <v>0</v>
      </c>
      <c r="CS450" s="987">
        <v>0</v>
      </c>
      <c r="CT450" s="986">
        <v>0</v>
      </c>
      <c r="CU450" s="987">
        <v>0</v>
      </c>
      <c r="CV450" s="986">
        <v>0</v>
      </c>
      <c r="CW450" s="987">
        <v>0</v>
      </c>
      <c r="CX450" s="986">
        <v>0</v>
      </c>
      <c r="CY450" s="987">
        <v>0</v>
      </c>
      <c r="CZ450" s="986">
        <v>0</v>
      </c>
      <c r="DA450" s="987">
        <v>0</v>
      </c>
      <c r="DB450" s="986">
        <v>0</v>
      </c>
      <c r="DC450" s="987">
        <v>0</v>
      </c>
      <c r="DD450" s="986">
        <v>0</v>
      </c>
      <c r="DE450" s="987">
        <v>0</v>
      </c>
      <c r="DF450" s="986">
        <v>0</v>
      </c>
      <c r="DG450" s="987">
        <v>0</v>
      </c>
      <c r="DH450" s="986">
        <v>0</v>
      </c>
      <c r="DI450" s="987">
        <v>0</v>
      </c>
      <c r="DJ450" s="986">
        <v>0</v>
      </c>
      <c r="DK450" s="987">
        <v>0</v>
      </c>
      <c r="DL450" s="986">
        <v>0</v>
      </c>
      <c r="DM450" s="987">
        <v>0</v>
      </c>
      <c r="DN450" s="986">
        <v>0</v>
      </c>
      <c r="DO450" s="987">
        <v>0</v>
      </c>
      <c r="DP450" s="988">
        <v>0</v>
      </c>
      <c r="DQ450" s="946"/>
      <c r="DR450" s="973"/>
      <c r="DS450" s="946"/>
      <c r="DT450" s="985">
        <v>0</v>
      </c>
      <c r="DU450" s="986">
        <v>0</v>
      </c>
      <c r="DV450" s="987">
        <v>0</v>
      </c>
      <c r="DW450" s="986">
        <v>0</v>
      </c>
      <c r="DX450" s="987">
        <v>0</v>
      </c>
      <c r="DY450" s="986">
        <v>0</v>
      </c>
      <c r="DZ450" s="987">
        <v>0</v>
      </c>
      <c r="EA450" s="986">
        <v>0</v>
      </c>
      <c r="EB450" s="987">
        <v>0</v>
      </c>
      <c r="EC450" s="986">
        <v>0</v>
      </c>
      <c r="ED450" s="987">
        <v>0</v>
      </c>
      <c r="EE450" s="986">
        <v>0</v>
      </c>
      <c r="EF450" s="987">
        <v>0</v>
      </c>
      <c r="EG450" s="986">
        <v>0</v>
      </c>
      <c r="EH450" s="987">
        <v>0</v>
      </c>
      <c r="EI450" s="986">
        <v>0</v>
      </c>
      <c r="EJ450" s="987">
        <v>0</v>
      </c>
      <c r="EK450" s="986">
        <v>0</v>
      </c>
      <c r="EL450" s="987">
        <v>0</v>
      </c>
      <c r="EM450" s="986">
        <v>0</v>
      </c>
      <c r="EN450" s="987">
        <v>0</v>
      </c>
      <c r="EO450" s="986">
        <v>0</v>
      </c>
      <c r="EP450" s="987">
        <v>0</v>
      </c>
      <c r="EQ450" s="986">
        <v>0</v>
      </c>
      <c r="ER450" s="987">
        <v>0</v>
      </c>
      <c r="ES450" s="986">
        <v>0</v>
      </c>
      <c r="ET450" s="987">
        <v>0</v>
      </c>
      <c r="EU450" s="986">
        <v>0</v>
      </c>
      <c r="EV450" s="987">
        <v>0</v>
      </c>
      <c r="EW450" s="986">
        <v>0</v>
      </c>
      <c r="EX450" s="987">
        <v>0</v>
      </c>
      <c r="EY450" s="986">
        <v>0</v>
      </c>
      <c r="EZ450" s="987">
        <v>0</v>
      </c>
      <c r="FA450" s="986">
        <v>0</v>
      </c>
      <c r="FB450" s="987">
        <v>0</v>
      </c>
      <c r="FC450" s="988">
        <v>0</v>
      </c>
      <c r="FD450" s="946"/>
      <c r="FE450" s="974"/>
      <c r="FF450" s="946"/>
      <c r="FG450" s="975"/>
      <c r="FI450" s="989" t="b">
        <v>1</v>
      </c>
    </row>
    <row r="451" spans="2:165" hidden="1" outlineLevel="1">
      <c r="B451" s="990">
        <v>429</v>
      </c>
      <c r="C451" s="1011" t="s">
        <v>761</v>
      </c>
      <c r="E451" s="992">
        <v>0</v>
      </c>
      <c r="F451" s="993">
        <v>0</v>
      </c>
      <c r="G451" s="994">
        <v>0</v>
      </c>
      <c r="H451" s="993">
        <v>0</v>
      </c>
      <c r="I451" s="994">
        <v>0</v>
      </c>
      <c r="J451" s="993">
        <v>0</v>
      </c>
      <c r="K451" s="994">
        <v>0</v>
      </c>
      <c r="L451" s="993">
        <v>0</v>
      </c>
      <c r="M451" s="994">
        <v>0</v>
      </c>
      <c r="N451" s="993">
        <v>0</v>
      </c>
      <c r="O451" s="994">
        <v>0</v>
      </c>
      <c r="P451" s="993">
        <v>0</v>
      </c>
      <c r="Q451" s="994">
        <v>0</v>
      </c>
      <c r="R451" s="993">
        <v>0</v>
      </c>
      <c r="S451" s="994">
        <v>0</v>
      </c>
      <c r="T451" s="993">
        <v>0</v>
      </c>
      <c r="U451" s="994">
        <v>0</v>
      </c>
      <c r="V451" s="993">
        <v>0</v>
      </c>
      <c r="W451" s="994">
        <v>0</v>
      </c>
      <c r="X451" s="993">
        <v>0</v>
      </c>
      <c r="Y451" s="994">
        <v>0</v>
      </c>
      <c r="Z451" s="993">
        <v>0</v>
      </c>
      <c r="AA451" s="994">
        <v>0</v>
      </c>
      <c r="AB451" s="993">
        <v>0</v>
      </c>
      <c r="AC451" s="994">
        <v>0</v>
      </c>
      <c r="AD451" s="993">
        <v>0</v>
      </c>
      <c r="AE451" s="994">
        <v>0</v>
      </c>
      <c r="AF451" s="993">
        <v>0</v>
      </c>
      <c r="AG451" s="994">
        <v>0</v>
      </c>
      <c r="AH451" s="993">
        <v>0</v>
      </c>
      <c r="AI451" s="994">
        <v>0</v>
      </c>
      <c r="AJ451" s="993">
        <v>0</v>
      </c>
      <c r="AK451" s="994">
        <v>0</v>
      </c>
      <c r="AL451" s="993">
        <v>0</v>
      </c>
      <c r="AM451" s="994">
        <v>0</v>
      </c>
      <c r="AN451" s="995">
        <v>0</v>
      </c>
      <c r="AO451" s="946"/>
      <c r="AP451" s="964"/>
      <c r="AQ451" s="946"/>
      <c r="AR451" s="992">
        <v>0</v>
      </c>
      <c r="AS451" s="993">
        <v>0</v>
      </c>
      <c r="AT451" s="994">
        <v>0</v>
      </c>
      <c r="AU451" s="993">
        <v>0</v>
      </c>
      <c r="AV451" s="994">
        <v>0</v>
      </c>
      <c r="AW451" s="993">
        <v>0</v>
      </c>
      <c r="AX451" s="994">
        <v>0</v>
      </c>
      <c r="AY451" s="993">
        <v>0</v>
      </c>
      <c r="AZ451" s="994">
        <v>0</v>
      </c>
      <c r="BA451" s="993">
        <v>0</v>
      </c>
      <c r="BB451" s="994">
        <v>0</v>
      </c>
      <c r="BC451" s="993">
        <v>0</v>
      </c>
      <c r="BD451" s="994">
        <v>0</v>
      </c>
      <c r="BE451" s="993">
        <v>0</v>
      </c>
      <c r="BF451" s="994">
        <v>0</v>
      </c>
      <c r="BG451" s="993">
        <v>0</v>
      </c>
      <c r="BH451" s="994">
        <v>0</v>
      </c>
      <c r="BI451" s="993">
        <v>0</v>
      </c>
      <c r="BJ451" s="994">
        <v>0</v>
      </c>
      <c r="BK451" s="993">
        <v>0</v>
      </c>
      <c r="BL451" s="994">
        <v>0</v>
      </c>
      <c r="BM451" s="993">
        <v>0</v>
      </c>
      <c r="BN451" s="994">
        <v>0</v>
      </c>
      <c r="BO451" s="993">
        <v>0</v>
      </c>
      <c r="BP451" s="994">
        <v>0</v>
      </c>
      <c r="BQ451" s="993">
        <v>0</v>
      </c>
      <c r="BR451" s="994">
        <v>0</v>
      </c>
      <c r="BS451" s="993">
        <v>0</v>
      </c>
      <c r="BT451" s="994">
        <v>0</v>
      </c>
      <c r="BU451" s="993">
        <v>0</v>
      </c>
      <c r="BV451" s="994">
        <v>0</v>
      </c>
      <c r="BW451" s="993">
        <v>0</v>
      </c>
      <c r="BX451" s="994">
        <v>0</v>
      </c>
      <c r="BY451" s="993">
        <v>0</v>
      </c>
      <c r="BZ451" s="994">
        <v>0</v>
      </c>
      <c r="CA451" s="995">
        <v>0</v>
      </c>
      <c r="CB451" s="946"/>
      <c r="CC451" s="971"/>
      <c r="CD451" s="946"/>
      <c r="CE451" s="972"/>
      <c r="CF451" s="946"/>
      <c r="CG451" s="992">
        <v>0</v>
      </c>
      <c r="CH451" s="993">
        <v>0</v>
      </c>
      <c r="CI451" s="994">
        <v>0</v>
      </c>
      <c r="CJ451" s="993">
        <v>0</v>
      </c>
      <c r="CK451" s="994">
        <v>0</v>
      </c>
      <c r="CL451" s="993">
        <v>0</v>
      </c>
      <c r="CM451" s="994">
        <v>0</v>
      </c>
      <c r="CN451" s="993">
        <v>0</v>
      </c>
      <c r="CO451" s="994">
        <v>0</v>
      </c>
      <c r="CP451" s="993">
        <v>0</v>
      </c>
      <c r="CQ451" s="994">
        <v>0</v>
      </c>
      <c r="CR451" s="993">
        <v>0</v>
      </c>
      <c r="CS451" s="994">
        <v>0</v>
      </c>
      <c r="CT451" s="993">
        <v>0</v>
      </c>
      <c r="CU451" s="994">
        <v>0</v>
      </c>
      <c r="CV451" s="993">
        <v>0</v>
      </c>
      <c r="CW451" s="994">
        <v>0</v>
      </c>
      <c r="CX451" s="993">
        <v>0</v>
      </c>
      <c r="CY451" s="994">
        <v>0</v>
      </c>
      <c r="CZ451" s="993">
        <v>0</v>
      </c>
      <c r="DA451" s="994">
        <v>0</v>
      </c>
      <c r="DB451" s="993">
        <v>0</v>
      </c>
      <c r="DC451" s="994">
        <v>0</v>
      </c>
      <c r="DD451" s="993">
        <v>0</v>
      </c>
      <c r="DE451" s="994">
        <v>0</v>
      </c>
      <c r="DF451" s="993">
        <v>0</v>
      </c>
      <c r="DG451" s="994">
        <v>0</v>
      </c>
      <c r="DH451" s="993">
        <v>0</v>
      </c>
      <c r="DI451" s="994">
        <v>0</v>
      </c>
      <c r="DJ451" s="993">
        <v>0</v>
      </c>
      <c r="DK451" s="994">
        <v>0</v>
      </c>
      <c r="DL451" s="993">
        <v>0</v>
      </c>
      <c r="DM451" s="994">
        <v>0</v>
      </c>
      <c r="DN451" s="993">
        <v>0</v>
      </c>
      <c r="DO451" s="994">
        <v>0</v>
      </c>
      <c r="DP451" s="995">
        <v>0</v>
      </c>
      <c r="DQ451" s="946"/>
      <c r="DR451" s="973"/>
      <c r="DS451" s="946"/>
      <c r="DT451" s="992">
        <v>0</v>
      </c>
      <c r="DU451" s="993">
        <v>0</v>
      </c>
      <c r="DV451" s="994">
        <v>0</v>
      </c>
      <c r="DW451" s="993">
        <v>0</v>
      </c>
      <c r="DX451" s="994">
        <v>0</v>
      </c>
      <c r="DY451" s="993">
        <v>0</v>
      </c>
      <c r="DZ451" s="994">
        <v>0</v>
      </c>
      <c r="EA451" s="993">
        <v>0</v>
      </c>
      <c r="EB451" s="994">
        <v>0</v>
      </c>
      <c r="EC451" s="993">
        <v>0</v>
      </c>
      <c r="ED451" s="994">
        <v>0</v>
      </c>
      <c r="EE451" s="993">
        <v>0</v>
      </c>
      <c r="EF451" s="994">
        <v>0</v>
      </c>
      <c r="EG451" s="993">
        <v>0</v>
      </c>
      <c r="EH451" s="994">
        <v>0</v>
      </c>
      <c r="EI451" s="993">
        <v>0</v>
      </c>
      <c r="EJ451" s="994">
        <v>0</v>
      </c>
      <c r="EK451" s="993">
        <v>0</v>
      </c>
      <c r="EL451" s="994">
        <v>0</v>
      </c>
      <c r="EM451" s="993">
        <v>0</v>
      </c>
      <c r="EN451" s="994">
        <v>0</v>
      </c>
      <c r="EO451" s="993">
        <v>0</v>
      </c>
      <c r="EP451" s="994">
        <v>0</v>
      </c>
      <c r="EQ451" s="993">
        <v>0</v>
      </c>
      <c r="ER451" s="994">
        <v>0</v>
      </c>
      <c r="ES451" s="993">
        <v>0</v>
      </c>
      <c r="ET451" s="994">
        <v>0</v>
      </c>
      <c r="EU451" s="993">
        <v>0</v>
      </c>
      <c r="EV451" s="994">
        <v>0</v>
      </c>
      <c r="EW451" s="993">
        <v>0</v>
      </c>
      <c r="EX451" s="994">
        <v>0</v>
      </c>
      <c r="EY451" s="993">
        <v>0</v>
      </c>
      <c r="EZ451" s="994">
        <v>0</v>
      </c>
      <c r="FA451" s="993">
        <v>0</v>
      </c>
      <c r="FB451" s="994">
        <v>0</v>
      </c>
      <c r="FC451" s="995">
        <v>0</v>
      </c>
      <c r="FD451" s="946"/>
      <c r="FE451" s="974"/>
      <c r="FF451" s="946"/>
      <c r="FG451" s="975"/>
      <c r="FI451" s="996" t="b">
        <v>1</v>
      </c>
    </row>
    <row r="452" spans="2:165" hidden="1" outlineLevel="1">
      <c r="B452" s="983">
        <v>430</v>
      </c>
      <c r="C452" s="1012" t="s">
        <v>762</v>
      </c>
      <c r="E452" s="985">
        <v>0</v>
      </c>
      <c r="F452" s="986">
        <v>0</v>
      </c>
      <c r="G452" s="987">
        <v>0</v>
      </c>
      <c r="H452" s="986">
        <v>0</v>
      </c>
      <c r="I452" s="987">
        <v>0</v>
      </c>
      <c r="J452" s="986">
        <v>0</v>
      </c>
      <c r="K452" s="987">
        <v>0</v>
      </c>
      <c r="L452" s="986">
        <v>0</v>
      </c>
      <c r="M452" s="987">
        <v>0</v>
      </c>
      <c r="N452" s="986">
        <v>0</v>
      </c>
      <c r="O452" s="987">
        <v>0</v>
      </c>
      <c r="P452" s="986">
        <v>0</v>
      </c>
      <c r="Q452" s="987">
        <v>0</v>
      </c>
      <c r="R452" s="986">
        <v>0</v>
      </c>
      <c r="S452" s="987">
        <v>0</v>
      </c>
      <c r="T452" s="986">
        <v>0</v>
      </c>
      <c r="U452" s="987">
        <v>0</v>
      </c>
      <c r="V452" s="986">
        <v>0</v>
      </c>
      <c r="W452" s="987">
        <v>0</v>
      </c>
      <c r="X452" s="986">
        <v>0</v>
      </c>
      <c r="Y452" s="987">
        <v>0</v>
      </c>
      <c r="Z452" s="986">
        <v>0</v>
      </c>
      <c r="AA452" s="987">
        <v>0</v>
      </c>
      <c r="AB452" s="986">
        <v>0</v>
      </c>
      <c r="AC452" s="987">
        <v>0</v>
      </c>
      <c r="AD452" s="986">
        <v>0</v>
      </c>
      <c r="AE452" s="987">
        <v>0</v>
      </c>
      <c r="AF452" s="986">
        <v>0</v>
      </c>
      <c r="AG452" s="987">
        <v>0</v>
      </c>
      <c r="AH452" s="986">
        <v>0</v>
      </c>
      <c r="AI452" s="987">
        <v>0</v>
      </c>
      <c r="AJ452" s="986">
        <v>0</v>
      </c>
      <c r="AK452" s="987">
        <v>0</v>
      </c>
      <c r="AL452" s="986">
        <v>0</v>
      </c>
      <c r="AM452" s="987">
        <v>0</v>
      </c>
      <c r="AN452" s="988">
        <v>0</v>
      </c>
      <c r="AO452" s="946"/>
      <c r="AP452" s="964"/>
      <c r="AQ452" s="946"/>
      <c r="AR452" s="985">
        <v>0</v>
      </c>
      <c r="AS452" s="986">
        <v>0</v>
      </c>
      <c r="AT452" s="987">
        <v>0</v>
      </c>
      <c r="AU452" s="986">
        <v>0</v>
      </c>
      <c r="AV452" s="987">
        <v>0</v>
      </c>
      <c r="AW452" s="986">
        <v>0</v>
      </c>
      <c r="AX452" s="987">
        <v>0</v>
      </c>
      <c r="AY452" s="986">
        <v>0</v>
      </c>
      <c r="AZ452" s="987">
        <v>0</v>
      </c>
      <c r="BA452" s="986">
        <v>0</v>
      </c>
      <c r="BB452" s="987">
        <v>0</v>
      </c>
      <c r="BC452" s="986">
        <v>0</v>
      </c>
      <c r="BD452" s="987">
        <v>0</v>
      </c>
      <c r="BE452" s="986">
        <v>0</v>
      </c>
      <c r="BF452" s="987">
        <v>0</v>
      </c>
      <c r="BG452" s="986">
        <v>0</v>
      </c>
      <c r="BH452" s="987">
        <v>0</v>
      </c>
      <c r="BI452" s="986">
        <v>0</v>
      </c>
      <c r="BJ452" s="987">
        <v>0</v>
      </c>
      <c r="BK452" s="986">
        <v>0</v>
      </c>
      <c r="BL452" s="987">
        <v>0</v>
      </c>
      <c r="BM452" s="986">
        <v>0</v>
      </c>
      <c r="BN452" s="987">
        <v>0</v>
      </c>
      <c r="BO452" s="986">
        <v>0</v>
      </c>
      <c r="BP452" s="987">
        <v>0</v>
      </c>
      <c r="BQ452" s="986">
        <v>0</v>
      </c>
      <c r="BR452" s="987">
        <v>0</v>
      </c>
      <c r="BS452" s="986">
        <v>0</v>
      </c>
      <c r="BT452" s="987">
        <v>0</v>
      </c>
      <c r="BU452" s="986">
        <v>0</v>
      </c>
      <c r="BV452" s="987">
        <v>0</v>
      </c>
      <c r="BW452" s="986">
        <v>0</v>
      </c>
      <c r="BX452" s="987">
        <v>0</v>
      </c>
      <c r="BY452" s="986">
        <v>0</v>
      </c>
      <c r="BZ452" s="987">
        <v>0</v>
      </c>
      <c r="CA452" s="988">
        <v>0</v>
      </c>
      <c r="CB452" s="946"/>
      <c r="CC452" s="971"/>
      <c r="CD452" s="946"/>
      <c r="CE452" s="972"/>
      <c r="CF452" s="946"/>
      <c r="CG452" s="985">
        <v>0</v>
      </c>
      <c r="CH452" s="986">
        <v>0</v>
      </c>
      <c r="CI452" s="987">
        <v>0</v>
      </c>
      <c r="CJ452" s="986">
        <v>0</v>
      </c>
      <c r="CK452" s="987">
        <v>0</v>
      </c>
      <c r="CL452" s="986">
        <v>0</v>
      </c>
      <c r="CM452" s="987">
        <v>0</v>
      </c>
      <c r="CN452" s="986">
        <v>0</v>
      </c>
      <c r="CO452" s="987">
        <v>0</v>
      </c>
      <c r="CP452" s="986">
        <v>0</v>
      </c>
      <c r="CQ452" s="987">
        <v>0</v>
      </c>
      <c r="CR452" s="986">
        <v>0</v>
      </c>
      <c r="CS452" s="987">
        <v>0</v>
      </c>
      <c r="CT452" s="986">
        <v>0</v>
      </c>
      <c r="CU452" s="987">
        <v>0</v>
      </c>
      <c r="CV452" s="986">
        <v>0</v>
      </c>
      <c r="CW452" s="987">
        <v>0</v>
      </c>
      <c r="CX452" s="986">
        <v>0</v>
      </c>
      <c r="CY452" s="987">
        <v>0</v>
      </c>
      <c r="CZ452" s="986">
        <v>0</v>
      </c>
      <c r="DA452" s="987">
        <v>0</v>
      </c>
      <c r="DB452" s="986">
        <v>0</v>
      </c>
      <c r="DC452" s="987">
        <v>0</v>
      </c>
      <c r="DD452" s="986">
        <v>0</v>
      </c>
      <c r="DE452" s="987">
        <v>0</v>
      </c>
      <c r="DF452" s="986">
        <v>0</v>
      </c>
      <c r="DG452" s="987">
        <v>0</v>
      </c>
      <c r="DH452" s="986">
        <v>0</v>
      </c>
      <c r="DI452" s="987">
        <v>0</v>
      </c>
      <c r="DJ452" s="986">
        <v>0</v>
      </c>
      <c r="DK452" s="987">
        <v>0</v>
      </c>
      <c r="DL452" s="986">
        <v>0</v>
      </c>
      <c r="DM452" s="987">
        <v>0</v>
      </c>
      <c r="DN452" s="986">
        <v>0</v>
      </c>
      <c r="DO452" s="987">
        <v>0</v>
      </c>
      <c r="DP452" s="988">
        <v>0</v>
      </c>
      <c r="DQ452" s="946"/>
      <c r="DR452" s="973"/>
      <c r="DS452" s="946"/>
      <c r="DT452" s="985">
        <v>0</v>
      </c>
      <c r="DU452" s="986">
        <v>0</v>
      </c>
      <c r="DV452" s="987">
        <v>0</v>
      </c>
      <c r="DW452" s="986">
        <v>0</v>
      </c>
      <c r="DX452" s="987">
        <v>0</v>
      </c>
      <c r="DY452" s="986">
        <v>0</v>
      </c>
      <c r="DZ452" s="987">
        <v>0</v>
      </c>
      <c r="EA452" s="986">
        <v>0</v>
      </c>
      <c r="EB452" s="987">
        <v>0</v>
      </c>
      <c r="EC452" s="986">
        <v>0</v>
      </c>
      <c r="ED452" s="987">
        <v>0</v>
      </c>
      <c r="EE452" s="986">
        <v>0</v>
      </c>
      <c r="EF452" s="987">
        <v>0</v>
      </c>
      <c r="EG452" s="986">
        <v>0</v>
      </c>
      <c r="EH452" s="987">
        <v>0</v>
      </c>
      <c r="EI452" s="986">
        <v>0</v>
      </c>
      <c r="EJ452" s="987">
        <v>0</v>
      </c>
      <c r="EK452" s="986">
        <v>0</v>
      </c>
      <c r="EL452" s="987">
        <v>0</v>
      </c>
      <c r="EM452" s="986">
        <v>0</v>
      </c>
      <c r="EN452" s="987">
        <v>0</v>
      </c>
      <c r="EO452" s="986">
        <v>0</v>
      </c>
      <c r="EP452" s="987">
        <v>0</v>
      </c>
      <c r="EQ452" s="986">
        <v>0</v>
      </c>
      <c r="ER452" s="987">
        <v>0</v>
      </c>
      <c r="ES452" s="986">
        <v>0</v>
      </c>
      <c r="ET452" s="987">
        <v>0</v>
      </c>
      <c r="EU452" s="986">
        <v>0</v>
      </c>
      <c r="EV452" s="987">
        <v>0</v>
      </c>
      <c r="EW452" s="986">
        <v>0</v>
      </c>
      <c r="EX452" s="987">
        <v>0</v>
      </c>
      <c r="EY452" s="986">
        <v>0</v>
      </c>
      <c r="EZ452" s="987">
        <v>0</v>
      </c>
      <c r="FA452" s="986">
        <v>0</v>
      </c>
      <c r="FB452" s="987">
        <v>0</v>
      </c>
      <c r="FC452" s="988">
        <v>0</v>
      </c>
      <c r="FD452" s="946"/>
      <c r="FE452" s="974"/>
      <c r="FF452" s="946"/>
      <c r="FG452" s="975"/>
      <c r="FI452" s="989" t="b">
        <v>1</v>
      </c>
    </row>
    <row r="453" spans="2:165" hidden="1" outlineLevel="1">
      <c r="B453" s="990">
        <v>431</v>
      </c>
      <c r="C453" s="1011" t="s">
        <v>763</v>
      </c>
      <c r="E453" s="992">
        <v>0</v>
      </c>
      <c r="F453" s="993">
        <v>0</v>
      </c>
      <c r="G453" s="994">
        <v>0</v>
      </c>
      <c r="H453" s="993">
        <v>0</v>
      </c>
      <c r="I453" s="994">
        <v>0</v>
      </c>
      <c r="J453" s="993">
        <v>0</v>
      </c>
      <c r="K453" s="994">
        <v>0</v>
      </c>
      <c r="L453" s="993">
        <v>0</v>
      </c>
      <c r="M453" s="994">
        <v>0</v>
      </c>
      <c r="N453" s="993">
        <v>0</v>
      </c>
      <c r="O453" s="994">
        <v>0</v>
      </c>
      <c r="P453" s="993">
        <v>0</v>
      </c>
      <c r="Q453" s="994">
        <v>0</v>
      </c>
      <c r="R453" s="993">
        <v>0</v>
      </c>
      <c r="S453" s="994">
        <v>0</v>
      </c>
      <c r="T453" s="993">
        <v>0</v>
      </c>
      <c r="U453" s="994">
        <v>0</v>
      </c>
      <c r="V453" s="993">
        <v>0</v>
      </c>
      <c r="W453" s="994">
        <v>0</v>
      </c>
      <c r="X453" s="993">
        <v>0</v>
      </c>
      <c r="Y453" s="994">
        <v>0</v>
      </c>
      <c r="Z453" s="993">
        <v>0</v>
      </c>
      <c r="AA453" s="994">
        <v>0</v>
      </c>
      <c r="AB453" s="993">
        <v>0</v>
      </c>
      <c r="AC453" s="994">
        <v>0</v>
      </c>
      <c r="AD453" s="993">
        <v>0</v>
      </c>
      <c r="AE453" s="994">
        <v>0</v>
      </c>
      <c r="AF453" s="993">
        <v>0</v>
      </c>
      <c r="AG453" s="994">
        <v>0</v>
      </c>
      <c r="AH453" s="993">
        <v>0</v>
      </c>
      <c r="AI453" s="994">
        <v>0</v>
      </c>
      <c r="AJ453" s="993">
        <v>0</v>
      </c>
      <c r="AK453" s="994">
        <v>0</v>
      </c>
      <c r="AL453" s="993">
        <v>0</v>
      </c>
      <c r="AM453" s="994">
        <v>0</v>
      </c>
      <c r="AN453" s="995">
        <v>0</v>
      </c>
      <c r="AO453" s="946"/>
      <c r="AP453" s="964"/>
      <c r="AQ453" s="946"/>
      <c r="AR453" s="992">
        <v>0</v>
      </c>
      <c r="AS453" s="993">
        <v>0</v>
      </c>
      <c r="AT453" s="994">
        <v>0</v>
      </c>
      <c r="AU453" s="993">
        <v>0</v>
      </c>
      <c r="AV453" s="994">
        <v>0</v>
      </c>
      <c r="AW453" s="993">
        <v>0</v>
      </c>
      <c r="AX453" s="994">
        <v>0</v>
      </c>
      <c r="AY453" s="993">
        <v>0</v>
      </c>
      <c r="AZ453" s="994">
        <v>0</v>
      </c>
      <c r="BA453" s="993">
        <v>0</v>
      </c>
      <c r="BB453" s="994">
        <v>0</v>
      </c>
      <c r="BC453" s="993">
        <v>0</v>
      </c>
      <c r="BD453" s="994">
        <v>0</v>
      </c>
      <c r="BE453" s="993">
        <v>0</v>
      </c>
      <c r="BF453" s="994">
        <v>0</v>
      </c>
      <c r="BG453" s="993">
        <v>0</v>
      </c>
      <c r="BH453" s="994">
        <v>0</v>
      </c>
      <c r="BI453" s="993">
        <v>0</v>
      </c>
      <c r="BJ453" s="994">
        <v>0</v>
      </c>
      <c r="BK453" s="993">
        <v>0</v>
      </c>
      <c r="BL453" s="994">
        <v>0</v>
      </c>
      <c r="BM453" s="993">
        <v>0</v>
      </c>
      <c r="BN453" s="994">
        <v>0</v>
      </c>
      <c r="BO453" s="993">
        <v>0</v>
      </c>
      <c r="BP453" s="994">
        <v>0</v>
      </c>
      <c r="BQ453" s="993">
        <v>0</v>
      </c>
      <c r="BR453" s="994">
        <v>0</v>
      </c>
      <c r="BS453" s="993">
        <v>0</v>
      </c>
      <c r="BT453" s="994">
        <v>0</v>
      </c>
      <c r="BU453" s="993">
        <v>0</v>
      </c>
      <c r="BV453" s="994">
        <v>0</v>
      </c>
      <c r="BW453" s="993">
        <v>0</v>
      </c>
      <c r="BX453" s="994">
        <v>0</v>
      </c>
      <c r="BY453" s="993">
        <v>0</v>
      </c>
      <c r="BZ453" s="994">
        <v>0</v>
      </c>
      <c r="CA453" s="995">
        <v>0</v>
      </c>
      <c r="CB453" s="946"/>
      <c r="CC453" s="971"/>
      <c r="CD453" s="946"/>
      <c r="CE453" s="972"/>
      <c r="CF453" s="946"/>
      <c r="CG453" s="992">
        <v>0</v>
      </c>
      <c r="CH453" s="993">
        <v>0</v>
      </c>
      <c r="CI453" s="994">
        <v>0</v>
      </c>
      <c r="CJ453" s="993">
        <v>0</v>
      </c>
      <c r="CK453" s="994">
        <v>0</v>
      </c>
      <c r="CL453" s="993">
        <v>0</v>
      </c>
      <c r="CM453" s="994">
        <v>0</v>
      </c>
      <c r="CN453" s="993">
        <v>0</v>
      </c>
      <c r="CO453" s="994">
        <v>0</v>
      </c>
      <c r="CP453" s="993">
        <v>0</v>
      </c>
      <c r="CQ453" s="994">
        <v>0</v>
      </c>
      <c r="CR453" s="993">
        <v>0</v>
      </c>
      <c r="CS453" s="994">
        <v>0</v>
      </c>
      <c r="CT453" s="993">
        <v>0</v>
      </c>
      <c r="CU453" s="994">
        <v>0</v>
      </c>
      <c r="CV453" s="993">
        <v>0</v>
      </c>
      <c r="CW453" s="994">
        <v>0</v>
      </c>
      <c r="CX453" s="993">
        <v>0</v>
      </c>
      <c r="CY453" s="994">
        <v>0</v>
      </c>
      <c r="CZ453" s="993">
        <v>0</v>
      </c>
      <c r="DA453" s="994">
        <v>0</v>
      </c>
      <c r="DB453" s="993">
        <v>0</v>
      </c>
      <c r="DC453" s="994">
        <v>0</v>
      </c>
      <c r="DD453" s="993">
        <v>0</v>
      </c>
      <c r="DE453" s="994">
        <v>0</v>
      </c>
      <c r="DF453" s="993">
        <v>0</v>
      </c>
      <c r="DG453" s="994">
        <v>0</v>
      </c>
      <c r="DH453" s="993">
        <v>0</v>
      </c>
      <c r="DI453" s="994">
        <v>0</v>
      </c>
      <c r="DJ453" s="993">
        <v>0</v>
      </c>
      <c r="DK453" s="994">
        <v>0</v>
      </c>
      <c r="DL453" s="993">
        <v>0</v>
      </c>
      <c r="DM453" s="994">
        <v>0</v>
      </c>
      <c r="DN453" s="993">
        <v>0</v>
      </c>
      <c r="DO453" s="994">
        <v>0</v>
      </c>
      <c r="DP453" s="995">
        <v>0</v>
      </c>
      <c r="DQ453" s="946"/>
      <c r="DR453" s="973"/>
      <c r="DS453" s="946"/>
      <c r="DT453" s="992">
        <v>0</v>
      </c>
      <c r="DU453" s="993">
        <v>0</v>
      </c>
      <c r="DV453" s="994">
        <v>0</v>
      </c>
      <c r="DW453" s="993">
        <v>0</v>
      </c>
      <c r="DX453" s="994">
        <v>0</v>
      </c>
      <c r="DY453" s="993">
        <v>0</v>
      </c>
      <c r="DZ453" s="994">
        <v>0</v>
      </c>
      <c r="EA453" s="993">
        <v>0</v>
      </c>
      <c r="EB453" s="994">
        <v>0</v>
      </c>
      <c r="EC453" s="993">
        <v>0</v>
      </c>
      <c r="ED453" s="994">
        <v>0</v>
      </c>
      <c r="EE453" s="993">
        <v>0</v>
      </c>
      <c r="EF453" s="994">
        <v>0</v>
      </c>
      <c r="EG453" s="993">
        <v>0</v>
      </c>
      <c r="EH453" s="994">
        <v>0</v>
      </c>
      <c r="EI453" s="993">
        <v>0</v>
      </c>
      <c r="EJ453" s="994">
        <v>0</v>
      </c>
      <c r="EK453" s="993">
        <v>0</v>
      </c>
      <c r="EL453" s="994">
        <v>0</v>
      </c>
      <c r="EM453" s="993">
        <v>0</v>
      </c>
      <c r="EN453" s="994">
        <v>0</v>
      </c>
      <c r="EO453" s="993">
        <v>0</v>
      </c>
      <c r="EP453" s="994">
        <v>0</v>
      </c>
      <c r="EQ453" s="993">
        <v>0</v>
      </c>
      <c r="ER453" s="994">
        <v>0</v>
      </c>
      <c r="ES453" s="993">
        <v>0</v>
      </c>
      <c r="ET453" s="994">
        <v>0</v>
      </c>
      <c r="EU453" s="993">
        <v>0</v>
      </c>
      <c r="EV453" s="994">
        <v>0</v>
      </c>
      <c r="EW453" s="993">
        <v>0</v>
      </c>
      <c r="EX453" s="994">
        <v>0</v>
      </c>
      <c r="EY453" s="993">
        <v>0</v>
      </c>
      <c r="EZ453" s="994">
        <v>0</v>
      </c>
      <c r="FA453" s="993">
        <v>0</v>
      </c>
      <c r="FB453" s="994">
        <v>0</v>
      </c>
      <c r="FC453" s="995">
        <v>0</v>
      </c>
      <c r="FD453" s="946"/>
      <c r="FE453" s="974"/>
      <c r="FF453" s="946"/>
      <c r="FG453" s="975"/>
      <c r="FI453" s="996" t="b">
        <v>1</v>
      </c>
    </row>
    <row r="454" spans="2:165" hidden="1" outlineLevel="1">
      <c r="B454" s="983">
        <v>432</v>
      </c>
      <c r="C454" s="1012" t="s">
        <v>764</v>
      </c>
      <c r="E454" s="985">
        <v>0</v>
      </c>
      <c r="F454" s="986">
        <v>0</v>
      </c>
      <c r="G454" s="987">
        <v>0</v>
      </c>
      <c r="H454" s="986">
        <v>0</v>
      </c>
      <c r="I454" s="987">
        <v>0</v>
      </c>
      <c r="J454" s="986">
        <v>0</v>
      </c>
      <c r="K454" s="987">
        <v>0</v>
      </c>
      <c r="L454" s="986">
        <v>0</v>
      </c>
      <c r="M454" s="987">
        <v>0</v>
      </c>
      <c r="N454" s="986">
        <v>0</v>
      </c>
      <c r="O454" s="987">
        <v>0</v>
      </c>
      <c r="P454" s="986">
        <v>0</v>
      </c>
      <c r="Q454" s="987">
        <v>0</v>
      </c>
      <c r="R454" s="986">
        <v>0</v>
      </c>
      <c r="S454" s="987">
        <v>0</v>
      </c>
      <c r="T454" s="986">
        <v>0</v>
      </c>
      <c r="U454" s="987">
        <v>0</v>
      </c>
      <c r="V454" s="986">
        <v>0</v>
      </c>
      <c r="W454" s="987">
        <v>0</v>
      </c>
      <c r="X454" s="986">
        <v>0</v>
      </c>
      <c r="Y454" s="987">
        <v>0</v>
      </c>
      <c r="Z454" s="986">
        <v>0</v>
      </c>
      <c r="AA454" s="987">
        <v>0</v>
      </c>
      <c r="AB454" s="986">
        <v>0</v>
      </c>
      <c r="AC454" s="987">
        <v>0</v>
      </c>
      <c r="AD454" s="986">
        <v>0</v>
      </c>
      <c r="AE454" s="987">
        <v>0</v>
      </c>
      <c r="AF454" s="986">
        <v>0</v>
      </c>
      <c r="AG454" s="987">
        <v>0</v>
      </c>
      <c r="AH454" s="986">
        <v>0</v>
      </c>
      <c r="AI454" s="987">
        <v>0</v>
      </c>
      <c r="AJ454" s="986">
        <v>0</v>
      </c>
      <c r="AK454" s="987">
        <v>0</v>
      </c>
      <c r="AL454" s="986">
        <v>0</v>
      </c>
      <c r="AM454" s="987">
        <v>0</v>
      </c>
      <c r="AN454" s="988">
        <v>0</v>
      </c>
      <c r="AO454" s="946"/>
      <c r="AP454" s="964"/>
      <c r="AQ454" s="946"/>
      <c r="AR454" s="985">
        <v>0</v>
      </c>
      <c r="AS454" s="986">
        <v>0</v>
      </c>
      <c r="AT454" s="987">
        <v>0</v>
      </c>
      <c r="AU454" s="986">
        <v>0</v>
      </c>
      <c r="AV454" s="987">
        <v>0</v>
      </c>
      <c r="AW454" s="986">
        <v>0</v>
      </c>
      <c r="AX454" s="987">
        <v>0</v>
      </c>
      <c r="AY454" s="986">
        <v>0</v>
      </c>
      <c r="AZ454" s="987">
        <v>0</v>
      </c>
      <c r="BA454" s="986">
        <v>0</v>
      </c>
      <c r="BB454" s="987">
        <v>0</v>
      </c>
      <c r="BC454" s="986">
        <v>0</v>
      </c>
      <c r="BD454" s="987">
        <v>0</v>
      </c>
      <c r="BE454" s="986">
        <v>0</v>
      </c>
      <c r="BF454" s="987">
        <v>0</v>
      </c>
      <c r="BG454" s="986">
        <v>0</v>
      </c>
      <c r="BH454" s="987">
        <v>0</v>
      </c>
      <c r="BI454" s="986">
        <v>0</v>
      </c>
      <c r="BJ454" s="987">
        <v>0</v>
      </c>
      <c r="BK454" s="986">
        <v>0</v>
      </c>
      <c r="BL454" s="987">
        <v>0</v>
      </c>
      <c r="BM454" s="986">
        <v>0</v>
      </c>
      <c r="BN454" s="987">
        <v>0</v>
      </c>
      <c r="BO454" s="986">
        <v>0</v>
      </c>
      <c r="BP454" s="987">
        <v>0</v>
      </c>
      <c r="BQ454" s="986">
        <v>0</v>
      </c>
      <c r="BR454" s="987">
        <v>0</v>
      </c>
      <c r="BS454" s="986">
        <v>0</v>
      </c>
      <c r="BT454" s="987">
        <v>0</v>
      </c>
      <c r="BU454" s="986">
        <v>0</v>
      </c>
      <c r="BV454" s="987">
        <v>0</v>
      </c>
      <c r="BW454" s="986">
        <v>0</v>
      </c>
      <c r="BX454" s="987">
        <v>0</v>
      </c>
      <c r="BY454" s="986">
        <v>0</v>
      </c>
      <c r="BZ454" s="987">
        <v>0</v>
      </c>
      <c r="CA454" s="988">
        <v>0</v>
      </c>
      <c r="CB454" s="946"/>
      <c r="CC454" s="971"/>
      <c r="CD454" s="946"/>
      <c r="CE454" s="972"/>
      <c r="CF454" s="946"/>
      <c r="CG454" s="985">
        <v>0</v>
      </c>
      <c r="CH454" s="986">
        <v>0</v>
      </c>
      <c r="CI454" s="987">
        <v>0</v>
      </c>
      <c r="CJ454" s="986">
        <v>0</v>
      </c>
      <c r="CK454" s="987">
        <v>0</v>
      </c>
      <c r="CL454" s="986">
        <v>0</v>
      </c>
      <c r="CM454" s="987">
        <v>0</v>
      </c>
      <c r="CN454" s="986">
        <v>0</v>
      </c>
      <c r="CO454" s="987">
        <v>0</v>
      </c>
      <c r="CP454" s="986">
        <v>0</v>
      </c>
      <c r="CQ454" s="987">
        <v>0</v>
      </c>
      <c r="CR454" s="986">
        <v>0</v>
      </c>
      <c r="CS454" s="987">
        <v>0</v>
      </c>
      <c r="CT454" s="986">
        <v>0</v>
      </c>
      <c r="CU454" s="987">
        <v>0</v>
      </c>
      <c r="CV454" s="986">
        <v>0</v>
      </c>
      <c r="CW454" s="987">
        <v>0</v>
      </c>
      <c r="CX454" s="986">
        <v>0</v>
      </c>
      <c r="CY454" s="987">
        <v>0</v>
      </c>
      <c r="CZ454" s="986">
        <v>0</v>
      </c>
      <c r="DA454" s="987">
        <v>0</v>
      </c>
      <c r="DB454" s="986">
        <v>0</v>
      </c>
      <c r="DC454" s="987">
        <v>0</v>
      </c>
      <c r="DD454" s="986">
        <v>0</v>
      </c>
      <c r="DE454" s="987">
        <v>0</v>
      </c>
      <c r="DF454" s="986">
        <v>0</v>
      </c>
      <c r="DG454" s="987">
        <v>0</v>
      </c>
      <c r="DH454" s="986">
        <v>0</v>
      </c>
      <c r="DI454" s="987">
        <v>0</v>
      </c>
      <c r="DJ454" s="986">
        <v>0</v>
      </c>
      <c r="DK454" s="987">
        <v>0</v>
      </c>
      <c r="DL454" s="986">
        <v>0</v>
      </c>
      <c r="DM454" s="987">
        <v>0</v>
      </c>
      <c r="DN454" s="986">
        <v>0</v>
      </c>
      <c r="DO454" s="987">
        <v>0</v>
      </c>
      <c r="DP454" s="988">
        <v>0</v>
      </c>
      <c r="DQ454" s="946"/>
      <c r="DR454" s="973"/>
      <c r="DS454" s="946"/>
      <c r="DT454" s="985">
        <v>0</v>
      </c>
      <c r="DU454" s="986">
        <v>0</v>
      </c>
      <c r="DV454" s="987">
        <v>0</v>
      </c>
      <c r="DW454" s="986">
        <v>0</v>
      </c>
      <c r="DX454" s="987">
        <v>0</v>
      </c>
      <c r="DY454" s="986">
        <v>0</v>
      </c>
      <c r="DZ454" s="987">
        <v>0</v>
      </c>
      <c r="EA454" s="986">
        <v>0</v>
      </c>
      <c r="EB454" s="987">
        <v>0</v>
      </c>
      <c r="EC454" s="986">
        <v>0</v>
      </c>
      <c r="ED454" s="987">
        <v>0</v>
      </c>
      <c r="EE454" s="986">
        <v>0</v>
      </c>
      <c r="EF454" s="987">
        <v>0</v>
      </c>
      <c r="EG454" s="986">
        <v>0</v>
      </c>
      <c r="EH454" s="987">
        <v>0</v>
      </c>
      <c r="EI454" s="986">
        <v>0</v>
      </c>
      <c r="EJ454" s="987">
        <v>0</v>
      </c>
      <c r="EK454" s="986">
        <v>0</v>
      </c>
      <c r="EL454" s="987">
        <v>0</v>
      </c>
      <c r="EM454" s="986">
        <v>0</v>
      </c>
      <c r="EN454" s="987">
        <v>0</v>
      </c>
      <c r="EO454" s="986">
        <v>0</v>
      </c>
      <c r="EP454" s="987">
        <v>0</v>
      </c>
      <c r="EQ454" s="986">
        <v>0</v>
      </c>
      <c r="ER454" s="987">
        <v>0</v>
      </c>
      <c r="ES454" s="986">
        <v>0</v>
      </c>
      <c r="ET454" s="987">
        <v>0</v>
      </c>
      <c r="EU454" s="986">
        <v>0</v>
      </c>
      <c r="EV454" s="987">
        <v>0</v>
      </c>
      <c r="EW454" s="986">
        <v>0</v>
      </c>
      <c r="EX454" s="987">
        <v>0</v>
      </c>
      <c r="EY454" s="986">
        <v>0</v>
      </c>
      <c r="EZ454" s="987">
        <v>0</v>
      </c>
      <c r="FA454" s="986">
        <v>0</v>
      </c>
      <c r="FB454" s="987">
        <v>0</v>
      </c>
      <c r="FC454" s="988">
        <v>0</v>
      </c>
      <c r="FD454" s="946"/>
      <c r="FE454" s="974"/>
      <c r="FF454" s="946"/>
      <c r="FG454" s="975"/>
      <c r="FI454" s="989" t="b">
        <v>1</v>
      </c>
    </row>
    <row r="455" spans="2:165" hidden="1" outlineLevel="1">
      <c r="B455" s="990">
        <v>433</v>
      </c>
      <c r="C455" s="1011" t="s">
        <v>765</v>
      </c>
      <c r="E455" s="992">
        <v>0</v>
      </c>
      <c r="F455" s="993">
        <v>0</v>
      </c>
      <c r="G455" s="994">
        <v>0</v>
      </c>
      <c r="H455" s="993">
        <v>0</v>
      </c>
      <c r="I455" s="994">
        <v>0</v>
      </c>
      <c r="J455" s="993">
        <v>0</v>
      </c>
      <c r="K455" s="994">
        <v>0</v>
      </c>
      <c r="L455" s="993">
        <v>0</v>
      </c>
      <c r="M455" s="994">
        <v>0</v>
      </c>
      <c r="N455" s="993">
        <v>0</v>
      </c>
      <c r="O455" s="994">
        <v>0</v>
      </c>
      <c r="P455" s="993">
        <v>0</v>
      </c>
      <c r="Q455" s="994">
        <v>0</v>
      </c>
      <c r="R455" s="993">
        <v>0</v>
      </c>
      <c r="S455" s="994">
        <v>0</v>
      </c>
      <c r="T455" s="993">
        <v>0</v>
      </c>
      <c r="U455" s="994">
        <v>0</v>
      </c>
      <c r="V455" s="993">
        <v>0</v>
      </c>
      <c r="W455" s="994">
        <v>0</v>
      </c>
      <c r="X455" s="993">
        <v>0</v>
      </c>
      <c r="Y455" s="994">
        <v>0</v>
      </c>
      <c r="Z455" s="993">
        <v>0</v>
      </c>
      <c r="AA455" s="994">
        <v>0</v>
      </c>
      <c r="AB455" s="993">
        <v>0</v>
      </c>
      <c r="AC455" s="994">
        <v>0</v>
      </c>
      <c r="AD455" s="993">
        <v>0</v>
      </c>
      <c r="AE455" s="994">
        <v>0</v>
      </c>
      <c r="AF455" s="993">
        <v>0</v>
      </c>
      <c r="AG455" s="994">
        <v>0</v>
      </c>
      <c r="AH455" s="993">
        <v>0</v>
      </c>
      <c r="AI455" s="994">
        <v>0</v>
      </c>
      <c r="AJ455" s="993">
        <v>0</v>
      </c>
      <c r="AK455" s="994">
        <v>0</v>
      </c>
      <c r="AL455" s="993">
        <v>0</v>
      </c>
      <c r="AM455" s="994">
        <v>0</v>
      </c>
      <c r="AN455" s="995">
        <v>0</v>
      </c>
      <c r="AO455" s="946"/>
      <c r="AP455" s="964"/>
      <c r="AQ455" s="946"/>
      <c r="AR455" s="992">
        <v>0</v>
      </c>
      <c r="AS455" s="993">
        <v>0</v>
      </c>
      <c r="AT455" s="994">
        <v>0</v>
      </c>
      <c r="AU455" s="993">
        <v>0</v>
      </c>
      <c r="AV455" s="994">
        <v>0</v>
      </c>
      <c r="AW455" s="993">
        <v>0</v>
      </c>
      <c r="AX455" s="994">
        <v>0</v>
      </c>
      <c r="AY455" s="993">
        <v>0</v>
      </c>
      <c r="AZ455" s="994">
        <v>0</v>
      </c>
      <c r="BA455" s="993">
        <v>0</v>
      </c>
      <c r="BB455" s="994">
        <v>0</v>
      </c>
      <c r="BC455" s="993">
        <v>0</v>
      </c>
      <c r="BD455" s="994">
        <v>0</v>
      </c>
      <c r="BE455" s="993">
        <v>0</v>
      </c>
      <c r="BF455" s="994">
        <v>0</v>
      </c>
      <c r="BG455" s="993">
        <v>0</v>
      </c>
      <c r="BH455" s="994">
        <v>0</v>
      </c>
      <c r="BI455" s="993">
        <v>0</v>
      </c>
      <c r="BJ455" s="994">
        <v>0</v>
      </c>
      <c r="BK455" s="993">
        <v>0</v>
      </c>
      <c r="BL455" s="994">
        <v>0</v>
      </c>
      <c r="BM455" s="993">
        <v>0</v>
      </c>
      <c r="BN455" s="994">
        <v>0</v>
      </c>
      <c r="BO455" s="993">
        <v>0</v>
      </c>
      <c r="BP455" s="994">
        <v>0</v>
      </c>
      <c r="BQ455" s="993">
        <v>0</v>
      </c>
      <c r="BR455" s="994">
        <v>0</v>
      </c>
      <c r="BS455" s="993">
        <v>0</v>
      </c>
      <c r="BT455" s="994">
        <v>0</v>
      </c>
      <c r="BU455" s="993">
        <v>0</v>
      </c>
      <c r="BV455" s="994">
        <v>0</v>
      </c>
      <c r="BW455" s="993">
        <v>0</v>
      </c>
      <c r="BX455" s="994">
        <v>0</v>
      </c>
      <c r="BY455" s="993">
        <v>0</v>
      </c>
      <c r="BZ455" s="994">
        <v>0</v>
      </c>
      <c r="CA455" s="995">
        <v>0</v>
      </c>
      <c r="CB455" s="946"/>
      <c r="CC455" s="971"/>
      <c r="CD455" s="946"/>
      <c r="CE455" s="972"/>
      <c r="CF455" s="946"/>
      <c r="CG455" s="992">
        <v>0</v>
      </c>
      <c r="CH455" s="993">
        <v>0</v>
      </c>
      <c r="CI455" s="994">
        <v>0</v>
      </c>
      <c r="CJ455" s="993">
        <v>0</v>
      </c>
      <c r="CK455" s="994">
        <v>0</v>
      </c>
      <c r="CL455" s="993">
        <v>0</v>
      </c>
      <c r="CM455" s="994">
        <v>0</v>
      </c>
      <c r="CN455" s="993">
        <v>0</v>
      </c>
      <c r="CO455" s="994">
        <v>0</v>
      </c>
      <c r="CP455" s="993">
        <v>0</v>
      </c>
      <c r="CQ455" s="994">
        <v>0</v>
      </c>
      <c r="CR455" s="993">
        <v>0</v>
      </c>
      <c r="CS455" s="994">
        <v>0</v>
      </c>
      <c r="CT455" s="993">
        <v>0</v>
      </c>
      <c r="CU455" s="994">
        <v>0</v>
      </c>
      <c r="CV455" s="993">
        <v>0</v>
      </c>
      <c r="CW455" s="994">
        <v>0</v>
      </c>
      <c r="CX455" s="993">
        <v>0</v>
      </c>
      <c r="CY455" s="994">
        <v>0</v>
      </c>
      <c r="CZ455" s="993">
        <v>0</v>
      </c>
      <c r="DA455" s="994">
        <v>0</v>
      </c>
      <c r="DB455" s="993">
        <v>0</v>
      </c>
      <c r="DC455" s="994">
        <v>0</v>
      </c>
      <c r="DD455" s="993">
        <v>0</v>
      </c>
      <c r="DE455" s="994">
        <v>0</v>
      </c>
      <c r="DF455" s="993">
        <v>0</v>
      </c>
      <c r="DG455" s="994">
        <v>0</v>
      </c>
      <c r="DH455" s="993">
        <v>0</v>
      </c>
      <c r="DI455" s="994">
        <v>0</v>
      </c>
      <c r="DJ455" s="993">
        <v>0</v>
      </c>
      <c r="DK455" s="994">
        <v>0</v>
      </c>
      <c r="DL455" s="993">
        <v>0</v>
      </c>
      <c r="DM455" s="994">
        <v>0</v>
      </c>
      <c r="DN455" s="993">
        <v>0</v>
      </c>
      <c r="DO455" s="994">
        <v>0</v>
      </c>
      <c r="DP455" s="995">
        <v>0</v>
      </c>
      <c r="DQ455" s="946"/>
      <c r="DR455" s="973"/>
      <c r="DS455" s="946"/>
      <c r="DT455" s="992">
        <v>0</v>
      </c>
      <c r="DU455" s="993">
        <v>0</v>
      </c>
      <c r="DV455" s="994">
        <v>0</v>
      </c>
      <c r="DW455" s="993">
        <v>0</v>
      </c>
      <c r="DX455" s="994">
        <v>0</v>
      </c>
      <c r="DY455" s="993">
        <v>0</v>
      </c>
      <c r="DZ455" s="994">
        <v>0</v>
      </c>
      <c r="EA455" s="993">
        <v>0</v>
      </c>
      <c r="EB455" s="994">
        <v>0</v>
      </c>
      <c r="EC455" s="993">
        <v>0</v>
      </c>
      <c r="ED455" s="994">
        <v>0</v>
      </c>
      <c r="EE455" s="993">
        <v>0</v>
      </c>
      <c r="EF455" s="994">
        <v>0</v>
      </c>
      <c r="EG455" s="993">
        <v>0</v>
      </c>
      <c r="EH455" s="994">
        <v>0</v>
      </c>
      <c r="EI455" s="993">
        <v>0</v>
      </c>
      <c r="EJ455" s="994">
        <v>0</v>
      </c>
      <c r="EK455" s="993">
        <v>0</v>
      </c>
      <c r="EL455" s="994">
        <v>0</v>
      </c>
      <c r="EM455" s="993">
        <v>0</v>
      </c>
      <c r="EN455" s="994">
        <v>0</v>
      </c>
      <c r="EO455" s="993">
        <v>0</v>
      </c>
      <c r="EP455" s="994">
        <v>0</v>
      </c>
      <c r="EQ455" s="993">
        <v>0</v>
      </c>
      <c r="ER455" s="994">
        <v>0</v>
      </c>
      <c r="ES455" s="993">
        <v>0</v>
      </c>
      <c r="ET455" s="994">
        <v>0</v>
      </c>
      <c r="EU455" s="993">
        <v>0</v>
      </c>
      <c r="EV455" s="994">
        <v>0</v>
      </c>
      <c r="EW455" s="993">
        <v>0</v>
      </c>
      <c r="EX455" s="994">
        <v>0</v>
      </c>
      <c r="EY455" s="993">
        <v>0</v>
      </c>
      <c r="EZ455" s="994">
        <v>0</v>
      </c>
      <c r="FA455" s="993">
        <v>0</v>
      </c>
      <c r="FB455" s="994">
        <v>0</v>
      </c>
      <c r="FC455" s="995">
        <v>0</v>
      </c>
      <c r="FD455" s="946"/>
      <c r="FE455" s="974"/>
      <c r="FF455" s="946"/>
      <c r="FG455" s="975"/>
      <c r="FI455" s="996" t="b">
        <v>1</v>
      </c>
    </row>
    <row r="456" spans="2:165" hidden="1" outlineLevel="1">
      <c r="B456" s="983">
        <v>434</v>
      </c>
      <c r="C456" s="1012" t="s">
        <v>766</v>
      </c>
      <c r="E456" s="985">
        <v>0</v>
      </c>
      <c r="F456" s="986">
        <v>0</v>
      </c>
      <c r="G456" s="987">
        <v>0</v>
      </c>
      <c r="H456" s="986">
        <v>0</v>
      </c>
      <c r="I456" s="987">
        <v>0</v>
      </c>
      <c r="J456" s="986">
        <v>0</v>
      </c>
      <c r="K456" s="987">
        <v>0</v>
      </c>
      <c r="L456" s="986">
        <v>0</v>
      </c>
      <c r="M456" s="987">
        <v>0</v>
      </c>
      <c r="N456" s="986">
        <v>0</v>
      </c>
      <c r="O456" s="987">
        <v>0</v>
      </c>
      <c r="P456" s="986">
        <v>0</v>
      </c>
      <c r="Q456" s="987">
        <v>0</v>
      </c>
      <c r="R456" s="986">
        <v>0</v>
      </c>
      <c r="S456" s="987">
        <v>0</v>
      </c>
      <c r="T456" s="986">
        <v>0</v>
      </c>
      <c r="U456" s="987">
        <v>0</v>
      </c>
      <c r="V456" s="986">
        <v>0</v>
      </c>
      <c r="W456" s="987">
        <v>0</v>
      </c>
      <c r="X456" s="986">
        <v>0</v>
      </c>
      <c r="Y456" s="987">
        <v>0</v>
      </c>
      <c r="Z456" s="986">
        <v>0</v>
      </c>
      <c r="AA456" s="987">
        <v>0</v>
      </c>
      <c r="AB456" s="986">
        <v>0</v>
      </c>
      <c r="AC456" s="987">
        <v>0</v>
      </c>
      <c r="AD456" s="986">
        <v>0</v>
      </c>
      <c r="AE456" s="987">
        <v>0</v>
      </c>
      <c r="AF456" s="986">
        <v>0</v>
      </c>
      <c r="AG456" s="987">
        <v>0</v>
      </c>
      <c r="AH456" s="986">
        <v>0</v>
      </c>
      <c r="AI456" s="987">
        <v>0</v>
      </c>
      <c r="AJ456" s="986">
        <v>0</v>
      </c>
      <c r="AK456" s="987">
        <v>0</v>
      </c>
      <c r="AL456" s="986">
        <v>0</v>
      </c>
      <c r="AM456" s="987">
        <v>0</v>
      </c>
      <c r="AN456" s="988">
        <v>0</v>
      </c>
      <c r="AO456" s="946"/>
      <c r="AP456" s="964"/>
      <c r="AQ456" s="946"/>
      <c r="AR456" s="985">
        <v>0</v>
      </c>
      <c r="AS456" s="986">
        <v>0</v>
      </c>
      <c r="AT456" s="987">
        <v>0</v>
      </c>
      <c r="AU456" s="986">
        <v>0</v>
      </c>
      <c r="AV456" s="987">
        <v>0</v>
      </c>
      <c r="AW456" s="986">
        <v>0</v>
      </c>
      <c r="AX456" s="987">
        <v>0</v>
      </c>
      <c r="AY456" s="986">
        <v>0</v>
      </c>
      <c r="AZ456" s="987">
        <v>0</v>
      </c>
      <c r="BA456" s="986">
        <v>0</v>
      </c>
      <c r="BB456" s="987">
        <v>0</v>
      </c>
      <c r="BC456" s="986">
        <v>0</v>
      </c>
      <c r="BD456" s="987">
        <v>0</v>
      </c>
      <c r="BE456" s="986">
        <v>0</v>
      </c>
      <c r="BF456" s="987">
        <v>0</v>
      </c>
      <c r="BG456" s="986">
        <v>0</v>
      </c>
      <c r="BH456" s="987">
        <v>0</v>
      </c>
      <c r="BI456" s="986">
        <v>0</v>
      </c>
      <c r="BJ456" s="987">
        <v>0</v>
      </c>
      <c r="BK456" s="986">
        <v>0</v>
      </c>
      <c r="BL456" s="987">
        <v>0</v>
      </c>
      <c r="BM456" s="986">
        <v>0</v>
      </c>
      <c r="BN456" s="987">
        <v>0</v>
      </c>
      <c r="BO456" s="986">
        <v>0</v>
      </c>
      <c r="BP456" s="987">
        <v>0</v>
      </c>
      <c r="BQ456" s="986">
        <v>0</v>
      </c>
      <c r="BR456" s="987">
        <v>0</v>
      </c>
      <c r="BS456" s="986">
        <v>0</v>
      </c>
      <c r="BT456" s="987">
        <v>0</v>
      </c>
      <c r="BU456" s="986">
        <v>0</v>
      </c>
      <c r="BV456" s="987">
        <v>0</v>
      </c>
      <c r="BW456" s="986">
        <v>0</v>
      </c>
      <c r="BX456" s="987">
        <v>0</v>
      </c>
      <c r="BY456" s="986">
        <v>0</v>
      </c>
      <c r="BZ456" s="987">
        <v>0</v>
      </c>
      <c r="CA456" s="988">
        <v>0</v>
      </c>
      <c r="CB456" s="946"/>
      <c r="CC456" s="971"/>
      <c r="CD456" s="946"/>
      <c r="CE456" s="972"/>
      <c r="CF456" s="946"/>
      <c r="CG456" s="985">
        <v>0</v>
      </c>
      <c r="CH456" s="986">
        <v>0</v>
      </c>
      <c r="CI456" s="987">
        <v>0</v>
      </c>
      <c r="CJ456" s="986">
        <v>0</v>
      </c>
      <c r="CK456" s="987">
        <v>0</v>
      </c>
      <c r="CL456" s="986">
        <v>0</v>
      </c>
      <c r="CM456" s="987">
        <v>0</v>
      </c>
      <c r="CN456" s="986">
        <v>0</v>
      </c>
      <c r="CO456" s="987">
        <v>0</v>
      </c>
      <c r="CP456" s="986">
        <v>0</v>
      </c>
      <c r="CQ456" s="987">
        <v>0</v>
      </c>
      <c r="CR456" s="986">
        <v>0</v>
      </c>
      <c r="CS456" s="987">
        <v>0</v>
      </c>
      <c r="CT456" s="986">
        <v>0</v>
      </c>
      <c r="CU456" s="987">
        <v>0</v>
      </c>
      <c r="CV456" s="986">
        <v>0</v>
      </c>
      <c r="CW456" s="987">
        <v>0</v>
      </c>
      <c r="CX456" s="986">
        <v>0</v>
      </c>
      <c r="CY456" s="987">
        <v>0</v>
      </c>
      <c r="CZ456" s="986">
        <v>0</v>
      </c>
      <c r="DA456" s="987">
        <v>0</v>
      </c>
      <c r="DB456" s="986">
        <v>0</v>
      </c>
      <c r="DC456" s="987">
        <v>0</v>
      </c>
      <c r="DD456" s="986">
        <v>0</v>
      </c>
      <c r="DE456" s="987">
        <v>0</v>
      </c>
      <c r="DF456" s="986">
        <v>0</v>
      </c>
      <c r="DG456" s="987">
        <v>0</v>
      </c>
      <c r="DH456" s="986">
        <v>0</v>
      </c>
      <c r="DI456" s="987">
        <v>0</v>
      </c>
      <c r="DJ456" s="986">
        <v>0</v>
      </c>
      <c r="DK456" s="987">
        <v>0</v>
      </c>
      <c r="DL456" s="986">
        <v>0</v>
      </c>
      <c r="DM456" s="987">
        <v>0</v>
      </c>
      <c r="DN456" s="986">
        <v>0</v>
      </c>
      <c r="DO456" s="987">
        <v>0</v>
      </c>
      <c r="DP456" s="988">
        <v>0</v>
      </c>
      <c r="DQ456" s="946"/>
      <c r="DR456" s="973"/>
      <c r="DS456" s="946"/>
      <c r="DT456" s="985">
        <v>0</v>
      </c>
      <c r="DU456" s="986">
        <v>0</v>
      </c>
      <c r="DV456" s="987">
        <v>0</v>
      </c>
      <c r="DW456" s="986">
        <v>0</v>
      </c>
      <c r="DX456" s="987">
        <v>0</v>
      </c>
      <c r="DY456" s="986">
        <v>0</v>
      </c>
      <c r="DZ456" s="987">
        <v>0</v>
      </c>
      <c r="EA456" s="986">
        <v>0</v>
      </c>
      <c r="EB456" s="987">
        <v>0</v>
      </c>
      <c r="EC456" s="986">
        <v>0</v>
      </c>
      <c r="ED456" s="987">
        <v>0</v>
      </c>
      <c r="EE456" s="986">
        <v>0</v>
      </c>
      <c r="EF456" s="987">
        <v>0</v>
      </c>
      <c r="EG456" s="986">
        <v>0</v>
      </c>
      <c r="EH456" s="987">
        <v>0</v>
      </c>
      <c r="EI456" s="986">
        <v>0</v>
      </c>
      <c r="EJ456" s="987">
        <v>0</v>
      </c>
      <c r="EK456" s="986">
        <v>0</v>
      </c>
      <c r="EL456" s="987">
        <v>0</v>
      </c>
      <c r="EM456" s="986">
        <v>0</v>
      </c>
      <c r="EN456" s="987">
        <v>0</v>
      </c>
      <c r="EO456" s="986">
        <v>0</v>
      </c>
      <c r="EP456" s="987">
        <v>0</v>
      </c>
      <c r="EQ456" s="986">
        <v>0</v>
      </c>
      <c r="ER456" s="987">
        <v>0</v>
      </c>
      <c r="ES456" s="986">
        <v>0</v>
      </c>
      <c r="ET456" s="987">
        <v>0</v>
      </c>
      <c r="EU456" s="986">
        <v>0</v>
      </c>
      <c r="EV456" s="987">
        <v>0</v>
      </c>
      <c r="EW456" s="986">
        <v>0</v>
      </c>
      <c r="EX456" s="987">
        <v>0</v>
      </c>
      <c r="EY456" s="986">
        <v>0</v>
      </c>
      <c r="EZ456" s="987">
        <v>0</v>
      </c>
      <c r="FA456" s="986">
        <v>0</v>
      </c>
      <c r="FB456" s="987">
        <v>0</v>
      </c>
      <c r="FC456" s="988">
        <v>0</v>
      </c>
      <c r="FD456" s="946"/>
      <c r="FE456" s="974"/>
      <c r="FF456" s="946"/>
      <c r="FG456" s="975"/>
      <c r="FI456" s="989" t="b">
        <v>1</v>
      </c>
    </row>
    <row r="457" spans="2:165" hidden="1" outlineLevel="1">
      <c r="B457" s="990">
        <v>435</v>
      </c>
      <c r="C457" s="1011" t="s">
        <v>767</v>
      </c>
      <c r="E457" s="992">
        <v>0</v>
      </c>
      <c r="F457" s="993">
        <v>0</v>
      </c>
      <c r="G457" s="994">
        <v>0</v>
      </c>
      <c r="H457" s="993">
        <v>0</v>
      </c>
      <c r="I457" s="994">
        <v>0</v>
      </c>
      <c r="J457" s="993">
        <v>0</v>
      </c>
      <c r="K457" s="994">
        <v>0</v>
      </c>
      <c r="L457" s="993">
        <v>0</v>
      </c>
      <c r="M457" s="994">
        <v>0</v>
      </c>
      <c r="N457" s="993">
        <v>0</v>
      </c>
      <c r="O457" s="994">
        <v>0</v>
      </c>
      <c r="P457" s="993">
        <v>0</v>
      </c>
      <c r="Q457" s="994">
        <v>0</v>
      </c>
      <c r="R457" s="993">
        <v>0</v>
      </c>
      <c r="S457" s="994">
        <v>0</v>
      </c>
      <c r="T457" s="993">
        <v>0</v>
      </c>
      <c r="U457" s="994">
        <v>0</v>
      </c>
      <c r="V457" s="993">
        <v>0</v>
      </c>
      <c r="W457" s="994">
        <v>0</v>
      </c>
      <c r="X457" s="993">
        <v>0</v>
      </c>
      <c r="Y457" s="994">
        <v>0</v>
      </c>
      <c r="Z457" s="993">
        <v>0</v>
      </c>
      <c r="AA457" s="994">
        <v>0</v>
      </c>
      <c r="AB457" s="993">
        <v>0</v>
      </c>
      <c r="AC457" s="994">
        <v>0</v>
      </c>
      <c r="AD457" s="993">
        <v>0</v>
      </c>
      <c r="AE457" s="994">
        <v>0</v>
      </c>
      <c r="AF457" s="993">
        <v>0</v>
      </c>
      <c r="AG457" s="994">
        <v>0</v>
      </c>
      <c r="AH457" s="993">
        <v>0</v>
      </c>
      <c r="AI457" s="994">
        <v>0</v>
      </c>
      <c r="AJ457" s="993">
        <v>0</v>
      </c>
      <c r="AK457" s="994">
        <v>0</v>
      </c>
      <c r="AL457" s="993">
        <v>0</v>
      </c>
      <c r="AM457" s="994">
        <v>0</v>
      </c>
      <c r="AN457" s="995">
        <v>0</v>
      </c>
      <c r="AO457" s="946"/>
      <c r="AP457" s="964"/>
      <c r="AQ457" s="946"/>
      <c r="AR457" s="992">
        <v>0</v>
      </c>
      <c r="AS457" s="993">
        <v>0</v>
      </c>
      <c r="AT457" s="994">
        <v>0</v>
      </c>
      <c r="AU457" s="993">
        <v>0</v>
      </c>
      <c r="AV457" s="994">
        <v>0</v>
      </c>
      <c r="AW457" s="993">
        <v>0</v>
      </c>
      <c r="AX457" s="994">
        <v>0</v>
      </c>
      <c r="AY457" s="993">
        <v>0</v>
      </c>
      <c r="AZ457" s="994">
        <v>0</v>
      </c>
      <c r="BA457" s="993">
        <v>0</v>
      </c>
      <c r="BB457" s="994">
        <v>0</v>
      </c>
      <c r="BC457" s="993">
        <v>0</v>
      </c>
      <c r="BD457" s="994">
        <v>0</v>
      </c>
      <c r="BE457" s="993">
        <v>0</v>
      </c>
      <c r="BF457" s="994">
        <v>0</v>
      </c>
      <c r="BG457" s="993">
        <v>0</v>
      </c>
      <c r="BH457" s="994">
        <v>0</v>
      </c>
      <c r="BI457" s="993">
        <v>0</v>
      </c>
      <c r="BJ457" s="994">
        <v>0</v>
      </c>
      <c r="BK457" s="993">
        <v>0</v>
      </c>
      <c r="BL457" s="994">
        <v>0</v>
      </c>
      <c r="BM457" s="993">
        <v>0</v>
      </c>
      <c r="BN457" s="994">
        <v>0</v>
      </c>
      <c r="BO457" s="993">
        <v>0</v>
      </c>
      <c r="BP457" s="994">
        <v>0</v>
      </c>
      <c r="BQ457" s="993">
        <v>0</v>
      </c>
      <c r="BR457" s="994">
        <v>0</v>
      </c>
      <c r="BS457" s="993">
        <v>0</v>
      </c>
      <c r="BT457" s="994">
        <v>0</v>
      </c>
      <c r="BU457" s="993">
        <v>0</v>
      </c>
      <c r="BV457" s="994">
        <v>0</v>
      </c>
      <c r="BW457" s="993">
        <v>0</v>
      </c>
      <c r="BX457" s="994">
        <v>0</v>
      </c>
      <c r="BY457" s="993">
        <v>0</v>
      </c>
      <c r="BZ457" s="994">
        <v>0</v>
      </c>
      <c r="CA457" s="995">
        <v>0</v>
      </c>
      <c r="CB457" s="946"/>
      <c r="CC457" s="971"/>
      <c r="CD457" s="946"/>
      <c r="CE457" s="972"/>
      <c r="CF457" s="946"/>
      <c r="CG457" s="992">
        <v>0</v>
      </c>
      <c r="CH457" s="993">
        <v>0</v>
      </c>
      <c r="CI457" s="994">
        <v>0</v>
      </c>
      <c r="CJ457" s="993">
        <v>0</v>
      </c>
      <c r="CK457" s="994">
        <v>0</v>
      </c>
      <c r="CL457" s="993">
        <v>0</v>
      </c>
      <c r="CM457" s="994">
        <v>0</v>
      </c>
      <c r="CN457" s="993">
        <v>0</v>
      </c>
      <c r="CO457" s="994">
        <v>0</v>
      </c>
      <c r="CP457" s="993">
        <v>0</v>
      </c>
      <c r="CQ457" s="994">
        <v>0</v>
      </c>
      <c r="CR457" s="993">
        <v>0</v>
      </c>
      <c r="CS457" s="994">
        <v>0</v>
      </c>
      <c r="CT457" s="993">
        <v>0</v>
      </c>
      <c r="CU457" s="994">
        <v>0</v>
      </c>
      <c r="CV457" s="993">
        <v>0</v>
      </c>
      <c r="CW457" s="994">
        <v>0</v>
      </c>
      <c r="CX457" s="993">
        <v>0</v>
      </c>
      <c r="CY457" s="994">
        <v>0</v>
      </c>
      <c r="CZ457" s="993">
        <v>0</v>
      </c>
      <c r="DA457" s="994">
        <v>0</v>
      </c>
      <c r="DB457" s="993">
        <v>0</v>
      </c>
      <c r="DC457" s="994">
        <v>0</v>
      </c>
      <c r="DD457" s="993">
        <v>0</v>
      </c>
      <c r="DE457" s="994">
        <v>0</v>
      </c>
      <c r="DF457" s="993">
        <v>0</v>
      </c>
      <c r="DG457" s="994">
        <v>0</v>
      </c>
      <c r="DH457" s="993">
        <v>0</v>
      </c>
      <c r="DI457" s="994">
        <v>0</v>
      </c>
      <c r="DJ457" s="993">
        <v>0</v>
      </c>
      <c r="DK457" s="994">
        <v>0</v>
      </c>
      <c r="DL457" s="993">
        <v>0</v>
      </c>
      <c r="DM457" s="994">
        <v>0</v>
      </c>
      <c r="DN457" s="993">
        <v>0</v>
      </c>
      <c r="DO457" s="994">
        <v>0</v>
      </c>
      <c r="DP457" s="995">
        <v>0</v>
      </c>
      <c r="DQ457" s="946"/>
      <c r="DR457" s="973"/>
      <c r="DS457" s="946"/>
      <c r="DT457" s="992">
        <v>0</v>
      </c>
      <c r="DU457" s="993">
        <v>0</v>
      </c>
      <c r="DV457" s="994">
        <v>0</v>
      </c>
      <c r="DW457" s="993">
        <v>0</v>
      </c>
      <c r="DX457" s="994">
        <v>0</v>
      </c>
      <c r="DY457" s="993">
        <v>0</v>
      </c>
      <c r="DZ457" s="994">
        <v>0</v>
      </c>
      <c r="EA457" s="993">
        <v>0</v>
      </c>
      <c r="EB457" s="994">
        <v>0</v>
      </c>
      <c r="EC457" s="993">
        <v>0</v>
      </c>
      <c r="ED457" s="994">
        <v>0</v>
      </c>
      <c r="EE457" s="993">
        <v>0</v>
      </c>
      <c r="EF457" s="994">
        <v>0</v>
      </c>
      <c r="EG457" s="993">
        <v>0</v>
      </c>
      <c r="EH457" s="994">
        <v>0</v>
      </c>
      <c r="EI457" s="993">
        <v>0</v>
      </c>
      <c r="EJ457" s="994">
        <v>0</v>
      </c>
      <c r="EK457" s="993">
        <v>0</v>
      </c>
      <c r="EL457" s="994">
        <v>0</v>
      </c>
      <c r="EM457" s="993">
        <v>0</v>
      </c>
      <c r="EN457" s="994">
        <v>0</v>
      </c>
      <c r="EO457" s="993">
        <v>0</v>
      </c>
      <c r="EP457" s="994">
        <v>0</v>
      </c>
      <c r="EQ457" s="993">
        <v>0</v>
      </c>
      <c r="ER457" s="994">
        <v>0</v>
      </c>
      <c r="ES457" s="993">
        <v>0</v>
      </c>
      <c r="ET457" s="994">
        <v>0</v>
      </c>
      <c r="EU457" s="993">
        <v>0</v>
      </c>
      <c r="EV457" s="994">
        <v>0</v>
      </c>
      <c r="EW457" s="993">
        <v>0</v>
      </c>
      <c r="EX457" s="994">
        <v>0</v>
      </c>
      <c r="EY457" s="993">
        <v>0</v>
      </c>
      <c r="EZ457" s="994">
        <v>0</v>
      </c>
      <c r="FA457" s="993">
        <v>0</v>
      </c>
      <c r="FB457" s="994">
        <v>0</v>
      </c>
      <c r="FC457" s="995">
        <v>0</v>
      </c>
      <c r="FD457" s="946"/>
      <c r="FE457" s="974"/>
      <c r="FF457" s="946"/>
      <c r="FG457" s="975"/>
      <c r="FI457" s="996" t="b">
        <v>1</v>
      </c>
    </row>
    <row r="458" spans="2:165" hidden="1" outlineLevel="1">
      <c r="B458" s="983">
        <v>436</v>
      </c>
      <c r="C458" s="1012" t="s">
        <v>768</v>
      </c>
      <c r="E458" s="985">
        <v>0</v>
      </c>
      <c r="F458" s="986">
        <v>0</v>
      </c>
      <c r="G458" s="987">
        <v>0</v>
      </c>
      <c r="H458" s="986">
        <v>0</v>
      </c>
      <c r="I458" s="987">
        <v>0</v>
      </c>
      <c r="J458" s="986">
        <v>0</v>
      </c>
      <c r="K458" s="987">
        <v>0</v>
      </c>
      <c r="L458" s="986">
        <v>0</v>
      </c>
      <c r="M458" s="987">
        <v>0</v>
      </c>
      <c r="N458" s="986">
        <v>0</v>
      </c>
      <c r="O458" s="987">
        <v>0</v>
      </c>
      <c r="P458" s="986">
        <v>0</v>
      </c>
      <c r="Q458" s="987">
        <v>0</v>
      </c>
      <c r="R458" s="986">
        <v>0</v>
      </c>
      <c r="S458" s="987">
        <v>0</v>
      </c>
      <c r="T458" s="986">
        <v>0</v>
      </c>
      <c r="U458" s="987">
        <v>0</v>
      </c>
      <c r="V458" s="986">
        <v>0</v>
      </c>
      <c r="W458" s="987">
        <v>0</v>
      </c>
      <c r="X458" s="986">
        <v>0</v>
      </c>
      <c r="Y458" s="987">
        <v>0</v>
      </c>
      <c r="Z458" s="986">
        <v>0</v>
      </c>
      <c r="AA458" s="987">
        <v>0</v>
      </c>
      <c r="AB458" s="986">
        <v>0</v>
      </c>
      <c r="AC458" s="987">
        <v>0</v>
      </c>
      <c r="AD458" s="986">
        <v>0</v>
      </c>
      <c r="AE458" s="987">
        <v>0</v>
      </c>
      <c r="AF458" s="986">
        <v>0</v>
      </c>
      <c r="AG458" s="987">
        <v>0</v>
      </c>
      <c r="AH458" s="986">
        <v>0</v>
      </c>
      <c r="AI458" s="987">
        <v>0</v>
      </c>
      <c r="AJ458" s="986">
        <v>0</v>
      </c>
      <c r="AK458" s="987">
        <v>0</v>
      </c>
      <c r="AL458" s="986">
        <v>0</v>
      </c>
      <c r="AM458" s="987">
        <v>0</v>
      </c>
      <c r="AN458" s="988">
        <v>0</v>
      </c>
      <c r="AO458" s="946"/>
      <c r="AP458" s="964"/>
      <c r="AQ458" s="946"/>
      <c r="AR458" s="985">
        <v>0</v>
      </c>
      <c r="AS458" s="986">
        <v>0</v>
      </c>
      <c r="AT458" s="987">
        <v>0</v>
      </c>
      <c r="AU458" s="986">
        <v>0</v>
      </c>
      <c r="AV458" s="987">
        <v>0</v>
      </c>
      <c r="AW458" s="986">
        <v>0</v>
      </c>
      <c r="AX458" s="987">
        <v>0</v>
      </c>
      <c r="AY458" s="986">
        <v>0</v>
      </c>
      <c r="AZ458" s="987">
        <v>0</v>
      </c>
      <c r="BA458" s="986">
        <v>0</v>
      </c>
      <c r="BB458" s="987">
        <v>0</v>
      </c>
      <c r="BC458" s="986">
        <v>0</v>
      </c>
      <c r="BD458" s="987">
        <v>0</v>
      </c>
      <c r="BE458" s="986">
        <v>0</v>
      </c>
      <c r="BF458" s="987">
        <v>0</v>
      </c>
      <c r="BG458" s="986">
        <v>0</v>
      </c>
      <c r="BH458" s="987">
        <v>0</v>
      </c>
      <c r="BI458" s="986">
        <v>0</v>
      </c>
      <c r="BJ458" s="987">
        <v>0</v>
      </c>
      <c r="BK458" s="986">
        <v>0</v>
      </c>
      <c r="BL458" s="987">
        <v>0</v>
      </c>
      <c r="BM458" s="986">
        <v>0</v>
      </c>
      <c r="BN458" s="987">
        <v>0</v>
      </c>
      <c r="BO458" s="986">
        <v>0</v>
      </c>
      <c r="BP458" s="987">
        <v>0</v>
      </c>
      <c r="BQ458" s="986">
        <v>0</v>
      </c>
      <c r="BR458" s="987">
        <v>0</v>
      </c>
      <c r="BS458" s="986">
        <v>0</v>
      </c>
      <c r="BT458" s="987">
        <v>0</v>
      </c>
      <c r="BU458" s="986">
        <v>0</v>
      </c>
      <c r="BV458" s="987">
        <v>0</v>
      </c>
      <c r="BW458" s="986">
        <v>0</v>
      </c>
      <c r="BX458" s="987">
        <v>0</v>
      </c>
      <c r="BY458" s="986">
        <v>0</v>
      </c>
      <c r="BZ458" s="987">
        <v>0</v>
      </c>
      <c r="CA458" s="988">
        <v>0</v>
      </c>
      <c r="CB458" s="946"/>
      <c r="CC458" s="971"/>
      <c r="CD458" s="946"/>
      <c r="CE458" s="972"/>
      <c r="CF458" s="946"/>
      <c r="CG458" s="985">
        <v>0</v>
      </c>
      <c r="CH458" s="986">
        <v>0</v>
      </c>
      <c r="CI458" s="987">
        <v>0</v>
      </c>
      <c r="CJ458" s="986">
        <v>0</v>
      </c>
      <c r="CK458" s="987">
        <v>0</v>
      </c>
      <c r="CL458" s="986">
        <v>0</v>
      </c>
      <c r="CM458" s="987">
        <v>0</v>
      </c>
      <c r="CN458" s="986">
        <v>0</v>
      </c>
      <c r="CO458" s="987">
        <v>0</v>
      </c>
      <c r="CP458" s="986">
        <v>0</v>
      </c>
      <c r="CQ458" s="987">
        <v>0</v>
      </c>
      <c r="CR458" s="986">
        <v>0</v>
      </c>
      <c r="CS458" s="987">
        <v>0</v>
      </c>
      <c r="CT458" s="986">
        <v>0</v>
      </c>
      <c r="CU458" s="987">
        <v>0</v>
      </c>
      <c r="CV458" s="986">
        <v>0</v>
      </c>
      <c r="CW458" s="987">
        <v>0</v>
      </c>
      <c r="CX458" s="986">
        <v>0</v>
      </c>
      <c r="CY458" s="987">
        <v>0</v>
      </c>
      <c r="CZ458" s="986">
        <v>0</v>
      </c>
      <c r="DA458" s="987">
        <v>0</v>
      </c>
      <c r="DB458" s="986">
        <v>0</v>
      </c>
      <c r="DC458" s="987">
        <v>0</v>
      </c>
      <c r="DD458" s="986">
        <v>0</v>
      </c>
      <c r="DE458" s="987">
        <v>0</v>
      </c>
      <c r="DF458" s="986">
        <v>0</v>
      </c>
      <c r="DG458" s="987">
        <v>0</v>
      </c>
      <c r="DH458" s="986">
        <v>0</v>
      </c>
      <c r="DI458" s="987">
        <v>0</v>
      </c>
      <c r="DJ458" s="986">
        <v>0</v>
      </c>
      <c r="DK458" s="987">
        <v>0</v>
      </c>
      <c r="DL458" s="986">
        <v>0</v>
      </c>
      <c r="DM458" s="987">
        <v>0</v>
      </c>
      <c r="DN458" s="986">
        <v>0</v>
      </c>
      <c r="DO458" s="987">
        <v>0</v>
      </c>
      <c r="DP458" s="988">
        <v>0</v>
      </c>
      <c r="DQ458" s="946"/>
      <c r="DR458" s="973"/>
      <c r="DS458" s="946"/>
      <c r="DT458" s="985">
        <v>0</v>
      </c>
      <c r="DU458" s="986">
        <v>0</v>
      </c>
      <c r="DV458" s="987">
        <v>0</v>
      </c>
      <c r="DW458" s="986">
        <v>0</v>
      </c>
      <c r="DX458" s="987">
        <v>0</v>
      </c>
      <c r="DY458" s="986">
        <v>0</v>
      </c>
      <c r="DZ458" s="987">
        <v>0</v>
      </c>
      <c r="EA458" s="986">
        <v>0</v>
      </c>
      <c r="EB458" s="987">
        <v>0</v>
      </c>
      <c r="EC458" s="986">
        <v>0</v>
      </c>
      <c r="ED458" s="987">
        <v>0</v>
      </c>
      <c r="EE458" s="986">
        <v>0</v>
      </c>
      <c r="EF458" s="987">
        <v>0</v>
      </c>
      <c r="EG458" s="986">
        <v>0</v>
      </c>
      <c r="EH458" s="987">
        <v>0</v>
      </c>
      <c r="EI458" s="986">
        <v>0</v>
      </c>
      <c r="EJ458" s="987">
        <v>0</v>
      </c>
      <c r="EK458" s="986">
        <v>0</v>
      </c>
      <c r="EL458" s="987">
        <v>0</v>
      </c>
      <c r="EM458" s="986">
        <v>0</v>
      </c>
      <c r="EN458" s="987">
        <v>0</v>
      </c>
      <c r="EO458" s="986">
        <v>0</v>
      </c>
      <c r="EP458" s="987">
        <v>0</v>
      </c>
      <c r="EQ458" s="986">
        <v>0</v>
      </c>
      <c r="ER458" s="987">
        <v>0</v>
      </c>
      <c r="ES458" s="986">
        <v>0</v>
      </c>
      <c r="ET458" s="987">
        <v>0</v>
      </c>
      <c r="EU458" s="986">
        <v>0</v>
      </c>
      <c r="EV458" s="987">
        <v>0</v>
      </c>
      <c r="EW458" s="986">
        <v>0</v>
      </c>
      <c r="EX458" s="987">
        <v>0</v>
      </c>
      <c r="EY458" s="986">
        <v>0</v>
      </c>
      <c r="EZ458" s="987">
        <v>0</v>
      </c>
      <c r="FA458" s="986">
        <v>0</v>
      </c>
      <c r="FB458" s="987">
        <v>0</v>
      </c>
      <c r="FC458" s="988">
        <v>0</v>
      </c>
      <c r="FD458" s="946"/>
      <c r="FE458" s="974"/>
      <c r="FF458" s="946"/>
      <c r="FG458" s="975"/>
      <c r="FI458" s="989" t="b">
        <v>1</v>
      </c>
    </row>
    <row r="459" spans="2:165" hidden="1" outlineLevel="1">
      <c r="B459" s="990">
        <v>437</v>
      </c>
      <c r="C459" s="1011" t="s">
        <v>769</v>
      </c>
      <c r="E459" s="992">
        <v>0</v>
      </c>
      <c r="F459" s="993">
        <v>0</v>
      </c>
      <c r="G459" s="994">
        <v>0</v>
      </c>
      <c r="H459" s="993">
        <v>0</v>
      </c>
      <c r="I459" s="994">
        <v>0</v>
      </c>
      <c r="J459" s="993">
        <v>0</v>
      </c>
      <c r="K459" s="994">
        <v>0</v>
      </c>
      <c r="L459" s="993">
        <v>0</v>
      </c>
      <c r="M459" s="994">
        <v>0</v>
      </c>
      <c r="N459" s="993">
        <v>0</v>
      </c>
      <c r="O459" s="994">
        <v>0</v>
      </c>
      <c r="P459" s="993">
        <v>0</v>
      </c>
      <c r="Q459" s="994">
        <v>0</v>
      </c>
      <c r="R459" s="993">
        <v>0</v>
      </c>
      <c r="S459" s="994">
        <v>0</v>
      </c>
      <c r="T459" s="993">
        <v>0</v>
      </c>
      <c r="U459" s="994">
        <v>0</v>
      </c>
      <c r="V459" s="993">
        <v>0</v>
      </c>
      <c r="W459" s="994">
        <v>0</v>
      </c>
      <c r="X459" s="993">
        <v>0</v>
      </c>
      <c r="Y459" s="994">
        <v>0</v>
      </c>
      <c r="Z459" s="993">
        <v>0</v>
      </c>
      <c r="AA459" s="994">
        <v>0</v>
      </c>
      <c r="AB459" s="993">
        <v>0</v>
      </c>
      <c r="AC459" s="994">
        <v>0</v>
      </c>
      <c r="AD459" s="993">
        <v>0</v>
      </c>
      <c r="AE459" s="994">
        <v>0</v>
      </c>
      <c r="AF459" s="993">
        <v>0</v>
      </c>
      <c r="AG459" s="994">
        <v>0</v>
      </c>
      <c r="AH459" s="993">
        <v>0</v>
      </c>
      <c r="AI459" s="994">
        <v>0</v>
      </c>
      <c r="AJ459" s="993">
        <v>0</v>
      </c>
      <c r="AK459" s="994">
        <v>0</v>
      </c>
      <c r="AL459" s="993">
        <v>0</v>
      </c>
      <c r="AM459" s="994">
        <v>0</v>
      </c>
      <c r="AN459" s="995">
        <v>0</v>
      </c>
      <c r="AO459" s="946"/>
      <c r="AP459" s="964"/>
      <c r="AQ459" s="946"/>
      <c r="AR459" s="992">
        <v>0</v>
      </c>
      <c r="AS459" s="993">
        <v>0</v>
      </c>
      <c r="AT459" s="994">
        <v>0</v>
      </c>
      <c r="AU459" s="993">
        <v>0</v>
      </c>
      <c r="AV459" s="994">
        <v>0</v>
      </c>
      <c r="AW459" s="993">
        <v>0</v>
      </c>
      <c r="AX459" s="994">
        <v>0</v>
      </c>
      <c r="AY459" s="993">
        <v>0</v>
      </c>
      <c r="AZ459" s="994">
        <v>0</v>
      </c>
      <c r="BA459" s="993">
        <v>0</v>
      </c>
      <c r="BB459" s="994">
        <v>0</v>
      </c>
      <c r="BC459" s="993">
        <v>0</v>
      </c>
      <c r="BD459" s="994">
        <v>0</v>
      </c>
      <c r="BE459" s="993">
        <v>0</v>
      </c>
      <c r="BF459" s="994">
        <v>0</v>
      </c>
      <c r="BG459" s="993">
        <v>0</v>
      </c>
      <c r="BH459" s="994">
        <v>0</v>
      </c>
      <c r="BI459" s="993">
        <v>0</v>
      </c>
      <c r="BJ459" s="994">
        <v>0</v>
      </c>
      <c r="BK459" s="993">
        <v>0</v>
      </c>
      <c r="BL459" s="994">
        <v>0</v>
      </c>
      <c r="BM459" s="993">
        <v>0</v>
      </c>
      <c r="BN459" s="994">
        <v>0</v>
      </c>
      <c r="BO459" s="993">
        <v>0</v>
      </c>
      <c r="BP459" s="994">
        <v>0</v>
      </c>
      <c r="BQ459" s="993">
        <v>0</v>
      </c>
      <c r="BR459" s="994">
        <v>0</v>
      </c>
      <c r="BS459" s="993">
        <v>0</v>
      </c>
      <c r="BT459" s="994">
        <v>0</v>
      </c>
      <c r="BU459" s="993">
        <v>0</v>
      </c>
      <c r="BV459" s="994">
        <v>0</v>
      </c>
      <c r="BW459" s="993">
        <v>0</v>
      </c>
      <c r="BX459" s="994">
        <v>0</v>
      </c>
      <c r="BY459" s="993">
        <v>0</v>
      </c>
      <c r="BZ459" s="994">
        <v>0</v>
      </c>
      <c r="CA459" s="995">
        <v>0</v>
      </c>
      <c r="CB459" s="946"/>
      <c r="CC459" s="971"/>
      <c r="CD459" s="946"/>
      <c r="CE459" s="972"/>
      <c r="CF459" s="946"/>
      <c r="CG459" s="992">
        <v>0</v>
      </c>
      <c r="CH459" s="993">
        <v>0</v>
      </c>
      <c r="CI459" s="994">
        <v>0</v>
      </c>
      <c r="CJ459" s="993">
        <v>0</v>
      </c>
      <c r="CK459" s="994">
        <v>0</v>
      </c>
      <c r="CL459" s="993">
        <v>0</v>
      </c>
      <c r="CM459" s="994">
        <v>0</v>
      </c>
      <c r="CN459" s="993">
        <v>0</v>
      </c>
      <c r="CO459" s="994">
        <v>0</v>
      </c>
      <c r="CP459" s="993">
        <v>0</v>
      </c>
      <c r="CQ459" s="994">
        <v>0</v>
      </c>
      <c r="CR459" s="993">
        <v>0</v>
      </c>
      <c r="CS459" s="994">
        <v>0</v>
      </c>
      <c r="CT459" s="993">
        <v>0</v>
      </c>
      <c r="CU459" s="994">
        <v>0</v>
      </c>
      <c r="CV459" s="993">
        <v>0</v>
      </c>
      <c r="CW459" s="994">
        <v>0</v>
      </c>
      <c r="CX459" s="993">
        <v>0</v>
      </c>
      <c r="CY459" s="994">
        <v>0</v>
      </c>
      <c r="CZ459" s="993">
        <v>0</v>
      </c>
      <c r="DA459" s="994">
        <v>0</v>
      </c>
      <c r="DB459" s="993">
        <v>0</v>
      </c>
      <c r="DC459" s="994">
        <v>0</v>
      </c>
      <c r="DD459" s="993">
        <v>0</v>
      </c>
      <c r="DE459" s="994">
        <v>0</v>
      </c>
      <c r="DF459" s="993">
        <v>0</v>
      </c>
      <c r="DG459" s="994">
        <v>0</v>
      </c>
      <c r="DH459" s="993">
        <v>0</v>
      </c>
      <c r="DI459" s="994">
        <v>0</v>
      </c>
      <c r="DJ459" s="993">
        <v>0</v>
      </c>
      <c r="DK459" s="994">
        <v>0</v>
      </c>
      <c r="DL459" s="993">
        <v>0</v>
      </c>
      <c r="DM459" s="994">
        <v>0</v>
      </c>
      <c r="DN459" s="993">
        <v>0</v>
      </c>
      <c r="DO459" s="994">
        <v>0</v>
      </c>
      <c r="DP459" s="995">
        <v>0</v>
      </c>
      <c r="DQ459" s="946"/>
      <c r="DR459" s="973"/>
      <c r="DS459" s="946"/>
      <c r="DT459" s="992">
        <v>0</v>
      </c>
      <c r="DU459" s="993">
        <v>0</v>
      </c>
      <c r="DV459" s="994">
        <v>0</v>
      </c>
      <c r="DW459" s="993">
        <v>0</v>
      </c>
      <c r="DX459" s="994">
        <v>0</v>
      </c>
      <c r="DY459" s="993">
        <v>0</v>
      </c>
      <c r="DZ459" s="994">
        <v>0</v>
      </c>
      <c r="EA459" s="993">
        <v>0</v>
      </c>
      <c r="EB459" s="994">
        <v>0</v>
      </c>
      <c r="EC459" s="993">
        <v>0</v>
      </c>
      <c r="ED459" s="994">
        <v>0</v>
      </c>
      <c r="EE459" s="993">
        <v>0</v>
      </c>
      <c r="EF459" s="994">
        <v>0</v>
      </c>
      <c r="EG459" s="993">
        <v>0</v>
      </c>
      <c r="EH459" s="994">
        <v>0</v>
      </c>
      <c r="EI459" s="993">
        <v>0</v>
      </c>
      <c r="EJ459" s="994">
        <v>0</v>
      </c>
      <c r="EK459" s="993">
        <v>0</v>
      </c>
      <c r="EL459" s="994">
        <v>0</v>
      </c>
      <c r="EM459" s="993">
        <v>0</v>
      </c>
      <c r="EN459" s="994">
        <v>0</v>
      </c>
      <c r="EO459" s="993">
        <v>0</v>
      </c>
      <c r="EP459" s="994">
        <v>0</v>
      </c>
      <c r="EQ459" s="993">
        <v>0</v>
      </c>
      <c r="ER459" s="994">
        <v>0</v>
      </c>
      <c r="ES459" s="993">
        <v>0</v>
      </c>
      <c r="ET459" s="994">
        <v>0</v>
      </c>
      <c r="EU459" s="993">
        <v>0</v>
      </c>
      <c r="EV459" s="994">
        <v>0</v>
      </c>
      <c r="EW459" s="993">
        <v>0</v>
      </c>
      <c r="EX459" s="994">
        <v>0</v>
      </c>
      <c r="EY459" s="993">
        <v>0</v>
      </c>
      <c r="EZ459" s="994">
        <v>0</v>
      </c>
      <c r="FA459" s="993">
        <v>0</v>
      </c>
      <c r="FB459" s="994">
        <v>0</v>
      </c>
      <c r="FC459" s="995">
        <v>0</v>
      </c>
      <c r="FD459" s="946"/>
      <c r="FE459" s="974"/>
      <c r="FF459" s="946"/>
      <c r="FG459" s="975"/>
      <c r="FI459" s="996" t="b">
        <v>1</v>
      </c>
    </row>
    <row r="460" spans="2:165" hidden="1" outlineLevel="1">
      <c r="B460" s="1013">
        <v>438</v>
      </c>
      <c r="C460" s="1014" t="s">
        <v>404</v>
      </c>
      <c r="E460" s="1015">
        <v>0</v>
      </c>
      <c r="F460" s="1016">
        <v>0</v>
      </c>
      <c r="G460" s="1017">
        <v>0</v>
      </c>
      <c r="H460" s="1016">
        <v>0</v>
      </c>
      <c r="I460" s="1017">
        <v>0</v>
      </c>
      <c r="J460" s="1016">
        <v>0</v>
      </c>
      <c r="K460" s="1017">
        <v>0</v>
      </c>
      <c r="L460" s="1016">
        <v>0</v>
      </c>
      <c r="M460" s="1017">
        <v>0</v>
      </c>
      <c r="N460" s="1016">
        <v>0</v>
      </c>
      <c r="O460" s="1017">
        <v>0</v>
      </c>
      <c r="P460" s="1016">
        <v>0</v>
      </c>
      <c r="Q460" s="1017">
        <v>0</v>
      </c>
      <c r="R460" s="1016">
        <v>0</v>
      </c>
      <c r="S460" s="1017">
        <v>0</v>
      </c>
      <c r="T460" s="1016">
        <v>0</v>
      </c>
      <c r="U460" s="1017">
        <v>0</v>
      </c>
      <c r="V460" s="1016">
        <v>0</v>
      </c>
      <c r="W460" s="1017">
        <v>0</v>
      </c>
      <c r="X460" s="1016">
        <v>0</v>
      </c>
      <c r="Y460" s="1017">
        <v>0</v>
      </c>
      <c r="Z460" s="1016">
        <v>0</v>
      </c>
      <c r="AA460" s="1017">
        <v>0</v>
      </c>
      <c r="AB460" s="1016">
        <v>0</v>
      </c>
      <c r="AC460" s="1017">
        <v>0</v>
      </c>
      <c r="AD460" s="1016">
        <v>0</v>
      </c>
      <c r="AE460" s="1017">
        <v>0</v>
      </c>
      <c r="AF460" s="1016">
        <v>0</v>
      </c>
      <c r="AG460" s="1017">
        <v>0</v>
      </c>
      <c r="AH460" s="1016">
        <v>0</v>
      </c>
      <c r="AI460" s="1017">
        <v>0</v>
      </c>
      <c r="AJ460" s="1016">
        <v>0</v>
      </c>
      <c r="AK460" s="1017">
        <v>0</v>
      </c>
      <c r="AL460" s="1016">
        <v>0</v>
      </c>
      <c r="AM460" s="1017">
        <v>0</v>
      </c>
      <c r="AN460" s="1018">
        <v>0</v>
      </c>
      <c r="AO460" s="946"/>
      <c r="AP460" s="964"/>
      <c r="AQ460" s="946"/>
      <c r="AR460" s="1015">
        <v>0</v>
      </c>
      <c r="AS460" s="1016">
        <v>0</v>
      </c>
      <c r="AT460" s="1017">
        <v>0</v>
      </c>
      <c r="AU460" s="1016">
        <v>0</v>
      </c>
      <c r="AV460" s="1017">
        <v>0</v>
      </c>
      <c r="AW460" s="1016">
        <v>0</v>
      </c>
      <c r="AX460" s="1017">
        <v>0</v>
      </c>
      <c r="AY460" s="1016">
        <v>0</v>
      </c>
      <c r="AZ460" s="1017">
        <v>0</v>
      </c>
      <c r="BA460" s="1016">
        <v>0</v>
      </c>
      <c r="BB460" s="1017">
        <v>0</v>
      </c>
      <c r="BC460" s="1016">
        <v>0</v>
      </c>
      <c r="BD460" s="1017">
        <v>0</v>
      </c>
      <c r="BE460" s="1016">
        <v>0</v>
      </c>
      <c r="BF460" s="1017">
        <v>0</v>
      </c>
      <c r="BG460" s="1016">
        <v>0</v>
      </c>
      <c r="BH460" s="1017">
        <v>0</v>
      </c>
      <c r="BI460" s="1016">
        <v>0</v>
      </c>
      <c r="BJ460" s="1017">
        <v>0</v>
      </c>
      <c r="BK460" s="1016">
        <v>0</v>
      </c>
      <c r="BL460" s="1017">
        <v>0</v>
      </c>
      <c r="BM460" s="1016">
        <v>0</v>
      </c>
      <c r="BN460" s="1017">
        <v>0</v>
      </c>
      <c r="BO460" s="1016">
        <v>0</v>
      </c>
      <c r="BP460" s="1017">
        <v>0</v>
      </c>
      <c r="BQ460" s="1016">
        <v>0</v>
      </c>
      <c r="BR460" s="1017">
        <v>0</v>
      </c>
      <c r="BS460" s="1016">
        <v>0</v>
      </c>
      <c r="BT460" s="1017">
        <v>0</v>
      </c>
      <c r="BU460" s="1016">
        <v>0</v>
      </c>
      <c r="BV460" s="1017">
        <v>0</v>
      </c>
      <c r="BW460" s="1016">
        <v>0</v>
      </c>
      <c r="BX460" s="1017">
        <v>0</v>
      </c>
      <c r="BY460" s="1016">
        <v>0</v>
      </c>
      <c r="BZ460" s="1017">
        <v>0</v>
      </c>
      <c r="CA460" s="1018">
        <v>0</v>
      </c>
      <c r="CB460" s="946"/>
      <c r="CC460" s="971"/>
      <c r="CD460" s="946"/>
      <c r="CE460" s="972"/>
      <c r="CF460" s="946"/>
      <c r="CG460" s="1015">
        <v>0</v>
      </c>
      <c r="CH460" s="1016">
        <v>0</v>
      </c>
      <c r="CI460" s="1017">
        <v>0</v>
      </c>
      <c r="CJ460" s="1016">
        <v>0</v>
      </c>
      <c r="CK460" s="1017">
        <v>0</v>
      </c>
      <c r="CL460" s="1016">
        <v>0</v>
      </c>
      <c r="CM460" s="1017">
        <v>0</v>
      </c>
      <c r="CN460" s="1016">
        <v>0</v>
      </c>
      <c r="CO460" s="1017">
        <v>0</v>
      </c>
      <c r="CP460" s="1016">
        <v>0</v>
      </c>
      <c r="CQ460" s="1017">
        <v>0</v>
      </c>
      <c r="CR460" s="1016">
        <v>0</v>
      </c>
      <c r="CS460" s="1017">
        <v>0</v>
      </c>
      <c r="CT460" s="1016">
        <v>0</v>
      </c>
      <c r="CU460" s="1017">
        <v>0</v>
      </c>
      <c r="CV460" s="1016">
        <v>0</v>
      </c>
      <c r="CW460" s="1017">
        <v>0</v>
      </c>
      <c r="CX460" s="1016">
        <v>0</v>
      </c>
      <c r="CY460" s="1017">
        <v>0</v>
      </c>
      <c r="CZ460" s="1016">
        <v>0</v>
      </c>
      <c r="DA460" s="1017">
        <v>0</v>
      </c>
      <c r="DB460" s="1016">
        <v>0</v>
      </c>
      <c r="DC460" s="1017">
        <v>0</v>
      </c>
      <c r="DD460" s="1016">
        <v>0</v>
      </c>
      <c r="DE460" s="1017">
        <v>0</v>
      </c>
      <c r="DF460" s="1016">
        <v>0</v>
      </c>
      <c r="DG460" s="1017">
        <v>0</v>
      </c>
      <c r="DH460" s="1016">
        <v>0</v>
      </c>
      <c r="DI460" s="1017">
        <v>0</v>
      </c>
      <c r="DJ460" s="1016">
        <v>0</v>
      </c>
      <c r="DK460" s="1017">
        <v>0</v>
      </c>
      <c r="DL460" s="1016">
        <v>0</v>
      </c>
      <c r="DM460" s="1017">
        <v>0</v>
      </c>
      <c r="DN460" s="1016">
        <v>0</v>
      </c>
      <c r="DO460" s="1017">
        <v>0</v>
      </c>
      <c r="DP460" s="1018">
        <v>0</v>
      </c>
      <c r="DQ460" s="946"/>
      <c r="DR460" s="973"/>
      <c r="DS460" s="946"/>
      <c r="DT460" s="1015">
        <v>0</v>
      </c>
      <c r="DU460" s="1016">
        <v>0</v>
      </c>
      <c r="DV460" s="1017">
        <v>0</v>
      </c>
      <c r="DW460" s="1016">
        <v>0</v>
      </c>
      <c r="DX460" s="1017">
        <v>0</v>
      </c>
      <c r="DY460" s="1016">
        <v>0</v>
      </c>
      <c r="DZ460" s="1017">
        <v>0</v>
      </c>
      <c r="EA460" s="1016">
        <v>0</v>
      </c>
      <c r="EB460" s="1017">
        <v>0</v>
      </c>
      <c r="EC460" s="1016">
        <v>0</v>
      </c>
      <c r="ED460" s="1017">
        <v>0</v>
      </c>
      <c r="EE460" s="1016">
        <v>0</v>
      </c>
      <c r="EF460" s="1017">
        <v>0</v>
      </c>
      <c r="EG460" s="1016">
        <v>0</v>
      </c>
      <c r="EH460" s="1017">
        <v>0</v>
      </c>
      <c r="EI460" s="1016">
        <v>0</v>
      </c>
      <c r="EJ460" s="1017">
        <v>0</v>
      </c>
      <c r="EK460" s="1016">
        <v>0</v>
      </c>
      <c r="EL460" s="1017">
        <v>0</v>
      </c>
      <c r="EM460" s="1016">
        <v>0</v>
      </c>
      <c r="EN460" s="1017">
        <v>0</v>
      </c>
      <c r="EO460" s="1016">
        <v>0</v>
      </c>
      <c r="EP460" s="1017">
        <v>0</v>
      </c>
      <c r="EQ460" s="1016">
        <v>0</v>
      </c>
      <c r="ER460" s="1017">
        <v>0</v>
      </c>
      <c r="ES460" s="1016">
        <v>0</v>
      </c>
      <c r="ET460" s="1017">
        <v>0</v>
      </c>
      <c r="EU460" s="1016">
        <v>0</v>
      </c>
      <c r="EV460" s="1017">
        <v>0</v>
      </c>
      <c r="EW460" s="1016">
        <v>0</v>
      </c>
      <c r="EX460" s="1017">
        <v>0</v>
      </c>
      <c r="EY460" s="1016">
        <v>0</v>
      </c>
      <c r="EZ460" s="1017">
        <v>0</v>
      </c>
      <c r="FA460" s="1016">
        <v>0</v>
      </c>
      <c r="FB460" s="1017">
        <v>0</v>
      </c>
      <c r="FC460" s="1018">
        <v>0</v>
      </c>
      <c r="FD460" s="946"/>
      <c r="FE460" s="974"/>
      <c r="FF460" s="946"/>
      <c r="FG460" s="975"/>
      <c r="FI460" s="1019" t="b">
        <v>1</v>
      </c>
    </row>
    <row r="461" spans="2:165" hidden="1" outlineLevel="1">
      <c r="B461" s="976">
        <v>439</v>
      </c>
      <c r="C461" s="1020" t="s">
        <v>770</v>
      </c>
      <c r="E461" s="978">
        <v>0</v>
      </c>
      <c r="F461" s="979">
        <v>0</v>
      </c>
      <c r="G461" s="980">
        <v>0</v>
      </c>
      <c r="H461" s="979">
        <v>0</v>
      </c>
      <c r="I461" s="980">
        <v>0</v>
      </c>
      <c r="J461" s="979">
        <v>0</v>
      </c>
      <c r="K461" s="980">
        <v>0</v>
      </c>
      <c r="L461" s="979">
        <v>0</v>
      </c>
      <c r="M461" s="980">
        <v>0</v>
      </c>
      <c r="N461" s="979">
        <v>0</v>
      </c>
      <c r="O461" s="980">
        <v>0</v>
      </c>
      <c r="P461" s="979">
        <v>0</v>
      </c>
      <c r="Q461" s="980">
        <v>0</v>
      </c>
      <c r="R461" s="979">
        <v>0</v>
      </c>
      <c r="S461" s="980">
        <v>0</v>
      </c>
      <c r="T461" s="979">
        <v>0</v>
      </c>
      <c r="U461" s="980">
        <v>0</v>
      </c>
      <c r="V461" s="979">
        <v>0</v>
      </c>
      <c r="W461" s="980">
        <v>0</v>
      </c>
      <c r="X461" s="979">
        <v>0</v>
      </c>
      <c r="Y461" s="980">
        <v>0</v>
      </c>
      <c r="Z461" s="979">
        <v>0</v>
      </c>
      <c r="AA461" s="980">
        <v>0</v>
      </c>
      <c r="AB461" s="979">
        <v>0</v>
      </c>
      <c r="AC461" s="980">
        <v>0</v>
      </c>
      <c r="AD461" s="979">
        <v>0</v>
      </c>
      <c r="AE461" s="980">
        <v>0</v>
      </c>
      <c r="AF461" s="979">
        <v>0</v>
      </c>
      <c r="AG461" s="980">
        <v>0</v>
      </c>
      <c r="AH461" s="979">
        <v>0</v>
      </c>
      <c r="AI461" s="980">
        <v>0</v>
      </c>
      <c r="AJ461" s="979">
        <v>0</v>
      </c>
      <c r="AK461" s="980">
        <v>0</v>
      </c>
      <c r="AL461" s="979">
        <v>0</v>
      </c>
      <c r="AM461" s="980">
        <v>0</v>
      </c>
      <c r="AN461" s="981">
        <v>0</v>
      </c>
      <c r="AO461" s="946"/>
      <c r="AP461" s="964"/>
      <c r="AQ461" s="946"/>
      <c r="AR461" s="978">
        <v>0</v>
      </c>
      <c r="AS461" s="979">
        <v>0</v>
      </c>
      <c r="AT461" s="980">
        <v>0</v>
      </c>
      <c r="AU461" s="979">
        <v>0</v>
      </c>
      <c r="AV461" s="980">
        <v>0</v>
      </c>
      <c r="AW461" s="979">
        <v>0</v>
      </c>
      <c r="AX461" s="980">
        <v>0</v>
      </c>
      <c r="AY461" s="979">
        <v>0</v>
      </c>
      <c r="AZ461" s="980">
        <v>0</v>
      </c>
      <c r="BA461" s="979">
        <v>0</v>
      </c>
      <c r="BB461" s="980">
        <v>0</v>
      </c>
      <c r="BC461" s="979">
        <v>0</v>
      </c>
      <c r="BD461" s="980">
        <v>0</v>
      </c>
      <c r="BE461" s="979">
        <v>0</v>
      </c>
      <c r="BF461" s="980">
        <v>0</v>
      </c>
      <c r="BG461" s="979">
        <v>0</v>
      </c>
      <c r="BH461" s="980">
        <v>0</v>
      </c>
      <c r="BI461" s="979">
        <v>0</v>
      </c>
      <c r="BJ461" s="980">
        <v>0</v>
      </c>
      <c r="BK461" s="979">
        <v>0</v>
      </c>
      <c r="BL461" s="980">
        <v>0</v>
      </c>
      <c r="BM461" s="979">
        <v>0</v>
      </c>
      <c r="BN461" s="980">
        <v>0</v>
      </c>
      <c r="BO461" s="979">
        <v>0</v>
      </c>
      <c r="BP461" s="980">
        <v>0</v>
      </c>
      <c r="BQ461" s="979">
        <v>0</v>
      </c>
      <c r="BR461" s="980">
        <v>0</v>
      </c>
      <c r="BS461" s="979">
        <v>0</v>
      </c>
      <c r="BT461" s="980">
        <v>0</v>
      </c>
      <c r="BU461" s="979">
        <v>0</v>
      </c>
      <c r="BV461" s="980">
        <v>0</v>
      </c>
      <c r="BW461" s="979">
        <v>0</v>
      </c>
      <c r="BX461" s="980">
        <v>0</v>
      </c>
      <c r="BY461" s="979">
        <v>0</v>
      </c>
      <c r="BZ461" s="980">
        <v>0</v>
      </c>
      <c r="CA461" s="981">
        <v>0</v>
      </c>
      <c r="CB461" s="946"/>
      <c r="CC461" s="971"/>
      <c r="CD461" s="946"/>
      <c r="CE461" s="972"/>
      <c r="CF461" s="946"/>
      <c r="CG461" s="978">
        <v>0</v>
      </c>
      <c r="CH461" s="979">
        <v>0</v>
      </c>
      <c r="CI461" s="980">
        <v>0</v>
      </c>
      <c r="CJ461" s="979">
        <v>0</v>
      </c>
      <c r="CK461" s="980">
        <v>0</v>
      </c>
      <c r="CL461" s="979">
        <v>0</v>
      </c>
      <c r="CM461" s="980">
        <v>0</v>
      </c>
      <c r="CN461" s="979">
        <v>0</v>
      </c>
      <c r="CO461" s="980">
        <v>0</v>
      </c>
      <c r="CP461" s="979">
        <v>0</v>
      </c>
      <c r="CQ461" s="980">
        <v>0</v>
      </c>
      <c r="CR461" s="979">
        <v>0</v>
      </c>
      <c r="CS461" s="980">
        <v>0</v>
      </c>
      <c r="CT461" s="979">
        <v>0</v>
      </c>
      <c r="CU461" s="980">
        <v>0</v>
      </c>
      <c r="CV461" s="979">
        <v>0</v>
      </c>
      <c r="CW461" s="980">
        <v>0</v>
      </c>
      <c r="CX461" s="979">
        <v>0</v>
      </c>
      <c r="CY461" s="980">
        <v>0</v>
      </c>
      <c r="CZ461" s="979">
        <v>0</v>
      </c>
      <c r="DA461" s="980">
        <v>0</v>
      </c>
      <c r="DB461" s="979">
        <v>0</v>
      </c>
      <c r="DC461" s="980">
        <v>0</v>
      </c>
      <c r="DD461" s="979">
        <v>0</v>
      </c>
      <c r="DE461" s="980">
        <v>0</v>
      </c>
      <c r="DF461" s="979">
        <v>0</v>
      </c>
      <c r="DG461" s="980">
        <v>0</v>
      </c>
      <c r="DH461" s="979">
        <v>0</v>
      </c>
      <c r="DI461" s="980">
        <v>0</v>
      </c>
      <c r="DJ461" s="979">
        <v>0</v>
      </c>
      <c r="DK461" s="980">
        <v>0</v>
      </c>
      <c r="DL461" s="979">
        <v>0</v>
      </c>
      <c r="DM461" s="980">
        <v>0</v>
      </c>
      <c r="DN461" s="979">
        <v>0</v>
      </c>
      <c r="DO461" s="980">
        <v>0</v>
      </c>
      <c r="DP461" s="981">
        <v>0</v>
      </c>
      <c r="DQ461" s="946"/>
      <c r="DR461" s="973"/>
      <c r="DS461" s="946"/>
      <c r="DT461" s="978">
        <v>0</v>
      </c>
      <c r="DU461" s="979">
        <v>0</v>
      </c>
      <c r="DV461" s="980">
        <v>0</v>
      </c>
      <c r="DW461" s="979">
        <v>0</v>
      </c>
      <c r="DX461" s="980">
        <v>0</v>
      </c>
      <c r="DY461" s="979">
        <v>0</v>
      </c>
      <c r="DZ461" s="980">
        <v>0</v>
      </c>
      <c r="EA461" s="979">
        <v>0</v>
      </c>
      <c r="EB461" s="980">
        <v>0</v>
      </c>
      <c r="EC461" s="979">
        <v>0</v>
      </c>
      <c r="ED461" s="980">
        <v>0</v>
      </c>
      <c r="EE461" s="979">
        <v>0</v>
      </c>
      <c r="EF461" s="980">
        <v>0</v>
      </c>
      <c r="EG461" s="979">
        <v>0</v>
      </c>
      <c r="EH461" s="980">
        <v>0</v>
      </c>
      <c r="EI461" s="979">
        <v>0</v>
      </c>
      <c r="EJ461" s="980">
        <v>0</v>
      </c>
      <c r="EK461" s="979">
        <v>0</v>
      </c>
      <c r="EL461" s="980">
        <v>0</v>
      </c>
      <c r="EM461" s="979">
        <v>0</v>
      </c>
      <c r="EN461" s="980">
        <v>0</v>
      </c>
      <c r="EO461" s="979">
        <v>0</v>
      </c>
      <c r="EP461" s="980">
        <v>0</v>
      </c>
      <c r="EQ461" s="979">
        <v>0</v>
      </c>
      <c r="ER461" s="980">
        <v>0</v>
      </c>
      <c r="ES461" s="979">
        <v>0</v>
      </c>
      <c r="ET461" s="980">
        <v>0</v>
      </c>
      <c r="EU461" s="979">
        <v>0</v>
      </c>
      <c r="EV461" s="980">
        <v>0</v>
      </c>
      <c r="EW461" s="979">
        <v>0</v>
      </c>
      <c r="EX461" s="980">
        <v>0</v>
      </c>
      <c r="EY461" s="979">
        <v>0</v>
      </c>
      <c r="EZ461" s="980">
        <v>0</v>
      </c>
      <c r="FA461" s="979">
        <v>0</v>
      </c>
      <c r="FB461" s="980">
        <v>0</v>
      </c>
      <c r="FC461" s="981">
        <v>0</v>
      </c>
      <c r="FD461" s="946"/>
      <c r="FE461" s="974"/>
      <c r="FF461" s="946"/>
      <c r="FG461" s="975"/>
      <c r="FI461" s="982" t="b">
        <v>1</v>
      </c>
    </row>
    <row r="462" spans="2:165" hidden="1" outlineLevel="1">
      <c r="B462" s="983">
        <v>440</v>
      </c>
      <c r="C462" s="1012" t="s">
        <v>771</v>
      </c>
      <c r="E462" s="985">
        <v>0</v>
      </c>
      <c r="F462" s="986">
        <v>0</v>
      </c>
      <c r="G462" s="987">
        <v>0</v>
      </c>
      <c r="H462" s="986">
        <v>0</v>
      </c>
      <c r="I462" s="987">
        <v>0</v>
      </c>
      <c r="J462" s="986">
        <v>0</v>
      </c>
      <c r="K462" s="987">
        <v>0</v>
      </c>
      <c r="L462" s="986">
        <v>0</v>
      </c>
      <c r="M462" s="987">
        <v>0</v>
      </c>
      <c r="N462" s="986">
        <v>0</v>
      </c>
      <c r="O462" s="987">
        <v>0</v>
      </c>
      <c r="P462" s="986">
        <v>0</v>
      </c>
      <c r="Q462" s="987">
        <v>0</v>
      </c>
      <c r="R462" s="986">
        <v>0</v>
      </c>
      <c r="S462" s="987">
        <v>0</v>
      </c>
      <c r="T462" s="986">
        <v>0</v>
      </c>
      <c r="U462" s="987">
        <v>0</v>
      </c>
      <c r="V462" s="986">
        <v>0</v>
      </c>
      <c r="W462" s="987">
        <v>0</v>
      </c>
      <c r="X462" s="986">
        <v>0</v>
      </c>
      <c r="Y462" s="987">
        <v>0</v>
      </c>
      <c r="Z462" s="986">
        <v>0</v>
      </c>
      <c r="AA462" s="987">
        <v>0</v>
      </c>
      <c r="AB462" s="986">
        <v>0</v>
      </c>
      <c r="AC462" s="987">
        <v>0</v>
      </c>
      <c r="AD462" s="986">
        <v>0</v>
      </c>
      <c r="AE462" s="987">
        <v>0</v>
      </c>
      <c r="AF462" s="986">
        <v>0</v>
      </c>
      <c r="AG462" s="987">
        <v>0</v>
      </c>
      <c r="AH462" s="986">
        <v>0</v>
      </c>
      <c r="AI462" s="987">
        <v>0</v>
      </c>
      <c r="AJ462" s="986">
        <v>0</v>
      </c>
      <c r="AK462" s="987">
        <v>0</v>
      </c>
      <c r="AL462" s="986">
        <v>0</v>
      </c>
      <c r="AM462" s="987">
        <v>0</v>
      </c>
      <c r="AN462" s="988">
        <v>0</v>
      </c>
      <c r="AO462" s="946"/>
      <c r="AP462" s="964"/>
      <c r="AQ462" s="946"/>
      <c r="AR462" s="985">
        <v>0</v>
      </c>
      <c r="AS462" s="986">
        <v>0</v>
      </c>
      <c r="AT462" s="987">
        <v>0</v>
      </c>
      <c r="AU462" s="986">
        <v>0</v>
      </c>
      <c r="AV462" s="987">
        <v>0</v>
      </c>
      <c r="AW462" s="986">
        <v>0</v>
      </c>
      <c r="AX462" s="987">
        <v>0</v>
      </c>
      <c r="AY462" s="986">
        <v>0</v>
      </c>
      <c r="AZ462" s="987">
        <v>0</v>
      </c>
      <c r="BA462" s="986">
        <v>0</v>
      </c>
      <c r="BB462" s="987">
        <v>0</v>
      </c>
      <c r="BC462" s="986">
        <v>0</v>
      </c>
      <c r="BD462" s="987">
        <v>0</v>
      </c>
      <c r="BE462" s="986">
        <v>0</v>
      </c>
      <c r="BF462" s="987">
        <v>0</v>
      </c>
      <c r="BG462" s="986">
        <v>0</v>
      </c>
      <c r="BH462" s="987">
        <v>0</v>
      </c>
      <c r="BI462" s="986">
        <v>0</v>
      </c>
      <c r="BJ462" s="987">
        <v>0</v>
      </c>
      <c r="BK462" s="986">
        <v>0</v>
      </c>
      <c r="BL462" s="987">
        <v>0</v>
      </c>
      <c r="BM462" s="986">
        <v>0</v>
      </c>
      <c r="BN462" s="987">
        <v>0</v>
      </c>
      <c r="BO462" s="986">
        <v>0</v>
      </c>
      <c r="BP462" s="987">
        <v>0</v>
      </c>
      <c r="BQ462" s="986">
        <v>0</v>
      </c>
      <c r="BR462" s="987">
        <v>0</v>
      </c>
      <c r="BS462" s="986">
        <v>0</v>
      </c>
      <c r="BT462" s="987">
        <v>0</v>
      </c>
      <c r="BU462" s="986">
        <v>0</v>
      </c>
      <c r="BV462" s="987">
        <v>0</v>
      </c>
      <c r="BW462" s="986">
        <v>0</v>
      </c>
      <c r="BX462" s="987">
        <v>0</v>
      </c>
      <c r="BY462" s="986">
        <v>0</v>
      </c>
      <c r="BZ462" s="987">
        <v>0</v>
      </c>
      <c r="CA462" s="988">
        <v>0</v>
      </c>
      <c r="CB462" s="946"/>
      <c r="CC462" s="971"/>
      <c r="CD462" s="946"/>
      <c r="CE462" s="972"/>
      <c r="CF462" s="946"/>
      <c r="CG462" s="985">
        <v>0</v>
      </c>
      <c r="CH462" s="986">
        <v>0</v>
      </c>
      <c r="CI462" s="987">
        <v>0</v>
      </c>
      <c r="CJ462" s="986">
        <v>0</v>
      </c>
      <c r="CK462" s="987">
        <v>0</v>
      </c>
      <c r="CL462" s="986">
        <v>0</v>
      </c>
      <c r="CM462" s="987">
        <v>0</v>
      </c>
      <c r="CN462" s="986">
        <v>0</v>
      </c>
      <c r="CO462" s="987">
        <v>0</v>
      </c>
      <c r="CP462" s="986">
        <v>0</v>
      </c>
      <c r="CQ462" s="987">
        <v>0</v>
      </c>
      <c r="CR462" s="986">
        <v>0</v>
      </c>
      <c r="CS462" s="987">
        <v>0</v>
      </c>
      <c r="CT462" s="986">
        <v>0</v>
      </c>
      <c r="CU462" s="987">
        <v>0</v>
      </c>
      <c r="CV462" s="986">
        <v>0</v>
      </c>
      <c r="CW462" s="987">
        <v>0</v>
      </c>
      <c r="CX462" s="986">
        <v>0</v>
      </c>
      <c r="CY462" s="987">
        <v>0</v>
      </c>
      <c r="CZ462" s="986">
        <v>0</v>
      </c>
      <c r="DA462" s="987">
        <v>0</v>
      </c>
      <c r="DB462" s="986">
        <v>0</v>
      </c>
      <c r="DC462" s="987">
        <v>0</v>
      </c>
      <c r="DD462" s="986">
        <v>0</v>
      </c>
      <c r="DE462" s="987">
        <v>0</v>
      </c>
      <c r="DF462" s="986">
        <v>0</v>
      </c>
      <c r="DG462" s="987">
        <v>0</v>
      </c>
      <c r="DH462" s="986">
        <v>0</v>
      </c>
      <c r="DI462" s="987">
        <v>0</v>
      </c>
      <c r="DJ462" s="986">
        <v>0</v>
      </c>
      <c r="DK462" s="987">
        <v>0</v>
      </c>
      <c r="DL462" s="986">
        <v>0</v>
      </c>
      <c r="DM462" s="987">
        <v>0</v>
      </c>
      <c r="DN462" s="986">
        <v>0</v>
      </c>
      <c r="DO462" s="987">
        <v>0</v>
      </c>
      <c r="DP462" s="988">
        <v>0</v>
      </c>
      <c r="DQ462" s="946"/>
      <c r="DR462" s="973"/>
      <c r="DS462" s="946"/>
      <c r="DT462" s="985">
        <v>0</v>
      </c>
      <c r="DU462" s="986">
        <v>0</v>
      </c>
      <c r="DV462" s="987">
        <v>0</v>
      </c>
      <c r="DW462" s="986">
        <v>0</v>
      </c>
      <c r="DX462" s="987">
        <v>0</v>
      </c>
      <c r="DY462" s="986">
        <v>0</v>
      </c>
      <c r="DZ462" s="987">
        <v>0</v>
      </c>
      <c r="EA462" s="986">
        <v>0</v>
      </c>
      <c r="EB462" s="987">
        <v>0</v>
      </c>
      <c r="EC462" s="986">
        <v>0</v>
      </c>
      <c r="ED462" s="987">
        <v>0</v>
      </c>
      <c r="EE462" s="986">
        <v>0</v>
      </c>
      <c r="EF462" s="987">
        <v>0</v>
      </c>
      <c r="EG462" s="986">
        <v>0</v>
      </c>
      <c r="EH462" s="987">
        <v>0</v>
      </c>
      <c r="EI462" s="986">
        <v>0</v>
      </c>
      <c r="EJ462" s="987">
        <v>0</v>
      </c>
      <c r="EK462" s="986">
        <v>0</v>
      </c>
      <c r="EL462" s="987">
        <v>0</v>
      </c>
      <c r="EM462" s="986">
        <v>0</v>
      </c>
      <c r="EN462" s="987">
        <v>0</v>
      </c>
      <c r="EO462" s="986">
        <v>0</v>
      </c>
      <c r="EP462" s="987">
        <v>0</v>
      </c>
      <c r="EQ462" s="986">
        <v>0</v>
      </c>
      <c r="ER462" s="987">
        <v>0</v>
      </c>
      <c r="ES462" s="986">
        <v>0</v>
      </c>
      <c r="ET462" s="987">
        <v>0</v>
      </c>
      <c r="EU462" s="986">
        <v>0</v>
      </c>
      <c r="EV462" s="987">
        <v>0</v>
      </c>
      <c r="EW462" s="986">
        <v>0</v>
      </c>
      <c r="EX462" s="987">
        <v>0</v>
      </c>
      <c r="EY462" s="986">
        <v>0</v>
      </c>
      <c r="EZ462" s="987">
        <v>0</v>
      </c>
      <c r="FA462" s="986">
        <v>0</v>
      </c>
      <c r="FB462" s="987">
        <v>0</v>
      </c>
      <c r="FC462" s="988">
        <v>0</v>
      </c>
      <c r="FD462" s="946"/>
      <c r="FE462" s="974"/>
      <c r="FF462" s="946"/>
      <c r="FG462" s="975"/>
      <c r="FI462" s="989" t="b">
        <v>1</v>
      </c>
    </row>
    <row r="463" spans="2:165" hidden="1" outlineLevel="1">
      <c r="B463" s="990">
        <v>441</v>
      </c>
      <c r="C463" s="1011" t="s">
        <v>772</v>
      </c>
      <c r="E463" s="992">
        <v>0</v>
      </c>
      <c r="F463" s="993">
        <v>0</v>
      </c>
      <c r="G463" s="994">
        <v>0</v>
      </c>
      <c r="H463" s="993">
        <v>0</v>
      </c>
      <c r="I463" s="994">
        <v>0</v>
      </c>
      <c r="J463" s="993">
        <v>0</v>
      </c>
      <c r="K463" s="994">
        <v>0</v>
      </c>
      <c r="L463" s="993">
        <v>0</v>
      </c>
      <c r="M463" s="994">
        <v>0</v>
      </c>
      <c r="N463" s="993">
        <v>0</v>
      </c>
      <c r="O463" s="994">
        <v>0</v>
      </c>
      <c r="P463" s="993">
        <v>0</v>
      </c>
      <c r="Q463" s="994">
        <v>0</v>
      </c>
      <c r="R463" s="993">
        <v>0</v>
      </c>
      <c r="S463" s="994">
        <v>0</v>
      </c>
      <c r="T463" s="993">
        <v>0</v>
      </c>
      <c r="U463" s="994">
        <v>0</v>
      </c>
      <c r="V463" s="993">
        <v>0</v>
      </c>
      <c r="W463" s="994">
        <v>0</v>
      </c>
      <c r="X463" s="993">
        <v>0</v>
      </c>
      <c r="Y463" s="994">
        <v>0</v>
      </c>
      <c r="Z463" s="993">
        <v>0</v>
      </c>
      <c r="AA463" s="994">
        <v>0</v>
      </c>
      <c r="AB463" s="993">
        <v>0</v>
      </c>
      <c r="AC463" s="994">
        <v>0</v>
      </c>
      <c r="AD463" s="993">
        <v>0</v>
      </c>
      <c r="AE463" s="994">
        <v>0</v>
      </c>
      <c r="AF463" s="993">
        <v>0</v>
      </c>
      <c r="AG463" s="994">
        <v>0</v>
      </c>
      <c r="AH463" s="993">
        <v>0</v>
      </c>
      <c r="AI463" s="994">
        <v>0</v>
      </c>
      <c r="AJ463" s="993">
        <v>0</v>
      </c>
      <c r="AK463" s="994">
        <v>0</v>
      </c>
      <c r="AL463" s="993">
        <v>0</v>
      </c>
      <c r="AM463" s="994">
        <v>0</v>
      </c>
      <c r="AN463" s="995">
        <v>0</v>
      </c>
      <c r="AO463" s="946"/>
      <c r="AP463" s="964"/>
      <c r="AQ463" s="946"/>
      <c r="AR463" s="992">
        <v>0</v>
      </c>
      <c r="AS463" s="993">
        <v>0</v>
      </c>
      <c r="AT463" s="994">
        <v>0</v>
      </c>
      <c r="AU463" s="993">
        <v>0</v>
      </c>
      <c r="AV463" s="994">
        <v>0</v>
      </c>
      <c r="AW463" s="993">
        <v>0</v>
      </c>
      <c r="AX463" s="994">
        <v>0</v>
      </c>
      <c r="AY463" s="993">
        <v>0</v>
      </c>
      <c r="AZ463" s="994">
        <v>0</v>
      </c>
      <c r="BA463" s="993">
        <v>0</v>
      </c>
      <c r="BB463" s="994">
        <v>0</v>
      </c>
      <c r="BC463" s="993">
        <v>0</v>
      </c>
      <c r="BD463" s="994">
        <v>0</v>
      </c>
      <c r="BE463" s="993">
        <v>0</v>
      </c>
      <c r="BF463" s="994">
        <v>0</v>
      </c>
      <c r="BG463" s="993">
        <v>0</v>
      </c>
      <c r="BH463" s="994">
        <v>0</v>
      </c>
      <c r="BI463" s="993">
        <v>0</v>
      </c>
      <c r="BJ463" s="994">
        <v>0</v>
      </c>
      <c r="BK463" s="993">
        <v>0</v>
      </c>
      <c r="BL463" s="994">
        <v>0</v>
      </c>
      <c r="BM463" s="993">
        <v>0</v>
      </c>
      <c r="BN463" s="994">
        <v>0</v>
      </c>
      <c r="BO463" s="993">
        <v>0</v>
      </c>
      <c r="BP463" s="994">
        <v>0</v>
      </c>
      <c r="BQ463" s="993">
        <v>0</v>
      </c>
      <c r="BR463" s="994">
        <v>0</v>
      </c>
      <c r="BS463" s="993">
        <v>0</v>
      </c>
      <c r="BT463" s="994">
        <v>0</v>
      </c>
      <c r="BU463" s="993">
        <v>0</v>
      </c>
      <c r="BV463" s="994">
        <v>0</v>
      </c>
      <c r="BW463" s="993">
        <v>0</v>
      </c>
      <c r="BX463" s="994">
        <v>0</v>
      </c>
      <c r="BY463" s="993">
        <v>0</v>
      </c>
      <c r="BZ463" s="994">
        <v>0</v>
      </c>
      <c r="CA463" s="995">
        <v>0</v>
      </c>
      <c r="CB463" s="946"/>
      <c r="CC463" s="971"/>
      <c r="CD463" s="946"/>
      <c r="CE463" s="972"/>
      <c r="CF463" s="946"/>
      <c r="CG463" s="992">
        <v>0</v>
      </c>
      <c r="CH463" s="993">
        <v>0</v>
      </c>
      <c r="CI463" s="994">
        <v>0</v>
      </c>
      <c r="CJ463" s="993">
        <v>0</v>
      </c>
      <c r="CK463" s="994">
        <v>0</v>
      </c>
      <c r="CL463" s="993">
        <v>0</v>
      </c>
      <c r="CM463" s="994">
        <v>0</v>
      </c>
      <c r="CN463" s="993">
        <v>0</v>
      </c>
      <c r="CO463" s="994">
        <v>0</v>
      </c>
      <c r="CP463" s="993">
        <v>0</v>
      </c>
      <c r="CQ463" s="994">
        <v>0</v>
      </c>
      <c r="CR463" s="993">
        <v>0</v>
      </c>
      <c r="CS463" s="994">
        <v>0</v>
      </c>
      <c r="CT463" s="993">
        <v>0</v>
      </c>
      <c r="CU463" s="994">
        <v>0</v>
      </c>
      <c r="CV463" s="993">
        <v>0</v>
      </c>
      <c r="CW463" s="994">
        <v>0</v>
      </c>
      <c r="CX463" s="993">
        <v>0</v>
      </c>
      <c r="CY463" s="994">
        <v>0</v>
      </c>
      <c r="CZ463" s="993">
        <v>0</v>
      </c>
      <c r="DA463" s="994">
        <v>0</v>
      </c>
      <c r="DB463" s="993">
        <v>0</v>
      </c>
      <c r="DC463" s="994">
        <v>0</v>
      </c>
      <c r="DD463" s="993">
        <v>0</v>
      </c>
      <c r="DE463" s="994">
        <v>0</v>
      </c>
      <c r="DF463" s="993">
        <v>0</v>
      </c>
      <c r="DG463" s="994">
        <v>0</v>
      </c>
      <c r="DH463" s="993">
        <v>0</v>
      </c>
      <c r="DI463" s="994">
        <v>0</v>
      </c>
      <c r="DJ463" s="993">
        <v>0</v>
      </c>
      <c r="DK463" s="994">
        <v>0</v>
      </c>
      <c r="DL463" s="993">
        <v>0</v>
      </c>
      <c r="DM463" s="994">
        <v>0</v>
      </c>
      <c r="DN463" s="993">
        <v>0</v>
      </c>
      <c r="DO463" s="994">
        <v>0</v>
      </c>
      <c r="DP463" s="995">
        <v>0</v>
      </c>
      <c r="DQ463" s="946"/>
      <c r="DR463" s="973"/>
      <c r="DS463" s="946"/>
      <c r="DT463" s="992">
        <v>0</v>
      </c>
      <c r="DU463" s="993">
        <v>0</v>
      </c>
      <c r="DV463" s="994">
        <v>0</v>
      </c>
      <c r="DW463" s="993">
        <v>0</v>
      </c>
      <c r="DX463" s="994">
        <v>0</v>
      </c>
      <c r="DY463" s="993">
        <v>0</v>
      </c>
      <c r="DZ463" s="994">
        <v>0</v>
      </c>
      <c r="EA463" s="993">
        <v>0</v>
      </c>
      <c r="EB463" s="994">
        <v>0</v>
      </c>
      <c r="EC463" s="993">
        <v>0</v>
      </c>
      <c r="ED463" s="994">
        <v>0</v>
      </c>
      <c r="EE463" s="993">
        <v>0</v>
      </c>
      <c r="EF463" s="994">
        <v>0</v>
      </c>
      <c r="EG463" s="993">
        <v>0</v>
      </c>
      <c r="EH463" s="994">
        <v>0</v>
      </c>
      <c r="EI463" s="993">
        <v>0</v>
      </c>
      <c r="EJ463" s="994">
        <v>0</v>
      </c>
      <c r="EK463" s="993">
        <v>0</v>
      </c>
      <c r="EL463" s="994">
        <v>0</v>
      </c>
      <c r="EM463" s="993">
        <v>0</v>
      </c>
      <c r="EN463" s="994">
        <v>0</v>
      </c>
      <c r="EO463" s="993">
        <v>0</v>
      </c>
      <c r="EP463" s="994">
        <v>0</v>
      </c>
      <c r="EQ463" s="993">
        <v>0</v>
      </c>
      <c r="ER463" s="994">
        <v>0</v>
      </c>
      <c r="ES463" s="993">
        <v>0</v>
      </c>
      <c r="ET463" s="994">
        <v>0</v>
      </c>
      <c r="EU463" s="993">
        <v>0</v>
      </c>
      <c r="EV463" s="994">
        <v>0</v>
      </c>
      <c r="EW463" s="993">
        <v>0</v>
      </c>
      <c r="EX463" s="994">
        <v>0</v>
      </c>
      <c r="EY463" s="993">
        <v>0</v>
      </c>
      <c r="EZ463" s="994">
        <v>0</v>
      </c>
      <c r="FA463" s="993">
        <v>0</v>
      </c>
      <c r="FB463" s="994">
        <v>0</v>
      </c>
      <c r="FC463" s="995">
        <v>0</v>
      </c>
      <c r="FD463" s="946"/>
      <c r="FE463" s="974"/>
      <c r="FF463" s="946"/>
      <c r="FG463" s="975"/>
      <c r="FI463" s="996" t="b">
        <v>1</v>
      </c>
    </row>
    <row r="464" spans="2:165" hidden="1" outlineLevel="1">
      <c r="B464" s="983">
        <v>442</v>
      </c>
      <c r="C464" s="1012" t="s">
        <v>773</v>
      </c>
      <c r="E464" s="985">
        <v>0</v>
      </c>
      <c r="F464" s="986">
        <v>0</v>
      </c>
      <c r="G464" s="987">
        <v>0</v>
      </c>
      <c r="H464" s="986">
        <v>0</v>
      </c>
      <c r="I464" s="987">
        <v>0</v>
      </c>
      <c r="J464" s="986">
        <v>0</v>
      </c>
      <c r="K464" s="987">
        <v>0</v>
      </c>
      <c r="L464" s="986">
        <v>0</v>
      </c>
      <c r="M464" s="987">
        <v>0</v>
      </c>
      <c r="N464" s="986">
        <v>0</v>
      </c>
      <c r="O464" s="987">
        <v>0</v>
      </c>
      <c r="P464" s="986">
        <v>0</v>
      </c>
      <c r="Q464" s="987">
        <v>0</v>
      </c>
      <c r="R464" s="986">
        <v>0</v>
      </c>
      <c r="S464" s="987">
        <v>0</v>
      </c>
      <c r="T464" s="986">
        <v>0</v>
      </c>
      <c r="U464" s="987">
        <v>0</v>
      </c>
      <c r="V464" s="986">
        <v>0</v>
      </c>
      <c r="W464" s="987">
        <v>0</v>
      </c>
      <c r="X464" s="986">
        <v>0</v>
      </c>
      <c r="Y464" s="987">
        <v>0</v>
      </c>
      <c r="Z464" s="986">
        <v>0</v>
      </c>
      <c r="AA464" s="987">
        <v>0</v>
      </c>
      <c r="AB464" s="986">
        <v>0</v>
      </c>
      <c r="AC464" s="987">
        <v>0</v>
      </c>
      <c r="AD464" s="986">
        <v>0</v>
      </c>
      <c r="AE464" s="987">
        <v>0</v>
      </c>
      <c r="AF464" s="986">
        <v>0</v>
      </c>
      <c r="AG464" s="987">
        <v>0</v>
      </c>
      <c r="AH464" s="986">
        <v>0</v>
      </c>
      <c r="AI464" s="987">
        <v>0</v>
      </c>
      <c r="AJ464" s="986">
        <v>0</v>
      </c>
      <c r="AK464" s="987">
        <v>0</v>
      </c>
      <c r="AL464" s="986">
        <v>0</v>
      </c>
      <c r="AM464" s="987">
        <v>0</v>
      </c>
      <c r="AN464" s="988">
        <v>0</v>
      </c>
      <c r="AO464" s="946"/>
      <c r="AP464" s="964"/>
      <c r="AQ464" s="946"/>
      <c r="AR464" s="985">
        <v>0</v>
      </c>
      <c r="AS464" s="986">
        <v>0</v>
      </c>
      <c r="AT464" s="987">
        <v>0</v>
      </c>
      <c r="AU464" s="986">
        <v>0</v>
      </c>
      <c r="AV464" s="987">
        <v>0</v>
      </c>
      <c r="AW464" s="986">
        <v>0</v>
      </c>
      <c r="AX464" s="987">
        <v>0</v>
      </c>
      <c r="AY464" s="986">
        <v>0</v>
      </c>
      <c r="AZ464" s="987">
        <v>0</v>
      </c>
      <c r="BA464" s="986">
        <v>0</v>
      </c>
      <c r="BB464" s="987">
        <v>0</v>
      </c>
      <c r="BC464" s="986">
        <v>0</v>
      </c>
      <c r="BD464" s="987">
        <v>0</v>
      </c>
      <c r="BE464" s="986">
        <v>0</v>
      </c>
      <c r="BF464" s="987">
        <v>0</v>
      </c>
      <c r="BG464" s="986">
        <v>0</v>
      </c>
      <c r="BH464" s="987">
        <v>0</v>
      </c>
      <c r="BI464" s="986">
        <v>0</v>
      </c>
      <c r="BJ464" s="987">
        <v>0</v>
      </c>
      <c r="BK464" s="986">
        <v>0</v>
      </c>
      <c r="BL464" s="987">
        <v>0</v>
      </c>
      <c r="BM464" s="986">
        <v>0</v>
      </c>
      <c r="BN464" s="987">
        <v>0</v>
      </c>
      <c r="BO464" s="986">
        <v>0</v>
      </c>
      <c r="BP464" s="987">
        <v>0</v>
      </c>
      <c r="BQ464" s="986">
        <v>0</v>
      </c>
      <c r="BR464" s="987">
        <v>0</v>
      </c>
      <c r="BS464" s="986">
        <v>0</v>
      </c>
      <c r="BT464" s="987">
        <v>0</v>
      </c>
      <c r="BU464" s="986">
        <v>0</v>
      </c>
      <c r="BV464" s="987">
        <v>0</v>
      </c>
      <c r="BW464" s="986">
        <v>0</v>
      </c>
      <c r="BX464" s="987">
        <v>0</v>
      </c>
      <c r="BY464" s="986">
        <v>0</v>
      </c>
      <c r="BZ464" s="987">
        <v>0</v>
      </c>
      <c r="CA464" s="988">
        <v>0</v>
      </c>
      <c r="CB464" s="946"/>
      <c r="CC464" s="971"/>
      <c r="CD464" s="946"/>
      <c r="CE464" s="972"/>
      <c r="CF464" s="946"/>
      <c r="CG464" s="985">
        <v>0</v>
      </c>
      <c r="CH464" s="986">
        <v>0</v>
      </c>
      <c r="CI464" s="987">
        <v>0</v>
      </c>
      <c r="CJ464" s="986">
        <v>0</v>
      </c>
      <c r="CK464" s="987">
        <v>0</v>
      </c>
      <c r="CL464" s="986">
        <v>0</v>
      </c>
      <c r="CM464" s="987">
        <v>0</v>
      </c>
      <c r="CN464" s="986">
        <v>0</v>
      </c>
      <c r="CO464" s="987">
        <v>0</v>
      </c>
      <c r="CP464" s="986">
        <v>0</v>
      </c>
      <c r="CQ464" s="987">
        <v>0</v>
      </c>
      <c r="CR464" s="986">
        <v>0</v>
      </c>
      <c r="CS464" s="987">
        <v>0</v>
      </c>
      <c r="CT464" s="986">
        <v>0</v>
      </c>
      <c r="CU464" s="987">
        <v>0</v>
      </c>
      <c r="CV464" s="986">
        <v>0</v>
      </c>
      <c r="CW464" s="987">
        <v>0</v>
      </c>
      <c r="CX464" s="986">
        <v>0</v>
      </c>
      <c r="CY464" s="987">
        <v>0</v>
      </c>
      <c r="CZ464" s="986">
        <v>0</v>
      </c>
      <c r="DA464" s="987">
        <v>0</v>
      </c>
      <c r="DB464" s="986">
        <v>0</v>
      </c>
      <c r="DC464" s="987">
        <v>0</v>
      </c>
      <c r="DD464" s="986">
        <v>0</v>
      </c>
      <c r="DE464" s="987">
        <v>0</v>
      </c>
      <c r="DF464" s="986">
        <v>0</v>
      </c>
      <c r="DG464" s="987">
        <v>0</v>
      </c>
      <c r="DH464" s="986">
        <v>0</v>
      </c>
      <c r="DI464" s="987">
        <v>0</v>
      </c>
      <c r="DJ464" s="986">
        <v>0</v>
      </c>
      <c r="DK464" s="987">
        <v>0</v>
      </c>
      <c r="DL464" s="986">
        <v>0</v>
      </c>
      <c r="DM464" s="987">
        <v>0</v>
      </c>
      <c r="DN464" s="986">
        <v>0</v>
      </c>
      <c r="DO464" s="987">
        <v>0</v>
      </c>
      <c r="DP464" s="988">
        <v>0</v>
      </c>
      <c r="DQ464" s="946"/>
      <c r="DR464" s="973"/>
      <c r="DS464" s="946"/>
      <c r="DT464" s="985">
        <v>0</v>
      </c>
      <c r="DU464" s="986">
        <v>0</v>
      </c>
      <c r="DV464" s="987">
        <v>0</v>
      </c>
      <c r="DW464" s="986">
        <v>0</v>
      </c>
      <c r="DX464" s="987">
        <v>0</v>
      </c>
      <c r="DY464" s="986">
        <v>0</v>
      </c>
      <c r="DZ464" s="987">
        <v>0</v>
      </c>
      <c r="EA464" s="986">
        <v>0</v>
      </c>
      <c r="EB464" s="987">
        <v>0</v>
      </c>
      <c r="EC464" s="986">
        <v>0</v>
      </c>
      <c r="ED464" s="987">
        <v>0</v>
      </c>
      <c r="EE464" s="986">
        <v>0</v>
      </c>
      <c r="EF464" s="987">
        <v>0</v>
      </c>
      <c r="EG464" s="986">
        <v>0</v>
      </c>
      <c r="EH464" s="987">
        <v>0</v>
      </c>
      <c r="EI464" s="986">
        <v>0</v>
      </c>
      <c r="EJ464" s="987">
        <v>0</v>
      </c>
      <c r="EK464" s="986">
        <v>0</v>
      </c>
      <c r="EL464" s="987">
        <v>0</v>
      </c>
      <c r="EM464" s="986">
        <v>0</v>
      </c>
      <c r="EN464" s="987">
        <v>0</v>
      </c>
      <c r="EO464" s="986">
        <v>0</v>
      </c>
      <c r="EP464" s="987">
        <v>0</v>
      </c>
      <c r="EQ464" s="986">
        <v>0</v>
      </c>
      <c r="ER464" s="987">
        <v>0</v>
      </c>
      <c r="ES464" s="986">
        <v>0</v>
      </c>
      <c r="ET464" s="987">
        <v>0</v>
      </c>
      <c r="EU464" s="986">
        <v>0</v>
      </c>
      <c r="EV464" s="987">
        <v>0</v>
      </c>
      <c r="EW464" s="986">
        <v>0</v>
      </c>
      <c r="EX464" s="987">
        <v>0</v>
      </c>
      <c r="EY464" s="986">
        <v>0</v>
      </c>
      <c r="EZ464" s="987">
        <v>0</v>
      </c>
      <c r="FA464" s="986">
        <v>0</v>
      </c>
      <c r="FB464" s="987">
        <v>0</v>
      </c>
      <c r="FC464" s="988">
        <v>0</v>
      </c>
      <c r="FD464" s="946"/>
      <c r="FE464" s="974"/>
      <c r="FF464" s="946"/>
      <c r="FG464" s="975"/>
      <c r="FI464" s="989" t="b">
        <v>1</v>
      </c>
    </row>
    <row r="465" spans="2:165" hidden="1" outlineLevel="1">
      <c r="B465" s="990">
        <v>443</v>
      </c>
      <c r="C465" s="1011" t="s">
        <v>774</v>
      </c>
      <c r="E465" s="992">
        <v>0</v>
      </c>
      <c r="F465" s="993">
        <v>0</v>
      </c>
      <c r="G465" s="994">
        <v>0</v>
      </c>
      <c r="H465" s="993">
        <v>0</v>
      </c>
      <c r="I465" s="994">
        <v>0</v>
      </c>
      <c r="J465" s="993">
        <v>0</v>
      </c>
      <c r="K465" s="994">
        <v>0</v>
      </c>
      <c r="L465" s="993">
        <v>0</v>
      </c>
      <c r="M465" s="994">
        <v>0</v>
      </c>
      <c r="N465" s="993">
        <v>0</v>
      </c>
      <c r="O465" s="994">
        <v>0</v>
      </c>
      <c r="P465" s="993">
        <v>0</v>
      </c>
      <c r="Q465" s="994">
        <v>0</v>
      </c>
      <c r="R465" s="993">
        <v>0</v>
      </c>
      <c r="S465" s="994">
        <v>0</v>
      </c>
      <c r="T465" s="993">
        <v>0</v>
      </c>
      <c r="U465" s="994">
        <v>0</v>
      </c>
      <c r="V465" s="993">
        <v>0</v>
      </c>
      <c r="W465" s="994">
        <v>0</v>
      </c>
      <c r="X465" s="993">
        <v>0</v>
      </c>
      <c r="Y465" s="994">
        <v>0</v>
      </c>
      <c r="Z465" s="993">
        <v>0</v>
      </c>
      <c r="AA465" s="994">
        <v>0</v>
      </c>
      <c r="AB465" s="993">
        <v>0</v>
      </c>
      <c r="AC465" s="994">
        <v>0</v>
      </c>
      <c r="AD465" s="993">
        <v>0</v>
      </c>
      <c r="AE465" s="994">
        <v>0</v>
      </c>
      <c r="AF465" s="993">
        <v>0</v>
      </c>
      <c r="AG465" s="994">
        <v>0</v>
      </c>
      <c r="AH465" s="993">
        <v>0</v>
      </c>
      <c r="AI465" s="994">
        <v>0</v>
      </c>
      <c r="AJ465" s="993">
        <v>0</v>
      </c>
      <c r="AK465" s="994">
        <v>0</v>
      </c>
      <c r="AL465" s="993">
        <v>0</v>
      </c>
      <c r="AM465" s="994">
        <v>0</v>
      </c>
      <c r="AN465" s="995">
        <v>0</v>
      </c>
      <c r="AO465" s="946"/>
      <c r="AP465" s="964"/>
      <c r="AQ465" s="946"/>
      <c r="AR465" s="992">
        <v>0</v>
      </c>
      <c r="AS465" s="993">
        <v>0</v>
      </c>
      <c r="AT465" s="994">
        <v>0</v>
      </c>
      <c r="AU465" s="993">
        <v>0</v>
      </c>
      <c r="AV465" s="994">
        <v>0</v>
      </c>
      <c r="AW465" s="993">
        <v>0</v>
      </c>
      <c r="AX465" s="994">
        <v>0</v>
      </c>
      <c r="AY465" s="993">
        <v>0</v>
      </c>
      <c r="AZ465" s="994">
        <v>0</v>
      </c>
      <c r="BA465" s="993">
        <v>0</v>
      </c>
      <c r="BB465" s="994">
        <v>0</v>
      </c>
      <c r="BC465" s="993">
        <v>0</v>
      </c>
      <c r="BD465" s="994">
        <v>0</v>
      </c>
      <c r="BE465" s="993">
        <v>0</v>
      </c>
      <c r="BF465" s="994">
        <v>0</v>
      </c>
      <c r="BG465" s="993">
        <v>0</v>
      </c>
      <c r="BH465" s="994">
        <v>0</v>
      </c>
      <c r="BI465" s="993">
        <v>0</v>
      </c>
      <c r="BJ465" s="994">
        <v>0</v>
      </c>
      <c r="BK465" s="993">
        <v>0</v>
      </c>
      <c r="BL465" s="994">
        <v>0</v>
      </c>
      <c r="BM465" s="993">
        <v>0</v>
      </c>
      <c r="BN465" s="994">
        <v>0</v>
      </c>
      <c r="BO465" s="993">
        <v>0</v>
      </c>
      <c r="BP465" s="994">
        <v>0</v>
      </c>
      <c r="BQ465" s="993">
        <v>0</v>
      </c>
      <c r="BR465" s="994">
        <v>0</v>
      </c>
      <c r="BS465" s="993">
        <v>0</v>
      </c>
      <c r="BT465" s="994">
        <v>0</v>
      </c>
      <c r="BU465" s="993">
        <v>0</v>
      </c>
      <c r="BV465" s="994">
        <v>0</v>
      </c>
      <c r="BW465" s="993">
        <v>0</v>
      </c>
      <c r="BX465" s="994">
        <v>0</v>
      </c>
      <c r="BY465" s="993">
        <v>0</v>
      </c>
      <c r="BZ465" s="994">
        <v>0</v>
      </c>
      <c r="CA465" s="995">
        <v>0</v>
      </c>
      <c r="CB465" s="946"/>
      <c r="CC465" s="971"/>
      <c r="CD465" s="946"/>
      <c r="CE465" s="972"/>
      <c r="CF465" s="946"/>
      <c r="CG465" s="992">
        <v>0</v>
      </c>
      <c r="CH465" s="993">
        <v>0</v>
      </c>
      <c r="CI465" s="994">
        <v>0</v>
      </c>
      <c r="CJ465" s="993">
        <v>0</v>
      </c>
      <c r="CK465" s="994">
        <v>0</v>
      </c>
      <c r="CL465" s="993">
        <v>0</v>
      </c>
      <c r="CM465" s="994">
        <v>0</v>
      </c>
      <c r="CN465" s="993">
        <v>0</v>
      </c>
      <c r="CO465" s="994">
        <v>0</v>
      </c>
      <c r="CP465" s="993">
        <v>0</v>
      </c>
      <c r="CQ465" s="994">
        <v>0</v>
      </c>
      <c r="CR465" s="993">
        <v>0</v>
      </c>
      <c r="CS465" s="994">
        <v>0</v>
      </c>
      <c r="CT465" s="993">
        <v>0</v>
      </c>
      <c r="CU465" s="994">
        <v>0</v>
      </c>
      <c r="CV465" s="993">
        <v>0</v>
      </c>
      <c r="CW465" s="994">
        <v>0</v>
      </c>
      <c r="CX465" s="993">
        <v>0</v>
      </c>
      <c r="CY465" s="994">
        <v>0</v>
      </c>
      <c r="CZ465" s="993">
        <v>0</v>
      </c>
      <c r="DA465" s="994">
        <v>0</v>
      </c>
      <c r="DB465" s="993">
        <v>0</v>
      </c>
      <c r="DC465" s="994">
        <v>0</v>
      </c>
      <c r="DD465" s="993">
        <v>0</v>
      </c>
      <c r="DE465" s="994">
        <v>0</v>
      </c>
      <c r="DF465" s="993">
        <v>0</v>
      </c>
      <c r="DG465" s="994">
        <v>0</v>
      </c>
      <c r="DH465" s="993">
        <v>0</v>
      </c>
      <c r="DI465" s="994">
        <v>0</v>
      </c>
      <c r="DJ465" s="993">
        <v>0</v>
      </c>
      <c r="DK465" s="994">
        <v>0</v>
      </c>
      <c r="DL465" s="993">
        <v>0</v>
      </c>
      <c r="DM465" s="994">
        <v>0</v>
      </c>
      <c r="DN465" s="993">
        <v>0</v>
      </c>
      <c r="DO465" s="994">
        <v>0</v>
      </c>
      <c r="DP465" s="995">
        <v>0</v>
      </c>
      <c r="DQ465" s="946"/>
      <c r="DR465" s="973"/>
      <c r="DS465" s="946"/>
      <c r="DT465" s="992">
        <v>0</v>
      </c>
      <c r="DU465" s="993">
        <v>0</v>
      </c>
      <c r="DV465" s="994">
        <v>0</v>
      </c>
      <c r="DW465" s="993">
        <v>0</v>
      </c>
      <c r="DX465" s="994">
        <v>0</v>
      </c>
      <c r="DY465" s="993">
        <v>0</v>
      </c>
      <c r="DZ465" s="994">
        <v>0</v>
      </c>
      <c r="EA465" s="993">
        <v>0</v>
      </c>
      <c r="EB465" s="994">
        <v>0</v>
      </c>
      <c r="EC465" s="993">
        <v>0</v>
      </c>
      <c r="ED465" s="994">
        <v>0</v>
      </c>
      <c r="EE465" s="993">
        <v>0</v>
      </c>
      <c r="EF465" s="994">
        <v>0</v>
      </c>
      <c r="EG465" s="993">
        <v>0</v>
      </c>
      <c r="EH465" s="994">
        <v>0</v>
      </c>
      <c r="EI465" s="993">
        <v>0</v>
      </c>
      <c r="EJ465" s="994">
        <v>0</v>
      </c>
      <c r="EK465" s="993">
        <v>0</v>
      </c>
      <c r="EL465" s="994">
        <v>0</v>
      </c>
      <c r="EM465" s="993">
        <v>0</v>
      </c>
      <c r="EN465" s="994">
        <v>0</v>
      </c>
      <c r="EO465" s="993">
        <v>0</v>
      </c>
      <c r="EP465" s="994">
        <v>0</v>
      </c>
      <c r="EQ465" s="993">
        <v>0</v>
      </c>
      <c r="ER465" s="994">
        <v>0</v>
      </c>
      <c r="ES465" s="993">
        <v>0</v>
      </c>
      <c r="ET465" s="994">
        <v>0</v>
      </c>
      <c r="EU465" s="993">
        <v>0</v>
      </c>
      <c r="EV465" s="994">
        <v>0</v>
      </c>
      <c r="EW465" s="993">
        <v>0</v>
      </c>
      <c r="EX465" s="994">
        <v>0</v>
      </c>
      <c r="EY465" s="993">
        <v>0</v>
      </c>
      <c r="EZ465" s="994">
        <v>0</v>
      </c>
      <c r="FA465" s="993">
        <v>0</v>
      </c>
      <c r="FB465" s="994">
        <v>0</v>
      </c>
      <c r="FC465" s="995">
        <v>0</v>
      </c>
      <c r="FD465" s="946"/>
      <c r="FE465" s="974"/>
      <c r="FF465" s="946"/>
      <c r="FG465" s="975"/>
      <c r="FI465" s="996" t="b">
        <v>1</v>
      </c>
    </row>
    <row r="466" spans="2:165" hidden="1" outlineLevel="1">
      <c r="B466" s="983">
        <v>444</v>
      </c>
      <c r="C466" s="1012" t="s">
        <v>775</v>
      </c>
      <c r="E466" s="985">
        <v>0</v>
      </c>
      <c r="F466" s="986">
        <v>0</v>
      </c>
      <c r="G466" s="987">
        <v>0</v>
      </c>
      <c r="H466" s="986">
        <v>0</v>
      </c>
      <c r="I466" s="987">
        <v>0</v>
      </c>
      <c r="J466" s="986">
        <v>0</v>
      </c>
      <c r="K466" s="987">
        <v>0</v>
      </c>
      <c r="L466" s="986">
        <v>0</v>
      </c>
      <c r="M466" s="987">
        <v>0</v>
      </c>
      <c r="N466" s="986">
        <v>0</v>
      </c>
      <c r="O466" s="987">
        <v>0</v>
      </c>
      <c r="P466" s="986">
        <v>0</v>
      </c>
      <c r="Q466" s="987">
        <v>0</v>
      </c>
      <c r="R466" s="986">
        <v>0</v>
      </c>
      <c r="S466" s="987">
        <v>0</v>
      </c>
      <c r="T466" s="986">
        <v>0</v>
      </c>
      <c r="U466" s="987">
        <v>0</v>
      </c>
      <c r="V466" s="986">
        <v>0</v>
      </c>
      <c r="W466" s="987">
        <v>0</v>
      </c>
      <c r="X466" s="986">
        <v>0</v>
      </c>
      <c r="Y466" s="987">
        <v>0</v>
      </c>
      <c r="Z466" s="986">
        <v>0</v>
      </c>
      <c r="AA466" s="987">
        <v>0</v>
      </c>
      <c r="AB466" s="986">
        <v>0</v>
      </c>
      <c r="AC466" s="987">
        <v>0</v>
      </c>
      <c r="AD466" s="986">
        <v>0</v>
      </c>
      <c r="AE466" s="987">
        <v>0</v>
      </c>
      <c r="AF466" s="986">
        <v>0</v>
      </c>
      <c r="AG466" s="987">
        <v>0</v>
      </c>
      <c r="AH466" s="986">
        <v>0</v>
      </c>
      <c r="AI466" s="987">
        <v>0</v>
      </c>
      <c r="AJ466" s="986">
        <v>0</v>
      </c>
      <c r="AK466" s="987">
        <v>0</v>
      </c>
      <c r="AL466" s="986">
        <v>0</v>
      </c>
      <c r="AM466" s="987">
        <v>0</v>
      </c>
      <c r="AN466" s="988">
        <v>0</v>
      </c>
      <c r="AO466" s="946"/>
      <c r="AP466" s="964"/>
      <c r="AQ466" s="946"/>
      <c r="AR466" s="985">
        <v>0</v>
      </c>
      <c r="AS466" s="986">
        <v>0</v>
      </c>
      <c r="AT466" s="987">
        <v>0</v>
      </c>
      <c r="AU466" s="986">
        <v>0</v>
      </c>
      <c r="AV466" s="987">
        <v>0</v>
      </c>
      <c r="AW466" s="986">
        <v>0</v>
      </c>
      <c r="AX466" s="987">
        <v>0</v>
      </c>
      <c r="AY466" s="986">
        <v>0</v>
      </c>
      <c r="AZ466" s="987">
        <v>0</v>
      </c>
      <c r="BA466" s="986">
        <v>0</v>
      </c>
      <c r="BB466" s="987">
        <v>0</v>
      </c>
      <c r="BC466" s="986">
        <v>0</v>
      </c>
      <c r="BD466" s="987">
        <v>0</v>
      </c>
      <c r="BE466" s="986">
        <v>0</v>
      </c>
      <c r="BF466" s="987">
        <v>0</v>
      </c>
      <c r="BG466" s="986">
        <v>0</v>
      </c>
      <c r="BH466" s="987">
        <v>0</v>
      </c>
      <c r="BI466" s="986">
        <v>0</v>
      </c>
      <c r="BJ466" s="987">
        <v>0</v>
      </c>
      <c r="BK466" s="986">
        <v>0</v>
      </c>
      <c r="BL466" s="987">
        <v>0</v>
      </c>
      <c r="BM466" s="986">
        <v>0</v>
      </c>
      <c r="BN466" s="987">
        <v>0</v>
      </c>
      <c r="BO466" s="986">
        <v>0</v>
      </c>
      <c r="BP466" s="987">
        <v>0</v>
      </c>
      <c r="BQ466" s="986">
        <v>0</v>
      </c>
      <c r="BR466" s="987">
        <v>0</v>
      </c>
      <c r="BS466" s="986">
        <v>0</v>
      </c>
      <c r="BT466" s="987">
        <v>0</v>
      </c>
      <c r="BU466" s="986">
        <v>0</v>
      </c>
      <c r="BV466" s="987">
        <v>0</v>
      </c>
      <c r="BW466" s="986">
        <v>0</v>
      </c>
      <c r="BX466" s="987">
        <v>0</v>
      </c>
      <c r="BY466" s="986">
        <v>0</v>
      </c>
      <c r="BZ466" s="987">
        <v>0</v>
      </c>
      <c r="CA466" s="988">
        <v>0</v>
      </c>
      <c r="CB466" s="946"/>
      <c r="CC466" s="971"/>
      <c r="CD466" s="946"/>
      <c r="CE466" s="972"/>
      <c r="CF466" s="946"/>
      <c r="CG466" s="985">
        <v>0</v>
      </c>
      <c r="CH466" s="986">
        <v>0</v>
      </c>
      <c r="CI466" s="987">
        <v>0</v>
      </c>
      <c r="CJ466" s="986">
        <v>0</v>
      </c>
      <c r="CK466" s="987">
        <v>0</v>
      </c>
      <c r="CL466" s="986">
        <v>0</v>
      </c>
      <c r="CM466" s="987">
        <v>0</v>
      </c>
      <c r="CN466" s="986">
        <v>0</v>
      </c>
      <c r="CO466" s="987">
        <v>0</v>
      </c>
      <c r="CP466" s="986">
        <v>0</v>
      </c>
      <c r="CQ466" s="987">
        <v>0</v>
      </c>
      <c r="CR466" s="986">
        <v>0</v>
      </c>
      <c r="CS466" s="987">
        <v>0</v>
      </c>
      <c r="CT466" s="986">
        <v>0</v>
      </c>
      <c r="CU466" s="987">
        <v>0</v>
      </c>
      <c r="CV466" s="986">
        <v>0</v>
      </c>
      <c r="CW466" s="987">
        <v>0</v>
      </c>
      <c r="CX466" s="986">
        <v>0</v>
      </c>
      <c r="CY466" s="987">
        <v>0</v>
      </c>
      <c r="CZ466" s="986">
        <v>0</v>
      </c>
      <c r="DA466" s="987">
        <v>0</v>
      </c>
      <c r="DB466" s="986">
        <v>0</v>
      </c>
      <c r="DC466" s="987">
        <v>0</v>
      </c>
      <c r="DD466" s="986">
        <v>0</v>
      </c>
      <c r="DE466" s="987">
        <v>0</v>
      </c>
      <c r="DF466" s="986">
        <v>0</v>
      </c>
      <c r="DG466" s="987">
        <v>0</v>
      </c>
      <c r="DH466" s="986">
        <v>0</v>
      </c>
      <c r="DI466" s="987">
        <v>0</v>
      </c>
      <c r="DJ466" s="986">
        <v>0</v>
      </c>
      <c r="DK466" s="987">
        <v>0</v>
      </c>
      <c r="DL466" s="986">
        <v>0</v>
      </c>
      <c r="DM466" s="987">
        <v>0</v>
      </c>
      <c r="DN466" s="986">
        <v>0</v>
      </c>
      <c r="DO466" s="987">
        <v>0</v>
      </c>
      <c r="DP466" s="988">
        <v>0</v>
      </c>
      <c r="DQ466" s="946"/>
      <c r="DR466" s="973"/>
      <c r="DS466" s="946"/>
      <c r="DT466" s="985">
        <v>0</v>
      </c>
      <c r="DU466" s="986">
        <v>0</v>
      </c>
      <c r="DV466" s="987">
        <v>0</v>
      </c>
      <c r="DW466" s="986">
        <v>0</v>
      </c>
      <c r="DX466" s="987">
        <v>0</v>
      </c>
      <c r="DY466" s="986">
        <v>0</v>
      </c>
      <c r="DZ466" s="987">
        <v>0</v>
      </c>
      <c r="EA466" s="986">
        <v>0</v>
      </c>
      <c r="EB466" s="987">
        <v>0</v>
      </c>
      <c r="EC466" s="986">
        <v>0</v>
      </c>
      <c r="ED466" s="987">
        <v>0</v>
      </c>
      <c r="EE466" s="986">
        <v>0</v>
      </c>
      <c r="EF466" s="987">
        <v>0</v>
      </c>
      <c r="EG466" s="986">
        <v>0</v>
      </c>
      <c r="EH466" s="987">
        <v>0</v>
      </c>
      <c r="EI466" s="986">
        <v>0</v>
      </c>
      <c r="EJ466" s="987">
        <v>0</v>
      </c>
      <c r="EK466" s="986">
        <v>0</v>
      </c>
      <c r="EL466" s="987">
        <v>0</v>
      </c>
      <c r="EM466" s="986">
        <v>0</v>
      </c>
      <c r="EN466" s="987">
        <v>0</v>
      </c>
      <c r="EO466" s="986">
        <v>0</v>
      </c>
      <c r="EP466" s="987">
        <v>0</v>
      </c>
      <c r="EQ466" s="986">
        <v>0</v>
      </c>
      <c r="ER466" s="987">
        <v>0</v>
      </c>
      <c r="ES466" s="986">
        <v>0</v>
      </c>
      <c r="ET466" s="987">
        <v>0</v>
      </c>
      <c r="EU466" s="986">
        <v>0</v>
      </c>
      <c r="EV466" s="987">
        <v>0</v>
      </c>
      <c r="EW466" s="986">
        <v>0</v>
      </c>
      <c r="EX466" s="987">
        <v>0</v>
      </c>
      <c r="EY466" s="986">
        <v>0</v>
      </c>
      <c r="EZ466" s="987">
        <v>0</v>
      </c>
      <c r="FA466" s="986">
        <v>0</v>
      </c>
      <c r="FB466" s="987">
        <v>0</v>
      </c>
      <c r="FC466" s="988">
        <v>0</v>
      </c>
      <c r="FD466" s="946"/>
      <c r="FE466" s="974"/>
      <c r="FF466" s="946"/>
      <c r="FG466" s="975"/>
      <c r="FI466" s="989" t="b">
        <v>1</v>
      </c>
    </row>
    <row r="467" spans="2:165" hidden="1" outlineLevel="1">
      <c r="B467" s="990">
        <v>445</v>
      </c>
      <c r="C467" s="1011" t="s">
        <v>776</v>
      </c>
      <c r="E467" s="992">
        <v>0</v>
      </c>
      <c r="F467" s="993">
        <v>0</v>
      </c>
      <c r="G467" s="994">
        <v>0</v>
      </c>
      <c r="H467" s="993">
        <v>0</v>
      </c>
      <c r="I467" s="994">
        <v>0</v>
      </c>
      <c r="J467" s="993">
        <v>0</v>
      </c>
      <c r="K467" s="994">
        <v>0</v>
      </c>
      <c r="L467" s="993">
        <v>0</v>
      </c>
      <c r="M467" s="994">
        <v>0</v>
      </c>
      <c r="N467" s="993">
        <v>0</v>
      </c>
      <c r="O467" s="994">
        <v>0</v>
      </c>
      <c r="P467" s="993">
        <v>0</v>
      </c>
      <c r="Q467" s="994">
        <v>0</v>
      </c>
      <c r="R467" s="993">
        <v>0</v>
      </c>
      <c r="S467" s="994">
        <v>0</v>
      </c>
      <c r="T467" s="993">
        <v>0</v>
      </c>
      <c r="U467" s="994">
        <v>0</v>
      </c>
      <c r="V467" s="993">
        <v>0</v>
      </c>
      <c r="W467" s="994">
        <v>0</v>
      </c>
      <c r="X467" s="993">
        <v>0</v>
      </c>
      <c r="Y467" s="994">
        <v>0</v>
      </c>
      <c r="Z467" s="993">
        <v>0</v>
      </c>
      <c r="AA467" s="994">
        <v>0</v>
      </c>
      <c r="AB467" s="993">
        <v>0</v>
      </c>
      <c r="AC467" s="994">
        <v>0</v>
      </c>
      <c r="AD467" s="993">
        <v>0</v>
      </c>
      <c r="AE467" s="994">
        <v>0</v>
      </c>
      <c r="AF467" s="993">
        <v>0</v>
      </c>
      <c r="AG467" s="994">
        <v>0</v>
      </c>
      <c r="AH467" s="993">
        <v>0</v>
      </c>
      <c r="AI467" s="994">
        <v>0</v>
      </c>
      <c r="AJ467" s="993">
        <v>0</v>
      </c>
      <c r="AK467" s="994">
        <v>0</v>
      </c>
      <c r="AL467" s="993">
        <v>0</v>
      </c>
      <c r="AM467" s="994">
        <v>0</v>
      </c>
      <c r="AN467" s="995">
        <v>0</v>
      </c>
      <c r="AO467" s="946"/>
      <c r="AP467" s="964"/>
      <c r="AQ467" s="946"/>
      <c r="AR467" s="992">
        <v>0</v>
      </c>
      <c r="AS467" s="993">
        <v>0</v>
      </c>
      <c r="AT467" s="994">
        <v>0</v>
      </c>
      <c r="AU467" s="993">
        <v>0</v>
      </c>
      <c r="AV467" s="994">
        <v>0</v>
      </c>
      <c r="AW467" s="993">
        <v>0</v>
      </c>
      <c r="AX467" s="994">
        <v>0</v>
      </c>
      <c r="AY467" s="993">
        <v>0</v>
      </c>
      <c r="AZ467" s="994">
        <v>0</v>
      </c>
      <c r="BA467" s="993">
        <v>0</v>
      </c>
      <c r="BB467" s="994">
        <v>0</v>
      </c>
      <c r="BC467" s="993">
        <v>0</v>
      </c>
      <c r="BD467" s="994">
        <v>0</v>
      </c>
      <c r="BE467" s="993">
        <v>0</v>
      </c>
      <c r="BF467" s="994">
        <v>0</v>
      </c>
      <c r="BG467" s="993">
        <v>0</v>
      </c>
      <c r="BH467" s="994">
        <v>0</v>
      </c>
      <c r="BI467" s="993">
        <v>0</v>
      </c>
      <c r="BJ467" s="994">
        <v>0</v>
      </c>
      <c r="BK467" s="993">
        <v>0</v>
      </c>
      <c r="BL467" s="994">
        <v>0</v>
      </c>
      <c r="BM467" s="993">
        <v>0</v>
      </c>
      <c r="BN467" s="994">
        <v>0</v>
      </c>
      <c r="BO467" s="993">
        <v>0</v>
      </c>
      <c r="BP467" s="994">
        <v>0</v>
      </c>
      <c r="BQ467" s="993">
        <v>0</v>
      </c>
      <c r="BR467" s="994">
        <v>0</v>
      </c>
      <c r="BS467" s="993">
        <v>0</v>
      </c>
      <c r="BT467" s="994">
        <v>0</v>
      </c>
      <c r="BU467" s="993">
        <v>0</v>
      </c>
      <c r="BV467" s="994">
        <v>0</v>
      </c>
      <c r="BW467" s="993">
        <v>0</v>
      </c>
      <c r="BX467" s="994">
        <v>0</v>
      </c>
      <c r="BY467" s="993">
        <v>0</v>
      </c>
      <c r="BZ467" s="994">
        <v>0</v>
      </c>
      <c r="CA467" s="995">
        <v>0</v>
      </c>
      <c r="CB467" s="946"/>
      <c r="CC467" s="971"/>
      <c r="CD467" s="946"/>
      <c r="CE467" s="972"/>
      <c r="CF467" s="946"/>
      <c r="CG467" s="992">
        <v>0</v>
      </c>
      <c r="CH467" s="993">
        <v>0</v>
      </c>
      <c r="CI467" s="994">
        <v>0</v>
      </c>
      <c r="CJ467" s="993">
        <v>0</v>
      </c>
      <c r="CK467" s="994">
        <v>0</v>
      </c>
      <c r="CL467" s="993">
        <v>0</v>
      </c>
      <c r="CM467" s="994">
        <v>0</v>
      </c>
      <c r="CN467" s="993">
        <v>0</v>
      </c>
      <c r="CO467" s="994">
        <v>0</v>
      </c>
      <c r="CP467" s="993">
        <v>0</v>
      </c>
      <c r="CQ467" s="994">
        <v>0</v>
      </c>
      <c r="CR467" s="993">
        <v>0</v>
      </c>
      <c r="CS467" s="994">
        <v>0</v>
      </c>
      <c r="CT467" s="993">
        <v>0</v>
      </c>
      <c r="CU467" s="994">
        <v>0</v>
      </c>
      <c r="CV467" s="993">
        <v>0</v>
      </c>
      <c r="CW467" s="994">
        <v>0</v>
      </c>
      <c r="CX467" s="993">
        <v>0</v>
      </c>
      <c r="CY467" s="994">
        <v>0</v>
      </c>
      <c r="CZ467" s="993">
        <v>0</v>
      </c>
      <c r="DA467" s="994">
        <v>0</v>
      </c>
      <c r="DB467" s="993">
        <v>0</v>
      </c>
      <c r="DC467" s="994">
        <v>0</v>
      </c>
      <c r="DD467" s="993">
        <v>0</v>
      </c>
      <c r="DE467" s="994">
        <v>0</v>
      </c>
      <c r="DF467" s="993">
        <v>0</v>
      </c>
      <c r="DG467" s="994">
        <v>0</v>
      </c>
      <c r="DH467" s="993">
        <v>0</v>
      </c>
      <c r="DI467" s="994">
        <v>0</v>
      </c>
      <c r="DJ467" s="993">
        <v>0</v>
      </c>
      <c r="DK467" s="994">
        <v>0</v>
      </c>
      <c r="DL467" s="993">
        <v>0</v>
      </c>
      <c r="DM467" s="994">
        <v>0</v>
      </c>
      <c r="DN467" s="993">
        <v>0</v>
      </c>
      <c r="DO467" s="994">
        <v>0</v>
      </c>
      <c r="DP467" s="995">
        <v>0</v>
      </c>
      <c r="DQ467" s="946"/>
      <c r="DR467" s="973"/>
      <c r="DS467" s="946"/>
      <c r="DT467" s="992">
        <v>0</v>
      </c>
      <c r="DU467" s="993">
        <v>0</v>
      </c>
      <c r="DV467" s="994">
        <v>0</v>
      </c>
      <c r="DW467" s="993">
        <v>0</v>
      </c>
      <c r="DX467" s="994">
        <v>0</v>
      </c>
      <c r="DY467" s="993">
        <v>0</v>
      </c>
      <c r="DZ467" s="994">
        <v>0</v>
      </c>
      <c r="EA467" s="993">
        <v>0</v>
      </c>
      <c r="EB467" s="994">
        <v>0</v>
      </c>
      <c r="EC467" s="993">
        <v>0</v>
      </c>
      <c r="ED467" s="994">
        <v>0</v>
      </c>
      <c r="EE467" s="993">
        <v>0</v>
      </c>
      <c r="EF467" s="994">
        <v>0</v>
      </c>
      <c r="EG467" s="993">
        <v>0</v>
      </c>
      <c r="EH467" s="994">
        <v>0</v>
      </c>
      <c r="EI467" s="993">
        <v>0</v>
      </c>
      <c r="EJ467" s="994">
        <v>0</v>
      </c>
      <c r="EK467" s="993">
        <v>0</v>
      </c>
      <c r="EL467" s="994">
        <v>0</v>
      </c>
      <c r="EM467" s="993">
        <v>0</v>
      </c>
      <c r="EN467" s="994">
        <v>0</v>
      </c>
      <c r="EO467" s="993">
        <v>0</v>
      </c>
      <c r="EP467" s="994">
        <v>0</v>
      </c>
      <c r="EQ467" s="993">
        <v>0</v>
      </c>
      <c r="ER467" s="994">
        <v>0</v>
      </c>
      <c r="ES467" s="993">
        <v>0</v>
      </c>
      <c r="ET467" s="994">
        <v>0</v>
      </c>
      <c r="EU467" s="993">
        <v>0</v>
      </c>
      <c r="EV467" s="994">
        <v>0</v>
      </c>
      <c r="EW467" s="993">
        <v>0</v>
      </c>
      <c r="EX467" s="994">
        <v>0</v>
      </c>
      <c r="EY467" s="993">
        <v>0</v>
      </c>
      <c r="EZ467" s="994">
        <v>0</v>
      </c>
      <c r="FA467" s="993">
        <v>0</v>
      </c>
      <c r="FB467" s="994">
        <v>0</v>
      </c>
      <c r="FC467" s="995">
        <v>0</v>
      </c>
      <c r="FD467" s="946"/>
      <c r="FE467" s="974"/>
      <c r="FF467" s="946"/>
      <c r="FG467" s="975"/>
      <c r="FI467" s="996" t="b">
        <v>1</v>
      </c>
    </row>
    <row r="468" spans="2:165" hidden="1" outlineLevel="1">
      <c r="B468" s="983">
        <v>446</v>
      </c>
      <c r="C468" s="1012" t="s">
        <v>777</v>
      </c>
      <c r="E468" s="985">
        <v>0</v>
      </c>
      <c r="F468" s="986">
        <v>0</v>
      </c>
      <c r="G468" s="987">
        <v>0</v>
      </c>
      <c r="H468" s="986">
        <v>0</v>
      </c>
      <c r="I468" s="987">
        <v>0</v>
      </c>
      <c r="J468" s="986">
        <v>0</v>
      </c>
      <c r="K468" s="987">
        <v>0</v>
      </c>
      <c r="L468" s="986">
        <v>0</v>
      </c>
      <c r="M468" s="987">
        <v>0</v>
      </c>
      <c r="N468" s="986">
        <v>0</v>
      </c>
      <c r="O468" s="987">
        <v>0</v>
      </c>
      <c r="P468" s="986">
        <v>0</v>
      </c>
      <c r="Q468" s="987">
        <v>0</v>
      </c>
      <c r="R468" s="986">
        <v>0</v>
      </c>
      <c r="S468" s="987">
        <v>0</v>
      </c>
      <c r="T468" s="986">
        <v>0</v>
      </c>
      <c r="U468" s="987">
        <v>0</v>
      </c>
      <c r="V468" s="986">
        <v>0</v>
      </c>
      <c r="W468" s="987">
        <v>0</v>
      </c>
      <c r="X468" s="986">
        <v>0</v>
      </c>
      <c r="Y468" s="987">
        <v>0</v>
      </c>
      <c r="Z468" s="986">
        <v>0</v>
      </c>
      <c r="AA468" s="987">
        <v>0</v>
      </c>
      <c r="AB468" s="986">
        <v>0</v>
      </c>
      <c r="AC468" s="987">
        <v>0</v>
      </c>
      <c r="AD468" s="986">
        <v>0</v>
      </c>
      <c r="AE468" s="987">
        <v>0</v>
      </c>
      <c r="AF468" s="986">
        <v>0</v>
      </c>
      <c r="AG468" s="987">
        <v>0</v>
      </c>
      <c r="AH468" s="986">
        <v>0</v>
      </c>
      <c r="AI468" s="987">
        <v>0</v>
      </c>
      <c r="AJ468" s="986">
        <v>0</v>
      </c>
      <c r="AK468" s="987">
        <v>0</v>
      </c>
      <c r="AL468" s="986">
        <v>0</v>
      </c>
      <c r="AM468" s="987">
        <v>0</v>
      </c>
      <c r="AN468" s="988">
        <v>0</v>
      </c>
      <c r="AO468" s="946"/>
      <c r="AP468" s="964"/>
      <c r="AQ468" s="946"/>
      <c r="AR468" s="985">
        <v>0</v>
      </c>
      <c r="AS468" s="986">
        <v>0</v>
      </c>
      <c r="AT468" s="987">
        <v>0</v>
      </c>
      <c r="AU468" s="986">
        <v>0</v>
      </c>
      <c r="AV468" s="987">
        <v>0</v>
      </c>
      <c r="AW468" s="986">
        <v>0</v>
      </c>
      <c r="AX468" s="987">
        <v>0</v>
      </c>
      <c r="AY468" s="986">
        <v>0</v>
      </c>
      <c r="AZ468" s="987">
        <v>0</v>
      </c>
      <c r="BA468" s="986">
        <v>0</v>
      </c>
      <c r="BB468" s="987">
        <v>0</v>
      </c>
      <c r="BC468" s="986">
        <v>0</v>
      </c>
      <c r="BD468" s="987">
        <v>0</v>
      </c>
      <c r="BE468" s="986">
        <v>0</v>
      </c>
      <c r="BF468" s="987">
        <v>0</v>
      </c>
      <c r="BG468" s="986">
        <v>0</v>
      </c>
      <c r="BH468" s="987">
        <v>0</v>
      </c>
      <c r="BI468" s="986">
        <v>0</v>
      </c>
      <c r="BJ468" s="987">
        <v>0</v>
      </c>
      <c r="BK468" s="986">
        <v>0</v>
      </c>
      <c r="BL468" s="987">
        <v>0</v>
      </c>
      <c r="BM468" s="986">
        <v>0</v>
      </c>
      <c r="BN468" s="987">
        <v>0</v>
      </c>
      <c r="BO468" s="986">
        <v>0</v>
      </c>
      <c r="BP468" s="987">
        <v>0</v>
      </c>
      <c r="BQ468" s="986">
        <v>0</v>
      </c>
      <c r="BR468" s="987">
        <v>0</v>
      </c>
      <c r="BS468" s="986">
        <v>0</v>
      </c>
      <c r="BT468" s="987">
        <v>0</v>
      </c>
      <c r="BU468" s="986">
        <v>0</v>
      </c>
      <c r="BV468" s="987">
        <v>0</v>
      </c>
      <c r="BW468" s="986">
        <v>0</v>
      </c>
      <c r="BX468" s="987">
        <v>0</v>
      </c>
      <c r="BY468" s="986">
        <v>0</v>
      </c>
      <c r="BZ468" s="987">
        <v>0</v>
      </c>
      <c r="CA468" s="988">
        <v>0</v>
      </c>
      <c r="CB468" s="946"/>
      <c r="CC468" s="971"/>
      <c r="CD468" s="946"/>
      <c r="CE468" s="972"/>
      <c r="CF468" s="946"/>
      <c r="CG468" s="985">
        <v>0</v>
      </c>
      <c r="CH468" s="986">
        <v>0</v>
      </c>
      <c r="CI468" s="987">
        <v>0</v>
      </c>
      <c r="CJ468" s="986">
        <v>0</v>
      </c>
      <c r="CK468" s="987">
        <v>0</v>
      </c>
      <c r="CL468" s="986">
        <v>0</v>
      </c>
      <c r="CM468" s="987">
        <v>0</v>
      </c>
      <c r="CN468" s="986">
        <v>0</v>
      </c>
      <c r="CO468" s="987">
        <v>0</v>
      </c>
      <c r="CP468" s="986">
        <v>0</v>
      </c>
      <c r="CQ468" s="987">
        <v>0</v>
      </c>
      <c r="CR468" s="986">
        <v>0</v>
      </c>
      <c r="CS468" s="987">
        <v>0</v>
      </c>
      <c r="CT468" s="986">
        <v>0</v>
      </c>
      <c r="CU468" s="987">
        <v>0</v>
      </c>
      <c r="CV468" s="986">
        <v>0</v>
      </c>
      <c r="CW468" s="987">
        <v>0</v>
      </c>
      <c r="CX468" s="986">
        <v>0</v>
      </c>
      <c r="CY468" s="987">
        <v>0</v>
      </c>
      <c r="CZ468" s="986">
        <v>0</v>
      </c>
      <c r="DA468" s="987">
        <v>0</v>
      </c>
      <c r="DB468" s="986">
        <v>0</v>
      </c>
      <c r="DC468" s="987">
        <v>0</v>
      </c>
      <c r="DD468" s="986">
        <v>0</v>
      </c>
      <c r="DE468" s="987">
        <v>0</v>
      </c>
      <c r="DF468" s="986">
        <v>0</v>
      </c>
      <c r="DG468" s="987">
        <v>0</v>
      </c>
      <c r="DH468" s="986">
        <v>0</v>
      </c>
      <c r="DI468" s="987">
        <v>0</v>
      </c>
      <c r="DJ468" s="986">
        <v>0</v>
      </c>
      <c r="DK468" s="987">
        <v>0</v>
      </c>
      <c r="DL468" s="986">
        <v>0</v>
      </c>
      <c r="DM468" s="987">
        <v>0</v>
      </c>
      <c r="DN468" s="986">
        <v>0</v>
      </c>
      <c r="DO468" s="987">
        <v>0</v>
      </c>
      <c r="DP468" s="988">
        <v>0</v>
      </c>
      <c r="DQ468" s="946"/>
      <c r="DR468" s="973"/>
      <c r="DS468" s="946"/>
      <c r="DT468" s="985">
        <v>0</v>
      </c>
      <c r="DU468" s="986">
        <v>0</v>
      </c>
      <c r="DV468" s="987">
        <v>0</v>
      </c>
      <c r="DW468" s="986">
        <v>0</v>
      </c>
      <c r="DX468" s="987">
        <v>0</v>
      </c>
      <c r="DY468" s="986">
        <v>0</v>
      </c>
      <c r="DZ468" s="987">
        <v>0</v>
      </c>
      <c r="EA468" s="986">
        <v>0</v>
      </c>
      <c r="EB468" s="987">
        <v>0</v>
      </c>
      <c r="EC468" s="986">
        <v>0</v>
      </c>
      <c r="ED468" s="987">
        <v>0</v>
      </c>
      <c r="EE468" s="986">
        <v>0</v>
      </c>
      <c r="EF468" s="987">
        <v>0</v>
      </c>
      <c r="EG468" s="986">
        <v>0</v>
      </c>
      <c r="EH468" s="987">
        <v>0</v>
      </c>
      <c r="EI468" s="986">
        <v>0</v>
      </c>
      <c r="EJ468" s="987">
        <v>0</v>
      </c>
      <c r="EK468" s="986">
        <v>0</v>
      </c>
      <c r="EL468" s="987">
        <v>0</v>
      </c>
      <c r="EM468" s="986">
        <v>0</v>
      </c>
      <c r="EN468" s="987">
        <v>0</v>
      </c>
      <c r="EO468" s="986">
        <v>0</v>
      </c>
      <c r="EP468" s="987">
        <v>0</v>
      </c>
      <c r="EQ468" s="986">
        <v>0</v>
      </c>
      <c r="ER468" s="987">
        <v>0</v>
      </c>
      <c r="ES468" s="986">
        <v>0</v>
      </c>
      <c r="ET468" s="987">
        <v>0</v>
      </c>
      <c r="EU468" s="986">
        <v>0</v>
      </c>
      <c r="EV468" s="987">
        <v>0</v>
      </c>
      <c r="EW468" s="986">
        <v>0</v>
      </c>
      <c r="EX468" s="987">
        <v>0</v>
      </c>
      <c r="EY468" s="986">
        <v>0</v>
      </c>
      <c r="EZ468" s="987">
        <v>0</v>
      </c>
      <c r="FA468" s="986">
        <v>0</v>
      </c>
      <c r="FB468" s="987">
        <v>0</v>
      </c>
      <c r="FC468" s="988">
        <v>0</v>
      </c>
      <c r="FD468" s="946"/>
      <c r="FE468" s="974"/>
      <c r="FF468" s="946"/>
      <c r="FG468" s="975"/>
      <c r="FI468" s="989" t="b">
        <v>1</v>
      </c>
    </row>
    <row r="469" spans="2:165" hidden="1" outlineLevel="1">
      <c r="B469" s="990">
        <v>447</v>
      </c>
      <c r="C469" s="1011" t="s">
        <v>778</v>
      </c>
      <c r="E469" s="992">
        <v>0</v>
      </c>
      <c r="F469" s="993">
        <v>0</v>
      </c>
      <c r="G469" s="994">
        <v>0</v>
      </c>
      <c r="H469" s="993">
        <v>0</v>
      </c>
      <c r="I469" s="994">
        <v>0</v>
      </c>
      <c r="J469" s="993">
        <v>0</v>
      </c>
      <c r="K469" s="994">
        <v>0</v>
      </c>
      <c r="L469" s="993">
        <v>0</v>
      </c>
      <c r="M469" s="994">
        <v>0</v>
      </c>
      <c r="N469" s="993">
        <v>0</v>
      </c>
      <c r="O469" s="994">
        <v>0</v>
      </c>
      <c r="P469" s="993">
        <v>0</v>
      </c>
      <c r="Q469" s="994">
        <v>0</v>
      </c>
      <c r="R469" s="993">
        <v>0</v>
      </c>
      <c r="S469" s="994">
        <v>0</v>
      </c>
      <c r="T469" s="993">
        <v>0</v>
      </c>
      <c r="U469" s="994">
        <v>0</v>
      </c>
      <c r="V469" s="993">
        <v>0</v>
      </c>
      <c r="W469" s="994">
        <v>0</v>
      </c>
      <c r="X469" s="993">
        <v>0</v>
      </c>
      <c r="Y469" s="994">
        <v>0</v>
      </c>
      <c r="Z469" s="993">
        <v>0</v>
      </c>
      <c r="AA469" s="994">
        <v>0</v>
      </c>
      <c r="AB469" s="993">
        <v>0</v>
      </c>
      <c r="AC469" s="994">
        <v>0</v>
      </c>
      <c r="AD469" s="993">
        <v>0</v>
      </c>
      <c r="AE469" s="994">
        <v>0</v>
      </c>
      <c r="AF469" s="993">
        <v>0</v>
      </c>
      <c r="AG469" s="994">
        <v>0</v>
      </c>
      <c r="AH469" s="993">
        <v>0</v>
      </c>
      <c r="AI469" s="994">
        <v>0</v>
      </c>
      <c r="AJ469" s="993">
        <v>0</v>
      </c>
      <c r="AK469" s="994">
        <v>0</v>
      </c>
      <c r="AL469" s="993">
        <v>0</v>
      </c>
      <c r="AM469" s="994">
        <v>0</v>
      </c>
      <c r="AN469" s="995">
        <v>0</v>
      </c>
      <c r="AO469" s="946"/>
      <c r="AP469" s="964"/>
      <c r="AQ469" s="946"/>
      <c r="AR469" s="992">
        <v>0</v>
      </c>
      <c r="AS469" s="993">
        <v>0</v>
      </c>
      <c r="AT469" s="994">
        <v>0</v>
      </c>
      <c r="AU469" s="993">
        <v>0</v>
      </c>
      <c r="AV469" s="994">
        <v>0</v>
      </c>
      <c r="AW469" s="993">
        <v>0</v>
      </c>
      <c r="AX469" s="994">
        <v>0</v>
      </c>
      <c r="AY469" s="993">
        <v>0</v>
      </c>
      <c r="AZ469" s="994">
        <v>0</v>
      </c>
      <c r="BA469" s="993">
        <v>0</v>
      </c>
      <c r="BB469" s="994">
        <v>0</v>
      </c>
      <c r="BC469" s="993">
        <v>0</v>
      </c>
      <c r="BD469" s="994">
        <v>0</v>
      </c>
      <c r="BE469" s="993">
        <v>0</v>
      </c>
      <c r="BF469" s="994">
        <v>0</v>
      </c>
      <c r="BG469" s="993">
        <v>0</v>
      </c>
      <c r="BH469" s="994">
        <v>0</v>
      </c>
      <c r="BI469" s="993">
        <v>0</v>
      </c>
      <c r="BJ469" s="994">
        <v>0</v>
      </c>
      <c r="BK469" s="993">
        <v>0</v>
      </c>
      <c r="BL469" s="994">
        <v>0</v>
      </c>
      <c r="BM469" s="993">
        <v>0</v>
      </c>
      <c r="BN469" s="994">
        <v>0</v>
      </c>
      <c r="BO469" s="993">
        <v>0</v>
      </c>
      <c r="BP469" s="994">
        <v>0</v>
      </c>
      <c r="BQ469" s="993">
        <v>0</v>
      </c>
      <c r="BR469" s="994">
        <v>0</v>
      </c>
      <c r="BS469" s="993">
        <v>0</v>
      </c>
      <c r="BT469" s="994">
        <v>0</v>
      </c>
      <c r="BU469" s="993">
        <v>0</v>
      </c>
      <c r="BV469" s="994">
        <v>0</v>
      </c>
      <c r="BW469" s="993">
        <v>0</v>
      </c>
      <c r="BX469" s="994">
        <v>0</v>
      </c>
      <c r="BY469" s="993">
        <v>0</v>
      </c>
      <c r="BZ469" s="994">
        <v>0</v>
      </c>
      <c r="CA469" s="995">
        <v>0</v>
      </c>
      <c r="CB469" s="946"/>
      <c r="CC469" s="971"/>
      <c r="CD469" s="946"/>
      <c r="CE469" s="972"/>
      <c r="CF469" s="946"/>
      <c r="CG469" s="992">
        <v>0</v>
      </c>
      <c r="CH469" s="993">
        <v>0</v>
      </c>
      <c r="CI469" s="994">
        <v>0</v>
      </c>
      <c r="CJ469" s="993">
        <v>0</v>
      </c>
      <c r="CK469" s="994">
        <v>0</v>
      </c>
      <c r="CL469" s="993">
        <v>0</v>
      </c>
      <c r="CM469" s="994">
        <v>0</v>
      </c>
      <c r="CN469" s="993">
        <v>0</v>
      </c>
      <c r="CO469" s="994">
        <v>0</v>
      </c>
      <c r="CP469" s="993">
        <v>0</v>
      </c>
      <c r="CQ469" s="994">
        <v>0</v>
      </c>
      <c r="CR469" s="993">
        <v>0</v>
      </c>
      <c r="CS469" s="994">
        <v>0</v>
      </c>
      <c r="CT469" s="993">
        <v>0</v>
      </c>
      <c r="CU469" s="994">
        <v>0</v>
      </c>
      <c r="CV469" s="993">
        <v>0</v>
      </c>
      <c r="CW469" s="994">
        <v>0</v>
      </c>
      <c r="CX469" s="993">
        <v>0</v>
      </c>
      <c r="CY469" s="994">
        <v>0</v>
      </c>
      <c r="CZ469" s="993">
        <v>0</v>
      </c>
      <c r="DA469" s="994">
        <v>0</v>
      </c>
      <c r="DB469" s="993">
        <v>0</v>
      </c>
      <c r="DC469" s="994">
        <v>0</v>
      </c>
      <c r="DD469" s="993">
        <v>0</v>
      </c>
      <c r="DE469" s="994">
        <v>0</v>
      </c>
      <c r="DF469" s="993">
        <v>0</v>
      </c>
      <c r="DG469" s="994">
        <v>0</v>
      </c>
      <c r="DH469" s="993">
        <v>0</v>
      </c>
      <c r="DI469" s="994">
        <v>0</v>
      </c>
      <c r="DJ469" s="993">
        <v>0</v>
      </c>
      <c r="DK469" s="994">
        <v>0</v>
      </c>
      <c r="DL469" s="993">
        <v>0</v>
      </c>
      <c r="DM469" s="994">
        <v>0</v>
      </c>
      <c r="DN469" s="993">
        <v>0</v>
      </c>
      <c r="DO469" s="994">
        <v>0</v>
      </c>
      <c r="DP469" s="995">
        <v>0</v>
      </c>
      <c r="DQ469" s="946"/>
      <c r="DR469" s="973"/>
      <c r="DS469" s="946"/>
      <c r="DT469" s="992">
        <v>0</v>
      </c>
      <c r="DU469" s="993">
        <v>0</v>
      </c>
      <c r="DV469" s="994">
        <v>0</v>
      </c>
      <c r="DW469" s="993">
        <v>0</v>
      </c>
      <c r="DX469" s="994">
        <v>0</v>
      </c>
      <c r="DY469" s="993">
        <v>0</v>
      </c>
      <c r="DZ469" s="994">
        <v>0</v>
      </c>
      <c r="EA469" s="993">
        <v>0</v>
      </c>
      <c r="EB469" s="994">
        <v>0</v>
      </c>
      <c r="EC469" s="993">
        <v>0</v>
      </c>
      <c r="ED469" s="994">
        <v>0</v>
      </c>
      <c r="EE469" s="993">
        <v>0</v>
      </c>
      <c r="EF469" s="994">
        <v>0</v>
      </c>
      <c r="EG469" s="993">
        <v>0</v>
      </c>
      <c r="EH469" s="994">
        <v>0</v>
      </c>
      <c r="EI469" s="993">
        <v>0</v>
      </c>
      <c r="EJ469" s="994">
        <v>0</v>
      </c>
      <c r="EK469" s="993">
        <v>0</v>
      </c>
      <c r="EL469" s="994">
        <v>0</v>
      </c>
      <c r="EM469" s="993">
        <v>0</v>
      </c>
      <c r="EN469" s="994">
        <v>0</v>
      </c>
      <c r="EO469" s="993">
        <v>0</v>
      </c>
      <c r="EP469" s="994">
        <v>0</v>
      </c>
      <c r="EQ469" s="993">
        <v>0</v>
      </c>
      <c r="ER469" s="994">
        <v>0</v>
      </c>
      <c r="ES469" s="993">
        <v>0</v>
      </c>
      <c r="ET469" s="994">
        <v>0</v>
      </c>
      <c r="EU469" s="993">
        <v>0</v>
      </c>
      <c r="EV469" s="994">
        <v>0</v>
      </c>
      <c r="EW469" s="993">
        <v>0</v>
      </c>
      <c r="EX469" s="994">
        <v>0</v>
      </c>
      <c r="EY469" s="993">
        <v>0</v>
      </c>
      <c r="EZ469" s="994">
        <v>0</v>
      </c>
      <c r="FA469" s="993">
        <v>0</v>
      </c>
      <c r="FB469" s="994">
        <v>0</v>
      </c>
      <c r="FC469" s="995">
        <v>0</v>
      </c>
      <c r="FD469" s="946"/>
      <c r="FE469" s="974"/>
      <c r="FF469" s="946"/>
      <c r="FG469" s="975"/>
      <c r="FI469" s="996" t="b">
        <v>1</v>
      </c>
    </row>
    <row r="470" spans="2:165" hidden="1" outlineLevel="1">
      <c r="B470" s="983">
        <v>448</v>
      </c>
      <c r="C470" s="1012" t="s">
        <v>779</v>
      </c>
      <c r="E470" s="985">
        <v>0</v>
      </c>
      <c r="F470" s="986">
        <v>0</v>
      </c>
      <c r="G470" s="987">
        <v>0</v>
      </c>
      <c r="H470" s="986">
        <v>0</v>
      </c>
      <c r="I470" s="987">
        <v>0</v>
      </c>
      <c r="J470" s="986">
        <v>0</v>
      </c>
      <c r="K470" s="987">
        <v>0</v>
      </c>
      <c r="L470" s="986">
        <v>0</v>
      </c>
      <c r="M470" s="987">
        <v>0</v>
      </c>
      <c r="N470" s="986">
        <v>0</v>
      </c>
      <c r="O470" s="987">
        <v>0</v>
      </c>
      <c r="P470" s="986">
        <v>0</v>
      </c>
      <c r="Q470" s="987">
        <v>0</v>
      </c>
      <c r="R470" s="986">
        <v>0</v>
      </c>
      <c r="S470" s="987">
        <v>0</v>
      </c>
      <c r="T470" s="986">
        <v>0</v>
      </c>
      <c r="U470" s="987">
        <v>0</v>
      </c>
      <c r="V470" s="986">
        <v>0</v>
      </c>
      <c r="W470" s="987">
        <v>0</v>
      </c>
      <c r="X470" s="986">
        <v>0</v>
      </c>
      <c r="Y470" s="987">
        <v>0</v>
      </c>
      <c r="Z470" s="986">
        <v>0</v>
      </c>
      <c r="AA470" s="987">
        <v>0</v>
      </c>
      <c r="AB470" s="986">
        <v>0</v>
      </c>
      <c r="AC470" s="987">
        <v>0</v>
      </c>
      <c r="AD470" s="986">
        <v>0</v>
      </c>
      <c r="AE470" s="987">
        <v>0</v>
      </c>
      <c r="AF470" s="986">
        <v>0</v>
      </c>
      <c r="AG470" s="987">
        <v>0</v>
      </c>
      <c r="AH470" s="986">
        <v>0</v>
      </c>
      <c r="AI470" s="987">
        <v>0</v>
      </c>
      <c r="AJ470" s="986">
        <v>0</v>
      </c>
      <c r="AK470" s="987">
        <v>0</v>
      </c>
      <c r="AL470" s="986">
        <v>0</v>
      </c>
      <c r="AM470" s="987">
        <v>0</v>
      </c>
      <c r="AN470" s="988">
        <v>0</v>
      </c>
      <c r="AO470" s="946"/>
      <c r="AP470" s="964"/>
      <c r="AQ470" s="946"/>
      <c r="AR470" s="985">
        <v>0</v>
      </c>
      <c r="AS470" s="986">
        <v>0</v>
      </c>
      <c r="AT470" s="987">
        <v>0</v>
      </c>
      <c r="AU470" s="986">
        <v>0</v>
      </c>
      <c r="AV470" s="987">
        <v>0</v>
      </c>
      <c r="AW470" s="986">
        <v>0</v>
      </c>
      <c r="AX470" s="987">
        <v>0</v>
      </c>
      <c r="AY470" s="986">
        <v>0</v>
      </c>
      <c r="AZ470" s="987">
        <v>0</v>
      </c>
      <c r="BA470" s="986">
        <v>0</v>
      </c>
      <c r="BB470" s="987">
        <v>0</v>
      </c>
      <c r="BC470" s="986">
        <v>0</v>
      </c>
      <c r="BD470" s="987">
        <v>0</v>
      </c>
      <c r="BE470" s="986">
        <v>0</v>
      </c>
      <c r="BF470" s="987">
        <v>0</v>
      </c>
      <c r="BG470" s="986">
        <v>0</v>
      </c>
      <c r="BH470" s="987">
        <v>0</v>
      </c>
      <c r="BI470" s="986">
        <v>0</v>
      </c>
      <c r="BJ470" s="987">
        <v>0</v>
      </c>
      <c r="BK470" s="986">
        <v>0</v>
      </c>
      <c r="BL470" s="987">
        <v>0</v>
      </c>
      <c r="BM470" s="986">
        <v>0</v>
      </c>
      <c r="BN470" s="987">
        <v>0</v>
      </c>
      <c r="BO470" s="986">
        <v>0</v>
      </c>
      <c r="BP470" s="987">
        <v>0</v>
      </c>
      <c r="BQ470" s="986">
        <v>0</v>
      </c>
      <c r="BR470" s="987">
        <v>0</v>
      </c>
      <c r="BS470" s="986">
        <v>0</v>
      </c>
      <c r="BT470" s="987">
        <v>0</v>
      </c>
      <c r="BU470" s="986">
        <v>0</v>
      </c>
      <c r="BV470" s="987">
        <v>0</v>
      </c>
      <c r="BW470" s="986">
        <v>0</v>
      </c>
      <c r="BX470" s="987">
        <v>0</v>
      </c>
      <c r="BY470" s="986">
        <v>0</v>
      </c>
      <c r="BZ470" s="987">
        <v>0</v>
      </c>
      <c r="CA470" s="988">
        <v>0</v>
      </c>
      <c r="CB470" s="946"/>
      <c r="CC470" s="971"/>
      <c r="CD470" s="946"/>
      <c r="CE470" s="972"/>
      <c r="CF470" s="946"/>
      <c r="CG470" s="985">
        <v>0</v>
      </c>
      <c r="CH470" s="986">
        <v>0</v>
      </c>
      <c r="CI470" s="987">
        <v>0</v>
      </c>
      <c r="CJ470" s="986">
        <v>0</v>
      </c>
      <c r="CK470" s="987">
        <v>0</v>
      </c>
      <c r="CL470" s="986">
        <v>0</v>
      </c>
      <c r="CM470" s="987">
        <v>0</v>
      </c>
      <c r="CN470" s="986">
        <v>0</v>
      </c>
      <c r="CO470" s="987">
        <v>0</v>
      </c>
      <c r="CP470" s="986">
        <v>0</v>
      </c>
      <c r="CQ470" s="987">
        <v>0</v>
      </c>
      <c r="CR470" s="986">
        <v>0</v>
      </c>
      <c r="CS470" s="987">
        <v>0</v>
      </c>
      <c r="CT470" s="986">
        <v>0</v>
      </c>
      <c r="CU470" s="987">
        <v>0</v>
      </c>
      <c r="CV470" s="986">
        <v>0</v>
      </c>
      <c r="CW470" s="987">
        <v>0</v>
      </c>
      <c r="CX470" s="986">
        <v>0</v>
      </c>
      <c r="CY470" s="987">
        <v>0</v>
      </c>
      <c r="CZ470" s="986">
        <v>0</v>
      </c>
      <c r="DA470" s="987">
        <v>0</v>
      </c>
      <c r="DB470" s="986">
        <v>0</v>
      </c>
      <c r="DC470" s="987">
        <v>0</v>
      </c>
      <c r="DD470" s="986">
        <v>0</v>
      </c>
      <c r="DE470" s="987">
        <v>0</v>
      </c>
      <c r="DF470" s="986">
        <v>0</v>
      </c>
      <c r="DG470" s="987">
        <v>0</v>
      </c>
      <c r="DH470" s="986">
        <v>0</v>
      </c>
      <c r="DI470" s="987">
        <v>0</v>
      </c>
      <c r="DJ470" s="986">
        <v>0</v>
      </c>
      <c r="DK470" s="987">
        <v>0</v>
      </c>
      <c r="DL470" s="986">
        <v>0</v>
      </c>
      <c r="DM470" s="987">
        <v>0</v>
      </c>
      <c r="DN470" s="986">
        <v>0</v>
      </c>
      <c r="DO470" s="987">
        <v>0</v>
      </c>
      <c r="DP470" s="988">
        <v>0</v>
      </c>
      <c r="DQ470" s="946"/>
      <c r="DR470" s="973"/>
      <c r="DS470" s="946"/>
      <c r="DT470" s="985">
        <v>0</v>
      </c>
      <c r="DU470" s="986">
        <v>0</v>
      </c>
      <c r="DV470" s="987">
        <v>0</v>
      </c>
      <c r="DW470" s="986">
        <v>0</v>
      </c>
      <c r="DX470" s="987">
        <v>0</v>
      </c>
      <c r="DY470" s="986">
        <v>0</v>
      </c>
      <c r="DZ470" s="987">
        <v>0</v>
      </c>
      <c r="EA470" s="986">
        <v>0</v>
      </c>
      <c r="EB470" s="987">
        <v>0</v>
      </c>
      <c r="EC470" s="986">
        <v>0</v>
      </c>
      <c r="ED470" s="987">
        <v>0</v>
      </c>
      <c r="EE470" s="986">
        <v>0</v>
      </c>
      <c r="EF470" s="987">
        <v>0</v>
      </c>
      <c r="EG470" s="986">
        <v>0</v>
      </c>
      <c r="EH470" s="987">
        <v>0</v>
      </c>
      <c r="EI470" s="986">
        <v>0</v>
      </c>
      <c r="EJ470" s="987">
        <v>0</v>
      </c>
      <c r="EK470" s="986">
        <v>0</v>
      </c>
      <c r="EL470" s="987">
        <v>0</v>
      </c>
      <c r="EM470" s="986">
        <v>0</v>
      </c>
      <c r="EN470" s="987">
        <v>0</v>
      </c>
      <c r="EO470" s="986">
        <v>0</v>
      </c>
      <c r="EP470" s="987">
        <v>0</v>
      </c>
      <c r="EQ470" s="986">
        <v>0</v>
      </c>
      <c r="ER470" s="987">
        <v>0</v>
      </c>
      <c r="ES470" s="986">
        <v>0</v>
      </c>
      <c r="ET470" s="987">
        <v>0</v>
      </c>
      <c r="EU470" s="986">
        <v>0</v>
      </c>
      <c r="EV470" s="987">
        <v>0</v>
      </c>
      <c r="EW470" s="986">
        <v>0</v>
      </c>
      <c r="EX470" s="987">
        <v>0</v>
      </c>
      <c r="EY470" s="986">
        <v>0</v>
      </c>
      <c r="EZ470" s="987">
        <v>0</v>
      </c>
      <c r="FA470" s="986">
        <v>0</v>
      </c>
      <c r="FB470" s="987">
        <v>0</v>
      </c>
      <c r="FC470" s="988">
        <v>0</v>
      </c>
      <c r="FD470" s="946"/>
      <c r="FE470" s="974"/>
      <c r="FF470" s="946"/>
      <c r="FG470" s="975"/>
      <c r="FI470" s="989" t="b">
        <v>1</v>
      </c>
    </row>
    <row r="471" spans="2:165" hidden="1" outlineLevel="1">
      <c r="B471" s="990">
        <v>449</v>
      </c>
      <c r="C471" s="1011" t="s">
        <v>780</v>
      </c>
      <c r="E471" s="992">
        <v>0</v>
      </c>
      <c r="F471" s="993">
        <v>0</v>
      </c>
      <c r="G471" s="994">
        <v>0</v>
      </c>
      <c r="H471" s="993">
        <v>0</v>
      </c>
      <c r="I471" s="994">
        <v>0</v>
      </c>
      <c r="J471" s="993">
        <v>0</v>
      </c>
      <c r="K471" s="994">
        <v>0</v>
      </c>
      <c r="L471" s="993">
        <v>0</v>
      </c>
      <c r="M471" s="994">
        <v>0</v>
      </c>
      <c r="N471" s="993">
        <v>0</v>
      </c>
      <c r="O471" s="994">
        <v>0</v>
      </c>
      <c r="P471" s="993">
        <v>0</v>
      </c>
      <c r="Q471" s="994">
        <v>0</v>
      </c>
      <c r="R471" s="993">
        <v>0</v>
      </c>
      <c r="S471" s="994">
        <v>0</v>
      </c>
      <c r="T471" s="993">
        <v>0</v>
      </c>
      <c r="U471" s="994">
        <v>0</v>
      </c>
      <c r="V471" s="993">
        <v>0</v>
      </c>
      <c r="W471" s="994">
        <v>0</v>
      </c>
      <c r="X471" s="993">
        <v>0</v>
      </c>
      <c r="Y471" s="994">
        <v>0</v>
      </c>
      <c r="Z471" s="993">
        <v>0</v>
      </c>
      <c r="AA471" s="994">
        <v>0</v>
      </c>
      <c r="AB471" s="993">
        <v>0</v>
      </c>
      <c r="AC471" s="994">
        <v>0</v>
      </c>
      <c r="AD471" s="993">
        <v>0</v>
      </c>
      <c r="AE471" s="994">
        <v>0</v>
      </c>
      <c r="AF471" s="993">
        <v>0</v>
      </c>
      <c r="AG471" s="994">
        <v>0</v>
      </c>
      <c r="AH471" s="993">
        <v>0</v>
      </c>
      <c r="AI471" s="994">
        <v>0</v>
      </c>
      <c r="AJ471" s="993">
        <v>0</v>
      </c>
      <c r="AK471" s="994">
        <v>0</v>
      </c>
      <c r="AL471" s="993">
        <v>0</v>
      </c>
      <c r="AM471" s="994">
        <v>0</v>
      </c>
      <c r="AN471" s="995">
        <v>0</v>
      </c>
      <c r="AO471" s="946"/>
      <c r="AP471" s="964"/>
      <c r="AQ471" s="946"/>
      <c r="AR471" s="992">
        <v>0</v>
      </c>
      <c r="AS471" s="993">
        <v>0</v>
      </c>
      <c r="AT471" s="994">
        <v>0</v>
      </c>
      <c r="AU471" s="993">
        <v>0</v>
      </c>
      <c r="AV471" s="994">
        <v>0</v>
      </c>
      <c r="AW471" s="993">
        <v>0</v>
      </c>
      <c r="AX471" s="994">
        <v>0</v>
      </c>
      <c r="AY471" s="993">
        <v>0</v>
      </c>
      <c r="AZ471" s="994">
        <v>0</v>
      </c>
      <c r="BA471" s="993">
        <v>0</v>
      </c>
      <c r="BB471" s="994">
        <v>0</v>
      </c>
      <c r="BC471" s="993">
        <v>0</v>
      </c>
      <c r="BD471" s="994">
        <v>0</v>
      </c>
      <c r="BE471" s="993">
        <v>0</v>
      </c>
      <c r="BF471" s="994">
        <v>0</v>
      </c>
      <c r="BG471" s="993">
        <v>0</v>
      </c>
      <c r="BH471" s="994">
        <v>0</v>
      </c>
      <c r="BI471" s="993">
        <v>0</v>
      </c>
      <c r="BJ471" s="994">
        <v>0</v>
      </c>
      <c r="BK471" s="993">
        <v>0</v>
      </c>
      <c r="BL471" s="994">
        <v>0</v>
      </c>
      <c r="BM471" s="993">
        <v>0</v>
      </c>
      <c r="BN471" s="994">
        <v>0</v>
      </c>
      <c r="BO471" s="993">
        <v>0</v>
      </c>
      <c r="BP471" s="994">
        <v>0</v>
      </c>
      <c r="BQ471" s="993">
        <v>0</v>
      </c>
      <c r="BR471" s="994">
        <v>0</v>
      </c>
      <c r="BS471" s="993">
        <v>0</v>
      </c>
      <c r="BT471" s="994">
        <v>0</v>
      </c>
      <c r="BU471" s="993">
        <v>0</v>
      </c>
      <c r="BV471" s="994">
        <v>0</v>
      </c>
      <c r="BW471" s="993">
        <v>0</v>
      </c>
      <c r="BX471" s="994">
        <v>0</v>
      </c>
      <c r="BY471" s="993">
        <v>0</v>
      </c>
      <c r="BZ471" s="994">
        <v>0</v>
      </c>
      <c r="CA471" s="995">
        <v>0</v>
      </c>
      <c r="CB471" s="946"/>
      <c r="CC471" s="971"/>
      <c r="CD471" s="946"/>
      <c r="CE471" s="972"/>
      <c r="CF471" s="946"/>
      <c r="CG471" s="992">
        <v>0</v>
      </c>
      <c r="CH471" s="993">
        <v>0</v>
      </c>
      <c r="CI471" s="994">
        <v>0</v>
      </c>
      <c r="CJ471" s="993">
        <v>0</v>
      </c>
      <c r="CK471" s="994">
        <v>0</v>
      </c>
      <c r="CL471" s="993">
        <v>0</v>
      </c>
      <c r="CM471" s="994">
        <v>0</v>
      </c>
      <c r="CN471" s="993">
        <v>0</v>
      </c>
      <c r="CO471" s="994">
        <v>0</v>
      </c>
      <c r="CP471" s="993">
        <v>0</v>
      </c>
      <c r="CQ471" s="994">
        <v>0</v>
      </c>
      <c r="CR471" s="993">
        <v>0</v>
      </c>
      <c r="CS471" s="994">
        <v>0</v>
      </c>
      <c r="CT471" s="993">
        <v>0</v>
      </c>
      <c r="CU471" s="994">
        <v>0</v>
      </c>
      <c r="CV471" s="993">
        <v>0</v>
      </c>
      <c r="CW471" s="994">
        <v>0</v>
      </c>
      <c r="CX471" s="993">
        <v>0</v>
      </c>
      <c r="CY471" s="994">
        <v>0</v>
      </c>
      <c r="CZ471" s="993">
        <v>0</v>
      </c>
      <c r="DA471" s="994">
        <v>0</v>
      </c>
      <c r="DB471" s="993">
        <v>0</v>
      </c>
      <c r="DC471" s="994">
        <v>0</v>
      </c>
      <c r="DD471" s="993">
        <v>0</v>
      </c>
      <c r="DE471" s="994">
        <v>0</v>
      </c>
      <c r="DF471" s="993">
        <v>0</v>
      </c>
      <c r="DG471" s="994">
        <v>0</v>
      </c>
      <c r="DH471" s="993">
        <v>0</v>
      </c>
      <c r="DI471" s="994">
        <v>0</v>
      </c>
      <c r="DJ471" s="993">
        <v>0</v>
      </c>
      <c r="DK471" s="994">
        <v>0</v>
      </c>
      <c r="DL471" s="993">
        <v>0</v>
      </c>
      <c r="DM471" s="994">
        <v>0</v>
      </c>
      <c r="DN471" s="993">
        <v>0</v>
      </c>
      <c r="DO471" s="994">
        <v>0</v>
      </c>
      <c r="DP471" s="995">
        <v>0</v>
      </c>
      <c r="DQ471" s="946"/>
      <c r="DR471" s="973"/>
      <c r="DS471" s="946"/>
      <c r="DT471" s="992">
        <v>0</v>
      </c>
      <c r="DU471" s="993">
        <v>0</v>
      </c>
      <c r="DV471" s="994">
        <v>0</v>
      </c>
      <c r="DW471" s="993">
        <v>0</v>
      </c>
      <c r="DX471" s="994">
        <v>0</v>
      </c>
      <c r="DY471" s="993">
        <v>0</v>
      </c>
      <c r="DZ471" s="994">
        <v>0</v>
      </c>
      <c r="EA471" s="993">
        <v>0</v>
      </c>
      <c r="EB471" s="994">
        <v>0</v>
      </c>
      <c r="EC471" s="993">
        <v>0</v>
      </c>
      <c r="ED471" s="994">
        <v>0</v>
      </c>
      <c r="EE471" s="993">
        <v>0</v>
      </c>
      <c r="EF471" s="994">
        <v>0</v>
      </c>
      <c r="EG471" s="993">
        <v>0</v>
      </c>
      <c r="EH471" s="994">
        <v>0</v>
      </c>
      <c r="EI471" s="993">
        <v>0</v>
      </c>
      <c r="EJ471" s="994">
        <v>0</v>
      </c>
      <c r="EK471" s="993">
        <v>0</v>
      </c>
      <c r="EL471" s="994">
        <v>0</v>
      </c>
      <c r="EM471" s="993">
        <v>0</v>
      </c>
      <c r="EN471" s="994">
        <v>0</v>
      </c>
      <c r="EO471" s="993">
        <v>0</v>
      </c>
      <c r="EP471" s="994">
        <v>0</v>
      </c>
      <c r="EQ471" s="993">
        <v>0</v>
      </c>
      <c r="ER471" s="994">
        <v>0</v>
      </c>
      <c r="ES471" s="993">
        <v>0</v>
      </c>
      <c r="ET471" s="994">
        <v>0</v>
      </c>
      <c r="EU471" s="993">
        <v>0</v>
      </c>
      <c r="EV471" s="994">
        <v>0</v>
      </c>
      <c r="EW471" s="993">
        <v>0</v>
      </c>
      <c r="EX471" s="994">
        <v>0</v>
      </c>
      <c r="EY471" s="993">
        <v>0</v>
      </c>
      <c r="EZ471" s="994">
        <v>0</v>
      </c>
      <c r="FA471" s="993">
        <v>0</v>
      </c>
      <c r="FB471" s="994">
        <v>0</v>
      </c>
      <c r="FC471" s="995">
        <v>0</v>
      </c>
      <c r="FD471" s="946"/>
      <c r="FE471" s="974"/>
      <c r="FF471" s="946"/>
      <c r="FG471" s="975"/>
      <c r="FI471" s="996" t="b">
        <v>1</v>
      </c>
    </row>
    <row r="472" spans="2:165" hidden="1" outlineLevel="1">
      <c r="B472" s="983">
        <v>450</v>
      </c>
      <c r="C472" s="1012" t="s">
        <v>781</v>
      </c>
      <c r="E472" s="985">
        <v>0</v>
      </c>
      <c r="F472" s="986">
        <v>0</v>
      </c>
      <c r="G472" s="987">
        <v>0</v>
      </c>
      <c r="H472" s="986">
        <v>0</v>
      </c>
      <c r="I472" s="987">
        <v>0</v>
      </c>
      <c r="J472" s="986">
        <v>0</v>
      </c>
      <c r="K472" s="987">
        <v>0</v>
      </c>
      <c r="L472" s="986">
        <v>0</v>
      </c>
      <c r="M472" s="987">
        <v>0</v>
      </c>
      <c r="N472" s="986">
        <v>0</v>
      </c>
      <c r="O472" s="987">
        <v>0</v>
      </c>
      <c r="P472" s="986">
        <v>0</v>
      </c>
      <c r="Q472" s="987">
        <v>0</v>
      </c>
      <c r="R472" s="986">
        <v>0</v>
      </c>
      <c r="S472" s="987">
        <v>0</v>
      </c>
      <c r="T472" s="986">
        <v>0</v>
      </c>
      <c r="U472" s="987">
        <v>0</v>
      </c>
      <c r="V472" s="986">
        <v>0</v>
      </c>
      <c r="W472" s="987">
        <v>0</v>
      </c>
      <c r="X472" s="986">
        <v>0</v>
      </c>
      <c r="Y472" s="987">
        <v>0</v>
      </c>
      <c r="Z472" s="986">
        <v>0</v>
      </c>
      <c r="AA472" s="987">
        <v>0</v>
      </c>
      <c r="AB472" s="986">
        <v>0</v>
      </c>
      <c r="AC472" s="987">
        <v>0</v>
      </c>
      <c r="AD472" s="986">
        <v>0</v>
      </c>
      <c r="AE472" s="987">
        <v>0</v>
      </c>
      <c r="AF472" s="986">
        <v>0</v>
      </c>
      <c r="AG472" s="987">
        <v>0</v>
      </c>
      <c r="AH472" s="986">
        <v>0</v>
      </c>
      <c r="AI472" s="987">
        <v>0</v>
      </c>
      <c r="AJ472" s="986">
        <v>0</v>
      </c>
      <c r="AK472" s="987">
        <v>0</v>
      </c>
      <c r="AL472" s="986">
        <v>0</v>
      </c>
      <c r="AM472" s="987">
        <v>0</v>
      </c>
      <c r="AN472" s="988">
        <v>0</v>
      </c>
      <c r="AO472" s="946"/>
      <c r="AP472" s="964"/>
      <c r="AQ472" s="946"/>
      <c r="AR472" s="985">
        <v>0</v>
      </c>
      <c r="AS472" s="986">
        <v>0</v>
      </c>
      <c r="AT472" s="987">
        <v>0</v>
      </c>
      <c r="AU472" s="986">
        <v>0</v>
      </c>
      <c r="AV472" s="987">
        <v>0</v>
      </c>
      <c r="AW472" s="986">
        <v>0</v>
      </c>
      <c r="AX472" s="987">
        <v>0</v>
      </c>
      <c r="AY472" s="986">
        <v>0</v>
      </c>
      <c r="AZ472" s="987">
        <v>0</v>
      </c>
      <c r="BA472" s="986">
        <v>0</v>
      </c>
      <c r="BB472" s="987">
        <v>0</v>
      </c>
      <c r="BC472" s="986">
        <v>0</v>
      </c>
      <c r="BD472" s="987">
        <v>0</v>
      </c>
      <c r="BE472" s="986">
        <v>0</v>
      </c>
      <c r="BF472" s="987">
        <v>0</v>
      </c>
      <c r="BG472" s="986">
        <v>0</v>
      </c>
      <c r="BH472" s="987">
        <v>0</v>
      </c>
      <c r="BI472" s="986">
        <v>0</v>
      </c>
      <c r="BJ472" s="987">
        <v>0</v>
      </c>
      <c r="BK472" s="986">
        <v>0</v>
      </c>
      <c r="BL472" s="987">
        <v>0</v>
      </c>
      <c r="BM472" s="986">
        <v>0</v>
      </c>
      <c r="BN472" s="987">
        <v>0</v>
      </c>
      <c r="BO472" s="986">
        <v>0</v>
      </c>
      <c r="BP472" s="987">
        <v>0</v>
      </c>
      <c r="BQ472" s="986">
        <v>0</v>
      </c>
      <c r="BR472" s="987">
        <v>0</v>
      </c>
      <c r="BS472" s="986">
        <v>0</v>
      </c>
      <c r="BT472" s="987">
        <v>0</v>
      </c>
      <c r="BU472" s="986">
        <v>0</v>
      </c>
      <c r="BV472" s="987">
        <v>0</v>
      </c>
      <c r="BW472" s="986">
        <v>0</v>
      </c>
      <c r="BX472" s="987">
        <v>0</v>
      </c>
      <c r="BY472" s="986">
        <v>0</v>
      </c>
      <c r="BZ472" s="987">
        <v>0</v>
      </c>
      <c r="CA472" s="988">
        <v>0</v>
      </c>
      <c r="CB472" s="946"/>
      <c r="CC472" s="971"/>
      <c r="CD472" s="946"/>
      <c r="CE472" s="972"/>
      <c r="CF472" s="946"/>
      <c r="CG472" s="985">
        <v>0</v>
      </c>
      <c r="CH472" s="986">
        <v>0</v>
      </c>
      <c r="CI472" s="987">
        <v>0</v>
      </c>
      <c r="CJ472" s="986">
        <v>0</v>
      </c>
      <c r="CK472" s="987">
        <v>0</v>
      </c>
      <c r="CL472" s="986">
        <v>0</v>
      </c>
      <c r="CM472" s="987">
        <v>0</v>
      </c>
      <c r="CN472" s="986">
        <v>0</v>
      </c>
      <c r="CO472" s="987">
        <v>0</v>
      </c>
      <c r="CP472" s="986">
        <v>0</v>
      </c>
      <c r="CQ472" s="987">
        <v>0</v>
      </c>
      <c r="CR472" s="986">
        <v>0</v>
      </c>
      <c r="CS472" s="987">
        <v>0</v>
      </c>
      <c r="CT472" s="986">
        <v>0</v>
      </c>
      <c r="CU472" s="987">
        <v>0</v>
      </c>
      <c r="CV472" s="986">
        <v>0</v>
      </c>
      <c r="CW472" s="987">
        <v>0</v>
      </c>
      <c r="CX472" s="986">
        <v>0</v>
      </c>
      <c r="CY472" s="987">
        <v>0</v>
      </c>
      <c r="CZ472" s="986">
        <v>0</v>
      </c>
      <c r="DA472" s="987">
        <v>0</v>
      </c>
      <c r="DB472" s="986">
        <v>0</v>
      </c>
      <c r="DC472" s="987">
        <v>0</v>
      </c>
      <c r="DD472" s="986">
        <v>0</v>
      </c>
      <c r="DE472" s="987">
        <v>0</v>
      </c>
      <c r="DF472" s="986">
        <v>0</v>
      </c>
      <c r="DG472" s="987">
        <v>0</v>
      </c>
      <c r="DH472" s="986">
        <v>0</v>
      </c>
      <c r="DI472" s="987">
        <v>0</v>
      </c>
      <c r="DJ472" s="986">
        <v>0</v>
      </c>
      <c r="DK472" s="987">
        <v>0</v>
      </c>
      <c r="DL472" s="986">
        <v>0</v>
      </c>
      <c r="DM472" s="987">
        <v>0</v>
      </c>
      <c r="DN472" s="986">
        <v>0</v>
      </c>
      <c r="DO472" s="987">
        <v>0</v>
      </c>
      <c r="DP472" s="988">
        <v>0</v>
      </c>
      <c r="DQ472" s="946"/>
      <c r="DR472" s="973"/>
      <c r="DS472" s="946"/>
      <c r="DT472" s="985">
        <v>0</v>
      </c>
      <c r="DU472" s="986">
        <v>0</v>
      </c>
      <c r="DV472" s="987">
        <v>0</v>
      </c>
      <c r="DW472" s="986">
        <v>0</v>
      </c>
      <c r="DX472" s="987">
        <v>0</v>
      </c>
      <c r="DY472" s="986">
        <v>0</v>
      </c>
      <c r="DZ472" s="987">
        <v>0</v>
      </c>
      <c r="EA472" s="986">
        <v>0</v>
      </c>
      <c r="EB472" s="987">
        <v>0</v>
      </c>
      <c r="EC472" s="986">
        <v>0</v>
      </c>
      <c r="ED472" s="987">
        <v>0</v>
      </c>
      <c r="EE472" s="986">
        <v>0</v>
      </c>
      <c r="EF472" s="987">
        <v>0</v>
      </c>
      <c r="EG472" s="986">
        <v>0</v>
      </c>
      <c r="EH472" s="987">
        <v>0</v>
      </c>
      <c r="EI472" s="986">
        <v>0</v>
      </c>
      <c r="EJ472" s="987">
        <v>0</v>
      </c>
      <c r="EK472" s="986">
        <v>0</v>
      </c>
      <c r="EL472" s="987">
        <v>0</v>
      </c>
      <c r="EM472" s="986">
        <v>0</v>
      </c>
      <c r="EN472" s="987">
        <v>0</v>
      </c>
      <c r="EO472" s="986">
        <v>0</v>
      </c>
      <c r="EP472" s="987">
        <v>0</v>
      </c>
      <c r="EQ472" s="986">
        <v>0</v>
      </c>
      <c r="ER472" s="987">
        <v>0</v>
      </c>
      <c r="ES472" s="986">
        <v>0</v>
      </c>
      <c r="ET472" s="987">
        <v>0</v>
      </c>
      <c r="EU472" s="986">
        <v>0</v>
      </c>
      <c r="EV472" s="987">
        <v>0</v>
      </c>
      <c r="EW472" s="986">
        <v>0</v>
      </c>
      <c r="EX472" s="987">
        <v>0</v>
      </c>
      <c r="EY472" s="986">
        <v>0</v>
      </c>
      <c r="EZ472" s="987">
        <v>0</v>
      </c>
      <c r="FA472" s="986">
        <v>0</v>
      </c>
      <c r="FB472" s="987">
        <v>0</v>
      </c>
      <c r="FC472" s="988">
        <v>0</v>
      </c>
      <c r="FD472" s="946"/>
      <c r="FE472" s="974"/>
      <c r="FF472" s="946"/>
      <c r="FG472" s="975"/>
      <c r="FI472" s="989" t="b">
        <v>1</v>
      </c>
    </row>
    <row r="473" spans="2:165" hidden="1" outlineLevel="1">
      <c r="B473" s="990">
        <v>451</v>
      </c>
      <c r="C473" s="1011" t="s">
        <v>782</v>
      </c>
      <c r="E473" s="992">
        <v>0</v>
      </c>
      <c r="F473" s="993">
        <v>0</v>
      </c>
      <c r="G473" s="994">
        <v>0</v>
      </c>
      <c r="H473" s="993">
        <v>0</v>
      </c>
      <c r="I473" s="994">
        <v>0</v>
      </c>
      <c r="J473" s="993">
        <v>0</v>
      </c>
      <c r="K473" s="994">
        <v>0</v>
      </c>
      <c r="L473" s="993">
        <v>0</v>
      </c>
      <c r="M473" s="994">
        <v>0</v>
      </c>
      <c r="N473" s="993">
        <v>0</v>
      </c>
      <c r="O473" s="994">
        <v>0</v>
      </c>
      <c r="P473" s="993">
        <v>0</v>
      </c>
      <c r="Q473" s="994">
        <v>0</v>
      </c>
      <c r="R473" s="993">
        <v>0</v>
      </c>
      <c r="S473" s="994">
        <v>0</v>
      </c>
      <c r="T473" s="993">
        <v>0</v>
      </c>
      <c r="U473" s="994">
        <v>0</v>
      </c>
      <c r="V473" s="993">
        <v>0</v>
      </c>
      <c r="W473" s="994">
        <v>0</v>
      </c>
      <c r="X473" s="993">
        <v>0</v>
      </c>
      <c r="Y473" s="994">
        <v>0</v>
      </c>
      <c r="Z473" s="993">
        <v>0</v>
      </c>
      <c r="AA473" s="994">
        <v>0</v>
      </c>
      <c r="AB473" s="993">
        <v>0</v>
      </c>
      <c r="AC473" s="994">
        <v>0</v>
      </c>
      <c r="AD473" s="993">
        <v>0</v>
      </c>
      <c r="AE473" s="994">
        <v>0</v>
      </c>
      <c r="AF473" s="993">
        <v>0</v>
      </c>
      <c r="AG473" s="994">
        <v>0</v>
      </c>
      <c r="AH473" s="993">
        <v>0</v>
      </c>
      <c r="AI473" s="994">
        <v>0</v>
      </c>
      <c r="AJ473" s="993">
        <v>0</v>
      </c>
      <c r="AK473" s="994">
        <v>0</v>
      </c>
      <c r="AL473" s="993">
        <v>0</v>
      </c>
      <c r="AM473" s="994">
        <v>0</v>
      </c>
      <c r="AN473" s="995">
        <v>0</v>
      </c>
      <c r="AO473" s="946"/>
      <c r="AP473" s="964"/>
      <c r="AQ473" s="946"/>
      <c r="AR473" s="992">
        <v>0</v>
      </c>
      <c r="AS473" s="993">
        <v>0</v>
      </c>
      <c r="AT473" s="994">
        <v>0</v>
      </c>
      <c r="AU473" s="993">
        <v>0</v>
      </c>
      <c r="AV473" s="994">
        <v>0</v>
      </c>
      <c r="AW473" s="993">
        <v>0</v>
      </c>
      <c r="AX473" s="994">
        <v>0</v>
      </c>
      <c r="AY473" s="993">
        <v>0</v>
      </c>
      <c r="AZ473" s="994">
        <v>0</v>
      </c>
      <c r="BA473" s="993">
        <v>0</v>
      </c>
      <c r="BB473" s="994">
        <v>0</v>
      </c>
      <c r="BC473" s="993">
        <v>0</v>
      </c>
      <c r="BD473" s="994">
        <v>0</v>
      </c>
      <c r="BE473" s="993">
        <v>0</v>
      </c>
      <c r="BF473" s="994">
        <v>0</v>
      </c>
      <c r="BG473" s="993">
        <v>0</v>
      </c>
      <c r="BH473" s="994">
        <v>0</v>
      </c>
      <c r="BI473" s="993">
        <v>0</v>
      </c>
      <c r="BJ473" s="994">
        <v>0</v>
      </c>
      <c r="BK473" s="993">
        <v>0</v>
      </c>
      <c r="BL473" s="994">
        <v>0</v>
      </c>
      <c r="BM473" s="993">
        <v>0</v>
      </c>
      <c r="BN473" s="994">
        <v>0</v>
      </c>
      <c r="BO473" s="993">
        <v>0</v>
      </c>
      <c r="BP473" s="994">
        <v>0</v>
      </c>
      <c r="BQ473" s="993">
        <v>0</v>
      </c>
      <c r="BR473" s="994">
        <v>0</v>
      </c>
      <c r="BS473" s="993">
        <v>0</v>
      </c>
      <c r="BT473" s="994">
        <v>0</v>
      </c>
      <c r="BU473" s="993">
        <v>0</v>
      </c>
      <c r="BV473" s="994">
        <v>0</v>
      </c>
      <c r="BW473" s="993">
        <v>0</v>
      </c>
      <c r="BX473" s="994">
        <v>0</v>
      </c>
      <c r="BY473" s="993">
        <v>0</v>
      </c>
      <c r="BZ473" s="994">
        <v>0</v>
      </c>
      <c r="CA473" s="995">
        <v>0</v>
      </c>
      <c r="CB473" s="946"/>
      <c r="CC473" s="971"/>
      <c r="CD473" s="946"/>
      <c r="CE473" s="972"/>
      <c r="CF473" s="946"/>
      <c r="CG473" s="992">
        <v>0</v>
      </c>
      <c r="CH473" s="993">
        <v>0</v>
      </c>
      <c r="CI473" s="994">
        <v>0</v>
      </c>
      <c r="CJ473" s="993">
        <v>0</v>
      </c>
      <c r="CK473" s="994">
        <v>0</v>
      </c>
      <c r="CL473" s="993">
        <v>0</v>
      </c>
      <c r="CM473" s="994">
        <v>0</v>
      </c>
      <c r="CN473" s="993">
        <v>0</v>
      </c>
      <c r="CO473" s="994">
        <v>0</v>
      </c>
      <c r="CP473" s="993">
        <v>0</v>
      </c>
      <c r="CQ473" s="994">
        <v>0</v>
      </c>
      <c r="CR473" s="993">
        <v>0</v>
      </c>
      <c r="CS473" s="994">
        <v>0</v>
      </c>
      <c r="CT473" s="993">
        <v>0</v>
      </c>
      <c r="CU473" s="994">
        <v>0</v>
      </c>
      <c r="CV473" s="993">
        <v>0</v>
      </c>
      <c r="CW473" s="994">
        <v>0</v>
      </c>
      <c r="CX473" s="993">
        <v>0</v>
      </c>
      <c r="CY473" s="994">
        <v>0</v>
      </c>
      <c r="CZ473" s="993">
        <v>0</v>
      </c>
      <c r="DA473" s="994">
        <v>0</v>
      </c>
      <c r="DB473" s="993">
        <v>0</v>
      </c>
      <c r="DC473" s="994">
        <v>0</v>
      </c>
      <c r="DD473" s="993">
        <v>0</v>
      </c>
      <c r="DE473" s="994">
        <v>0</v>
      </c>
      <c r="DF473" s="993">
        <v>0</v>
      </c>
      <c r="DG473" s="994">
        <v>0</v>
      </c>
      <c r="DH473" s="993">
        <v>0</v>
      </c>
      <c r="DI473" s="994">
        <v>0</v>
      </c>
      <c r="DJ473" s="993">
        <v>0</v>
      </c>
      <c r="DK473" s="994">
        <v>0</v>
      </c>
      <c r="DL473" s="993">
        <v>0</v>
      </c>
      <c r="DM473" s="994">
        <v>0</v>
      </c>
      <c r="DN473" s="993">
        <v>0</v>
      </c>
      <c r="DO473" s="994">
        <v>0</v>
      </c>
      <c r="DP473" s="995">
        <v>0</v>
      </c>
      <c r="DQ473" s="946"/>
      <c r="DR473" s="973"/>
      <c r="DS473" s="946"/>
      <c r="DT473" s="992">
        <v>0</v>
      </c>
      <c r="DU473" s="993">
        <v>0</v>
      </c>
      <c r="DV473" s="994">
        <v>0</v>
      </c>
      <c r="DW473" s="993">
        <v>0</v>
      </c>
      <c r="DX473" s="994">
        <v>0</v>
      </c>
      <c r="DY473" s="993">
        <v>0</v>
      </c>
      <c r="DZ473" s="994">
        <v>0</v>
      </c>
      <c r="EA473" s="993">
        <v>0</v>
      </c>
      <c r="EB473" s="994">
        <v>0</v>
      </c>
      <c r="EC473" s="993">
        <v>0</v>
      </c>
      <c r="ED473" s="994">
        <v>0</v>
      </c>
      <c r="EE473" s="993">
        <v>0</v>
      </c>
      <c r="EF473" s="994">
        <v>0</v>
      </c>
      <c r="EG473" s="993">
        <v>0</v>
      </c>
      <c r="EH473" s="994">
        <v>0</v>
      </c>
      <c r="EI473" s="993">
        <v>0</v>
      </c>
      <c r="EJ473" s="994">
        <v>0</v>
      </c>
      <c r="EK473" s="993">
        <v>0</v>
      </c>
      <c r="EL473" s="994">
        <v>0</v>
      </c>
      <c r="EM473" s="993">
        <v>0</v>
      </c>
      <c r="EN473" s="994">
        <v>0</v>
      </c>
      <c r="EO473" s="993">
        <v>0</v>
      </c>
      <c r="EP473" s="994">
        <v>0</v>
      </c>
      <c r="EQ473" s="993">
        <v>0</v>
      </c>
      <c r="ER473" s="994">
        <v>0</v>
      </c>
      <c r="ES473" s="993">
        <v>0</v>
      </c>
      <c r="ET473" s="994">
        <v>0</v>
      </c>
      <c r="EU473" s="993">
        <v>0</v>
      </c>
      <c r="EV473" s="994">
        <v>0</v>
      </c>
      <c r="EW473" s="993">
        <v>0</v>
      </c>
      <c r="EX473" s="994">
        <v>0</v>
      </c>
      <c r="EY473" s="993">
        <v>0</v>
      </c>
      <c r="EZ473" s="994">
        <v>0</v>
      </c>
      <c r="FA473" s="993">
        <v>0</v>
      </c>
      <c r="FB473" s="994">
        <v>0</v>
      </c>
      <c r="FC473" s="995">
        <v>0</v>
      </c>
      <c r="FD473" s="946"/>
      <c r="FE473" s="974"/>
      <c r="FF473" s="946"/>
      <c r="FG473" s="975"/>
      <c r="FI473" s="996" t="b">
        <v>1</v>
      </c>
    </row>
    <row r="474" spans="2:165" hidden="1" outlineLevel="1">
      <c r="B474" s="983">
        <v>452</v>
      </c>
      <c r="C474" s="1012" t="s">
        <v>783</v>
      </c>
      <c r="E474" s="985">
        <v>0</v>
      </c>
      <c r="F474" s="986">
        <v>0</v>
      </c>
      <c r="G474" s="987">
        <v>0</v>
      </c>
      <c r="H474" s="986">
        <v>0</v>
      </c>
      <c r="I474" s="987">
        <v>0</v>
      </c>
      <c r="J474" s="986">
        <v>0</v>
      </c>
      <c r="K474" s="987">
        <v>0</v>
      </c>
      <c r="L474" s="986">
        <v>0</v>
      </c>
      <c r="M474" s="987">
        <v>0</v>
      </c>
      <c r="N474" s="986">
        <v>0</v>
      </c>
      <c r="O474" s="987">
        <v>0</v>
      </c>
      <c r="P474" s="986">
        <v>0</v>
      </c>
      <c r="Q474" s="987">
        <v>0</v>
      </c>
      <c r="R474" s="986">
        <v>0</v>
      </c>
      <c r="S474" s="987">
        <v>0</v>
      </c>
      <c r="T474" s="986">
        <v>0</v>
      </c>
      <c r="U474" s="987">
        <v>0</v>
      </c>
      <c r="V474" s="986">
        <v>0</v>
      </c>
      <c r="W474" s="987">
        <v>0</v>
      </c>
      <c r="X474" s="986">
        <v>0</v>
      </c>
      <c r="Y474" s="987">
        <v>0</v>
      </c>
      <c r="Z474" s="986">
        <v>0</v>
      </c>
      <c r="AA474" s="987">
        <v>0</v>
      </c>
      <c r="AB474" s="986">
        <v>0</v>
      </c>
      <c r="AC474" s="987">
        <v>0</v>
      </c>
      <c r="AD474" s="986">
        <v>0</v>
      </c>
      <c r="AE474" s="987">
        <v>0</v>
      </c>
      <c r="AF474" s="986">
        <v>0</v>
      </c>
      <c r="AG474" s="987">
        <v>0</v>
      </c>
      <c r="AH474" s="986">
        <v>0</v>
      </c>
      <c r="AI474" s="987">
        <v>0</v>
      </c>
      <c r="AJ474" s="986">
        <v>0</v>
      </c>
      <c r="AK474" s="987">
        <v>0</v>
      </c>
      <c r="AL474" s="986">
        <v>0</v>
      </c>
      <c r="AM474" s="987">
        <v>0</v>
      </c>
      <c r="AN474" s="988">
        <v>0</v>
      </c>
      <c r="AO474" s="946"/>
      <c r="AP474" s="964"/>
      <c r="AQ474" s="946"/>
      <c r="AR474" s="985">
        <v>0</v>
      </c>
      <c r="AS474" s="986">
        <v>0</v>
      </c>
      <c r="AT474" s="987">
        <v>0</v>
      </c>
      <c r="AU474" s="986">
        <v>0</v>
      </c>
      <c r="AV474" s="987">
        <v>0</v>
      </c>
      <c r="AW474" s="986">
        <v>0</v>
      </c>
      <c r="AX474" s="987">
        <v>0</v>
      </c>
      <c r="AY474" s="986">
        <v>0</v>
      </c>
      <c r="AZ474" s="987">
        <v>0</v>
      </c>
      <c r="BA474" s="986">
        <v>0</v>
      </c>
      <c r="BB474" s="987">
        <v>0</v>
      </c>
      <c r="BC474" s="986">
        <v>0</v>
      </c>
      <c r="BD474" s="987">
        <v>0</v>
      </c>
      <c r="BE474" s="986">
        <v>0</v>
      </c>
      <c r="BF474" s="987">
        <v>0</v>
      </c>
      <c r="BG474" s="986">
        <v>0</v>
      </c>
      <c r="BH474" s="987">
        <v>0</v>
      </c>
      <c r="BI474" s="986">
        <v>0</v>
      </c>
      <c r="BJ474" s="987">
        <v>0</v>
      </c>
      <c r="BK474" s="986">
        <v>0</v>
      </c>
      <c r="BL474" s="987">
        <v>0</v>
      </c>
      <c r="BM474" s="986">
        <v>0</v>
      </c>
      <c r="BN474" s="987">
        <v>0</v>
      </c>
      <c r="BO474" s="986">
        <v>0</v>
      </c>
      <c r="BP474" s="987">
        <v>0</v>
      </c>
      <c r="BQ474" s="986">
        <v>0</v>
      </c>
      <c r="BR474" s="987">
        <v>0</v>
      </c>
      <c r="BS474" s="986">
        <v>0</v>
      </c>
      <c r="BT474" s="987">
        <v>0</v>
      </c>
      <c r="BU474" s="986">
        <v>0</v>
      </c>
      <c r="BV474" s="987">
        <v>0</v>
      </c>
      <c r="BW474" s="986">
        <v>0</v>
      </c>
      <c r="BX474" s="987">
        <v>0</v>
      </c>
      <c r="BY474" s="986">
        <v>0</v>
      </c>
      <c r="BZ474" s="987">
        <v>0</v>
      </c>
      <c r="CA474" s="988">
        <v>0</v>
      </c>
      <c r="CB474" s="946"/>
      <c r="CC474" s="971"/>
      <c r="CD474" s="946"/>
      <c r="CE474" s="972"/>
      <c r="CF474" s="946"/>
      <c r="CG474" s="985">
        <v>0</v>
      </c>
      <c r="CH474" s="986">
        <v>0</v>
      </c>
      <c r="CI474" s="987">
        <v>0</v>
      </c>
      <c r="CJ474" s="986">
        <v>0</v>
      </c>
      <c r="CK474" s="987">
        <v>0</v>
      </c>
      <c r="CL474" s="986">
        <v>0</v>
      </c>
      <c r="CM474" s="987">
        <v>0</v>
      </c>
      <c r="CN474" s="986">
        <v>0</v>
      </c>
      <c r="CO474" s="987">
        <v>0</v>
      </c>
      <c r="CP474" s="986">
        <v>0</v>
      </c>
      <c r="CQ474" s="987">
        <v>0</v>
      </c>
      <c r="CR474" s="986">
        <v>0</v>
      </c>
      <c r="CS474" s="987">
        <v>0</v>
      </c>
      <c r="CT474" s="986">
        <v>0</v>
      </c>
      <c r="CU474" s="987">
        <v>0</v>
      </c>
      <c r="CV474" s="986">
        <v>0</v>
      </c>
      <c r="CW474" s="987">
        <v>0</v>
      </c>
      <c r="CX474" s="986">
        <v>0</v>
      </c>
      <c r="CY474" s="987">
        <v>0</v>
      </c>
      <c r="CZ474" s="986">
        <v>0</v>
      </c>
      <c r="DA474" s="987">
        <v>0</v>
      </c>
      <c r="DB474" s="986">
        <v>0</v>
      </c>
      <c r="DC474" s="987">
        <v>0</v>
      </c>
      <c r="DD474" s="986">
        <v>0</v>
      </c>
      <c r="DE474" s="987">
        <v>0</v>
      </c>
      <c r="DF474" s="986">
        <v>0</v>
      </c>
      <c r="DG474" s="987">
        <v>0</v>
      </c>
      <c r="DH474" s="986">
        <v>0</v>
      </c>
      <c r="DI474" s="987">
        <v>0</v>
      </c>
      <c r="DJ474" s="986">
        <v>0</v>
      </c>
      <c r="DK474" s="987">
        <v>0</v>
      </c>
      <c r="DL474" s="986">
        <v>0</v>
      </c>
      <c r="DM474" s="987">
        <v>0</v>
      </c>
      <c r="DN474" s="986">
        <v>0</v>
      </c>
      <c r="DO474" s="987">
        <v>0</v>
      </c>
      <c r="DP474" s="988">
        <v>0</v>
      </c>
      <c r="DQ474" s="946"/>
      <c r="DR474" s="973"/>
      <c r="DS474" s="946"/>
      <c r="DT474" s="985">
        <v>0</v>
      </c>
      <c r="DU474" s="986">
        <v>0</v>
      </c>
      <c r="DV474" s="987">
        <v>0</v>
      </c>
      <c r="DW474" s="986">
        <v>0</v>
      </c>
      <c r="DX474" s="987">
        <v>0</v>
      </c>
      <c r="DY474" s="986">
        <v>0</v>
      </c>
      <c r="DZ474" s="987">
        <v>0</v>
      </c>
      <c r="EA474" s="986">
        <v>0</v>
      </c>
      <c r="EB474" s="987">
        <v>0</v>
      </c>
      <c r="EC474" s="986">
        <v>0</v>
      </c>
      <c r="ED474" s="987">
        <v>0</v>
      </c>
      <c r="EE474" s="986">
        <v>0</v>
      </c>
      <c r="EF474" s="987">
        <v>0</v>
      </c>
      <c r="EG474" s="986">
        <v>0</v>
      </c>
      <c r="EH474" s="987">
        <v>0</v>
      </c>
      <c r="EI474" s="986">
        <v>0</v>
      </c>
      <c r="EJ474" s="987">
        <v>0</v>
      </c>
      <c r="EK474" s="986">
        <v>0</v>
      </c>
      <c r="EL474" s="987">
        <v>0</v>
      </c>
      <c r="EM474" s="986">
        <v>0</v>
      </c>
      <c r="EN474" s="987">
        <v>0</v>
      </c>
      <c r="EO474" s="986">
        <v>0</v>
      </c>
      <c r="EP474" s="987">
        <v>0</v>
      </c>
      <c r="EQ474" s="986">
        <v>0</v>
      </c>
      <c r="ER474" s="987">
        <v>0</v>
      </c>
      <c r="ES474" s="986">
        <v>0</v>
      </c>
      <c r="ET474" s="987">
        <v>0</v>
      </c>
      <c r="EU474" s="986">
        <v>0</v>
      </c>
      <c r="EV474" s="987">
        <v>0</v>
      </c>
      <c r="EW474" s="986">
        <v>0</v>
      </c>
      <c r="EX474" s="987">
        <v>0</v>
      </c>
      <c r="EY474" s="986">
        <v>0</v>
      </c>
      <c r="EZ474" s="987">
        <v>0</v>
      </c>
      <c r="FA474" s="986">
        <v>0</v>
      </c>
      <c r="FB474" s="987">
        <v>0</v>
      </c>
      <c r="FC474" s="988">
        <v>0</v>
      </c>
      <c r="FD474" s="946"/>
      <c r="FE474" s="974"/>
      <c r="FF474" s="946"/>
      <c r="FG474" s="975"/>
      <c r="FI474" s="989" t="b">
        <v>1</v>
      </c>
    </row>
    <row r="475" spans="2:165" hidden="1" outlineLevel="1">
      <c r="B475" s="990">
        <v>453</v>
      </c>
      <c r="C475" s="1011" t="s">
        <v>784</v>
      </c>
      <c r="E475" s="992">
        <v>0</v>
      </c>
      <c r="F475" s="993">
        <v>0</v>
      </c>
      <c r="G475" s="994">
        <v>0</v>
      </c>
      <c r="H475" s="993">
        <v>0</v>
      </c>
      <c r="I475" s="994">
        <v>0</v>
      </c>
      <c r="J475" s="993">
        <v>0</v>
      </c>
      <c r="K475" s="994">
        <v>0</v>
      </c>
      <c r="L475" s="993">
        <v>0</v>
      </c>
      <c r="M475" s="994">
        <v>0</v>
      </c>
      <c r="N475" s="993">
        <v>0</v>
      </c>
      <c r="O475" s="994">
        <v>0</v>
      </c>
      <c r="P475" s="993">
        <v>0</v>
      </c>
      <c r="Q475" s="994">
        <v>0</v>
      </c>
      <c r="R475" s="993">
        <v>0</v>
      </c>
      <c r="S475" s="994">
        <v>0</v>
      </c>
      <c r="T475" s="993">
        <v>0</v>
      </c>
      <c r="U475" s="994">
        <v>0</v>
      </c>
      <c r="V475" s="993">
        <v>0</v>
      </c>
      <c r="W475" s="994">
        <v>0</v>
      </c>
      <c r="X475" s="993">
        <v>0</v>
      </c>
      <c r="Y475" s="994">
        <v>0</v>
      </c>
      <c r="Z475" s="993">
        <v>0</v>
      </c>
      <c r="AA475" s="994">
        <v>0</v>
      </c>
      <c r="AB475" s="993">
        <v>0</v>
      </c>
      <c r="AC475" s="994">
        <v>0</v>
      </c>
      <c r="AD475" s="993">
        <v>0</v>
      </c>
      <c r="AE475" s="994">
        <v>0</v>
      </c>
      <c r="AF475" s="993">
        <v>0</v>
      </c>
      <c r="AG475" s="994">
        <v>0</v>
      </c>
      <c r="AH475" s="993">
        <v>0</v>
      </c>
      <c r="AI475" s="994">
        <v>0</v>
      </c>
      <c r="AJ475" s="993">
        <v>0</v>
      </c>
      <c r="AK475" s="994">
        <v>0</v>
      </c>
      <c r="AL475" s="993">
        <v>0</v>
      </c>
      <c r="AM475" s="994">
        <v>0</v>
      </c>
      <c r="AN475" s="995">
        <v>0</v>
      </c>
      <c r="AO475" s="946"/>
      <c r="AP475" s="964"/>
      <c r="AQ475" s="946"/>
      <c r="AR475" s="992">
        <v>0</v>
      </c>
      <c r="AS475" s="993">
        <v>0</v>
      </c>
      <c r="AT475" s="994">
        <v>0</v>
      </c>
      <c r="AU475" s="993">
        <v>0</v>
      </c>
      <c r="AV475" s="994">
        <v>0</v>
      </c>
      <c r="AW475" s="993">
        <v>0</v>
      </c>
      <c r="AX475" s="994">
        <v>0</v>
      </c>
      <c r="AY475" s="993">
        <v>0</v>
      </c>
      <c r="AZ475" s="994">
        <v>0</v>
      </c>
      <c r="BA475" s="993">
        <v>0</v>
      </c>
      <c r="BB475" s="994">
        <v>0</v>
      </c>
      <c r="BC475" s="993">
        <v>0</v>
      </c>
      <c r="BD475" s="994">
        <v>0</v>
      </c>
      <c r="BE475" s="993">
        <v>0</v>
      </c>
      <c r="BF475" s="994">
        <v>0</v>
      </c>
      <c r="BG475" s="993">
        <v>0</v>
      </c>
      <c r="BH475" s="994">
        <v>0</v>
      </c>
      <c r="BI475" s="993">
        <v>0</v>
      </c>
      <c r="BJ475" s="994">
        <v>0</v>
      </c>
      <c r="BK475" s="993">
        <v>0</v>
      </c>
      <c r="BL475" s="994">
        <v>0</v>
      </c>
      <c r="BM475" s="993">
        <v>0</v>
      </c>
      <c r="BN475" s="994">
        <v>0</v>
      </c>
      <c r="BO475" s="993">
        <v>0</v>
      </c>
      <c r="BP475" s="994">
        <v>0</v>
      </c>
      <c r="BQ475" s="993">
        <v>0</v>
      </c>
      <c r="BR475" s="994">
        <v>0</v>
      </c>
      <c r="BS475" s="993">
        <v>0</v>
      </c>
      <c r="BT475" s="994">
        <v>0</v>
      </c>
      <c r="BU475" s="993">
        <v>0</v>
      </c>
      <c r="BV475" s="994">
        <v>0</v>
      </c>
      <c r="BW475" s="993">
        <v>0</v>
      </c>
      <c r="BX475" s="994">
        <v>0</v>
      </c>
      <c r="BY475" s="993">
        <v>0</v>
      </c>
      <c r="BZ475" s="994">
        <v>0</v>
      </c>
      <c r="CA475" s="995">
        <v>0</v>
      </c>
      <c r="CB475" s="946"/>
      <c r="CC475" s="971"/>
      <c r="CD475" s="946"/>
      <c r="CE475" s="972"/>
      <c r="CF475" s="946"/>
      <c r="CG475" s="992">
        <v>0</v>
      </c>
      <c r="CH475" s="993">
        <v>0</v>
      </c>
      <c r="CI475" s="994">
        <v>0</v>
      </c>
      <c r="CJ475" s="993">
        <v>0</v>
      </c>
      <c r="CK475" s="994">
        <v>0</v>
      </c>
      <c r="CL475" s="993">
        <v>0</v>
      </c>
      <c r="CM475" s="994">
        <v>0</v>
      </c>
      <c r="CN475" s="993">
        <v>0</v>
      </c>
      <c r="CO475" s="994">
        <v>0</v>
      </c>
      <c r="CP475" s="993">
        <v>0</v>
      </c>
      <c r="CQ475" s="994">
        <v>0</v>
      </c>
      <c r="CR475" s="993">
        <v>0</v>
      </c>
      <c r="CS475" s="994">
        <v>0</v>
      </c>
      <c r="CT475" s="993">
        <v>0</v>
      </c>
      <c r="CU475" s="994">
        <v>0</v>
      </c>
      <c r="CV475" s="993">
        <v>0</v>
      </c>
      <c r="CW475" s="994">
        <v>0</v>
      </c>
      <c r="CX475" s="993">
        <v>0</v>
      </c>
      <c r="CY475" s="994">
        <v>0</v>
      </c>
      <c r="CZ475" s="993">
        <v>0</v>
      </c>
      <c r="DA475" s="994">
        <v>0</v>
      </c>
      <c r="DB475" s="993">
        <v>0</v>
      </c>
      <c r="DC475" s="994">
        <v>0</v>
      </c>
      <c r="DD475" s="993">
        <v>0</v>
      </c>
      <c r="DE475" s="994">
        <v>0</v>
      </c>
      <c r="DF475" s="993">
        <v>0</v>
      </c>
      <c r="DG475" s="994">
        <v>0</v>
      </c>
      <c r="DH475" s="993">
        <v>0</v>
      </c>
      <c r="DI475" s="994">
        <v>0</v>
      </c>
      <c r="DJ475" s="993">
        <v>0</v>
      </c>
      <c r="DK475" s="994">
        <v>0</v>
      </c>
      <c r="DL475" s="993">
        <v>0</v>
      </c>
      <c r="DM475" s="994">
        <v>0</v>
      </c>
      <c r="DN475" s="993">
        <v>0</v>
      </c>
      <c r="DO475" s="994">
        <v>0</v>
      </c>
      <c r="DP475" s="995">
        <v>0</v>
      </c>
      <c r="DQ475" s="946"/>
      <c r="DR475" s="973"/>
      <c r="DS475" s="946"/>
      <c r="DT475" s="992">
        <v>0</v>
      </c>
      <c r="DU475" s="993">
        <v>0</v>
      </c>
      <c r="DV475" s="994">
        <v>0</v>
      </c>
      <c r="DW475" s="993">
        <v>0</v>
      </c>
      <c r="DX475" s="994">
        <v>0</v>
      </c>
      <c r="DY475" s="993">
        <v>0</v>
      </c>
      <c r="DZ475" s="994">
        <v>0</v>
      </c>
      <c r="EA475" s="993">
        <v>0</v>
      </c>
      <c r="EB475" s="994">
        <v>0</v>
      </c>
      <c r="EC475" s="993">
        <v>0</v>
      </c>
      <c r="ED475" s="994">
        <v>0</v>
      </c>
      <c r="EE475" s="993">
        <v>0</v>
      </c>
      <c r="EF475" s="994">
        <v>0</v>
      </c>
      <c r="EG475" s="993">
        <v>0</v>
      </c>
      <c r="EH475" s="994">
        <v>0</v>
      </c>
      <c r="EI475" s="993">
        <v>0</v>
      </c>
      <c r="EJ475" s="994">
        <v>0</v>
      </c>
      <c r="EK475" s="993">
        <v>0</v>
      </c>
      <c r="EL475" s="994">
        <v>0</v>
      </c>
      <c r="EM475" s="993">
        <v>0</v>
      </c>
      <c r="EN475" s="994">
        <v>0</v>
      </c>
      <c r="EO475" s="993">
        <v>0</v>
      </c>
      <c r="EP475" s="994">
        <v>0</v>
      </c>
      <c r="EQ475" s="993">
        <v>0</v>
      </c>
      <c r="ER475" s="994">
        <v>0</v>
      </c>
      <c r="ES475" s="993">
        <v>0</v>
      </c>
      <c r="ET475" s="994">
        <v>0</v>
      </c>
      <c r="EU475" s="993">
        <v>0</v>
      </c>
      <c r="EV475" s="994">
        <v>0</v>
      </c>
      <c r="EW475" s="993">
        <v>0</v>
      </c>
      <c r="EX475" s="994">
        <v>0</v>
      </c>
      <c r="EY475" s="993">
        <v>0</v>
      </c>
      <c r="EZ475" s="994">
        <v>0</v>
      </c>
      <c r="FA475" s="993">
        <v>0</v>
      </c>
      <c r="FB475" s="994">
        <v>0</v>
      </c>
      <c r="FC475" s="995">
        <v>0</v>
      </c>
      <c r="FD475" s="946"/>
      <c r="FE475" s="974"/>
      <c r="FF475" s="946"/>
      <c r="FG475" s="975"/>
      <c r="FI475" s="996" t="b">
        <v>1</v>
      </c>
    </row>
    <row r="476" spans="2:165" hidden="1" outlineLevel="1">
      <c r="B476" s="983">
        <v>454</v>
      </c>
      <c r="C476" s="1012" t="s">
        <v>785</v>
      </c>
      <c r="E476" s="985">
        <v>0</v>
      </c>
      <c r="F476" s="986">
        <v>0</v>
      </c>
      <c r="G476" s="987">
        <v>0</v>
      </c>
      <c r="H476" s="986">
        <v>0</v>
      </c>
      <c r="I476" s="987">
        <v>0</v>
      </c>
      <c r="J476" s="986">
        <v>0</v>
      </c>
      <c r="K476" s="987">
        <v>0</v>
      </c>
      <c r="L476" s="986">
        <v>0</v>
      </c>
      <c r="M476" s="987">
        <v>0</v>
      </c>
      <c r="N476" s="986">
        <v>0</v>
      </c>
      <c r="O476" s="987">
        <v>0</v>
      </c>
      <c r="P476" s="986">
        <v>0</v>
      </c>
      <c r="Q476" s="987">
        <v>0</v>
      </c>
      <c r="R476" s="986">
        <v>0</v>
      </c>
      <c r="S476" s="987">
        <v>0</v>
      </c>
      <c r="T476" s="986">
        <v>0</v>
      </c>
      <c r="U476" s="987">
        <v>0</v>
      </c>
      <c r="V476" s="986">
        <v>0</v>
      </c>
      <c r="W476" s="987">
        <v>0</v>
      </c>
      <c r="X476" s="986">
        <v>0</v>
      </c>
      <c r="Y476" s="987">
        <v>0</v>
      </c>
      <c r="Z476" s="986">
        <v>0</v>
      </c>
      <c r="AA476" s="987">
        <v>0</v>
      </c>
      <c r="AB476" s="986">
        <v>0</v>
      </c>
      <c r="AC476" s="987">
        <v>0</v>
      </c>
      <c r="AD476" s="986">
        <v>0</v>
      </c>
      <c r="AE476" s="987">
        <v>0</v>
      </c>
      <c r="AF476" s="986">
        <v>0</v>
      </c>
      <c r="AG476" s="987">
        <v>0</v>
      </c>
      <c r="AH476" s="986">
        <v>0</v>
      </c>
      <c r="AI476" s="987">
        <v>0</v>
      </c>
      <c r="AJ476" s="986">
        <v>0</v>
      </c>
      <c r="AK476" s="987">
        <v>0</v>
      </c>
      <c r="AL476" s="986">
        <v>0</v>
      </c>
      <c r="AM476" s="987">
        <v>0</v>
      </c>
      <c r="AN476" s="988">
        <v>0</v>
      </c>
      <c r="AO476" s="946"/>
      <c r="AP476" s="964"/>
      <c r="AQ476" s="946"/>
      <c r="AR476" s="985">
        <v>0</v>
      </c>
      <c r="AS476" s="986">
        <v>0</v>
      </c>
      <c r="AT476" s="987">
        <v>0</v>
      </c>
      <c r="AU476" s="986">
        <v>0</v>
      </c>
      <c r="AV476" s="987">
        <v>0</v>
      </c>
      <c r="AW476" s="986">
        <v>0</v>
      </c>
      <c r="AX476" s="987">
        <v>0</v>
      </c>
      <c r="AY476" s="986">
        <v>0</v>
      </c>
      <c r="AZ476" s="987">
        <v>0</v>
      </c>
      <c r="BA476" s="986">
        <v>0</v>
      </c>
      <c r="BB476" s="987">
        <v>0</v>
      </c>
      <c r="BC476" s="986">
        <v>0</v>
      </c>
      <c r="BD476" s="987">
        <v>0</v>
      </c>
      <c r="BE476" s="986">
        <v>0</v>
      </c>
      <c r="BF476" s="987">
        <v>0</v>
      </c>
      <c r="BG476" s="986">
        <v>0</v>
      </c>
      <c r="BH476" s="987">
        <v>0</v>
      </c>
      <c r="BI476" s="986">
        <v>0</v>
      </c>
      <c r="BJ476" s="987">
        <v>0</v>
      </c>
      <c r="BK476" s="986">
        <v>0</v>
      </c>
      <c r="BL476" s="987">
        <v>0</v>
      </c>
      <c r="BM476" s="986">
        <v>0</v>
      </c>
      <c r="BN476" s="987">
        <v>0</v>
      </c>
      <c r="BO476" s="986">
        <v>0</v>
      </c>
      <c r="BP476" s="987">
        <v>0</v>
      </c>
      <c r="BQ476" s="986">
        <v>0</v>
      </c>
      <c r="BR476" s="987">
        <v>0</v>
      </c>
      <c r="BS476" s="986">
        <v>0</v>
      </c>
      <c r="BT476" s="987">
        <v>0</v>
      </c>
      <c r="BU476" s="986">
        <v>0</v>
      </c>
      <c r="BV476" s="987">
        <v>0</v>
      </c>
      <c r="BW476" s="986">
        <v>0</v>
      </c>
      <c r="BX476" s="987">
        <v>0</v>
      </c>
      <c r="BY476" s="986">
        <v>0</v>
      </c>
      <c r="BZ476" s="987">
        <v>0</v>
      </c>
      <c r="CA476" s="988">
        <v>0</v>
      </c>
      <c r="CB476" s="946"/>
      <c r="CC476" s="971"/>
      <c r="CD476" s="946"/>
      <c r="CE476" s="972"/>
      <c r="CF476" s="946"/>
      <c r="CG476" s="985">
        <v>0</v>
      </c>
      <c r="CH476" s="986">
        <v>0</v>
      </c>
      <c r="CI476" s="987">
        <v>0</v>
      </c>
      <c r="CJ476" s="986">
        <v>0</v>
      </c>
      <c r="CK476" s="987">
        <v>0</v>
      </c>
      <c r="CL476" s="986">
        <v>0</v>
      </c>
      <c r="CM476" s="987">
        <v>0</v>
      </c>
      <c r="CN476" s="986">
        <v>0</v>
      </c>
      <c r="CO476" s="987">
        <v>0</v>
      </c>
      <c r="CP476" s="986">
        <v>0</v>
      </c>
      <c r="CQ476" s="987">
        <v>0</v>
      </c>
      <c r="CR476" s="986">
        <v>0</v>
      </c>
      <c r="CS476" s="987">
        <v>0</v>
      </c>
      <c r="CT476" s="986">
        <v>0</v>
      </c>
      <c r="CU476" s="987">
        <v>0</v>
      </c>
      <c r="CV476" s="986">
        <v>0</v>
      </c>
      <c r="CW476" s="987">
        <v>0</v>
      </c>
      <c r="CX476" s="986">
        <v>0</v>
      </c>
      <c r="CY476" s="987">
        <v>0</v>
      </c>
      <c r="CZ476" s="986">
        <v>0</v>
      </c>
      <c r="DA476" s="987">
        <v>0</v>
      </c>
      <c r="DB476" s="986">
        <v>0</v>
      </c>
      <c r="DC476" s="987">
        <v>0</v>
      </c>
      <c r="DD476" s="986">
        <v>0</v>
      </c>
      <c r="DE476" s="987">
        <v>0</v>
      </c>
      <c r="DF476" s="986">
        <v>0</v>
      </c>
      <c r="DG476" s="987">
        <v>0</v>
      </c>
      <c r="DH476" s="986">
        <v>0</v>
      </c>
      <c r="DI476" s="987">
        <v>0</v>
      </c>
      <c r="DJ476" s="986">
        <v>0</v>
      </c>
      <c r="DK476" s="987">
        <v>0</v>
      </c>
      <c r="DL476" s="986">
        <v>0</v>
      </c>
      <c r="DM476" s="987">
        <v>0</v>
      </c>
      <c r="DN476" s="986">
        <v>0</v>
      </c>
      <c r="DO476" s="987">
        <v>0</v>
      </c>
      <c r="DP476" s="988">
        <v>0</v>
      </c>
      <c r="DQ476" s="946"/>
      <c r="DR476" s="973"/>
      <c r="DS476" s="946"/>
      <c r="DT476" s="985">
        <v>0</v>
      </c>
      <c r="DU476" s="986">
        <v>0</v>
      </c>
      <c r="DV476" s="987">
        <v>0</v>
      </c>
      <c r="DW476" s="986">
        <v>0</v>
      </c>
      <c r="DX476" s="987">
        <v>0</v>
      </c>
      <c r="DY476" s="986">
        <v>0</v>
      </c>
      <c r="DZ476" s="987">
        <v>0</v>
      </c>
      <c r="EA476" s="986">
        <v>0</v>
      </c>
      <c r="EB476" s="987">
        <v>0</v>
      </c>
      <c r="EC476" s="986">
        <v>0</v>
      </c>
      <c r="ED476" s="987">
        <v>0</v>
      </c>
      <c r="EE476" s="986">
        <v>0</v>
      </c>
      <c r="EF476" s="987">
        <v>0</v>
      </c>
      <c r="EG476" s="986">
        <v>0</v>
      </c>
      <c r="EH476" s="987">
        <v>0</v>
      </c>
      <c r="EI476" s="986">
        <v>0</v>
      </c>
      <c r="EJ476" s="987">
        <v>0</v>
      </c>
      <c r="EK476" s="986">
        <v>0</v>
      </c>
      <c r="EL476" s="987">
        <v>0</v>
      </c>
      <c r="EM476" s="986">
        <v>0</v>
      </c>
      <c r="EN476" s="987">
        <v>0</v>
      </c>
      <c r="EO476" s="986">
        <v>0</v>
      </c>
      <c r="EP476" s="987">
        <v>0</v>
      </c>
      <c r="EQ476" s="986">
        <v>0</v>
      </c>
      <c r="ER476" s="987">
        <v>0</v>
      </c>
      <c r="ES476" s="986">
        <v>0</v>
      </c>
      <c r="ET476" s="987">
        <v>0</v>
      </c>
      <c r="EU476" s="986">
        <v>0</v>
      </c>
      <c r="EV476" s="987">
        <v>0</v>
      </c>
      <c r="EW476" s="986">
        <v>0</v>
      </c>
      <c r="EX476" s="987">
        <v>0</v>
      </c>
      <c r="EY476" s="986">
        <v>0</v>
      </c>
      <c r="EZ476" s="987">
        <v>0</v>
      </c>
      <c r="FA476" s="986">
        <v>0</v>
      </c>
      <c r="FB476" s="987">
        <v>0</v>
      </c>
      <c r="FC476" s="988">
        <v>0</v>
      </c>
      <c r="FD476" s="946"/>
      <c r="FE476" s="974"/>
      <c r="FF476" s="946"/>
      <c r="FG476" s="975"/>
      <c r="FI476" s="989" t="b">
        <v>1</v>
      </c>
    </row>
    <row r="477" spans="2:165" hidden="1" outlineLevel="1">
      <c r="B477" s="990">
        <v>455</v>
      </c>
      <c r="C477" s="1011" t="s">
        <v>786</v>
      </c>
      <c r="E477" s="992">
        <v>0</v>
      </c>
      <c r="F477" s="993">
        <v>0</v>
      </c>
      <c r="G477" s="994">
        <v>0</v>
      </c>
      <c r="H477" s="993">
        <v>0</v>
      </c>
      <c r="I477" s="994">
        <v>0</v>
      </c>
      <c r="J477" s="993">
        <v>0</v>
      </c>
      <c r="K477" s="994">
        <v>0</v>
      </c>
      <c r="L477" s="993">
        <v>0</v>
      </c>
      <c r="M477" s="994">
        <v>0</v>
      </c>
      <c r="N477" s="993">
        <v>0</v>
      </c>
      <c r="O477" s="994">
        <v>0</v>
      </c>
      <c r="P477" s="993">
        <v>0</v>
      </c>
      <c r="Q477" s="994">
        <v>0</v>
      </c>
      <c r="R477" s="993">
        <v>0</v>
      </c>
      <c r="S477" s="994">
        <v>0</v>
      </c>
      <c r="T477" s="993">
        <v>0</v>
      </c>
      <c r="U477" s="994">
        <v>0</v>
      </c>
      <c r="V477" s="993">
        <v>0</v>
      </c>
      <c r="W477" s="994">
        <v>0</v>
      </c>
      <c r="X477" s="993">
        <v>0</v>
      </c>
      <c r="Y477" s="994">
        <v>0</v>
      </c>
      <c r="Z477" s="993">
        <v>0</v>
      </c>
      <c r="AA477" s="994">
        <v>0</v>
      </c>
      <c r="AB477" s="993">
        <v>0</v>
      </c>
      <c r="AC477" s="994">
        <v>0</v>
      </c>
      <c r="AD477" s="993">
        <v>0</v>
      </c>
      <c r="AE477" s="994">
        <v>0</v>
      </c>
      <c r="AF477" s="993">
        <v>0</v>
      </c>
      <c r="AG477" s="994">
        <v>0</v>
      </c>
      <c r="AH477" s="993">
        <v>0</v>
      </c>
      <c r="AI477" s="994">
        <v>0</v>
      </c>
      <c r="AJ477" s="993">
        <v>0</v>
      </c>
      <c r="AK477" s="994">
        <v>0</v>
      </c>
      <c r="AL477" s="993">
        <v>0</v>
      </c>
      <c r="AM477" s="994">
        <v>0</v>
      </c>
      <c r="AN477" s="995">
        <v>0</v>
      </c>
      <c r="AO477" s="946"/>
      <c r="AP477" s="964"/>
      <c r="AQ477" s="946"/>
      <c r="AR477" s="992">
        <v>0</v>
      </c>
      <c r="AS477" s="993">
        <v>0</v>
      </c>
      <c r="AT477" s="994">
        <v>0</v>
      </c>
      <c r="AU477" s="993">
        <v>0</v>
      </c>
      <c r="AV477" s="994">
        <v>0</v>
      </c>
      <c r="AW477" s="993">
        <v>0</v>
      </c>
      <c r="AX477" s="994">
        <v>0</v>
      </c>
      <c r="AY477" s="993">
        <v>0</v>
      </c>
      <c r="AZ477" s="994">
        <v>0</v>
      </c>
      <c r="BA477" s="993">
        <v>0</v>
      </c>
      <c r="BB477" s="994">
        <v>0</v>
      </c>
      <c r="BC477" s="993">
        <v>0</v>
      </c>
      <c r="BD477" s="994">
        <v>0</v>
      </c>
      <c r="BE477" s="993">
        <v>0</v>
      </c>
      <c r="BF477" s="994">
        <v>0</v>
      </c>
      <c r="BG477" s="993">
        <v>0</v>
      </c>
      <c r="BH477" s="994">
        <v>0</v>
      </c>
      <c r="BI477" s="993">
        <v>0</v>
      </c>
      <c r="BJ477" s="994">
        <v>0</v>
      </c>
      <c r="BK477" s="993">
        <v>0</v>
      </c>
      <c r="BL477" s="994">
        <v>0</v>
      </c>
      <c r="BM477" s="993">
        <v>0</v>
      </c>
      <c r="BN477" s="994">
        <v>0</v>
      </c>
      <c r="BO477" s="993">
        <v>0</v>
      </c>
      <c r="BP477" s="994">
        <v>0</v>
      </c>
      <c r="BQ477" s="993">
        <v>0</v>
      </c>
      <c r="BR477" s="994">
        <v>0</v>
      </c>
      <c r="BS477" s="993">
        <v>0</v>
      </c>
      <c r="BT477" s="994">
        <v>0</v>
      </c>
      <c r="BU477" s="993">
        <v>0</v>
      </c>
      <c r="BV477" s="994">
        <v>0</v>
      </c>
      <c r="BW477" s="993">
        <v>0</v>
      </c>
      <c r="BX477" s="994">
        <v>0</v>
      </c>
      <c r="BY477" s="993">
        <v>0</v>
      </c>
      <c r="BZ477" s="994">
        <v>0</v>
      </c>
      <c r="CA477" s="995">
        <v>0</v>
      </c>
      <c r="CB477" s="946"/>
      <c r="CC477" s="971"/>
      <c r="CD477" s="946"/>
      <c r="CE477" s="972"/>
      <c r="CF477" s="946"/>
      <c r="CG477" s="992">
        <v>0</v>
      </c>
      <c r="CH477" s="993">
        <v>0</v>
      </c>
      <c r="CI477" s="994">
        <v>0</v>
      </c>
      <c r="CJ477" s="993">
        <v>0</v>
      </c>
      <c r="CK477" s="994">
        <v>0</v>
      </c>
      <c r="CL477" s="993">
        <v>0</v>
      </c>
      <c r="CM477" s="994">
        <v>0</v>
      </c>
      <c r="CN477" s="993">
        <v>0</v>
      </c>
      <c r="CO477" s="994">
        <v>0</v>
      </c>
      <c r="CP477" s="993">
        <v>0</v>
      </c>
      <c r="CQ477" s="994">
        <v>0</v>
      </c>
      <c r="CR477" s="993">
        <v>0</v>
      </c>
      <c r="CS477" s="994">
        <v>0</v>
      </c>
      <c r="CT477" s="993">
        <v>0</v>
      </c>
      <c r="CU477" s="994">
        <v>0</v>
      </c>
      <c r="CV477" s="993">
        <v>0</v>
      </c>
      <c r="CW477" s="994">
        <v>0</v>
      </c>
      <c r="CX477" s="993">
        <v>0</v>
      </c>
      <c r="CY477" s="994">
        <v>0</v>
      </c>
      <c r="CZ477" s="993">
        <v>0</v>
      </c>
      <c r="DA477" s="994">
        <v>0</v>
      </c>
      <c r="DB477" s="993">
        <v>0</v>
      </c>
      <c r="DC477" s="994">
        <v>0</v>
      </c>
      <c r="DD477" s="993">
        <v>0</v>
      </c>
      <c r="DE477" s="994">
        <v>0</v>
      </c>
      <c r="DF477" s="993">
        <v>0</v>
      </c>
      <c r="DG477" s="994">
        <v>0</v>
      </c>
      <c r="DH477" s="993">
        <v>0</v>
      </c>
      <c r="DI477" s="994">
        <v>0</v>
      </c>
      <c r="DJ477" s="993">
        <v>0</v>
      </c>
      <c r="DK477" s="994">
        <v>0</v>
      </c>
      <c r="DL477" s="993">
        <v>0</v>
      </c>
      <c r="DM477" s="994">
        <v>0</v>
      </c>
      <c r="DN477" s="993">
        <v>0</v>
      </c>
      <c r="DO477" s="994">
        <v>0</v>
      </c>
      <c r="DP477" s="995">
        <v>0</v>
      </c>
      <c r="DQ477" s="946"/>
      <c r="DR477" s="973"/>
      <c r="DS477" s="946"/>
      <c r="DT477" s="992">
        <v>0</v>
      </c>
      <c r="DU477" s="993">
        <v>0</v>
      </c>
      <c r="DV477" s="994">
        <v>0</v>
      </c>
      <c r="DW477" s="993">
        <v>0</v>
      </c>
      <c r="DX477" s="994">
        <v>0</v>
      </c>
      <c r="DY477" s="993">
        <v>0</v>
      </c>
      <c r="DZ477" s="994">
        <v>0</v>
      </c>
      <c r="EA477" s="993">
        <v>0</v>
      </c>
      <c r="EB477" s="994">
        <v>0</v>
      </c>
      <c r="EC477" s="993">
        <v>0</v>
      </c>
      <c r="ED477" s="994">
        <v>0</v>
      </c>
      <c r="EE477" s="993">
        <v>0</v>
      </c>
      <c r="EF477" s="994">
        <v>0</v>
      </c>
      <c r="EG477" s="993">
        <v>0</v>
      </c>
      <c r="EH477" s="994">
        <v>0</v>
      </c>
      <c r="EI477" s="993">
        <v>0</v>
      </c>
      <c r="EJ477" s="994">
        <v>0</v>
      </c>
      <c r="EK477" s="993">
        <v>0</v>
      </c>
      <c r="EL477" s="994">
        <v>0</v>
      </c>
      <c r="EM477" s="993">
        <v>0</v>
      </c>
      <c r="EN477" s="994">
        <v>0</v>
      </c>
      <c r="EO477" s="993">
        <v>0</v>
      </c>
      <c r="EP477" s="994">
        <v>0</v>
      </c>
      <c r="EQ477" s="993">
        <v>0</v>
      </c>
      <c r="ER477" s="994">
        <v>0</v>
      </c>
      <c r="ES477" s="993">
        <v>0</v>
      </c>
      <c r="ET477" s="994">
        <v>0</v>
      </c>
      <c r="EU477" s="993">
        <v>0</v>
      </c>
      <c r="EV477" s="994">
        <v>0</v>
      </c>
      <c r="EW477" s="993">
        <v>0</v>
      </c>
      <c r="EX477" s="994">
        <v>0</v>
      </c>
      <c r="EY477" s="993">
        <v>0</v>
      </c>
      <c r="EZ477" s="994">
        <v>0</v>
      </c>
      <c r="FA477" s="993">
        <v>0</v>
      </c>
      <c r="FB477" s="994">
        <v>0</v>
      </c>
      <c r="FC477" s="995">
        <v>0</v>
      </c>
      <c r="FD477" s="946"/>
      <c r="FE477" s="974"/>
      <c r="FF477" s="946"/>
      <c r="FG477" s="975"/>
      <c r="FI477" s="996" t="b">
        <v>1</v>
      </c>
    </row>
    <row r="478" spans="2:165" hidden="1" outlineLevel="1">
      <c r="B478" s="983">
        <v>456</v>
      </c>
      <c r="C478" s="1012" t="s">
        <v>787</v>
      </c>
      <c r="E478" s="985">
        <v>0</v>
      </c>
      <c r="F478" s="986">
        <v>0</v>
      </c>
      <c r="G478" s="987">
        <v>0</v>
      </c>
      <c r="H478" s="986">
        <v>0</v>
      </c>
      <c r="I478" s="987">
        <v>0</v>
      </c>
      <c r="J478" s="986">
        <v>0</v>
      </c>
      <c r="K478" s="987">
        <v>0</v>
      </c>
      <c r="L478" s="986">
        <v>0</v>
      </c>
      <c r="M478" s="987">
        <v>0</v>
      </c>
      <c r="N478" s="986">
        <v>0</v>
      </c>
      <c r="O478" s="987">
        <v>0</v>
      </c>
      <c r="P478" s="986">
        <v>0</v>
      </c>
      <c r="Q478" s="987">
        <v>0</v>
      </c>
      <c r="R478" s="986">
        <v>0</v>
      </c>
      <c r="S478" s="987">
        <v>0</v>
      </c>
      <c r="T478" s="986">
        <v>0</v>
      </c>
      <c r="U478" s="987">
        <v>0</v>
      </c>
      <c r="V478" s="986">
        <v>0</v>
      </c>
      <c r="W478" s="987">
        <v>0</v>
      </c>
      <c r="X478" s="986">
        <v>0</v>
      </c>
      <c r="Y478" s="987">
        <v>0</v>
      </c>
      <c r="Z478" s="986">
        <v>0</v>
      </c>
      <c r="AA478" s="987">
        <v>0</v>
      </c>
      <c r="AB478" s="986">
        <v>0</v>
      </c>
      <c r="AC478" s="987">
        <v>0</v>
      </c>
      <c r="AD478" s="986">
        <v>0</v>
      </c>
      <c r="AE478" s="987">
        <v>0</v>
      </c>
      <c r="AF478" s="986">
        <v>0</v>
      </c>
      <c r="AG478" s="987">
        <v>0</v>
      </c>
      <c r="AH478" s="986">
        <v>0</v>
      </c>
      <c r="AI478" s="987">
        <v>0</v>
      </c>
      <c r="AJ478" s="986">
        <v>0</v>
      </c>
      <c r="AK478" s="987">
        <v>0</v>
      </c>
      <c r="AL478" s="986">
        <v>0</v>
      </c>
      <c r="AM478" s="987">
        <v>0</v>
      </c>
      <c r="AN478" s="988">
        <v>0</v>
      </c>
      <c r="AO478" s="946"/>
      <c r="AP478" s="964"/>
      <c r="AQ478" s="946"/>
      <c r="AR478" s="985">
        <v>0</v>
      </c>
      <c r="AS478" s="986">
        <v>0</v>
      </c>
      <c r="AT478" s="987">
        <v>0</v>
      </c>
      <c r="AU478" s="986">
        <v>0</v>
      </c>
      <c r="AV478" s="987">
        <v>0</v>
      </c>
      <c r="AW478" s="986">
        <v>0</v>
      </c>
      <c r="AX478" s="987">
        <v>0</v>
      </c>
      <c r="AY478" s="986">
        <v>0</v>
      </c>
      <c r="AZ478" s="987">
        <v>0</v>
      </c>
      <c r="BA478" s="986">
        <v>0</v>
      </c>
      <c r="BB478" s="987">
        <v>0</v>
      </c>
      <c r="BC478" s="986">
        <v>0</v>
      </c>
      <c r="BD478" s="987">
        <v>0</v>
      </c>
      <c r="BE478" s="986">
        <v>0</v>
      </c>
      <c r="BF478" s="987">
        <v>0</v>
      </c>
      <c r="BG478" s="986">
        <v>0</v>
      </c>
      <c r="BH478" s="987">
        <v>0</v>
      </c>
      <c r="BI478" s="986">
        <v>0</v>
      </c>
      <c r="BJ478" s="987">
        <v>0</v>
      </c>
      <c r="BK478" s="986">
        <v>0</v>
      </c>
      <c r="BL478" s="987">
        <v>0</v>
      </c>
      <c r="BM478" s="986">
        <v>0</v>
      </c>
      <c r="BN478" s="987">
        <v>0</v>
      </c>
      <c r="BO478" s="986">
        <v>0</v>
      </c>
      <c r="BP478" s="987">
        <v>0</v>
      </c>
      <c r="BQ478" s="986">
        <v>0</v>
      </c>
      <c r="BR478" s="987">
        <v>0</v>
      </c>
      <c r="BS478" s="986">
        <v>0</v>
      </c>
      <c r="BT478" s="987">
        <v>0</v>
      </c>
      <c r="BU478" s="986">
        <v>0</v>
      </c>
      <c r="BV478" s="987">
        <v>0</v>
      </c>
      <c r="BW478" s="986">
        <v>0</v>
      </c>
      <c r="BX478" s="987">
        <v>0</v>
      </c>
      <c r="BY478" s="986">
        <v>0</v>
      </c>
      <c r="BZ478" s="987">
        <v>0</v>
      </c>
      <c r="CA478" s="988">
        <v>0</v>
      </c>
      <c r="CB478" s="946"/>
      <c r="CC478" s="971"/>
      <c r="CD478" s="946"/>
      <c r="CE478" s="972"/>
      <c r="CF478" s="946"/>
      <c r="CG478" s="985">
        <v>0</v>
      </c>
      <c r="CH478" s="986">
        <v>0</v>
      </c>
      <c r="CI478" s="987">
        <v>0</v>
      </c>
      <c r="CJ478" s="986">
        <v>0</v>
      </c>
      <c r="CK478" s="987">
        <v>0</v>
      </c>
      <c r="CL478" s="986">
        <v>0</v>
      </c>
      <c r="CM478" s="987">
        <v>0</v>
      </c>
      <c r="CN478" s="986">
        <v>0</v>
      </c>
      <c r="CO478" s="987">
        <v>0</v>
      </c>
      <c r="CP478" s="986">
        <v>0</v>
      </c>
      <c r="CQ478" s="987">
        <v>0</v>
      </c>
      <c r="CR478" s="986">
        <v>0</v>
      </c>
      <c r="CS478" s="987">
        <v>0</v>
      </c>
      <c r="CT478" s="986">
        <v>0</v>
      </c>
      <c r="CU478" s="987">
        <v>0</v>
      </c>
      <c r="CV478" s="986">
        <v>0</v>
      </c>
      <c r="CW478" s="987">
        <v>0</v>
      </c>
      <c r="CX478" s="986">
        <v>0</v>
      </c>
      <c r="CY478" s="987">
        <v>0</v>
      </c>
      <c r="CZ478" s="986">
        <v>0</v>
      </c>
      <c r="DA478" s="987">
        <v>0</v>
      </c>
      <c r="DB478" s="986">
        <v>0</v>
      </c>
      <c r="DC478" s="987">
        <v>0</v>
      </c>
      <c r="DD478" s="986">
        <v>0</v>
      </c>
      <c r="DE478" s="987">
        <v>0</v>
      </c>
      <c r="DF478" s="986">
        <v>0</v>
      </c>
      <c r="DG478" s="987">
        <v>0</v>
      </c>
      <c r="DH478" s="986">
        <v>0</v>
      </c>
      <c r="DI478" s="987">
        <v>0</v>
      </c>
      <c r="DJ478" s="986">
        <v>0</v>
      </c>
      <c r="DK478" s="987">
        <v>0</v>
      </c>
      <c r="DL478" s="986">
        <v>0</v>
      </c>
      <c r="DM478" s="987">
        <v>0</v>
      </c>
      <c r="DN478" s="986">
        <v>0</v>
      </c>
      <c r="DO478" s="987">
        <v>0</v>
      </c>
      <c r="DP478" s="988">
        <v>0</v>
      </c>
      <c r="DQ478" s="946"/>
      <c r="DR478" s="973"/>
      <c r="DS478" s="946"/>
      <c r="DT478" s="985">
        <v>0</v>
      </c>
      <c r="DU478" s="986">
        <v>0</v>
      </c>
      <c r="DV478" s="987">
        <v>0</v>
      </c>
      <c r="DW478" s="986">
        <v>0</v>
      </c>
      <c r="DX478" s="987">
        <v>0</v>
      </c>
      <c r="DY478" s="986">
        <v>0</v>
      </c>
      <c r="DZ478" s="987">
        <v>0</v>
      </c>
      <c r="EA478" s="986">
        <v>0</v>
      </c>
      <c r="EB478" s="987">
        <v>0</v>
      </c>
      <c r="EC478" s="986">
        <v>0</v>
      </c>
      <c r="ED478" s="987">
        <v>0</v>
      </c>
      <c r="EE478" s="986">
        <v>0</v>
      </c>
      <c r="EF478" s="987">
        <v>0</v>
      </c>
      <c r="EG478" s="986">
        <v>0</v>
      </c>
      <c r="EH478" s="987">
        <v>0</v>
      </c>
      <c r="EI478" s="986">
        <v>0</v>
      </c>
      <c r="EJ478" s="987">
        <v>0</v>
      </c>
      <c r="EK478" s="986">
        <v>0</v>
      </c>
      <c r="EL478" s="987">
        <v>0</v>
      </c>
      <c r="EM478" s="986">
        <v>0</v>
      </c>
      <c r="EN478" s="987">
        <v>0</v>
      </c>
      <c r="EO478" s="986">
        <v>0</v>
      </c>
      <c r="EP478" s="987">
        <v>0</v>
      </c>
      <c r="EQ478" s="986">
        <v>0</v>
      </c>
      <c r="ER478" s="987">
        <v>0</v>
      </c>
      <c r="ES478" s="986">
        <v>0</v>
      </c>
      <c r="ET478" s="987">
        <v>0</v>
      </c>
      <c r="EU478" s="986">
        <v>0</v>
      </c>
      <c r="EV478" s="987">
        <v>0</v>
      </c>
      <c r="EW478" s="986">
        <v>0</v>
      </c>
      <c r="EX478" s="987">
        <v>0</v>
      </c>
      <c r="EY478" s="986">
        <v>0</v>
      </c>
      <c r="EZ478" s="987">
        <v>0</v>
      </c>
      <c r="FA478" s="986">
        <v>0</v>
      </c>
      <c r="FB478" s="987">
        <v>0</v>
      </c>
      <c r="FC478" s="988">
        <v>0</v>
      </c>
      <c r="FD478" s="946"/>
      <c r="FE478" s="974"/>
      <c r="FF478" s="946"/>
      <c r="FG478" s="975"/>
      <c r="FI478" s="989" t="b">
        <v>1</v>
      </c>
    </row>
    <row r="479" spans="2:165" hidden="1" outlineLevel="1">
      <c r="B479" s="990">
        <v>457</v>
      </c>
      <c r="C479" s="991" t="s">
        <v>788</v>
      </c>
      <c r="E479" s="992">
        <v>0</v>
      </c>
      <c r="F479" s="993">
        <v>0</v>
      </c>
      <c r="G479" s="994">
        <v>0</v>
      </c>
      <c r="H479" s="993">
        <v>0</v>
      </c>
      <c r="I479" s="994">
        <v>0</v>
      </c>
      <c r="J479" s="993">
        <v>0</v>
      </c>
      <c r="K479" s="994">
        <v>0</v>
      </c>
      <c r="L479" s="993">
        <v>0</v>
      </c>
      <c r="M479" s="994">
        <v>0</v>
      </c>
      <c r="N479" s="993">
        <v>0</v>
      </c>
      <c r="O479" s="994">
        <v>0</v>
      </c>
      <c r="P479" s="993">
        <v>0</v>
      </c>
      <c r="Q479" s="994">
        <v>0</v>
      </c>
      <c r="R479" s="993">
        <v>0</v>
      </c>
      <c r="S479" s="994">
        <v>0</v>
      </c>
      <c r="T479" s="993">
        <v>0</v>
      </c>
      <c r="U479" s="994">
        <v>0</v>
      </c>
      <c r="V479" s="993">
        <v>0</v>
      </c>
      <c r="W479" s="994">
        <v>0</v>
      </c>
      <c r="X479" s="993">
        <v>0</v>
      </c>
      <c r="Y479" s="994">
        <v>0</v>
      </c>
      <c r="Z479" s="993">
        <v>0</v>
      </c>
      <c r="AA479" s="994">
        <v>0</v>
      </c>
      <c r="AB479" s="993">
        <v>0</v>
      </c>
      <c r="AC479" s="994">
        <v>0</v>
      </c>
      <c r="AD479" s="993">
        <v>0</v>
      </c>
      <c r="AE479" s="994">
        <v>0</v>
      </c>
      <c r="AF479" s="993">
        <v>0</v>
      </c>
      <c r="AG479" s="994">
        <v>0</v>
      </c>
      <c r="AH479" s="993">
        <v>0</v>
      </c>
      <c r="AI479" s="994">
        <v>0</v>
      </c>
      <c r="AJ479" s="993">
        <v>0</v>
      </c>
      <c r="AK479" s="994">
        <v>0</v>
      </c>
      <c r="AL479" s="993">
        <v>0</v>
      </c>
      <c r="AM479" s="994">
        <v>0</v>
      </c>
      <c r="AN479" s="995">
        <v>0</v>
      </c>
      <c r="AO479" s="946"/>
      <c r="AP479" s="964"/>
      <c r="AQ479" s="946"/>
      <c r="AR479" s="992">
        <v>0</v>
      </c>
      <c r="AS479" s="993">
        <v>0</v>
      </c>
      <c r="AT479" s="994">
        <v>0</v>
      </c>
      <c r="AU479" s="993">
        <v>0</v>
      </c>
      <c r="AV479" s="994">
        <v>0</v>
      </c>
      <c r="AW479" s="993">
        <v>0</v>
      </c>
      <c r="AX479" s="994">
        <v>0</v>
      </c>
      <c r="AY479" s="993">
        <v>0</v>
      </c>
      <c r="AZ479" s="994">
        <v>0</v>
      </c>
      <c r="BA479" s="993">
        <v>0</v>
      </c>
      <c r="BB479" s="994">
        <v>0</v>
      </c>
      <c r="BC479" s="993">
        <v>0</v>
      </c>
      <c r="BD479" s="994">
        <v>0</v>
      </c>
      <c r="BE479" s="993">
        <v>0</v>
      </c>
      <c r="BF479" s="994">
        <v>0</v>
      </c>
      <c r="BG479" s="993">
        <v>0</v>
      </c>
      <c r="BH479" s="994">
        <v>0</v>
      </c>
      <c r="BI479" s="993">
        <v>0</v>
      </c>
      <c r="BJ479" s="994">
        <v>0</v>
      </c>
      <c r="BK479" s="993">
        <v>0</v>
      </c>
      <c r="BL479" s="994">
        <v>0</v>
      </c>
      <c r="BM479" s="993">
        <v>0</v>
      </c>
      <c r="BN479" s="994">
        <v>0</v>
      </c>
      <c r="BO479" s="993">
        <v>0</v>
      </c>
      <c r="BP479" s="994">
        <v>0</v>
      </c>
      <c r="BQ479" s="993">
        <v>0</v>
      </c>
      <c r="BR479" s="994">
        <v>0</v>
      </c>
      <c r="BS479" s="993">
        <v>0</v>
      </c>
      <c r="BT479" s="994">
        <v>0</v>
      </c>
      <c r="BU479" s="993">
        <v>0</v>
      </c>
      <c r="BV479" s="994">
        <v>0</v>
      </c>
      <c r="BW479" s="993">
        <v>0</v>
      </c>
      <c r="BX479" s="994">
        <v>0</v>
      </c>
      <c r="BY479" s="993">
        <v>0</v>
      </c>
      <c r="BZ479" s="994">
        <v>0</v>
      </c>
      <c r="CA479" s="995">
        <v>0</v>
      </c>
      <c r="CB479" s="946"/>
      <c r="CC479" s="971"/>
      <c r="CD479" s="946"/>
      <c r="CE479" s="972"/>
      <c r="CF479" s="946"/>
      <c r="CG479" s="992">
        <v>0</v>
      </c>
      <c r="CH479" s="993">
        <v>0</v>
      </c>
      <c r="CI479" s="994">
        <v>0</v>
      </c>
      <c r="CJ479" s="993">
        <v>0</v>
      </c>
      <c r="CK479" s="994">
        <v>0</v>
      </c>
      <c r="CL479" s="993">
        <v>0</v>
      </c>
      <c r="CM479" s="994">
        <v>0</v>
      </c>
      <c r="CN479" s="993">
        <v>0</v>
      </c>
      <c r="CO479" s="994">
        <v>0</v>
      </c>
      <c r="CP479" s="993">
        <v>0</v>
      </c>
      <c r="CQ479" s="994">
        <v>0</v>
      </c>
      <c r="CR479" s="993">
        <v>0</v>
      </c>
      <c r="CS479" s="994">
        <v>0</v>
      </c>
      <c r="CT479" s="993">
        <v>0</v>
      </c>
      <c r="CU479" s="994">
        <v>0</v>
      </c>
      <c r="CV479" s="993">
        <v>0</v>
      </c>
      <c r="CW479" s="994">
        <v>0</v>
      </c>
      <c r="CX479" s="993">
        <v>0</v>
      </c>
      <c r="CY479" s="994">
        <v>0</v>
      </c>
      <c r="CZ479" s="993">
        <v>0</v>
      </c>
      <c r="DA479" s="994">
        <v>0</v>
      </c>
      <c r="DB479" s="993">
        <v>0</v>
      </c>
      <c r="DC479" s="994">
        <v>0</v>
      </c>
      <c r="DD479" s="993">
        <v>0</v>
      </c>
      <c r="DE479" s="994">
        <v>0</v>
      </c>
      <c r="DF479" s="993">
        <v>0</v>
      </c>
      <c r="DG479" s="994">
        <v>0</v>
      </c>
      <c r="DH479" s="993">
        <v>0</v>
      </c>
      <c r="DI479" s="994">
        <v>0</v>
      </c>
      <c r="DJ479" s="993">
        <v>0</v>
      </c>
      <c r="DK479" s="994">
        <v>0</v>
      </c>
      <c r="DL479" s="993">
        <v>0</v>
      </c>
      <c r="DM479" s="994">
        <v>0</v>
      </c>
      <c r="DN479" s="993">
        <v>0</v>
      </c>
      <c r="DO479" s="994">
        <v>0</v>
      </c>
      <c r="DP479" s="995">
        <v>0</v>
      </c>
      <c r="DQ479" s="946"/>
      <c r="DR479" s="973"/>
      <c r="DS479" s="946"/>
      <c r="DT479" s="992">
        <v>0</v>
      </c>
      <c r="DU479" s="993">
        <v>0</v>
      </c>
      <c r="DV479" s="994">
        <v>0</v>
      </c>
      <c r="DW479" s="993">
        <v>0</v>
      </c>
      <c r="DX479" s="994">
        <v>0</v>
      </c>
      <c r="DY479" s="993">
        <v>0</v>
      </c>
      <c r="DZ479" s="994">
        <v>0</v>
      </c>
      <c r="EA479" s="993">
        <v>0</v>
      </c>
      <c r="EB479" s="994">
        <v>0</v>
      </c>
      <c r="EC479" s="993">
        <v>0</v>
      </c>
      <c r="ED479" s="994">
        <v>0</v>
      </c>
      <c r="EE479" s="993">
        <v>0</v>
      </c>
      <c r="EF479" s="994">
        <v>0</v>
      </c>
      <c r="EG479" s="993">
        <v>0</v>
      </c>
      <c r="EH479" s="994">
        <v>0</v>
      </c>
      <c r="EI479" s="993">
        <v>0</v>
      </c>
      <c r="EJ479" s="994">
        <v>0</v>
      </c>
      <c r="EK479" s="993">
        <v>0</v>
      </c>
      <c r="EL479" s="994">
        <v>0</v>
      </c>
      <c r="EM479" s="993">
        <v>0</v>
      </c>
      <c r="EN479" s="994">
        <v>0</v>
      </c>
      <c r="EO479" s="993">
        <v>0</v>
      </c>
      <c r="EP479" s="994">
        <v>0</v>
      </c>
      <c r="EQ479" s="993">
        <v>0</v>
      </c>
      <c r="ER479" s="994">
        <v>0</v>
      </c>
      <c r="ES479" s="993">
        <v>0</v>
      </c>
      <c r="ET479" s="994">
        <v>0</v>
      </c>
      <c r="EU479" s="993">
        <v>0</v>
      </c>
      <c r="EV479" s="994">
        <v>0</v>
      </c>
      <c r="EW479" s="993">
        <v>0</v>
      </c>
      <c r="EX479" s="994">
        <v>0</v>
      </c>
      <c r="EY479" s="993">
        <v>0</v>
      </c>
      <c r="EZ479" s="994">
        <v>0</v>
      </c>
      <c r="FA479" s="993">
        <v>0</v>
      </c>
      <c r="FB479" s="994">
        <v>0</v>
      </c>
      <c r="FC479" s="995">
        <v>0</v>
      </c>
      <c r="FD479" s="946"/>
      <c r="FE479" s="974"/>
      <c r="FF479" s="946"/>
      <c r="FG479" s="975"/>
      <c r="FI479" s="996" t="b">
        <v>1</v>
      </c>
    </row>
    <row r="480" spans="2:165" hidden="1" outlineLevel="1">
      <c r="B480" s="983">
        <v>458</v>
      </c>
      <c r="C480" s="984" t="s">
        <v>789</v>
      </c>
      <c r="E480" s="985">
        <v>0</v>
      </c>
      <c r="F480" s="986">
        <v>0</v>
      </c>
      <c r="G480" s="987">
        <v>0</v>
      </c>
      <c r="H480" s="986">
        <v>0</v>
      </c>
      <c r="I480" s="987">
        <v>0</v>
      </c>
      <c r="J480" s="986">
        <v>0</v>
      </c>
      <c r="K480" s="987">
        <v>0</v>
      </c>
      <c r="L480" s="986">
        <v>0</v>
      </c>
      <c r="M480" s="987">
        <v>0</v>
      </c>
      <c r="N480" s="986">
        <v>0</v>
      </c>
      <c r="O480" s="987">
        <v>0</v>
      </c>
      <c r="P480" s="986">
        <v>0</v>
      </c>
      <c r="Q480" s="987">
        <v>0</v>
      </c>
      <c r="R480" s="986">
        <v>0</v>
      </c>
      <c r="S480" s="987">
        <v>0</v>
      </c>
      <c r="T480" s="986">
        <v>0</v>
      </c>
      <c r="U480" s="987">
        <v>0</v>
      </c>
      <c r="V480" s="986">
        <v>0</v>
      </c>
      <c r="W480" s="987">
        <v>0</v>
      </c>
      <c r="X480" s="986">
        <v>0</v>
      </c>
      <c r="Y480" s="987">
        <v>0</v>
      </c>
      <c r="Z480" s="986">
        <v>0</v>
      </c>
      <c r="AA480" s="987">
        <v>0</v>
      </c>
      <c r="AB480" s="986">
        <v>0</v>
      </c>
      <c r="AC480" s="987">
        <v>0</v>
      </c>
      <c r="AD480" s="986">
        <v>0</v>
      </c>
      <c r="AE480" s="987">
        <v>0</v>
      </c>
      <c r="AF480" s="986">
        <v>0</v>
      </c>
      <c r="AG480" s="987">
        <v>0</v>
      </c>
      <c r="AH480" s="986">
        <v>0</v>
      </c>
      <c r="AI480" s="987">
        <v>0</v>
      </c>
      <c r="AJ480" s="986">
        <v>0</v>
      </c>
      <c r="AK480" s="987">
        <v>0</v>
      </c>
      <c r="AL480" s="986">
        <v>0</v>
      </c>
      <c r="AM480" s="987">
        <v>0</v>
      </c>
      <c r="AN480" s="988">
        <v>0</v>
      </c>
      <c r="AO480" s="946"/>
      <c r="AP480" s="964"/>
      <c r="AQ480" s="946"/>
      <c r="AR480" s="985">
        <v>0</v>
      </c>
      <c r="AS480" s="986">
        <v>0</v>
      </c>
      <c r="AT480" s="987">
        <v>0</v>
      </c>
      <c r="AU480" s="986">
        <v>0</v>
      </c>
      <c r="AV480" s="987">
        <v>0</v>
      </c>
      <c r="AW480" s="986">
        <v>0</v>
      </c>
      <c r="AX480" s="987">
        <v>0</v>
      </c>
      <c r="AY480" s="986">
        <v>0</v>
      </c>
      <c r="AZ480" s="987">
        <v>0</v>
      </c>
      <c r="BA480" s="986">
        <v>0</v>
      </c>
      <c r="BB480" s="987">
        <v>0</v>
      </c>
      <c r="BC480" s="986">
        <v>0</v>
      </c>
      <c r="BD480" s="987">
        <v>0</v>
      </c>
      <c r="BE480" s="986">
        <v>0</v>
      </c>
      <c r="BF480" s="987">
        <v>0</v>
      </c>
      <c r="BG480" s="986">
        <v>0</v>
      </c>
      <c r="BH480" s="987">
        <v>0</v>
      </c>
      <c r="BI480" s="986">
        <v>0</v>
      </c>
      <c r="BJ480" s="987">
        <v>0</v>
      </c>
      <c r="BK480" s="986">
        <v>0</v>
      </c>
      <c r="BL480" s="987">
        <v>0</v>
      </c>
      <c r="BM480" s="986">
        <v>0</v>
      </c>
      <c r="BN480" s="987">
        <v>0</v>
      </c>
      <c r="BO480" s="986">
        <v>0</v>
      </c>
      <c r="BP480" s="987">
        <v>0</v>
      </c>
      <c r="BQ480" s="986">
        <v>0</v>
      </c>
      <c r="BR480" s="987">
        <v>0</v>
      </c>
      <c r="BS480" s="986">
        <v>0</v>
      </c>
      <c r="BT480" s="987">
        <v>0</v>
      </c>
      <c r="BU480" s="986">
        <v>0</v>
      </c>
      <c r="BV480" s="987">
        <v>0</v>
      </c>
      <c r="BW480" s="986">
        <v>0</v>
      </c>
      <c r="BX480" s="987">
        <v>0</v>
      </c>
      <c r="BY480" s="986">
        <v>0</v>
      </c>
      <c r="BZ480" s="987">
        <v>0</v>
      </c>
      <c r="CA480" s="988">
        <v>0</v>
      </c>
      <c r="CB480" s="946"/>
      <c r="CC480" s="971"/>
      <c r="CD480" s="946"/>
      <c r="CE480" s="972"/>
      <c r="CF480" s="946"/>
      <c r="CG480" s="985">
        <v>0</v>
      </c>
      <c r="CH480" s="986">
        <v>0</v>
      </c>
      <c r="CI480" s="987">
        <v>0</v>
      </c>
      <c r="CJ480" s="986">
        <v>0</v>
      </c>
      <c r="CK480" s="987">
        <v>0</v>
      </c>
      <c r="CL480" s="986">
        <v>0</v>
      </c>
      <c r="CM480" s="987">
        <v>0</v>
      </c>
      <c r="CN480" s="986">
        <v>0</v>
      </c>
      <c r="CO480" s="987">
        <v>0</v>
      </c>
      <c r="CP480" s="986">
        <v>0</v>
      </c>
      <c r="CQ480" s="987">
        <v>0</v>
      </c>
      <c r="CR480" s="986">
        <v>0</v>
      </c>
      <c r="CS480" s="987">
        <v>0</v>
      </c>
      <c r="CT480" s="986">
        <v>0</v>
      </c>
      <c r="CU480" s="987">
        <v>0</v>
      </c>
      <c r="CV480" s="986">
        <v>0</v>
      </c>
      <c r="CW480" s="987">
        <v>0</v>
      </c>
      <c r="CX480" s="986">
        <v>0</v>
      </c>
      <c r="CY480" s="987">
        <v>0</v>
      </c>
      <c r="CZ480" s="986">
        <v>0</v>
      </c>
      <c r="DA480" s="987">
        <v>0</v>
      </c>
      <c r="DB480" s="986">
        <v>0</v>
      </c>
      <c r="DC480" s="987">
        <v>0</v>
      </c>
      <c r="DD480" s="986">
        <v>0</v>
      </c>
      <c r="DE480" s="987">
        <v>0</v>
      </c>
      <c r="DF480" s="986">
        <v>0</v>
      </c>
      <c r="DG480" s="987">
        <v>0</v>
      </c>
      <c r="DH480" s="986">
        <v>0</v>
      </c>
      <c r="DI480" s="987">
        <v>0</v>
      </c>
      <c r="DJ480" s="986">
        <v>0</v>
      </c>
      <c r="DK480" s="987">
        <v>0</v>
      </c>
      <c r="DL480" s="986">
        <v>0</v>
      </c>
      <c r="DM480" s="987">
        <v>0</v>
      </c>
      <c r="DN480" s="986">
        <v>0</v>
      </c>
      <c r="DO480" s="987">
        <v>0</v>
      </c>
      <c r="DP480" s="988">
        <v>0</v>
      </c>
      <c r="DQ480" s="946"/>
      <c r="DR480" s="973"/>
      <c r="DS480" s="946"/>
      <c r="DT480" s="985">
        <v>0</v>
      </c>
      <c r="DU480" s="986">
        <v>0</v>
      </c>
      <c r="DV480" s="987">
        <v>0</v>
      </c>
      <c r="DW480" s="986">
        <v>0</v>
      </c>
      <c r="DX480" s="987">
        <v>0</v>
      </c>
      <c r="DY480" s="986">
        <v>0</v>
      </c>
      <c r="DZ480" s="987">
        <v>0</v>
      </c>
      <c r="EA480" s="986">
        <v>0</v>
      </c>
      <c r="EB480" s="987">
        <v>0</v>
      </c>
      <c r="EC480" s="986">
        <v>0</v>
      </c>
      <c r="ED480" s="987">
        <v>0</v>
      </c>
      <c r="EE480" s="986">
        <v>0</v>
      </c>
      <c r="EF480" s="987">
        <v>0</v>
      </c>
      <c r="EG480" s="986">
        <v>0</v>
      </c>
      <c r="EH480" s="987">
        <v>0</v>
      </c>
      <c r="EI480" s="986">
        <v>0</v>
      </c>
      <c r="EJ480" s="987">
        <v>0</v>
      </c>
      <c r="EK480" s="986">
        <v>0</v>
      </c>
      <c r="EL480" s="987">
        <v>0</v>
      </c>
      <c r="EM480" s="986">
        <v>0</v>
      </c>
      <c r="EN480" s="987">
        <v>0</v>
      </c>
      <c r="EO480" s="986">
        <v>0</v>
      </c>
      <c r="EP480" s="987">
        <v>0</v>
      </c>
      <c r="EQ480" s="986">
        <v>0</v>
      </c>
      <c r="ER480" s="987">
        <v>0</v>
      </c>
      <c r="ES480" s="986">
        <v>0</v>
      </c>
      <c r="ET480" s="987">
        <v>0</v>
      </c>
      <c r="EU480" s="986">
        <v>0</v>
      </c>
      <c r="EV480" s="987">
        <v>0</v>
      </c>
      <c r="EW480" s="986">
        <v>0</v>
      </c>
      <c r="EX480" s="987">
        <v>0</v>
      </c>
      <c r="EY480" s="986">
        <v>0</v>
      </c>
      <c r="EZ480" s="987">
        <v>0</v>
      </c>
      <c r="FA480" s="986">
        <v>0</v>
      </c>
      <c r="FB480" s="987">
        <v>0</v>
      </c>
      <c r="FC480" s="988">
        <v>0</v>
      </c>
      <c r="FD480" s="946"/>
      <c r="FE480" s="974"/>
      <c r="FF480" s="946"/>
      <c r="FG480" s="975"/>
      <c r="FI480" s="989" t="b">
        <v>1</v>
      </c>
    </row>
    <row r="481" spans="2:165" hidden="1" outlineLevel="1">
      <c r="B481" s="990">
        <v>459</v>
      </c>
      <c r="C481" s="991" t="s">
        <v>790</v>
      </c>
      <c r="E481" s="992">
        <v>0</v>
      </c>
      <c r="F481" s="993">
        <v>0</v>
      </c>
      <c r="G481" s="994">
        <v>0</v>
      </c>
      <c r="H481" s="993">
        <v>0</v>
      </c>
      <c r="I481" s="994">
        <v>0</v>
      </c>
      <c r="J481" s="993">
        <v>0</v>
      </c>
      <c r="K481" s="994">
        <v>0</v>
      </c>
      <c r="L481" s="993">
        <v>0</v>
      </c>
      <c r="M481" s="994">
        <v>0</v>
      </c>
      <c r="N481" s="993">
        <v>0</v>
      </c>
      <c r="O481" s="994">
        <v>0</v>
      </c>
      <c r="P481" s="993">
        <v>0</v>
      </c>
      <c r="Q481" s="994">
        <v>0</v>
      </c>
      <c r="R481" s="993">
        <v>0</v>
      </c>
      <c r="S481" s="994">
        <v>0</v>
      </c>
      <c r="T481" s="993">
        <v>0</v>
      </c>
      <c r="U481" s="994">
        <v>0</v>
      </c>
      <c r="V481" s="993">
        <v>0</v>
      </c>
      <c r="W481" s="994">
        <v>0</v>
      </c>
      <c r="X481" s="993">
        <v>0</v>
      </c>
      <c r="Y481" s="994">
        <v>0</v>
      </c>
      <c r="Z481" s="993">
        <v>0</v>
      </c>
      <c r="AA481" s="994">
        <v>0</v>
      </c>
      <c r="AB481" s="993">
        <v>0</v>
      </c>
      <c r="AC481" s="994">
        <v>0</v>
      </c>
      <c r="AD481" s="993">
        <v>0</v>
      </c>
      <c r="AE481" s="994">
        <v>0</v>
      </c>
      <c r="AF481" s="993">
        <v>0</v>
      </c>
      <c r="AG481" s="994">
        <v>0</v>
      </c>
      <c r="AH481" s="993">
        <v>0</v>
      </c>
      <c r="AI481" s="994">
        <v>0</v>
      </c>
      <c r="AJ481" s="993">
        <v>0</v>
      </c>
      <c r="AK481" s="994">
        <v>0</v>
      </c>
      <c r="AL481" s="993">
        <v>0</v>
      </c>
      <c r="AM481" s="994">
        <v>0</v>
      </c>
      <c r="AN481" s="995">
        <v>0</v>
      </c>
      <c r="AO481" s="946"/>
      <c r="AP481" s="964"/>
      <c r="AQ481" s="946"/>
      <c r="AR481" s="992">
        <v>0</v>
      </c>
      <c r="AS481" s="993">
        <v>0</v>
      </c>
      <c r="AT481" s="994">
        <v>0</v>
      </c>
      <c r="AU481" s="993">
        <v>0</v>
      </c>
      <c r="AV481" s="994">
        <v>0</v>
      </c>
      <c r="AW481" s="993">
        <v>0</v>
      </c>
      <c r="AX481" s="994">
        <v>0</v>
      </c>
      <c r="AY481" s="993">
        <v>0</v>
      </c>
      <c r="AZ481" s="994">
        <v>0</v>
      </c>
      <c r="BA481" s="993">
        <v>0</v>
      </c>
      <c r="BB481" s="994">
        <v>0</v>
      </c>
      <c r="BC481" s="993">
        <v>0</v>
      </c>
      <c r="BD481" s="994">
        <v>0</v>
      </c>
      <c r="BE481" s="993">
        <v>0</v>
      </c>
      <c r="BF481" s="994">
        <v>0</v>
      </c>
      <c r="BG481" s="993">
        <v>0</v>
      </c>
      <c r="BH481" s="994">
        <v>0</v>
      </c>
      <c r="BI481" s="993">
        <v>0</v>
      </c>
      <c r="BJ481" s="994">
        <v>0</v>
      </c>
      <c r="BK481" s="993">
        <v>0</v>
      </c>
      <c r="BL481" s="994">
        <v>0</v>
      </c>
      <c r="BM481" s="993">
        <v>0</v>
      </c>
      <c r="BN481" s="994">
        <v>0</v>
      </c>
      <c r="BO481" s="993">
        <v>0</v>
      </c>
      <c r="BP481" s="994">
        <v>0</v>
      </c>
      <c r="BQ481" s="993">
        <v>0</v>
      </c>
      <c r="BR481" s="994">
        <v>0</v>
      </c>
      <c r="BS481" s="993">
        <v>0</v>
      </c>
      <c r="BT481" s="994">
        <v>0</v>
      </c>
      <c r="BU481" s="993">
        <v>0</v>
      </c>
      <c r="BV481" s="994">
        <v>0</v>
      </c>
      <c r="BW481" s="993">
        <v>0</v>
      </c>
      <c r="BX481" s="994">
        <v>0</v>
      </c>
      <c r="BY481" s="993">
        <v>0</v>
      </c>
      <c r="BZ481" s="994">
        <v>0</v>
      </c>
      <c r="CA481" s="995">
        <v>0</v>
      </c>
      <c r="CB481" s="946"/>
      <c r="CC481" s="971"/>
      <c r="CD481" s="946"/>
      <c r="CE481" s="972"/>
      <c r="CF481" s="946"/>
      <c r="CG481" s="992">
        <v>0</v>
      </c>
      <c r="CH481" s="993">
        <v>0</v>
      </c>
      <c r="CI481" s="994">
        <v>0</v>
      </c>
      <c r="CJ481" s="993">
        <v>0</v>
      </c>
      <c r="CK481" s="994">
        <v>0</v>
      </c>
      <c r="CL481" s="993">
        <v>0</v>
      </c>
      <c r="CM481" s="994">
        <v>0</v>
      </c>
      <c r="CN481" s="993">
        <v>0</v>
      </c>
      <c r="CO481" s="994">
        <v>0</v>
      </c>
      <c r="CP481" s="993">
        <v>0</v>
      </c>
      <c r="CQ481" s="994">
        <v>0</v>
      </c>
      <c r="CR481" s="993">
        <v>0</v>
      </c>
      <c r="CS481" s="994">
        <v>0</v>
      </c>
      <c r="CT481" s="993">
        <v>0</v>
      </c>
      <c r="CU481" s="994">
        <v>0</v>
      </c>
      <c r="CV481" s="993">
        <v>0</v>
      </c>
      <c r="CW481" s="994">
        <v>0</v>
      </c>
      <c r="CX481" s="993">
        <v>0</v>
      </c>
      <c r="CY481" s="994">
        <v>0</v>
      </c>
      <c r="CZ481" s="993">
        <v>0</v>
      </c>
      <c r="DA481" s="994">
        <v>0</v>
      </c>
      <c r="DB481" s="993">
        <v>0</v>
      </c>
      <c r="DC481" s="994">
        <v>0</v>
      </c>
      <c r="DD481" s="993">
        <v>0</v>
      </c>
      <c r="DE481" s="994">
        <v>0</v>
      </c>
      <c r="DF481" s="993">
        <v>0</v>
      </c>
      <c r="DG481" s="994">
        <v>0</v>
      </c>
      <c r="DH481" s="993">
        <v>0</v>
      </c>
      <c r="DI481" s="994">
        <v>0</v>
      </c>
      <c r="DJ481" s="993">
        <v>0</v>
      </c>
      <c r="DK481" s="994">
        <v>0</v>
      </c>
      <c r="DL481" s="993">
        <v>0</v>
      </c>
      <c r="DM481" s="994">
        <v>0</v>
      </c>
      <c r="DN481" s="993">
        <v>0</v>
      </c>
      <c r="DO481" s="994">
        <v>0</v>
      </c>
      <c r="DP481" s="995">
        <v>0</v>
      </c>
      <c r="DQ481" s="946"/>
      <c r="DR481" s="973"/>
      <c r="DS481" s="946"/>
      <c r="DT481" s="992">
        <v>0</v>
      </c>
      <c r="DU481" s="993">
        <v>0</v>
      </c>
      <c r="DV481" s="994">
        <v>0</v>
      </c>
      <c r="DW481" s="993">
        <v>0</v>
      </c>
      <c r="DX481" s="994">
        <v>0</v>
      </c>
      <c r="DY481" s="993">
        <v>0</v>
      </c>
      <c r="DZ481" s="994">
        <v>0</v>
      </c>
      <c r="EA481" s="993">
        <v>0</v>
      </c>
      <c r="EB481" s="994">
        <v>0</v>
      </c>
      <c r="EC481" s="993">
        <v>0</v>
      </c>
      <c r="ED481" s="994">
        <v>0</v>
      </c>
      <c r="EE481" s="993">
        <v>0</v>
      </c>
      <c r="EF481" s="994">
        <v>0</v>
      </c>
      <c r="EG481" s="993">
        <v>0</v>
      </c>
      <c r="EH481" s="994">
        <v>0</v>
      </c>
      <c r="EI481" s="993">
        <v>0</v>
      </c>
      <c r="EJ481" s="994">
        <v>0</v>
      </c>
      <c r="EK481" s="993">
        <v>0</v>
      </c>
      <c r="EL481" s="994">
        <v>0</v>
      </c>
      <c r="EM481" s="993">
        <v>0</v>
      </c>
      <c r="EN481" s="994">
        <v>0</v>
      </c>
      <c r="EO481" s="993">
        <v>0</v>
      </c>
      <c r="EP481" s="994">
        <v>0</v>
      </c>
      <c r="EQ481" s="993">
        <v>0</v>
      </c>
      <c r="ER481" s="994">
        <v>0</v>
      </c>
      <c r="ES481" s="993">
        <v>0</v>
      </c>
      <c r="ET481" s="994">
        <v>0</v>
      </c>
      <c r="EU481" s="993">
        <v>0</v>
      </c>
      <c r="EV481" s="994">
        <v>0</v>
      </c>
      <c r="EW481" s="993">
        <v>0</v>
      </c>
      <c r="EX481" s="994">
        <v>0</v>
      </c>
      <c r="EY481" s="993">
        <v>0</v>
      </c>
      <c r="EZ481" s="994">
        <v>0</v>
      </c>
      <c r="FA481" s="993">
        <v>0</v>
      </c>
      <c r="FB481" s="994">
        <v>0</v>
      </c>
      <c r="FC481" s="995">
        <v>0</v>
      </c>
      <c r="FD481" s="946"/>
      <c r="FE481" s="974"/>
      <c r="FF481" s="946"/>
      <c r="FG481" s="975"/>
      <c r="FI481" s="996" t="b">
        <v>1</v>
      </c>
    </row>
    <row r="482" spans="2:165" hidden="1" outlineLevel="1">
      <c r="B482" s="1013">
        <v>460</v>
      </c>
      <c r="C482" s="1021" t="s">
        <v>791</v>
      </c>
      <c r="E482" s="1015">
        <v>0</v>
      </c>
      <c r="F482" s="1016">
        <v>0</v>
      </c>
      <c r="G482" s="1017">
        <v>0</v>
      </c>
      <c r="H482" s="1016">
        <v>0</v>
      </c>
      <c r="I482" s="1017">
        <v>0</v>
      </c>
      <c r="J482" s="1016">
        <v>0</v>
      </c>
      <c r="K482" s="1017">
        <v>0</v>
      </c>
      <c r="L482" s="1016">
        <v>0</v>
      </c>
      <c r="M482" s="1017">
        <v>0</v>
      </c>
      <c r="N482" s="1016">
        <v>0</v>
      </c>
      <c r="O482" s="1017">
        <v>0</v>
      </c>
      <c r="P482" s="1016">
        <v>0</v>
      </c>
      <c r="Q482" s="1017">
        <v>0</v>
      </c>
      <c r="R482" s="1016">
        <v>0</v>
      </c>
      <c r="S482" s="1017">
        <v>0</v>
      </c>
      <c r="T482" s="1016">
        <v>0</v>
      </c>
      <c r="U482" s="1017">
        <v>0</v>
      </c>
      <c r="V482" s="1016">
        <v>0</v>
      </c>
      <c r="W482" s="1017">
        <v>0</v>
      </c>
      <c r="X482" s="1016">
        <v>0</v>
      </c>
      <c r="Y482" s="1017">
        <v>0</v>
      </c>
      <c r="Z482" s="1016">
        <v>0</v>
      </c>
      <c r="AA482" s="1017">
        <v>0</v>
      </c>
      <c r="AB482" s="1016">
        <v>0</v>
      </c>
      <c r="AC482" s="1017">
        <v>0</v>
      </c>
      <c r="AD482" s="1016">
        <v>0</v>
      </c>
      <c r="AE482" s="1017">
        <v>0</v>
      </c>
      <c r="AF482" s="1016">
        <v>0</v>
      </c>
      <c r="AG482" s="1017">
        <v>0</v>
      </c>
      <c r="AH482" s="1016">
        <v>0</v>
      </c>
      <c r="AI482" s="1017">
        <v>0</v>
      </c>
      <c r="AJ482" s="1016">
        <v>0</v>
      </c>
      <c r="AK482" s="1017">
        <v>0</v>
      </c>
      <c r="AL482" s="1016">
        <v>0</v>
      </c>
      <c r="AM482" s="1017">
        <v>0</v>
      </c>
      <c r="AN482" s="1018">
        <v>0</v>
      </c>
      <c r="AO482" s="946"/>
      <c r="AP482" s="964"/>
      <c r="AQ482" s="946"/>
      <c r="AR482" s="1015">
        <v>0</v>
      </c>
      <c r="AS482" s="1016">
        <v>0</v>
      </c>
      <c r="AT482" s="1017">
        <v>0</v>
      </c>
      <c r="AU482" s="1016">
        <v>0</v>
      </c>
      <c r="AV482" s="1017">
        <v>0</v>
      </c>
      <c r="AW482" s="1016">
        <v>0</v>
      </c>
      <c r="AX482" s="1017">
        <v>0</v>
      </c>
      <c r="AY482" s="1016">
        <v>0</v>
      </c>
      <c r="AZ482" s="1017">
        <v>0</v>
      </c>
      <c r="BA482" s="1016">
        <v>0</v>
      </c>
      <c r="BB482" s="1017">
        <v>0</v>
      </c>
      <c r="BC482" s="1016">
        <v>0</v>
      </c>
      <c r="BD482" s="1017">
        <v>0</v>
      </c>
      <c r="BE482" s="1016">
        <v>0</v>
      </c>
      <c r="BF482" s="1017">
        <v>0</v>
      </c>
      <c r="BG482" s="1016">
        <v>0</v>
      </c>
      <c r="BH482" s="1017">
        <v>0</v>
      </c>
      <c r="BI482" s="1016">
        <v>0</v>
      </c>
      <c r="BJ482" s="1017">
        <v>0</v>
      </c>
      <c r="BK482" s="1016">
        <v>0</v>
      </c>
      <c r="BL482" s="1017">
        <v>0</v>
      </c>
      <c r="BM482" s="1016">
        <v>0</v>
      </c>
      <c r="BN482" s="1017">
        <v>0</v>
      </c>
      <c r="BO482" s="1016">
        <v>0</v>
      </c>
      <c r="BP482" s="1017">
        <v>0</v>
      </c>
      <c r="BQ482" s="1016">
        <v>0</v>
      </c>
      <c r="BR482" s="1017">
        <v>0</v>
      </c>
      <c r="BS482" s="1016">
        <v>0</v>
      </c>
      <c r="BT482" s="1017">
        <v>0</v>
      </c>
      <c r="BU482" s="1016">
        <v>0</v>
      </c>
      <c r="BV482" s="1017">
        <v>0</v>
      </c>
      <c r="BW482" s="1016">
        <v>0</v>
      </c>
      <c r="BX482" s="1017">
        <v>0</v>
      </c>
      <c r="BY482" s="1016">
        <v>0</v>
      </c>
      <c r="BZ482" s="1017">
        <v>0</v>
      </c>
      <c r="CA482" s="1018">
        <v>0</v>
      </c>
      <c r="CB482" s="946"/>
      <c r="CC482" s="971"/>
      <c r="CD482" s="946"/>
      <c r="CE482" s="972"/>
      <c r="CF482" s="946"/>
      <c r="CG482" s="1015">
        <v>0</v>
      </c>
      <c r="CH482" s="1016">
        <v>0</v>
      </c>
      <c r="CI482" s="1017">
        <v>0</v>
      </c>
      <c r="CJ482" s="1016">
        <v>0</v>
      </c>
      <c r="CK482" s="1017">
        <v>0</v>
      </c>
      <c r="CL482" s="1016">
        <v>0</v>
      </c>
      <c r="CM482" s="1017">
        <v>0</v>
      </c>
      <c r="CN482" s="1016">
        <v>0</v>
      </c>
      <c r="CO482" s="1017">
        <v>0</v>
      </c>
      <c r="CP482" s="1016">
        <v>0</v>
      </c>
      <c r="CQ482" s="1017">
        <v>0</v>
      </c>
      <c r="CR482" s="1016">
        <v>0</v>
      </c>
      <c r="CS482" s="1017">
        <v>0</v>
      </c>
      <c r="CT482" s="1016">
        <v>0</v>
      </c>
      <c r="CU482" s="1017">
        <v>0</v>
      </c>
      <c r="CV482" s="1016">
        <v>0</v>
      </c>
      <c r="CW482" s="1017">
        <v>0</v>
      </c>
      <c r="CX482" s="1016">
        <v>0</v>
      </c>
      <c r="CY482" s="1017">
        <v>0</v>
      </c>
      <c r="CZ482" s="1016">
        <v>0</v>
      </c>
      <c r="DA482" s="1017">
        <v>0</v>
      </c>
      <c r="DB482" s="1016">
        <v>0</v>
      </c>
      <c r="DC482" s="1017">
        <v>0</v>
      </c>
      <c r="DD482" s="1016">
        <v>0</v>
      </c>
      <c r="DE482" s="1017">
        <v>0</v>
      </c>
      <c r="DF482" s="1016">
        <v>0</v>
      </c>
      <c r="DG482" s="1017">
        <v>0</v>
      </c>
      <c r="DH482" s="1016">
        <v>0</v>
      </c>
      <c r="DI482" s="1017">
        <v>0</v>
      </c>
      <c r="DJ482" s="1016">
        <v>0</v>
      </c>
      <c r="DK482" s="1017">
        <v>0</v>
      </c>
      <c r="DL482" s="1016">
        <v>0</v>
      </c>
      <c r="DM482" s="1017">
        <v>0</v>
      </c>
      <c r="DN482" s="1016">
        <v>0</v>
      </c>
      <c r="DO482" s="1017">
        <v>0</v>
      </c>
      <c r="DP482" s="1018">
        <v>0</v>
      </c>
      <c r="DQ482" s="946"/>
      <c r="DR482" s="973"/>
      <c r="DS482" s="946"/>
      <c r="DT482" s="1015">
        <v>0</v>
      </c>
      <c r="DU482" s="1016">
        <v>0</v>
      </c>
      <c r="DV482" s="1017">
        <v>0</v>
      </c>
      <c r="DW482" s="1016">
        <v>0</v>
      </c>
      <c r="DX482" s="1017">
        <v>0</v>
      </c>
      <c r="DY482" s="1016">
        <v>0</v>
      </c>
      <c r="DZ482" s="1017">
        <v>0</v>
      </c>
      <c r="EA482" s="1016">
        <v>0</v>
      </c>
      <c r="EB482" s="1017">
        <v>0</v>
      </c>
      <c r="EC482" s="1016">
        <v>0</v>
      </c>
      <c r="ED482" s="1017">
        <v>0</v>
      </c>
      <c r="EE482" s="1016">
        <v>0</v>
      </c>
      <c r="EF482" s="1017">
        <v>0</v>
      </c>
      <c r="EG482" s="1016">
        <v>0</v>
      </c>
      <c r="EH482" s="1017">
        <v>0</v>
      </c>
      <c r="EI482" s="1016">
        <v>0</v>
      </c>
      <c r="EJ482" s="1017">
        <v>0</v>
      </c>
      <c r="EK482" s="1016">
        <v>0</v>
      </c>
      <c r="EL482" s="1017">
        <v>0</v>
      </c>
      <c r="EM482" s="1016">
        <v>0</v>
      </c>
      <c r="EN482" s="1017">
        <v>0</v>
      </c>
      <c r="EO482" s="1016">
        <v>0</v>
      </c>
      <c r="EP482" s="1017">
        <v>0</v>
      </c>
      <c r="EQ482" s="1016">
        <v>0</v>
      </c>
      <c r="ER482" s="1017">
        <v>0</v>
      </c>
      <c r="ES482" s="1016">
        <v>0</v>
      </c>
      <c r="ET482" s="1017">
        <v>0</v>
      </c>
      <c r="EU482" s="1016">
        <v>0</v>
      </c>
      <c r="EV482" s="1017">
        <v>0</v>
      </c>
      <c r="EW482" s="1016">
        <v>0</v>
      </c>
      <c r="EX482" s="1017">
        <v>0</v>
      </c>
      <c r="EY482" s="1016">
        <v>0</v>
      </c>
      <c r="EZ482" s="1017">
        <v>0</v>
      </c>
      <c r="FA482" s="1016">
        <v>0</v>
      </c>
      <c r="FB482" s="1017">
        <v>0</v>
      </c>
      <c r="FC482" s="1018">
        <v>0</v>
      </c>
      <c r="FD482" s="946"/>
      <c r="FE482" s="974"/>
      <c r="FF482" s="946"/>
      <c r="FG482" s="975"/>
      <c r="FI482" s="1019" t="b">
        <v>1</v>
      </c>
    </row>
    <row r="483" spans="2:165" hidden="1" outlineLevel="1">
      <c r="B483" s="976">
        <v>461</v>
      </c>
      <c r="C483" s="977" t="s">
        <v>792</v>
      </c>
      <c r="E483" s="978">
        <v>0</v>
      </c>
      <c r="F483" s="979">
        <v>0</v>
      </c>
      <c r="G483" s="980">
        <v>0</v>
      </c>
      <c r="H483" s="979">
        <v>0</v>
      </c>
      <c r="I483" s="980">
        <v>0</v>
      </c>
      <c r="J483" s="979">
        <v>0</v>
      </c>
      <c r="K483" s="980">
        <v>0</v>
      </c>
      <c r="L483" s="979">
        <v>0</v>
      </c>
      <c r="M483" s="980">
        <v>0</v>
      </c>
      <c r="N483" s="979">
        <v>0</v>
      </c>
      <c r="O483" s="980">
        <v>0</v>
      </c>
      <c r="P483" s="979">
        <v>0</v>
      </c>
      <c r="Q483" s="980">
        <v>0</v>
      </c>
      <c r="R483" s="979">
        <v>0</v>
      </c>
      <c r="S483" s="980">
        <v>0</v>
      </c>
      <c r="T483" s="979">
        <v>0</v>
      </c>
      <c r="U483" s="980">
        <v>0</v>
      </c>
      <c r="V483" s="979">
        <v>0</v>
      </c>
      <c r="W483" s="980">
        <v>0</v>
      </c>
      <c r="X483" s="979">
        <v>0</v>
      </c>
      <c r="Y483" s="980">
        <v>0</v>
      </c>
      <c r="Z483" s="979">
        <v>0</v>
      </c>
      <c r="AA483" s="980">
        <v>0</v>
      </c>
      <c r="AB483" s="979">
        <v>0</v>
      </c>
      <c r="AC483" s="980">
        <v>0</v>
      </c>
      <c r="AD483" s="979">
        <v>0</v>
      </c>
      <c r="AE483" s="980">
        <v>0</v>
      </c>
      <c r="AF483" s="979">
        <v>0</v>
      </c>
      <c r="AG483" s="980">
        <v>0</v>
      </c>
      <c r="AH483" s="979">
        <v>0</v>
      </c>
      <c r="AI483" s="980">
        <v>0</v>
      </c>
      <c r="AJ483" s="979">
        <v>0</v>
      </c>
      <c r="AK483" s="980">
        <v>0</v>
      </c>
      <c r="AL483" s="979">
        <v>0</v>
      </c>
      <c r="AM483" s="980">
        <v>0</v>
      </c>
      <c r="AN483" s="981">
        <v>0</v>
      </c>
      <c r="AO483" s="946"/>
      <c r="AP483" s="964"/>
      <c r="AQ483" s="946"/>
      <c r="AR483" s="978">
        <v>0</v>
      </c>
      <c r="AS483" s="979">
        <v>0</v>
      </c>
      <c r="AT483" s="980">
        <v>0</v>
      </c>
      <c r="AU483" s="979">
        <v>0</v>
      </c>
      <c r="AV483" s="980">
        <v>0</v>
      </c>
      <c r="AW483" s="979">
        <v>0</v>
      </c>
      <c r="AX483" s="980">
        <v>0</v>
      </c>
      <c r="AY483" s="979">
        <v>0</v>
      </c>
      <c r="AZ483" s="980">
        <v>0</v>
      </c>
      <c r="BA483" s="979">
        <v>0</v>
      </c>
      <c r="BB483" s="980">
        <v>0</v>
      </c>
      <c r="BC483" s="979">
        <v>0</v>
      </c>
      <c r="BD483" s="980">
        <v>0</v>
      </c>
      <c r="BE483" s="979">
        <v>0</v>
      </c>
      <c r="BF483" s="980">
        <v>0</v>
      </c>
      <c r="BG483" s="979">
        <v>0</v>
      </c>
      <c r="BH483" s="980">
        <v>0</v>
      </c>
      <c r="BI483" s="979">
        <v>0</v>
      </c>
      <c r="BJ483" s="980">
        <v>0</v>
      </c>
      <c r="BK483" s="979">
        <v>0</v>
      </c>
      <c r="BL483" s="980">
        <v>0</v>
      </c>
      <c r="BM483" s="979">
        <v>0</v>
      </c>
      <c r="BN483" s="980">
        <v>0</v>
      </c>
      <c r="BO483" s="979">
        <v>0</v>
      </c>
      <c r="BP483" s="980">
        <v>0</v>
      </c>
      <c r="BQ483" s="979">
        <v>0</v>
      </c>
      <c r="BR483" s="980">
        <v>0</v>
      </c>
      <c r="BS483" s="979">
        <v>0</v>
      </c>
      <c r="BT483" s="980">
        <v>0</v>
      </c>
      <c r="BU483" s="979">
        <v>0</v>
      </c>
      <c r="BV483" s="980">
        <v>0</v>
      </c>
      <c r="BW483" s="979">
        <v>0</v>
      </c>
      <c r="BX483" s="980">
        <v>0</v>
      </c>
      <c r="BY483" s="979">
        <v>0</v>
      </c>
      <c r="BZ483" s="980">
        <v>0</v>
      </c>
      <c r="CA483" s="981">
        <v>0</v>
      </c>
      <c r="CB483" s="946"/>
      <c r="CC483" s="971"/>
      <c r="CD483" s="946"/>
      <c r="CE483" s="972"/>
      <c r="CF483" s="946"/>
      <c r="CG483" s="978">
        <v>0</v>
      </c>
      <c r="CH483" s="979">
        <v>0</v>
      </c>
      <c r="CI483" s="980">
        <v>0</v>
      </c>
      <c r="CJ483" s="979">
        <v>0</v>
      </c>
      <c r="CK483" s="980">
        <v>0</v>
      </c>
      <c r="CL483" s="979">
        <v>0</v>
      </c>
      <c r="CM483" s="980">
        <v>0</v>
      </c>
      <c r="CN483" s="979">
        <v>0</v>
      </c>
      <c r="CO483" s="980">
        <v>0</v>
      </c>
      <c r="CP483" s="979">
        <v>0</v>
      </c>
      <c r="CQ483" s="980">
        <v>0</v>
      </c>
      <c r="CR483" s="979">
        <v>0</v>
      </c>
      <c r="CS483" s="980">
        <v>0</v>
      </c>
      <c r="CT483" s="979">
        <v>0</v>
      </c>
      <c r="CU483" s="980">
        <v>0</v>
      </c>
      <c r="CV483" s="979">
        <v>0</v>
      </c>
      <c r="CW483" s="980">
        <v>0</v>
      </c>
      <c r="CX483" s="979">
        <v>0</v>
      </c>
      <c r="CY483" s="980">
        <v>0</v>
      </c>
      <c r="CZ483" s="979">
        <v>0</v>
      </c>
      <c r="DA483" s="980">
        <v>0</v>
      </c>
      <c r="DB483" s="979">
        <v>0</v>
      </c>
      <c r="DC483" s="980">
        <v>0</v>
      </c>
      <c r="DD483" s="979">
        <v>0</v>
      </c>
      <c r="DE483" s="980">
        <v>0</v>
      </c>
      <c r="DF483" s="979">
        <v>0</v>
      </c>
      <c r="DG483" s="980">
        <v>0</v>
      </c>
      <c r="DH483" s="979">
        <v>0</v>
      </c>
      <c r="DI483" s="980">
        <v>0</v>
      </c>
      <c r="DJ483" s="979">
        <v>0</v>
      </c>
      <c r="DK483" s="980">
        <v>0</v>
      </c>
      <c r="DL483" s="979">
        <v>0</v>
      </c>
      <c r="DM483" s="980">
        <v>0</v>
      </c>
      <c r="DN483" s="979">
        <v>0</v>
      </c>
      <c r="DO483" s="980">
        <v>0</v>
      </c>
      <c r="DP483" s="981">
        <v>0</v>
      </c>
      <c r="DQ483" s="946"/>
      <c r="DR483" s="973"/>
      <c r="DS483" s="946"/>
      <c r="DT483" s="978">
        <v>0</v>
      </c>
      <c r="DU483" s="979">
        <v>0</v>
      </c>
      <c r="DV483" s="980">
        <v>0</v>
      </c>
      <c r="DW483" s="979">
        <v>0</v>
      </c>
      <c r="DX483" s="980">
        <v>0</v>
      </c>
      <c r="DY483" s="979">
        <v>0</v>
      </c>
      <c r="DZ483" s="980">
        <v>0</v>
      </c>
      <c r="EA483" s="979">
        <v>0</v>
      </c>
      <c r="EB483" s="980">
        <v>0</v>
      </c>
      <c r="EC483" s="979">
        <v>0</v>
      </c>
      <c r="ED483" s="980">
        <v>0</v>
      </c>
      <c r="EE483" s="979">
        <v>0</v>
      </c>
      <c r="EF483" s="980">
        <v>0</v>
      </c>
      <c r="EG483" s="979">
        <v>0</v>
      </c>
      <c r="EH483" s="980">
        <v>0</v>
      </c>
      <c r="EI483" s="979">
        <v>0</v>
      </c>
      <c r="EJ483" s="980">
        <v>0</v>
      </c>
      <c r="EK483" s="979">
        <v>0</v>
      </c>
      <c r="EL483" s="980">
        <v>0</v>
      </c>
      <c r="EM483" s="979">
        <v>0</v>
      </c>
      <c r="EN483" s="980">
        <v>0</v>
      </c>
      <c r="EO483" s="979">
        <v>0</v>
      </c>
      <c r="EP483" s="980">
        <v>0</v>
      </c>
      <c r="EQ483" s="979">
        <v>0</v>
      </c>
      <c r="ER483" s="980">
        <v>0</v>
      </c>
      <c r="ES483" s="979">
        <v>0</v>
      </c>
      <c r="ET483" s="980">
        <v>0</v>
      </c>
      <c r="EU483" s="979">
        <v>0</v>
      </c>
      <c r="EV483" s="980">
        <v>0</v>
      </c>
      <c r="EW483" s="979">
        <v>0</v>
      </c>
      <c r="EX483" s="980">
        <v>0</v>
      </c>
      <c r="EY483" s="979">
        <v>0</v>
      </c>
      <c r="EZ483" s="980">
        <v>0</v>
      </c>
      <c r="FA483" s="979">
        <v>0</v>
      </c>
      <c r="FB483" s="980">
        <v>0</v>
      </c>
      <c r="FC483" s="981">
        <v>0</v>
      </c>
      <c r="FD483" s="946"/>
      <c r="FE483" s="974"/>
      <c r="FF483" s="946"/>
      <c r="FG483" s="975"/>
      <c r="FI483" s="982" t="b">
        <v>1</v>
      </c>
    </row>
    <row r="484" spans="2:165" outlineLevel="1">
      <c r="B484" s="983">
        <v>462</v>
      </c>
      <c r="C484" s="984" t="s">
        <v>446</v>
      </c>
      <c r="E484" s="985">
        <v>0</v>
      </c>
      <c r="F484" s="986">
        <v>0</v>
      </c>
      <c r="G484" s="987">
        <v>210472</v>
      </c>
      <c r="H484" s="986">
        <v>210472</v>
      </c>
      <c r="I484" s="987">
        <v>210472</v>
      </c>
      <c r="J484" s="986">
        <v>210472</v>
      </c>
      <c r="K484" s="987">
        <v>210472</v>
      </c>
      <c r="L484" s="986">
        <v>0</v>
      </c>
      <c r="M484" s="987">
        <v>0</v>
      </c>
      <c r="N484" s="986">
        <v>0</v>
      </c>
      <c r="O484" s="987">
        <v>0</v>
      </c>
      <c r="P484" s="986">
        <v>0</v>
      </c>
      <c r="Q484" s="987">
        <v>0</v>
      </c>
      <c r="R484" s="986">
        <v>0</v>
      </c>
      <c r="S484" s="987">
        <v>0</v>
      </c>
      <c r="T484" s="986">
        <v>0</v>
      </c>
      <c r="U484" s="987">
        <v>0</v>
      </c>
      <c r="V484" s="986">
        <v>0</v>
      </c>
      <c r="W484" s="987">
        <v>0</v>
      </c>
      <c r="X484" s="986">
        <v>0</v>
      </c>
      <c r="Y484" s="987">
        <v>0</v>
      </c>
      <c r="Z484" s="986">
        <v>0</v>
      </c>
      <c r="AA484" s="987">
        <v>0</v>
      </c>
      <c r="AB484" s="986">
        <v>0</v>
      </c>
      <c r="AC484" s="987">
        <v>0</v>
      </c>
      <c r="AD484" s="986">
        <v>0</v>
      </c>
      <c r="AE484" s="987">
        <v>0</v>
      </c>
      <c r="AF484" s="986">
        <v>0</v>
      </c>
      <c r="AG484" s="987">
        <v>0</v>
      </c>
      <c r="AH484" s="986">
        <v>0</v>
      </c>
      <c r="AI484" s="987">
        <v>0</v>
      </c>
      <c r="AJ484" s="986">
        <v>0</v>
      </c>
      <c r="AK484" s="987">
        <v>0</v>
      </c>
      <c r="AL484" s="986">
        <v>0</v>
      </c>
      <c r="AM484" s="987">
        <v>0</v>
      </c>
      <c r="AN484" s="988">
        <v>0</v>
      </c>
      <c r="AO484" s="946"/>
      <c r="AP484" s="964"/>
      <c r="AQ484" s="946"/>
      <c r="AR484" s="985">
        <v>0</v>
      </c>
      <c r="AS484" s="986">
        <v>0</v>
      </c>
      <c r="AT484" s="987">
        <v>0</v>
      </c>
      <c r="AU484" s="986">
        <v>0</v>
      </c>
      <c r="AV484" s="987">
        <v>0</v>
      </c>
      <c r="AW484" s="986">
        <v>0</v>
      </c>
      <c r="AX484" s="987">
        <v>0</v>
      </c>
      <c r="AY484" s="986">
        <v>0</v>
      </c>
      <c r="AZ484" s="987">
        <v>0</v>
      </c>
      <c r="BA484" s="986">
        <v>0</v>
      </c>
      <c r="BB484" s="987">
        <v>0</v>
      </c>
      <c r="BC484" s="986">
        <v>0</v>
      </c>
      <c r="BD484" s="987">
        <v>0</v>
      </c>
      <c r="BE484" s="986">
        <v>0</v>
      </c>
      <c r="BF484" s="987">
        <v>0</v>
      </c>
      <c r="BG484" s="986">
        <v>0</v>
      </c>
      <c r="BH484" s="987">
        <v>0</v>
      </c>
      <c r="BI484" s="986">
        <v>0</v>
      </c>
      <c r="BJ484" s="987">
        <v>0</v>
      </c>
      <c r="BK484" s="986">
        <v>0</v>
      </c>
      <c r="BL484" s="987">
        <v>0</v>
      </c>
      <c r="BM484" s="986">
        <v>0</v>
      </c>
      <c r="BN484" s="987">
        <v>0</v>
      </c>
      <c r="BO484" s="986">
        <v>0</v>
      </c>
      <c r="BP484" s="987">
        <v>0</v>
      </c>
      <c r="BQ484" s="986">
        <v>0</v>
      </c>
      <c r="BR484" s="987">
        <v>0</v>
      </c>
      <c r="BS484" s="986">
        <v>0</v>
      </c>
      <c r="BT484" s="987">
        <v>0</v>
      </c>
      <c r="BU484" s="986">
        <v>0</v>
      </c>
      <c r="BV484" s="987">
        <v>0</v>
      </c>
      <c r="BW484" s="986">
        <v>0</v>
      </c>
      <c r="BX484" s="987">
        <v>0</v>
      </c>
      <c r="BY484" s="986">
        <v>0</v>
      </c>
      <c r="BZ484" s="987">
        <v>0</v>
      </c>
      <c r="CA484" s="988">
        <v>0</v>
      </c>
      <c r="CB484" s="946"/>
      <c r="CC484" s="971"/>
      <c r="CD484" s="946"/>
      <c r="CE484" s="972"/>
      <c r="CF484" s="946"/>
      <c r="CG484" s="985">
        <v>0</v>
      </c>
      <c r="CH484" s="986">
        <v>0</v>
      </c>
      <c r="CI484" s="987">
        <v>157854</v>
      </c>
      <c r="CJ484" s="986">
        <v>157854</v>
      </c>
      <c r="CK484" s="987">
        <v>157854</v>
      </c>
      <c r="CL484" s="986">
        <v>157854</v>
      </c>
      <c r="CM484" s="987">
        <v>157854</v>
      </c>
      <c r="CN484" s="986">
        <v>0</v>
      </c>
      <c r="CO484" s="987">
        <v>0</v>
      </c>
      <c r="CP484" s="986">
        <v>0</v>
      </c>
      <c r="CQ484" s="987">
        <v>0</v>
      </c>
      <c r="CR484" s="986">
        <v>0</v>
      </c>
      <c r="CS484" s="987">
        <v>0</v>
      </c>
      <c r="CT484" s="986">
        <v>0</v>
      </c>
      <c r="CU484" s="987">
        <v>0</v>
      </c>
      <c r="CV484" s="986">
        <v>0</v>
      </c>
      <c r="CW484" s="987">
        <v>0</v>
      </c>
      <c r="CX484" s="986">
        <v>0</v>
      </c>
      <c r="CY484" s="987">
        <v>0</v>
      </c>
      <c r="CZ484" s="986">
        <v>0</v>
      </c>
      <c r="DA484" s="987">
        <v>0</v>
      </c>
      <c r="DB484" s="986">
        <v>0</v>
      </c>
      <c r="DC484" s="987">
        <v>0</v>
      </c>
      <c r="DD484" s="986">
        <v>0</v>
      </c>
      <c r="DE484" s="987">
        <v>0</v>
      </c>
      <c r="DF484" s="986">
        <v>0</v>
      </c>
      <c r="DG484" s="987">
        <v>0</v>
      </c>
      <c r="DH484" s="986">
        <v>0</v>
      </c>
      <c r="DI484" s="987">
        <v>0</v>
      </c>
      <c r="DJ484" s="986">
        <v>0</v>
      </c>
      <c r="DK484" s="987">
        <v>0</v>
      </c>
      <c r="DL484" s="986">
        <v>0</v>
      </c>
      <c r="DM484" s="987">
        <v>0</v>
      </c>
      <c r="DN484" s="986">
        <v>0</v>
      </c>
      <c r="DO484" s="987">
        <v>0</v>
      </c>
      <c r="DP484" s="988">
        <v>0</v>
      </c>
      <c r="DQ484" s="946"/>
      <c r="DR484" s="973"/>
      <c r="DS484" s="946"/>
      <c r="DT484" s="985">
        <v>0</v>
      </c>
      <c r="DU484" s="986">
        <v>0</v>
      </c>
      <c r="DV484" s="987">
        <v>0</v>
      </c>
      <c r="DW484" s="986">
        <v>0</v>
      </c>
      <c r="DX484" s="987">
        <v>0</v>
      </c>
      <c r="DY484" s="986">
        <v>0</v>
      </c>
      <c r="DZ484" s="987">
        <v>0</v>
      </c>
      <c r="EA484" s="986">
        <v>0</v>
      </c>
      <c r="EB484" s="987">
        <v>0</v>
      </c>
      <c r="EC484" s="986">
        <v>0</v>
      </c>
      <c r="ED484" s="987">
        <v>0</v>
      </c>
      <c r="EE484" s="986">
        <v>0</v>
      </c>
      <c r="EF484" s="987">
        <v>0</v>
      </c>
      <c r="EG484" s="986">
        <v>0</v>
      </c>
      <c r="EH484" s="987">
        <v>0</v>
      </c>
      <c r="EI484" s="986">
        <v>0</v>
      </c>
      <c r="EJ484" s="987">
        <v>0</v>
      </c>
      <c r="EK484" s="986">
        <v>0</v>
      </c>
      <c r="EL484" s="987">
        <v>0</v>
      </c>
      <c r="EM484" s="986">
        <v>0</v>
      </c>
      <c r="EN484" s="987">
        <v>0</v>
      </c>
      <c r="EO484" s="986">
        <v>0</v>
      </c>
      <c r="EP484" s="987">
        <v>0</v>
      </c>
      <c r="EQ484" s="986">
        <v>0</v>
      </c>
      <c r="ER484" s="987">
        <v>0</v>
      </c>
      <c r="ES484" s="986">
        <v>0</v>
      </c>
      <c r="ET484" s="987">
        <v>0</v>
      </c>
      <c r="EU484" s="986">
        <v>0</v>
      </c>
      <c r="EV484" s="987">
        <v>0</v>
      </c>
      <c r="EW484" s="986">
        <v>0</v>
      </c>
      <c r="EX484" s="987">
        <v>0</v>
      </c>
      <c r="EY484" s="986">
        <v>0</v>
      </c>
      <c r="EZ484" s="987">
        <v>0</v>
      </c>
      <c r="FA484" s="986">
        <v>0</v>
      </c>
      <c r="FB484" s="987">
        <v>0</v>
      </c>
      <c r="FC484" s="988">
        <v>0</v>
      </c>
      <c r="FD484" s="946"/>
      <c r="FE484" s="974"/>
      <c r="FF484" s="946"/>
      <c r="FG484" s="975"/>
      <c r="FI484" s="989" t="b">
        <v>0</v>
      </c>
    </row>
    <row r="485" spans="2:165" outlineLevel="1">
      <c r="B485" s="997">
        <v>463</v>
      </c>
      <c r="C485" s="998" t="s">
        <v>448</v>
      </c>
      <c r="E485" s="999">
        <v>0</v>
      </c>
      <c r="F485" s="1000">
        <v>0</v>
      </c>
      <c r="G485" s="1001">
        <v>141811</v>
      </c>
      <c r="H485" s="1000">
        <v>141811</v>
      </c>
      <c r="I485" s="1001">
        <v>141811</v>
      </c>
      <c r="J485" s="1000">
        <v>141811</v>
      </c>
      <c r="K485" s="1001">
        <v>141653</v>
      </c>
      <c r="L485" s="1000">
        <v>141653</v>
      </c>
      <c r="M485" s="1001">
        <v>141653</v>
      </c>
      <c r="N485" s="1000">
        <v>141653</v>
      </c>
      <c r="O485" s="1001">
        <v>141653</v>
      </c>
      <c r="P485" s="1000">
        <v>141653</v>
      </c>
      <c r="Q485" s="1001">
        <v>141653</v>
      </c>
      <c r="R485" s="1000">
        <v>141653</v>
      </c>
      <c r="S485" s="1001">
        <v>141653</v>
      </c>
      <c r="T485" s="1000">
        <v>141653</v>
      </c>
      <c r="U485" s="1001">
        <v>141653</v>
      </c>
      <c r="V485" s="1000">
        <v>141466</v>
      </c>
      <c r="W485" s="1001">
        <v>141466</v>
      </c>
      <c r="X485" s="1000">
        <v>141466</v>
      </c>
      <c r="Y485" s="1001">
        <v>139194</v>
      </c>
      <c r="Z485" s="1000">
        <v>20622</v>
      </c>
      <c r="AA485" s="1001">
        <v>0</v>
      </c>
      <c r="AB485" s="1000">
        <v>0</v>
      </c>
      <c r="AC485" s="1001">
        <v>0</v>
      </c>
      <c r="AD485" s="1000">
        <v>0</v>
      </c>
      <c r="AE485" s="1001">
        <v>0</v>
      </c>
      <c r="AF485" s="1000">
        <v>0</v>
      </c>
      <c r="AG485" s="1001">
        <v>0</v>
      </c>
      <c r="AH485" s="1000">
        <v>0</v>
      </c>
      <c r="AI485" s="1001">
        <v>0</v>
      </c>
      <c r="AJ485" s="1000">
        <v>0</v>
      </c>
      <c r="AK485" s="1001">
        <v>0</v>
      </c>
      <c r="AL485" s="1000">
        <v>0</v>
      </c>
      <c r="AM485" s="1001">
        <v>0</v>
      </c>
      <c r="AN485" s="1002">
        <v>0</v>
      </c>
      <c r="AO485" s="946"/>
      <c r="AP485" s="964"/>
      <c r="AQ485" s="946"/>
      <c r="AR485" s="999">
        <v>0</v>
      </c>
      <c r="AS485" s="1000">
        <v>0</v>
      </c>
      <c r="AT485" s="1001">
        <v>19</v>
      </c>
      <c r="AU485" s="1000">
        <v>19</v>
      </c>
      <c r="AV485" s="1001">
        <v>19</v>
      </c>
      <c r="AW485" s="1000">
        <v>19</v>
      </c>
      <c r="AX485" s="1001">
        <v>19</v>
      </c>
      <c r="AY485" s="1000">
        <v>19</v>
      </c>
      <c r="AZ485" s="1001">
        <v>19</v>
      </c>
      <c r="BA485" s="1000">
        <v>19</v>
      </c>
      <c r="BB485" s="1001">
        <v>19</v>
      </c>
      <c r="BC485" s="1000">
        <v>19</v>
      </c>
      <c r="BD485" s="1001">
        <v>19</v>
      </c>
      <c r="BE485" s="1000">
        <v>19</v>
      </c>
      <c r="BF485" s="1001">
        <v>19</v>
      </c>
      <c r="BG485" s="1000">
        <v>19</v>
      </c>
      <c r="BH485" s="1001">
        <v>19</v>
      </c>
      <c r="BI485" s="1000">
        <v>19</v>
      </c>
      <c r="BJ485" s="1001">
        <v>19</v>
      </c>
      <c r="BK485" s="1000">
        <v>19</v>
      </c>
      <c r="BL485" s="1001">
        <v>16</v>
      </c>
      <c r="BM485" s="1000">
        <v>9</v>
      </c>
      <c r="BN485" s="1001">
        <v>0</v>
      </c>
      <c r="BO485" s="1000">
        <v>0</v>
      </c>
      <c r="BP485" s="1001">
        <v>0</v>
      </c>
      <c r="BQ485" s="1000">
        <v>0</v>
      </c>
      <c r="BR485" s="1001">
        <v>0</v>
      </c>
      <c r="BS485" s="1000">
        <v>0</v>
      </c>
      <c r="BT485" s="1001">
        <v>0</v>
      </c>
      <c r="BU485" s="1000">
        <v>0</v>
      </c>
      <c r="BV485" s="1001">
        <v>0</v>
      </c>
      <c r="BW485" s="1000">
        <v>0</v>
      </c>
      <c r="BX485" s="1001">
        <v>0</v>
      </c>
      <c r="BY485" s="1000">
        <v>0</v>
      </c>
      <c r="BZ485" s="1001">
        <v>0</v>
      </c>
      <c r="CA485" s="1002">
        <v>0</v>
      </c>
      <c r="CB485" s="946"/>
      <c r="CC485" s="971"/>
      <c r="CD485" s="946"/>
      <c r="CE485" s="972"/>
      <c r="CF485" s="946"/>
      <c r="CG485" s="999">
        <v>0</v>
      </c>
      <c r="CH485" s="1000">
        <v>0</v>
      </c>
      <c r="CI485" s="1001">
        <v>126375</v>
      </c>
      <c r="CJ485" s="1000">
        <v>126375</v>
      </c>
      <c r="CK485" s="1001">
        <v>126375</v>
      </c>
      <c r="CL485" s="1000">
        <v>126375</v>
      </c>
      <c r="CM485" s="1001">
        <v>126234</v>
      </c>
      <c r="CN485" s="1000">
        <v>126234</v>
      </c>
      <c r="CO485" s="1001">
        <v>126234</v>
      </c>
      <c r="CP485" s="1000">
        <v>126234</v>
      </c>
      <c r="CQ485" s="1001">
        <v>126234</v>
      </c>
      <c r="CR485" s="1000">
        <v>126234</v>
      </c>
      <c r="CS485" s="1001">
        <v>126234</v>
      </c>
      <c r="CT485" s="1000">
        <v>126234</v>
      </c>
      <c r="CU485" s="1001">
        <v>126234</v>
      </c>
      <c r="CV485" s="1000">
        <v>126234</v>
      </c>
      <c r="CW485" s="1001">
        <v>126234</v>
      </c>
      <c r="CX485" s="1000">
        <v>126068</v>
      </c>
      <c r="CY485" s="1001">
        <v>126068</v>
      </c>
      <c r="CZ485" s="1000">
        <v>126068</v>
      </c>
      <c r="DA485" s="1001">
        <v>124044</v>
      </c>
      <c r="DB485" s="1000">
        <v>18421</v>
      </c>
      <c r="DC485" s="1001">
        <v>0</v>
      </c>
      <c r="DD485" s="1000">
        <v>0</v>
      </c>
      <c r="DE485" s="1001">
        <v>0</v>
      </c>
      <c r="DF485" s="1000">
        <v>0</v>
      </c>
      <c r="DG485" s="1001">
        <v>0</v>
      </c>
      <c r="DH485" s="1000">
        <v>0</v>
      </c>
      <c r="DI485" s="1001">
        <v>0</v>
      </c>
      <c r="DJ485" s="1000">
        <v>0</v>
      </c>
      <c r="DK485" s="1001">
        <v>0</v>
      </c>
      <c r="DL485" s="1000">
        <v>0</v>
      </c>
      <c r="DM485" s="1001">
        <v>0</v>
      </c>
      <c r="DN485" s="1000">
        <v>0</v>
      </c>
      <c r="DO485" s="1001">
        <v>0</v>
      </c>
      <c r="DP485" s="1002">
        <v>0</v>
      </c>
      <c r="DQ485" s="946"/>
      <c r="DR485" s="973"/>
      <c r="DS485" s="946"/>
      <c r="DT485" s="999">
        <v>0</v>
      </c>
      <c r="DU485" s="1000">
        <v>0</v>
      </c>
      <c r="DV485" s="1001">
        <v>17</v>
      </c>
      <c r="DW485" s="1000">
        <v>17</v>
      </c>
      <c r="DX485" s="1001">
        <v>17</v>
      </c>
      <c r="DY485" s="1000">
        <v>17</v>
      </c>
      <c r="DZ485" s="1001">
        <v>17</v>
      </c>
      <c r="EA485" s="1000">
        <v>17</v>
      </c>
      <c r="EB485" s="1001">
        <v>17</v>
      </c>
      <c r="EC485" s="1000">
        <v>17</v>
      </c>
      <c r="ED485" s="1001">
        <v>17</v>
      </c>
      <c r="EE485" s="1000">
        <v>17</v>
      </c>
      <c r="EF485" s="1001">
        <v>17</v>
      </c>
      <c r="EG485" s="1000">
        <v>17</v>
      </c>
      <c r="EH485" s="1001">
        <v>17</v>
      </c>
      <c r="EI485" s="1000">
        <v>17</v>
      </c>
      <c r="EJ485" s="1001">
        <v>17</v>
      </c>
      <c r="EK485" s="1000">
        <v>17</v>
      </c>
      <c r="EL485" s="1001">
        <v>17</v>
      </c>
      <c r="EM485" s="1000">
        <v>17</v>
      </c>
      <c r="EN485" s="1001">
        <v>14</v>
      </c>
      <c r="EO485" s="1000">
        <v>8</v>
      </c>
      <c r="EP485" s="1001">
        <v>0</v>
      </c>
      <c r="EQ485" s="1000">
        <v>0</v>
      </c>
      <c r="ER485" s="1001">
        <v>0</v>
      </c>
      <c r="ES485" s="1000">
        <v>0</v>
      </c>
      <c r="ET485" s="1001">
        <v>0</v>
      </c>
      <c r="EU485" s="1000">
        <v>0</v>
      </c>
      <c r="EV485" s="1001">
        <v>0</v>
      </c>
      <c r="EW485" s="1000">
        <v>0</v>
      </c>
      <c r="EX485" s="1001">
        <v>0</v>
      </c>
      <c r="EY485" s="1000">
        <v>0</v>
      </c>
      <c r="EZ485" s="1001">
        <v>0</v>
      </c>
      <c r="FA485" s="1000">
        <v>0</v>
      </c>
      <c r="FB485" s="1001">
        <v>0</v>
      </c>
      <c r="FC485" s="1002">
        <v>0</v>
      </c>
      <c r="FD485" s="946"/>
      <c r="FE485" s="974"/>
      <c r="FF485" s="946"/>
      <c r="FG485" s="975"/>
      <c r="FI485" s="1003" t="b">
        <v>0</v>
      </c>
    </row>
    <row r="486" spans="2:165" hidden="1" outlineLevel="1">
      <c r="B486" s="1004">
        <v>464</v>
      </c>
      <c r="C486" s="1022" t="s">
        <v>793</v>
      </c>
      <c r="E486" s="1006">
        <v>0</v>
      </c>
      <c r="F486" s="1007">
        <v>0</v>
      </c>
      <c r="G486" s="1008">
        <v>0</v>
      </c>
      <c r="H486" s="1007">
        <v>0</v>
      </c>
      <c r="I486" s="1008">
        <v>0</v>
      </c>
      <c r="J486" s="1007">
        <v>0</v>
      </c>
      <c r="K486" s="1008">
        <v>0</v>
      </c>
      <c r="L486" s="1007">
        <v>0</v>
      </c>
      <c r="M486" s="1008">
        <v>0</v>
      </c>
      <c r="N486" s="1007">
        <v>0</v>
      </c>
      <c r="O486" s="1008">
        <v>0</v>
      </c>
      <c r="P486" s="1007">
        <v>0</v>
      </c>
      <c r="Q486" s="1008">
        <v>0</v>
      </c>
      <c r="R486" s="1007">
        <v>0</v>
      </c>
      <c r="S486" s="1008">
        <v>0</v>
      </c>
      <c r="T486" s="1007">
        <v>0</v>
      </c>
      <c r="U486" s="1008">
        <v>0</v>
      </c>
      <c r="V486" s="1007">
        <v>0</v>
      </c>
      <c r="W486" s="1008">
        <v>0</v>
      </c>
      <c r="X486" s="1007">
        <v>0</v>
      </c>
      <c r="Y486" s="1008">
        <v>0</v>
      </c>
      <c r="Z486" s="1007">
        <v>0</v>
      </c>
      <c r="AA486" s="1008">
        <v>0</v>
      </c>
      <c r="AB486" s="1007">
        <v>0</v>
      </c>
      <c r="AC486" s="1008">
        <v>0</v>
      </c>
      <c r="AD486" s="1007">
        <v>0</v>
      </c>
      <c r="AE486" s="1008">
        <v>0</v>
      </c>
      <c r="AF486" s="1007">
        <v>0</v>
      </c>
      <c r="AG486" s="1008">
        <v>0</v>
      </c>
      <c r="AH486" s="1007">
        <v>0</v>
      </c>
      <c r="AI486" s="1008">
        <v>0</v>
      </c>
      <c r="AJ486" s="1007">
        <v>0</v>
      </c>
      <c r="AK486" s="1008">
        <v>0</v>
      </c>
      <c r="AL486" s="1007">
        <v>0</v>
      </c>
      <c r="AM486" s="1008">
        <v>0</v>
      </c>
      <c r="AN486" s="1009">
        <v>0</v>
      </c>
      <c r="AO486" s="946"/>
      <c r="AP486" s="964"/>
      <c r="AQ486" s="946"/>
      <c r="AR486" s="1006">
        <v>0</v>
      </c>
      <c r="AS486" s="1007">
        <v>0</v>
      </c>
      <c r="AT486" s="1008">
        <v>0</v>
      </c>
      <c r="AU486" s="1007">
        <v>0</v>
      </c>
      <c r="AV486" s="1008">
        <v>0</v>
      </c>
      <c r="AW486" s="1007">
        <v>0</v>
      </c>
      <c r="AX486" s="1008">
        <v>0</v>
      </c>
      <c r="AY486" s="1007">
        <v>0</v>
      </c>
      <c r="AZ486" s="1008">
        <v>0</v>
      </c>
      <c r="BA486" s="1007">
        <v>0</v>
      </c>
      <c r="BB486" s="1008">
        <v>0</v>
      </c>
      <c r="BC486" s="1007">
        <v>0</v>
      </c>
      <c r="BD486" s="1008">
        <v>0</v>
      </c>
      <c r="BE486" s="1007">
        <v>0</v>
      </c>
      <c r="BF486" s="1008">
        <v>0</v>
      </c>
      <c r="BG486" s="1007">
        <v>0</v>
      </c>
      <c r="BH486" s="1008">
        <v>0</v>
      </c>
      <c r="BI486" s="1007">
        <v>0</v>
      </c>
      <c r="BJ486" s="1008">
        <v>0</v>
      </c>
      <c r="BK486" s="1007">
        <v>0</v>
      </c>
      <c r="BL486" s="1008">
        <v>0</v>
      </c>
      <c r="BM486" s="1007">
        <v>0</v>
      </c>
      <c r="BN486" s="1008">
        <v>0</v>
      </c>
      <c r="BO486" s="1007">
        <v>0</v>
      </c>
      <c r="BP486" s="1008">
        <v>0</v>
      </c>
      <c r="BQ486" s="1007">
        <v>0</v>
      </c>
      <c r="BR486" s="1008">
        <v>0</v>
      </c>
      <c r="BS486" s="1007">
        <v>0</v>
      </c>
      <c r="BT486" s="1008">
        <v>0</v>
      </c>
      <c r="BU486" s="1007">
        <v>0</v>
      </c>
      <c r="BV486" s="1008">
        <v>0</v>
      </c>
      <c r="BW486" s="1007">
        <v>0</v>
      </c>
      <c r="BX486" s="1008">
        <v>0</v>
      </c>
      <c r="BY486" s="1007">
        <v>0</v>
      </c>
      <c r="BZ486" s="1008">
        <v>0</v>
      </c>
      <c r="CA486" s="1009">
        <v>0</v>
      </c>
      <c r="CB486" s="946"/>
      <c r="CC486" s="971"/>
      <c r="CD486" s="946"/>
      <c r="CE486" s="972"/>
      <c r="CF486" s="946"/>
      <c r="CG486" s="1006">
        <v>0</v>
      </c>
      <c r="CH486" s="1007">
        <v>0</v>
      </c>
      <c r="CI486" s="1008">
        <v>0</v>
      </c>
      <c r="CJ486" s="1007">
        <v>0</v>
      </c>
      <c r="CK486" s="1008">
        <v>0</v>
      </c>
      <c r="CL486" s="1007">
        <v>0</v>
      </c>
      <c r="CM486" s="1008">
        <v>0</v>
      </c>
      <c r="CN486" s="1007">
        <v>0</v>
      </c>
      <c r="CO486" s="1008">
        <v>0</v>
      </c>
      <c r="CP486" s="1007">
        <v>0</v>
      </c>
      <c r="CQ486" s="1008">
        <v>0</v>
      </c>
      <c r="CR486" s="1007">
        <v>0</v>
      </c>
      <c r="CS486" s="1008">
        <v>0</v>
      </c>
      <c r="CT486" s="1007">
        <v>0</v>
      </c>
      <c r="CU486" s="1008">
        <v>0</v>
      </c>
      <c r="CV486" s="1007">
        <v>0</v>
      </c>
      <c r="CW486" s="1008">
        <v>0</v>
      </c>
      <c r="CX486" s="1007">
        <v>0</v>
      </c>
      <c r="CY486" s="1008">
        <v>0</v>
      </c>
      <c r="CZ486" s="1007">
        <v>0</v>
      </c>
      <c r="DA486" s="1008">
        <v>0</v>
      </c>
      <c r="DB486" s="1007">
        <v>0</v>
      </c>
      <c r="DC486" s="1008">
        <v>0</v>
      </c>
      <c r="DD486" s="1007">
        <v>0</v>
      </c>
      <c r="DE486" s="1008">
        <v>0</v>
      </c>
      <c r="DF486" s="1007">
        <v>0</v>
      </c>
      <c r="DG486" s="1008">
        <v>0</v>
      </c>
      <c r="DH486" s="1007">
        <v>0</v>
      </c>
      <c r="DI486" s="1008">
        <v>0</v>
      </c>
      <c r="DJ486" s="1007">
        <v>0</v>
      </c>
      <c r="DK486" s="1008">
        <v>0</v>
      </c>
      <c r="DL486" s="1007">
        <v>0</v>
      </c>
      <c r="DM486" s="1008">
        <v>0</v>
      </c>
      <c r="DN486" s="1007">
        <v>0</v>
      </c>
      <c r="DO486" s="1008">
        <v>0</v>
      </c>
      <c r="DP486" s="1009">
        <v>0</v>
      </c>
      <c r="DQ486" s="946"/>
      <c r="DR486" s="973"/>
      <c r="DS486" s="946"/>
      <c r="DT486" s="1006">
        <v>0</v>
      </c>
      <c r="DU486" s="1007">
        <v>0</v>
      </c>
      <c r="DV486" s="1008">
        <v>0</v>
      </c>
      <c r="DW486" s="1007">
        <v>0</v>
      </c>
      <c r="DX486" s="1008">
        <v>0</v>
      </c>
      <c r="DY486" s="1007">
        <v>0</v>
      </c>
      <c r="DZ486" s="1008">
        <v>0</v>
      </c>
      <c r="EA486" s="1007">
        <v>0</v>
      </c>
      <c r="EB486" s="1008">
        <v>0</v>
      </c>
      <c r="EC486" s="1007">
        <v>0</v>
      </c>
      <c r="ED486" s="1008">
        <v>0</v>
      </c>
      <c r="EE486" s="1007">
        <v>0</v>
      </c>
      <c r="EF486" s="1008">
        <v>0</v>
      </c>
      <c r="EG486" s="1007">
        <v>0</v>
      </c>
      <c r="EH486" s="1008">
        <v>0</v>
      </c>
      <c r="EI486" s="1007">
        <v>0</v>
      </c>
      <c r="EJ486" s="1008">
        <v>0</v>
      </c>
      <c r="EK486" s="1007">
        <v>0</v>
      </c>
      <c r="EL486" s="1008">
        <v>0</v>
      </c>
      <c r="EM486" s="1007">
        <v>0</v>
      </c>
      <c r="EN486" s="1008">
        <v>0</v>
      </c>
      <c r="EO486" s="1007">
        <v>0</v>
      </c>
      <c r="EP486" s="1008">
        <v>0</v>
      </c>
      <c r="EQ486" s="1007">
        <v>0</v>
      </c>
      <c r="ER486" s="1008">
        <v>0</v>
      </c>
      <c r="ES486" s="1007">
        <v>0</v>
      </c>
      <c r="ET486" s="1008">
        <v>0</v>
      </c>
      <c r="EU486" s="1007">
        <v>0</v>
      </c>
      <c r="EV486" s="1008">
        <v>0</v>
      </c>
      <c r="EW486" s="1007">
        <v>0</v>
      </c>
      <c r="EX486" s="1008">
        <v>0</v>
      </c>
      <c r="EY486" s="1007">
        <v>0</v>
      </c>
      <c r="EZ486" s="1008">
        <v>0</v>
      </c>
      <c r="FA486" s="1007">
        <v>0</v>
      </c>
      <c r="FB486" s="1008">
        <v>0</v>
      </c>
      <c r="FC486" s="1009">
        <v>0</v>
      </c>
      <c r="FD486" s="946"/>
      <c r="FE486" s="974"/>
      <c r="FF486" s="946"/>
      <c r="FG486" s="975"/>
      <c r="FI486" s="1010" t="b">
        <v>1</v>
      </c>
    </row>
    <row r="487" spans="2:165" hidden="1" outlineLevel="1">
      <c r="B487" s="990">
        <v>465</v>
      </c>
      <c r="C487" s="991" t="s">
        <v>794</v>
      </c>
      <c r="E487" s="992">
        <v>0</v>
      </c>
      <c r="F487" s="993">
        <v>0</v>
      </c>
      <c r="G487" s="994">
        <v>0</v>
      </c>
      <c r="H487" s="993">
        <v>0</v>
      </c>
      <c r="I487" s="994">
        <v>0</v>
      </c>
      <c r="J487" s="993">
        <v>0</v>
      </c>
      <c r="K487" s="994">
        <v>0</v>
      </c>
      <c r="L487" s="993">
        <v>0</v>
      </c>
      <c r="M487" s="994">
        <v>0</v>
      </c>
      <c r="N487" s="993">
        <v>0</v>
      </c>
      <c r="O487" s="994">
        <v>0</v>
      </c>
      <c r="P487" s="993">
        <v>0</v>
      </c>
      <c r="Q487" s="994">
        <v>0</v>
      </c>
      <c r="R487" s="993">
        <v>0</v>
      </c>
      <c r="S487" s="994">
        <v>0</v>
      </c>
      <c r="T487" s="993">
        <v>0</v>
      </c>
      <c r="U487" s="994">
        <v>0</v>
      </c>
      <c r="V487" s="993">
        <v>0</v>
      </c>
      <c r="W487" s="994">
        <v>0</v>
      </c>
      <c r="X487" s="993">
        <v>0</v>
      </c>
      <c r="Y487" s="994">
        <v>0</v>
      </c>
      <c r="Z487" s="993">
        <v>0</v>
      </c>
      <c r="AA487" s="994">
        <v>0</v>
      </c>
      <c r="AB487" s="993">
        <v>0</v>
      </c>
      <c r="AC487" s="994">
        <v>0</v>
      </c>
      <c r="AD487" s="993">
        <v>0</v>
      </c>
      <c r="AE487" s="994">
        <v>0</v>
      </c>
      <c r="AF487" s="993">
        <v>0</v>
      </c>
      <c r="AG487" s="994">
        <v>0</v>
      </c>
      <c r="AH487" s="993">
        <v>0</v>
      </c>
      <c r="AI487" s="994">
        <v>0</v>
      </c>
      <c r="AJ487" s="993">
        <v>0</v>
      </c>
      <c r="AK487" s="994">
        <v>0</v>
      </c>
      <c r="AL487" s="993">
        <v>0</v>
      </c>
      <c r="AM487" s="994">
        <v>0</v>
      </c>
      <c r="AN487" s="995">
        <v>0</v>
      </c>
      <c r="AO487" s="946"/>
      <c r="AP487" s="964"/>
      <c r="AQ487" s="946"/>
      <c r="AR487" s="992">
        <v>0</v>
      </c>
      <c r="AS487" s="993">
        <v>0</v>
      </c>
      <c r="AT487" s="994">
        <v>0</v>
      </c>
      <c r="AU487" s="993">
        <v>0</v>
      </c>
      <c r="AV487" s="994">
        <v>0</v>
      </c>
      <c r="AW487" s="993">
        <v>0</v>
      </c>
      <c r="AX487" s="994">
        <v>0</v>
      </c>
      <c r="AY487" s="993">
        <v>0</v>
      </c>
      <c r="AZ487" s="994">
        <v>0</v>
      </c>
      <c r="BA487" s="993">
        <v>0</v>
      </c>
      <c r="BB487" s="994">
        <v>0</v>
      </c>
      <c r="BC487" s="993">
        <v>0</v>
      </c>
      <c r="BD487" s="994">
        <v>0</v>
      </c>
      <c r="BE487" s="993">
        <v>0</v>
      </c>
      <c r="BF487" s="994">
        <v>0</v>
      </c>
      <c r="BG487" s="993">
        <v>0</v>
      </c>
      <c r="BH487" s="994">
        <v>0</v>
      </c>
      <c r="BI487" s="993">
        <v>0</v>
      </c>
      <c r="BJ487" s="994">
        <v>0</v>
      </c>
      <c r="BK487" s="993">
        <v>0</v>
      </c>
      <c r="BL487" s="994">
        <v>0</v>
      </c>
      <c r="BM487" s="993">
        <v>0</v>
      </c>
      <c r="BN487" s="994">
        <v>0</v>
      </c>
      <c r="BO487" s="993">
        <v>0</v>
      </c>
      <c r="BP487" s="994">
        <v>0</v>
      </c>
      <c r="BQ487" s="993">
        <v>0</v>
      </c>
      <c r="BR487" s="994">
        <v>0</v>
      </c>
      <c r="BS487" s="993">
        <v>0</v>
      </c>
      <c r="BT487" s="994">
        <v>0</v>
      </c>
      <c r="BU487" s="993">
        <v>0</v>
      </c>
      <c r="BV487" s="994">
        <v>0</v>
      </c>
      <c r="BW487" s="993">
        <v>0</v>
      </c>
      <c r="BX487" s="994">
        <v>0</v>
      </c>
      <c r="BY487" s="993">
        <v>0</v>
      </c>
      <c r="BZ487" s="994">
        <v>0</v>
      </c>
      <c r="CA487" s="995">
        <v>0</v>
      </c>
      <c r="CB487" s="946"/>
      <c r="CC487" s="971"/>
      <c r="CD487" s="946"/>
      <c r="CE487" s="972"/>
      <c r="CF487" s="946"/>
      <c r="CG487" s="992">
        <v>0</v>
      </c>
      <c r="CH487" s="993">
        <v>0</v>
      </c>
      <c r="CI487" s="994">
        <v>0</v>
      </c>
      <c r="CJ487" s="993">
        <v>0</v>
      </c>
      <c r="CK487" s="994">
        <v>0</v>
      </c>
      <c r="CL487" s="993">
        <v>0</v>
      </c>
      <c r="CM487" s="994">
        <v>0</v>
      </c>
      <c r="CN487" s="993">
        <v>0</v>
      </c>
      <c r="CO487" s="994">
        <v>0</v>
      </c>
      <c r="CP487" s="993">
        <v>0</v>
      </c>
      <c r="CQ487" s="994">
        <v>0</v>
      </c>
      <c r="CR487" s="993">
        <v>0</v>
      </c>
      <c r="CS487" s="994">
        <v>0</v>
      </c>
      <c r="CT487" s="993">
        <v>0</v>
      </c>
      <c r="CU487" s="994">
        <v>0</v>
      </c>
      <c r="CV487" s="993">
        <v>0</v>
      </c>
      <c r="CW487" s="994">
        <v>0</v>
      </c>
      <c r="CX487" s="993">
        <v>0</v>
      </c>
      <c r="CY487" s="994">
        <v>0</v>
      </c>
      <c r="CZ487" s="993">
        <v>0</v>
      </c>
      <c r="DA487" s="994">
        <v>0</v>
      </c>
      <c r="DB487" s="993">
        <v>0</v>
      </c>
      <c r="DC487" s="994">
        <v>0</v>
      </c>
      <c r="DD487" s="993">
        <v>0</v>
      </c>
      <c r="DE487" s="994">
        <v>0</v>
      </c>
      <c r="DF487" s="993">
        <v>0</v>
      </c>
      <c r="DG487" s="994">
        <v>0</v>
      </c>
      <c r="DH487" s="993">
        <v>0</v>
      </c>
      <c r="DI487" s="994">
        <v>0</v>
      </c>
      <c r="DJ487" s="993">
        <v>0</v>
      </c>
      <c r="DK487" s="994">
        <v>0</v>
      </c>
      <c r="DL487" s="993">
        <v>0</v>
      </c>
      <c r="DM487" s="994">
        <v>0</v>
      </c>
      <c r="DN487" s="993">
        <v>0</v>
      </c>
      <c r="DO487" s="994">
        <v>0</v>
      </c>
      <c r="DP487" s="995">
        <v>0</v>
      </c>
      <c r="DQ487" s="946"/>
      <c r="DR487" s="973"/>
      <c r="DS487" s="946"/>
      <c r="DT487" s="992">
        <v>0</v>
      </c>
      <c r="DU487" s="993">
        <v>0</v>
      </c>
      <c r="DV487" s="994">
        <v>0</v>
      </c>
      <c r="DW487" s="993">
        <v>0</v>
      </c>
      <c r="DX487" s="994">
        <v>0</v>
      </c>
      <c r="DY487" s="993">
        <v>0</v>
      </c>
      <c r="DZ487" s="994">
        <v>0</v>
      </c>
      <c r="EA487" s="993">
        <v>0</v>
      </c>
      <c r="EB487" s="994">
        <v>0</v>
      </c>
      <c r="EC487" s="993">
        <v>0</v>
      </c>
      <c r="ED487" s="994">
        <v>0</v>
      </c>
      <c r="EE487" s="993">
        <v>0</v>
      </c>
      <c r="EF487" s="994">
        <v>0</v>
      </c>
      <c r="EG487" s="993">
        <v>0</v>
      </c>
      <c r="EH487" s="994">
        <v>0</v>
      </c>
      <c r="EI487" s="993">
        <v>0</v>
      </c>
      <c r="EJ487" s="994">
        <v>0</v>
      </c>
      <c r="EK487" s="993">
        <v>0</v>
      </c>
      <c r="EL487" s="994">
        <v>0</v>
      </c>
      <c r="EM487" s="993">
        <v>0</v>
      </c>
      <c r="EN487" s="994">
        <v>0</v>
      </c>
      <c r="EO487" s="993">
        <v>0</v>
      </c>
      <c r="EP487" s="994">
        <v>0</v>
      </c>
      <c r="EQ487" s="993">
        <v>0</v>
      </c>
      <c r="ER487" s="994">
        <v>0</v>
      </c>
      <c r="ES487" s="993">
        <v>0</v>
      </c>
      <c r="ET487" s="994">
        <v>0</v>
      </c>
      <c r="EU487" s="993">
        <v>0</v>
      </c>
      <c r="EV487" s="994">
        <v>0</v>
      </c>
      <c r="EW487" s="993">
        <v>0</v>
      </c>
      <c r="EX487" s="994">
        <v>0</v>
      </c>
      <c r="EY487" s="993">
        <v>0</v>
      </c>
      <c r="EZ487" s="994">
        <v>0</v>
      </c>
      <c r="FA487" s="993">
        <v>0</v>
      </c>
      <c r="FB487" s="994">
        <v>0</v>
      </c>
      <c r="FC487" s="995">
        <v>0</v>
      </c>
      <c r="FD487" s="946"/>
      <c r="FE487" s="974"/>
      <c r="FF487" s="946"/>
      <c r="FG487" s="975"/>
      <c r="FI487" s="996" t="b">
        <v>1</v>
      </c>
    </row>
    <row r="488" spans="2:165" hidden="1" outlineLevel="1">
      <c r="B488" s="1013">
        <v>466</v>
      </c>
      <c r="C488" s="1021" t="s">
        <v>795</v>
      </c>
      <c r="E488" s="1015">
        <v>0</v>
      </c>
      <c r="F488" s="1016">
        <v>0</v>
      </c>
      <c r="G488" s="1017">
        <v>0</v>
      </c>
      <c r="H488" s="1016">
        <v>0</v>
      </c>
      <c r="I488" s="1017">
        <v>0</v>
      </c>
      <c r="J488" s="1016">
        <v>0</v>
      </c>
      <c r="K488" s="1017">
        <v>0</v>
      </c>
      <c r="L488" s="1016">
        <v>0</v>
      </c>
      <c r="M488" s="1017">
        <v>0</v>
      </c>
      <c r="N488" s="1016">
        <v>0</v>
      </c>
      <c r="O488" s="1017">
        <v>0</v>
      </c>
      <c r="P488" s="1016">
        <v>0</v>
      </c>
      <c r="Q488" s="1017">
        <v>0</v>
      </c>
      <c r="R488" s="1016">
        <v>0</v>
      </c>
      <c r="S488" s="1017">
        <v>0</v>
      </c>
      <c r="T488" s="1016">
        <v>0</v>
      </c>
      <c r="U488" s="1017">
        <v>0</v>
      </c>
      <c r="V488" s="1016">
        <v>0</v>
      </c>
      <c r="W488" s="1017">
        <v>0</v>
      </c>
      <c r="X488" s="1016">
        <v>0</v>
      </c>
      <c r="Y488" s="1017">
        <v>0</v>
      </c>
      <c r="Z488" s="1016">
        <v>0</v>
      </c>
      <c r="AA488" s="1017">
        <v>0</v>
      </c>
      <c r="AB488" s="1016">
        <v>0</v>
      </c>
      <c r="AC488" s="1017">
        <v>0</v>
      </c>
      <c r="AD488" s="1016">
        <v>0</v>
      </c>
      <c r="AE488" s="1017">
        <v>0</v>
      </c>
      <c r="AF488" s="1016">
        <v>0</v>
      </c>
      <c r="AG488" s="1017">
        <v>0</v>
      </c>
      <c r="AH488" s="1016">
        <v>0</v>
      </c>
      <c r="AI488" s="1017">
        <v>0</v>
      </c>
      <c r="AJ488" s="1016">
        <v>0</v>
      </c>
      <c r="AK488" s="1017">
        <v>0</v>
      </c>
      <c r="AL488" s="1016">
        <v>0</v>
      </c>
      <c r="AM488" s="1017">
        <v>0</v>
      </c>
      <c r="AN488" s="1018">
        <v>0</v>
      </c>
      <c r="AO488" s="946"/>
      <c r="AP488" s="964"/>
      <c r="AQ488" s="946"/>
      <c r="AR488" s="1015">
        <v>0</v>
      </c>
      <c r="AS488" s="1016">
        <v>0</v>
      </c>
      <c r="AT488" s="1017">
        <v>0</v>
      </c>
      <c r="AU488" s="1016">
        <v>0</v>
      </c>
      <c r="AV488" s="1017">
        <v>0</v>
      </c>
      <c r="AW488" s="1016">
        <v>0</v>
      </c>
      <c r="AX488" s="1017">
        <v>0</v>
      </c>
      <c r="AY488" s="1016">
        <v>0</v>
      </c>
      <c r="AZ488" s="1017">
        <v>0</v>
      </c>
      <c r="BA488" s="1016">
        <v>0</v>
      </c>
      <c r="BB488" s="1017">
        <v>0</v>
      </c>
      <c r="BC488" s="1016">
        <v>0</v>
      </c>
      <c r="BD488" s="1017">
        <v>0</v>
      </c>
      <c r="BE488" s="1016">
        <v>0</v>
      </c>
      <c r="BF488" s="1017">
        <v>0</v>
      </c>
      <c r="BG488" s="1016">
        <v>0</v>
      </c>
      <c r="BH488" s="1017">
        <v>0</v>
      </c>
      <c r="BI488" s="1016">
        <v>0</v>
      </c>
      <c r="BJ488" s="1017">
        <v>0</v>
      </c>
      <c r="BK488" s="1016">
        <v>0</v>
      </c>
      <c r="BL488" s="1017">
        <v>0</v>
      </c>
      <c r="BM488" s="1016">
        <v>0</v>
      </c>
      <c r="BN488" s="1017">
        <v>0</v>
      </c>
      <c r="BO488" s="1016">
        <v>0</v>
      </c>
      <c r="BP488" s="1017">
        <v>0</v>
      </c>
      <c r="BQ488" s="1016">
        <v>0</v>
      </c>
      <c r="BR488" s="1017">
        <v>0</v>
      </c>
      <c r="BS488" s="1016">
        <v>0</v>
      </c>
      <c r="BT488" s="1017">
        <v>0</v>
      </c>
      <c r="BU488" s="1016">
        <v>0</v>
      </c>
      <c r="BV488" s="1017">
        <v>0</v>
      </c>
      <c r="BW488" s="1016">
        <v>0</v>
      </c>
      <c r="BX488" s="1017">
        <v>0</v>
      </c>
      <c r="BY488" s="1016">
        <v>0</v>
      </c>
      <c r="BZ488" s="1017">
        <v>0</v>
      </c>
      <c r="CA488" s="1018">
        <v>0</v>
      </c>
      <c r="CB488" s="946"/>
      <c r="CC488" s="971"/>
      <c r="CD488" s="946"/>
      <c r="CE488" s="972"/>
      <c r="CF488" s="946"/>
      <c r="CG488" s="1015">
        <v>0</v>
      </c>
      <c r="CH488" s="1016">
        <v>0</v>
      </c>
      <c r="CI488" s="1017">
        <v>0</v>
      </c>
      <c r="CJ488" s="1016">
        <v>0</v>
      </c>
      <c r="CK488" s="1017">
        <v>0</v>
      </c>
      <c r="CL488" s="1016">
        <v>0</v>
      </c>
      <c r="CM488" s="1017">
        <v>0</v>
      </c>
      <c r="CN488" s="1016">
        <v>0</v>
      </c>
      <c r="CO488" s="1017">
        <v>0</v>
      </c>
      <c r="CP488" s="1016">
        <v>0</v>
      </c>
      <c r="CQ488" s="1017">
        <v>0</v>
      </c>
      <c r="CR488" s="1016">
        <v>0</v>
      </c>
      <c r="CS488" s="1017">
        <v>0</v>
      </c>
      <c r="CT488" s="1016">
        <v>0</v>
      </c>
      <c r="CU488" s="1017">
        <v>0</v>
      </c>
      <c r="CV488" s="1016">
        <v>0</v>
      </c>
      <c r="CW488" s="1017">
        <v>0</v>
      </c>
      <c r="CX488" s="1016">
        <v>0</v>
      </c>
      <c r="CY488" s="1017">
        <v>0</v>
      </c>
      <c r="CZ488" s="1016">
        <v>0</v>
      </c>
      <c r="DA488" s="1017">
        <v>0</v>
      </c>
      <c r="DB488" s="1016">
        <v>0</v>
      </c>
      <c r="DC488" s="1017">
        <v>0</v>
      </c>
      <c r="DD488" s="1016">
        <v>0</v>
      </c>
      <c r="DE488" s="1017">
        <v>0</v>
      </c>
      <c r="DF488" s="1016">
        <v>0</v>
      </c>
      <c r="DG488" s="1017">
        <v>0</v>
      </c>
      <c r="DH488" s="1016">
        <v>0</v>
      </c>
      <c r="DI488" s="1017">
        <v>0</v>
      </c>
      <c r="DJ488" s="1016">
        <v>0</v>
      </c>
      <c r="DK488" s="1017">
        <v>0</v>
      </c>
      <c r="DL488" s="1016">
        <v>0</v>
      </c>
      <c r="DM488" s="1017">
        <v>0</v>
      </c>
      <c r="DN488" s="1016">
        <v>0</v>
      </c>
      <c r="DO488" s="1017">
        <v>0</v>
      </c>
      <c r="DP488" s="1018">
        <v>0</v>
      </c>
      <c r="DQ488" s="946"/>
      <c r="DR488" s="973"/>
      <c r="DS488" s="946"/>
      <c r="DT488" s="1015">
        <v>0</v>
      </c>
      <c r="DU488" s="1016">
        <v>0</v>
      </c>
      <c r="DV488" s="1017">
        <v>0</v>
      </c>
      <c r="DW488" s="1016">
        <v>0</v>
      </c>
      <c r="DX488" s="1017">
        <v>0</v>
      </c>
      <c r="DY488" s="1016">
        <v>0</v>
      </c>
      <c r="DZ488" s="1017">
        <v>0</v>
      </c>
      <c r="EA488" s="1016">
        <v>0</v>
      </c>
      <c r="EB488" s="1017">
        <v>0</v>
      </c>
      <c r="EC488" s="1016">
        <v>0</v>
      </c>
      <c r="ED488" s="1017">
        <v>0</v>
      </c>
      <c r="EE488" s="1016">
        <v>0</v>
      </c>
      <c r="EF488" s="1017">
        <v>0</v>
      </c>
      <c r="EG488" s="1016">
        <v>0</v>
      </c>
      <c r="EH488" s="1017">
        <v>0</v>
      </c>
      <c r="EI488" s="1016">
        <v>0</v>
      </c>
      <c r="EJ488" s="1017">
        <v>0</v>
      </c>
      <c r="EK488" s="1016">
        <v>0</v>
      </c>
      <c r="EL488" s="1017">
        <v>0</v>
      </c>
      <c r="EM488" s="1016">
        <v>0</v>
      </c>
      <c r="EN488" s="1017">
        <v>0</v>
      </c>
      <c r="EO488" s="1016">
        <v>0</v>
      </c>
      <c r="EP488" s="1017">
        <v>0</v>
      </c>
      <c r="EQ488" s="1016">
        <v>0</v>
      </c>
      <c r="ER488" s="1017">
        <v>0</v>
      </c>
      <c r="ES488" s="1016">
        <v>0</v>
      </c>
      <c r="ET488" s="1017">
        <v>0</v>
      </c>
      <c r="EU488" s="1016">
        <v>0</v>
      </c>
      <c r="EV488" s="1017">
        <v>0</v>
      </c>
      <c r="EW488" s="1016">
        <v>0</v>
      </c>
      <c r="EX488" s="1017">
        <v>0</v>
      </c>
      <c r="EY488" s="1016">
        <v>0</v>
      </c>
      <c r="EZ488" s="1017">
        <v>0</v>
      </c>
      <c r="FA488" s="1016">
        <v>0</v>
      </c>
      <c r="FB488" s="1017">
        <v>0</v>
      </c>
      <c r="FC488" s="1018">
        <v>0</v>
      </c>
      <c r="FD488" s="946"/>
      <c r="FE488" s="974"/>
      <c r="FF488" s="946"/>
      <c r="FG488" s="975"/>
      <c r="FI488" s="1019" t="b">
        <v>1</v>
      </c>
    </row>
    <row r="489" spans="2:165" hidden="1" outlineLevel="1">
      <c r="B489" s="976">
        <v>467</v>
      </c>
      <c r="C489" s="977" t="s">
        <v>796</v>
      </c>
      <c r="E489" s="978">
        <v>0</v>
      </c>
      <c r="F489" s="979">
        <v>0</v>
      </c>
      <c r="G489" s="980">
        <v>0</v>
      </c>
      <c r="H489" s="979">
        <v>0</v>
      </c>
      <c r="I489" s="980">
        <v>0</v>
      </c>
      <c r="J489" s="979">
        <v>0</v>
      </c>
      <c r="K489" s="980">
        <v>0</v>
      </c>
      <c r="L489" s="979">
        <v>0</v>
      </c>
      <c r="M489" s="980">
        <v>0</v>
      </c>
      <c r="N489" s="979">
        <v>0</v>
      </c>
      <c r="O489" s="980">
        <v>0</v>
      </c>
      <c r="P489" s="979">
        <v>0</v>
      </c>
      <c r="Q489" s="980">
        <v>0</v>
      </c>
      <c r="R489" s="979">
        <v>0</v>
      </c>
      <c r="S489" s="980">
        <v>0</v>
      </c>
      <c r="T489" s="979">
        <v>0</v>
      </c>
      <c r="U489" s="980">
        <v>0</v>
      </c>
      <c r="V489" s="979">
        <v>0</v>
      </c>
      <c r="W489" s="980">
        <v>0</v>
      </c>
      <c r="X489" s="979">
        <v>0</v>
      </c>
      <c r="Y489" s="980">
        <v>0</v>
      </c>
      <c r="Z489" s="979">
        <v>0</v>
      </c>
      <c r="AA489" s="980">
        <v>0</v>
      </c>
      <c r="AB489" s="979">
        <v>0</v>
      </c>
      <c r="AC489" s="980">
        <v>0</v>
      </c>
      <c r="AD489" s="979">
        <v>0</v>
      </c>
      <c r="AE489" s="980">
        <v>0</v>
      </c>
      <c r="AF489" s="979">
        <v>0</v>
      </c>
      <c r="AG489" s="980">
        <v>0</v>
      </c>
      <c r="AH489" s="979">
        <v>0</v>
      </c>
      <c r="AI489" s="980">
        <v>0</v>
      </c>
      <c r="AJ489" s="979">
        <v>0</v>
      </c>
      <c r="AK489" s="980">
        <v>0</v>
      </c>
      <c r="AL489" s="979">
        <v>0</v>
      </c>
      <c r="AM489" s="980">
        <v>0</v>
      </c>
      <c r="AN489" s="981">
        <v>0</v>
      </c>
      <c r="AO489" s="946"/>
      <c r="AP489" s="964"/>
      <c r="AQ489" s="946"/>
      <c r="AR489" s="978">
        <v>0</v>
      </c>
      <c r="AS489" s="979">
        <v>0</v>
      </c>
      <c r="AT489" s="980">
        <v>0</v>
      </c>
      <c r="AU489" s="979">
        <v>0</v>
      </c>
      <c r="AV489" s="980">
        <v>0</v>
      </c>
      <c r="AW489" s="979">
        <v>0</v>
      </c>
      <c r="AX489" s="980">
        <v>0</v>
      </c>
      <c r="AY489" s="979">
        <v>0</v>
      </c>
      <c r="AZ489" s="980">
        <v>0</v>
      </c>
      <c r="BA489" s="979">
        <v>0</v>
      </c>
      <c r="BB489" s="980">
        <v>0</v>
      </c>
      <c r="BC489" s="979">
        <v>0</v>
      </c>
      <c r="BD489" s="980">
        <v>0</v>
      </c>
      <c r="BE489" s="979">
        <v>0</v>
      </c>
      <c r="BF489" s="980">
        <v>0</v>
      </c>
      <c r="BG489" s="979">
        <v>0</v>
      </c>
      <c r="BH489" s="980">
        <v>0</v>
      </c>
      <c r="BI489" s="979">
        <v>0</v>
      </c>
      <c r="BJ489" s="980">
        <v>0</v>
      </c>
      <c r="BK489" s="979">
        <v>0</v>
      </c>
      <c r="BL489" s="980">
        <v>0</v>
      </c>
      <c r="BM489" s="979">
        <v>0</v>
      </c>
      <c r="BN489" s="980">
        <v>0</v>
      </c>
      <c r="BO489" s="979">
        <v>0</v>
      </c>
      <c r="BP489" s="980">
        <v>0</v>
      </c>
      <c r="BQ489" s="979">
        <v>0</v>
      </c>
      <c r="BR489" s="980">
        <v>0</v>
      </c>
      <c r="BS489" s="979">
        <v>0</v>
      </c>
      <c r="BT489" s="980">
        <v>0</v>
      </c>
      <c r="BU489" s="979">
        <v>0</v>
      </c>
      <c r="BV489" s="980">
        <v>0</v>
      </c>
      <c r="BW489" s="979">
        <v>0</v>
      </c>
      <c r="BX489" s="980">
        <v>0</v>
      </c>
      <c r="BY489" s="979">
        <v>0</v>
      </c>
      <c r="BZ489" s="980">
        <v>0</v>
      </c>
      <c r="CA489" s="981">
        <v>0</v>
      </c>
      <c r="CB489" s="946"/>
      <c r="CC489" s="971"/>
      <c r="CD489" s="946"/>
      <c r="CE489" s="972"/>
      <c r="CF489" s="946"/>
      <c r="CG489" s="978">
        <v>0</v>
      </c>
      <c r="CH489" s="979">
        <v>0</v>
      </c>
      <c r="CI489" s="980">
        <v>0</v>
      </c>
      <c r="CJ489" s="979">
        <v>0</v>
      </c>
      <c r="CK489" s="980">
        <v>0</v>
      </c>
      <c r="CL489" s="979">
        <v>0</v>
      </c>
      <c r="CM489" s="980">
        <v>0</v>
      </c>
      <c r="CN489" s="979">
        <v>0</v>
      </c>
      <c r="CO489" s="980">
        <v>0</v>
      </c>
      <c r="CP489" s="979">
        <v>0</v>
      </c>
      <c r="CQ489" s="980">
        <v>0</v>
      </c>
      <c r="CR489" s="979">
        <v>0</v>
      </c>
      <c r="CS489" s="980">
        <v>0</v>
      </c>
      <c r="CT489" s="979">
        <v>0</v>
      </c>
      <c r="CU489" s="980">
        <v>0</v>
      </c>
      <c r="CV489" s="979">
        <v>0</v>
      </c>
      <c r="CW489" s="980">
        <v>0</v>
      </c>
      <c r="CX489" s="979">
        <v>0</v>
      </c>
      <c r="CY489" s="980">
        <v>0</v>
      </c>
      <c r="CZ489" s="979">
        <v>0</v>
      </c>
      <c r="DA489" s="980">
        <v>0</v>
      </c>
      <c r="DB489" s="979">
        <v>0</v>
      </c>
      <c r="DC489" s="980">
        <v>0</v>
      </c>
      <c r="DD489" s="979">
        <v>0</v>
      </c>
      <c r="DE489" s="980">
        <v>0</v>
      </c>
      <c r="DF489" s="979">
        <v>0</v>
      </c>
      <c r="DG489" s="980">
        <v>0</v>
      </c>
      <c r="DH489" s="979">
        <v>0</v>
      </c>
      <c r="DI489" s="980">
        <v>0</v>
      </c>
      <c r="DJ489" s="979">
        <v>0</v>
      </c>
      <c r="DK489" s="980">
        <v>0</v>
      </c>
      <c r="DL489" s="979">
        <v>0</v>
      </c>
      <c r="DM489" s="980">
        <v>0</v>
      </c>
      <c r="DN489" s="979">
        <v>0</v>
      </c>
      <c r="DO489" s="980">
        <v>0</v>
      </c>
      <c r="DP489" s="981">
        <v>0</v>
      </c>
      <c r="DQ489" s="946"/>
      <c r="DR489" s="973"/>
      <c r="DS489" s="946"/>
      <c r="DT489" s="978">
        <v>0</v>
      </c>
      <c r="DU489" s="979">
        <v>0</v>
      </c>
      <c r="DV489" s="980">
        <v>0</v>
      </c>
      <c r="DW489" s="979">
        <v>0</v>
      </c>
      <c r="DX489" s="980">
        <v>0</v>
      </c>
      <c r="DY489" s="979">
        <v>0</v>
      </c>
      <c r="DZ489" s="980">
        <v>0</v>
      </c>
      <c r="EA489" s="979">
        <v>0</v>
      </c>
      <c r="EB489" s="980">
        <v>0</v>
      </c>
      <c r="EC489" s="979">
        <v>0</v>
      </c>
      <c r="ED489" s="980">
        <v>0</v>
      </c>
      <c r="EE489" s="979">
        <v>0</v>
      </c>
      <c r="EF489" s="980">
        <v>0</v>
      </c>
      <c r="EG489" s="979">
        <v>0</v>
      </c>
      <c r="EH489" s="980">
        <v>0</v>
      </c>
      <c r="EI489" s="979">
        <v>0</v>
      </c>
      <c r="EJ489" s="980">
        <v>0</v>
      </c>
      <c r="EK489" s="979">
        <v>0</v>
      </c>
      <c r="EL489" s="980">
        <v>0</v>
      </c>
      <c r="EM489" s="979">
        <v>0</v>
      </c>
      <c r="EN489" s="980">
        <v>0</v>
      </c>
      <c r="EO489" s="979">
        <v>0</v>
      </c>
      <c r="EP489" s="980">
        <v>0</v>
      </c>
      <c r="EQ489" s="979">
        <v>0</v>
      </c>
      <c r="ER489" s="980">
        <v>0</v>
      </c>
      <c r="ES489" s="979">
        <v>0</v>
      </c>
      <c r="ET489" s="980">
        <v>0</v>
      </c>
      <c r="EU489" s="979">
        <v>0</v>
      </c>
      <c r="EV489" s="980">
        <v>0</v>
      </c>
      <c r="EW489" s="979">
        <v>0</v>
      </c>
      <c r="EX489" s="980">
        <v>0</v>
      </c>
      <c r="EY489" s="979">
        <v>0</v>
      </c>
      <c r="EZ489" s="980">
        <v>0</v>
      </c>
      <c r="FA489" s="979">
        <v>0</v>
      </c>
      <c r="FB489" s="980">
        <v>0</v>
      </c>
      <c r="FC489" s="981">
        <v>0</v>
      </c>
      <c r="FD489" s="946"/>
      <c r="FE489" s="974"/>
      <c r="FF489" s="946"/>
      <c r="FG489" s="975"/>
      <c r="FI489" s="982" t="b">
        <v>1</v>
      </c>
    </row>
    <row r="490" spans="2:165" hidden="1" outlineLevel="1">
      <c r="B490" s="1013">
        <v>468</v>
      </c>
      <c r="C490" s="1021" t="s">
        <v>797</v>
      </c>
      <c r="E490" s="1015">
        <v>0</v>
      </c>
      <c r="F490" s="1016">
        <v>0</v>
      </c>
      <c r="G490" s="1017">
        <v>0</v>
      </c>
      <c r="H490" s="1016">
        <v>0</v>
      </c>
      <c r="I490" s="1017">
        <v>0</v>
      </c>
      <c r="J490" s="1016">
        <v>0</v>
      </c>
      <c r="K490" s="1017">
        <v>0</v>
      </c>
      <c r="L490" s="1016">
        <v>0</v>
      </c>
      <c r="M490" s="1017">
        <v>0</v>
      </c>
      <c r="N490" s="1016">
        <v>0</v>
      </c>
      <c r="O490" s="1017">
        <v>0</v>
      </c>
      <c r="P490" s="1016">
        <v>0</v>
      </c>
      <c r="Q490" s="1017">
        <v>0</v>
      </c>
      <c r="R490" s="1016">
        <v>0</v>
      </c>
      <c r="S490" s="1017">
        <v>0</v>
      </c>
      <c r="T490" s="1016">
        <v>0</v>
      </c>
      <c r="U490" s="1017">
        <v>0</v>
      </c>
      <c r="V490" s="1016">
        <v>0</v>
      </c>
      <c r="W490" s="1017">
        <v>0</v>
      </c>
      <c r="X490" s="1016">
        <v>0</v>
      </c>
      <c r="Y490" s="1017">
        <v>0</v>
      </c>
      <c r="Z490" s="1016">
        <v>0</v>
      </c>
      <c r="AA490" s="1017">
        <v>0</v>
      </c>
      <c r="AB490" s="1016">
        <v>0</v>
      </c>
      <c r="AC490" s="1017">
        <v>0</v>
      </c>
      <c r="AD490" s="1016">
        <v>0</v>
      </c>
      <c r="AE490" s="1017">
        <v>0</v>
      </c>
      <c r="AF490" s="1016">
        <v>0</v>
      </c>
      <c r="AG490" s="1017">
        <v>0</v>
      </c>
      <c r="AH490" s="1016">
        <v>0</v>
      </c>
      <c r="AI490" s="1017">
        <v>0</v>
      </c>
      <c r="AJ490" s="1016">
        <v>0</v>
      </c>
      <c r="AK490" s="1017">
        <v>0</v>
      </c>
      <c r="AL490" s="1016">
        <v>0</v>
      </c>
      <c r="AM490" s="1017">
        <v>0</v>
      </c>
      <c r="AN490" s="1018">
        <v>0</v>
      </c>
      <c r="AO490" s="946"/>
      <c r="AP490" s="964"/>
      <c r="AQ490" s="946"/>
      <c r="AR490" s="1015">
        <v>0</v>
      </c>
      <c r="AS490" s="1016">
        <v>0</v>
      </c>
      <c r="AT490" s="1017">
        <v>0</v>
      </c>
      <c r="AU490" s="1016">
        <v>0</v>
      </c>
      <c r="AV490" s="1017">
        <v>0</v>
      </c>
      <c r="AW490" s="1016">
        <v>0</v>
      </c>
      <c r="AX490" s="1017">
        <v>0</v>
      </c>
      <c r="AY490" s="1016">
        <v>0</v>
      </c>
      <c r="AZ490" s="1017">
        <v>0</v>
      </c>
      <c r="BA490" s="1016">
        <v>0</v>
      </c>
      <c r="BB490" s="1017">
        <v>0</v>
      </c>
      <c r="BC490" s="1016">
        <v>0</v>
      </c>
      <c r="BD490" s="1017">
        <v>0</v>
      </c>
      <c r="BE490" s="1016">
        <v>0</v>
      </c>
      <c r="BF490" s="1017">
        <v>0</v>
      </c>
      <c r="BG490" s="1016">
        <v>0</v>
      </c>
      <c r="BH490" s="1017">
        <v>0</v>
      </c>
      <c r="BI490" s="1016">
        <v>0</v>
      </c>
      <c r="BJ490" s="1017">
        <v>0</v>
      </c>
      <c r="BK490" s="1016">
        <v>0</v>
      </c>
      <c r="BL490" s="1017">
        <v>0</v>
      </c>
      <c r="BM490" s="1016">
        <v>0</v>
      </c>
      <c r="BN490" s="1017">
        <v>0</v>
      </c>
      <c r="BO490" s="1016">
        <v>0</v>
      </c>
      <c r="BP490" s="1017">
        <v>0</v>
      </c>
      <c r="BQ490" s="1016">
        <v>0</v>
      </c>
      <c r="BR490" s="1017">
        <v>0</v>
      </c>
      <c r="BS490" s="1016">
        <v>0</v>
      </c>
      <c r="BT490" s="1017">
        <v>0</v>
      </c>
      <c r="BU490" s="1016">
        <v>0</v>
      </c>
      <c r="BV490" s="1017">
        <v>0</v>
      </c>
      <c r="BW490" s="1016">
        <v>0</v>
      </c>
      <c r="BX490" s="1017">
        <v>0</v>
      </c>
      <c r="BY490" s="1016">
        <v>0</v>
      </c>
      <c r="BZ490" s="1017">
        <v>0</v>
      </c>
      <c r="CA490" s="1018">
        <v>0</v>
      </c>
      <c r="CB490" s="946"/>
      <c r="CC490" s="971"/>
      <c r="CD490" s="946"/>
      <c r="CE490" s="972"/>
      <c r="CF490" s="946"/>
      <c r="CG490" s="1015">
        <v>0</v>
      </c>
      <c r="CH490" s="1016">
        <v>0</v>
      </c>
      <c r="CI490" s="1017">
        <v>0</v>
      </c>
      <c r="CJ490" s="1016">
        <v>0</v>
      </c>
      <c r="CK490" s="1017">
        <v>0</v>
      </c>
      <c r="CL490" s="1016">
        <v>0</v>
      </c>
      <c r="CM490" s="1017">
        <v>0</v>
      </c>
      <c r="CN490" s="1016">
        <v>0</v>
      </c>
      <c r="CO490" s="1017">
        <v>0</v>
      </c>
      <c r="CP490" s="1016">
        <v>0</v>
      </c>
      <c r="CQ490" s="1017">
        <v>0</v>
      </c>
      <c r="CR490" s="1016">
        <v>0</v>
      </c>
      <c r="CS490" s="1017">
        <v>0</v>
      </c>
      <c r="CT490" s="1016">
        <v>0</v>
      </c>
      <c r="CU490" s="1017">
        <v>0</v>
      </c>
      <c r="CV490" s="1016">
        <v>0</v>
      </c>
      <c r="CW490" s="1017">
        <v>0</v>
      </c>
      <c r="CX490" s="1016">
        <v>0</v>
      </c>
      <c r="CY490" s="1017">
        <v>0</v>
      </c>
      <c r="CZ490" s="1016">
        <v>0</v>
      </c>
      <c r="DA490" s="1017">
        <v>0</v>
      </c>
      <c r="DB490" s="1016">
        <v>0</v>
      </c>
      <c r="DC490" s="1017">
        <v>0</v>
      </c>
      <c r="DD490" s="1016">
        <v>0</v>
      </c>
      <c r="DE490" s="1017">
        <v>0</v>
      </c>
      <c r="DF490" s="1016">
        <v>0</v>
      </c>
      <c r="DG490" s="1017">
        <v>0</v>
      </c>
      <c r="DH490" s="1016">
        <v>0</v>
      </c>
      <c r="DI490" s="1017">
        <v>0</v>
      </c>
      <c r="DJ490" s="1016">
        <v>0</v>
      </c>
      <c r="DK490" s="1017">
        <v>0</v>
      </c>
      <c r="DL490" s="1016">
        <v>0</v>
      </c>
      <c r="DM490" s="1017">
        <v>0</v>
      </c>
      <c r="DN490" s="1016">
        <v>0</v>
      </c>
      <c r="DO490" s="1017">
        <v>0</v>
      </c>
      <c r="DP490" s="1018">
        <v>0</v>
      </c>
      <c r="DQ490" s="946"/>
      <c r="DR490" s="973"/>
      <c r="DS490" s="946"/>
      <c r="DT490" s="1015">
        <v>0</v>
      </c>
      <c r="DU490" s="1016">
        <v>0</v>
      </c>
      <c r="DV490" s="1017">
        <v>0</v>
      </c>
      <c r="DW490" s="1016">
        <v>0</v>
      </c>
      <c r="DX490" s="1017">
        <v>0</v>
      </c>
      <c r="DY490" s="1016">
        <v>0</v>
      </c>
      <c r="DZ490" s="1017">
        <v>0</v>
      </c>
      <c r="EA490" s="1016">
        <v>0</v>
      </c>
      <c r="EB490" s="1017">
        <v>0</v>
      </c>
      <c r="EC490" s="1016">
        <v>0</v>
      </c>
      <c r="ED490" s="1017">
        <v>0</v>
      </c>
      <c r="EE490" s="1016">
        <v>0</v>
      </c>
      <c r="EF490" s="1017">
        <v>0</v>
      </c>
      <c r="EG490" s="1016">
        <v>0</v>
      </c>
      <c r="EH490" s="1017">
        <v>0</v>
      </c>
      <c r="EI490" s="1016">
        <v>0</v>
      </c>
      <c r="EJ490" s="1017">
        <v>0</v>
      </c>
      <c r="EK490" s="1016">
        <v>0</v>
      </c>
      <c r="EL490" s="1017">
        <v>0</v>
      </c>
      <c r="EM490" s="1016">
        <v>0</v>
      </c>
      <c r="EN490" s="1017">
        <v>0</v>
      </c>
      <c r="EO490" s="1016">
        <v>0</v>
      </c>
      <c r="EP490" s="1017">
        <v>0</v>
      </c>
      <c r="EQ490" s="1016">
        <v>0</v>
      </c>
      <c r="ER490" s="1017">
        <v>0</v>
      </c>
      <c r="ES490" s="1016">
        <v>0</v>
      </c>
      <c r="ET490" s="1017">
        <v>0</v>
      </c>
      <c r="EU490" s="1016">
        <v>0</v>
      </c>
      <c r="EV490" s="1017">
        <v>0</v>
      </c>
      <c r="EW490" s="1016">
        <v>0</v>
      </c>
      <c r="EX490" s="1017">
        <v>0</v>
      </c>
      <c r="EY490" s="1016">
        <v>0</v>
      </c>
      <c r="EZ490" s="1017">
        <v>0</v>
      </c>
      <c r="FA490" s="1016">
        <v>0</v>
      </c>
      <c r="FB490" s="1017">
        <v>0</v>
      </c>
      <c r="FC490" s="1018">
        <v>0</v>
      </c>
      <c r="FD490" s="946"/>
      <c r="FE490" s="974"/>
      <c r="FF490" s="946"/>
      <c r="FG490" s="975"/>
      <c r="FI490" s="1019" t="b">
        <v>1</v>
      </c>
    </row>
    <row r="491" spans="2:165" hidden="1" outlineLevel="1">
      <c r="B491" s="976">
        <v>469</v>
      </c>
      <c r="C491" s="977" t="s">
        <v>798</v>
      </c>
      <c r="E491" s="978">
        <v>0</v>
      </c>
      <c r="F491" s="979">
        <v>0</v>
      </c>
      <c r="G491" s="980">
        <v>0</v>
      </c>
      <c r="H491" s="979">
        <v>0</v>
      </c>
      <c r="I491" s="980">
        <v>0</v>
      </c>
      <c r="J491" s="979">
        <v>0</v>
      </c>
      <c r="K491" s="980">
        <v>0</v>
      </c>
      <c r="L491" s="979">
        <v>0</v>
      </c>
      <c r="M491" s="980">
        <v>0</v>
      </c>
      <c r="N491" s="979">
        <v>0</v>
      </c>
      <c r="O491" s="980">
        <v>0</v>
      </c>
      <c r="P491" s="979">
        <v>0</v>
      </c>
      <c r="Q491" s="980">
        <v>0</v>
      </c>
      <c r="R491" s="979">
        <v>0</v>
      </c>
      <c r="S491" s="980">
        <v>0</v>
      </c>
      <c r="T491" s="979">
        <v>0</v>
      </c>
      <c r="U491" s="980">
        <v>0</v>
      </c>
      <c r="V491" s="979">
        <v>0</v>
      </c>
      <c r="W491" s="980">
        <v>0</v>
      </c>
      <c r="X491" s="979">
        <v>0</v>
      </c>
      <c r="Y491" s="980">
        <v>0</v>
      </c>
      <c r="Z491" s="979">
        <v>0</v>
      </c>
      <c r="AA491" s="980">
        <v>0</v>
      </c>
      <c r="AB491" s="979">
        <v>0</v>
      </c>
      <c r="AC491" s="980">
        <v>0</v>
      </c>
      <c r="AD491" s="979">
        <v>0</v>
      </c>
      <c r="AE491" s="980">
        <v>0</v>
      </c>
      <c r="AF491" s="979">
        <v>0</v>
      </c>
      <c r="AG491" s="980">
        <v>0</v>
      </c>
      <c r="AH491" s="979">
        <v>0</v>
      </c>
      <c r="AI491" s="980">
        <v>0</v>
      </c>
      <c r="AJ491" s="979">
        <v>0</v>
      </c>
      <c r="AK491" s="980">
        <v>0</v>
      </c>
      <c r="AL491" s="979">
        <v>0</v>
      </c>
      <c r="AM491" s="980">
        <v>0</v>
      </c>
      <c r="AN491" s="981">
        <v>0</v>
      </c>
      <c r="AO491" s="946"/>
      <c r="AP491" s="964"/>
      <c r="AQ491" s="946"/>
      <c r="AR491" s="978">
        <v>0</v>
      </c>
      <c r="AS491" s="979">
        <v>0</v>
      </c>
      <c r="AT491" s="980">
        <v>0</v>
      </c>
      <c r="AU491" s="979">
        <v>0</v>
      </c>
      <c r="AV491" s="980">
        <v>0</v>
      </c>
      <c r="AW491" s="979">
        <v>0</v>
      </c>
      <c r="AX491" s="980">
        <v>0</v>
      </c>
      <c r="AY491" s="979">
        <v>0</v>
      </c>
      <c r="AZ491" s="980">
        <v>0</v>
      </c>
      <c r="BA491" s="979">
        <v>0</v>
      </c>
      <c r="BB491" s="980">
        <v>0</v>
      </c>
      <c r="BC491" s="979">
        <v>0</v>
      </c>
      <c r="BD491" s="980">
        <v>0</v>
      </c>
      <c r="BE491" s="979">
        <v>0</v>
      </c>
      <c r="BF491" s="980">
        <v>0</v>
      </c>
      <c r="BG491" s="979">
        <v>0</v>
      </c>
      <c r="BH491" s="980">
        <v>0</v>
      </c>
      <c r="BI491" s="979">
        <v>0</v>
      </c>
      <c r="BJ491" s="980">
        <v>0</v>
      </c>
      <c r="BK491" s="979">
        <v>0</v>
      </c>
      <c r="BL491" s="980">
        <v>0</v>
      </c>
      <c r="BM491" s="979">
        <v>0</v>
      </c>
      <c r="BN491" s="980">
        <v>0</v>
      </c>
      <c r="BO491" s="979">
        <v>0</v>
      </c>
      <c r="BP491" s="980">
        <v>0</v>
      </c>
      <c r="BQ491" s="979">
        <v>0</v>
      </c>
      <c r="BR491" s="980">
        <v>0</v>
      </c>
      <c r="BS491" s="979">
        <v>0</v>
      </c>
      <c r="BT491" s="980">
        <v>0</v>
      </c>
      <c r="BU491" s="979">
        <v>0</v>
      </c>
      <c r="BV491" s="980">
        <v>0</v>
      </c>
      <c r="BW491" s="979">
        <v>0</v>
      </c>
      <c r="BX491" s="980">
        <v>0</v>
      </c>
      <c r="BY491" s="979">
        <v>0</v>
      </c>
      <c r="BZ491" s="980">
        <v>0</v>
      </c>
      <c r="CA491" s="981">
        <v>0</v>
      </c>
      <c r="CB491" s="946"/>
      <c r="CC491" s="971"/>
      <c r="CD491" s="946"/>
      <c r="CE491" s="972"/>
      <c r="CF491" s="946"/>
      <c r="CG491" s="978">
        <v>0</v>
      </c>
      <c r="CH491" s="979">
        <v>0</v>
      </c>
      <c r="CI491" s="980">
        <v>0</v>
      </c>
      <c r="CJ491" s="979">
        <v>0</v>
      </c>
      <c r="CK491" s="980">
        <v>0</v>
      </c>
      <c r="CL491" s="979">
        <v>0</v>
      </c>
      <c r="CM491" s="980">
        <v>0</v>
      </c>
      <c r="CN491" s="979">
        <v>0</v>
      </c>
      <c r="CO491" s="980">
        <v>0</v>
      </c>
      <c r="CP491" s="979">
        <v>0</v>
      </c>
      <c r="CQ491" s="980">
        <v>0</v>
      </c>
      <c r="CR491" s="979">
        <v>0</v>
      </c>
      <c r="CS491" s="980">
        <v>0</v>
      </c>
      <c r="CT491" s="979">
        <v>0</v>
      </c>
      <c r="CU491" s="980">
        <v>0</v>
      </c>
      <c r="CV491" s="979">
        <v>0</v>
      </c>
      <c r="CW491" s="980">
        <v>0</v>
      </c>
      <c r="CX491" s="979">
        <v>0</v>
      </c>
      <c r="CY491" s="980">
        <v>0</v>
      </c>
      <c r="CZ491" s="979">
        <v>0</v>
      </c>
      <c r="DA491" s="980">
        <v>0</v>
      </c>
      <c r="DB491" s="979">
        <v>0</v>
      </c>
      <c r="DC491" s="980">
        <v>0</v>
      </c>
      <c r="DD491" s="979">
        <v>0</v>
      </c>
      <c r="DE491" s="980">
        <v>0</v>
      </c>
      <c r="DF491" s="979">
        <v>0</v>
      </c>
      <c r="DG491" s="980">
        <v>0</v>
      </c>
      <c r="DH491" s="979">
        <v>0</v>
      </c>
      <c r="DI491" s="980">
        <v>0</v>
      </c>
      <c r="DJ491" s="979">
        <v>0</v>
      </c>
      <c r="DK491" s="980">
        <v>0</v>
      </c>
      <c r="DL491" s="979">
        <v>0</v>
      </c>
      <c r="DM491" s="980">
        <v>0</v>
      </c>
      <c r="DN491" s="979">
        <v>0</v>
      </c>
      <c r="DO491" s="980">
        <v>0</v>
      </c>
      <c r="DP491" s="981">
        <v>0</v>
      </c>
      <c r="DQ491" s="946"/>
      <c r="DR491" s="973"/>
      <c r="DS491" s="946"/>
      <c r="DT491" s="978">
        <v>0</v>
      </c>
      <c r="DU491" s="979">
        <v>0</v>
      </c>
      <c r="DV491" s="980">
        <v>0</v>
      </c>
      <c r="DW491" s="979">
        <v>0</v>
      </c>
      <c r="DX491" s="980">
        <v>0</v>
      </c>
      <c r="DY491" s="979">
        <v>0</v>
      </c>
      <c r="DZ491" s="980">
        <v>0</v>
      </c>
      <c r="EA491" s="979">
        <v>0</v>
      </c>
      <c r="EB491" s="980">
        <v>0</v>
      </c>
      <c r="EC491" s="979">
        <v>0</v>
      </c>
      <c r="ED491" s="980">
        <v>0</v>
      </c>
      <c r="EE491" s="979">
        <v>0</v>
      </c>
      <c r="EF491" s="980">
        <v>0</v>
      </c>
      <c r="EG491" s="979">
        <v>0</v>
      </c>
      <c r="EH491" s="980">
        <v>0</v>
      </c>
      <c r="EI491" s="979">
        <v>0</v>
      </c>
      <c r="EJ491" s="980">
        <v>0</v>
      </c>
      <c r="EK491" s="979">
        <v>0</v>
      </c>
      <c r="EL491" s="980">
        <v>0</v>
      </c>
      <c r="EM491" s="979">
        <v>0</v>
      </c>
      <c r="EN491" s="980">
        <v>0</v>
      </c>
      <c r="EO491" s="979">
        <v>0</v>
      </c>
      <c r="EP491" s="980">
        <v>0</v>
      </c>
      <c r="EQ491" s="979">
        <v>0</v>
      </c>
      <c r="ER491" s="980">
        <v>0</v>
      </c>
      <c r="ES491" s="979">
        <v>0</v>
      </c>
      <c r="ET491" s="980">
        <v>0</v>
      </c>
      <c r="EU491" s="979">
        <v>0</v>
      </c>
      <c r="EV491" s="980">
        <v>0</v>
      </c>
      <c r="EW491" s="979">
        <v>0</v>
      </c>
      <c r="EX491" s="980">
        <v>0</v>
      </c>
      <c r="EY491" s="979">
        <v>0</v>
      </c>
      <c r="EZ491" s="980">
        <v>0</v>
      </c>
      <c r="FA491" s="979">
        <v>0</v>
      </c>
      <c r="FB491" s="980">
        <v>0</v>
      </c>
      <c r="FC491" s="981">
        <v>0</v>
      </c>
      <c r="FD491" s="946"/>
      <c r="FE491" s="974"/>
      <c r="FF491" s="946"/>
      <c r="FG491" s="975"/>
      <c r="FI491" s="982" t="b">
        <v>1</v>
      </c>
    </row>
    <row r="492" spans="2:165" hidden="1" outlineLevel="1">
      <c r="B492" s="983">
        <v>470</v>
      </c>
      <c r="C492" s="984" t="s">
        <v>799</v>
      </c>
      <c r="E492" s="985">
        <v>0</v>
      </c>
      <c r="F492" s="986">
        <v>0</v>
      </c>
      <c r="G492" s="987">
        <v>0</v>
      </c>
      <c r="H492" s="986">
        <v>0</v>
      </c>
      <c r="I492" s="987">
        <v>0</v>
      </c>
      <c r="J492" s="986">
        <v>0</v>
      </c>
      <c r="K492" s="987">
        <v>0</v>
      </c>
      <c r="L492" s="986">
        <v>0</v>
      </c>
      <c r="M492" s="987">
        <v>0</v>
      </c>
      <c r="N492" s="986">
        <v>0</v>
      </c>
      <c r="O492" s="987">
        <v>0</v>
      </c>
      <c r="P492" s="986">
        <v>0</v>
      </c>
      <c r="Q492" s="987">
        <v>0</v>
      </c>
      <c r="R492" s="986">
        <v>0</v>
      </c>
      <c r="S492" s="987">
        <v>0</v>
      </c>
      <c r="T492" s="986">
        <v>0</v>
      </c>
      <c r="U492" s="987">
        <v>0</v>
      </c>
      <c r="V492" s="986">
        <v>0</v>
      </c>
      <c r="W492" s="987">
        <v>0</v>
      </c>
      <c r="X492" s="986">
        <v>0</v>
      </c>
      <c r="Y492" s="987">
        <v>0</v>
      </c>
      <c r="Z492" s="986">
        <v>0</v>
      </c>
      <c r="AA492" s="987">
        <v>0</v>
      </c>
      <c r="AB492" s="986">
        <v>0</v>
      </c>
      <c r="AC492" s="987">
        <v>0</v>
      </c>
      <c r="AD492" s="986">
        <v>0</v>
      </c>
      <c r="AE492" s="987">
        <v>0</v>
      </c>
      <c r="AF492" s="986">
        <v>0</v>
      </c>
      <c r="AG492" s="987">
        <v>0</v>
      </c>
      <c r="AH492" s="986">
        <v>0</v>
      </c>
      <c r="AI492" s="987">
        <v>0</v>
      </c>
      <c r="AJ492" s="986">
        <v>0</v>
      </c>
      <c r="AK492" s="987">
        <v>0</v>
      </c>
      <c r="AL492" s="986">
        <v>0</v>
      </c>
      <c r="AM492" s="987">
        <v>0</v>
      </c>
      <c r="AN492" s="988">
        <v>0</v>
      </c>
      <c r="AO492" s="946"/>
      <c r="AP492" s="964"/>
      <c r="AQ492" s="946"/>
      <c r="AR492" s="985">
        <v>0</v>
      </c>
      <c r="AS492" s="986">
        <v>0</v>
      </c>
      <c r="AT492" s="987">
        <v>0</v>
      </c>
      <c r="AU492" s="986">
        <v>0</v>
      </c>
      <c r="AV492" s="987">
        <v>0</v>
      </c>
      <c r="AW492" s="986">
        <v>0</v>
      </c>
      <c r="AX492" s="987">
        <v>0</v>
      </c>
      <c r="AY492" s="986">
        <v>0</v>
      </c>
      <c r="AZ492" s="987">
        <v>0</v>
      </c>
      <c r="BA492" s="986">
        <v>0</v>
      </c>
      <c r="BB492" s="987">
        <v>0</v>
      </c>
      <c r="BC492" s="986">
        <v>0</v>
      </c>
      <c r="BD492" s="987">
        <v>0</v>
      </c>
      <c r="BE492" s="986">
        <v>0</v>
      </c>
      <c r="BF492" s="987">
        <v>0</v>
      </c>
      <c r="BG492" s="986">
        <v>0</v>
      </c>
      <c r="BH492" s="987">
        <v>0</v>
      </c>
      <c r="BI492" s="986">
        <v>0</v>
      </c>
      <c r="BJ492" s="987">
        <v>0</v>
      </c>
      <c r="BK492" s="986">
        <v>0</v>
      </c>
      <c r="BL492" s="987">
        <v>0</v>
      </c>
      <c r="BM492" s="986">
        <v>0</v>
      </c>
      <c r="BN492" s="987">
        <v>0</v>
      </c>
      <c r="BO492" s="986">
        <v>0</v>
      </c>
      <c r="BP492" s="987">
        <v>0</v>
      </c>
      <c r="BQ492" s="986">
        <v>0</v>
      </c>
      <c r="BR492" s="987">
        <v>0</v>
      </c>
      <c r="BS492" s="986">
        <v>0</v>
      </c>
      <c r="BT492" s="987">
        <v>0</v>
      </c>
      <c r="BU492" s="986">
        <v>0</v>
      </c>
      <c r="BV492" s="987">
        <v>0</v>
      </c>
      <c r="BW492" s="986">
        <v>0</v>
      </c>
      <c r="BX492" s="987">
        <v>0</v>
      </c>
      <c r="BY492" s="986">
        <v>0</v>
      </c>
      <c r="BZ492" s="987">
        <v>0</v>
      </c>
      <c r="CA492" s="988">
        <v>0</v>
      </c>
      <c r="CB492" s="946"/>
      <c r="CC492" s="971"/>
      <c r="CD492" s="946"/>
      <c r="CE492" s="972"/>
      <c r="CF492" s="946"/>
      <c r="CG492" s="985">
        <v>0</v>
      </c>
      <c r="CH492" s="986">
        <v>0</v>
      </c>
      <c r="CI492" s="987">
        <v>0</v>
      </c>
      <c r="CJ492" s="986">
        <v>0</v>
      </c>
      <c r="CK492" s="987">
        <v>0</v>
      </c>
      <c r="CL492" s="986">
        <v>0</v>
      </c>
      <c r="CM492" s="987">
        <v>0</v>
      </c>
      <c r="CN492" s="986">
        <v>0</v>
      </c>
      <c r="CO492" s="987">
        <v>0</v>
      </c>
      <c r="CP492" s="986">
        <v>0</v>
      </c>
      <c r="CQ492" s="987">
        <v>0</v>
      </c>
      <c r="CR492" s="986">
        <v>0</v>
      </c>
      <c r="CS492" s="987">
        <v>0</v>
      </c>
      <c r="CT492" s="986">
        <v>0</v>
      </c>
      <c r="CU492" s="987">
        <v>0</v>
      </c>
      <c r="CV492" s="986">
        <v>0</v>
      </c>
      <c r="CW492" s="987">
        <v>0</v>
      </c>
      <c r="CX492" s="986">
        <v>0</v>
      </c>
      <c r="CY492" s="987">
        <v>0</v>
      </c>
      <c r="CZ492" s="986">
        <v>0</v>
      </c>
      <c r="DA492" s="987">
        <v>0</v>
      </c>
      <c r="DB492" s="986">
        <v>0</v>
      </c>
      <c r="DC492" s="987">
        <v>0</v>
      </c>
      <c r="DD492" s="986">
        <v>0</v>
      </c>
      <c r="DE492" s="987">
        <v>0</v>
      </c>
      <c r="DF492" s="986">
        <v>0</v>
      </c>
      <c r="DG492" s="987">
        <v>0</v>
      </c>
      <c r="DH492" s="986">
        <v>0</v>
      </c>
      <c r="DI492" s="987">
        <v>0</v>
      </c>
      <c r="DJ492" s="986">
        <v>0</v>
      </c>
      <c r="DK492" s="987">
        <v>0</v>
      </c>
      <c r="DL492" s="986">
        <v>0</v>
      </c>
      <c r="DM492" s="987">
        <v>0</v>
      </c>
      <c r="DN492" s="986">
        <v>0</v>
      </c>
      <c r="DO492" s="987">
        <v>0</v>
      </c>
      <c r="DP492" s="988">
        <v>0</v>
      </c>
      <c r="DQ492" s="946"/>
      <c r="DR492" s="973"/>
      <c r="DS492" s="946"/>
      <c r="DT492" s="985">
        <v>0</v>
      </c>
      <c r="DU492" s="986">
        <v>0</v>
      </c>
      <c r="DV492" s="987">
        <v>0</v>
      </c>
      <c r="DW492" s="986">
        <v>0</v>
      </c>
      <c r="DX492" s="987">
        <v>0</v>
      </c>
      <c r="DY492" s="986">
        <v>0</v>
      </c>
      <c r="DZ492" s="987">
        <v>0</v>
      </c>
      <c r="EA492" s="986">
        <v>0</v>
      </c>
      <c r="EB492" s="987">
        <v>0</v>
      </c>
      <c r="EC492" s="986">
        <v>0</v>
      </c>
      <c r="ED492" s="987">
        <v>0</v>
      </c>
      <c r="EE492" s="986">
        <v>0</v>
      </c>
      <c r="EF492" s="987">
        <v>0</v>
      </c>
      <c r="EG492" s="986">
        <v>0</v>
      </c>
      <c r="EH492" s="987">
        <v>0</v>
      </c>
      <c r="EI492" s="986">
        <v>0</v>
      </c>
      <c r="EJ492" s="987">
        <v>0</v>
      </c>
      <c r="EK492" s="986">
        <v>0</v>
      </c>
      <c r="EL492" s="987">
        <v>0</v>
      </c>
      <c r="EM492" s="986">
        <v>0</v>
      </c>
      <c r="EN492" s="987">
        <v>0</v>
      </c>
      <c r="EO492" s="986">
        <v>0</v>
      </c>
      <c r="EP492" s="987">
        <v>0</v>
      </c>
      <c r="EQ492" s="986">
        <v>0</v>
      </c>
      <c r="ER492" s="987">
        <v>0</v>
      </c>
      <c r="ES492" s="986">
        <v>0</v>
      </c>
      <c r="ET492" s="987">
        <v>0</v>
      </c>
      <c r="EU492" s="986">
        <v>0</v>
      </c>
      <c r="EV492" s="987">
        <v>0</v>
      </c>
      <c r="EW492" s="986">
        <v>0</v>
      </c>
      <c r="EX492" s="987">
        <v>0</v>
      </c>
      <c r="EY492" s="986">
        <v>0</v>
      </c>
      <c r="EZ492" s="987">
        <v>0</v>
      </c>
      <c r="FA492" s="986">
        <v>0</v>
      </c>
      <c r="FB492" s="987">
        <v>0</v>
      </c>
      <c r="FC492" s="988">
        <v>0</v>
      </c>
      <c r="FD492" s="946"/>
      <c r="FE492" s="974"/>
      <c r="FF492" s="946"/>
      <c r="FG492" s="975"/>
      <c r="FI492" s="989" t="b">
        <v>1</v>
      </c>
    </row>
    <row r="493" spans="2:165" hidden="1" outlineLevel="1">
      <c r="B493" s="990">
        <v>471</v>
      </c>
      <c r="C493" s="991" t="s">
        <v>800</v>
      </c>
      <c r="E493" s="992">
        <v>0</v>
      </c>
      <c r="F493" s="993">
        <v>0</v>
      </c>
      <c r="G493" s="994">
        <v>0</v>
      </c>
      <c r="H493" s="993">
        <v>0</v>
      </c>
      <c r="I493" s="994">
        <v>0</v>
      </c>
      <c r="J493" s="993">
        <v>0</v>
      </c>
      <c r="K493" s="994">
        <v>0</v>
      </c>
      <c r="L493" s="993">
        <v>0</v>
      </c>
      <c r="M493" s="994">
        <v>0</v>
      </c>
      <c r="N493" s="993">
        <v>0</v>
      </c>
      <c r="O493" s="994">
        <v>0</v>
      </c>
      <c r="P493" s="993">
        <v>0</v>
      </c>
      <c r="Q493" s="994">
        <v>0</v>
      </c>
      <c r="R493" s="993">
        <v>0</v>
      </c>
      <c r="S493" s="994">
        <v>0</v>
      </c>
      <c r="T493" s="993">
        <v>0</v>
      </c>
      <c r="U493" s="994">
        <v>0</v>
      </c>
      <c r="V493" s="993">
        <v>0</v>
      </c>
      <c r="W493" s="994">
        <v>0</v>
      </c>
      <c r="X493" s="993">
        <v>0</v>
      </c>
      <c r="Y493" s="994">
        <v>0</v>
      </c>
      <c r="Z493" s="993">
        <v>0</v>
      </c>
      <c r="AA493" s="994">
        <v>0</v>
      </c>
      <c r="AB493" s="993">
        <v>0</v>
      </c>
      <c r="AC493" s="994">
        <v>0</v>
      </c>
      <c r="AD493" s="993">
        <v>0</v>
      </c>
      <c r="AE493" s="994">
        <v>0</v>
      </c>
      <c r="AF493" s="993">
        <v>0</v>
      </c>
      <c r="AG493" s="994">
        <v>0</v>
      </c>
      <c r="AH493" s="993">
        <v>0</v>
      </c>
      <c r="AI493" s="994">
        <v>0</v>
      </c>
      <c r="AJ493" s="993">
        <v>0</v>
      </c>
      <c r="AK493" s="994">
        <v>0</v>
      </c>
      <c r="AL493" s="993">
        <v>0</v>
      </c>
      <c r="AM493" s="994">
        <v>0</v>
      </c>
      <c r="AN493" s="995">
        <v>0</v>
      </c>
      <c r="AO493" s="946"/>
      <c r="AP493" s="964"/>
      <c r="AQ493" s="946"/>
      <c r="AR493" s="992">
        <v>0</v>
      </c>
      <c r="AS493" s="993">
        <v>0</v>
      </c>
      <c r="AT493" s="994">
        <v>0</v>
      </c>
      <c r="AU493" s="993">
        <v>0</v>
      </c>
      <c r="AV493" s="994">
        <v>0</v>
      </c>
      <c r="AW493" s="993">
        <v>0</v>
      </c>
      <c r="AX493" s="994">
        <v>0</v>
      </c>
      <c r="AY493" s="993">
        <v>0</v>
      </c>
      <c r="AZ493" s="994">
        <v>0</v>
      </c>
      <c r="BA493" s="993">
        <v>0</v>
      </c>
      <c r="BB493" s="994">
        <v>0</v>
      </c>
      <c r="BC493" s="993">
        <v>0</v>
      </c>
      <c r="BD493" s="994">
        <v>0</v>
      </c>
      <c r="BE493" s="993">
        <v>0</v>
      </c>
      <c r="BF493" s="994">
        <v>0</v>
      </c>
      <c r="BG493" s="993">
        <v>0</v>
      </c>
      <c r="BH493" s="994">
        <v>0</v>
      </c>
      <c r="BI493" s="993">
        <v>0</v>
      </c>
      <c r="BJ493" s="994">
        <v>0</v>
      </c>
      <c r="BK493" s="993">
        <v>0</v>
      </c>
      <c r="BL493" s="994">
        <v>0</v>
      </c>
      <c r="BM493" s="993">
        <v>0</v>
      </c>
      <c r="BN493" s="994">
        <v>0</v>
      </c>
      <c r="BO493" s="993">
        <v>0</v>
      </c>
      <c r="BP493" s="994">
        <v>0</v>
      </c>
      <c r="BQ493" s="993">
        <v>0</v>
      </c>
      <c r="BR493" s="994">
        <v>0</v>
      </c>
      <c r="BS493" s="993">
        <v>0</v>
      </c>
      <c r="BT493" s="994">
        <v>0</v>
      </c>
      <c r="BU493" s="993">
        <v>0</v>
      </c>
      <c r="BV493" s="994">
        <v>0</v>
      </c>
      <c r="BW493" s="993">
        <v>0</v>
      </c>
      <c r="BX493" s="994">
        <v>0</v>
      </c>
      <c r="BY493" s="993">
        <v>0</v>
      </c>
      <c r="BZ493" s="994">
        <v>0</v>
      </c>
      <c r="CA493" s="995">
        <v>0</v>
      </c>
      <c r="CB493" s="946"/>
      <c r="CC493" s="971"/>
      <c r="CD493" s="946"/>
      <c r="CE493" s="972"/>
      <c r="CF493" s="946"/>
      <c r="CG493" s="992">
        <v>0</v>
      </c>
      <c r="CH493" s="993">
        <v>0</v>
      </c>
      <c r="CI493" s="994">
        <v>0</v>
      </c>
      <c r="CJ493" s="993">
        <v>0</v>
      </c>
      <c r="CK493" s="994">
        <v>0</v>
      </c>
      <c r="CL493" s="993">
        <v>0</v>
      </c>
      <c r="CM493" s="994">
        <v>0</v>
      </c>
      <c r="CN493" s="993">
        <v>0</v>
      </c>
      <c r="CO493" s="994">
        <v>0</v>
      </c>
      <c r="CP493" s="993">
        <v>0</v>
      </c>
      <c r="CQ493" s="994">
        <v>0</v>
      </c>
      <c r="CR493" s="993">
        <v>0</v>
      </c>
      <c r="CS493" s="994">
        <v>0</v>
      </c>
      <c r="CT493" s="993">
        <v>0</v>
      </c>
      <c r="CU493" s="994">
        <v>0</v>
      </c>
      <c r="CV493" s="993">
        <v>0</v>
      </c>
      <c r="CW493" s="994">
        <v>0</v>
      </c>
      <c r="CX493" s="993">
        <v>0</v>
      </c>
      <c r="CY493" s="994">
        <v>0</v>
      </c>
      <c r="CZ493" s="993">
        <v>0</v>
      </c>
      <c r="DA493" s="994">
        <v>0</v>
      </c>
      <c r="DB493" s="993">
        <v>0</v>
      </c>
      <c r="DC493" s="994">
        <v>0</v>
      </c>
      <c r="DD493" s="993">
        <v>0</v>
      </c>
      <c r="DE493" s="994">
        <v>0</v>
      </c>
      <c r="DF493" s="993">
        <v>0</v>
      </c>
      <c r="DG493" s="994">
        <v>0</v>
      </c>
      <c r="DH493" s="993">
        <v>0</v>
      </c>
      <c r="DI493" s="994">
        <v>0</v>
      </c>
      <c r="DJ493" s="993">
        <v>0</v>
      </c>
      <c r="DK493" s="994">
        <v>0</v>
      </c>
      <c r="DL493" s="993">
        <v>0</v>
      </c>
      <c r="DM493" s="994">
        <v>0</v>
      </c>
      <c r="DN493" s="993">
        <v>0</v>
      </c>
      <c r="DO493" s="994">
        <v>0</v>
      </c>
      <c r="DP493" s="995">
        <v>0</v>
      </c>
      <c r="DQ493" s="946"/>
      <c r="DR493" s="973"/>
      <c r="DS493" s="946"/>
      <c r="DT493" s="992">
        <v>0</v>
      </c>
      <c r="DU493" s="993">
        <v>0</v>
      </c>
      <c r="DV493" s="994">
        <v>0</v>
      </c>
      <c r="DW493" s="993">
        <v>0</v>
      </c>
      <c r="DX493" s="994">
        <v>0</v>
      </c>
      <c r="DY493" s="993">
        <v>0</v>
      </c>
      <c r="DZ493" s="994">
        <v>0</v>
      </c>
      <c r="EA493" s="993">
        <v>0</v>
      </c>
      <c r="EB493" s="994">
        <v>0</v>
      </c>
      <c r="EC493" s="993">
        <v>0</v>
      </c>
      <c r="ED493" s="994">
        <v>0</v>
      </c>
      <c r="EE493" s="993">
        <v>0</v>
      </c>
      <c r="EF493" s="994">
        <v>0</v>
      </c>
      <c r="EG493" s="993">
        <v>0</v>
      </c>
      <c r="EH493" s="994">
        <v>0</v>
      </c>
      <c r="EI493" s="993">
        <v>0</v>
      </c>
      <c r="EJ493" s="994">
        <v>0</v>
      </c>
      <c r="EK493" s="993">
        <v>0</v>
      </c>
      <c r="EL493" s="994">
        <v>0</v>
      </c>
      <c r="EM493" s="993">
        <v>0</v>
      </c>
      <c r="EN493" s="994">
        <v>0</v>
      </c>
      <c r="EO493" s="993">
        <v>0</v>
      </c>
      <c r="EP493" s="994">
        <v>0</v>
      </c>
      <c r="EQ493" s="993">
        <v>0</v>
      </c>
      <c r="ER493" s="994">
        <v>0</v>
      </c>
      <c r="ES493" s="993">
        <v>0</v>
      </c>
      <c r="ET493" s="994">
        <v>0</v>
      </c>
      <c r="EU493" s="993">
        <v>0</v>
      </c>
      <c r="EV493" s="994">
        <v>0</v>
      </c>
      <c r="EW493" s="993">
        <v>0</v>
      </c>
      <c r="EX493" s="994">
        <v>0</v>
      </c>
      <c r="EY493" s="993">
        <v>0</v>
      </c>
      <c r="EZ493" s="994">
        <v>0</v>
      </c>
      <c r="FA493" s="993">
        <v>0</v>
      </c>
      <c r="FB493" s="994">
        <v>0</v>
      </c>
      <c r="FC493" s="995">
        <v>0</v>
      </c>
      <c r="FD493" s="946"/>
      <c r="FE493" s="974"/>
      <c r="FF493" s="946"/>
      <c r="FG493" s="975"/>
      <c r="FI493" s="996" t="b">
        <v>1</v>
      </c>
    </row>
    <row r="494" spans="2:165" hidden="1" outlineLevel="1">
      <c r="B494" s="983">
        <v>472</v>
      </c>
      <c r="C494" s="984" t="s">
        <v>801</v>
      </c>
      <c r="E494" s="985">
        <v>0</v>
      </c>
      <c r="F494" s="986">
        <v>0</v>
      </c>
      <c r="G494" s="987">
        <v>0</v>
      </c>
      <c r="H494" s="986">
        <v>0</v>
      </c>
      <c r="I494" s="987">
        <v>0</v>
      </c>
      <c r="J494" s="986">
        <v>0</v>
      </c>
      <c r="K494" s="987">
        <v>0</v>
      </c>
      <c r="L494" s="986">
        <v>0</v>
      </c>
      <c r="M494" s="987">
        <v>0</v>
      </c>
      <c r="N494" s="986">
        <v>0</v>
      </c>
      <c r="O494" s="987">
        <v>0</v>
      </c>
      <c r="P494" s="986">
        <v>0</v>
      </c>
      <c r="Q494" s="987">
        <v>0</v>
      </c>
      <c r="R494" s="986">
        <v>0</v>
      </c>
      <c r="S494" s="987">
        <v>0</v>
      </c>
      <c r="T494" s="986">
        <v>0</v>
      </c>
      <c r="U494" s="987">
        <v>0</v>
      </c>
      <c r="V494" s="986">
        <v>0</v>
      </c>
      <c r="W494" s="987">
        <v>0</v>
      </c>
      <c r="X494" s="986">
        <v>0</v>
      </c>
      <c r="Y494" s="987">
        <v>0</v>
      </c>
      <c r="Z494" s="986">
        <v>0</v>
      </c>
      <c r="AA494" s="987">
        <v>0</v>
      </c>
      <c r="AB494" s="986">
        <v>0</v>
      </c>
      <c r="AC494" s="987">
        <v>0</v>
      </c>
      <c r="AD494" s="986">
        <v>0</v>
      </c>
      <c r="AE494" s="987">
        <v>0</v>
      </c>
      <c r="AF494" s="986">
        <v>0</v>
      </c>
      <c r="AG494" s="987">
        <v>0</v>
      </c>
      <c r="AH494" s="986">
        <v>0</v>
      </c>
      <c r="AI494" s="987">
        <v>0</v>
      </c>
      <c r="AJ494" s="986">
        <v>0</v>
      </c>
      <c r="AK494" s="987">
        <v>0</v>
      </c>
      <c r="AL494" s="986">
        <v>0</v>
      </c>
      <c r="AM494" s="987">
        <v>0</v>
      </c>
      <c r="AN494" s="988">
        <v>0</v>
      </c>
      <c r="AO494" s="946"/>
      <c r="AP494" s="964"/>
      <c r="AQ494" s="946"/>
      <c r="AR494" s="985">
        <v>0</v>
      </c>
      <c r="AS494" s="986">
        <v>0</v>
      </c>
      <c r="AT494" s="987">
        <v>0</v>
      </c>
      <c r="AU494" s="986">
        <v>0</v>
      </c>
      <c r="AV494" s="987">
        <v>0</v>
      </c>
      <c r="AW494" s="986">
        <v>0</v>
      </c>
      <c r="AX494" s="987">
        <v>0</v>
      </c>
      <c r="AY494" s="986">
        <v>0</v>
      </c>
      <c r="AZ494" s="987">
        <v>0</v>
      </c>
      <c r="BA494" s="986">
        <v>0</v>
      </c>
      <c r="BB494" s="987">
        <v>0</v>
      </c>
      <c r="BC494" s="986">
        <v>0</v>
      </c>
      <c r="BD494" s="987">
        <v>0</v>
      </c>
      <c r="BE494" s="986">
        <v>0</v>
      </c>
      <c r="BF494" s="987">
        <v>0</v>
      </c>
      <c r="BG494" s="986">
        <v>0</v>
      </c>
      <c r="BH494" s="987">
        <v>0</v>
      </c>
      <c r="BI494" s="986">
        <v>0</v>
      </c>
      <c r="BJ494" s="987">
        <v>0</v>
      </c>
      <c r="BK494" s="986">
        <v>0</v>
      </c>
      <c r="BL494" s="987">
        <v>0</v>
      </c>
      <c r="BM494" s="986">
        <v>0</v>
      </c>
      <c r="BN494" s="987">
        <v>0</v>
      </c>
      <c r="BO494" s="986">
        <v>0</v>
      </c>
      <c r="BP494" s="987">
        <v>0</v>
      </c>
      <c r="BQ494" s="986">
        <v>0</v>
      </c>
      <c r="BR494" s="987">
        <v>0</v>
      </c>
      <c r="BS494" s="986">
        <v>0</v>
      </c>
      <c r="BT494" s="987">
        <v>0</v>
      </c>
      <c r="BU494" s="986">
        <v>0</v>
      </c>
      <c r="BV494" s="987">
        <v>0</v>
      </c>
      <c r="BW494" s="986">
        <v>0</v>
      </c>
      <c r="BX494" s="987">
        <v>0</v>
      </c>
      <c r="BY494" s="986">
        <v>0</v>
      </c>
      <c r="BZ494" s="987">
        <v>0</v>
      </c>
      <c r="CA494" s="988">
        <v>0</v>
      </c>
      <c r="CB494" s="946"/>
      <c r="CC494" s="971"/>
      <c r="CD494" s="946"/>
      <c r="CE494" s="972"/>
      <c r="CF494" s="946"/>
      <c r="CG494" s="985">
        <v>0</v>
      </c>
      <c r="CH494" s="986">
        <v>0</v>
      </c>
      <c r="CI494" s="987">
        <v>0</v>
      </c>
      <c r="CJ494" s="986">
        <v>0</v>
      </c>
      <c r="CK494" s="987">
        <v>0</v>
      </c>
      <c r="CL494" s="986">
        <v>0</v>
      </c>
      <c r="CM494" s="987">
        <v>0</v>
      </c>
      <c r="CN494" s="986">
        <v>0</v>
      </c>
      <c r="CO494" s="987">
        <v>0</v>
      </c>
      <c r="CP494" s="986">
        <v>0</v>
      </c>
      <c r="CQ494" s="987">
        <v>0</v>
      </c>
      <c r="CR494" s="986">
        <v>0</v>
      </c>
      <c r="CS494" s="987">
        <v>0</v>
      </c>
      <c r="CT494" s="986">
        <v>0</v>
      </c>
      <c r="CU494" s="987">
        <v>0</v>
      </c>
      <c r="CV494" s="986">
        <v>0</v>
      </c>
      <c r="CW494" s="987">
        <v>0</v>
      </c>
      <c r="CX494" s="986">
        <v>0</v>
      </c>
      <c r="CY494" s="987">
        <v>0</v>
      </c>
      <c r="CZ494" s="986">
        <v>0</v>
      </c>
      <c r="DA494" s="987">
        <v>0</v>
      </c>
      <c r="DB494" s="986">
        <v>0</v>
      </c>
      <c r="DC494" s="987">
        <v>0</v>
      </c>
      <c r="DD494" s="986">
        <v>0</v>
      </c>
      <c r="DE494" s="987">
        <v>0</v>
      </c>
      <c r="DF494" s="986">
        <v>0</v>
      </c>
      <c r="DG494" s="987">
        <v>0</v>
      </c>
      <c r="DH494" s="986">
        <v>0</v>
      </c>
      <c r="DI494" s="987">
        <v>0</v>
      </c>
      <c r="DJ494" s="986">
        <v>0</v>
      </c>
      <c r="DK494" s="987">
        <v>0</v>
      </c>
      <c r="DL494" s="986">
        <v>0</v>
      </c>
      <c r="DM494" s="987">
        <v>0</v>
      </c>
      <c r="DN494" s="986">
        <v>0</v>
      </c>
      <c r="DO494" s="987">
        <v>0</v>
      </c>
      <c r="DP494" s="988">
        <v>0</v>
      </c>
      <c r="DQ494" s="946"/>
      <c r="DR494" s="973"/>
      <c r="DS494" s="946"/>
      <c r="DT494" s="985">
        <v>0</v>
      </c>
      <c r="DU494" s="986">
        <v>0</v>
      </c>
      <c r="DV494" s="987">
        <v>0</v>
      </c>
      <c r="DW494" s="986">
        <v>0</v>
      </c>
      <c r="DX494" s="987">
        <v>0</v>
      </c>
      <c r="DY494" s="986">
        <v>0</v>
      </c>
      <c r="DZ494" s="987">
        <v>0</v>
      </c>
      <c r="EA494" s="986">
        <v>0</v>
      </c>
      <c r="EB494" s="987">
        <v>0</v>
      </c>
      <c r="EC494" s="986">
        <v>0</v>
      </c>
      <c r="ED494" s="987">
        <v>0</v>
      </c>
      <c r="EE494" s="986">
        <v>0</v>
      </c>
      <c r="EF494" s="987">
        <v>0</v>
      </c>
      <c r="EG494" s="986">
        <v>0</v>
      </c>
      <c r="EH494" s="987">
        <v>0</v>
      </c>
      <c r="EI494" s="986">
        <v>0</v>
      </c>
      <c r="EJ494" s="987">
        <v>0</v>
      </c>
      <c r="EK494" s="986">
        <v>0</v>
      </c>
      <c r="EL494" s="987">
        <v>0</v>
      </c>
      <c r="EM494" s="986">
        <v>0</v>
      </c>
      <c r="EN494" s="987">
        <v>0</v>
      </c>
      <c r="EO494" s="986">
        <v>0</v>
      </c>
      <c r="EP494" s="987">
        <v>0</v>
      </c>
      <c r="EQ494" s="986">
        <v>0</v>
      </c>
      <c r="ER494" s="987">
        <v>0</v>
      </c>
      <c r="ES494" s="986">
        <v>0</v>
      </c>
      <c r="ET494" s="987">
        <v>0</v>
      </c>
      <c r="EU494" s="986">
        <v>0</v>
      </c>
      <c r="EV494" s="987">
        <v>0</v>
      </c>
      <c r="EW494" s="986">
        <v>0</v>
      </c>
      <c r="EX494" s="987">
        <v>0</v>
      </c>
      <c r="EY494" s="986">
        <v>0</v>
      </c>
      <c r="EZ494" s="987">
        <v>0</v>
      </c>
      <c r="FA494" s="986">
        <v>0</v>
      </c>
      <c r="FB494" s="987">
        <v>0</v>
      </c>
      <c r="FC494" s="988">
        <v>0</v>
      </c>
      <c r="FD494" s="946"/>
      <c r="FE494" s="974"/>
      <c r="FF494" s="946"/>
      <c r="FG494" s="975"/>
      <c r="FI494" s="989" t="b">
        <v>1</v>
      </c>
    </row>
    <row r="495" spans="2:165" hidden="1" outlineLevel="1">
      <c r="B495" s="990">
        <v>473</v>
      </c>
      <c r="C495" s="991" t="s">
        <v>802</v>
      </c>
      <c r="E495" s="992">
        <v>0</v>
      </c>
      <c r="F495" s="993">
        <v>0</v>
      </c>
      <c r="G495" s="994">
        <v>0</v>
      </c>
      <c r="H495" s="993">
        <v>0</v>
      </c>
      <c r="I495" s="994">
        <v>0</v>
      </c>
      <c r="J495" s="993">
        <v>0</v>
      </c>
      <c r="K495" s="994">
        <v>0</v>
      </c>
      <c r="L495" s="993">
        <v>0</v>
      </c>
      <c r="M495" s="994">
        <v>0</v>
      </c>
      <c r="N495" s="993">
        <v>0</v>
      </c>
      <c r="O495" s="994">
        <v>0</v>
      </c>
      <c r="P495" s="993">
        <v>0</v>
      </c>
      <c r="Q495" s="994">
        <v>0</v>
      </c>
      <c r="R495" s="993">
        <v>0</v>
      </c>
      <c r="S495" s="994">
        <v>0</v>
      </c>
      <c r="T495" s="993">
        <v>0</v>
      </c>
      <c r="U495" s="994">
        <v>0</v>
      </c>
      <c r="V495" s="993">
        <v>0</v>
      </c>
      <c r="W495" s="994">
        <v>0</v>
      </c>
      <c r="X495" s="993">
        <v>0</v>
      </c>
      <c r="Y495" s="994">
        <v>0</v>
      </c>
      <c r="Z495" s="993">
        <v>0</v>
      </c>
      <c r="AA495" s="994">
        <v>0</v>
      </c>
      <c r="AB495" s="993">
        <v>0</v>
      </c>
      <c r="AC495" s="994">
        <v>0</v>
      </c>
      <c r="AD495" s="993">
        <v>0</v>
      </c>
      <c r="AE495" s="994">
        <v>0</v>
      </c>
      <c r="AF495" s="993">
        <v>0</v>
      </c>
      <c r="AG495" s="994">
        <v>0</v>
      </c>
      <c r="AH495" s="993">
        <v>0</v>
      </c>
      <c r="AI495" s="994">
        <v>0</v>
      </c>
      <c r="AJ495" s="993">
        <v>0</v>
      </c>
      <c r="AK495" s="994">
        <v>0</v>
      </c>
      <c r="AL495" s="993">
        <v>0</v>
      </c>
      <c r="AM495" s="994">
        <v>0</v>
      </c>
      <c r="AN495" s="995">
        <v>0</v>
      </c>
      <c r="AO495" s="946"/>
      <c r="AP495" s="964"/>
      <c r="AQ495" s="946"/>
      <c r="AR495" s="992">
        <v>0</v>
      </c>
      <c r="AS495" s="993">
        <v>0</v>
      </c>
      <c r="AT495" s="994">
        <v>0</v>
      </c>
      <c r="AU495" s="993">
        <v>0</v>
      </c>
      <c r="AV495" s="994">
        <v>0</v>
      </c>
      <c r="AW495" s="993">
        <v>0</v>
      </c>
      <c r="AX495" s="994">
        <v>0</v>
      </c>
      <c r="AY495" s="993">
        <v>0</v>
      </c>
      <c r="AZ495" s="994">
        <v>0</v>
      </c>
      <c r="BA495" s="993">
        <v>0</v>
      </c>
      <c r="BB495" s="994">
        <v>0</v>
      </c>
      <c r="BC495" s="993">
        <v>0</v>
      </c>
      <c r="BD495" s="994">
        <v>0</v>
      </c>
      <c r="BE495" s="993">
        <v>0</v>
      </c>
      <c r="BF495" s="994">
        <v>0</v>
      </c>
      <c r="BG495" s="993">
        <v>0</v>
      </c>
      <c r="BH495" s="994">
        <v>0</v>
      </c>
      <c r="BI495" s="993">
        <v>0</v>
      </c>
      <c r="BJ495" s="994">
        <v>0</v>
      </c>
      <c r="BK495" s="993">
        <v>0</v>
      </c>
      <c r="BL495" s="994">
        <v>0</v>
      </c>
      <c r="BM495" s="993">
        <v>0</v>
      </c>
      <c r="BN495" s="994">
        <v>0</v>
      </c>
      <c r="BO495" s="993">
        <v>0</v>
      </c>
      <c r="BP495" s="994">
        <v>0</v>
      </c>
      <c r="BQ495" s="993">
        <v>0</v>
      </c>
      <c r="BR495" s="994">
        <v>0</v>
      </c>
      <c r="BS495" s="993">
        <v>0</v>
      </c>
      <c r="BT495" s="994">
        <v>0</v>
      </c>
      <c r="BU495" s="993">
        <v>0</v>
      </c>
      <c r="BV495" s="994">
        <v>0</v>
      </c>
      <c r="BW495" s="993">
        <v>0</v>
      </c>
      <c r="BX495" s="994">
        <v>0</v>
      </c>
      <c r="BY495" s="993">
        <v>0</v>
      </c>
      <c r="BZ495" s="994">
        <v>0</v>
      </c>
      <c r="CA495" s="995">
        <v>0</v>
      </c>
      <c r="CB495" s="946"/>
      <c r="CC495" s="971"/>
      <c r="CD495" s="946"/>
      <c r="CE495" s="972"/>
      <c r="CF495" s="946"/>
      <c r="CG495" s="992">
        <v>0</v>
      </c>
      <c r="CH495" s="993">
        <v>0</v>
      </c>
      <c r="CI495" s="994">
        <v>0</v>
      </c>
      <c r="CJ495" s="993">
        <v>0</v>
      </c>
      <c r="CK495" s="994">
        <v>0</v>
      </c>
      <c r="CL495" s="993">
        <v>0</v>
      </c>
      <c r="CM495" s="994">
        <v>0</v>
      </c>
      <c r="CN495" s="993">
        <v>0</v>
      </c>
      <c r="CO495" s="994">
        <v>0</v>
      </c>
      <c r="CP495" s="993">
        <v>0</v>
      </c>
      <c r="CQ495" s="994">
        <v>0</v>
      </c>
      <c r="CR495" s="993">
        <v>0</v>
      </c>
      <c r="CS495" s="994">
        <v>0</v>
      </c>
      <c r="CT495" s="993">
        <v>0</v>
      </c>
      <c r="CU495" s="994">
        <v>0</v>
      </c>
      <c r="CV495" s="993">
        <v>0</v>
      </c>
      <c r="CW495" s="994">
        <v>0</v>
      </c>
      <c r="CX495" s="993">
        <v>0</v>
      </c>
      <c r="CY495" s="994">
        <v>0</v>
      </c>
      <c r="CZ495" s="993">
        <v>0</v>
      </c>
      <c r="DA495" s="994">
        <v>0</v>
      </c>
      <c r="DB495" s="993">
        <v>0</v>
      </c>
      <c r="DC495" s="994">
        <v>0</v>
      </c>
      <c r="DD495" s="993">
        <v>0</v>
      </c>
      <c r="DE495" s="994">
        <v>0</v>
      </c>
      <c r="DF495" s="993">
        <v>0</v>
      </c>
      <c r="DG495" s="994">
        <v>0</v>
      </c>
      <c r="DH495" s="993">
        <v>0</v>
      </c>
      <c r="DI495" s="994">
        <v>0</v>
      </c>
      <c r="DJ495" s="993">
        <v>0</v>
      </c>
      <c r="DK495" s="994">
        <v>0</v>
      </c>
      <c r="DL495" s="993">
        <v>0</v>
      </c>
      <c r="DM495" s="994">
        <v>0</v>
      </c>
      <c r="DN495" s="993">
        <v>0</v>
      </c>
      <c r="DO495" s="994">
        <v>0</v>
      </c>
      <c r="DP495" s="995">
        <v>0</v>
      </c>
      <c r="DQ495" s="946"/>
      <c r="DR495" s="973"/>
      <c r="DS495" s="946"/>
      <c r="DT495" s="992">
        <v>0</v>
      </c>
      <c r="DU495" s="993">
        <v>0</v>
      </c>
      <c r="DV495" s="994">
        <v>0</v>
      </c>
      <c r="DW495" s="993">
        <v>0</v>
      </c>
      <c r="DX495" s="994">
        <v>0</v>
      </c>
      <c r="DY495" s="993">
        <v>0</v>
      </c>
      <c r="DZ495" s="994">
        <v>0</v>
      </c>
      <c r="EA495" s="993">
        <v>0</v>
      </c>
      <c r="EB495" s="994">
        <v>0</v>
      </c>
      <c r="EC495" s="993">
        <v>0</v>
      </c>
      <c r="ED495" s="994">
        <v>0</v>
      </c>
      <c r="EE495" s="993">
        <v>0</v>
      </c>
      <c r="EF495" s="994">
        <v>0</v>
      </c>
      <c r="EG495" s="993">
        <v>0</v>
      </c>
      <c r="EH495" s="994">
        <v>0</v>
      </c>
      <c r="EI495" s="993">
        <v>0</v>
      </c>
      <c r="EJ495" s="994">
        <v>0</v>
      </c>
      <c r="EK495" s="993">
        <v>0</v>
      </c>
      <c r="EL495" s="994">
        <v>0</v>
      </c>
      <c r="EM495" s="993">
        <v>0</v>
      </c>
      <c r="EN495" s="994">
        <v>0</v>
      </c>
      <c r="EO495" s="993">
        <v>0</v>
      </c>
      <c r="EP495" s="994">
        <v>0</v>
      </c>
      <c r="EQ495" s="993">
        <v>0</v>
      </c>
      <c r="ER495" s="994">
        <v>0</v>
      </c>
      <c r="ES495" s="993">
        <v>0</v>
      </c>
      <c r="ET495" s="994">
        <v>0</v>
      </c>
      <c r="EU495" s="993">
        <v>0</v>
      </c>
      <c r="EV495" s="994">
        <v>0</v>
      </c>
      <c r="EW495" s="993">
        <v>0</v>
      </c>
      <c r="EX495" s="994">
        <v>0</v>
      </c>
      <c r="EY495" s="993">
        <v>0</v>
      </c>
      <c r="EZ495" s="994">
        <v>0</v>
      </c>
      <c r="FA495" s="993">
        <v>0</v>
      </c>
      <c r="FB495" s="994">
        <v>0</v>
      </c>
      <c r="FC495" s="995">
        <v>0</v>
      </c>
      <c r="FD495" s="946"/>
      <c r="FE495" s="974"/>
      <c r="FF495" s="946"/>
      <c r="FG495" s="975"/>
      <c r="FI495" s="996" t="b">
        <v>1</v>
      </c>
    </row>
    <row r="496" spans="2:165" hidden="1" outlineLevel="1">
      <c r="B496" s="983">
        <v>474</v>
      </c>
      <c r="C496" s="984" t="s">
        <v>803</v>
      </c>
      <c r="E496" s="985">
        <v>0</v>
      </c>
      <c r="F496" s="986">
        <v>0</v>
      </c>
      <c r="G496" s="987">
        <v>0</v>
      </c>
      <c r="H496" s="986">
        <v>0</v>
      </c>
      <c r="I496" s="987">
        <v>0</v>
      </c>
      <c r="J496" s="986">
        <v>0</v>
      </c>
      <c r="K496" s="987">
        <v>0</v>
      </c>
      <c r="L496" s="986">
        <v>0</v>
      </c>
      <c r="M496" s="987">
        <v>0</v>
      </c>
      <c r="N496" s="986">
        <v>0</v>
      </c>
      <c r="O496" s="987">
        <v>0</v>
      </c>
      <c r="P496" s="986">
        <v>0</v>
      </c>
      <c r="Q496" s="987">
        <v>0</v>
      </c>
      <c r="R496" s="986">
        <v>0</v>
      </c>
      <c r="S496" s="987">
        <v>0</v>
      </c>
      <c r="T496" s="986">
        <v>0</v>
      </c>
      <c r="U496" s="987">
        <v>0</v>
      </c>
      <c r="V496" s="986">
        <v>0</v>
      </c>
      <c r="W496" s="987">
        <v>0</v>
      </c>
      <c r="X496" s="986">
        <v>0</v>
      </c>
      <c r="Y496" s="987">
        <v>0</v>
      </c>
      <c r="Z496" s="986">
        <v>0</v>
      </c>
      <c r="AA496" s="987">
        <v>0</v>
      </c>
      <c r="AB496" s="986">
        <v>0</v>
      </c>
      <c r="AC496" s="987">
        <v>0</v>
      </c>
      <c r="AD496" s="986">
        <v>0</v>
      </c>
      <c r="AE496" s="987">
        <v>0</v>
      </c>
      <c r="AF496" s="986">
        <v>0</v>
      </c>
      <c r="AG496" s="987">
        <v>0</v>
      </c>
      <c r="AH496" s="986">
        <v>0</v>
      </c>
      <c r="AI496" s="987">
        <v>0</v>
      </c>
      <c r="AJ496" s="986">
        <v>0</v>
      </c>
      <c r="AK496" s="987">
        <v>0</v>
      </c>
      <c r="AL496" s="986">
        <v>0</v>
      </c>
      <c r="AM496" s="987">
        <v>0</v>
      </c>
      <c r="AN496" s="988">
        <v>0</v>
      </c>
      <c r="AO496" s="946"/>
      <c r="AP496" s="964"/>
      <c r="AQ496" s="946"/>
      <c r="AR496" s="985">
        <v>0</v>
      </c>
      <c r="AS496" s="986">
        <v>0</v>
      </c>
      <c r="AT496" s="987">
        <v>0</v>
      </c>
      <c r="AU496" s="986">
        <v>0</v>
      </c>
      <c r="AV496" s="987">
        <v>0</v>
      </c>
      <c r="AW496" s="986">
        <v>0</v>
      </c>
      <c r="AX496" s="987">
        <v>0</v>
      </c>
      <c r="AY496" s="986">
        <v>0</v>
      </c>
      <c r="AZ496" s="987">
        <v>0</v>
      </c>
      <c r="BA496" s="986">
        <v>0</v>
      </c>
      <c r="BB496" s="987">
        <v>0</v>
      </c>
      <c r="BC496" s="986">
        <v>0</v>
      </c>
      <c r="BD496" s="987">
        <v>0</v>
      </c>
      <c r="BE496" s="986">
        <v>0</v>
      </c>
      <c r="BF496" s="987">
        <v>0</v>
      </c>
      <c r="BG496" s="986">
        <v>0</v>
      </c>
      <c r="BH496" s="987">
        <v>0</v>
      </c>
      <c r="BI496" s="986">
        <v>0</v>
      </c>
      <c r="BJ496" s="987">
        <v>0</v>
      </c>
      <c r="BK496" s="986">
        <v>0</v>
      </c>
      <c r="BL496" s="987">
        <v>0</v>
      </c>
      <c r="BM496" s="986">
        <v>0</v>
      </c>
      <c r="BN496" s="987">
        <v>0</v>
      </c>
      <c r="BO496" s="986">
        <v>0</v>
      </c>
      <c r="BP496" s="987">
        <v>0</v>
      </c>
      <c r="BQ496" s="986">
        <v>0</v>
      </c>
      <c r="BR496" s="987">
        <v>0</v>
      </c>
      <c r="BS496" s="986">
        <v>0</v>
      </c>
      <c r="BT496" s="987">
        <v>0</v>
      </c>
      <c r="BU496" s="986">
        <v>0</v>
      </c>
      <c r="BV496" s="987">
        <v>0</v>
      </c>
      <c r="BW496" s="986">
        <v>0</v>
      </c>
      <c r="BX496" s="987">
        <v>0</v>
      </c>
      <c r="BY496" s="986">
        <v>0</v>
      </c>
      <c r="BZ496" s="987">
        <v>0</v>
      </c>
      <c r="CA496" s="988">
        <v>0</v>
      </c>
      <c r="CB496" s="946"/>
      <c r="CC496" s="971"/>
      <c r="CD496" s="946"/>
      <c r="CE496" s="972"/>
      <c r="CF496" s="946"/>
      <c r="CG496" s="985">
        <v>0</v>
      </c>
      <c r="CH496" s="986">
        <v>0</v>
      </c>
      <c r="CI496" s="987">
        <v>0</v>
      </c>
      <c r="CJ496" s="986">
        <v>0</v>
      </c>
      <c r="CK496" s="987">
        <v>0</v>
      </c>
      <c r="CL496" s="986">
        <v>0</v>
      </c>
      <c r="CM496" s="987">
        <v>0</v>
      </c>
      <c r="CN496" s="986">
        <v>0</v>
      </c>
      <c r="CO496" s="987">
        <v>0</v>
      </c>
      <c r="CP496" s="986">
        <v>0</v>
      </c>
      <c r="CQ496" s="987">
        <v>0</v>
      </c>
      <c r="CR496" s="986">
        <v>0</v>
      </c>
      <c r="CS496" s="987">
        <v>0</v>
      </c>
      <c r="CT496" s="986">
        <v>0</v>
      </c>
      <c r="CU496" s="987">
        <v>0</v>
      </c>
      <c r="CV496" s="986">
        <v>0</v>
      </c>
      <c r="CW496" s="987">
        <v>0</v>
      </c>
      <c r="CX496" s="986">
        <v>0</v>
      </c>
      <c r="CY496" s="987">
        <v>0</v>
      </c>
      <c r="CZ496" s="986">
        <v>0</v>
      </c>
      <c r="DA496" s="987">
        <v>0</v>
      </c>
      <c r="DB496" s="986">
        <v>0</v>
      </c>
      <c r="DC496" s="987">
        <v>0</v>
      </c>
      <c r="DD496" s="986">
        <v>0</v>
      </c>
      <c r="DE496" s="987">
        <v>0</v>
      </c>
      <c r="DF496" s="986">
        <v>0</v>
      </c>
      <c r="DG496" s="987">
        <v>0</v>
      </c>
      <c r="DH496" s="986">
        <v>0</v>
      </c>
      <c r="DI496" s="987">
        <v>0</v>
      </c>
      <c r="DJ496" s="986">
        <v>0</v>
      </c>
      <c r="DK496" s="987">
        <v>0</v>
      </c>
      <c r="DL496" s="986">
        <v>0</v>
      </c>
      <c r="DM496" s="987">
        <v>0</v>
      </c>
      <c r="DN496" s="986">
        <v>0</v>
      </c>
      <c r="DO496" s="987">
        <v>0</v>
      </c>
      <c r="DP496" s="988">
        <v>0</v>
      </c>
      <c r="DQ496" s="946"/>
      <c r="DR496" s="973"/>
      <c r="DS496" s="946"/>
      <c r="DT496" s="985">
        <v>0</v>
      </c>
      <c r="DU496" s="986">
        <v>0</v>
      </c>
      <c r="DV496" s="987">
        <v>0</v>
      </c>
      <c r="DW496" s="986">
        <v>0</v>
      </c>
      <c r="DX496" s="987">
        <v>0</v>
      </c>
      <c r="DY496" s="986">
        <v>0</v>
      </c>
      <c r="DZ496" s="987">
        <v>0</v>
      </c>
      <c r="EA496" s="986">
        <v>0</v>
      </c>
      <c r="EB496" s="987">
        <v>0</v>
      </c>
      <c r="EC496" s="986">
        <v>0</v>
      </c>
      <c r="ED496" s="987">
        <v>0</v>
      </c>
      <c r="EE496" s="986">
        <v>0</v>
      </c>
      <c r="EF496" s="987">
        <v>0</v>
      </c>
      <c r="EG496" s="986">
        <v>0</v>
      </c>
      <c r="EH496" s="987">
        <v>0</v>
      </c>
      <c r="EI496" s="986">
        <v>0</v>
      </c>
      <c r="EJ496" s="987">
        <v>0</v>
      </c>
      <c r="EK496" s="986">
        <v>0</v>
      </c>
      <c r="EL496" s="987">
        <v>0</v>
      </c>
      <c r="EM496" s="986">
        <v>0</v>
      </c>
      <c r="EN496" s="987">
        <v>0</v>
      </c>
      <c r="EO496" s="986">
        <v>0</v>
      </c>
      <c r="EP496" s="987">
        <v>0</v>
      </c>
      <c r="EQ496" s="986">
        <v>0</v>
      </c>
      <c r="ER496" s="987">
        <v>0</v>
      </c>
      <c r="ES496" s="986">
        <v>0</v>
      </c>
      <c r="ET496" s="987">
        <v>0</v>
      </c>
      <c r="EU496" s="986">
        <v>0</v>
      </c>
      <c r="EV496" s="987">
        <v>0</v>
      </c>
      <c r="EW496" s="986">
        <v>0</v>
      </c>
      <c r="EX496" s="987">
        <v>0</v>
      </c>
      <c r="EY496" s="986">
        <v>0</v>
      </c>
      <c r="EZ496" s="987">
        <v>0</v>
      </c>
      <c r="FA496" s="986">
        <v>0</v>
      </c>
      <c r="FB496" s="987">
        <v>0</v>
      </c>
      <c r="FC496" s="988">
        <v>0</v>
      </c>
      <c r="FD496" s="946"/>
      <c r="FE496" s="974"/>
      <c r="FF496" s="946"/>
      <c r="FG496" s="975"/>
      <c r="FI496" s="989" t="b">
        <v>1</v>
      </c>
    </row>
    <row r="497" spans="2:165" hidden="1" outlineLevel="1">
      <c r="B497" s="990">
        <v>475</v>
      </c>
      <c r="C497" s="991" t="s">
        <v>804</v>
      </c>
      <c r="E497" s="992">
        <v>0</v>
      </c>
      <c r="F497" s="993">
        <v>0</v>
      </c>
      <c r="G497" s="994">
        <v>0</v>
      </c>
      <c r="H497" s="993">
        <v>0</v>
      </c>
      <c r="I497" s="994">
        <v>0</v>
      </c>
      <c r="J497" s="993">
        <v>0</v>
      </c>
      <c r="K497" s="994">
        <v>0</v>
      </c>
      <c r="L497" s="993">
        <v>0</v>
      </c>
      <c r="M497" s="994">
        <v>0</v>
      </c>
      <c r="N497" s="993">
        <v>0</v>
      </c>
      <c r="O497" s="994">
        <v>0</v>
      </c>
      <c r="P497" s="993">
        <v>0</v>
      </c>
      <c r="Q497" s="994">
        <v>0</v>
      </c>
      <c r="R497" s="993">
        <v>0</v>
      </c>
      <c r="S497" s="994">
        <v>0</v>
      </c>
      <c r="T497" s="993">
        <v>0</v>
      </c>
      <c r="U497" s="994">
        <v>0</v>
      </c>
      <c r="V497" s="993">
        <v>0</v>
      </c>
      <c r="W497" s="994">
        <v>0</v>
      </c>
      <c r="X497" s="993">
        <v>0</v>
      </c>
      <c r="Y497" s="994">
        <v>0</v>
      </c>
      <c r="Z497" s="993">
        <v>0</v>
      </c>
      <c r="AA497" s="994">
        <v>0</v>
      </c>
      <c r="AB497" s="993">
        <v>0</v>
      </c>
      <c r="AC497" s="994">
        <v>0</v>
      </c>
      <c r="AD497" s="993">
        <v>0</v>
      </c>
      <c r="AE497" s="994">
        <v>0</v>
      </c>
      <c r="AF497" s="993">
        <v>0</v>
      </c>
      <c r="AG497" s="994">
        <v>0</v>
      </c>
      <c r="AH497" s="993">
        <v>0</v>
      </c>
      <c r="AI497" s="994">
        <v>0</v>
      </c>
      <c r="AJ497" s="993">
        <v>0</v>
      </c>
      <c r="AK497" s="994">
        <v>0</v>
      </c>
      <c r="AL497" s="993">
        <v>0</v>
      </c>
      <c r="AM497" s="994">
        <v>0</v>
      </c>
      <c r="AN497" s="995">
        <v>0</v>
      </c>
      <c r="AO497" s="946"/>
      <c r="AP497" s="964"/>
      <c r="AQ497" s="946"/>
      <c r="AR497" s="992">
        <v>0</v>
      </c>
      <c r="AS497" s="993">
        <v>0</v>
      </c>
      <c r="AT497" s="994">
        <v>0</v>
      </c>
      <c r="AU497" s="993">
        <v>0</v>
      </c>
      <c r="AV497" s="994">
        <v>0</v>
      </c>
      <c r="AW497" s="993">
        <v>0</v>
      </c>
      <c r="AX497" s="994">
        <v>0</v>
      </c>
      <c r="AY497" s="993">
        <v>0</v>
      </c>
      <c r="AZ497" s="994">
        <v>0</v>
      </c>
      <c r="BA497" s="993">
        <v>0</v>
      </c>
      <c r="BB497" s="994">
        <v>0</v>
      </c>
      <c r="BC497" s="993">
        <v>0</v>
      </c>
      <c r="BD497" s="994">
        <v>0</v>
      </c>
      <c r="BE497" s="993">
        <v>0</v>
      </c>
      <c r="BF497" s="994">
        <v>0</v>
      </c>
      <c r="BG497" s="993">
        <v>0</v>
      </c>
      <c r="BH497" s="994">
        <v>0</v>
      </c>
      <c r="BI497" s="993">
        <v>0</v>
      </c>
      <c r="BJ497" s="994">
        <v>0</v>
      </c>
      <c r="BK497" s="993">
        <v>0</v>
      </c>
      <c r="BL497" s="994">
        <v>0</v>
      </c>
      <c r="BM497" s="993">
        <v>0</v>
      </c>
      <c r="BN497" s="994">
        <v>0</v>
      </c>
      <c r="BO497" s="993">
        <v>0</v>
      </c>
      <c r="BP497" s="994">
        <v>0</v>
      </c>
      <c r="BQ497" s="993">
        <v>0</v>
      </c>
      <c r="BR497" s="994">
        <v>0</v>
      </c>
      <c r="BS497" s="993">
        <v>0</v>
      </c>
      <c r="BT497" s="994">
        <v>0</v>
      </c>
      <c r="BU497" s="993">
        <v>0</v>
      </c>
      <c r="BV497" s="994">
        <v>0</v>
      </c>
      <c r="BW497" s="993">
        <v>0</v>
      </c>
      <c r="BX497" s="994">
        <v>0</v>
      </c>
      <c r="BY497" s="993">
        <v>0</v>
      </c>
      <c r="BZ497" s="994">
        <v>0</v>
      </c>
      <c r="CA497" s="995">
        <v>0</v>
      </c>
      <c r="CB497" s="946"/>
      <c r="CC497" s="971"/>
      <c r="CD497" s="946"/>
      <c r="CE497" s="972"/>
      <c r="CF497" s="946"/>
      <c r="CG497" s="992">
        <v>0</v>
      </c>
      <c r="CH497" s="993">
        <v>0</v>
      </c>
      <c r="CI497" s="994">
        <v>0</v>
      </c>
      <c r="CJ497" s="993">
        <v>0</v>
      </c>
      <c r="CK497" s="994">
        <v>0</v>
      </c>
      <c r="CL497" s="993">
        <v>0</v>
      </c>
      <c r="CM497" s="994">
        <v>0</v>
      </c>
      <c r="CN497" s="993">
        <v>0</v>
      </c>
      <c r="CO497" s="994">
        <v>0</v>
      </c>
      <c r="CP497" s="993">
        <v>0</v>
      </c>
      <c r="CQ497" s="994">
        <v>0</v>
      </c>
      <c r="CR497" s="993">
        <v>0</v>
      </c>
      <c r="CS497" s="994">
        <v>0</v>
      </c>
      <c r="CT497" s="993">
        <v>0</v>
      </c>
      <c r="CU497" s="994">
        <v>0</v>
      </c>
      <c r="CV497" s="993">
        <v>0</v>
      </c>
      <c r="CW497" s="994">
        <v>0</v>
      </c>
      <c r="CX497" s="993">
        <v>0</v>
      </c>
      <c r="CY497" s="994">
        <v>0</v>
      </c>
      <c r="CZ497" s="993">
        <v>0</v>
      </c>
      <c r="DA497" s="994">
        <v>0</v>
      </c>
      <c r="DB497" s="993">
        <v>0</v>
      </c>
      <c r="DC497" s="994">
        <v>0</v>
      </c>
      <c r="DD497" s="993">
        <v>0</v>
      </c>
      <c r="DE497" s="994">
        <v>0</v>
      </c>
      <c r="DF497" s="993">
        <v>0</v>
      </c>
      <c r="DG497" s="994">
        <v>0</v>
      </c>
      <c r="DH497" s="993">
        <v>0</v>
      </c>
      <c r="DI497" s="994">
        <v>0</v>
      </c>
      <c r="DJ497" s="993">
        <v>0</v>
      </c>
      <c r="DK497" s="994">
        <v>0</v>
      </c>
      <c r="DL497" s="993">
        <v>0</v>
      </c>
      <c r="DM497" s="994">
        <v>0</v>
      </c>
      <c r="DN497" s="993">
        <v>0</v>
      </c>
      <c r="DO497" s="994">
        <v>0</v>
      </c>
      <c r="DP497" s="995">
        <v>0</v>
      </c>
      <c r="DQ497" s="946"/>
      <c r="DR497" s="973"/>
      <c r="DS497" s="946"/>
      <c r="DT497" s="992">
        <v>0</v>
      </c>
      <c r="DU497" s="993">
        <v>0</v>
      </c>
      <c r="DV497" s="994">
        <v>0</v>
      </c>
      <c r="DW497" s="993">
        <v>0</v>
      </c>
      <c r="DX497" s="994">
        <v>0</v>
      </c>
      <c r="DY497" s="993">
        <v>0</v>
      </c>
      <c r="DZ497" s="994">
        <v>0</v>
      </c>
      <c r="EA497" s="993">
        <v>0</v>
      </c>
      <c r="EB497" s="994">
        <v>0</v>
      </c>
      <c r="EC497" s="993">
        <v>0</v>
      </c>
      <c r="ED497" s="994">
        <v>0</v>
      </c>
      <c r="EE497" s="993">
        <v>0</v>
      </c>
      <c r="EF497" s="994">
        <v>0</v>
      </c>
      <c r="EG497" s="993">
        <v>0</v>
      </c>
      <c r="EH497" s="994">
        <v>0</v>
      </c>
      <c r="EI497" s="993">
        <v>0</v>
      </c>
      <c r="EJ497" s="994">
        <v>0</v>
      </c>
      <c r="EK497" s="993">
        <v>0</v>
      </c>
      <c r="EL497" s="994">
        <v>0</v>
      </c>
      <c r="EM497" s="993">
        <v>0</v>
      </c>
      <c r="EN497" s="994">
        <v>0</v>
      </c>
      <c r="EO497" s="993">
        <v>0</v>
      </c>
      <c r="EP497" s="994">
        <v>0</v>
      </c>
      <c r="EQ497" s="993">
        <v>0</v>
      </c>
      <c r="ER497" s="994">
        <v>0</v>
      </c>
      <c r="ES497" s="993">
        <v>0</v>
      </c>
      <c r="ET497" s="994">
        <v>0</v>
      </c>
      <c r="EU497" s="993">
        <v>0</v>
      </c>
      <c r="EV497" s="994">
        <v>0</v>
      </c>
      <c r="EW497" s="993">
        <v>0</v>
      </c>
      <c r="EX497" s="994">
        <v>0</v>
      </c>
      <c r="EY497" s="993">
        <v>0</v>
      </c>
      <c r="EZ497" s="994">
        <v>0</v>
      </c>
      <c r="FA497" s="993">
        <v>0</v>
      </c>
      <c r="FB497" s="994">
        <v>0</v>
      </c>
      <c r="FC497" s="995">
        <v>0</v>
      </c>
      <c r="FD497" s="946"/>
      <c r="FE497" s="974"/>
      <c r="FF497" s="946"/>
      <c r="FG497" s="975"/>
      <c r="FI497" s="996" t="b">
        <v>1</v>
      </c>
    </row>
    <row r="498" spans="2:165" hidden="1" outlineLevel="1">
      <c r="B498" s="1013">
        <v>476</v>
      </c>
      <c r="C498" s="1021" t="s">
        <v>805</v>
      </c>
      <c r="E498" s="1015">
        <v>0</v>
      </c>
      <c r="F498" s="1016">
        <v>0</v>
      </c>
      <c r="G498" s="1017">
        <v>0</v>
      </c>
      <c r="H498" s="1016">
        <v>0</v>
      </c>
      <c r="I498" s="1017">
        <v>0</v>
      </c>
      <c r="J498" s="1016">
        <v>0</v>
      </c>
      <c r="K498" s="1017">
        <v>0</v>
      </c>
      <c r="L498" s="1016">
        <v>0</v>
      </c>
      <c r="M498" s="1017">
        <v>0</v>
      </c>
      <c r="N498" s="1016">
        <v>0</v>
      </c>
      <c r="O498" s="1017">
        <v>0</v>
      </c>
      <c r="P498" s="1016">
        <v>0</v>
      </c>
      <c r="Q498" s="1017">
        <v>0</v>
      </c>
      <c r="R498" s="1016">
        <v>0</v>
      </c>
      <c r="S498" s="1017">
        <v>0</v>
      </c>
      <c r="T498" s="1016">
        <v>0</v>
      </c>
      <c r="U498" s="1017">
        <v>0</v>
      </c>
      <c r="V498" s="1016">
        <v>0</v>
      </c>
      <c r="W498" s="1017">
        <v>0</v>
      </c>
      <c r="X498" s="1016">
        <v>0</v>
      </c>
      <c r="Y498" s="1017">
        <v>0</v>
      </c>
      <c r="Z498" s="1016">
        <v>0</v>
      </c>
      <c r="AA498" s="1017">
        <v>0</v>
      </c>
      <c r="AB498" s="1016">
        <v>0</v>
      </c>
      <c r="AC498" s="1017">
        <v>0</v>
      </c>
      <c r="AD498" s="1016">
        <v>0</v>
      </c>
      <c r="AE498" s="1017">
        <v>0</v>
      </c>
      <c r="AF498" s="1016">
        <v>0</v>
      </c>
      <c r="AG498" s="1017">
        <v>0</v>
      </c>
      <c r="AH498" s="1016">
        <v>0</v>
      </c>
      <c r="AI498" s="1017">
        <v>0</v>
      </c>
      <c r="AJ498" s="1016">
        <v>0</v>
      </c>
      <c r="AK498" s="1017">
        <v>0</v>
      </c>
      <c r="AL498" s="1016">
        <v>0</v>
      </c>
      <c r="AM498" s="1017">
        <v>0</v>
      </c>
      <c r="AN498" s="1018">
        <v>0</v>
      </c>
      <c r="AO498" s="946"/>
      <c r="AP498" s="964"/>
      <c r="AQ498" s="946"/>
      <c r="AR498" s="1015">
        <v>0</v>
      </c>
      <c r="AS498" s="1016">
        <v>0</v>
      </c>
      <c r="AT498" s="1017">
        <v>0</v>
      </c>
      <c r="AU498" s="1016">
        <v>0</v>
      </c>
      <c r="AV498" s="1017">
        <v>0</v>
      </c>
      <c r="AW498" s="1016">
        <v>0</v>
      </c>
      <c r="AX498" s="1017">
        <v>0</v>
      </c>
      <c r="AY498" s="1016">
        <v>0</v>
      </c>
      <c r="AZ498" s="1017">
        <v>0</v>
      </c>
      <c r="BA498" s="1016">
        <v>0</v>
      </c>
      <c r="BB498" s="1017">
        <v>0</v>
      </c>
      <c r="BC498" s="1016">
        <v>0</v>
      </c>
      <c r="BD498" s="1017">
        <v>0</v>
      </c>
      <c r="BE498" s="1016">
        <v>0</v>
      </c>
      <c r="BF498" s="1017">
        <v>0</v>
      </c>
      <c r="BG498" s="1016">
        <v>0</v>
      </c>
      <c r="BH498" s="1017">
        <v>0</v>
      </c>
      <c r="BI498" s="1016">
        <v>0</v>
      </c>
      <c r="BJ498" s="1017">
        <v>0</v>
      </c>
      <c r="BK498" s="1016">
        <v>0</v>
      </c>
      <c r="BL498" s="1017">
        <v>0</v>
      </c>
      <c r="BM498" s="1016">
        <v>0</v>
      </c>
      <c r="BN498" s="1017">
        <v>0</v>
      </c>
      <c r="BO498" s="1016">
        <v>0</v>
      </c>
      <c r="BP498" s="1017">
        <v>0</v>
      </c>
      <c r="BQ498" s="1016">
        <v>0</v>
      </c>
      <c r="BR498" s="1017">
        <v>0</v>
      </c>
      <c r="BS498" s="1016">
        <v>0</v>
      </c>
      <c r="BT498" s="1017">
        <v>0</v>
      </c>
      <c r="BU498" s="1016">
        <v>0</v>
      </c>
      <c r="BV498" s="1017">
        <v>0</v>
      </c>
      <c r="BW498" s="1016">
        <v>0</v>
      </c>
      <c r="BX498" s="1017">
        <v>0</v>
      </c>
      <c r="BY498" s="1016">
        <v>0</v>
      </c>
      <c r="BZ498" s="1017">
        <v>0</v>
      </c>
      <c r="CA498" s="1018">
        <v>0</v>
      </c>
      <c r="CB498" s="946"/>
      <c r="CC498" s="971"/>
      <c r="CD498" s="946"/>
      <c r="CE498" s="972"/>
      <c r="CF498" s="946"/>
      <c r="CG498" s="1015">
        <v>0</v>
      </c>
      <c r="CH498" s="1016">
        <v>0</v>
      </c>
      <c r="CI498" s="1017">
        <v>0</v>
      </c>
      <c r="CJ498" s="1016">
        <v>0</v>
      </c>
      <c r="CK498" s="1017">
        <v>0</v>
      </c>
      <c r="CL498" s="1016">
        <v>0</v>
      </c>
      <c r="CM498" s="1017">
        <v>0</v>
      </c>
      <c r="CN498" s="1016">
        <v>0</v>
      </c>
      <c r="CO498" s="1017">
        <v>0</v>
      </c>
      <c r="CP498" s="1016">
        <v>0</v>
      </c>
      <c r="CQ498" s="1017">
        <v>0</v>
      </c>
      <c r="CR498" s="1016">
        <v>0</v>
      </c>
      <c r="CS498" s="1017">
        <v>0</v>
      </c>
      <c r="CT498" s="1016">
        <v>0</v>
      </c>
      <c r="CU498" s="1017">
        <v>0</v>
      </c>
      <c r="CV498" s="1016">
        <v>0</v>
      </c>
      <c r="CW498" s="1017">
        <v>0</v>
      </c>
      <c r="CX498" s="1016">
        <v>0</v>
      </c>
      <c r="CY498" s="1017">
        <v>0</v>
      </c>
      <c r="CZ498" s="1016">
        <v>0</v>
      </c>
      <c r="DA498" s="1017">
        <v>0</v>
      </c>
      <c r="DB498" s="1016">
        <v>0</v>
      </c>
      <c r="DC498" s="1017">
        <v>0</v>
      </c>
      <c r="DD498" s="1016">
        <v>0</v>
      </c>
      <c r="DE498" s="1017">
        <v>0</v>
      </c>
      <c r="DF498" s="1016">
        <v>0</v>
      </c>
      <c r="DG498" s="1017">
        <v>0</v>
      </c>
      <c r="DH498" s="1016">
        <v>0</v>
      </c>
      <c r="DI498" s="1017">
        <v>0</v>
      </c>
      <c r="DJ498" s="1016">
        <v>0</v>
      </c>
      <c r="DK498" s="1017">
        <v>0</v>
      </c>
      <c r="DL498" s="1016">
        <v>0</v>
      </c>
      <c r="DM498" s="1017">
        <v>0</v>
      </c>
      <c r="DN498" s="1016">
        <v>0</v>
      </c>
      <c r="DO498" s="1017">
        <v>0</v>
      </c>
      <c r="DP498" s="1018">
        <v>0</v>
      </c>
      <c r="DQ498" s="946"/>
      <c r="DR498" s="973"/>
      <c r="DS498" s="946"/>
      <c r="DT498" s="1015">
        <v>0</v>
      </c>
      <c r="DU498" s="1016">
        <v>0</v>
      </c>
      <c r="DV498" s="1017">
        <v>0</v>
      </c>
      <c r="DW498" s="1016">
        <v>0</v>
      </c>
      <c r="DX498" s="1017">
        <v>0</v>
      </c>
      <c r="DY498" s="1016">
        <v>0</v>
      </c>
      <c r="DZ498" s="1017">
        <v>0</v>
      </c>
      <c r="EA498" s="1016">
        <v>0</v>
      </c>
      <c r="EB498" s="1017">
        <v>0</v>
      </c>
      <c r="EC498" s="1016">
        <v>0</v>
      </c>
      <c r="ED498" s="1017">
        <v>0</v>
      </c>
      <c r="EE498" s="1016">
        <v>0</v>
      </c>
      <c r="EF498" s="1017">
        <v>0</v>
      </c>
      <c r="EG498" s="1016">
        <v>0</v>
      </c>
      <c r="EH498" s="1017">
        <v>0</v>
      </c>
      <c r="EI498" s="1016">
        <v>0</v>
      </c>
      <c r="EJ498" s="1017">
        <v>0</v>
      </c>
      <c r="EK498" s="1016">
        <v>0</v>
      </c>
      <c r="EL498" s="1017">
        <v>0</v>
      </c>
      <c r="EM498" s="1016">
        <v>0</v>
      </c>
      <c r="EN498" s="1017">
        <v>0</v>
      </c>
      <c r="EO498" s="1016">
        <v>0</v>
      </c>
      <c r="EP498" s="1017">
        <v>0</v>
      </c>
      <c r="EQ498" s="1016">
        <v>0</v>
      </c>
      <c r="ER498" s="1017">
        <v>0</v>
      </c>
      <c r="ES498" s="1016">
        <v>0</v>
      </c>
      <c r="ET498" s="1017">
        <v>0</v>
      </c>
      <c r="EU498" s="1016">
        <v>0</v>
      </c>
      <c r="EV498" s="1017">
        <v>0</v>
      </c>
      <c r="EW498" s="1016">
        <v>0</v>
      </c>
      <c r="EX498" s="1017">
        <v>0</v>
      </c>
      <c r="EY498" s="1016">
        <v>0</v>
      </c>
      <c r="EZ498" s="1017">
        <v>0</v>
      </c>
      <c r="FA498" s="1016">
        <v>0</v>
      </c>
      <c r="FB498" s="1017">
        <v>0</v>
      </c>
      <c r="FC498" s="1018">
        <v>0</v>
      </c>
      <c r="FD498" s="946"/>
      <c r="FE498" s="974"/>
      <c r="FF498" s="946"/>
      <c r="FG498" s="975"/>
      <c r="FI498" s="1019" t="b">
        <v>1</v>
      </c>
    </row>
    <row r="499" spans="2:165" hidden="1" outlineLevel="1">
      <c r="B499" s="976">
        <v>477</v>
      </c>
      <c r="C499" s="977" t="s">
        <v>317</v>
      </c>
      <c r="E499" s="978">
        <v>0</v>
      </c>
      <c r="F499" s="979">
        <v>0</v>
      </c>
      <c r="G499" s="980">
        <v>0</v>
      </c>
      <c r="H499" s="979">
        <v>0</v>
      </c>
      <c r="I499" s="980">
        <v>0</v>
      </c>
      <c r="J499" s="979">
        <v>0</v>
      </c>
      <c r="K499" s="980">
        <v>0</v>
      </c>
      <c r="L499" s="979">
        <v>0</v>
      </c>
      <c r="M499" s="980">
        <v>0</v>
      </c>
      <c r="N499" s="979">
        <v>0</v>
      </c>
      <c r="O499" s="980">
        <v>0</v>
      </c>
      <c r="P499" s="979">
        <v>0</v>
      </c>
      <c r="Q499" s="980">
        <v>0</v>
      </c>
      <c r="R499" s="979">
        <v>0</v>
      </c>
      <c r="S499" s="980">
        <v>0</v>
      </c>
      <c r="T499" s="979">
        <v>0</v>
      </c>
      <c r="U499" s="980">
        <v>0</v>
      </c>
      <c r="V499" s="979">
        <v>0</v>
      </c>
      <c r="W499" s="980">
        <v>0</v>
      </c>
      <c r="X499" s="979">
        <v>0</v>
      </c>
      <c r="Y499" s="980">
        <v>0</v>
      </c>
      <c r="Z499" s="979">
        <v>0</v>
      </c>
      <c r="AA499" s="980">
        <v>0</v>
      </c>
      <c r="AB499" s="979">
        <v>0</v>
      </c>
      <c r="AC499" s="980">
        <v>0</v>
      </c>
      <c r="AD499" s="979">
        <v>0</v>
      </c>
      <c r="AE499" s="980">
        <v>0</v>
      </c>
      <c r="AF499" s="979">
        <v>0</v>
      </c>
      <c r="AG499" s="980">
        <v>0</v>
      </c>
      <c r="AH499" s="979">
        <v>0</v>
      </c>
      <c r="AI499" s="980">
        <v>0</v>
      </c>
      <c r="AJ499" s="979">
        <v>0</v>
      </c>
      <c r="AK499" s="980">
        <v>0</v>
      </c>
      <c r="AL499" s="979">
        <v>0</v>
      </c>
      <c r="AM499" s="980">
        <v>0</v>
      </c>
      <c r="AN499" s="981">
        <v>0</v>
      </c>
      <c r="AO499" s="946"/>
      <c r="AP499" s="964"/>
      <c r="AQ499" s="946"/>
      <c r="AR499" s="978">
        <v>0</v>
      </c>
      <c r="AS499" s="979">
        <v>0</v>
      </c>
      <c r="AT499" s="980">
        <v>0</v>
      </c>
      <c r="AU499" s="979">
        <v>0</v>
      </c>
      <c r="AV499" s="980">
        <v>0</v>
      </c>
      <c r="AW499" s="979">
        <v>0</v>
      </c>
      <c r="AX499" s="980">
        <v>0</v>
      </c>
      <c r="AY499" s="979">
        <v>0</v>
      </c>
      <c r="AZ499" s="980">
        <v>0</v>
      </c>
      <c r="BA499" s="979">
        <v>0</v>
      </c>
      <c r="BB499" s="980">
        <v>0</v>
      </c>
      <c r="BC499" s="979">
        <v>0</v>
      </c>
      <c r="BD499" s="980">
        <v>0</v>
      </c>
      <c r="BE499" s="979">
        <v>0</v>
      </c>
      <c r="BF499" s="980">
        <v>0</v>
      </c>
      <c r="BG499" s="979">
        <v>0</v>
      </c>
      <c r="BH499" s="980">
        <v>0</v>
      </c>
      <c r="BI499" s="979">
        <v>0</v>
      </c>
      <c r="BJ499" s="980">
        <v>0</v>
      </c>
      <c r="BK499" s="979">
        <v>0</v>
      </c>
      <c r="BL499" s="980">
        <v>0</v>
      </c>
      <c r="BM499" s="979">
        <v>0</v>
      </c>
      <c r="BN499" s="980">
        <v>0</v>
      </c>
      <c r="BO499" s="979">
        <v>0</v>
      </c>
      <c r="BP499" s="980">
        <v>0</v>
      </c>
      <c r="BQ499" s="979">
        <v>0</v>
      </c>
      <c r="BR499" s="980">
        <v>0</v>
      </c>
      <c r="BS499" s="979">
        <v>0</v>
      </c>
      <c r="BT499" s="980">
        <v>0</v>
      </c>
      <c r="BU499" s="979">
        <v>0</v>
      </c>
      <c r="BV499" s="980">
        <v>0</v>
      </c>
      <c r="BW499" s="979">
        <v>0</v>
      </c>
      <c r="BX499" s="980">
        <v>0</v>
      </c>
      <c r="BY499" s="979">
        <v>0</v>
      </c>
      <c r="BZ499" s="980">
        <v>0</v>
      </c>
      <c r="CA499" s="981">
        <v>0</v>
      </c>
      <c r="CB499" s="946"/>
      <c r="CC499" s="971"/>
      <c r="CD499" s="946"/>
      <c r="CE499" s="972"/>
      <c r="CF499" s="946"/>
      <c r="CG499" s="978">
        <v>0</v>
      </c>
      <c r="CH499" s="979">
        <v>0</v>
      </c>
      <c r="CI499" s="980">
        <v>0</v>
      </c>
      <c r="CJ499" s="979">
        <v>0</v>
      </c>
      <c r="CK499" s="980">
        <v>0</v>
      </c>
      <c r="CL499" s="979">
        <v>0</v>
      </c>
      <c r="CM499" s="980">
        <v>0</v>
      </c>
      <c r="CN499" s="979">
        <v>0</v>
      </c>
      <c r="CO499" s="980">
        <v>0</v>
      </c>
      <c r="CP499" s="979">
        <v>0</v>
      </c>
      <c r="CQ499" s="980">
        <v>0</v>
      </c>
      <c r="CR499" s="979">
        <v>0</v>
      </c>
      <c r="CS499" s="980">
        <v>0</v>
      </c>
      <c r="CT499" s="979">
        <v>0</v>
      </c>
      <c r="CU499" s="980">
        <v>0</v>
      </c>
      <c r="CV499" s="979">
        <v>0</v>
      </c>
      <c r="CW499" s="980">
        <v>0</v>
      </c>
      <c r="CX499" s="979">
        <v>0</v>
      </c>
      <c r="CY499" s="980">
        <v>0</v>
      </c>
      <c r="CZ499" s="979">
        <v>0</v>
      </c>
      <c r="DA499" s="980">
        <v>0</v>
      </c>
      <c r="DB499" s="979">
        <v>0</v>
      </c>
      <c r="DC499" s="980">
        <v>0</v>
      </c>
      <c r="DD499" s="979">
        <v>0</v>
      </c>
      <c r="DE499" s="980">
        <v>0</v>
      </c>
      <c r="DF499" s="979">
        <v>0</v>
      </c>
      <c r="DG499" s="980">
        <v>0</v>
      </c>
      <c r="DH499" s="979">
        <v>0</v>
      </c>
      <c r="DI499" s="980">
        <v>0</v>
      </c>
      <c r="DJ499" s="979">
        <v>0</v>
      </c>
      <c r="DK499" s="980">
        <v>0</v>
      </c>
      <c r="DL499" s="979">
        <v>0</v>
      </c>
      <c r="DM499" s="980">
        <v>0</v>
      </c>
      <c r="DN499" s="979">
        <v>0</v>
      </c>
      <c r="DO499" s="980">
        <v>0</v>
      </c>
      <c r="DP499" s="981">
        <v>0</v>
      </c>
      <c r="DQ499" s="946"/>
      <c r="DR499" s="973"/>
      <c r="DS499" s="946"/>
      <c r="DT499" s="978">
        <v>0</v>
      </c>
      <c r="DU499" s="979">
        <v>0</v>
      </c>
      <c r="DV499" s="980">
        <v>0</v>
      </c>
      <c r="DW499" s="979">
        <v>0</v>
      </c>
      <c r="DX499" s="980">
        <v>0</v>
      </c>
      <c r="DY499" s="979">
        <v>0</v>
      </c>
      <c r="DZ499" s="980">
        <v>0</v>
      </c>
      <c r="EA499" s="979">
        <v>0</v>
      </c>
      <c r="EB499" s="980">
        <v>0</v>
      </c>
      <c r="EC499" s="979">
        <v>0</v>
      </c>
      <c r="ED499" s="980">
        <v>0</v>
      </c>
      <c r="EE499" s="979">
        <v>0</v>
      </c>
      <c r="EF499" s="980">
        <v>0</v>
      </c>
      <c r="EG499" s="979">
        <v>0</v>
      </c>
      <c r="EH499" s="980">
        <v>0</v>
      </c>
      <c r="EI499" s="979">
        <v>0</v>
      </c>
      <c r="EJ499" s="980">
        <v>0</v>
      </c>
      <c r="EK499" s="979">
        <v>0</v>
      </c>
      <c r="EL499" s="980">
        <v>0</v>
      </c>
      <c r="EM499" s="979">
        <v>0</v>
      </c>
      <c r="EN499" s="980">
        <v>0</v>
      </c>
      <c r="EO499" s="979">
        <v>0</v>
      </c>
      <c r="EP499" s="980">
        <v>0</v>
      </c>
      <c r="EQ499" s="979">
        <v>0</v>
      </c>
      <c r="ER499" s="980">
        <v>0</v>
      </c>
      <c r="ES499" s="979">
        <v>0</v>
      </c>
      <c r="ET499" s="980">
        <v>0</v>
      </c>
      <c r="EU499" s="979">
        <v>0</v>
      </c>
      <c r="EV499" s="980">
        <v>0</v>
      </c>
      <c r="EW499" s="979">
        <v>0</v>
      </c>
      <c r="EX499" s="980">
        <v>0</v>
      </c>
      <c r="EY499" s="979">
        <v>0</v>
      </c>
      <c r="EZ499" s="980">
        <v>0</v>
      </c>
      <c r="FA499" s="979">
        <v>0</v>
      </c>
      <c r="FB499" s="980">
        <v>0</v>
      </c>
      <c r="FC499" s="981">
        <v>0</v>
      </c>
      <c r="FD499" s="946"/>
      <c r="FE499" s="974"/>
      <c r="FF499" s="946"/>
      <c r="FG499" s="975"/>
      <c r="FI499" s="982" t="b">
        <v>1</v>
      </c>
    </row>
    <row r="500" spans="2:165" hidden="1" outlineLevel="1">
      <c r="B500" s="983">
        <v>478</v>
      </c>
      <c r="C500" s="1012" t="s">
        <v>312</v>
      </c>
      <c r="E500" s="985">
        <v>0</v>
      </c>
      <c r="F500" s="986">
        <v>0</v>
      </c>
      <c r="G500" s="987">
        <v>0</v>
      </c>
      <c r="H500" s="986">
        <v>0</v>
      </c>
      <c r="I500" s="987">
        <v>0</v>
      </c>
      <c r="J500" s="986">
        <v>0</v>
      </c>
      <c r="K500" s="987">
        <v>0</v>
      </c>
      <c r="L500" s="986">
        <v>0</v>
      </c>
      <c r="M500" s="987">
        <v>0</v>
      </c>
      <c r="N500" s="986">
        <v>0</v>
      </c>
      <c r="O500" s="987">
        <v>0</v>
      </c>
      <c r="P500" s="986">
        <v>0</v>
      </c>
      <c r="Q500" s="987">
        <v>0</v>
      </c>
      <c r="R500" s="986">
        <v>0</v>
      </c>
      <c r="S500" s="987">
        <v>0</v>
      </c>
      <c r="T500" s="986">
        <v>0</v>
      </c>
      <c r="U500" s="987">
        <v>0</v>
      </c>
      <c r="V500" s="986">
        <v>0</v>
      </c>
      <c r="W500" s="987">
        <v>0</v>
      </c>
      <c r="X500" s="986">
        <v>0</v>
      </c>
      <c r="Y500" s="987">
        <v>0</v>
      </c>
      <c r="Z500" s="986">
        <v>0</v>
      </c>
      <c r="AA500" s="987">
        <v>0</v>
      </c>
      <c r="AB500" s="986">
        <v>0</v>
      </c>
      <c r="AC500" s="987">
        <v>0</v>
      </c>
      <c r="AD500" s="986">
        <v>0</v>
      </c>
      <c r="AE500" s="987">
        <v>0</v>
      </c>
      <c r="AF500" s="986">
        <v>0</v>
      </c>
      <c r="AG500" s="987">
        <v>0</v>
      </c>
      <c r="AH500" s="986">
        <v>0</v>
      </c>
      <c r="AI500" s="987">
        <v>0</v>
      </c>
      <c r="AJ500" s="986">
        <v>0</v>
      </c>
      <c r="AK500" s="987">
        <v>0</v>
      </c>
      <c r="AL500" s="986">
        <v>0</v>
      </c>
      <c r="AM500" s="987">
        <v>0</v>
      </c>
      <c r="AN500" s="988">
        <v>0</v>
      </c>
      <c r="AO500" s="946"/>
      <c r="AP500" s="964"/>
      <c r="AQ500" s="946"/>
      <c r="AR500" s="985">
        <v>0</v>
      </c>
      <c r="AS500" s="986">
        <v>0</v>
      </c>
      <c r="AT500" s="987">
        <v>0</v>
      </c>
      <c r="AU500" s="986">
        <v>0</v>
      </c>
      <c r="AV500" s="987">
        <v>0</v>
      </c>
      <c r="AW500" s="986">
        <v>0</v>
      </c>
      <c r="AX500" s="987">
        <v>0</v>
      </c>
      <c r="AY500" s="986">
        <v>0</v>
      </c>
      <c r="AZ500" s="987">
        <v>0</v>
      </c>
      <c r="BA500" s="986">
        <v>0</v>
      </c>
      <c r="BB500" s="987">
        <v>0</v>
      </c>
      <c r="BC500" s="986">
        <v>0</v>
      </c>
      <c r="BD500" s="987">
        <v>0</v>
      </c>
      <c r="BE500" s="986">
        <v>0</v>
      </c>
      <c r="BF500" s="987">
        <v>0</v>
      </c>
      <c r="BG500" s="986">
        <v>0</v>
      </c>
      <c r="BH500" s="987">
        <v>0</v>
      </c>
      <c r="BI500" s="986">
        <v>0</v>
      </c>
      <c r="BJ500" s="987">
        <v>0</v>
      </c>
      <c r="BK500" s="986">
        <v>0</v>
      </c>
      <c r="BL500" s="987">
        <v>0</v>
      </c>
      <c r="BM500" s="986">
        <v>0</v>
      </c>
      <c r="BN500" s="987">
        <v>0</v>
      </c>
      <c r="BO500" s="986">
        <v>0</v>
      </c>
      <c r="BP500" s="987">
        <v>0</v>
      </c>
      <c r="BQ500" s="986">
        <v>0</v>
      </c>
      <c r="BR500" s="987">
        <v>0</v>
      </c>
      <c r="BS500" s="986">
        <v>0</v>
      </c>
      <c r="BT500" s="987">
        <v>0</v>
      </c>
      <c r="BU500" s="986">
        <v>0</v>
      </c>
      <c r="BV500" s="987">
        <v>0</v>
      </c>
      <c r="BW500" s="986">
        <v>0</v>
      </c>
      <c r="BX500" s="987">
        <v>0</v>
      </c>
      <c r="BY500" s="986">
        <v>0</v>
      </c>
      <c r="BZ500" s="987">
        <v>0</v>
      </c>
      <c r="CA500" s="988">
        <v>0</v>
      </c>
      <c r="CB500" s="946"/>
      <c r="CC500" s="971"/>
      <c r="CD500" s="946"/>
      <c r="CE500" s="972"/>
      <c r="CF500" s="946"/>
      <c r="CG500" s="985">
        <v>0</v>
      </c>
      <c r="CH500" s="986">
        <v>0</v>
      </c>
      <c r="CI500" s="987">
        <v>0</v>
      </c>
      <c r="CJ500" s="986">
        <v>0</v>
      </c>
      <c r="CK500" s="987">
        <v>0</v>
      </c>
      <c r="CL500" s="986">
        <v>0</v>
      </c>
      <c r="CM500" s="987">
        <v>0</v>
      </c>
      <c r="CN500" s="986">
        <v>0</v>
      </c>
      <c r="CO500" s="987">
        <v>0</v>
      </c>
      <c r="CP500" s="986">
        <v>0</v>
      </c>
      <c r="CQ500" s="987">
        <v>0</v>
      </c>
      <c r="CR500" s="986">
        <v>0</v>
      </c>
      <c r="CS500" s="987">
        <v>0</v>
      </c>
      <c r="CT500" s="986">
        <v>0</v>
      </c>
      <c r="CU500" s="987">
        <v>0</v>
      </c>
      <c r="CV500" s="986">
        <v>0</v>
      </c>
      <c r="CW500" s="987">
        <v>0</v>
      </c>
      <c r="CX500" s="986">
        <v>0</v>
      </c>
      <c r="CY500" s="987">
        <v>0</v>
      </c>
      <c r="CZ500" s="986">
        <v>0</v>
      </c>
      <c r="DA500" s="987">
        <v>0</v>
      </c>
      <c r="DB500" s="986">
        <v>0</v>
      </c>
      <c r="DC500" s="987">
        <v>0</v>
      </c>
      <c r="DD500" s="986">
        <v>0</v>
      </c>
      <c r="DE500" s="987">
        <v>0</v>
      </c>
      <c r="DF500" s="986">
        <v>0</v>
      </c>
      <c r="DG500" s="987">
        <v>0</v>
      </c>
      <c r="DH500" s="986">
        <v>0</v>
      </c>
      <c r="DI500" s="987">
        <v>0</v>
      </c>
      <c r="DJ500" s="986">
        <v>0</v>
      </c>
      <c r="DK500" s="987">
        <v>0</v>
      </c>
      <c r="DL500" s="986">
        <v>0</v>
      </c>
      <c r="DM500" s="987">
        <v>0</v>
      </c>
      <c r="DN500" s="986">
        <v>0</v>
      </c>
      <c r="DO500" s="987">
        <v>0</v>
      </c>
      <c r="DP500" s="988">
        <v>0</v>
      </c>
      <c r="DQ500" s="946"/>
      <c r="DR500" s="973"/>
      <c r="DS500" s="946"/>
      <c r="DT500" s="985">
        <v>0</v>
      </c>
      <c r="DU500" s="986">
        <v>0</v>
      </c>
      <c r="DV500" s="987">
        <v>0</v>
      </c>
      <c r="DW500" s="986">
        <v>0</v>
      </c>
      <c r="DX500" s="987">
        <v>0</v>
      </c>
      <c r="DY500" s="986">
        <v>0</v>
      </c>
      <c r="DZ500" s="987">
        <v>0</v>
      </c>
      <c r="EA500" s="986">
        <v>0</v>
      </c>
      <c r="EB500" s="987">
        <v>0</v>
      </c>
      <c r="EC500" s="986">
        <v>0</v>
      </c>
      <c r="ED500" s="987">
        <v>0</v>
      </c>
      <c r="EE500" s="986">
        <v>0</v>
      </c>
      <c r="EF500" s="987">
        <v>0</v>
      </c>
      <c r="EG500" s="986">
        <v>0</v>
      </c>
      <c r="EH500" s="987">
        <v>0</v>
      </c>
      <c r="EI500" s="986">
        <v>0</v>
      </c>
      <c r="EJ500" s="987">
        <v>0</v>
      </c>
      <c r="EK500" s="986">
        <v>0</v>
      </c>
      <c r="EL500" s="987">
        <v>0</v>
      </c>
      <c r="EM500" s="986">
        <v>0</v>
      </c>
      <c r="EN500" s="987">
        <v>0</v>
      </c>
      <c r="EO500" s="986">
        <v>0</v>
      </c>
      <c r="EP500" s="987">
        <v>0</v>
      </c>
      <c r="EQ500" s="986">
        <v>0</v>
      </c>
      <c r="ER500" s="987">
        <v>0</v>
      </c>
      <c r="ES500" s="986">
        <v>0</v>
      </c>
      <c r="ET500" s="987">
        <v>0</v>
      </c>
      <c r="EU500" s="986">
        <v>0</v>
      </c>
      <c r="EV500" s="987">
        <v>0</v>
      </c>
      <c r="EW500" s="986">
        <v>0</v>
      </c>
      <c r="EX500" s="987">
        <v>0</v>
      </c>
      <c r="EY500" s="986">
        <v>0</v>
      </c>
      <c r="EZ500" s="987">
        <v>0</v>
      </c>
      <c r="FA500" s="986">
        <v>0</v>
      </c>
      <c r="FB500" s="987">
        <v>0</v>
      </c>
      <c r="FC500" s="988">
        <v>0</v>
      </c>
      <c r="FD500" s="946"/>
      <c r="FE500" s="974"/>
      <c r="FF500" s="946"/>
      <c r="FG500" s="975"/>
      <c r="FI500" s="989" t="b">
        <v>1</v>
      </c>
    </row>
    <row r="501" spans="2:165" hidden="1" outlineLevel="1">
      <c r="B501" s="990">
        <v>479</v>
      </c>
      <c r="C501" s="991" t="s">
        <v>316</v>
      </c>
      <c r="E501" s="992">
        <v>0</v>
      </c>
      <c r="F501" s="993">
        <v>0</v>
      </c>
      <c r="G501" s="994">
        <v>0</v>
      </c>
      <c r="H501" s="993">
        <v>0</v>
      </c>
      <c r="I501" s="994">
        <v>0</v>
      </c>
      <c r="J501" s="993">
        <v>0</v>
      </c>
      <c r="K501" s="994">
        <v>0</v>
      </c>
      <c r="L501" s="993">
        <v>0</v>
      </c>
      <c r="M501" s="994">
        <v>0</v>
      </c>
      <c r="N501" s="993">
        <v>0</v>
      </c>
      <c r="O501" s="994">
        <v>0</v>
      </c>
      <c r="P501" s="993">
        <v>0</v>
      </c>
      <c r="Q501" s="994">
        <v>0</v>
      </c>
      <c r="R501" s="993">
        <v>0</v>
      </c>
      <c r="S501" s="994">
        <v>0</v>
      </c>
      <c r="T501" s="993">
        <v>0</v>
      </c>
      <c r="U501" s="994">
        <v>0</v>
      </c>
      <c r="V501" s="993">
        <v>0</v>
      </c>
      <c r="W501" s="994">
        <v>0</v>
      </c>
      <c r="X501" s="993">
        <v>0</v>
      </c>
      <c r="Y501" s="994">
        <v>0</v>
      </c>
      <c r="Z501" s="993">
        <v>0</v>
      </c>
      <c r="AA501" s="994">
        <v>0</v>
      </c>
      <c r="AB501" s="993">
        <v>0</v>
      </c>
      <c r="AC501" s="994">
        <v>0</v>
      </c>
      <c r="AD501" s="993">
        <v>0</v>
      </c>
      <c r="AE501" s="994">
        <v>0</v>
      </c>
      <c r="AF501" s="993">
        <v>0</v>
      </c>
      <c r="AG501" s="994">
        <v>0</v>
      </c>
      <c r="AH501" s="993">
        <v>0</v>
      </c>
      <c r="AI501" s="994">
        <v>0</v>
      </c>
      <c r="AJ501" s="993">
        <v>0</v>
      </c>
      <c r="AK501" s="994">
        <v>0</v>
      </c>
      <c r="AL501" s="993">
        <v>0</v>
      </c>
      <c r="AM501" s="994">
        <v>0</v>
      </c>
      <c r="AN501" s="995">
        <v>0</v>
      </c>
      <c r="AO501" s="946"/>
      <c r="AP501" s="964"/>
      <c r="AQ501" s="946"/>
      <c r="AR501" s="992">
        <v>0</v>
      </c>
      <c r="AS501" s="993">
        <v>0</v>
      </c>
      <c r="AT501" s="994">
        <v>0</v>
      </c>
      <c r="AU501" s="993">
        <v>0</v>
      </c>
      <c r="AV501" s="994">
        <v>0</v>
      </c>
      <c r="AW501" s="993">
        <v>0</v>
      </c>
      <c r="AX501" s="994">
        <v>0</v>
      </c>
      <c r="AY501" s="993">
        <v>0</v>
      </c>
      <c r="AZ501" s="994">
        <v>0</v>
      </c>
      <c r="BA501" s="993">
        <v>0</v>
      </c>
      <c r="BB501" s="994">
        <v>0</v>
      </c>
      <c r="BC501" s="993">
        <v>0</v>
      </c>
      <c r="BD501" s="994">
        <v>0</v>
      </c>
      <c r="BE501" s="993">
        <v>0</v>
      </c>
      <c r="BF501" s="994">
        <v>0</v>
      </c>
      <c r="BG501" s="993">
        <v>0</v>
      </c>
      <c r="BH501" s="994">
        <v>0</v>
      </c>
      <c r="BI501" s="993">
        <v>0</v>
      </c>
      <c r="BJ501" s="994">
        <v>0</v>
      </c>
      <c r="BK501" s="993">
        <v>0</v>
      </c>
      <c r="BL501" s="994">
        <v>0</v>
      </c>
      <c r="BM501" s="993">
        <v>0</v>
      </c>
      <c r="BN501" s="994">
        <v>0</v>
      </c>
      <c r="BO501" s="993">
        <v>0</v>
      </c>
      <c r="BP501" s="994">
        <v>0</v>
      </c>
      <c r="BQ501" s="993">
        <v>0</v>
      </c>
      <c r="BR501" s="994">
        <v>0</v>
      </c>
      <c r="BS501" s="993">
        <v>0</v>
      </c>
      <c r="BT501" s="994">
        <v>0</v>
      </c>
      <c r="BU501" s="993">
        <v>0</v>
      </c>
      <c r="BV501" s="994">
        <v>0</v>
      </c>
      <c r="BW501" s="993">
        <v>0</v>
      </c>
      <c r="BX501" s="994">
        <v>0</v>
      </c>
      <c r="BY501" s="993">
        <v>0</v>
      </c>
      <c r="BZ501" s="994">
        <v>0</v>
      </c>
      <c r="CA501" s="995">
        <v>0</v>
      </c>
      <c r="CB501" s="946"/>
      <c r="CC501" s="971"/>
      <c r="CD501" s="946"/>
      <c r="CE501" s="972"/>
      <c r="CF501" s="946"/>
      <c r="CG501" s="992">
        <v>0</v>
      </c>
      <c r="CH501" s="993">
        <v>0</v>
      </c>
      <c r="CI501" s="994">
        <v>0</v>
      </c>
      <c r="CJ501" s="993">
        <v>0</v>
      </c>
      <c r="CK501" s="994">
        <v>0</v>
      </c>
      <c r="CL501" s="993">
        <v>0</v>
      </c>
      <c r="CM501" s="994">
        <v>0</v>
      </c>
      <c r="CN501" s="993">
        <v>0</v>
      </c>
      <c r="CO501" s="994">
        <v>0</v>
      </c>
      <c r="CP501" s="993">
        <v>0</v>
      </c>
      <c r="CQ501" s="994">
        <v>0</v>
      </c>
      <c r="CR501" s="993">
        <v>0</v>
      </c>
      <c r="CS501" s="994">
        <v>0</v>
      </c>
      <c r="CT501" s="993">
        <v>0</v>
      </c>
      <c r="CU501" s="994">
        <v>0</v>
      </c>
      <c r="CV501" s="993">
        <v>0</v>
      </c>
      <c r="CW501" s="994">
        <v>0</v>
      </c>
      <c r="CX501" s="993">
        <v>0</v>
      </c>
      <c r="CY501" s="994">
        <v>0</v>
      </c>
      <c r="CZ501" s="993">
        <v>0</v>
      </c>
      <c r="DA501" s="994">
        <v>0</v>
      </c>
      <c r="DB501" s="993">
        <v>0</v>
      </c>
      <c r="DC501" s="994">
        <v>0</v>
      </c>
      <c r="DD501" s="993">
        <v>0</v>
      </c>
      <c r="DE501" s="994">
        <v>0</v>
      </c>
      <c r="DF501" s="993">
        <v>0</v>
      </c>
      <c r="DG501" s="994">
        <v>0</v>
      </c>
      <c r="DH501" s="993">
        <v>0</v>
      </c>
      <c r="DI501" s="994">
        <v>0</v>
      </c>
      <c r="DJ501" s="993">
        <v>0</v>
      </c>
      <c r="DK501" s="994">
        <v>0</v>
      </c>
      <c r="DL501" s="993">
        <v>0</v>
      </c>
      <c r="DM501" s="994">
        <v>0</v>
      </c>
      <c r="DN501" s="993">
        <v>0</v>
      </c>
      <c r="DO501" s="994">
        <v>0</v>
      </c>
      <c r="DP501" s="995">
        <v>0</v>
      </c>
      <c r="DQ501" s="946"/>
      <c r="DR501" s="973"/>
      <c r="DS501" s="946"/>
      <c r="DT501" s="992">
        <v>0</v>
      </c>
      <c r="DU501" s="993">
        <v>0</v>
      </c>
      <c r="DV501" s="994">
        <v>0</v>
      </c>
      <c r="DW501" s="993">
        <v>0</v>
      </c>
      <c r="DX501" s="994">
        <v>0</v>
      </c>
      <c r="DY501" s="993">
        <v>0</v>
      </c>
      <c r="DZ501" s="994">
        <v>0</v>
      </c>
      <c r="EA501" s="993">
        <v>0</v>
      </c>
      <c r="EB501" s="994">
        <v>0</v>
      </c>
      <c r="EC501" s="993">
        <v>0</v>
      </c>
      <c r="ED501" s="994">
        <v>0</v>
      </c>
      <c r="EE501" s="993">
        <v>0</v>
      </c>
      <c r="EF501" s="994">
        <v>0</v>
      </c>
      <c r="EG501" s="993">
        <v>0</v>
      </c>
      <c r="EH501" s="994">
        <v>0</v>
      </c>
      <c r="EI501" s="993">
        <v>0</v>
      </c>
      <c r="EJ501" s="994">
        <v>0</v>
      </c>
      <c r="EK501" s="993">
        <v>0</v>
      </c>
      <c r="EL501" s="994">
        <v>0</v>
      </c>
      <c r="EM501" s="993">
        <v>0</v>
      </c>
      <c r="EN501" s="994">
        <v>0</v>
      </c>
      <c r="EO501" s="993">
        <v>0</v>
      </c>
      <c r="EP501" s="994">
        <v>0</v>
      </c>
      <c r="EQ501" s="993">
        <v>0</v>
      </c>
      <c r="ER501" s="994">
        <v>0</v>
      </c>
      <c r="ES501" s="993">
        <v>0</v>
      </c>
      <c r="ET501" s="994">
        <v>0</v>
      </c>
      <c r="EU501" s="993">
        <v>0</v>
      </c>
      <c r="EV501" s="994">
        <v>0</v>
      </c>
      <c r="EW501" s="993">
        <v>0</v>
      </c>
      <c r="EX501" s="994">
        <v>0</v>
      </c>
      <c r="EY501" s="993">
        <v>0</v>
      </c>
      <c r="EZ501" s="994">
        <v>0</v>
      </c>
      <c r="FA501" s="993">
        <v>0</v>
      </c>
      <c r="FB501" s="994">
        <v>0</v>
      </c>
      <c r="FC501" s="995">
        <v>0</v>
      </c>
      <c r="FD501" s="946"/>
      <c r="FE501" s="974"/>
      <c r="FF501" s="946"/>
      <c r="FG501" s="975"/>
      <c r="FI501" s="996" t="b">
        <v>1</v>
      </c>
    </row>
    <row r="502" spans="2:165" hidden="1" outlineLevel="1">
      <c r="B502" s="983">
        <v>480</v>
      </c>
      <c r="C502" s="984" t="s">
        <v>318</v>
      </c>
      <c r="E502" s="985">
        <v>0</v>
      </c>
      <c r="F502" s="986">
        <v>0</v>
      </c>
      <c r="G502" s="987">
        <v>0</v>
      </c>
      <c r="H502" s="986">
        <v>0</v>
      </c>
      <c r="I502" s="987">
        <v>0</v>
      </c>
      <c r="J502" s="986">
        <v>0</v>
      </c>
      <c r="K502" s="987">
        <v>0</v>
      </c>
      <c r="L502" s="986">
        <v>0</v>
      </c>
      <c r="M502" s="987">
        <v>0</v>
      </c>
      <c r="N502" s="986">
        <v>0</v>
      </c>
      <c r="O502" s="987">
        <v>0</v>
      </c>
      <c r="P502" s="986">
        <v>0</v>
      </c>
      <c r="Q502" s="987">
        <v>0</v>
      </c>
      <c r="R502" s="986">
        <v>0</v>
      </c>
      <c r="S502" s="987">
        <v>0</v>
      </c>
      <c r="T502" s="986">
        <v>0</v>
      </c>
      <c r="U502" s="987">
        <v>0</v>
      </c>
      <c r="V502" s="986">
        <v>0</v>
      </c>
      <c r="W502" s="987">
        <v>0</v>
      </c>
      <c r="X502" s="986">
        <v>0</v>
      </c>
      <c r="Y502" s="987">
        <v>0</v>
      </c>
      <c r="Z502" s="986">
        <v>0</v>
      </c>
      <c r="AA502" s="987">
        <v>0</v>
      </c>
      <c r="AB502" s="986">
        <v>0</v>
      </c>
      <c r="AC502" s="987">
        <v>0</v>
      </c>
      <c r="AD502" s="986">
        <v>0</v>
      </c>
      <c r="AE502" s="987">
        <v>0</v>
      </c>
      <c r="AF502" s="986">
        <v>0</v>
      </c>
      <c r="AG502" s="987">
        <v>0</v>
      </c>
      <c r="AH502" s="986">
        <v>0</v>
      </c>
      <c r="AI502" s="987">
        <v>0</v>
      </c>
      <c r="AJ502" s="986">
        <v>0</v>
      </c>
      <c r="AK502" s="987">
        <v>0</v>
      </c>
      <c r="AL502" s="986">
        <v>0</v>
      </c>
      <c r="AM502" s="987">
        <v>0</v>
      </c>
      <c r="AN502" s="988">
        <v>0</v>
      </c>
      <c r="AO502" s="946"/>
      <c r="AP502" s="964"/>
      <c r="AQ502" s="946"/>
      <c r="AR502" s="985">
        <v>0</v>
      </c>
      <c r="AS502" s="986">
        <v>0</v>
      </c>
      <c r="AT502" s="987">
        <v>0</v>
      </c>
      <c r="AU502" s="986">
        <v>0</v>
      </c>
      <c r="AV502" s="987">
        <v>0</v>
      </c>
      <c r="AW502" s="986">
        <v>0</v>
      </c>
      <c r="AX502" s="987">
        <v>0</v>
      </c>
      <c r="AY502" s="986">
        <v>0</v>
      </c>
      <c r="AZ502" s="987">
        <v>0</v>
      </c>
      <c r="BA502" s="986">
        <v>0</v>
      </c>
      <c r="BB502" s="987">
        <v>0</v>
      </c>
      <c r="BC502" s="986">
        <v>0</v>
      </c>
      <c r="BD502" s="987">
        <v>0</v>
      </c>
      <c r="BE502" s="986">
        <v>0</v>
      </c>
      <c r="BF502" s="987">
        <v>0</v>
      </c>
      <c r="BG502" s="986">
        <v>0</v>
      </c>
      <c r="BH502" s="987">
        <v>0</v>
      </c>
      <c r="BI502" s="986">
        <v>0</v>
      </c>
      <c r="BJ502" s="987">
        <v>0</v>
      </c>
      <c r="BK502" s="986">
        <v>0</v>
      </c>
      <c r="BL502" s="987">
        <v>0</v>
      </c>
      <c r="BM502" s="986">
        <v>0</v>
      </c>
      <c r="BN502" s="987">
        <v>0</v>
      </c>
      <c r="BO502" s="986">
        <v>0</v>
      </c>
      <c r="BP502" s="987">
        <v>0</v>
      </c>
      <c r="BQ502" s="986">
        <v>0</v>
      </c>
      <c r="BR502" s="987">
        <v>0</v>
      </c>
      <c r="BS502" s="986">
        <v>0</v>
      </c>
      <c r="BT502" s="987">
        <v>0</v>
      </c>
      <c r="BU502" s="986">
        <v>0</v>
      </c>
      <c r="BV502" s="987">
        <v>0</v>
      </c>
      <c r="BW502" s="986">
        <v>0</v>
      </c>
      <c r="BX502" s="987">
        <v>0</v>
      </c>
      <c r="BY502" s="986">
        <v>0</v>
      </c>
      <c r="BZ502" s="987">
        <v>0</v>
      </c>
      <c r="CA502" s="988">
        <v>0</v>
      </c>
      <c r="CB502" s="946"/>
      <c r="CC502" s="971"/>
      <c r="CD502" s="946"/>
      <c r="CE502" s="972"/>
      <c r="CF502" s="946"/>
      <c r="CG502" s="985">
        <v>0</v>
      </c>
      <c r="CH502" s="986">
        <v>0</v>
      </c>
      <c r="CI502" s="987">
        <v>0</v>
      </c>
      <c r="CJ502" s="986">
        <v>0</v>
      </c>
      <c r="CK502" s="987">
        <v>0</v>
      </c>
      <c r="CL502" s="986">
        <v>0</v>
      </c>
      <c r="CM502" s="987">
        <v>0</v>
      </c>
      <c r="CN502" s="986">
        <v>0</v>
      </c>
      <c r="CO502" s="987">
        <v>0</v>
      </c>
      <c r="CP502" s="986">
        <v>0</v>
      </c>
      <c r="CQ502" s="987">
        <v>0</v>
      </c>
      <c r="CR502" s="986">
        <v>0</v>
      </c>
      <c r="CS502" s="987">
        <v>0</v>
      </c>
      <c r="CT502" s="986">
        <v>0</v>
      </c>
      <c r="CU502" s="987">
        <v>0</v>
      </c>
      <c r="CV502" s="986">
        <v>0</v>
      </c>
      <c r="CW502" s="987">
        <v>0</v>
      </c>
      <c r="CX502" s="986">
        <v>0</v>
      </c>
      <c r="CY502" s="987">
        <v>0</v>
      </c>
      <c r="CZ502" s="986">
        <v>0</v>
      </c>
      <c r="DA502" s="987">
        <v>0</v>
      </c>
      <c r="DB502" s="986">
        <v>0</v>
      </c>
      <c r="DC502" s="987">
        <v>0</v>
      </c>
      <c r="DD502" s="986">
        <v>0</v>
      </c>
      <c r="DE502" s="987">
        <v>0</v>
      </c>
      <c r="DF502" s="986">
        <v>0</v>
      </c>
      <c r="DG502" s="987">
        <v>0</v>
      </c>
      <c r="DH502" s="986">
        <v>0</v>
      </c>
      <c r="DI502" s="987">
        <v>0</v>
      </c>
      <c r="DJ502" s="986">
        <v>0</v>
      </c>
      <c r="DK502" s="987">
        <v>0</v>
      </c>
      <c r="DL502" s="986">
        <v>0</v>
      </c>
      <c r="DM502" s="987">
        <v>0</v>
      </c>
      <c r="DN502" s="986">
        <v>0</v>
      </c>
      <c r="DO502" s="987">
        <v>0</v>
      </c>
      <c r="DP502" s="988">
        <v>0</v>
      </c>
      <c r="DQ502" s="946"/>
      <c r="DR502" s="973"/>
      <c r="DS502" s="946"/>
      <c r="DT502" s="985">
        <v>0</v>
      </c>
      <c r="DU502" s="986">
        <v>0</v>
      </c>
      <c r="DV502" s="987">
        <v>0</v>
      </c>
      <c r="DW502" s="986">
        <v>0</v>
      </c>
      <c r="DX502" s="987">
        <v>0</v>
      </c>
      <c r="DY502" s="986">
        <v>0</v>
      </c>
      <c r="DZ502" s="987">
        <v>0</v>
      </c>
      <c r="EA502" s="986">
        <v>0</v>
      </c>
      <c r="EB502" s="987">
        <v>0</v>
      </c>
      <c r="EC502" s="986">
        <v>0</v>
      </c>
      <c r="ED502" s="987">
        <v>0</v>
      </c>
      <c r="EE502" s="986">
        <v>0</v>
      </c>
      <c r="EF502" s="987">
        <v>0</v>
      </c>
      <c r="EG502" s="986">
        <v>0</v>
      </c>
      <c r="EH502" s="987">
        <v>0</v>
      </c>
      <c r="EI502" s="986">
        <v>0</v>
      </c>
      <c r="EJ502" s="987">
        <v>0</v>
      </c>
      <c r="EK502" s="986">
        <v>0</v>
      </c>
      <c r="EL502" s="987">
        <v>0</v>
      </c>
      <c r="EM502" s="986">
        <v>0</v>
      </c>
      <c r="EN502" s="987">
        <v>0</v>
      </c>
      <c r="EO502" s="986">
        <v>0</v>
      </c>
      <c r="EP502" s="987">
        <v>0</v>
      </c>
      <c r="EQ502" s="986">
        <v>0</v>
      </c>
      <c r="ER502" s="987">
        <v>0</v>
      </c>
      <c r="ES502" s="986">
        <v>0</v>
      </c>
      <c r="ET502" s="987">
        <v>0</v>
      </c>
      <c r="EU502" s="986">
        <v>0</v>
      </c>
      <c r="EV502" s="987">
        <v>0</v>
      </c>
      <c r="EW502" s="986">
        <v>0</v>
      </c>
      <c r="EX502" s="987">
        <v>0</v>
      </c>
      <c r="EY502" s="986">
        <v>0</v>
      </c>
      <c r="EZ502" s="987">
        <v>0</v>
      </c>
      <c r="FA502" s="986">
        <v>0</v>
      </c>
      <c r="FB502" s="987">
        <v>0</v>
      </c>
      <c r="FC502" s="988">
        <v>0</v>
      </c>
      <c r="FD502" s="946"/>
      <c r="FE502" s="974"/>
      <c r="FF502" s="946"/>
      <c r="FG502" s="975"/>
      <c r="FI502" s="989" t="b">
        <v>1</v>
      </c>
    </row>
    <row r="503" spans="2:165" hidden="1" outlineLevel="1">
      <c r="B503" s="997">
        <v>481</v>
      </c>
      <c r="C503" s="1023" t="s">
        <v>319</v>
      </c>
      <c r="E503" s="999">
        <v>0</v>
      </c>
      <c r="F503" s="1000">
        <v>0</v>
      </c>
      <c r="G503" s="1001">
        <v>0</v>
      </c>
      <c r="H503" s="1000">
        <v>0</v>
      </c>
      <c r="I503" s="1001">
        <v>0</v>
      </c>
      <c r="J503" s="1000">
        <v>0</v>
      </c>
      <c r="K503" s="1001">
        <v>0</v>
      </c>
      <c r="L503" s="1000">
        <v>0</v>
      </c>
      <c r="M503" s="1001">
        <v>0</v>
      </c>
      <c r="N503" s="1000">
        <v>0</v>
      </c>
      <c r="O503" s="1001">
        <v>0</v>
      </c>
      <c r="P503" s="1000">
        <v>0</v>
      </c>
      <c r="Q503" s="1001">
        <v>0</v>
      </c>
      <c r="R503" s="1000">
        <v>0</v>
      </c>
      <c r="S503" s="1001">
        <v>0</v>
      </c>
      <c r="T503" s="1000">
        <v>0</v>
      </c>
      <c r="U503" s="1001">
        <v>0</v>
      </c>
      <c r="V503" s="1000">
        <v>0</v>
      </c>
      <c r="W503" s="1001">
        <v>0</v>
      </c>
      <c r="X503" s="1000">
        <v>0</v>
      </c>
      <c r="Y503" s="1001">
        <v>0</v>
      </c>
      <c r="Z503" s="1000">
        <v>0</v>
      </c>
      <c r="AA503" s="1001">
        <v>0</v>
      </c>
      <c r="AB503" s="1000">
        <v>0</v>
      </c>
      <c r="AC503" s="1001">
        <v>0</v>
      </c>
      <c r="AD503" s="1000">
        <v>0</v>
      </c>
      <c r="AE503" s="1001">
        <v>0</v>
      </c>
      <c r="AF503" s="1000">
        <v>0</v>
      </c>
      <c r="AG503" s="1001">
        <v>0</v>
      </c>
      <c r="AH503" s="1000">
        <v>0</v>
      </c>
      <c r="AI503" s="1001">
        <v>0</v>
      </c>
      <c r="AJ503" s="1000">
        <v>0</v>
      </c>
      <c r="AK503" s="1001">
        <v>0</v>
      </c>
      <c r="AL503" s="1000">
        <v>0</v>
      </c>
      <c r="AM503" s="1001">
        <v>0</v>
      </c>
      <c r="AN503" s="1002">
        <v>0</v>
      </c>
      <c r="AO503" s="946"/>
      <c r="AP503" s="964"/>
      <c r="AQ503" s="946"/>
      <c r="AR503" s="999">
        <v>0</v>
      </c>
      <c r="AS503" s="1000">
        <v>0</v>
      </c>
      <c r="AT503" s="1001">
        <v>0</v>
      </c>
      <c r="AU503" s="1000">
        <v>0</v>
      </c>
      <c r="AV503" s="1001">
        <v>0</v>
      </c>
      <c r="AW503" s="1000">
        <v>0</v>
      </c>
      <c r="AX503" s="1001">
        <v>0</v>
      </c>
      <c r="AY503" s="1000">
        <v>0</v>
      </c>
      <c r="AZ503" s="1001">
        <v>0</v>
      </c>
      <c r="BA503" s="1000">
        <v>0</v>
      </c>
      <c r="BB503" s="1001">
        <v>0</v>
      </c>
      <c r="BC503" s="1000">
        <v>0</v>
      </c>
      <c r="BD503" s="1001">
        <v>0</v>
      </c>
      <c r="BE503" s="1000">
        <v>0</v>
      </c>
      <c r="BF503" s="1001">
        <v>0</v>
      </c>
      <c r="BG503" s="1000">
        <v>0</v>
      </c>
      <c r="BH503" s="1001">
        <v>0</v>
      </c>
      <c r="BI503" s="1000">
        <v>0</v>
      </c>
      <c r="BJ503" s="1001">
        <v>0</v>
      </c>
      <c r="BK503" s="1000">
        <v>0</v>
      </c>
      <c r="BL503" s="1001">
        <v>0</v>
      </c>
      <c r="BM503" s="1000">
        <v>0</v>
      </c>
      <c r="BN503" s="1001">
        <v>0</v>
      </c>
      <c r="BO503" s="1000">
        <v>0</v>
      </c>
      <c r="BP503" s="1001">
        <v>0</v>
      </c>
      <c r="BQ503" s="1000">
        <v>0</v>
      </c>
      <c r="BR503" s="1001">
        <v>0</v>
      </c>
      <c r="BS503" s="1000">
        <v>0</v>
      </c>
      <c r="BT503" s="1001">
        <v>0</v>
      </c>
      <c r="BU503" s="1000">
        <v>0</v>
      </c>
      <c r="BV503" s="1001">
        <v>0</v>
      </c>
      <c r="BW503" s="1000">
        <v>0</v>
      </c>
      <c r="BX503" s="1001">
        <v>0</v>
      </c>
      <c r="BY503" s="1000">
        <v>0</v>
      </c>
      <c r="BZ503" s="1001">
        <v>0</v>
      </c>
      <c r="CA503" s="1002">
        <v>0</v>
      </c>
      <c r="CB503" s="946"/>
      <c r="CC503" s="971"/>
      <c r="CD503" s="946"/>
      <c r="CE503" s="972"/>
      <c r="CF503" s="946"/>
      <c r="CG503" s="999">
        <v>0</v>
      </c>
      <c r="CH503" s="1000">
        <v>0</v>
      </c>
      <c r="CI503" s="1001">
        <v>0</v>
      </c>
      <c r="CJ503" s="1000">
        <v>0</v>
      </c>
      <c r="CK503" s="1001">
        <v>0</v>
      </c>
      <c r="CL503" s="1000">
        <v>0</v>
      </c>
      <c r="CM503" s="1001">
        <v>0</v>
      </c>
      <c r="CN503" s="1000">
        <v>0</v>
      </c>
      <c r="CO503" s="1001">
        <v>0</v>
      </c>
      <c r="CP503" s="1000">
        <v>0</v>
      </c>
      <c r="CQ503" s="1001">
        <v>0</v>
      </c>
      <c r="CR503" s="1000">
        <v>0</v>
      </c>
      <c r="CS503" s="1001">
        <v>0</v>
      </c>
      <c r="CT503" s="1000">
        <v>0</v>
      </c>
      <c r="CU503" s="1001">
        <v>0</v>
      </c>
      <c r="CV503" s="1000">
        <v>0</v>
      </c>
      <c r="CW503" s="1001">
        <v>0</v>
      </c>
      <c r="CX503" s="1000">
        <v>0</v>
      </c>
      <c r="CY503" s="1001">
        <v>0</v>
      </c>
      <c r="CZ503" s="1000">
        <v>0</v>
      </c>
      <c r="DA503" s="1001">
        <v>0</v>
      </c>
      <c r="DB503" s="1000">
        <v>0</v>
      </c>
      <c r="DC503" s="1001">
        <v>0</v>
      </c>
      <c r="DD503" s="1000">
        <v>0</v>
      </c>
      <c r="DE503" s="1001">
        <v>0</v>
      </c>
      <c r="DF503" s="1000">
        <v>0</v>
      </c>
      <c r="DG503" s="1001">
        <v>0</v>
      </c>
      <c r="DH503" s="1000">
        <v>0</v>
      </c>
      <c r="DI503" s="1001">
        <v>0</v>
      </c>
      <c r="DJ503" s="1000">
        <v>0</v>
      </c>
      <c r="DK503" s="1001">
        <v>0</v>
      </c>
      <c r="DL503" s="1000">
        <v>0</v>
      </c>
      <c r="DM503" s="1001">
        <v>0</v>
      </c>
      <c r="DN503" s="1000">
        <v>0</v>
      </c>
      <c r="DO503" s="1001">
        <v>0</v>
      </c>
      <c r="DP503" s="1002">
        <v>0</v>
      </c>
      <c r="DQ503" s="946"/>
      <c r="DR503" s="973"/>
      <c r="DS503" s="946"/>
      <c r="DT503" s="999">
        <v>0</v>
      </c>
      <c r="DU503" s="1000">
        <v>0</v>
      </c>
      <c r="DV503" s="1001">
        <v>0</v>
      </c>
      <c r="DW503" s="1000">
        <v>0</v>
      </c>
      <c r="DX503" s="1001">
        <v>0</v>
      </c>
      <c r="DY503" s="1000">
        <v>0</v>
      </c>
      <c r="DZ503" s="1001">
        <v>0</v>
      </c>
      <c r="EA503" s="1000">
        <v>0</v>
      </c>
      <c r="EB503" s="1001">
        <v>0</v>
      </c>
      <c r="EC503" s="1000">
        <v>0</v>
      </c>
      <c r="ED503" s="1001">
        <v>0</v>
      </c>
      <c r="EE503" s="1000">
        <v>0</v>
      </c>
      <c r="EF503" s="1001">
        <v>0</v>
      </c>
      <c r="EG503" s="1000">
        <v>0</v>
      </c>
      <c r="EH503" s="1001">
        <v>0</v>
      </c>
      <c r="EI503" s="1000">
        <v>0</v>
      </c>
      <c r="EJ503" s="1001">
        <v>0</v>
      </c>
      <c r="EK503" s="1000">
        <v>0</v>
      </c>
      <c r="EL503" s="1001">
        <v>0</v>
      </c>
      <c r="EM503" s="1000">
        <v>0</v>
      </c>
      <c r="EN503" s="1001">
        <v>0</v>
      </c>
      <c r="EO503" s="1000">
        <v>0</v>
      </c>
      <c r="EP503" s="1001">
        <v>0</v>
      </c>
      <c r="EQ503" s="1000">
        <v>0</v>
      </c>
      <c r="ER503" s="1001">
        <v>0</v>
      </c>
      <c r="ES503" s="1000">
        <v>0</v>
      </c>
      <c r="ET503" s="1001">
        <v>0</v>
      </c>
      <c r="EU503" s="1000">
        <v>0</v>
      </c>
      <c r="EV503" s="1001">
        <v>0</v>
      </c>
      <c r="EW503" s="1000">
        <v>0</v>
      </c>
      <c r="EX503" s="1001">
        <v>0</v>
      </c>
      <c r="EY503" s="1000">
        <v>0</v>
      </c>
      <c r="EZ503" s="1001">
        <v>0</v>
      </c>
      <c r="FA503" s="1000">
        <v>0</v>
      </c>
      <c r="FB503" s="1001">
        <v>0</v>
      </c>
      <c r="FC503" s="1002">
        <v>0</v>
      </c>
      <c r="FD503" s="946"/>
      <c r="FE503" s="974"/>
      <c r="FF503" s="946"/>
      <c r="FG503" s="975"/>
      <c r="FI503" s="1003" t="b">
        <v>1</v>
      </c>
    </row>
    <row r="504" spans="2:165" hidden="1" outlineLevel="1">
      <c r="B504" s="1004">
        <v>482</v>
      </c>
      <c r="C504" s="1005" t="s">
        <v>321</v>
      </c>
      <c r="E504" s="1006">
        <v>0</v>
      </c>
      <c r="F504" s="1007">
        <v>0</v>
      </c>
      <c r="G504" s="1008">
        <v>0</v>
      </c>
      <c r="H504" s="1007">
        <v>0</v>
      </c>
      <c r="I504" s="1008">
        <v>0</v>
      </c>
      <c r="J504" s="1007">
        <v>0</v>
      </c>
      <c r="K504" s="1008">
        <v>0</v>
      </c>
      <c r="L504" s="1007">
        <v>0</v>
      </c>
      <c r="M504" s="1008">
        <v>0</v>
      </c>
      <c r="N504" s="1007">
        <v>0</v>
      </c>
      <c r="O504" s="1008">
        <v>0</v>
      </c>
      <c r="P504" s="1007">
        <v>0</v>
      </c>
      <c r="Q504" s="1008">
        <v>0</v>
      </c>
      <c r="R504" s="1007">
        <v>0</v>
      </c>
      <c r="S504" s="1008">
        <v>0</v>
      </c>
      <c r="T504" s="1007">
        <v>0</v>
      </c>
      <c r="U504" s="1008">
        <v>0</v>
      </c>
      <c r="V504" s="1007">
        <v>0</v>
      </c>
      <c r="W504" s="1008">
        <v>0</v>
      </c>
      <c r="X504" s="1007">
        <v>0</v>
      </c>
      <c r="Y504" s="1008">
        <v>0</v>
      </c>
      <c r="Z504" s="1007">
        <v>0</v>
      </c>
      <c r="AA504" s="1008">
        <v>0</v>
      </c>
      <c r="AB504" s="1007">
        <v>0</v>
      </c>
      <c r="AC504" s="1008">
        <v>0</v>
      </c>
      <c r="AD504" s="1007">
        <v>0</v>
      </c>
      <c r="AE504" s="1008">
        <v>0</v>
      </c>
      <c r="AF504" s="1007">
        <v>0</v>
      </c>
      <c r="AG504" s="1008">
        <v>0</v>
      </c>
      <c r="AH504" s="1007">
        <v>0</v>
      </c>
      <c r="AI504" s="1008">
        <v>0</v>
      </c>
      <c r="AJ504" s="1007">
        <v>0</v>
      </c>
      <c r="AK504" s="1008">
        <v>0</v>
      </c>
      <c r="AL504" s="1007">
        <v>0</v>
      </c>
      <c r="AM504" s="1008">
        <v>0</v>
      </c>
      <c r="AN504" s="1009">
        <v>0</v>
      </c>
      <c r="AO504" s="946"/>
      <c r="AP504" s="964"/>
      <c r="AQ504" s="946"/>
      <c r="AR504" s="1006">
        <v>0</v>
      </c>
      <c r="AS504" s="1007">
        <v>0</v>
      </c>
      <c r="AT504" s="1008">
        <v>0</v>
      </c>
      <c r="AU504" s="1007">
        <v>0</v>
      </c>
      <c r="AV504" s="1008">
        <v>0</v>
      </c>
      <c r="AW504" s="1007">
        <v>0</v>
      </c>
      <c r="AX504" s="1008">
        <v>0</v>
      </c>
      <c r="AY504" s="1007">
        <v>0</v>
      </c>
      <c r="AZ504" s="1008">
        <v>0</v>
      </c>
      <c r="BA504" s="1007">
        <v>0</v>
      </c>
      <c r="BB504" s="1008">
        <v>0</v>
      </c>
      <c r="BC504" s="1007">
        <v>0</v>
      </c>
      <c r="BD504" s="1008">
        <v>0</v>
      </c>
      <c r="BE504" s="1007">
        <v>0</v>
      </c>
      <c r="BF504" s="1008">
        <v>0</v>
      </c>
      <c r="BG504" s="1007">
        <v>0</v>
      </c>
      <c r="BH504" s="1008">
        <v>0</v>
      </c>
      <c r="BI504" s="1007">
        <v>0</v>
      </c>
      <c r="BJ504" s="1008">
        <v>0</v>
      </c>
      <c r="BK504" s="1007">
        <v>0</v>
      </c>
      <c r="BL504" s="1008">
        <v>0</v>
      </c>
      <c r="BM504" s="1007">
        <v>0</v>
      </c>
      <c r="BN504" s="1008">
        <v>0</v>
      </c>
      <c r="BO504" s="1007">
        <v>0</v>
      </c>
      <c r="BP504" s="1008">
        <v>0</v>
      </c>
      <c r="BQ504" s="1007">
        <v>0</v>
      </c>
      <c r="BR504" s="1008">
        <v>0</v>
      </c>
      <c r="BS504" s="1007">
        <v>0</v>
      </c>
      <c r="BT504" s="1008">
        <v>0</v>
      </c>
      <c r="BU504" s="1007">
        <v>0</v>
      </c>
      <c r="BV504" s="1008">
        <v>0</v>
      </c>
      <c r="BW504" s="1007">
        <v>0</v>
      </c>
      <c r="BX504" s="1008">
        <v>0</v>
      </c>
      <c r="BY504" s="1007">
        <v>0</v>
      </c>
      <c r="BZ504" s="1008">
        <v>0</v>
      </c>
      <c r="CA504" s="1009">
        <v>0</v>
      </c>
      <c r="CB504" s="946"/>
      <c r="CC504" s="971"/>
      <c r="CD504" s="946"/>
      <c r="CE504" s="972"/>
      <c r="CF504" s="946"/>
      <c r="CG504" s="1006">
        <v>0</v>
      </c>
      <c r="CH504" s="1007">
        <v>0</v>
      </c>
      <c r="CI504" s="1008">
        <v>0</v>
      </c>
      <c r="CJ504" s="1007">
        <v>0</v>
      </c>
      <c r="CK504" s="1008">
        <v>0</v>
      </c>
      <c r="CL504" s="1007">
        <v>0</v>
      </c>
      <c r="CM504" s="1008">
        <v>0</v>
      </c>
      <c r="CN504" s="1007">
        <v>0</v>
      </c>
      <c r="CO504" s="1008">
        <v>0</v>
      </c>
      <c r="CP504" s="1007">
        <v>0</v>
      </c>
      <c r="CQ504" s="1008">
        <v>0</v>
      </c>
      <c r="CR504" s="1007">
        <v>0</v>
      </c>
      <c r="CS504" s="1008">
        <v>0</v>
      </c>
      <c r="CT504" s="1007">
        <v>0</v>
      </c>
      <c r="CU504" s="1008">
        <v>0</v>
      </c>
      <c r="CV504" s="1007">
        <v>0</v>
      </c>
      <c r="CW504" s="1008">
        <v>0</v>
      </c>
      <c r="CX504" s="1007">
        <v>0</v>
      </c>
      <c r="CY504" s="1008">
        <v>0</v>
      </c>
      <c r="CZ504" s="1007">
        <v>0</v>
      </c>
      <c r="DA504" s="1008">
        <v>0</v>
      </c>
      <c r="DB504" s="1007">
        <v>0</v>
      </c>
      <c r="DC504" s="1008">
        <v>0</v>
      </c>
      <c r="DD504" s="1007">
        <v>0</v>
      </c>
      <c r="DE504" s="1008">
        <v>0</v>
      </c>
      <c r="DF504" s="1007">
        <v>0</v>
      </c>
      <c r="DG504" s="1008">
        <v>0</v>
      </c>
      <c r="DH504" s="1007">
        <v>0</v>
      </c>
      <c r="DI504" s="1008">
        <v>0</v>
      </c>
      <c r="DJ504" s="1007">
        <v>0</v>
      </c>
      <c r="DK504" s="1008">
        <v>0</v>
      </c>
      <c r="DL504" s="1007">
        <v>0</v>
      </c>
      <c r="DM504" s="1008">
        <v>0</v>
      </c>
      <c r="DN504" s="1007">
        <v>0</v>
      </c>
      <c r="DO504" s="1008">
        <v>0</v>
      </c>
      <c r="DP504" s="1009">
        <v>0</v>
      </c>
      <c r="DQ504" s="946"/>
      <c r="DR504" s="973"/>
      <c r="DS504" s="946"/>
      <c r="DT504" s="1006">
        <v>0</v>
      </c>
      <c r="DU504" s="1007">
        <v>0</v>
      </c>
      <c r="DV504" s="1008">
        <v>0</v>
      </c>
      <c r="DW504" s="1007">
        <v>0</v>
      </c>
      <c r="DX504" s="1008">
        <v>0</v>
      </c>
      <c r="DY504" s="1007">
        <v>0</v>
      </c>
      <c r="DZ504" s="1008">
        <v>0</v>
      </c>
      <c r="EA504" s="1007">
        <v>0</v>
      </c>
      <c r="EB504" s="1008">
        <v>0</v>
      </c>
      <c r="EC504" s="1007">
        <v>0</v>
      </c>
      <c r="ED504" s="1008">
        <v>0</v>
      </c>
      <c r="EE504" s="1007">
        <v>0</v>
      </c>
      <c r="EF504" s="1008">
        <v>0</v>
      </c>
      <c r="EG504" s="1007">
        <v>0</v>
      </c>
      <c r="EH504" s="1008">
        <v>0</v>
      </c>
      <c r="EI504" s="1007">
        <v>0</v>
      </c>
      <c r="EJ504" s="1008">
        <v>0</v>
      </c>
      <c r="EK504" s="1007">
        <v>0</v>
      </c>
      <c r="EL504" s="1008">
        <v>0</v>
      </c>
      <c r="EM504" s="1007">
        <v>0</v>
      </c>
      <c r="EN504" s="1008">
        <v>0</v>
      </c>
      <c r="EO504" s="1007">
        <v>0</v>
      </c>
      <c r="EP504" s="1008">
        <v>0</v>
      </c>
      <c r="EQ504" s="1007">
        <v>0</v>
      </c>
      <c r="ER504" s="1008">
        <v>0</v>
      </c>
      <c r="ES504" s="1007">
        <v>0</v>
      </c>
      <c r="ET504" s="1008">
        <v>0</v>
      </c>
      <c r="EU504" s="1007">
        <v>0</v>
      </c>
      <c r="EV504" s="1008">
        <v>0</v>
      </c>
      <c r="EW504" s="1007">
        <v>0</v>
      </c>
      <c r="EX504" s="1008">
        <v>0</v>
      </c>
      <c r="EY504" s="1007">
        <v>0</v>
      </c>
      <c r="EZ504" s="1008">
        <v>0</v>
      </c>
      <c r="FA504" s="1007">
        <v>0</v>
      </c>
      <c r="FB504" s="1008">
        <v>0</v>
      </c>
      <c r="FC504" s="1009">
        <v>0</v>
      </c>
      <c r="FD504" s="946"/>
      <c r="FE504" s="974"/>
      <c r="FF504" s="946"/>
      <c r="FG504" s="975"/>
      <c r="FI504" s="1010" t="b">
        <v>1</v>
      </c>
    </row>
    <row r="505" spans="2:165" hidden="1" outlineLevel="1">
      <c r="B505" s="990">
        <v>483</v>
      </c>
      <c r="C505" s="1011" t="s">
        <v>394</v>
      </c>
      <c r="E505" s="992">
        <v>0</v>
      </c>
      <c r="F505" s="993">
        <v>0</v>
      </c>
      <c r="G505" s="994">
        <v>0</v>
      </c>
      <c r="H505" s="993">
        <v>0</v>
      </c>
      <c r="I505" s="994">
        <v>0</v>
      </c>
      <c r="J505" s="993">
        <v>0</v>
      </c>
      <c r="K505" s="994">
        <v>0</v>
      </c>
      <c r="L505" s="993">
        <v>0</v>
      </c>
      <c r="M505" s="994">
        <v>0</v>
      </c>
      <c r="N505" s="993">
        <v>0</v>
      </c>
      <c r="O505" s="994">
        <v>0</v>
      </c>
      <c r="P505" s="993">
        <v>0</v>
      </c>
      <c r="Q505" s="994">
        <v>0</v>
      </c>
      <c r="R505" s="993">
        <v>0</v>
      </c>
      <c r="S505" s="994">
        <v>0</v>
      </c>
      <c r="T505" s="993">
        <v>0</v>
      </c>
      <c r="U505" s="994">
        <v>0</v>
      </c>
      <c r="V505" s="993">
        <v>0</v>
      </c>
      <c r="W505" s="994">
        <v>0</v>
      </c>
      <c r="X505" s="993">
        <v>0</v>
      </c>
      <c r="Y505" s="994">
        <v>0</v>
      </c>
      <c r="Z505" s="993">
        <v>0</v>
      </c>
      <c r="AA505" s="994">
        <v>0</v>
      </c>
      <c r="AB505" s="993">
        <v>0</v>
      </c>
      <c r="AC505" s="994">
        <v>0</v>
      </c>
      <c r="AD505" s="993">
        <v>0</v>
      </c>
      <c r="AE505" s="994">
        <v>0</v>
      </c>
      <c r="AF505" s="993">
        <v>0</v>
      </c>
      <c r="AG505" s="994">
        <v>0</v>
      </c>
      <c r="AH505" s="993">
        <v>0</v>
      </c>
      <c r="AI505" s="994">
        <v>0</v>
      </c>
      <c r="AJ505" s="993">
        <v>0</v>
      </c>
      <c r="AK505" s="994">
        <v>0</v>
      </c>
      <c r="AL505" s="993">
        <v>0</v>
      </c>
      <c r="AM505" s="994">
        <v>0</v>
      </c>
      <c r="AN505" s="995">
        <v>0</v>
      </c>
      <c r="AO505" s="946"/>
      <c r="AP505" s="964"/>
      <c r="AQ505" s="946"/>
      <c r="AR505" s="992">
        <v>0</v>
      </c>
      <c r="AS505" s="993">
        <v>0</v>
      </c>
      <c r="AT505" s="994">
        <v>0</v>
      </c>
      <c r="AU505" s="993">
        <v>0</v>
      </c>
      <c r="AV505" s="994">
        <v>0</v>
      </c>
      <c r="AW505" s="993">
        <v>0</v>
      </c>
      <c r="AX505" s="994">
        <v>0</v>
      </c>
      <c r="AY505" s="993">
        <v>0</v>
      </c>
      <c r="AZ505" s="994">
        <v>0</v>
      </c>
      <c r="BA505" s="993">
        <v>0</v>
      </c>
      <c r="BB505" s="994">
        <v>0</v>
      </c>
      <c r="BC505" s="993">
        <v>0</v>
      </c>
      <c r="BD505" s="994">
        <v>0</v>
      </c>
      <c r="BE505" s="993">
        <v>0</v>
      </c>
      <c r="BF505" s="994">
        <v>0</v>
      </c>
      <c r="BG505" s="993">
        <v>0</v>
      </c>
      <c r="BH505" s="994">
        <v>0</v>
      </c>
      <c r="BI505" s="993">
        <v>0</v>
      </c>
      <c r="BJ505" s="994">
        <v>0</v>
      </c>
      <c r="BK505" s="993">
        <v>0</v>
      </c>
      <c r="BL505" s="994">
        <v>0</v>
      </c>
      <c r="BM505" s="993">
        <v>0</v>
      </c>
      <c r="BN505" s="994">
        <v>0</v>
      </c>
      <c r="BO505" s="993">
        <v>0</v>
      </c>
      <c r="BP505" s="994">
        <v>0</v>
      </c>
      <c r="BQ505" s="993">
        <v>0</v>
      </c>
      <c r="BR505" s="994">
        <v>0</v>
      </c>
      <c r="BS505" s="993">
        <v>0</v>
      </c>
      <c r="BT505" s="994">
        <v>0</v>
      </c>
      <c r="BU505" s="993">
        <v>0</v>
      </c>
      <c r="BV505" s="994">
        <v>0</v>
      </c>
      <c r="BW505" s="993">
        <v>0</v>
      </c>
      <c r="BX505" s="994">
        <v>0</v>
      </c>
      <c r="BY505" s="993">
        <v>0</v>
      </c>
      <c r="BZ505" s="994">
        <v>0</v>
      </c>
      <c r="CA505" s="995">
        <v>0</v>
      </c>
      <c r="CB505" s="946"/>
      <c r="CC505" s="971"/>
      <c r="CD505" s="946"/>
      <c r="CE505" s="972"/>
      <c r="CF505" s="946"/>
      <c r="CG505" s="992">
        <v>0</v>
      </c>
      <c r="CH505" s="993">
        <v>0</v>
      </c>
      <c r="CI505" s="994">
        <v>0</v>
      </c>
      <c r="CJ505" s="993">
        <v>0</v>
      </c>
      <c r="CK505" s="994">
        <v>0</v>
      </c>
      <c r="CL505" s="993">
        <v>0</v>
      </c>
      <c r="CM505" s="994">
        <v>0</v>
      </c>
      <c r="CN505" s="993">
        <v>0</v>
      </c>
      <c r="CO505" s="994">
        <v>0</v>
      </c>
      <c r="CP505" s="993">
        <v>0</v>
      </c>
      <c r="CQ505" s="994">
        <v>0</v>
      </c>
      <c r="CR505" s="993">
        <v>0</v>
      </c>
      <c r="CS505" s="994">
        <v>0</v>
      </c>
      <c r="CT505" s="993">
        <v>0</v>
      </c>
      <c r="CU505" s="994">
        <v>0</v>
      </c>
      <c r="CV505" s="993">
        <v>0</v>
      </c>
      <c r="CW505" s="994">
        <v>0</v>
      </c>
      <c r="CX505" s="993">
        <v>0</v>
      </c>
      <c r="CY505" s="994">
        <v>0</v>
      </c>
      <c r="CZ505" s="993">
        <v>0</v>
      </c>
      <c r="DA505" s="994">
        <v>0</v>
      </c>
      <c r="DB505" s="993">
        <v>0</v>
      </c>
      <c r="DC505" s="994">
        <v>0</v>
      </c>
      <c r="DD505" s="993">
        <v>0</v>
      </c>
      <c r="DE505" s="994">
        <v>0</v>
      </c>
      <c r="DF505" s="993">
        <v>0</v>
      </c>
      <c r="DG505" s="994">
        <v>0</v>
      </c>
      <c r="DH505" s="993">
        <v>0</v>
      </c>
      <c r="DI505" s="994">
        <v>0</v>
      </c>
      <c r="DJ505" s="993">
        <v>0</v>
      </c>
      <c r="DK505" s="994">
        <v>0</v>
      </c>
      <c r="DL505" s="993">
        <v>0</v>
      </c>
      <c r="DM505" s="994">
        <v>0</v>
      </c>
      <c r="DN505" s="993">
        <v>0</v>
      </c>
      <c r="DO505" s="994">
        <v>0</v>
      </c>
      <c r="DP505" s="995">
        <v>0</v>
      </c>
      <c r="DQ505" s="946"/>
      <c r="DR505" s="973"/>
      <c r="DS505" s="946"/>
      <c r="DT505" s="992">
        <v>0</v>
      </c>
      <c r="DU505" s="993">
        <v>0</v>
      </c>
      <c r="DV505" s="994">
        <v>0</v>
      </c>
      <c r="DW505" s="993">
        <v>0</v>
      </c>
      <c r="DX505" s="994">
        <v>0</v>
      </c>
      <c r="DY505" s="993">
        <v>0</v>
      </c>
      <c r="DZ505" s="994">
        <v>0</v>
      </c>
      <c r="EA505" s="993">
        <v>0</v>
      </c>
      <c r="EB505" s="994">
        <v>0</v>
      </c>
      <c r="EC505" s="993">
        <v>0</v>
      </c>
      <c r="ED505" s="994">
        <v>0</v>
      </c>
      <c r="EE505" s="993">
        <v>0</v>
      </c>
      <c r="EF505" s="994">
        <v>0</v>
      </c>
      <c r="EG505" s="993">
        <v>0</v>
      </c>
      <c r="EH505" s="994">
        <v>0</v>
      </c>
      <c r="EI505" s="993">
        <v>0</v>
      </c>
      <c r="EJ505" s="994">
        <v>0</v>
      </c>
      <c r="EK505" s="993">
        <v>0</v>
      </c>
      <c r="EL505" s="994">
        <v>0</v>
      </c>
      <c r="EM505" s="993">
        <v>0</v>
      </c>
      <c r="EN505" s="994">
        <v>0</v>
      </c>
      <c r="EO505" s="993">
        <v>0</v>
      </c>
      <c r="EP505" s="994">
        <v>0</v>
      </c>
      <c r="EQ505" s="993">
        <v>0</v>
      </c>
      <c r="ER505" s="994">
        <v>0</v>
      </c>
      <c r="ES505" s="993">
        <v>0</v>
      </c>
      <c r="ET505" s="994">
        <v>0</v>
      </c>
      <c r="EU505" s="993">
        <v>0</v>
      </c>
      <c r="EV505" s="994">
        <v>0</v>
      </c>
      <c r="EW505" s="993">
        <v>0</v>
      </c>
      <c r="EX505" s="994">
        <v>0</v>
      </c>
      <c r="EY505" s="993">
        <v>0</v>
      </c>
      <c r="EZ505" s="994">
        <v>0</v>
      </c>
      <c r="FA505" s="993">
        <v>0</v>
      </c>
      <c r="FB505" s="994">
        <v>0</v>
      </c>
      <c r="FC505" s="995">
        <v>0</v>
      </c>
      <c r="FD505" s="946"/>
      <c r="FE505" s="974"/>
      <c r="FF505" s="946"/>
      <c r="FG505" s="975"/>
      <c r="FI505" s="996" t="b">
        <v>1</v>
      </c>
    </row>
    <row r="506" spans="2:165" hidden="1" outlineLevel="1">
      <c r="B506" s="983">
        <v>484</v>
      </c>
      <c r="C506" s="1012" t="s">
        <v>325</v>
      </c>
      <c r="E506" s="985">
        <v>0</v>
      </c>
      <c r="F506" s="986">
        <v>0</v>
      </c>
      <c r="G506" s="987">
        <v>0</v>
      </c>
      <c r="H506" s="986">
        <v>0</v>
      </c>
      <c r="I506" s="987">
        <v>0</v>
      </c>
      <c r="J506" s="986">
        <v>0</v>
      </c>
      <c r="K506" s="987">
        <v>0</v>
      </c>
      <c r="L506" s="986">
        <v>0</v>
      </c>
      <c r="M506" s="987">
        <v>0</v>
      </c>
      <c r="N506" s="986">
        <v>0</v>
      </c>
      <c r="O506" s="987">
        <v>0</v>
      </c>
      <c r="P506" s="986">
        <v>0</v>
      </c>
      <c r="Q506" s="987">
        <v>0</v>
      </c>
      <c r="R506" s="986">
        <v>0</v>
      </c>
      <c r="S506" s="987">
        <v>0</v>
      </c>
      <c r="T506" s="986">
        <v>0</v>
      </c>
      <c r="U506" s="987">
        <v>0</v>
      </c>
      <c r="V506" s="986">
        <v>0</v>
      </c>
      <c r="W506" s="987">
        <v>0</v>
      </c>
      <c r="X506" s="986">
        <v>0</v>
      </c>
      <c r="Y506" s="987">
        <v>0</v>
      </c>
      <c r="Z506" s="986">
        <v>0</v>
      </c>
      <c r="AA506" s="987">
        <v>0</v>
      </c>
      <c r="AB506" s="986">
        <v>0</v>
      </c>
      <c r="AC506" s="987">
        <v>0</v>
      </c>
      <c r="AD506" s="986">
        <v>0</v>
      </c>
      <c r="AE506" s="987">
        <v>0</v>
      </c>
      <c r="AF506" s="986">
        <v>0</v>
      </c>
      <c r="AG506" s="987">
        <v>0</v>
      </c>
      <c r="AH506" s="986">
        <v>0</v>
      </c>
      <c r="AI506" s="987">
        <v>0</v>
      </c>
      <c r="AJ506" s="986">
        <v>0</v>
      </c>
      <c r="AK506" s="987">
        <v>0</v>
      </c>
      <c r="AL506" s="986">
        <v>0</v>
      </c>
      <c r="AM506" s="987">
        <v>0</v>
      </c>
      <c r="AN506" s="988">
        <v>0</v>
      </c>
      <c r="AO506" s="946"/>
      <c r="AP506" s="964"/>
      <c r="AQ506" s="946"/>
      <c r="AR506" s="985">
        <v>0</v>
      </c>
      <c r="AS506" s="986">
        <v>0</v>
      </c>
      <c r="AT506" s="987">
        <v>0</v>
      </c>
      <c r="AU506" s="986">
        <v>0</v>
      </c>
      <c r="AV506" s="987">
        <v>0</v>
      </c>
      <c r="AW506" s="986">
        <v>0</v>
      </c>
      <c r="AX506" s="987">
        <v>0</v>
      </c>
      <c r="AY506" s="986">
        <v>0</v>
      </c>
      <c r="AZ506" s="987">
        <v>0</v>
      </c>
      <c r="BA506" s="986">
        <v>0</v>
      </c>
      <c r="BB506" s="987">
        <v>0</v>
      </c>
      <c r="BC506" s="986">
        <v>0</v>
      </c>
      <c r="BD506" s="987">
        <v>0</v>
      </c>
      <c r="BE506" s="986">
        <v>0</v>
      </c>
      <c r="BF506" s="987">
        <v>0</v>
      </c>
      <c r="BG506" s="986">
        <v>0</v>
      </c>
      <c r="BH506" s="987">
        <v>0</v>
      </c>
      <c r="BI506" s="986">
        <v>0</v>
      </c>
      <c r="BJ506" s="987">
        <v>0</v>
      </c>
      <c r="BK506" s="986">
        <v>0</v>
      </c>
      <c r="BL506" s="987">
        <v>0</v>
      </c>
      <c r="BM506" s="986">
        <v>0</v>
      </c>
      <c r="BN506" s="987">
        <v>0</v>
      </c>
      <c r="BO506" s="986">
        <v>0</v>
      </c>
      <c r="BP506" s="987">
        <v>0</v>
      </c>
      <c r="BQ506" s="986">
        <v>0</v>
      </c>
      <c r="BR506" s="987">
        <v>0</v>
      </c>
      <c r="BS506" s="986">
        <v>0</v>
      </c>
      <c r="BT506" s="987">
        <v>0</v>
      </c>
      <c r="BU506" s="986">
        <v>0</v>
      </c>
      <c r="BV506" s="987">
        <v>0</v>
      </c>
      <c r="BW506" s="986">
        <v>0</v>
      </c>
      <c r="BX506" s="987">
        <v>0</v>
      </c>
      <c r="BY506" s="986">
        <v>0</v>
      </c>
      <c r="BZ506" s="987">
        <v>0</v>
      </c>
      <c r="CA506" s="988">
        <v>0</v>
      </c>
      <c r="CB506" s="946"/>
      <c r="CC506" s="971"/>
      <c r="CD506" s="946"/>
      <c r="CE506" s="972"/>
      <c r="CF506" s="946"/>
      <c r="CG506" s="985">
        <v>0</v>
      </c>
      <c r="CH506" s="986">
        <v>0</v>
      </c>
      <c r="CI506" s="987">
        <v>0</v>
      </c>
      <c r="CJ506" s="986">
        <v>0</v>
      </c>
      <c r="CK506" s="987">
        <v>0</v>
      </c>
      <c r="CL506" s="986">
        <v>0</v>
      </c>
      <c r="CM506" s="987">
        <v>0</v>
      </c>
      <c r="CN506" s="986">
        <v>0</v>
      </c>
      <c r="CO506" s="987">
        <v>0</v>
      </c>
      <c r="CP506" s="986">
        <v>0</v>
      </c>
      <c r="CQ506" s="987">
        <v>0</v>
      </c>
      <c r="CR506" s="986">
        <v>0</v>
      </c>
      <c r="CS506" s="987">
        <v>0</v>
      </c>
      <c r="CT506" s="986">
        <v>0</v>
      </c>
      <c r="CU506" s="987">
        <v>0</v>
      </c>
      <c r="CV506" s="986">
        <v>0</v>
      </c>
      <c r="CW506" s="987">
        <v>0</v>
      </c>
      <c r="CX506" s="986">
        <v>0</v>
      </c>
      <c r="CY506" s="987">
        <v>0</v>
      </c>
      <c r="CZ506" s="986">
        <v>0</v>
      </c>
      <c r="DA506" s="987">
        <v>0</v>
      </c>
      <c r="DB506" s="986">
        <v>0</v>
      </c>
      <c r="DC506" s="987">
        <v>0</v>
      </c>
      <c r="DD506" s="986">
        <v>0</v>
      </c>
      <c r="DE506" s="987">
        <v>0</v>
      </c>
      <c r="DF506" s="986">
        <v>0</v>
      </c>
      <c r="DG506" s="987">
        <v>0</v>
      </c>
      <c r="DH506" s="986">
        <v>0</v>
      </c>
      <c r="DI506" s="987">
        <v>0</v>
      </c>
      <c r="DJ506" s="986">
        <v>0</v>
      </c>
      <c r="DK506" s="987">
        <v>0</v>
      </c>
      <c r="DL506" s="986">
        <v>0</v>
      </c>
      <c r="DM506" s="987">
        <v>0</v>
      </c>
      <c r="DN506" s="986">
        <v>0</v>
      </c>
      <c r="DO506" s="987">
        <v>0</v>
      </c>
      <c r="DP506" s="988">
        <v>0</v>
      </c>
      <c r="DQ506" s="946"/>
      <c r="DR506" s="973"/>
      <c r="DS506" s="946"/>
      <c r="DT506" s="985">
        <v>0</v>
      </c>
      <c r="DU506" s="986">
        <v>0</v>
      </c>
      <c r="DV506" s="987">
        <v>0</v>
      </c>
      <c r="DW506" s="986">
        <v>0</v>
      </c>
      <c r="DX506" s="987">
        <v>0</v>
      </c>
      <c r="DY506" s="986">
        <v>0</v>
      </c>
      <c r="DZ506" s="987">
        <v>0</v>
      </c>
      <c r="EA506" s="986">
        <v>0</v>
      </c>
      <c r="EB506" s="987">
        <v>0</v>
      </c>
      <c r="EC506" s="986">
        <v>0</v>
      </c>
      <c r="ED506" s="987">
        <v>0</v>
      </c>
      <c r="EE506" s="986">
        <v>0</v>
      </c>
      <c r="EF506" s="987">
        <v>0</v>
      </c>
      <c r="EG506" s="986">
        <v>0</v>
      </c>
      <c r="EH506" s="987">
        <v>0</v>
      </c>
      <c r="EI506" s="986">
        <v>0</v>
      </c>
      <c r="EJ506" s="987">
        <v>0</v>
      </c>
      <c r="EK506" s="986">
        <v>0</v>
      </c>
      <c r="EL506" s="987">
        <v>0</v>
      </c>
      <c r="EM506" s="986">
        <v>0</v>
      </c>
      <c r="EN506" s="987">
        <v>0</v>
      </c>
      <c r="EO506" s="986">
        <v>0</v>
      </c>
      <c r="EP506" s="987">
        <v>0</v>
      </c>
      <c r="EQ506" s="986">
        <v>0</v>
      </c>
      <c r="ER506" s="987">
        <v>0</v>
      </c>
      <c r="ES506" s="986">
        <v>0</v>
      </c>
      <c r="ET506" s="987">
        <v>0</v>
      </c>
      <c r="EU506" s="986">
        <v>0</v>
      </c>
      <c r="EV506" s="987">
        <v>0</v>
      </c>
      <c r="EW506" s="986">
        <v>0</v>
      </c>
      <c r="EX506" s="987">
        <v>0</v>
      </c>
      <c r="EY506" s="986">
        <v>0</v>
      </c>
      <c r="EZ506" s="987">
        <v>0</v>
      </c>
      <c r="FA506" s="986">
        <v>0</v>
      </c>
      <c r="FB506" s="987">
        <v>0</v>
      </c>
      <c r="FC506" s="988">
        <v>0</v>
      </c>
      <c r="FD506" s="946"/>
      <c r="FE506" s="974"/>
      <c r="FF506" s="946"/>
      <c r="FG506" s="975"/>
      <c r="FI506" s="989" t="b">
        <v>1</v>
      </c>
    </row>
    <row r="507" spans="2:165" hidden="1" outlineLevel="1">
      <c r="B507" s="990">
        <v>485</v>
      </c>
      <c r="C507" s="1011" t="s">
        <v>326</v>
      </c>
      <c r="E507" s="992">
        <v>0</v>
      </c>
      <c r="F507" s="993">
        <v>0</v>
      </c>
      <c r="G507" s="994">
        <v>0</v>
      </c>
      <c r="H507" s="993">
        <v>0</v>
      </c>
      <c r="I507" s="994">
        <v>0</v>
      </c>
      <c r="J507" s="993">
        <v>0</v>
      </c>
      <c r="K507" s="994">
        <v>0</v>
      </c>
      <c r="L507" s="993">
        <v>0</v>
      </c>
      <c r="M507" s="994">
        <v>0</v>
      </c>
      <c r="N507" s="993">
        <v>0</v>
      </c>
      <c r="O507" s="994">
        <v>0</v>
      </c>
      <c r="P507" s="993">
        <v>0</v>
      </c>
      <c r="Q507" s="994">
        <v>0</v>
      </c>
      <c r="R507" s="993">
        <v>0</v>
      </c>
      <c r="S507" s="994">
        <v>0</v>
      </c>
      <c r="T507" s="993">
        <v>0</v>
      </c>
      <c r="U507" s="994">
        <v>0</v>
      </c>
      <c r="V507" s="993">
        <v>0</v>
      </c>
      <c r="W507" s="994">
        <v>0</v>
      </c>
      <c r="X507" s="993">
        <v>0</v>
      </c>
      <c r="Y507" s="994">
        <v>0</v>
      </c>
      <c r="Z507" s="993">
        <v>0</v>
      </c>
      <c r="AA507" s="994">
        <v>0</v>
      </c>
      <c r="AB507" s="993">
        <v>0</v>
      </c>
      <c r="AC507" s="994">
        <v>0</v>
      </c>
      <c r="AD507" s="993">
        <v>0</v>
      </c>
      <c r="AE507" s="994">
        <v>0</v>
      </c>
      <c r="AF507" s="993">
        <v>0</v>
      </c>
      <c r="AG507" s="994">
        <v>0</v>
      </c>
      <c r="AH507" s="993">
        <v>0</v>
      </c>
      <c r="AI507" s="994">
        <v>0</v>
      </c>
      <c r="AJ507" s="993">
        <v>0</v>
      </c>
      <c r="AK507" s="994">
        <v>0</v>
      </c>
      <c r="AL507" s="993">
        <v>0</v>
      </c>
      <c r="AM507" s="994">
        <v>0</v>
      </c>
      <c r="AN507" s="995">
        <v>0</v>
      </c>
      <c r="AO507" s="946"/>
      <c r="AP507" s="964"/>
      <c r="AQ507" s="946"/>
      <c r="AR507" s="992">
        <v>0</v>
      </c>
      <c r="AS507" s="993">
        <v>0</v>
      </c>
      <c r="AT507" s="994">
        <v>0</v>
      </c>
      <c r="AU507" s="993">
        <v>0</v>
      </c>
      <c r="AV507" s="994">
        <v>0</v>
      </c>
      <c r="AW507" s="993">
        <v>0</v>
      </c>
      <c r="AX507" s="994">
        <v>0</v>
      </c>
      <c r="AY507" s="993">
        <v>0</v>
      </c>
      <c r="AZ507" s="994">
        <v>0</v>
      </c>
      <c r="BA507" s="993">
        <v>0</v>
      </c>
      <c r="BB507" s="994">
        <v>0</v>
      </c>
      <c r="BC507" s="993">
        <v>0</v>
      </c>
      <c r="BD507" s="994">
        <v>0</v>
      </c>
      <c r="BE507" s="993">
        <v>0</v>
      </c>
      <c r="BF507" s="994">
        <v>0</v>
      </c>
      <c r="BG507" s="993">
        <v>0</v>
      </c>
      <c r="BH507" s="994">
        <v>0</v>
      </c>
      <c r="BI507" s="993">
        <v>0</v>
      </c>
      <c r="BJ507" s="994">
        <v>0</v>
      </c>
      <c r="BK507" s="993">
        <v>0</v>
      </c>
      <c r="BL507" s="994">
        <v>0</v>
      </c>
      <c r="BM507" s="993">
        <v>0</v>
      </c>
      <c r="BN507" s="994">
        <v>0</v>
      </c>
      <c r="BO507" s="993">
        <v>0</v>
      </c>
      <c r="BP507" s="994">
        <v>0</v>
      </c>
      <c r="BQ507" s="993">
        <v>0</v>
      </c>
      <c r="BR507" s="994">
        <v>0</v>
      </c>
      <c r="BS507" s="993">
        <v>0</v>
      </c>
      <c r="BT507" s="994">
        <v>0</v>
      </c>
      <c r="BU507" s="993">
        <v>0</v>
      </c>
      <c r="BV507" s="994">
        <v>0</v>
      </c>
      <c r="BW507" s="993">
        <v>0</v>
      </c>
      <c r="BX507" s="994">
        <v>0</v>
      </c>
      <c r="BY507" s="993">
        <v>0</v>
      </c>
      <c r="BZ507" s="994">
        <v>0</v>
      </c>
      <c r="CA507" s="995">
        <v>0</v>
      </c>
      <c r="CB507" s="946"/>
      <c r="CC507" s="971"/>
      <c r="CD507" s="946"/>
      <c r="CE507" s="972"/>
      <c r="CF507" s="946"/>
      <c r="CG507" s="992">
        <v>0</v>
      </c>
      <c r="CH507" s="993">
        <v>0</v>
      </c>
      <c r="CI507" s="994">
        <v>0</v>
      </c>
      <c r="CJ507" s="993">
        <v>0</v>
      </c>
      <c r="CK507" s="994">
        <v>0</v>
      </c>
      <c r="CL507" s="993">
        <v>0</v>
      </c>
      <c r="CM507" s="994">
        <v>0</v>
      </c>
      <c r="CN507" s="993">
        <v>0</v>
      </c>
      <c r="CO507" s="994">
        <v>0</v>
      </c>
      <c r="CP507" s="993">
        <v>0</v>
      </c>
      <c r="CQ507" s="994">
        <v>0</v>
      </c>
      <c r="CR507" s="993">
        <v>0</v>
      </c>
      <c r="CS507" s="994">
        <v>0</v>
      </c>
      <c r="CT507" s="993">
        <v>0</v>
      </c>
      <c r="CU507" s="994">
        <v>0</v>
      </c>
      <c r="CV507" s="993">
        <v>0</v>
      </c>
      <c r="CW507" s="994">
        <v>0</v>
      </c>
      <c r="CX507" s="993">
        <v>0</v>
      </c>
      <c r="CY507" s="994">
        <v>0</v>
      </c>
      <c r="CZ507" s="993">
        <v>0</v>
      </c>
      <c r="DA507" s="994">
        <v>0</v>
      </c>
      <c r="DB507" s="993">
        <v>0</v>
      </c>
      <c r="DC507" s="994">
        <v>0</v>
      </c>
      <c r="DD507" s="993">
        <v>0</v>
      </c>
      <c r="DE507" s="994">
        <v>0</v>
      </c>
      <c r="DF507" s="993">
        <v>0</v>
      </c>
      <c r="DG507" s="994">
        <v>0</v>
      </c>
      <c r="DH507" s="993">
        <v>0</v>
      </c>
      <c r="DI507" s="994">
        <v>0</v>
      </c>
      <c r="DJ507" s="993">
        <v>0</v>
      </c>
      <c r="DK507" s="994">
        <v>0</v>
      </c>
      <c r="DL507" s="993">
        <v>0</v>
      </c>
      <c r="DM507" s="994">
        <v>0</v>
      </c>
      <c r="DN507" s="993">
        <v>0</v>
      </c>
      <c r="DO507" s="994">
        <v>0</v>
      </c>
      <c r="DP507" s="995">
        <v>0</v>
      </c>
      <c r="DQ507" s="946"/>
      <c r="DR507" s="973"/>
      <c r="DS507" s="946"/>
      <c r="DT507" s="992">
        <v>0</v>
      </c>
      <c r="DU507" s="993">
        <v>0</v>
      </c>
      <c r="DV507" s="994">
        <v>0</v>
      </c>
      <c r="DW507" s="993">
        <v>0</v>
      </c>
      <c r="DX507" s="994">
        <v>0</v>
      </c>
      <c r="DY507" s="993">
        <v>0</v>
      </c>
      <c r="DZ507" s="994">
        <v>0</v>
      </c>
      <c r="EA507" s="993">
        <v>0</v>
      </c>
      <c r="EB507" s="994">
        <v>0</v>
      </c>
      <c r="EC507" s="993">
        <v>0</v>
      </c>
      <c r="ED507" s="994">
        <v>0</v>
      </c>
      <c r="EE507" s="993">
        <v>0</v>
      </c>
      <c r="EF507" s="994">
        <v>0</v>
      </c>
      <c r="EG507" s="993">
        <v>0</v>
      </c>
      <c r="EH507" s="994">
        <v>0</v>
      </c>
      <c r="EI507" s="993">
        <v>0</v>
      </c>
      <c r="EJ507" s="994">
        <v>0</v>
      </c>
      <c r="EK507" s="993">
        <v>0</v>
      </c>
      <c r="EL507" s="994">
        <v>0</v>
      </c>
      <c r="EM507" s="993">
        <v>0</v>
      </c>
      <c r="EN507" s="994">
        <v>0</v>
      </c>
      <c r="EO507" s="993">
        <v>0</v>
      </c>
      <c r="EP507" s="994">
        <v>0</v>
      </c>
      <c r="EQ507" s="993">
        <v>0</v>
      </c>
      <c r="ER507" s="994">
        <v>0</v>
      </c>
      <c r="ES507" s="993">
        <v>0</v>
      </c>
      <c r="ET507" s="994">
        <v>0</v>
      </c>
      <c r="EU507" s="993">
        <v>0</v>
      </c>
      <c r="EV507" s="994">
        <v>0</v>
      </c>
      <c r="EW507" s="993">
        <v>0</v>
      </c>
      <c r="EX507" s="994">
        <v>0</v>
      </c>
      <c r="EY507" s="993">
        <v>0</v>
      </c>
      <c r="EZ507" s="994">
        <v>0</v>
      </c>
      <c r="FA507" s="993">
        <v>0</v>
      </c>
      <c r="FB507" s="994">
        <v>0</v>
      </c>
      <c r="FC507" s="995">
        <v>0</v>
      </c>
      <c r="FD507" s="946"/>
      <c r="FE507" s="974"/>
      <c r="FF507" s="946"/>
      <c r="FG507" s="975"/>
      <c r="FI507" s="996" t="b">
        <v>1</v>
      </c>
    </row>
    <row r="508" spans="2:165" hidden="1" outlineLevel="1">
      <c r="B508" s="1013">
        <v>486</v>
      </c>
      <c r="C508" s="1014" t="s">
        <v>327</v>
      </c>
      <c r="E508" s="1015">
        <v>0</v>
      </c>
      <c r="F508" s="1016">
        <v>0</v>
      </c>
      <c r="G508" s="1017">
        <v>0</v>
      </c>
      <c r="H508" s="1016">
        <v>0</v>
      </c>
      <c r="I508" s="1017">
        <v>0</v>
      </c>
      <c r="J508" s="1016">
        <v>0</v>
      </c>
      <c r="K508" s="1017">
        <v>0</v>
      </c>
      <c r="L508" s="1016">
        <v>0</v>
      </c>
      <c r="M508" s="1017">
        <v>0</v>
      </c>
      <c r="N508" s="1016">
        <v>0</v>
      </c>
      <c r="O508" s="1017">
        <v>0</v>
      </c>
      <c r="P508" s="1016">
        <v>0</v>
      </c>
      <c r="Q508" s="1017">
        <v>0</v>
      </c>
      <c r="R508" s="1016">
        <v>0</v>
      </c>
      <c r="S508" s="1017">
        <v>0</v>
      </c>
      <c r="T508" s="1016">
        <v>0</v>
      </c>
      <c r="U508" s="1017">
        <v>0</v>
      </c>
      <c r="V508" s="1016">
        <v>0</v>
      </c>
      <c r="W508" s="1017">
        <v>0</v>
      </c>
      <c r="X508" s="1016">
        <v>0</v>
      </c>
      <c r="Y508" s="1017">
        <v>0</v>
      </c>
      <c r="Z508" s="1016">
        <v>0</v>
      </c>
      <c r="AA508" s="1017">
        <v>0</v>
      </c>
      <c r="AB508" s="1016">
        <v>0</v>
      </c>
      <c r="AC508" s="1017">
        <v>0</v>
      </c>
      <c r="AD508" s="1016">
        <v>0</v>
      </c>
      <c r="AE508" s="1017">
        <v>0</v>
      </c>
      <c r="AF508" s="1016">
        <v>0</v>
      </c>
      <c r="AG508" s="1017">
        <v>0</v>
      </c>
      <c r="AH508" s="1016">
        <v>0</v>
      </c>
      <c r="AI508" s="1017">
        <v>0</v>
      </c>
      <c r="AJ508" s="1016">
        <v>0</v>
      </c>
      <c r="AK508" s="1017">
        <v>0</v>
      </c>
      <c r="AL508" s="1016">
        <v>0</v>
      </c>
      <c r="AM508" s="1017">
        <v>0</v>
      </c>
      <c r="AN508" s="1018">
        <v>0</v>
      </c>
      <c r="AO508" s="946"/>
      <c r="AP508" s="964"/>
      <c r="AQ508" s="946"/>
      <c r="AR508" s="1015">
        <v>0</v>
      </c>
      <c r="AS508" s="1016">
        <v>0</v>
      </c>
      <c r="AT508" s="1017">
        <v>0</v>
      </c>
      <c r="AU508" s="1016">
        <v>0</v>
      </c>
      <c r="AV508" s="1017">
        <v>0</v>
      </c>
      <c r="AW508" s="1016">
        <v>0</v>
      </c>
      <c r="AX508" s="1017">
        <v>0</v>
      </c>
      <c r="AY508" s="1016">
        <v>0</v>
      </c>
      <c r="AZ508" s="1017">
        <v>0</v>
      </c>
      <c r="BA508" s="1016">
        <v>0</v>
      </c>
      <c r="BB508" s="1017">
        <v>0</v>
      </c>
      <c r="BC508" s="1016">
        <v>0</v>
      </c>
      <c r="BD508" s="1017">
        <v>0</v>
      </c>
      <c r="BE508" s="1016">
        <v>0</v>
      </c>
      <c r="BF508" s="1017">
        <v>0</v>
      </c>
      <c r="BG508" s="1016">
        <v>0</v>
      </c>
      <c r="BH508" s="1017">
        <v>0</v>
      </c>
      <c r="BI508" s="1016">
        <v>0</v>
      </c>
      <c r="BJ508" s="1017">
        <v>0</v>
      </c>
      <c r="BK508" s="1016">
        <v>0</v>
      </c>
      <c r="BL508" s="1017">
        <v>0</v>
      </c>
      <c r="BM508" s="1016">
        <v>0</v>
      </c>
      <c r="BN508" s="1017">
        <v>0</v>
      </c>
      <c r="BO508" s="1016">
        <v>0</v>
      </c>
      <c r="BP508" s="1017">
        <v>0</v>
      </c>
      <c r="BQ508" s="1016">
        <v>0</v>
      </c>
      <c r="BR508" s="1017">
        <v>0</v>
      </c>
      <c r="BS508" s="1016">
        <v>0</v>
      </c>
      <c r="BT508" s="1017">
        <v>0</v>
      </c>
      <c r="BU508" s="1016">
        <v>0</v>
      </c>
      <c r="BV508" s="1017">
        <v>0</v>
      </c>
      <c r="BW508" s="1016">
        <v>0</v>
      </c>
      <c r="BX508" s="1017">
        <v>0</v>
      </c>
      <c r="BY508" s="1016">
        <v>0</v>
      </c>
      <c r="BZ508" s="1017">
        <v>0</v>
      </c>
      <c r="CA508" s="1018">
        <v>0</v>
      </c>
      <c r="CB508" s="946"/>
      <c r="CC508" s="971"/>
      <c r="CD508" s="946"/>
      <c r="CE508" s="972"/>
      <c r="CF508" s="946"/>
      <c r="CG508" s="1015">
        <v>0</v>
      </c>
      <c r="CH508" s="1016">
        <v>0</v>
      </c>
      <c r="CI508" s="1017">
        <v>0</v>
      </c>
      <c r="CJ508" s="1016">
        <v>0</v>
      </c>
      <c r="CK508" s="1017">
        <v>0</v>
      </c>
      <c r="CL508" s="1016">
        <v>0</v>
      </c>
      <c r="CM508" s="1017">
        <v>0</v>
      </c>
      <c r="CN508" s="1016">
        <v>0</v>
      </c>
      <c r="CO508" s="1017">
        <v>0</v>
      </c>
      <c r="CP508" s="1016">
        <v>0</v>
      </c>
      <c r="CQ508" s="1017">
        <v>0</v>
      </c>
      <c r="CR508" s="1016">
        <v>0</v>
      </c>
      <c r="CS508" s="1017">
        <v>0</v>
      </c>
      <c r="CT508" s="1016">
        <v>0</v>
      </c>
      <c r="CU508" s="1017">
        <v>0</v>
      </c>
      <c r="CV508" s="1016">
        <v>0</v>
      </c>
      <c r="CW508" s="1017">
        <v>0</v>
      </c>
      <c r="CX508" s="1016">
        <v>0</v>
      </c>
      <c r="CY508" s="1017">
        <v>0</v>
      </c>
      <c r="CZ508" s="1016">
        <v>0</v>
      </c>
      <c r="DA508" s="1017">
        <v>0</v>
      </c>
      <c r="DB508" s="1016">
        <v>0</v>
      </c>
      <c r="DC508" s="1017">
        <v>0</v>
      </c>
      <c r="DD508" s="1016">
        <v>0</v>
      </c>
      <c r="DE508" s="1017">
        <v>0</v>
      </c>
      <c r="DF508" s="1016">
        <v>0</v>
      </c>
      <c r="DG508" s="1017">
        <v>0</v>
      </c>
      <c r="DH508" s="1016">
        <v>0</v>
      </c>
      <c r="DI508" s="1017">
        <v>0</v>
      </c>
      <c r="DJ508" s="1016">
        <v>0</v>
      </c>
      <c r="DK508" s="1017">
        <v>0</v>
      </c>
      <c r="DL508" s="1016">
        <v>0</v>
      </c>
      <c r="DM508" s="1017">
        <v>0</v>
      </c>
      <c r="DN508" s="1016">
        <v>0</v>
      </c>
      <c r="DO508" s="1017">
        <v>0</v>
      </c>
      <c r="DP508" s="1018">
        <v>0</v>
      </c>
      <c r="DQ508" s="946"/>
      <c r="DR508" s="973"/>
      <c r="DS508" s="946"/>
      <c r="DT508" s="1015">
        <v>0</v>
      </c>
      <c r="DU508" s="1016">
        <v>0</v>
      </c>
      <c r="DV508" s="1017">
        <v>0</v>
      </c>
      <c r="DW508" s="1016">
        <v>0</v>
      </c>
      <c r="DX508" s="1017">
        <v>0</v>
      </c>
      <c r="DY508" s="1016">
        <v>0</v>
      </c>
      <c r="DZ508" s="1017">
        <v>0</v>
      </c>
      <c r="EA508" s="1016">
        <v>0</v>
      </c>
      <c r="EB508" s="1017">
        <v>0</v>
      </c>
      <c r="EC508" s="1016">
        <v>0</v>
      </c>
      <c r="ED508" s="1017">
        <v>0</v>
      </c>
      <c r="EE508" s="1016">
        <v>0</v>
      </c>
      <c r="EF508" s="1017">
        <v>0</v>
      </c>
      <c r="EG508" s="1016">
        <v>0</v>
      </c>
      <c r="EH508" s="1017">
        <v>0</v>
      </c>
      <c r="EI508" s="1016">
        <v>0</v>
      </c>
      <c r="EJ508" s="1017">
        <v>0</v>
      </c>
      <c r="EK508" s="1016">
        <v>0</v>
      </c>
      <c r="EL508" s="1017">
        <v>0</v>
      </c>
      <c r="EM508" s="1016">
        <v>0</v>
      </c>
      <c r="EN508" s="1017">
        <v>0</v>
      </c>
      <c r="EO508" s="1016">
        <v>0</v>
      </c>
      <c r="EP508" s="1017">
        <v>0</v>
      </c>
      <c r="EQ508" s="1016">
        <v>0</v>
      </c>
      <c r="ER508" s="1017">
        <v>0</v>
      </c>
      <c r="ES508" s="1016">
        <v>0</v>
      </c>
      <c r="ET508" s="1017">
        <v>0</v>
      </c>
      <c r="EU508" s="1016">
        <v>0</v>
      </c>
      <c r="EV508" s="1017">
        <v>0</v>
      </c>
      <c r="EW508" s="1016">
        <v>0</v>
      </c>
      <c r="EX508" s="1017">
        <v>0</v>
      </c>
      <c r="EY508" s="1016">
        <v>0</v>
      </c>
      <c r="EZ508" s="1017">
        <v>0</v>
      </c>
      <c r="FA508" s="1016">
        <v>0</v>
      </c>
      <c r="FB508" s="1017">
        <v>0</v>
      </c>
      <c r="FC508" s="1018">
        <v>0</v>
      </c>
      <c r="FD508" s="946"/>
      <c r="FE508" s="974"/>
      <c r="FF508" s="946"/>
      <c r="FG508" s="975"/>
      <c r="FI508" s="1019" t="b">
        <v>1</v>
      </c>
    </row>
    <row r="509" spans="2:165" hidden="1" outlineLevel="1">
      <c r="B509" s="976">
        <v>487</v>
      </c>
      <c r="C509" s="1020" t="s">
        <v>329</v>
      </c>
      <c r="E509" s="978">
        <v>0</v>
      </c>
      <c r="F509" s="979">
        <v>0</v>
      </c>
      <c r="G509" s="980">
        <v>0</v>
      </c>
      <c r="H509" s="979">
        <v>0</v>
      </c>
      <c r="I509" s="980">
        <v>0</v>
      </c>
      <c r="J509" s="979">
        <v>0</v>
      </c>
      <c r="K509" s="980">
        <v>0</v>
      </c>
      <c r="L509" s="979">
        <v>0</v>
      </c>
      <c r="M509" s="980">
        <v>0</v>
      </c>
      <c r="N509" s="979">
        <v>0</v>
      </c>
      <c r="O509" s="980">
        <v>0</v>
      </c>
      <c r="P509" s="979">
        <v>0</v>
      </c>
      <c r="Q509" s="980">
        <v>0</v>
      </c>
      <c r="R509" s="979">
        <v>0</v>
      </c>
      <c r="S509" s="980">
        <v>0</v>
      </c>
      <c r="T509" s="979">
        <v>0</v>
      </c>
      <c r="U509" s="980">
        <v>0</v>
      </c>
      <c r="V509" s="979">
        <v>0</v>
      </c>
      <c r="W509" s="980">
        <v>0</v>
      </c>
      <c r="X509" s="979">
        <v>0</v>
      </c>
      <c r="Y509" s="980">
        <v>0</v>
      </c>
      <c r="Z509" s="979">
        <v>0</v>
      </c>
      <c r="AA509" s="980">
        <v>0</v>
      </c>
      <c r="AB509" s="979">
        <v>0</v>
      </c>
      <c r="AC509" s="980">
        <v>0</v>
      </c>
      <c r="AD509" s="979">
        <v>0</v>
      </c>
      <c r="AE509" s="980">
        <v>0</v>
      </c>
      <c r="AF509" s="979">
        <v>0</v>
      </c>
      <c r="AG509" s="980">
        <v>0</v>
      </c>
      <c r="AH509" s="979">
        <v>0</v>
      </c>
      <c r="AI509" s="980">
        <v>0</v>
      </c>
      <c r="AJ509" s="979">
        <v>0</v>
      </c>
      <c r="AK509" s="980">
        <v>0</v>
      </c>
      <c r="AL509" s="979">
        <v>0</v>
      </c>
      <c r="AM509" s="980">
        <v>0</v>
      </c>
      <c r="AN509" s="981">
        <v>0</v>
      </c>
      <c r="AO509" s="946"/>
      <c r="AP509" s="964"/>
      <c r="AQ509" s="946"/>
      <c r="AR509" s="978">
        <v>0</v>
      </c>
      <c r="AS509" s="979">
        <v>0</v>
      </c>
      <c r="AT509" s="980">
        <v>0</v>
      </c>
      <c r="AU509" s="979">
        <v>0</v>
      </c>
      <c r="AV509" s="980">
        <v>0</v>
      </c>
      <c r="AW509" s="979">
        <v>0</v>
      </c>
      <c r="AX509" s="980">
        <v>0</v>
      </c>
      <c r="AY509" s="979">
        <v>0</v>
      </c>
      <c r="AZ509" s="980">
        <v>0</v>
      </c>
      <c r="BA509" s="979">
        <v>0</v>
      </c>
      <c r="BB509" s="980">
        <v>0</v>
      </c>
      <c r="BC509" s="979">
        <v>0</v>
      </c>
      <c r="BD509" s="980">
        <v>0</v>
      </c>
      <c r="BE509" s="979">
        <v>0</v>
      </c>
      <c r="BF509" s="980">
        <v>0</v>
      </c>
      <c r="BG509" s="979">
        <v>0</v>
      </c>
      <c r="BH509" s="980">
        <v>0</v>
      </c>
      <c r="BI509" s="979">
        <v>0</v>
      </c>
      <c r="BJ509" s="980">
        <v>0</v>
      </c>
      <c r="BK509" s="979">
        <v>0</v>
      </c>
      <c r="BL509" s="980">
        <v>0</v>
      </c>
      <c r="BM509" s="979">
        <v>0</v>
      </c>
      <c r="BN509" s="980">
        <v>0</v>
      </c>
      <c r="BO509" s="979">
        <v>0</v>
      </c>
      <c r="BP509" s="980">
        <v>0</v>
      </c>
      <c r="BQ509" s="979">
        <v>0</v>
      </c>
      <c r="BR509" s="980">
        <v>0</v>
      </c>
      <c r="BS509" s="979">
        <v>0</v>
      </c>
      <c r="BT509" s="980">
        <v>0</v>
      </c>
      <c r="BU509" s="979">
        <v>0</v>
      </c>
      <c r="BV509" s="980">
        <v>0</v>
      </c>
      <c r="BW509" s="979">
        <v>0</v>
      </c>
      <c r="BX509" s="980">
        <v>0</v>
      </c>
      <c r="BY509" s="979">
        <v>0</v>
      </c>
      <c r="BZ509" s="980">
        <v>0</v>
      </c>
      <c r="CA509" s="981">
        <v>0</v>
      </c>
      <c r="CB509" s="946"/>
      <c r="CC509" s="971"/>
      <c r="CD509" s="946"/>
      <c r="CE509" s="972"/>
      <c r="CF509" s="946"/>
      <c r="CG509" s="978">
        <v>0</v>
      </c>
      <c r="CH509" s="979">
        <v>0</v>
      </c>
      <c r="CI509" s="980">
        <v>0</v>
      </c>
      <c r="CJ509" s="979">
        <v>0</v>
      </c>
      <c r="CK509" s="980">
        <v>0</v>
      </c>
      <c r="CL509" s="979">
        <v>0</v>
      </c>
      <c r="CM509" s="980">
        <v>0</v>
      </c>
      <c r="CN509" s="979">
        <v>0</v>
      </c>
      <c r="CO509" s="980">
        <v>0</v>
      </c>
      <c r="CP509" s="979">
        <v>0</v>
      </c>
      <c r="CQ509" s="980">
        <v>0</v>
      </c>
      <c r="CR509" s="979">
        <v>0</v>
      </c>
      <c r="CS509" s="980">
        <v>0</v>
      </c>
      <c r="CT509" s="979">
        <v>0</v>
      </c>
      <c r="CU509" s="980">
        <v>0</v>
      </c>
      <c r="CV509" s="979">
        <v>0</v>
      </c>
      <c r="CW509" s="980">
        <v>0</v>
      </c>
      <c r="CX509" s="979">
        <v>0</v>
      </c>
      <c r="CY509" s="980">
        <v>0</v>
      </c>
      <c r="CZ509" s="979">
        <v>0</v>
      </c>
      <c r="DA509" s="980">
        <v>0</v>
      </c>
      <c r="DB509" s="979">
        <v>0</v>
      </c>
      <c r="DC509" s="980">
        <v>0</v>
      </c>
      <c r="DD509" s="979">
        <v>0</v>
      </c>
      <c r="DE509" s="980">
        <v>0</v>
      </c>
      <c r="DF509" s="979">
        <v>0</v>
      </c>
      <c r="DG509" s="980">
        <v>0</v>
      </c>
      <c r="DH509" s="979">
        <v>0</v>
      </c>
      <c r="DI509" s="980">
        <v>0</v>
      </c>
      <c r="DJ509" s="979">
        <v>0</v>
      </c>
      <c r="DK509" s="980">
        <v>0</v>
      </c>
      <c r="DL509" s="979">
        <v>0</v>
      </c>
      <c r="DM509" s="980">
        <v>0</v>
      </c>
      <c r="DN509" s="979">
        <v>0</v>
      </c>
      <c r="DO509" s="980">
        <v>0</v>
      </c>
      <c r="DP509" s="981">
        <v>0</v>
      </c>
      <c r="DQ509" s="946"/>
      <c r="DR509" s="973"/>
      <c r="DS509" s="946"/>
      <c r="DT509" s="978">
        <v>0</v>
      </c>
      <c r="DU509" s="979">
        <v>0</v>
      </c>
      <c r="DV509" s="980">
        <v>0</v>
      </c>
      <c r="DW509" s="979">
        <v>0</v>
      </c>
      <c r="DX509" s="980">
        <v>0</v>
      </c>
      <c r="DY509" s="979">
        <v>0</v>
      </c>
      <c r="DZ509" s="980">
        <v>0</v>
      </c>
      <c r="EA509" s="979">
        <v>0</v>
      </c>
      <c r="EB509" s="980">
        <v>0</v>
      </c>
      <c r="EC509" s="979">
        <v>0</v>
      </c>
      <c r="ED509" s="980">
        <v>0</v>
      </c>
      <c r="EE509" s="979">
        <v>0</v>
      </c>
      <c r="EF509" s="980">
        <v>0</v>
      </c>
      <c r="EG509" s="979">
        <v>0</v>
      </c>
      <c r="EH509" s="980">
        <v>0</v>
      </c>
      <c r="EI509" s="979">
        <v>0</v>
      </c>
      <c r="EJ509" s="980">
        <v>0</v>
      </c>
      <c r="EK509" s="979">
        <v>0</v>
      </c>
      <c r="EL509" s="980">
        <v>0</v>
      </c>
      <c r="EM509" s="979">
        <v>0</v>
      </c>
      <c r="EN509" s="980">
        <v>0</v>
      </c>
      <c r="EO509" s="979">
        <v>0</v>
      </c>
      <c r="EP509" s="980">
        <v>0</v>
      </c>
      <c r="EQ509" s="979">
        <v>0</v>
      </c>
      <c r="ER509" s="980">
        <v>0</v>
      </c>
      <c r="ES509" s="979">
        <v>0</v>
      </c>
      <c r="ET509" s="980">
        <v>0</v>
      </c>
      <c r="EU509" s="979">
        <v>0</v>
      </c>
      <c r="EV509" s="980">
        <v>0</v>
      </c>
      <c r="EW509" s="979">
        <v>0</v>
      </c>
      <c r="EX509" s="980">
        <v>0</v>
      </c>
      <c r="EY509" s="979">
        <v>0</v>
      </c>
      <c r="EZ509" s="980">
        <v>0</v>
      </c>
      <c r="FA509" s="979">
        <v>0</v>
      </c>
      <c r="FB509" s="980">
        <v>0</v>
      </c>
      <c r="FC509" s="981">
        <v>0</v>
      </c>
      <c r="FD509" s="946"/>
      <c r="FE509" s="974"/>
      <c r="FF509" s="946"/>
      <c r="FG509" s="975"/>
      <c r="FI509" s="982" t="b">
        <v>1</v>
      </c>
    </row>
    <row r="510" spans="2:165" hidden="1" outlineLevel="1">
      <c r="B510" s="983">
        <v>488</v>
      </c>
      <c r="C510" s="1012" t="s">
        <v>331</v>
      </c>
      <c r="E510" s="985">
        <v>0</v>
      </c>
      <c r="F510" s="986">
        <v>0</v>
      </c>
      <c r="G510" s="987">
        <v>0</v>
      </c>
      <c r="H510" s="986">
        <v>0</v>
      </c>
      <c r="I510" s="987">
        <v>0</v>
      </c>
      <c r="J510" s="986">
        <v>0</v>
      </c>
      <c r="K510" s="987">
        <v>0</v>
      </c>
      <c r="L510" s="986">
        <v>0</v>
      </c>
      <c r="M510" s="987">
        <v>0</v>
      </c>
      <c r="N510" s="986">
        <v>0</v>
      </c>
      <c r="O510" s="987">
        <v>0</v>
      </c>
      <c r="P510" s="986">
        <v>0</v>
      </c>
      <c r="Q510" s="987">
        <v>0</v>
      </c>
      <c r="R510" s="986">
        <v>0</v>
      </c>
      <c r="S510" s="987">
        <v>0</v>
      </c>
      <c r="T510" s="986">
        <v>0</v>
      </c>
      <c r="U510" s="987">
        <v>0</v>
      </c>
      <c r="V510" s="986">
        <v>0</v>
      </c>
      <c r="W510" s="987">
        <v>0</v>
      </c>
      <c r="X510" s="986">
        <v>0</v>
      </c>
      <c r="Y510" s="987">
        <v>0</v>
      </c>
      <c r="Z510" s="986">
        <v>0</v>
      </c>
      <c r="AA510" s="987">
        <v>0</v>
      </c>
      <c r="AB510" s="986">
        <v>0</v>
      </c>
      <c r="AC510" s="987">
        <v>0</v>
      </c>
      <c r="AD510" s="986">
        <v>0</v>
      </c>
      <c r="AE510" s="987">
        <v>0</v>
      </c>
      <c r="AF510" s="986">
        <v>0</v>
      </c>
      <c r="AG510" s="987">
        <v>0</v>
      </c>
      <c r="AH510" s="986">
        <v>0</v>
      </c>
      <c r="AI510" s="987">
        <v>0</v>
      </c>
      <c r="AJ510" s="986">
        <v>0</v>
      </c>
      <c r="AK510" s="987">
        <v>0</v>
      </c>
      <c r="AL510" s="986">
        <v>0</v>
      </c>
      <c r="AM510" s="987">
        <v>0</v>
      </c>
      <c r="AN510" s="988">
        <v>0</v>
      </c>
      <c r="AO510" s="946"/>
      <c r="AP510" s="964"/>
      <c r="AQ510" s="946"/>
      <c r="AR510" s="985">
        <v>0</v>
      </c>
      <c r="AS510" s="986">
        <v>0</v>
      </c>
      <c r="AT510" s="987">
        <v>0</v>
      </c>
      <c r="AU510" s="986">
        <v>0</v>
      </c>
      <c r="AV510" s="987">
        <v>0</v>
      </c>
      <c r="AW510" s="986">
        <v>0</v>
      </c>
      <c r="AX510" s="987">
        <v>0</v>
      </c>
      <c r="AY510" s="986">
        <v>0</v>
      </c>
      <c r="AZ510" s="987">
        <v>0</v>
      </c>
      <c r="BA510" s="986">
        <v>0</v>
      </c>
      <c r="BB510" s="987">
        <v>0</v>
      </c>
      <c r="BC510" s="986">
        <v>0</v>
      </c>
      <c r="BD510" s="987">
        <v>0</v>
      </c>
      <c r="BE510" s="986">
        <v>0</v>
      </c>
      <c r="BF510" s="987">
        <v>0</v>
      </c>
      <c r="BG510" s="986">
        <v>0</v>
      </c>
      <c r="BH510" s="987">
        <v>0</v>
      </c>
      <c r="BI510" s="986">
        <v>0</v>
      </c>
      <c r="BJ510" s="987">
        <v>0</v>
      </c>
      <c r="BK510" s="986">
        <v>0</v>
      </c>
      <c r="BL510" s="987">
        <v>0</v>
      </c>
      <c r="BM510" s="986">
        <v>0</v>
      </c>
      <c r="BN510" s="987">
        <v>0</v>
      </c>
      <c r="BO510" s="986">
        <v>0</v>
      </c>
      <c r="BP510" s="987">
        <v>0</v>
      </c>
      <c r="BQ510" s="986">
        <v>0</v>
      </c>
      <c r="BR510" s="987">
        <v>0</v>
      </c>
      <c r="BS510" s="986">
        <v>0</v>
      </c>
      <c r="BT510" s="987">
        <v>0</v>
      </c>
      <c r="BU510" s="986">
        <v>0</v>
      </c>
      <c r="BV510" s="987">
        <v>0</v>
      </c>
      <c r="BW510" s="986">
        <v>0</v>
      </c>
      <c r="BX510" s="987">
        <v>0</v>
      </c>
      <c r="BY510" s="986">
        <v>0</v>
      </c>
      <c r="BZ510" s="987">
        <v>0</v>
      </c>
      <c r="CA510" s="988">
        <v>0</v>
      </c>
      <c r="CB510" s="946"/>
      <c r="CC510" s="971"/>
      <c r="CD510" s="946"/>
      <c r="CE510" s="972"/>
      <c r="CF510" s="946"/>
      <c r="CG510" s="985">
        <v>0</v>
      </c>
      <c r="CH510" s="986">
        <v>0</v>
      </c>
      <c r="CI510" s="987">
        <v>0</v>
      </c>
      <c r="CJ510" s="986">
        <v>0</v>
      </c>
      <c r="CK510" s="987">
        <v>0</v>
      </c>
      <c r="CL510" s="986">
        <v>0</v>
      </c>
      <c r="CM510" s="987">
        <v>0</v>
      </c>
      <c r="CN510" s="986">
        <v>0</v>
      </c>
      <c r="CO510" s="987">
        <v>0</v>
      </c>
      <c r="CP510" s="986">
        <v>0</v>
      </c>
      <c r="CQ510" s="987">
        <v>0</v>
      </c>
      <c r="CR510" s="986">
        <v>0</v>
      </c>
      <c r="CS510" s="987">
        <v>0</v>
      </c>
      <c r="CT510" s="986">
        <v>0</v>
      </c>
      <c r="CU510" s="987">
        <v>0</v>
      </c>
      <c r="CV510" s="986">
        <v>0</v>
      </c>
      <c r="CW510" s="987">
        <v>0</v>
      </c>
      <c r="CX510" s="986">
        <v>0</v>
      </c>
      <c r="CY510" s="987">
        <v>0</v>
      </c>
      <c r="CZ510" s="986">
        <v>0</v>
      </c>
      <c r="DA510" s="987">
        <v>0</v>
      </c>
      <c r="DB510" s="986">
        <v>0</v>
      </c>
      <c r="DC510" s="987">
        <v>0</v>
      </c>
      <c r="DD510" s="986">
        <v>0</v>
      </c>
      <c r="DE510" s="987">
        <v>0</v>
      </c>
      <c r="DF510" s="986">
        <v>0</v>
      </c>
      <c r="DG510" s="987">
        <v>0</v>
      </c>
      <c r="DH510" s="986">
        <v>0</v>
      </c>
      <c r="DI510" s="987">
        <v>0</v>
      </c>
      <c r="DJ510" s="986">
        <v>0</v>
      </c>
      <c r="DK510" s="987">
        <v>0</v>
      </c>
      <c r="DL510" s="986">
        <v>0</v>
      </c>
      <c r="DM510" s="987">
        <v>0</v>
      </c>
      <c r="DN510" s="986">
        <v>0</v>
      </c>
      <c r="DO510" s="987">
        <v>0</v>
      </c>
      <c r="DP510" s="988">
        <v>0</v>
      </c>
      <c r="DQ510" s="946"/>
      <c r="DR510" s="973"/>
      <c r="DS510" s="946"/>
      <c r="DT510" s="985">
        <v>0</v>
      </c>
      <c r="DU510" s="986">
        <v>0</v>
      </c>
      <c r="DV510" s="987">
        <v>0</v>
      </c>
      <c r="DW510" s="986">
        <v>0</v>
      </c>
      <c r="DX510" s="987">
        <v>0</v>
      </c>
      <c r="DY510" s="986">
        <v>0</v>
      </c>
      <c r="DZ510" s="987">
        <v>0</v>
      </c>
      <c r="EA510" s="986">
        <v>0</v>
      </c>
      <c r="EB510" s="987">
        <v>0</v>
      </c>
      <c r="EC510" s="986">
        <v>0</v>
      </c>
      <c r="ED510" s="987">
        <v>0</v>
      </c>
      <c r="EE510" s="986">
        <v>0</v>
      </c>
      <c r="EF510" s="987">
        <v>0</v>
      </c>
      <c r="EG510" s="986">
        <v>0</v>
      </c>
      <c r="EH510" s="987">
        <v>0</v>
      </c>
      <c r="EI510" s="986">
        <v>0</v>
      </c>
      <c r="EJ510" s="987">
        <v>0</v>
      </c>
      <c r="EK510" s="986">
        <v>0</v>
      </c>
      <c r="EL510" s="987">
        <v>0</v>
      </c>
      <c r="EM510" s="986">
        <v>0</v>
      </c>
      <c r="EN510" s="987">
        <v>0</v>
      </c>
      <c r="EO510" s="986">
        <v>0</v>
      </c>
      <c r="EP510" s="987">
        <v>0</v>
      </c>
      <c r="EQ510" s="986">
        <v>0</v>
      </c>
      <c r="ER510" s="987">
        <v>0</v>
      </c>
      <c r="ES510" s="986">
        <v>0</v>
      </c>
      <c r="ET510" s="987">
        <v>0</v>
      </c>
      <c r="EU510" s="986">
        <v>0</v>
      </c>
      <c r="EV510" s="987">
        <v>0</v>
      </c>
      <c r="EW510" s="986">
        <v>0</v>
      </c>
      <c r="EX510" s="987">
        <v>0</v>
      </c>
      <c r="EY510" s="986">
        <v>0</v>
      </c>
      <c r="EZ510" s="987">
        <v>0</v>
      </c>
      <c r="FA510" s="986">
        <v>0</v>
      </c>
      <c r="FB510" s="987">
        <v>0</v>
      </c>
      <c r="FC510" s="988">
        <v>0</v>
      </c>
      <c r="FD510" s="946"/>
      <c r="FE510" s="974"/>
      <c r="FF510" s="946"/>
      <c r="FG510" s="975"/>
      <c r="FI510" s="989" t="b">
        <v>1</v>
      </c>
    </row>
    <row r="511" spans="2:165" hidden="1" outlineLevel="1">
      <c r="B511" s="997">
        <v>489</v>
      </c>
      <c r="C511" s="1023" t="s">
        <v>330</v>
      </c>
      <c r="E511" s="999">
        <v>0</v>
      </c>
      <c r="F511" s="1000">
        <v>0</v>
      </c>
      <c r="G511" s="1001">
        <v>0</v>
      </c>
      <c r="H511" s="1000">
        <v>0</v>
      </c>
      <c r="I511" s="1001">
        <v>0</v>
      </c>
      <c r="J511" s="1000">
        <v>0</v>
      </c>
      <c r="K511" s="1001">
        <v>0</v>
      </c>
      <c r="L511" s="1000">
        <v>0</v>
      </c>
      <c r="M511" s="1001">
        <v>0</v>
      </c>
      <c r="N511" s="1000">
        <v>0</v>
      </c>
      <c r="O511" s="1001">
        <v>0</v>
      </c>
      <c r="P511" s="1000">
        <v>0</v>
      </c>
      <c r="Q511" s="1001">
        <v>0</v>
      </c>
      <c r="R511" s="1000">
        <v>0</v>
      </c>
      <c r="S511" s="1001">
        <v>0</v>
      </c>
      <c r="T511" s="1000">
        <v>0</v>
      </c>
      <c r="U511" s="1001">
        <v>0</v>
      </c>
      <c r="V511" s="1000">
        <v>0</v>
      </c>
      <c r="W511" s="1001">
        <v>0</v>
      </c>
      <c r="X511" s="1000">
        <v>0</v>
      </c>
      <c r="Y511" s="1001">
        <v>0</v>
      </c>
      <c r="Z511" s="1000">
        <v>0</v>
      </c>
      <c r="AA511" s="1001">
        <v>0</v>
      </c>
      <c r="AB511" s="1000">
        <v>0</v>
      </c>
      <c r="AC511" s="1001">
        <v>0</v>
      </c>
      <c r="AD511" s="1000">
        <v>0</v>
      </c>
      <c r="AE511" s="1001">
        <v>0</v>
      </c>
      <c r="AF511" s="1000">
        <v>0</v>
      </c>
      <c r="AG511" s="1001">
        <v>0</v>
      </c>
      <c r="AH511" s="1000">
        <v>0</v>
      </c>
      <c r="AI511" s="1001">
        <v>0</v>
      </c>
      <c r="AJ511" s="1000">
        <v>0</v>
      </c>
      <c r="AK511" s="1001">
        <v>0</v>
      </c>
      <c r="AL511" s="1000">
        <v>0</v>
      </c>
      <c r="AM511" s="1001">
        <v>0</v>
      </c>
      <c r="AN511" s="1002">
        <v>0</v>
      </c>
      <c r="AO511" s="946"/>
      <c r="AP511" s="964"/>
      <c r="AQ511" s="946"/>
      <c r="AR511" s="999">
        <v>0</v>
      </c>
      <c r="AS511" s="1000">
        <v>0</v>
      </c>
      <c r="AT511" s="1001">
        <v>0</v>
      </c>
      <c r="AU511" s="1000">
        <v>0</v>
      </c>
      <c r="AV511" s="1001">
        <v>0</v>
      </c>
      <c r="AW511" s="1000">
        <v>0</v>
      </c>
      <c r="AX511" s="1001">
        <v>0</v>
      </c>
      <c r="AY511" s="1000">
        <v>0</v>
      </c>
      <c r="AZ511" s="1001">
        <v>0</v>
      </c>
      <c r="BA511" s="1000">
        <v>0</v>
      </c>
      <c r="BB511" s="1001">
        <v>0</v>
      </c>
      <c r="BC511" s="1000">
        <v>0</v>
      </c>
      <c r="BD511" s="1001">
        <v>0</v>
      </c>
      <c r="BE511" s="1000">
        <v>0</v>
      </c>
      <c r="BF511" s="1001">
        <v>0</v>
      </c>
      <c r="BG511" s="1000">
        <v>0</v>
      </c>
      <c r="BH511" s="1001">
        <v>0</v>
      </c>
      <c r="BI511" s="1000">
        <v>0</v>
      </c>
      <c r="BJ511" s="1001">
        <v>0</v>
      </c>
      <c r="BK511" s="1000">
        <v>0</v>
      </c>
      <c r="BL511" s="1001">
        <v>0</v>
      </c>
      <c r="BM511" s="1000">
        <v>0</v>
      </c>
      <c r="BN511" s="1001">
        <v>0</v>
      </c>
      <c r="BO511" s="1000">
        <v>0</v>
      </c>
      <c r="BP511" s="1001">
        <v>0</v>
      </c>
      <c r="BQ511" s="1000">
        <v>0</v>
      </c>
      <c r="BR511" s="1001">
        <v>0</v>
      </c>
      <c r="BS511" s="1000">
        <v>0</v>
      </c>
      <c r="BT511" s="1001">
        <v>0</v>
      </c>
      <c r="BU511" s="1000">
        <v>0</v>
      </c>
      <c r="BV511" s="1001">
        <v>0</v>
      </c>
      <c r="BW511" s="1000">
        <v>0</v>
      </c>
      <c r="BX511" s="1001">
        <v>0</v>
      </c>
      <c r="BY511" s="1000">
        <v>0</v>
      </c>
      <c r="BZ511" s="1001">
        <v>0</v>
      </c>
      <c r="CA511" s="1002">
        <v>0</v>
      </c>
      <c r="CB511" s="946"/>
      <c r="CC511" s="971"/>
      <c r="CD511" s="946"/>
      <c r="CE511" s="972"/>
      <c r="CF511" s="946"/>
      <c r="CG511" s="999">
        <v>0</v>
      </c>
      <c r="CH511" s="1000">
        <v>0</v>
      </c>
      <c r="CI511" s="1001">
        <v>0</v>
      </c>
      <c r="CJ511" s="1000">
        <v>0</v>
      </c>
      <c r="CK511" s="1001">
        <v>0</v>
      </c>
      <c r="CL511" s="1000">
        <v>0</v>
      </c>
      <c r="CM511" s="1001">
        <v>0</v>
      </c>
      <c r="CN511" s="1000">
        <v>0</v>
      </c>
      <c r="CO511" s="1001">
        <v>0</v>
      </c>
      <c r="CP511" s="1000">
        <v>0</v>
      </c>
      <c r="CQ511" s="1001">
        <v>0</v>
      </c>
      <c r="CR511" s="1000">
        <v>0</v>
      </c>
      <c r="CS511" s="1001">
        <v>0</v>
      </c>
      <c r="CT511" s="1000">
        <v>0</v>
      </c>
      <c r="CU511" s="1001">
        <v>0</v>
      </c>
      <c r="CV511" s="1000">
        <v>0</v>
      </c>
      <c r="CW511" s="1001">
        <v>0</v>
      </c>
      <c r="CX511" s="1000">
        <v>0</v>
      </c>
      <c r="CY511" s="1001">
        <v>0</v>
      </c>
      <c r="CZ511" s="1000">
        <v>0</v>
      </c>
      <c r="DA511" s="1001">
        <v>0</v>
      </c>
      <c r="DB511" s="1000">
        <v>0</v>
      </c>
      <c r="DC511" s="1001">
        <v>0</v>
      </c>
      <c r="DD511" s="1000">
        <v>0</v>
      </c>
      <c r="DE511" s="1001">
        <v>0</v>
      </c>
      <c r="DF511" s="1000">
        <v>0</v>
      </c>
      <c r="DG511" s="1001">
        <v>0</v>
      </c>
      <c r="DH511" s="1000">
        <v>0</v>
      </c>
      <c r="DI511" s="1001">
        <v>0</v>
      </c>
      <c r="DJ511" s="1000">
        <v>0</v>
      </c>
      <c r="DK511" s="1001">
        <v>0</v>
      </c>
      <c r="DL511" s="1000">
        <v>0</v>
      </c>
      <c r="DM511" s="1001">
        <v>0</v>
      </c>
      <c r="DN511" s="1000">
        <v>0</v>
      </c>
      <c r="DO511" s="1001">
        <v>0</v>
      </c>
      <c r="DP511" s="1002">
        <v>0</v>
      </c>
      <c r="DQ511" s="946"/>
      <c r="DR511" s="973"/>
      <c r="DS511" s="946"/>
      <c r="DT511" s="999">
        <v>0</v>
      </c>
      <c r="DU511" s="1000">
        <v>0</v>
      </c>
      <c r="DV511" s="1001">
        <v>0</v>
      </c>
      <c r="DW511" s="1000">
        <v>0</v>
      </c>
      <c r="DX511" s="1001">
        <v>0</v>
      </c>
      <c r="DY511" s="1000">
        <v>0</v>
      </c>
      <c r="DZ511" s="1001">
        <v>0</v>
      </c>
      <c r="EA511" s="1000">
        <v>0</v>
      </c>
      <c r="EB511" s="1001">
        <v>0</v>
      </c>
      <c r="EC511" s="1000">
        <v>0</v>
      </c>
      <c r="ED511" s="1001">
        <v>0</v>
      </c>
      <c r="EE511" s="1000">
        <v>0</v>
      </c>
      <c r="EF511" s="1001">
        <v>0</v>
      </c>
      <c r="EG511" s="1000">
        <v>0</v>
      </c>
      <c r="EH511" s="1001">
        <v>0</v>
      </c>
      <c r="EI511" s="1000">
        <v>0</v>
      </c>
      <c r="EJ511" s="1001">
        <v>0</v>
      </c>
      <c r="EK511" s="1000">
        <v>0</v>
      </c>
      <c r="EL511" s="1001">
        <v>0</v>
      </c>
      <c r="EM511" s="1000">
        <v>0</v>
      </c>
      <c r="EN511" s="1001">
        <v>0</v>
      </c>
      <c r="EO511" s="1000">
        <v>0</v>
      </c>
      <c r="EP511" s="1001">
        <v>0</v>
      </c>
      <c r="EQ511" s="1000">
        <v>0</v>
      </c>
      <c r="ER511" s="1001">
        <v>0</v>
      </c>
      <c r="ES511" s="1000">
        <v>0</v>
      </c>
      <c r="ET511" s="1001">
        <v>0</v>
      </c>
      <c r="EU511" s="1000">
        <v>0</v>
      </c>
      <c r="EV511" s="1001">
        <v>0</v>
      </c>
      <c r="EW511" s="1000">
        <v>0</v>
      </c>
      <c r="EX511" s="1001">
        <v>0</v>
      </c>
      <c r="EY511" s="1000">
        <v>0</v>
      </c>
      <c r="EZ511" s="1001">
        <v>0</v>
      </c>
      <c r="FA511" s="1000">
        <v>0</v>
      </c>
      <c r="FB511" s="1001">
        <v>0</v>
      </c>
      <c r="FC511" s="1002">
        <v>0</v>
      </c>
      <c r="FD511" s="946"/>
      <c r="FE511" s="974"/>
      <c r="FF511" s="946"/>
      <c r="FG511" s="975"/>
      <c r="FI511" s="1003" t="b">
        <v>1</v>
      </c>
    </row>
    <row r="512" spans="2:165" hidden="1" outlineLevel="1">
      <c r="B512" s="1024">
        <v>490</v>
      </c>
      <c r="C512" s="1025" t="s">
        <v>333</v>
      </c>
      <c r="E512" s="1026">
        <v>0</v>
      </c>
      <c r="F512" s="1027">
        <v>0</v>
      </c>
      <c r="G512" s="1028">
        <v>0</v>
      </c>
      <c r="H512" s="1027">
        <v>0</v>
      </c>
      <c r="I512" s="1028">
        <v>0</v>
      </c>
      <c r="J512" s="1027">
        <v>0</v>
      </c>
      <c r="K512" s="1028">
        <v>0</v>
      </c>
      <c r="L512" s="1027">
        <v>0</v>
      </c>
      <c r="M512" s="1028">
        <v>0</v>
      </c>
      <c r="N512" s="1027">
        <v>0</v>
      </c>
      <c r="O512" s="1028">
        <v>0</v>
      </c>
      <c r="P512" s="1027">
        <v>0</v>
      </c>
      <c r="Q512" s="1028">
        <v>0</v>
      </c>
      <c r="R512" s="1027">
        <v>0</v>
      </c>
      <c r="S512" s="1028">
        <v>0</v>
      </c>
      <c r="T512" s="1027">
        <v>0</v>
      </c>
      <c r="U512" s="1028">
        <v>0</v>
      </c>
      <c r="V512" s="1027">
        <v>0</v>
      </c>
      <c r="W512" s="1028">
        <v>0</v>
      </c>
      <c r="X512" s="1027">
        <v>0</v>
      </c>
      <c r="Y512" s="1028">
        <v>0</v>
      </c>
      <c r="Z512" s="1027">
        <v>0</v>
      </c>
      <c r="AA512" s="1028">
        <v>0</v>
      </c>
      <c r="AB512" s="1027">
        <v>0</v>
      </c>
      <c r="AC512" s="1028">
        <v>0</v>
      </c>
      <c r="AD512" s="1027">
        <v>0</v>
      </c>
      <c r="AE512" s="1028">
        <v>0</v>
      </c>
      <c r="AF512" s="1027">
        <v>0</v>
      </c>
      <c r="AG512" s="1028">
        <v>0</v>
      </c>
      <c r="AH512" s="1027">
        <v>0</v>
      </c>
      <c r="AI512" s="1028">
        <v>0</v>
      </c>
      <c r="AJ512" s="1027">
        <v>0</v>
      </c>
      <c r="AK512" s="1028">
        <v>0</v>
      </c>
      <c r="AL512" s="1027">
        <v>0</v>
      </c>
      <c r="AM512" s="1028">
        <v>0</v>
      </c>
      <c r="AN512" s="1029">
        <v>0</v>
      </c>
      <c r="AO512" s="946"/>
      <c r="AP512" s="964"/>
      <c r="AQ512" s="946"/>
      <c r="AR512" s="1026">
        <v>0</v>
      </c>
      <c r="AS512" s="1027">
        <v>0</v>
      </c>
      <c r="AT512" s="1028">
        <v>0</v>
      </c>
      <c r="AU512" s="1027">
        <v>0</v>
      </c>
      <c r="AV512" s="1028">
        <v>0</v>
      </c>
      <c r="AW512" s="1027">
        <v>0</v>
      </c>
      <c r="AX512" s="1028">
        <v>0</v>
      </c>
      <c r="AY512" s="1027">
        <v>0</v>
      </c>
      <c r="AZ512" s="1028">
        <v>0</v>
      </c>
      <c r="BA512" s="1027">
        <v>0</v>
      </c>
      <c r="BB512" s="1028">
        <v>0</v>
      </c>
      <c r="BC512" s="1027">
        <v>0</v>
      </c>
      <c r="BD512" s="1028">
        <v>0</v>
      </c>
      <c r="BE512" s="1027">
        <v>0</v>
      </c>
      <c r="BF512" s="1028">
        <v>0</v>
      </c>
      <c r="BG512" s="1027">
        <v>0</v>
      </c>
      <c r="BH512" s="1028">
        <v>0</v>
      </c>
      <c r="BI512" s="1027">
        <v>0</v>
      </c>
      <c r="BJ512" s="1028">
        <v>0</v>
      </c>
      <c r="BK512" s="1027">
        <v>0</v>
      </c>
      <c r="BL512" s="1028">
        <v>0</v>
      </c>
      <c r="BM512" s="1027">
        <v>0</v>
      </c>
      <c r="BN512" s="1028">
        <v>0</v>
      </c>
      <c r="BO512" s="1027">
        <v>0</v>
      </c>
      <c r="BP512" s="1028">
        <v>0</v>
      </c>
      <c r="BQ512" s="1027">
        <v>0</v>
      </c>
      <c r="BR512" s="1028">
        <v>0</v>
      </c>
      <c r="BS512" s="1027">
        <v>0</v>
      </c>
      <c r="BT512" s="1028">
        <v>0</v>
      </c>
      <c r="BU512" s="1027">
        <v>0</v>
      </c>
      <c r="BV512" s="1028">
        <v>0</v>
      </c>
      <c r="BW512" s="1027">
        <v>0</v>
      </c>
      <c r="BX512" s="1028">
        <v>0</v>
      </c>
      <c r="BY512" s="1027">
        <v>0</v>
      </c>
      <c r="BZ512" s="1028">
        <v>0</v>
      </c>
      <c r="CA512" s="1029">
        <v>0</v>
      </c>
      <c r="CB512" s="946"/>
      <c r="CC512" s="971"/>
      <c r="CD512" s="946"/>
      <c r="CE512" s="972"/>
      <c r="CF512" s="946"/>
      <c r="CG512" s="1026">
        <v>0</v>
      </c>
      <c r="CH512" s="1027">
        <v>0</v>
      </c>
      <c r="CI512" s="1028">
        <v>0</v>
      </c>
      <c r="CJ512" s="1027">
        <v>0</v>
      </c>
      <c r="CK512" s="1028">
        <v>0</v>
      </c>
      <c r="CL512" s="1027">
        <v>0</v>
      </c>
      <c r="CM512" s="1028">
        <v>0</v>
      </c>
      <c r="CN512" s="1027">
        <v>0</v>
      </c>
      <c r="CO512" s="1028">
        <v>0</v>
      </c>
      <c r="CP512" s="1027">
        <v>0</v>
      </c>
      <c r="CQ512" s="1028">
        <v>0</v>
      </c>
      <c r="CR512" s="1027">
        <v>0</v>
      </c>
      <c r="CS512" s="1028">
        <v>0</v>
      </c>
      <c r="CT512" s="1027">
        <v>0</v>
      </c>
      <c r="CU512" s="1028">
        <v>0</v>
      </c>
      <c r="CV512" s="1027">
        <v>0</v>
      </c>
      <c r="CW512" s="1028">
        <v>0</v>
      </c>
      <c r="CX512" s="1027">
        <v>0</v>
      </c>
      <c r="CY512" s="1028">
        <v>0</v>
      </c>
      <c r="CZ512" s="1027">
        <v>0</v>
      </c>
      <c r="DA512" s="1028">
        <v>0</v>
      </c>
      <c r="DB512" s="1027">
        <v>0</v>
      </c>
      <c r="DC512" s="1028">
        <v>0</v>
      </c>
      <c r="DD512" s="1027">
        <v>0</v>
      </c>
      <c r="DE512" s="1028">
        <v>0</v>
      </c>
      <c r="DF512" s="1027">
        <v>0</v>
      </c>
      <c r="DG512" s="1028">
        <v>0</v>
      </c>
      <c r="DH512" s="1027">
        <v>0</v>
      </c>
      <c r="DI512" s="1028">
        <v>0</v>
      </c>
      <c r="DJ512" s="1027">
        <v>0</v>
      </c>
      <c r="DK512" s="1028">
        <v>0</v>
      </c>
      <c r="DL512" s="1027">
        <v>0</v>
      </c>
      <c r="DM512" s="1028">
        <v>0</v>
      </c>
      <c r="DN512" s="1027">
        <v>0</v>
      </c>
      <c r="DO512" s="1028">
        <v>0</v>
      </c>
      <c r="DP512" s="1029">
        <v>0</v>
      </c>
      <c r="DQ512" s="946"/>
      <c r="DR512" s="973"/>
      <c r="DS512" s="946"/>
      <c r="DT512" s="1026">
        <v>0</v>
      </c>
      <c r="DU512" s="1027">
        <v>0</v>
      </c>
      <c r="DV512" s="1028">
        <v>0</v>
      </c>
      <c r="DW512" s="1027">
        <v>0</v>
      </c>
      <c r="DX512" s="1028">
        <v>0</v>
      </c>
      <c r="DY512" s="1027">
        <v>0</v>
      </c>
      <c r="DZ512" s="1028">
        <v>0</v>
      </c>
      <c r="EA512" s="1027">
        <v>0</v>
      </c>
      <c r="EB512" s="1028">
        <v>0</v>
      </c>
      <c r="EC512" s="1027">
        <v>0</v>
      </c>
      <c r="ED512" s="1028">
        <v>0</v>
      </c>
      <c r="EE512" s="1027">
        <v>0</v>
      </c>
      <c r="EF512" s="1028">
        <v>0</v>
      </c>
      <c r="EG512" s="1027">
        <v>0</v>
      </c>
      <c r="EH512" s="1028">
        <v>0</v>
      </c>
      <c r="EI512" s="1027">
        <v>0</v>
      </c>
      <c r="EJ512" s="1028">
        <v>0</v>
      </c>
      <c r="EK512" s="1027">
        <v>0</v>
      </c>
      <c r="EL512" s="1028">
        <v>0</v>
      </c>
      <c r="EM512" s="1027">
        <v>0</v>
      </c>
      <c r="EN512" s="1028">
        <v>0</v>
      </c>
      <c r="EO512" s="1027">
        <v>0</v>
      </c>
      <c r="EP512" s="1028">
        <v>0</v>
      </c>
      <c r="EQ512" s="1027">
        <v>0</v>
      </c>
      <c r="ER512" s="1028">
        <v>0</v>
      </c>
      <c r="ES512" s="1027">
        <v>0</v>
      </c>
      <c r="ET512" s="1028">
        <v>0</v>
      </c>
      <c r="EU512" s="1027">
        <v>0</v>
      </c>
      <c r="EV512" s="1028">
        <v>0</v>
      </c>
      <c r="EW512" s="1027">
        <v>0</v>
      </c>
      <c r="EX512" s="1028">
        <v>0</v>
      </c>
      <c r="EY512" s="1027">
        <v>0</v>
      </c>
      <c r="EZ512" s="1028">
        <v>0</v>
      </c>
      <c r="FA512" s="1027">
        <v>0</v>
      </c>
      <c r="FB512" s="1028">
        <v>0</v>
      </c>
      <c r="FC512" s="1029">
        <v>0</v>
      </c>
      <c r="FD512" s="946"/>
      <c r="FE512" s="974"/>
      <c r="FF512" s="946"/>
      <c r="FG512" s="975"/>
      <c r="FI512" s="1030" t="b">
        <v>1</v>
      </c>
    </row>
    <row r="513" spans="2:165" hidden="1" outlineLevel="1">
      <c r="B513" s="976">
        <v>491</v>
      </c>
      <c r="C513" s="977" t="s">
        <v>335</v>
      </c>
      <c r="E513" s="978">
        <v>0</v>
      </c>
      <c r="F513" s="979">
        <v>0</v>
      </c>
      <c r="G513" s="980">
        <v>0</v>
      </c>
      <c r="H513" s="979">
        <v>0</v>
      </c>
      <c r="I513" s="980">
        <v>0</v>
      </c>
      <c r="J513" s="979">
        <v>0</v>
      </c>
      <c r="K513" s="980">
        <v>0</v>
      </c>
      <c r="L513" s="979">
        <v>0</v>
      </c>
      <c r="M513" s="980">
        <v>0</v>
      </c>
      <c r="N513" s="979">
        <v>0</v>
      </c>
      <c r="O513" s="980">
        <v>0</v>
      </c>
      <c r="P513" s="979">
        <v>0</v>
      </c>
      <c r="Q513" s="980">
        <v>0</v>
      </c>
      <c r="R513" s="979">
        <v>0</v>
      </c>
      <c r="S513" s="980">
        <v>0</v>
      </c>
      <c r="T513" s="979">
        <v>0</v>
      </c>
      <c r="U513" s="980">
        <v>0</v>
      </c>
      <c r="V513" s="979">
        <v>0</v>
      </c>
      <c r="W513" s="980">
        <v>0</v>
      </c>
      <c r="X513" s="979">
        <v>0</v>
      </c>
      <c r="Y513" s="980">
        <v>0</v>
      </c>
      <c r="Z513" s="979">
        <v>0</v>
      </c>
      <c r="AA513" s="980">
        <v>0</v>
      </c>
      <c r="AB513" s="979">
        <v>0</v>
      </c>
      <c r="AC513" s="980">
        <v>0</v>
      </c>
      <c r="AD513" s="979">
        <v>0</v>
      </c>
      <c r="AE513" s="980">
        <v>0</v>
      </c>
      <c r="AF513" s="979">
        <v>0</v>
      </c>
      <c r="AG513" s="980">
        <v>0</v>
      </c>
      <c r="AH513" s="979">
        <v>0</v>
      </c>
      <c r="AI513" s="980">
        <v>0</v>
      </c>
      <c r="AJ513" s="979">
        <v>0</v>
      </c>
      <c r="AK513" s="980">
        <v>0</v>
      </c>
      <c r="AL513" s="979">
        <v>0</v>
      </c>
      <c r="AM513" s="980">
        <v>0</v>
      </c>
      <c r="AN513" s="981">
        <v>0</v>
      </c>
      <c r="AO513" s="946"/>
      <c r="AP513" s="964"/>
      <c r="AQ513" s="946"/>
      <c r="AR513" s="978">
        <v>0</v>
      </c>
      <c r="AS513" s="979">
        <v>0</v>
      </c>
      <c r="AT513" s="980">
        <v>0</v>
      </c>
      <c r="AU513" s="979">
        <v>0</v>
      </c>
      <c r="AV513" s="980">
        <v>0</v>
      </c>
      <c r="AW513" s="979">
        <v>0</v>
      </c>
      <c r="AX513" s="980">
        <v>0</v>
      </c>
      <c r="AY513" s="979">
        <v>0</v>
      </c>
      <c r="AZ513" s="980">
        <v>0</v>
      </c>
      <c r="BA513" s="979">
        <v>0</v>
      </c>
      <c r="BB513" s="980">
        <v>0</v>
      </c>
      <c r="BC513" s="979">
        <v>0</v>
      </c>
      <c r="BD513" s="980">
        <v>0</v>
      </c>
      <c r="BE513" s="979">
        <v>0</v>
      </c>
      <c r="BF513" s="980">
        <v>0</v>
      </c>
      <c r="BG513" s="979">
        <v>0</v>
      </c>
      <c r="BH513" s="980">
        <v>0</v>
      </c>
      <c r="BI513" s="979">
        <v>0</v>
      </c>
      <c r="BJ513" s="980">
        <v>0</v>
      </c>
      <c r="BK513" s="979">
        <v>0</v>
      </c>
      <c r="BL513" s="980">
        <v>0</v>
      </c>
      <c r="BM513" s="979">
        <v>0</v>
      </c>
      <c r="BN513" s="980">
        <v>0</v>
      </c>
      <c r="BO513" s="979">
        <v>0</v>
      </c>
      <c r="BP513" s="980">
        <v>0</v>
      </c>
      <c r="BQ513" s="979">
        <v>0</v>
      </c>
      <c r="BR513" s="980">
        <v>0</v>
      </c>
      <c r="BS513" s="979">
        <v>0</v>
      </c>
      <c r="BT513" s="980">
        <v>0</v>
      </c>
      <c r="BU513" s="979">
        <v>0</v>
      </c>
      <c r="BV513" s="980">
        <v>0</v>
      </c>
      <c r="BW513" s="979">
        <v>0</v>
      </c>
      <c r="BX513" s="980">
        <v>0</v>
      </c>
      <c r="BY513" s="979">
        <v>0</v>
      </c>
      <c r="BZ513" s="980">
        <v>0</v>
      </c>
      <c r="CA513" s="981">
        <v>0</v>
      </c>
      <c r="CB513" s="946"/>
      <c r="CC513" s="971"/>
      <c r="CD513" s="946"/>
      <c r="CE513" s="972"/>
      <c r="CF513" s="946"/>
      <c r="CG513" s="978">
        <v>0</v>
      </c>
      <c r="CH513" s="979">
        <v>0</v>
      </c>
      <c r="CI513" s="980">
        <v>0</v>
      </c>
      <c r="CJ513" s="979">
        <v>0</v>
      </c>
      <c r="CK513" s="980">
        <v>0</v>
      </c>
      <c r="CL513" s="979">
        <v>0</v>
      </c>
      <c r="CM513" s="980">
        <v>0</v>
      </c>
      <c r="CN513" s="979">
        <v>0</v>
      </c>
      <c r="CO513" s="980">
        <v>0</v>
      </c>
      <c r="CP513" s="979">
        <v>0</v>
      </c>
      <c r="CQ513" s="980">
        <v>0</v>
      </c>
      <c r="CR513" s="979">
        <v>0</v>
      </c>
      <c r="CS513" s="980">
        <v>0</v>
      </c>
      <c r="CT513" s="979">
        <v>0</v>
      </c>
      <c r="CU513" s="980">
        <v>0</v>
      </c>
      <c r="CV513" s="979">
        <v>0</v>
      </c>
      <c r="CW513" s="980">
        <v>0</v>
      </c>
      <c r="CX513" s="979">
        <v>0</v>
      </c>
      <c r="CY513" s="980">
        <v>0</v>
      </c>
      <c r="CZ513" s="979">
        <v>0</v>
      </c>
      <c r="DA513" s="980">
        <v>0</v>
      </c>
      <c r="DB513" s="979">
        <v>0</v>
      </c>
      <c r="DC513" s="980">
        <v>0</v>
      </c>
      <c r="DD513" s="979">
        <v>0</v>
      </c>
      <c r="DE513" s="980">
        <v>0</v>
      </c>
      <c r="DF513" s="979">
        <v>0</v>
      </c>
      <c r="DG513" s="980">
        <v>0</v>
      </c>
      <c r="DH513" s="979">
        <v>0</v>
      </c>
      <c r="DI513" s="980">
        <v>0</v>
      </c>
      <c r="DJ513" s="979">
        <v>0</v>
      </c>
      <c r="DK513" s="980">
        <v>0</v>
      </c>
      <c r="DL513" s="979">
        <v>0</v>
      </c>
      <c r="DM513" s="980">
        <v>0</v>
      </c>
      <c r="DN513" s="979">
        <v>0</v>
      </c>
      <c r="DO513" s="980">
        <v>0</v>
      </c>
      <c r="DP513" s="981">
        <v>0</v>
      </c>
      <c r="DQ513" s="946"/>
      <c r="DR513" s="973"/>
      <c r="DS513" s="946"/>
      <c r="DT513" s="978">
        <v>0</v>
      </c>
      <c r="DU513" s="979">
        <v>0</v>
      </c>
      <c r="DV513" s="980">
        <v>0</v>
      </c>
      <c r="DW513" s="979">
        <v>0</v>
      </c>
      <c r="DX513" s="980">
        <v>0</v>
      </c>
      <c r="DY513" s="979">
        <v>0</v>
      </c>
      <c r="DZ513" s="980">
        <v>0</v>
      </c>
      <c r="EA513" s="979">
        <v>0</v>
      </c>
      <c r="EB513" s="980">
        <v>0</v>
      </c>
      <c r="EC513" s="979">
        <v>0</v>
      </c>
      <c r="ED513" s="980">
        <v>0</v>
      </c>
      <c r="EE513" s="979">
        <v>0</v>
      </c>
      <c r="EF513" s="980">
        <v>0</v>
      </c>
      <c r="EG513" s="979">
        <v>0</v>
      </c>
      <c r="EH513" s="980">
        <v>0</v>
      </c>
      <c r="EI513" s="979">
        <v>0</v>
      </c>
      <c r="EJ513" s="980">
        <v>0</v>
      </c>
      <c r="EK513" s="979">
        <v>0</v>
      </c>
      <c r="EL513" s="980">
        <v>0</v>
      </c>
      <c r="EM513" s="979">
        <v>0</v>
      </c>
      <c r="EN513" s="980">
        <v>0</v>
      </c>
      <c r="EO513" s="979">
        <v>0</v>
      </c>
      <c r="EP513" s="980">
        <v>0</v>
      </c>
      <c r="EQ513" s="979">
        <v>0</v>
      </c>
      <c r="ER513" s="980">
        <v>0</v>
      </c>
      <c r="ES513" s="979">
        <v>0</v>
      </c>
      <c r="ET513" s="980">
        <v>0</v>
      </c>
      <c r="EU513" s="979">
        <v>0</v>
      </c>
      <c r="EV513" s="980">
        <v>0</v>
      </c>
      <c r="EW513" s="979">
        <v>0</v>
      </c>
      <c r="EX513" s="980">
        <v>0</v>
      </c>
      <c r="EY513" s="979">
        <v>0</v>
      </c>
      <c r="EZ513" s="980">
        <v>0</v>
      </c>
      <c r="FA513" s="979">
        <v>0</v>
      </c>
      <c r="FB513" s="980">
        <v>0</v>
      </c>
      <c r="FC513" s="981">
        <v>0</v>
      </c>
      <c r="FD513" s="946"/>
      <c r="FE513" s="974"/>
      <c r="FF513" s="946"/>
      <c r="FG513" s="975"/>
      <c r="FI513" s="982" t="b">
        <v>1</v>
      </c>
    </row>
    <row r="514" spans="2:165" hidden="1" outlineLevel="1">
      <c r="B514" s="1013">
        <v>492</v>
      </c>
      <c r="C514" s="1021" t="s">
        <v>336</v>
      </c>
      <c r="E514" s="1015">
        <v>0</v>
      </c>
      <c r="F514" s="1016">
        <v>0</v>
      </c>
      <c r="G514" s="1017">
        <v>0</v>
      </c>
      <c r="H514" s="1016">
        <v>0</v>
      </c>
      <c r="I514" s="1017">
        <v>0</v>
      </c>
      <c r="J514" s="1016">
        <v>0</v>
      </c>
      <c r="K514" s="1017">
        <v>0</v>
      </c>
      <c r="L514" s="1016">
        <v>0</v>
      </c>
      <c r="M514" s="1017">
        <v>0</v>
      </c>
      <c r="N514" s="1016">
        <v>0</v>
      </c>
      <c r="O514" s="1017">
        <v>0</v>
      </c>
      <c r="P514" s="1016">
        <v>0</v>
      </c>
      <c r="Q514" s="1017">
        <v>0</v>
      </c>
      <c r="R514" s="1016">
        <v>0</v>
      </c>
      <c r="S514" s="1017">
        <v>0</v>
      </c>
      <c r="T514" s="1016">
        <v>0</v>
      </c>
      <c r="U514" s="1017">
        <v>0</v>
      </c>
      <c r="V514" s="1016">
        <v>0</v>
      </c>
      <c r="W514" s="1017">
        <v>0</v>
      </c>
      <c r="X514" s="1016">
        <v>0</v>
      </c>
      <c r="Y514" s="1017">
        <v>0</v>
      </c>
      <c r="Z514" s="1016">
        <v>0</v>
      </c>
      <c r="AA514" s="1017">
        <v>0</v>
      </c>
      <c r="AB514" s="1016">
        <v>0</v>
      </c>
      <c r="AC514" s="1017">
        <v>0</v>
      </c>
      <c r="AD514" s="1016">
        <v>0</v>
      </c>
      <c r="AE514" s="1017">
        <v>0</v>
      </c>
      <c r="AF514" s="1016">
        <v>0</v>
      </c>
      <c r="AG514" s="1017">
        <v>0</v>
      </c>
      <c r="AH514" s="1016">
        <v>0</v>
      </c>
      <c r="AI514" s="1017">
        <v>0</v>
      </c>
      <c r="AJ514" s="1016">
        <v>0</v>
      </c>
      <c r="AK514" s="1017">
        <v>0</v>
      </c>
      <c r="AL514" s="1016">
        <v>0</v>
      </c>
      <c r="AM514" s="1017">
        <v>0</v>
      </c>
      <c r="AN514" s="1018">
        <v>0</v>
      </c>
      <c r="AO514" s="946"/>
      <c r="AP514" s="964"/>
      <c r="AQ514" s="946"/>
      <c r="AR514" s="1015">
        <v>0</v>
      </c>
      <c r="AS514" s="1016">
        <v>0</v>
      </c>
      <c r="AT514" s="1017">
        <v>0</v>
      </c>
      <c r="AU514" s="1016">
        <v>0</v>
      </c>
      <c r="AV514" s="1017">
        <v>0</v>
      </c>
      <c r="AW514" s="1016">
        <v>0</v>
      </c>
      <c r="AX514" s="1017">
        <v>0</v>
      </c>
      <c r="AY514" s="1016">
        <v>0</v>
      </c>
      <c r="AZ514" s="1017">
        <v>0</v>
      </c>
      <c r="BA514" s="1016">
        <v>0</v>
      </c>
      <c r="BB514" s="1017">
        <v>0</v>
      </c>
      <c r="BC514" s="1016">
        <v>0</v>
      </c>
      <c r="BD514" s="1017">
        <v>0</v>
      </c>
      <c r="BE514" s="1016">
        <v>0</v>
      </c>
      <c r="BF514" s="1017">
        <v>0</v>
      </c>
      <c r="BG514" s="1016">
        <v>0</v>
      </c>
      <c r="BH514" s="1017">
        <v>0</v>
      </c>
      <c r="BI514" s="1016">
        <v>0</v>
      </c>
      <c r="BJ514" s="1017">
        <v>0</v>
      </c>
      <c r="BK514" s="1016">
        <v>0</v>
      </c>
      <c r="BL514" s="1017">
        <v>0</v>
      </c>
      <c r="BM514" s="1016">
        <v>0</v>
      </c>
      <c r="BN514" s="1017">
        <v>0</v>
      </c>
      <c r="BO514" s="1016">
        <v>0</v>
      </c>
      <c r="BP514" s="1017">
        <v>0</v>
      </c>
      <c r="BQ514" s="1016">
        <v>0</v>
      </c>
      <c r="BR514" s="1017">
        <v>0</v>
      </c>
      <c r="BS514" s="1016">
        <v>0</v>
      </c>
      <c r="BT514" s="1017">
        <v>0</v>
      </c>
      <c r="BU514" s="1016">
        <v>0</v>
      </c>
      <c r="BV514" s="1017">
        <v>0</v>
      </c>
      <c r="BW514" s="1016">
        <v>0</v>
      </c>
      <c r="BX514" s="1017">
        <v>0</v>
      </c>
      <c r="BY514" s="1016">
        <v>0</v>
      </c>
      <c r="BZ514" s="1017">
        <v>0</v>
      </c>
      <c r="CA514" s="1018">
        <v>0</v>
      </c>
      <c r="CB514" s="946"/>
      <c r="CC514" s="971"/>
      <c r="CD514" s="946"/>
      <c r="CE514" s="972"/>
      <c r="CF514" s="946"/>
      <c r="CG514" s="1015">
        <v>0</v>
      </c>
      <c r="CH514" s="1016">
        <v>0</v>
      </c>
      <c r="CI514" s="1017">
        <v>0</v>
      </c>
      <c r="CJ514" s="1016">
        <v>0</v>
      </c>
      <c r="CK514" s="1017">
        <v>0</v>
      </c>
      <c r="CL514" s="1016">
        <v>0</v>
      </c>
      <c r="CM514" s="1017">
        <v>0</v>
      </c>
      <c r="CN514" s="1016">
        <v>0</v>
      </c>
      <c r="CO514" s="1017">
        <v>0</v>
      </c>
      <c r="CP514" s="1016">
        <v>0</v>
      </c>
      <c r="CQ514" s="1017">
        <v>0</v>
      </c>
      <c r="CR514" s="1016">
        <v>0</v>
      </c>
      <c r="CS514" s="1017">
        <v>0</v>
      </c>
      <c r="CT514" s="1016">
        <v>0</v>
      </c>
      <c r="CU514" s="1017">
        <v>0</v>
      </c>
      <c r="CV514" s="1016">
        <v>0</v>
      </c>
      <c r="CW514" s="1017">
        <v>0</v>
      </c>
      <c r="CX514" s="1016">
        <v>0</v>
      </c>
      <c r="CY514" s="1017">
        <v>0</v>
      </c>
      <c r="CZ514" s="1016">
        <v>0</v>
      </c>
      <c r="DA514" s="1017">
        <v>0</v>
      </c>
      <c r="DB514" s="1016">
        <v>0</v>
      </c>
      <c r="DC514" s="1017">
        <v>0</v>
      </c>
      <c r="DD514" s="1016">
        <v>0</v>
      </c>
      <c r="DE514" s="1017">
        <v>0</v>
      </c>
      <c r="DF514" s="1016">
        <v>0</v>
      </c>
      <c r="DG514" s="1017">
        <v>0</v>
      </c>
      <c r="DH514" s="1016">
        <v>0</v>
      </c>
      <c r="DI514" s="1017">
        <v>0</v>
      </c>
      <c r="DJ514" s="1016">
        <v>0</v>
      </c>
      <c r="DK514" s="1017">
        <v>0</v>
      </c>
      <c r="DL514" s="1016">
        <v>0</v>
      </c>
      <c r="DM514" s="1017">
        <v>0</v>
      </c>
      <c r="DN514" s="1016">
        <v>0</v>
      </c>
      <c r="DO514" s="1017">
        <v>0</v>
      </c>
      <c r="DP514" s="1018">
        <v>0</v>
      </c>
      <c r="DQ514" s="946"/>
      <c r="DR514" s="973"/>
      <c r="DS514" s="946"/>
      <c r="DT514" s="1015">
        <v>0</v>
      </c>
      <c r="DU514" s="1016">
        <v>0</v>
      </c>
      <c r="DV514" s="1017">
        <v>0</v>
      </c>
      <c r="DW514" s="1016">
        <v>0</v>
      </c>
      <c r="DX514" s="1017">
        <v>0</v>
      </c>
      <c r="DY514" s="1016">
        <v>0</v>
      </c>
      <c r="DZ514" s="1017">
        <v>0</v>
      </c>
      <c r="EA514" s="1016">
        <v>0</v>
      </c>
      <c r="EB514" s="1017">
        <v>0</v>
      </c>
      <c r="EC514" s="1016">
        <v>0</v>
      </c>
      <c r="ED514" s="1017">
        <v>0</v>
      </c>
      <c r="EE514" s="1016">
        <v>0</v>
      </c>
      <c r="EF514" s="1017">
        <v>0</v>
      </c>
      <c r="EG514" s="1016">
        <v>0</v>
      </c>
      <c r="EH514" s="1017">
        <v>0</v>
      </c>
      <c r="EI514" s="1016">
        <v>0</v>
      </c>
      <c r="EJ514" s="1017">
        <v>0</v>
      </c>
      <c r="EK514" s="1016">
        <v>0</v>
      </c>
      <c r="EL514" s="1017">
        <v>0</v>
      </c>
      <c r="EM514" s="1016">
        <v>0</v>
      </c>
      <c r="EN514" s="1017">
        <v>0</v>
      </c>
      <c r="EO514" s="1016">
        <v>0</v>
      </c>
      <c r="EP514" s="1017">
        <v>0</v>
      </c>
      <c r="EQ514" s="1016">
        <v>0</v>
      </c>
      <c r="ER514" s="1017">
        <v>0</v>
      </c>
      <c r="ES514" s="1016">
        <v>0</v>
      </c>
      <c r="ET514" s="1017">
        <v>0</v>
      </c>
      <c r="EU514" s="1016">
        <v>0</v>
      </c>
      <c r="EV514" s="1017">
        <v>0</v>
      </c>
      <c r="EW514" s="1016">
        <v>0</v>
      </c>
      <c r="EX514" s="1017">
        <v>0</v>
      </c>
      <c r="EY514" s="1016">
        <v>0</v>
      </c>
      <c r="EZ514" s="1017">
        <v>0</v>
      </c>
      <c r="FA514" s="1016">
        <v>0</v>
      </c>
      <c r="FB514" s="1017">
        <v>0</v>
      </c>
      <c r="FC514" s="1018">
        <v>0</v>
      </c>
      <c r="FD514" s="946"/>
      <c r="FE514" s="974"/>
      <c r="FF514" s="946"/>
      <c r="FG514" s="975"/>
      <c r="FI514" s="1019" t="b">
        <v>1</v>
      </c>
    </row>
    <row r="515" spans="2:165">
      <c r="B515" s="1035" t="s">
        <v>816</v>
      </c>
      <c r="C515" s="1036"/>
      <c r="E515" s="1032">
        <v>0</v>
      </c>
      <c r="F515" s="1032">
        <v>0</v>
      </c>
      <c r="G515" s="1032">
        <v>43320311</v>
      </c>
      <c r="H515" s="1032">
        <v>39268886</v>
      </c>
      <c r="I515" s="1032">
        <v>39268886</v>
      </c>
      <c r="J515" s="1032">
        <v>38990775</v>
      </c>
      <c r="K515" s="1032">
        <v>38864476</v>
      </c>
      <c r="L515" s="1032">
        <v>37070085</v>
      </c>
      <c r="M515" s="1032">
        <v>36946532</v>
      </c>
      <c r="N515" s="1032">
        <v>36879493</v>
      </c>
      <c r="O515" s="1032">
        <v>36704872</v>
      </c>
      <c r="P515" s="1032">
        <v>36505947</v>
      </c>
      <c r="Q515" s="1032">
        <v>34367134</v>
      </c>
      <c r="R515" s="1032">
        <v>33262889</v>
      </c>
      <c r="S515" s="1032">
        <v>20813502</v>
      </c>
      <c r="T515" s="1032">
        <v>18933547</v>
      </c>
      <c r="U515" s="1032">
        <v>13592314</v>
      </c>
      <c r="V515" s="1032">
        <v>11958692</v>
      </c>
      <c r="W515" s="1032">
        <v>6272159</v>
      </c>
      <c r="X515" s="1032">
        <v>2575344</v>
      </c>
      <c r="Y515" s="1032">
        <v>2463075</v>
      </c>
      <c r="Z515" s="1032">
        <v>95795</v>
      </c>
      <c r="AA515" s="1032">
        <v>0</v>
      </c>
      <c r="AB515" s="1032">
        <v>0</v>
      </c>
      <c r="AC515" s="1032">
        <v>0</v>
      </c>
      <c r="AD515" s="1032">
        <v>0</v>
      </c>
      <c r="AE515" s="1032">
        <v>0</v>
      </c>
      <c r="AF515" s="1032">
        <v>0</v>
      </c>
      <c r="AG515" s="1032">
        <v>0</v>
      </c>
      <c r="AH515" s="1032">
        <v>0</v>
      </c>
      <c r="AI515" s="1032">
        <v>0</v>
      </c>
      <c r="AJ515" s="1032">
        <v>0</v>
      </c>
      <c r="AK515" s="1032">
        <v>0</v>
      </c>
      <c r="AL515" s="1032">
        <v>0</v>
      </c>
      <c r="AM515" s="1032">
        <v>0</v>
      </c>
      <c r="AN515" s="1032">
        <v>0</v>
      </c>
      <c r="AO515" s="946"/>
      <c r="AP515" s="964"/>
      <c r="AQ515" s="946"/>
      <c r="AR515" s="1032">
        <v>0</v>
      </c>
      <c r="AS515" s="1032">
        <v>0</v>
      </c>
      <c r="AT515" s="1032">
        <v>5104</v>
      </c>
      <c r="AU515" s="1032">
        <v>4856</v>
      </c>
      <c r="AV515" s="1032">
        <v>4856</v>
      </c>
      <c r="AW515" s="1032">
        <v>4812</v>
      </c>
      <c r="AX515" s="1032">
        <v>4793</v>
      </c>
      <c r="AY515" s="1032">
        <v>4453</v>
      </c>
      <c r="AZ515" s="1032">
        <v>4428</v>
      </c>
      <c r="BA515" s="1032">
        <v>4412</v>
      </c>
      <c r="BB515" s="1032">
        <v>4383</v>
      </c>
      <c r="BC515" s="1032">
        <v>4355</v>
      </c>
      <c r="BD515" s="1032">
        <v>4079</v>
      </c>
      <c r="BE515" s="1032">
        <v>3826</v>
      </c>
      <c r="BF515" s="1032">
        <v>2625</v>
      </c>
      <c r="BG515" s="1032">
        <v>2365</v>
      </c>
      <c r="BH515" s="1032">
        <v>1443</v>
      </c>
      <c r="BI515" s="1032">
        <v>1281</v>
      </c>
      <c r="BJ515" s="1032">
        <v>899</v>
      </c>
      <c r="BK515" s="1032">
        <v>651</v>
      </c>
      <c r="BL515" s="1032">
        <v>628</v>
      </c>
      <c r="BM515" s="1032">
        <v>15</v>
      </c>
      <c r="BN515" s="1032">
        <v>0</v>
      </c>
      <c r="BO515" s="1032">
        <v>0</v>
      </c>
      <c r="BP515" s="1032">
        <v>0</v>
      </c>
      <c r="BQ515" s="1032">
        <v>0</v>
      </c>
      <c r="BR515" s="1032">
        <v>0</v>
      </c>
      <c r="BS515" s="1032">
        <v>0</v>
      </c>
      <c r="BT515" s="1032">
        <v>0</v>
      </c>
      <c r="BU515" s="1032">
        <v>0</v>
      </c>
      <c r="BV515" s="1032">
        <v>0</v>
      </c>
      <c r="BW515" s="1032">
        <v>0</v>
      </c>
      <c r="BX515" s="1032">
        <v>0</v>
      </c>
      <c r="BY515" s="1032">
        <v>0</v>
      </c>
      <c r="BZ515" s="1032">
        <v>0</v>
      </c>
      <c r="CA515" s="1032">
        <v>0</v>
      </c>
      <c r="CB515" s="946"/>
      <c r="CC515" s="971"/>
      <c r="CD515" s="946"/>
      <c r="CE515" s="972"/>
      <c r="CF515" s="946"/>
      <c r="CG515" s="1032">
        <v>0</v>
      </c>
      <c r="CH515" s="1032">
        <v>0</v>
      </c>
      <c r="CI515" s="1032">
        <v>44600161</v>
      </c>
      <c r="CJ515" s="1032">
        <v>39437844</v>
      </c>
      <c r="CK515" s="1032">
        <v>39437844</v>
      </c>
      <c r="CL515" s="1032">
        <v>39238775</v>
      </c>
      <c r="CM515" s="1032">
        <v>39088006</v>
      </c>
      <c r="CN515" s="1032">
        <v>37583582</v>
      </c>
      <c r="CO515" s="1032">
        <v>37436044</v>
      </c>
      <c r="CP515" s="1032">
        <v>37356004</v>
      </c>
      <c r="CQ515" s="1032">
        <v>37181212</v>
      </c>
      <c r="CR515" s="1032">
        <v>36968316</v>
      </c>
      <c r="CS515" s="1032">
        <v>35034280</v>
      </c>
      <c r="CT515" s="1032">
        <v>34141412</v>
      </c>
      <c r="CU515" s="1032">
        <v>23395958</v>
      </c>
      <c r="CV515" s="1032">
        <v>21389617</v>
      </c>
      <c r="CW515" s="1032">
        <v>16334965</v>
      </c>
      <c r="CX515" s="1032">
        <v>14450675</v>
      </c>
      <c r="CY515" s="1032">
        <v>6821763</v>
      </c>
      <c r="CZ515" s="1032">
        <v>2043410</v>
      </c>
      <c r="DA515" s="1032">
        <v>1931547</v>
      </c>
      <c r="DB515" s="1032">
        <v>94419</v>
      </c>
      <c r="DC515" s="1032">
        <v>0</v>
      </c>
      <c r="DD515" s="1032">
        <v>0</v>
      </c>
      <c r="DE515" s="1032">
        <v>0</v>
      </c>
      <c r="DF515" s="1032">
        <v>0</v>
      </c>
      <c r="DG515" s="1032">
        <v>0</v>
      </c>
      <c r="DH515" s="1032">
        <v>0</v>
      </c>
      <c r="DI515" s="1032">
        <v>0</v>
      </c>
      <c r="DJ515" s="1032">
        <v>0</v>
      </c>
      <c r="DK515" s="1032">
        <v>0</v>
      </c>
      <c r="DL515" s="1032">
        <v>0</v>
      </c>
      <c r="DM515" s="1032">
        <v>0</v>
      </c>
      <c r="DN515" s="1032">
        <v>0</v>
      </c>
      <c r="DO515" s="1032">
        <v>0</v>
      </c>
      <c r="DP515" s="1032">
        <v>0</v>
      </c>
      <c r="DQ515" s="946"/>
      <c r="DR515" s="973"/>
      <c r="DS515" s="946"/>
      <c r="DT515" s="1032">
        <v>0</v>
      </c>
      <c r="DU515" s="1032">
        <v>0</v>
      </c>
      <c r="DV515" s="1032">
        <v>4967</v>
      </c>
      <c r="DW515" s="1032">
        <v>4643</v>
      </c>
      <c r="DX515" s="1032">
        <v>4643</v>
      </c>
      <c r="DY515" s="1032">
        <v>4612</v>
      </c>
      <c r="DZ515" s="1032">
        <v>4589</v>
      </c>
      <c r="EA515" s="1032">
        <v>4306</v>
      </c>
      <c r="EB515" s="1032">
        <v>4275</v>
      </c>
      <c r="EC515" s="1032">
        <v>4256</v>
      </c>
      <c r="ED515" s="1032">
        <v>4223</v>
      </c>
      <c r="EE515" s="1032">
        <v>4189</v>
      </c>
      <c r="EF515" s="1032">
        <v>3920</v>
      </c>
      <c r="EG515" s="1032">
        <v>3702</v>
      </c>
      <c r="EH515" s="1032">
        <v>2636</v>
      </c>
      <c r="EI515" s="1032">
        <v>2381</v>
      </c>
      <c r="EJ515" s="1032">
        <v>1535</v>
      </c>
      <c r="EK515" s="1032">
        <v>1364</v>
      </c>
      <c r="EL515" s="1032">
        <v>852</v>
      </c>
      <c r="EM515" s="1032">
        <v>531</v>
      </c>
      <c r="EN515" s="1032">
        <v>488</v>
      </c>
      <c r="EO515" s="1032">
        <v>15</v>
      </c>
      <c r="EP515" s="1032">
        <v>0</v>
      </c>
      <c r="EQ515" s="1032">
        <v>0</v>
      </c>
      <c r="ER515" s="1032">
        <v>0</v>
      </c>
      <c r="ES515" s="1032">
        <v>0</v>
      </c>
      <c r="ET515" s="1032">
        <v>0</v>
      </c>
      <c r="EU515" s="1032">
        <v>0</v>
      </c>
      <c r="EV515" s="1032">
        <v>0</v>
      </c>
      <c r="EW515" s="1032">
        <v>0</v>
      </c>
      <c r="EX515" s="1032">
        <v>0</v>
      </c>
      <c r="EY515" s="1032">
        <v>0</v>
      </c>
      <c r="EZ515" s="1032">
        <v>0</v>
      </c>
      <c r="FA515" s="1032">
        <v>0</v>
      </c>
      <c r="FB515" s="1032">
        <v>0</v>
      </c>
      <c r="FC515" s="1032">
        <v>0</v>
      </c>
      <c r="FD515" s="946"/>
      <c r="FE515" s="974"/>
      <c r="FF515" s="946"/>
      <c r="FG515" s="975"/>
      <c r="FI515" s="1032"/>
    </row>
    <row r="516" spans="2:165" ht="5.0999999999999996" customHeight="1">
      <c r="E516" s="1034"/>
      <c r="F516" s="1034"/>
      <c r="G516" s="1034"/>
      <c r="H516" s="1034"/>
      <c r="I516" s="1034"/>
      <c r="J516" s="1034"/>
      <c r="K516" s="1034"/>
      <c r="L516" s="1034"/>
      <c r="M516" s="1034"/>
      <c r="N516" s="1034"/>
      <c r="O516" s="1034"/>
      <c r="P516" s="1034"/>
      <c r="Q516" s="1034"/>
      <c r="R516" s="1034"/>
      <c r="S516" s="1034"/>
      <c r="T516" s="1034"/>
      <c r="U516" s="1034"/>
      <c r="V516" s="1034"/>
      <c r="W516" s="1034"/>
      <c r="X516" s="1034"/>
      <c r="Y516" s="1034"/>
      <c r="Z516" s="1034"/>
      <c r="AA516" s="1034"/>
      <c r="AB516" s="1034"/>
      <c r="AC516" s="1034"/>
      <c r="AD516" s="1034"/>
      <c r="AE516" s="1034"/>
      <c r="AF516" s="1034"/>
      <c r="AG516" s="1034"/>
      <c r="AH516" s="1034"/>
      <c r="AI516" s="1034"/>
      <c r="AJ516" s="1034"/>
      <c r="AK516" s="1034"/>
      <c r="AL516" s="1034"/>
      <c r="AM516" s="1034"/>
      <c r="AN516" s="1034"/>
      <c r="AP516" s="964"/>
      <c r="AR516" s="1034"/>
      <c r="AS516" s="1034"/>
      <c r="AT516" s="1034"/>
      <c r="AU516" s="1034"/>
      <c r="AV516" s="1034"/>
      <c r="AW516" s="1034"/>
      <c r="AX516" s="1034"/>
      <c r="AY516" s="1034"/>
      <c r="AZ516" s="1034"/>
      <c r="BA516" s="1034"/>
      <c r="BB516" s="1034"/>
      <c r="BC516" s="1034"/>
      <c r="BD516" s="1034"/>
      <c r="BE516" s="1034"/>
      <c r="BF516" s="1034"/>
      <c r="BG516" s="1034"/>
      <c r="BH516" s="1034"/>
      <c r="BI516" s="1034"/>
      <c r="BJ516" s="1034"/>
      <c r="BK516" s="1034"/>
      <c r="BL516" s="1034"/>
      <c r="BM516" s="1034"/>
      <c r="BN516" s="1034"/>
      <c r="BO516" s="1034"/>
      <c r="BP516" s="1034"/>
      <c r="BQ516" s="1034"/>
      <c r="BR516" s="1034"/>
      <c r="BS516" s="1034"/>
      <c r="BT516" s="1034"/>
      <c r="BU516" s="1034"/>
      <c r="BV516" s="1034"/>
      <c r="BW516" s="1034"/>
      <c r="BX516" s="1034"/>
      <c r="BY516" s="1034"/>
      <c r="BZ516" s="1034"/>
      <c r="CA516" s="1034"/>
      <c r="CC516" s="971"/>
      <c r="CE516" s="972"/>
      <c r="CG516" s="1034"/>
      <c r="CH516" s="1034"/>
      <c r="CI516" s="1034"/>
      <c r="CJ516" s="1034"/>
      <c r="CK516" s="1034"/>
      <c r="CL516" s="1034"/>
      <c r="CM516" s="1034"/>
      <c r="CN516" s="1034"/>
      <c r="CO516" s="1034"/>
      <c r="CP516" s="1034"/>
      <c r="CQ516" s="1034"/>
      <c r="CR516" s="1034"/>
      <c r="CS516" s="1034"/>
      <c r="CT516" s="1034"/>
      <c r="CU516" s="1034"/>
      <c r="CV516" s="1034"/>
      <c r="CW516" s="1034"/>
      <c r="CX516" s="1034"/>
      <c r="CY516" s="1034"/>
      <c r="CZ516" s="1034"/>
      <c r="DA516" s="1034"/>
      <c r="DB516" s="1034"/>
      <c r="DC516" s="1034"/>
      <c r="DD516" s="1034"/>
      <c r="DE516" s="1034"/>
      <c r="DF516" s="1034"/>
      <c r="DG516" s="1034"/>
      <c r="DH516" s="1034"/>
      <c r="DI516" s="1034"/>
      <c r="DJ516" s="1034"/>
      <c r="DK516" s="1034"/>
      <c r="DL516" s="1034"/>
      <c r="DM516" s="1034"/>
      <c r="DN516" s="1034"/>
      <c r="DO516" s="1034"/>
      <c r="DP516" s="1034"/>
      <c r="DR516" s="973"/>
      <c r="DT516" s="1034"/>
      <c r="DU516" s="1034"/>
      <c r="DV516" s="1034"/>
      <c r="DW516" s="1034"/>
      <c r="DX516" s="1034"/>
      <c r="DY516" s="1034"/>
      <c r="DZ516" s="1034"/>
      <c r="EA516" s="1034"/>
      <c r="EB516" s="1034"/>
      <c r="EC516" s="1034"/>
      <c r="ED516" s="1034"/>
      <c r="EE516" s="1034"/>
      <c r="EF516" s="1034"/>
      <c r="EG516" s="1034"/>
      <c r="EH516" s="1034"/>
      <c r="EI516" s="1034"/>
      <c r="EJ516" s="1034"/>
      <c r="EK516" s="1034"/>
      <c r="EL516" s="1034"/>
      <c r="EM516" s="1034"/>
      <c r="EN516" s="1034"/>
      <c r="EO516" s="1034"/>
      <c r="EP516" s="1034"/>
      <c r="EQ516" s="1034"/>
      <c r="ER516" s="1034"/>
      <c r="ES516" s="1034"/>
      <c r="ET516" s="1034"/>
      <c r="EU516" s="1034"/>
      <c r="EV516" s="1034"/>
      <c r="EW516" s="1034"/>
      <c r="EX516" s="1034"/>
      <c r="EY516" s="1034"/>
      <c r="EZ516" s="1034"/>
      <c r="FA516" s="1034"/>
      <c r="FB516" s="1034"/>
      <c r="FC516" s="1034"/>
      <c r="FE516" s="974"/>
      <c r="FG516" s="975"/>
      <c r="FI516" s="1034"/>
    </row>
    <row r="517" spans="2:165">
      <c r="B517" s="1041" t="s">
        <v>216</v>
      </c>
      <c r="C517" s="1042"/>
      <c r="E517" s="1043">
        <v>27804483</v>
      </c>
      <c r="F517" s="1043">
        <v>53376676</v>
      </c>
      <c r="G517" s="1043">
        <v>92181506</v>
      </c>
      <c r="H517" s="1043">
        <v>88225853</v>
      </c>
      <c r="I517" s="1043">
        <v>88173702</v>
      </c>
      <c r="J517" s="1043">
        <v>87840698</v>
      </c>
      <c r="K517" s="1043">
        <v>87545047</v>
      </c>
      <c r="L517" s="1043">
        <v>85749661</v>
      </c>
      <c r="M517" s="1043">
        <v>85437865</v>
      </c>
      <c r="N517" s="1043">
        <v>81670756</v>
      </c>
      <c r="O517" s="1043">
        <v>76359363</v>
      </c>
      <c r="P517" s="1043">
        <v>74085168</v>
      </c>
      <c r="Q517" s="1043">
        <v>66287700</v>
      </c>
      <c r="R517" s="1043">
        <v>58865273</v>
      </c>
      <c r="S517" s="1043">
        <v>45489663</v>
      </c>
      <c r="T517" s="1043">
        <v>37498904</v>
      </c>
      <c r="U517" s="1043">
        <v>27354758</v>
      </c>
      <c r="V517" s="1043">
        <v>22113015</v>
      </c>
      <c r="W517" s="1043">
        <v>13491643</v>
      </c>
      <c r="X517" s="1043">
        <v>6713227</v>
      </c>
      <c r="Y517" s="1043">
        <v>2511870</v>
      </c>
      <c r="Z517" s="1043">
        <v>102263</v>
      </c>
      <c r="AA517" s="1043">
        <v>6468</v>
      </c>
      <c r="AB517" s="1043">
        <v>0</v>
      </c>
      <c r="AC517" s="1043">
        <v>0</v>
      </c>
      <c r="AD517" s="1043">
        <v>0</v>
      </c>
      <c r="AE517" s="1043">
        <v>0</v>
      </c>
      <c r="AF517" s="1043">
        <v>0</v>
      </c>
      <c r="AG517" s="1043">
        <v>0</v>
      </c>
      <c r="AH517" s="1043">
        <v>0</v>
      </c>
      <c r="AI517" s="1043">
        <v>0</v>
      </c>
      <c r="AJ517" s="1043">
        <v>0</v>
      </c>
      <c r="AK517" s="1043">
        <v>0</v>
      </c>
      <c r="AL517" s="1043">
        <v>0</v>
      </c>
      <c r="AM517" s="1043">
        <v>0</v>
      </c>
      <c r="AN517" s="1043">
        <v>0</v>
      </c>
      <c r="AO517" s="946"/>
      <c r="AP517" s="1044"/>
      <c r="AQ517" s="946"/>
      <c r="AR517" s="1043">
        <v>5715</v>
      </c>
      <c r="AS517" s="1043">
        <v>9068</v>
      </c>
      <c r="AT517" s="1043">
        <v>13644</v>
      </c>
      <c r="AU517" s="1043">
        <v>13416</v>
      </c>
      <c r="AV517" s="1043">
        <v>13408</v>
      </c>
      <c r="AW517" s="1043">
        <v>13354</v>
      </c>
      <c r="AX517" s="1043">
        <v>13314</v>
      </c>
      <c r="AY517" s="1043">
        <v>12974</v>
      </c>
      <c r="AZ517" s="1043">
        <v>12929</v>
      </c>
      <c r="BA517" s="1043">
        <v>12299</v>
      </c>
      <c r="BB517" s="1043">
        <v>11399</v>
      </c>
      <c r="BC517" s="1043">
        <v>10953</v>
      </c>
      <c r="BD517" s="1043">
        <v>9871</v>
      </c>
      <c r="BE517" s="1043">
        <v>8735</v>
      </c>
      <c r="BF517" s="1043">
        <v>7353</v>
      </c>
      <c r="BG517" s="1043">
        <v>6389</v>
      </c>
      <c r="BH517" s="1043">
        <v>4607</v>
      </c>
      <c r="BI517" s="1043">
        <v>4201</v>
      </c>
      <c r="BJ517" s="1043">
        <v>3495</v>
      </c>
      <c r="BK517" s="1043">
        <v>1689</v>
      </c>
      <c r="BL517" s="1043">
        <v>661</v>
      </c>
      <c r="BM517" s="1043">
        <v>19</v>
      </c>
      <c r="BN517" s="1043">
        <v>3</v>
      </c>
      <c r="BO517" s="1043">
        <v>0</v>
      </c>
      <c r="BP517" s="1043">
        <v>0</v>
      </c>
      <c r="BQ517" s="1043">
        <v>0</v>
      </c>
      <c r="BR517" s="1043">
        <v>0</v>
      </c>
      <c r="BS517" s="1043">
        <v>0</v>
      </c>
      <c r="BT517" s="1043">
        <v>0</v>
      </c>
      <c r="BU517" s="1043">
        <v>0</v>
      </c>
      <c r="BV517" s="1043">
        <v>0</v>
      </c>
      <c r="BW517" s="1043">
        <v>0</v>
      </c>
      <c r="BX517" s="1043">
        <v>0</v>
      </c>
      <c r="BY517" s="1043">
        <v>0</v>
      </c>
      <c r="BZ517" s="1043">
        <v>0</v>
      </c>
      <c r="CA517" s="1043">
        <v>0</v>
      </c>
      <c r="CB517" s="946"/>
      <c r="CC517" s="1045"/>
      <c r="CD517" s="946"/>
      <c r="CE517" s="1046"/>
      <c r="CF517" s="946"/>
      <c r="CG517" s="1043">
        <v>22614146</v>
      </c>
      <c r="CH517" s="1043">
        <v>45677673</v>
      </c>
      <c r="CI517" s="1043">
        <v>86759026</v>
      </c>
      <c r="CJ517" s="1043">
        <v>81682841</v>
      </c>
      <c r="CK517" s="1043">
        <v>81657705</v>
      </c>
      <c r="CL517" s="1043">
        <v>81430286</v>
      </c>
      <c r="CM517" s="1043">
        <v>81142007</v>
      </c>
      <c r="CN517" s="1043">
        <v>79636016</v>
      </c>
      <c r="CO517" s="1043">
        <v>79319916</v>
      </c>
      <c r="CP517" s="1043">
        <v>76462989</v>
      </c>
      <c r="CQ517" s="1043">
        <v>72281881</v>
      </c>
      <c r="CR517" s="1043">
        <v>70248098</v>
      </c>
      <c r="CS517" s="1043">
        <v>63778672</v>
      </c>
      <c r="CT517" s="1043">
        <v>57828014</v>
      </c>
      <c r="CU517" s="1043">
        <v>46257888</v>
      </c>
      <c r="CV517" s="1043">
        <v>39114025</v>
      </c>
      <c r="CW517" s="1043">
        <v>29517042</v>
      </c>
      <c r="CX517" s="1043">
        <v>23316562</v>
      </c>
      <c r="CY517" s="1043">
        <v>12261638</v>
      </c>
      <c r="CZ517" s="1043">
        <v>5648396</v>
      </c>
      <c r="DA517" s="1043">
        <v>1973024</v>
      </c>
      <c r="DB517" s="1043">
        <v>97589</v>
      </c>
      <c r="DC517" s="1043">
        <v>3170</v>
      </c>
      <c r="DD517" s="1043">
        <v>0</v>
      </c>
      <c r="DE517" s="1043">
        <v>0</v>
      </c>
      <c r="DF517" s="1043">
        <v>0</v>
      </c>
      <c r="DG517" s="1043">
        <v>0</v>
      </c>
      <c r="DH517" s="1043">
        <v>0</v>
      </c>
      <c r="DI517" s="1043">
        <v>0</v>
      </c>
      <c r="DJ517" s="1043">
        <v>0</v>
      </c>
      <c r="DK517" s="1043">
        <v>0</v>
      </c>
      <c r="DL517" s="1043">
        <v>0</v>
      </c>
      <c r="DM517" s="1043">
        <v>0</v>
      </c>
      <c r="DN517" s="1043">
        <v>0</v>
      </c>
      <c r="DO517" s="1043">
        <v>0</v>
      </c>
      <c r="DP517" s="1043">
        <v>0</v>
      </c>
      <c r="DQ517" s="946"/>
      <c r="DR517" s="1047"/>
      <c r="DS517" s="946"/>
      <c r="DT517" s="1043">
        <v>4275</v>
      </c>
      <c r="DU517" s="1043">
        <v>7051</v>
      </c>
      <c r="DV517" s="1043">
        <v>11591</v>
      </c>
      <c r="DW517" s="1043">
        <v>11287</v>
      </c>
      <c r="DX517" s="1043">
        <v>11287</v>
      </c>
      <c r="DY517" s="1043">
        <v>11251</v>
      </c>
      <c r="DZ517" s="1043">
        <v>11211</v>
      </c>
      <c r="EA517" s="1043">
        <v>10927</v>
      </c>
      <c r="EB517" s="1043">
        <v>10880</v>
      </c>
      <c r="EC517" s="1043">
        <v>10383</v>
      </c>
      <c r="ED517" s="1043">
        <v>9678</v>
      </c>
      <c r="EE517" s="1043">
        <v>9278</v>
      </c>
      <c r="EF517" s="1043">
        <v>8361</v>
      </c>
      <c r="EG517" s="1043">
        <v>7434</v>
      </c>
      <c r="EH517" s="1043">
        <v>6206</v>
      </c>
      <c r="EI517" s="1043">
        <v>5385</v>
      </c>
      <c r="EJ517" s="1043">
        <v>3844</v>
      </c>
      <c r="EK517" s="1043">
        <v>3387</v>
      </c>
      <c r="EL517" s="1043">
        <v>2575</v>
      </c>
      <c r="EM517" s="1043">
        <v>1316</v>
      </c>
      <c r="EN517" s="1043">
        <v>514</v>
      </c>
      <c r="EO517" s="1043">
        <v>16</v>
      </c>
      <c r="EP517" s="1043">
        <v>1</v>
      </c>
      <c r="EQ517" s="1043">
        <v>0</v>
      </c>
      <c r="ER517" s="1043">
        <v>0</v>
      </c>
      <c r="ES517" s="1043">
        <v>0</v>
      </c>
      <c r="ET517" s="1043">
        <v>0</v>
      </c>
      <c r="EU517" s="1043">
        <v>0</v>
      </c>
      <c r="EV517" s="1043">
        <v>0</v>
      </c>
      <c r="EW517" s="1043">
        <v>0</v>
      </c>
      <c r="EX517" s="1043">
        <v>0</v>
      </c>
      <c r="EY517" s="1043">
        <v>0</v>
      </c>
      <c r="EZ517" s="1043">
        <v>0</v>
      </c>
      <c r="FA517" s="1043">
        <v>0</v>
      </c>
      <c r="FB517" s="1043">
        <v>0</v>
      </c>
      <c r="FC517" s="1043">
        <v>0</v>
      </c>
      <c r="FD517" s="946"/>
      <c r="FE517" s="1048"/>
      <c r="FF517" s="946"/>
      <c r="FG517" s="1049"/>
      <c r="FI517" s="1043"/>
    </row>
    <row r="518" spans="2:165" ht="5.0999999999999996" customHeight="1"/>
  </sheetData>
  <autoFilter ref="B5:FI517" xr:uid="{00000000-0009-0000-0000-000007000000}">
    <filterColumn colId="163">
      <filters blank="1">
        <filter val="FALSE"/>
      </filters>
    </filterColumn>
  </autoFilter>
  <mergeCells count="9">
    <mergeCell ref="B4:B5"/>
    <mergeCell ref="C4:C5"/>
    <mergeCell ref="FI4:FI5"/>
    <mergeCell ref="AP1:AP5"/>
    <mergeCell ref="CC1:CC5"/>
    <mergeCell ref="CE1:CE5"/>
    <mergeCell ref="DR1:DR5"/>
    <mergeCell ref="FE1:FE5"/>
    <mergeCell ref="FG1:FG5"/>
  </mergeCells>
  <pageMargins left="0.25" right="0.25" top="0.25" bottom="0.25" header="0.3" footer="0.3"/>
  <pageSetup paperSize="3" scale="3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C39B-06C7-407E-8DEB-4C13557072DE}">
  <sheetPr filterMode="1">
    <tabColor rgb="FFFFFF00"/>
    <pageSetUpPr fitToPage="1"/>
  </sheetPr>
  <dimension ref="B1:FI518"/>
  <sheetViews>
    <sheetView zoomScale="145" zoomScaleNormal="145" workbookViewId="0">
      <pane xSplit="4" ySplit="6" topLeftCell="E261" activePane="bottomRight" state="frozen"/>
      <selection pane="topRight" activeCell="Q707" sqref="Q707"/>
      <selection pane="bottomLeft" activeCell="Q707" sqref="Q707"/>
      <selection pane="bottomRight" activeCell="C435" sqref="A1:FJ518"/>
    </sheetView>
  </sheetViews>
  <sheetFormatPr defaultColWidth="9.140625" defaultRowHeight="11.25" outlineLevelRow="1" outlineLevelCol="2"/>
  <cols>
    <col min="1" max="1" width="2.5703125" style="945" customWidth="1"/>
    <col min="2" max="2" width="3.5703125" style="945" customWidth="1"/>
    <col min="3" max="3" width="65.5703125" style="945" customWidth="1"/>
    <col min="4" max="4" width="0.85546875" style="945" customWidth="1"/>
    <col min="5" max="5" width="7.85546875" style="945" hidden="1" customWidth="1" outlineLevel="2"/>
    <col min="6" max="22" width="8.5703125" style="945" hidden="1" customWidth="1" outlineLevel="2"/>
    <col min="23" max="25" width="7.85546875" style="945" hidden="1" customWidth="1" outlineLevel="2"/>
    <col min="26" max="26" width="5.5703125" style="945" hidden="1" customWidth="1" outlineLevel="2"/>
    <col min="27" max="40" width="3.42578125" style="945" hidden="1" customWidth="1" outlineLevel="2"/>
    <col min="41" max="41" width="1.140625" style="945" hidden="1" customWidth="1" outlineLevel="2"/>
    <col min="42" max="42" width="7.42578125" style="945" hidden="1" customWidth="1" outlineLevel="1" collapsed="1"/>
    <col min="43" max="43" width="0.85546875" style="945" hidden="1" customWidth="1" outlineLevel="1"/>
    <col min="44" max="62" width="4.85546875" style="945" hidden="1" customWidth="1" outlineLevel="2"/>
    <col min="63" max="64" width="3.5703125" style="945" hidden="1" customWidth="1" outlineLevel="2"/>
    <col min="65" max="65" width="3" style="945" hidden="1" customWidth="1" outlineLevel="2"/>
    <col min="66" max="79" width="3.42578125" style="945" hidden="1" customWidth="1" outlineLevel="2"/>
    <col min="80" max="80" width="1.140625" style="945" hidden="1" customWidth="1" outlineLevel="2"/>
    <col min="81" max="81" width="7.42578125" style="945" hidden="1" customWidth="1" outlineLevel="1"/>
    <col min="82" max="82" width="0.85546875" style="945" hidden="1" customWidth="1" outlineLevel="1"/>
    <col min="83" max="83" width="7.42578125" style="945" customWidth="1" collapsed="1"/>
    <col min="84" max="84" width="0.85546875" style="945" customWidth="1"/>
    <col min="85" max="85" width="7.85546875" style="945" customWidth="1" outlineLevel="2"/>
    <col min="86" max="102" width="8.5703125" style="945" customWidth="1" outlineLevel="2"/>
    <col min="103" max="105" width="7.85546875" style="945" customWidth="1" outlineLevel="2"/>
    <col min="106" max="106" width="5.5703125" style="945" customWidth="1" outlineLevel="2"/>
    <col min="107" max="120" width="3.42578125" style="945" customWidth="1" outlineLevel="2"/>
    <col min="121" max="121" width="1.140625" style="945" customWidth="1" outlineLevel="2"/>
    <col min="122" max="122" width="7.42578125" style="945" customWidth="1" outlineLevel="1"/>
    <col min="123" max="123" width="0.85546875" style="945" customWidth="1" outlineLevel="1"/>
    <col min="124" max="142" width="4.85546875" style="945" customWidth="1" outlineLevel="2"/>
    <col min="143" max="144" width="3.5703125" style="945" customWidth="1" outlineLevel="2"/>
    <col min="145" max="145" width="3" style="945" customWidth="1" outlineLevel="2"/>
    <col min="146" max="159" width="3.42578125" style="945" customWidth="1" outlineLevel="2"/>
    <col min="160" max="160" width="1.140625" style="945" customWidth="1" outlineLevel="2"/>
    <col min="161" max="161" width="7.42578125" style="945" customWidth="1" outlineLevel="1"/>
    <col min="162" max="162" width="0.85546875" style="945" customWidth="1" outlineLevel="1"/>
    <col min="163" max="163" width="7.42578125" style="945" customWidth="1"/>
    <col min="164" max="164" width="0.85546875" style="945" customWidth="1"/>
    <col min="165" max="165" width="4.5703125" style="945" bestFit="1" customWidth="1"/>
    <col min="166" max="166" width="0.85546875" style="945" customWidth="1"/>
    <col min="167" max="16384" width="9.140625" style="945"/>
  </cols>
  <sheetData>
    <row r="1" spans="2:165" ht="15.75" customHeight="1">
      <c r="B1" s="944" t="s">
        <v>739</v>
      </c>
      <c r="E1" s="946"/>
      <c r="F1" s="946"/>
      <c r="G1" s="946"/>
      <c r="H1" s="946"/>
      <c r="I1" s="946"/>
      <c r="J1" s="946"/>
      <c r="K1" s="946"/>
      <c r="L1" s="946"/>
      <c r="M1" s="946"/>
      <c r="N1" s="946"/>
      <c r="O1" s="946"/>
      <c r="P1" s="946"/>
      <c r="Q1" s="946"/>
      <c r="R1" s="946"/>
      <c r="S1" s="946"/>
      <c r="T1" s="946"/>
      <c r="U1" s="946"/>
      <c r="V1" s="946"/>
      <c r="W1" s="946"/>
      <c r="X1" s="946"/>
      <c r="Y1" s="946"/>
      <c r="Z1" s="946"/>
      <c r="AA1" s="946"/>
      <c r="AB1" s="946"/>
      <c r="AC1" s="946"/>
      <c r="AD1" s="946"/>
      <c r="AE1" s="946"/>
      <c r="AF1" s="946"/>
      <c r="AG1" s="946"/>
      <c r="AH1" s="946"/>
      <c r="AI1" s="946"/>
      <c r="AJ1" s="946"/>
      <c r="AK1" s="946"/>
      <c r="AL1" s="946"/>
      <c r="AM1" s="946"/>
      <c r="AN1" s="946"/>
      <c r="AO1" s="946"/>
      <c r="AP1" s="1255" t="s">
        <v>740</v>
      </c>
      <c r="AQ1" s="946"/>
      <c r="AR1" s="946"/>
      <c r="AS1" s="946"/>
      <c r="AT1" s="946"/>
      <c r="AU1" s="946"/>
      <c r="AV1" s="946"/>
      <c r="AW1" s="946"/>
      <c r="AX1" s="946"/>
      <c r="AY1" s="946"/>
      <c r="AZ1" s="946"/>
      <c r="BA1" s="946"/>
      <c r="BB1" s="946"/>
      <c r="BC1" s="946"/>
      <c r="BD1" s="946"/>
      <c r="BE1" s="946"/>
      <c r="BF1" s="946"/>
      <c r="BG1" s="946"/>
      <c r="BH1" s="946"/>
      <c r="BI1" s="946"/>
      <c r="BJ1" s="946"/>
      <c r="BK1" s="946"/>
      <c r="BL1" s="946"/>
      <c r="BM1" s="946"/>
      <c r="BN1" s="946"/>
      <c r="BO1" s="946"/>
      <c r="BP1" s="946"/>
      <c r="BQ1" s="946"/>
      <c r="BR1" s="946"/>
      <c r="BS1" s="946"/>
      <c r="BT1" s="946"/>
      <c r="BU1" s="946"/>
      <c r="BV1" s="946"/>
      <c r="BW1" s="946"/>
      <c r="BX1" s="946"/>
      <c r="BY1" s="946"/>
      <c r="BZ1" s="946"/>
      <c r="CA1" s="946"/>
      <c r="CB1" s="946"/>
      <c r="CC1" s="1257" t="s">
        <v>741</v>
      </c>
      <c r="CD1" s="946"/>
      <c r="CE1" s="1258" t="s">
        <v>742</v>
      </c>
      <c r="CF1" s="946"/>
      <c r="CG1" s="946"/>
      <c r="CH1" s="946"/>
      <c r="CI1" s="946"/>
      <c r="CJ1" s="946"/>
      <c r="CK1" s="946"/>
      <c r="CL1" s="946"/>
      <c r="CM1" s="946"/>
      <c r="CN1" s="946"/>
      <c r="CO1" s="946"/>
      <c r="CP1" s="946"/>
      <c r="CQ1" s="946"/>
      <c r="CR1" s="946"/>
      <c r="CS1" s="946"/>
      <c r="CT1" s="946"/>
      <c r="CU1" s="946"/>
      <c r="CV1" s="946"/>
      <c r="CW1" s="946"/>
      <c r="CX1" s="946"/>
      <c r="CY1" s="946"/>
      <c r="CZ1" s="946"/>
      <c r="DA1" s="946"/>
      <c r="DB1" s="946"/>
      <c r="DC1" s="946"/>
      <c r="DD1" s="946"/>
      <c r="DE1" s="946"/>
      <c r="DF1" s="946"/>
      <c r="DG1" s="946"/>
      <c r="DH1" s="946"/>
      <c r="DI1" s="946"/>
      <c r="DJ1" s="946"/>
      <c r="DK1" s="946"/>
      <c r="DL1" s="946"/>
      <c r="DM1" s="946"/>
      <c r="DN1" s="946"/>
      <c r="DO1" s="946"/>
      <c r="DP1" s="946"/>
      <c r="DQ1" s="946"/>
      <c r="DR1" s="1259" t="s">
        <v>743</v>
      </c>
      <c r="DS1" s="946"/>
      <c r="DT1" s="946"/>
      <c r="DU1" s="946"/>
      <c r="DV1" s="946"/>
      <c r="DW1" s="946"/>
      <c r="DX1" s="946"/>
      <c r="DY1" s="946"/>
      <c r="DZ1" s="946"/>
      <c r="EA1" s="946"/>
      <c r="EB1" s="946"/>
      <c r="EC1" s="946"/>
      <c r="ED1" s="946"/>
      <c r="EE1" s="946"/>
      <c r="EF1" s="946"/>
      <c r="EG1" s="946"/>
      <c r="EH1" s="946"/>
      <c r="EI1" s="946"/>
      <c r="EJ1" s="946"/>
      <c r="EK1" s="946"/>
      <c r="EL1" s="946"/>
      <c r="EM1" s="946"/>
      <c r="EN1" s="946"/>
      <c r="EO1" s="946"/>
      <c r="EP1" s="946"/>
      <c r="EQ1" s="946"/>
      <c r="ER1" s="946"/>
      <c r="ES1" s="946"/>
      <c r="ET1" s="946"/>
      <c r="EU1" s="946"/>
      <c r="EV1" s="946"/>
      <c r="EW1" s="946"/>
      <c r="EX1" s="946"/>
      <c r="EY1" s="946"/>
      <c r="EZ1" s="946"/>
      <c r="FA1" s="946"/>
      <c r="FB1" s="946"/>
      <c r="FC1" s="946"/>
      <c r="FD1" s="946"/>
      <c r="FE1" s="1260" t="s">
        <v>744</v>
      </c>
      <c r="FF1" s="946"/>
      <c r="FG1" s="1261" t="s">
        <v>745</v>
      </c>
    </row>
    <row r="2" spans="2:165" ht="12.75" customHeight="1">
      <c r="B2" s="947" t="s">
        <v>817</v>
      </c>
      <c r="E2" s="946"/>
      <c r="F2" s="946"/>
      <c r="G2" s="946"/>
      <c r="H2" s="946"/>
      <c r="I2" s="946"/>
      <c r="J2" s="946"/>
      <c r="K2" s="946"/>
      <c r="L2" s="946"/>
      <c r="M2" s="946"/>
      <c r="N2" s="946"/>
      <c r="O2" s="946"/>
      <c r="P2" s="946"/>
      <c r="Q2" s="946"/>
      <c r="R2" s="946"/>
      <c r="S2" s="946"/>
      <c r="T2" s="946"/>
      <c r="U2" s="946"/>
      <c r="V2" s="946"/>
      <c r="W2" s="946"/>
      <c r="X2" s="946"/>
      <c r="Y2" s="946"/>
      <c r="Z2" s="946"/>
      <c r="AA2" s="946"/>
      <c r="AB2" s="946"/>
      <c r="AC2" s="946"/>
      <c r="AD2" s="946"/>
      <c r="AE2" s="946"/>
      <c r="AF2" s="946"/>
      <c r="AG2" s="946"/>
      <c r="AH2" s="946"/>
      <c r="AI2" s="946"/>
      <c r="AJ2" s="946"/>
      <c r="AK2" s="946"/>
      <c r="AL2" s="946"/>
      <c r="AM2" s="946"/>
      <c r="AN2" s="946"/>
      <c r="AO2" s="946"/>
      <c r="AP2" s="1256"/>
      <c r="AQ2" s="946"/>
      <c r="AR2" s="946"/>
      <c r="AS2" s="946"/>
      <c r="AT2" s="946"/>
      <c r="AU2" s="946"/>
      <c r="AV2" s="946"/>
      <c r="AW2" s="946"/>
      <c r="AX2" s="946"/>
      <c r="AY2" s="946"/>
      <c r="AZ2" s="946"/>
      <c r="BA2" s="946"/>
      <c r="BB2" s="946"/>
      <c r="BC2" s="946"/>
      <c r="BD2" s="946"/>
      <c r="BE2" s="946"/>
      <c r="BF2" s="946"/>
      <c r="BG2" s="946"/>
      <c r="BH2" s="946"/>
      <c r="BI2" s="946"/>
      <c r="BJ2" s="946"/>
      <c r="BK2" s="946"/>
      <c r="BL2" s="946"/>
      <c r="BM2" s="946"/>
      <c r="BN2" s="946"/>
      <c r="BO2" s="946"/>
      <c r="BP2" s="946"/>
      <c r="BQ2" s="946"/>
      <c r="BR2" s="946"/>
      <c r="BS2" s="946"/>
      <c r="BT2" s="946"/>
      <c r="BU2" s="946"/>
      <c r="BV2" s="946"/>
      <c r="BW2" s="946"/>
      <c r="BX2" s="946"/>
      <c r="BY2" s="946"/>
      <c r="BZ2" s="946"/>
      <c r="CA2" s="946"/>
      <c r="CB2" s="946"/>
      <c r="CC2" s="1256"/>
      <c r="CD2" s="946"/>
      <c r="CE2" s="1256"/>
      <c r="CF2" s="946"/>
      <c r="CG2" s="946"/>
      <c r="CH2" s="946"/>
      <c r="CI2" s="946"/>
      <c r="CJ2" s="946"/>
      <c r="CK2" s="946"/>
      <c r="CL2" s="946"/>
      <c r="CM2" s="946"/>
      <c r="CN2" s="946"/>
      <c r="CO2" s="946"/>
      <c r="CP2" s="946"/>
      <c r="CQ2" s="946"/>
      <c r="CR2" s="946"/>
      <c r="CS2" s="946"/>
      <c r="CT2" s="946"/>
      <c r="CU2" s="946"/>
      <c r="CV2" s="946"/>
      <c r="CW2" s="946"/>
      <c r="CX2" s="946"/>
      <c r="CY2" s="946"/>
      <c r="CZ2" s="946"/>
      <c r="DA2" s="946"/>
      <c r="DB2" s="946"/>
      <c r="DC2" s="946"/>
      <c r="DD2" s="946"/>
      <c r="DE2" s="946"/>
      <c r="DF2" s="946"/>
      <c r="DG2" s="946"/>
      <c r="DH2" s="946"/>
      <c r="DI2" s="946"/>
      <c r="DJ2" s="946"/>
      <c r="DK2" s="946"/>
      <c r="DL2" s="946"/>
      <c r="DM2" s="946"/>
      <c r="DN2" s="946"/>
      <c r="DO2" s="946"/>
      <c r="DP2" s="946"/>
      <c r="DQ2" s="946"/>
      <c r="DR2" s="1256"/>
      <c r="DS2" s="946"/>
      <c r="DT2" s="946"/>
      <c r="DU2" s="946"/>
      <c r="DV2" s="946"/>
      <c r="DW2" s="946"/>
      <c r="DX2" s="946"/>
      <c r="DY2" s="946"/>
      <c r="DZ2" s="946"/>
      <c r="EA2" s="946"/>
      <c r="EB2" s="946"/>
      <c r="EC2" s="946"/>
      <c r="ED2" s="946"/>
      <c r="EE2" s="946"/>
      <c r="EF2" s="946"/>
      <c r="EG2" s="946"/>
      <c r="EH2" s="946"/>
      <c r="EI2" s="946"/>
      <c r="EJ2" s="946"/>
      <c r="EK2" s="946"/>
      <c r="EL2" s="946"/>
      <c r="EM2" s="946"/>
      <c r="EN2" s="946"/>
      <c r="EO2" s="946"/>
      <c r="EP2" s="946"/>
      <c r="EQ2" s="946"/>
      <c r="ER2" s="946"/>
      <c r="ES2" s="946"/>
      <c r="ET2" s="946"/>
      <c r="EU2" s="946"/>
      <c r="EV2" s="946"/>
      <c r="EW2" s="946"/>
      <c r="EX2" s="946"/>
      <c r="EY2" s="946"/>
      <c r="EZ2" s="946"/>
      <c r="FA2" s="946"/>
      <c r="FB2" s="946"/>
      <c r="FC2" s="946"/>
      <c r="FD2" s="946"/>
      <c r="FE2" s="1256"/>
      <c r="FF2" s="946"/>
      <c r="FG2" s="1256"/>
    </row>
    <row r="3" spans="2:165" ht="5.0999999999999996" customHeight="1">
      <c r="E3" s="946"/>
      <c r="F3" s="946"/>
      <c r="G3" s="946"/>
      <c r="H3" s="946"/>
      <c r="I3" s="946"/>
      <c r="J3" s="946"/>
      <c r="K3" s="946"/>
      <c r="L3" s="946"/>
      <c r="M3" s="946"/>
      <c r="N3" s="946"/>
      <c r="O3" s="946"/>
      <c r="P3" s="946"/>
      <c r="Q3" s="946"/>
      <c r="R3" s="946"/>
      <c r="S3" s="946"/>
      <c r="T3" s="946"/>
      <c r="U3" s="946"/>
      <c r="V3" s="946"/>
      <c r="W3" s="946"/>
      <c r="X3" s="946"/>
      <c r="Y3" s="946"/>
      <c r="Z3" s="946"/>
      <c r="AA3" s="946"/>
      <c r="AB3" s="946"/>
      <c r="AC3" s="946"/>
      <c r="AD3" s="946"/>
      <c r="AE3" s="946"/>
      <c r="AF3" s="946"/>
      <c r="AG3" s="946"/>
      <c r="AH3" s="946"/>
      <c r="AI3" s="946"/>
      <c r="AJ3" s="946"/>
      <c r="AK3" s="946"/>
      <c r="AL3" s="946"/>
      <c r="AM3" s="946"/>
      <c r="AN3" s="946"/>
      <c r="AO3" s="946"/>
      <c r="AP3" s="1256"/>
      <c r="AQ3" s="946"/>
      <c r="AR3" s="946"/>
      <c r="AS3" s="946"/>
      <c r="AT3" s="946"/>
      <c r="AU3" s="946"/>
      <c r="AV3" s="946"/>
      <c r="AW3" s="946"/>
      <c r="AX3" s="946"/>
      <c r="AY3" s="946"/>
      <c r="AZ3" s="946"/>
      <c r="BA3" s="946"/>
      <c r="BB3" s="946"/>
      <c r="BC3" s="946"/>
      <c r="BD3" s="946"/>
      <c r="BE3" s="946"/>
      <c r="BF3" s="946"/>
      <c r="BG3" s="946"/>
      <c r="BH3" s="946"/>
      <c r="BI3" s="946"/>
      <c r="BJ3" s="946"/>
      <c r="BK3" s="946"/>
      <c r="BL3" s="946"/>
      <c r="BM3" s="946"/>
      <c r="BN3" s="946"/>
      <c r="BO3" s="946"/>
      <c r="BP3" s="946"/>
      <c r="BQ3" s="946"/>
      <c r="BR3" s="946"/>
      <c r="BS3" s="946"/>
      <c r="BT3" s="946"/>
      <c r="BU3" s="946"/>
      <c r="BV3" s="946"/>
      <c r="BW3" s="946"/>
      <c r="BX3" s="946"/>
      <c r="BY3" s="946"/>
      <c r="BZ3" s="946"/>
      <c r="CA3" s="946"/>
      <c r="CB3" s="946"/>
      <c r="CC3" s="1256"/>
      <c r="CD3" s="946"/>
      <c r="CE3" s="1256"/>
      <c r="CF3" s="946"/>
      <c r="CG3" s="946"/>
      <c r="CH3" s="946"/>
      <c r="CI3" s="946"/>
      <c r="CJ3" s="946"/>
      <c r="CK3" s="946"/>
      <c r="CL3" s="946"/>
      <c r="CM3" s="946"/>
      <c r="CN3" s="946"/>
      <c r="CO3" s="946"/>
      <c r="CP3" s="946"/>
      <c r="CQ3" s="946"/>
      <c r="CR3" s="946"/>
      <c r="CS3" s="946"/>
      <c r="CT3" s="946"/>
      <c r="CU3" s="946"/>
      <c r="CV3" s="946"/>
      <c r="CW3" s="946"/>
      <c r="CX3" s="946"/>
      <c r="CY3" s="946"/>
      <c r="CZ3" s="946"/>
      <c r="DA3" s="946"/>
      <c r="DB3" s="946"/>
      <c r="DC3" s="946"/>
      <c r="DD3" s="946"/>
      <c r="DE3" s="946"/>
      <c r="DF3" s="946"/>
      <c r="DG3" s="946"/>
      <c r="DH3" s="946"/>
      <c r="DI3" s="946"/>
      <c r="DJ3" s="946"/>
      <c r="DK3" s="946"/>
      <c r="DL3" s="946"/>
      <c r="DM3" s="946"/>
      <c r="DN3" s="946"/>
      <c r="DO3" s="946"/>
      <c r="DP3" s="946"/>
      <c r="DQ3" s="946"/>
      <c r="DR3" s="1256"/>
      <c r="DS3" s="946"/>
      <c r="DT3" s="946"/>
      <c r="DU3" s="946"/>
      <c r="DV3" s="946"/>
      <c r="DW3" s="946"/>
      <c r="DX3" s="946"/>
      <c r="DY3" s="946"/>
      <c r="DZ3" s="946"/>
      <c r="EA3" s="946"/>
      <c r="EB3" s="946"/>
      <c r="EC3" s="946"/>
      <c r="ED3" s="946"/>
      <c r="EE3" s="946"/>
      <c r="EF3" s="946"/>
      <c r="EG3" s="946"/>
      <c r="EH3" s="946"/>
      <c r="EI3" s="946"/>
      <c r="EJ3" s="946"/>
      <c r="EK3" s="946"/>
      <c r="EL3" s="946"/>
      <c r="EM3" s="946"/>
      <c r="EN3" s="946"/>
      <c r="EO3" s="946"/>
      <c r="EP3" s="946"/>
      <c r="EQ3" s="946"/>
      <c r="ER3" s="946"/>
      <c r="ES3" s="946"/>
      <c r="ET3" s="946"/>
      <c r="EU3" s="946"/>
      <c r="EV3" s="946"/>
      <c r="EW3" s="946"/>
      <c r="EX3" s="946"/>
      <c r="EY3" s="946"/>
      <c r="EZ3" s="946"/>
      <c r="FA3" s="946"/>
      <c r="FB3" s="946"/>
      <c r="FC3" s="946"/>
      <c r="FD3" s="946"/>
      <c r="FE3" s="1256"/>
      <c r="FF3" s="946"/>
      <c r="FG3" s="1256"/>
    </row>
    <row r="4" spans="2:165" ht="11.25" customHeight="1">
      <c r="B4" s="1249" t="s">
        <v>747</v>
      </c>
      <c r="C4" s="1251" t="s">
        <v>748</v>
      </c>
      <c r="E4" s="948" t="s">
        <v>749</v>
      </c>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J4" s="949"/>
      <c r="AK4" s="949"/>
      <c r="AL4" s="949"/>
      <c r="AM4" s="949"/>
      <c r="AN4" s="950"/>
      <c r="AO4" s="946"/>
      <c r="AP4" s="1256"/>
      <c r="AQ4" s="946"/>
      <c r="AR4" s="951" t="s">
        <v>750</v>
      </c>
      <c r="AS4" s="952"/>
      <c r="AT4" s="952"/>
      <c r="AU4" s="952"/>
      <c r="AV4" s="952"/>
      <c r="AW4" s="952"/>
      <c r="AX4" s="952"/>
      <c r="AY4" s="952"/>
      <c r="AZ4" s="952"/>
      <c r="BA4" s="952"/>
      <c r="BB4" s="952"/>
      <c r="BC4" s="952"/>
      <c r="BD4" s="952"/>
      <c r="BE4" s="952"/>
      <c r="BF4" s="952"/>
      <c r="BG4" s="952"/>
      <c r="BH4" s="952"/>
      <c r="BI4" s="952"/>
      <c r="BJ4" s="952"/>
      <c r="BK4" s="952"/>
      <c r="BL4" s="952"/>
      <c r="BM4" s="952"/>
      <c r="BN4" s="952"/>
      <c r="BO4" s="952"/>
      <c r="BP4" s="952"/>
      <c r="BQ4" s="952"/>
      <c r="BR4" s="952"/>
      <c r="BS4" s="952"/>
      <c r="BT4" s="952"/>
      <c r="BU4" s="952"/>
      <c r="BV4" s="952"/>
      <c r="BW4" s="952"/>
      <c r="BX4" s="952"/>
      <c r="BY4" s="952"/>
      <c r="BZ4" s="952"/>
      <c r="CA4" s="953"/>
      <c r="CB4" s="946"/>
      <c r="CC4" s="1256"/>
      <c r="CD4" s="946"/>
      <c r="CE4" s="1256"/>
      <c r="CF4" s="946"/>
      <c r="CG4" s="954" t="s">
        <v>751</v>
      </c>
      <c r="CH4" s="955"/>
      <c r="CI4" s="955"/>
      <c r="CJ4" s="955"/>
      <c r="CK4" s="955"/>
      <c r="CL4" s="955"/>
      <c r="CM4" s="955"/>
      <c r="CN4" s="955"/>
      <c r="CO4" s="955"/>
      <c r="CP4" s="955"/>
      <c r="CQ4" s="955"/>
      <c r="CR4" s="955"/>
      <c r="CS4" s="955"/>
      <c r="CT4" s="955"/>
      <c r="CU4" s="955"/>
      <c r="CV4" s="955"/>
      <c r="CW4" s="955"/>
      <c r="CX4" s="955"/>
      <c r="CY4" s="955"/>
      <c r="CZ4" s="955"/>
      <c r="DA4" s="955"/>
      <c r="DB4" s="955"/>
      <c r="DC4" s="955"/>
      <c r="DD4" s="955"/>
      <c r="DE4" s="955"/>
      <c r="DF4" s="955"/>
      <c r="DG4" s="955"/>
      <c r="DH4" s="955"/>
      <c r="DI4" s="955"/>
      <c r="DJ4" s="955"/>
      <c r="DK4" s="955"/>
      <c r="DL4" s="955"/>
      <c r="DM4" s="955"/>
      <c r="DN4" s="955"/>
      <c r="DO4" s="955"/>
      <c r="DP4" s="956"/>
      <c r="DQ4" s="946"/>
      <c r="DR4" s="1256"/>
      <c r="DS4" s="946"/>
      <c r="DT4" s="957" t="s">
        <v>752</v>
      </c>
      <c r="DU4" s="958"/>
      <c r="DV4" s="958"/>
      <c r="DW4" s="958"/>
      <c r="DX4" s="958"/>
      <c r="DY4" s="958"/>
      <c r="DZ4" s="958"/>
      <c r="EA4" s="958"/>
      <c r="EB4" s="958"/>
      <c r="EC4" s="958"/>
      <c r="ED4" s="958"/>
      <c r="EE4" s="958"/>
      <c r="EF4" s="958"/>
      <c r="EG4" s="958"/>
      <c r="EH4" s="958"/>
      <c r="EI4" s="958"/>
      <c r="EJ4" s="958"/>
      <c r="EK4" s="958"/>
      <c r="EL4" s="958"/>
      <c r="EM4" s="958"/>
      <c r="EN4" s="958"/>
      <c r="EO4" s="958"/>
      <c r="EP4" s="958"/>
      <c r="EQ4" s="958"/>
      <c r="ER4" s="958"/>
      <c r="ES4" s="958"/>
      <c r="ET4" s="958"/>
      <c r="EU4" s="958"/>
      <c r="EV4" s="958"/>
      <c r="EW4" s="958"/>
      <c r="EX4" s="958"/>
      <c r="EY4" s="958"/>
      <c r="EZ4" s="958"/>
      <c r="FA4" s="958"/>
      <c r="FB4" s="958"/>
      <c r="FC4" s="959"/>
      <c r="FD4" s="946"/>
      <c r="FE4" s="1256"/>
      <c r="FF4" s="946"/>
      <c r="FG4" s="1256"/>
      <c r="FI4" s="1253" t="s">
        <v>753</v>
      </c>
    </row>
    <row r="5" spans="2:165" ht="35.25" customHeight="1">
      <c r="B5" s="1250"/>
      <c r="C5" s="1252"/>
      <c r="E5" s="960">
        <v>2015</v>
      </c>
      <c r="F5" s="960">
        <v>2016</v>
      </c>
      <c r="G5" s="960">
        <v>2017</v>
      </c>
      <c r="H5" s="960">
        <v>2018</v>
      </c>
      <c r="I5" s="960">
        <v>2019</v>
      </c>
      <c r="J5" s="960">
        <v>2020</v>
      </c>
      <c r="K5" s="960">
        <v>2021</v>
      </c>
      <c r="L5" s="960">
        <v>2022</v>
      </c>
      <c r="M5" s="960">
        <v>2023</v>
      </c>
      <c r="N5" s="960">
        <v>2024</v>
      </c>
      <c r="O5" s="960">
        <v>2025</v>
      </c>
      <c r="P5" s="960">
        <v>2026</v>
      </c>
      <c r="Q5" s="960">
        <v>2027</v>
      </c>
      <c r="R5" s="960">
        <v>2028</v>
      </c>
      <c r="S5" s="960">
        <v>2029</v>
      </c>
      <c r="T5" s="960">
        <v>2030</v>
      </c>
      <c r="U5" s="960">
        <v>2031</v>
      </c>
      <c r="V5" s="960">
        <v>2032</v>
      </c>
      <c r="W5" s="960">
        <v>2033</v>
      </c>
      <c r="X5" s="960">
        <v>2034</v>
      </c>
      <c r="Y5" s="960">
        <v>2035</v>
      </c>
      <c r="Z5" s="960">
        <v>2036</v>
      </c>
      <c r="AA5" s="960">
        <v>2037</v>
      </c>
      <c r="AB5" s="960">
        <v>2038</v>
      </c>
      <c r="AC5" s="960">
        <v>2039</v>
      </c>
      <c r="AD5" s="960">
        <v>2040</v>
      </c>
      <c r="AE5" s="960">
        <v>2041</v>
      </c>
      <c r="AF5" s="960">
        <v>2042</v>
      </c>
      <c r="AG5" s="960">
        <v>2043</v>
      </c>
      <c r="AH5" s="960">
        <v>2044</v>
      </c>
      <c r="AI5" s="960">
        <v>2045</v>
      </c>
      <c r="AJ5" s="960">
        <v>2046</v>
      </c>
      <c r="AK5" s="960">
        <v>2047</v>
      </c>
      <c r="AL5" s="960">
        <v>2048</v>
      </c>
      <c r="AM5" s="960">
        <v>2049</v>
      </c>
      <c r="AN5" s="960">
        <v>2050</v>
      </c>
      <c r="AO5" s="946"/>
      <c r="AP5" s="1256"/>
      <c r="AQ5" s="946"/>
      <c r="AR5" s="961">
        <v>2015</v>
      </c>
      <c r="AS5" s="961">
        <v>2016</v>
      </c>
      <c r="AT5" s="961">
        <v>2017</v>
      </c>
      <c r="AU5" s="961">
        <v>2018</v>
      </c>
      <c r="AV5" s="961">
        <v>2019</v>
      </c>
      <c r="AW5" s="961">
        <v>2020</v>
      </c>
      <c r="AX5" s="961">
        <v>2021</v>
      </c>
      <c r="AY5" s="961">
        <v>2022</v>
      </c>
      <c r="AZ5" s="961">
        <v>2023</v>
      </c>
      <c r="BA5" s="961">
        <v>2024</v>
      </c>
      <c r="BB5" s="961">
        <v>2025</v>
      </c>
      <c r="BC5" s="961">
        <v>2026</v>
      </c>
      <c r="BD5" s="961">
        <v>2027</v>
      </c>
      <c r="BE5" s="961">
        <v>2028</v>
      </c>
      <c r="BF5" s="961">
        <v>2029</v>
      </c>
      <c r="BG5" s="961">
        <v>2030</v>
      </c>
      <c r="BH5" s="961">
        <v>2031</v>
      </c>
      <c r="BI5" s="961">
        <v>2032</v>
      </c>
      <c r="BJ5" s="961">
        <v>2033</v>
      </c>
      <c r="BK5" s="961">
        <v>2034</v>
      </c>
      <c r="BL5" s="961">
        <v>2035</v>
      </c>
      <c r="BM5" s="961">
        <v>2036</v>
      </c>
      <c r="BN5" s="961">
        <v>2037</v>
      </c>
      <c r="BO5" s="961">
        <v>2038</v>
      </c>
      <c r="BP5" s="961">
        <v>2039</v>
      </c>
      <c r="BQ5" s="961">
        <v>2040</v>
      </c>
      <c r="BR5" s="961">
        <v>2041</v>
      </c>
      <c r="BS5" s="961">
        <v>2042</v>
      </c>
      <c r="BT5" s="961">
        <v>2043</v>
      </c>
      <c r="BU5" s="961">
        <v>2044</v>
      </c>
      <c r="BV5" s="961">
        <v>2045</v>
      </c>
      <c r="BW5" s="961">
        <v>2046</v>
      </c>
      <c r="BX5" s="961">
        <v>2047</v>
      </c>
      <c r="BY5" s="961">
        <v>2048</v>
      </c>
      <c r="BZ5" s="961">
        <v>2049</v>
      </c>
      <c r="CA5" s="961">
        <v>2050</v>
      </c>
      <c r="CB5" s="946"/>
      <c r="CC5" s="1256"/>
      <c r="CD5" s="946"/>
      <c r="CE5" s="1256"/>
      <c r="CF5" s="946"/>
      <c r="CG5" s="962">
        <v>2015</v>
      </c>
      <c r="CH5" s="962">
        <v>2016</v>
      </c>
      <c r="CI5" s="962">
        <v>2017</v>
      </c>
      <c r="CJ5" s="962">
        <v>2018</v>
      </c>
      <c r="CK5" s="962">
        <v>2019</v>
      </c>
      <c r="CL5" s="962">
        <v>2020</v>
      </c>
      <c r="CM5" s="962">
        <v>2021</v>
      </c>
      <c r="CN5" s="962">
        <v>2022</v>
      </c>
      <c r="CO5" s="962">
        <v>2023</v>
      </c>
      <c r="CP5" s="962">
        <v>2024</v>
      </c>
      <c r="CQ5" s="962">
        <v>2025</v>
      </c>
      <c r="CR5" s="962">
        <v>2026</v>
      </c>
      <c r="CS5" s="962">
        <v>2027</v>
      </c>
      <c r="CT5" s="962">
        <v>2028</v>
      </c>
      <c r="CU5" s="962">
        <v>2029</v>
      </c>
      <c r="CV5" s="962">
        <v>2030</v>
      </c>
      <c r="CW5" s="962">
        <v>2031</v>
      </c>
      <c r="CX5" s="962">
        <v>2032</v>
      </c>
      <c r="CY5" s="962">
        <v>2033</v>
      </c>
      <c r="CZ5" s="962">
        <v>2034</v>
      </c>
      <c r="DA5" s="962">
        <v>2035</v>
      </c>
      <c r="DB5" s="962">
        <v>2036</v>
      </c>
      <c r="DC5" s="962">
        <v>2037</v>
      </c>
      <c r="DD5" s="962">
        <v>2038</v>
      </c>
      <c r="DE5" s="962">
        <v>2039</v>
      </c>
      <c r="DF5" s="962">
        <v>2040</v>
      </c>
      <c r="DG5" s="962">
        <v>2041</v>
      </c>
      <c r="DH5" s="962">
        <v>2042</v>
      </c>
      <c r="DI5" s="962">
        <v>2043</v>
      </c>
      <c r="DJ5" s="962">
        <v>2044</v>
      </c>
      <c r="DK5" s="962">
        <v>2045</v>
      </c>
      <c r="DL5" s="962">
        <v>2046</v>
      </c>
      <c r="DM5" s="962">
        <v>2047</v>
      </c>
      <c r="DN5" s="962">
        <v>2048</v>
      </c>
      <c r="DO5" s="962">
        <v>2049</v>
      </c>
      <c r="DP5" s="962">
        <v>2050</v>
      </c>
      <c r="DQ5" s="946"/>
      <c r="DR5" s="1256"/>
      <c r="DS5" s="946"/>
      <c r="DT5" s="963">
        <v>2015</v>
      </c>
      <c r="DU5" s="963">
        <v>2016</v>
      </c>
      <c r="DV5" s="963">
        <v>2017</v>
      </c>
      <c r="DW5" s="963">
        <v>2018</v>
      </c>
      <c r="DX5" s="963">
        <v>2019</v>
      </c>
      <c r="DY5" s="963">
        <v>2020</v>
      </c>
      <c r="DZ5" s="963">
        <v>2021</v>
      </c>
      <c r="EA5" s="963">
        <v>2022</v>
      </c>
      <c r="EB5" s="963">
        <v>2023</v>
      </c>
      <c r="EC5" s="963">
        <v>2024</v>
      </c>
      <c r="ED5" s="963">
        <v>2025</v>
      </c>
      <c r="EE5" s="963">
        <v>2026</v>
      </c>
      <c r="EF5" s="963">
        <v>2027</v>
      </c>
      <c r="EG5" s="963">
        <v>2028</v>
      </c>
      <c r="EH5" s="963">
        <v>2029</v>
      </c>
      <c r="EI5" s="963">
        <v>2030</v>
      </c>
      <c r="EJ5" s="963">
        <v>2031</v>
      </c>
      <c r="EK5" s="963">
        <v>2032</v>
      </c>
      <c r="EL5" s="963">
        <v>2033</v>
      </c>
      <c r="EM5" s="963">
        <v>2034</v>
      </c>
      <c r="EN5" s="963">
        <v>2035</v>
      </c>
      <c r="EO5" s="963">
        <v>2036</v>
      </c>
      <c r="EP5" s="963">
        <v>2037</v>
      </c>
      <c r="EQ5" s="963">
        <v>2038</v>
      </c>
      <c r="ER5" s="963">
        <v>2039</v>
      </c>
      <c r="ES5" s="963">
        <v>2040</v>
      </c>
      <c r="ET5" s="963">
        <v>2041</v>
      </c>
      <c r="EU5" s="963">
        <v>2042</v>
      </c>
      <c r="EV5" s="963">
        <v>2043</v>
      </c>
      <c r="EW5" s="963">
        <v>2044</v>
      </c>
      <c r="EX5" s="963">
        <v>2045</v>
      </c>
      <c r="EY5" s="963">
        <v>2046</v>
      </c>
      <c r="EZ5" s="963">
        <v>2047</v>
      </c>
      <c r="FA5" s="963">
        <v>2048</v>
      </c>
      <c r="FB5" s="963">
        <v>2049</v>
      </c>
      <c r="FC5" s="963">
        <v>2050</v>
      </c>
      <c r="FD5" s="946"/>
      <c r="FE5" s="1256"/>
      <c r="FF5" s="946"/>
      <c r="FG5" s="1256"/>
      <c r="FI5" s="1254"/>
    </row>
    <row r="6" spans="2:165" ht="5.0999999999999996" customHeight="1">
      <c r="E6" s="946"/>
      <c r="F6" s="946"/>
      <c r="G6" s="946"/>
      <c r="H6" s="946"/>
      <c r="I6" s="946"/>
      <c r="J6" s="946"/>
      <c r="K6" s="946"/>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6"/>
      <c r="AP6" s="964"/>
      <c r="AQ6" s="946"/>
      <c r="AR6" s="946"/>
      <c r="AS6" s="946"/>
      <c r="AT6" s="946"/>
      <c r="AU6" s="946"/>
      <c r="AV6" s="946"/>
      <c r="AW6" s="946"/>
      <c r="AX6" s="946"/>
      <c r="AY6" s="946"/>
      <c r="AZ6" s="946"/>
      <c r="BA6" s="946"/>
      <c r="BB6" s="946"/>
      <c r="BC6" s="946"/>
      <c r="BD6" s="946"/>
      <c r="BE6" s="946"/>
      <c r="BF6" s="946"/>
      <c r="BG6" s="946"/>
      <c r="BH6" s="946"/>
      <c r="BI6" s="946"/>
      <c r="BJ6" s="946"/>
      <c r="BK6" s="946"/>
      <c r="BL6" s="946"/>
      <c r="BM6" s="946"/>
      <c r="BN6" s="946"/>
      <c r="BO6" s="946"/>
      <c r="BP6" s="946"/>
      <c r="BQ6" s="946"/>
      <c r="BR6" s="946"/>
      <c r="BS6" s="946"/>
      <c r="BT6" s="946"/>
      <c r="BU6" s="946"/>
      <c r="BV6" s="946"/>
      <c r="BW6" s="946"/>
      <c r="BX6" s="946"/>
      <c r="BY6" s="946"/>
      <c r="BZ6" s="946"/>
      <c r="CA6" s="946"/>
      <c r="CB6" s="946"/>
      <c r="CC6" s="965"/>
      <c r="CD6" s="946"/>
      <c r="CE6" s="966"/>
      <c r="CF6" s="946"/>
      <c r="CG6" s="946"/>
      <c r="CH6" s="946"/>
      <c r="CI6" s="946"/>
      <c r="CJ6" s="946"/>
      <c r="CK6" s="946"/>
      <c r="CL6" s="946"/>
      <c r="CM6" s="946"/>
      <c r="CN6" s="946"/>
      <c r="CO6" s="946"/>
      <c r="CP6" s="946"/>
      <c r="CQ6" s="946"/>
      <c r="CR6" s="946"/>
      <c r="CS6" s="946"/>
      <c r="CT6" s="946"/>
      <c r="CU6" s="946"/>
      <c r="CV6" s="946"/>
      <c r="CW6" s="946"/>
      <c r="CX6" s="946"/>
      <c r="CY6" s="946"/>
      <c r="CZ6" s="946"/>
      <c r="DA6" s="946"/>
      <c r="DB6" s="946"/>
      <c r="DC6" s="946"/>
      <c r="DD6" s="946"/>
      <c r="DE6" s="946"/>
      <c r="DF6" s="946"/>
      <c r="DG6" s="946"/>
      <c r="DH6" s="946"/>
      <c r="DI6" s="946"/>
      <c r="DJ6" s="946"/>
      <c r="DK6" s="946"/>
      <c r="DL6" s="946"/>
      <c r="DM6" s="946"/>
      <c r="DN6" s="946"/>
      <c r="DO6" s="946"/>
      <c r="DP6" s="946"/>
      <c r="DQ6" s="946"/>
      <c r="DR6" s="967"/>
      <c r="DS6" s="946"/>
      <c r="DT6" s="946"/>
      <c r="DU6" s="946"/>
      <c r="DV6" s="946"/>
      <c r="DW6" s="946"/>
      <c r="DX6" s="946"/>
      <c r="DY6" s="946"/>
      <c r="DZ6" s="946"/>
      <c r="EA6" s="946"/>
      <c r="EB6" s="946"/>
      <c r="EC6" s="946"/>
      <c r="ED6" s="946"/>
      <c r="EE6" s="946"/>
      <c r="EF6" s="946"/>
      <c r="EG6" s="946"/>
      <c r="EH6" s="946"/>
      <c r="EI6" s="946"/>
      <c r="EJ6" s="946"/>
      <c r="EK6" s="946"/>
      <c r="EL6" s="946"/>
      <c r="EM6" s="946"/>
      <c r="EN6" s="946"/>
      <c r="EO6" s="946"/>
      <c r="EP6" s="946"/>
      <c r="EQ6" s="946"/>
      <c r="ER6" s="946"/>
      <c r="ES6" s="946"/>
      <c r="ET6" s="946"/>
      <c r="EU6" s="946"/>
      <c r="EV6" s="946"/>
      <c r="EW6" s="946"/>
      <c r="EX6" s="946"/>
      <c r="EY6" s="946"/>
      <c r="EZ6" s="946"/>
      <c r="FA6" s="946"/>
      <c r="FB6" s="946"/>
      <c r="FC6" s="946"/>
      <c r="FD6" s="946"/>
      <c r="FE6" s="968"/>
      <c r="FF6" s="946"/>
      <c r="FG6" s="969"/>
    </row>
    <row r="7" spans="2:165" outlineLevel="1">
      <c r="B7" s="1178" t="s">
        <v>754</v>
      </c>
      <c r="C7" s="1179"/>
      <c r="E7" s="1180"/>
      <c r="F7" s="970"/>
      <c r="G7" s="970"/>
      <c r="H7" s="970"/>
      <c r="I7" s="970"/>
      <c r="J7" s="970"/>
      <c r="K7" s="970"/>
      <c r="L7" s="970"/>
      <c r="M7" s="970"/>
      <c r="N7" s="970"/>
      <c r="O7" s="970"/>
      <c r="P7" s="970"/>
      <c r="Q7" s="970"/>
      <c r="R7" s="970"/>
      <c r="S7" s="970"/>
      <c r="T7" s="970"/>
      <c r="U7" s="970"/>
      <c r="V7" s="970"/>
      <c r="W7" s="970"/>
      <c r="X7" s="970"/>
      <c r="Y7" s="970"/>
      <c r="Z7" s="970"/>
      <c r="AA7" s="970"/>
      <c r="AB7" s="970"/>
      <c r="AC7" s="970"/>
      <c r="AD7" s="970"/>
      <c r="AE7" s="970"/>
      <c r="AF7" s="970"/>
      <c r="AG7" s="970"/>
      <c r="AH7" s="970"/>
      <c r="AI7" s="970"/>
      <c r="AJ7" s="970"/>
      <c r="AK7" s="970"/>
      <c r="AL7" s="970"/>
      <c r="AM7" s="970"/>
      <c r="AN7" s="1181"/>
      <c r="AO7" s="946"/>
      <c r="AP7" s="964"/>
      <c r="AQ7" s="946"/>
      <c r="AR7" s="1180"/>
      <c r="AS7" s="970"/>
      <c r="AT7" s="970"/>
      <c r="AU7" s="970"/>
      <c r="AV7" s="970"/>
      <c r="AW7" s="970"/>
      <c r="AX7" s="970"/>
      <c r="AY7" s="970"/>
      <c r="AZ7" s="970"/>
      <c r="BA7" s="970"/>
      <c r="BB7" s="970"/>
      <c r="BC7" s="970"/>
      <c r="BD7" s="970"/>
      <c r="BE7" s="970"/>
      <c r="BF7" s="970"/>
      <c r="BG7" s="970"/>
      <c r="BH7" s="970"/>
      <c r="BI7" s="970"/>
      <c r="BJ7" s="970"/>
      <c r="BK7" s="970"/>
      <c r="BL7" s="970"/>
      <c r="BM7" s="970"/>
      <c r="BN7" s="970"/>
      <c r="BO7" s="970"/>
      <c r="BP7" s="970"/>
      <c r="BQ7" s="970"/>
      <c r="BR7" s="970"/>
      <c r="BS7" s="970"/>
      <c r="BT7" s="970"/>
      <c r="BU7" s="970"/>
      <c r="BV7" s="970"/>
      <c r="BW7" s="970"/>
      <c r="BX7" s="970"/>
      <c r="BY7" s="970"/>
      <c r="BZ7" s="970"/>
      <c r="CA7" s="1181"/>
      <c r="CB7" s="946"/>
      <c r="CC7" s="971"/>
      <c r="CD7" s="946"/>
      <c r="CE7" s="972"/>
      <c r="CF7" s="946"/>
      <c r="CG7" s="1180"/>
      <c r="CH7" s="970"/>
      <c r="CI7" s="970"/>
      <c r="CJ7" s="970"/>
      <c r="CK7" s="970"/>
      <c r="CL7" s="970"/>
      <c r="CM7" s="970"/>
      <c r="CN7" s="970"/>
      <c r="CO7" s="970"/>
      <c r="CP7" s="970"/>
      <c r="CQ7" s="970"/>
      <c r="CR7" s="970"/>
      <c r="CS7" s="970"/>
      <c r="CT7" s="970"/>
      <c r="CU7" s="970"/>
      <c r="CV7" s="970"/>
      <c r="CW7" s="970"/>
      <c r="CX7" s="970"/>
      <c r="CY7" s="970"/>
      <c r="CZ7" s="970"/>
      <c r="DA7" s="970"/>
      <c r="DB7" s="970"/>
      <c r="DC7" s="970"/>
      <c r="DD7" s="970"/>
      <c r="DE7" s="970"/>
      <c r="DF7" s="970"/>
      <c r="DG7" s="970"/>
      <c r="DH7" s="970"/>
      <c r="DI7" s="970"/>
      <c r="DJ7" s="970"/>
      <c r="DK7" s="970"/>
      <c r="DL7" s="970"/>
      <c r="DM7" s="970"/>
      <c r="DN7" s="970"/>
      <c r="DO7" s="970"/>
      <c r="DP7" s="1181"/>
      <c r="DQ7" s="946"/>
      <c r="DR7" s="973"/>
      <c r="DS7" s="946"/>
      <c r="DT7" s="1180"/>
      <c r="DU7" s="970"/>
      <c r="DV7" s="970"/>
      <c r="DW7" s="970"/>
      <c r="DX7" s="970"/>
      <c r="DY7" s="970"/>
      <c r="DZ7" s="970"/>
      <c r="EA7" s="970"/>
      <c r="EB7" s="970"/>
      <c r="EC7" s="970"/>
      <c r="ED7" s="970"/>
      <c r="EE7" s="970"/>
      <c r="EF7" s="970"/>
      <c r="EG7" s="970"/>
      <c r="EH7" s="970"/>
      <c r="EI7" s="970"/>
      <c r="EJ7" s="970"/>
      <c r="EK7" s="970"/>
      <c r="EL7" s="970"/>
      <c r="EM7" s="970"/>
      <c r="EN7" s="970"/>
      <c r="EO7" s="970"/>
      <c r="EP7" s="970"/>
      <c r="EQ7" s="970"/>
      <c r="ER7" s="970"/>
      <c r="ES7" s="970"/>
      <c r="ET7" s="970"/>
      <c r="EU7" s="970"/>
      <c r="EV7" s="970"/>
      <c r="EW7" s="970"/>
      <c r="EX7" s="970"/>
      <c r="EY7" s="970"/>
      <c r="EZ7" s="970"/>
      <c r="FA7" s="970"/>
      <c r="FB7" s="970"/>
      <c r="FC7" s="1181"/>
      <c r="FD7" s="946"/>
      <c r="FE7" s="974"/>
      <c r="FF7" s="946"/>
      <c r="FG7" s="975"/>
      <c r="FI7" s="1182"/>
    </row>
    <row r="8" spans="2:165" hidden="1" outlineLevel="1">
      <c r="B8" s="976">
        <v>1</v>
      </c>
      <c r="C8" s="977" t="s">
        <v>344</v>
      </c>
      <c r="E8" s="978">
        <v>0</v>
      </c>
      <c r="F8" s="979">
        <v>0</v>
      </c>
      <c r="G8" s="980">
        <v>0</v>
      </c>
      <c r="H8" s="979">
        <v>0</v>
      </c>
      <c r="I8" s="980">
        <v>0</v>
      </c>
      <c r="J8" s="979">
        <v>0</v>
      </c>
      <c r="K8" s="980">
        <v>0</v>
      </c>
      <c r="L8" s="979">
        <v>0</v>
      </c>
      <c r="M8" s="980">
        <v>0</v>
      </c>
      <c r="N8" s="979">
        <v>0</v>
      </c>
      <c r="O8" s="980">
        <v>0</v>
      </c>
      <c r="P8" s="979">
        <v>0</v>
      </c>
      <c r="Q8" s="980">
        <v>0</v>
      </c>
      <c r="R8" s="979">
        <v>0</v>
      </c>
      <c r="S8" s="980">
        <v>0</v>
      </c>
      <c r="T8" s="979">
        <v>0</v>
      </c>
      <c r="U8" s="980">
        <v>0</v>
      </c>
      <c r="V8" s="979">
        <v>0</v>
      </c>
      <c r="W8" s="980">
        <v>0</v>
      </c>
      <c r="X8" s="979">
        <v>0</v>
      </c>
      <c r="Y8" s="980">
        <v>0</v>
      </c>
      <c r="Z8" s="979">
        <v>0</v>
      </c>
      <c r="AA8" s="980">
        <v>0</v>
      </c>
      <c r="AB8" s="979">
        <v>0</v>
      </c>
      <c r="AC8" s="980">
        <v>0</v>
      </c>
      <c r="AD8" s="979">
        <v>0</v>
      </c>
      <c r="AE8" s="980">
        <v>0</v>
      </c>
      <c r="AF8" s="979">
        <v>0</v>
      </c>
      <c r="AG8" s="980">
        <v>0</v>
      </c>
      <c r="AH8" s="979">
        <v>0</v>
      </c>
      <c r="AI8" s="980">
        <v>0</v>
      </c>
      <c r="AJ8" s="979">
        <v>0</v>
      </c>
      <c r="AK8" s="980">
        <v>0</v>
      </c>
      <c r="AL8" s="979">
        <v>0</v>
      </c>
      <c r="AM8" s="980">
        <v>0</v>
      </c>
      <c r="AN8" s="981">
        <v>0</v>
      </c>
      <c r="AO8" s="946"/>
      <c r="AP8" s="964"/>
      <c r="AQ8" s="946"/>
      <c r="AR8" s="978">
        <v>0</v>
      </c>
      <c r="AS8" s="979">
        <v>0</v>
      </c>
      <c r="AT8" s="980">
        <v>0</v>
      </c>
      <c r="AU8" s="979">
        <v>0</v>
      </c>
      <c r="AV8" s="980">
        <v>0</v>
      </c>
      <c r="AW8" s="979">
        <v>0</v>
      </c>
      <c r="AX8" s="980">
        <v>0</v>
      </c>
      <c r="AY8" s="979">
        <v>0</v>
      </c>
      <c r="AZ8" s="980">
        <v>0</v>
      </c>
      <c r="BA8" s="979">
        <v>0</v>
      </c>
      <c r="BB8" s="980">
        <v>0</v>
      </c>
      <c r="BC8" s="979">
        <v>0</v>
      </c>
      <c r="BD8" s="980">
        <v>0</v>
      </c>
      <c r="BE8" s="979">
        <v>0</v>
      </c>
      <c r="BF8" s="980">
        <v>0</v>
      </c>
      <c r="BG8" s="979">
        <v>0</v>
      </c>
      <c r="BH8" s="980">
        <v>0</v>
      </c>
      <c r="BI8" s="979">
        <v>0</v>
      </c>
      <c r="BJ8" s="980">
        <v>0</v>
      </c>
      <c r="BK8" s="979">
        <v>0</v>
      </c>
      <c r="BL8" s="980">
        <v>0</v>
      </c>
      <c r="BM8" s="979">
        <v>0</v>
      </c>
      <c r="BN8" s="980">
        <v>0</v>
      </c>
      <c r="BO8" s="979">
        <v>0</v>
      </c>
      <c r="BP8" s="980">
        <v>0</v>
      </c>
      <c r="BQ8" s="979">
        <v>0</v>
      </c>
      <c r="BR8" s="980">
        <v>0</v>
      </c>
      <c r="BS8" s="979">
        <v>0</v>
      </c>
      <c r="BT8" s="980">
        <v>0</v>
      </c>
      <c r="BU8" s="979">
        <v>0</v>
      </c>
      <c r="BV8" s="980">
        <v>0</v>
      </c>
      <c r="BW8" s="979">
        <v>0</v>
      </c>
      <c r="BX8" s="980">
        <v>0</v>
      </c>
      <c r="BY8" s="979">
        <v>0</v>
      </c>
      <c r="BZ8" s="980">
        <v>0</v>
      </c>
      <c r="CA8" s="981">
        <v>0</v>
      </c>
      <c r="CB8" s="946"/>
      <c r="CC8" s="971"/>
      <c r="CD8" s="946"/>
      <c r="CE8" s="972"/>
      <c r="CF8" s="946"/>
      <c r="CG8" s="978">
        <v>0</v>
      </c>
      <c r="CH8" s="979">
        <v>0</v>
      </c>
      <c r="CI8" s="980">
        <v>0</v>
      </c>
      <c r="CJ8" s="979">
        <v>0</v>
      </c>
      <c r="CK8" s="980">
        <v>0</v>
      </c>
      <c r="CL8" s="979">
        <v>0</v>
      </c>
      <c r="CM8" s="980">
        <v>0</v>
      </c>
      <c r="CN8" s="979">
        <v>0</v>
      </c>
      <c r="CO8" s="980">
        <v>0</v>
      </c>
      <c r="CP8" s="979">
        <v>0</v>
      </c>
      <c r="CQ8" s="980">
        <v>0</v>
      </c>
      <c r="CR8" s="979">
        <v>0</v>
      </c>
      <c r="CS8" s="980">
        <v>0</v>
      </c>
      <c r="CT8" s="979">
        <v>0</v>
      </c>
      <c r="CU8" s="980">
        <v>0</v>
      </c>
      <c r="CV8" s="979">
        <v>0</v>
      </c>
      <c r="CW8" s="980">
        <v>0</v>
      </c>
      <c r="CX8" s="979">
        <v>0</v>
      </c>
      <c r="CY8" s="980">
        <v>0</v>
      </c>
      <c r="CZ8" s="979">
        <v>0</v>
      </c>
      <c r="DA8" s="980">
        <v>0</v>
      </c>
      <c r="DB8" s="979">
        <v>0</v>
      </c>
      <c r="DC8" s="980">
        <v>0</v>
      </c>
      <c r="DD8" s="979">
        <v>0</v>
      </c>
      <c r="DE8" s="980">
        <v>0</v>
      </c>
      <c r="DF8" s="979">
        <v>0</v>
      </c>
      <c r="DG8" s="980">
        <v>0</v>
      </c>
      <c r="DH8" s="979">
        <v>0</v>
      </c>
      <c r="DI8" s="980">
        <v>0</v>
      </c>
      <c r="DJ8" s="979">
        <v>0</v>
      </c>
      <c r="DK8" s="980">
        <v>0</v>
      </c>
      <c r="DL8" s="979">
        <v>0</v>
      </c>
      <c r="DM8" s="980">
        <v>0</v>
      </c>
      <c r="DN8" s="979">
        <v>0</v>
      </c>
      <c r="DO8" s="980">
        <v>0</v>
      </c>
      <c r="DP8" s="981">
        <v>0</v>
      </c>
      <c r="DQ8" s="946"/>
      <c r="DR8" s="973"/>
      <c r="DS8" s="946"/>
      <c r="DT8" s="978">
        <v>0</v>
      </c>
      <c r="DU8" s="979">
        <v>0</v>
      </c>
      <c r="DV8" s="980">
        <v>0</v>
      </c>
      <c r="DW8" s="979">
        <v>0</v>
      </c>
      <c r="DX8" s="980">
        <v>0</v>
      </c>
      <c r="DY8" s="979">
        <v>0</v>
      </c>
      <c r="DZ8" s="980">
        <v>0</v>
      </c>
      <c r="EA8" s="979">
        <v>0</v>
      </c>
      <c r="EB8" s="980">
        <v>0</v>
      </c>
      <c r="EC8" s="979">
        <v>0</v>
      </c>
      <c r="ED8" s="980">
        <v>0</v>
      </c>
      <c r="EE8" s="979">
        <v>0</v>
      </c>
      <c r="EF8" s="980">
        <v>0</v>
      </c>
      <c r="EG8" s="979">
        <v>0</v>
      </c>
      <c r="EH8" s="980">
        <v>0</v>
      </c>
      <c r="EI8" s="979">
        <v>0</v>
      </c>
      <c r="EJ8" s="980">
        <v>0</v>
      </c>
      <c r="EK8" s="979">
        <v>0</v>
      </c>
      <c r="EL8" s="980">
        <v>0</v>
      </c>
      <c r="EM8" s="979">
        <v>0</v>
      </c>
      <c r="EN8" s="980">
        <v>0</v>
      </c>
      <c r="EO8" s="979">
        <v>0</v>
      </c>
      <c r="EP8" s="980">
        <v>0</v>
      </c>
      <c r="EQ8" s="979">
        <v>0</v>
      </c>
      <c r="ER8" s="980">
        <v>0</v>
      </c>
      <c r="ES8" s="979">
        <v>0</v>
      </c>
      <c r="ET8" s="980">
        <v>0</v>
      </c>
      <c r="EU8" s="979">
        <v>0</v>
      </c>
      <c r="EV8" s="980">
        <v>0</v>
      </c>
      <c r="EW8" s="979">
        <v>0</v>
      </c>
      <c r="EX8" s="980">
        <v>0</v>
      </c>
      <c r="EY8" s="979">
        <v>0</v>
      </c>
      <c r="EZ8" s="980">
        <v>0</v>
      </c>
      <c r="FA8" s="979">
        <v>0</v>
      </c>
      <c r="FB8" s="980">
        <v>0</v>
      </c>
      <c r="FC8" s="981">
        <v>0</v>
      </c>
      <c r="FD8" s="946"/>
      <c r="FE8" s="974"/>
      <c r="FF8" s="946"/>
      <c r="FG8" s="975"/>
      <c r="FI8" s="982" t="b">
        <v>1</v>
      </c>
    </row>
    <row r="9" spans="2:165" hidden="1" outlineLevel="1">
      <c r="B9" s="983">
        <v>2</v>
      </c>
      <c r="C9" s="984" t="s">
        <v>440</v>
      </c>
      <c r="E9" s="985">
        <v>0</v>
      </c>
      <c r="F9" s="986">
        <v>0</v>
      </c>
      <c r="G9" s="987">
        <v>0</v>
      </c>
      <c r="H9" s="986">
        <v>0</v>
      </c>
      <c r="I9" s="987">
        <v>0</v>
      </c>
      <c r="J9" s="986">
        <v>0</v>
      </c>
      <c r="K9" s="987">
        <v>0</v>
      </c>
      <c r="L9" s="986">
        <v>0</v>
      </c>
      <c r="M9" s="987">
        <v>0</v>
      </c>
      <c r="N9" s="986">
        <v>0</v>
      </c>
      <c r="O9" s="987">
        <v>0</v>
      </c>
      <c r="P9" s="986">
        <v>0</v>
      </c>
      <c r="Q9" s="987">
        <v>0</v>
      </c>
      <c r="R9" s="986">
        <v>0</v>
      </c>
      <c r="S9" s="987">
        <v>0</v>
      </c>
      <c r="T9" s="986">
        <v>0</v>
      </c>
      <c r="U9" s="987">
        <v>0</v>
      </c>
      <c r="V9" s="986">
        <v>0</v>
      </c>
      <c r="W9" s="987">
        <v>0</v>
      </c>
      <c r="X9" s="986">
        <v>0</v>
      </c>
      <c r="Y9" s="987">
        <v>0</v>
      </c>
      <c r="Z9" s="986">
        <v>0</v>
      </c>
      <c r="AA9" s="987">
        <v>0</v>
      </c>
      <c r="AB9" s="986">
        <v>0</v>
      </c>
      <c r="AC9" s="987">
        <v>0</v>
      </c>
      <c r="AD9" s="986">
        <v>0</v>
      </c>
      <c r="AE9" s="987">
        <v>0</v>
      </c>
      <c r="AF9" s="986">
        <v>0</v>
      </c>
      <c r="AG9" s="987">
        <v>0</v>
      </c>
      <c r="AH9" s="986">
        <v>0</v>
      </c>
      <c r="AI9" s="987">
        <v>0</v>
      </c>
      <c r="AJ9" s="986">
        <v>0</v>
      </c>
      <c r="AK9" s="987">
        <v>0</v>
      </c>
      <c r="AL9" s="986">
        <v>0</v>
      </c>
      <c r="AM9" s="987">
        <v>0</v>
      </c>
      <c r="AN9" s="988">
        <v>0</v>
      </c>
      <c r="AO9" s="946"/>
      <c r="AP9" s="964"/>
      <c r="AQ9" s="946"/>
      <c r="AR9" s="985">
        <v>0</v>
      </c>
      <c r="AS9" s="986">
        <v>0</v>
      </c>
      <c r="AT9" s="987">
        <v>0</v>
      </c>
      <c r="AU9" s="986">
        <v>0</v>
      </c>
      <c r="AV9" s="987">
        <v>0</v>
      </c>
      <c r="AW9" s="986">
        <v>0</v>
      </c>
      <c r="AX9" s="987">
        <v>0</v>
      </c>
      <c r="AY9" s="986">
        <v>0</v>
      </c>
      <c r="AZ9" s="987">
        <v>0</v>
      </c>
      <c r="BA9" s="986">
        <v>0</v>
      </c>
      <c r="BB9" s="987">
        <v>0</v>
      </c>
      <c r="BC9" s="986">
        <v>0</v>
      </c>
      <c r="BD9" s="987">
        <v>0</v>
      </c>
      <c r="BE9" s="986">
        <v>0</v>
      </c>
      <c r="BF9" s="987">
        <v>0</v>
      </c>
      <c r="BG9" s="986">
        <v>0</v>
      </c>
      <c r="BH9" s="987">
        <v>0</v>
      </c>
      <c r="BI9" s="986">
        <v>0</v>
      </c>
      <c r="BJ9" s="987">
        <v>0</v>
      </c>
      <c r="BK9" s="986">
        <v>0</v>
      </c>
      <c r="BL9" s="987">
        <v>0</v>
      </c>
      <c r="BM9" s="986">
        <v>0</v>
      </c>
      <c r="BN9" s="987">
        <v>0</v>
      </c>
      <c r="BO9" s="986">
        <v>0</v>
      </c>
      <c r="BP9" s="987">
        <v>0</v>
      </c>
      <c r="BQ9" s="986">
        <v>0</v>
      </c>
      <c r="BR9" s="987">
        <v>0</v>
      </c>
      <c r="BS9" s="986">
        <v>0</v>
      </c>
      <c r="BT9" s="987">
        <v>0</v>
      </c>
      <c r="BU9" s="986">
        <v>0</v>
      </c>
      <c r="BV9" s="987">
        <v>0</v>
      </c>
      <c r="BW9" s="986">
        <v>0</v>
      </c>
      <c r="BX9" s="987">
        <v>0</v>
      </c>
      <c r="BY9" s="986">
        <v>0</v>
      </c>
      <c r="BZ9" s="987">
        <v>0</v>
      </c>
      <c r="CA9" s="988">
        <v>0</v>
      </c>
      <c r="CB9" s="946"/>
      <c r="CC9" s="971"/>
      <c r="CD9" s="946"/>
      <c r="CE9" s="972"/>
      <c r="CF9" s="946"/>
      <c r="CG9" s="985">
        <v>0</v>
      </c>
      <c r="CH9" s="986">
        <v>0</v>
      </c>
      <c r="CI9" s="987">
        <v>0</v>
      </c>
      <c r="CJ9" s="986">
        <v>0</v>
      </c>
      <c r="CK9" s="987">
        <v>0</v>
      </c>
      <c r="CL9" s="986">
        <v>0</v>
      </c>
      <c r="CM9" s="987">
        <v>0</v>
      </c>
      <c r="CN9" s="986">
        <v>0</v>
      </c>
      <c r="CO9" s="987">
        <v>0</v>
      </c>
      <c r="CP9" s="986">
        <v>0</v>
      </c>
      <c r="CQ9" s="987">
        <v>0</v>
      </c>
      <c r="CR9" s="986">
        <v>0</v>
      </c>
      <c r="CS9" s="987">
        <v>0</v>
      </c>
      <c r="CT9" s="986">
        <v>0</v>
      </c>
      <c r="CU9" s="987">
        <v>0</v>
      </c>
      <c r="CV9" s="986">
        <v>0</v>
      </c>
      <c r="CW9" s="987">
        <v>0</v>
      </c>
      <c r="CX9" s="986">
        <v>0</v>
      </c>
      <c r="CY9" s="987">
        <v>0</v>
      </c>
      <c r="CZ9" s="986">
        <v>0</v>
      </c>
      <c r="DA9" s="987">
        <v>0</v>
      </c>
      <c r="DB9" s="986">
        <v>0</v>
      </c>
      <c r="DC9" s="987">
        <v>0</v>
      </c>
      <c r="DD9" s="986">
        <v>0</v>
      </c>
      <c r="DE9" s="987">
        <v>0</v>
      </c>
      <c r="DF9" s="986">
        <v>0</v>
      </c>
      <c r="DG9" s="987">
        <v>0</v>
      </c>
      <c r="DH9" s="986">
        <v>0</v>
      </c>
      <c r="DI9" s="987">
        <v>0</v>
      </c>
      <c r="DJ9" s="986">
        <v>0</v>
      </c>
      <c r="DK9" s="987">
        <v>0</v>
      </c>
      <c r="DL9" s="986">
        <v>0</v>
      </c>
      <c r="DM9" s="987">
        <v>0</v>
      </c>
      <c r="DN9" s="986">
        <v>0</v>
      </c>
      <c r="DO9" s="987">
        <v>0</v>
      </c>
      <c r="DP9" s="988">
        <v>0</v>
      </c>
      <c r="DQ9" s="946"/>
      <c r="DR9" s="973"/>
      <c r="DS9" s="946"/>
      <c r="DT9" s="985">
        <v>0</v>
      </c>
      <c r="DU9" s="986">
        <v>0</v>
      </c>
      <c r="DV9" s="987">
        <v>0</v>
      </c>
      <c r="DW9" s="986">
        <v>0</v>
      </c>
      <c r="DX9" s="987">
        <v>0</v>
      </c>
      <c r="DY9" s="986">
        <v>0</v>
      </c>
      <c r="DZ9" s="987">
        <v>0</v>
      </c>
      <c r="EA9" s="986">
        <v>0</v>
      </c>
      <c r="EB9" s="987">
        <v>0</v>
      </c>
      <c r="EC9" s="986">
        <v>0</v>
      </c>
      <c r="ED9" s="987">
        <v>0</v>
      </c>
      <c r="EE9" s="986">
        <v>0</v>
      </c>
      <c r="EF9" s="987">
        <v>0</v>
      </c>
      <c r="EG9" s="986">
        <v>0</v>
      </c>
      <c r="EH9" s="987">
        <v>0</v>
      </c>
      <c r="EI9" s="986">
        <v>0</v>
      </c>
      <c r="EJ9" s="987">
        <v>0</v>
      </c>
      <c r="EK9" s="986">
        <v>0</v>
      </c>
      <c r="EL9" s="987">
        <v>0</v>
      </c>
      <c r="EM9" s="986">
        <v>0</v>
      </c>
      <c r="EN9" s="987">
        <v>0</v>
      </c>
      <c r="EO9" s="986">
        <v>0</v>
      </c>
      <c r="EP9" s="987">
        <v>0</v>
      </c>
      <c r="EQ9" s="986">
        <v>0</v>
      </c>
      <c r="ER9" s="987">
        <v>0</v>
      </c>
      <c r="ES9" s="986">
        <v>0</v>
      </c>
      <c r="ET9" s="987">
        <v>0</v>
      </c>
      <c r="EU9" s="986">
        <v>0</v>
      </c>
      <c r="EV9" s="987">
        <v>0</v>
      </c>
      <c r="EW9" s="986">
        <v>0</v>
      </c>
      <c r="EX9" s="987">
        <v>0</v>
      </c>
      <c r="EY9" s="986">
        <v>0</v>
      </c>
      <c r="EZ9" s="987">
        <v>0</v>
      </c>
      <c r="FA9" s="986">
        <v>0</v>
      </c>
      <c r="FB9" s="987">
        <v>0</v>
      </c>
      <c r="FC9" s="988">
        <v>0</v>
      </c>
      <c r="FD9" s="946"/>
      <c r="FE9" s="974"/>
      <c r="FF9" s="946"/>
      <c r="FG9" s="975"/>
      <c r="FI9" s="989" t="b">
        <v>1</v>
      </c>
    </row>
    <row r="10" spans="2:165" hidden="1" outlineLevel="1">
      <c r="B10" s="990">
        <v>3</v>
      </c>
      <c r="C10" s="991" t="s">
        <v>755</v>
      </c>
      <c r="E10" s="992">
        <v>0</v>
      </c>
      <c r="F10" s="993">
        <v>0</v>
      </c>
      <c r="G10" s="994">
        <v>0</v>
      </c>
      <c r="H10" s="993">
        <v>0</v>
      </c>
      <c r="I10" s="994">
        <v>0</v>
      </c>
      <c r="J10" s="993">
        <v>0</v>
      </c>
      <c r="K10" s="994">
        <v>0</v>
      </c>
      <c r="L10" s="993">
        <v>0</v>
      </c>
      <c r="M10" s="994">
        <v>0</v>
      </c>
      <c r="N10" s="993">
        <v>0</v>
      </c>
      <c r="O10" s="994">
        <v>0</v>
      </c>
      <c r="P10" s="993">
        <v>0</v>
      </c>
      <c r="Q10" s="994">
        <v>0</v>
      </c>
      <c r="R10" s="993">
        <v>0</v>
      </c>
      <c r="S10" s="994">
        <v>0</v>
      </c>
      <c r="T10" s="993">
        <v>0</v>
      </c>
      <c r="U10" s="994">
        <v>0</v>
      </c>
      <c r="V10" s="993">
        <v>0</v>
      </c>
      <c r="W10" s="994">
        <v>0</v>
      </c>
      <c r="X10" s="993">
        <v>0</v>
      </c>
      <c r="Y10" s="994">
        <v>0</v>
      </c>
      <c r="Z10" s="993">
        <v>0</v>
      </c>
      <c r="AA10" s="994">
        <v>0</v>
      </c>
      <c r="AB10" s="993">
        <v>0</v>
      </c>
      <c r="AC10" s="994">
        <v>0</v>
      </c>
      <c r="AD10" s="993">
        <v>0</v>
      </c>
      <c r="AE10" s="994">
        <v>0</v>
      </c>
      <c r="AF10" s="993">
        <v>0</v>
      </c>
      <c r="AG10" s="994">
        <v>0</v>
      </c>
      <c r="AH10" s="993">
        <v>0</v>
      </c>
      <c r="AI10" s="994">
        <v>0</v>
      </c>
      <c r="AJ10" s="993">
        <v>0</v>
      </c>
      <c r="AK10" s="994">
        <v>0</v>
      </c>
      <c r="AL10" s="993">
        <v>0</v>
      </c>
      <c r="AM10" s="994">
        <v>0</v>
      </c>
      <c r="AN10" s="995">
        <v>0</v>
      </c>
      <c r="AO10" s="946"/>
      <c r="AP10" s="964"/>
      <c r="AQ10" s="946"/>
      <c r="AR10" s="992">
        <v>0</v>
      </c>
      <c r="AS10" s="993">
        <v>0</v>
      </c>
      <c r="AT10" s="994">
        <v>0</v>
      </c>
      <c r="AU10" s="993">
        <v>0</v>
      </c>
      <c r="AV10" s="994">
        <v>0</v>
      </c>
      <c r="AW10" s="993">
        <v>0</v>
      </c>
      <c r="AX10" s="994">
        <v>0</v>
      </c>
      <c r="AY10" s="993">
        <v>0</v>
      </c>
      <c r="AZ10" s="994">
        <v>0</v>
      </c>
      <c r="BA10" s="993">
        <v>0</v>
      </c>
      <c r="BB10" s="994">
        <v>0</v>
      </c>
      <c r="BC10" s="993">
        <v>0</v>
      </c>
      <c r="BD10" s="994">
        <v>0</v>
      </c>
      <c r="BE10" s="993">
        <v>0</v>
      </c>
      <c r="BF10" s="994">
        <v>0</v>
      </c>
      <c r="BG10" s="993">
        <v>0</v>
      </c>
      <c r="BH10" s="994">
        <v>0</v>
      </c>
      <c r="BI10" s="993">
        <v>0</v>
      </c>
      <c r="BJ10" s="994">
        <v>0</v>
      </c>
      <c r="BK10" s="993">
        <v>0</v>
      </c>
      <c r="BL10" s="994">
        <v>0</v>
      </c>
      <c r="BM10" s="993">
        <v>0</v>
      </c>
      <c r="BN10" s="994">
        <v>0</v>
      </c>
      <c r="BO10" s="993">
        <v>0</v>
      </c>
      <c r="BP10" s="994">
        <v>0</v>
      </c>
      <c r="BQ10" s="993">
        <v>0</v>
      </c>
      <c r="BR10" s="994">
        <v>0</v>
      </c>
      <c r="BS10" s="993">
        <v>0</v>
      </c>
      <c r="BT10" s="994">
        <v>0</v>
      </c>
      <c r="BU10" s="993">
        <v>0</v>
      </c>
      <c r="BV10" s="994">
        <v>0</v>
      </c>
      <c r="BW10" s="993">
        <v>0</v>
      </c>
      <c r="BX10" s="994">
        <v>0</v>
      </c>
      <c r="BY10" s="993">
        <v>0</v>
      </c>
      <c r="BZ10" s="994">
        <v>0</v>
      </c>
      <c r="CA10" s="995">
        <v>0</v>
      </c>
      <c r="CB10" s="946"/>
      <c r="CC10" s="971"/>
      <c r="CD10" s="946"/>
      <c r="CE10" s="972"/>
      <c r="CF10" s="946"/>
      <c r="CG10" s="992">
        <v>0</v>
      </c>
      <c r="CH10" s="993">
        <v>0</v>
      </c>
      <c r="CI10" s="994">
        <v>0</v>
      </c>
      <c r="CJ10" s="993">
        <v>0</v>
      </c>
      <c r="CK10" s="994">
        <v>0</v>
      </c>
      <c r="CL10" s="993">
        <v>0</v>
      </c>
      <c r="CM10" s="994">
        <v>0</v>
      </c>
      <c r="CN10" s="993">
        <v>0</v>
      </c>
      <c r="CO10" s="994">
        <v>0</v>
      </c>
      <c r="CP10" s="993">
        <v>0</v>
      </c>
      <c r="CQ10" s="994">
        <v>0</v>
      </c>
      <c r="CR10" s="993">
        <v>0</v>
      </c>
      <c r="CS10" s="994">
        <v>0</v>
      </c>
      <c r="CT10" s="993">
        <v>0</v>
      </c>
      <c r="CU10" s="994">
        <v>0</v>
      </c>
      <c r="CV10" s="993">
        <v>0</v>
      </c>
      <c r="CW10" s="994">
        <v>0</v>
      </c>
      <c r="CX10" s="993">
        <v>0</v>
      </c>
      <c r="CY10" s="994">
        <v>0</v>
      </c>
      <c r="CZ10" s="993">
        <v>0</v>
      </c>
      <c r="DA10" s="994">
        <v>0</v>
      </c>
      <c r="DB10" s="993">
        <v>0</v>
      </c>
      <c r="DC10" s="994">
        <v>0</v>
      </c>
      <c r="DD10" s="993">
        <v>0</v>
      </c>
      <c r="DE10" s="994">
        <v>0</v>
      </c>
      <c r="DF10" s="993">
        <v>0</v>
      </c>
      <c r="DG10" s="994">
        <v>0</v>
      </c>
      <c r="DH10" s="993">
        <v>0</v>
      </c>
      <c r="DI10" s="994">
        <v>0</v>
      </c>
      <c r="DJ10" s="993">
        <v>0</v>
      </c>
      <c r="DK10" s="994">
        <v>0</v>
      </c>
      <c r="DL10" s="993">
        <v>0</v>
      </c>
      <c r="DM10" s="994">
        <v>0</v>
      </c>
      <c r="DN10" s="993">
        <v>0</v>
      </c>
      <c r="DO10" s="994">
        <v>0</v>
      </c>
      <c r="DP10" s="995">
        <v>0</v>
      </c>
      <c r="DQ10" s="946"/>
      <c r="DR10" s="973"/>
      <c r="DS10" s="946"/>
      <c r="DT10" s="992">
        <v>0</v>
      </c>
      <c r="DU10" s="993">
        <v>0</v>
      </c>
      <c r="DV10" s="994">
        <v>0</v>
      </c>
      <c r="DW10" s="993">
        <v>0</v>
      </c>
      <c r="DX10" s="994">
        <v>0</v>
      </c>
      <c r="DY10" s="993">
        <v>0</v>
      </c>
      <c r="DZ10" s="994">
        <v>0</v>
      </c>
      <c r="EA10" s="993">
        <v>0</v>
      </c>
      <c r="EB10" s="994">
        <v>0</v>
      </c>
      <c r="EC10" s="993">
        <v>0</v>
      </c>
      <c r="ED10" s="994">
        <v>0</v>
      </c>
      <c r="EE10" s="993">
        <v>0</v>
      </c>
      <c r="EF10" s="994">
        <v>0</v>
      </c>
      <c r="EG10" s="993">
        <v>0</v>
      </c>
      <c r="EH10" s="994">
        <v>0</v>
      </c>
      <c r="EI10" s="993">
        <v>0</v>
      </c>
      <c r="EJ10" s="994">
        <v>0</v>
      </c>
      <c r="EK10" s="993">
        <v>0</v>
      </c>
      <c r="EL10" s="994">
        <v>0</v>
      </c>
      <c r="EM10" s="993">
        <v>0</v>
      </c>
      <c r="EN10" s="994">
        <v>0</v>
      </c>
      <c r="EO10" s="993">
        <v>0</v>
      </c>
      <c r="EP10" s="994">
        <v>0</v>
      </c>
      <c r="EQ10" s="993">
        <v>0</v>
      </c>
      <c r="ER10" s="994">
        <v>0</v>
      </c>
      <c r="ES10" s="993">
        <v>0</v>
      </c>
      <c r="ET10" s="994">
        <v>0</v>
      </c>
      <c r="EU10" s="993">
        <v>0</v>
      </c>
      <c r="EV10" s="994">
        <v>0</v>
      </c>
      <c r="EW10" s="993">
        <v>0</v>
      </c>
      <c r="EX10" s="994">
        <v>0</v>
      </c>
      <c r="EY10" s="993">
        <v>0</v>
      </c>
      <c r="EZ10" s="994">
        <v>0</v>
      </c>
      <c r="FA10" s="993">
        <v>0</v>
      </c>
      <c r="FB10" s="994">
        <v>0</v>
      </c>
      <c r="FC10" s="995">
        <v>0</v>
      </c>
      <c r="FD10" s="946"/>
      <c r="FE10" s="974"/>
      <c r="FF10" s="946"/>
      <c r="FG10" s="975"/>
      <c r="FI10" s="996" t="b">
        <v>1</v>
      </c>
    </row>
    <row r="11" spans="2:165" hidden="1" outlineLevel="1">
      <c r="B11" s="983">
        <v>4</v>
      </c>
      <c r="C11" s="984" t="s">
        <v>346</v>
      </c>
      <c r="E11" s="985">
        <v>0</v>
      </c>
      <c r="F11" s="986">
        <v>0</v>
      </c>
      <c r="G11" s="987">
        <v>0</v>
      </c>
      <c r="H11" s="986">
        <v>0</v>
      </c>
      <c r="I11" s="987">
        <v>0</v>
      </c>
      <c r="J11" s="986">
        <v>0</v>
      </c>
      <c r="K11" s="987">
        <v>0</v>
      </c>
      <c r="L11" s="986">
        <v>0</v>
      </c>
      <c r="M11" s="987">
        <v>0</v>
      </c>
      <c r="N11" s="986">
        <v>0</v>
      </c>
      <c r="O11" s="987">
        <v>0</v>
      </c>
      <c r="P11" s="986">
        <v>0</v>
      </c>
      <c r="Q11" s="987">
        <v>0</v>
      </c>
      <c r="R11" s="986">
        <v>0</v>
      </c>
      <c r="S11" s="987">
        <v>0</v>
      </c>
      <c r="T11" s="986">
        <v>0</v>
      </c>
      <c r="U11" s="987">
        <v>0</v>
      </c>
      <c r="V11" s="986">
        <v>0</v>
      </c>
      <c r="W11" s="987">
        <v>0</v>
      </c>
      <c r="X11" s="986">
        <v>0</v>
      </c>
      <c r="Y11" s="987">
        <v>0</v>
      </c>
      <c r="Z11" s="986">
        <v>0</v>
      </c>
      <c r="AA11" s="987">
        <v>0</v>
      </c>
      <c r="AB11" s="986">
        <v>0</v>
      </c>
      <c r="AC11" s="987">
        <v>0</v>
      </c>
      <c r="AD11" s="986">
        <v>0</v>
      </c>
      <c r="AE11" s="987">
        <v>0</v>
      </c>
      <c r="AF11" s="986">
        <v>0</v>
      </c>
      <c r="AG11" s="987">
        <v>0</v>
      </c>
      <c r="AH11" s="986">
        <v>0</v>
      </c>
      <c r="AI11" s="987">
        <v>0</v>
      </c>
      <c r="AJ11" s="986">
        <v>0</v>
      </c>
      <c r="AK11" s="987">
        <v>0</v>
      </c>
      <c r="AL11" s="986">
        <v>0</v>
      </c>
      <c r="AM11" s="987">
        <v>0</v>
      </c>
      <c r="AN11" s="988">
        <v>0</v>
      </c>
      <c r="AO11" s="946"/>
      <c r="AP11" s="964"/>
      <c r="AQ11" s="946"/>
      <c r="AR11" s="985">
        <v>0</v>
      </c>
      <c r="AS11" s="986">
        <v>0</v>
      </c>
      <c r="AT11" s="987">
        <v>0</v>
      </c>
      <c r="AU11" s="986">
        <v>0</v>
      </c>
      <c r="AV11" s="987">
        <v>0</v>
      </c>
      <c r="AW11" s="986">
        <v>0</v>
      </c>
      <c r="AX11" s="987">
        <v>0</v>
      </c>
      <c r="AY11" s="986">
        <v>0</v>
      </c>
      <c r="AZ11" s="987">
        <v>0</v>
      </c>
      <c r="BA11" s="986">
        <v>0</v>
      </c>
      <c r="BB11" s="987">
        <v>0</v>
      </c>
      <c r="BC11" s="986">
        <v>0</v>
      </c>
      <c r="BD11" s="987">
        <v>0</v>
      </c>
      <c r="BE11" s="986">
        <v>0</v>
      </c>
      <c r="BF11" s="987">
        <v>0</v>
      </c>
      <c r="BG11" s="986">
        <v>0</v>
      </c>
      <c r="BH11" s="987">
        <v>0</v>
      </c>
      <c r="BI11" s="986">
        <v>0</v>
      </c>
      <c r="BJ11" s="987">
        <v>0</v>
      </c>
      <c r="BK11" s="986">
        <v>0</v>
      </c>
      <c r="BL11" s="987">
        <v>0</v>
      </c>
      <c r="BM11" s="986">
        <v>0</v>
      </c>
      <c r="BN11" s="987">
        <v>0</v>
      </c>
      <c r="BO11" s="986">
        <v>0</v>
      </c>
      <c r="BP11" s="987">
        <v>0</v>
      </c>
      <c r="BQ11" s="986">
        <v>0</v>
      </c>
      <c r="BR11" s="987">
        <v>0</v>
      </c>
      <c r="BS11" s="986">
        <v>0</v>
      </c>
      <c r="BT11" s="987">
        <v>0</v>
      </c>
      <c r="BU11" s="986">
        <v>0</v>
      </c>
      <c r="BV11" s="987">
        <v>0</v>
      </c>
      <c r="BW11" s="986">
        <v>0</v>
      </c>
      <c r="BX11" s="987">
        <v>0</v>
      </c>
      <c r="BY11" s="986">
        <v>0</v>
      </c>
      <c r="BZ11" s="987">
        <v>0</v>
      </c>
      <c r="CA11" s="988">
        <v>0</v>
      </c>
      <c r="CB11" s="946"/>
      <c r="CC11" s="971"/>
      <c r="CD11" s="946"/>
      <c r="CE11" s="972"/>
      <c r="CF11" s="946"/>
      <c r="CG11" s="985">
        <v>0</v>
      </c>
      <c r="CH11" s="986">
        <v>0</v>
      </c>
      <c r="CI11" s="987">
        <v>0</v>
      </c>
      <c r="CJ11" s="986">
        <v>0</v>
      </c>
      <c r="CK11" s="987">
        <v>0</v>
      </c>
      <c r="CL11" s="986">
        <v>0</v>
      </c>
      <c r="CM11" s="987">
        <v>0</v>
      </c>
      <c r="CN11" s="986">
        <v>0</v>
      </c>
      <c r="CO11" s="987">
        <v>0</v>
      </c>
      <c r="CP11" s="986">
        <v>0</v>
      </c>
      <c r="CQ11" s="987">
        <v>0</v>
      </c>
      <c r="CR11" s="986">
        <v>0</v>
      </c>
      <c r="CS11" s="987">
        <v>0</v>
      </c>
      <c r="CT11" s="986">
        <v>0</v>
      </c>
      <c r="CU11" s="987">
        <v>0</v>
      </c>
      <c r="CV11" s="986">
        <v>0</v>
      </c>
      <c r="CW11" s="987">
        <v>0</v>
      </c>
      <c r="CX11" s="986">
        <v>0</v>
      </c>
      <c r="CY11" s="987">
        <v>0</v>
      </c>
      <c r="CZ11" s="986">
        <v>0</v>
      </c>
      <c r="DA11" s="987">
        <v>0</v>
      </c>
      <c r="DB11" s="986">
        <v>0</v>
      </c>
      <c r="DC11" s="987">
        <v>0</v>
      </c>
      <c r="DD11" s="986">
        <v>0</v>
      </c>
      <c r="DE11" s="987">
        <v>0</v>
      </c>
      <c r="DF11" s="986">
        <v>0</v>
      </c>
      <c r="DG11" s="987">
        <v>0</v>
      </c>
      <c r="DH11" s="986">
        <v>0</v>
      </c>
      <c r="DI11" s="987">
        <v>0</v>
      </c>
      <c r="DJ11" s="986">
        <v>0</v>
      </c>
      <c r="DK11" s="987">
        <v>0</v>
      </c>
      <c r="DL11" s="986">
        <v>0</v>
      </c>
      <c r="DM11" s="987">
        <v>0</v>
      </c>
      <c r="DN11" s="986">
        <v>0</v>
      </c>
      <c r="DO11" s="987">
        <v>0</v>
      </c>
      <c r="DP11" s="988">
        <v>0</v>
      </c>
      <c r="DQ11" s="946"/>
      <c r="DR11" s="973"/>
      <c r="DS11" s="946"/>
      <c r="DT11" s="985">
        <v>0</v>
      </c>
      <c r="DU11" s="986">
        <v>0</v>
      </c>
      <c r="DV11" s="987">
        <v>0</v>
      </c>
      <c r="DW11" s="986">
        <v>0</v>
      </c>
      <c r="DX11" s="987">
        <v>0</v>
      </c>
      <c r="DY11" s="986">
        <v>0</v>
      </c>
      <c r="DZ11" s="987">
        <v>0</v>
      </c>
      <c r="EA11" s="986">
        <v>0</v>
      </c>
      <c r="EB11" s="987">
        <v>0</v>
      </c>
      <c r="EC11" s="986">
        <v>0</v>
      </c>
      <c r="ED11" s="987">
        <v>0</v>
      </c>
      <c r="EE11" s="986">
        <v>0</v>
      </c>
      <c r="EF11" s="987">
        <v>0</v>
      </c>
      <c r="EG11" s="986">
        <v>0</v>
      </c>
      <c r="EH11" s="987">
        <v>0</v>
      </c>
      <c r="EI11" s="986">
        <v>0</v>
      </c>
      <c r="EJ11" s="987">
        <v>0</v>
      </c>
      <c r="EK11" s="986">
        <v>0</v>
      </c>
      <c r="EL11" s="987">
        <v>0</v>
      </c>
      <c r="EM11" s="986">
        <v>0</v>
      </c>
      <c r="EN11" s="987">
        <v>0</v>
      </c>
      <c r="EO11" s="986">
        <v>0</v>
      </c>
      <c r="EP11" s="987">
        <v>0</v>
      </c>
      <c r="EQ11" s="986">
        <v>0</v>
      </c>
      <c r="ER11" s="987">
        <v>0</v>
      </c>
      <c r="ES11" s="986">
        <v>0</v>
      </c>
      <c r="ET11" s="987">
        <v>0</v>
      </c>
      <c r="EU11" s="986">
        <v>0</v>
      </c>
      <c r="EV11" s="987">
        <v>0</v>
      </c>
      <c r="EW11" s="986">
        <v>0</v>
      </c>
      <c r="EX11" s="987">
        <v>0</v>
      </c>
      <c r="EY11" s="986">
        <v>0</v>
      </c>
      <c r="EZ11" s="987">
        <v>0</v>
      </c>
      <c r="FA11" s="986">
        <v>0</v>
      </c>
      <c r="FB11" s="987">
        <v>0</v>
      </c>
      <c r="FC11" s="988">
        <v>0</v>
      </c>
      <c r="FD11" s="946"/>
      <c r="FE11" s="974"/>
      <c r="FF11" s="946"/>
      <c r="FG11" s="975"/>
      <c r="FI11" s="989" t="b">
        <v>1</v>
      </c>
    </row>
    <row r="12" spans="2:165" hidden="1" outlineLevel="1">
      <c r="B12" s="997">
        <v>5</v>
      </c>
      <c r="C12" s="998" t="s">
        <v>347</v>
      </c>
      <c r="E12" s="999">
        <v>0</v>
      </c>
      <c r="F12" s="1000">
        <v>0</v>
      </c>
      <c r="G12" s="1001">
        <v>0</v>
      </c>
      <c r="H12" s="1000">
        <v>0</v>
      </c>
      <c r="I12" s="1001">
        <v>0</v>
      </c>
      <c r="J12" s="1000">
        <v>0</v>
      </c>
      <c r="K12" s="1001">
        <v>0</v>
      </c>
      <c r="L12" s="1000">
        <v>0</v>
      </c>
      <c r="M12" s="1001">
        <v>0</v>
      </c>
      <c r="N12" s="1000">
        <v>0</v>
      </c>
      <c r="O12" s="1001">
        <v>0</v>
      </c>
      <c r="P12" s="1000">
        <v>0</v>
      </c>
      <c r="Q12" s="1001">
        <v>0</v>
      </c>
      <c r="R12" s="1000">
        <v>0</v>
      </c>
      <c r="S12" s="1001">
        <v>0</v>
      </c>
      <c r="T12" s="1000">
        <v>0</v>
      </c>
      <c r="U12" s="1001">
        <v>0</v>
      </c>
      <c r="V12" s="1000">
        <v>0</v>
      </c>
      <c r="W12" s="1001">
        <v>0</v>
      </c>
      <c r="X12" s="1000">
        <v>0</v>
      </c>
      <c r="Y12" s="1001">
        <v>0</v>
      </c>
      <c r="Z12" s="1000">
        <v>0</v>
      </c>
      <c r="AA12" s="1001">
        <v>0</v>
      </c>
      <c r="AB12" s="1000">
        <v>0</v>
      </c>
      <c r="AC12" s="1001">
        <v>0</v>
      </c>
      <c r="AD12" s="1000">
        <v>0</v>
      </c>
      <c r="AE12" s="1001">
        <v>0</v>
      </c>
      <c r="AF12" s="1000">
        <v>0</v>
      </c>
      <c r="AG12" s="1001">
        <v>0</v>
      </c>
      <c r="AH12" s="1000">
        <v>0</v>
      </c>
      <c r="AI12" s="1001">
        <v>0</v>
      </c>
      <c r="AJ12" s="1000">
        <v>0</v>
      </c>
      <c r="AK12" s="1001">
        <v>0</v>
      </c>
      <c r="AL12" s="1000">
        <v>0</v>
      </c>
      <c r="AM12" s="1001">
        <v>0</v>
      </c>
      <c r="AN12" s="1002">
        <v>0</v>
      </c>
      <c r="AO12" s="946"/>
      <c r="AP12" s="964"/>
      <c r="AQ12" s="946"/>
      <c r="AR12" s="999">
        <v>0</v>
      </c>
      <c r="AS12" s="1000">
        <v>0</v>
      </c>
      <c r="AT12" s="1001">
        <v>0</v>
      </c>
      <c r="AU12" s="1000">
        <v>0</v>
      </c>
      <c r="AV12" s="1001">
        <v>0</v>
      </c>
      <c r="AW12" s="1000">
        <v>0</v>
      </c>
      <c r="AX12" s="1001">
        <v>0</v>
      </c>
      <c r="AY12" s="1000">
        <v>0</v>
      </c>
      <c r="AZ12" s="1001">
        <v>0</v>
      </c>
      <c r="BA12" s="1000">
        <v>0</v>
      </c>
      <c r="BB12" s="1001">
        <v>0</v>
      </c>
      <c r="BC12" s="1000">
        <v>0</v>
      </c>
      <c r="BD12" s="1001">
        <v>0</v>
      </c>
      <c r="BE12" s="1000">
        <v>0</v>
      </c>
      <c r="BF12" s="1001">
        <v>0</v>
      </c>
      <c r="BG12" s="1000">
        <v>0</v>
      </c>
      <c r="BH12" s="1001">
        <v>0</v>
      </c>
      <c r="BI12" s="1000">
        <v>0</v>
      </c>
      <c r="BJ12" s="1001">
        <v>0</v>
      </c>
      <c r="BK12" s="1000">
        <v>0</v>
      </c>
      <c r="BL12" s="1001">
        <v>0</v>
      </c>
      <c r="BM12" s="1000">
        <v>0</v>
      </c>
      <c r="BN12" s="1001">
        <v>0</v>
      </c>
      <c r="BO12" s="1000">
        <v>0</v>
      </c>
      <c r="BP12" s="1001">
        <v>0</v>
      </c>
      <c r="BQ12" s="1000">
        <v>0</v>
      </c>
      <c r="BR12" s="1001">
        <v>0</v>
      </c>
      <c r="BS12" s="1000">
        <v>0</v>
      </c>
      <c r="BT12" s="1001">
        <v>0</v>
      </c>
      <c r="BU12" s="1000">
        <v>0</v>
      </c>
      <c r="BV12" s="1001">
        <v>0</v>
      </c>
      <c r="BW12" s="1000">
        <v>0</v>
      </c>
      <c r="BX12" s="1001">
        <v>0</v>
      </c>
      <c r="BY12" s="1000">
        <v>0</v>
      </c>
      <c r="BZ12" s="1001">
        <v>0</v>
      </c>
      <c r="CA12" s="1002">
        <v>0</v>
      </c>
      <c r="CB12" s="946"/>
      <c r="CC12" s="971"/>
      <c r="CD12" s="946"/>
      <c r="CE12" s="972"/>
      <c r="CF12" s="946"/>
      <c r="CG12" s="999">
        <v>0</v>
      </c>
      <c r="CH12" s="1000">
        <v>0</v>
      </c>
      <c r="CI12" s="1001">
        <v>0</v>
      </c>
      <c r="CJ12" s="1000">
        <v>0</v>
      </c>
      <c r="CK12" s="1001">
        <v>0</v>
      </c>
      <c r="CL12" s="1000">
        <v>0</v>
      </c>
      <c r="CM12" s="1001">
        <v>0</v>
      </c>
      <c r="CN12" s="1000">
        <v>0</v>
      </c>
      <c r="CO12" s="1001">
        <v>0</v>
      </c>
      <c r="CP12" s="1000">
        <v>0</v>
      </c>
      <c r="CQ12" s="1001">
        <v>0</v>
      </c>
      <c r="CR12" s="1000">
        <v>0</v>
      </c>
      <c r="CS12" s="1001">
        <v>0</v>
      </c>
      <c r="CT12" s="1000">
        <v>0</v>
      </c>
      <c r="CU12" s="1001">
        <v>0</v>
      </c>
      <c r="CV12" s="1000">
        <v>0</v>
      </c>
      <c r="CW12" s="1001">
        <v>0</v>
      </c>
      <c r="CX12" s="1000">
        <v>0</v>
      </c>
      <c r="CY12" s="1001">
        <v>0</v>
      </c>
      <c r="CZ12" s="1000">
        <v>0</v>
      </c>
      <c r="DA12" s="1001">
        <v>0</v>
      </c>
      <c r="DB12" s="1000">
        <v>0</v>
      </c>
      <c r="DC12" s="1001">
        <v>0</v>
      </c>
      <c r="DD12" s="1000">
        <v>0</v>
      </c>
      <c r="DE12" s="1001">
        <v>0</v>
      </c>
      <c r="DF12" s="1000">
        <v>0</v>
      </c>
      <c r="DG12" s="1001">
        <v>0</v>
      </c>
      <c r="DH12" s="1000">
        <v>0</v>
      </c>
      <c r="DI12" s="1001">
        <v>0</v>
      </c>
      <c r="DJ12" s="1000">
        <v>0</v>
      </c>
      <c r="DK12" s="1001">
        <v>0</v>
      </c>
      <c r="DL12" s="1000">
        <v>0</v>
      </c>
      <c r="DM12" s="1001">
        <v>0</v>
      </c>
      <c r="DN12" s="1000">
        <v>0</v>
      </c>
      <c r="DO12" s="1001">
        <v>0</v>
      </c>
      <c r="DP12" s="1002">
        <v>0</v>
      </c>
      <c r="DQ12" s="946"/>
      <c r="DR12" s="973"/>
      <c r="DS12" s="946"/>
      <c r="DT12" s="999">
        <v>0</v>
      </c>
      <c r="DU12" s="1000">
        <v>0</v>
      </c>
      <c r="DV12" s="1001">
        <v>0</v>
      </c>
      <c r="DW12" s="1000">
        <v>0</v>
      </c>
      <c r="DX12" s="1001">
        <v>0</v>
      </c>
      <c r="DY12" s="1000">
        <v>0</v>
      </c>
      <c r="DZ12" s="1001">
        <v>0</v>
      </c>
      <c r="EA12" s="1000">
        <v>0</v>
      </c>
      <c r="EB12" s="1001">
        <v>0</v>
      </c>
      <c r="EC12" s="1000">
        <v>0</v>
      </c>
      <c r="ED12" s="1001">
        <v>0</v>
      </c>
      <c r="EE12" s="1000">
        <v>0</v>
      </c>
      <c r="EF12" s="1001">
        <v>0</v>
      </c>
      <c r="EG12" s="1000">
        <v>0</v>
      </c>
      <c r="EH12" s="1001">
        <v>0</v>
      </c>
      <c r="EI12" s="1000">
        <v>0</v>
      </c>
      <c r="EJ12" s="1001">
        <v>0</v>
      </c>
      <c r="EK12" s="1000">
        <v>0</v>
      </c>
      <c r="EL12" s="1001">
        <v>0</v>
      </c>
      <c r="EM12" s="1000">
        <v>0</v>
      </c>
      <c r="EN12" s="1001">
        <v>0</v>
      </c>
      <c r="EO12" s="1000">
        <v>0</v>
      </c>
      <c r="EP12" s="1001">
        <v>0</v>
      </c>
      <c r="EQ12" s="1000">
        <v>0</v>
      </c>
      <c r="ER12" s="1001">
        <v>0</v>
      </c>
      <c r="ES12" s="1000">
        <v>0</v>
      </c>
      <c r="ET12" s="1001">
        <v>0</v>
      </c>
      <c r="EU12" s="1000">
        <v>0</v>
      </c>
      <c r="EV12" s="1001">
        <v>0</v>
      </c>
      <c r="EW12" s="1000">
        <v>0</v>
      </c>
      <c r="EX12" s="1001">
        <v>0</v>
      </c>
      <c r="EY12" s="1000">
        <v>0</v>
      </c>
      <c r="EZ12" s="1001">
        <v>0</v>
      </c>
      <c r="FA12" s="1000">
        <v>0</v>
      </c>
      <c r="FB12" s="1001">
        <v>0</v>
      </c>
      <c r="FC12" s="1002">
        <v>0</v>
      </c>
      <c r="FD12" s="946"/>
      <c r="FE12" s="974"/>
      <c r="FF12" s="946"/>
      <c r="FG12" s="975"/>
      <c r="FI12" s="1003" t="b">
        <v>1</v>
      </c>
    </row>
    <row r="13" spans="2:165" hidden="1" outlineLevel="1">
      <c r="B13" s="1004">
        <v>6</v>
      </c>
      <c r="C13" s="1005" t="s">
        <v>349</v>
      </c>
      <c r="E13" s="1006">
        <v>0</v>
      </c>
      <c r="F13" s="1007">
        <v>0</v>
      </c>
      <c r="G13" s="1008">
        <v>0</v>
      </c>
      <c r="H13" s="1007">
        <v>0</v>
      </c>
      <c r="I13" s="1008">
        <v>0</v>
      </c>
      <c r="J13" s="1007">
        <v>0</v>
      </c>
      <c r="K13" s="1008">
        <v>0</v>
      </c>
      <c r="L13" s="1007">
        <v>0</v>
      </c>
      <c r="M13" s="1008">
        <v>0</v>
      </c>
      <c r="N13" s="1007">
        <v>0</v>
      </c>
      <c r="O13" s="1008">
        <v>0</v>
      </c>
      <c r="P13" s="1007">
        <v>0</v>
      </c>
      <c r="Q13" s="1008">
        <v>0</v>
      </c>
      <c r="R13" s="1007">
        <v>0</v>
      </c>
      <c r="S13" s="1008">
        <v>0</v>
      </c>
      <c r="T13" s="1007">
        <v>0</v>
      </c>
      <c r="U13" s="1008">
        <v>0</v>
      </c>
      <c r="V13" s="1007">
        <v>0</v>
      </c>
      <c r="W13" s="1008">
        <v>0</v>
      </c>
      <c r="X13" s="1007">
        <v>0</v>
      </c>
      <c r="Y13" s="1008">
        <v>0</v>
      </c>
      <c r="Z13" s="1007">
        <v>0</v>
      </c>
      <c r="AA13" s="1008">
        <v>0</v>
      </c>
      <c r="AB13" s="1007">
        <v>0</v>
      </c>
      <c r="AC13" s="1008">
        <v>0</v>
      </c>
      <c r="AD13" s="1007">
        <v>0</v>
      </c>
      <c r="AE13" s="1008">
        <v>0</v>
      </c>
      <c r="AF13" s="1007">
        <v>0</v>
      </c>
      <c r="AG13" s="1008">
        <v>0</v>
      </c>
      <c r="AH13" s="1007">
        <v>0</v>
      </c>
      <c r="AI13" s="1008">
        <v>0</v>
      </c>
      <c r="AJ13" s="1007">
        <v>0</v>
      </c>
      <c r="AK13" s="1008">
        <v>0</v>
      </c>
      <c r="AL13" s="1007">
        <v>0</v>
      </c>
      <c r="AM13" s="1008">
        <v>0</v>
      </c>
      <c r="AN13" s="1009">
        <v>0</v>
      </c>
      <c r="AO13" s="946"/>
      <c r="AP13" s="964"/>
      <c r="AQ13" s="946"/>
      <c r="AR13" s="1006">
        <v>0</v>
      </c>
      <c r="AS13" s="1007">
        <v>0</v>
      </c>
      <c r="AT13" s="1008">
        <v>0</v>
      </c>
      <c r="AU13" s="1007">
        <v>0</v>
      </c>
      <c r="AV13" s="1008">
        <v>0</v>
      </c>
      <c r="AW13" s="1007">
        <v>0</v>
      </c>
      <c r="AX13" s="1008">
        <v>0</v>
      </c>
      <c r="AY13" s="1007">
        <v>0</v>
      </c>
      <c r="AZ13" s="1008">
        <v>0</v>
      </c>
      <c r="BA13" s="1007">
        <v>0</v>
      </c>
      <c r="BB13" s="1008">
        <v>0</v>
      </c>
      <c r="BC13" s="1007">
        <v>0</v>
      </c>
      <c r="BD13" s="1008">
        <v>0</v>
      </c>
      <c r="BE13" s="1007">
        <v>0</v>
      </c>
      <c r="BF13" s="1008">
        <v>0</v>
      </c>
      <c r="BG13" s="1007">
        <v>0</v>
      </c>
      <c r="BH13" s="1008">
        <v>0</v>
      </c>
      <c r="BI13" s="1007">
        <v>0</v>
      </c>
      <c r="BJ13" s="1008">
        <v>0</v>
      </c>
      <c r="BK13" s="1007">
        <v>0</v>
      </c>
      <c r="BL13" s="1008">
        <v>0</v>
      </c>
      <c r="BM13" s="1007">
        <v>0</v>
      </c>
      <c r="BN13" s="1008">
        <v>0</v>
      </c>
      <c r="BO13" s="1007">
        <v>0</v>
      </c>
      <c r="BP13" s="1008">
        <v>0</v>
      </c>
      <c r="BQ13" s="1007">
        <v>0</v>
      </c>
      <c r="BR13" s="1008">
        <v>0</v>
      </c>
      <c r="BS13" s="1007">
        <v>0</v>
      </c>
      <c r="BT13" s="1008">
        <v>0</v>
      </c>
      <c r="BU13" s="1007">
        <v>0</v>
      </c>
      <c r="BV13" s="1008">
        <v>0</v>
      </c>
      <c r="BW13" s="1007">
        <v>0</v>
      </c>
      <c r="BX13" s="1008">
        <v>0</v>
      </c>
      <c r="BY13" s="1007">
        <v>0</v>
      </c>
      <c r="BZ13" s="1008">
        <v>0</v>
      </c>
      <c r="CA13" s="1009">
        <v>0</v>
      </c>
      <c r="CB13" s="946"/>
      <c r="CC13" s="971"/>
      <c r="CD13" s="946"/>
      <c r="CE13" s="972"/>
      <c r="CF13" s="946"/>
      <c r="CG13" s="1006">
        <v>0</v>
      </c>
      <c r="CH13" s="1007">
        <v>0</v>
      </c>
      <c r="CI13" s="1008">
        <v>0</v>
      </c>
      <c r="CJ13" s="1007">
        <v>0</v>
      </c>
      <c r="CK13" s="1008">
        <v>0</v>
      </c>
      <c r="CL13" s="1007">
        <v>0</v>
      </c>
      <c r="CM13" s="1008">
        <v>0</v>
      </c>
      <c r="CN13" s="1007">
        <v>0</v>
      </c>
      <c r="CO13" s="1008">
        <v>0</v>
      </c>
      <c r="CP13" s="1007">
        <v>0</v>
      </c>
      <c r="CQ13" s="1008">
        <v>0</v>
      </c>
      <c r="CR13" s="1007">
        <v>0</v>
      </c>
      <c r="CS13" s="1008">
        <v>0</v>
      </c>
      <c r="CT13" s="1007">
        <v>0</v>
      </c>
      <c r="CU13" s="1008">
        <v>0</v>
      </c>
      <c r="CV13" s="1007">
        <v>0</v>
      </c>
      <c r="CW13" s="1008">
        <v>0</v>
      </c>
      <c r="CX13" s="1007">
        <v>0</v>
      </c>
      <c r="CY13" s="1008">
        <v>0</v>
      </c>
      <c r="CZ13" s="1007">
        <v>0</v>
      </c>
      <c r="DA13" s="1008">
        <v>0</v>
      </c>
      <c r="DB13" s="1007">
        <v>0</v>
      </c>
      <c r="DC13" s="1008">
        <v>0</v>
      </c>
      <c r="DD13" s="1007">
        <v>0</v>
      </c>
      <c r="DE13" s="1008">
        <v>0</v>
      </c>
      <c r="DF13" s="1007">
        <v>0</v>
      </c>
      <c r="DG13" s="1008">
        <v>0</v>
      </c>
      <c r="DH13" s="1007">
        <v>0</v>
      </c>
      <c r="DI13" s="1008">
        <v>0</v>
      </c>
      <c r="DJ13" s="1007">
        <v>0</v>
      </c>
      <c r="DK13" s="1008">
        <v>0</v>
      </c>
      <c r="DL13" s="1007">
        <v>0</v>
      </c>
      <c r="DM13" s="1008">
        <v>0</v>
      </c>
      <c r="DN13" s="1007">
        <v>0</v>
      </c>
      <c r="DO13" s="1008">
        <v>0</v>
      </c>
      <c r="DP13" s="1009">
        <v>0</v>
      </c>
      <c r="DQ13" s="946"/>
      <c r="DR13" s="973"/>
      <c r="DS13" s="946"/>
      <c r="DT13" s="1006">
        <v>0</v>
      </c>
      <c r="DU13" s="1007">
        <v>0</v>
      </c>
      <c r="DV13" s="1008">
        <v>0</v>
      </c>
      <c r="DW13" s="1007">
        <v>0</v>
      </c>
      <c r="DX13" s="1008">
        <v>0</v>
      </c>
      <c r="DY13" s="1007">
        <v>0</v>
      </c>
      <c r="DZ13" s="1008">
        <v>0</v>
      </c>
      <c r="EA13" s="1007">
        <v>0</v>
      </c>
      <c r="EB13" s="1008">
        <v>0</v>
      </c>
      <c r="EC13" s="1007">
        <v>0</v>
      </c>
      <c r="ED13" s="1008">
        <v>0</v>
      </c>
      <c r="EE13" s="1007">
        <v>0</v>
      </c>
      <c r="EF13" s="1008">
        <v>0</v>
      </c>
      <c r="EG13" s="1007">
        <v>0</v>
      </c>
      <c r="EH13" s="1008">
        <v>0</v>
      </c>
      <c r="EI13" s="1007">
        <v>0</v>
      </c>
      <c r="EJ13" s="1008">
        <v>0</v>
      </c>
      <c r="EK13" s="1007">
        <v>0</v>
      </c>
      <c r="EL13" s="1008">
        <v>0</v>
      </c>
      <c r="EM13" s="1007">
        <v>0</v>
      </c>
      <c r="EN13" s="1008">
        <v>0</v>
      </c>
      <c r="EO13" s="1007">
        <v>0</v>
      </c>
      <c r="EP13" s="1008">
        <v>0</v>
      </c>
      <c r="EQ13" s="1007">
        <v>0</v>
      </c>
      <c r="ER13" s="1008">
        <v>0</v>
      </c>
      <c r="ES13" s="1007">
        <v>0</v>
      </c>
      <c r="ET13" s="1008">
        <v>0</v>
      </c>
      <c r="EU13" s="1007">
        <v>0</v>
      </c>
      <c r="EV13" s="1008">
        <v>0</v>
      </c>
      <c r="EW13" s="1007">
        <v>0</v>
      </c>
      <c r="EX13" s="1008">
        <v>0</v>
      </c>
      <c r="EY13" s="1007">
        <v>0</v>
      </c>
      <c r="EZ13" s="1008">
        <v>0</v>
      </c>
      <c r="FA13" s="1007">
        <v>0</v>
      </c>
      <c r="FB13" s="1008">
        <v>0</v>
      </c>
      <c r="FC13" s="1009">
        <v>0</v>
      </c>
      <c r="FD13" s="946"/>
      <c r="FE13" s="974"/>
      <c r="FF13" s="946"/>
      <c r="FG13" s="975"/>
      <c r="FI13" s="1010" t="b">
        <v>1</v>
      </c>
    </row>
    <row r="14" spans="2:165" outlineLevel="1">
      <c r="B14" s="990">
        <v>7</v>
      </c>
      <c r="C14" s="1011" t="s">
        <v>350</v>
      </c>
      <c r="E14" s="992">
        <v>98309</v>
      </c>
      <c r="F14" s="993">
        <v>98309</v>
      </c>
      <c r="G14" s="994">
        <v>98309</v>
      </c>
      <c r="H14" s="993">
        <v>98309</v>
      </c>
      <c r="I14" s="994">
        <v>98309</v>
      </c>
      <c r="J14" s="993">
        <v>98309</v>
      </c>
      <c r="K14" s="994">
        <v>93547</v>
      </c>
      <c r="L14" s="993">
        <v>93547</v>
      </c>
      <c r="M14" s="994">
        <v>83234</v>
      </c>
      <c r="N14" s="993">
        <v>67711</v>
      </c>
      <c r="O14" s="994">
        <v>30645</v>
      </c>
      <c r="P14" s="993">
        <v>30645</v>
      </c>
      <c r="Q14" s="994">
        <v>194</v>
      </c>
      <c r="R14" s="993">
        <v>194</v>
      </c>
      <c r="S14" s="994">
        <v>194</v>
      </c>
      <c r="T14" s="993">
        <v>194</v>
      </c>
      <c r="U14" s="994">
        <v>194</v>
      </c>
      <c r="V14" s="993">
        <v>194</v>
      </c>
      <c r="W14" s="994">
        <v>194</v>
      </c>
      <c r="X14" s="993">
        <v>194</v>
      </c>
      <c r="Y14" s="994">
        <v>0</v>
      </c>
      <c r="Z14" s="993">
        <v>0</v>
      </c>
      <c r="AA14" s="994">
        <v>0</v>
      </c>
      <c r="AB14" s="993">
        <v>0</v>
      </c>
      <c r="AC14" s="994">
        <v>0</v>
      </c>
      <c r="AD14" s="993">
        <v>0</v>
      </c>
      <c r="AE14" s="994">
        <v>0</v>
      </c>
      <c r="AF14" s="993">
        <v>0</v>
      </c>
      <c r="AG14" s="994">
        <v>0</v>
      </c>
      <c r="AH14" s="993">
        <v>0</v>
      </c>
      <c r="AI14" s="994">
        <v>0</v>
      </c>
      <c r="AJ14" s="993">
        <v>0</v>
      </c>
      <c r="AK14" s="994">
        <v>0</v>
      </c>
      <c r="AL14" s="993">
        <v>0</v>
      </c>
      <c r="AM14" s="994">
        <v>0</v>
      </c>
      <c r="AN14" s="995">
        <v>0</v>
      </c>
      <c r="AO14" s="946"/>
      <c r="AP14" s="964"/>
      <c r="AQ14" s="946"/>
      <c r="AR14" s="992">
        <v>13</v>
      </c>
      <c r="AS14" s="993">
        <v>13</v>
      </c>
      <c r="AT14" s="994">
        <v>13</v>
      </c>
      <c r="AU14" s="993">
        <v>13</v>
      </c>
      <c r="AV14" s="994">
        <v>13</v>
      </c>
      <c r="AW14" s="993">
        <v>13</v>
      </c>
      <c r="AX14" s="994">
        <v>13</v>
      </c>
      <c r="AY14" s="993">
        <v>13</v>
      </c>
      <c r="AZ14" s="994">
        <v>10</v>
      </c>
      <c r="BA14" s="993">
        <v>8</v>
      </c>
      <c r="BB14" s="994">
        <v>3</v>
      </c>
      <c r="BC14" s="993">
        <v>3</v>
      </c>
      <c r="BD14" s="994">
        <v>0</v>
      </c>
      <c r="BE14" s="993">
        <v>0</v>
      </c>
      <c r="BF14" s="994">
        <v>0</v>
      </c>
      <c r="BG14" s="993">
        <v>0</v>
      </c>
      <c r="BH14" s="994">
        <v>0</v>
      </c>
      <c r="BI14" s="993">
        <v>0</v>
      </c>
      <c r="BJ14" s="994">
        <v>0</v>
      </c>
      <c r="BK14" s="993">
        <v>0</v>
      </c>
      <c r="BL14" s="994">
        <v>0</v>
      </c>
      <c r="BM14" s="993">
        <v>0</v>
      </c>
      <c r="BN14" s="994">
        <v>0</v>
      </c>
      <c r="BO14" s="993">
        <v>0</v>
      </c>
      <c r="BP14" s="994">
        <v>0</v>
      </c>
      <c r="BQ14" s="993">
        <v>0</v>
      </c>
      <c r="BR14" s="994">
        <v>0</v>
      </c>
      <c r="BS14" s="993">
        <v>0</v>
      </c>
      <c r="BT14" s="994">
        <v>0</v>
      </c>
      <c r="BU14" s="993">
        <v>0</v>
      </c>
      <c r="BV14" s="994">
        <v>0</v>
      </c>
      <c r="BW14" s="993">
        <v>0</v>
      </c>
      <c r="BX14" s="994">
        <v>0</v>
      </c>
      <c r="BY14" s="993">
        <v>0</v>
      </c>
      <c r="BZ14" s="994">
        <v>0</v>
      </c>
      <c r="CA14" s="995">
        <v>0</v>
      </c>
      <c r="CB14" s="946"/>
      <c r="CC14" s="971"/>
      <c r="CD14" s="946"/>
      <c r="CE14" s="972"/>
      <c r="CF14" s="946"/>
      <c r="CG14" s="992">
        <v>75468</v>
      </c>
      <c r="CH14" s="993">
        <v>75468</v>
      </c>
      <c r="CI14" s="994">
        <v>75468</v>
      </c>
      <c r="CJ14" s="993">
        <v>75468</v>
      </c>
      <c r="CK14" s="994">
        <v>75468</v>
      </c>
      <c r="CL14" s="993">
        <v>75468</v>
      </c>
      <c r="CM14" s="994">
        <v>71900</v>
      </c>
      <c r="CN14" s="993">
        <v>71900</v>
      </c>
      <c r="CO14" s="994">
        <v>63716</v>
      </c>
      <c r="CP14" s="993">
        <v>52087</v>
      </c>
      <c r="CQ14" s="994">
        <v>24322</v>
      </c>
      <c r="CR14" s="993">
        <v>24322</v>
      </c>
      <c r="CS14" s="994">
        <v>154</v>
      </c>
      <c r="CT14" s="993">
        <v>154</v>
      </c>
      <c r="CU14" s="994">
        <v>154</v>
      </c>
      <c r="CV14" s="993">
        <v>154</v>
      </c>
      <c r="CW14" s="994">
        <v>154</v>
      </c>
      <c r="CX14" s="993">
        <v>154</v>
      </c>
      <c r="CY14" s="994">
        <v>154</v>
      </c>
      <c r="CZ14" s="993">
        <v>154</v>
      </c>
      <c r="DA14" s="994">
        <v>0</v>
      </c>
      <c r="DB14" s="993">
        <v>0</v>
      </c>
      <c r="DC14" s="994">
        <v>0</v>
      </c>
      <c r="DD14" s="993">
        <v>0</v>
      </c>
      <c r="DE14" s="994">
        <v>0</v>
      </c>
      <c r="DF14" s="993">
        <v>0</v>
      </c>
      <c r="DG14" s="994">
        <v>0</v>
      </c>
      <c r="DH14" s="993">
        <v>0</v>
      </c>
      <c r="DI14" s="994">
        <v>0</v>
      </c>
      <c r="DJ14" s="993">
        <v>0</v>
      </c>
      <c r="DK14" s="994">
        <v>0</v>
      </c>
      <c r="DL14" s="993">
        <v>0</v>
      </c>
      <c r="DM14" s="994">
        <v>0</v>
      </c>
      <c r="DN14" s="993">
        <v>0</v>
      </c>
      <c r="DO14" s="994">
        <v>0</v>
      </c>
      <c r="DP14" s="995">
        <v>0</v>
      </c>
      <c r="DQ14" s="946"/>
      <c r="DR14" s="973"/>
      <c r="DS14" s="946"/>
      <c r="DT14" s="992">
        <v>10</v>
      </c>
      <c r="DU14" s="993">
        <v>10</v>
      </c>
      <c r="DV14" s="994">
        <v>10</v>
      </c>
      <c r="DW14" s="993">
        <v>10</v>
      </c>
      <c r="DX14" s="994">
        <v>10</v>
      </c>
      <c r="DY14" s="993">
        <v>10</v>
      </c>
      <c r="DZ14" s="994">
        <v>10</v>
      </c>
      <c r="EA14" s="993">
        <v>10</v>
      </c>
      <c r="EB14" s="994">
        <v>7</v>
      </c>
      <c r="EC14" s="993">
        <v>6</v>
      </c>
      <c r="ED14" s="994">
        <v>2</v>
      </c>
      <c r="EE14" s="993">
        <v>2</v>
      </c>
      <c r="EF14" s="994">
        <v>0</v>
      </c>
      <c r="EG14" s="993">
        <v>0</v>
      </c>
      <c r="EH14" s="994">
        <v>0</v>
      </c>
      <c r="EI14" s="993">
        <v>0</v>
      </c>
      <c r="EJ14" s="994">
        <v>0</v>
      </c>
      <c r="EK14" s="993">
        <v>0</v>
      </c>
      <c r="EL14" s="994">
        <v>0</v>
      </c>
      <c r="EM14" s="993">
        <v>0</v>
      </c>
      <c r="EN14" s="994">
        <v>0</v>
      </c>
      <c r="EO14" s="993">
        <v>0</v>
      </c>
      <c r="EP14" s="994">
        <v>0</v>
      </c>
      <c r="EQ14" s="993">
        <v>0</v>
      </c>
      <c r="ER14" s="994">
        <v>0</v>
      </c>
      <c r="ES14" s="993">
        <v>0</v>
      </c>
      <c r="ET14" s="994">
        <v>0</v>
      </c>
      <c r="EU14" s="993">
        <v>0</v>
      </c>
      <c r="EV14" s="994">
        <v>0</v>
      </c>
      <c r="EW14" s="993">
        <v>0</v>
      </c>
      <c r="EX14" s="994">
        <v>0</v>
      </c>
      <c r="EY14" s="993">
        <v>0</v>
      </c>
      <c r="EZ14" s="994">
        <v>0</v>
      </c>
      <c r="FA14" s="993">
        <v>0</v>
      </c>
      <c r="FB14" s="994">
        <v>0</v>
      </c>
      <c r="FC14" s="995">
        <v>0</v>
      </c>
      <c r="FD14" s="946"/>
      <c r="FE14" s="974"/>
      <c r="FF14" s="946"/>
      <c r="FG14" s="975"/>
      <c r="FI14" s="996" t="b">
        <v>0</v>
      </c>
    </row>
    <row r="15" spans="2:165" hidden="1" outlineLevel="1">
      <c r="B15" s="983">
        <v>8</v>
      </c>
      <c r="C15" s="1012" t="s">
        <v>355</v>
      </c>
      <c r="E15" s="985">
        <v>0</v>
      </c>
      <c r="F15" s="986">
        <v>0</v>
      </c>
      <c r="G15" s="987">
        <v>0</v>
      </c>
      <c r="H15" s="986">
        <v>0</v>
      </c>
      <c r="I15" s="987">
        <v>0</v>
      </c>
      <c r="J15" s="986">
        <v>0</v>
      </c>
      <c r="K15" s="987">
        <v>0</v>
      </c>
      <c r="L15" s="986">
        <v>0</v>
      </c>
      <c r="M15" s="987">
        <v>0</v>
      </c>
      <c r="N15" s="986">
        <v>0</v>
      </c>
      <c r="O15" s="987">
        <v>0</v>
      </c>
      <c r="P15" s="986">
        <v>0</v>
      </c>
      <c r="Q15" s="987">
        <v>0</v>
      </c>
      <c r="R15" s="986">
        <v>0</v>
      </c>
      <c r="S15" s="987">
        <v>0</v>
      </c>
      <c r="T15" s="986">
        <v>0</v>
      </c>
      <c r="U15" s="987">
        <v>0</v>
      </c>
      <c r="V15" s="986">
        <v>0</v>
      </c>
      <c r="W15" s="987">
        <v>0</v>
      </c>
      <c r="X15" s="986">
        <v>0</v>
      </c>
      <c r="Y15" s="987">
        <v>0</v>
      </c>
      <c r="Z15" s="986">
        <v>0</v>
      </c>
      <c r="AA15" s="987">
        <v>0</v>
      </c>
      <c r="AB15" s="986">
        <v>0</v>
      </c>
      <c r="AC15" s="987">
        <v>0</v>
      </c>
      <c r="AD15" s="986">
        <v>0</v>
      </c>
      <c r="AE15" s="987">
        <v>0</v>
      </c>
      <c r="AF15" s="986">
        <v>0</v>
      </c>
      <c r="AG15" s="987">
        <v>0</v>
      </c>
      <c r="AH15" s="986">
        <v>0</v>
      </c>
      <c r="AI15" s="987">
        <v>0</v>
      </c>
      <c r="AJ15" s="986">
        <v>0</v>
      </c>
      <c r="AK15" s="987">
        <v>0</v>
      </c>
      <c r="AL15" s="986">
        <v>0</v>
      </c>
      <c r="AM15" s="987">
        <v>0</v>
      </c>
      <c r="AN15" s="988">
        <v>0</v>
      </c>
      <c r="AO15" s="946"/>
      <c r="AP15" s="964"/>
      <c r="AQ15" s="946"/>
      <c r="AR15" s="985">
        <v>0</v>
      </c>
      <c r="AS15" s="986">
        <v>0</v>
      </c>
      <c r="AT15" s="987">
        <v>0</v>
      </c>
      <c r="AU15" s="986">
        <v>0</v>
      </c>
      <c r="AV15" s="987">
        <v>0</v>
      </c>
      <c r="AW15" s="986">
        <v>0</v>
      </c>
      <c r="AX15" s="987">
        <v>0</v>
      </c>
      <c r="AY15" s="986">
        <v>0</v>
      </c>
      <c r="AZ15" s="987">
        <v>0</v>
      </c>
      <c r="BA15" s="986">
        <v>0</v>
      </c>
      <c r="BB15" s="987">
        <v>0</v>
      </c>
      <c r="BC15" s="986">
        <v>0</v>
      </c>
      <c r="BD15" s="987">
        <v>0</v>
      </c>
      <c r="BE15" s="986">
        <v>0</v>
      </c>
      <c r="BF15" s="987">
        <v>0</v>
      </c>
      <c r="BG15" s="986">
        <v>0</v>
      </c>
      <c r="BH15" s="987">
        <v>0</v>
      </c>
      <c r="BI15" s="986">
        <v>0</v>
      </c>
      <c r="BJ15" s="987">
        <v>0</v>
      </c>
      <c r="BK15" s="986">
        <v>0</v>
      </c>
      <c r="BL15" s="987">
        <v>0</v>
      </c>
      <c r="BM15" s="986">
        <v>0</v>
      </c>
      <c r="BN15" s="987">
        <v>0</v>
      </c>
      <c r="BO15" s="986">
        <v>0</v>
      </c>
      <c r="BP15" s="987">
        <v>0</v>
      </c>
      <c r="BQ15" s="986">
        <v>0</v>
      </c>
      <c r="BR15" s="987">
        <v>0</v>
      </c>
      <c r="BS15" s="986">
        <v>0</v>
      </c>
      <c r="BT15" s="987">
        <v>0</v>
      </c>
      <c r="BU15" s="986">
        <v>0</v>
      </c>
      <c r="BV15" s="987">
        <v>0</v>
      </c>
      <c r="BW15" s="986">
        <v>0</v>
      </c>
      <c r="BX15" s="987">
        <v>0</v>
      </c>
      <c r="BY15" s="986">
        <v>0</v>
      </c>
      <c r="BZ15" s="987">
        <v>0</v>
      </c>
      <c r="CA15" s="988">
        <v>0</v>
      </c>
      <c r="CB15" s="946"/>
      <c r="CC15" s="971"/>
      <c r="CD15" s="946"/>
      <c r="CE15" s="972"/>
      <c r="CF15" s="946"/>
      <c r="CG15" s="985">
        <v>0</v>
      </c>
      <c r="CH15" s="986">
        <v>0</v>
      </c>
      <c r="CI15" s="987">
        <v>0</v>
      </c>
      <c r="CJ15" s="986">
        <v>0</v>
      </c>
      <c r="CK15" s="987">
        <v>0</v>
      </c>
      <c r="CL15" s="986">
        <v>0</v>
      </c>
      <c r="CM15" s="987">
        <v>0</v>
      </c>
      <c r="CN15" s="986">
        <v>0</v>
      </c>
      <c r="CO15" s="987">
        <v>0</v>
      </c>
      <c r="CP15" s="986">
        <v>0</v>
      </c>
      <c r="CQ15" s="987">
        <v>0</v>
      </c>
      <c r="CR15" s="986">
        <v>0</v>
      </c>
      <c r="CS15" s="987">
        <v>0</v>
      </c>
      <c r="CT15" s="986">
        <v>0</v>
      </c>
      <c r="CU15" s="987">
        <v>0</v>
      </c>
      <c r="CV15" s="986">
        <v>0</v>
      </c>
      <c r="CW15" s="987">
        <v>0</v>
      </c>
      <c r="CX15" s="986">
        <v>0</v>
      </c>
      <c r="CY15" s="987">
        <v>0</v>
      </c>
      <c r="CZ15" s="986">
        <v>0</v>
      </c>
      <c r="DA15" s="987">
        <v>0</v>
      </c>
      <c r="DB15" s="986">
        <v>0</v>
      </c>
      <c r="DC15" s="987">
        <v>0</v>
      </c>
      <c r="DD15" s="986">
        <v>0</v>
      </c>
      <c r="DE15" s="987">
        <v>0</v>
      </c>
      <c r="DF15" s="986">
        <v>0</v>
      </c>
      <c r="DG15" s="987">
        <v>0</v>
      </c>
      <c r="DH15" s="986">
        <v>0</v>
      </c>
      <c r="DI15" s="987">
        <v>0</v>
      </c>
      <c r="DJ15" s="986">
        <v>0</v>
      </c>
      <c r="DK15" s="987">
        <v>0</v>
      </c>
      <c r="DL15" s="986">
        <v>0</v>
      </c>
      <c r="DM15" s="987">
        <v>0</v>
      </c>
      <c r="DN15" s="986">
        <v>0</v>
      </c>
      <c r="DO15" s="987">
        <v>0</v>
      </c>
      <c r="DP15" s="988">
        <v>0</v>
      </c>
      <c r="DQ15" s="946"/>
      <c r="DR15" s="973"/>
      <c r="DS15" s="946"/>
      <c r="DT15" s="985">
        <v>0</v>
      </c>
      <c r="DU15" s="986">
        <v>0</v>
      </c>
      <c r="DV15" s="987">
        <v>0</v>
      </c>
      <c r="DW15" s="986">
        <v>0</v>
      </c>
      <c r="DX15" s="987">
        <v>0</v>
      </c>
      <c r="DY15" s="986">
        <v>0</v>
      </c>
      <c r="DZ15" s="987">
        <v>0</v>
      </c>
      <c r="EA15" s="986">
        <v>0</v>
      </c>
      <c r="EB15" s="987">
        <v>0</v>
      </c>
      <c r="EC15" s="986">
        <v>0</v>
      </c>
      <c r="ED15" s="987">
        <v>0</v>
      </c>
      <c r="EE15" s="986">
        <v>0</v>
      </c>
      <c r="EF15" s="987">
        <v>0</v>
      </c>
      <c r="EG15" s="986">
        <v>0</v>
      </c>
      <c r="EH15" s="987">
        <v>0</v>
      </c>
      <c r="EI15" s="986">
        <v>0</v>
      </c>
      <c r="EJ15" s="987">
        <v>0</v>
      </c>
      <c r="EK15" s="986">
        <v>0</v>
      </c>
      <c r="EL15" s="987">
        <v>0</v>
      </c>
      <c r="EM15" s="986">
        <v>0</v>
      </c>
      <c r="EN15" s="987">
        <v>0</v>
      </c>
      <c r="EO15" s="986">
        <v>0</v>
      </c>
      <c r="EP15" s="987">
        <v>0</v>
      </c>
      <c r="EQ15" s="986">
        <v>0</v>
      </c>
      <c r="ER15" s="987">
        <v>0</v>
      </c>
      <c r="ES15" s="986">
        <v>0</v>
      </c>
      <c r="ET15" s="987">
        <v>0</v>
      </c>
      <c r="EU15" s="986">
        <v>0</v>
      </c>
      <c r="EV15" s="987">
        <v>0</v>
      </c>
      <c r="EW15" s="986">
        <v>0</v>
      </c>
      <c r="EX15" s="987">
        <v>0</v>
      </c>
      <c r="EY15" s="986">
        <v>0</v>
      </c>
      <c r="EZ15" s="987">
        <v>0</v>
      </c>
      <c r="FA15" s="986">
        <v>0</v>
      </c>
      <c r="FB15" s="987">
        <v>0</v>
      </c>
      <c r="FC15" s="988">
        <v>0</v>
      </c>
      <c r="FD15" s="946"/>
      <c r="FE15" s="974"/>
      <c r="FF15" s="946"/>
      <c r="FG15" s="975"/>
      <c r="FI15" s="989" t="b">
        <v>1</v>
      </c>
    </row>
    <row r="16" spans="2:165" hidden="1" outlineLevel="1">
      <c r="B16" s="990">
        <v>9</v>
      </c>
      <c r="C16" s="1011" t="s">
        <v>356</v>
      </c>
      <c r="E16" s="992">
        <v>0</v>
      </c>
      <c r="F16" s="993">
        <v>0</v>
      </c>
      <c r="G16" s="994">
        <v>0</v>
      </c>
      <c r="H16" s="993">
        <v>0</v>
      </c>
      <c r="I16" s="994">
        <v>0</v>
      </c>
      <c r="J16" s="993">
        <v>0</v>
      </c>
      <c r="K16" s="994">
        <v>0</v>
      </c>
      <c r="L16" s="993">
        <v>0</v>
      </c>
      <c r="M16" s="994">
        <v>0</v>
      </c>
      <c r="N16" s="993">
        <v>0</v>
      </c>
      <c r="O16" s="994">
        <v>0</v>
      </c>
      <c r="P16" s="993">
        <v>0</v>
      </c>
      <c r="Q16" s="994">
        <v>0</v>
      </c>
      <c r="R16" s="993">
        <v>0</v>
      </c>
      <c r="S16" s="994">
        <v>0</v>
      </c>
      <c r="T16" s="993">
        <v>0</v>
      </c>
      <c r="U16" s="994">
        <v>0</v>
      </c>
      <c r="V16" s="993">
        <v>0</v>
      </c>
      <c r="W16" s="994">
        <v>0</v>
      </c>
      <c r="X16" s="993">
        <v>0</v>
      </c>
      <c r="Y16" s="994">
        <v>0</v>
      </c>
      <c r="Z16" s="993">
        <v>0</v>
      </c>
      <c r="AA16" s="994">
        <v>0</v>
      </c>
      <c r="AB16" s="993">
        <v>0</v>
      </c>
      <c r="AC16" s="994">
        <v>0</v>
      </c>
      <c r="AD16" s="993">
        <v>0</v>
      </c>
      <c r="AE16" s="994">
        <v>0</v>
      </c>
      <c r="AF16" s="993">
        <v>0</v>
      </c>
      <c r="AG16" s="994">
        <v>0</v>
      </c>
      <c r="AH16" s="993">
        <v>0</v>
      </c>
      <c r="AI16" s="994">
        <v>0</v>
      </c>
      <c r="AJ16" s="993">
        <v>0</v>
      </c>
      <c r="AK16" s="994">
        <v>0</v>
      </c>
      <c r="AL16" s="993">
        <v>0</v>
      </c>
      <c r="AM16" s="994">
        <v>0</v>
      </c>
      <c r="AN16" s="995">
        <v>0</v>
      </c>
      <c r="AO16" s="946"/>
      <c r="AP16" s="964"/>
      <c r="AQ16" s="946"/>
      <c r="AR16" s="992">
        <v>0</v>
      </c>
      <c r="AS16" s="993">
        <v>0</v>
      </c>
      <c r="AT16" s="994">
        <v>0</v>
      </c>
      <c r="AU16" s="993">
        <v>0</v>
      </c>
      <c r="AV16" s="994">
        <v>0</v>
      </c>
      <c r="AW16" s="993">
        <v>0</v>
      </c>
      <c r="AX16" s="994">
        <v>0</v>
      </c>
      <c r="AY16" s="993">
        <v>0</v>
      </c>
      <c r="AZ16" s="994">
        <v>0</v>
      </c>
      <c r="BA16" s="993">
        <v>0</v>
      </c>
      <c r="BB16" s="994">
        <v>0</v>
      </c>
      <c r="BC16" s="993">
        <v>0</v>
      </c>
      <c r="BD16" s="994">
        <v>0</v>
      </c>
      <c r="BE16" s="993">
        <v>0</v>
      </c>
      <c r="BF16" s="994">
        <v>0</v>
      </c>
      <c r="BG16" s="993">
        <v>0</v>
      </c>
      <c r="BH16" s="994">
        <v>0</v>
      </c>
      <c r="BI16" s="993">
        <v>0</v>
      </c>
      <c r="BJ16" s="994">
        <v>0</v>
      </c>
      <c r="BK16" s="993">
        <v>0</v>
      </c>
      <c r="BL16" s="994">
        <v>0</v>
      </c>
      <c r="BM16" s="993">
        <v>0</v>
      </c>
      <c r="BN16" s="994">
        <v>0</v>
      </c>
      <c r="BO16" s="993">
        <v>0</v>
      </c>
      <c r="BP16" s="994">
        <v>0</v>
      </c>
      <c r="BQ16" s="993">
        <v>0</v>
      </c>
      <c r="BR16" s="994">
        <v>0</v>
      </c>
      <c r="BS16" s="993">
        <v>0</v>
      </c>
      <c r="BT16" s="994">
        <v>0</v>
      </c>
      <c r="BU16" s="993">
        <v>0</v>
      </c>
      <c r="BV16" s="994">
        <v>0</v>
      </c>
      <c r="BW16" s="993">
        <v>0</v>
      </c>
      <c r="BX16" s="994">
        <v>0</v>
      </c>
      <c r="BY16" s="993">
        <v>0</v>
      </c>
      <c r="BZ16" s="994">
        <v>0</v>
      </c>
      <c r="CA16" s="995">
        <v>0</v>
      </c>
      <c r="CB16" s="946"/>
      <c r="CC16" s="971"/>
      <c r="CD16" s="946"/>
      <c r="CE16" s="972"/>
      <c r="CF16" s="946"/>
      <c r="CG16" s="992">
        <v>0</v>
      </c>
      <c r="CH16" s="993">
        <v>0</v>
      </c>
      <c r="CI16" s="994">
        <v>0</v>
      </c>
      <c r="CJ16" s="993">
        <v>0</v>
      </c>
      <c r="CK16" s="994">
        <v>0</v>
      </c>
      <c r="CL16" s="993">
        <v>0</v>
      </c>
      <c r="CM16" s="994">
        <v>0</v>
      </c>
      <c r="CN16" s="993">
        <v>0</v>
      </c>
      <c r="CO16" s="994">
        <v>0</v>
      </c>
      <c r="CP16" s="993">
        <v>0</v>
      </c>
      <c r="CQ16" s="994">
        <v>0</v>
      </c>
      <c r="CR16" s="993">
        <v>0</v>
      </c>
      <c r="CS16" s="994">
        <v>0</v>
      </c>
      <c r="CT16" s="993">
        <v>0</v>
      </c>
      <c r="CU16" s="994">
        <v>0</v>
      </c>
      <c r="CV16" s="993">
        <v>0</v>
      </c>
      <c r="CW16" s="994">
        <v>0</v>
      </c>
      <c r="CX16" s="993">
        <v>0</v>
      </c>
      <c r="CY16" s="994">
        <v>0</v>
      </c>
      <c r="CZ16" s="993">
        <v>0</v>
      </c>
      <c r="DA16" s="994">
        <v>0</v>
      </c>
      <c r="DB16" s="993">
        <v>0</v>
      </c>
      <c r="DC16" s="994">
        <v>0</v>
      </c>
      <c r="DD16" s="993">
        <v>0</v>
      </c>
      <c r="DE16" s="994">
        <v>0</v>
      </c>
      <c r="DF16" s="993">
        <v>0</v>
      </c>
      <c r="DG16" s="994">
        <v>0</v>
      </c>
      <c r="DH16" s="993">
        <v>0</v>
      </c>
      <c r="DI16" s="994">
        <v>0</v>
      </c>
      <c r="DJ16" s="993">
        <v>0</v>
      </c>
      <c r="DK16" s="994">
        <v>0</v>
      </c>
      <c r="DL16" s="993">
        <v>0</v>
      </c>
      <c r="DM16" s="994">
        <v>0</v>
      </c>
      <c r="DN16" s="993">
        <v>0</v>
      </c>
      <c r="DO16" s="994">
        <v>0</v>
      </c>
      <c r="DP16" s="995">
        <v>0</v>
      </c>
      <c r="DQ16" s="946"/>
      <c r="DR16" s="973"/>
      <c r="DS16" s="946"/>
      <c r="DT16" s="992">
        <v>0</v>
      </c>
      <c r="DU16" s="993">
        <v>0</v>
      </c>
      <c r="DV16" s="994">
        <v>0</v>
      </c>
      <c r="DW16" s="993">
        <v>0</v>
      </c>
      <c r="DX16" s="994">
        <v>0</v>
      </c>
      <c r="DY16" s="993">
        <v>0</v>
      </c>
      <c r="DZ16" s="994">
        <v>0</v>
      </c>
      <c r="EA16" s="993">
        <v>0</v>
      </c>
      <c r="EB16" s="994">
        <v>0</v>
      </c>
      <c r="EC16" s="993">
        <v>0</v>
      </c>
      <c r="ED16" s="994">
        <v>0</v>
      </c>
      <c r="EE16" s="993">
        <v>0</v>
      </c>
      <c r="EF16" s="994">
        <v>0</v>
      </c>
      <c r="EG16" s="993">
        <v>0</v>
      </c>
      <c r="EH16" s="994">
        <v>0</v>
      </c>
      <c r="EI16" s="993">
        <v>0</v>
      </c>
      <c r="EJ16" s="994">
        <v>0</v>
      </c>
      <c r="EK16" s="993">
        <v>0</v>
      </c>
      <c r="EL16" s="994">
        <v>0</v>
      </c>
      <c r="EM16" s="993">
        <v>0</v>
      </c>
      <c r="EN16" s="994">
        <v>0</v>
      </c>
      <c r="EO16" s="993">
        <v>0</v>
      </c>
      <c r="EP16" s="994">
        <v>0</v>
      </c>
      <c r="EQ16" s="993">
        <v>0</v>
      </c>
      <c r="ER16" s="994">
        <v>0</v>
      </c>
      <c r="ES16" s="993">
        <v>0</v>
      </c>
      <c r="ET16" s="994">
        <v>0</v>
      </c>
      <c r="EU16" s="993">
        <v>0</v>
      </c>
      <c r="EV16" s="994">
        <v>0</v>
      </c>
      <c r="EW16" s="993">
        <v>0</v>
      </c>
      <c r="EX16" s="994">
        <v>0</v>
      </c>
      <c r="EY16" s="993">
        <v>0</v>
      </c>
      <c r="EZ16" s="994">
        <v>0</v>
      </c>
      <c r="FA16" s="993">
        <v>0</v>
      </c>
      <c r="FB16" s="994">
        <v>0</v>
      </c>
      <c r="FC16" s="995">
        <v>0</v>
      </c>
      <c r="FD16" s="946"/>
      <c r="FE16" s="974"/>
      <c r="FF16" s="946"/>
      <c r="FG16" s="975"/>
      <c r="FI16" s="996" t="b">
        <v>1</v>
      </c>
    </row>
    <row r="17" spans="2:165" hidden="1" outlineLevel="1">
      <c r="B17" s="983">
        <v>10</v>
      </c>
      <c r="C17" s="1012" t="s">
        <v>358</v>
      </c>
      <c r="E17" s="985">
        <v>0</v>
      </c>
      <c r="F17" s="986">
        <v>0</v>
      </c>
      <c r="G17" s="987">
        <v>0</v>
      </c>
      <c r="H17" s="986">
        <v>0</v>
      </c>
      <c r="I17" s="987">
        <v>0</v>
      </c>
      <c r="J17" s="986">
        <v>0</v>
      </c>
      <c r="K17" s="987">
        <v>0</v>
      </c>
      <c r="L17" s="986">
        <v>0</v>
      </c>
      <c r="M17" s="987">
        <v>0</v>
      </c>
      <c r="N17" s="986">
        <v>0</v>
      </c>
      <c r="O17" s="987">
        <v>0</v>
      </c>
      <c r="P17" s="986">
        <v>0</v>
      </c>
      <c r="Q17" s="987">
        <v>0</v>
      </c>
      <c r="R17" s="986">
        <v>0</v>
      </c>
      <c r="S17" s="987">
        <v>0</v>
      </c>
      <c r="T17" s="986">
        <v>0</v>
      </c>
      <c r="U17" s="987">
        <v>0</v>
      </c>
      <c r="V17" s="986">
        <v>0</v>
      </c>
      <c r="W17" s="987">
        <v>0</v>
      </c>
      <c r="X17" s="986">
        <v>0</v>
      </c>
      <c r="Y17" s="987">
        <v>0</v>
      </c>
      <c r="Z17" s="986">
        <v>0</v>
      </c>
      <c r="AA17" s="987">
        <v>0</v>
      </c>
      <c r="AB17" s="986">
        <v>0</v>
      </c>
      <c r="AC17" s="987">
        <v>0</v>
      </c>
      <c r="AD17" s="986">
        <v>0</v>
      </c>
      <c r="AE17" s="987">
        <v>0</v>
      </c>
      <c r="AF17" s="986">
        <v>0</v>
      </c>
      <c r="AG17" s="987">
        <v>0</v>
      </c>
      <c r="AH17" s="986">
        <v>0</v>
      </c>
      <c r="AI17" s="987">
        <v>0</v>
      </c>
      <c r="AJ17" s="986">
        <v>0</v>
      </c>
      <c r="AK17" s="987">
        <v>0</v>
      </c>
      <c r="AL17" s="986">
        <v>0</v>
      </c>
      <c r="AM17" s="987">
        <v>0</v>
      </c>
      <c r="AN17" s="988">
        <v>0</v>
      </c>
      <c r="AO17" s="946"/>
      <c r="AP17" s="964"/>
      <c r="AQ17" s="946"/>
      <c r="AR17" s="985">
        <v>0</v>
      </c>
      <c r="AS17" s="986">
        <v>0</v>
      </c>
      <c r="AT17" s="987">
        <v>0</v>
      </c>
      <c r="AU17" s="986">
        <v>0</v>
      </c>
      <c r="AV17" s="987">
        <v>0</v>
      </c>
      <c r="AW17" s="986">
        <v>0</v>
      </c>
      <c r="AX17" s="987">
        <v>0</v>
      </c>
      <c r="AY17" s="986">
        <v>0</v>
      </c>
      <c r="AZ17" s="987">
        <v>0</v>
      </c>
      <c r="BA17" s="986">
        <v>0</v>
      </c>
      <c r="BB17" s="987">
        <v>0</v>
      </c>
      <c r="BC17" s="986">
        <v>0</v>
      </c>
      <c r="BD17" s="987">
        <v>0</v>
      </c>
      <c r="BE17" s="986">
        <v>0</v>
      </c>
      <c r="BF17" s="987">
        <v>0</v>
      </c>
      <c r="BG17" s="986">
        <v>0</v>
      </c>
      <c r="BH17" s="987">
        <v>0</v>
      </c>
      <c r="BI17" s="986">
        <v>0</v>
      </c>
      <c r="BJ17" s="987">
        <v>0</v>
      </c>
      <c r="BK17" s="986">
        <v>0</v>
      </c>
      <c r="BL17" s="987">
        <v>0</v>
      </c>
      <c r="BM17" s="986">
        <v>0</v>
      </c>
      <c r="BN17" s="987">
        <v>0</v>
      </c>
      <c r="BO17" s="986">
        <v>0</v>
      </c>
      <c r="BP17" s="987">
        <v>0</v>
      </c>
      <c r="BQ17" s="986">
        <v>0</v>
      </c>
      <c r="BR17" s="987">
        <v>0</v>
      </c>
      <c r="BS17" s="986">
        <v>0</v>
      </c>
      <c r="BT17" s="987">
        <v>0</v>
      </c>
      <c r="BU17" s="986">
        <v>0</v>
      </c>
      <c r="BV17" s="987">
        <v>0</v>
      </c>
      <c r="BW17" s="986">
        <v>0</v>
      </c>
      <c r="BX17" s="987">
        <v>0</v>
      </c>
      <c r="BY17" s="986">
        <v>0</v>
      </c>
      <c r="BZ17" s="987">
        <v>0</v>
      </c>
      <c r="CA17" s="988">
        <v>0</v>
      </c>
      <c r="CB17" s="946"/>
      <c r="CC17" s="971"/>
      <c r="CD17" s="946"/>
      <c r="CE17" s="972"/>
      <c r="CF17" s="946"/>
      <c r="CG17" s="985">
        <v>0</v>
      </c>
      <c r="CH17" s="986">
        <v>0</v>
      </c>
      <c r="CI17" s="987">
        <v>0</v>
      </c>
      <c r="CJ17" s="986">
        <v>0</v>
      </c>
      <c r="CK17" s="987">
        <v>0</v>
      </c>
      <c r="CL17" s="986">
        <v>0</v>
      </c>
      <c r="CM17" s="987">
        <v>0</v>
      </c>
      <c r="CN17" s="986">
        <v>0</v>
      </c>
      <c r="CO17" s="987">
        <v>0</v>
      </c>
      <c r="CP17" s="986">
        <v>0</v>
      </c>
      <c r="CQ17" s="987">
        <v>0</v>
      </c>
      <c r="CR17" s="986">
        <v>0</v>
      </c>
      <c r="CS17" s="987">
        <v>0</v>
      </c>
      <c r="CT17" s="986">
        <v>0</v>
      </c>
      <c r="CU17" s="987">
        <v>0</v>
      </c>
      <c r="CV17" s="986">
        <v>0</v>
      </c>
      <c r="CW17" s="987">
        <v>0</v>
      </c>
      <c r="CX17" s="986">
        <v>0</v>
      </c>
      <c r="CY17" s="987">
        <v>0</v>
      </c>
      <c r="CZ17" s="986">
        <v>0</v>
      </c>
      <c r="DA17" s="987">
        <v>0</v>
      </c>
      <c r="DB17" s="986">
        <v>0</v>
      </c>
      <c r="DC17" s="987">
        <v>0</v>
      </c>
      <c r="DD17" s="986">
        <v>0</v>
      </c>
      <c r="DE17" s="987">
        <v>0</v>
      </c>
      <c r="DF17" s="986">
        <v>0</v>
      </c>
      <c r="DG17" s="987">
        <v>0</v>
      </c>
      <c r="DH17" s="986">
        <v>0</v>
      </c>
      <c r="DI17" s="987">
        <v>0</v>
      </c>
      <c r="DJ17" s="986">
        <v>0</v>
      </c>
      <c r="DK17" s="987">
        <v>0</v>
      </c>
      <c r="DL17" s="986">
        <v>0</v>
      </c>
      <c r="DM17" s="987">
        <v>0</v>
      </c>
      <c r="DN17" s="986">
        <v>0</v>
      </c>
      <c r="DO17" s="987">
        <v>0</v>
      </c>
      <c r="DP17" s="988">
        <v>0</v>
      </c>
      <c r="DQ17" s="946"/>
      <c r="DR17" s="973"/>
      <c r="DS17" s="946"/>
      <c r="DT17" s="985">
        <v>0</v>
      </c>
      <c r="DU17" s="986">
        <v>0</v>
      </c>
      <c r="DV17" s="987">
        <v>0</v>
      </c>
      <c r="DW17" s="986">
        <v>0</v>
      </c>
      <c r="DX17" s="987">
        <v>0</v>
      </c>
      <c r="DY17" s="986">
        <v>0</v>
      </c>
      <c r="DZ17" s="987">
        <v>0</v>
      </c>
      <c r="EA17" s="986">
        <v>0</v>
      </c>
      <c r="EB17" s="987">
        <v>0</v>
      </c>
      <c r="EC17" s="986">
        <v>0</v>
      </c>
      <c r="ED17" s="987">
        <v>0</v>
      </c>
      <c r="EE17" s="986">
        <v>0</v>
      </c>
      <c r="EF17" s="987">
        <v>0</v>
      </c>
      <c r="EG17" s="986">
        <v>0</v>
      </c>
      <c r="EH17" s="987">
        <v>0</v>
      </c>
      <c r="EI17" s="986">
        <v>0</v>
      </c>
      <c r="EJ17" s="987">
        <v>0</v>
      </c>
      <c r="EK17" s="986">
        <v>0</v>
      </c>
      <c r="EL17" s="987">
        <v>0</v>
      </c>
      <c r="EM17" s="986">
        <v>0</v>
      </c>
      <c r="EN17" s="987">
        <v>0</v>
      </c>
      <c r="EO17" s="986">
        <v>0</v>
      </c>
      <c r="EP17" s="987">
        <v>0</v>
      </c>
      <c r="EQ17" s="986">
        <v>0</v>
      </c>
      <c r="ER17" s="987">
        <v>0</v>
      </c>
      <c r="ES17" s="986">
        <v>0</v>
      </c>
      <c r="ET17" s="987">
        <v>0</v>
      </c>
      <c r="EU17" s="986">
        <v>0</v>
      </c>
      <c r="EV17" s="987">
        <v>0</v>
      </c>
      <c r="EW17" s="986">
        <v>0</v>
      </c>
      <c r="EX17" s="987">
        <v>0</v>
      </c>
      <c r="EY17" s="986">
        <v>0</v>
      </c>
      <c r="EZ17" s="987">
        <v>0</v>
      </c>
      <c r="FA17" s="986">
        <v>0</v>
      </c>
      <c r="FB17" s="987">
        <v>0</v>
      </c>
      <c r="FC17" s="988">
        <v>0</v>
      </c>
      <c r="FD17" s="946"/>
      <c r="FE17" s="974"/>
      <c r="FF17" s="946"/>
      <c r="FG17" s="975"/>
      <c r="FI17" s="989" t="b">
        <v>1</v>
      </c>
    </row>
    <row r="18" spans="2:165" hidden="1" outlineLevel="1">
      <c r="B18" s="990">
        <v>11</v>
      </c>
      <c r="C18" s="1011" t="s">
        <v>756</v>
      </c>
      <c r="E18" s="992">
        <v>0</v>
      </c>
      <c r="F18" s="993">
        <v>0</v>
      </c>
      <c r="G18" s="994">
        <v>0</v>
      </c>
      <c r="H18" s="993">
        <v>0</v>
      </c>
      <c r="I18" s="994">
        <v>0</v>
      </c>
      <c r="J18" s="993">
        <v>0</v>
      </c>
      <c r="K18" s="994">
        <v>0</v>
      </c>
      <c r="L18" s="993">
        <v>0</v>
      </c>
      <c r="M18" s="994">
        <v>0</v>
      </c>
      <c r="N18" s="993">
        <v>0</v>
      </c>
      <c r="O18" s="994">
        <v>0</v>
      </c>
      <c r="P18" s="993">
        <v>0</v>
      </c>
      <c r="Q18" s="994">
        <v>0</v>
      </c>
      <c r="R18" s="993">
        <v>0</v>
      </c>
      <c r="S18" s="994">
        <v>0</v>
      </c>
      <c r="T18" s="993">
        <v>0</v>
      </c>
      <c r="U18" s="994">
        <v>0</v>
      </c>
      <c r="V18" s="993">
        <v>0</v>
      </c>
      <c r="W18" s="994">
        <v>0</v>
      </c>
      <c r="X18" s="993">
        <v>0</v>
      </c>
      <c r="Y18" s="994">
        <v>0</v>
      </c>
      <c r="Z18" s="993">
        <v>0</v>
      </c>
      <c r="AA18" s="994">
        <v>0</v>
      </c>
      <c r="AB18" s="993">
        <v>0</v>
      </c>
      <c r="AC18" s="994">
        <v>0</v>
      </c>
      <c r="AD18" s="993">
        <v>0</v>
      </c>
      <c r="AE18" s="994">
        <v>0</v>
      </c>
      <c r="AF18" s="993">
        <v>0</v>
      </c>
      <c r="AG18" s="994">
        <v>0</v>
      </c>
      <c r="AH18" s="993">
        <v>0</v>
      </c>
      <c r="AI18" s="994">
        <v>0</v>
      </c>
      <c r="AJ18" s="993">
        <v>0</v>
      </c>
      <c r="AK18" s="994">
        <v>0</v>
      </c>
      <c r="AL18" s="993">
        <v>0</v>
      </c>
      <c r="AM18" s="994">
        <v>0</v>
      </c>
      <c r="AN18" s="995">
        <v>0</v>
      </c>
      <c r="AO18" s="946"/>
      <c r="AP18" s="964"/>
      <c r="AQ18" s="946"/>
      <c r="AR18" s="992">
        <v>0</v>
      </c>
      <c r="AS18" s="993">
        <v>0</v>
      </c>
      <c r="AT18" s="994">
        <v>0</v>
      </c>
      <c r="AU18" s="993">
        <v>0</v>
      </c>
      <c r="AV18" s="994">
        <v>0</v>
      </c>
      <c r="AW18" s="993">
        <v>0</v>
      </c>
      <c r="AX18" s="994">
        <v>0</v>
      </c>
      <c r="AY18" s="993">
        <v>0</v>
      </c>
      <c r="AZ18" s="994">
        <v>0</v>
      </c>
      <c r="BA18" s="993">
        <v>0</v>
      </c>
      <c r="BB18" s="994">
        <v>0</v>
      </c>
      <c r="BC18" s="993">
        <v>0</v>
      </c>
      <c r="BD18" s="994">
        <v>0</v>
      </c>
      <c r="BE18" s="993">
        <v>0</v>
      </c>
      <c r="BF18" s="994">
        <v>0</v>
      </c>
      <c r="BG18" s="993">
        <v>0</v>
      </c>
      <c r="BH18" s="994">
        <v>0</v>
      </c>
      <c r="BI18" s="993">
        <v>0</v>
      </c>
      <c r="BJ18" s="994">
        <v>0</v>
      </c>
      <c r="BK18" s="993">
        <v>0</v>
      </c>
      <c r="BL18" s="994">
        <v>0</v>
      </c>
      <c r="BM18" s="993">
        <v>0</v>
      </c>
      <c r="BN18" s="994">
        <v>0</v>
      </c>
      <c r="BO18" s="993">
        <v>0</v>
      </c>
      <c r="BP18" s="994">
        <v>0</v>
      </c>
      <c r="BQ18" s="993">
        <v>0</v>
      </c>
      <c r="BR18" s="994">
        <v>0</v>
      </c>
      <c r="BS18" s="993">
        <v>0</v>
      </c>
      <c r="BT18" s="994">
        <v>0</v>
      </c>
      <c r="BU18" s="993">
        <v>0</v>
      </c>
      <c r="BV18" s="994">
        <v>0</v>
      </c>
      <c r="BW18" s="993">
        <v>0</v>
      </c>
      <c r="BX18" s="994">
        <v>0</v>
      </c>
      <c r="BY18" s="993">
        <v>0</v>
      </c>
      <c r="BZ18" s="994">
        <v>0</v>
      </c>
      <c r="CA18" s="995">
        <v>0</v>
      </c>
      <c r="CB18" s="946"/>
      <c r="CC18" s="971"/>
      <c r="CD18" s="946"/>
      <c r="CE18" s="972"/>
      <c r="CF18" s="946"/>
      <c r="CG18" s="992">
        <v>0</v>
      </c>
      <c r="CH18" s="993">
        <v>0</v>
      </c>
      <c r="CI18" s="994">
        <v>0</v>
      </c>
      <c r="CJ18" s="993">
        <v>0</v>
      </c>
      <c r="CK18" s="994">
        <v>0</v>
      </c>
      <c r="CL18" s="993">
        <v>0</v>
      </c>
      <c r="CM18" s="994">
        <v>0</v>
      </c>
      <c r="CN18" s="993">
        <v>0</v>
      </c>
      <c r="CO18" s="994">
        <v>0</v>
      </c>
      <c r="CP18" s="993">
        <v>0</v>
      </c>
      <c r="CQ18" s="994">
        <v>0</v>
      </c>
      <c r="CR18" s="993">
        <v>0</v>
      </c>
      <c r="CS18" s="994">
        <v>0</v>
      </c>
      <c r="CT18" s="993">
        <v>0</v>
      </c>
      <c r="CU18" s="994">
        <v>0</v>
      </c>
      <c r="CV18" s="993">
        <v>0</v>
      </c>
      <c r="CW18" s="994">
        <v>0</v>
      </c>
      <c r="CX18" s="993">
        <v>0</v>
      </c>
      <c r="CY18" s="994">
        <v>0</v>
      </c>
      <c r="CZ18" s="993">
        <v>0</v>
      </c>
      <c r="DA18" s="994">
        <v>0</v>
      </c>
      <c r="DB18" s="993">
        <v>0</v>
      </c>
      <c r="DC18" s="994">
        <v>0</v>
      </c>
      <c r="DD18" s="993">
        <v>0</v>
      </c>
      <c r="DE18" s="994">
        <v>0</v>
      </c>
      <c r="DF18" s="993">
        <v>0</v>
      </c>
      <c r="DG18" s="994">
        <v>0</v>
      </c>
      <c r="DH18" s="993">
        <v>0</v>
      </c>
      <c r="DI18" s="994">
        <v>0</v>
      </c>
      <c r="DJ18" s="993">
        <v>0</v>
      </c>
      <c r="DK18" s="994">
        <v>0</v>
      </c>
      <c r="DL18" s="993">
        <v>0</v>
      </c>
      <c r="DM18" s="994">
        <v>0</v>
      </c>
      <c r="DN18" s="993">
        <v>0</v>
      </c>
      <c r="DO18" s="994">
        <v>0</v>
      </c>
      <c r="DP18" s="995">
        <v>0</v>
      </c>
      <c r="DQ18" s="946"/>
      <c r="DR18" s="973"/>
      <c r="DS18" s="946"/>
      <c r="DT18" s="992">
        <v>0</v>
      </c>
      <c r="DU18" s="993">
        <v>0</v>
      </c>
      <c r="DV18" s="994">
        <v>0</v>
      </c>
      <c r="DW18" s="993">
        <v>0</v>
      </c>
      <c r="DX18" s="994">
        <v>0</v>
      </c>
      <c r="DY18" s="993">
        <v>0</v>
      </c>
      <c r="DZ18" s="994">
        <v>0</v>
      </c>
      <c r="EA18" s="993">
        <v>0</v>
      </c>
      <c r="EB18" s="994">
        <v>0</v>
      </c>
      <c r="EC18" s="993">
        <v>0</v>
      </c>
      <c r="ED18" s="994">
        <v>0</v>
      </c>
      <c r="EE18" s="993">
        <v>0</v>
      </c>
      <c r="EF18" s="994">
        <v>0</v>
      </c>
      <c r="EG18" s="993">
        <v>0</v>
      </c>
      <c r="EH18" s="994">
        <v>0</v>
      </c>
      <c r="EI18" s="993">
        <v>0</v>
      </c>
      <c r="EJ18" s="994">
        <v>0</v>
      </c>
      <c r="EK18" s="993">
        <v>0</v>
      </c>
      <c r="EL18" s="994">
        <v>0</v>
      </c>
      <c r="EM18" s="993">
        <v>0</v>
      </c>
      <c r="EN18" s="994">
        <v>0</v>
      </c>
      <c r="EO18" s="993">
        <v>0</v>
      </c>
      <c r="EP18" s="994">
        <v>0</v>
      </c>
      <c r="EQ18" s="993">
        <v>0</v>
      </c>
      <c r="ER18" s="994">
        <v>0</v>
      </c>
      <c r="ES18" s="993">
        <v>0</v>
      </c>
      <c r="ET18" s="994">
        <v>0</v>
      </c>
      <c r="EU18" s="993">
        <v>0</v>
      </c>
      <c r="EV18" s="994">
        <v>0</v>
      </c>
      <c r="EW18" s="993">
        <v>0</v>
      </c>
      <c r="EX18" s="994">
        <v>0</v>
      </c>
      <c r="EY18" s="993">
        <v>0</v>
      </c>
      <c r="EZ18" s="994">
        <v>0</v>
      </c>
      <c r="FA18" s="993">
        <v>0</v>
      </c>
      <c r="FB18" s="994">
        <v>0</v>
      </c>
      <c r="FC18" s="995">
        <v>0</v>
      </c>
      <c r="FD18" s="946"/>
      <c r="FE18" s="974"/>
      <c r="FF18" s="946"/>
      <c r="FG18" s="975"/>
      <c r="FI18" s="996" t="b">
        <v>1</v>
      </c>
    </row>
    <row r="19" spans="2:165" hidden="1" outlineLevel="1">
      <c r="B19" s="983">
        <v>12</v>
      </c>
      <c r="C19" s="1012" t="s">
        <v>359</v>
      </c>
      <c r="E19" s="985">
        <v>0</v>
      </c>
      <c r="F19" s="986">
        <v>0</v>
      </c>
      <c r="G19" s="987">
        <v>0</v>
      </c>
      <c r="H19" s="986">
        <v>0</v>
      </c>
      <c r="I19" s="987">
        <v>0</v>
      </c>
      <c r="J19" s="986">
        <v>0</v>
      </c>
      <c r="K19" s="987">
        <v>0</v>
      </c>
      <c r="L19" s="986">
        <v>0</v>
      </c>
      <c r="M19" s="987">
        <v>0</v>
      </c>
      <c r="N19" s="986">
        <v>0</v>
      </c>
      <c r="O19" s="987">
        <v>0</v>
      </c>
      <c r="P19" s="986">
        <v>0</v>
      </c>
      <c r="Q19" s="987">
        <v>0</v>
      </c>
      <c r="R19" s="986">
        <v>0</v>
      </c>
      <c r="S19" s="987">
        <v>0</v>
      </c>
      <c r="T19" s="986">
        <v>0</v>
      </c>
      <c r="U19" s="987">
        <v>0</v>
      </c>
      <c r="V19" s="986">
        <v>0</v>
      </c>
      <c r="W19" s="987">
        <v>0</v>
      </c>
      <c r="X19" s="986">
        <v>0</v>
      </c>
      <c r="Y19" s="987">
        <v>0</v>
      </c>
      <c r="Z19" s="986">
        <v>0</v>
      </c>
      <c r="AA19" s="987">
        <v>0</v>
      </c>
      <c r="AB19" s="986">
        <v>0</v>
      </c>
      <c r="AC19" s="987">
        <v>0</v>
      </c>
      <c r="AD19" s="986">
        <v>0</v>
      </c>
      <c r="AE19" s="987">
        <v>0</v>
      </c>
      <c r="AF19" s="986">
        <v>0</v>
      </c>
      <c r="AG19" s="987">
        <v>0</v>
      </c>
      <c r="AH19" s="986">
        <v>0</v>
      </c>
      <c r="AI19" s="987">
        <v>0</v>
      </c>
      <c r="AJ19" s="986">
        <v>0</v>
      </c>
      <c r="AK19" s="987">
        <v>0</v>
      </c>
      <c r="AL19" s="986">
        <v>0</v>
      </c>
      <c r="AM19" s="987">
        <v>0</v>
      </c>
      <c r="AN19" s="988">
        <v>0</v>
      </c>
      <c r="AO19" s="946"/>
      <c r="AP19" s="964"/>
      <c r="AQ19" s="946"/>
      <c r="AR19" s="985">
        <v>0</v>
      </c>
      <c r="AS19" s="986">
        <v>0</v>
      </c>
      <c r="AT19" s="987">
        <v>0</v>
      </c>
      <c r="AU19" s="986">
        <v>0</v>
      </c>
      <c r="AV19" s="987">
        <v>0</v>
      </c>
      <c r="AW19" s="986">
        <v>0</v>
      </c>
      <c r="AX19" s="987">
        <v>0</v>
      </c>
      <c r="AY19" s="986">
        <v>0</v>
      </c>
      <c r="AZ19" s="987">
        <v>0</v>
      </c>
      <c r="BA19" s="986">
        <v>0</v>
      </c>
      <c r="BB19" s="987">
        <v>0</v>
      </c>
      <c r="BC19" s="986">
        <v>0</v>
      </c>
      <c r="BD19" s="987">
        <v>0</v>
      </c>
      <c r="BE19" s="986">
        <v>0</v>
      </c>
      <c r="BF19" s="987">
        <v>0</v>
      </c>
      <c r="BG19" s="986">
        <v>0</v>
      </c>
      <c r="BH19" s="987">
        <v>0</v>
      </c>
      <c r="BI19" s="986">
        <v>0</v>
      </c>
      <c r="BJ19" s="987">
        <v>0</v>
      </c>
      <c r="BK19" s="986">
        <v>0</v>
      </c>
      <c r="BL19" s="987">
        <v>0</v>
      </c>
      <c r="BM19" s="986">
        <v>0</v>
      </c>
      <c r="BN19" s="987">
        <v>0</v>
      </c>
      <c r="BO19" s="986">
        <v>0</v>
      </c>
      <c r="BP19" s="987">
        <v>0</v>
      </c>
      <c r="BQ19" s="986">
        <v>0</v>
      </c>
      <c r="BR19" s="987">
        <v>0</v>
      </c>
      <c r="BS19" s="986">
        <v>0</v>
      </c>
      <c r="BT19" s="987">
        <v>0</v>
      </c>
      <c r="BU19" s="986">
        <v>0</v>
      </c>
      <c r="BV19" s="987">
        <v>0</v>
      </c>
      <c r="BW19" s="986">
        <v>0</v>
      </c>
      <c r="BX19" s="987">
        <v>0</v>
      </c>
      <c r="BY19" s="986">
        <v>0</v>
      </c>
      <c r="BZ19" s="987">
        <v>0</v>
      </c>
      <c r="CA19" s="988">
        <v>0</v>
      </c>
      <c r="CB19" s="946"/>
      <c r="CC19" s="971"/>
      <c r="CD19" s="946"/>
      <c r="CE19" s="972"/>
      <c r="CF19" s="946"/>
      <c r="CG19" s="985">
        <v>0</v>
      </c>
      <c r="CH19" s="986">
        <v>0</v>
      </c>
      <c r="CI19" s="987">
        <v>0</v>
      </c>
      <c r="CJ19" s="986">
        <v>0</v>
      </c>
      <c r="CK19" s="987">
        <v>0</v>
      </c>
      <c r="CL19" s="986">
        <v>0</v>
      </c>
      <c r="CM19" s="987">
        <v>0</v>
      </c>
      <c r="CN19" s="986">
        <v>0</v>
      </c>
      <c r="CO19" s="987">
        <v>0</v>
      </c>
      <c r="CP19" s="986">
        <v>0</v>
      </c>
      <c r="CQ19" s="987">
        <v>0</v>
      </c>
      <c r="CR19" s="986">
        <v>0</v>
      </c>
      <c r="CS19" s="987">
        <v>0</v>
      </c>
      <c r="CT19" s="986">
        <v>0</v>
      </c>
      <c r="CU19" s="987">
        <v>0</v>
      </c>
      <c r="CV19" s="986">
        <v>0</v>
      </c>
      <c r="CW19" s="987">
        <v>0</v>
      </c>
      <c r="CX19" s="986">
        <v>0</v>
      </c>
      <c r="CY19" s="987">
        <v>0</v>
      </c>
      <c r="CZ19" s="986">
        <v>0</v>
      </c>
      <c r="DA19" s="987">
        <v>0</v>
      </c>
      <c r="DB19" s="986">
        <v>0</v>
      </c>
      <c r="DC19" s="987">
        <v>0</v>
      </c>
      <c r="DD19" s="986">
        <v>0</v>
      </c>
      <c r="DE19" s="987">
        <v>0</v>
      </c>
      <c r="DF19" s="986">
        <v>0</v>
      </c>
      <c r="DG19" s="987">
        <v>0</v>
      </c>
      <c r="DH19" s="986">
        <v>0</v>
      </c>
      <c r="DI19" s="987">
        <v>0</v>
      </c>
      <c r="DJ19" s="986">
        <v>0</v>
      </c>
      <c r="DK19" s="987">
        <v>0</v>
      </c>
      <c r="DL19" s="986">
        <v>0</v>
      </c>
      <c r="DM19" s="987">
        <v>0</v>
      </c>
      <c r="DN19" s="986">
        <v>0</v>
      </c>
      <c r="DO19" s="987">
        <v>0</v>
      </c>
      <c r="DP19" s="988">
        <v>0</v>
      </c>
      <c r="DQ19" s="946"/>
      <c r="DR19" s="973"/>
      <c r="DS19" s="946"/>
      <c r="DT19" s="985">
        <v>0</v>
      </c>
      <c r="DU19" s="986">
        <v>0</v>
      </c>
      <c r="DV19" s="987">
        <v>0</v>
      </c>
      <c r="DW19" s="986">
        <v>0</v>
      </c>
      <c r="DX19" s="987">
        <v>0</v>
      </c>
      <c r="DY19" s="986">
        <v>0</v>
      </c>
      <c r="DZ19" s="987">
        <v>0</v>
      </c>
      <c r="EA19" s="986">
        <v>0</v>
      </c>
      <c r="EB19" s="987">
        <v>0</v>
      </c>
      <c r="EC19" s="986">
        <v>0</v>
      </c>
      <c r="ED19" s="987">
        <v>0</v>
      </c>
      <c r="EE19" s="986">
        <v>0</v>
      </c>
      <c r="EF19" s="987">
        <v>0</v>
      </c>
      <c r="EG19" s="986">
        <v>0</v>
      </c>
      <c r="EH19" s="987">
        <v>0</v>
      </c>
      <c r="EI19" s="986">
        <v>0</v>
      </c>
      <c r="EJ19" s="987">
        <v>0</v>
      </c>
      <c r="EK19" s="986">
        <v>0</v>
      </c>
      <c r="EL19" s="987">
        <v>0</v>
      </c>
      <c r="EM19" s="986">
        <v>0</v>
      </c>
      <c r="EN19" s="987">
        <v>0</v>
      </c>
      <c r="EO19" s="986">
        <v>0</v>
      </c>
      <c r="EP19" s="987">
        <v>0</v>
      </c>
      <c r="EQ19" s="986">
        <v>0</v>
      </c>
      <c r="ER19" s="987">
        <v>0</v>
      </c>
      <c r="ES19" s="986">
        <v>0</v>
      </c>
      <c r="ET19" s="987">
        <v>0</v>
      </c>
      <c r="EU19" s="986">
        <v>0</v>
      </c>
      <c r="EV19" s="987">
        <v>0</v>
      </c>
      <c r="EW19" s="986">
        <v>0</v>
      </c>
      <c r="EX19" s="987">
        <v>0</v>
      </c>
      <c r="EY19" s="986">
        <v>0</v>
      </c>
      <c r="EZ19" s="987">
        <v>0</v>
      </c>
      <c r="FA19" s="986">
        <v>0</v>
      </c>
      <c r="FB19" s="987">
        <v>0</v>
      </c>
      <c r="FC19" s="988">
        <v>0</v>
      </c>
      <c r="FD19" s="946"/>
      <c r="FE19" s="974"/>
      <c r="FF19" s="946"/>
      <c r="FG19" s="975"/>
      <c r="FI19" s="989" t="b">
        <v>1</v>
      </c>
    </row>
    <row r="20" spans="2:165" hidden="1" outlineLevel="1">
      <c r="B20" s="990">
        <v>13</v>
      </c>
      <c r="C20" s="1011" t="s">
        <v>361</v>
      </c>
      <c r="E20" s="992">
        <v>0</v>
      </c>
      <c r="F20" s="993">
        <v>0</v>
      </c>
      <c r="G20" s="994">
        <v>0</v>
      </c>
      <c r="H20" s="993">
        <v>0</v>
      </c>
      <c r="I20" s="994">
        <v>0</v>
      </c>
      <c r="J20" s="993">
        <v>0</v>
      </c>
      <c r="K20" s="994">
        <v>0</v>
      </c>
      <c r="L20" s="993">
        <v>0</v>
      </c>
      <c r="M20" s="994">
        <v>0</v>
      </c>
      <c r="N20" s="993">
        <v>0</v>
      </c>
      <c r="O20" s="994">
        <v>0</v>
      </c>
      <c r="P20" s="993">
        <v>0</v>
      </c>
      <c r="Q20" s="994">
        <v>0</v>
      </c>
      <c r="R20" s="993">
        <v>0</v>
      </c>
      <c r="S20" s="994">
        <v>0</v>
      </c>
      <c r="T20" s="993">
        <v>0</v>
      </c>
      <c r="U20" s="994">
        <v>0</v>
      </c>
      <c r="V20" s="993">
        <v>0</v>
      </c>
      <c r="W20" s="994">
        <v>0</v>
      </c>
      <c r="X20" s="993">
        <v>0</v>
      </c>
      <c r="Y20" s="994">
        <v>0</v>
      </c>
      <c r="Z20" s="993">
        <v>0</v>
      </c>
      <c r="AA20" s="994">
        <v>0</v>
      </c>
      <c r="AB20" s="993">
        <v>0</v>
      </c>
      <c r="AC20" s="994">
        <v>0</v>
      </c>
      <c r="AD20" s="993">
        <v>0</v>
      </c>
      <c r="AE20" s="994">
        <v>0</v>
      </c>
      <c r="AF20" s="993">
        <v>0</v>
      </c>
      <c r="AG20" s="994">
        <v>0</v>
      </c>
      <c r="AH20" s="993">
        <v>0</v>
      </c>
      <c r="AI20" s="994">
        <v>0</v>
      </c>
      <c r="AJ20" s="993">
        <v>0</v>
      </c>
      <c r="AK20" s="994">
        <v>0</v>
      </c>
      <c r="AL20" s="993">
        <v>0</v>
      </c>
      <c r="AM20" s="994">
        <v>0</v>
      </c>
      <c r="AN20" s="995">
        <v>0</v>
      </c>
      <c r="AO20" s="946"/>
      <c r="AP20" s="964"/>
      <c r="AQ20" s="946"/>
      <c r="AR20" s="992">
        <v>0</v>
      </c>
      <c r="AS20" s="993">
        <v>0</v>
      </c>
      <c r="AT20" s="994">
        <v>0</v>
      </c>
      <c r="AU20" s="993">
        <v>0</v>
      </c>
      <c r="AV20" s="994">
        <v>0</v>
      </c>
      <c r="AW20" s="993">
        <v>0</v>
      </c>
      <c r="AX20" s="994">
        <v>0</v>
      </c>
      <c r="AY20" s="993">
        <v>0</v>
      </c>
      <c r="AZ20" s="994">
        <v>0</v>
      </c>
      <c r="BA20" s="993">
        <v>0</v>
      </c>
      <c r="BB20" s="994">
        <v>0</v>
      </c>
      <c r="BC20" s="993">
        <v>0</v>
      </c>
      <c r="BD20" s="994">
        <v>0</v>
      </c>
      <c r="BE20" s="993">
        <v>0</v>
      </c>
      <c r="BF20" s="994">
        <v>0</v>
      </c>
      <c r="BG20" s="993">
        <v>0</v>
      </c>
      <c r="BH20" s="994">
        <v>0</v>
      </c>
      <c r="BI20" s="993">
        <v>0</v>
      </c>
      <c r="BJ20" s="994">
        <v>0</v>
      </c>
      <c r="BK20" s="993">
        <v>0</v>
      </c>
      <c r="BL20" s="994">
        <v>0</v>
      </c>
      <c r="BM20" s="993">
        <v>0</v>
      </c>
      <c r="BN20" s="994">
        <v>0</v>
      </c>
      <c r="BO20" s="993">
        <v>0</v>
      </c>
      <c r="BP20" s="994">
        <v>0</v>
      </c>
      <c r="BQ20" s="993">
        <v>0</v>
      </c>
      <c r="BR20" s="994">
        <v>0</v>
      </c>
      <c r="BS20" s="993">
        <v>0</v>
      </c>
      <c r="BT20" s="994">
        <v>0</v>
      </c>
      <c r="BU20" s="993">
        <v>0</v>
      </c>
      <c r="BV20" s="994">
        <v>0</v>
      </c>
      <c r="BW20" s="993">
        <v>0</v>
      </c>
      <c r="BX20" s="994">
        <v>0</v>
      </c>
      <c r="BY20" s="993">
        <v>0</v>
      </c>
      <c r="BZ20" s="994">
        <v>0</v>
      </c>
      <c r="CA20" s="995">
        <v>0</v>
      </c>
      <c r="CB20" s="946"/>
      <c r="CC20" s="971"/>
      <c r="CD20" s="946"/>
      <c r="CE20" s="972"/>
      <c r="CF20" s="946"/>
      <c r="CG20" s="992">
        <v>0</v>
      </c>
      <c r="CH20" s="993">
        <v>0</v>
      </c>
      <c r="CI20" s="994">
        <v>0</v>
      </c>
      <c r="CJ20" s="993">
        <v>0</v>
      </c>
      <c r="CK20" s="994">
        <v>0</v>
      </c>
      <c r="CL20" s="993">
        <v>0</v>
      </c>
      <c r="CM20" s="994">
        <v>0</v>
      </c>
      <c r="CN20" s="993">
        <v>0</v>
      </c>
      <c r="CO20" s="994">
        <v>0</v>
      </c>
      <c r="CP20" s="993">
        <v>0</v>
      </c>
      <c r="CQ20" s="994">
        <v>0</v>
      </c>
      <c r="CR20" s="993">
        <v>0</v>
      </c>
      <c r="CS20" s="994">
        <v>0</v>
      </c>
      <c r="CT20" s="993">
        <v>0</v>
      </c>
      <c r="CU20" s="994">
        <v>0</v>
      </c>
      <c r="CV20" s="993">
        <v>0</v>
      </c>
      <c r="CW20" s="994">
        <v>0</v>
      </c>
      <c r="CX20" s="993">
        <v>0</v>
      </c>
      <c r="CY20" s="994">
        <v>0</v>
      </c>
      <c r="CZ20" s="993">
        <v>0</v>
      </c>
      <c r="DA20" s="994">
        <v>0</v>
      </c>
      <c r="DB20" s="993">
        <v>0</v>
      </c>
      <c r="DC20" s="994">
        <v>0</v>
      </c>
      <c r="DD20" s="993">
        <v>0</v>
      </c>
      <c r="DE20" s="994">
        <v>0</v>
      </c>
      <c r="DF20" s="993">
        <v>0</v>
      </c>
      <c r="DG20" s="994">
        <v>0</v>
      </c>
      <c r="DH20" s="993">
        <v>0</v>
      </c>
      <c r="DI20" s="994">
        <v>0</v>
      </c>
      <c r="DJ20" s="993">
        <v>0</v>
      </c>
      <c r="DK20" s="994">
        <v>0</v>
      </c>
      <c r="DL20" s="993">
        <v>0</v>
      </c>
      <c r="DM20" s="994">
        <v>0</v>
      </c>
      <c r="DN20" s="993">
        <v>0</v>
      </c>
      <c r="DO20" s="994">
        <v>0</v>
      </c>
      <c r="DP20" s="995">
        <v>0</v>
      </c>
      <c r="DQ20" s="946"/>
      <c r="DR20" s="973"/>
      <c r="DS20" s="946"/>
      <c r="DT20" s="992">
        <v>0</v>
      </c>
      <c r="DU20" s="993">
        <v>0</v>
      </c>
      <c r="DV20" s="994">
        <v>0</v>
      </c>
      <c r="DW20" s="993">
        <v>0</v>
      </c>
      <c r="DX20" s="994">
        <v>0</v>
      </c>
      <c r="DY20" s="993">
        <v>0</v>
      </c>
      <c r="DZ20" s="994">
        <v>0</v>
      </c>
      <c r="EA20" s="993">
        <v>0</v>
      </c>
      <c r="EB20" s="994">
        <v>0</v>
      </c>
      <c r="EC20" s="993">
        <v>0</v>
      </c>
      <c r="ED20" s="994">
        <v>0</v>
      </c>
      <c r="EE20" s="993">
        <v>0</v>
      </c>
      <c r="EF20" s="994">
        <v>0</v>
      </c>
      <c r="EG20" s="993">
        <v>0</v>
      </c>
      <c r="EH20" s="994">
        <v>0</v>
      </c>
      <c r="EI20" s="993">
        <v>0</v>
      </c>
      <c r="EJ20" s="994">
        <v>0</v>
      </c>
      <c r="EK20" s="993">
        <v>0</v>
      </c>
      <c r="EL20" s="994">
        <v>0</v>
      </c>
      <c r="EM20" s="993">
        <v>0</v>
      </c>
      <c r="EN20" s="994">
        <v>0</v>
      </c>
      <c r="EO20" s="993">
        <v>0</v>
      </c>
      <c r="EP20" s="994">
        <v>0</v>
      </c>
      <c r="EQ20" s="993">
        <v>0</v>
      </c>
      <c r="ER20" s="994">
        <v>0</v>
      </c>
      <c r="ES20" s="993">
        <v>0</v>
      </c>
      <c r="ET20" s="994">
        <v>0</v>
      </c>
      <c r="EU20" s="993">
        <v>0</v>
      </c>
      <c r="EV20" s="994">
        <v>0</v>
      </c>
      <c r="EW20" s="993">
        <v>0</v>
      </c>
      <c r="EX20" s="994">
        <v>0</v>
      </c>
      <c r="EY20" s="993">
        <v>0</v>
      </c>
      <c r="EZ20" s="994">
        <v>0</v>
      </c>
      <c r="FA20" s="993">
        <v>0</v>
      </c>
      <c r="FB20" s="994">
        <v>0</v>
      </c>
      <c r="FC20" s="995">
        <v>0</v>
      </c>
      <c r="FD20" s="946"/>
      <c r="FE20" s="974"/>
      <c r="FF20" s="946"/>
      <c r="FG20" s="975"/>
      <c r="FI20" s="996" t="b">
        <v>1</v>
      </c>
    </row>
    <row r="21" spans="2:165" hidden="1" outlineLevel="1">
      <c r="B21" s="1013">
        <v>14</v>
      </c>
      <c r="C21" s="1014" t="s">
        <v>360</v>
      </c>
      <c r="E21" s="1015">
        <v>0</v>
      </c>
      <c r="F21" s="1016">
        <v>0</v>
      </c>
      <c r="G21" s="1017">
        <v>0</v>
      </c>
      <c r="H21" s="1016">
        <v>0</v>
      </c>
      <c r="I21" s="1017">
        <v>0</v>
      </c>
      <c r="J21" s="1016">
        <v>0</v>
      </c>
      <c r="K21" s="1017">
        <v>0</v>
      </c>
      <c r="L21" s="1016">
        <v>0</v>
      </c>
      <c r="M21" s="1017">
        <v>0</v>
      </c>
      <c r="N21" s="1016">
        <v>0</v>
      </c>
      <c r="O21" s="1017">
        <v>0</v>
      </c>
      <c r="P21" s="1016">
        <v>0</v>
      </c>
      <c r="Q21" s="1017">
        <v>0</v>
      </c>
      <c r="R21" s="1016">
        <v>0</v>
      </c>
      <c r="S21" s="1017">
        <v>0</v>
      </c>
      <c r="T21" s="1016">
        <v>0</v>
      </c>
      <c r="U21" s="1017">
        <v>0</v>
      </c>
      <c r="V21" s="1016">
        <v>0</v>
      </c>
      <c r="W21" s="1017">
        <v>0</v>
      </c>
      <c r="X21" s="1016">
        <v>0</v>
      </c>
      <c r="Y21" s="1017">
        <v>0</v>
      </c>
      <c r="Z21" s="1016">
        <v>0</v>
      </c>
      <c r="AA21" s="1017">
        <v>0</v>
      </c>
      <c r="AB21" s="1016">
        <v>0</v>
      </c>
      <c r="AC21" s="1017">
        <v>0</v>
      </c>
      <c r="AD21" s="1016">
        <v>0</v>
      </c>
      <c r="AE21" s="1017">
        <v>0</v>
      </c>
      <c r="AF21" s="1016">
        <v>0</v>
      </c>
      <c r="AG21" s="1017">
        <v>0</v>
      </c>
      <c r="AH21" s="1016">
        <v>0</v>
      </c>
      <c r="AI21" s="1017">
        <v>0</v>
      </c>
      <c r="AJ21" s="1016">
        <v>0</v>
      </c>
      <c r="AK21" s="1017">
        <v>0</v>
      </c>
      <c r="AL21" s="1016">
        <v>0</v>
      </c>
      <c r="AM21" s="1017">
        <v>0</v>
      </c>
      <c r="AN21" s="1018">
        <v>0</v>
      </c>
      <c r="AO21" s="946"/>
      <c r="AP21" s="964"/>
      <c r="AQ21" s="946"/>
      <c r="AR21" s="1015">
        <v>0</v>
      </c>
      <c r="AS21" s="1016">
        <v>0</v>
      </c>
      <c r="AT21" s="1017">
        <v>0</v>
      </c>
      <c r="AU21" s="1016">
        <v>0</v>
      </c>
      <c r="AV21" s="1017">
        <v>0</v>
      </c>
      <c r="AW21" s="1016">
        <v>0</v>
      </c>
      <c r="AX21" s="1017">
        <v>0</v>
      </c>
      <c r="AY21" s="1016">
        <v>0</v>
      </c>
      <c r="AZ21" s="1017">
        <v>0</v>
      </c>
      <c r="BA21" s="1016">
        <v>0</v>
      </c>
      <c r="BB21" s="1017">
        <v>0</v>
      </c>
      <c r="BC21" s="1016">
        <v>0</v>
      </c>
      <c r="BD21" s="1017">
        <v>0</v>
      </c>
      <c r="BE21" s="1016">
        <v>0</v>
      </c>
      <c r="BF21" s="1017">
        <v>0</v>
      </c>
      <c r="BG21" s="1016">
        <v>0</v>
      </c>
      <c r="BH21" s="1017">
        <v>0</v>
      </c>
      <c r="BI21" s="1016">
        <v>0</v>
      </c>
      <c r="BJ21" s="1017">
        <v>0</v>
      </c>
      <c r="BK21" s="1016">
        <v>0</v>
      </c>
      <c r="BL21" s="1017">
        <v>0</v>
      </c>
      <c r="BM21" s="1016">
        <v>0</v>
      </c>
      <c r="BN21" s="1017">
        <v>0</v>
      </c>
      <c r="BO21" s="1016">
        <v>0</v>
      </c>
      <c r="BP21" s="1017">
        <v>0</v>
      </c>
      <c r="BQ21" s="1016">
        <v>0</v>
      </c>
      <c r="BR21" s="1017">
        <v>0</v>
      </c>
      <c r="BS21" s="1016">
        <v>0</v>
      </c>
      <c r="BT21" s="1017">
        <v>0</v>
      </c>
      <c r="BU21" s="1016">
        <v>0</v>
      </c>
      <c r="BV21" s="1017">
        <v>0</v>
      </c>
      <c r="BW21" s="1016">
        <v>0</v>
      </c>
      <c r="BX21" s="1017">
        <v>0</v>
      </c>
      <c r="BY21" s="1016">
        <v>0</v>
      </c>
      <c r="BZ21" s="1017">
        <v>0</v>
      </c>
      <c r="CA21" s="1018">
        <v>0</v>
      </c>
      <c r="CB21" s="946"/>
      <c r="CC21" s="971"/>
      <c r="CD21" s="946"/>
      <c r="CE21" s="972"/>
      <c r="CF21" s="946"/>
      <c r="CG21" s="1015">
        <v>0</v>
      </c>
      <c r="CH21" s="1016">
        <v>0</v>
      </c>
      <c r="CI21" s="1017">
        <v>0</v>
      </c>
      <c r="CJ21" s="1016">
        <v>0</v>
      </c>
      <c r="CK21" s="1017">
        <v>0</v>
      </c>
      <c r="CL21" s="1016">
        <v>0</v>
      </c>
      <c r="CM21" s="1017">
        <v>0</v>
      </c>
      <c r="CN21" s="1016">
        <v>0</v>
      </c>
      <c r="CO21" s="1017">
        <v>0</v>
      </c>
      <c r="CP21" s="1016">
        <v>0</v>
      </c>
      <c r="CQ21" s="1017">
        <v>0</v>
      </c>
      <c r="CR21" s="1016">
        <v>0</v>
      </c>
      <c r="CS21" s="1017">
        <v>0</v>
      </c>
      <c r="CT21" s="1016">
        <v>0</v>
      </c>
      <c r="CU21" s="1017">
        <v>0</v>
      </c>
      <c r="CV21" s="1016">
        <v>0</v>
      </c>
      <c r="CW21" s="1017">
        <v>0</v>
      </c>
      <c r="CX21" s="1016">
        <v>0</v>
      </c>
      <c r="CY21" s="1017">
        <v>0</v>
      </c>
      <c r="CZ21" s="1016">
        <v>0</v>
      </c>
      <c r="DA21" s="1017">
        <v>0</v>
      </c>
      <c r="DB21" s="1016">
        <v>0</v>
      </c>
      <c r="DC21" s="1017">
        <v>0</v>
      </c>
      <c r="DD21" s="1016">
        <v>0</v>
      </c>
      <c r="DE21" s="1017">
        <v>0</v>
      </c>
      <c r="DF21" s="1016">
        <v>0</v>
      </c>
      <c r="DG21" s="1017">
        <v>0</v>
      </c>
      <c r="DH21" s="1016">
        <v>0</v>
      </c>
      <c r="DI21" s="1017">
        <v>0</v>
      </c>
      <c r="DJ21" s="1016">
        <v>0</v>
      </c>
      <c r="DK21" s="1017">
        <v>0</v>
      </c>
      <c r="DL21" s="1016">
        <v>0</v>
      </c>
      <c r="DM21" s="1017">
        <v>0</v>
      </c>
      <c r="DN21" s="1016">
        <v>0</v>
      </c>
      <c r="DO21" s="1017">
        <v>0</v>
      </c>
      <c r="DP21" s="1018">
        <v>0</v>
      </c>
      <c r="DQ21" s="946"/>
      <c r="DR21" s="973"/>
      <c r="DS21" s="946"/>
      <c r="DT21" s="1015">
        <v>0</v>
      </c>
      <c r="DU21" s="1016">
        <v>0</v>
      </c>
      <c r="DV21" s="1017">
        <v>0</v>
      </c>
      <c r="DW21" s="1016">
        <v>0</v>
      </c>
      <c r="DX21" s="1017">
        <v>0</v>
      </c>
      <c r="DY21" s="1016">
        <v>0</v>
      </c>
      <c r="DZ21" s="1017">
        <v>0</v>
      </c>
      <c r="EA21" s="1016">
        <v>0</v>
      </c>
      <c r="EB21" s="1017">
        <v>0</v>
      </c>
      <c r="EC21" s="1016">
        <v>0</v>
      </c>
      <c r="ED21" s="1017">
        <v>0</v>
      </c>
      <c r="EE21" s="1016">
        <v>0</v>
      </c>
      <c r="EF21" s="1017">
        <v>0</v>
      </c>
      <c r="EG21" s="1016">
        <v>0</v>
      </c>
      <c r="EH21" s="1017">
        <v>0</v>
      </c>
      <c r="EI21" s="1016">
        <v>0</v>
      </c>
      <c r="EJ21" s="1017">
        <v>0</v>
      </c>
      <c r="EK21" s="1016">
        <v>0</v>
      </c>
      <c r="EL21" s="1017">
        <v>0</v>
      </c>
      <c r="EM21" s="1016">
        <v>0</v>
      </c>
      <c r="EN21" s="1017">
        <v>0</v>
      </c>
      <c r="EO21" s="1016">
        <v>0</v>
      </c>
      <c r="EP21" s="1017">
        <v>0</v>
      </c>
      <c r="EQ21" s="1016">
        <v>0</v>
      </c>
      <c r="ER21" s="1017">
        <v>0</v>
      </c>
      <c r="ES21" s="1016">
        <v>0</v>
      </c>
      <c r="ET21" s="1017">
        <v>0</v>
      </c>
      <c r="EU21" s="1016">
        <v>0</v>
      </c>
      <c r="EV21" s="1017">
        <v>0</v>
      </c>
      <c r="EW21" s="1016">
        <v>0</v>
      </c>
      <c r="EX21" s="1017">
        <v>0</v>
      </c>
      <c r="EY21" s="1016">
        <v>0</v>
      </c>
      <c r="EZ21" s="1017">
        <v>0</v>
      </c>
      <c r="FA21" s="1016">
        <v>0</v>
      </c>
      <c r="FB21" s="1017">
        <v>0</v>
      </c>
      <c r="FC21" s="1018">
        <v>0</v>
      </c>
      <c r="FD21" s="946"/>
      <c r="FE21" s="974"/>
      <c r="FF21" s="946"/>
      <c r="FG21" s="975"/>
      <c r="FI21" s="1019" t="b">
        <v>1</v>
      </c>
    </row>
    <row r="22" spans="2:165" hidden="1" outlineLevel="1">
      <c r="B22" s="976">
        <v>15</v>
      </c>
      <c r="C22" s="1020" t="s">
        <v>757</v>
      </c>
      <c r="E22" s="978">
        <v>0</v>
      </c>
      <c r="F22" s="979">
        <v>0</v>
      </c>
      <c r="G22" s="980">
        <v>0</v>
      </c>
      <c r="H22" s="979">
        <v>0</v>
      </c>
      <c r="I22" s="980">
        <v>0</v>
      </c>
      <c r="J22" s="979">
        <v>0</v>
      </c>
      <c r="K22" s="980">
        <v>0</v>
      </c>
      <c r="L22" s="979">
        <v>0</v>
      </c>
      <c r="M22" s="980">
        <v>0</v>
      </c>
      <c r="N22" s="979">
        <v>0</v>
      </c>
      <c r="O22" s="980">
        <v>0</v>
      </c>
      <c r="P22" s="979">
        <v>0</v>
      </c>
      <c r="Q22" s="980">
        <v>0</v>
      </c>
      <c r="R22" s="979">
        <v>0</v>
      </c>
      <c r="S22" s="980">
        <v>0</v>
      </c>
      <c r="T22" s="979">
        <v>0</v>
      </c>
      <c r="U22" s="980">
        <v>0</v>
      </c>
      <c r="V22" s="979">
        <v>0</v>
      </c>
      <c r="W22" s="980">
        <v>0</v>
      </c>
      <c r="X22" s="979">
        <v>0</v>
      </c>
      <c r="Y22" s="980">
        <v>0</v>
      </c>
      <c r="Z22" s="979">
        <v>0</v>
      </c>
      <c r="AA22" s="980">
        <v>0</v>
      </c>
      <c r="AB22" s="979">
        <v>0</v>
      </c>
      <c r="AC22" s="980">
        <v>0</v>
      </c>
      <c r="AD22" s="979">
        <v>0</v>
      </c>
      <c r="AE22" s="980">
        <v>0</v>
      </c>
      <c r="AF22" s="979">
        <v>0</v>
      </c>
      <c r="AG22" s="980">
        <v>0</v>
      </c>
      <c r="AH22" s="979">
        <v>0</v>
      </c>
      <c r="AI22" s="980">
        <v>0</v>
      </c>
      <c r="AJ22" s="979">
        <v>0</v>
      </c>
      <c r="AK22" s="980">
        <v>0</v>
      </c>
      <c r="AL22" s="979">
        <v>0</v>
      </c>
      <c r="AM22" s="980">
        <v>0</v>
      </c>
      <c r="AN22" s="981">
        <v>0</v>
      </c>
      <c r="AO22" s="946"/>
      <c r="AP22" s="964"/>
      <c r="AQ22" s="946"/>
      <c r="AR22" s="978">
        <v>0</v>
      </c>
      <c r="AS22" s="979">
        <v>0</v>
      </c>
      <c r="AT22" s="980">
        <v>0</v>
      </c>
      <c r="AU22" s="979">
        <v>0</v>
      </c>
      <c r="AV22" s="980">
        <v>0</v>
      </c>
      <c r="AW22" s="979">
        <v>0</v>
      </c>
      <c r="AX22" s="980">
        <v>0</v>
      </c>
      <c r="AY22" s="979">
        <v>0</v>
      </c>
      <c r="AZ22" s="980">
        <v>0</v>
      </c>
      <c r="BA22" s="979">
        <v>0</v>
      </c>
      <c r="BB22" s="980">
        <v>0</v>
      </c>
      <c r="BC22" s="979">
        <v>0</v>
      </c>
      <c r="BD22" s="980">
        <v>0</v>
      </c>
      <c r="BE22" s="979">
        <v>0</v>
      </c>
      <c r="BF22" s="980">
        <v>0</v>
      </c>
      <c r="BG22" s="979">
        <v>0</v>
      </c>
      <c r="BH22" s="980">
        <v>0</v>
      </c>
      <c r="BI22" s="979">
        <v>0</v>
      </c>
      <c r="BJ22" s="980">
        <v>0</v>
      </c>
      <c r="BK22" s="979">
        <v>0</v>
      </c>
      <c r="BL22" s="980">
        <v>0</v>
      </c>
      <c r="BM22" s="979">
        <v>0</v>
      </c>
      <c r="BN22" s="980">
        <v>0</v>
      </c>
      <c r="BO22" s="979">
        <v>0</v>
      </c>
      <c r="BP22" s="980">
        <v>0</v>
      </c>
      <c r="BQ22" s="979">
        <v>0</v>
      </c>
      <c r="BR22" s="980">
        <v>0</v>
      </c>
      <c r="BS22" s="979">
        <v>0</v>
      </c>
      <c r="BT22" s="980">
        <v>0</v>
      </c>
      <c r="BU22" s="979">
        <v>0</v>
      </c>
      <c r="BV22" s="980">
        <v>0</v>
      </c>
      <c r="BW22" s="979">
        <v>0</v>
      </c>
      <c r="BX22" s="980">
        <v>0</v>
      </c>
      <c r="BY22" s="979">
        <v>0</v>
      </c>
      <c r="BZ22" s="980">
        <v>0</v>
      </c>
      <c r="CA22" s="981">
        <v>0</v>
      </c>
      <c r="CB22" s="946"/>
      <c r="CC22" s="971"/>
      <c r="CD22" s="946"/>
      <c r="CE22" s="972"/>
      <c r="CF22" s="946"/>
      <c r="CG22" s="978">
        <v>0</v>
      </c>
      <c r="CH22" s="979">
        <v>0</v>
      </c>
      <c r="CI22" s="980">
        <v>0</v>
      </c>
      <c r="CJ22" s="979">
        <v>0</v>
      </c>
      <c r="CK22" s="980">
        <v>0</v>
      </c>
      <c r="CL22" s="979">
        <v>0</v>
      </c>
      <c r="CM22" s="980">
        <v>0</v>
      </c>
      <c r="CN22" s="979">
        <v>0</v>
      </c>
      <c r="CO22" s="980">
        <v>0</v>
      </c>
      <c r="CP22" s="979">
        <v>0</v>
      </c>
      <c r="CQ22" s="980">
        <v>0</v>
      </c>
      <c r="CR22" s="979">
        <v>0</v>
      </c>
      <c r="CS22" s="980">
        <v>0</v>
      </c>
      <c r="CT22" s="979">
        <v>0</v>
      </c>
      <c r="CU22" s="980">
        <v>0</v>
      </c>
      <c r="CV22" s="979">
        <v>0</v>
      </c>
      <c r="CW22" s="980">
        <v>0</v>
      </c>
      <c r="CX22" s="979">
        <v>0</v>
      </c>
      <c r="CY22" s="980">
        <v>0</v>
      </c>
      <c r="CZ22" s="979">
        <v>0</v>
      </c>
      <c r="DA22" s="980">
        <v>0</v>
      </c>
      <c r="DB22" s="979">
        <v>0</v>
      </c>
      <c r="DC22" s="980">
        <v>0</v>
      </c>
      <c r="DD22" s="979">
        <v>0</v>
      </c>
      <c r="DE22" s="980">
        <v>0</v>
      </c>
      <c r="DF22" s="979">
        <v>0</v>
      </c>
      <c r="DG22" s="980">
        <v>0</v>
      </c>
      <c r="DH22" s="979">
        <v>0</v>
      </c>
      <c r="DI22" s="980">
        <v>0</v>
      </c>
      <c r="DJ22" s="979">
        <v>0</v>
      </c>
      <c r="DK22" s="980">
        <v>0</v>
      </c>
      <c r="DL22" s="979">
        <v>0</v>
      </c>
      <c r="DM22" s="980">
        <v>0</v>
      </c>
      <c r="DN22" s="979">
        <v>0</v>
      </c>
      <c r="DO22" s="980">
        <v>0</v>
      </c>
      <c r="DP22" s="981">
        <v>0</v>
      </c>
      <c r="DQ22" s="946"/>
      <c r="DR22" s="973"/>
      <c r="DS22" s="946"/>
      <c r="DT22" s="978">
        <v>0</v>
      </c>
      <c r="DU22" s="979">
        <v>0</v>
      </c>
      <c r="DV22" s="980">
        <v>0</v>
      </c>
      <c r="DW22" s="979">
        <v>0</v>
      </c>
      <c r="DX22" s="980">
        <v>0</v>
      </c>
      <c r="DY22" s="979">
        <v>0</v>
      </c>
      <c r="DZ22" s="980">
        <v>0</v>
      </c>
      <c r="EA22" s="979">
        <v>0</v>
      </c>
      <c r="EB22" s="980">
        <v>0</v>
      </c>
      <c r="EC22" s="979">
        <v>0</v>
      </c>
      <c r="ED22" s="980">
        <v>0</v>
      </c>
      <c r="EE22" s="979">
        <v>0</v>
      </c>
      <c r="EF22" s="980">
        <v>0</v>
      </c>
      <c r="EG22" s="979">
        <v>0</v>
      </c>
      <c r="EH22" s="980">
        <v>0</v>
      </c>
      <c r="EI22" s="979">
        <v>0</v>
      </c>
      <c r="EJ22" s="980">
        <v>0</v>
      </c>
      <c r="EK22" s="979">
        <v>0</v>
      </c>
      <c r="EL22" s="980">
        <v>0</v>
      </c>
      <c r="EM22" s="979">
        <v>0</v>
      </c>
      <c r="EN22" s="980">
        <v>0</v>
      </c>
      <c r="EO22" s="979">
        <v>0</v>
      </c>
      <c r="EP22" s="980">
        <v>0</v>
      </c>
      <c r="EQ22" s="979">
        <v>0</v>
      </c>
      <c r="ER22" s="980">
        <v>0</v>
      </c>
      <c r="ES22" s="979">
        <v>0</v>
      </c>
      <c r="ET22" s="980">
        <v>0</v>
      </c>
      <c r="EU22" s="979">
        <v>0</v>
      </c>
      <c r="EV22" s="980">
        <v>0</v>
      </c>
      <c r="EW22" s="979">
        <v>0</v>
      </c>
      <c r="EX22" s="980">
        <v>0</v>
      </c>
      <c r="EY22" s="979">
        <v>0</v>
      </c>
      <c r="EZ22" s="980">
        <v>0</v>
      </c>
      <c r="FA22" s="979">
        <v>0</v>
      </c>
      <c r="FB22" s="980">
        <v>0</v>
      </c>
      <c r="FC22" s="981">
        <v>0</v>
      </c>
      <c r="FD22" s="946"/>
      <c r="FE22" s="974"/>
      <c r="FF22" s="946"/>
      <c r="FG22" s="975"/>
      <c r="FI22" s="982" t="b">
        <v>1</v>
      </c>
    </row>
    <row r="23" spans="2:165" hidden="1" outlineLevel="1">
      <c r="B23" s="1013">
        <v>16</v>
      </c>
      <c r="C23" s="1014" t="s">
        <v>758</v>
      </c>
      <c r="E23" s="1015">
        <v>0</v>
      </c>
      <c r="F23" s="1016">
        <v>0</v>
      </c>
      <c r="G23" s="1017">
        <v>0</v>
      </c>
      <c r="H23" s="1016">
        <v>0</v>
      </c>
      <c r="I23" s="1017">
        <v>0</v>
      </c>
      <c r="J23" s="1016">
        <v>0</v>
      </c>
      <c r="K23" s="1017">
        <v>0</v>
      </c>
      <c r="L23" s="1016">
        <v>0</v>
      </c>
      <c r="M23" s="1017">
        <v>0</v>
      </c>
      <c r="N23" s="1016">
        <v>0</v>
      </c>
      <c r="O23" s="1017">
        <v>0</v>
      </c>
      <c r="P23" s="1016">
        <v>0</v>
      </c>
      <c r="Q23" s="1017">
        <v>0</v>
      </c>
      <c r="R23" s="1016">
        <v>0</v>
      </c>
      <c r="S23" s="1017">
        <v>0</v>
      </c>
      <c r="T23" s="1016">
        <v>0</v>
      </c>
      <c r="U23" s="1017">
        <v>0</v>
      </c>
      <c r="V23" s="1016">
        <v>0</v>
      </c>
      <c r="W23" s="1017">
        <v>0</v>
      </c>
      <c r="X23" s="1016">
        <v>0</v>
      </c>
      <c r="Y23" s="1017">
        <v>0</v>
      </c>
      <c r="Z23" s="1016">
        <v>0</v>
      </c>
      <c r="AA23" s="1017">
        <v>0</v>
      </c>
      <c r="AB23" s="1016">
        <v>0</v>
      </c>
      <c r="AC23" s="1017">
        <v>0</v>
      </c>
      <c r="AD23" s="1016">
        <v>0</v>
      </c>
      <c r="AE23" s="1017">
        <v>0</v>
      </c>
      <c r="AF23" s="1016">
        <v>0</v>
      </c>
      <c r="AG23" s="1017">
        <v>0</v>
      </c>
      <c r="AH23" s="1016">
        <v>0</v>
      </c>
      <c r="AI23" s="1017">
        <v>0</v>
      </c>
      <c r="AJ23" s="1016">
        <v>0</v>
      </c>
      <c r="AK23" s="1017">
        <v>0</v>
      </c>
      <c r="AL23" s="1016">
        <v>0</v>
      </c>
      <c r="AM23" s="1017">
        <v>0</v>
      </c>
      <c r="AN23" s="1018">
        <v>0</v>
      </c>
      <c r="AO23" s="946"/>
      <c r="AP23" s="964"/>
      <c r="AQ23" s="946"/>
      <c r="AR23" s="1015">
        <v>0</v>
      </c>
      <c r="AS23" s="1016">
        <v>0</v>
      </c>
      <c r="AT23" s="1017">
        <v>0</v>
      </c>
      <c r="AU23" s="1016">
        <v>0</v>
      </c>
      <c r="AV23" s="1017">
        <v>0</v>
      </c>
      <c r="AW23" s="1016">
        <v>0</v>
      </c>
      <c r="AX23" s="1017">
        <v>0</v>
      </c>
      <c r="AY23" s="1016">
        <v>0</v>
      </c>
      <c r="AZ23" s="1017">
        <v>0</v>
      </c>
      <c r="BA23" s="1016">
        <v>0</v>
      </c>
      <c r="BB23" s="1017">
        <v>0</v>
      </c>
      <c r="BC23" s="1016">
        <v>0</v>
      </c>
      <c r="BD23" s="1017">
        <v>0</v>
      </c>
      <c r="BE23" s="1016">
        <v>0</v>
      </c>
      <c r="BF23" s="1017">
        <v>0</v>
      </c>
      <c r="BG23" s="1016">
        <v>0</v>
      </c>
      <c r="BH23" s="1017">
        <v>0</v>
      </c>
      <c r="BI23" s="1016">
        <v>0</v>
      </c>
      <c r="BJ23" s="1017">
        <v>0</v>
      </c>
      <c r="BK23" s="1016">
        <v>0</v>
      </c>
      <c r="BL23" s="1017">
        <v>0</v>
      </c>
      <c r="BM23" s="1016">
        <v>0</v>
      </c>
      <c r="BN23" s="1017">
        <v>0</v>
      </c>
      <c r="BO23" s="1016">
        <v>0</v>
      </c>
      <c r="BP23" s="1017">
        <v>0</v>
      </c>
      <c r="BQ23" s="1016">
        <v>0</v>
      </c>
      <c r="BR23" s="1017">
        <v>0</v>
      </c>
      <c r="BS23" s="1016">
        <v>0</v>
      </c>
      <c r="BT23" s="1017">
        <v>0</v>
      </c>
      <c r="BU23" s="1016">
        <v>0</v>
      </c>
      <c r="BV23" s="1017">
        <v>0</v>
      </c>
      <c r="BW23" s="1016">
        <v>0</v>
      </c>
      <c r="BX23" s="1017">
        <v>0</v>
      </c>
      <c r="BY23" s="1016">
        <v>0</v>
      </c>
      <c r="BZ23" s="1017">
        <v>0</v>
      </c>
      <c r="CA23" s="1018">
        <v>0</v>
      </c>
      <c r="CB23" s="946"/>
      <c r="CC23" s="971"/>
      <c r="CD23" s="946"/>
      <c r="CE23" s="972"/>
      <c r="CF23" s="946"/>
      <c r="CG23" s="1015">
        <v>0</v>
      </c>
      <c r="CH23" s="1016">
        <v>0</v>
      </c>
      <c r="CI23" s="1017">
        <v>0</v>
      </c>
      <c r="CJ23" s="1016">
        <v>0</v>
      </c>
      <c r="CK23" s="1017">
        <v>0</v>
      </c>
      <c r="CL23" s="1016">
        <v>0</v>
      </c>
      <c r="CM23" s="1017">
        <v>0</v>
      </c>
      <c r="CN23" s="1016">
        <v>0</v>
      </c>
      <c r="CO23" s="1017">
        <v>0</v>
      </c>
      <c r="CP23" s="1016">
        <v>0</v>
      </c>
      <c r="CQ23" s="1017">
        <v>0</v>
      </c>
      <c r="CR23" s="1016">
        <v>0</v>
      </c>
      <c r="CS23" s="1017">
        <v>0</v>
      </c>
      <c r="CT23" s="1016">
        <v>0</v>
      </c>
      <c r="CU23" s="1017">
        <v>0</v>
      </c>
      <c r="CV23" s="1016">
        <v>0</v>
      </c>
      <c r="CW23" s="1017">
        <v>0</v>
      </c>
      <c r="CX23" s="1016">
        <v>0</v>
      </c>
      <c r="CY23" s="1017">
        <v>0</v>
      </c>
      <c r="CZ23" s="1016">
        <v>0</v>
      </c>
      <c r="DA23" s="1017">
        <v>0</v>
      </c>
      <c r="DB23" s="1016">
        <v>0</v>
      </c>
      <c r="DC23" s="1017">
        <v>0</v>
      </c>
      <c r="DD23" s="1016">
        <v>0</v>
      </c>
      <c r="DE23" s="1017">
        <v>0</v>
      </c>
      <c r="DF23" s="1016">
        <v>0</v>
      </c>
      <c r="DG23" s="1017">
        <v>0</v>
      </c>
      <c r="DH23" s="1016">
        <v>0</v>
      </c>
      <c r="DI23" s="1017">
        <v>0</v>
      </c>
      <c r="DJ23" s="1016">
        <v>0</v>
      </c>
      <c r="DK23" s="1017">
        <v>0</v>
      </c>
      <c r="DL23" s="1016">
        <v>0</v>
      </c>
      <c r="DM23" s="1017">
        <v>0</v>
      </c>
      <c r="DN23" s="1016">
        <v>0</v>
      </c>
      <c r="DO23" s="1017">
        <v>0</v>
      </c>
      <c r="DP23" s="1018">
        <v>0</v>
      </c>
      <c r="DQ23" s="946"/>
      <c r="DR23" s="973"/>
      <c r="DS23" s="946"/>
      <c r="DT23" s="1015">
        <v>0</v>
      </c>
      <c r="DU23" s="1016">
        <v>0</v>
      </c>
      <c r="DV23" s="1017">
        <v>0</v>
      </c>
      <c r="DW23" s="1016">
        <v>0</v>
      </c>
      <c r="DX23" s="1017">
        <v>0</v>
      </c>
      <c r="DY23" s="1016">
        <v>0</v>
      </c>
      <c r="DZ23" s="1017">
        <v>0</v>
      </c>
      <c r="EA23" s="1016">
        <v>0</v>
      </c>
      <c r="EB23" s="1017">
        <v>0</v>
      </c>
      <c r="EC23" s="1016">
        <v>0</v>
      </c>
      <c r="ED23" s="1017">
        <v>0</v>
      </c>
      <c r="EE23" s="1016">
        <v>0</v>
      </c>
      <c r="EF23" s="1017">
        <v>0</v>
      </c>
      <c r="EG23" s="1016">
        <v>0</v>
      </c>
      <c r="EH23" s="1017">
        <v>0</v>
      </c>
      <c r="EI23" s="1016">
        <v>0</v>
      </c>
      <c r="EJ23" s="1017">
        <v>0</v>
      </c>
      <c r="EK23" s="1016">
        <v>0</v>
      </c>
      <c r="EL23" s="1017">
        <v>0</v>
      </c>
      <c r="EM23" s="1016">
        <v>0</v>
      </c>
      <c r="EN23" s="1017">
        <v>0</v>
      </c>
      <c r="EO23" s="1016">
        <v>0</v>
      </c>
      <c r="EP23" s="1017">
        <v>0</v>
      </c>
      <c r="EQ23" s="1016">
        <v>0</v>
      </c>
      <c r="ER23" s="1017">
        <v>0</v>
      </c>
      <c r="ES23" s="1016">
        <v>0</v>
      </c>
      <c r="ET23" s="1017">
        <v>0</v>
      </c>
      <c r="EU23" s="1016">
        <v>0</v>
      </c>
      <c r="EV23" s="1017">
        <v>0</v>
      </c>
      <c r="EW23" s="1016">
        <v>0</v>
      </c>
      <c r="EX23" s="1017">
        <v>0</v>
      </c>
      <c r="EY23" s="1016">
        <v>0</v>
      </c>
      <c r="EZ23" s="1017">
        <v>0</v>
      </c>
      <c r="FA23" s="1016">
        <v>0</v>
      </c>
      <c r="FB23" s="1017">
        <v>0</v>
      </c>
      <c r="FC23" s="1018">
        <v>0</v>
      </c>
      <c r="FD23" s="946"/>
      <c r="FE23" s="974"/>
      <c r="FF23" s="946"/>
      <c r="FG23" s="975"/>
      <c r="FI23" s="1019" t="b">
        <v>1</v>
      </c>
    </row>
    <row r="24" spans="2:165" hidden="1" outlineLevel="1">
      <c r="B24" s="976">
        <v>17</v>
      </c>
      <c r="C24" s="1020" t="s">
        <v>759</v>
      </c>
      <c r="E24" s="978">
        <v>0</v>
      </c>
      <c r="F24" s="979">
        <v>0</v>
      </c>
      <c r="G24" s="980">
        <v>0</v>
      </c>
      <c r="H24" s="979">
        <v>0</v>
      </c>
      <c r="I24" s="980">
        <v>0</v>
      </c>
      <c r="J24" s="979">
        <v>0</v>
      </c>
      <c r="K24" s="980">
        <v>0</v>
      </c>
      <c r="L24" s="979">
        <v>0</v>
      </c>
      <c r="M24" s="980">
        <v>0</v>
      </c>
      <c r="N24" s="979">
        <v>0</v>
      </c>
      <c r="O24" s="980">
        <v>0</v>
      </c>
      <c r="P24" s="979">
        <v>0</v>
      </c>
      <c r="Q24" s="980">
        <v>0</v>
      </c>
      <c r="R24" s="979">
        <v>0</v>
      </c>
      <c r="S24" s="980">
        <v>0</v>
      </c>
      <c r="T24" s="979">
        <v>0</v>
      </c>
      <c r="U24" s="980">
        <v>0</v>
      </c>
      <c r="V24" s="979">
        <v>0</v>
      </c>
      <c r="W24" s="980">
        <v>0</v>
      </c>
      <c r="X24" s="979">
        <v>0</v>
      </c>
      <c r="Y24" s="980">
        <v>0</v>
      </c>
      <c r="Z24" s="979">
        <v>0</v>
      </c>
      <c r="AA24" s="980">
        <v>0</v>
      </c>
      <c r="AB24" s="979">
        <v>0</v>
      </c>
      <c r="AC24" s="980">
        <v>0</v>
      </c>
      <c r="AD24" s="979">
        <v>0</v>
      </c>
      <c r="AE24" s="980">
        <v>0</v>
      </c>
      <c r="AF24" s="979">
        <v>0</v>
      </c>
      <c r="AG24" s="980">
        <v>0</v>
      </c>
      <c r="AH24" s="979">
        <v>0</v>
      </c>
      <c r="AI24" s="980">
        <v>0</v>
      </c>
      <c r="AJ24" s="979">
        <v>0</v>
      </c>
      <c r="AK24" s="980">
        <v>0</v>
      </c>
      <c r="AL24" s="979">
        <v>0</v>
      </c>
      <c r="AM24" s="980">
        <v>0</v>
      </c>
      <c r="AN24" s="981">
        <v>0</v>
      </c>
      <c r="AO24" s="946"/>
      <c r="AP24" s="964"/>
      <c r="AQ24" s="946"/>
      <c r="AR24" s="978">
        <v>0</v>
      </c>
      <c r="AS24" s="979">
        <v>0</v>
      </c>
      <c r="AT24" s="980">
        <v>0</v>
      </c>
      <c r="AU24" s="979">
        <v>0</v>
      </c>
      <c r="AV24" s="980">
        <v>0</v>
      </c>
      <c r="AW24" s="979">
        <v>0</v>
      </c>
      <c r="AX24" s="980">
        <v>0</v>
      </c>
      <c r="AY24" s="979">
        <v>0</v>
      </c>
      <c r="AZ24" s="980">
        <v>0</v>
      </c>
      <c r="BA24" s="979">
        <v>0</v>
      </c>
      <c r="BB24" s="980">
        <v>0</v>
      </c>
      <c r="BC24" s="979">
        <v>0</v>
      </c>
      <c r="BD24" s="980">
        <v>0</v>
      </c>
      <c r="BE24" s="979">
        <v>0</v>
      </c>
      <c r="BF24" s="980">
        <v>0</v>
      </c>
      <c r="BG24" s="979">
        <v>0</v>
      </c>
      <c r="BH24" s="980">
        <v>0</v>
      </c>
      <c r="BI24" s="979">
        <v>0</v>
      </c>
      <c r="BJ24" s="980">
        <v>0</v>
      </c>
      <c r="BK24" s="979">
        <v>0</v>
      </c>
      <c r="BL24" s="980">
        <v>0</v>
      </c>
      <c r="BM24" s="979">
        <v>0</v>
      </c>
      <c r="BN24" s="980">
        <v>0</v>
      </c>
      <c r="BO24" s="979">
        <v>0</v>
      </c>
      <c r="BP24" s="980">
        <v>0</v>
      </c>
      <c r="BQ24" s="979">
        <v>0</v>
      </c>
      <c r="BR24" s="980">
        <v>0</v>
      </c>
      <c r="BS24" s="979">
        <v>0</v>
      </c>
      <c r="BT24" s="980">
        <v>0</v>
      </c>
      <c r="BU24" s="979">
        <v>0</v>
      </c>
      <c r="BV24" s="980">
        <v>0</v>
      </c>
      <c r="BW24" s="979">
        <v>0</v>
      </c>
      <c r="BX24" s="980">
        <v>0</v>
      </c>
      <c r="BY24" s="979">
        <v>0</v>
      </c>
      <c r="BZ24" s="980">
        <v>0</v>
      </c>
      <c r="CA24" s="981">
        <v>0</v>
      </c>
      <c r="CB24" s="946"/>
      <c r="CC24" s="971"/>
      <c r="CD24" s="946"/>
      <c r="CE24" s="972"/>
      <c r="CF24" s="946"/>
      <c r="CG24" s="978">
        <v>0</v>
      </c>
      <c r="CH24" s="979">
        <v>0</v>
      </c>
      <c r="CI24" s="980">
        <v>0</v>
      </c>
      <c r="CJ24" s="979">
        <v>0</v>
      </c>
      <c r="CK24" s="980">
        <v>0</v>
      </c>
      <c r="CL24" s="979">
        <v>0</v>
      </c>
      <c r="CM24" s="980">
        <v>0</v>
      </c>
      <c r="CN24" s="979">
        <v>0</v>
      </c>
      <c r="CO24" s="980">
        <v>0</v>
      </c>
      <c r="CP24" s="979">
        <v>0</v>
      </c>
      <c r="CQ24" s="980">
        <v>0</v>
      </c>
      <c r="CR24" s="979">
        <v>0</v>
      </c>
      <c r="CS24" s="980">
        <v>0</v>
      </c>
      <c r="CT24" s="979">
        <v>0</v>
      </c>
      <c r="CU24" s="980">
        <v>0</v>
      </c>
      <c r="CV24" s="979">
        <v>0</v>
      </c>
      <c r="CW24" s="980">
        <v>0</v>
      </c>
      <c r="CX24" s="979">
        <v>0</v>
      </c>
      <c r="CY24" s="980">
        <v>0</v>
      </c>
      <c r="CZ24" s="979">
        <v>0</v>
      </c>
      <c r="DA24" s="980">
        <v>0</v>
      </c>
      <c r="DB24" s="979">
        <v>0</v>
      </c>
      <c r="DC24" s="980">
        <v>0</v>
      </c>
      <c r="DD24" s="979">
        <v>0</v>
      </c>
      <c r="DE24" s="980">
        <v>0</v>
      </c>
      <c r="DF24" s="979">
        <v>0</v>
      </c>
      <c r="DG24" s="980">
        <v>0</v>
      </c>
      <c r="DH24" s="979">
        <v>0</v>
      </c>
      <c r="DI24" s="980">
        <v>0</v>
      </c>
      <c r="DJ24" s="979">
        <v>0</v>
      </c>
      <c r="DK24" s="980">
        <v>0</v>
      </c>
      <c r="DL24" s="979">
        <v>0</v>
      </c>
      <c r="DM24" s="980">
        <v>0</v>
      </c>
      <c r="DN24" s="979">
        <v>0</v>
      </c>
      <c r="DO24" s="980">
        <v>0</v>
      </c>
      <c r="DP24" s="981">
        <v>0</v>
      </c>
      <c r="DQ24" s="946"/>
      <c r="DR24" s="973"/>
      <c r="DS24" s="946"/>
      <c r="DT24" s="978">
        <v>0</v>
      </c>
      <c r="DU24" s="979">
        <v>0</v>
      </c>
      <c r="DV24" s="980">
        <v>0</v>
      </c>
      <c r="DW24" s="979">
        <v>0</v>
      </c>
      <c r="DX24" s="980">
        <v>0</v>
      </c>
      <c r="DY24" s="979">
        <v>0</v>
      </c>
      <c r="DZ24" s="980">
        <v>0</v>
      </c>
      <c r="EA24" s="979">
        <v>0</v>
      </c>
      <c r="EB24" s="980">
        <v>0</v>
      </c>
      <c r="EC24" s="979">
        <v>0</v>
      </c>
      <c r="ED24" s="980">
        <v>0</v>
      </c>
      <c r="EE24" s="979">
        <v>0</v>
      </c>
      <c r="EF24" s="980">
        <v>0</v>
      </c>
      <c r="EG24" s="979">
        <v>0</v>
      </c>
      <c r="EH24" s="980">
        <v>0</v>
      </c>
      <c r="EI24" s="979">
        <v>0</v>
      </c>
      <c r="EJ24" s="980">
        <v>0</v>
      </c>
      <c r="EK24" s="979">
        <v>0</v>
      </c>
      <c r="EL24" s="980">
        <v>0</v>
      </c>
      <c r="EM24" s="979">
        <v>0</v>
      </c>
      <c r="EN24" s="980">
        <v>0</v>
      </c>
      <c r="EO24" s="979">
        <v>0</v>
      </c>
      <c r="EP24" s="980">
        <v>0</v>
      </c>
      <c r="EQ24" s="979">
        <v>0</v>
      </c>
      <c r="ER24" s="980">
        <v>0</v>
      </c>
      <c r="ES24" s="979">
        <v>0</v>
      </c>
      <c r="ET24" s="980">
        <v>0</v>
      </c>
      <c r="EU24" s="979">
        <v>0</v>
      </c>
      <c r="EV24" s="980">
        <v>0</v>
      </c>
      <c r="EW24" s="979">
        <v>0</v>
      </c>
      <c r="EX24" s="980">
        <v>0</v>
      </c>
      <c r="EY24" s="979">
        <v>0</v>
      </c>
      <c r="EZ24" s="980">
        <v>0</v>
      </c>
      <c r="FA24" s="979">
        <v>0</v>
      </c>
      <c r="FB24" s="980">
        <v>0</v>
      </c>
      <c r="FC24" s="981">
        <v>0</v>
      </c>
      <c r="FD24" s="946"/>
      <c r="FE24" s="974"/>
      <c r="FF24" s="946"/>
      <c r="FG24" s="975"/>
      <c r="FI24" s="982" t="b">
        <v>1</v>
      </c>
    </row>
    <row r="25" spans="2:165" hidden="1" outlineLevel="1">
      <c r="B25" s="983">
        <v>18</v>
      </c>
      <c r="C25" s="1012" t="s">
        <v>760</v>
      </c>
      <c r="E25" s="985">
        <v>0</v>
      </c>
      <c r="F25" s="986">
        <v>0</v>
      </c>
      <c r="G25" s="987">
        <v>0</v>
      </c>
      <c r="H25" s="986">
        <v>0</v>
      </c>
      <c r="I25" s="987">
        <v>0</v>
      </c>
      <c r="J25" s="986">
        <v>0</v>
      </c>
      <c r="K25" s="987">
        <v>0</v>
      </c>
      <c r="L25" s="986">
        <v>0</v>
      </c>
      <c r="M25" s="987">
        <v>0</v>
      </c>
      <c r="N25" s="986">
        <v>0</v>
      </c>
      <c r="O25" s="987">
        <v>0</v>
      </c>
      <c r="P25" s="986">
        <v>0</v>
      </c>
      <c r="Q25" s="987">
        <v>0</v>
      </c>
      <c r="R25" s="986">
        <v>0</v>
      </c>
      <c r="S25" s="987">
        <v>0</v>
      </c>
      <c r="T25" s="986">
        <v>0</v>
      </c>
      <c r="U25" s="987">
        <v>0</v>
      </c>
      <c r="V25" s="986">
        <v>0</v>
      </c>
      <c r="W25" s="987">
        <v>0</v>
      </c>
      <c r="X25" s="986">
        <v>0</v>
      </c>
      <c r="Y25" s="987">
        <v>0</v>
      </c>
      <c r="Z25" s="986">
        <v>0</v>
      </c>
      <c r="AA25" s="987">
        <v>0</v>
      </c>
      <c r="AB25" s="986">
        <v>0</v>
      </c>
      <c r="AC25" s="987">
        <v>0</v>
      </c>
      <c r="AD25" s="986">
        <v>0</v>
      </c>
      <c r="AE25" s="987">
        <v>0</v>
      </c>
      <c r="AF25" s="986">
        <v>0</v>
      </c>
      <c r="AG25" s="987">
        <v>0</v>
      </c>
      <c r="AH25" s="986">
        <v>0</v>
      </c>
      <c r="AI25" s="987">
        <v>0</v>
      </c>
      <c r="AJ25" s="986">
        <v>0</v>
      </c>
      <c r="AK25" s="987">
        <v>0</v>
      </c>
      <c r="AL25" s="986">
        <v>0</v>
      </c>
      <c r="AM25" s="987">
        <v>0</v>
      </c>
      <c r="AN25" s="988">
        <v>0</v>
      </c>
      <c r="AO25" s="946"/>
      <c r="AP25" s="964"/>
      <c r="AQ25" s="946"/>
      <c r="AR25" s="985">
        <v>0</v>
      </c>
      <c r="AS25" s="986">
        <v>0</v>
      </c>
      <c r="AT25" s="987">
        <v>0</v>
      </c>
      <c r="AU25" s="986">
        <v>0</v>
      </c>
      <c r="AV25" s="987">
        <v>0</v>
      </c>
      <c r="AW25" s="986">
        <v>0</v>
      </c>
      <c r="AX25" s="987">
        <v>0</v>
      </c>
      <c r="AY25" s="986">
        <v>0</v>
      </c>
      <c r="AZ25" s="987">
        <v>0</v>
      </c>
      <c r="BA25" s="986">
        <v>0</v>
      </c>
      <c r="BB25" s="987">
        <v>0</v>
      </c>
      <c r="BC25" s="986">
        <v>0</v>
      </c>
      <c r="BD25" s="987">
        <v>0</v>
      </c>
      <c r="BE25" s="986">
        <v>0</v>
      </c>
      <c r="BF25" s="987">
        <v>0</v>
      </c>
      <c r="BG25" s="986">
        <v>0</v>
      </c>
      <c r="BH25" s="987">
        <v>0</v>
      </c>
      <c r="BI25" s="986">
        <v>0</v>
      </c>
      <c r="BJ25" s="987">
        <v>0</v>
      </c>
      <c r="BK25" s="986">
        <v>0</v>
      </c>
      <c r="BL25" s="987">
        <v>0</v>
      </c>
      <c r="BM25" s="986">
        <v>0</v>
      </c>
      <c r="BN25" s="987">
        <v>0</v>
      </c>
      <c r="BO25" s="986">
        <v>0</v>
      </c>
      <c r="BP25" s="987">
        <v>0</v>
      </c>
      <c r="BQ25" s="986">
        <v>0</v>
      </c>
      <c r="BR25" s="987">
        <v>0</v>
      </c>
      <c r="BS25" s="986">
        <v>0</v>
      </c>
      <c r="BT25" s="987">
        <v>0</v>
      </c>
      <c r="BU25" s="986">
        <v>0</v>
      </c>
      <c r="BV25" s="987">
        <v>0</v>
      </c>
      <c r="BW25" s="986">
        <v>0</v>
      </c>
      <c r="BX25" s="987">
        <v>0</v>
      </c>
      <c r="BY25" s="986">
        <v>0</v>
      </c>
      <c r="BZ25" s="987">
        <v>0</v>
      </c>
      <c r="CA25" s="988">
        <v>0</v>
      </c>
      <c r="CB25" s="946"/>
      <c r="CC25" s="971"/>
      <c r="CD25" s="946"/>
      <c r="CE25" s="972"/>
      <c r="CF25" s="946"/>
      <c r="CG25" s="985">
        <v>0</v>
      </c>
      <c r="CH25" s="986">
        <v>0</v>
      </c>
      <c r="CI25" s="987">
        <v>0</v>
      </c>
      <c r="CJ25" s="986">
        <v>0</v>
      </c>
      <c r="CK25" s="987">
        <v>0</v>
      </c>
      <c r="CL25" s="986">
        <v>0</v>
      </c>
      <c r="CM25" s="987">
        <v>0</v>
      </c>
      <c r="CN25" s="986">
        <v>0</v>
      </c>
      <c r="CO25" s="987">
        <v>0</v>
      </c>
      <c r="CP25" s="986">
        <v>0</v>
      </c>
      <c r="CQ25" s="987">
        <v>0</v>
      </c>
      <c r="CR25" s="986">
        <v>0</v>
      </c>
      <c r="CS25" s="987">
        <v>0</v>
      </c>
      <c r="CT25" s="986">
        <v>0</v>
      </c>
      <c r="CU25" s="987">
        <v>0</v>
      </c>
      <c r="CV25" s="986">
        <v>0</v>
      </c>
      <c r="CW25" s="987">
        <v>0</v>
      </c>
      <c r="CX25" s="986">
        <v>0</v>
      </c>
      <c r="CY25" s="987">
        <v>0</v>
      </c>
      <c r="CZ25" s="986">
        <v>0</v>
      </c>
      <c r="DA25" s="987">
        <v>0</v>
      </c>
      <c r="DB25" s="986">
        <v>0</v>
      </c>
      <c r="DC25" s="987">
        <v>0</v>
      </c>
      <c r="DD25" s="986">
        <v>0</v>
      </c>
      <c r="DE25" s="987">
        <v>0</v>
      </c>
      <c r="DF25" s="986">
        <v>0</v>
      </c>
      <c r="DG25" s="987">
        <v>0</v>
      </c>
      <c r="DH25" s="986">
        <v>0</v>
      </c>
      <c r="DI25" s="987">
        <v>0</v>
      </c>
      <c r="DJ25" s="986">
        <v>0</v>
      </c>
      <c r="DK25" s="987">
        <v>0</v>
      </c>
      <c r="DL25" s="986">
        <v>0</v>
      </c>
      <c r="DM25" s="987">
        <v>0</v>
      </c>
      <c r="DN25" s="986">
        <v>0</v>
      </c>
      <c r="DO25" s="987">
        <v>0</v>
      </c>
      <c r="DP25" s="988">
        <v>0</v>
      </c>
      <c r="DQ25" s="946"/>
      <c r="DR25" s="973"/>
      <c r="DS25" s="946"/>
      <c r="DT25" s="985">
        <v>0</v>
      </c>
      <c r="DU25" s="986">
        <v>0</v>
      </c>
      <c r="DV25" s="987">
        <v>0</v>
      </c>
      <c r="DW25" s="986">
        <v>0</v>
      </c>
      <c r="DX25" s="987">
        <v>0</v>
      </c>
      <c r="DY25" s="986">
        <v>0</v>
      </c>
      <c r="DZ25" s="987">
        <v>0</v>
      </c>
      <c r="EA25" s="986">
        <v>0</v>
      </c>
      <c r="EB25" s="987">
        <v>0</v>
      </c>
      <c r="EC25" s="986">
        <v>0</v>
      </c>
      <c r="ED25" s="987">
        <v>0</v>
      </c>
      <c r="EE25" s="986">
        <v>0</v>
      </c>
      <c r="EF25" s="987">
        <v>0</v>
      </c>
      <c r="EG25" s="986">
        <v>0</v>
      </c>
      <c r="EH25" s="987">
        <v>0</v>
      </c>
      <c r="EI25" s="986">
        <v>0</v>
      </c>
      <c r="EJ25" s="987">
        <v>0</v>
      </c>
      <c r="EK25" s="986">
        <v>0</v>
      </c>
      <c r="EL25" s="987">
        <v>0</v>
      </c>
      <c r="EM25" s="986">
        <v>0</v>
      </c>
      <c r="EN25" s="987">
        <v>0</v>
      </c>
      <c r="EO25" s="986">
        <v>0</v>
      </c>
      <c r="EP25" s="987">
        <v>0</v>
      </c>
      <c r="EQ25" s="986">
        <v>0</v>
      </c>
      <c r="ER25" s="987">
        <v>0</v>
      </c>
      <c r="ES25" s="986">
        <v>0</v>
      </c>
      <c r="ET25" s="987">
        <v>0</v>
      </c>
      <c r="EU25" s="986">
        <v>0</v>
      </c>
      <c r="EV25" s="987">
        <v>0</v>
      </c>
      <c r="EW25" s="986">
        <v>0</v>
      </c>
      <c r="EX25" s="987">
        <v>0</v>
      </c>
      <c r="EY25" s="986">
        <v>0</v>
      </c>
      <c r="EZ25" s="987">
        <v>0</v>
      </c>
      <c r="FA25" s="986">
        <v>0</v>
      </c>
      <c r="FB25" s="987">
        <v>0</v>
      </c>
      <c r="FC25" s="988">
        <v>0</v>
      </c>
      <c r="FD25" s="946"/>
      <c r="FE25" s="974"/>
      <c r="FF25" s="946"/>
      <c r="FG25" s="975"/>
      <c r="FI25" s="989" t="b">
        <v>1</v>
      </c>
    </row>
    <row r="26" spans="2:165" hidden="1" outlineLevel="1">
      <c r="B26" s="990">
        <v>19</v>
      </c>
      <c r="C26" s="1011" t="s">
        <v>761</v>
      </c>
      <c r="E26" s="992">
        <v>0</v>
      </c>
      <c r="F26" s="993">
        <v>0</v>
      </c>
      <c r="G26" s="994">
        <v>0</v>
      </c>
      <c r="H26" s="993">
        <v>0</v>
      </c>
      <c r="I26" s="994">
        <v>0</v>
      </c>
      <c r="J26" s="993">
        <v>0</v>
      </c>
      <c r="K26" s="994">
        <v>0</v>
      </c>
      <c r="L26" s="993">
        <v>0</v>
      </c>
      <c r="M26" s="994">
        <v>0</v>
      </c>
      <c r="N26" s="993">
        <v>0</v>
      </c>
      <c r="O26" s="994">
        <v>0</v>
      </c>
      <c r="P26" s="993">
        <v>0</v>
      </c>
      <c r="Q26" s="994">
        <v>0</v>
      </c>
      <c r="R26" s="993">
        <v>0</v>
      </c>
      <c r="S26" s="994">
        <v>0</v>
      </c>
      <c r="T26" s="993">
        <v>0</v>
      </c>
      <c r="U26" s="994">
        <v>0</v>
      </c>
      <c r="V26" s="993">
        <v>0</v>
      </c>
      <c r="W26" s="994">
        <v>0</v>
      </c>
      <c r="X26" s="993">
        <v>0</v>
      </c>
      <c r="Y26" s="994">
        <v>0</v>
      </c>
      <c r="Z26" s="993">
        <v>0</v>
      </c>
      <c r="AA26" s="994">
        <v>0</v>
      </c>
      <c r="AB26" s="993">
        <v>0</v>
      </c>
      <c r="AC26" s="994">
        <v>0</v>
      </c>
      <c r="AD26" s="993">
        <v>0</v>
      </c>
      <c r="AE26" s="994">
        <v>0</v>
      </c>
      <c r="AF26" s="993">
        <v>0</v>
      </c>
      <c r="AG26" s="994">
        <v>0</v>
      </c>
      <c r="AH26" s="993">
        <v>0</v>
      </c>
      <c r="AI26" s="994">
        <v>0</v>
      </c>
      <c r="AJ26" s="993">
        <v>0</v>
      </c>
      <c r="AK26" s="994">
        <v>0</v>
      </c>
      <c r="AL26" s="993">
        <v>0</v>
      </c>
      <c r="AM26" s="994">
        <v>0</v>
      </c>
      <c r="AN26" s="995">
        <v>0</v>
      </c>
      <c r="AO26" s="946"/>
      <c r="AP26" s="964"/>
      <c r="AQ26" s="946"/>
      <c r="AR26" s="992">
        <v>0</v>
      </c>
      <c r="AS26" s="993">
        <v>0</v>
      </c>
      <c r="AT26" s="994">
        <v>0</v>
      </c>
      <c r="AU26" s="993">
        <v>0</v>
      </c>
      <c r="AV26" s="994">
        <v>0</v>
      </c>
      <c r="AW26" s="993">
        <v>0</v>
      </c>
      <c r="AX26" s="994">
        <v>0</v>
      </c>
      <c r="AY26" s="993">
        <v>0</v>
      </c>
      <c r="AZ26" s="994">
        <v>0</v>
      </c>
      <c r="BA26" s="993">
        <v>0</v>
      </c>
      <c r="BB26" s="994">
        <v>0</v>
      </c>
      <c r="BC26" s="993">
        <v>0</v>
      </c>
      <c r="BD26" s="994">
        <v>0</v>
      </c>
      <c r="BE26" s="993">
        <v>0</v>
      </c>
      <c r="BF26" s="994">
        <v>0</v>
      </c>
      <c r="BG26" s="993">
        <v>0</v>
      </c>
      <c r="BH26" s="994">
        <v>0</v>
      </c>
      <c r="BI26" s="993">
        <v>0</v>
      </c>
      <c r="BJ26" s="994">
        <v>0</v>
      </c>
      <c r="BK26" s="993">
        <v>0</v>
      </c>
      <c r="BL26" s="994">
        <v>0</v>
      </c>
      <c r="BM26" s="993">
        <v>0</v>
      </c>
      <c r="BN26" s="994">
        <v>0</v>
      </c>
      <c r="BO26" s="993">
        <v>0</v>
      </c>
      <c r="BP26" s="994">
        <v>0</v>
      </c>
      <c r="BQ26" s="993">
        <v>0</v>
      </c>
      <c r="BR26" s="994">
        <v>0</v>
      </c>
      <c r="BS26" s="993">
        <v>0</v>
      </c>
      <c r="BT26" s="994">
        <v>0</v>
      </c>
      <c r="BU26" s="993">
        <v>0</v>
      </c>
      <c r="BV26" s="994">
        <v>0</v>
      </c>
      <c r="BW26" s="993">
        <v>0</v>
      </c>
      <c r="BX26" s="994">
        <v>0</v>
      </c>
      <c r="BY26" s="993">
        <v>0</v>
      </c>
      <c r="BZ26" s="994">
        <v>0</v>
      </c>
      <c r="CA26" s="995">
        <v>0</v>
      </c>
      <c r="CB26" s="946"/>
      <c r="CC26" s="971"/>
      <c r="CD26" s="946"/>
      <c r="CE26" s="972"/>
      <c r="CF26" s="946"/>
      <c r="CG26" s="992">
        <v>0</v>
      </c>
      <c r="CH26" s="993">
        <v>0</v>
      </c>
      <c r="CI26" s="994">
        <v>0</v>
      </c>
      <c r="CJ26" s="993">
        <v>0</v>
      </c>
      <c r="CK26" s="994">
        <v>0</v>
      </c>
      <c r="CL26" s="993">
        <v>0</v>
      </c>
      <c r="CM26" s="994">
        <v>0</v>
      </c>
      <c r="CN26" s="993">
        <v>0</v>
      </c>
      <c r="CO26" s="994">
        <v>0</v>
      </c>
      <c r="CP26" s="993">
        <v>0</v>
      </c>
      <c r="CQ26" s="994">
        <v>0</v>
      </c>
      <c r="CR26" s="993">
        <v>0</v>
      </c>
      <c r="CS26" s="994">
        <v>0</v>
      </c>
      <c r="CT26" s="993">
        <v>0</v>
      </c>
      <c r="CU26" s="994">
        <v>0</v>
      </c>
      <c r="CV26" s="993">
        <v>0</v>
      </c>
      <c r="CW26" s="994">
        <v>0</v>
      </c>
      <c r="CX26" s="993">
        <v>0</v>
      </c>
      <c r="CY26" s="994">
        <v>0</v>
      </c>
      <c r="CZ26" s="993">
        <v>0</v>
      </c>
      <c r="DA26" s="994">
        <v>0</v>
      </c>
      <c r="DB26" s="993">
        <v>0</v>
      </c>
      <c r="DC26" s="994">
        <v>0</v>
      </c>
      <c r="DD26" s="993">
        <v>0</v>
      </c>
      <c r="DE26" s="994">
        <v>0</v>
      </c>
      <c r="DF26" s="993">
        <v>0</v>
      </c>
      <c r="DG26" s="994">
        <v>0</v>
      </c>
      <c r="DH26" s="993">
        <v>0</v>
      </c>
      <c r="DI26" s="994">
        <v>0</v>
      </c>
      <c r="DJ26" s="993">
        <v>0</v>
      </c>
      <c r="DK26" s="994">
        <v>0</v>
      </c>
      <c r="DL26" s="993">
        <v>0</v>
      </c>
      <c r="DM26" s="994">
        <v>0</v>
      </c>
      <c r="DN26" s="993">
        <v>0</v>
      </c>
      <c r="DO26" s="994">
        <v>0</v>
      </c>
      <c r="DP26" s="995">
        <v>0</v>
      </c>
      <c r="DQ26" s="946"/>
      <c r="DR26" s="973"/>
      <c r="DS26" s="946"/>
      <c r="DT26" s="992">
        <v>0</v>
      </c>
      <c r="DU26" s="993">
        <v>0</v>
      </c>
      <c r="DV26" s="994">
        <v>0</v>
      </c>
      <c r="DW26" s="993">
        <v>0</v>
      </c>
      <c r="DX26" s="994">
        <v>0</v>
      </c>
      <c r="DY26" s="993">
        <v>0</v>
      </c>
      <c r="DZ26" s="994">
        <v>0</v>
      </c>
      <c r="EA26" s="993">
        <v>0</v>
      </c>
      <c r="EB26" s="994">
        <v>0</v>
      </c>
      <c r="EC26" s="993">
        <v>0</v>
      </c>
      <c r="ED26" s="994">
        <v>0</v>
      </c>
      <c r="EE26" s="993">
        <v>0</v>
      </c>
      <c r="EF26" s="994">
        <v>0</v>
      </c>
      <c r="EG26" s="993">
        <v>0</v>
      </c>
      <c r="EH26" s="994">
        <v>0</v>
      </c>
      <c r="EI26" s="993">
        <v>0</v>
      </c>
      <c r="EJ26" s="994">
        <v>0</v>
      </c>
      <c r="EK26" s="993">
        <v>0</v>
      </c>
      <c r="EL26" s="994">
        <v>0</v>
      </c>
      <c r="EM26" s="993">
        <v>0</v>
      </c>
      <c r="EN26" s="994">
        <v>0</v>
      </c>
      <c r="EO26" s="993">
        <v>0</v>
      </c>
      <c r="EP26" s="994">
        <v>0</v>
      </c>
      <c r="EQ26" s="993">
        <v>0</v>
      </c>
      <c r="ER26" s="994">
        <v>0</v>
      </c>
      <c r="ES26" s="993">
        <v>0</v>
      </c>
      <c r="ET26" s="994">
        <v>0</v>
      </c>
      <c r="EU26" s="993">
        <v>0</v>
      </c>
      <c r="EV26" s="994">
        <v>0</v>
      </c>
      <c r="EW26" s="993">
        <v>0</v>
      </c>
      <c r="EX26" s="994">
        <v>0</v>
      </c>
      <c r="EY26" s="993">
        <v>0</v>
      </c>
      <c r="EZ26" s="994">
        <v>0</v>
      </c>
      <c r="FA26" s="993">
        <v>0</v>
      </c>
      <c r="FB26" s="994">
        <v>0</v>
      </c>
      <c r="FC26" s="995">
        <v>0</v>
      </c>
      <c r="FD26" s="946"/>
      <c r="FE26" s="974"/>
      <c r="FF26" s="946"/>
      <c r="FG26" s="975"/>
      <c r="FI26" s="996" t="b">
        <v>1</v>
      </c>
    </row>
    <row r="27" spans="2:165" hidden="1" outlineLevel="1">
      <c r="B27" s="983">
        <v>20</v>
      </c>
      <c r="C27" s="1012" t="s">
        <v>762</v>
      </c>
      <c r="E27" s="985">
        <v>0</v>
      </c>
      <c r="F27" s="986">
        <v>0</v>
      </c>
      <c r="G27" s="987">
        <v>0</v>
      </c>
      <c r="H27" s="986">
        <v>0</v>
      </c>
      <c r="I27" s="987">
        <v>0</v>
      </c>
      <c r="J27" s="986">
        <v>0</v>
      </c>
      <c r="K27" s="987">
        <v>0</v>
      </c>
      <c r="L27" s="986">
        <v>0</v>
      </c>
      <c r="M27" s="987">
        <v>0</v>
      </c>
      <c r="N27" s="986">
        <v>0</v>
      </c>
      <c r="O27" s="987">
        <v>0</v>
      </c>
      <c r="P27" s="986">
        <v>0</v>
      </c>
      <c r="Q27" s="987">
        <v>0</v>
      </c>
      <c r="R27" s="986">
        <v>0</v>
      </c>
      <c r="S27" s="987">
        <v>0</v>
      </c>
      <c r="T27" s="986">
        <v>0</v>
      </c>
      <c r="U27" s="987">
        <v>0</v>
      </c>
      <c r="V27" s="986">
        <v>0</v>
      </c>
      <c r="W27" s="987">
        <v>0</v>
      </c>
      <c r="X27" s="986">
        <v>0</v>
      </c>
      <c r="Y27" s="987">
        <v>0</v>
      </c>
      <c r="Z27" s="986">
        <v>0</v>
      </c>
      <c r="AA27" s="987">
        <v>0</v>
      </c>
      <c r="AB27" s="986">
        <v>0</v>
      </c>
      <c r="AC27" s="987">
        <v>0</v>
      </c>
      <c r="AD27" s="986">
        <v>0</v>
      </c>
      <c r="AE27" s="987">
        <v>0</v>
      </c>
      <c r="AF27" s="986">
        <v>0</v>
      </c>
      <c r="AG27" s="987">
        <v>0</v>
      </c>
      <c r="AH27" s="986">
        <v>0</v>
      </c>
      <c r="AI27" s="987">
        <v>0</v>
      </c>
      <c r="AJ27" s="986">
        <v>0</v>
      </c>
      <c r="AK27" s="987">
        <v>0</v>
      </c>
      <c r="AL27" s="986">
        <v>0</v>
      </c>
      <c r="AM27" s="987">
        <v>0</v>
      </c>
      <c r="AN27" s="988">
        <v>0</v>
      </c>
      <c r="AO27" s="946"/>
      <c r="AP27" s="964"/>
      <c r="AQ27" s="946"/>
      <c r="AR27" s="985">
        <v>0</v>
      </c>
      <c r="AS27" s="986">
        <v>0</v>
      </c>
      <c r="AT27" s="987">
        <v>0</v>
      </c>
      <c r="AU27" s="986">
        <v>0</v>
      </c>
      <c r="AV27" s="987">
        <v>0</v>
      </c>
      <c r="AW27" s="986">
        <v>0</v>
      </c>
      <c r="AX27" s="987">
        <v>0</v>
      </c>
      <c r="AY27" s="986">
        <v>0</v>
      </c>
      <c r="AZ27" s="987">
        <v>0</v>
      </c>
      <c r="BA27" s="986">
        <v>0</v>
      </c>
      <c r="BB27" s="987">
        <v>0</v>
      </c>
      <c r="BC27" s="986">
        <v>0</v>
      </c>
      <c r="BD27" s="987">
        <v>0</v>
      </c>
      <c r="BE27" s="986">
        <v>0</v>
      </c>
      <c r="BF27" s="987">
        <v>0</v>
      </c>
      <c r="BG27" s="986">
        <v>0</v>
      </c>
      <c r="BH27" s="987">
        <v>0</v>
      </c>
      <c r="BI27" s="986">
        <v>0</v>
      </c>
      <c r="BJ27" s="987">
        <v>0</v>
      </c>
      <c r="BK27" s="986">
        <v>0</v>
      </c>
      <c r="BL27" s="987">
        <v>0</v>
      </c>
      <c r="BM27" s="986">
        <v>0</v>
      </c>
      <c r="BN27" s="987">
        <v>0</v>
      </c>
      <c r="BO27" s="986">
        <v>0</v>
      </c>
      <c r="BP27" s="987">
        <v>0</v>
      </c>
      <c r="BQ27" s="986">
        <v>0</v>
      </c>
      <c r="BR27" s="987">
        <v>0</v>
      </c>
      <c r="BS27" s="986">
        <v>0</v>
      </c>
      <c r="BT27" s="987">
        <v>0</v>
      </c>
      <c r="BU27" s="986">
        <v>0</v>
      </c>
      <c r="BV27" s="987">
        <v>0</v>
      </c>
      <c r="BW27" s="986">
        <v>0</v>
      </c>
      <c r="BX27" s="987">
        <v>0</v>
      </c>
      <c r="BY27" s="986">
        <v>0</v>
      </c>
      <c r="BZ27" s="987">
        <v>0</v>
      </c>
      <c r="CA27" s="988">
        <v>0</v>
      </c>
      <c r="CB27" s="946"/>
      <c r="CC27" s="971"/>
      <c r="CD27" s="946"/>
      <c r="CE27" s="972"/>
      <c r="CF27" s="946"/>
      <c r="CG27" s="985">
        <v>0</v>
      </c>
      <c r="CH27" s="986">
        <v>0</v>
      </c>
      <c r="CI27" s="987">
        <v>0</v>
      </c>
      <c r="CJ27" s="986">
        <v>0</v>
      </c>
      <c r="CK27" s="987">
        <v>0</v>
      </c>
      <c r="CL27" s="986">
        <v>0</v>
      </c>
      <c r="CM27" s="987">
        <v>0</v>
      </c>
      <c r="CN27" s="986">
        <v>0</v>
      </c>
      <c r="CO27" s="987">
        <v>0</v>
      </c>
      <c r="CP27" s="986">
        <v>0</v>
      </c>
      <c r="CQ27" s="987">
        <v>0</v>
      </c>
      <c r="CR27" s="986">
        <v>0</v>
      </c>
      <c r="CS27" s="987">
        <v>0</v>
      </c>
      <c r="CT27" s="986">
        <v>0</v>
      </c>
      <c r="CU27" s="987">
        <v>0</v>
      </c>
      <c r="CV27" s="986">
        <v>0</v>
      </c>
      <c r="CW27" s="987">
        <v>0</v>
      </c>
      <c r="CX27" s="986">
        <v>0</v>
      </c>
      <c r="CY27" s="987">
        <v>0</v>
      </c>
      <c r="CZ27" s="986">
        <v>0</v>
      </c>
      <c r="DA27" s="987">
        <v>0</v>
      </c>
      <c r="DB27" s="986">
        <v>0</v>
      </c>
      <c r="DC27" s="987">
        <v>0</v>
      </c>
      <c r="DD27" s="986">
        <v>0</v>
      </c>
      <c r="DE27" s="987">
        <v>0</v>
      </c>
      <c r="DF27" s="986">
        <v>0</v>
      </c>
      <c r="DG27" s="987">
        <v>0</v>
      </c>
      <c r="DH27" s="986">
        <v>0</v>
      </c>
      <c r="DI27" s="987">
        <v>0</v>
      </c>
      <c r="DJ27" s="986">
        <v>0</v>
      </c>
      <c r="DK27" s="987">
        <v>0</v>
      </c>
      <c r="DL27" s="986">
        <v>0</v>
      </c>
      <c r="DM27" s="987">
        <v>0</v>
      </c>
      <c r="DN27" s="986">
        <v>0</v>
      </c>
      <c r="DO27" s="987">
        <v>0</v>
      </c>
      <c r="DP27" s="988">
        <v>0</v>
      </c>
      <c r="DQ27" s="946"/>
      <c r="DR27" s="973"/>
      <c r="DS27" s="946"/>
      <c r="DT27" s="985">
        <v>0</v>
      </c>
      <c r="DU27" s="986">
        <v>0</v>
      </c>
      <c r="DV27" s="987">
        <v>0</v>
      </c>
      <c r="DW27" s="986">
        <v>0</v>
      </c>
      <c r="DX27" s="987">
        <v>0</v>
      </c>
      <c r="DY27" s="986">
        <v>0</v>
      </c>
      <c r="DZ27" s="987">
        <v>0</v>
      </c>
      <c r="EA27" s="986">
        <v>0</v>
      </c>
      <c r="EB27" s="987">
        <v>0</v>
      </c>
      <c r="EC27" s="986">
        <v>0</v>
      </c>
      <c r="ED27" s="987">
        <v>0</v>
      </c>
      <c r="EE27" s="986">
        <v>0</v>
      </c>
      <c r="EF27" s="987">
        <v>0</v>
      </c>
      <c r="EG27" s="986">
        <v>0</v>
      </c>
      <c r="EH27" s="987">
        <v>0</v>
      </c>
      <c r="EI27" s="986">
        <v>0</v>
      </c>
      <c r="EJ27" s="987">
        <v>0</v>
      </c>
      <c r="EK27" s="986">
        <v>0</v>
      </c>
      <c r="EL27" s="987">
        <v>0</v>
      </c>
      <c r="EM27" s="986">
        <v>0</v>
      </c>
      <c r="EN27" s="987">
        <v>0</v>
      </c>
      <c r="EO27" s="986">
        <v>0</v>
      </c>
      <c r="EP27" s="987">
        <v>0</v>
      </c>
      <c r="EQ27" s="986">
        <v>0</v>
      </c>
      <c r="ER27" s="987">
        <v>0</v>
      </c>
      <c r="ES27" s="986">
        <v>0</v>
      </c>
      <c r="ET27" s="987">
        <v>0</v>
      </c>
      <c r="EU27" s="986">
        <v>0</v>
      </c>
      <c r="EV27" s="987">
        <v>0</v>
      </c>
      <c r="EW27" s="986">
        <v>0</v>
      </c>
      <c r="EX27" s="987">
        <v>0</v>
      </c>
      <c r="EY27" s="986">
        <v>0</v>
      </c>
      <c r="EZ27" s="987">
        <v>0</v>
      </c>
      <c r="FA27" s="986">
        <v>0</v>
      </c>
      <c r="FB27" s="987">
        <v>0</v>
      </c>
      <c r="FC27" s="988">
        <v>0</v>
      </c>
      <c r="FD27" s="946"/>
      <c r="FE27" s="974"/>
      <c r="FF27" s="946"/>
      <c r="FG27" s="975"/>
      <c r="FI27" s="989" t="b">
        <v>1</v>
      </c>
    </row>
    <row r="28" spans="2:165" hidden="1" outlineLevel="1">
      <c r="B28" s="990">
        <v>21</v>
      </c>
      <c r="C28" s="1011" t="s">
        <v>763</v>
      </c>
      <c r="E28" s="992">
        <v>0</v>
      </c>
      <c r="F28" s="993">
        <v>0</v>
      </c>
      <c r="G28" s="994">
        <v>0</v>
      </c>
      <c r="H28" s="993">
        <v>0</v>
      </c>
      <c r="I28" s="994">
        <v>0</v>
      </c>
      <c r="J28" s="993">
        <v>0</v>
      </c>
      <c r="K28" s="994">
        <v>0</v>
      </c>
      <c r="L28" s="993">
        <v>0</v>
      </c>
      <c r="M28" s="994">
        <v>0</v>
      </c>
      <c r="N28" s="993">
        <v>0</v>
      </c>
      <c r="O28" s="994">
        <v>0</v>
      </c>
      <c r="P28" s="993">
        <v>0</v>
      </c>
      <c r="Q28" s="994">
        <v>0</v>
      </c>
      <c r="R28" s="993">
        <v>0</v>
      </c>
      <c r="S28" s="994">
        <v>0</v>
      </c>
      <c r="T28" s="993">
        <v>0</v>
      </c>
      <c r="U28" s="994">
        <v>0</v>
      </c>
      <c r="V28" s="993">
        <v>0</v>
      </c>
      <c r="W28" s="994">
        <v>0</v>
      </c>
      <c r="X28" s="993">
        <v>0</v>
      </c>
      <c r="Y28" s="994">
        <v>0</v>
      </c>
      <c r="Z28" s="993">
        <v>0</v>
      </c>
      <c r="AA28" s="994">
        <v>0</v>
      </c>
      <c r="AB28" s="993">
        <v>0</v>
      </c>
      <c r="AC28" s="994">
        <v>0</v>
      </c>
      <c r="AD28" s="993">
        <v>0</v>
      </c>
      <c r="AE28" s="994">
        <v>0</v>
      </c>
      <c r="AF28" s="993">
        <v>0</v>
      </c>
      <c r="AG28" s="994">
        <v>0</v>
      </c>
      <c r="AH28" s="993">
        <v>0</v>
      </c>
      <c r="AI28" s="994">
        <v>0</v>
      </c>
      <c r="AJ28" s="993">
        <v>0</v>
      </c>
      <c r="AK28" s="994">
        <v>0</v>
      </c>
      <c r="AL28" s="993">
        <v>0</v>
      </c>
      <c r="AM28" s="994">
        <v>0</v>
      </c>
      <c r="AN28" s="995">
        <v>0</v>
      </c>
      <c r="AO28" s="946"/>
      <c r="AP28" s="964"/>
      <c r="AQ28" s="946"/>
      <c r="AR28" s="992">
        <v>0</v>
      </c>
      <c r="AS28" s="993">
        <v>0</v>
      </c>
      <c r="AT28" s="994">
        <v>0</v>
      </c>
      <c r="AU28" s="993">
        <v>0</v>
      </c>
      <c r="AV28" s="994">
        <v>0</v>
      </c>
      <c r="AW28" s="993">
        <v>0</v>
      </c>
      <c r="AX28" s="994">
        <v>0</v>
      </c>
      <c r="AY28" s="993">
        <v>0</v>
      </c>
      <c r="AZ28" s="994">
        <v>0</v>
      </c>
      <c r="BA28" s="993">
        <v>0</v>
      </c>
      <c r="BB28" s="994">
        <v>0</v>
      </c>
      <c r="BC28" s="993">
        <v>0</v>
      </c>
      <c r="BD28" s="994">
        <v>0</v>
      </c>
      <c r="BE28" s="993">
        <v>0</v>
      </c>
      <c r="BF28" s="994">
        <v>0</v>
      </c>
      <c r="BG28" s="993">
        <v>0</v>
      </c>
      <c r="BH28" s="994">
        <v>0</v>
      </c>
      <c r="BI28" s="993">
        <v>0</v>
      </c>
      <c r="BJ28" s="994">
        <v>0</v>
      </c>
      <c r="BK28" s="993">
        <v>0</v>
      </c>
      <c r="BL28" s="994">
        <v>0</v>
      </c>
      <c r="BM28" s="993">
        <v>0</v>
      </c>
      <c r="BN28" s="994">
        <v>0</v>
      </c>
      <c r="BO28" s="993">
        <v>0</v>
      </c>
      <c r="BP28" s="994">
        <v>0</v>
      </c>
      <c r="BQ28" s="993">
        <v>0</v>
      </c>
      <c r="BR28" s="994">
        <v>0</v>
      </c>
      <c r="BS28" s="993">
        <v>0</v>
      </c>
      <c r="BT28" s="994">
        <v>0</v>
      </c>
      <c r="BU28" s="993">
        <v>0</v>
      </c>
      <c r="BV28" s="994">
        <v>0</v>
      </c>
      <c r="BW28" s="993">
        <v>0</v>
      </c>
      <c r="BX28" s="994">
        <v>0</v>
      </c>
      <c r="BY28" s="993">
        <v>0</v>
      </c>
      <c r="BZ28" s="994">
        <v>0</v>
      </c>
      <c r="CA28" s="995">
        <v>0</v>
      </c>
      <c r="CB28" s="946"/>
      <c r="CC28" s="971"/>
      <c r="CD28" s="946"/>
      <c r="CE28" s="972"/>
      <c r="CF28" s="946"/>
      <c r="CG28" s="992">
        <v>0</v>
      </c>
      <c r="CH28" s="993">
        <v>0</v>
      </c>
      <c r="CI28" s="994">
        <v>0</v>
      </c>
      <c r="CJ28" s="993">
        <v>0</v>
      </c>
      <c r="CK28" s="994">
        <v>0</v>
      </c>
      <c r="CL28" s="993">
        <v>0</v>
      </c>
      <c r="CM28" s="994">
        <v>0</v>
      </c>
      <c r="CN28" s="993">
        <v>0</v>
      </c>
      <c r="CO28" s="994">
        <v>0</v>
      </c>
      <c r="CP28" s="993">
        <v>0</v>
      </c>
      <c r="CQ28" s="994">
        <v>0</v>
      </c>
      <c r="CR28" s="993">
        <v>0</v>
      </c>
      <c r="CS28" s="994">
        <v>0</v>
      </c>
      <c r="CT28" s="993">
        <v>0</v>
      </c>
      <c r="CU28" s="994">
        <v>0</v>
      </c>
      <c r="CV28" s="993">
        <v>0</v>
      </c>
      <c r="CW28" s="994">
        <v>0</v>
      </c>
      <c r="CX28" s="993">
        <v>0</v>
      </c>
      <c r="CY28" s="994">
        <v>0</v>
      </c>
      <c r="CZ28" s="993">
        <v>0</v>
      </c>
      <c r="DA28" s="994">
        <v>0</v>
      </c>
      <c r="DB28" s="993">
        <v>0</v>
      </c>
      <c r="DC28" s="994">
        <v>0</v>
      </c>
      <c r="DD28" s="993">
        <v>0</v>
      </c>
      <c r="DE28" s="994">
        <v>0</v>
      </c>
      <c r="DF28" s="993">
        <v>0</v>
      </c>
      <c r="DG28" s="994">
        <v>0</v>
      </c>
      <c r="DH28" s="993">
        <v>0</v>
      </c>
      <c r="DI28" s="994">
        <v>0</v>
      </c>
      <c r="DJ28" s="993">
        <v>0</v>
      </c>
      <c r="DK28" s="994">
        <v>0</v>
      </c>
      <c r="DL28" s="993">
        <v>0</v>
      </c>
      <c r="DM28" s="994">
        <v>0</v>
      </c>
      <c r="DN28" s="993">
        <v>0</v>
      </c>
      <c r="DO28" s="994">
        <v>0</v>
      </c>
      <c r="DP28" s="995">
        <v>0</v>
      </c>
      <c r="DQ28" s="946"/>
      <c r="DR28" s="973"/>
      <c r="DS28" s="946"/>
      <c r="DT28" s="992">
        <v>0</v>
      </c>
      <c r="DU28" s="993">
        <v>0</v>
      </c>
      <c r="DV28" s="994">
        <v>0</v>
      </c>
      <c r="DW28" s="993">
        <v>0</v>
      </c>
      <c r="DX28" s="994">
        <v>0</v>
      </c>
      <c r="DY28" s="993">
        <v>0</v>
      </c>
      <c r="DZ28" s="994">
        <v>0</v>
      </c>
      <c r="EA28" s="993">
        <v>0</v>
      </c>
      <c r="EB28" s="994">
        <v>0</v>
      </c>
      <c r="EC28" s="993">
        <v>0</v>
      </c>
      <c r="ED28" s="994">
        <v>0</v>
      </c>
      <c r="EE28" s="993">
        <v>0</v>
      </c>
      <c r="EF28" s="994">
        <v>0</v>
      </c>
      <c r="EG28" s="993">
        <v>0</v>
      </c>
      <c r="EH28" s="994">
        <v>0</v>
      </c>
      <c r="EI28" s="993">
        <v>0</v>
      </c>
      <c r="EJ28" s="994">
        <v>0</v>
      </c>
      <c r="EK28" s="993">
        <v>0</v>
      </c>
      <c r="EL28" s="994">
        <v>0</v>
      </c>
      <c r="EM28" s="993">
        <v>0</v>
      </c>
      <c r="EN28" s="994">
        <v>0</v>
      </c>
      <c r="EO28" s="993">
        <v>0</v>
      </c>
      <c r="EP28" s="994">
        <v>0</v>
      </c>
      <c r="EQ28" s="993">
        <v>0</v>
      </c>
      <c r="ER28" s="994">
        <v>0</v>
      </c>
      <c r="ES28" s="993">
        <v>0</v>
      </c>
      <c r="ET28" s="994">
        <v>0</v>
      </c>
      <c r="EU28" s="993">
        <v>0</v>
      </c>
      <c r="EV28" s="994">
        <v>0</v>
      </c>
      <c r="EW28" s="993">
        <v>0</v>
      </c>
      <c r="EX28" s="994">
        <v>0</v>
      </c>
      <c r="EY28" s="993">
        <v>0</v>
      </c>
      <c r="EZ28" s="994">
        <v>0</v>
      </c>
      <c r="FA28" s="993">
        <v>0</v>
      </c>
      <c r="FB28" s="994">
        <v>0</v>
      </c>
      <c r="FC28" s="995">
        <v>0</v>
      </c>
      <c r="FD28" s="946"/>
      <c r="FE28" s="974"/>
      <c r="FF28" s="946"/>
      <c r="FG28" s="975"/>
      <c r="FI28" s="996" t="b">
        <v>1</v>
      </c>
    </row>
    <row r="29" spans="2:165" hidden="1" outlineLevel="1">
      <c r="B29" s="983">
        <v>22</v>
      </c>
      <c r="C29" s="1012" t="s">
        <v>764</v>
      </c>
      <c r="E29" s="985">
        <v>0</v>
      </c>
      <c r="F29" s="986">
        <v>0</v>
      </c>
      <c r="G29" s="987">
        <v>0</v>
      </c>
      <c r="H29" s="986">
        <v>0</v>
      </c>
      <c r="I29" s="987">
        <v>0</v>
      </c>
      <c r="J29" s="986">
        <v>0</v>
      </c>
      <c r="K29" s="987">
        <v>0</v>
      </c>
      <c r="L29" s="986">
        <v>0</v>
      </c>
      <c r="M29" s="987">
        <v>0</v>
      </c>
      <c r="N29" s="986">
        <v>0</v>
      </c>
      <c r="O29" s="987">
        <v>0</v>
      </c>
      <c r="P29" s="986">
        <v>0</v>
      </c>
      <c r="Q29" s="987">
        <v>0</v>
      </c>
      <c r="R29" s="986">
        <v>0</v>
      </c>
      <c r="S29" s="987">
        <v>0</v>
      </c>
      <c r="T29" s="986">
        <v>0</v>
      </c>
      <c r="U29" s="987">
        <v>0</v>
      </c>
      <c r="V29" s="986">
        <v>0</v>
      </c>
      <c r="W29" s="987">
        <v>0</v>
      </c>
      <c r="X29" s="986">
        <v>0</v>
      </c>
      <c r="Y29" s="987">
        <v>0</v>
      </c>
      <c r="Z29" s="986">
        <v>0</v>
      </c>
      <c r="AA29" s="987">
        <v>0</v>
      </c>
      <c r="AB29" s="986">
        <v>0</v>
      </c>
      <c r="AC29" s="987">
        <v>0</v>
      </c>
      <c r="AD29" s="986">
        <v>0</v>
      </c>
      <c r="AE29" s="987">
        <v>0</v>
      </c>
      <c r="AF29" s="986">
        <v>0</v>
      </c>
      <c r="AG29" s="987">
        <v>0</v>
      </c>
      <c r="AH29" s="986">
        <v>0</v>
      </c>
      <c r="AI29" s="987">
        <v>0</v>
      </c>
      <c r="AJ29" s="986">
        <v>0</v>
      </c>
      <c r="AK29" s="987">
        <v>0</v>
      </c>
      <c r="AL29" s="986">
        <v>0</v>
      </c>
      <c r="AM29" s="987">
        <v>0</v>
      </c>
      <c r="AN29" s="988">
        <v>0</v>
      </c>
      <c r="AO29" s="946"/>
      <c r="AP29" s="964"/>
      <c r="AQ29" s="946"/>
      <c r="AR29" s="985">
        <v>0</v>
      </c>
      <c r="AS29" s="986">
        <v>0</v>
      </c>
      <c r="AT29" s="987">
        <v>0</v>
      </c>
      <c r="AU29" s="986">
        <v>0</v>
      </c>
      <c r="AV29" s="987">
        <v>0</v>
      </c>
      <c r="AW29" s="986">
        <v>0</v>
      </c>
      <c r="AX29" s="987">
        <v>0</v>
      </c>
      <c r="AY29" s="986">
        <v>0</v>
      </c>
      <c r="AZ29" s="987">
        <v>0</v>
      </c>
      <c r="BA29" s="986">
        <v>0</v>
      </c>
      <c r="BB29" s="987">
        <v>0</v>
      </c>
      <c r="BC29" s="986">
        <v>0</v>
      </c>
      <c r="BD29" s="987">
        <v>0</v>
      </c>
      <c r="BE29" s="986">
        <v>0</v>
      </c>
      <c r="BF29" s="987">
        <v>0</v>
      </c>
      <c r="BG29" s="986">
        <v>0</v>
      </c>
      <c r="BH29" s="987">
        <v>0</v>
      </c>
      <c r="BI29" s="986">
        <v>0</v>
      </c>
      <c r="BJ29" s="987">
        <v>0</v>
      </c>
      <c r="BK29" s="986">
        <v>0</v>
      </c>
      <c r="BL29" s="987">
        <v>0</v>
      </c>
      <c r="BM29" s="986">
        <v>0</v>
      </c>
      <c r="BN29" s="987">
        <v>0</v>
      </c>
      <c r="BO29" s="986">
        <v>0</v>
      </c>
      <c r="BP29" s="987">
        <v>0</v>
      </c>
      <c r="BQ29" s="986">
        <v>0</v>
      </c>
      <c r="BR29" s="987">
        <v>0</v>
      </c>
      <c r="BS29" s="986">
        <v>0</v>
      </c>
      <c r="BT29" s="987">
        <v>0</v>
      </c>
      <c r="BU29" s="986">
        <v>0</v>
      </c>
      <c r="BV29" s="987">
        <v>0</v>
      </c>
      <c r="BW29" s="986">
        <v>0</v>
      </c>
      <c r="BX29" s="987">
        <v>0</v>
      </c>
      <c r="BY29" s="986">
        <v>0</v>
      </c>
      <c r="BZ29" s="987">
        <v>0</v>
      </c>
      <c r="CA29" s="988">
        <v>0</v>
      </c>
      <c r="CB29" s="946"/>
      <c r="CC29" s="971"/>
      <c r="CD29" s="946"/>
      <c r="CE29" s="972"/>
      <c r="CF29" s="946"/>
      <c r="CG29" s="985">
        <v>0</v>
      </c>
      <c r="CH29" s="986">
        <v>0</v>
      </c>
      <c r="CI29" s="987">
        <v>0</v>
      </c>
      <c r="CJ29" s="986">
        <v>0</v>
      </c>
      <c r="CK29" s="987">
        <v>0</v>
      </c>
      <c r="CL29" s="986">
        <v>0</v>
      </c>
      <c r="CM29" s="987">
        <v>0</v>
      </c>
      <c r="CN29" s="986">
        <v>0</v>
      </c>
      <c r="CO29" s="987">
        <v>0</v>
      </c>
      <c r="CP29" s="986">
        <v>0</v>
      </c>
      <c r="CQ29" s="987">
        <v>0</v>
      </c>
      <c r="CR29" s="986">
        <v>0</v>
      </c>
      <c r="CS29" s="987">
        <v>0</v>
      </c>
      <c r="CT29" s="986">
        <v>0</v>
      </c>
      <c r="CU29" s="987">
        <v>0</v>
      </c>
      <c r="CV29" s="986">
        <v>0</v>
      </c>
      <c r="CW29" s="987">
        <v>0</v>
      </c>
      <c r="CX29" s="986">
        <v>0</v>
      </c>
      <c r="CY29" s="987">
        <v>0</v>
      </c>
      <c r="CZ29" s="986">
        <v>0</v>
      </c>
      <c r="DA29" s="987">
        <v>0</v>
      </c>
      <c r="DB29" s="986">
        <v>0</v>
      </c>
      <c r="DC29" s="987">
        <v>0</v>
      </c>
      <c r="DD29" s="986">
        <v>0</v>
      </c>
      <c r="DE29" s="987">
        <v>0</v>
      </c>
      <c r="DF29" s="986">
        <v>0</v>
      </c>
      <c r="DG29" s="987">
        <v>0</v>
      </c>
      <c r="DH29" s="986">
        <v>0</v>
      </c>
      <c r="DI29" s="987">
        <v>0</v>
      </c>
      <c r="DJ29" s="986">
        <v>0</v>
      </c>
      <c r="DK29" s="987">
        <v>0</v>
      </c>
      <c r="DL29" s="986">
        <v>0</v>
      </c>
      <c r="DM29" s="987">
        <v>0</v>
      </c>
      <c r="DN29" s="986">
        <v>0</v>
      </c>
      <c r="DO29" s="987">
        <v>0</v>
      </c>
      <c r="DP29" s="988">
        <v>0</v>
      </c>
      <c r="DQ29" s="946"/>
      <c r="DR29" s="973"/>
      <c r="DS29" s="946"/>
      <c r="DT29" s="985">
        <v>0</v>
      </c>
      <c r="DU29" s="986">
        <v>0</v>
      </c>
      <c r="DV29" s="987">
        <v>0</v>
      </c>
      <c r="DW29" s="986">
        <v>0</v>
      </c>
      <c r="DX29" s="987">
        <v>0</v>
      </c>
      <c r="DY29" s="986">
        <v>0</v>
      </c>
      <c r="DZ29" s="987">
        <v>0</v>
      </c>
      <c r="EA29" s="986">
        <v>0</v>
      </c>
      <c r="EB29" s="987">
        <v>0</v>
      </c>
      <c r="EC29" s="986">
        <v>0</v>
      </c>
      <c r="ED29" s="987">
        <v>0</v>
      </c>
      <c r="EE29" s="986">
        <v>0</v>
      </c>
      <c r="EF29" s="987">
        <v>0</v>
      </c>
      <c r="EG29" s="986">
        <v>0</v>
      </c>
      <c r="EH29" s="987">
        <v>0</v>
      </c>
      <c r="EI29" s="986">
        <v>0</v>
      </c>
      <c r="EJ29" s="987">
        <v>0</v>
      </c>
      <c r="EK29" s="986">
        <v>0</v>
      </c>
      <c r="EL29" s="987">
        <v>0</v>
      </c>
      <c r="EM29" s="986">
        <v>0</v>
      </c>
      <c r="EN29" s="987">
        <v>0</v>
      </c>
      <c r="EO29" s="986">
        <v>0</v>
      </c>
      <c r="EP29" s="987">
        <v>0</v>
      </c>
      <c r="EQ29" s="986">
        <v>0</v>
      </c>
      <c r="ER29" s="987">
        <v>0</v>
      </c>
      <c r="ES29" s="986">
        <v>0</v>
      </c>
      <c r="ET29" s="987">
        <v>0</v>
      </c>
      <c r="EU29" s="986">
        <v>0</v>
      </c>
      <c r="EV29" s="987">
        <v>0</v>
      </c>
      <c r="EW29" s="986">
        <v>0</v>
      </c>
      <c r="EX29" s="987">
        <v>0</v>
      </c>
      <c r="EY29" s="986">
        <v>0</v>
      </c>
      <c r="EZ29" s="987">
        <v>0</v>
      </c>
      <c r="FA29" s="986">
        <v>0</v>
      </c>
      <c r="FB29" s="987">
        <v>0</v>
      </c>
      <c r="FC29" s="988">
        <v>0</v>
      </c>
      <c r="FD29" s="946"/>
      <c r="FE29" s="974"/>
      <c r="FF29" s="946"/>
      <c r="FG29" s="975"/>
      <c r="FI29" s="989" t="b">
        <v>1</v>
      </c>
    </row>
    <row r="30" spans="2:165" hidden="1" outlineLevel="1">
      <c r="B30" s="990">
        <v>23</v>
      </c>
      <c r="C30" s="1011" t="s">
        <v>765</v>
      </c>
      <c r="E30" s="992">
        <v>0</v>
      </c>
      <c r="F30" s="993">
        <v>0</v>
      </c>
      <c r="G30" s="994">
        <v>0</v>
      </c>
      <c r="H30" s="993">
        <v>0</v>
      </c>
      <c r="I30" s="994">
        <v>0</v>
      </c>
      <c r="J30" s="993">
        <v>0</v>
      </c>
      <c r="K30" s="994">
        <v>0</v>
      </c>
      <c r="L30" s="993">
        <v>0</v>
      </c>
      <c r="M30" s="994">
        <v>0</v>
      </c>
      <c r="N30" s="993">
        <v>0</v>
      </c>
      <c r="O30" s="994">
        <v>0</v>
      </c>
      <c r="P30" s="993">
        <v>0</v>
      </c>
      <c r="Q30" s="994">
        <v>0</v>
      </c>
      <c r="R30" s="993">
        <v>0</v>
      </c>
      <c r="S30" s="994">
        <v>0</v>
      </c>
      <c r="T30" s="993">
        <v>0</v>
      </c>
      <c r="U30" s="994">
        <v>0</v>
      </c>
      <c r="V30" s="993">
        <v>0</v>
      </c>
      <c r="W30" s="994">
        <v>0</v>
      </c>
      <c r="X30" s="993">
        <v>0</v>
      </c>
      <c r="Y30" s="994">
        <v>0</v>
      </c>
      <c r="Z30" s="993">
        <v>0</v>
      </c>
      <c r="AA30" s="994">
        <v>0</v>
      </c>
      <c r="AB30" s="993">
        <v>0</v>
      </c>
      <c r="AC30" s="994">
        <v>0</v>
      </c>
      <c r="AD30" s="993">
        <v>0</v>
      </c>
      <c r="AE30" s="994">
        <v>0</v>
      </c>
      <c r="AF30" s="993">
        <v>0</v>
      </c>
      <c r="AG30" s="994">
        <v>0</v>
      </c>
      <c r="AH30" s="993">
        <v>0</v>
      </c>
      <c r="AI30" s="994">
        <v>0</v>
      </c>
      <c r="AJ30" s="993">
        <v>0</v>
      </c>
      <c r="AK30" s="994">
        <v>0</v>
      </c>
      <c r="AL30" s="993">
        <v>0</v>
      </c>
      <c r="AM30" s="994">
        <v>0</v>
      </c>
      <c r="AN30" s="995">
        <v>0</v>
      </c>
      <c r="AO30" s="946"/>
      <c r="AP30" s="964"/>
      <c r="AQ30" s="946"/>
      <c r="AR30" s="992">
        <v>0</v>
      </c>
      <c r="AS30" s="993">
        <v>0</v>
      </c>
      <c r="AT30" s="994">
        <v>0</v>
      </c>
      <c r="AU30" s="993">
        <v>0</v>
      </c>
      <c r="AV30" s="994">
        <v>0</v>
      </c>
      <c r="AW30" s="993">
        <v>0</v>
      </c>
      <c r="AX30" s="994">
        <v>0</v>
      </c>
      <c r="AY30" s="993">
        <v>0</v>
      </c>
      <c r="AZ30" s="994">
        <v>0</v>
      </c>
      <c r="BA30" s="993">
        <v>0</v>
      </c>
      <c r="BB30" s="994">
        <v>0</v>
      </c>
      <c r="BC30" s="993">
        <v>0</v>
      </c>
      <c r="BD30" s="994">
        <v>0</v>
      </c>
      <c r="BE30" s="993">
        <v>0</v>
      </c>
      <c r="BF30" s="994">
        <v>0</v>
      </c>
      <c r="BG30" s="993">
        <v>0</v>
      </c>
      <c r="BH30" s="994">
        <v>0</v>
      </c>
      <c r="BI30" s="993">
        <v>0</v>
      </c>
      <c r="BJ30" s="994">
        <v>0</v>
      </c>
      <c r="BK30" s="993">
        <v>0</v>
      </c>
      <c r="BL30" s="994">
        <v>0</v>
      </c>
      <c r="BM30" s="993">
        <v>0</v>
      </c>
      <c r="BN30" s="994">
        <v>0</v>
      </c>
      <c r="BO30" s="993">
        <v>0</v>
      </c>
      <c r="BP30" s="994">
        <v>0</v>
      </c>
      <c r="BQ30" s="993">
        <v>0</v>
      </c>
      <c r="BR30" s="994">
        <v>0</v>
      </c>
      <c r="BS30" s="993">
        <v>0</v>
      </c>
      <c r="BT30" s="994">
        <v>0</v>
      </c>
      <c r="BU30" s="993">
        <v>0</v>
      </c>
      <c r="BV30" s="994">
        <v>0</v>
      </c>
      <c r="BW30" s="993">
        <v>0</v>
      </c>
      <c r="BX30" s="994">
        <v>0</v>
      </c>
      <c r="BY30" s="993">
        <v>0</v>
      </c>
      <c r="BZ30" s="994">
        <v>0</v>
      </c>
      <c r="CA30" s="995">
        <v>0</v>
      </c>
      <c r="CB30" s="946"/>
      <c r="CC30" s="971"/>
      <c r="CD30" s="946"/>
      <c r="CE30" s="972"/>
      <c r="CF30" s="946"/>
      <c r="CG30" s="992">
        <v>0</v>
      </c>
      <c r="CH30" s="993">
        <v>0</v>
      </c>
      <c r="CI30" s="994">
        <v>0</v>
      </c>
      <c r="CJ30" s="993">
        <v>0</v>
      </c>
      <c r="CK30" s="994">
        <v>0</v>
      </c>
      <c r="CL30" s="993">
        <v>0</v>
      </c>
      <c r="CM30" s="994">
        <v>0</v>
      </c>
      <c r="CN30" s="993">
        <v>0</v>
      </c>
      <c r="CO30" s="994">
        <v>0</v>
      </c>
      <c r="CP30" s="993">
        <v>0</v>
      </c>
      <c r="CQ30" s="994">
        <v>0</v>
      </c>
      <c r="CR30" s="993">
        <v>0</v>
      </c>
      <c r="CS30" s="994">
        <v>0</v>
      </c>
      <c r="CT30" s="993">
        <v>0</v>
      </c>
      <c r="CU30" s="994">
        <v>0</v>
      </c>
      <c r="CV30" s="993">
        <v>0</v>
      </c>
      <c r="CW30" s="994">
        <v>0</v>
      </c>
      <c r="CX30" s="993">
        <v>0</v>
      </c>
      <c r="CY30" s="994">
        <v>0</v>
      </c>
      <c r="CZ30" s="993">
        <v>0</v>
      </c>
      <c r="DA30" s="994">
        <v>0</v>
      </c>
      <c r="DB30" s="993">
        <v>0</v>
      </c>
      <c r="DC30" s="994">
        <v>0</v>
      </c>
      <c r="DD30" s="993">
        <v>0</v>
      </c>
      <c r="DE30" s="994">
        <v>0</v>
      </c>
      <c r="DF30" s="993">
        <v>0</v>
      </c>
      <c r="DG30" s="994">
        <v>0</v>
      </c>
      <c r="DH30" s="993">
        <v>0</v>
      </c>
      <c r="DI30" s="994">
        <v>0</v>
      </c>
      <c r="DJ30" s="993">
        <v>0</v>
      </c>
      <c r="DK30" s="994">
        <v>0</v>
      </c>
      <c r="DL30" s="993">
        <v>0</v>
      </c>
      <c r="DM30" s="994">
        <v>0</v>
      </c>
      <c r="DN30" s="993">
        <v>0</v>
      </c>
      <c r="DO30" s="994">
        <v>0</v>
      </c>
      <c r="DP30" s="995">
        <v>0</v>
      </c>
      <c r="DQ30" s="946"/>
      <c r="DR30" s="973"/>
      <c r="DS30" s="946"/>
      <c r="DT30" s="992">
        <v>0</v>
      </c>
      <c r="DU30" s="993">
        <v>0</v>
      </c>
      <c r="DV30" s="994">
        <v>0</v>
      </c>
      <c r="DW30" s="993">
        <v>0</v>
      </c>
      <c r="DX30" s="994">
        <v>0</v>
      </c>
      <c r="DY30" s="993">
        <v>0</v>
      </c>
      <c r="DZ30" s="994">
        <v>0</v>
      </c>
      <c r="EA30" s="993">
        <v>0</v>
      </c>
      <c r="EB30" s="994">
        <v>0</v>
      </c>
      <c r="EC30" s="993">
        <v>0</v>
      </c>
      <c r="ED30" s="994">
        <v>0</v>
      </c>
      <c r="EE30" s="993">
        <v>0</v>
      </c>
      <c r="EF30" s="994">
        <v>0</v>
      </c>
      <c r="EG30" s="993">
        <v>0</v>
      </c>
      <c r="EH30" s="994">
        <v>0</v>
      </c>
      <c r="EI30" s="993">
        <v>0</v>
      </c>
      <c r="EJ30" s="994">
        <v>0</v>
      </c>
      <c r="EK30" s="993">
        <v>0</v>
      </c>
      <c r="EL30" s="994">
        <v>0</v>
      </c>
      <c r="EM30" s="993">
        <v>0</v>
      </c>
      <c r="EN30" s="994">
        <v>0</v>
      </c>
      <c r="EO30" s="993">
        <v>0</v>
      </c>
      <c r="EP30" s="994">
        <v>0</v>
      </c>
      <c r="EQ30" s="993">
        <v>0</v>
      </c>
      <c r="ER30" s="994">
        <v>0</v>
      </c>
      <c r="ES30" s="993">
        <v>0</v>
      </c>
      <c r="ET30" s="994">
        <v>0</v>
      </c>
      <c r="EU30" s="993">
        <v>0</v>
      </c>
      <c r="EV30" s="994">
        <v>0</v>
      </c>
      <c r="EW30" s="993">
        <v>0</v>
      </c>
      <c r="EX30" s="994">
        <v>0</v>
      </c>
      <c r="EY30" s="993">
        <v>0</v>
      </c>
      <c r="EZ30" s="994">
        <v>0</v>
      </c>
      <c r="FA30" s="993">
        <v>0</v>
      </c>
      <c r="FB30" s="994">
        <v>0</v>
      </c>
      <c r="FC30" s="995">
        <v>0</v>
      </c>
      <c r="FD30" s="946"/>
      <c r="FE30" s="974"/>
      <c r="FF30" s="946"/>
      <c r="FG30" s="975"/>
      <c r="FI30" s="996" t="b">
        <v>1</v>
      </c>
    </row>
    <row r="31" spans="2:165" hidden="1" outlineLevel="1">
      <c r="B31" s="983">
        <v>24</v>
      </c>
      <c r="C31" s="1012" t="s">
        <v>766</v>
      </c>
      <c r="E31" s="985">
        <v>0</v>
      </c>
      <c r="F31" s="986">
        <v>0</v>
      </c>
      <c r="G31" s="987">
        <v>0</v>
      </c>
      <c r="H31" s="986">
        <v>0</v>
      </c>
      <c r="I31" s="987">
        <v>0</v>
      </c>
      <c r="J31" s="986">
        <v>0</v>
      </c>
      <c r="K31" s="987">
        <v>0</v>
      </c>
      <c r="L31" s="986">
        <v>0</v>
      </c>
      <c r="M31" s="987">
        <v>0</v>
      </c>
      <c r="N31" s="986">
        <v>0</v>
      </c>
      <c r="O31" s="987">
        <v>0</v>
      </c>
      <c r="P31" s="986">
        <v>0</v>
      </c>
      <c r="Q31" s="987">
        <v>0</v>
      </c>
      <c r="R31" s="986">
        <v>0</v>
      </c>
      <c r="S31" s="987">
        <v>0</v>
      </c>
      <c r="T31" s="986">
        <v>0</v>
      </c>
      <c r="U31" s="987">
        <v>0</v>
      </c>
      <c r="V31" s="986">
        <v>0</v>
      </c>
      <c r="W31" s="987">
        <v>0</v>
      </c>
      <c r="X31" s="986">
        <v>0</v>
      </c>
      <c r="Y31" s="987">
        <v>0</v>
      </c>
      <c r="Z31" s="986">
        <v>0</v>
      </c>
      <c r="AA31" s="987">
        <v>0</v>
      </c>
      <c r="AB31" s="986">
        <v>0</v>
      </c>
      <c r="AC31" s="987">
        <v>0</v>
      </c>
      <c r="AD31" s="986">
        <v>0</v>
      </c>
      <c r="AE31" s="987">
        <v>0</v>
      </c>
      <c r="AF31" s="986">
        <v>0</v>
      </c>
      <c r="AG31" s="987">
        <v>0</v>
      </c>
      <c r="AH31" s="986">
        <v>0</v>
      </c>
      <c r="AI31" s="987">
        <v>0</v>
      </c>
      <c r="AJ31" s="986">
        <v>0</v>
      </c>
      <c r="AK31" s="987">
        <v>0</v>
      </c>
      <c r="AL31" s="986">
        <v>0</v>
      </c>
      <c r="AM31" s="987">
        <v>0</v>
      </c>
      <c r="AN31" s="988">
        <v>0</v>
      </c>
      <c r="AO31" s="946"/>
      <c r="AP31" s="964"/>
      <c r="AQ31" s="946"/>
      <c r="AR31" s="985">
        <v>0</v>
      </c>
      <c r="AS31" s="986">
        <v>0</v>
      </c>
      <c r="AT31" s="987">
        <v>0</v>
      </c>
      <c r="AU31" s="986">
        <v>0</v>
      </c>
      <c r="AV31" s="987">
        <v>0</v>
      </c>
      <c r="AW31" s="986">
        <v>0</v>
      </c>
      <c r="AX31" s="987">
        <v>0</v>
      </c>
      <c r="AY31" s="986">
        <v>0</v>
      </c>
      <c r="AZ31" s="987">
        <v>0</v>
      </c>
      <c r="BA31" s="986">
        <v>0</v>
      </c>
      <c r="BB31" s="987">
        <v>0</v>
      </c>
      <c r="BC31" s="986">
        <v>0</v>
      </c>
      <c r="BD31" s="987">
        <v>0</v>
      </c>
      <c r="BE31" s="986">
        <v>0</v>
      </c>
      <c r="BF31" s="987">
        <v>0</v>
      </c>
      <c r="BG31" s="986">
        <v>0</v>
      </c>
      <c r="BH31" s="987">
        <v>0</v>
      </c>
      <c r="BI31" s="986">
        <v>0</v>
      </c>
      <c r="BJ31" s="987">
        <v>0</v>
      </c>
      <c r="BK31" s="986">
        <v>0</v>
      </c>
      <c r="BL31" s="987">
        <v>0</v>
      </c>
      <c r="BM31" s="986">
        <v>0</v>
      </c>
      <c r="BN31" s="987">
        <v>0</v>
      </c>
      <c r="BO31" s="986">
        <v>0</v>
      </c>
      <c r="BP31" s="987">
        <v>0</v>
      </c>
      <c r="BQ31" s="986">
        <v>0</v>
      </c>
      <c r="BR31" s="987">
        <v>0</v>
      </c>
      <c r="BS31" s="986">
        <v>0</v>
      </c>
      <c r="BT31" s="987">
        <v>0</v>
      </c>
      <c r="BU31" s="986">
        <v>0</v>
      </c>
      <c r="BV31" s="987">
        <v>0</v>
      </c>
      <c r="BW31" s="986">
        <v>0</v>
      </c>
      <c r="BX31" s="987">
        <v>0</v>
      </c>
      <c r="BY31" s="986">
        <v>0</v>
      </c>
      <c r="BZ31" s="987">
        <v>0</v>
      </c>
      <c r="CA31" s="988">
        <v>0</v>
      </c>
      <c r="CB31" s="946"/>
      <c r="CC31" s="971"/>
      <c r="CD31" s="946"/>
      <c r="CE31" s="972"/>
      <c r="CF31" s="946"/>
      <c r="CG31" s="985">
        <v>0</v>
      </c>
      <c r="CH31" s="986">
        <v>0</v>
      </c>
      <c r="CI31" s="987">
        <v>0</v>
      </c>
      <c r="CJ31" s="986">
        <v>0</v>
      </c>
      <c r="CK31" s="987">
        <v>0</v>
      </c>
      <c r="CL31" s="986">
        <v>0</v>
      </c>
      <c r="CM31" s="987">
        <v>0</v>
      </c>
      <c r="CN31" s="986">
        <v>0</v>
      </c>
      <c r="CO31" s="987">
        <v>0</v>
      </c>
      <c r="CP31" s="986">
        <v>0</v>
      </c>
      <c r="CQ31" s="987">
        <v>0</v>
      </c>
      <c r="CR31" s="986">
        <v>0</v>
      </c>
      <c r="CS31" s="987">
        <v>0</v>
      </c>
      <c r="CT31" s="986">
        <v>0</v>
      </c>
      <c r="CU31" s="987">
        <v>0</v>
      </c>
      <c r="CV31" s="986">
        <v>0</v>
      </c>
      <c r="CW31" s="987">
        <v>0</v>
      </c>
      <c r="CX31" s="986">
        <v>0</v>
      </c>
      <c r="CY31" s="987">
        <v>0</v>
      </c>
      <c r="CZ31" s="986">
        <v>0</v>
      </c>
      <c r="DA31" s="987">
        <v>0</v>
      </c>
      <c r="DB31" s="986">
        <v>0</v>
      </c>
      <c r="DC31" s="987">
        <v>0</v>
      </c>
      <c r="DD31" s="986">
        <v>0</v>
      </c>
      <c r="DE31" s="987">
        <v>0</v>
      </c>
      <c r="DF31" s="986">
        <v>0</v>
      </c>
      <c r="DG31" s="987">
        <v>0</v>
      </c>
      <c r="DH31" s="986">
        <v>0</v>
      </c>
      <c r="DI31" s="987">
        <v>0</v>
      </c>
      <c r="DJ31" s="986">
        <v>0</v>
      </c>
      <c r="DK31" s="987">
        <v>0</v>
      </c>
      <c r="DL31" s="986">
        <v>0</v>
      </c>
      <c r="DM31" s="987">
        <v>0</v>
      </c>
      <c r="DN31" s="986">
        <v>0</v>
      </c>
      <c r="DO31" s="987">
        <v>0</v>
      </c>
      <c r="DP31" s="988">
        <v>0</v>
      </c>
      <c r="DQ31" s="946"/>
      <c r="DR31" s="973"/>
      <c r="DS31" s="946"/>
      <c r="DT31" s="985">
        <v>0</v>
      </c>
      <c r="DU31" s="986">
        <v>0</v>
      </c>
      <c r="DV31" s="987">
        <v>0</v>
      </c>
      <c r="DW31" s="986">
        <v>0</v>
      </c>
      <c r="DX31" s="987">
        <v>0</v>
      </c>
      <c r="DY31" s="986">
        <v>0</v>
      </c>
      <c r="DZ31" s="987">
        <v>0</v>
      </c>
      <c r="EA31" s="986">
        <v>0</v>
      </c>
      <c r="EB31" s="987">
        <v>0</v>
      </c>
      <c r="EC31" s="986">
        <v>0</v>
      </c>
      <c r="ED31" s="987">
        <v>0</v>
      </c>
      <c r="EE31" s="986">
        <v>0</v>
      </c>
      <c r="EF31" s="987">
        <v>0</v>
      </c>
      <c r="EG31" s="986">
        <v>0</v>
      </c>
      <c r="EH31" s="987">
        <v>0</v>
      </c>
      <c r="EI31" s="986">
        <v>0</v>
      </c>
      <c r="EJ31" s="987">
        <v>0</v>
      </c>
      <c r="EK31" s="986">
        <v>0</v>
      </c>
      <c r="EL31" s="987">
        <v>0</v>
      </c>
      <c r="EM31" s="986">
        <v>0</v>
      </c>
      <c r="EN31" s="987">
        <v>0</v>
      </c>
      <c r="EO31" s="986">
        <v>0</v>
      </c>
      <c r="EP31" s="987">
        <v>0</v>
      </c>
      <c r="EQ31" s="986">
        <v>0</v>
      </c>
      <c r="ER31" s="987">
        <v>0</v>
      </c>
      <c r="ES31" s="986">
        <v>0</v>
      </c>
      <c r="ET31" s="987">
        <v>0</v>
      </c>
      <c r="EU31" s="986">
        <v>0</v>
      </c>
      <c r="EV31" s="987">
        <v>0</v>
      </c>
      <c r="EW31" s="986">
        <v>0</v>
      </c>
      <c r="EX31" s="987">
        <v>0</v>
      </c>
      <c r="EY31" s="986">
        <v>0</v>
      </c>
      <c r="EZ31" s="987">
        <v>0</v>
      </c>
      <c r="FA31" s="986">
        <v>0</v>
      </c>
      <c r="FB31" s="987">
        <v>0</v>
      </c>
      <c r="FC31" s="988">
        <v>0</v>
      </c>
      <c r="FD31" s="946"/>
      <c r="FE31" s="974"/>
      <c r="FF31" s="946"/>
      <c r="FG31" s="975"/>
      <c r="FI31" s="989" t="b">
        <v>1</v>
      </c>
    </row>
    <row r="32" spans="2:165" hidden="1" outlineLevel="1">
      <c r="B32" s="990">
        <v>25</v>
      </c>
      <c r="C32" s="1011" t="s">
        <v>767</v>
      </c>
      <c r="E32" s="992">
        <v>0</v>
      </c>
      <c r="F32" s="993">
        <v>0</v>
      </c>
      <c r="G32" s="994">
        <v>0</v>
      </c>
      <c r="H32" s="993">
        <v>0</v>
      </c>
      <c r="I32" s="994">
        <v>0</v>
      </c>
      <c r="J32" s="993">
        <v>0</v>
      </c>
      <c r="K32" s="994">
        <v>0</v>
      </c>
      <c r="L32" s="993">
        <v>0</v>
      </c>
      <c r="M32" s="994">
        <v>0</v>
      </c>
      <c r="N32" s="993">
        <v>0</v>
      </c>
      <c r="O32" s="994">
        <v>0</v>
      </c>
      <c r="P32" s="993">
        <v>0</v>
      </c>
      <c r="Q32" s="994">
        <v>0</v>
      </c>
      <c r="R32" s="993">
        <v>0</v>
      </c>
      <c r="S32" s="994">
        <v>0</v>
      </c>
      <c r="T32" s="993">
        <v>0</v>
      </c>
      <c r="U32" s="994">
        <v>0</v>
      </c>
      <c r="V32" s="993">
        <v>0</v>
      </c>
      <c r="W32" s="994">
        <v>0</v>
      </c>
      <c r="X32" s="993">
        <v>0</v>
      </c>
      <c r="Y32" s="994">
        <v>0</v>
      </c>
      <c r="Z32" s="993">
        <v>0</v>
      </c>
      <c r="AA32" s="994">
        <v>0</v>
      </c>
      <c r="AB32" s="993">
        <v>0</v>
      </c>
      <c r="AC32" s="994">
        <v>0</v>
      </c>
      <c r="AD32" s="993">
        <v>0</v>
      </c>
      <c r="AE32" s="994">
        <v>0</v>
      </c>
      <c r="AF32" s="993">
        <v>0</v>
      </c>
      <c r="AG32" s="994">
        <v>0</v>
      </c>
      <c r="AH32" s="993">
        <v>0</v>
      </c>
      <c r="AI32" s="994">
        <v>0</v>
      </c>
      <c r="AJ32" s="993">
        <v>0</v>
      </c>
      <c r="AK32" s="994">
        <v>0</v>
      </c>
      <c r="AL32" s="993">
        <v>0</v>
      </c>
      <c r="AM32" s="994">
        <v>0</v>
      </c>
      <c r="AN32" s="995">
        <v>0</v>
      </c>
      <c r="AO32" s="946"/>
      <c r="AP32" s="964"/>
      <c r="AQ32" s="946"/>
      <c r="AR32" s="992">
        <v>0</v>
      </c>
      <c r="AS32" s="993">
        <v>0</v>
      </c>
      <c r="AT32" s="994">
        <v>0</v>
      </c>
      <c r="AU32" s="993">
        <v>0</v>
      </c>
      <c r="AV32" s="994">
        <v>0</v>
      </c>
      <c r="AW32" s="993">
        <v>0</v>
      </c>
      <c r="AX32" s="994">
        <v>0</v>
      </c>
      <c r="AY32" s="993">
        <v>0</v>
      </c>
      <c r="AZ32" s="994">
        <v>0</v>
      </c>
      <c r="BA32" s="993">
        <v>0</v>
      </c>
      <c r="BB32" s="994">
        <v>0</v>
      </c>
      <c r="BC32" s="993">
        <v>0</v>
      </c>
      <c r="BD32" s="994">
        <v>0</v>
      </c>
      <c r="BE32" s="993">
        <v>0</v>
      </c>
      <c r="BF32" s="994">
        <v>0</v>
      </c>
      <c r="BG32" s="993">
        <v>0</v>
      </c>
      <c r="BH32" s="994">
        <v>0</v>
      </c>
      <c r="BI32" s="993">
        <v>0</v>
      </c>
      <c r="BJ32" s="994">
        <v>0</v>
      </c>
      <c r="BK32" s="993">
        <v>0</v>
      </c>
      <c r="BL32" s="994">
        <v>0</v>
      </c>
      <c r="BM32" s="993">
        <v>0</v>
      </c>
      <c r="BN32" s="994">
        <v>0</v>
      </c>
      <c r="BO32" s="993">
        <v>0</v>
      </c>
      <c r="BP32" s="994">
        <v>0</v>
      </c>
      <c r="BQ32" s="993">
        <v>0</v>
      </c>
      <c r="BR32" s="994">
        <v>0</v>
      </c>
      <c r="BS32" s="993">
        <v>0</v>
      </c>
      <c r="BT32" s="994">
        <v>0</v>
      </c>
      <c r="BU32" s="993">
        <v>0</v>
      </c>
      <c r="BV32" s="994">
        <v>0</v>
      </c>
      <c r="BW32" s="993">
        <v>0</v>
      </c>
      <c r="BX32" s="994">
        <v>0</v>
      </c>
      <c r="BY32" s="993">
        <v>0</v>
      </c>
      <c r="BZ32" s="994">
        <v>0</v>
      </c>
      <c r="CA32" s="995">
        <v>0</v>
      </c>
      <c r="CB32" s="946"/>
      <c r="CC32" s="971"/>
      <c r="CD32" s="946"/>
      <c r="CE32" s="972"/>
      <c r="CF32" s="946"/>
      <c r="CG32" s="992">
        <v>0</v>
      </c>
      <c r="CH32" s="993">
        <v>0</v>
      </c>
      <c r="CI32" s="994">
        <v>0</v>
      </c>
      <c r="CJ32" s="993">
        <v>0</v>
      </c>
      <c r="CK32" s="994">
        <v>0</v>
      </c>
      <c r="CL32" s="993">
        <v>0</v>
      </c>
      <c r="CM32" s="994">
        <v>0</v>
      </c>
      <c r="CN32" s="993">
        <v>0</v>
      </c>
      <c r="CO32" s="994">
        <v>0</v>
      </c>
      <c r="CP32" s="993">
        <v>0</v>
      </c>
      <c r="CQ32" s="994">
        <v>0</v>
      </c>
      <c r="CR32" s="993">
        <v>0</v>
      </c>
      <c r="CS32" s="994">
        <v>0</v>
      </c>
      <c r="CT32" s="993">
        <v>0</v>
      </c>
      <c r="CU32" s="994">
        <v>0</v>
      </c>
      <c r="CV32" s="993">
        <v>0</v>
      </c>
      <c r="CW32" s="994">
        <v>0</v>
      </c>
      <c r="CX32" s="993">
        <v>0</v>
      </c>
      <c r="CY32" s="994">
        <v>0</v>
      </c>
      <c r="CZ32" s="993">
        <v>0</v>
      </c>
      <c r="DA32" s="994">
        <v>0</v>
      </c>
      <c r="DB32" s="993">
        <v>0</v>
      </c>
      <c r="DC32" s="994">
        <v>0</v>
      </c>
      <c r="DD32" s="993">
        <v>0</v>
      </c>
      <c r="DE32" s="994">
        <v>0</v>
      </c>
      <c r="DF32" s="993">
        <v>0</v>
      </c>
      <c r="DG32" s="994">
        <v>0</v>
      </c>
      <c r="DH32" s="993">
        <v>0</v>
      </c>
      <c r="DI32" s="994">
        <v>0</v>
      </c>
      <c r="DJ32" s="993">
        <v>0</v>
      </c>
      <c r="DK32" s="994">
        <v>0</v>
      </c>
      <c r="DL32" s="993">
        <v>0</v>
      </c>
      <c r="DM32" s="994">
        <v>0</v>
      </c>
      <c r="DN32" s="993">
        <v>0</v>
      </c>
      <c r="DO32" s="994">
        <v>0</v>
      </c>
      <c r="DP32" s="995">
        <v>0</v>
      </c>
      <c r="DQ32" s="946"/>
      <c r="DR32" s="973"/>
      <c r="DS32" s="946"/>
      <c r="DT32" s="992">
        <v>0</v>
      </c>
      <c r="DU32" s="993">
        <v>0</v>
      </c>
      <c r="DV32" s="994">
        <v>0</v>
      </c>
      <c r="DW32" s="993">
        <v>0</v>
      </c>
      <c r="DX32" s="994">
        <v>0</v>
      </c>
      <c r="DY32" s="993">
        <v>0</v>
      </c>
      <c r="DZ32" s="994">
        <v>0</v>
      </c>
      <c r="EA32" s="993">
        <v>0</v>
      </c>
      <c r="EB32" s="994">
        <v>0</v>
      </c>
      <c r="EC32" s="993">
        <v>0</v>
      </c>
      <c r="ED32" s="994">
        <v>0</v>
      </c>
      <c r="EE32" s="993">
        <v>0</v>
      </c>
      <c r="EF32" s="994">
        <v>0</v>
      </c>
      <c r="EG32" s="993">
        <v>0</v>
      </c>
      <c r="EH32" s="994">
        <v>0</v>
      </c>
      <c r="EI32" s="993">
        <v>0</v>
      </c>
      <c r="EJ32" s="994">
        <v>0</v>
      </c>
      <c r="EK32" s="993">
        <v>0</v>
      </c>
      <c r="EL32" s="994">
        <v>0</v>
      </c>
      <c r="EM32" s="993">
        <v>0</v>
      </c>
      <c r="EN32" s="994">
        <v>0</v>
      </c>
      <c r="EO32" s="993">
        <v>0</v>
      </c>
      <c r="EP32" s="994">
        <v>0</v>
      </c>
      <c r="EQ32" s="993">
        <v>0</v>
      </c>
      <c r="ER32" s="994">
        <v>0</v>
      </c>
      <c r="ES32" s="993">
        <v>0</v>
      </c>
      <c r="ET32" s="994">
        <v>0</v>
      </c>
      <c r="EU32" s="993">
        <v>0</v>
      </c>
      <c r="EV32" s="994">
        <v>0</v>
      </c>
      <c r="EW32" s="993">
        <v>0</v>
      </c>
      <c r="EX32" s="994">
        <v>0</v>
      </c>
      <c r="EY32" s="993">
        <v>0</v>
      </c>
      <c r="EZ32" s="994">
        <v>0</v>
      </c>
      <c r="FA32" s="993">
        <v>0</v>
      </c>
      <c r="FB32" s="994">
        <v>0</v>
      </c>
      <c r="FC32" s="995">
        <v>0</v>
      </c>
      <c r="FD32" s="946"/>
      <c r="FE32" s="974"/>
      <c r="FF32" s="946"/>
      <c r="FG32" s="975"/>
      <c r="FI32" s="996" t="b">
        <v>1</v>
      </c>
    </row>
    <row r="33" spans="2:165" hidden="1" outlineLevel="1">
      <c r="B33" s="983">
        <v>26</v>
      </c>
      <c r="C33" s="1012" t="s">
        <v>768</v>
      </c>
      <c r="E33" s="985">
        <v>0</v>
      </c>
      <c r="F33" s="986">
        <v>0</v>
      </c>
      <c r="G33" s="987">
        <v>0</v>
      </c>
      <c r="H33" s="986">
        <v>0</v>
      </c>
      <c r="I33" s="987">
        <v>0</v>
      </c>
      <c r="J33" s="986">
        <v>0</v>
      </c>
      <c r="K33" s="987">
        <v>0</v>
      </c>
      <c r="L33" s="986">
        <v>0</v>
      </c>
      <c r="M33" s="987">
        <v>0</v>
      </c>
      <c r="N33" s="986">
        <v>0</v>
      </c>
      <c r="O33" s="987">
        <v>0</v>
      </c>
      <c r="P33" s="986">
        <v>0</v>
      </c>
      <c r="Q33" s="987">
        <v>0</v>
      </c>
      <c r="R33" s="986">
        <v>0</v>
      </c>
      <c r="S33" s="987">
        <v>0</v>
      </c>
      <c r="T33" s="986">
        <v>0</v>
      </c>
      <c r="U33" s="987">
        <v>0</v>
      </c>
      <c r="V33" s="986">
        <v>0</v>
      </c>
      <c r="W33" s="987">
        <v>0</v>
      </c>
      <c r="X33" s="986">
        <v>0</v>
      </c>
      <c r="Y33" s="987">
        <v>0</v>
      </c>
      <c r="Z33" s="986">
        <v>0</v>
      </c>
      <c r="AA33" s="987">
        <v>0</v>
      </c>
      <c r="AB33" s="986">
        <v>0</v>
      </c>
      <c r="AC33" s="987">
        <v>0</v>
      </c>
      <c r="AD33" s="986">
        <v>0</v>
      </c>
      <c r="AE33" s="987">
        <v>0</v>
      </c>
      <c r="AF33" s="986">
        <v>0</v>
      </c>
      <c r="AG33" s="987">
        <v>0</v>
      </c>
      <c r="AH33" s="986">
        <v>0</v>
      </c>
      <c r="AI33" s="987">
        <v>0</v>
      </c>
      <c r="AJ33" s="986">
        <v>0</v>
      </c>
      <c r="AK33" s="987">
        <v>0</v>
      </c>
      <c r="AL33" s="986">
        <v>0</v>
      </c>
      <c r="AM33" s="987">
        <v>0</v>
      </c>
      <c r="AN33" s="988">
        <v>0</v>
      </c>
      <c r="AO33" s="946"/>
      <c r="AP33" s="964"/>
      <c r="AQ33" s="946"/>
      <c r="AR33" s="985">
        <v>0</v>
      </c>
      <c r="AS33" s="986">
        <v>0</v>
      </c>
      <c r="AT33" s="987">
        <v>0</v>
      </c>
      <c r="AU33" s="986">
        <v>0</v>
      </c>
      <c r="AV33" s="987">
        <v>0</v>
      </c>
      <c r="AW33" s="986">
        <v>0</v>
      </c>
      <c r="AX33" s="987">
        <v>0</v>
      </c>
      <c r="AY33" s="986">
        <v>0</v>
      </c>
      <c r="AZ33" s="987">
        <v>0</v>
      </c>
      <c r="BA33" s="986">
        <v>0</v>
      </c>
      <c r="BB33" s="987">
        <v>0</v>
      </c>
      <c r="BC33" s="986">
        <v>0</v>
      </c>
      <c r="BD33" s="987">
        <v>0</v>
      </c>
      <c r="BE33" s="986">
        <v>0</v>
      </c>
      <c r="BF33" s="987">
        <v>0</v>
      </c>
      <c r="BG33" s="986">
        <v>0</v>
      </c>
      <c r="BH33" s="987">
        <v>0</v>
      </c>
      <c r="BI33" s="986">
        <v>0</v>
      </c>
      <c r="BJ33" s="987">
        <v>0</v>
      </c>
      <c r="BK33" s="986">
        <v>0</v>
      </c>
      <c r="BL33" s="987">
        <v>0</v>
      </c>
      <c r="BM33" s="986">
        <v>0</v>
      </c>
      <c r="BN33" s="987">
        <v>0</v>
      </c>
      <c r="BO33" s="986">
        <v>0</v>
      </c>
      <c r="BP33" s="987">
        <v>0</v>
      </c>
      <c r="BQ33" s="986">
        <v>0</v>
      </c>
      <c r="BR33" s="987">
        <v>0</v>
      </c>
      <c r="BS33" s="986">
        <v>0</v>
      </c>
      <c r="BT33" s="987">
        <v>0</v>
      </c>
      <c r="BU33" s="986">
        <v>0</v>
      </c>
      <c r="BV33" s="987">
        <v>0</v>
      </c>
      <c r="BW33" s="986">
        <v>0</v>
      </c>
      <c r="BX33" s="987">
        <v>0</v>
      </c>
      <c r="BY33" s="986">
        <v>0</v>
      </c>
      <c r="BZ33" s="987">
        <v>0</v>
      </c>
      <c r="CA33" s="988">
        <v>0</v>
      </c>
      <c r="CB33" s="946"/>
      <c r="CC33" s="971"/>
      <c r="CD33" s="946"/>
      <c r="CE33" s="972"/>
      <c r="CF33" s="946"/>
      <c r="CG33" s="985">
        <v>0</v>
      </c>
      <c r="CH33" s="986">
        <v>0</v>
      </c>
      <c r="CI33" s="987">
        <v>0</v>
      </c>
      <c r="CJ33" s="986">
        <v>0</v>
      </c>
      <c r="CK33" s="987">
        <v>0</v>
      </c>
      <c r="CL33" s="986">
        <v>0</v>
      </c>
      <c r="CM33" s="987">
        <v>0</v>
      </c>
      <c r="CN33" s="986">
        <v>0</v>
      </c>
      <c r="CO33" s="987">
        <v>0</v>
      </c>
      <c r="CP33" s="986">
        <v>0</v>
      </c>
      <c r="CQ33" s="987">
        <v>0</v>
      </c>
      <c r="CR33" s="986">
        <v>0</v>
      </c>
      <c r="CS33" s="987">
        <v>0</v>
      </c>
      <c r="CT33" s="986">
        <v>0</v>
      </c>
      <c r="CU33" s="987">
        <v>0</v>
      </c>
      <c r="CV33" s="986">
        <v>0</v>
      </c>
      <c r="CW33" s="987">
        <v>0</v>
      </c>
      <c r="CX33" s="986">
        <v>0</v>
      </c>
      <c r="CY33" s="987">
        <v>0</v>
      </c>
      <c r="CZ33" s="986">
        <v>0</v>
      </c>
      <c r="DA33" s="987">
        <v>0</v>
      </c>
      <c r="DB33" s="986">
        <v>0</v>
      </c>
      <c r="DC33" s="987">
        <v>0</v>
      </c>
      <c r="DD33" s="986">
        <v>0</v>
      </c>
      <c r="DE33" s="987">
        <v>0</v>
      </c>
      <c r="DF33" s="986">
        <v>0</v>
      </c>
      <c r="DG33" s="987">
        <v>0</v>
      </c>
      <c r="DH33" s="986">
        <v>0</v>
      </c>
      <c r="DI33" s="987">
        <v>0</v>
      </c>
      <c r="DJ33" s="986">
        <v>0</v>
      </c>
      <c r="DK33" s="987">
        <v>0</v>
      </c>
      <c r="DL33" s="986">
        <v>0</v>
      </c>
      <c r="DM33" s="987">
        <v>0</v>
      </c>
      <c r="DN33" s="986">
        <v>0</v>
      </c>
      <c r="DO33" s="987">
        <v>0</v>
      </c>
      <c r="DP33" s="988">
        <v>0</v>
      </c>
      <c r="DQ33" s="946"/>
      <c r="DR33" s="973"/>
      <c r="DS33" s="946"/>
      <c r="DT33" s="985">
        <v>0</v>
      </c>
      <c r="DU33" s="986">
        <v>0</v>
      </c>
      <c r="DV33" s="987">
        <v>0</v>
      </c>
      <c r="DW33" s="986">
        <v>0</v>
      </c>
      <c r="DX33" s="987">
        <v>0</v>
      </c>
      <c r="DY33" s="986">
        <v>0</v>
      </c>
      <c r="DZ33" s="987">
        <v>0</v>
      </c>
      <c r="EA33" s="986">
        <v>0</v>
      </c>
      <c r="EB33" s="987">
        <v>0</v>
      </c>
      <c r="EC33" s="986">
        <v>0</v>
      </c>
      <c r="ED33" s="987">
        <v>0</v>
      </c>
      <c r="EE33" s="986">
        <v>0</v>
      </c>
      <c r="EF33" s="987">
        <v>0</v>
      </c>
      <c r="EG33" s="986">
        <v>0</v>
      </c>
      <c r="EH33" s="987">
        <v>0</v>
      </c>
      <c r="EI33" s="986">
        <v>0</v>
      </c>
      <c r="EJ33" s="987">
        <v>0</v>
      </c>
      <c r="EK33" s="986">
        <v>0</v>
      </c>
      <c r="EL33" s="987">
        <v>0</v>
      </c>
      <c r="EM33" s="986">
        <v>0</v>
      </c>
      <c r="EN33" s="987">
        <v>0</v>
      </c>
      <c r="EO33" s="986">
        <v>0</v>
      </c>
      <c r="EP33" s="987">
        <v>0</v>
      </c>
      <c r="EQ33" s="986">
        <v>0</v>
      </c>
      <c r="ER33" s="987">
        <v>0</v>
      </c>
      <c r="ES33" s="986">
        <v>0</v>
      </c>
      <c r="ET33" s="987">
        <v>0</v>
      </c>
      <c r="EU33" s="986">
        <v>0</v>
      </c>
      <c r="EV33" s="987">
        <v>0</v>
      </c>
      <c r="EW33" s="986">
        <v>0</v>
      </c>
      <c r="EX33" s="987">
        <v>0</v>
      </c>
      <c r="EY33" s="986">
        <v>0</v>
      </c>
      <c r="EZ33" s="987">
        <v>0</v>
      </c>
      <c r="FA33" s="986">
        <v>0</v>
      </c>
      <c r="FB33" s="987">
        <v>0</v>
      </c>
      <c r="FC33" s="988">
        <v>0</v>
      </c>
      <c r="FD33" s="946"/>
      <c r="FE33" s="974"/>
      <c r="FF33" s="946"/>
      <c r="FG33" s="975"/>
      <c r="FI33" s="989" t="b">
        <v>1</v>
      </c>
    </row>
    <row r="34" spans="2:165" hidden="1" outlineLevel="1">
      <c r="B34" s="990">
        <v>27</v>
      </c>
      <c r="C34" s="1011" t="s">
        <v>769</v>
      </c>
      <c r="E34" s="992">
        <v>0</v>
      </c>
      <c r="F34" s="993">
        <v>0</v>
      </c>
      <c r="G34" s="994">
        <v>0</v>
      </c>
      <c r="H34" s="993">
        <v>0</v>
      </c>
      <c r="I34" s="994">
        <v>0</v>
      </c>
      <c r="J34" s="993">
        <v>0</v>
      </c>
      <c r="K34" s="994">
        <v>0</v>
      </c>
      <c r="L34" s="993">
        <v>0</v>
      </c>
      <c r="M34" s="994">
        <v>0</v>
      </c>
      <c r="N34" s="993">
        <v>0</v>
      </c>
      <c r="O34" s="994">
        <v>0</v>
      </c>
      <c r="P34" s="993">
        <v>0</v>
      </c>
      <c r="Q34" s="994">
        <v>0</v>
      </c>
      <c r="R34" s="993">
        <v>0</v>
      </c>
      <c r="S34" s="994">
        <v>0</v>
      </c>
      <c r="T34" s="993">
        <v>0</v>
      </c>
      <c r="U34" s="994">
        <v>0</v>
      </c>
      <c r="V34" s="993">
        <v>0</v>
      </c>
      <c r="W34" s="994">
        <v>0</v>
      </c>
      <c r="X34" s="993">
        <v>0</v>
      </c>
      <c r="Y34" s="994">
        <v>0</v>
      </c>
      <c r="Z34" s="993">
        <v>0</v>
      </c>
      <c r="AA34" s="994">
        <v>0</v>
      </c>
      <c r="AB34" s="993">
        <v>0</v>
      </c>
      <c r="AC34" s="994">
        <v>0</v>
      </c>
      <c r="AD34" s="993">
        <v>0</v>
      </c>
      <c r="AE34" s="994">
        <v>0</v>
      </c>
      <c r="AF34" s="993">
        <v>0</v>
      </c>
      <c r="AG34" s="994">
        <v>0</v>
      </c>
      <c r="AH34" s="993">
        <v>0</v>
      </c>
      <c r="AI34" s="994">
        <v>0</v>
      </c>
      <c r="AJ34" s="993">
        <v>0</v>
      </c>
      <c r="AK34" s="994">
        <v>0</v>
      </c>
      <c r="AL34" s="993">
        <v>0</v>
      </c>
      <c r="AM34" s="994">
        <v>0</v>
      </c>
      <c r="AN34" s="995">
        <v>0</v>
      </c>
      <c r="AO34" s="946"/>
      <c r="AP34" s="964"/>
      <c r="AQ34" s="946"/>
      <c r="AR34" s="992">
        <v>0</v>
      </c>
      <c r="AS34" s="993">
        <v>0</v>
      </c>
      <c r="AT34" s="994">
        <v>0</v>
      </c>
      <c r="AU34" s="993">
        <v>0</v>
      </c>
      <c r="AV34" s="994">
        <v>0</v>
      </c>
      <c r="AW34" s="993">
        <v>0</v>
      </c>
      <c r="AX34" s="994">
        <v>0</v>
      </c>
      <c r="AY34" s="993">
        <v>0</v>
      </c>
      <c r="AZ34" s="994">
        <v>0</v>
      </c>
      <c r="BA34" s="993">
        <v>0</v>
      </c>
      <c r="BB34" s="994">
        <v>0</v>
      </c>
      <c r="BC34" s="993">
        <v>0</v>
      </c>
      <c r="BD34" s="994">
        <v>0</v>
      </c>
      <c r="BE34" s="993">
        <v>0</v>
      </c>
      <c r="BF34" s="994">
        <v>0</v>
      </c>
      <c r="BG34" s="993">
        <v>0</v>
      </c>
      <c r="BH34" s="994">
        <v>0</v>
      </c>
      <c r="BI34" s="993">
        <v>0</v>
      </c>
      <c r="BJ34" s="994">
        <v>0</v>
      </c>
      <c r="BK34" s="993">
        <v>0</v>
      </c>
      <c r="BL34" s="994">
        <v>0</v>
      </c>
      <c r="BM34" s="993">
        <v>0</v>
      </c>
      <c r="BN34" s="994">
        <v>0</v>
      </c>
      <c r="BO34" s="993">
        <v>0</v>
      </c>
      <c r="BP34" s="994">
        <v>0</v>
      </c>
      <c r="BQ34" s="993">
        <v>0</v>
      </c>
      <c r="BR34" s="994">
        <v>0</v>
      </c>
      <c r="BS34" s="993">
        <v>0</v>
      </c>
      <c r="BT34" s="994">
        <v>0</v>
      </c>
      <c r="BU34" s="993">
        <v>0</v>
      </c>
      <c r="BV34" s="994">
        <v>0</v>
      </c>
      <c r="BW34" s="993">
        <v>0</v>
      </c>
      <c r="BX34" s="994">
        <v>0</v>
      </c>
      <c r="BY34" s="993">
        <v>0</v>
      </c>
      <c r="BZ34" s="994">
        <v>0</v>
      </c>
      <c r="CA34" s="995">
        <v>0</v>
      </c>
      <c r="CB34" s="946"/>
      <c r="CC34" s="971"/>
      <c r="CD34" s="946"/>
      <c r="CE34" s="972"/>
      <c r="CF34" s="946"/>
      <c r="CG34" s="992">
        <v>0</v>
      </c>
      <c r="CH34" s="993">
        <v>0</v>
      </c>
      <c r="CI34" s="994">
        <v>0</v>
      </c>
      <c r="CJ34" s="993">
        <v>0</v>
      </c>
      <c r="CK34" s="994">
        <v>0</v>
      </c>
      <c r="CL34" s="993">
        <v>0</v>
      </c>
      <c r="CM34" s="994">
        <v>0</v>
      </c>
      <c r="CN34" s="993">
        <v>0</v>
      </c>
      <c r="CO34" s="994">
        <v>0</v>
      </c>
      <c r="CP34" s="993">
        <v>0</v>
      </c>
      <c r="CQ34" s="994">
        <v>0</v>
      </c>
      <c r="CR34" s="993">
        <v>0</v>
      </c>
      <c r="CS34" s="994">
        <v>0</v>
      </c>
      <c r="CT34" s="993">
        <v>0</v>
      </c>
      <c r="CU34" s="994">
        <v>0</v>
      </c>
      <c r="CV34" s="993">
        <v>0</v>
      </c>
      <c r="CW34" s="994">
        <v>0</v>
      </c>
      <c r="CX34" s="993">
        <v>0</v>
      </c>
      <c r="CY34" s="994">
        <v>0</v>
      </c>
      <c r="CZ34" s="993">
        <v>0</v>
      </c>
      <c r="DA34" s="994">
        <v>0</v>
      </c>
      <c r="DB34" s="993">
        <v>0</v>
      </c>
      <c r="DC34" s="994">
        <v>0</v>
      </c>
      <c r="DD34" s="993">
        <v>0</v>
      </c>
      <c r="DE34" s="994">
        <v>0</v>
      </c>
      <c r="DF34" s="993">
        <v>0</v>
      </c>
      <c r="DG34" s="994">
        <v>0</v>
      </c>
      <c r="DH34" s="993">
        <v>0</v>
      </c>
      <c r="DI34" s="994">
        <v>0</v>
      </c>
      <c r="DJ34" s="993">
        <v>0</v>
      </c>
      <c r="DK34" s="994">
        <v>0</v>
      </c>
      <c r="DL34" s="993">
        <v>0</v>
      </c>
      <c r="DM34" s="994">
        <v>0</v>
      </c>
      <c r="DN34" s="993">
        <v>0</v>
      </c>
      <c r="DO34" s="994">
        <v>0</v>
      </c>
      <c r="DP34" s="995">
        <v>0</v>
      </c>
      <c r="DQ34" s="946"/>
      <c r="DR34" s="973"/>
      <c r="DS34" s="946"/>
      <c r="DT34" s="992">
        <v>0</v>
      </c>
      <c r="DU34" s="993">
        <v>0</v>
      </c>
      <c r="DV34" s="994">
        <v>0</v>
      </c>
      <c r="DW34" s="993">
        <v>0</v>
      </c>
      <c r="DX34" s="994">
        <v>0</v>
      </c>
      <c r="DY34" s="993">
        <v>0</v>
      </c>
      <c r="DZ34" s="994">
        <v>0</v>
      </c>
      <c r="EA34" s="993">
        <v>0</v>
      </c>
      <c r="EB34" s="994">
        <v>0</v>
      </c>
      <c r="EC34" s="993">
        <v>0</v>
      </c>
      <c r="ED34" s="994">
        <v>0</v>
      </c>
      <c r="EE34" s="993">
        <v>0</v>
      </c>
      <c r="EF34" s="994">
        <v>0</v>
      </c>
      <c r="EG34" s="993">
        <v>0</v>
      </c>
      <c r="EH34" s="994">
        <v>0</v>
      </c>
      <c r="EI34" s="993">
        <v>0</v>
      </c>
      <c r="EJ34" s="994">
        <v>0</v>
      </c>
      <c r="EK34" s="993">
        <v>0</v>
      </c>
      <c r="EL34" s="994">
        <v>0</v>
      </c>
      <c r="EM34" s="993">
        <v>0</v>
      </c>
      <c r="EN34" s="994">
        <v>0</v>
      </c>
      <c r="EO34" s="993">
        <v>0</v>
      </c>
      <c r="EP34" s="994">
        <v>0</v>
      </c>
      <c r="EQ34" s="993">
        <v>0</v>
      </c>
      <c r="ER34" s="994">
        <v>0</v>
      </c>
      <c r="ES34" s="993">
        <v>0</v>
      </c>
      <c r="ET34" s="994">
        <v>0</v>
      </c>
      <c r="EU34" s="993">
        <v>0</v>
      </c>
      <c r="EV34" s="994">
        <v>0</v>
      </c>
      <c r="EW34" s="993">
        <v>0</v>
      </c>
      <c r="EX34" s="994">
        <v>0</v>
      </c>
      <c r="EY34" s="993">
        <v>0</v>
      </c>
      <c r="EZ34" s="994">
        <v>0</v>
      </c>
      <c r="FA34" s="993">
        <v>0</v>
      </c>
      <c r="FB34" s="994">
        <v>0</v>
      </c>
      <c r="FC34" s="995">
        <v>0</v>
      </c>
      <c r="FD34" s="946"/>
      <c r="FE34" s="974"/>
      <c r="FF34" s="946"/>
      <c r="FG34" s="975"/>
      <c r="FI34" s="996" t="b">
        <v>1</v>
      </c>
    </row>
    <row r="35" spans="2:165" hidden="1" outlineLevel="1">
      <c r="B35" s="1013">
        <v>28</v>
      </c>
      <c r="C35" s="1014" t="s">
        <v>404</v>
      </c>
      <c r="E35" s="1015">
        <v>0</v>
      </c>
      <c r="F35" s="1016">
        <v>0</v>
      </c>
      <c r="G35" s="1017">
        <v>0</v>
      </c>
      <c r="H35" s="1016">
        <v>0</v>
      </c>
      <c r="I35" s="1017">
        <v>0</v>
      </c>
      <c r="J35" s="1016">
        <v>0</v>
      </c>
      <c r="K35" s="1017">
        <v>0</v>
      </c>
      <c r="L35" s="1016">
        <v>0</v>
      </c>
      <c r="M35" s="1017">
        <v>0</v>
      </c>
      <c r="N35" s="1016">
        <v>0</v>
      </c>
      <c r="O35" s="1017">
        <v>0</v>
      </c>
      <c r="P35" s="1016">
        <v>0</v>
      </c>
      <c r="Q35" s="1017">
        <v>0</v>
      </c>
      <c r="R35" s="1016">
        <v>0</v>
      </c>
      <c r="S35" s="1017">
        <v>0</v>
      </c>
      <c r="T35" s="1016">
        <v>0</v>
      </c>
      <c r="U35" s="1017">
        <v>0</v>
      </c>
      <c r="V35" s="1016">
        <v>0</v>
      </c>
      <c r="W35" s="1017">
        <v>0</v>
      </c>
      <c r="X35" s="1016">
        <v>0</v>
      </c>
      <c r="Y35" s="1017">
        <v>0</v>
      </c>
      <c r="Z35" s="1016">
        <v>0</v>
      </c>
      <c r="AA35" s="1017">
        <v>0</v>
      </c>
      <c r="AB35" s="1016">
        <v>0</v>
      </c>
      <c r="AC35" s="1017">
        <v>0</v>
      </c>
      <c r="AD35" s="1016">
        <v>0</v>
      </c>
      <c r="AE35" s="1017">
        <v>0</v>
      </c>
      <c r="AF35" s="1016">
        <v>0</v>
      </c>
      <c r="AG35" s="1017">
        <v>0</v>
      </c>
      <c r="AH35" s="1016">
        <v>0</v>
      </c>
      <c r="AI35" s="1017">
        <v>0</v>
      </c>
      <c r="AJ35" s="1016">
        <v>0</v>
      </c>
      <c r="AK35" s="1017">
        <v>0</v>
      </c>
      <c r="AL35" s="1016">
        <v>0</v>
      </c>
      <c r="AM35" s="1017">
        <v>0</v>
      </c>
      <c r="AN35" s="1018">
        <v>0</v>
      </c>
      <c r="AO35" s="946"/>
      <c r="AP35" s="964"/>
      <c r="AQ35" s="946"/>
      <c r="AR35" s="1015">
        <v>0</v>
      </c>
      <c r="AS35" s="1016">
        <v>0</v>
      </c>
      <c r="AT35" s="1017">
        <v>0</v>
      </c>
      <c r="AU35" s="1016">
        <v>0</v>
      </c>
      <c r="AV35" s="1017">
        <v>0</v>
      </c>
      <c r="AW35" s="1016">
        <v>0</v>
      </c>
      <c r="AX35" s="1017">
        <v>0</v>
      </c>
      <c r="AY35" s="1016">
        <v>0</v>
      </c>
      <c r="AZ35" s="1017">
        <v>0</v>
      </c>
      <c r="BA35" s="1016">
        <v>0</v>
      </c>
      <c r="BB35" s="1017">
        <v>0</v>
      </c>
      <c r="BC35" s="1016">
        <v>0</v>
      </c>
      <c r="BD35" s="1017">
        <v>0</v>
      </c>
      <c r="BE35" s="1016">
        <v>0</v>
      </c>
      <c r="BF35" s="1017">
        <v>0</v>
      </c>
      <c r="BG35" s="1016">
        <v>0</v>
      </c>
      <c r="BH35" s="1017">
        <v>0</v>
      </c>
      <c r="BI35" s="1016">
        <v>0</v>
      </c>
      <c r="BJ35" s="1017">
        <v>0</v>
      </c>
      <c r="BK35" s="1016">
        <v>0</v>
      </c>
      <c r="BL35" s="1017">
        <v>0</v>
      </c>
      <c r="BM35" s="1016">
        <v>0</v>
      </c>
      <c r="BN35" s="1017">
        <v>0</v>
      </c>
      <c r="BO35" s="1016">
        <v>0</v>
      </c>
      <c r="BP35" s="1017">
        <v>0</v>
      </c>
      <c r="BQ35" s="1016">
        <v>0</v>
      </c>
      <c r="BR35" s="1017">
        <v>0</v>
      </c>
      <c r="BS35" s="1016">
        <v>0</v>
      </c>
      <c r="BT35" s="1017">
        <v>0</v>
      </c>
      <c r="BU35" s="1016">
        <v>0</v>
      </c>
      <c r="BV35" s="1017">
        <v>0</v>
      </c>
      <c r="BW35" s="1016">
        <v>0</v>
      </c>
      <c r="BX35" s="1017">
        <v>0</v>
      </c>
      <c r="BY35" s="1016">
        <v>0</v>
      </c>
      <c r="BZ35" s="1017">
        <v>0</v>
      </c>
      <c r="CA35" s="1018">
        <v>0</v>
      </c>
      <c r="CB35" s="946"/>
      <c r="CC35" s="971"/>
      <c r="CD35" s="946"/>
      <c r="CE35" s="972"/>
      <c r="CF35" s="946"/>
      <c r="CG35" s="1015">
        <v>0</v>
      </c>
      <c r="CH35" s="1016">
        <v>0</v>
      </c>
      <c r="CI35" s="1017">
        <v>0</v>
      </c>
      <c r="CJ35" s="1016">
        <v>0</v>
      </c>
      <c r="CK35" s="1017">
        <v>0</v>
      </c>
      <c r="CL35" s="1016">
        <v>0</v>
      </c>
      <c r="CM35" s="1017">
        <v>0</v>
      </c>
      <c r="CN35" s="1016">
        <v>0</v>
      </c>
      <c r="CO35" s="1017">
        <v>0</v>
      </c>
      <c r="CP35" s="1016">
        <v>0</v>
      </c>
      <c r="CQ35" s="1017">
        <v>0</v>
      </c>
      <c r="CR35" s="1016">
        <v>0</v>
      </c>
      <c r="CS35" s="1017">
        <v>0</v>
      </c>
      <c r="CT35" s="1016">
        <v>0</v>
      </c>
      <c r="CU35" s="1017">
        <v>0</v>
      </c>
      <c r="CV35" s="1016">
        <v>0</v>
      </c>
      <c r="CW35" s="1017">
        <v>0</v>
      </c>
      <c r="CX35" s="1016">
        <v>0</v>
      </c>
      <c r="CY35" s="1017">
        <v>0</v>
      </c>
      <c r="CZ35" s="1016">
        <v>0</v>
      </c>
      <c r="DA35" s="1017">
        <v>0</v>
      </c>
      <c r="DB35" s="1016">
        <v>0</v>
      </c>
      <c r="DC35" s="1017">
        <v>0</v>
      </c>
      <c r="DD35" s="1016">
        <v>0</v>
      </c>
      <c r="DE35" s="1017">
        <v>0</v>
      </c>
      <c r="DF35" s="1016">
        <v>0</v>
      </c>
      <c r="DG35" s="1017">
        <v>0</v>
      </c>
      <c r="DH35" s="1016">
        <v>0</v>
      </c>
      <c r="DI35" s="1017">
        <v>0</v>
      </c>
      <c r="DJ35" s="1016">
        <v>0</v>
      </c>
      <c r="DK35" s="1017">
        <v>0</v>
      </c>
      <c r="DL35" s="1016">
        <v>0</v>
      </c>
      <c r="DM35" s="1017">
        <v>0</v>
      </c>
      <c r="DN35" s="1016">
        <v>0</v>
      </c>
      <c r="DO35" s="1017">
        <v>0</v>
      </c>
      <c r="DP35" s="1018">
        <v>0</v>
      </c>
      <c r="DQ35" s="946"/>
      <c r="DR35" s="973"/>
      <c r="DS35" s="946"/>
      <c r="DT35" s="1015">
        <v>0</v>
      </c>
      <c r="DU35" s="1016">
        <v>0</v>
      </c>
      <c r="DV35" s="1017">
        <v>0</v>
      </c>
      <c r="DW35" s="1016">
        <v>0</v>
      </c>
      <c r="DX35" s="1017">
        <v>0</v>
      </c>
      <c r="DY35" s="1016">
        <v>0</v>
      </c>
      <c r="DZ35" s="1017">
        <v>0</v>
      </c>
      <c r="EA35" s="1016">
        <v>0</v>
      </c>
      <c r="EB35" s="1017">
        <v>0</v>
      </c>
      <c r="EC35" s="1016">
        <v>0</v>
      </c>
      <c r="ED35" s="1017">
        <v>0</v>
      </c>
      <c r="EE35" s="1016">
        <v>0</v>
      </c>
      <c r="EF35" s="1017">
        <v>0</v>
      </c>
      <c r="EG35" s="1016">
        <v>0</v>
      </c>
      <c r="EH35" s="1017">
        <v>0</v>
      </c>
      <c r="EI35" s="1016">
        <v>0</v>
      </c>
      <c r="EJ35" s="1017">
        <v>0</v>
      </c>
      <c r="EK35" s="1016">
        <v>0</v>
      </c>
      <c r="EL35" s="1017">
        <v>0</v>
      </c>
      <c r="EM35" s="1016">
        <v>0</v>
      </c>
      <c r="EN35" s="1017">
        <v>0</v>
      </c>
      <c r="EO35" s="1016">
        <v>0</v>
      </c>
      <c r="EP35" s="1017">
        <v>0</v>
      </c>
      <c r="EQ35" s="1016">
        <v>0</v>
      </c>
      <c r="ER35" s="1017">
        <v>0</v>
      </c>
      <c r="ES35" s="1016">
        <v>0</v>
      </c>
      <c r="ET35" s="1017">
        <v>0</v>
      </c>
      <c r="EU35" s="1016">
        <v>0</v>
      </c>
      <c r="EV35" s="1017">
        <v>0</v>
      </c>
      <c r="EW35" s="1016">
        <v>0</v>
      </c>
      <c r="EX35" s="1017">
        <v>0</v>
      </c>
      <c r="EY35" s="1016">
        <v>0</v>
      </c>
      <c r="EZ35" s="1017">
        <v>0</v>
      </c>
      <c r="FA35" s="1016">
        <v>0</v>
      </c>
      <c r="FB35" s="1017">
        <v>0</v>
      </c>
      <c r="FC35" s="1018">
        <v>0</v>
      </c>
      <c r="FD35" s="946"/>
      <c r="FE35" s="974"/>
      <c r="FF35" s="946"/>
      <c r="FG35" s="975"/>
      <c r="FI35" s="1019" t="b">
        <v>1</v>
      </c>
    </row>
    <row r="36" spans="2:165" hidden="1" outlineLevel="1">
      <c r="B36" s="976">
        <v>29</v>
      </c>
      <c r="C36" s="1020" t="s">
        <v>770</v>
      </c>
      <c r="E36" s="978">
        <v>0</v>
      </c>
      <c r="F36" s="979">
        <v>0</v>
      </c>
      <c r="G36" s="980">
        <v>0</v>
      </c>
      <c r="H36" s="979">
        <v>0</v>
      </c>
      <c r="I36" s="980">
        <v>0</v>
      </c>
      <c r="J36" s="979">
        <v>0</v>
      </c>
      <c r="K36" s="980">
        <v>0</v>
      </c>
      <c r="L36" s="979">
        <v>0</v>
      </c>
      <c r="M36" s="980">
        <v>0</v>
      </c>
      <c r="N36" s="979">
        <v>0</v>
      </c>
      <c r="O36" s="980">
        <v>0</v>
      </c>
      <c r="P36" s="979">
        <v>0</v>
      </c>
      <c r="Q36" s="980">
        <v>0</v>
      </c>
      <c r="R36" s="979">
        <v>0</v>
      </c>
      <c r="S36" s="980">
        <v>0</v>
      </c>
      <c r="T36" s="979">
        <v>0</v>
      </c>
      <c r="U36" s="980">
        <v>0</v>
      </c>
      <c r="V36" s="979">
        <v>0</v>
      </c>
      <c r="W36" s="980">
        <v>0</v>
      </c>
      <c r="X36" s="979">
        <v>0</v>
      </c>
      <c r="Y36" s="980">
        <v>0</v>
      </c>
      <c r="Z36" s="979">
        <v>0</v>
      </c>
      <c r="AA36" s="980">
        <v>0</v>
      </c>
      <c r="AB36" s="979">
        <v>0</v>
      </c>
      <c r="AC36" s="980">
        <v>0</v>
      </c>
      <c r="AD36" s="979">
        <v>0</v>
      </c>
      <c r="AE36" s="980">
        <v>0</v>
      </c>
      <c r="AF36" s="979">
        <v>0</v>
      </c>
      <c r="AG36" s="980">
        <v>0</v>
      </c>
      <c r="AH36" s="979">
        <v>0</v>
      </c>
      <c r="AI36" s="980">
        <v>0</v>
      </c>
      <c r="AJ36" s="979">
        <v>0</v>
      </c>
      <c r="AK36" s="980">
        <v>0</v>
      </c>
      <c r="AL36" s="979">
        <v>0</v>
      </c>
      <c r="AM36" s="980">
        <v>0</v>
      </c>
      <c r="AN36" s="981">
        <v>0</v>
      </c>
      <c r="AO36" s="946"/>
      <c r="AP36" s="964"/>
      <c r="AQ36" s="946"/>
      <c r="AR36" s="978">
        <v>0</v>
      </c>
      <c r="AS36" s="979">
        <v>0</v>
      </c>
      <c r="AT36" s="980">
        <v>0</v>
      </c>
      <c r="AU36" s="979">
        <v>0</v>
      </c>
      <c r="AV36" s="980">
        <v>0</v>
      </c>
      <c r="AW36" s="979">
        <v>0</v>
      </c>
      <c r="AX36" s="980">
        <v>0</v>
      </c>
      <c r="AY36" s="979">
        <v>0</v>
      </c>
      <c r="AZ36" s="980">
        <v>0</v>
      </c>
      <c r="BA36" s="979">
        <v>0</v>
      </c>
      <c r="BB36" s="980">
        <v>0</v>
      </c>
      <c r="BC36" s="979">
        <v>0</v>
      </c>
      <c r="BD36" s="980">
        <v>0</v>
      </c>
      <c r="BE36" s="979">
        <v>0</v>
      </c>
      <c r="BF36" s="980">
        <v>0</v>
      </c>
      <c r="BG36" s="979">
        <v>0</v>
      </c>
      <c r="BH36" s="980">
        <v>0</v>
      </c>
      <c r="BI36" s="979">
        <v>0</v>
      </c>
      <c r="BJ36" s="980">
        <v>0</v>
      </c>
      <c r="BK36" s="979">
        <v>0</v>
      </c>
      <c r="BL36" s="980">
        <v>0</v>
      </c>
      <c r="BM36" s="979">
        <v>0</v>
      </c>
      <c r="BN36" s="980">
        <v>0</v>
      </c>
      <c r="BO36" s="979">
        <v>0</v>
      </c>
      <c r="BP36" s="980">
        <v>0</v>
      </c>
      <c r="BQ36" s="979">
        <v>0</v>
      </c>
      <c r="BR36" s="980">
        <v>0</v>
      </c>
      <c r="BS36" s="979">
        <v>0</v>
      </c>
      <c r="BT36" s="980">
        <v>0</v>
      </c>
      <c r="BU36" s="979">
        <v>0</v>
      </c>
      <c r="BV36" s="980">
        <v>0</v>
      </c>
      <c r="BW36" s="979">
        <v>0</v>
      </c>
      <c r="BX36" s="980">
        <v>0</v>
      </c>
      <c r="BY36" s="979">
        <v>0</v>
      </c>
      <c r="BZ36" s="980">
        <v>0</v>
      </c>
      <c r="CA36" s="981">
        <v>0</v>
      </c>
      <c r="CB36" s="946"/>
      <c r="CC36" s="971"/>
      <c r="CD36" s="946"/>
      <c r="CE36" s="972"/>
      <c r="CF36" s="946"/>
      <c r="CG36" s="978">
        <v>0</v>
      </c>
      <c r="CH36" s="979">
        <v>0</v>
      </c>
      <c r="CI36" s="980">
        <v>0</v>
      </c>
      <c r="CJ36" s="979">
        <v>0</v>
      </c>
      <c r="CK36" s="980">
        <v>0</v>
      </c>
      <c r="CL36" s="979">
        <v>0</v>
      </c>
      <c r="CM36" s="980">
        <v>0</v>
      </c>
      <c r="CN36" s="979">
        <v>0</v>
      </c>
      <c r="CO36" s="980">
        <v>0</v>
      </c>
      <c r="CP36" s="979">
        <v>0</v>
      </c>
      <c r="CQ36" s="980">
        <v>0</v>
      </c>
      <c r="CR36" s="979">
        <v>0</v>
      </c>
      <c r="CS36" s="980">
        <v>0</v>
      </c>
      <c r="CT36" s="979">
        <v>0</v>
      </c>
      <c r="CU36" s="980">
        <v>0</v>
      </c>
      <c r="CV36" s="979">
        <v>0</v>
      </c>
      <c r="CW36" s="980">
        <v>0</v>
      </c>
      <c r="CX36" s="979">
        <v>0</v>
      </c>
      <c r="CY36" s="980">
        <v>0</v>
      </c>
      <c r="CZ36" s="979">
        <v>0</v>
      </c>
      <c r="DA36" s="980">
        <v>0</v>
      </c>
      <c r="DB36" s="979">
        <v>0</v>
      </c>
      <c r="DC36" s="980">
        <v>0</v>
      </c>
      <c r="DD36" s="979">
        <v>0</v>
      </c>
      <c r="DE36" s="980">
        <v>0</v>
      </c>
      <c r="DF36" s="979">
        <v>0</v>
      </c>
      <c r="DG36" s="980">
        <v>0</v>
      </c>
      <c r="DH36" s="979">
        <v>0</v>
      </c>
      <c r="DI36" s="980">
        <v>0</v>
      </c>
      <c r="DJ36" s="979">
        <v>0</v>
      </c>
      <c r="DK36" s="980">
        <v>0</v>
      </c>
      <c r="DL36" s="979">
        <v>0</v>
      </c>
      <c r="DM36" s="980">
        <v>0</v>
      </c>
      <c r="DN36" s="979">
        <v>0</v>
      </c>
      <c r="DO36" s="980">
        <v>0</v>
      </c>
      <c r="DP36" s="981">
        <v>0</v>
      </c>
      <c r="DQ36" s="946"/>
      <c r="DR36" s="973"/>
      <c r="DS36" s="946"/>
      <c r="DT36" s="978">
        <v>0</v>
      </c>
      <c r="DU36" s="979">
        <v>0</v>
      </c>
      <c r="DV36" s="980">
        <v>0</v>
      </c>
      <c r="DW36" s="979">
        <v>0</v>
      </c>
      <c r="DX36" s="980">
        <v>0</v>
      </c>
      <c r="DY36" s="979">
        <v>0</v>
      </c>
      <c r="DZ36" s="980">
        <v>0</v>
      </c>
      <c r="EA36" s="979">
        <v>0</v>
      </c>
      <c r="EB36" s="980">
        <v>0</v>
      </c>
      <c r="EC36" s="979">
        <v>0</v>
      </c>
      <c r="ED36" s="980">
        <v>0</v>
      </c>
      <c r="EE36" s="979">
        <v>0</v>
      </c>
      <c r="EF36" s="980">
        <v>0</v>
      </c>
      <c r="EG36" s="979">
        <v>0</v>
      </c>
      <c r="EH36" s="980">
        <v>0</v>
      </c>
      <c r="EI36" s="979">
        <v>0</v>
      </c>
      <c r="EJ36" s="980">
        <v>0</v>
      </c>
      <c r="EK36" s="979">
        <v>0</v>
      </c>
      <c r="EL36" s="980">
        <v>0</v>
      </c>
      <c r="EM36" s="979">
        <v>0</v>
      </c>
      <c r="EN36" s="980">
        <v>0</v>
      </c>
      <c r="EO36" s="979">
        <v>0</v>
      </c>
      <c r="EP36" s="980">
        <v>0</v>
      </c>
      <c r="EQ36" s="979">
        <v>0</v>
      </c>
      <c r="ER36" s="980">
        <v>0</v>
      </c>
      <c r="ES36" s="979">
        <v>0</v>
      </c>
      <c r="ET36" s="980">
        <v>0</v>
      </c>
      <c r="EU36" s="979">
        <v>0</v>
      </c>
      <c r="EV36" s="980">
        <v>0</v>
      </c>
      <c r="EW36" s="979">
        <v>0</v>
      </c>
      <c r="EX36" s="980">
        <v>0</v>
      </c>
      <c r="EY36" s="979">
        <v>0</v>
      </c>
      <c r="EZ36" s="980">
        <v>0</v>
      </c>
      <c r="FA36" s="979">
        <v>0</v>
      </c>
      <c r="FB36" s="980">
        <v>0</v>
      </c>
      <c r="FC36" s="981">
        <v>0</v>
      </c>
      <c r="FD36" s="946"/>
      <c r="FE36" s="974"/>
      <c r="FF36" s="946"/>
      <c r="FG36" s="975"/>
      <c r="FI36" s="982" t="b">
        <v>1</v>
      </c>
    </row>
    <row r="37" spans="2:165" hidden="1" outlineLevel="1">
      <c r="B37" s="983">
        <v>30</v>
      </c>
      <c r="C37" s="1012" t="s">
        <v>771</v>
      </c>
      <c r="E37" s="985">
        <v>0</v>
      </c>
      <c r="F37" s="986">
        <v>0</v>
      </c>
      <c r="G37" s="987">
        <v>0</v>
      </c>
      <c r="H37" s="986">
        <v>0</v>
      </c>
      <c r="I37" s="987">
        <v>0</v>
      </c>
      <c r="J37" s="986">
        <v>0</v>
      </c>
      <c r="K37" s="987">
        <v>0</v>
      </c>
      <c r="L37" s="986">
        <v>0</v>
      </c>
      <c r="M37" s="987">
        <v>0</v>
      </c>
      <c r="N37" s="986">
        <v>0</v>
      </c>
      <c r="O37" s="987">
        <v>0</v>
      </c>
      <c r="P37" s="986">
        <v>0</v>
      </c>
      <c r="Q37" s="987">
        <v>0</v>
      </c>
      <c r="R37" s="986">
        <v>0</v>
      </c>
      <c r="S37" s="987">
        <v>0</v>
      </c>
      <c r="T37" s="986">
        <v>0</v>
      </c>
      <c r="U37" s="987">
        <v>0</v>
      </c>
      <c r="V37" s="986">
        <v>0</v>
      </c>
      <c r="W37" s="987">
        <v>0</v>
      </c>
      <c r="X37" s="986">
        <v>0</v>
      </c>
      <c r="Y37" s="987">
        <v>0</v>
      </c>
      <c r="Z37" s="986">
        <v>0</v>
      </c>
      <c r="AA37" s="987">
        <v>0</v>
      </c>
      <c r="AB37" s="986">
        <v>0</v>
      </c>
      <c r="AC37" s="987">
        <v>0</v>
      </c>
      <c r="AD37" s="986">
        <v>0</v>
      </c>
      <c r="AE37" s="987">
        <v>0</v>
      </c>
      <c r="AF37" s="986">
        <v>0</v>
      </c>
      <c r="AG37" s="987">
        <v>0</v>
      </c>
      <c r="AH37" s="986">
        <v>0</v>
      </c>
      <c r="AI37" s="987">
        <v>0</v>
      </c>
      <c r="AJ37" s="986">
        <v>0</v>
      </c>
      <c r="AK37" s="987">
        <v>0</v>
      </c>
      <c r="AL37" s="986">
        <v>0</v>
      </c>
      <c r="AM37" s="987">
        <v>0</v>
      </c>
      <c r="AN37" s="988">
        <v>0</v>
      </c>
      <c r="AO37" s="946"/>
      <c r="AP37" s="964"/>
      <c r="AQ37" s="946"/>
      <c r="AR37" s="985">
        <v>0</v>
      </c>
      <c r="AS37" s="986">
        <v>0</v>
      </c>
      <c r="AT37" s="987">
        <v>0</v>
      </c>
      <c r="AU37" s="986">
        <v>0</v>
      </c>
      <c r="AV37" s="987">
        <v>0</v>
      </c>
      <c r="AW37" s="986">
        <v>0</v>
      </c>
      <c r="AX37" s="987">
        <v>0</v>
      </c>
      <c r="AY37" s="986">
        <v>0</v>
      </c>
      <c r="AZ37" s="987">
        <v>0</v>
      </c>
      <c r="BA37" s="986">
        <v>0</v>
      </c>
      <c r="BB37" s="987">
        <v>0</v>
      </c>
      <c r="BC37" s="986">
        <v>0</v>
      </c>
      <c r="BD37" s="987">
        <v>0</v>
      </c>
      <c r="BE37" s="986">
        <v>0</v>
      </c>
      <c r="BF37" s="987">
        <v>0</v>
      </c>
      <c r="BG37" s="986">
        <v>0</v>
      </c>
      <c r="BH37" s="987">
        <v>0</v>
      </c>
      <c r="BI37" s="986">
        <v>0</v>
      </c>
      <c r="BJ37" s="987">
        <v>0</v>
      </c>
      <c r="BK37" s="986">
        <v>0</v>
      </c>
      <c r="BL37" s="987">
        <v>0</v>
      </c>
      <c r="BM37" s="986">
        <v>0</v>
      </c>
      <c r="BN37" s="987">
        <v>0</v>
      </c>
      <c r="BO37" s="986">
        <v>0</v>
      </c>
      <c r="BP37" s="987">
        <v>0</v>
      </c>
      <c r="BQ37" s="986">
        <v>0</v>
      </c>
      <c r="BR37" s="987">
        <v>0</v>
      </c>
      <c r="BS37" s="986">
        <v>0</v>
      </c>
      <c r="BT37" s="987">
        <v>0</v>
      </c>
      <c r="BU37" s="986">
        <v>0</v>
      </c>
      <c r="BV37" s="987">
        <v>0</v>
      </c>
      <c r="BW37" s="986">
        <v>0</v>
      </c>
      <c r="BX37" s="987">
        <v>0</v>
      </c>
      <c r="BY37" s="986">
        <v>0</v>
      </c>
      <c r="BZ37" s="987">
        <v>0</v>
      </c>
      <c r="CA37" s="988">
        <v>0</v>
      </c>
      <c r="CB37" s="946"/>
      <c r="CC37" s="971"/>
      <c r="CD37" s="946"/>
      <c r="CE37" s="972"/>
      <c r="CF37" s="946"/>
      <c r="CG37" s="985">
        <v>0</v>
      </c>
      <c r="CH37" s="986">
        <v>0</v>
      </c>
      <c r="CI37" s="987">
        <v>0</v>
      </c>
      <c r="CJ37" s="986">
        <v>0</v>
      </c>
      <c r="CK37" s="987">
        <v>0</v>
      </c>
      <c r="CL37" s="986">
        <v>0</v>
      </c>
      <c r="CM37" s="987">
        <v>0</v>
      </c>
      <c r="CN37" s="986">
        <v>0</v>
      </c>
      <c r="CO37" s="987">
        <v>0</v>
      </c>
      <c r="CP37" s="986">
        <v>0</v>
      </c>
      <c r="CQ37" s="987">
        <v>0</v>
      </c>
      <c r="CR37" s="986">
        <v>0</v>
      </c>
      <c r="CS37" s="987">
        <v>0</v>
      </c>
      <c r="CT37" s="986">
        <v>0</v>
      </c>
      <c r="CU37" s="987">
        <v>0</v>
      </c>
      <c r="CV37" s="986">
        <v>0</v>
      </c>
      <c r="CW37" s="987">
        <v>0</v>
      </c>
      <c r="CX37" s="986">
        <v>0</v>
      </c>
      <c r="CY37" s="987">
        <v>0</v>
      </c>
      <c r="CZ37" s="986">
        <v>0</v>
      </c>
      <c r="DA37" s="987">
        <v>0</v>
      </c>
      <c r="DB37" s="986">
        <v>0</v>
      </c>
      <c r="DC37" s="987">
        <v>0</v>
      </c>
      <c r="DD37" s="986">
        <v>0</v>
      </c>
      <c r="DE37" s="987">
        <v>0</v>
      </c>
      <c r="DF37" s="986">
        <v>0</v>
      </c>
      <c r="DG37" s="987">
        <v>0</v>
      </c>
      <c r="DH37" s="986">
        <v>0</v>
      </c>
      <c r="DI37" s="987">
        <v>0</v>
      </c>
      <c r="DJ37" s="986">
        <v>0</v>
      </c>
      <c r="DK37" s="987">
        <v>0</v>
      </c>
      <c r="DL37" s="986">
        <v>0</v>
      </c>
      <c r="DM37" s="987">
        <v>0</v>
      </c>
      <c r="DN37" s="986">
        <v>0</v>
      </c>
      <c r="DO37" s="987">
        <v>0</v>
      </c>
      <c r="DP37" s="988">
        <v>0</v>
      </c>
      <c r="DQ37" s="946"/>
      <c r="DR37" s="973"/>
      <c r="DS37" s="946"/>
      <c r="DT37" s="985">
        <v>0</v>
      </c>
      <c r="DU37" s="986">
        <v>0</v>
      </c>
      <c r="DV37" s="987">
        <v>0</v>
      </c>
      <c r="DW37" s="986">
        <v>0</v>
      </c>
      <c r="DX37" s="987">
        <v>0</v>
      </c>
      <c r="DY37" s="986">
        <v>0</v>
      </c>
      <c r="DZ37" s="987">
        <v>0</v>
      </c>
      <c r="EA37" s="986">
        <v>0</v>
      </c>
      <c r="EB37" s="987">
        <v>0</v>
      </c>
      <c r="EC37" s="986">
        <v>0</v>
      </c>
      <c r="ED37" s="987">
        <v>0</v>
      </c>
      <c r="EE37" s="986">
        <v>0</v>
      </c>
      <c r="EF37" s="987">
        <v>0</v>
      </c>
      <c r="EG37" s="986">
        <v>0</v>
      </c>
      <c r="EH37" s="987">
        <v>0</v>
      </c>
      <c r="EI37" s="986">
        <v>0</v>
      </c>
      <c r="EJ37" s="987">
        <v>0</v>
      </c>
      <c r="EK37" s="986">
        <v>0</v>
      </c>
      <c r="EL37" s="987">
        <v>0</v>
      </c>
      <c r="EM37" s="986">
        <v>0</v>
      </c>
      <c r="EN37" s="987">
        <v>0</v>
      </c>
      <c r="EO37" s="986">
        <v>0</v>
      </c>
      <c r="EP37" s="987">
        <v>0</v>
      </c>
      <c r="EQ37" s="986">
        <v>0</v>
      </c>
      <c r="ER37" s="987">
        <v>0</v>
      </c>
      <c r="ES37" s="986">
        <v>0</v>
      </c>
      <c r="ET37" s="987">
        <v>0</v>
      </c>
      <c r="EU37" s="986">
        <v>0</v>
      </c>
      <c r="EV37" s="987">
        <v>0</v>
      </c>
      <c r="EW37" s="986">
        <v>0</v>
      </c>
      <c r="EX37" s="987">
        <v>0</v>
      </c>
      <c r="EY37" s="986">
        <v>0</v>
      </c>
      <c r="EZ37" s="987">
        <v>0</v>
      </c>
      <c r="FA37" s="986">
        <v>0</v>
      </c>
      <c r="FB37" s="987">
        <v>0</v>
      </c>
      <c r="FC37" s="988">
        <v>0</v>
      </c>
      <c r="FD37" s="946"/>
      <c r="FE37" s="974"/>
      <c r="FF37" s="946"/>
      <c r="FG37" s="975"/>
      <c r="FI37" s="989" t="b">
        <v>1</v>
      </c>
    </row>
    <row r="38" spans="2:165" hidden="1" outlineLevel="1">
      <c r="B38" s="990">
        <v>31</v>
      </c>
      <c r="C38" s="1011" t="s">
        <v>772</v>
      </c>
      <c r="E38" s="992">
        <v>0</v>
      </c>
      <c r="F38" s="993">
        <v>0</v>
      </c>
      <c r="G38" s="994">
        <v>0</v>
      </c>
      <c r="H38" s="993">
        <v>0</v>
      </c>
      <c r="I38" s="994">
        <v>0</v>
      </c>
      <c r="J38" s="993">
        <v>0</v>
      </c>
      <c r="K38" s="994">
        <v>0</v>
      </c>
      <c r="L38" s="993">
        <v>0</v>
      </c>
      <c r="M38" s="994">
        <v>0</v>
      </c>
      <c r="N38" s="993">
        <v>0</v>
      </c>
      <c r="O38" s="994">
        <v>0</v>
      </c>
      <c r="P38" s="993">
        <v>0</v>
      </c>
      <c r="Q38" s="994">
        <v>0</v>
      </c>
      <c r="R38" s="993">
        <v>0</v>
      </c>
      <c r="S38" s="994">
        <v>0</v>
      </c>
      <c r="T38" s="993">
        <v>0</v>
      </c>
      <c r="U38" s="994">
        <v>0</v>
      </c>
      <c r="V38" s="993">
        <v>0</v>
      </c>
      <c r="W38" s="994">
        <v>0</v>
      </c>
      <c r="X38" s="993">
        <v>0</v>
      </c>
      <c r="Y38" s="994">
        <v>0</v>
      </c>
      <c r="Z38" s="993">
        <v>0</v>
      </c>
      <c r="AA38" s="994">
        <v>0</v>
      </c>
      <c r="AB38" s="993">
        <v>0</v>
      </c>
      <c r="AC38" s="994">
        <v>0</v>
      </c>
      <c r="AD38" s="993">
        <v>0</v>
      </c>
      <c r="AE38" s="994">
        <v>0</v>
      </c>
      <c r="AF38" s="993">
        <v>0</v>
      </c>
      <c r="AG38" s="994">
        <v>0</v>
      </c>
      <c r="AH38" s="993">
        <v>0</v>
      </c>
      <c r="AI38" s="994">
        <v>0</v>
      </c>
      <c r="AJ38" s="993">
        <v>0</v>
      </c>
      <c r="AK38" s="994">
        <v>0</v>
      </c>
      <c r="AL38" s="993">
        <v>0</v>
      </c>
      <c r="AM38" s="994">
        <v>0</v>
      </c>
      <c r="AN38" s="995">
        <v>0</v>
      </c>
      <c r="AO38" s="946"/>
      <c r="AP38" s="964"/>
      <c r="AQ38" s="946"/>
      <c r="AR38" s="992">
        <v>0</v>
      </c>
      <c r="AS38" s="993">
        <v>0</v>
      </c>
      <c r="AT38" s="994">
        <v>0</v>
      </c>
      <c r="AU38" s="993">
        <v>0</v>
      </c>
      <c r="AV38" s="994">
        <v>0</v>
      </c>
      <c r="AW38" s="993">
        <v>0</v>
      </c>
      <c r="AX38" s="994">
        <v>0</v>
      </c>
      <c r="AY38" s="993">
        <v>0</v>
      </c>
      <c r="AZ38" s="994">
        <v>0</v>
      </c>
      <c r="BA38" s="993">
        <v>0</v>
      </c>
      <c r="BB38" s="994">
        <v>0</v>
      </c>
      <c r="BC38" s="993">
        <v>0</v>
      </c>
      <c r="BD38" s="994">
        <v>0</v>
      </c>
      <c r="BE38" s="993">
        <v>0</v>
      </c>
      <c r="BF38" s="994">
        <v>0</v>
      </c>
      <c r="BG38" s="993">
        <v>0</v>
      </c>
      <c r="BH38" s="994">
        <v>0</v>
      </c>
      <c r="BI38" s="993">
        <v>0</v>
      </c>
      <c r="BJ38" s="994">
        <v>0</v>
      </c>
      <c r="BK38" s="993">
        <v>0</v>
      </c>
      <c r="BL38" s="994">
        <v>0</v>
      </c>
      <c r="BM38" s="993">
        <v>0</v>
      </c>
      <c r="BN38" s="994">
        <v>0</v>
      </c>
      <c r="BO38" s="993">
        <v>0</v>
      </c>
      <c r="BP38" s="994">
        <v>0</v>
      </c>
      <c r="BQ38" s="993">
        <v>0</v>
      </c>
      <c r="BR38" s="994">
        <v>0</v>
      </c>
      <c r="BS38" s="993">
        <v>0</v>
      </c>
      <c r="BT38" s="994">
        <v>0</v>
      </c>
      <c r="BU38" s="993">
        <v>0</v>
      </c>
      <c r="BV38" s="994">
        <v>0</v>
      </c>
      <c r="BW38" s="993">
        <v>0</v>
      </c>
      <c r="BX38" s="994">
        <v>0</v>
      </c>
      <c r="BY38" s="993">
        <v>0</v>
      </c>
      <c r="BZ38" s="994">
        <v>0</v>
      </c>
      <c r="CA38" s="995">
        <v>0</v>
      </c>
      <c r="CB38" s="946"/>
      <c r="CC38" s="971"/>
      <c r="CD38" s="946"/>
      <c r="CE38" s="972"/>
      <c r="CF38" s="946"/>
      <c r="CG38" s="992">
        <v>0</v>
      </c>
      <c r="CH38" s="993">
        <v>0</v>
      </c>
      <c r="CI38" s="994">
        <v>0</v>
      </c>
      <c r="CJ38" s="993">
        <v>0</v>
      </c>
      <c r="CK38" s="994">
        <v>0</v>
      </c>
      <c r="CL38" s="993">
        <v>0</v>
      </c>
      <c r="CM38" s="994">
        <v>0</v>
      </c>
      <c r="CN38" s="993">
        <v>0</v>
      </c>
      <c r="CO38" s="994">
        <v>0</v>
      </c>
      <c r="CP38" s="993">
        <v>0</v>
      </c>
      <c r="CQ38" s="994">
        <v>0</v>
      </c>
      <c r="CR38" s="993">
        <v>0</v>
      </c>
      <c r="CS38" s="994">
        <v>0</v>
      </c>
      <c r="CT38" s="993">
        <v>0</v>
      </c>
      <c r="CU38" s="994">
        <v>0</v>
      </c>
      <c r="CV38" s="993">
        <v>0</v>
      </c>
      <c r="CW38" s="994">
        <v>0</v>
      </c>
      <c r="CX38" s="993">
        <v>0</v>
      </c>
      <c r="CY38" s="994">
        <v>0</v>
      </c>
      <c r="CZ38" s="993">
        <v>0</v>
      </c>
      <c r="DA38" s="994">
        <v>0</v>
      </c>
      <c r="DB38" s="993">
        <v>0</v>
      </c>
      <c r="DC38" s="994">
        <v>0</v>
      </c>
      <c r="DD38" s="993">
        <v>0</v>
      </c>
      <c r="DE38" s="994">
        <v>0</v>
      </c>
      <c r="DF38" s="993">
        <v>0</v>
      </c>
      <c r="DG38" s="994">
        <v>0</v>
      </c>
      <c r="DH38" s="993">
        <v>0</v>
      </c>
      <c r="DI38" s="994">
        <v>0</v>
      </c>
      <c r="DJ38" s="993">
        <v>0</v>
      </c>
      <c r="DK38" s="994">
        <v>0</v>
      </c>
      <c r="DL38" s="993">
        <v>0</v>
      </c>
      <c r="DM38" s="994">
        <v>0</v>
      </c>
      <c r="DN38" s="993">
        <v>0</v>
      </c>
      <c r="DO38" s="994">
        <v>0</v>
      </c>
      <c r="DP38" s="995">
        <v>0</v>
      </c>
      <c r="DQ38" s="946"/>
      <c r="DR38" s="973"/>
      <c r="DS38" s="946"/>
      <c r="DT38" s="992">
        <v>0</v>
      </c>
      <c r="DU38" s="993">
        <v>0</v>
      </c>
      <c r="DV38" s="994">
        <v>0</v>
      </c>
      <c r="DW38" s="993">
        <v>0</v>
      </c>
      <c r="DX38" s="994">
        <v>0</v>
      </c>
      <c r="DY38" s="993">
        <v>0</v>
      </c>
      <c r="DZ38" s="994">
        <v>0</v>
      </c>
      <c r="EA38" s="993">
        <v>0</v>
      </c>
      <c r="EB38" s="994">
        <v>0</v>
      </c>
      <c r="EC38" s="993">
        <v>0</v>
      </c>
      <c r="ED38" s="994">
        <v>0</v>
      </c>
      <c r="EE38" s="993">
        <v>0</v>
      </c>
      <c r="EF38" s="994">
        <v>0</v>
      </c>
      <c r="EG38" s="993">
        <v>0</v>
      </c>
      <c r="EH38" s="994">
        <v>0</v>
      </c>
      <c r="EI38" s="993">
        <v>0</v>
      </c>
      <c r="EJ38" s="994">
        <v>0</v>
      </c>
      <c r="EK38" s="993">
        <v>0</v>
      </c>
      <c r="EL38" s="994">
        <v>0</v>
      </c>
      <c r="EM38" s="993">
        <v>0</v>
      </c>
      <c r="EN38" s="994">
        <v>0</v>
      </c>
      <c r="EO38" s="993">
        <v>0</v>
      </c>
      <c r="EP38" s="994">
        <v>0</v>
      </c>
      <c r="EQ38" s="993">
        <v>0</v>
      </c>
      <c r="ER38" s="994">
        <v>0</v>
      </c>
      <c r="ES38" s="993">
        <v>0</v>
      </c>
      <c r="ET38" s="994">
        <v>0</v>
      </c>
      <c r="EU38" s="993">
        <v>0</v>
      </c>
      <c r="EV38" s="994">
        <v>0</v>
      </c>
      <c r="EW38" s="993">
        <v>0</v>
      </c>
      <c r="EX38" s="994">
        <v>0</v>
      </c>
      <c r="EY38" s="993">
        <v>0</v>
      </c>
      <c r="EZ38" s="994">
        <v>0</v>
      </c>
      <c r="FA38" s="993">
        <v>0</v>
      </c>
      <c r="FB38" s="994">
        <v>0</v>
      </c>
      <c r="FC38" s="995">
        <v>0</v>
      </c>
      <c r="FD38" s="946"/>
      <c r="FE38" s="974"/>
      <c r="FF38" s="946"/>
      <c r="FG38" s="975"/>
      <c r="FI38" s="996" t="b">
        <v>1</v>
      </c>
    </row>
    <row r="39" spans="2:165" hidden="1" outlineLevel="1">
      <c r="B39" s="983">
        <v>32</v>
      </c>
      <c r="C39" s="1012" t="s">
        <v>773</v>
      </c>
      <c r="E39" s="985">
        <v>0</v>
      </c>
      <c r="F39" s="986">
        <v>0</v>
      </c>
      <c r="G39" s="987">
        <v>0</v>
      </c>
      <c r="H39" s="986">
        <v>0</v>
      </c>
      <c r="I39" s="987">
        <v>0</v>
      </c>
      <c r="J39" s="986">
        <v>0</v>
      </c>
      <c r="K39" s="987">
        <v>0</v>
      </c>
      <c r="L39" s="986">
        <v>0</v>
      </c>
      <c r="M39" s="987">
        <v>0</v>
      </c>
      <c r="N39" s="986">
        <v>0</v>
      </c>
      <c r="O39" s="987">
        <v>0</v>
      </c>
      <c r="P39" s="986">
        <v>0</v>
      </c>
      <c r="Q39" s="987">
        <v>0</v>
      </c>
      <c r="R39" s="986">
        <v>0</v>
      </c>
      <c r="S39" s="987">
        <v>0</v>
      </c>
      <c r="T39" s="986">
        <v>0</v>
      </c>
      <c r="U39" s="987">
        <v>0</v>
      </c>
      <c r="V39" s="986">
        <v>0</v>
      </c>
      <c r="W39" s="987">
        <v>0</v>
      </c>
      <c r="X39" s="986">
        <v>0</v>
      </c>
      <c r="Y39" s="987">
        <v>0</v>
      </c>
      <c r="Z39" s="986">
        <v>0</v>
      </c>
      <c r="AA39" s="987">
        <v>0</v>
      </c>
      <c r="AB39" s="986">
        <v>0</v>
      </c>
      <c r="AC39" s="987">
        <v>0</v>
      </c>
      <c r="AD39" s="986">
        <v>0</v>
      </c>
      <c r="AE39" s="987">
        <v>0</v>
      </c>
      <c r="AF39" s="986">
        <v>0</v>
      </c>
      <c r="AG39" s="987">
        <v>0</v>
      </c>
      <c r="AH39" s="986">
        <v>0</v>
      </c>
      <c r="AI39" s="987">
        <v>0</v>
      </c>
      <c r="AJ39" s="986">
        <v>0</v>
      </c>
      <c r="AK39" s="987">
        <v>0</v>
      </c>
      <c r="AL39" s="986">
        <v>0</v>
      </c>
      <c r="AM39" s="987">
        <v>0</v>
      </c>
      <c r="AN39" s="988">
        <v>0</v>
      </c>
      <c r="AO39" s="946"/>
      <c r="AP39" s="964"/>
      <c r="AQ39" s="946"/>
      <c r="AR39" s="985">
        <v>0</v>
      </c>
      <c r="AS39" s="986">
        <v>0</v>
      </c>
      <c r="AT39" s="987">
        <v>0</v>
      </c>
      <c r="AU39" s="986">
        <v>0</v>
      </c>
      <c r="AV39" s="987">
        <v>0</v>
      </c>
      <c r="AW39" s="986">
        <v>0</v>
      </c>
      <c r="AX39" s="987">
        <v>0</v>
      </c>
      <c r="AY39" s="986">
        <v>0</v>
      </c>
      <c r="AZ39" s="987">
        <v>0</v>
      </c>
      <c r="BA39" s="986">
        <v>0</v>
      </c>
      <c r="BB39" s="987">
        <v>0</v>
      </c>
      <c r="BC39" s="986">
        <v>0</v>
      </c>
      <c r="BD39" s="987">
        <v>0</v>
      </c>
      <c r="BE39" s="986">
        <v>0</v>
      </c>
      <c r="BF39" s="987">
        <v>0</v>
      </c>
      <c r="BG39" s="986">
        <v>0</v>
      </c>
      <c r="BH39" s="987">
        <v>0</v>
      </c>
      <c r="BI39" s="986">
        <v>0</v>
      </c>
      <c r="BJ39" s="987">
        <v>0</v>
      </c>
      <c r="BK39" s="986">
        <v>0</v>
      </c>
      <c r="BL39" s="987">
        <v>0</v>
      </c>
      <c r="BM39" s="986">
        <v>0</v>
      </c>
      <c r="BN39" s="987">
        <v>0</v>
      </c>
      <c r="BO39" s="986">
        <v>0</v>
      </c>
      <c r="BP39" s="987">
        <v>0</v>
      </c>
      <c r="BQ39" s="986">
        <v>0</v>
      </c>
      <c r="BR39" s="987">
        <v>0</v>
      </c>
      <c r="BS39" s="986">
        <v>0</v>
      </c>
      <c r="BT39" s="987">
        <v>0</v>
      </c>
      <c r="BU39" s="986">
        <v>0</v>
      </c>
      <c r="BV39" s="987">
        <v>0</v>
      </c>
      <c r="BW39" s="986">
        <v>0</v>
      </c>
      <c r="BX39" s="987">
        <v>0</v>
      </c>
      <c r="BY39" s="986">
        <v>0</v>
      </c>
      <c r="BZ39" s="987">
        <v>0</v>
      </c>
      <c r="CA39" s="988">
        <v>0</v>
      </c>
      <c r="CB39" s="946"/>
      <c r="CC39" s="971"/>
      <c r="CD39" s="946"/>
      <c r="CE39" s="972"/>
      <c r="CF39" s="946"/>
      <c r="CG39" s="985">
        <v>0</v>
      </c>
      <c r="CH39" s="986">
        <v>0</v>
      </c>
      <c r="CI39" s="987">
        <v>0</v>
      </c>
      <c r="CJ39" s="986">
        <v>0</v>
      </c>
      <c r="CK39" s="987">
        <v>0</v>
      </c>
      <c r="CL39" s="986">
        <v>0</v>
      </c>
      <c r="CM39" s="987">
        <v>0</v>
      </c>
      <c r="CN39" s="986">
        <v>0</v>
      </c>
      <c r="CO39" s="987">
        <v>0</v>
      </c>
      <c r="CP39" s="986">
        <v>0</v>
      </c>
      <c r="CQ39" s="987">
        <v>0</v>
      </c>
      <c r="CR39" s="986">
        <v>0</v>
      </c>
      <c r="CS39" s="987">
        <v>0</v>
      </c>
      <c r="CT39" s="986">
        <v>0</v>
      </c>
      <c r="CU39" s="987">
        <v>0</v>
      </c>
      <c r="CV39" s="986">
        <v>0</v>
      </c>
      <c r="CW39" s="987">
        <v>0</v>
      </c>
      <c r="CX39" s="986">
        <v>0</v>
      </c>
      <c r="CY39" s="987">
        <v>0</v>
      </c>
      <c r="CZ39" s="986">
        <v>0</v>
      </c>
      <c r="DA39" s="987">
        <v>0</v>
      </c>
      <c r="DB39" s="986">
        <v>0</v>
      </c>
      <c r="DC39" s="987">
        <v>0</v>
      </c>
      <c r="DD39" s="986">
        <v>0</v>
      </c>
      <c r="DE39" s="987">
        <v>0</v>
      </c>
      <c r="DF39" s="986">
        <v>0</v>
      </c>
      <c r="DG39" s="987">
        <v>0</v>
      </c>
      <c r="DH39" s="986">
        <v>0</v>
      </c>
      <c r="DI39" s="987">
        <v>0</v>
      </c>
      <c r="DJ39" s="986">
        <v>0</v>
      </c>
      <c r="DK39" s="987">
        <v>0</v>
      </c>
      <c r="DL39" s="986">
        <v>0</v>
      </c>
      <c r="DM39" s="987">
        <v>0</v>
      </c>
      <c r="DN39" s="986">
        <v>0</v>
      </c>
      <c r="DO39" s="987">
        <v>0</v>
      </c>
      <c r="DP39" s="988">
        <v>0</v>
      </c>
      <c r="DQ39" s="946"/>
      <c r="DR39" s="973"/>
      <c r="DS39" s="946"/>
      <c r="DT39" s="985">
        <v>0</v>
      </c>
      <c r="DU39" s="986">
        <v>0</v>
      </c>
      <c r="DV39" s="987">
        <v>0</v>
      </c>
      <c r="DW39" s="986">
        <v>0</v>
      </c>
      <c r="DX39" s="987">
        <v>0</v>
      </c>
      <c r="DY39" s="986">
        <v>0</v>
      </c>
      <c r="DZ39" s="987">
        <v>0</v>
      </c>
      <c r="EA39" s="986">
        <v>0</v>
      </c>
      <c r="EB39" s="987">
        <v>0</v>
      </c>
      <c r="EC39" s="986">
        <v>0</v>
      </c>
      <c r="ED39" s="987">
        <v>0</v>
      </c>
      <c r="EE39" s="986">
        <v>0</v>
      </c>
      <c r="EF39" s="987">
        <v>0</v>
      </c>
      <c r="EG39" s="986">
        <v>0</v>
      </c>
      <c r="EH39" s="987">
        <v>0</v>
      </c>
      <c r="EI39" s="986">
        <v>0</v>
      </c>
      <c r="EJ39" s="987">
        <v>0</v>
      </c>
      <c r="EK39" s="986">
        <v>0</v>
      </c>
      <c r="EL39" s="987">
        <v>0</v>
      </c>
      <c r="EM39" s="986">
        <v>0</v>
      </c>
      <c r="EN39" s="987">
        <v>0</v>
      </c>
      <c r="EO39" s="986">
        <v>0</v>
      </c>
      <c r="EP39" s="987">
        <v>0</v>
      </c>
      <c r="EQ39" s="986">
        <v>0</v>
      </c>
      <c r="ER39" s="987">
        <v>0</v>
      </c>
      <c r="ES39" s="986">
        <v>0</v>
      </c>
      <c r="ET39" s="987">
        <v>0</v>
      </c>
      <c r="EU39" s="986">
        <v>0</v>
      </c>
      <c r="EV39" s="987">
        <v>0</v>
      </c>
      <c r="EW39" s="986">
        <v>0</v>
      </c>
      <c r="EX39" s="987">
        <v>0</v>
      </c>
      <c r="EY39" s="986">
        <v>0</v>
      </c>
      <c r="EZ39" s="987">
        <v>0</v>
      </c>
      <c r="FA39" s="986">
        <v>0</v>
      </c>
      <c r="FB39" s="987">
        <v>0</v>
      </c>
      <c r="FC39" s="988">
        <v>0</v>
      </c>
      <c r="FD39" s="946"/>
      <c r="FE39" s="974"/>
      <c r="FF39" s="946"/>
      <c r="FG39" s="975"/>
      <c r="FI39" s="989" t="b">
        <v>1</v>
      </c>
    </row>
    <row r="40" spans="2:165" hidden="1" outlineLevel="1">
      <c r="B40" s="990">
        <v>33</v>
      </c>
      <c r="C40" s="1011" t="s">
        <v>774</v>
      </c>
      <c r="E40" s="992">
        <v>0</v>
      </c>
      <c r="F40" s="993">
        <v>0</v>
      </c>
      <c r="G40" s="994">
        <v>0</v>
      </c>
      <c r="H40" s="993">
        <v>0</v>
      </c>
      <c r="I40" s="994">
        <v>0</v>
      </c>
      <c r="J40" s="993">
        <v>0</v>
      </c>
      <c r="K40" s="994">
        <v>0</v>
      </c>
      <c r="L40" s="993">
        <v>0</v>
      </c>
      <c r="M40" s="994">
        <v>0</v>
      </c>
      <c r="N40" s="993">
        <v>0</v>
      </c>
      <c r="O40" s="994">
        <v>0</v>
      </c>
      <c r="P40" s="993">
        <v>0</v>
      </c>
      <c r="Q40" s="994">
        <v>0</v>
      </c>
      <c r="R40" s="993">
        <v>0</v>
      </c>
      <c r="S40" s="994">
        <v>0</v>
      </c>
      <c r="T40" s="993">
        <v>0</v>
      </c>
      <c r="U40" s="994">
        <v>0</v>
      </c>
      <c r="V40" s="993">
        <v>0</v>
      </c>
      <c r="W40" s="994">
        <v>0</v>
      </c>
      <c r="X40" s="993">
        <v>0</v>
      </c>
      <c r="Y40" s="994">
        <v>0</v>
      </c>
      <c r="Z40" s="993">
        <v>0</v>
      </c>
      <c r="AA40" s="994">
        <v>0</v>
      </c>
      <c r="AB40" s="993">
        <v>0</v>
      </c>
      <c r="AC40" s="994">
        <v>0</v>
      </c>
      <c r="AD40" s="993">
        <v>0</v>
      </c>
      <c r="AE40" s="994">
        <v>0</v>
      </c>
      <c r="AF40" s="993">
        <v>0</v>
      </c>
      <c r="AG40" s="994">
        <v>0</v>
      </c>
      <c r="AH40" s="993">
        <v>0</v>
      </c>
      <c r="AI40" s="994">
        <v>0</v>
      </c>
      <c r="AJ40" s="993">
        <v>0</v>
      </c>
      <c r="AK40" s="994">
        <v>0</v>
      </c>
      <c r="AL40" s="993">
        <v>0</v>
      </c>
      <c r="AM40" s="994">
        <v>0</v>
      </c>
      <c r="AN40" s="995">
        <v>0</v>
      </c>
      <c r="AO40" s="946"/>
      <c r="AP40" s="964"/>
      <c r="AQ40" s="946"/>
      <c r="AR40" s="992">
        <v>0</v>
      </c>
      <c r="AS40" s="993">
        <v>0</v>
      </c>
      <c r="AT40" s="994">
        <v>0</v>
      </c>
      <c r="AU40" s="993">
        <v>0</v>
      </c>
      <c r="AV40" s="994">
        <v>0</v>
      </c>
      <c r="AW40" s="993">
        <v>0</v>
      </c>
      <c r="AX40" s="994">
        <v>0</v>
      </c>
      <c r="AY40" s="993">
        <v>0</v>
      </c>
      <c r="AZ40" s="994">
        <v>0</v>
      </c>
      <c r="BA40" s="993">
        <v>0</v>
      </c>
      <c r="BB40" s="994">
        <v>0</v>
      </c>
      <c r="BC40" s="993">
        <v>0</v>
      </c>
      <c r="BD40" s="994">
        <v>0</v>
      </c>
      <c r="BE40" s="993">
        <v>0</v>
      </c>
      <c r="BF40" s="994">
        <v>0</v>
      </c>
      <c r="BG40" s="993">
        <v>0</v>
      </c>
      <c r="BH40" s="994">
        <v>0</v>
      </c>
      <c r="BI40" s="993">
        <v>0</v>
      </c>
      <c r="BJ40" s="994">
        <v>0</v>
      </c>
      <c r="BK40" s="993">
        <v>0</v>
      </c>
      <c r="BL40" s="994">
        <v>0</v>
      </c>
      <c r="BM40" s="993">
        <v>0</v>
      </c>
      <c r="BN40" s="994">
        <v>0</v>
      </c>
      <c r="BO40" s="993">
        <v>0</v>
      </c>
      <c r="BP40" s="994">
        <v>0</v>
      </c>
      <c r="BQ40" s="993">
        <v>0</v>
      </c>
      <c r="BR40" s="994">
        <v>0</v>
      </c>
      <c r="BS40" s="993">
        <v>0</v>
      </c>
      <c r="BT40" s="994">
        <v>0</v>
      </c>
      <c r="BU40" s="993">
        <v>0</v>
      </c>
      <c r="BV40" s="994">
        <v>0</v>
      </c>
      <c r="BW40" s="993">
        <v>0</v>
      </c>
      <c r="BX40" s="994">
        <v>0</v>
      </c>
      <c r="BY40" s="993">
        <v>0</v>
      </c>
      <c r="BZ40" s="994">
        <v>0</v>
      </c>
      <c r="CA40" s="995">
        <v>0</v>
      </c>
      <c r="CB40" s="946"/>
      <c r="CC40" s="971"/>
      <c r="CD40" s="946"/>
      <c r="CE40" s="972"/>
      <c r="CF40" s="946"/>
      <c r="CG40" s="992">
        <v>0</v>
      </c>
      <c r="CH40" s="993">
        <v>0</v>
      </c>
      <c r="CI40" s="994">
        <v>0</v>
      </c>
      <c r="CJ40" s="993">
        <v>0</v>
      </c>
      <c r="CK40" s="994">
        <v>0</v>
      </c>
      <c r="CL40" s="993">
        <v>0</v>
      </c>
      <c r="CM40" s="994">
        <v>0</v>
      </c>
      <c r="CN40" s="993">
        <v>0</v>
      </c>
      <c r="CO40" s="994">
        <v>0</v>
      </c>
      <c r="CP40" s="993">
        <v>0</v>
      </c>
      <c r="CQ40" s="994">
        <v>0</v>
      </c>
      <c r="CR40" s="993">
        <v>0</v>
      </c>
      <c r="CS40" s="994">
        <v>0</v>
      </c>
      <c r="CT40" s="993">
        <v>0</v>
      </c>
      <c r="CU40" s="994">
        <v>0</v>
      </c>
      <c r="CV40" s="993">
        <v>0</v>
      </c>
      <c r="CW40" s="994">
        <v>0</v>
      </c>
      <c r="CX40" s="993">
        <v>0</v>
      </c>
      <c r="CY40" s="994">
        <v>0</v>
      </c>
      <c r="CZ40" s="993">
        <v>0</v>
      </c>
      <c r="DA40" s="994">
        <v>0</v>
      </c>
      <c r="DB40" s="993">
        <v>0</v>
      </c>
      <c r="DC40" s="994">
        <v>0</v>
      </c>
      <c r="DD40" s="993">
        <v>0</v>
      </c>
      <c r="DE40" s="994">
        <v>0</v>
      </c>
      <c r="DF40" s="993">
        <v>0</v>
      </c>
      <c r="DG40" s="994">
        <v>0</v>
      </c>
      <c r="DH40" s="993">
        <v>0</v>
      </c>
      <c r="DI40" s="994">
        <v>0</v>
      </c>
      <c r="DJ40" s="993">
        <v>0</v>
      </c>
      <c r="DK40" s="994">
        <v>0</v>
      </c>
      <c r="DL40" s="993">
        <v>0</v>
      </c>
      <c r="DM40" s="994">
        <v>0</v>
      </c>
      <c r="DN40" s="993">
        <v>0</v>
      </c>
      <c r="DO40" s="994">
        <v>0</v>
      </c>
      <c r="DP40" s="995">
        <v>0</v>
      </c>
      <c r="DQ40" s="946"/>
      <c r="DR40" s="973"/>
      <c r="DS40" s="946"/>
      <c r="DT40" s="992">
        <v>0</v>
      </c>
      <c r="DU40" s="993">
        <v>0</v>
      </c>
      <c r="DV40" s="994">
        <v>0</v>
      </c>
      <c r="DW40" s="993">
        <v>0</v>
      </c>
      <c r="DX40" s="994">
        <v>0</v>
      </c>
      <c r="DY40" s="993">
        <v>0</v>
      </c>
      <c r="DZ40" s="994">
        <v>0</v>
      </c>
      <c r="EA40" s="993">
        <v>0</v>
      </c>
      <c r="EB40" s="994">
        <v>0</v>
      </c>
      <c r="EC40" s="993">
        <v>0</v>
      </c>
      <c r="ED40" s="994">
        <v>0</v>
      </c>
      <c r="EE40" s="993">
        <v>0</v>
      </c>
      <c r="EF40" s="994">
        <v>0</v>
      </c>
      <c r="EG40" s="993">
        <v>0</v>
      </c>
      <c r="EH40" s="994">
        <v>0</v>
      </c>
      <c r="EI40" s="993">
        <v>0</v>
      </c>
      <c r="EJ40" s="994">
        <v>0</v>
      </c>
      <c r="EK40" s="993">
        <v>0</v>
      </c>
      <c r="EL40" s="994">
        <v>0</v>
      </c>
      <c r="EM40" s="993">
        <v>0</v>
      </c>
      <c r="EN40" s="994">
        <v>0</v>
      </c>
      <c r="EO40" s="993">
        <v>0</v>
      </c>
      <c r="EP40" s="994">
        <v>0</v>
      </c>
      <c r="EQ40" s="993">
        <v>0</v>
      </c>
      <c r="ER40" s="994">
        <v>0</v>
      </c>
      <c r="ES40" s="993">
        <v>0</v>
      </c>
      <c r="ET40" s="994">
        <v>0</v>
      </c>
      <c r="EU40" s="993">
        <v>0</v>
      </c>
      <c r="EV40" s="994">
        <v>0</v>
      </c>
      <c r="EW40" s="993">
        <v>0</v>
      </c>
      <c r="EX40" s="994">
        <v>0</v>
      </c>
      <c r="EY40" s="993">
        <v>0</v>
      </c>
      <c r="EZ40" s="994">
        <v>0</v>
      </c>
      <c r="FA40" s="993">
        <v>0</v>
      </c>
      <c r="FB40" s="994">
        <v>0</v>
      </c>
      <c r="FC40" s="995">
        <v>0</v>
      </c>
      <c r="FD40" s="946"/>
      <c r="FE40" s="974"/>
      <c r="FF40" s="946"/>
      <c r="FG40" s="975"/>
      <c r="FI40" s="996" t="b">
        <v>1</v>
      </c>
    </row>
    <row r="41" spans="2:165" hidden="1" outlineLevel="1">
      <c r="B41" s="983">
        <v>34</v>
      </c>
      <c r="C41" s="1012" t="s">
        <v>775</v>
      </c>
      <c r="E41" s="985">
        <v>0</v>
      </c>
      <c r="F41" s="986">
        <v>0</v>
      </c>
      <c r="G41" s="987">
        <v>0</v>
      </c>
      <c r="H41" s="986">
        <v>0</v>
      </c>
      <c r="I41" s="987">
        <v>0</v>
      </c>
      <c r="J41" s="986">
        <v>0</v>
      </c>
      <c r="K41" s="987">
        <v>0</v>
      </c>
      <c r="L41" s="986">
        <v>0</v>
      </c>
      <c r="M41" s="987">
        <v>0</v>
      </c>
      <c r="N41" s="986">
        <v>0</v>
      </c>
      <c r="O41" s="987">
        <v>0</v>
      </c>
      <c r="P41" s="986">
        <v>0</v>
      </c>
      <c r="Q41" s="987">
        <v>0</v>
      </c>
      <c r="R41" s="986">
        <v>0</v>
      </c>
      <c r="S41" s="987">
        <v>0</v>
      </c>
      <c r="T41" s="986">
        <v>0</v>
      </c>
      <c r="U41" s="987">
        <v>0</v>
      </c>
      <c r="V41" s="986">
        <v>0</v>
      </c>
      <c r="W41" s="987">
        <v>0</v>
      </c>
      <c r="X41" s="986">
        <v>0</v>
      </c>
      <c r="Y41" s="987">
        <v>0</v>
      </c>
      <c r="Z41" s="986">
        <v>0</v>
      </c>
      <c r="AA41" s="987">
        <v>0</v>
      </c>
      <c r="AB41" s="986">
        <v>0</v>
      </c>
      <c r="AC41" s="987">
        <v>0</v>
      </c>
      <c r="AD41" s="986">
        <v>0</v>
      </c>
      <c r="AE41" s="987">
        <v>0</v>
      </c>
      <c r="AF41" s="986">
        <v>0</v>
      </c>
      <c r="AG41" s="987">
        <v>0</v>
      </c>
      <c r="AH41" s="986">
        <v>0</v>
      </c>
      <c r="AI41" s="987">
        <v>0</v>
      </c>
      <c r="AJ41" s="986">
        <v>0</v>
      </c>
      <c r="AK41" s="987">
        <v>0</v>
      </c>
      <c r="AL41" s="986">
        <v>0</v>
      </c>
      <c r="AM41" s="987">
        <v>0</v>
      </c>
      <c r="AN41" s="988">
        <v>0</v>
      </c>
      <c r="AO41" s="946"/>
      <c r="AP41" s="964"/>
      <c r="AQ41" s="946"/>
      <c r="AR41" s="985">
        <v>0</v>
      </c>
      <c r="AS41" s="986">
        <v>0</v>
      </c>
      <c r="AT41" s="987">
        <v>0</v>
      </c>
      <c r="AU41" s="986">
        <v>0</v>
      </c>
      <c r="AV41" s="987">
        <v>0</v>
      </c>
      <c r="AW41" s="986">
        <v>0</v>
      </c>
      <c r="AX41" s="987">
        <v>0</v>
      </c>
      <c r="AY41" s="986">
        <v>0</v>
      </c>
      <c r="AZ41" s="987">
        <v>0</v>
      </c>
      <c r="BA41" s="986">
        <v>0</v>
      </c>
      <c r="BB41" s="987">
        <v>0</v>
      </c>
      <c r="BC41" s="986">
        <v>0</v>
      </c>
      <c r="BD41" s="987">
        <v>0</v>
      </c>
      <c r="BE41" s="986">
        <v>0</v>
      </c>
      <c r="BF41" s="987">
        <v>0</v>
      </c>
      <c r="BG41" s="986">
        <v>0</v>
      </c>
      <c r="BH41" s="987">
        <v>0</v>
      </c>
      <c r="BI41" s="986">
        <v>0</v>
      </c>
      <c r="BJ41" s="987">
        <v>0</v>
      </c>
      <c r="BK41" s="986">
        <v>0</v>
      </c>
      <c r="BL41" s="987">
        <v>0</v>
      </c>
      <c r="BM41" s="986">
        <v>0</v>
      </c>
      <c r="BN41" s="987">
        <v>0</v>
      </c>
      <c r="BO41" s="986">
        <v>0</v>
      </c>
      <c r="BP41" s="987">
        <v>0</v>
      </c>
      <c r="BQ41" s="986">
        <v>0</v>
      </c>
      <c r="BR41" s="987">
        <v>0</v>
      </c>
      <c r="BS41" s="986">
        <v>0</v>
      </c>
      <c r="BT41" s="987">
        <v>0</v>
      </c>
      <c r="BU41" s="986">
        <v>0</v>
      </c>
      <c r="BV41" s="987">
        <v>0</v>
      </c>
      <c r="BW41" s="986">
        <v>0</v>
      </c>
      <c r="BX41" s="987">
        <v>0</v>
      </c>
      <c r="BY41" s="986">
        <v>0</v>
      </c>
      <c r="BZ41" s="987">
        <v>0</v>
      </c>
      <c r="CA41" s="988">
        <v>0</v>
      </c>
      <c r="CB41" s="946"/>
      <c r="CC41" s="971"/>
      <c r="CD41" s="946"/>
      <c r="CE41" s="972"/>
      <c r="CF41" s="946"/>
      <c r="CG41" s="985">
        <v>0</v>
      </c>
      <c r="CH41" s="986">
        <v>0</v>
      </c>
      <c r="CI41" s="987">
        <v>0</v>
      </c>
      <c r="CJ41" s="986">
        <v>0</v>
      </c>
      <c r="CK41" s="987">
        <v>0</v>
      </c>
      <c r="CL41" s="986">
        <v>0</v>
      </c>
      <c r="CM41" s="987">
        <v>0</v>
      </c>
      <c r="CN41" s="986">
        <v>0</v>
      </c>
      <c r="CO41" s="987">
        <v>0</v>
      </c>
      <c r="CP41" s="986">
        <v>0</v>
      </c>
      <c r="CQ41" s="987">
        <v>0</v>
      </c>
      <c r="CR41" s="986">
        <v>0</v>
      </c>
      <c r="CS41" s="987">
        <v>0</v>
      </c>
      <c r="CT41" s="986">
        <v>0</v>
      </c>
      <c r="CU41" s="987">
        <v>0</v>
      </c>
      <c r="CV41" s="986">
        <v>0</v>
      </c>
      <c r="CW41" s="987">
        <v>0</v>
      </c>
      <c r="CX41" s="986">
        <v>0</v>
      </c>
      <c r="CY41" s="987">
        <v>0</v>
      </c>
      <c r="CZ41" s="986">
        <v>0</v>
      </c>
      <c r="DA41" s="987">
        <v>0</v>
      </c>
      <c r="DB41" s="986">
        <v>0</v>
      </c>
      <c r="DC41" s="987">
        <v>0</v>
      </c>
      <c r="DD41" s="986">
        <v>0</v>
      </c>
      <c r="DE41" s="987">
        <v>0</v>
      </c>
      <c r="DF41" s="986">
        <v>0</v>
      </c>
      <c r="DG41" s="987">
        <v>0</v>
      </c>
      <c r="DH41" s="986">
        <v>0</v>
      </c>
      <c r="DI41" s="987">
        <v>0</v>
      </c>
      <c r="DJ41" s="986">
        <v>0</v>
      </c>
      <c r="DK41" s="987">
        <v>0</v>
      </c>
      <c r="DL41" s="986">
        <v>0</v>
      </c>
      <c r="DM41" s="987">
        <v>0</v>
      </c>
      <c r="DN41" s="986">
        <v>0</v>
      </c>
      <c r="DO41" s="987">
        <v>0</v>
      </c>
      <c r="DP41" s="988">
        <v>0</v>
      </c>
      <c r="DQ41" s="946"/>
      <c r="DR41" s="973"/>
      <c r="DS41" s="946"/>
      <c r="DT41" s="985">
        <v>0</v>
      </c>
      <c r="DU41" s="986">
        <v>0</v>
      </c>
      <c r="DV41" s="987">
        <v>0</v>
      </c>
      <c r="DW41" s="986">
        <v>0</v>
      </c>
      <c r="DX41" s="987">
        <v>0</v>
      </c>
      <c r="DY41" s="986">
        <v>0</v>
      </c>
      <c r="DZ41" s="987">
        <v>0</v>
      </c>
      <c r="EA41" s="986">
        <v>0</v>
      </c>
      <c r="EB41" s="987">
        <v>0</v>
      </c>
      <c r="EC41" s="986">
        <v>0</v>
      </c>
      <c r="ED41" s="987">
        <v>0</v>
      </c>
      <c r="EE41" s="986">
        <v>0</v>
      </c>
      <c r="EF41" s="987">
        <v>0</v>
      </c>
      <c r="EG41" s="986">
        <v>0</v>
      </c>
      <c r="EH41" s="987">
        <v>0</v>
      </c>
      <c r="EI41" s="986">
        <v>0</v>
      </c>
      <c r="EJ41" s="987">
        <v>0</v>
      </c>
      <c r="EK41" s="986">
        <v>0</v>
      </c>
      <c r="EL41" s="987">
        <v>0</v>
      </c>
      <c r="EM41" s="986">
        <v>0</v>
      </c>
      <c r="EN41" s="987">
        <v>0</v>
      </c>
      <c r="EO41" s="986">
        <v>0</v>
      </c>
      <c r="EP41" s="987">
        <v>0</v>
      </c>
      <c r="EQ41" s="986">
        <v>0</v>
      </c>
      <c r="ER41" s="987">
        <v>0</v>
      </c>
      <c r="ES41" s="986">
        <v>0</v>
      </c>
      <c r="ET41" s="987">
        <v>0</v>
      </c>
      <c r="EU41" s="986">
        <v>0</v>
      </c>
      <c r="EV41" s="987">
        <v>0</v>
      </c>
      <c r="EW41" s="986">
        <v>0</v>
      </c>
      <c r="EX41" s="987">
        <v>0</v>
      </c>
      <c r="EY41" s="986">
        <v>0</v>
      </c>
      <c r="EZ41" s="987">
        <v>0</v>
      </c>
      <c r="FA41" s="986">
        <v>0</v>
      </c>
      <c r="FB41" s="987">
        <v>0</v>
      </c>
      <c r="FC41" s="988">
        <v>0</v>
      </c>
      <c r="FD41" s="946"/>
      <c r="FE41" s="974"/>
      <c r="FF41" s="946"/>
      <c r="FG41" s="975"/>
      <c r="FI41" s="989" t="b">
        <v>1</v>
      </c>
    </row>
    <row r="42" spans="2:165" hidden="1" outlineLevel="1">
      <c r="B42" s="990">
        <v>35</v>
      </c>
      <c r="C42" s="1011" t="s">
        <v>776</v>
      </c>
      <c r="E42" s="992">
        <v>0</v>
      </c>
      <c r="F42" s="993">
        <v>0</v>
      </c>
      <c r="G42" s="994">
        <v>0</v>
      </c>
      <c r="H42" s="993">
        <v>0</v>
      </c>
      <c r="I42" s="994">
        <v>0</v>
      </c>
      <c r="J42" s="993">
        <v>0</v>
      </c>
      <c r="K42" s="994">
        <v>0</v>
      </c>
      <c r="L42" s="993">
        <v>0</v>
      </c>
      <c r="M42" s="994">
        <v>0</v>
      </c>
      <c r="N42" s="993">
        <v>0</v>
      </c>
      <c r="O42" s="994">
        <v>0</v>
      </c>
      <c r="P42" s="993">
        <v>0</v>
      </c>
      <c r="Q42" s="994">
        <v>0</v>
      </c>
      <c r="R42" s="993">
        <v>0</v>
      </c>
      <c r="S42" s="994">
        <v>0</v>
      </c>
      <c r="T42" s="993">
        <v>0</v>
      </c>
      <c r="U42" s="994">
        <v>0</v>
      </c>
      <c r="V42" s="993">
        <v>0</v>
      </c>
      <c r="W42" s="994">
        <v>0</v>
      </c>
      <c r="X42" s="993">
        <v>0</v>
      </c>
      <c r="Y42" s="994">
        <v>0</v>
      </c>
      <c r="Z42" s="993">
        <v>0</v>
      </c>
      <c r="AA42" s="994">
        <v>0</v>
      </c>
      <c r="AB42" s="993">
        <v>0</v>
      </c>
      <c r="AC42" s="994">
        <v>0</v>
      </c>
      <c r="AD42" s="993">
        <v>0</v>
      </c>
      <c r="AE42" s="994">
        <v>0</v>
      </c>
      <c r="AF42" s="993">
        <v>0</v>
      </c>
      <c r="AG42" s="994">
        <v>0</v>
      </c>
      <c r="AH42" s="993">
        <v>0</v>
      </c>
      <c r="AI42" s="994">
        <v>0</v>
      </c>
      <c r="AJ42" s="993">
        <v>0</v>
      </c>
      <c r="AK42" s="994">
        <v>0</v>
      </c>
      <c r="AL42" s="993">
        <v>0</v>
      </c>
      <c r="AM42" s="994">
        <v>0</v>
      </c>
      <c r="AN42" s="995">
        <v>0</v>
      </c>
      <c r="AO42" s="946"/>
      <c r="AP42" s="964"/>
      <c r="AQ42" s="946"/>
      <c r="AR42" s="992">
        <v>0</v>
      </c>
      <c r="AS42" s="993">
        <v>0</v>
      </c>
      <c r="AT42" s="994">
        <v>0</v>
      </c>
      <c r="AU42" s="993">
        <v>0</v>
      </c>
      <c r="AV42" s="994">
        <v>0</v>
      </c>
      <c r="AW42" s="993">
        <v>0</v>
      </c>
      <c r="AX42" s="994">
        <v>0</v>
      </c>
      <c r="AY42" s="993">
        <v>0</v>
      </c>
      <c r="AZ42" s="994">
        <v>0</v>
      </c>
      <c r="BA42" s="993">
        <v>0</v>
      </c>
      <c r="BB42" s="994">
        <v>0</v>
      </c>
      <c r="BC42" s="993">
        <v>0</v>
      </c>
      <c r="BD42" s="994">
        <v>0</v>
      </c>
      <c r="BE42" s="993">
        <v>0</v>
      </c>
      <c r="BF42" s="994">
        <v>0</v>
      </c>
      <c r="BG42" s="993">
        <v>0</v>
      </c>
      <c r="BH42" s="994">
        <v>0</v>
      </c>
      <c r="BI42" s="993">
        <v>0</v>
      </c>
      <c r="BJ42" s="994">
        <v>0</v>
      </c>
      <c r="BK42" s="993">
        <v>0</v>
      </c>
      <c r="BL42" s="994">
        <v>0</v>
      </c>
      <c r="BM42" s="993">
        <v>0</v>
      </c>
      <c r="BN42" s="994">
        <v>0</v>
      </c>
      <c r="BO42" s="993">
        <v>0</v>
      </c>
      <c r="BP42" s="994">
        <v>0</v>
      </c>
      <c r="BQ42" s="993">
        <v>0</v>
      </c>
      <c r="BR42" s="994">
        <v>0</v>
      </c>
      <c r="BS42" s="993">
        <v>0</v>
      </c>
      <c r="BT42" s="994">
        <v>0</v>
      </c>
      <c r="BU42" s="993">
        <v>0</v>
      </c>
      <c r="BV42" s="994">
        <v>0</v>
      </c>
      <c r="BW42" s="993">
        <v>0</v>
      </c>
      <c r="BX42" s="994">
        <v>0</v>
      </c>
      <c r="BY42" s="993">
        <v>0</v>
      </c>
      <c r="BZ42" s="994">
        <v>0</v>
      </c>
      <c r="CA42" s="995">
        <v>0</v>
      </c>
      <c r="CB42" s="946"/>
      <c r="CC42" s="971"/>
      <c r="CD42" s="946"/>
      <c r="CE42" s="972"/>
      <c r="CF42" s="946"/>
      <c r="CG42" s="992">
        <v>0</v>
      </c>
      <c r="CH42" s="993">
        <v>0</v>
      </c>
      <c r="CI42" s="994">
        <v>0</v>
      </c>
      <c r="CJ42" s="993">
        <v>0</v>
      </c>
      <c r="CK42" s="994">
        <v>0</v>
      </c>
      <c r="CL42" s="993">
        <v>0</v>
      </c>
      <c r="CM42" s="994">
        <v>0</v>
      </c>
      <c r="CN42" s="993">
        <v>0</v>
      </c>
      <c r="CO42" s="994">
        <v>0</v>
      </c>
      <c r="CP42" s="993">
        <v>0</v>
      </c>
      <c r="CQ42" s="994">
        <v>0</v>
      </c>
      <c r="CR42" s="993">
        <v>0</v>
      </c>
      <c r="CS42" s="994">
        <v>0</v>
      </c>
      <c r="CT42" s="993">
        <v>0</v>
      </c>
      <c r="CU42" s="994">
        <v>0</v>
      </c>
      <c r="CV42" s="993">
        <v>0</v>
      </c>
      <c r="CW42" s="994">
        <v>0</v>
      </c>
      <c r="CX42" s="993">
        <v>0</v>
      </c>
      <c r="CY42" s="994">
        <v>0</v>
      </c>
      <c r="CZ42" s="993">
        <v>0</v>
      </c>
      <c r="DA42" s="994">
        <v>0</v>
      </c>
      <c r="DB42" s="993">
        <v>0</v>
      </c>
      <c r="DC42" s="994">
        <v>0</v>
      </c>
      <c r="DD42" s="993">
        <v>0</v>
      </c>
      <c r="DE42" s="994">
        <v>0</v>
      </c>
      <c r="DF42" s="993">
        <v>0</v>
      </c>
      <c r="DG42" s="994">
        <v>0</v>
      </c>
      <c r="DH42" s="993">
        <v>0</v>
      </c>
      <c r="DI42" s="994">
        <v>0</v>
      </c>
      <c r="DJ42" s="993">
        <v>0</v>
      </c>
      <c r="DK42" s="994">
        <v>0</v>
      </c>
      <c r="DL42" s="993">
        <v>0</v>
      </c>
      <c r="DM42" s="994">
        <v>0</v>
      </c>
      <c r="DN42" s="993">
        <v>0</v>
      </c>
      <c r="DO42" s="994">
        <v>0</v>
      </c>
      <c r="DP42" s="995">
        <v>0</v>
      </c>
      <c r="DQ42" s="946"/>
      <c r="DR42" s="973"/>
      <c r="DS42" s="946"/>
      <c r="DT42" s="992">
        <v>0</v>
      </c>
      <c r="DU42" s="993">
        <v>0</v>
      </c>
      <c r="DV42" s="994">
        <v>0</v>
      </c>
      <c r="DW42" s="993">
        <v>0</v>
      </c>
      <c r="DX42" s="994">
        <v>0</v>
      </c>
      <c r="DY42" s="993">
        <v>0</v>
      </c>
      <c r="DZ42" s="994">
        <v>0</v>
      </c>
      <c r="EA42" s="993">
        <v>0</v>
      </c>
      <c r="EB42" s="994">
        <v>0</v>
      </c>
      <c r="EC42" s="993">
        <v>0</v>
      </c>
      <c r="ED42" s="994">
        <v>0</v>
      </c>
      <c r="EE42" s="993">
        <v>0</v>
      </c>
      <c r="EF42" s="994">
        <v>0</v>
      </c>
      <c r="EG42" s="993">
        <v>0</v>
      </c>
      <c r="EH42" s="994">
        <v>0</v>
      </c>
      <c r="EI42" s="993">
        <v>0</v>
      </c>
      <c r="EJ42" s="994">
        <v>0</v>
      </c>
      <c r="EK42" s="993">
        <v>0</v>
      </c>
      <c r="EL42" s="994">
        <v>0</v>
      </c>
      <c r="EM42" s="993">
        <v>0</v>
      </c>
      <c r="EN42" s="994">
        <v>0</v>
      </c>
      <c r="EO42" s="993">
        <v>0</v>
      </c>
      <c r="EP42" s="994">
        <v>0</v>
      </c>
      <c r="EQ42" s="993">
        <v>0</v>
      </c>
      <c r="ER42" s="994">
        <v>0</v>
      </c>
      <c r="ES42" s="993">
        <v>0</v>
      </c>
      <c r="ET42" s="994">
        <v>0</v>
      </c>
      <c r="EU42" s="993">
        <v>0</v>
      </c>
      <c r="EV42" s="994">
        <v>0</v>
      </c>
      <c r="EW42" s="993">
        <v>0</v>
      </c>
      <c r="EX42" s="994">
        <v>0</v>
      </c>
      <c r="EY42" s="993">
        <v>0</v>
      </c>
      <c r="EZ42" s="994">
        <v>0</v>
      </c>
      <c r="FA42" s="993">
        <v>0</v>
      </c>
      <c r="FB42" s="994">
        <v>0</v>
      </c>
      <c r="FC42" s="995">
        <v>0</v>
      </c>
      <c r="FD42" s="946"/>
      <c r="FE42" s="974"/>
      <c r="FF42" s="946"/>
      <c r="FG42" s="975"/>
      <c r="FI42" s="996" t="b">
        <v>1</v>
      </c>
    </row>
    <row r="43" spans="2:165" hidden="1" outlineLevel="1">
      <c r="B43" s="983">
        <v>36</v>
      </c>
      <c r="C43" s="1012" t="s">
        <v>777</v>
      </c>
      <c r="E43" s="985">
        <v>0</v>
      </c>
      <c r="F43" s="986">
        <v>0</v>
      </c>
      <c r="G43" s="987">
        <v>0</v>
      </c>
      <c r="H43" s="986">
        <v>0</v>
      </c>
      <c r="I43" s="987">
        <v>0</v>
      </c>
      <c r="J43" s="986">
        <v>0</v>
      </c>
      <c r="K43" s="987">
        <v>0</v>
      </c>
      <c r="L43" s="986">
        <v>0</v>
      </c>
      <c r="M43" s="987">
        <v>0</v>
      </c>
      <c r="N43" s="986">
        <v>0</v>
      </c>
      <c r="O43" s="987">
        <v>0</v>
      </c>
      <c r="P43" s="986">
        <v>0</v>
      </c>
      <c r="Q43" s="987">
        <v>0</v>
      </c>
      <c r="R43" s="986">
        <v>0</v>
      </c>
      <c r="S43" s="987">
        <v>0</v>
      </c>
      <c r="T43" s="986">
        <v>0</v>
      </c>
      <c r="U43" s="987">
        <v>0</v>
      </c>
      <c r="V43" s="986">
        <v>0</v>
      </c>
      <c r="W43" s="987">
        <v>0</v>
      </c>
      <c r="X43" s="986">
        <v>0</v>
      </c>
      <c r="Y43" s="987">
        <v>0</v>
      </c>
      <c r="Z43" s="986">
        <v>0</v>
      </c>
      <c r="AA43" s="987">
        <v>0</v>
      </c>
      <c r="AB43" s="986">
        <v>0</v>
      </c>
      <c r="AC43" s="987">
        <v>0</v>
      </c>
      <c r="AD43" s="986">
        <v>0</v>
      </c>
      <c r="AE43" s="987">
        <v>0</v>
      </c>
      <c r="AF43" s="986">
        <v>0</v>
      </c>
      <c r="AG43" s="987">
        <v>0</v>
      </c>
      <c r="AH43" s="986">
        <v>0</v>
      </c>
      <c r="AI43" s="987">
        <v>0</v>
      </c>
      <c r="AJ43" s="986">
        <v>0</v>
      </c>
      <c r="AK43" s="987">
        <v>0</v>
      </c>
      <c r="AL43" s="986">
        <v>0</v>
      </c>
      <c r="AM43" s="987">
        <v>0</v>
      </c>
      <c r="AN43" s="988">
        <v>0</v>
      </c>
      <c r="AO43" s="946"/>
      <c r="AP43" s="964"/>
      <c r="AQ43" s="946"/>
      <c r="AR43" s="985">
        <v>0</v>
      </c>
      <c r="AS43" s="986">
        <v>0</v>
      </c>
      <c r="AT43" s="987">
        <v>0</v>
      </c>
      <c r="AU43" s="986">
        <v>0</v>
      </c>
      <c r="AV43" s="987">
        <v>0</v>
      </c>
      <c r="AW43" s="986">
        <v>0</v>
      </c>
      <c r="AX43" s="987">
        <v>0</v>
      </c>
      <c r="AY43" s="986">
        <v>0</v>
      </c>
      <c r="AZ43" s="987">
        <v>0</v>
      </c>
      <c r="BA43" s="986">
        <v>0</v>
      </c>
      <c r="BB43" s="987">
        <v>0</v>
      </c>
      <c r="BC43" s="986">
        <v>0</v>
      </c>
      <c r="BD43" s="987">
        <v>0</v>
      </c>
      <c r="BE43" s="986">
        <v>0</v>
      </c>
      <c r="BF43" s="987">
        <v>0</v>
      </c>
      <c r="BG43" s="986">
        <v>0</v>
      </c>
      <c r="BH43" s="987">
        <v>0</v>
      </c>
      <c r="BI43" s="986">
        <v>0</v>
      </c>
      <c r="BJ43" s="987">
        <v>0</v>
      </c>
      <c r="BK43" s="986">
        <v>0</v>
      </c>
      <c r="BL43" s="987">
        <v>0</v>
      </c>
      <c r="BM43" s="986">
        <v>0</v>
      </c>
      <c r="BN43" s="987">
        <v>0</v>
      </c>
      <c r="BO43" s="986">
        <v>0</v>
      </c>
      <c r="BP43" s="987">
        <v>0</v>
      </c>
      <c r="BQ43" s="986">
        <v>0</v>
      </c>
      <c r="BR43" s="987">
        <v>0</v>
      </c>
      <c r="BS43" s="986">
        <v>0</v>
      </c>
      <c r="BT43" s="987">
        <v>0</v>
      </c>
      <c r="BU43" s="986">
        <v>0</v>
      </c>
      <c r="BV43" s="987">
        <v>0</v>
      </c>
      <c r="BW43" s="986">
        <v>0</v>
      </c>
      <c r="BX43" s="987">
        <v>0</v>
      </c>
      <c r="BY43" s="986">
        <v>0</v>
      </c>
      <c r="BZ43" s="987">
        <v>0</v>
      </c>
      <c r="CA43" s="988">
        <v>0</v>
      </c>
      <c r="CB43" s="946"/>
      <c r="CC43" s="971"/>
      <c r="CD43" s="946"/>
      <c r="CE43" s="972"/>
      <c r="CF43" s="946"/>
      <c r="CG43" s="985">
        <v>0</v>
      </c>
      <c r="CH43" s="986">
        <v>0</v>
      </c>
      <c r="CI43" s="987">
        <v>0</v>
      </c>
      <c r="CJ43" s="986">
        <v>0</v>
      </c>
      <c r="CK43" s="987">
        <v>0</v>
      </c>
      <c r="CL43" s="986">
        <v>0</v>
      </c>
      <c r="CM43" s="987">
        <v>0</v>
      </c>
      <c r="CN43" s="986">
        <v>0</v>
      </c>
      <c r="CO43" s="987">
        <v>0</v>
      </c>
      <c r="CP43" s="986">
        <v>0</v>
      </c>
      <c r="CQ43" s="987">
        <v>0</v>
      </c>
      <c r="CR43" s="986">
        <v>0</v>
      </c>
      <c r="CS43" s="987">
        <v>0</v>
      </c>
      <c r="CT43" s="986">
        <v>0</v>
      </c>
      <c r="CU43" s="987">
        <v>0</v>
      </c>
      <c r="CV43" s="986">
        <v>0</v>
      </c>
      <c r="CW43" s="987">
        <v>0</v>
      </c>
      <c r="CX43" s="986">
        <v>0</v>
      </c>
      <c r="CY43" s="987">
        <v>0</v>
      </c>
      <c r="CZ43" s="986">
        <v>0</v>
      </c>
      <c r="DA43" s="987">
        <v>0</v>
      </c>
      <c r="DB43" s="986">
        <v>0</v>
      </c>
      <c r="DC43" s="987">
        <v>0</v>
      </c>
      <c r="DD43" s="986">
        <v>0</v>
      </c>
      <c r="DE43" s="987">
        <v>0</v>
      </c>
      <c r="DF43" s="986">
        <v>0</v>
      </c>
      <c r="DG43" s="987">
        <v>0</v>
      </c>
      <c r="DH43" s="986">
        <v>0</v>
      </c>
      <c r="DI43" s="987">
        <v>0</v>
      </c>
      <c r="DJ43" s="986">
        <v>0</v>
      </c>
      <c r="DK43" s="987">
        <v>0</v>
      </c>
      <c r="DL43" s="986">
        <v>0</v>
      </c>
      <c r="DM43" s="987">
        <v>0</v>
      </c>
      <c r="DN43" s="986">
        <v>0</v>
      </c>
      <c r="DO43" s="987">
        <v>0</v>
      </c>
      <c r="DP43" s="988">
        <v>0</v>
      </c>
      <c r="DQ43" s="946"/>
      <c r="DR43" s="973"/>
      <c r="DS43" s="946"/>
      <c r="DT43" s="985">
        <v>0</v>
      </c>
      <c r="DU43" s="986">
        <v>0</v>
      </c>
      <c r="DV43" s="987">
        <v>0</v>
      </c>
      <c r="DW43" s="986">
        <v>0</v>
      </c>
      <c r="DX43" s="987">
        <v>0</v>
      </c>
      <c r="DY43" s="986">
        <v>0</v>
      </c>
      <c r="DZ43" s="987">
        <v>0</v>
      </c>
      <c r="EA43" s="986">
        <v>0</v>
      </c>
      <c r="EB43" s="987">
        <v>0</v>
      </c>
      <c r="EC43" s="986">
        <v>0</v>
      </c>
      <c r="ED43" s="987">
        <v>0</v>
      </c>
      <c r="EE43" s="986">
        <v>0</v>
      </c>
      <c r="EF43" s="987">
        <v>0</v>
      </c>
      <c r="EG43" s="986">
        <v>0</v>
      </c>
      <c r="EH43" s="987">
        <v>0</v>
      </c>
      <c r="EI43" s="986">
        <v>0</v>
      </c>
      <c r="EJ43" s="987">
        <v>0</v>
      </c>
      <c r="EK43" s="986">
        <v>0</v>
      </c>
      <c r="EL43" s="987">
        <v>0</v>
      </c>
      <c r="EM43" s="986">
        <v>0</v>
      </c>
      <c r="EN43" s="987">
        <v>0</v>
      </c>
      <c r="EO43" s="986">
        <v>0</v>
      </c>
      <c r="EP43" s="987">
        <v>0</v>
      </c>
      <c r="EQ43" s="986">
        <v>0</v>
      </c>
      <c r="ER43" s="987">
        <v>0</v>
      </c>
      <c r="ES43" s="986">
        <v>0</v>
      </c>
      <c r="ET43" s="987">
        <v>0</v>
      </c>
      <c r="EU43" s="986">
        <v>0</v>
      </c>
      <c r="EV43" s="987">
        <v>0</v>
      </c>
      <c r="EW43" s="986">
        <v>0</v>
      </c>
      <c r="EX43" s="987">
        <v>0</v>
      </c>
      <c r="EY43" s="986">
        <v>0</v>
      </c>
      <c r="EZ43" s="987">
        <v>0</v>
      </c>
      <c r="FA43" s="986">
        <v>0</v>
      </c>
      <c r="FB43" s="987">
        <v>0</v>
      </c>
      <c r="FC43" s="988">
        <v>0</v>
      </c>
      <c r="FD43" s="946"/>
      <c r="FE43" s="974"/>
      <c r="FF43" s="946"/>
      <c r="FG43" s="975"/>
      <c r="FI43" s="989" t="b">
        <v>1</v>
      </c>
    </row>
    <row r="44" spans="2:165" hidden="1" outlineLevel="1">
      <c r="B44" s="990">
        <v>37</v>
      </c>
      <c r="C44" s="1011" t="s">
        <v>778</v>
      </c>
      <c r="E44" s="992">
        <v>0</v>
      </c>
      <c r="F44" s="993">
        <v>0</v>
      </c>
      <c r="G44" s="994">
        <v>0</v>
      </c>
      <c r="H44" s="993">
        <v>0</v>
      </c>
      <c r="I44" s="994">
        <v>0</v>
      </c>
      <c r="J44" s="993">
        <v>0</v>
      </c>
      <c r="K44" s="994">
        <v>0</v>
      </c>
      <c r="L44" s="993">
        <v>0</v>
      </c>
      <c r="M44" s="994">
        <v>0</v>
      </c>
      <c r="N44" s="993">
        <v>0</v>
      </c>
      <c r="O44" s="994">
        <v>0</v>
      </c>
      <c r="P44" s="993">
        <v>0</v>
      </c>
      <c r="Q44" s="994">
        <v>0</v>
      </c>
      <c r="R44" s="993">
        <v>0</v>
      </c>
      <c r="S44" s="994">
        <v>0</v>
      </c>
      <c r="T44" s="993">
        <v>0</v>
      </c>
      <c r="U44" s="994">
        <v>0</v>
      </c>
      <c r="V44" s="993">
        <v>0</v>
      </c>
      <c r="W44" s="994">
        <v>0</v>
      </c>
      <c r="X44" s="993">
        <v>0</v>
      </c>
      <c r="Y44" s="994">
        <v>0</v>
      </c>
      <c r="Z44" s="993">
        <v>0</v>
      </c>
      <c r="AA44" s="994">
        <v>0</v>
      </c>
      <c r="AB44" s="993">
        <v>0</v>
      </c>
      <c r="AC44" s="994">
        <v>0</v>
      </c>
      <c r="AD44" s="993">
        <v>0</v>
      </c>
      <c r="AE44" s="994">
        <v>0</v>
      </c>
      <c r="AF44" s="993">
        <v>0</v>
      </c>
      <c r="AG44" s="994">
        <v>0</v>
      </c>
      <c r="AH44" s="993">
        <v>0</v>
      </c>
      <c r="AI44" s="994">
        <v>0</v>
      </c>
      <c r="AJ44" s="993">
        <v>0</v>
      </c>
      <c r="AK44" s="994">
        <v>0</v>
      </c>
      <c r="AL44" s="993">
        <v>0</v>
      </c>
      <c r="AM44" s="994">
        <v>0</v>
      </c>
      <c r="AN44" s="995">
        <v>0</v>
      </c>
      <c r="AO44" s="946"/>
      <c r="AP44" s="964"/>
      <c r="AQ44" s="946"/>
      <c r="AR44" s="992">
        <v>0</v>
      </c>
      <c r="AS44" s="993">
        <v>0</v>
      </c>
      <c r="AT44" s="994">
        <v>0</v>
      </c>
      <c r="AU44" s="993">
        <v>0</v>
      </c>
      <c r="AV44" s="994">
        <v>0</v>
      </c>
      <c r="AW44" s="993">
        <v>0</v>
      </c>
      <c r="AX44" s="994">
        <v>0</v>
      </c>
      <c r="AY44" s="993">
        <v>0</v>
      </c>
      <c r="AZ44" s="994">
        <v>0</v>
      </c>
      <c r="BA44" s="993">
        <v>0</v>
      </c>
      <c r="BB44" s="994">
        <v>0</v>
      </c>
      <c r="BC44" s="993">
        <v>0</v>
      </c>
      <c r="BD44" s="994">
        <v>0</v>
      </c>
      <c r="BE44" s="993">
        <v>0</v>
      </c>
      <c r="BF44" s="994">
        <v>0</v>
      </c>
      <c r="BG44" s="993">
        <v>0</v>
      </c>
      <c r="BH44" s="994">
        <v>0</v>
      </c>
      <c r="BI44" s="993">
        <v>0</v>
      </c>
      <c r="BJ44" s="994">
        <v>0</v>
      </c>
      <c r="BK44" s="993">
        <v>0</v>
      </c>
      <c r="BL44" s="994">
        <v>0</v>
      </c>
      <c r="BM44" s="993">
        <v>0</v>
      </c>
      <c r="BN44" s="994">
        <v>0</v>
      </c>
      <c r="BO44" s="993">
        <v>0</v>
      </c>
      <c r="BP44" s="994">
        <v>0</v>
      </c>
      <c r="BQ44" s="993">
        <v>0</v>
      </c>
      <c r="BR44" s="994">
        <v>0</v>
      </c>
      <c r="BS44" s="993">
        <v>0</v>
      </c>
      <c r="BT44" s="994">
        <v>0</v>
      </c>
      <c r="BU44" s="993">
        <v>0</v>
      </c>
      <c r="BV44" s="994">
        <v>0</v>
      </c>
      <c r="BW44" s="993">
        <v>0</v>
      </c>
      <c r="BX44" s="994">
        <v>0</v>
      </c>
      <c r="BY44" s="993">
        <v>0</v>
      </c>
      <c r="BZ44" s="994">
        <v>0</v>
      </c>
      <c r="CA44" s="995">
        <v>0</v>
      </c>
      <c r="CB44" s="946"/>
      <c r="CC44" s="971"/>
      <c r="CD44" s="946"/>
      <c r="CE44" s="972"/>
      <c r="CF44" s="946"/>
      <c r="CG44" s="992">
        <v>0</v>
      </c>
      <c r="CH44" s="993">
        <v>0</v>
      </c>
      <c r="CI44" s="994">
        <v>0</v>
      </c>
      <c r="CJ44" s="993">
        <v>0</v>
      </c>
      <c r="CK44" s="994">
        <v>0</v>
      </c>
      <c r="CL44" s="993">
        <v>0</v>
      </c>
      <c r="CM44" s="994">
        <v>0</v>
      </c>
      <c r="CN44" s="993">
        <v>0</v>
      </c>
      <c r="CO44" s="994">
        <v>0</v>
      </c>
      <c r="CP44" s="993">
        <v>0</v>
      </c>
      <c r="CQ44" s="994">
        <v>0</v>
      </c>
      <c r="CR44" s="993">
        <v>0</v>
      </c>
      <c r="CS44" s="994">
        <v>0</v>
      </c>
      <c r="CT44" s="993">
        <v>0</v>
      </c>
      <c r="CU44" s="994">
        <v>0</v>
      </c>
      <c r="CV44" s="993">
        <v>0</v>
      </c>
      <c r="CW44" s="994">
        <v>0</v>
      </c>
      <c r="CX44" s="993">
        <v>0</v>
      </c>
      <c r="CY44" s="994">
        <v>0</v>
      </c>
      <c r="CZ44" s="993">
        <v>0</v>
      </c>
      <c r="DA44" s="994">
        <v>0</v>
      </c>
      <c r="DB44" s="993">
        <v>0</v>
      </c>
      <c r="DC44" s="994">
        <v>0</v>
      </c>
      <c r="DD44" s="993">
        <v>0</v>
      </c>
      <c r="DE44" s="994">
        <v>0</v>
      </c>
      <c r="DF44" s="993">
        <v>0</v>
      </c>
      <c r="DG44" s="994">
        <v>0</v>
      </c>
      <c r="DH44" s="993">
        <v>0</v>
      </c>
      <c r="DI44" s="994">
        <v>0</v>
      </c>
      <c r="DJ44" s="993">
        <v>0</v>
      </c>
      <c r="DK44" s="994">
        <v>0</v>
      </c>
      <c r="DL44" s="993">
        <v>0</v>
      </c>
      <c r="DM44" s="994">
        <v>0</v>
      </c>
      <c r="DN44" s="993">
        <v>0</v>
      </c>
      <c r="DO44" s="994">
        <v>0</v>
      </c>
      <c r="DP44" s="995">
        <v>0</v>
      </c>
      <c r="DQ44" s="946"/>
      <c r="DR44" s="973"/>
      <c r="DS44" s="946"/>
      <c r="DT44" s="992">
        <v>0</v>
      </c>
      <c r="DU44" s="993">
        <v>0</v>
      </c>
      <c r="DV44" s="994">
        <v>0</v>
      </c>
      <c r="DW44" s="993">
        <v>0</v>
      </c>
      <c r="DX44" s="994">
        <v>0</v>
      </c>
      <c r="DY44" s="993">
        <v>0</v>
      </c>
      <c r="DZ44" s="994">
        <v>0</v>
      </c>
      <c r="EA44" s="993">
        <v>0</v>
      </c>
      <c r="EB44" s="994">
        <v>0</v>
      </c>
      <c r="EC44" s="993">
        <v>0</v>
      </c>
      <c r="ED44" s="994">
        <v>0</v>
      </c>
      <c r="EE44" s="993">
        <v>0</v>
      </c>
      <c r="EF44" s="994">
        <v>0</v>
      </c>
      <c r="EG44" s="993">
        <v>0</v>
      </c>
      <c r="EH44" s="994">
        <v>0</v>
      </c>
      <c r="EI44" s="993">
        <v>0</v>
      </c>
      <c r="EJ44" s="994">
        <v>0</v>
      </c>
      <c r="EK44" s="993">
        <v>0</v>
      </c>
      <c r="EL44" s="994">
        <v>0</v>
      </c>
      <c r="EM44" s="993">
        <v>0</v>
      </c>
      <c r="EN44" s="994">
        <v>0</v>
      </c>
      <c r="EO44" s="993">
        <v>0</v>
      </c>
      <c r="EP44" s="994">
        <v>0</v>
      </c>
      <c r="EQ44" s="993">
        <v>0</v>
      </c>
      <c r="ER44" s="994">
        <v>0</v>
      </c>
      <c r="ES44" s="993">
        <v>0</v>
      </c>
      <c r="ET44" s="994">
        <v>0</v>
      </c>
      <c r="EU44" s="993">
        <v>0</v>
      </c>
      <c r="EV44" s="994">
        <v>0</v>
      </c>
      <c r="EW44" s="993">
        <v>0</v>
      </c>
      <c r="EX44" s="994">
        <v>0</v>
      </c>
      <c r="EY44" s="993">
        <v>0</v>
      </c>
      <c r="EZ44" s="994">
        <v>0</v>
      </c>
      <c r="FA44" s="993">
        <v>0</v>
      </c>
      <c r="FB44" s="994">
        <v>0</v>
      </c>
      <c r="FC44" s="995">
        <v>0</v>
      </c>
      <c r="FD44" s="946"/>
      <c r="FE44" s="974"/>
      <c r="FF44" s="946"/>
      <c r="FG44" s="975"/>
      <c r="FI44" s="996" t="b">
        <v>1</v>
      </c>
    </row>
    <row r="45" spans="2:165" hidden="1" outlineLevel="1">
      <c r="B45" s="983">
        <v>38</v>
      </c>
      <c r="C45" s="1012" t="s">
        <v>779</v>
      </c>
      <c r="E45" s="985">
        <v>0</v>
      </c>
      <c r="F45" s="986">
        <v>0</v>
      </c>
      <c r="G45" s="987">
        <v>0</v>
      </c>
      <c r="H45" s="986">
        <v>0</v>
      </c>
      <c r="I45" s="987">
        <v>0</v>
      </c>
      <c r="J45" s="986">
        <v>0</v>
      </c>
      <c r="K45" s="987">
        <v>0</v>
      </c>
      <c r="L45" s="986">
        <v>0</v>
      </c>
      <c r="M45" s="987">
        <v>0</v>
      </c>
      <c r="N45" s="986">
        <v>0</v>
      </c>
      <c r="O45" s="987">
        <v>0</v>
      </c>
      <c r="P45" s="986">
        <v>0</v>
      </c>
      <c r="Q45" s="987">
        <v>0</v>
      </c>
      <c r="R45" s="986">
        <v>0</v>
      </c>
      <c r="S45" s="987">
        <v>0</v>
      </c>
      <c r="T45" s="986">
        <v>0</v>
      </c>
      <c r="U45" s="987">
        <v>0</v>
      </c>
      <c r="V45" s="986">
        <v>0</v>
      </c>
      <c r="W45" s="987">
        <v>0</v>
      </c>
      <c r="X45" s="986">
        <v>0</v>
      </c>
      <c r="Y45" s="987">
        <v>0</v>
      </c>
      <c r="Z45" s="986">
        <v>0</v>
      </c>
      <c r="AA45" s="987">
        <v>0</v>
      </c>
      <c r="AB45" s="986">
        <v>0</v>
      </c>
      <c r="AC45" s="987">
        <v>0</v>
      </c>
      <c r="AD45" s="986">
        <v>0</v>
      </c>
      <c r="AE45" s="987">
        <v>0</v>
      </c>
      <c r="AF45" s="986">
        <v>0</v>
      </c>
      <c r="AG45" s="987">
        <v>0</v>
      </c>
      <c r="AH45" s="986">
        <v>0</v>
      </c>
      <c r="AI45" s="987">
        <v>0</v>
      </c>
      <c r="AJ45" s="986">
        <v>0</v>
      </c>
      <c r="AK45" s="987">
        <v>0</v>
      </c>
      <c r="AL45" s="986">
        <v>0</v>
      </c>
      <c r="AM45" s="987">
        <v>0</v>
      </c>
      <c r="AN45" s="988">
        <v>0</v>
      </c>
      <c r="AO45" s="946"/>
      <c r="AP45" s="964"/>
      <c r="AQ45" s="946"/>
      <c r="AR45" s="985">
        <v>0</v>
      </c>
      <c r="AS45" s="986">
        <v>0</v>
      </c>
      <c r="AT45" s="987">
        <v>0</v>
      </c>
      <c r="AU45" s="986">
        <v>0</v>
      </c>
      <c r="AV45" s="987">
        <v>0</v>
      </c>
      <c r="AW45" s="986">
        <v>0</v>
      </c>
      <c r="AX45" s="987">
        <v>0</v>
      </c>
      <c r="AY45" s="986">
        <v>0</v>
      </c>
      <c r="AZ45" s="987">
        <v>0</v>
      </c>
      <c r="BA45" s="986">
        <v>0</v>
      </c>
      <c r="BB45" s="987">
        <v>0</v>
      </c>
      <c r="BC45" s="986">
        <v>0</v>
      </c>
      <c r="BD45" s="987">
        <v>0</v>
      </c>
      <c r="BE45" s="986">
        <v>0</v>
      </c>
      <c r="BF45" s="987">
        <v>0</v>
      </c>
      <c r="BG45" s="986">
        <v>0</v>
      </c>
      <c r="BH45" s="987">
        <v>0</v>
      </c>
      <c r="BI45" s="986">
        <v>0</v>
      </c>
      <c r="BJ45" s="987">
        <v>0</v>
      </c>
      <c r="BK45" s="986">
        <v>0</v>
      </c>
      <c r="BL45" s="987">
        <v>0</v>
      </c>
      <c r="BM45" s="986">
        <v>0</v>
      </c>
      <c r="BN45" s="987">
        <v>0</v>
      </c>
      <c r="BO45" s="986">
        <v>0</v>
      </c>
      <c r="BP45" s="987">
        <v>0</v>
      </c>
      <c r="BQ45" s="986">
        <v>0</v>
      </c>
      <c r="BR45" s="987">
        <v>0</v>
      </c>
      <c r="BS45" s="986">
        <v>0</v>
      </c>
      <c r="BT45" s="987">
        <v>0</v>
      </c>
      <c r="BU45" s="986">
        <v>0</v>
      </c>
      <c r="BV45" s="987">
        <v>0</v>
      </c>
      <c r="BW45" s="986">
        <v>0</v>
      </c>
      <c r="BX45" s="987">
        <v>0</v>
      </c>
      <c r="BY45" s="986">
        <v>0</v>
      </c>
      <c r="BZ45" s="987">
        <v>0</v>
      </c>
      <c r="CA45" s="988">
        <v>0</v>
      </c>
      <c r="CB45" s="946"/>
      <c r="CC45" s="971"/>
      <c r="CD45" s="946"/>
      <c r="CE45" s="972"/>
      <c r="CF45" s="946"/>
      <c r="CG45" s="985">
        <v>0</v>
      </c>
      <c r="CH45" s="986">
        <v>0</v>
      </c>
      <c r="CI45" s="987">
        <v>0</v>
      </c>
      <c r="CJ45" s="986">
        <v>0</v>
      </c>
      <c r="CK45" s="987">
        <v>0</v>
      </c>
      <c r="CL45" s="986">
        <v>0</v>
      </c>
      <c r="CM45" s="987">
        <v>0</v>
      </c>
      <c r="CN45" s="986">
        <v>0</v>
      </c>
      <c r="CO45" s="987">
        <v>0</v>
      </c>
      <c r="CP45" s="986">
        <v>0</v>
      </c>
      <c r="CQ45" s="987">
        <v>0</v>
      </c>
      <c r="CR45" s="986">
        <v>0</v>
      </c>
      <c r="CS45" s="987">
        <v>0</v>
      </c>
      <c r="CT45" s="986">
        <v>0</v>
      </c>
      <c r="CU45" s="987">
        <v>0</v>
      </c>
      <c r="CV45" s="986">
        <v>0</v>
      </c>
      <c r="CW45" s="987">
        <v>0</v>
      </c>
      <c r="CX45" s="986">
        <v>0</v>
      </c>
      <c r="CY45" s="987">
        <v>0</v>
      </c>
      <c r="CZ45" s="986">
        <v>0</v>
      </c>
      <c r="DA45" s="987">
        <v>0</v>
      </c>
      <c r="DB45" s="986">
        <v>0</v>
      </c>
      <c r="DC45" s="987">
        <v>0</v>
      </c>
      <c r="DD45" s="986">
        <v>0</v>
      </c>
      <c r="DE45" s="987">
        <v>0</v>
      </c>
      <c r="DF45" s="986">
        <v>0</v>
      </c>
      <c r="DG45" s="987">
        <v>0</v>
      </c>
      <c r="DH45" s="986">
        <v>0</v>
      </c>
      <c r="DI45" s="987">
        <v>0</v>
      </c>
      <c r="DJ45" s="986">
        <v>0</v>
      </c>
      <c r="DK45" s="987">
        <v>0</v>
      </c>
      <c r="DL45" s="986">
        <v>0</v>
      </c>
      <c r="DM45" s="987">
        <v>0</v>
      </c>
      <c r="DN45" s="986">
        <v>0</v>
      </c>
      <c r="DO45" s="987">
        <v>0</v>
      </c>
      <c r="DP45" s="988">
        <v>0</v>
      </c>
      <c r="DQ45" s="946"/>
      <c r="DR45" s="973"/>
      <c r="DS45" s="946"/>
      <c r="DT45" s="985">
        <v>0</v>
      </c>
      <c r="DU45" s="986">
        <v>0</v>
      </c>
      <c r="DV45" s="987">
        <v>0</v>
      </c>
      <c r="DW45" s="986">
        <v>0</v>
      </c>
      <c r="DX45" s="987">
        <v>0</v>
      </c>
      <c r="DY45" s="986">
        <v>0</v>
      </c>
      <c r="DZ45" s="987">
        <v>0</v>
      </c>
      <c r="EA45" s="986">
        <v>0</v>
      </c>
      <c r="EB45" s="987">
        <v>0</v>
      </c>
      <c r="EC45" s="986">
        <v>0</v>
      </c>
      <c r="ED45" s="987">
        <v>0</v>
      </c>
      <c r="EE45" s="986">
        <v>0</v>
      </c>
      <c r="EF45" s="987">
        <v>0</v>
      </c>
      <c r="EG45" s="986">
        <v>0</v>
      </c>
      <c r="EH45" s="987">
        <v>0</v>
      </c>
      <c r="EI45" s="986">
        <v>0</v>
      </c>
      <c r="EJ45" s="987">
        <v>0</v>
      </c>
      <c r="EK45" s="986">
        <v>0</v>
      </c>
      <c r="EL45" s="987">
        <v>0</v>
      </c>
      <c r="EM45" s="986">
        <v>0</v>
      </c>
      <c r="EN45" s="987">
        <v>0</v>
      </c>
      <c r="EO45" s="986">
        <v>0</v>
      </c>
      <c r="EP45" s="987">
        <v>0</v>
      </c>
      <c r="EQ45" s="986">
        <v>0</v>
      </c>
      <c r="ER45" s="987">
        <v>0</v>
      </c>
      <c r="ES45" s="986">
        <v>0</v>
      </c>
      <c r="ET45" s="987">
        <v>0</v>
      </c>
      <c r="EU45" s="986">
        <v>0</v>
      </c>
      <c r="EV45" s="987">
        <v>0</v>
      </c>
      <c r="EW45" s="986">
        <v>0</v>
      </c>
      <c r="EX45" s="987">
        <v>0</v>
      </c>
      <c r="EY45" s="986">
        <v>0</v>
      </c>
      <c r="EZ45" s="987">
        <v>0</v>
      </c>
      <c r="FA45" s="986">
        <v>0</v>
      </c>
      <c r="FB45" s="987">
        <v>0</v>
      </c>
      <c r="FC45" s="988">
        <v>0</v>
      </c>
      <c r="FD45" s="946"/>
      <c r="FE45" s="974"/>
      <c r="FF45" s="946"/>
      <c r="FG45" s="975"/>
      <c r="FI45" s="989" t="b">
        <v>1</v>
      </c>
    </row>
    <row r="46" spans="2:165" hidden="1" outlineLevel="1">
      <c r="B46" s="990">
        <v>39</v>
      </c>
      <c r="C46" s="1011" t="s">
        <v>780</v>
      </c>
      <c r="E46" s="992">
        <v>0</v>
      </c>
      <c r="F46" s="993">
        <v>0</v>
      </c>
      <c r="G46" s="994">
        <v>0</v>
      </c>
      <c r="H46" s="993">
        <v>0</v>
      </c>
      <c r="I46" s="994">
        <v>0</v>
      </c>
      <c r="J46" s="993">
        <v>0</v>
      </c>
      <c r="K46" s="994">
        <v>0</v>
      </c>
      <c r="L46" s="993">
        <v>0</v>
      </c>
      <c r="M46" s="994">
        <v>0</v>
      </c>
      <c r="N46" s="993">
        <v>0</v>
      </c>
      <c r="O46" s="994">
        <v>0</v>
      </c>
      <c r="P46" s="993">
        <v>0</v>
      </c>
      <c r="Q46" s="994">
        <v>0</v>
      </c>
      <c r="R46" s="993">
        <v>0</v>
      </c>
      <c r="S46" s="994">
        <v>0</v>
      </c>
      <c r="T46" s="993">
        <v>0</v>
      </c>
      <c r="U46" s="994">
        <v>0</v>
      </c>
      <c r="V46" s="993">
        <v>0</v>
      </c>
      <c r="W46" s="994">
        <v>0</v>
      </c>
      <c r="X46" s="993">
        <v>0</v>
      </c>
      <c r="Y46" s="994">
        <v>0</v>
      </c>
      <c r="Z46" s="993">
        <v>0</v>
      </c>
      <c r="AA46" s="994">
        <v>0</v>
      </c>
      <c r="AB46" s="993">
        <v>0</v>
      </c>
      <c r="AC46" s="994">
        <v>0</v>
      </c>
      <c r="AD46" s="993">
        <v>0</v>
      </c>
      <c r="AE46" s="994">
        <v>0</v>
      </c>
      <c r="AF46" s="993">
        <v>0</v>
      </c>
      <c r="AG46" s="994">
        <v>0</v>
      </c>
      <c r="AH46" s="993">
        <v>0</v>
      </c>
      <c r="AI46" s="994">
        <v>0</v>
      </c>
      <c r="AJ46" s="993">
        <v>0</v>
      </c>
      <c r="AK46" s="994">
        <v>0</v>
      </c>
      <c r="AL46" s="993">
        <v>0</v>
      </c>
      <c r="AM46" s="994">
        <v>0</v>
      </c>
      <c r="AN46" s="995">
        <v>0</v>
      </c>
      <c r="AO46" s="946"/>
      <c r="AP46" s="964"/>
      <c r="AQ46" s="946"/>
      <c r="AR46" s="992">
        <v>0</v>
      </c>
      <c r="AS46" s="993">
        <v>0</v>
      </c>
      <c r="AT46" s="994">
        <v>0</v>
      </c>
      <c r="AU46" s="993">
        <v>0</v>
      </c>
      <c r="AV46" s="994">
        <v>0</v>
      </c>
      <c r="AW46" s="993">
        <v>0</v>
      </c>
      <c r="AX46" s="994">
        <v>0</v>
      </c>
      <c r="AY46" s="993">
        <v>0</v>
      </c>
      <c r="AZ46" s="994">
        <v>0</v>
      </c>
      <c r="BA46" s="993">
        <v>0</v>
      </c>
      <c r="BB46" s="994">
        <v>0</v>
      </c>
      <c r="BC46" s="993">
        <v>0</v>
      </c>
      <c r="BD46" s="994">
        <v>0</v>
      </c>
      <c r="BE46" s="993">
        <v>0</v>
      </c>
      <c r="BF46" s="994">
        <v>0</v>
      </c>
      <c r="BG46" s="993">
        <v>0</v>
      </c>
      <c r="BH46" s="994">
        <v>0</v>
      </c>
      <c r="BI46" s="993">
        <v>0</v>
      </c>
      <c r="BJ46" s="994">
        <v>0</v>
      </c>
      <c r="BK46" s="993">
        <v>0</v>
      </c>
      <c r="BL46" s="994">
        <v>0</v>
      </c>
      <c r="BM46" s="993">
        <v>0</v>
      </c>
      <c r="BN46" s="994">
        <v>0</v>
      </c>
      <c r="BO46" s="993">
        <v>0</v>
      </c>
      <c r="BP46" s="994">
        <v>0</v>
      </c>
      <c r="BQ46" s="993">
        <v>0</v>
      </c>
      <c r="BR46" s="994">
        <v>0</v>
      </c>
      <c r="BS46" s="993">
        <v>0</v>
      </c>
      <c r="BT46" s="994">
        <v>0</v>
      </c>
      <c r="BU46" s="993">
        <v>0</v>
      </c>
      <c r="BV46" s="994">
        <v>0</v>
      </c>
      <c r="BW46" s="993">
        <v>0</v>
      </c>
      <c r="BX46" s="994">
        <v>0</v>
      </c>
      <c r="BY46" s="993">
        <v>0</v>
      </c>
      <c r="BZ46" s="994">
        <v>0</v>
      </c>
      <c r="CA46" s="995">
        <v>0</v>
      </c>
      <c r="CB46" s="946"/>
      <c r="CC46" s="971"/>
      <c r="CD46" s="946"/>
      <c r="CE46" s="972"/>
      <c r="CF46" s="946"/>
      <c r="CG46" s="992">
        <v>0</v>
      </c>
      <c r="CH46" s="993">
        <v>0</v>
      </c>
      <c r="CI46" s="994">
        <v>0</v>
      </c>
      <c r="CJ46" s="993">
        <v>0</v>
      </c>
      <c r="CK46" s="994">
        <v>0</v>
      </c>
      <c r="CL46" s="993">
        <v>0</v>
      </c>
      <c r="CM46" s="994">
        <v>0</v>
      </c>
      <c r="CN46" s="993">
        <v>0</v>
      </c>
      <c r="CO46" s="994">
        <v>0</v>
      </c>
      <c r="CP46" s="993">
        <v>0</v>
      </c>
      <c r="CQ46" s="994">
        <v>0</v>
      </c>
      <c r="CR46" s="993">
        <v>0</v>
      </c>
      <c r="CS46" s="994">
        <v>0</v>
      </c>
      <c r="CT46" s="993">
        <v>0</v>
      </c>
      <c r="CU46" s="994">
        <v>0</v>
      </c>
      <c r="CV46" s="993">
        <v>0</v>
      </c>
      <c r="CW46" s="994">
        <v>0</v>
      </c>
      <c r="CX46" s="993">
        <v>0</v>
      </c>
      <c r="CY46" s="994">
        <v>0</v>
      </c>
      <c r="CZ46" s="993">
        <v>0</v>
      </c>
      <c r="DA46" s="994">
        <v>0</v>
      </c>
      <c r="DB46" s="993">
        <v>0</v>
      </c>
      <c r="DC46" s="994">
        <v>0</v>
      </c>
      <c r="DD46" s="993">
        <v>0</v>
      </c>
      <c r="DE46" s="994">
        <v>0</v>
      </c>
      <c r="DF46" s="993">
        <v>0</v>
      </c>
      <c r="DG46" s="994">
        <v>0</v>
      </c>
      <c r="DH46" s="993">
        <v>0</v>
      </c>
      <c r="DI46" s="994">
        <v>0</v>
      </c>
      <c r="DJ46" s="993">
        <v>0</v>
      </c>
      <c r="DK46" s="994">
        <v>0</v>
      </c>
      <c r="DL46" s="993">
        <v>0</v>
      </c>
      <c r="DM46" s="994">
        <v>0</v>
      </c>
      <c r="DN46" s="993">
        <v>0</v>
      </c>
      <c r="DO46" s="994">
        <v>0</v>
      </c>
      <c r="DP46" s="995">
        <v>0</v>
      </c>
      <c r="DQ46" s="946"/>
      <c r="DR46" s="973"/>
      <c r="DS46" s="946"/>
      <c r="DT46" s="992">
        <v>0</v>
      </c>
      <c r="DU46" s="993">
        <v>0</v>
      </c>
      <c r="DV46" s="994">
        <v>0</v>
      </c>
      <c r="DW46" s="993">
        <v>0</v>
      </c>
      <c r="DX46" s="994">
        <v>0</v>
      </c>
      <c r="DY46" s="993">
        <v>0</v>
      </c>
      <c r="DZ46" s="994">
        <v>0</v>
      </c>
      <c r="EA46" s="993">
        <v>0</v>
      </c>
      <c r="EB46" s="994">
        <v>0</v>
      </c>
      <c r="EC46" s="993">
        <v>0</v>
      </c>
      <c r="ED46" s="994">
        <v>0</v>
      </c>
      <c r="EE46" s="993">
        <v>0</v>
      </c>
      <c r="EF46" s="994">
        <v>0</v>
      </c>
      <c r="EG46" s="993">
        <v>0</v>
      </c>
      <c r="EH46" s="994">
        <v>0</v>
      </c>
      <c r="EI46" s="993">
        <v>0</v>
      </c>
      <c r="EJ46" s="994">
        <v>0</v>
      </c>
      <c r="EK46" s="993">
        <v>0</v>
      </c>
      <c r="EL46" s="994">
        <v>0</v>
      </c>
      <c r="EM46" s="993">
        <v>0</v>
      </c>
      <c r="EN46" s="994">
        <v>0</v>
      </c>
      <c r="EO46" s="993">
        <v>0</v>
      </c>
      <c r="EP46" s="994">
        <v>0</v>
      </c>
      <c r="EQ46" s="993">
        <v>0</v>
      </c>
      <c r="ER46" s="994">
        <v>0</v>
      </c>
      <c r="ES46" s="993">
        <v>0</v>
      </c>
      <c r="ET46" s="994">
        <v>0</v>
      </c>
      <c r="EU46" s="993">
        <v>0</v>
      </c>
      <c r="EV46" s="994">
        <v>0</v>
      </c>
      <c r="EW46" s="993">
        <v>0</v>
      </c>
      <c r="EX46" s="994">
        <v>0</v>
      </c>
      <c r="EY46" s="993">
        <v>0</v>
      </c>
      <c r="EZ46" s="994">
        <v>0</v>
      </c>
      <c r="FA46" s="993">
        <v>0</v>
      </c>
      <c r="FB46" s="994">
        <v>0</v>
      </c>
      <c r="FC46" s="995">
        <v>0</v>
      </c>
      <c r="FD46" s="946"/>
      <c r="FE46" s="974"/>
      <c r="FF46" s="946"/>
      <c r="FG46" s="975"/>
      <c r="FI46" s="996" t="b">
        <v>1</v>
      </c>
    </row>
    <row r="47" spans="2:165" hidden="1" outlineLevel="1">
      <c r="B47" s="983">
        <v>40</v>
      </c>
      <c r="C47" s="1012" t="s">
        <v>781</v>
      </c>
      <c r="E47" s="985">
        <v>0</v>
      </c>
      <c r="F47" s="986">
        <v>0</v>
      </c>
      <c r="G47" s="987">
        <v>0</v>
      </c>
      <c r="H47" s="986">
        <v>0</v>
      </c>
      <c r="I47" s="987">
        <v>0</v>
      </c>
      <c r="J47" s="986">
        <v>0</v>
      </c>
      <c r="K47" s="987">
        <v>0</v>
      </c>
      <c r="L47" s="986">
        <v>0</v>
      </c>
      <c r="M47" s="987">
        <v>0</v>
      </c>
      <c r="N47" s="986">
        <v>0</v>
      </c>
      <c r="O47" s="987">
        <v>0</v>
      </c>
      <c r="P47" s="986">
        <v>0</v>
      </c>
      <c r="Q47" s="987">
        <v>0</v>
      </c>
      <c r="R47" s="986">
        <v>0</v>
      </c>
      <c r="S47" s="987">
        <v>0</v>
      </c>
      <c r="T47" s="986">
        <v>0</v>
      </c>
      <c r="U47" s="987">
        <v>0</v>
      </c>
      <c r="V47" s="986">
        <v>0</v>
      </c>
      <c r="W47" s="987">
        <v>0</v>
      </c>
      <c r="X47" s="986">
        <v>0</v>
      </c>
      <c r="Y47" s="987">
        <v>0</v>
      </c>
      <c r="Z47" s="986">
        <v>0</v>
      </c>
      <c r="AA47" s="987">
        <v>0</v>
      </c>
      <c r="AB47" s="986">
        <v>0</v>
      </c>
      <c r="AC47" s="987">
        <v>0</v>
      </c>
      <c r="AD47" s="986">
        <v>0</v>
      </c>
      <c r="AE47" s="987">
        <v>0</v>
      </c>
      <c r="AF47" s="986">
        <v>0</v>
      </c>
      <c r="AG47" s="987">
        <v>0</v>
      </c>
      <c r="AH47" s="986">
        <v>0</v>
      </c>
      <c r="AI47" s="987">
        <v>0</v>
      </c>
      <c r="AJ47" s="986">
        <v>0</v>
      </c>
      <c r="AK47" s="987">
        <v>0</v>
      </c>
      <c r="AL47" s="986">
        <v>0</v>
      </c>
      <c r="AM47" s="987">
        <v>0</v>
      </c>
      <c r="AN47" s="988">
        <v>0</v>
      </c>
      <c r="AO47" s="946"/>
      <c r="AP47" s="964"/>
      <c r="AQ47" s="946"/>
      <c r="AR47" s="985">
        <v>0</v>
      </c>
      <c r="AS47" s="986">
        <v>0</v>
      </c>
      <c r="AT47" s="987">
        <v>0</v>
      </c>
      <c r="AU47" s="986">
        <v>0</v>
      </c>
      <c r="AV47" s="987">
        <v>0</v>
      </c>
      <c r="AW47" s="986">
        <v>0</v>
      </c>
      <c r="AX47" s="987">
        <v>0</v>
      </c>
      <c r="AY47" s="986">
        <v>0</v>
      </c>
      <c r="AZ47" s="987">
        <v>0</v>
      </c>
      <c r="BA47" s="986">
        <v>0</v>
      </c>
      <c r="BB47" s="987">
        <v>0</v>
      </c>
      <c r="BC47" s="986">
        <v>0</v>
      </c>
      <c r="BD47" s="987">
        <v>0</v>
      </c>
      <c r="BE47" s="986">
        <v>0</v>
      </c>
      <c r="BF47" s="987">
        <v>0</v>
      </c>
      <c r="BG47" s="986">
        <v>0</v>
      </c>
      <c r="BH47" s="987">
        <v>0</v>
      </c>
      <c r="BI47" s="986">
        <v>0</v>
      </c>
      <c r="BJ47" s="987">
        <v>0</v>
      </c>
      <c r="BK47" s="986">
        <v>0</v>
      </c>
      <c r="BL47" s="987">
        <v>0</v>
      </c>
      <c r="BM47" s="986">
        <v>0</v>
      </c>
      <c r="BN47" s="987">
        <v>0</v>
      </c>
      <c r="BO47" s="986">
        <v>0</v>
      </c>
      <c r="BP47" s="987">
        <v>0</v>
      </c>
      <c r="BQ47" s="986">
        <v>0</v>
      </c>
      <c r="BR47" s="987">
        <v>0</v>
      </c>
      <c r="BS47" s="986">
        <v>0</v>
      </c>
      <c r="BT47" s="987">
        <v>0</v>
      </c>
      <c r="BU47" s="986">
        <v>0</v>
      </c>
      <c r="BV47" s="987">
        <v>0</v>
      </c>
      <c r="BW47" s="986">
        <v>0</v>
      </c>
      <c r="BX47" s="987">
        <v>0</v>
      </c>
      <c r="BY47" s="986">
        <v>0</v>
      </c>
      <c r="BZ47" s="987">
        <v>0</v>
      </c>
      <c r="CA47" s="988">
        <v>0</v>
      </c>
      <c r="CB47" s="946"/>
      <c r="CC47" s="971"/>
      <c r="CD47" s="946"/>
      <c r="CE47" s="972"/>
      <c r="CF47" s="946"/>
      <c r="CG47" s="985">
        <v>0</v>
      </c>
      <c r="CH47" s="986">
        <v>0</v>
      </c>
      <c r="CI47" s="987">
        <v>0</v>
      </c>
      <c r="CJ47" s="986">
        <v>0</v>
      </c>
      <c r="CK47" s="987">
        <v>0</v>
      </c>
      <c r="CL47" s="986">
        <v>0</v>
      </c>
      <c r="CM47" s="987">
        <v>0</v>
      </c>
      <c r="CN47" s="986">
        <v>0</v>
      </c>
      <c r="CO47" s="987">
        <v>0</v>
      </c>
      <c r="CP47" s="986">
        <v>0</v>
      </c>
      <c r="CQ47" s="987">
        <v>0</v>
      </c>
      <c r="CR47" s="986">
        <v>0</v>
      </c>
      <c r="CS47" s="987">
        <v>0</v>
      </c>
      <c r="CT47" s="986">
        <v>0</v>
      </c>
      <c r="CU47" s="987">
        <v>0</v>
      </c>
      <c r="CV47" s="986">
        <v>0</v>
      </c>
      <c r="CW47" s="987">
        <v>0</v>
      </c>
      <c r="CX47" s="986">
        <v>0</v>
      </c>
      <c r="CY47" s="987">
        <v>0</v>
      </c>
      <c r="CZ47" s="986">
        <v>0</v>
      </c>
      <c r="DA47" s="987">
        <v>0</v>
      </c>
      <c r="DB47" s="986">
        <v>0</v>
      </c>
      <c r="DC47" s="987">
        <v>0</v>
      </c>
      <c r="DD47" s="986">
        <v>0</v>
      </c>
      <c r="DE47" s="987">
        <v>0</v>
      </c>
      <c r="DF47" s="986">
        <v>0</v>
      </c>
      <c r="DG47" s="987">
        <v>0</v>
      </c>
      <c r="DH47" s="986">
        <v>0</v>
      </c>
      <c r="DI47" s="987">
        <v>0</v>
      </c>
      <c r="DJ47" s="986">
        <v>0</v>
      </c>
      <c r="DK47" s="987">
        <v>0</v>
      </c>
      <c r="DL47" s="986">
        <v>0</v>
      </c>
      <c r="DM47" s="987">
        <v>0</v>
      </c>
      <c r="DN47" s="986">
        <v>0</v>
      </c>
      <c r="DO47" s="987">
        <v>0</v>
      </c>
      <c r="DP47" s="988">
        <v>0</v>
      </c>
      <c r="DQ47" s="946"/>
      <c r="DR47" s="973"/>
      <c r="DS47" s="946"/>
      <c r="DT47" s="985">
        <v>0</v>
      </c>
      <c r="DU47" s="986">
        <v>0</v>
      </c>
      <c r="DV47" s="987">
        <v>0</v>
      </c>
      <c r="DW47" s="986">
        <v>0</v>
      </c>
      <c r="DX47" s="987">
        <v>0</v>
      </c>
      <c r="DY47" s="986">
        <v>0</v>
      </c>
      <c r="DZ47" s="987">
        <v>0</v>
      </c>
      <c r="EA47" s="986">
        <v>0</v>
      </c>
      <c r="EB47" s="987">
        <v>0</v>
      </c>
      <c r="EC47" s="986">
        <v>0</v>
      </c>
      <c r="ED47" s="987">
        <v>0</v>
      </c>
      <c r="EE47" s="986">
        <v>0</v>
      </c>
      <c r="EF47" s="987">
        <v>0</v>
      </c>
      <c r="EG47" s="986">
        <v>0</v>
      </c>
      <c r="EH47" s="987">
        <v>0</v>
      </c>
      <c r="EI47" s="986">
        <v>0</v>
      </c>
      <c r="EJ47" s="987">
        <v>0</v>
      </c>
      <c r="EK47" s="986">
        <v>0</v>
      </c>
      <c r="EL47" s="987">
        <v>0</v>
      </c>
      <c r="EM47" s="986">
        <v>0</v>
      </c>
      <c r="EN47" s="987">
        <v>0</v>
      </c>
      <c r="EO47" s="986">
        <v>0</v>
      </c>
      <c r="EP47" s="987">
        <v>0</v>
      </c>
      <c r="EQ47" s="986">
        <v>0</v>
      </c>
      <c r="ER47" s="987">
        <v>0</v>
      </c>
      <c r="ES47" s="986">
        <v>0</v>
      </c>
      <c r="ET47" s="987">
        <v>0</v>
      </c>
      <c r="EU47" s="986">
        <v>0</v>
      </c>
      <c r="EV47" s="987">
        <v>0</v>
      </c>
      <c r="EW47" s="986">
        <v>0</v>
      </c>
      <c r="EX47" s="987">
        <v>0</v>
      </c>
      <c r="EY47" s="986">
        <v>0</v>
      </c>
      <c r="EZ47" s="987">
        <v>0</v>
      </c>
      <c r="FA47" s="986">
        <v>0</v>
      </c>
      <c r="FB47" s="987">
        <v>0</v>
      </c>
      <c r="FC47" s="988">
        <v>0</v>
      </c>
      <c r="FD47" s="946"/>
      <c r="FE47" s="974"/>
      <c r="FF47" s="946"/>
      <c r="FG47" s="975"/>
      <c r="FI47" s="989" t="b">
        <v>1</v>
      </c>
    </row>
    <row r="48" spans="2:165" hidden="1" outlineLevel="1">
      <c r="B48" s="990">
        <v>41</v>
      </c>
      <c r="C48" s="1011" t="s">
        <v>782</v>
      </c>
      <c r="E48" s="992">
        <v>0</v>
      </c>
      <c r="F48" s="993">
        <v>0</v>
      </c>
      <c r="G48" s="994">
        <v>0</v>
      </c>
      <c r="H48" s="993">
        <v>0</v>
      </c>
      <c r="I48" s="994">
        <v>0</v>
      </c>
      <c r="J48" s="993">
        <v>0</v>
      </c>
      <c r="K48" s="994">
        <v>0</v>
      </c>
      <c r="L48" s="993">
        <v>0</v>
      </c>
      <c r="M48" s="994">
        <v>0</v>
      </c>
      <c r="N48" s="993">
        <v>0</v>
      </c>
      <c r="O48" s="994">
        <v>0</v>
      </c>
      <c r="P48" s="993">
        <v>0</v>
      </c>
      <c r="Q48" s="994">
        <v>0</v>
      </c>
      <c r="R48" s="993">
        <v>0</v>
      </c>
      <c r="S48" s="994">
        <v>0</v>
      </c>
      <c r="T48" s="993">
        <v>0</v>
      </c>
      <c r="U48" s="994">
        <v>0</v>
      </c>
      <c r="V48" s="993">
        <v>0</v>
      </c>
      <c r="W48" s="994">
        <v>0</v>
      </c>
      <c r="X48" s="993">
        <v>0</v>
      </c>
      <c r="Y48" s="994">
        <v>0</v>
      </c>
      <c r="Z48" s="993">
        <v>0</v>
      </c>
      <c r="AA48" s="994">
        <v>0</v>
      </c>
      <c r="AB48" s="993">
        <v>0</v>
      </c>
      <c r="AC48" s="994">
        <v>0</v>
      </c>
      <c r="AD48" s="993">
        <v>0</v>
      </c>
      <c r="AE48" s="994">
        <v>0</v>
      </c>
      <c r="AF48" s="993">
        <v>0</v>
      </c>
      <c r="AG48" s="994">
        <v>0</v>
      </c>
      <c r="AH48" s="993">
        <v>0</v>
      </c>
      <c r="AI48" s="994">
        <v>0</v>
      </c>
      <c r="AJ48" s="993">
        <v>0</v>
      </c>
      <c r="AK48" s="994">
        <v>0</v>
      </c>
      <c r="AL48" s="993">
        <v>0</v>
      </c>
      <c r="AM48" s="994">
        <v>0</v>
      </c>
      <c r="AN48" s="995">
        <v>0</v>
      </c>
      <c r="AO48" s="946"/>
      <c r="AP48" s="964"/>
      <c r="AQ48" s="946"/>
      <c r="AR48" s="992">
        <v>0</v>
      </c>
      <c r="AS48" s="993">
        <v>0</v>
      </c>
      <c r="AT48" s="994">
        <v>0</v>
      </c>
      <c r="AU48" s="993">
        <v>0</v>
      </c>
      <c r="AV48" s="994">
        <v>0</v>
      </c>
      <c r="AW48" s="993">
        <v>0</v>
      </c>
      <c r="AX48" s="994">
        <v>0</v>
      </c>
      <c r="AY48" s="993">
        <v>0</v>
      </c>
      <c r="AZ48" s="994">
        <v>0</v>
      </c>
      <c r="BA48" s="993">
        <v>0</v>
      </c>
      <c r="BB48" s="994">
        <v>0</v>
      </c>
      <c r="BC48" s="993">
        <v>0</v>
      </c>
      <c r="BD48" s="994">
        <v>0</v>
      </c>
      <c r="BE48" s="993">
        <v>0</v>
      </c>
      <c r="BF48" s="994">
        <v>0</v>
      </c>
      <c r="BG48" s="993">
        <v>0</v>
      </c>
      <c r="BH48" s="994">
        <v>0</v>
      </c>
      <c r="BI48" s="993">
        <v>0</v>
      </c>
      <c r="BJ48" s="994">
        <v>0</v>
      </c>
      <c r="BK48" s="993">
        <v>0</v>
      </c>
      <c r="BL48" s="994">
        <v>0</v>
      </c>
      <c r="BM48" s="993">
        <v>0</v>
      </c>
      <c r="BN48" s="994">
        <v>0</v>
      </c>
      <c r="BO48" s="993">
        <v>0</v>
      </c>
      <c r="BP48" s="994">
        <v>0</v>
      </c>
      <c r="BQ48" s="993">
        <v>0</v>
      </c>
      <c r="BR48" s="994">
        <v>0</v>
      </c>
      <c r="BS48" s="993">
        <v>0</v>
      </c>
      <c r="BT48" s="994">
        <v>0</v>
      </c>
      <c r="BU48" s="993">
        <v>0</v>
      </c>
      <c r="BV48" s="994">
        <v>0</v>
      </c>
      <c r="BW48" s="993">
        <v>0</v>
      </c>
      <c r="BX48" s="994">
        <v>0</v>
      </c>
      <c r="BY48" s="993">
        <v>0</v>
      </c>
      <c r="BZ48" s="994">
        <v>0</v>
      </c>
      <c r="CA48" s="995">
        <v>0</v>
      </c>
      <c r="CB48" s="946"/>
      <c r="CC48" s="971"/>
      <c r="CD48" s="946"/>
      <c r="CE48" s="972"/>
      <c r="CF48" s="946"/>
      <c r="CG48" s="992">
        <v>0</v>
      </c>
      <c r="CH48" s="993">
        <v>0</v>
      </c>
      <c r="CI48" s="994">
        <v>0</v>
      </c>
      <c r="CJ48" s="993">
        <v>0</v>
      </c>
      <c r="CK48" s="994">
        <v>0</v>
      </c>
      <c r="CL48" s="993">
        <v>0</v>
      </c>
      <c r="CM48" s="994">
        <v>0</v>
      </c>
      <c r="CN48" s="993">
        <v>0</v>
      </c>
      <c r="CO48" s="994">
        <v>0</v>
      </c>
      <c r="CP48" s="993">
        <v>0</v>
      </c>
      <c r="CQ48" s="994">
        <v>0</v>
      </c>
      <c r="CR48" s="993">
        <v>0</v>
      </c>
      <c r="CS48" s="994">
        <v>0</v>
      </c>
      <c r="CT48" s="993">
        <v>0</v>
      </c>
      <c r="CU48" s="994">
        <v>0</v>
      </c>
      <c r="CV48" s="993">
        <v>0</v>
      </c>
      <c r="CW48" s="994">
        <v>0</v>
      </c>
      <c r="CX48" s="993">
        <v>0</v>
      </c>
      <c r="CY48" s="994">
        <v>0</v>
      </c>
      <c r="CZ48" s="993">
        <v>0</v>
      </c>
      <c r="DA48" s="994">
        <v>0</v>
      </c>
      <c r="DB48" s="993">
        <v>0</v>
      </c>
      <c r="DC48" s="994">
        <v>0</v>
      </c>
      <c r="DD48" s="993">
        <v>0</v>
      </c>
      <c r="DE48" s="994">
        <v>0</v>
      </c>
      <c r="DF48" s="993">
        <v>0</v>
      </c>
      <c r="DG48" s="994">
        <v>0</v>
      </c>
      <c r="DH48" s="993">
        <v>0</v>
      </c>
      <c r="DI48" s="994">
        <v>0</v>
      </c>
      <c r="DJ48" s="993">
        <v>0</v>
      </c>
      <c r="DK48" s="994">
        <v>0</v>
      </c>
      <c r="DL48" s="993">
        <v>0</v>
      </c>
      <c r="DM48" s="994">
        <v>0</v>
      </c>
      <c r="DN48" s="993">
        <v>0</v>
      </c>
      <c r="DO48" s="994">
        <v>0</v>
      </c>
      <c r="DP48" s="995">
        <v>0</v>
      </c>
      <c r="DQ48" s="946"/>
      <c r="DR48" s="973"/>
      <c r="DS48" s="946"/>
      <c r="DT48" s="992">
        <v>0</v>
      </c>
      <c r="DU48" s="993">
        <v>0</v>
      </c>
      <c r="DV48" s="994">
        <v>0</v>
      </c>
      <c r="DW48" s="993">
        <v>0</v>
      </c>
      <c r="DX48" s="994">
        <v>0</v>
      </c>
      <c r="DY48" s="993">
        <v>0</v>
      </c>
      <c r="DZ48" s="994">
        <v>0</v>
      </c>
      <c r="EA48" s="993">
        <v>0</v>
      </c>
      <c r="EB48" s="994">
        <v>0</v>
      </c>
      <c r="EC48" s="993">
        <v>0</v>
      </c>
      <c r="ED48" s="994">
        <v>0</v>
      </c>
      <c r="EE48" s="993">
        <v>0</v>
      </c>
      <c r="EF48" s="994">
        <v>0</v>
      </c>
      <c r="EG48" s="993">
        <v>0</v>
      </c>
      <c r="EH48" s="994">
        <v>0</v>
      </c>
      <c r="EI48" s="993">
        <v>0</v>
      </c>
      <c r="EJ48" s="994">
        <v>0</v>
      </c>
      <c r="EK48" s="993">
        <v>0</v>
      </c>
      <c r="EL48" s="994">
        <v>0</v>
      </c>
      <c r="EM48" s="993">
        <v>0</v>
      </c>
      <c r="EN48" s="994">
        <v>0</v>
      </c>
      <c r="EO48" s="993">
        <v>0</v>
      </c>
      <c r="EP48" s="994">
        <v>0</v>
      </c>
      <c r="EQ48" s="993">
        <v>0</v>
      </c>
      <c r="ER48" s="994">
        <v>0</v>
      </c>
      <c r="ES48" s="993">
        <v>0</v>
      </c>
      <c r="ET48" s="994">
        <v>0</v>
      </c>
      <c r="EU48" s="993">
        <v>0</v>
      </c>
      <c r="EV48" s="994">
        <v>0</v>
      </c>
      <c r="EW48" s="993">
        <v>0</v>
      </c>
      <c r="EX48" s="994">
        <v>0</v>
      </c>
      <c r="EY48" s="993">
        <v>0</v>
      </c>
      <c r="EZ48" s="994">
        <v>0</v>
      </c>
      <c r="FA48" s="993">
        <v>0</v>
      </c>
      <c r="FB48" s="994">
        <v>0</v>
      </c>
      <c r="FC48" s="995">
        <v>0</v>
      </c>
      <c r="FD48" s="946"/>
      <c r="FE48" s="974"/>
      <c r="FF48" s="946"/>
      <c r="FG48" s="975"/>
      <c r="FI48" s="996" t="b">
        <v>1</v>
      </c>
    </row>
    <row r="49" spans="2:165" hidden="1" outlineLevel="1">
      <c r="B49" s="983">
        <v>42</v>
      </c>
      <c r="C49" s="1012" t="s">
        <v>783</v>
      </c>
      <c r="E49" s="985">
        <v>0</v>
      </c>
      <c r="F49" s="986">
        <v>0</v>
      </c>
      <c r="G49" s="987">
        <v>0</v>
      </c>
      <c r="H49" s="986">
        <v>0</v>
      </c>
      <c r="I49" s="987">
        <v>0</v>
      </c>
      <c r="J49" s="986">
        <v>0</v>
      </c>
      <c r="K49" s="987">
        <v>0</v>
      </c>
      <c r="L49" s="986">
        <v>0</v>
      </c>
      <c r="M49" s="987">
        <v>0</v>
      </c>
      <c r="N49" s="986">
        <v>0</v>
      </c>
      <c r="O49" s="987">
        <v>0</v>
      </c>
      <c r="P49" s="986">
        <v>0</v>
      </c>
      <c r="Q49" s="987">
        <v>0</v>
      </c>
      <c r="R49" s="986">
        <v>0</v>
      </c>
      <c r="S49" s="987">
        <v>0</v>
      </c>
      <c r="T49" s="986">
        <v>0</v>
      </c>
      <c r="U49" s="987">
        <v>0</v>
      </c>
      <c r="V49" s="986">
        <v>0</v>
      </c>
      <c r="W49" s="987">
        <v>0</v>
      </c>
      <c r="X49" s="986">
        <v>0</v>
      </c>
      <c r="Y49" s="987">
        <v>0</v>
      </c>
      <c r="Z49" s="986">
        <v>0</v>
      </c>
      <c r="AA49" s="987">
        <v>0</v>
      </c>
      <c r="AB49" s="986">
        <v>0</v>
      </c>
      <c r="AC49" s="987">
        <v>0</v>
      </c>
      <c r="AD49" s="986">
        <v>0</v>
      </c>
      <c r="AE49" s="987">
        <v>0</v>
      </c>
      <c r="AF49" s="986">
        <v>0</v>
      </c>
      <c r="AG49" s="987">
        <v>0</v>
      </c>
      <c r="AH49" s="986">
        <v>0</v>
      </c>
      <c r="AI49" s="987">
        <v>0</v>
      </c>
      <c r="AJ49" s="986">
        <v>0</v>
      </c>
      <c r="AK49" s="987">
        <v>0</v>
      </c>
      <c r="AL49" s="986">
        <v>0</v>
      </c>
      <c r="AM49" s="987">
        <v>0</v>
      </c>
      <c r="AN49" s="988">
        <v>0</v>
      </c>
      <c r="AO49" s="946"/>
      <c r="AP49" s="964"/>
      <c r="AQ49" s="946"/>
      <c r="AR49" s="985">
        <v>0</v>
      </c>
      <c r="AS49" s="986">
        <v>0</v>
      </c>
      <c r="AT49" s="987">
        <v>0</v>
      </c>
      <c r="AU49" s="986">
        <v>0</v>
      </c>
      <c r="AV49" s="987">
        <v>0</v>
      </c>
      <c r="AW49" s="986">
        <v>0</v>
      </c>
      <c r="AX49" s="987">
        <v>0</v>
      </c>
      <c r="AY49" s="986">
        <v>0</v>
      </c>
      <c r="AZ49" s="987">
        <v>0</v>
      </c>
      <c r="BA49" s="986">
        <v>0</v>
      </c>
      <c r="BB49" s="987">
        <v>0</v>
      </c>
      <c r="BC49" s="986">
        <v>0</v>
      </c>
      <c r="BD49" s="987">
        <v>0</v>
      </c>
      <c r="BE49" s="986">
        <v>0</v>
      </c>
      <c r="BF49" s="987">
        <v>0</v>
      </c>
      <c r="BG49" s="986">
        <v>0</v>
      </c>
      <c r="BH49" s="987">
        <v>0</v>
      </c>
      <c r="BI49" s="986">
        <v>0</v>
      </c>
      <c r="BJ49" s="987">
        <v>0</v>
      </c>
      <c r="BK49" s="986">
        <v>0</v>
      </c>
      <c r="BL49" s="987">
        <v>0</v>
      </c>
      <c r="BM49" s="986">
        <v>0</v>
      </c>
      <c r="BN49" s="987">
        <v>0</v>
      </c>
      <c r="BO49" s="986">
        <v>0</v>
      </c>
      <c r="BP49" s="987">
        <v>0</v>
      </c>
      <c r="BQ49" s="986">
        <v>0</v>
      </c>
      <c r="BR49" s="987">
        <v>0</v>
      </c>
      <c r="BS49" s="986">
        <v>0</v>
      </c>
      <c r="BT49" s="987">
        <v>0</v>
      </c>
      <c r="BU49" s="986">
        <v>0</v>
      </c>
      <c r="BV49" s="987">
        <v>0</v>
      </c>
      <c r="BW49" s="986">
        <v>0</v>
      </c>
      <c r="BX49" s="987">
        <v>0</v>
      </c>
      <c r="BY49" s="986">
        <v>0</v>
      </c>
      <c r="BZ49" s="987">
        <v>0</v>
      </c>
      <c r="CA49" s="988">
        <v>0</v>
      </c>
      <c r="CB49" s="946"/>
      <c r="CC49" s="971"/>
      <c r="CD49" s="946"/>
      <c r="CE49" s="972"/>
      <c r="CF49" s="946"/>
      <c r="CG49" s="985">
        <v>0</v>
      </c>
      <c r="CH49" s="986">
        <v>0</v>
      </c>
      <c r="CI49" s="987">
        <v>0</v>
      </c>
      <c r="CJ49" s="986">
        <v>0</v>
      </c>
      <c r="CK49" s="987">
        <v>0</v>
      </c>
      <c r="CL49" s="986">
        <v>0</v>
      </c>
      <c r="CM49" s="987">
        <v>0</v>
      </c>
      <c r="CN49" s="986">
        <v>0</v>
      </c>
      <c r="CO49" s="987">
        <v>0</v>
      </c>
      <c r="CP49" s="986">
        <v>0</v>
      </c>
      <c r="CQ49" s="987">
        <v>0</v>
      </c>
      <c r="CR49" s="986">
        <v>0</v>
      </c>
      <c r="CS49" s="987">
        <v>0</v>
      </c>
      <c r="CT49" s="986">
        <v>0</v>
      </c>
      <c r="CU49" s="987">
        <v>0</v>
      </c>
      <c r="CV49" s="986">
        <v>0</v>
      </c>
      <c r="CW49" s="987">
        <v>0</v>
      </c>
      <c r="CX49" s="986">
        <v>0</v>
      </c>
      <c r="CY49" s="987">
        <v>0</v>
      </c>
      <c r="CZ49" s="986">
        <v>0</v>
      </c>
      <c r="DA49" s="987">
        <v>0</v>
      </c>
      <c r="DB49" s="986">
        <v>0</v>
      </c>
      <c r="DC49" s="987">
        <v>0</v>
      </c>
      <c r="DD49" s="986">
        <v>0</v>
      </c>
      <c r="DE49" s="987">
        <v>0</v>
      </c>
      <c r="DF49" s="986">
        <v>0</v>
      </c>
      <c r="DG49" s="987">
        <v>0</v>
      </c>
      <c r="DH49" s="986">
        <v>0</v>
      </c>
      <c r="DI49" s="987">
        <v>0</v>
      </c>
      <c r="DJ49" s="986">
        <v>0</v>
      </c>
      <c r="DK49" s="987">
        <v>0</v>
      </c>
      <c r="DL49" s="986">
        <v>0</v>
      </c>
      <c r="DM49" s="987">
        <v>0</v>
      </c>
      <c r="DN49" s="986">
        <v>0</v>
      </c>
      <c r="DO49" s="987">
        <v>0</v>
      </c>
      <c r="DP49" s="988">
        <v>0</v>
      </c>
      <c r="DQ49" s="946"/>
      <c r="DR49" s="973"/>
      <c r="DS49" s="946"/>
      <c r="DT49" s="985">
        <v>0</v>
      </c>
      <c r="DU49" s="986">
        <v>0</v>
      </c>
      <c r="DV49" s="987">
        <v>0</v>
      </c>
      <c r="DW49" s="986">
        <v>0</v>
      </c>
      <c r="DX49" s="987">
        <v>0</v>
      </c>
      <c r="DY49" s="986">
        <v>0</v>
      </c>
      <c r="DZ49" s="987">
        <v>0</v>
      </c>
      <c r="EA49" s="986">
        <v>0</v>
      </c>
      <c r="EB49" s="987">
        <v>0</v>
      </c>
      <c r="EC49" s="986">
        <v>0</v>
      </c>
      <c r="ED49" s="987">
        <v>0</v>
      </c>
      <c r="EE49" s="986">
        <v>0</v>
      </c>
      <c r="EF49" s="987">
        <v>0</v>
      </c>
      <c r="EG49" s="986">
        <v>0</v>
      </c>
      <c r="EH49" s="987">
        <v>0</v>
      </c>
      <c r="EI49" s="986">
        <v>0</v>
      </c>
      <c r="EJ49" s="987">
        <v>0</v>
      </c>
      <c r="EK49" s="986">
        <v>0</v>
      </c>
      <c r="EL49" s="987">
        <v>0</v>
      </c>
      <c r="EM49" s="986">
        <v>0</v>
      </c>
      <c r="EN49" s="987">
        <v>0</v>
      </c>
      <c r="EO49" s="986">
        <v>0</v>
      </c>
      <c r="EP49" s="987">
        <v>0</v>
      </c>
      <c r="EQ49" s="986">
        <v>0</v>
      </c>
      <c r="ER49" s="987">
        <v>0</v>
      </c>
      <c r="ES49" s="986">
        <v>0</v>
      </c>
      <c r="ET49" s="987">
        <v>0</v>
      </c>
      <c r="EU49" s="986">
        <v>0</v>
      </c>
      <c r="EV49" s="987">
        <v>0</v>
      </c>
      <c r="EW49" s="986">
        <v>0</v>
      </c>
      <c r="EX49" s="987">
        <v>0</v>
      </c>
      <c r="EY49" s="986">
        <v>0</v>
      </c>
      <c r="EZ49" s="987">
        <v>0</v>
      </c>
      <c r="FA49" s="986">
        <v>0</v>
      </c>
      <c r="FB49" s="987">
        <v>0</v>
      </c>
      <c r="FC49" s="988">
        <v>0</v>
      </c>
      <c r="FD49" s="946"/>
      <c r="FE49" s="974"/>
      <c r="FF49" s="946"/>
      <c r="FG49" s="975"/>
      <c r="FI49" s="989" t="b">
        <v>1</v>
      </c>
    </row>
    <row r="50" spans="2:165" hidden="1" outlineLevel="1">
      <c r="B50" s="990">
        <v>43</v>
      </c>
      <c r="C50" s="1011" t="s">
        <v>784</v>
      </c>
      <c r="E50" s="992">
        <v>0</v>
      </c>
      <c r="F50" s="993">
        <v>0</v>
      </c>
      <c r="G50" s="994">
        <v>0</v>
      </c>
      <c r="H50" s="993">
        <v>0</v>
      </c>
      <c r="I50" s="994">
        <v>0</v>
      </c>
      <c r="J50" s="993">
        <v>0</v>
      </c>
      <c r="K50" s="994">
        <v>0</v>
      </c>
      <c r="L50" s="993">
        <v>0</v>
      </c>
      <c r="M50" s="994">
        <v>0</v>
      </c>
      <c r="N50" s="993">
        <v>0</v>
      </c>
      <c r="O50" s="994">
        <v>0</v>
      </c>
      <c r="P50" s="993">
        <v>0</v>
      </c>
      <c r="Q50" s="994">
        <v>0</v>
      </c>
      <c r="R50" s="993">
        <v>0</v>
      </c>
      <c r="S50" s="994">
        <v>0</v>
      </c>
      <c r="T50" s="993">
        <v>0</v>
      </c>
      <c r="U50" s="994">
        <v>0</v>
      </c>
      <c r="V50" s="993">
        <v>0</v>
      </c>
      <c r="W50" s="994">
        <v>0</v>
      </c>
      <c r="X50" s="993">
        <v>0</v>
      </c>
      <c r="Y50" s="994">
        <v>0</v>
      </c>
      <c r="Z50" s="993">
        <v>0</v>
      </c>
      <c r="AA50" s="994">
        <v>0</v>
      </c>
      <c r="AB50" s="993">
        <v>0</v>
      </c>
      <c r="AC50" s="994">
        <v>0</v>
      </c>
      <c r="AD50" s="993">
        <v>0</v>
      </c>
      <c r="AE50" s="994">
        <v>0</v>
      </c>
      <c r="AF50" s="993">
        <v>0</v>
      </c>
      <c r="AG50" s="994">
        <v>0</v>
      </c>
      <c r="AH50" s="993">
        <v>0</v>
      </c>
      <c r="AI50" s="994">
        <v>0</v>
      </c>
      <c r="AJ50" s="993">
        <v>0</v>
      </c>
      <c r="AK50" s="994">
        <v>0</v>
      </c>
      <c r="AL50" s="993">
        <v>0</v>
      </c>
      <c r="AM50" s="994">
        <v>0</v>
      </c>
      <c r="AN50" s="995">
        <v>0</v>
      </c>
      <c r="AO50" s="946"/>
      <c r="AP50" s="964"/>
      <c r="AQ50" s="946"/>
      <c r="AR50" s="992">
        <v>0</v>
      </c>
      <c r="AS50" s="993">
        <v>0</v>
      </c>
      <c r="AT50" s="994">
        <v>0</v>
      </c>
      <c r="AU50" s="993">
        <v>0</v>
      </c>
      <c r="AV50" s="994">
        <v>0</v>
      </c>
      <c r="AW50" s="993">
        <v>0</v>
      </c>
      <c r="AX50" s="994">
        <v>0</v>
      </c>
      <c r="AY50" s="993">
        <v>0</v>
      </c>
      <c r="AZ50" s="994">
        <v>0</v>
      </c>
      <c r="BA50" s="993">
        <v>0</v>
      </c>
      <c r="BB50" s="994">
        <v>0</v>
      </c>
      <c r="BC50" s="993">
        <v>0</v>
      </c>
      <c r="BD50" s="994">
        <v>0</v>
      </c>
      <c r="BE50" s="993">
        <v>0</v>
      </c>
      <c r="BF50" s="994">
        <v>0</v>
      </c>
      <c r="BG50" s="993">
        <v>0</v>
      </c>
      <c r="BH50" s="994">
        <v>0</v>
      </c>
      <c r="BI50" s="993">
        <v>0</v>
      </c>
      <c r="BJ50" s="994">
        <v>0</v>
      </c>
      <c r="BK50" s="993">
        <v>0</v>
      </c>
      <c r="BL50" s="994">
        <v>0</v>
      </c>
      <c r="BM50" s="993">
        <v>0</v>
      </c>
      <c r="BN50" s="994">
        <v>0</v>
      </c>
      <c r="BO50" s="993">
        <v>0</v>
      </c>
      <c r="BP50" s="994">
        <v>0</v>
      </c>
      <c r="BQ50" s="993">
        <v>0</v>
      </c>
      <c r="BR50" s="994">
        <v>0</v>
      </c>
      <c r="BS50" s="993">
        <v>0</v>
      </c>
      <c r="BT50" s="994">
        <v>0</v>
      </c>
      <c r="BU50" s="993">
        <v>0</v>
      </c>
      <c r="BV50" s="994">
        <v>0</v>
      </c>
      <c r="BW50" s="993">
        <v>0</v>
      </c>
      <c r="BX50" s="994">
        <v>0</v>
      </c>
      <c r="BY50" s="993">
        <v>0</v>
      </c>
      <c r="BZ50" s="994">
        <v>0</v>
      </c>
      <c r="CA50" s="995">
        <v>0</v>
      </c>
      <c r="CB50" s="946"/>
      <c r="CC50" s="971"/>
      <c r="CD50" s="946"/>
      <c r="CE50" s="972"/>
      <c r="CF50" s="946"/>
      <c r="CG50" s="992">
        <v>0</v>
      </c>
      <c r="CH50" s="993">
        <v>0</v>
      </c>
      <c r="CI50" s="994">
        <v>0</v>
      </c>
      <c r="CJ50" s="993">
        <v>0</v>
      </c>
      <c r="CK50" s="994">
        <v>0</v>
      </c>
      <c r="CL50" s="993">
        <v>0</v>
      </c>
      <c r="CM50" s="994">
        <v>0</v>
      </c>
      <c r="CN50" s="993">
        <v>0</v>
      </c>
      <c r="CO50" s="994">
        <v>0</v>
      </c>
      <c r="CP50" s="993">
        <v>0</v>
      </c>
      <c r="CQ50" s="994">
        <v>0</v>
      </c>
      <c r="CR50" s="993">
        <v>0</v>
      </c>
      <c r="CS50" s="994">
        <v>0</v>
      </c>
      <c r="CT50" s="993">
        <v>0</v>
      </c>
      <c r="CU50" s="994">
        <v>0</v>
      </c>
      <c r="CV50" s="993">
        <v>0</v>
      </c>
      <c r="CW50" s="994">
        <v>0</v>
      </c>
      <c r="CX50" s="993">
        <v>0</v>
      </c>
      <c r="CY50" s="994">
        <v>0</v>
      </c>
      <c r="CZ50" s="993">
        <v>0</v>
      </c>
      <c r="DA50" s="994">
        <v>0</v>
      </c>
      <c r="DB50" s="993">
        <v>0</v>
      </c>
      <c r="DC50" s="994">
        <v>0</v>
      </c>
      <c r="DD50" s="993">
        <v>0</v>
      </c>
      <c r="DE50" s="994">
        <v>0</v>
      </c>
      <c r="DF50" s="993">
        <v>0</v>
      </c>
      <c r="DG50" s="994">
        <v>0</v>
      </c>
      <c r="DH50" s="993">
        <v>0</v>
      </c>
      <c r="DI50" s="994">
        <v>0</v>
      </c>
      <c r="DJ50" s="993">
        <v>0</v>
      </c>
      <c r="DK50" s="994">
        <v>0</v>
      </c>
      <c r="DL50" s="993">
        <v>0</v>
      </c>
      <c r="DM50" s="994">
        <v>0</v>
      </c>
      <c r="DN50" s="993">
        <v>0</v>
      </c>
      <c r="DO50" s="994">
        <v>0</v>
      </c>
      <c r="DP50" s="995">
        <v>0</v>
      </c>
      <c r="DQ50" s="946"/>
      <c r="DR50" s="973"/>
      <c r="DS50" s="946"/>
      <c r="DT50" s="992">
        <v>0</v>
      </c>
      <c r="DU50" s="993">
        <v>0</v>
      </c>
      <c r="DV50" s="994">
        <v>0</v>
      </c>
      <c r="DW50" s="993">
        <v>0</v>
      </c>
      <c r="DX50" s="994">
        <v>0</v>
      </c>
      <c r="DY50" s="993">
        <v>0</v>
      </c>
      <c r="DZ50" s="994">
        <v>0</v>
      </c>
      <c r="EA50" s="993">
        <v>0</v>
      </c>
      <c r="EB50" s="994">
        <v>0</v>
      </c>
      <c r="EC50" s="993">
        <v>0</v>
      </c>
      <c r="ED50" s="994">
        <v>0</v>
      </c>
      <c r="EE50" s="993">
        <v>0</v>
      </c>
      <c r="EF50" s="994">
        <v>0</v>
      </c>
      <c r="EG50" s="993">
        <v>0</v>
      </c>
      <c r="EH50" s="994">
        <v>0</v>
      </c>
      <c r="EI50" s="993">
        <v>0</v>
      </c>
      <c r="EJ50" s="994">
        <v>0</v>
      </c>
      <c r="EK50" s="993">
        <v>0</v>
      </c>
      <c r="EL50" s="994">
        <v>0</v>
      </c>
      <c r="EM50" s="993">
        <v>0</v>
      </c>
      <c r="EN50" s="994">
        <v>0</v>
      </c>
      <c r="EO50" s="993">
        <v>0</v>
      </c>
      <c r="EP50" s="994">
        <v>0</v>
      </c>
      <c r="EQ50" s="993">
        <v>0</v>
      </c>
      <c r="ER50" s="994">
        <v>0</v>
      </c>
      <c r="ES50" s="993">
        <v>0</v>
      </c>
      <c r="ET50" s="994">
        <v>0</v>
      </c>
      <c r="EU50" s="993">
        <v>0</v>
      </c>
      <c r="EV50" s="994">
        <v>0</v>
      </c>
      <c r="EW50" s="993">
        <v>0</v>
      </c>
      <c r="EX50" s="994">
        <v>0</v>
      </c>
      <c r="EY50" s="993">
        <v>0</v>
      </c>
      <c r="EZ50" s="994">
        <v>0</v>
      </c>
      <c r="FA50" s="993">
        <v>0</v>
      </c>
      <c r="FB50" s="994">
        <v>0</v>
      </c>
      <c r="FC50" s="995">
        <v>0</v>
      </c>
      <c r="FD50" s="946"/>
      <c r="FE50" s="974"/>
      <c r="FF50" s="946"/>
      <c r="FG50" s="975"/>
      <c r="FI50" s="996" t="b">
        <v>1</v>
      </c>
    </row>
    <row r="51" spans="2:165" hidden="1" outlineLevel="1">
      <c r="B51" s="983">
        <v>44</v>
      </c>
      <c r="C51" s="1012" t="s">
        <v>785</v>
      </c>
      <c r="E51" s="985">
        <v>0</v>
      </c>
      <c r="F51" s="986">
        <v>0</v>
      </c>
      <c r="G51" s="987">
        <v>0</v>
      </c>
      <c r="H51" s="986">
        <v>0</v>
      </c>
      <c r="I51" s="987">
        <v>0</v>
      </c>
      <c r="J51" s="986">
        <v>0</v>
      </c>
      <c r="K51" s="987">
        <v>0</v>
      </c>
      <c r="L51" s="986">
        <v>0</v>
      </c>
      <c r="M51" s="987">
        <v>0</v>
      </c>
      <c r="N51" s="986">
        <v>0</v>
      </c>
      <c r="O51" s="987">
        <v>0</v>
      </c>
      <c r="P51" s="986">
        <v>0</v>
      </c>
      <c r="Q51" s="987">
        <v>0</v>
      </c>
      <c r="R51" s="986">
        <v>0</v>
      </c>
      <c r="S51" s="987">
        <v>0</v>
      </c>
      <c r="T51" s="986">
        <v>0</v>
      </c>
      <c r="U51" s="987">
        <v>0</v>
      </c>
      <c r="V51" s="986">
        <v>0</v>
      </c>
      <c r="W51" s="987">
        <v>0</v>
      </c>
      <c r="X51" s="986">
        <v>0</v>
      </c>
      <c r="Y51" s="987">
        <v>0</v>
      </c>
      <c r="Z51" s="986">
        <v>0</v>
      </c>
      <c r="AA51" s="987">
        <v>0</v>
      </c>
      <c r="AB51" s="986">
        <v>0</v>
      </c>
      <c r="AC51" s="987">
        <v>0</v>
      </c>
      <c r="AD51" s="986">
        <v>0</v>
      </c>
      <c r="AE51" s="987">
        <v>0</v>
      </c>
      <c r="AF51" s="986">
        <v>0</v>
      </c>
      <c r="AG51" s="987">
        <v>0</v>
      </c>
      <c r="AH51" s="986">
        <v>0</v>
      </c>
      <c r="AI51" s="987">
        <v>0</v>
      </c>
      <c r="AJ51" s="986">
        <v>0</v>
      </c>
      <c r="AK51" s="987">
        <v>0</v>
      </c>
      <c r="AL51" s="986">
        <v>0</v>
      </c>
      <c r="AM51" s="987">
        <v>0</v>
      </c>
      <c r="AN51" s="988">
        <v>0</v>
      </c>
      <c r="AO51" s="946"/>
      <c r="AP51" s="964"/>
      <c r="AQ51" s="946"/>
      <c r="AR51" s="985">
        <v>0</v>
      </c>
      <c r="AS51" s="986">
        <v>0</v>
      </c>
      <c r="AT51" s="987">
        <v>0</v>
      </c>
      <c r="AU51" s="986">
        <v>0</v>
      </c>
      <c r="AV51" s="987">
        <v>0</v>
      </c>
      <c r="AW51" s="986">
        <v>0</v>
      </c>
      <c r="AX51" s="987">
        <v>0</v>
      </c>
      <c r="AY51" s="986">
        <v>0</v>
      </c>
      <c r="AZ51" s="987">
        <v>0</v>
      </c>
      <c r="BA51" s="986">
        <v>0</v>
      </c>
      <c r="BB51" s="987">
        <v>0</v>
      </c>
      <c r="BC51" s="986">
        <v>0</v>
      </c>
      <c r="BD51" s="987">
        <v>0</v>
      </c>
      <c r="BE51" s="986">
        <v>0</v>
      </c>
      <c r="BF51" s="987">
        <v>0</v>
      </c>
      <c r="BG51" s="986">
        <v>0</v>
      </c>
      <c r="BH51" s="987">
        <v>0</v>
      </c>
      <c r="BI51" s="986">
        <v>0</v>
      </c>
      <c r="BJ51" s="987">
        <v>0</v>
      </c>
      <c r="BK51" s="986">
        <v>0</v>
      </c>
      <c r="BL51" s="987">
        <v>0</v>
      </c>
      <c r="BM51" s="986">
        <v>0</v>
      </c>
      <c r="BN51" s="987">
        <v>0</v>
      </c>
      <c r="BO51" s="986">
        <v>0</v>
      </c>
      <c r="BP51" s="987">
        <v>0</v>
      </c>
      <c r="BQ51" s="986">
        <v>0</v>
      </c>
      <c r="BR51" s="987">
        <v>0</v>
      </c>
      <c r="BS51" s="986">
        <v>0</v>
      </c>
      <c r="BT51" s="987">
        <v>0</v>
      </c>
      <c r="BU51" s="986">
        <v>0</v>
      </c>
      <c r="BV51" s="987">
        <v>0</v>
      </c>
      <c r="BW51" s="986">
        <v>0</v>
      </c>
      <c r="BX51" s="987">
        <v>0</v>
      </c>
      <c r="BY51" s="986">
        <v>0</v>
      </c>
      <c r="BZ51" s="987">
        <v>0</v>
      </c>
      <c r="CA51" s="988">
        <v>0</v>
      </c>
      <c r="CB51" s="946"/>
      <c r="CC51" s="971"/>
      <c r="CD51" s="946"/>
      <c r="CE51" s="972"/>
      <c r="CF51" s="946"/>
      <c r="CG51" s="985">
        <v>0</v>
      </c>
      <c r="CH51" s="986">
        <v>0</v>
      </c>
      <c r="CI51" s="987">
        <v>0</v>
      </c>
      <c r="CJ51" s="986">
        <v>0</v>
      </c>
      <c r="CK51" s="987">
        <v>0</v>
      </c>
      <c r="CL51" s="986">
        <v>0</v>
      </c>
      <c r="CM51" s="987">
        <v>0</v>
      </c>
      <c r="CN51" s="986">
        <v>0</v>
      </c>
      <c r="CO51" s="987">
        <v>0</v>
      </c>
      <c r="CP51" s="986">
        <v>0</v>
      </c>
      <c r="CQ51" s="987">
        <v>0</v>
      </c>
      <c r="CR51" s="986">
        <v>0</v>
      </c>
      <c r="CS51" s="987">
        <v>0</v>
      </c>
      <c r="CT51" s="986">
        <v>0</v>
      </c>
      <c r="CU51" s="987">
        <v>0</v>
      </c>
      <c r="CV51" s="986">
        <v>0</v>
      </c>
      <c r="CW51" s="987">
        <v>0</v>
      </c>
      <c r="CX51" s="986">
        <v>0</v>
      </c>
      <c r="CY51" s="987">
        <v>0</v>
      </c>
      <c r="CZ51" s="986">
        <v>0</v>
      </c>
      <c r="DA51" s="987">
        <v>0</v>
      </c>
      <c r="DB51" s="986">
        <v>0</v>
      </c>
      <c r="DC51" s="987">
        <v>0</v>
      </c>
      <c r="DD51" s="986">
        <v>0</v>
      </c>
      <c r="DE51" s="987">
        <v>0</v>
      </c>
      <c r="DF51" s="986">
        <v>0</v>
      </c>
      <c r="DG51" s="987">
        <v>0</v>
      </c>
      <c r="DH51" s="986">
        <v>0</v>
      </c>
      <c r="DI51" s="987">
        <v>0</v>
      </c>
      <c r="DJ51" s="986">
        <v>0</v>
      </c>
      <c r="DK51" s="987">
        <v>0</v>
      </c>
      <c r="DL51" s="986">
        <v>0</v>
      </c>
      <c r="DM51" s="987">
        <v>0</v>
      </c>
      <c r="DN51" s="986">
        <v>0</v>
      </c>
      <c r="DO51" s="987">
        <v>0</v>
      </c>
      <c r="DP51" s="988">
        <v>0</v>
      </c>
      <c r="DQ51" s="946"/>
      <c r="DR51" s="973"/>
      <c r="DS51" s="946"/>
      <c r="DT51" s="985">
        <v>0</v>
      </c>
      <c r="DU51" s="986">
        <v>0</v>
      </c>
      <c r="DV51" s="987">
        <v>0</v>
      </c>
      <c r="DW51" s="986">
        <v>0</v>
      </c>
      <c r="DX51" s="987">
        <v>0</v>
      </c>
      <c r="DY51" s="986">
        <v>0</v>
      </c>
      <c r="DZ51" s="987">
        <v>0</v>
      </c>
      <c r="EA51" s="986">
        <v>0</v>
      </c>
      <c r="EB51" s="987">
        <v>0</v>
      </c>
      <c r="EC51" s="986">
        <v>0</v>
      </c>
      <c r="ED51" s="987">
        <v>0</v>
      </c>
      <c r="EE51" s="986">
        <v>0</v>
      </c>
      <c r="EF51" s="987">
        <v>0</v>
      </c>
      <c r="EG51" s="986">
        <v>0</v>
      </c>
      <c r="EH51" s="987">
        <v>0</v>
      </c>
      <c r="EI51" s="986">
        <v>0</v>
      </c>
      <c r="EJ51" s="987">
        <v>0</v>
      </c>
      <c r="EK51" s="986">
        <v>0</v>
      </c>
      <c r="EL51" s="987">
        <v>0</v>
      </c>
      <c r="EM51" s="986">
        <v>0</v>
      </c>
      <c r="EN51" s="987">
        <v>0</v>
      </c>
      <c r="EO51" s="986">
        <v>0</v>
      </c>
      <c r="EP51" s="987">
        <v>0</v>
      </c>
      <c r="EQ51" s="986">
        <v>0</v>
      </c>
      <c r="ER51" s="987">
        <v>0</v>
      </c>
      <c r="ES51" s="986">
        <v>0</v>
      </c>
      <c r="ET51" s="987">
        <v>0</v>
      </c>
      <c r="EU51" s="986">
        <v>0</v>
      </c>
      <c r="EV51" s="987">
        <v>0</v>
      </c>
      <c r="EW51" s="986">
        <v>0</v>
      </c>
      <c r="EX51" s="987">
        <v>0</v>
      </c>
      <c r="EY51" s="986">
        <v>0</v>
      </c>
      <c r="EZ51" s="987">
        <v>0</v>
      </c>
      <c r="FA51" s="986">
        <v>0</v>
      </c>
      <c r="FB51" s="987">
        <v>0</v>
      </c>
      <c r="FC51" s="988">
        <v>0</v>
      </c>
      <c r="FD51" s="946"/>
      <c r="FE51" s="974"/>
      <c r="FF51" s="946"/>
      <c r="FG51" s="975"/>
      <c r="FI51" s="989" t="b">
        <v>1</v>
      </c>
    </row>
    <row r="52" spans="2:165" hidden="1" outlineLevel="1">
      <c r="B52" s="990">
        <v>45</v>
      </c>
      <c r="C52" s="1011" t="s">
        <v>786</v>
      </c>
      <c r="E52" s="992">
        <v>0</v>
      </c>
      <c r="F52" s="993">
        <v>0</v>
      </c>
      <c r="G52" s="994">
        <v>0</v>
      </c>
      <c r="H52" s="993">
        <v>0</v>
      </c>
      <c r="I52" s="994">
        <v>0</v>
      </c>
      <c r="J52" s="993">
        <v>0</v>
      </c>
      <c r="K52" s="994">
        <v>0</v>
      </c>
      <c r="L52" s="993">
        <v>0</v>
      </c>
      <c r="M52" s="994">
        <v>0</v>
      </c>
      <c r="N52" s="993">
        <v>0</v>
      </c>
      <c r="O52" s="994">
        <v>0</v>
      </c>
      <c r="P52" s="993">
        <v>0</v>
      </c>
      <c r="Q52" s="994">
        <v>0</v>
      </c>
      <c r="R52" s="993">
        <v>0</v>
      </c>
      <c r="S52" s="994">
        <v>0</v>
      </c>
      <c r="T52" s="993">
        <v>0</v>
      </c>
      <c r="U52" s="994">
        <v>0</v>
      </c>
      <c r="V52" s="993">
        <v>0</v>
      </c>
      <c r="W52" s="994">
        <v>0</v>
      </c>
      <c r="X52" s="993">
        <v>0</v>
      </c>
      <c r="Y52" s="994">
        <v>0</v>
      </c>
      <c r="Z52" s="993">
        <v>0</v>
      </c>
      <c r="AA52" s="994">
        <v>0</v>
      </c>
      <c r="AB52" s="993">
        <v>0</v>
      </c>
      <c r="AC52" s="994">
        <v>0</v>
      </c>
      <c r="AD52" s="993">
        <v>0</v>
      </c>
      <c r="AE52" s="994">
        <v>0</v>
      </c>
      <c r="AF52" s="993">
        <v>0</v>
      </c>
      <c r="AG52" s="994">
        <v>0</v>
      </c>
      <c r="AH52" s="993">
        <v>0</v>
      </c>
      <c r="AI52" s="994">
        <v>0</v>
      </c>
      <c r="AJ52" s="993">
        <v>0</v>
      </c>
      <c r="AK52" s="994">
        <v>0</v>
      </c>
      <c r="AL52" s="993">
        <v>0</v>
      </c>
      <c r="AM52" s="994">
        <v>0</v>
      </c>
      <c r="AN52" s="995">
        <v>0</v>
      </c>
      <c r="AO52" s="946"/>
      <c r="AP52" s="964"/>
      <c r="AQ52" s="946"/>
      <c r="AR52" s="992">
        <v>0</v>
      </c>
      <c r="AS52" s="993">
        <v>0</v>
      </c>
      <c r="AT52" s="994">
        <v>0</v>
      </c>
      <c r="AU52" s="993">
        <v>0</v>
      </c>
      <c r="AV52" s="994">
        <v>0</v>
      </c>
      <c r="AW52" s="993">
        <v>0</v>
      </c>
      <c r="AX52" s="994">
        <v>0</v>
      </c>
      <c r="AY52" s="993">
        <v>0</v>
      </c>
      <c r="AZ52" s="994">
        <v>0</v>
      </c>
      <c r="BA52" s="993">
        <v>0</v>
      </c>
      <c r="BB52" s="994">
        <v>0</v>
      </c>
      <c r="BC52" s="993">
        <v>0</v>
      </c>
      <c r="BD52" s="994">
        <v>0</v>
      </c>
      <c r="BE52" s="993">
        <v>0</v>
      </c>
      <c r="BF52" s="994">
        <v>0</v>
      </c>
      <c r="BG52" s="993">
        <v>0</v>
      </c>
      <c r="BH52" s="994">
        <v>0</v>
      </c>
      <c r="BI52" s="993">
        <v>0</v>
      </c>
      <c r="BJ52" s="994">
        <v>0</v>
      </c>
      <c r="BK52" s="993">
        <v>0</v>
      </c>
      <c r="BL52" s="994">
        <v>0</v>
      </c>
      <c r="BM52" s="993">
        <v>0</v>
      </c>
      <c r="BN52" s="994">
        <v>0</v>
      </c>
      <c r="BO52" s="993">
        <v>0</v>
      </c>
      <c r="BP52" s="994">
        <v>0</v>
      </c>
      <c r="BQ52" s="993">
        <v>0</v>
      </c>
      <c r="BR52" s="994">
        <v>0</v>
      </c>
      <c r="BS52" s="993">
        <v>0</v>
      </c>
      <c r="BT52" s="994">
        <v>0</v>
      </c>
      <c r="BU52" s="993">
        <v>0</v>
      </c>
      <c r="BV52" s="994">
        <v>0</v>
      </c>
      <c r="BW52" s="993">
        <v>0</v>
      </c>
      <c r="BX52" s="994">
        <v>0</v>
      </c>
      <c r="BY52" s="993">
        <v>0</v>
      </c>
      <c r="BZ52" s="994">
        <v>0</v>
      </c>
      <c r="CA52" s="995">
        <v>0</v>
      </c>
      <c r="CB52" s="946"/>
      <c r="CC52" s="971"/>
      <c r="CD52" s="946"/>
      <c r="CE52" s="972"/>
      <c r="CF52" s="946"/>
      <c r="CG52" s="992">
        <v>0</v>
      </c>
      <c r="CH52" s="993">
        <v>0</v>
      </c>
      <c r="CI52" s="994">
        <v>0</v>
      </c>
      <c r="CJ52" s="993">
        <v>0</v>
      </c>
      <c r="CK52" s="994">
        <v>0</v>
      </c>
      <c r="CL52" s="993">
        <v>0</v>
      </c>
      <c r="CM52" s="994">
        <v>0</v>
      </c>
      <c r="CN52" s="993">
        <v>0</v>
      </c>
      <c r="CO52" s="994">
        <v>0</v>
      </c>
      <c r="CP52" s="993">
        <v>0</v>
      </c>
      <c r="CQ52" s="994">
        <v>0</v>
      </c>
      <c r="CR52" s="993">
        <v>0</v>
      </c>
      <c r="CS52" s="994">
        <v>0</v>
      </c>
      <c r="CT52" s="993">
        <v>0</v>
      </c>
      <c r="CU52" s="994">
        <v>0</v>
      </c>
      <c r="CV52" s="993">
        <v>0</v>
      </c>
      <c r="CW52" s="994">
        <v>0</v>
      </c>
      <c r="CX52" s="993">
        <v>0</v>
      </c>
      <c r="CY52" s="994">
        <v>0</v>
      </c>
      <c r="CZ52" s="993">
        <v>0</v>
      </c>
      <c r="DA52" s="994">
        <v>0</v>
      </c>
      <c r="DB52" s="993">
        <v>0</v>
      </c>
      <c r="DC52" s="994">
        <v>0</v>
      </c>
      <c r="DD52" s="993">
        <v>0</v>
      </c>
      <c r="DE52" s="994">
        <v>0</v>
      </c>
      <c r="DF52" s="993">
        <v>0</v>
      </c>
      <c r="DG52" s="994">
        <v>0</v>
      </c>
      <c r="DH52" s="993">
        <v>0</v>
      </c>
      <c r="DI52" s="994">
        <v>0</v>
      </c>
      <c r="DJ52" s="993">
        <v>0</v>
      </c>
      <c r="DK52" s="994">
        <v>0</v>
      </c>
      <c r="DL52" s="993">
        <v>0</v>
      </c>
      <c r="DM52" s="994">
        <v>0</v>
      </c>
      <c r="DN52" s="993">
        <v>0</v>
      </c>
      <c r="DO52" s="994">
        <v>0</v>
      </c>
      <c r="DP52" s="995">
        <v>0</v>
      </c>
      <c r="DQ52" s="946"/>
      <c r="DR52" s="973"/>
      <c r="DS52" s="946"/>
      <c r="DT52" s="992">
        <v>0</v>
      </c>
      <c r="DU52" s="993">
        <v>0</v>
      </c>
      <c r="DV52" s="994">
        <v>0</v>
      </c>
      <c r="DW52" s="993">
        <v>0</v>
      </c>
      <c r="DX52" s="994">
        <v>0</v>
      </c>
      <c r="DY52" s="993">
        <v>0</v>
      </c>
      <c r="DZ52" s="994">
        <v>0</v>
      </c>
      <c r="EA52" s="993">
        <v>0</v>
      </c>
      <c r="EB52" s="994">
        <v>0</v>
      </c>
      <c r="EC52" s="993">
        <v>0</v>
      </c>
      <c r="ED52" s="994">
        <v>0</v>
      </c>
      <c r="EE52" s="993">
        <v>0</v>
      </c>
      <c r="EF52" s="994">
        <v>0</v>
      </c>
      <c r="EG52" s="993">
        <v>0</v>
      </c>
      <c r="EH52" s="994">
        <v>0</v>
      </c>
      <c r="EI52" s="993">
        <v>0</v>
      </c>
      <c r="EJ52" s="994">
        <v>0</v>
      </c>
      <c r="EK52" s="993">
        <v>0</v>
      </c>
      <c r="EL52" s="994">
        <v>0</v>
      </c>
      <c r="EM52" s="993">
        <v>0</v>
      </c>
      <c r="EN52" s="994">
        <v>0</v>
      </c>
      <c r="EO52" s="993">
        <v>0</v>
      </c>
      <c r="EP52" s="994">
        <v>0</v>
      </c>
      <c r="EQ52" s="993">
        <v>0</v>
      </c>
      <c r="ER52" s="994">
        <v>0</v>
      </c>
      <c r="ES52" s="993">
        <v>0</v>
      </c>
      <c r="ET52" s="994">
        <v>0</v>
      </c>
      <c r="EU52" s="993">
        <v>0</v>
      </c>
      <c r="EV52" s="994">
        <v>0</v>
      </c>
      <c r="EW52" s="993">
        <v>0</v>
      </c>
      <c r="EX52" s="994">
        <v>0</v>
      </c>
      <c r="EY52" s="993">
        <v>0</v>
      </c>
      <c r="EZ52" s="994">
        <v>0</v>
      </c>
      <c r="FA52" s="993">
        <v>0</v>
      </c>
      <c r="FB52" s="994">
        <v>0</v>
      </c>
      <c r="FC52" s="995">
        <v>0</v>
      </c>
      <c r="FD52" s="946"/>
      <c r="FE52" s="974"/>
      <c r="FF52" s="946"/>
      <c r="FG52" s="975"/>
      <c r="FI52" s="996" t="b">
        <v>1</v>
      </c>
    </row>
    <row r="53" spans="2:165" hidden="1" outlineLevel="1">
      <c r="B53" s="983">
        <v>46</v>
      </c>
      <c r="C53" s="1012" t="s">
        <v>787</v>
      </c>
      <c r="E53" s="985">
        <v>0</v>
      </c>
      <c r="F53" s="986">
        <v>0</v>
      </c>
      <c r="G53" s="987">
        <v>0</v>
      </c>
      <c r="H53" s="986">
        <v>0</v>
      </c>
      <c r="I53" s="987">
        <v>0</v>
      </c>
      <c r="J53" s="986">
        <v>0</v>
      </c>
      <c r="K53" s="987">
        <v>0</v>
      </c>
      <c r="L53" s="986">
        <v>0</v>
      </c>
      <c r="M53" s="987">
        <v>0</v>
      </c>
      <c r="N53" s="986">
        <v>0</v>
      </c>
      <c r="O53" s="987">
        <v>0</v>
      </c>
      <c r="P53" s="986">
        <v>0</v>
      </c>
      <c r="Q53" s="987">
        <v>0</v>
      </c>
      <c r="R53" s="986">
        <v>0</v>
      </c>
      <c r="S53" s="987">
        <v>0</v>
      </c>
      <c r="T53" s="986">
        <v>0</v>
      </c>
      <c r="U53" s="987">
        <v>0</v>
      </c>
      <c r="V53" s="986">
        <v>0</v>
      </c>
      <c r="W53" s="987">
        <v>0</v>
      </c>
      <c r="X53" s="986">
        <v>0</v>
      </c>
      <c r="Y53" s="987">
        <v>0</v>
      </c>
      <c r="Z53" s="986">
        <v>0</v>
      </c>
      <c r="AA53" s="987">
        <v>0</v>
      </c>
      <c r="AB53" s="986">
        <v>0</v>
      </c>
      <c r="AC53" s="987">
        <v>0</v>
      </c>
      <c r="AD53" s="986">
        <v>0</v>
      </c>
      <c r="AE53" s="987">
        <v>0</v>
      </c>
      <c r="AF53" s="986">
        <v>0</v>
      </c>
      <c r="AG53" s="987">
        <v>0</v>
      </c>
      <c r="AH53" s="986">
        <v>0</v>
      </c>
      <c r="AI53" s="987">
        <v>0</v>
      </c>
      <c r="AJ53" s="986">
        <v>0</v>
      </c>
      <c r="AK53" s="987">
        <v>0</v>
      </c>
      <c r="AL53" s="986">
        <v>0</v>
      </c>
      <c r="AM53" s="987">
        <v>0</v>
      </c>
      <c r="AN53" s="988">
        <v>0</v>
      </c>
      <c r="AO53" s="946"/>
      <c r="AP53" s="964"/>
      <c r="AQ53" s="946"/>
      <c r="AR53" s="985">
        <v>0</v>
      </c>
      <c r="AS53" s="986">
        <v>0</v>
      </c>
      <c r="AT53" s="987">
        <v>0</v>
      </c>
      <c r="AU53" s="986">
        <v>0</v>
      </c>
      <c r="AV53" s="987">
        <v>0</v>
      </c>
      <c r="AW53" s="986">
        <v>0</v>
      </c>
      <c r="AX53" s="987">
        <v>0</v>
      </c>
      <c r="AY53" s="986">
        <v>0</v>
      </c>
      <c r="AZ53" s="987">
        <v>0</v>
      </c>
      <c r="BA53" s="986">
        <v>0</v>
      </c>
      <c r="BB53" s="987">
        <v>0</v>
      </c>
      <c r="BC53" s="986">
        <v>0</v>
      </c>
      <c r="BD53" s="987">
        <v>0</v>
      </c>
      <c r="BE53" s="986">
        <v>0</v>
      </c>
      <c r="BF53" s="987">
        <v>0</v>
      </c>
      <c r="BG53" s="986">
        <v>0</v>
      </c>
      <c r="BH53" s="987">
        <v>0</v>
      </c>
      <c r="BI53" s="986">
        <v>0</v>
      </c>
      <c r="BJ53" s="987">
        <v>0</v>
      </c>
      <c r="BK53" s="986">
        <v>0</v>
      </c>
      <c r="BL53" s="987">
        <v>0</v>
      </c>
      <c r="BM53" s="986">
        <v>0</v>
      </c>
      <c r="BN53" s="987">
        <v>0</v>
      </c>
      <c r="BO53" s="986">
        <v>0</v>
      </c>
      <c r="BP53" s="987">
        <v>0</v>
      </c>
      <c r="BQ53" s="986">
        <v>0</v>
      </c>
      <c r="BR53" s="987">
        <v>0</v>
      </c>
      <c r="BS53" s="986">
        <v>0</v>
      </c>
      <c r="BT53" s="987">
        <v>0</v>
      </c>
      <c r="BU53" s="986">
        <v>0</v>
      </c>
      <c r="BV53" s="987">
        <v>0</v>
      </c>
      <c r="BW53" s="986">
        <v>0</v>
      </c>
      <c r="BX53" s="987">
        <v>0</v>
      </c>
      <c r="BY53" s="986">
        <v>0</v>
      </c>
      <c r="BZ53" s="987">
        <v>0</v>
      </c>
      <c r="CA53" s="988">
        <v>0</v>
      </c>
      <c r="CB53" s="946"/>
      <c r="CC53" s="971"/>
      <c r="CD53" s="946"/>
      <c r="CE53" s="972"/>
      <c r="CF53" s="946"/>
      <c r="CG53" s="985">
        <v>0</v>
      </c>
      <c r="CH53" s="986">
        <v>0</v>
      </c>
      <c r="CI53" s="987">
        <v>0</v>
      </c>
      <c r="CJ53" s="986">
        <v>0</v>
      </c>
      <c r="CK53" s="987">
        <v>0</v>
      </c>
      <c r="CL53" s="986">
        <v>0</v>
      </c>
      <c r="CM53" s="987">
        <v>0</v>
      </c>
      <c r="CN53" s="986">
        <v>0</v>
      </c>
      <c r="CO53" s="987">
        <v>0</v>
      </c>
      <c r="CP53" s="986">
        <v>0</v>
      </c>
      <c r="CQ53" s="987">
        <v>0</v>
      </c>
      <c r="CR53" s="986">
        <v>0</v>
      </c>
      <c r="CS53" s="987">
        <v>0</v>
      </c>
      <c r="CT53" s="986">
        <v>0</v>
      </c>
      <c r="CU53" s="987">
        <v>0</v>
      </c>
      <c r="CV53" s="986">
        <v>0</v>
      </c>
      <c r="CW53" s="987">
        <v>0</v>
      </c>
      <c r="CX53" s="986">
        <v>0</v>
      </c>
      <c r="CY53" s="987">
        <v>0</v>
      </c>
      <c r="CZ53" s="986">
        <v>0</v>
      </c>
      <c r="DA53" s="987">
        <v>0</v>
      </c>
      <c r="DB53" s="986">
        <v>0</v>
      </c>
      <c r="DC53" s="987">
        <v>0</v>
      </c>
      <c r="DD53" s="986">
        <v>0</v>
      </c>
      <c r="DE53" s="987">
        <v>0</v>
      </c>
      <c r="DF53" s="986">
        <v>0</v>
      </c>
      <c r="DG53" s="987">
        <v>0</v>
      </c>
      <c r="DH53" s="986">
        <v>0</v>
      </c>
      <c r="DI53" s="987">
        <v>0</v>
      </c>
      <c r="DJ53" s="986">
        <v>0</v>
      </c>
      <c r="DK53" s="987">
        <v>0</v>
      </c>
      <c r="DL53" s="986">
        <v>0</v>
      </c>
      <c r="DM53" s="987">
        <v>0</v>
      </c>
      <c r="DN53" s="986">
        <v>0</v>
      </c>
      <c r="DO53" s="987">
        <v>0</v>
      </c>
      <c r="DP53" s="988">
        <v>0</v>
      </c>
      <c r="DQ53" s="946"/>
      <c r="DR53" s="973"/>
      <c r="DS53" s="946"/>
      <c r="DT53" s="985">
        <v>0</v>
      </c>
      <c r="DU53" s="986">
        <v>0</v>
      </c>
      <c r="DV53" s="987">
        <v>0</v>
      </c>
      <c r="DW53" s="986">
        <v>0</v>
      </c>
      <c r="DX53" s="987">
        <v>0</v>
      </c>
      <c r="DY53" s="986">
        <v>0</v>
      </c>
      <c r="DZ53" s="987">
        <v>0</v>
      </c>
      <c r="EA53" s="986">
        <v>0</v>
      </c>
      <c r="EB53" s="987">
        <v>0</v>
      </c>
      <c r="EC53" s="986">
        <v>0</v>
      </c>
      <c r="ED53" s="987">
        <v>0</v>
      </c>
      <c r="EE53" s="986">
        <v>0</v>
      </c>
      <c r="EF53" s="987">
        <v>0</v>
      </c>
      <c r="EG53" s="986">
        <v>0</v>
      </c>
      <c r="EH53" s="987">
        <v>0</v>
      </c>
      <c r="EI53" s="986">
        <v>0</v>
      </c>
      <c r="EJ53" s="987">
        <v>0</v>
      </c>
      <c r="EK53" s="986">
        <v>0</v>
      </c>
      <c r="EL53" s="987">
        <v>0</v>
      </c>
      <c r="EM53" s="986">
        <v>0</v>
      </c>
      <c r="EN53" s="987">
        <v>0</v>
      </c>
      <c r="EO53" s="986">
        <v>0</v>
      </c>
      <c r="EP53" s="987">
        <v>0</v>
      </c>
      <c r="EQ53" s="986">
        <v>0</v>
      </c>
      <c r="ER53" s="987">
        <v>0</v>
      </c>
      <c r="ES53" s="986">
        <v>0</v>
      </c>
      <c r="ET53" s="987">
        <v>0</v>
      </c>
      <c r="EU53" s="986">
        <v>0</v>
      </c>
      <c r="EV53" s="987">
        <v>0</v>
      </c>
      <c r="EW53" s="986">
        <v>0</v>
      </c>
      <c r="EX53" s="987">
        <v>0</v>
      </c>
      <c r="EY53" s="986">
        <v>0</v>
      </c>
      <c r="EZ53" s="987">
        <v>0</v>
      </c>
      <c r="FA53" s="986">
        <v>0</v>
      </c>
      <c r="FB53" s="987">
        <v>0</v>
      </c>
      <c r="FC53" s="988">
        <v>0</v>
      </c>
      <c r="FD53" s="946"/>
      <c r="FE53" s="974"/>
      <c r="FF53" s="946"/>
      <c r="FG53" s="975"/>
      <c r="FI53" s="989" t="b">
        <v>1</v>
      </c>
    </row>
    <row r="54" spans="2:165" hidden="1" outlineLevel="1">
      <c r="B54" s="990">
        <v>47</v>
      </c>
      <c r="C54" s="991" t="s">
        <v>788</v>
      </c>
      <c r="E54" s="992">
        <v>0</v>
      </c>
      <c r="F54" s="993">
        <v>0</v>
      </c>
      <c r="G54" s="994">
        <v>0</v>
      </c>
      <c r="H54" s="993">
        <v>0</v>
      </c>
      <c r="I54" s="994">
        <v>0</v>
      </c>
      <c r="J54" s="993">
        <v>0</v>
      </c>
      <c r="K54" s="994">
        <v>0</v>
      </c>
      <c r="L54" s="993">
        <v>0</v>
      </c>
      <c r="M54" s="994">
        <v>0</v>
      </c>
      <c r="N54" s="993">
        <v>0</v>
      </c>
      <c r="O54" s="994">
        <v>0</v>
      </c>
      <c r="P54" s="993">
        <v>0</v>
      </c>
      <c r="Q54" s="994">
        <v>0</v>
      </c>
      <c r="R54" s="993">
        <v>0</v>
      </c>
      <c r="S54" s="994">
        <v>0</v>
      </c>
      <c r="T54" s="993">
        <v>0</v>
      </c>
      <c r="U54" s="994">
        <v>0</v>
      </c>
      <c r="V54" s="993">
        <v>0</v>
      </c>
      <c r="W54" s="994">
        <v>0</v>
      </c>
      <c r="X54" s="993">
        <v>0</v>
      </c>
      <c r="Y54" s="994">
        <v>0</v>
      </c>
      <c r="Z54" s="993">
        <v>0</v>
      </c>
      <c r="AA54" s="994">
        <v>0</v>
      </c>
      <c r="AB54" s="993">
        <v>0</v>
      </c>
      <c r="AC54" s="994">
        <v>0</v>
      </c>
      <c r="AD54" s="993">
        <v>0</v>
      </c>
      <c r="AE54" s="994">
        <v>0</v>
      </c>
      <c r="AF54" s="993">
        <v>0</v>
      </c>
      <c r="AG54" s="994">
        <v>0</v>
      </c>
      <c r="AH54" s="993">
        <v>0</v>
      </c>
      <c r="AI54" s="994">
        <v>0</v>
      </c>
      <c r="AJ54" s="993">
        <v>0</v>
      </c>
      <c r="AK54" s="994">
        <v>0</v>
      </c>
      <c r="AL54" s="993">
        <v>0</v>
      </c>
      <c r="AM54" s="994">
        <v>0</v>
      </c>
      <c r="AN54" s="995">
        <v>0</v>
      </c>
      <c r="AO54" s="946"/>
      <c r="AP54" s="964"/>
      <c r="AQ54" s="946"/>
      <c r="AR54" s="992">
        <v>0</v>
      </c>
      <c r="AS54" s="993">
        <v>0</v>
      </c>
      <c r="AT54" s="994">
        <v>0</v>
      </c>
      <c r="AU54" s="993">
        <v>0</v>
      </c>
      <c r="AV54" s="994">
        <v>0</v>
      </c>
      <c r="AW54" s="993">
        <v>0</v>
      </c>
      <c r="AX54" s="994">
        <v>0</v>
      </c>
      <c r="AY54" s="993">
        <v>0</v>
      </c>
      <c r="AZ54" s="994">
        <v>0</v>
      </c>
      <c r="BA54" s="993">
        <v>0</v>
      </c>
      <c r="BB54" s="994">
        <v>0</v>
      </c>
      <c r="BC54" s="993">
        <v>0</v>
      </c>
      <c r="BD54" s="994">
        <v>0</v>
      </c>
      <c r="BE54" s="993">
        <v>0</v>
      </c>
      <c r="BF54" s="994">
        <v>0</v>
      </c>
      <c r="BG54" s="993">
        <v>0</v>
      </c>
      <c r="BH54" s="994">
        <v>0</v>
      </c>
      <c r="BI54" s="993">
        <v>0</v>
      </c>
      <c r="BJ54" s="994">
        <v>0</v>
      </c>
      <c r="BK54" s="993">
        <v>0</v>
      </c>
      <c r="BL54" s="994">
        <v>0</v>
      </c>
      <c r="BM54" s="993">
        <v>0</v>
      </c>
      <c r="BN54" s="994">
        <v>0</v>
      </c>
      <c r="BO54" s="993">
        <v>0</v>
      </c>
      <c r="BP54" s="994">
        <v>0</v>
      </c>
      <c r="BQ54" s="993">
        <v>0</v>
      </c>
      <c r="BR54" s="994">
        <v>0</v>
      </c>
      <c r="BS54" s="993">
        <v>0</v>
      </c>
      <c r="BT54" s="994">
        <v>0</v>
      </c>
      <c r="BU54" s="993">
        <v>0</v>
      </c>
      <c r="BV54" s="994">
        <v>0</v>
      </c>
      <c r="BW54" s="993">
        <v>0</v>
      </c>
      <c r="BX54" s="994">
        <v>0</v>
      </c>
      <c r="BY54" s="993">
        <v>0</v>
      </c>
      <c r="BZ54" s="994">
        <v>0</v>
      </c>
      <c r="CA54" s="995">
        <v>0</v>
      </c>
      <c r="CB54" s="946"/>
      <c r="CC54" s="971"/>
      <c r="CD54" s="946"/>
      <c r="CE54" s="972"/>
      <c r="CF54" s="946"/>
      <c r="CG54" s="992">
        <v>0</v>
      </c>
      <c r="CH54" s="993">
        <v>0</v>
      </c>
      <c r="CI54" s="994">
        <v>0</v>
      </c>
      <c r="CJ54" s="993">
        <v>0</v>
      </c>
      <c r="CK54" s="994">
        <v>0</v>
      </c>
      <c r="CL54" s="993">
        <v>0</v>
      </c>
      <c r="CM54" s="994">
        <v>0</v>
      </c>
      <c r="CN54" s="993">
        <v>0</v>
      </c>
      <c r="CO54" s="994">
        <v>0</v>
      </c>
      <c r="CP54" s="993">
        <v>0</v>
      </c>
      <c r="CQ54" s="994">
        <v>0</v>
      </c>
      <c r="CR54" s="993">
        <v>0</v>
      </c>
      <c r="CS54" s="994">
        <v>0</v>
      </c>
      <c r="CT54" s="993">
        <v>0</v>
      </c>
      <c r="CU54" s="994">
        <v>0</v>
      </c>
      <c r="CV54" s="993">
        <v>0</v>
      </c>
      <c r="CW54" s="994">
        <v>0</v>
      </c>
      <c r="CX54" s="993">
        <v>0</v>
      </c>
      <c r="CY54" s="994">
        <v>0</v>
      </c>
      <c r="CZ54" s="993">
        <v>0</v>
      </c>
      <c r="DA54" s="994">
        <v>0</v>
      </c>
      <c r="DB54" s="993">
        <v>0</v>
      </c>
      <c r="DC54" s="994">
        <v>0</v>
      </c>
      <c r="DD54" s="993">
        <v>0</v>
      </c>
      <c r="DE54" s="994">
        <v>0</v>
      </c>
      <c r="DF54" s="993">
        <v>0</v>
      </c>
      <c r="DG54" s="994">
        <v>0</v>
      </c>
      <c r="DH54" s="993">
        <v>0</v>
      </c>
      <c r="DI54" s="994">
        <v>0</v>
      </c>
      <c r="DJ54" s="993">
        <v>0</v>
      </c>
      <c r="DK54" s="994">
        <v>0</v>
      </c>
      <c r="DL54" s="993">
        <v>0</v>
      </c>
      <c r="DM54" s="994">
        <v>0</v>
      </c>
      <c r="DN54" s="993">
        <v>0</v>
      </c>
      <c r="DO54" s="994">
        <v>0</v>
      </c>
      <c r="DP54" s="995">
        <v>0</v>
      </c>
      <c r="DQ54" s="946"/>
      <c r="DR54" s="973"/>
      <c r="DS54" s="946"/>
      <c r="DT54" s="992">
        <v>0</v>
      </c>
      <c r="DU54" s="993">
        <v>0</v>
      </c>
      <c r="DV54" s="994">
        <v>0</v>
      </c>
      <c r="DW54" s="993">
        <v>0</v>
      </c>
      <c r="DX54" s="994">
        <v>0</v>
      </c>
      <c r="DY54" s="993">
        <v>0</v>
      </c>
      <c r="DZ54" s="994">
        <v>0</v>
      </c>
      <c r="EA54" s="993">
        <v>0</v>
      </c>
      <c r="EB54" s="994">
        <v>0</v>
      </c>
      <c r="EC54" s="993">
        <v>0</v>
      </c>
      <c r="ED54" s="994">
        <v>0</v>
      </c>
      <c r="EE54" s="993">
        <v>0</v>
      </c>
      <c r="EF54" s="994">
        <v>0</v>
      </c>
      <c r="EG54" s="993">
        <v>0</v>
      </c>
      <c r="EH54" s="994">
        <v>0</v>
      </c>
      <c r="EI54" s="993">
        <v>0</v>
      </c>
      <c r="EJ54" s="994">
        <v>0</v>
      </c>
      <c r="EK54" s="993">
        <v>0</v>
      </c>
      <c r="EL54" s="994">
        <v>0</v>
      </c>
      <c r="EM54" s="993">
        <v>0</v>
      </c>
      <c r="EN54" s="994">
        <v>0</v>
      </c>
      <c r="EO54" s="993">
        <v>0</v>
      </c>
      <c r="EP54" s="994">
        <v>0</v>
      </c>
      <c r="EQ54" s="993">
        <v>0</v>
      </c>
      <c r="ER54" s="994">
        <v>0</v>
      </c>
      <c r="ES54" s="993">
        <v>0</v>
      </c>
      <c r="ET54" s="994">
        <v>0</v>
      </c>
      <c r="EU54" s="993">
        <v>0</v>
      </c>
      <c r="EV54" s="994">
        <v>0</v>
      </c>
      <c r="EW54" s="993">
        <v>0</v>
      </c>
      <c r="EX54" s="994">
        <v>0</v>
      </c>
      <c r="EY54" s="993">
        <v>0</v>
      </c>
      <c r="EZ54" s="994">
        <v>0</v>
      </c>
      <c r="FA54" s="993">
        <v>0</v>
      </c>
      <c r="FB54" s="994">
        <v>0</v>
      </c>
      <c r="FC54" s="995">
        <v>0</v>
      </c>
      <c r="FD54" s="946"/>
      <c r="FE54" s="974"/>
      <c r="FF54" s="946"/>
      <c r="FG54" s="975"/>
      <c r="FI54" s="996" t="b">
        <v>1</v>
      </c>
    </row>
    <row r="55" spans="2:165" hidden="1" outlineLevel="1">
      <c r="B55" s="983">
        <v>48</v>
      </c>
      <c r="C55" s="984" t="s">
        <v>789</v>
      </c>
      <c r="E55" s="985">
        <v>0</v>
      </c>
      <c r="F55" s="986">
        <v>0</v>
      </c>
      <c r="G55" s="987">
        <v>0</v>
      </c>
      <c r="H55" s="986">
        <v>0</v>
      </c>
      <c r="I55" s="987">
        <v>0</v>
      </c>
      <c r="J55" s="986">
        <v>0</v>
      </c>
      <c r="K55" s="987">
        <v>0</v>
      </c>
      <c r="L55" s="986">
        <v>0</v>
      </c>
      <c r="M55" s="987">
        <v>0</v>
      </c>
      <c r="N55" s="986">
        <v>0</v>
      </c>
      <c r="O55" s="987">
        <v>0</v>
      </c>
      <c r="P55" s="986">
        <v>0</v>
      </c>
      <c r="Q55" s="987">
        <v>0</v>
      </c>
      <c r="R55" s="986">
        <v>0</v>
      </c>
      <c r="S55" s="987">
        <v>0</v>
      </c>
      <c r="T55" s="986">
        <v>0</v>
      </c>
      <c r="U55" s="987">
        <v>0</v>
      </c>
      <c r="V55" s="986">
        <v>0</v>
      </c>
      <c r="W55" s="987">
        <v>0</v>
      </c>
      <c r="X55" s="986">
        <v>0</v>
      </c>
      <c r="Y55" s="987">
        <v>0</v>
      </c>
      <c r="Z55" s="986">
        <v>0</v>
      </c>
      <c r="AA55" s="987">
        <v>0</v>
      </c>
      <c r="AB55" s="986">
        <v>0</v>
      </c>
      <c r="AC55" s="987">
        <v>0</v>
      </c>
      <c r="AD55" s="986">
        <v>0</v>
      </c>
      <c r="AE55" s="987">
        <v>0</v>
      </c>
      <c r="AF55" s="986">
        <v>0</v>
      </c>
      <c r="AG55" s="987">
        <v>0</v>
      </c>
      <c r="AH55" s="986">
        <v>0</v>
      </c>
      <c r="AI55" s="987">
        <v>0</v>
      </c>
      <c r="AJ55" s="986">
        <v>0</v>
      </c>
      <c r="AK55" s="987">
        <v>0</v>
      </c>
      <c r="AL55" s="986">
        <v>0</v>
      </c>
      <c r="AM55" s="987">
        <v>0</v>
      </c>
      <c r="AN55" s="988">
        <v>0</v>
      </c>
      <c r="AO55" s="946"/>
      <c r="AP55" s="964"/>
      <c r="AQ55" s="946"/>
      <c r="AR55" s="985">
        <v>0</v>
      </c>
      <c r="AS55" s="986">
        <v>0</v>
      </c>
      <c r="AT55" s="987">
        <v>0</v>
      </c>
      <c r="AU55" s="986">
        <v>0</v>
      </c>
      <c r="AV55" s="987">
        <v>0</v>
      </c>
      <c r="AW55" s="986">
        <v>0</v>
      </c>
      <c r="AX55" s="987">
        <v>0</v>
      </c>
      <c r="AY55" s="986">
        <v>0</v>
      </c>
      <c r="AZ55" s="987">
        <v>0</v>
      </c>
      <c r="BA55" s="986">
        <v>0</v>
      </c>
      <c r="BB55" s="987">
        <v>0</v>
      </c>
      <c r="BC55" s="986">
        <v>0</v>
      </c>
      <c r="BD55" s="987">
        <v>0</v>
      </c>
      <c r="BE55" s="986">
        <v>0</v>
      </c>
      <c r="BF55" s="987">
        <v>0</v>
      </c>
      <c r="BG55" s="986">
        <v>0</v>
      </c>
      <c r="BH55" s="987">
        <v>0</v>
      </c>
      <c r="BI55" s="986">
        <v>0</v>
      </c>
      <c r="BJ55" s="987">
        <v>0</v>
      </c>
      <c r="BK55" s="986">
        <v>0</v>
      </c>
      <c r="BL55" s="987">
        <v>0</v>
      </c>
      <c r="BM55" s="986">
        <v>0</v>
      </c>
      <c r="BN55" s="987">
        <v>0</v>
      </c>
      <c r="BO55" s="986">
        <v>0</v>
      </c>
      <c r="BP55" s="987">
        <v>0</v>
      </c>
      <c r="BQ55" s="986">
        <v>0</v>
      </c>
      <c r="BR55" s="987">
        <v>0</v>
      </c>
      <c r="BS55" s="986">
        <v>0</v>
      </c>
      <c r="BT55" s="987">
        <v>0</v>
      </c>
      <c r="BU55" s="986">
        <v>0</v>
      </c>
      <c r="BV55" s="987">
        <v>0</v>
      </c>
      <c r="BW55" s="986">
        <v>0</v>
      </c>
      <c r="BX55" s="987">
        <v>0</v>
      </c>
      <c r="BY55" s="986">
        <v>0</v>
      </c>
      <c r="BZ55" s="987">
        <v>0</v>
      </c>
      <c r="CA55" s="988">
        <v>0</v>
      </c>
      <c r="CB55" s="946"/>
      <c r="CC55" s="971"/>
      <c r="CD55" s="946"/>
      <c r="CE55" s="972"/>
      <c r="CF55" s="946"/>
      <c r="CG55" s="985">
        <v>0</v>
      </c>
      <c r="CH55" s="986">
        <v>0</v>
      </c>
      <c r="CI55" s="987">
        <v>0</v>
      </c>
      <c r="CJ55" s="986">
        <v>0</v>
      </c>
      <c r="CK55" s="987">
        <v>0</v>
      </c>
      <c r="CL55" s="986">
        <v>0</v>
      </c>
      <c r="CM55" s="987">
        <v>0</v>
      </c>
      <c r="CN55" s="986">
        <v>0</v>
      </c>
      <c r="CO55" s="987">
        <v>0</v>
      </c>
      <c r="CP55" s="986">
        <v>0</v>
      </c>
      <c r="CQ55" s="987">
        <v>0</v>
      </c>
      <c r="CR55" s="986">
        <v>0</v>
      </c>
      <c r="CS55" s="987">
        <v>0</v>
      </c>
      <c r="CT55" s="986">
        <v>0</v>
      </c>
      <c r="CU55" s="987">
        <v>0</v>
      </c>
      <c r="CV55" s="986">
        <v>0</v>
      </c>
      <c r="CW55" s="987">
        <v>0</v>
      </c>
      <c r="CX55" s="986">
        <v>0</v>
      </c>
      <c r="CY55" s="987">
        <v>0</v>
      </c>
      <c r="CZ55" s="986">
        <v>0</v>
      </c>
      <c r="DA55" s="987">
        <v>0</v>
      </c>
      <c r="DB55" s="986">
        <v>0</v>
      </c>
      <c r="DC55" s="987">
        <v>0</v>
      </c>
      <c r="DD55" s="986">
        <v>0</v>
      </c>
      <c r="DE55" s="987">
        <v>0</v>
      </c>
      <c r="DF55" s="986">
        <v>0</v>
      </c>
      <c r="DG55" s="987">
        <v>0</v>
      </c>
      <c r="DH55" s="986">
        <v>0</v>
      </c>
      <c r="DI55" s="987">
        <v>0</v>
      </c>
      <c r="DJ55" s="986">
        <v>0</v>
      </c>
      <c r="DK55" s="987">
        <v>0</v>
      </c>
      <c r="DL55" s="986">
        <v>0</v>
      </c>
      <c r="DM55" s="987">
        <v>0</v>
      </c>
      <c r="DN55" s="986">
        <v>0</v>
      </c>
      <c r="DO55" s="987">
        <v>0</v>
      </c>
      <c r="DP55" s="988">
        <v>0</v>
      </c>
      <c r="DQ55" s="946"/>
      <c r="DR55" s="973"/>
      <c r="DS55" s="946"/>
      <c r="DT55" s="985">
        <v>0</v>
      </c>
      <c r="DU55" s="986">
        <v>0</v>
      </c>
      <c r="DV55" s="987">
        <v>0</v>
      </c>
      <c r="DW55" s="986">
        <v>0</v>
      </c>
      <c r="DX55" s="987">
        <v>0</v>
      </c>
      <c r="DY55" s="986">
        <v>0</v>
      </c>
      <c r="DZ55" s="987">
        <v>0</v>
      </c>
      <c r="EA55" s="986">
        <v>0</v>
      </c>
      <c r="EB55" s="987">
        <v>0</v>
      </c>
      <c r="EC55" s="986">
        <v>0</v>
      </c>
      <c r="ED55" s="987">
        <v>0</v>
      </c>
      <c r="EE55" s="986">
        <v>0</v>
      </c>
      <c r="EF55" s="987">
        <v>0</v>
      </c>
      <c r="EG55" s="986">
        <v>0</v>
      </c>
      <c r="EH55" s="987">
        <v>0</v>
      </c>
      <c r="EI55" s="986">
        <v>0</v>
      </c>
      <c r="EJ55" s="987">
        <v>0</v>
      </c>
      <c r="EK55" s="986">
        <v>0</v>
      </c>
      <c r="EL55" s="987">
        <v>0</v>
      </c>
      <c r="EM55" s="986">
        <v>0</v>
      </c>
      <c r="EN55" s="987">
        <v>0</v>
      </c>
      <c r="EO55" s="986">
        <v>0</v>
      </c>
      <c r="EP55" s="987">
        <v>0</v>
      </c>
      <c r="EQ55" s="986">
        <v>0</v>
      </c>
      <c r="ER55" s="987">
        <v>0</v>
      </c>
      <c r="ES55" s="986">
        <v>0</v>
      </c>
      <c r="ET55" s="987">
        <v>0</v>
      </c>
      <c r="EU55" s="986">
        <v>0</v>
      </c>
      <c r="EV55" s="987">
        <v>0</v>
      </c>
      <c r="EW55" s="986">
        <v>0</v>
      </c>
      <c r="EX55" s="987">
        <v>0</v>
      </c>
      <c r="EY55" s="986">
        <v>0</v>
      </c>
      <c r="EZ55" s="987">
        <v>0</v>
      </c>
      <c r="FA55" s="986">
        <v>0</v>
      </c>
      <c r="FB55" s="987">
        <v>0</v>
      </c>
      <c r="FC55" s="988">
        <v>0</v>
      </c>
      <c r="FD55" s="946"/>
      <c r="FE55" s="974"/>
      <c r="FF55" s="946"/>
      <c r="FG55" s="975"/>
      <c r="FI55" s="989" t="b">
        <v>1</v>
      </c>
    </row>
    <row r="56" spans="2:165" hidden="1" outlineLevel="1">
      <c r="B56" s="990">
        <v>49</v>
      </c>
      <c r="C56" s="991" t="s">
        <v>790</v>
      </c>
      <c r="E56" s="992">
        <v>0</v>
      </c>
      <c r="F56" s="993">
        <v>0</v>
      </c>
      <c r="G56" s="994">
        <v>0</v>
      </c>
      <c r="H56" s="993">
        <v>0</v>
      </c>
      <c r="I56" s="994">
        <v>0</v>
      </c>
      <c r="J56" s="993">
        <v>0</v>
      </c>
      <c r="K56" s="994">
        <v>0</v>
      </c>
      <c r="L56" s="993">
        <v>0</v>
      </c>
      <c r="M56" s="994">
        <v>0</v>
      </c>
      <c r="N56" s="993">
        <v>0</v>
      </c>
      <c r="O56" s="994">
        <v>0</v>
      </c>
      <c r="P56" s="993">
        <v>0</v>
      </c>
      <c r="Q56" s="994">
        <v>0</v>
      </c>
      <c r="R56" s="993">
        <v>0</v>
      </c>
      <c r="S56" s="994">
        <v>0</v>
      </c>
      <c r="T56" s="993">
        <v>0</v>
      </c>
      <c r="U56" s="994">
        <v>0</v>
      </c>
      <c r="V56" s="993">
        <v>0</v>
      </c>
      <c r="W56" s="994">
        <v>0</v>
      </c>
      <c r="X56" s="993">
        <v>0</v>
      </c>
      <c r="Y56" s="994">
        <v>0</v>
      </c>
      <c r="Z56" s="993">
        <v>0</v>
      </c>
      <c r="AA56" s="994">
        <v>0</v>
      </c>
      <c r="AB56" s="993">
        <v>0</v>
      </c>
      <c r="AC56" s="994">
        <v>0</v>
      </c>
      <c r="AD56" s="993">
        <v>0</v>
      </c>
      <c r="AE56" s="994">
        <v>0</v>
      </c>
      <c r="AF56" s="993">
        <v>0</v>
      </c>
      <c r="AG56" s="994">
        <v>0</v>
      </c>
      <c r="AH56" s="993">
        <v>0</v>
      </c>
      <c r="AI56" s="994">
        <v>0</v>
      </c>
      <c r="AJ56" s="993">
        <v>0</v>
      </c>
      <c r="AK56" s="994">
        <v>0</v>
      </c>
      <c r="AL56" s="993">
        <v>0</v>
      </c>
      <c r="AM56" s="994">
        <v>0</v>
      </c>
      <c r="AN56" s="995">
        <v>0</v>
      </c>
      <c r="AO56" s="946"/>
      <c r="AP56" s="964"/>
      <c r="AQ56" s="946"/>
      <c r="AR56" s="992">
        <v>0</v>
      </c>
      <c r="AS56" s="993">
        <v>0</v>
      </c>
      <c r="AT56" s="994">
        <v>0</v>
      </c>
      <c r="AU56" s="993">
        <v>0</v>
      </c>
      <c r="AV56" s="994">
        <v>0</v>
      </c>
      <c r="AW56" s="993">
        <v>0</v>
      </c>
      <c r="AX56" s="994">
        <v>0</v>
      </c>
      <c r="AY56" s="993">
        <v>0</v>
      </c>
      <c r="AZ56" s="994">
        <v>0</v>
      </c>
      <c r="BA56" s="993">
        <v>0</v>
      </c>
      <c r="BB56" s="994">
        <v>0</v>
      </c>
      <c r="BC56" s="993">
        <v>0</v>
      </c>
      <c r="BD56" s="994">
        <v>0</v>
      </c>
      <c r="BE56" s="993">
        <v>0</v>
      </c>
      <c r="BF56" s="994">
        <v>0</v>
      </c>
      <c r="BG56" s="993">
        <v>0</v>
      </c>
      <c r="BH56" s="994">
        <v>0</v>
      </c>
      <c r="BI56" s="993">
        <v>0</v>
      </c>
      <c r="BJ56" s="994">
        <v>0</v>
      </c>
      <c r="BK56" s="993">
        <v>0</v>
      </c>
      <c r="BL56" s="994">
        <v>0</v>
      </c>
      <c r="BM56" s="993">
        <v>0</v>
      </c>
      <c r="BN56" s="994">
        <v>0</v>
      </c>
      <c r="BO56" s="993">
        <v>0</v>
      </c>
      <c r="BP56" s="994">
        <v>0</v>
      </c>
      <c r="BQ56" s="993">
        <v>0</v>
      </c>
      <c r="BR56" s="994">
        <v>0</v>
      </c>
      <c r="BS56" s="993">
        <v>0</v>
      </c>
      <c r="BT56" s="994">
        <v>0</v>
      </c>
      <c r="BU56" s="993">
        <v>0</v>
      </c>
      <c r="BV56" s="994">
        <v>0</v>
      </c>
      <c r="BW56" s="993">
        <v>0</v>
      </c>
      <c r="BX56" s="994">
        <v>0</v>
      </c>
      <c r="BY56" s="993">
        <v>0</v>
      </c>
      <c r="BZ56" s="994">
        <v>0</v>
      </c>
      <c r="CA56" s="995">
        <v>0</v>
      </c>
      <c r="CB56" s="946"/>
      <c r="CC56" s="971"/>
      <c r="CD56" s="946"/>
      <c r="CE56" s="972"/>
      <c r="CF56" s="946"/>
      <c r="CG56" s="992">
        <v>0</v>
      </c>
      <c r="CH56" s="993">
        <v>0</v>
      </c>
      <c r="CI56" s="994">
        <v>0</v>
      </c>
      <c r="CJ56" s="993">
        <v>0</v>
      </c>
      <c r="CK56" s="994">
        <v>0</v>
      </c>
      <c r="CL56" s="993">
        <v>0</v>
      </c>
      <c r="CM56" s="994">
        <v>0</v>
      </c>
      <c r="CN56" s="993">
        <v>0</v>
      </c>
      <c r="CO56" s="994">
        <v>0</v>
      </c>
      <c r="CP56" s="993">
        <v>0</v>
      </c>
      <c r="CQ56" s="994">
        <v>0</v>
      </c>
      <c r="CR56" s="993">
        <v>0</v>
      </c>
      <c r="CS56" s="994">
        <v>0</v>
      </c>
      <c r="CT56" s="993">
        <v>0</v>
      </c>
      <c r="CU56" s="994">
        <v>0</v>
      </c>
      <c r="CV56" s="993">
        <v>0</v>
      </c>
      <c r="CW56" s="994">
        <v>0</v>
      </c>
      <c r="CX56" s="993">
        <v>0</v>
      </c>
      <c r="CY56" s="994">
        <v>0</v>
      </c>
      <c r="CZ56" s="993">
        <v>0</v>
      </c>
      <c r="DA56" s="994">
        <v>0</v>
      </c>
      <c r="DB56" s="993">
        <v>0</v>
      </c>
      <c r="DC56" s="994">
        <v>0</v>
      </c>
      <c r="DD56" s="993">
        <v>0</v>
      </c>
      <c r="DE56" s="994">
        <v>0</v>
      </c>
      <c r="DF56" s="993">
        <v>0</v>
      </c>
      <c r="DG56" s="994">
        <v>0</v>
      </c>
      <c r="DH56" s="993">
        <v>0</v>
      </c>
      <c r="DI56" s="994">
        <v>0</v>
      </c>
      <c r="DJ56" s="993">
        <v>0</v>
      </c>
      <c r="DK56" s="994">
        <v>0</v>
      </c>
      <c r="DL56" s="993">
        <v>0</v>
      </c>
      <c r="DM56" s="994">
        <v>0</v>
      </c>
      <c r="DN56" s="993">
        <v>0</v>
      </c>
      <c r="DO56" s="994">
        <v>0</v>
      </c>
      <c r="DP56" s="995">
        <v>0</v>
      </c>
      <c r="DQ56" s="946"/>
      <c r="DR56" s="973"/>
      <c r="DS56" s="946"/>
      <c r="DT56" s="992">
        <v>0</v>
      </c>
      <c r="DU56" s="993">
        <v>0</v>
      </c>
      <c r="DV56" s="994">
        <v>0</v>
      </c>
      <c r="DW56" s="993">
        <v>0</v>
      </c>
      <c r="DX56" s="994">
        <v>0</v>
      </c>
      <c r="DY56" s="993">
        <v>0</v>
      </c>
      <c r="DZ56" s="994">
        <v>0</v>
      </c>
      <c r="EA56" s="993">
        <v>0</v>
      </c>
      <c r="EB56" s="994">
        <v>0</v>
      </c>
      <c r="EC56" s="993">
        <v>0</v>
      </c>
      <c r="ED56" s="994">
        <v>0</v>
      </c>
      <c r="EE56" s="993">
        <v>0</v>
      </c>
      <c r="EF56" s="994">
        <v>0</v>
      </c>
      <c r="EG56" s="993">
        <v>0</v>
      </c>
      <c r="EH56" s="994">
        <v>0</v>
      </c>
      <c r="EI56" s="993">
        <v>0</v>
      </c>
      <c r="EJ56" s="994">
        <v>0</v>
      </c>
      <c r="EK56" s="993">
        <v>0</v>
      </c>
      <c r="EL56" s="994">
        <v>0</v>
      </c>
      <c r="EM56" s="993">
        <v>0</v>
      </c>
      <c r="EN56" s="994">
        <v>0</v>
      </c>
      <c r="EO56" s="993">
        <v>0</v>
      </c>
      <c r="EP56" s="994">
        <v>0</v>
      </c>
      <c r="EQ56" s="993">
        <v>0</v>
      </c>
      <c r="ER56" s="994">
        <v>0</v>
      </c>
      <c r="ES56" s="993">
        <v>0</v>
      </c>
      <c r="ET56" s="994">
        <v>0</v>
      </c>
      <c r="EU56" s="993">
        <v>0</v>
      </c>
      <c r="EV56" s="994">
        <v>0</v>
      </c>
      <c r="EW56" s="993">
        <v>0</v>
      </c>
      <c r="EX56" s="994">
        <v>0</v>
      </c>
      <c r="EY56" s="993">
        <v>0</v>
      </c>
      <c r="EZ56" s="994">
        <v>0</v>
      </c>
      <c r="FA56" s="993">
        <v>0</v>
      </c>
      <c r="FB56" s="994">
        <v>0</v>
      </c>
      <c r="FC56" s="995">
        <v>0</v>
      </c>
      <c r="FD56" s="946"/>
      <c r="FE56" s="974"/>
      <c r="FF56" s="946"/>
      <c r="FG56" s="975"/>
      <c r="FI56" s="996" t="b">
        <v>1</v>
      </c>
    </row>
    <row r="57" spans="2:165" hidden="1" outlineLevel="1">
      <c r="B57" s="1013">
        <v>50</v>
      </c>
      <c r="C57" s="1021" t="s">
        <v>791</v>
      </c>
      <c r="E57" s="1015">
        <v>0</v>
      </c>
      <c r="F57" s="1016">
        <v>0</v>
      </c>
      <c r="G57" s="1017">
        <v>0</v>
      </c>
      <c r="H57" s="1016">
        <v>0</v>
      </c>
      <c r="I57" s="1017">
        <v>0</v>
      </c>
      <c r="J57" s="1016">
        <v>0</v>
      </c>
      <c r="K57" s="1017">
        <v>0</v>
      </c>
      <c r="L57" s="1016">
        <v>0</v>
      </c>
      <c r="M57" s="1017">
        <v>0</v>
      </c>
      <c r="N57" s="1016">
        <v>0</v>
      </c>
      <c r="O57" s="1017">
        <v>0</v>
      </c>
      <c r="P57" s="1016">
        <v>0</v>
      </c>
      <c r="Q57" s="1017">
        <v>0</v>
      </c>
      <c r="R57" s="1016">
        <v>0</v>
      </c>
      <c r="S57" s="1017">
        <v>0</v>
      </c>
      <c r="T57" s="1016">
        <v>0</v>
      </c>
      <c r="U57" s="1017">
        <v>0</v>
      </c>
      <c r="V57" s="1016">
        <v>0</v>
      </c>
      <c r="W57" s="1017">
        <v>0</v>
      </c>
      <c r="X57" s="1016">
        <v>0</v>
      </c>
      <c r="Y57" s="1017">
        <v>0</v>
      </c>
      <c r="Z57" s="1016">
        <v>0</v>
      </c>
      <c r="AA57" s="1017">
        <v>0</v>
      </c>
      <c r="AB57" s="1016">
        <v>0</v>
      </c>
      <c r="AC57" s="1017">
        <v>0</v>
      </c>
      <c r="AD57" s="1016">
        <v>0</v>
      </c>
      <c r="AE57" s="1017">
        <v>0</v>
      </c>
      <c r="AF57" s="1016">
        <v>0</v>
      </c>
      <c r="AG57" s="1017">
        <v>0</v>
      </c>
      <c r="AH57" s="1016">
        <v>0</v>
      </c>
      <c r="AI57" s="1017">
        <v>0</v>
      </c>
      <c r="AJ57" s="1016">
        <v>0</v>
      </c>
      <c r="AK57" s="1017">
        <v>0</v>
      </c>
      <c r="AL57" s="1016">
        <v>0</v>
      </c>
      <c r="AM57" s="1017">
        <v>0</v>
      </c>
      <c r="AN57" s="1018">
        <v>0</v>
      </c>
      <c r="AO57" s="946"/>
      <c r="AP57" s="964"/>
      <c r="AQ57" s="946"/>
      <c r="AR57" s="1015">
        <v>0</v>
      </c>
      <c r="AS57" s="1016">
        <v>0</v>
      </c>
      <c r="AT57" s="1017">
        <v>0</v>
      </c>
      <c r="AU57" s="1016">
        <v>0</v>
      </c>
      <c r="AV57" s="1017">
        <v>0</v>
      </c>
      <c r="AW57" s="1016">
        <v>0</v>
      </c>
      <c r="AX57" s="1017">
        <v>0</v>
      </c>
      <c r="AY57" s="1016">
        <v>0</v>
      </c>
      <c r="AZ57" s="1017">
        <v>0</v>
      </c>
      <c r="BA57" s="1016">
        <v>0</v>
      </c>
      <c r="BB57" s="1017">
        <v>0</v>
      </c>
      <c r="BC57" s="1016">
        <v>0</v>
      </c>
      <c r="BD57" s="1017">
        <v>0</v>
      </c>
      <c r="BE57" s="1016">
        <v>0</v>
      </c>
      <c r="BF57" s="1017">
        <v>0</v>
      </c>
      <c r="BG57" s="1016">
        <v>0</v>
      </c>
      <c r="BH57" s="1017">
        <v>0</v>
      </c>
      <c r="BI57" s="1016">
        <v>0</v>
      </c>
      <c r="BJ57" s="1017">
        <v>0</v>
      </c>
      <c r="BK57" s="1016">
        <v>0</v>
      </c>
      <c r="BL57" s="1017">
        <v>0</v>
      </c>
      <c r="BM57" s="1016">
        <v>0</v>
      </c>
      <c r="BN57" s="1017">
        <v>0</v>
      </c>
      <c r="BO57" s="1016">
        <v>0</v>
      </c>
      <c r="BP57" s="1017">
        <v>0</v>
      </c>
      <c r="BQ57" s="1016">
        <v>0</v>
      </c>
      <c r="BR57" s="1017">
        <v>0</v>
      </c>
      <c r="BS57" s="1016">
        <v>0</v>
      </c>
      <c r="BT57" s="1017">
        <v>0</v>
      </c>
      <c r="BU57" s="1016">
        <v>0</v>
      </c>
      <c r="BV57" s="1017">
        <v>0</v>
      </c>
      <c r="BW57" s="1016">
        <v>0</v>
      </c>
      <c r="BX57" s="1017">
        <v>0</v>
      </c>
      <c r="BY57" s="1016">
        <v>0</v>
      </c>
      <c r="BZ57" s="1017">
        <v>0</v>
      </c>
      <c r="CA57" s="1018">
        <v>0</v>
      </c>
      <c r="CB57" s="946"/>
      <c r="CC57" s="971"/>
      <c r="CD57" s="946"/>
      <c r="CE57" s="972"/>
      <c r="CF57" s="946"/>
      <c r="CG57" s="1015">
        <v>0</v>
      </c>
      <c r="CH57" s="1016">
        <v>0</v>
      </c>
      <c r="CI57" s="1017">
        <v>0</v>
      </c>
      <c r="CJ57" s="1016">
        <v>0</v>
      </c>
      <c r="CK57" s="1017">
        <v>0</v>
      </c>
      <c r="CL57" s="1016">
        <v>0</v>
      </c>
      <c r="CM57" s="1017">
        <v>0</v>
      </c>
      <c r="CN57" s="1016">
        <v>0</v>
      </c>
      <c r="CO57" s="1017">
        <v>0</v>
      </c>
      <c r="CP57" s="1016">
        <v>0</v>
      </c>
      <c r="CQ57" s="1017">
        <v>0</v>
      </c>
      <c r="CR57" s="1016">
        <v>0</v>
      </c>
      <c r="CS57" s="1017">
        <v>0</v>
      </c>
      <c r="CT57" s="1016">
        <v>0</v>
      </c>
      <c r="CU57" s="1017">
        <v>0</v>
      </c>
      <c r="CV57" s="1016">
        <v>0</v>
      </c>
      <c r="CW57" s="1017">
        <v>0</v>
      </c>
      <c r="CX57" s="1016">
        <v>0</v>
      </c>
      <c r="CY57" s="1017">
        <v>0</v>
      </c>
      <c r="CZ57" s="1016">
        <v>0</v>
      </c>
      <c r="DA57" s="1017">
        <v>0</v>
      </c>
      <c r="DB57" s="1016">
        <v>0</v>
      </c>
      <c r="DC57" s="1017">
        <v>0</v>
      </c>
      <c r="DD57" s="1016">
        <v>0</v>
      </c>
      <c r="DE57" s="1017">
        <v>0</v>
      </c>
      <c r="DF57" s="1016">
        <v>0</v>
      </c>
      <c r="DG57" s="1017">
        <v>0</v>
      </c>
      <c r="DH57" s="1016">
        <v>0</v>
      </c>
      <c r="DI57" s="1017">
        <v>0</v>
      </c>
      <c r="DJ57" s="1016">
        <v>0</v>
      </c>
      <c r="DK57" s="1017">
        <v>0</v>
      </c>
      <c r="DL57" s="1016">
        <v>0</v>
      </c>
      <c r="DM57" s="1017">
        <v>0</v>
      </c>
      <c r="DN57" s="1016">
        <v>0</v>
      </c>
      <c r="DO57" s="1017">
        <v>0</v>
      </c>
      <c r="DP57" s="1018">
        <v>0</v>
      </c>
      <c r="DQ57" s="946"/>
      <c r="DR57" s="973"/>
      <c r="DS57" s="946"/>
      <c r="DT57" s="1015">
        <v>0</v>
      </c>
      <c r="DU57" s="1016">
        <v>0</v>
      </c>
      <c r="DV57" s="1017">
        <v>0</v>
      </c>
      <c r="DW57" s="1016">
        <v>0</v>
      </c>
      <c r="DX57" s="1017">
        <v>0</v>
      </c>
      <c r="DY57" s="1016">
        <v>0</v>
      </c>
      <c r="DZ57" s="1017">
        <v>0</v>
      </c>
      <c r="EA57" s="1016">
        <v>0</v>
      </c>
      <c r="EB57" s="1017">
        <v>0</v>
      </c>
      <c r="EC57" s="1016">
        <v>0</v>
      </c>
      <c r="ED57" s="1017">
        <v>0</v>
      </c>
      <c r="EE57" s="1016">
        <v>0</v>
      </c>
      <c r="EF57" s="1017">
        <v>0</v>
      </c>
      <c r="EG57" s="1016">
        <v>0</v>
      </c>
      <c r="EH57" s="1017">
        <v>0</v>
      </c>
      <c r="EI57" s="1016">
        <v>0</v>
      </c>
      <c r="EJ57" s="1017">
        <v>0</v>
      </c>
      <c r="EK57" s="1016">
        <v>0</v>
      </c>
      <c r="EL57" s="1017">
        <v>0</v>
      </c>
      <c r="EM57" s="1016">
        <v>0</v>
      </c>
      <c r="EN57" s="1017">
        <v>0</v>
      </c>
      <c r="EO57" s="1016">
        <v>0</v>
      </c>
      <c r="EP57" s="1017">
        <v>0</v>
      </c>
      <c r="EQ57" s="1016">
        <v>0</v>
      </c>
      <c r="ER57" s="1017">
        <v>0</v>
      </c>
      <c r="ES57" s="1016">
        <v>0</v>
      </c>
      <c r="ET57" s="1017">
        <v>0</v>
      </c>
      <c r="EU57" s="1016">
        <v>0</v>
      </c>
      <c r="EV57" s="1017">
        <v>0</v>
      </c>
      <c r="EW57" s="1016">
        <v>0</v>
      </c>
      <c r="EX57" s="1017">
        <v>0</v>
      </c>
      <c r="EY57" s="1016">
        <v>0</v>
      </c>
      <c r="EZ57" s="1017">
        <v>0</v>
      </c>
      <c r="FA57" s="1016">
        <v>0</v>
      </c>
      <c r="FB57" s="1017">
        <v>0</v>
      </c>
      <c r="FC57" s="1018">
        <v>0</v>
      </c>
      <c r="FD57" s="946"/>
      <c r="FE57" s="974"/>
      <c r="FF57" s="946"/>
      <c r="FG57" s="975"/>
      <c r="FI57" s="1019" t="b">
        <v>1</v>
      </c>
    </row>
    <row r="58" spans="2:165" hidden="1" outlineLevel="1">
      <c r="B58" s="976">
        <v>51</v>
      </c>
      <c r="C58" s="977" t="s">
        <v>792</v>
      </c>
      <c r="E58" s="978">
        <v>0</v>
      </c>
      <c r="F58" s="979">
        <v>0</v>
      </c>
      <c r="G58" s="980">
        <v>0</v>
      </c>
      <c r="H58" s="979">
        <v>0</v>
      </c>
      <c r="I58" s="980">
        <v>0</v>
      </c>
      <c r="J58" s="979">
        <v>0</v>
      </c>
      <c r="K58" s="980">
        <v>0</v>
      </c>
      <c r="L58" s="979">
        <v>0</v>
      </c>
      <c r="M58" s="980">
        <v>0</v>
      </c>
      <c r="N58" s="979">
        <v>0</v>
      </c>
      <c r="O58" s="980">
        <v>0</v>
      </c>
      <c r="P58" s="979">
        <v>0</v>
      </c>
      <c r="Q58" s="980">
        <v>0</v>
      </c>
      <c r="R58" s="979">
        <v>0</v>
      </c>
      <c r="S58" s="980">
        <v>0</v>
      </c>
      <c r="T58" s="979">
        <v>0</v>
      </c>
      <c r="U58" s="980">
        <v>0</v>
      </c>
      <c r="V58" s="979">
        <v>0</v>
      </c>
      <c r="W58" s="980">
        <v>0</v>
      </c>
      <c r="X58" s="979">
        <v>0</v>
      </c>
      <c r="Y58" s="980">
        <v>0</v>
      </c>
      <c r="Z58" s="979">
        <v>0</v>
      </c>
      <c r="AA58" s="980">
        <v>0</v>
      </c>
      <c r="AB58" s="979">
        <v>0</v>
      </c>
      <c r="AC58" s="980">
        <v>0</v>
      </c>
      <c r="AD58" s="979">
        <v>0</v>
      </c>
      <c r="AE58" s="980">
        <v>0</v>
      </c>
      <c r="AF58" s="979">
        <v>0</v>
      </c>
      <c r="AG58" s="980">
        <v>0</v>
      </c>
      <c r="AH58" s="979">
        <v>0</v>
      </c>
      <c r="AI58" s="980">
        <v>0</v>
      </c>
      <c r="AJ58" s="979">
        <v>0</v>
      </c>
      <c r="AK58" s="980">
        <v>0</v>
      </c>
      <c r="AL58" s="979">
        <v>0</v>
      </c>
      <c r="AM58" s="980">
        <v>0</v>
      </c>
      <c r="AN58" s="981">
        <v>0</v>
      </c>
      <c r="AO58" s="946"/>
      <c r="AP58" s="964"/>
      <c r="AQ58" s="946"/>
      <c r="AR58" s="978">
        <v>0</v>
      </c>
      <c r="AS58" s="979">
        <v>0</v>
      </c>
      <c r="AT58" s="980">
        <v>0</v>
      </c>
      <c r="AU58" s="979">
        <v>0</v>
      </c>
      <c r="AV58" s="980">
        <v>0</v>
      </c>
      <c r="AW58" s="979">
        <v>0</v>
      </c>
      <c r="AX58" s="980">
        <v>0</v>
      </c>
      <c r="AY58" s="979">
        <v>0</v>
      </c>
      <c r="AZ58" s="980">
        <v>0</v>
      </c>
      <c r="BA58" s="979">
        <v>0</v>
      </c>
      <c r="BB58" s="980">
        <v>0</v>
      </c>
      <c r="BC58" s="979">
        <v>0</v>
      </c>
      <c r="BD58" s="980">
        <v>0</v>
      </c>
      <c r="BE58" s="979">
        <v>0</v>
      </c>
      <c r="BF58" s="980">
        <v>0</v>
      </c>
      <c r="BG58" s="979">
        <v>0</v>
      </c>
      <c r="BH58" s="980">
        <v>0</v>
      </c>
      <c r="BI58" s="979">
        <v>0</v>
      </c>
      <c r="BJ58" s="980">
        <v>0</v>
      </c>
      <c r="BK58" s="979">
        <v>0</v>
      </c>
      <c r="BL58" s="980">
        <v>0</v>
      </c>
      <c r="BM58" s="979">
        <v>0</v>
      </c>
      <c r="BN58" s="980">
        <v>0</v>
      </c>
      <c r="BO58" s="979">
        <v>0</v>
      </c>
      <c r="BP58" s="980">
        <v>0</v>
      </c>
      <c r="BQ58" s="979">
        <v>0</v>
      </c>
      <c r="BR58" s="980">
        <v>0</v>
      </c>
      <c r="BS58" s="979">
        <v>0</v>
      </c>
      <c r="BT58" s="980">
        <v>0</v>
      </c>
      <c r="BU58" s="979">
        <v>0</v>
      </c>
      <c r="BV58" s="980">
        <v>0</v>
      </c>
      <c r="BW58" s="979">
        <v>0</v>
      </c>
      <c r="BX58" s="980">
        <v>0</v>
      </c>
      <c r="BY58" s="979">
        <v>0</v>
      </c>
      <c r="BZ58" s="980">
        <v>0</v>
      </c>
      <c r="CA58" s="981">
        <v>0</v>
      </c>
      <c r="CB58" s="946"/>
      <c r="CC58" s="971"/>
      <c r="CD58" s="946"/>
      <c r="CE58" s="972"/>
      <c r="CF58" s="946"/>
      <c r="CG58" s="978">
        <v>0</v>
      </c>
      <c r="CH58" s="979">
        <v>0</v>
      </c>
      <c r="CI58" s="980">
        <v>0</v>
      </c>
      <c r="CJ58" s="979">
        <v>0</v>
      </c>
      <c r="CK58" s="980">
        <v>0</v>
      </c>
      <c r="CL58" s="979">
        <v>0</v>
      </c>
      <c r="CM58" s="980">
        <v>0</v>
      </c>
      <c r="CN58" s="979">
        <v>0</v>
      </c>
      <c r="CO58" s="980">
        <v>0</v>
      </c>
      <c r="CP58" s="979">
        <v>0</v>
      </c>
      <c r="CQ58" s="980">
        <v>0</v>
      </c>
      <c r="CR58" s="979">
        <v>0</v>
      </c>
      <c r="CS58" s="980">
        <v>0</v>
      </c>
      <c r="CT58" s="979">
        <v>0</v>
      </c>
      <c r="CU58" s="980">
        <v>0</v>
      </c>
      <c r="CV58" s="979">
        <v>0</v>
      </c>
      <c r="CW58" s="980">
        <v>0</v>
      </c>
      <c r="CX58" s="979">
        <v>0</v>
      </c>
      <c r="CY58" s="980">
        <v>0</v>
      </c>
      <c r="CZ58" s="979">
        <v>0</v>
      </c>
      <c r="DA58" s="980">
        <v>0</v>
      </c>
      <c r="DB58" s="979">
        <v>0</v>
      </c>
      <c r="DC58" s="980">
        <v>0</v>
      </c>
      <c r="DD58" s="979">
        <v>0</v>
      </c>
      <c r="DE58" s="980">
        <v>0</v>
      </c>
      <c r="DF58" s="979">
        <v>0</v>
      </c>
      <c r="DG58" s="980">
        <v>0</v>
      </c>
      <c r="DH58" s="979">
        <v>0</v>
      </c>
      <c r="DI58" s="980">
        <v>0</v>
      </c>
      <c r="DJ58" s="979">
        <v>0</v>
      </c>
      <c r="DK58" s="980">
        <v>0</v>
      </c>
      <c r="DL58" s="979">
        <v>0</v>
      </c>
      <c r="DM58" s="980">
        <v>0</v>
      </c>
      <c r="DN58" s="979">
        <v>0</v>
      </c>
      <c r="DO58" s="980">
        <v>0</v>
      </c>
      <c r="DP58" s="981">
        <v>0</v>
      </c>
      <c r="DQ58" s="946"/>
      <c r="DR58" s="973"/>
      <c r="DS58" s="946"/>
      <c r="DT58" s="978">
        <v>0</v>
      </c>
      <c r="DU58" s="979">
        <v>0</v>
      </c>
      <c r="DV58" s="980">
        <v>0</v>
      </c>
      <c r="DW58" s="979">
        <v>0</v>
      </c>
      <c r="DX58" s="980">
        <v>0</v>
      </c>
      <c r="DY58" s="979">
        <v>0</v>
      </c>
      <c r="DZ58" s="980">
        <v>0</v>
      </c>
      <c r="EA58" s="979">
        <v>0</v>
      </c>
      <c r="EB58" s="980">
        <v>0</v>
      </c>
      <c r="EC58" s="979">
        <v>0</v>
      </c>
      <c r="ED58" s="980">
        <v>0</v>
      </c>
      <c r="EE58" s="979">
        <v>0</v>
      </c>
      <c r="EF58" s="980">
        <v>0</v>
      </c>
      <c r="EG58" s="979">
        <v>0</v>
      </c>
      <c r="EH58" s="980">
        <v>0</v>
      </c>
      <c r="EI58" s="979">
        <v>0</v>
      </c>
      <c r="EJ58" s="980">
        <v>0</v>
      </c>
      <c r="EK58" s="979">
        <v>0</v>
      </c>
      <c r="EL58" s="980">
        <v>0</v>
      </c>
      <c r="EM58" s="979">
        <v>0</v>
      </c>
      <c r="EN58" s="980">
        <v>0</v>
      </c>
      <c r="EO58" s="979">
        <v>0</v>
      </c>
      <c r="EP58" s="980">
        <v>0</v>
      </c>
      <c r="EQ58" s="979">
        <v>0</v>
      </c>
      <c r="ER58" s="980">
        <v>0</v>
      </c>
      <c r="ES58" s="979">
        <v>0</v>
      </c>
      <c r="ET58" s="980">
        <v>0</v>
      </c>
      <c r="EU58" s="979">
        <v>0</v>
      </c>
      <c r="EV58" s="980">
        <v>0</v>
      </c>
      <c r="EW58" s="979">
        <v>0</v>
      </c>
      <c r="EX58" s="980">
        <v>0</v>
      </c>
      <c r="EY58" s="979">
        <v>0</v>
      </c>
      <c r="EZ58" s="980">
        <v>0</v>
      </c>
      <c r="FA58" s="979">
        <v>0</v>
      </c>
      <c r="FB58" s="980">
        <v>0</v>
      </c>
      <c r="FC58" s="981">
        <v>0</v>
      </c>
      <c r="FD58" s="946"/>
      <c r="FE58" s="974"/>
      <c r="FF58" s="946"/>
      <c r="FG58" s="975"/>
      <c r="FI58" s="982" t="b">
        <v>1</v>
      </c>
    </row>
    <row r="59" spans="2:165" hidden="1" outlineLevel="1">
      <c r="B59" s="983">
        <v>52</v>
      </c>
      <c r="C59" s="984" t="s">
        <v>446</v>
      </c>
      <c r="E59" s="985">
        <v>0</v>
      </c>
      <c r="F59" s="986">
        <v>0</v>
      </c>
      <c r="G59" s="987">
        <v>0</v>
      </c>
      <c r="H59" s="986">
        <v>0</v>
      </c>
      <c r="I59" s="987">
        <v>0</v>
      </c>
      <c r="J59" s="986">
        <v>0</v>
      </c>
      <c r="K59" s="987">
        <v>0</v>
      </c>
      <c r="L59" s="986">
        <v>0</v>
      </c>
      <c r="M59" s="987">
        <v>0</v>
      </c>
      <c r="N59" s="986">
        <v>0</v>
      </c>
      <c r="O59" s="987">
        <v>0</v>
      </c>
      <c r="P59" s="986">
        <v>0</v>
      </c>
      <c r="Q59" s="987">
        <v>0</v>
      </c>
      <c r="R59" s="986">
        <v>0</v>
      </c>
      <c r="S59" s="987">
        <v>0</v>
      </c>
      <c r="T59" s="986">
        <v>0</v>
      </c>
      <c r="U59" s="987">
        <v>0</v>
      </c>
      <c r="V59" s="986">
        <v>0</v>
      </c>
      <c r="W59" s="987">
        <v>0</v>
      </c>
      <c r="X59" s="986">
        <v>0</v>
      </c>
      <c r="Y59" s="987">
        <v>0</v>
      </c>
      <c r="Z59" s="986">
        <v>0</v>
      </c>
      <c r="AA59" s="987">
        <v>0</v>
      </c>
      <c r="AB59" s="986">
        <v>0</v>
      </c>
      <c r="AC59" s="987">
        <v>0</v>
      </c>
      <c r="AD59" s="986">
        <v>0</v>
      </c>
      <c r="AE59" s="987">
        <v>0</v>
      </c>
      <c r="AF59" s="986">
        <v>0</v>
      </c>
      <c r="AG59" s="987">
        <v>0</v>
      </c>
      <c r="AH59" s="986">
        <v>0</v>
      </c>
      <c r="AI59" s="987">
        <v>0</v>
      </c>
      <c r="AJ59" s="986">
        <v>0</v>
      </c>
      <c r="AK59" s="987">
        <v>0</v>
      </c>
      <c r="AL59" s="986">
        <v>0</v>
      </c>
      <c r="AM59" s="987">
        <v>0</v>
      </c>
      <c r="AN59" s="988">
        <v>0</v>
      </c>
      <c r="AO59" s="946"/>
      <c r="AP59" s="964"/>
      <c r="AQ59" s="946"/>
      <c r="AR59" s="985">
        <v>0</v>
      </c>
      <c r="AS59" s="986">
        <v>0</v>
      </c>
      <c r="AT59" s="987">
        <v>0</v>
      </c>
      <c r="AU59" s="986">
        <v>0</v>
      </c>
      <c r="AV59" s="987">
        <v>0</v>
      </c>
      <c r="AW59" s="986">
        <v>0</v>
      </c>
      <c r="AX59" s="987">
        <v>0</v>
      </c>
      <c r="AY59" s="986">
        <v>0</v>
      </c>
      <c r="AZ59" s="987">
        <v>0</v>
      </c>
      <c r="BA59" s="986">
        <v>0</v>
      </c>
      <c r="BB59" s="987">
        <v>0</v>
      </c>
      <c r="BC59" s="986">
        <v>0</v>
      </c>
      <c r="BD59" s="987">
        <v>0</v>
      </c>
      <c r="BE59" s="986">
        <v>0</v>
      </c>
      <c r="BF59" s="987">
        <v>0</v>
      </c>
      <c r="BG59" s="986">
        <v>0</v>
      </c>
      <c r="BH59" s="987">
        <v>0</v>
      </c>
      <c r="BI59" s="986">
        <v>0</v>
      </c>
      <c r="BJ59" s="987">
        <v>0</v>
      </c>
      <c r="BK59" s="986">
        <v>0</v>
      </c>
      <c r="BL59" s="987">
        <v>0</v>
      </c>
      <c r="BM59" s="986">
        <v>0</v>
      </c>
      <c r="BN59" s="987">
        <v>0</v>
      </c>
      <c r="BO59" s="986">
        <v>0</v>
      </c>
      <c r="BP59" s="987">
        <v>0</v>
      </c>
      <c r="BQ59" s="986">
        <v>0</v>
      </c>
      <c r="BR59" s="987">
        <v>0</v>
      </c>
      <c r="BS59" s="986">
        <v>0</v>
      </c>
      <c r="BT59" s="987">
        <v>0</v>
      </c>
      <c r="BU59" s="986">
        <v>0</v>
      </c>
      <c r="BV59" s="987">
        <v>0</v>
      </c>
      <c r="BW59" s="986">
        <v>0</v>
      </c>
      <c r="BX59" s="987">
        <v>0</v>
      </c>
      <c r="BY59" s="986">
        <v>0</v>
      </c>
      <c r="BZ59" s="987">
        <v>0</v>
      </c>
      <c r="CA59" s="988">
        <v>0</v>
      </c>
      <c r="CB59" s="946"/>
      <c r="CC59" s="971"/>
      <c r="CD59" s="946"/>
      <c r="CE59" s="972"/>
      <c r="CF59" s="946"/>
      <c r="CG59" s="985">
        <v>0</v>
      </c>
      <c r="CH59" s="986">
        <v>0</v>
      </c>
      <c r="CI59" s="987">
        <v>0</v>
      </c>
      <c r="CJ59" s="986">
        <v>0</v>
      </c>
      <c r="CK59" s="987">
        <v>0</v>
      </c>
      <c r="CL59" s="986">
        <v>0</v>
      </c>
      <c r="CM59" s="987">
        <v>0</v>
      </c>
      <c r="CN59" s="986">
        <v>0</v>
      </c>
      <c r="CO59" s="987">
        <v>0</v>
      </c>
      <c r="CP59" s="986">
        <v>0</v>
      </c>
      <c r="CQ59" s="987">
        <v>0</v>
      </c>
      <c r="CR59" s="986">
        <v>0</v>
      </c>
      <c r="CS59" s="987">
        <v>0</v>
      </c>
      <c r="CT59" s="986">
        <v>0</v>
      </c>
      <c r="CU59" s="987">
        <v>0</v>
      </c>
      <c r="CV59" s="986">
        <v>0</v>
      </c>
      <c r="CW59" s="987">
        <v>0</v>
      </c>
      <c r="CX59" s="986">
        <v>0</v>
      </c>
      <c r="CY59" s="987">
        <v>0</v>
      </c>
      <c r="CZ59" s="986">
        <v>0</v>
      </c>
      <c r="DA59" s="987">
        <v>0</v>
      </c>
      <c r="DB59" s="986">
        <v>0</v>
      </c>
      <c r="DC59" s="987">
        <v>0</v>
      </c>
      <c r="DD59" s="986">
        <v>0</v>
      </c>
      <c r="DE59" s="987">
        <v>0</v>
      </c>
      <c r="DF59" s="986">
        <v>0</v>
      </c>
      <c r="DG59" s="987">
        <v>0</v>
      </c>
      <c r="DH59" s="986">
        <v>0</v>
      </c>
      <c r="DI59" s="987">
        <v>0</v>
      </c>
      <c r="DJ59" s="986">
        <v>0</v>
      </c>
      <c r="DK59" s="987">
        <v>0</v>
      </c>
      <c r="DL59" s="986">
        <v>0</v>
      </c>
      <c r="DM59" s="987">
        <v>0</v>
      </c>
      <c r="DN59" s="986">
        <v>0</v>
      </c>
      <c r="DO59" s="987">
        <v>0</v>
      </c>
      <c r="DP59" s="988">
        <v>0</v>
      </c>
      <c r="DQ59" s="946"/>
      <c r="DR59" s="973"/>
      <c r="DS59" s="946"/>
      <c r="DT59" s="985">
        <v>0</v>
      </c>
      <c r="DU59" s="986">
        <v>0</v>
      </c>
      <c r="DV59" s="987">
        <v>0</v>
      </c>
      <c r="DW59" s="986">
        <v>0</v>
      </c>
      <c r="DX59" s="987">
        <v>0</v>
      </c>
      <c r="DY59" s="986">
        <v>0</v>
      </c>
      <c r="DZ59" s="987">
        <v>0</v>
      </c>
      <c r="EA59" s="986">
        <v>0</v>
      </c>
      <c r="EB59" s="987">
        <v>0</v>
      </c>
      <c r="EC59" s="986">
        <v>0</v>
      </c>
      <c r="ED59" s="987">
        <v>0</v>
      </c>
      <c r="EE59" s="986">
        <v>0</v>
      </c>
      <c r="EF59" s="987">
        <v>0</v>
      </c>
      <c r="EG59" s="986">
        <v>0</v>
      </c>
      <c r="EH59" s="987">
        <v>0</v>
      </c>
      <c r="EI59" s="986">
        <v>0</v>
      </c>
      <c r="EJ59" s="987">
        <v>0</v>
      </c>
      <c r="EK59" s="986">
        <v>0</v>
      </c>
      <c r="EL59" s="987">
        <v>0</v>
      </c>
      <c r="EM59" s="986">
        <v>0</v>
      </c>
      <c r="EN59" s="987">
        <v>0</v>
      </c>
      <c r="EO59" s="986">
        <v>0</v>
      </c>
      <c r="EP59" s="987">
        <v>0</v>
      </c>
      <c r="EQ59" s="986">
        <v>0</v>
      </c>
      <c r="ER59" s="987">
        <v>0</v>
      </c>
      <c r="ES59" s="986">
        <v>0</v>
      </c>
      <c r="ET59" s="987">
        <v>0</v>
      </c>
      <c r="EU59" s="986">
        <v>0</v>
      </c>
      <c r="EV59" s="987">
        <v>0</v>
      </c>
      <c r="EW59" s="986">
        <v>0</v>
      </c>
      <c r="EX59" s="987">
        <v>0</v>
      </c>
      <c r="EY59" s="986">
        <v>0</v>
      </c>
      <c r="EZ59" s="987">
        <v>0</v>
      </c>
      <c r="FA59" s="986">
        <v>0</v>
      </c>
      <c r="FB59" s="987">
        <v>0</v>
      </c>
      <c r="FC59" s="988">
        <v>0</v>
      </c>
      <c r="FD59" s="946"/>
      <c r="FE59" s="974"/>
      <c r="FF59" s="946"/>
      <c r="FG59" s="975"/>
      <c r="FI59" s="989" t="b">
        <v>1</v>
      </c>
    </row>
    <row r="60" spans="2:165" hidden="1" outlineLevel="1">
      <c r="B60" s="997">
        <v>53</v>
      </c>
      <c r="C60" s="998" t="s">
        <v>448</v>
      </c>
      <c r="E60" s="999">
        <v>0</v>
      </c>
      <c r="F60" s="1000">
        <v>0</v>
      </c>
      <c r="G60" s="1001">
        <v>0</v>
      </c>
      <c r="H60" s="1000">
        <v>0</v>
      </c>
      <c r="I60" s="1001">
        <v>0</v>
      </c>
      <c r="J60" s="1000">
        <v>0</v>
      </c>
      <c r="K60" s="1001">
        <v>0</v>
      </c>
      <c r="L60" s="1000">
        <v>0</v>
      </c>
      <c r="M60" s="1001">
        <v>0</v>
      </c>
      <c r="N60" s="1000">
        <v>0</v>
      </c>
      <c r="O60" s="1001">
        <v>0</v>
      </c>
      <c r="P60" s="1000">
        <v>0</v>
      </c>
      <c r="Q60" s="1001">
        <v>0</v>
      </c>
      <c r="R60" s="1000">
        <v>0</v>
      </c>
      <c r="S60" s="1001">
        <v>0</v>
      </c>
      <c r="T60" s="1000">
        <v>0</v>
      </c>
      <c r="U60" s="1001">
        <v>0</v>
      </c>
      <c r="V60" s="1000">
        <v>0</v>
      </c>
      <c r="W60" s="1001">
        <v>0</v>
      </c>
      <c r="X60" s="1000">
        <v>0</v>
      </c>
      <c r="Y60" s="1001">
        <v>0</v>
      </c>
      <c r="Z60" s="1000">
        <v>0</v>
      </c>
      <c r="AA60" s="1001">
        <v>0</v>
      </c>
      <c r="AB60" s="1000">
        <v>0</v>
      </c>
      <c r="AC60" s="1001">
        <v>0</v>
      </c>
      <c r="AD60" s="1000">
        <v>0</v>
      </c>
      <c r="AE60" s="1001">
        <v>0</v>
      </c>
      <c r="AF60" s="1000">
        <v>0</v>
      </c>
      <c r="AG60" s="1001">
        <v>0</v>
      </c>
      <c r="AH60" s="1000">
        <v>0</v>
      </c>
      <c r="AI60" s="1001">
        <v>0</v>
      </c>
      <c r="AJ60" s="1000">
        <v>0</v>
      </c>
      <c r="AK60" s="1001">
        <v>0</v>
      </c>
      <c r="AL60" s="1000">
        <v>0</v>
      </c>
      <c r="AM60" s="1001">
        <v>0</v>
      </c>
      <c r="AN60" s="1002">
        <v>0</v>
      </c>
      <c r="AO60" s="946"/>
      <c r="AP60" s="964"/>
      <c r="AQ60" s="946"/>
      <c r="AR60" s="999">
        <v>0</v>
      </c>
      <c r="AS60" s="1000">
        <v>0</v>
      </c>
      <c r="AT60" s="1001">
        <v>0</v>
      </c>
      <c r="AU60" s="1000">
        <v>0</v>
      </c>
      <c r="AV60" s="1001">
        <v>0</v>
      </c>
      <c r="AW60" s="1000">
        <v>0</v>
      </c>
      <c r="AX60" s="1001">
        <v>0</v>
      </c>
      <c r="AY60" s="1000">
        <v>0</v>
      </c>
      <c r="AZ60" s="1001">
        <v>0</v>
      </c>
      <c r="BA60" s="1000">
        <v>0</v>
      </c>
      <c r="BB60" s="1001">
        <v>0</v>
      </c>
      <c r="BC60" s="1000">
        <v>0</v>
      </c>
      <c r="BD60" s="1001">
        <v>0</v>
      </c>
      <c r="BE60" s="1000">
        <v>0</v>
      </c>
      <c r="BF60" s="1001">
        <v>0</v>
      </c>
      <c r="BG60" s="1000">
        <v>0</v>
      </c>
      <c r="BH60" s="1001">
        <v>0</v>
      </c>
      <c r="BI60" s="1000">
        <v>0</v>
      </c>
      <c r="BJ60" s="1001">
        <v>0</v>
      </c>
      <c r="BK60" s="1000">
        <v>0</v>
      </c>
      <c r="BL60" s="1001">
        <v>0</v>
      </c>
      <c r="BM60" s="1000">
        <v>0</v>
      </c>
      <c r="BN60" s="1001">
        <v>0</v>
      </c>
      <c r="BO60" s="1000">
        <v>0</v>
      </c>
      <c r="BP60" s="1001">
        <v>0</v>
      </c>
      <c r="BQ60" s="1000">
        <v>0</v>
      </c>
      <c r="BR60" s="1001">
        <v>0</v>
      </c>
      <c r="BS60" s="1000">
        <v>0</v>
      </c>
      <c r="BT60" s="1001">
        <v>0</v>
      </c>
      <c r="BU60" s="1000">
        <v>0</v>
      </c>
      <c r="BV60" s="1001">
        <v>0</v>
      </c>
      <c r="BW60" s="1000">
        <v>0</v>
      </c>
      <c r="BX60" s="1001">
        <v>0</v>
      </c>
      <c r="BY60" s="1000">
        <v>0</v>
      </c>
      <c r="BZ60" s="1001">
        <v>0</v>
      </c>
      <c r="CA60" s="1002">
        <v>0</v>
      </c>
      <c r="CB60" s="946"/>
      <c r="CC60" s="971"/>
      <c r="CD60" s="946"/>
      <c r="CE60" s="972"/>
      <c r="CF60" s="946"/>
      <c r="CG60" s="999">
        <v>0</v>
      </c>
      <c r="CH60" s="1000">
        <v>0</v>
      </c>
      <c r="CI60" s="1001">
        <v>0</v>
      </c>
      <c r="CJ60" s="1000">
        <v>0</v>
      </c>
      <c r="CK60" s="1001">
        <v>0</v>
      </c>
      <c r="CL60" s="1000">
        <v>0</v>
      </c>
      <c r="CM60" s="1001">
        <v>0</v>
      </c>
      <c r="CN60" s="1000">
        <v>0</v>
      </c>
      <c r="CO60" s="1001">
        <v>0</v>
      </c>
      <c r="CP60" s="1000">
        <v>0</v>
      </c>
      <c r="CQ60" s="1001">
        <v>0</v>
      </c>
      <c r="CR60" s="1000">
        <v>0</v>
      </c>
      <c r="CS60" s="1001">
        <v>0</v>
      </c>
      <c r="CT60" s="1000">
        <v>0</v>
      </c>
      <c r="CU60" s="1001">
        <v>0</v>
      </c>
      <c r="CV60" s="1000">
        <v>0</v>
      </c>
      <c r="CW60" s="1001">
        <v>0</v>
      </c>
      <c r="CX60" s="1000">
        <v>0</v>
      </c>
      <c r="CY60" s="1001">
        <v>0</v>
      </c>
      <c r="CZ60" s="1000">
        <v>0</v>
      </c>
      <c r="DA60" s="1001">
        <v>0</v>
      </c>
      <c r="DB60" s="1000">
        <v>0</v>
      </c>
      <c r="DC60" s="1001">
        <v>0</v>
      </c>
      <c r="DD60" s="1000">
        <v>0</v>
      </c>
      <c r="DE60" s="1001">
        <v>0</v>
      </c>
      <c r="DF60" s="1000">
        <v>0</v>
      </c>
      <c r="DG60" s="1001">
        <v>0</v>
      </c>
      <c r="DH60" s="1000">
        <v>0</v>
      </c>
      <c r="DI60" s="1001">
        <v>0</v>
      </c>
      <c r="DJ60" s="1000">
        <v>0</v>
      </c>
      <c r="DK60" s="1001">
        <v>0</v>
      </c>
      <c r="DL60" s="1000">
        <v>0</v>
      </c>
      <c r="DM60" s="1001">
        <v>0</v>
      </c>
      <c r="DN60" s="1000">
        <v>0</v>
      </c>
      <c r="DO60" s="1001">
        <v>0</v>
      </c>
      <c r="DP60" s="1002">
        <v>0</v>
      </c>
      <c r="DQ60" s="946"/>
      <c r="DR60" s="973"/>
      <c r="DS60" s="946"/>
      <c r="DT60" s="999">
        <v>0</v>
      </c>
      <c r="DU60" s="1000">
        <v>0</v>
      </c>
      <c r="DV60" s="1001">
        <v>0</v>
      </c>
      <c r="DW60" s="1000">
        <v>0</v>
      </c>
      <c r="DX60" s="1001">
        <v>0</v>
      </c>
      <c r="DY60" s="1000">
        <v>0</v>
      </c>
      <c r="DZ60" s="1001">
        <v>0</v>
      </c>
      <c r="EA60" s="1000">
        <v>0</v>
      </c>
      <c r="EB60" s="1001">
        <v>0</v>
      </c>
      <c r="EC60" s="1000">
        <v>0</v>
      </c>
      <c r="ED60" s="1001">
        <v>0</v>
      </c>
      <c r="EE60" s="1000">
        <v>0</v>
      </c>
      <c r="EF60" s="1001">
        <v>0</v>
      </c>
      <c r="EG60" s="1000">
        <v>0</v>
      </c>
      <c r="EH60" s="1001">
        <v>0</v>
      </c>
      <c r="EI60" s="1000">
        <v>0</v>
      </c>
      <c r="EJ60" s="1001">
        <v>0</v>
      </c>
      <c r="EK60" s="1000">
        <v>0</v>
      </c>
      <c r="EL60" s="1001">
        <v>0</v>
      </c>
      <c r="EM60" s="1000">
        <v>0</v>
      </c>
      <c r="EN60" s="1001">
        <v>0</v>
      </c>
      <c r="EO60" s="1000">
        <v>0</v>
      </c>
      <c r="EP60" s="1001">
        <v>0</v>
      </c>
      <c r="EQ60" s="1000">
        <v>0</v>
      </c>
      <c r="ER60" s="1001">
        <v>0</v>
      </c>
      <c r="ES60" s="1000">
        <v>0</v>
      </c>
      <c r="ET60" s="1001">
        <v>0</v>
      </c>
      <c r="EU60" s="1000">
        <v>0</v>
      </c>
      <c r="EV60" s="1001">
        <v>0</v>
      </c>
      <c r="EW60" s="1000">
        <v>0</v>
      </c>
      <c r="EX60" s="1001">
        <v>0</v>
      </c>
      <c r="EY60" s="1000">
        <v>0</v>
      </c>
      <c r="EZ60" s="1001">
        <v>0</v>
      </c>
      <c r="FA60" s="1000">
        <v>0</v>
      </c>
      <c r="FB60" s="1001">
        <v>0</v>
      </c>
      <c r="FC60" s="1002">
        <v>0</v>
      </c>
      <c r="FD60" s="946"/>
      <c r="FE60" s="974"/>
      <c r="FF60" s="946"/>
      <c r="FG60" s="975"/>
      <c r="FI60" s="1003" t="b">
        <v>1</v>
      </c>
    </row>
    <row r="61" spans="2:165" hidden="1" outlineLevel="1">
      <c r="B61" s="1004">
        <v>54</v>
      </c>
      <c r="C61" s="1022" t="s">
        <v>793</v>
      </c>
      <c r="E61" s="1006">
        <v>0</v>
      </c>
      <c r="F61" s="1007">
        <v>0</v>
      </c>
      <c r="G61" s="1008">
        <v>0</v>
      </c>
      <c r="H61" s="1007">
        <v>0</v>
      </c>
      <c r="I61" s="1008">
        <v>0</v>
      </c>
      <c r="J61" s="1007">
        <v>0</v>
      </c>
      <c r="K61" s="1008">
        <v>0</v>
      </c>
      <c r="L61" s="1007">
        <v>0</v>
      </c>
      <c r="M61" s="1008">
        <v>0</v>
      </c>
      <c r="N61" s="1007">
        <v>0</v>
      </c>
      <c r="O61" s="1008">
        <v>0</v>
      </c>
      <c r="P61" s="1007">
        <v>0</v>
      </c>
      <c r="Q61" s="1008">
        <v>0</v>
      </c>
      <c r="R61" s="1007">
        <v>0</v>
      </c>
      <c r="S61" s="1008">
        <v>0</v>
      </c>
      <c r="T61" s="1007">
        <v>0</v>
      </c>
      <c r="U61" s="1008">
        <v>0</v>
      </c>
      <c r="V61" s="1007">
        <v>0</v>
      </c>
      <c r="W61" s="1008">
        <v>0</v>
      </c>
      <c r="X61" s="1007">
        <v>0</v>
      </c>
      <c r="Y61" s="1008">
        <v>0</v>
      </c>
      <c r="Z61" s="1007">
        <v>0</v>
      </c>
      <c r="AA61" s="1008">
        <v>0</v>
      </c>
      <c r="AB61" s="1007">
        <v>0</v>
      </c>
      <c r="AC61" s="1008">
        <v>0</v>
      </c>
      <c r="AD61" s="1007">
        <v>0</v>
      </c>
      <c r="AE61" s="1008">
        <v>0</v>
      </c>
      <c r="AF61" s="1007">
        <v>0</v>
      </c>
      <c r="AG61" s="1008">
        <v>0</v>
      </c>
      <c r="AH61" s="1007">
        <v>0</v>
      </c>
      <c r="AI61" s="1008">
        <v>0</v>
      </c>
      <c r="AJ61" s="1007">
        <v>0</v>
      </c>
      <c r="AK61" s="1008">
        <v>0</v>
      </c>
      <c r="AL61" s="1007">
        <v>0</v>
      </c>
      <c r="AM61" s="1008">
        <v>0</v>
      </c>
      <c r="AN61" s="1009">
        <v>0</v>
      </c>
      <c r="AO61" s="946"/>
      <c r="AP61" s="964"/>
      <c r="AQ61" s="946"/>
      <c r="AR61" s="1006">
        <v>0</v>
      </c>
      <c r="AS61" s="1007">
        <v>0</v>
      </c>
      <c r="AT61" s="1008">
        <v>0</v>
      </c>
      <c r="AU61" s="1007">
        <v>0</v>
      </c>
      <c r="AV61" s="1008">
        <v>0</v>
      </c>
      <c r="AW61" s="1007">
        <v>0</v>
      </c>
      <c r="AX61" s="1008">
        <v>0</v>
      </c>
      <c r="AY61" s="1007">
        <v>0</v>
      </c>
      <c r="AZ61" s="1008">
        <v>0</v>
      </c>
      <c r="BA61" s="1007">
        <v>0</v>
      </c>
      <c r="BB61" s="1008">
        <v>0</v>
      </c>
      <c r="BC61" s="1007">
        <v>0</v>
      </c>
      <c r="BD61" s="1008">
        <v>0</v>
      </c>
      <c r="BE61" s="1007">
        <v>0</v>
      </c>
      <c r="BF61" s="1008">
        <v>0</v>
      </c>
      <c r="BG61" s="1007">
        <v>0</v>
      </c>
      <c r="BH61" s="1008">
        <v>0</v>
      </c>
      <c r="BI61" s="1007">
        <v>0</v>
      </c>
      <c r="BJ61" s="1008">
        <v>0</v>
      </c>
      <c r="BK61" s="1007">
        <v>0</v>
      </c>
      <c r="BL61" s="1008">
        <v>0</v>
      </c>
      <c r="BM61" s="1007">
        <v>0</v>
      </c>
      <c r="BN61" s="1008">
        <v>0</v>
      </c>
      <c r="BO61" s="1007">
        <v>0</v>
      </c>
      <c r="BP61" s="1008">
        <v>0</v>
      </c>
      <c r="BQ61" s="1007">
        <v>0</v>
      </c>
      <c r="BR61" s="1008">
        <v>0</v>
      </c>
      <c r="BS61" s="1007">
        <v>0</v>
      </c>
      <c r="BT61" s="1008">
        <v>0</v>
      </c>
      <c r="BU61" s="1007">
        <v>0</v>
      </c>
      <c r="BV61" s="1008">
        <v>0</v>
      </c>
      <c r="BW61" s="1007">
        <v>0</v>
      </c>
      <c r="BX61" s="1008">
        <v>0</v>
      </c>
      <c r="BY61" s="1007">
        <v>0</v>
      </c>
      <c r="BZ61" s="1008">
        <v>0</v>
      </c>
      <c r="CA61" s="1009">
        <v>0</v>
      </c>
      <c r="CB61" s="946"/>
      <c r="CC61" s="971"/>
      <c r="CD61" s="946"/>
      <c r="CE61" s="972"/>
      <c r="CF61" s="946"/>
      <c r="CG61" s="1006">
        <v>0</v>
      </c>
      <c r="CH61" s="1007">
        <v>0</v>
      </c>
      <c r="CI61" s="1008">
        <v>0</v>
      </c>
      <c r="CJ61" s="1007">
        <v>0</v>
      </c>
      <c r="CK61" s="1008">
        <v>0</v>
      </c>
      <c r="CL61" s="1007">
        <v>0</v>
      </c>
      <c r="CM61" s="1008">
        <v>0</v>
      </c>
      <c r="CN61" s="1007">
        <v>0</v>
      </c>
      <c r="CO61" s="1008">
        <v>0</v>
      </c>
      <c r="CP61" s="1007">
        <v>0</v>
      </c>
      <c r="CQ61" s="1008">
        <v>0</v>
      </c>
      <c r="CR61" s="1007">
        <v>0</v>
      </c>
      <c r="CS61" s="1008">
        <v>0</v>
      </c>
      <c r="CT61" s="1007">
        <v>0</v>
      </c>
      <c r="CU61" s="1008">
        <v>0</v>
      </c>
      <c r="CV61" s="1007">
        <v>0</v>
      </c>
      <c r="CW61" s="1008">
        <v>0</v>
      </c>
      <c r="CX61" s="1007">
        <v>0</v>
      </c>
      <c r="CY61" s="1008">
        <v>0</v>
      </c>
      <c r="CZ61" s="1007">
        <v>0</v>
      </c>
      <c r="DA61" s="1008">
        <v>0</v>
      </c>
      <c r="DB61" s="1007">
        <v>0</v>
      </c>
      <c r="DC61" s="1008">
        <v>0</v>
      </c>
      <c r="DD61" s="1007">
        <v>0</v>
      </c>
      <c r="DE61" s="1008">
        <v>0</v>
      </c>
      <c r="DF61" s="1007">
        <v>0</v>
      </c>
      <c r="DG61" s="1008">
        <v>0</v>
      </c>
      <c r="DH61" s="1007">
        <v>0</v>
      </c>
      <c r="DI61" s="1008">
        <v>0</v>
      </c>
      <c r="DJ61" s="1007">
        <v>0</v>
      </c>
      <c r="DK61" s="1008">
        <v>0</v>
      </c>
      <c r="DL61" s="1007">
        <v>0</v>
      </c>
      <c r="DM61" s="1008">
        <v>0</v>
      </c>
      <c r="DN61" s="1007">
        <v>0</v>
      </c>
      <c r="DO61" s="1008">
        <v>0</v>
      </c>
      <c r="DP61" s="1009">
        <v>0</v>
      </c>
      <c r="DQ61" s="946"/>
      <c r="DR61" s="973"/>
      <c r="DS61" s="946"/>
      <c r="DT61" s="1006">
        <v>0</v>
      </c>
      <c r="DU61" s="1007">
        <v>0</v>
      </c>
      <c r="DV61" s="1008">
        <v>0</v>
      </c>
      <c r="DW61" s="1007">
        <v>0</v>
      </c>
      <c r="DX61" s="1008">
        <v>0</v>
      </c>
      <c r="DY61" s="1007">
        <v>0</v>
      </c>
      <c r="DZ61" s="1008">
        <v>0</v>
      </c>
      <c r="EA61" s="1007">
        <v>0</v>
      </c>
      <c r="EB61" s="1008">
        <v>0</v>
      </c>
      <c r="EC61" s="1007">
        <v>0</v>
      </c>
      <c r="ED61" s="1008">
        <v>0</v>
      </c>
      <c r="EE61" s="1007">
        <v>0</v>
      </c>
      <c r="EF61" s="1008">
        <v>0</v>
      </c>
      <c r="EG61" s="1007">
        <v>0</v>
      </c>
      <c r="EH61" s="1008">
        <v>0</v>
      </c>
      <c r="EI61" s="1007">
        <v>0</v>
      </c>
      <c r="EJ61" s="1008">
        <v>0</v>
      </c>
      <c r="EK61" s="1007">
        <v>0</v>
      </c>
      <c r="EL61" s="1008">
        <v>0</v>
      </c>
      <c r="EM61" s="1007">
        <v>0</v>
      </c>
      <c r="EN61" s="1008">
        <v>0</v>
      </c>
      <c r="EO61" s="1007">
        <v>0</v>
      </c>
      <c r="EP61" s="1008">
        <v>0</v>
      </c>
      <c r="EQ61" s="1007">
        <v>0</v>
      </c>
      <c r="ER61" s="1008">
        <v>0</v>
      </c>
      <c r="ES61" s="1007">
        <v>0</v>
      </c>
      <c r="ET61" s="1008">
        <v>0</v>
      </c>
      <c r="EU61" s="1007">
        <v>0</v>
      </c>
      <c r="EV61" s="1008">
        <v>0</v>
      </c>
      <c r="EW61" s="1007">
        <v>0</v>
      </c>
      <c r="EX61" s="1008">
        <v>0</v>
      </c>
      <c r="EY61" s="1007">
        <v>0</v>
      </c>
      <c r="EZ61" s="1008">
        <v>0</v>
      </c>
      <c r="FA61" s="1007">
        <v>0</v>
      </c>
      <c r="FB61" s="1008">
        <v>0</v>
      </c>
      <c r="FC61" s="1009">
        <v>0</v>
      </c>
      <c r="FD61" s="946"/>
      <c r="FE61" s="974"/>
      <c r="FF61" s="946"/>
      <c r="FG61" s="975"/>
      <c r="FI61" s="1010" t="b">
        <v>1</v>
      </c>
    </row>
    <row r="62" spans="2:165" hidden="1" outlineLevel="1">
      <c r="B62" s="990">
        <v>55</v>
      </c>
      <c r="C62" s="991" t="s">
        <v>794</v>
      </c>
      <c r="E62" s="992">
        <v>0</v>
      </c>
      <c r="F62" s="993">
        <v>0</v>
      </c>
      <c r="G62" s="994">
        <v>0</v>
      </c>
      <c r="H62" s="993">
        <v>0</v>
      </c>
      <c r="I62" s="994">
        <v>0</v>
      </c>
      <c r="J62" s="993">
        <v>0</v>
      </c>
      <c r="K62" s="994">
        <v>0</v>
      </c>
      <c r="L62" s="993">
        <v>0</v>
      </c>
      <c r="M62" s="994">
        <v>0</v>
      </c>
      <c r="N62" s="993">
        <v>0</v>
      </c>
      <c r="O62" s="994">
        <v>0</v>
      </c>
      <c r="P62" s="993">
        <v>0</v>
      </c>
      <c r="Q62" s="994">
        <v>0</v>
      </c>
      <c r="R62" s="993">
        <v>0</v>
      </c>
      <c r="S62" s="994">
        <v>0</v>
      </c>
      <c r="T62" s="993">
        <v>0</v>
      </c>
      <c r="U62" s="994">
        <v>0</v>
      </c>
      <c r="V62" s="993">
        <v>0</v>
      </c>
      <c r="W62" s="994">
        <v>0</v>
      </c>
      <c r="X62" s="993">
        <v>0</v>
      </c>
      <c r="Y62" s="994">
        <v>0</v>
      </c>
      <c r="Z62" s="993">
        <v>0</v>
      </c>
      <c r="AA62" s="994">
        <v>0</v>
      </c>
      <c r="AB62" s="993">
        <v>0</v>
      </c>
      <c r="AC62" s="994">
        <v>0</v>
      </c>
      <c r="AD62" s="993">
        <v>0</v>
      </c>
      <c r="AE62" s="994">
        <v>0</v>
      </c>
      <c r="AF62" s="993">
        <v>0</v>
      </c>
      <c r="AG62" s="994">
        <v>0</v>
      </c>
      <c r="AH62" s="993">
        <v>0</v>
      </c>
      <c r="AI62" s="994">
        <v>0</v>
      </c>
      <c r="AJ62" s="993">
        <v>0</v>
      </c>
      <c r="AK62" s="994">
        <v>0</v>
      </c>
      <c r="AL62" s="993">
        <v>0</v>
      </c>
      <c r="AM62" s="994">
        <v>0</v>
      </c>
      <c r="AN62" s="995">
        <v>0</v>
      </c>
      <c r="AO62" s="946"/>
      <c r="AP62" s="964"/>
      <c r="AQ62" s="946"/>
      <c r="AR62" s="992">
        <v>0</v>
      </c>
      <c r="AS62" s="993">
        <v>0</v>
      </c>
      <c r="AT62" s="994">
        <v>0</v>
      </c>
      <c r="AU62" s="993">
        <v>0</v>
      </c>
      <c r="AV62" s="994">
        <v>0</v>
      </c>
      <c r="AW62" s="993">
        <v>0</v>
      </c>
      <c r="AX62" s="994">
        <v>0</v>
      </c>
      <c r="AY62" s="993">
        <v>0</v>
      </c>
      <c r="AZ62" s="994">
        <v>0</v>
      </c>
      <c r="BA62" s="993">
        <v>0</v>
      </c>
      <c r="BB62" s="994">
        <v>0</v>
      </c>
      <c r="BC62" s="993">
        <v>0</v>
      </c>
      <c r="BD62" s="994">
        <v>0</v>
      </c>
      <c r="BE62" s="993">
        <v>0</v>
      </c>
      <c r="BF62" s="994">
        <v>0</v>
      </c>
      <c r="BG62" s="993">
        <v>0</v>
      </c>
      <c r="BH62" s="994">
        <v>0</v>
      </c>
      <c r="BI62" s="993">
        <v>0</v>
      </c>
      <c r="BJ62" s="994">
        <v>0</v>
      </c>
      <c r="BK62" s="993">
        <v>0</v>
      </c>
      <c r="BL62" s="994">
        <v>0</v>
      </c>
      <c r="BM62" s="993">
        <v>0</v>
      </c>
      <c r="BN62" s="994">
        <v>0</v>
      </c>
      <c r="BO62" s="993">
        <v>0</v>
      </c>
      <c r="BP62" s="994">
        <v>0</v>
      </c>
      <c r="BQ62" s="993">
        <v>0</v>
      </c>
      <c r="BR62" s="994">
        <v>0</v>
      </c>
      <c r="BS62" s="993">
        <v>0</v>
      </c>
      <c r="BT62" s="994">
        <v>0</v>
      </c>
      <c r="BU62" s="993">
        <v>0</v>
      </c>
      <c r="BV62" s="994">
        <v>0</v>
      </c>
      <c r="BW62" s="993">
        <v>0</v>
      </c>
      <c r="BX62" s="994">
        <v>0</v>
      </c>
      <c r="BY62" s="993">
        <v>0</v>
      </c>
      <c r="BZ62" s="994">
        <v>0</v>
      </c>
      <c r="CA62" s="995">
        <v>0</v>
      </c>
      <c r="CB62" s="946"/>
      <c r="CC62" s="971"/>
      <c r="CD62" s="946"/>
      <c r="CE62" s="972"/>
      <c r="CF62" s="946"/>
      <c r="CG62" s="992">
        <v>0</v>
      </c>
      <c r="CH62" s="993">
        <v>0</v>
      </c>
      <c r="CI62" s="994">
        <v>0</v>
      </c>
      <c r="CJ62" s="993">
        <v>0</v>
      </c>
      <c r="CK62" s="994">
        <v>0</v>
      </c>
      <c r="CL62" s="993">
        <v>0</v>
      </c>
      <c r="CM62" s="994">
        <v>0</v>
      </c>
      <c r="CN62" s="993">
        <v>0</v>
      </c>
      <c r="CO62" s="994">
        <v>0</v>
      </c>
      <c r="CP62" s="993">
        <v>0</v>
      </c>
      <c r="CQ62" s="994">
        <v>0</v>
      </c>
      <c r="CR62" s="993">
        <v>0</v>
      </c>
      <c r="CS62" s="994">
        <v>0</v>
      </c>
      <c r="CT62" s="993">
        <v>0</v>
      </c>
      <c r="CU62" s="994">
        <v>0</v>
      </c>
      <c r="CV62" s="993">
        <v>0</v>
      </c>
      <c r="CW62" s="994">
        <v>0</v>
      </c>
      <c r="CX62" s="993">
        <v>0</v>
      </c>
      <c r="CY62" s="994">
        <v>0</v>
      </c>
      <c r="CZ62" s="993">
        <v>0</v>
      </c>
      <c r="DA62" s="994">
        <v>0</v>
      </c>
      <c r="DB62" s="993">
        <v>0</v>
      </c>
      <c r="DC62" s="994">
        <v>0</v>
      </c>
      <c r="DD62" s="993">
        <v>0</v>
      </c>
      <c r="DE62" s="994">
        <v>0</v>
      </c>
      <c r="DF62" s="993">
        <v>0</v>
      </c>
      <c r="DG62" s="994">
        <v>0</v>
      </c>
      <c r="DH62" s="993">
        <v>0</v>
      </c>
      <c r="DI62" s="994">
        <v>0</v>
      </c>
      <c r="DJ62" s="993">
        <v>0</v>
      </c>
      <c r="DK62" s="994">
        <v>0</v>
      </c>
      <c r="DL62" s="993">
        <v>0</v>
      </c>
      <c r="DM62" s="994">
        <v>0</v>
      </c>
      <c r="DN62" s="993">
        <v>0</v>
      </c>
      <c r="DO62" s="994">
        <v>0</v>
      </c>
      <c r="DP62" s="995">
        <v>0</v>
      </c>
      <c r="DQ62" s="946"/>
      <c r="DR62" s="973"/>
      <c r="DS62" s="946"/>
      <c r="DT62" s="992">
        <v>0</v>
      </c>
      <c r="DU62" s="993">
        <v>0</v>
      </c>
      <c r="DV62" s="994">
        <v>0</v>
      </c>
      <c r="DW62" s="993">
        <v>0</v>
      </c>
      <c r="DX62" s="994">
        <v>0</v>
      </c>
      <c r="DY62" s="993">
        <v>0</v>
      </c>
      <c r="DZ62" s="994">
        <v>0</v>
      </c>
      <c r="EA62" s="993">
        <v>0</v>
      </c>
      <c r="EB62" s="994">
        <v>0</v>
      </c>
      <c r="EC62" s="993">
        <v>0</v>
      </c>
      <c r="ED62" s="994">
        <v>0</v>
      </c>
      <c r="EE62" s="993">
        <v>0</v>
      </c>
      <c r="EF62" s="994">
        <v>0</v>
      </c>
      <c r="EG62" s="993">
        <v>0</v>
      </c>
      <c r="EH62" s="994">
        <v>0</v>
      </c>
      <c r="EI62" s="993">
        <v>0</v>
      </c>
      <c r="EJ62" s="994">
        <v>0</v>
      </c>
      <c r="EK62" s="993">
        <v>0</v>
      </c>
      <c r="EL62" s="994">
        <v>0</v>
      </c>
      <c r="EM62" s="993">
        <v>0</v>
      </c>
      <c r="EN62" s="994">
        <v>0</v>
      </c>
      <c r="EO62" s="993">
        <v>0</v>
      </c>
      <c r="EP62" s="994">
        <v>0</v>
      </c>
      <c r="EQ62" s="993">
        <v>0</v>
      </c>
      <c r="ER62" s="994">
        <v>0</v>
      </c>
      <c r="ES62" s="993">
        <v>0</v>
      </c>
      <c r="ET62" s="994">
        <v>0</v>
      </c>
      <c r="EU62" s="993">
        <v>0</v>
      </c>
      <c r="EV62" s="994">
        <v>0</v>
      </c>
      <c r="EW62" s="993">
        <v>0</v>
      </c>
      <c r="EX62" s="994">
        <v>0</v>
      </c>
      <c r="EY62" s="993">
        <v>0</v>
      </c>
      <c r="EZ62" s="994">
        <v>0</v>
      </c>
      <c r="FA62" s="993">
        <v>0</v>
      </c>
      <c r="FB62" s="994">
        <v>0</v>
      </c>
      <c r="FC62" s="995">
        <v>0</v>
      </c>
      <c r="FD62" s="946"/>
      <c r="FE62" s="974"/>
      <c r="FF62" s="946"/>
      <c r="FG62" s="975"/>
      <c r="FI62" s="996" t="b">
        <v>1</v>
      </c>
    </row>
    <row r="63" spans="2:165" hidden="1" outlineLevel="1">
      <c r="B63" s="1013">
        <v>56</v>
      </c>
      <c r="C63" s="1021" t="s">
        <v>795</v>
      </c>
      <c r="E63" s="1015">
        <v>0</v>
      </c>
      <c r="F63" s="1016">
        <v>0</v>
      </c>
      <c r="G63" s="1017">
        <v>0</v>
      </c>
      <c r="H63" s="1016">
        <v>0</v>
      </c>
      <c r="I63" s="1017">
        <v>0</v>
      </c>
      <c r="J63" s="1016">
        <v>0</v>
      </c>
      <c r="K63" s="1017">
        <v>0</v>
      </c>
      <c r="L63" s="1016">
        <v>0</v>
      </c>
      <c r="M63" s="1017">
        <v>0</v>
      </c>
      <c r="N63" s="1016">
        <v>0</v>
      </c>
      <c r="O63" s="1017">
        <v>0</v>
      </c>
      <c r="P63" s="1016">
        <v>0</v>
      </c>
      <c r="Q63" s="1017">
        <v>0</v>
      </c>
      <c r="R63" s="1016">
        <v>0</v>
      </c>
      <c r="S63" s="1017">
        <v>0</v>
      </c>
      <c r="T63" s="1016">
        <v>0</v>
      </c>
      <c r="U63" s="1017">
        <v>0</v>
      </c>
      <c r="V63" s="1016">
        <v>0</v>
      </c>
      <c r="W63" s="1017">
        <v>0</v>
      </c>
      <c r="X63" s="1016">
        <v>0</v>
      </c>
      <c r="Y63" s="1017">
        <v>0</v>
      </c>
      <c r="Z63" s="1016">
        <v>0</v>
      </c>
      <c r="AA63" s="1017">
        <v>0</v>
      </c>
      <c r="AB63" s="1016">
        <v>0</v>
      </c>
      <c r="AC63" s="1017">
        <v>0</v>
      </c>
      <c r="AD63" s="1016">
        <v>0</v>
      </c>
      <c r="AE63" s="1017">
        <v>0</v>
      </c>
      <c r="AF63" s="1016">
        <v>0</v>
      </c>
      <c r="AG63" s="1017">
        <v>0</v>
      </c>
      <c r="AH63" s="1016">
        <v>0</v>
      </c>
      <c r="AI63" s="1017">
        <v>0</v>
      </c>
      <c r="AJ63" s="1016">
        <v>0</v>
      </c>
      <c r="AK63" s="1017">
        <v>0</v>
      </c>
      <c r="AL63" s="1016">
        <v>0</v>
      </c>
      <c r="AM63" s="1017">
        <v>0</v>
      </c>
      <c r="AN63" s="1018">
        <v>0</v>
      </c>
      <c r="AO63" s="946"/>
      <c r="AP63" s="964"/>
      <c r="AQ63" s="946"/>
      <c r="AR63" s="1015">
        <v>0</v>
      </c>
      <c r="AS63" s="1016">
        <v>0</v>
      </c>
      <c r="AT63" s="1017">
        <v>0</v>
      </c>
      <c r="AU63" s="1016">
        <v>0</v>
      </c>
      <c r="AV63" s="1017">
        <v>0</v>
      </c>
      <c r="AW63" s="1016">
        <v>0</v>
      </c>
      <c r="AX63" s="1017">
        <v>0</v>
      </c>
      <c r="AY63" s="1016">
        <v>0</v>
      </c>
      <c r="AZ63" s="1017">
        <v>0</v>
      </c>
      <c r="BA63" s="1016">
        <v>0</v>
      </c>
      <c r="BB63" s="1017">
        <v>0</v>
      </c>
      <c r="BC63" s="1016">
        <v>0</v>
      </c>
      <c r="BD63" s="1017">
        <v>0</v>
      </c>
      <c r="BE63" s="1016">
        <v>0</v>
      </c>
      <c r="BF63" s="1017">
        <v>0</v>
      </c>
      <c r="BG63" s="1016">
        <v>0</v>
      </c>
      <c r="BH63" s="1017">
        <v>0</v>
      </c>
      <c r="BI63" s="1016">
        <v>0</v>
      </c>
      <c r="BJ63" s="1017">
        <v>0</v>
      </c>
      <c r="BK63" s="1016">
        <v>0</v>
      </c>
      <c r="BL63" s="1017">
        <v>0</v>
      </c>
      <c r="BM63" s="1016">
        <v>0</v>
      </c>
      <c r="BN63" s="1017">
        <v>0</v>
      </c>
      <c r="BO63" s="1016">
        <v>0</v>
      </c>
      <c r="BP63" s="1017">
        <v>0</v>
      </c>
      <c r="BQ63" s="1016">
        <v>0</v>
      </c>
      <c r="BR63" s="1017">
        <v>0</v>
      </c>
      <c r="BS63" s="1016">
        <v>0</v>
      </c>
      <c r="BT63" s="1017">
        <v>0</v>
      </c>
      <c r="BU63" s="1016">
        <v>0</v>
      </c>
      <c r="BV63" s="1017">
        <v>0</v>
      </c>
      <c r="BW63" s="1016">
        <v>0</v>
      </c>
      <c r="BX63" s="1017">
        <v>0</v>
      </c>
      <c r="BY63" s="1016">
        <v>0</v>
      </c>
      <c r="BZ63" s="1017">
        <v>0</v>
      </c>
      <c r="CA63" s="1018">
        <v>0</v>
      </c>
      <c r="CB63" s="946"/>
      <c r="CC63" s="971"/>
      <c r="CD63" s="946"/>
      <c r="CE63" s="972"/>
      <c r="CF63" s="946"/>
      <c r="CG63" s="1015">
        <v>0</v>
      </c>
      <c r="CH63" s="1016">
        <v>0</v>
      </c>
      <c r="CI63" s="1017">
        <v>0</v>
      </c>
      <c r="CJ63" s="1016">
        <v>0</v>
      </c>
      <c r="CK63" s="1017">
        <v>0</v>
      </c>
      <c r="CL63" s="1016">
        <v>0</v>
      </c>
      <c r="CM63" s="1017">
        <v>0</v>
      </c>
      <c r="CN63" s="1016">
        <v>0</v>
      </c>
      <c r="CO63" s="1017">
        <v>0</v>
      </c>
      <c r="CP63" s="1016">
        <v>0</v>
      </c>
      <c r="CQ63" s="1017">
        <v>0</v>
      </c>
      <c r="CR63" s="1016">
        <v>0</v>
      </c>
      <c r="CS63" s="1017">
        <v>0</v>
      </c>
      <c r="CT63" s="1016">
        <v>0</v>
      </c>
      <c r="CU63" s="1017">
        <v>0</v>
      </c>
      <c r="CV63" s="1016">
        <v>0</v>
      </c>
      <c r="CW63" s="1017">
        <v>0</v>
      </c>
      <c r="CX63" s="1016">
        <v>0</v>
      </c>
      <c r="CY63" s="1017">
        <v>0</v>
      </c>
      <c r="CZ63" s="1016">
        <v>0</v>
      </c>
      <c r="DA63" s="1017">
        <v>0</v>
      </c>
      <c r="DB63" s="1016">
        <v>0</v>
      </c>
      <c r="DC63" s="1017">
        <v>0</v>
      </c>
      <c r="DD63" s="1016">
        <v>0</v>
      </c>
      <c r="DE63" s="1017">
        <v>0</v>
      </c>
      <c r="DF63" s="1016">
        <v>0</v>
      </c>
      <c r="DG63" s="1017">
        <v>0</v>
      </c>
      <c r="DH63" s="1016">
        <v>0</v>
      </c>
      <c r="DI63" s="1017">
        <v>0</v>
      </c>
      <c r="DJ63" s="1016">
        <v>0</v>
      </c>
      <c r="DK63" s="1017">
        <v>0</v>
      </c>
      <c r="DL63" s="1016">
        <v>0</v>
      </c>
      <c r="DM63" s="1017">
        <v>0</v>
      </c>
      <c r="DN63" s="1016">
        <v>0</v>
      </c>
      <c r="DO63" s="1017">
        <v>0</v>
      </c>
      <c r="DP63" s="1018">
        <v>0</v>
      </c>
      <c r="DQ63" s="946"/>
      <c r="DR63" s="973"/>
      <c r="DS63" s="946"/>
      <c r="DT63" s="1015">
        <v>0</v>
      </c>
      <c r="DU63" s="1016">
        <v>0</v>
      </c>
      <c r="DV63" s="1017">
        <v>0</v>
      </c>
      <c r="DW63" s="1016">
        <v>0</v>
      </c>
      <c r="DX63" s="1017">
        <v>0</v>
      </c>
      <c r="DY63" s="1016">
        <v>0</v>
      </c>
      <c r="DZ63" s="1017">
        <v>0</v>
      </c>
      <c r="EA63" s="1016">
        <v>0</v>
      </c>
      <c r="EB63" s="1017">
        <v>0</v>
      </c>
      <c r="EC63" s="1016">
        <v>0</v>
      </c>
      <c r="ED63" s="1017">
        <v>0</v>
      </c>
      <c r="EE63" s="1016">
        <v>0</v>
      </c>
      <c r="EF63" s="1017">
        <v>0</v>
      </c>
      <c r="EG63" s="1016">
        <v>0</v>
      </c>
      <c r="EH63" s="1017">
        <v>0</v>
      </c>
      <c r="EI63" s="1016">
        <v>0</v>
      </c>
      <c r="EJ63" s="1017">
        <v>0</v>
      </c>
      <c r="EK63" s="1016">
        <v>0</v>
      </c>
      <c r="EL63" s="1017">
        <v>0</v>
      </c>
      <c r="EM63" s="1016">
        <v>0</v>
      </c>
      <c r="EN63" s="1017">
        <v>0</v>
      </c>
      <c r="EO63" s="1016">
        <v>0</v>
      </c>
      <c r="EP63" s="1017">
        <v>0</v>
      </c>
      <c r="EQ63" s="1016">
        <v>0</v>
      </c>
      <c r="ER63" s="1017">
        <v>0</v>
      </c>
      <c r="ES63" s="1016">
        <v>0</v>
      </c>
      <c r="ET63" s="1017">
        <v>0</v>
      </c>
      <c r="EU63" s="1016">
        <v>0</v>
      </c>
      <c r="EV63" s="1017">
        <v>0</v>
      </c>
      <c r="EW63" s="1016">
        <v>0</v>
      </c>
      <c r="EX63" s="1017">
        <v>0</v>
      </c>
      <c r="EY63" s="1016">
        <v>0</v>
      </c>
      <c r="EZ63" s="1017">
        <v>0</v>
      </c>
      <c r="FA63" s="1016">
        <v>0</v>
      </c>
      <c r="FB63" s="1017">
        <v>0</v>
      </c>
      <c r="FC63" s="1018">
        <v>0</v>
      </c>
      <c r="FD63" s="946"/>
      <c r="FE63" s="974"/>
      <c r="FF63" s="946"/>
      <c r="FG63" s="975"/>
      <c r="FI63" s="1019" t="b">
        <v>1</v>
      </c>
    </row>
    <row r="64" spans="2:165" hidden="1" outlineLevel="1">
      <c r="B64" s="976">
        <v>57</v>
      </c>
      <c r="C64" s="977" t="s">
        <v>796</v>
      </c>
      <c r="E64" s="978">
        <v>0</v>
      </c>
      <c r="F64" s="979">
        <v>0</v>
      </c>
      <c r="G64" s="980">
        <v>0</v>
      </c>
      <c r="H64" s="979">
        <v>0</v>
      </c>
      <c r="I64" s="980">
        <v>0</v>
      </c>
      <c r="J64" s="979">
        <v>0</v>
      </c>
      <c r="K64" s="980">
        <v>0</v>
      </c>
      <c r="L64" s="979">
        <v>0</v>
      </c>
      <c r="M64" s="980">
        <v>0</v>
      </c>
      <c r="N64" s="979">
        <v>0</v>
      </c>
      <c r="O64" s="980">
        <v>0</v>
      </c>
      <c r="P64" s="979">
        <v>0</v>
      </c>
      <c r="Q64" s="980">
        <v>0</v>
      </c>
      <c r="R64" s="979">
        <v>0</v>
      </c>
      <c r="S64" s="980">
        <v>0</v>
      </c>
      <c r="T64" s="979">
        <v>0</v>
      </c>
      <c r="U64" s="980">
        <v>0</v>
      </c>
      <c r="V64" s="979">
        <v>0</v>
      </c>
      <c r="W64" s="980">
        <v>0</v>
      </c>
      <c r="X64" s="979">
        <v>0</v>
      </c>
      <c r="Y64" s="980">
        <v>0</v>
      </c>
      <c r="Z64" s="979">
        <v>0</v>
      </c>
      <c r="AA64" s="980">
        <v>0</v>
      </c>
      <c r="AB64" s="979">
        <v>0</v>
      </c>
      <c r="AC64" s="980">
        <v>0</v>
      </c>
      <c r="AD64" s="979">
        <v>0</v>
      </c>
      <c r="AE64" s="980">
        <v>0</v>
      </c>
      <c r="AF64" s="979">
        <v>0</v>
      </c>
      <c r="AG64" s="980">
        <v>0</v>
      </c>
      <c r="AH64" s="979">
        <v>0</v>
      </c>
      <c r="AI64" s="980">
        <v>0</v>
      </c>
      <c r="AJ64" s="979">
        <v>0</v>
      </c>
      <c r="AK64" s="980">
        <v>0</v>
      </c>
      <c r="AL64" s="979">
        <v>0</v>
      </c>
      <c r="AM64" s="980">
        <v>0</v>
      </c>
      <c r="AN64" s="981">
        <v>0</v>
      </c>
      <c r="AO64" s="946"/>
      <c r="AP64" s="964"/>
      <c r="AQ64" s="946"/>
      <c r="AR64" s="978">
        <v>0</v>
      </c>
      <c r="AS64" s="979">
        <v>0</v>
      </c>
      <c r="AT64" s="980">
        <v>0</v>
      </c>
      <c r="AU64" s="979">
        <v>0</v>
      </c>
      <c r="AV64" s="980">
        <v>0</v>
      </c>
      <c r="AW64" s="979">
        <v>0</v>
      </c>
      <c r="AX64" s="980">
        <v>0</v>
      </c>
      <c r="AY64" s="979">
        <v>0</v>
      </c>
      <c r="AZ64" s="980">
        <v>0</v>
      </c>
      <c r="BA64" s="979">
        <v>0</v>
      </c>
      <c r="BB64" s="980">
        <v>0</v>
      </c>
      <c r="BC64" s="979">
        <v>0</v>
      </c>
      <c r="BD64" s="980">
        <v>0</v>
      </c>
      <c r="BE64" s="979">
        <v>0</v>
      </c>
      <c r="BF64" s="980">
        <v>0</v>
      </c>
      <c r="BG64" s="979">
        <v>0</v>
      </c>
      <c r="BH64" s="980">
        <v>0</v>
      </c>
      <c r="BI64" s="979">
        <v>0</v>
      </c>
      <c r="BJ64" s="980">
        <v>0</v>
      </c>
      <c r="BK64" s="979">
        <v>0</v>
      </c>
      <c r="BL64" s="980">
        <v>0</v>
      </c>
      <c r="BM64" s="979">
        <v>0</v>
      </c>
      <c r="BN64" s="980">
        <v>0</v>
      </c>
      <c r="BO64" s="979">
        <v>0</v>
      </c>
      <c r="BP64" s="980">
        <v>0</v>
      </c>
      <c r="BQ64" s="979">
        <v>0</v>
      </c>
      <c r="BR64" s="980">
        <v>0</v>
      </c>
      <c r="BS64" s="979">
        <v>0</v>
      </c>
      <c r="BT64" s="980">
        <v>0</v>
      </c>
      <c r="BU64" s="979">
        <v>0</v>
      </c>
      <c r="BV64" s="980">
        <v>0</v>
      </c>
      <c r="BW64" s="979">
        <v>0</v>
      </c>
      <c r="BX64" s="980">
        <v>0</v>
      </c>
      <c r="BY64" s="979">
        <v>0</v>
      </c>
      <c r="BZ64" s="980">
        <v>0</v>
      </c>
      <c r="CA64" s="981">
        <v>0</v>
      </c>
      <c r="CB64" s="946"/>
      <c r="CC64" s="971"/>
      <c r="CD64" s="946"/>
      <c r="CE64" s="972"/>
      <c r="CF64" s="946"/>
      <c r="CG64" s="978">
        <v>0</v>
      </c>
      <c r="CH64" s="979">
        <v>0</v>
      </c>
      <c r="CI64" s="980">
        <v>0</v>
      </c>
      <c r="CJ64" s="979">
        <v>0</v>
      </c>
      <c r="CK64" s="980">
        <v>0</v>
      </c>
      <c r="CL64" s="979">
        <v>0</v>
      </c>
      <c r="CM64" s="980">
        <v>0</v>
      </c>
      <c r="CN64" s="979">
        <v>0</v>
      </c>
      <c r="CO64" s="980">
        <v>0</v>
      </c>
      <c r="CP64" s="979">
        <v>0</v>
      </c>
      <c r="CQ64" s="980">
        <v>0</v>
      </c>
      <c r="CR64" s="979">
        <v>0</v>
      </c>
      <c r="CS64" s="980">
        <v>0</v>
      </c>
      <c r="CT64" s="979">
        <v>0</v>
      </c>
      <c r="CU64" s="980">
        <v>0</v>
      </c>
      <c r="CV64" s="979">
        <v>0</v>
      </c>
      <c r="CW64" s="980">
        <v>0</v>
      </c>
      <c r="CX64" s="979">
        <v>0</v>
      </c>
      <c r="CY64" s="980">
        <v>0</v>
      </c>
      <c r="CZ64" s="979">
        <v>0</v>
      </c>
      <c r="DA64" s="980">
        <v>0</v>
      </c>
      <c r="DB64" s="979">
        <v>0</v>
      </c>
      <c r="DC64" s="980">
        <v>0</v>
      </c>
      <c r="DD64" s="979">
        <v>0</v>
      </c>
      <c r="DE64" s="980">
        <v>0</v>
      </c>
      <c r="DF64" s="979">
        <v>0</v>
      </c>
      <c r="DG64" s="980">
        <v>0</v>
      </c>
      <c r="DH64" s="979">
        <v>0</v>
      </c>
      <c r="DI64" s="980">
        <v>0</v>
      </c>
      <c r="DJ64" s="979">
        <v>0</v>
      </c>
      <c r="DK64" s="980">
        <v>0</v>
      </c>
      <c r="DL64" s="979">
        <v>0</v>
      </c>
      <c r="DM64" s="980">
        <v>0</v>
      </c>
      <c r="DN64" s="979">
        <v>0</v>
      </c>
      <c r="DO64" s="980">
        <v>0</v>
      </c>
      <c r="DP64" s="981">
        <v>0</v>
      </c>
      <c r="DQ64" s="946"/>
      <c r="DR64" s="973"/>
      <c r="DS64" s="946"/>
      <c r="DT64" s="978">
        <v>0</v>
      </c>
      <c r="DU64" s="979">
        <v>0</v>
      </c>
      <c r="DV64" s="980">
        <v>0</v>
      </c>
      <c r="DW64" s="979">
        <v>0</v>
      </c>
      <c r="DX64" s="980">
        <v>0</v>
      </c>
      <c r="DY64" s="979">
        <v>0</v>
      </c>
      <c r="DZ64" s="980">
        <v>0</v>
      </c>
      <c r="EA64" s="979">
        <v>0</v>
      </c>
      <c r="EB64" s="980">
        <v>0</v>
      </c>
      <c r="EC64" s="979">
        <v>0</v>
      </c>
      <c r="ED64" s="980">
        <v>0</v>
      </c>
      <c r="EE64" s="979">
        <v>0</v>
      </c>
      <c r="EF64" s="980">
        <v>0</v>
      </c>
      <c r="EG64" s="979">
        <v>0</v>
      </c>
      <c r="EH64" s="980">
        <v>0</v>
      </c>
      <c r="EI64" s="979">
        <v>0</v>
      </c>
      <c r="EJ64" s="980">
        <v>0</v>
      </c>
      <c r="EK64" s="979">
        <v>0</v>
      </c>
      <c r="EL64" s="980">
        <v>0</v>
      </c>
      <c r="EM64" s="979">
        <v>0</v>
      </c>
      <c r="EN64" s="980">
        <v>0</v>
      </c>
      <c r="EO64" s="979">
        <v>0</v>
      </c>
      <c r="EP64" s="980">
        <v>0</v>
      </c>
      <c r="EQ64" s="979">
        <v>0</v>
      </c>
      <c r="ER64" s="980">
        <v>0</v>
      </c>
      <c r="ES64" s="979">
        <v>0</v>
      </c>
      <c r="ET64" s="980">
        <v>0</v>
      </c>
      <c r="EU64" s="979">
        <v>0</v>
      </c>
      <c r="EV64" s="980">
        <v>0</v>
      </c>
      <c r="EW64" s="979">
        <v>0</v>
      </c>
      <c r="EX64" s="980">
        <v>0</v>
      </c>
      <c r="EY64" s="979">
        <v>0</v>
      </c>
      <c r="EZ64" s="980">
        <v>0</v>
      </c>
      <c r="FA64" s="979">
        <v>0</v>
      </c>
      <c r="FB64" s="980">
        <v>0</v>
      </c>
      <c r="FC64" s="981">
        <v>0</v>
      </c>
      <c r="FD64" s="946"/>
      <c r="FE64" s="974"/>
      <c r="FF64" s="946"/>
      <c r="FG64" s="975"/>
      <c r="FI64" s="982" t="b">
        <v>1</v>
      </c>
    </row>
    <row r="65" spans="2:165" hidden="1" outlineLevel="1">
      <c r="B65" s="1013">
        <v>58</v>
      </c>
      <c r="C65" s="1021" t="s">
        <v>797</v>
      </c>
      <c r="E65" s="1015">
        <v>0</v>
      </c>
      <c r="F65" s="1016">
        <v>0</v>
      </c>
      <c r="G65" s="1017">
        <v>0</v>
      </c>
      <c r="H65" s="1016">
        <v>0</v>
      </c>
      <c r="I65" s="1017">
        <v>0</v>
      </c>
      <c r="J65" s="1016">
        <v>0</v>
      </c>
      <c r="K65" s="1017">
        <v>0</v>
      </c>
      <c r="L65" s="1016">
        <v>0</v>
      </c>
      <c r="M65" s="1017">
        <v>0</v>
      </c>
      <c r="N65" s="1016">
        <v>0</v>
      </c>
      <c r="O65" s="1017">
        <v>0</v>
      </c>
      <c r="P65" s="1016">
        <v>0</v>
      </c>
      <c r="Q65" s="1017">
        <v>0</v>
      </c>
      <c r="R65" s="1016">
        <v>0</v>
      </c>
      <c r="S65" s="1017">
        <v>0</v>
      </c>
      <c r="T65" s="1016">
        <v>0</v>
      </c>
      <c r="U65" s="1017">
        <v>0</v>
      </c>
      <c r="V65" s="1016">
        <v>0</v>
      </c>
      <c r="W65" s="1017">
        <v>0</v>
      </c>
      <c r="X65" s="1016">
        <v>0</v>
      </c>
      <c r="Y65" s="1017">
        <v>0</v>
      </c>
      <c r="Z65" s="1016">
        <v>0</v>
      </c>
      <c r="AA65" s="1017">
        <v>0</v>
      </c>
      <c r="AB65" s="1016">
        <v>0</v>
      </c>
      <c r="AC65" s="1017">
        <v>0</v>
      </c>
      <c r="AD65" s="1016">
        <v>0</v>
      </c>
      <c r="AE65" s="1017">
        <v>0</v>
      </c>
      <c r="AF65" s="1016">
        <v>0</v>
      </c>
      <c r="AG65" s="1017">
        <v>0</v>
      </c>
      <c r="AH65" s="1016">
        <v>0</v>
      </c>
      <c r="AI65" s="1017">
        <v>0</v>
      </c>
      <c r="AJ65" s="1016">
        <v>0</v>
      </c>
      <c r="AK65" s="1017">
        <v>0</v>
      </c>
      <c r="AL65" s="1016">
        <v>0</v>
      </c>
      <c r="AM65" s="1017">
        <v>0</v>
      </c>
      <c r="AN65" s="1018">
        <v>0</v>
      </c>
      <c r="AO65" s="946"/>
      <c r="AP65" s="964"/>
      <c r="AQ65" s="946"/>
      <c r="AR65" s="1015">
        <v>0</v>
      </c>
      <c r="AS65" s="1016">
        <v>0</v>
      </c>
      <c r="AT65" s="1017">
        <v>0</v>
      </c>
      <c r="AU65" s="1016">
        <v>0</v>
      </c>
      <c r="AV65" s="1017">
        <v>0</v>
      </c>
      <c r="AW65" s="1016">
        <v>0</v>
      </c>
      <c r="AX65" s="1017">
        <v>0</v>
      </c>
      <c r="AY65" s="1016">
        <v>0</v>
      </c>
      <c r="AZ65" s="1017">
        <v>0</v>
      </c>
      <c r="BA65" s="1016">
        <v>0</v>
      </c>
      <c r="BB65" s="1017">
        <v>0</v>
      </c>
      <c r="BC65" s="1016">
        <v>0</v>
      </c>
      <c r="BD65" s="1017">
        <v>0</v>
      </c>
      <c r="BE65" s="1016">
        <v>0</v>
      </c>
      <c r="BF65" s="1017">
        <v>0</v>
      </c>
      <c r="BG65" s="1016">
        <v>0</v>
      </c>
      <c r="BH65" s="1017">
        <v>0</v>
      </c>
      <c r="BI65" s="1016">
        <v>0</v>
      </c>
      <c r="BJ65" s="1017">
        <v>0</v>
      </c>
      <c r="BK65" s="1016">
        <v>0</v>
      </c>
      <c r="BL65" s="1017">
        <v>0</v>
      </c>
      <c r="BM65" s="1016">
        <v>0</v>
      </c>
      <c r="BN65" s="1017">
        <v>0</v>
      </c>
      <c r="BO65" s="1016">
        <v>0</v>
      </c>
      <c r="BP65" s="1017">
        <v>0</v>
      </c>
      <c r="BQ65" s="1016">
        <v>0</v>
      </c>
      <c r="BR65" s="1017">
        <v>0</v>
      </c>
      <c r="BS65" s="1016">
        <v>0</v>
      </c>
      <c r="BT65" s="1017">
        <v>0</v>
      </c>
      <c r="BU65" s="1016">
        <v>0</v>
      </c>
      <c r="BV65" s="1017">
        <v>0</v>
      </c>
      <c r="BW65" s="1016">
        <v>0</v>
      </c>
      <c r="BX65" s="1017">
        <v>0</v>
      </c>
      <c r="BY65" s="1016">
        <v>0</v>
      </c>
      <c r="BZ65" s="1017">
        <v>0</v>
      </c>
      <c r="CA65" s="1018">
        <v>0</v>
      </c>
      <c r="CB65" s="946"/>
      <c r="CC65" s="971"/>
      <c r="CD65" s="946"/>
      <c r="CE65" s="972"/>
      <c r="CF65" s="946"/>
      <c r="CG65" s="1015">
        <v>0</v>
      </c>
      <c r="CH65" s="1016">
        <v>0</v>
      </c>
      <c r="CI65" s="1017">
        <v>0</v>
      </c>
      <c r="CJ65" s="1016">
        <v>0</v>
      </c>
      <c r="CK65" s="1017">
        <v>0</v>
      </c>
      <c r="CL65" s="1016">
        <v>0</v>
      </c>
      <c r="CM65" s="1017">
        <v>0</v>
      </c>
      <c r="CN65" s="1016">
        <v>0</v>
      </c>
      <c r="CO65" s="1017">
        <v>0</v>
      </c>
      <c r="CP65" s="1016">
        <v>0</v>
      </c>
      <c r="CQ65" s="1017">
        <v>0</v>
      </c>
      <c r="CR65" s="1016">
        <v>0</v>
      </c>
      <c r="CS65" s="1017">
        <v>0</v>
      </c>
      <c r="CT65" s="1016">
        <v>0</v>
      </c>
      <c r="CU65" s="1017">
        <v>0</v>
      </c>
      <c r="CV65" s="1016">
        <v>0</v>
      </c>
      <c r="CW65" s="1017">
        <v>0</v>
      </c>
      <c r="CX65" s="1016">
        <v>0</v>
      </c>
      <c r="CY65" s="1017">
        <v>0</v>
      </c>
      <c r="CZ65" s="1016">
        <v>0</v>
      </c>
      <c r="DA65" s="1017">
        <v>0</v>
      </c>
      <c r="DB65" s="1016">
        <v>0</v>
      </c>
      <c r="DC65" s="1017">
        <v>0</v>
      </c>
      <c r="DD65" s="1016">
        <v>0</v>
      </c>
      <c r="DE65" s="1017">
        <v>0</v>
      </c>
      <c r="DF65" s="1016">
        <v>0</v>
      </c>
      <c r="DG65" s="1017">
        <v>0</v>
      </c>
      <c r="DH65" s="1016">
        <v>0</v>
      </c>
      <c r="DI65" s="1017">
        <v>0</v>
      </c>
      <c r="DJ65" s="1016">
        <v>0</v>
      </c>
      <c r="DK65" s="1017">
        <v>0</v>
      </c>
      <c r="DL65" s="1016">
        <v>0</v>
      </c>
      <c r="DM65" s="1017">
        <v>0</v>
      </c>
      <c r="DN65" s="1016">
        <v>0</v>
      </c>
      <c r="DO65" s="1017">
        <v>0</v>
      </c>
      <c r="DP65" s="1018">
        <v>0</v>
      </c>
      <c r="DQ65" s="946"/>
      <c r="DR65" s="973"/>
      <c r="DS65" s="946"/>
      <c r="DT65" s="1015">
        <v>0</v>
      </c>
      <c r="DU65" s="1016">
        <v>0</v>
      </c>
      <c r="DV65" s="1017">
        <v>0</v>
      </c>
      <c r="DW65" s="1016">
        <v>0</v>
      </c>
      <c r="DX65" s="1017">
        <v>0</v>
      </c>
      <c r="DY65" s="1016">
        <v>0</v>
      </c>
      <c r="DZ65" s="1017">
        <v>0</v>
      </c>
      <c r="EA65" s="1016">
        <v>0</v>
      </c>
      <c r="EB65" s="1017">
        <v>0</v>
      </c>
      <c r="EC65" s="1016">
        <v>0</v>
      </c>
      <c r="ED65" s="1017">
        <v>0</v>
      </c>
      <c r="EE65" s="1016">
        <v>0</v>
      </c>
      <c r="EF65" s="1017">
        <v>0</v>
      </c>
      <c r="EG65" s="1016">
        <v>0</v>
      </c>
      <c r="EH65" s="1017">
        <v>0</v>
      </c>
      <c r="EI65" s="1016">
        <v>0</v>
      </c>
      <c r="EJ65" s="1017">
        <v>0</v>
      </c>
      <c r="EK65" s="1016">
        <v>0</v>
      </c>
      <c r="EL65" s="1017">
        <v>0</v>
      </c>
      <c r="EM65" s="1016">
        <v>0</v>
      </c>
      <c r="EN65" s="1017">
        <v>0</v>
      </c>
      <c r="EO65" s="1016">
        <v>0</v>
      </c>
      <c r="EP65" s="1017">
        <v>0</v>
      </c>
      <c r="EQ65" s="1016">
        <v>0</v>
      </c>
      <c r="ER65" s="1017">
        <v>0</v>
      </c>
      <c r="ES65" s="1016">
        <v>0</v>
      </c>
      <c r="ET65" s="1017">
        <v>0</v>
      </c>
      <c r="EU65" s="1016">
        <v>0</v>
      </c>
      <c r="EV65" s="1017">
        <v>0</v>
      </c>
      <c r="EW65" s="1016">
        <v>0</v>
      </c>
      <c r="EX65" s="1017">
        <v>0</v>
      </c>
      <c r="EY65" s="1016">
        <v>0</v>
      </c>
      <c r="EZ65" s="1017">
        <v>0</v>
      </c>
      <c r="FA65" s="1016">
        <v>0</v>
      </c>
      <c r="FB65" s="1017">
        <v>0</v>
      </c>
      <c r="FC65" s="1018">
        <v>0</v>
      </c>
      <c r="FD65" s="946"/>
      <c r="FE65" s="974"/>
      <c r="FF65" s="946"/>
      <c r="FG65" s="975"/>
      <c r="FI65" s="1019" t="b">
        <v>1</v>
      </c>
    </row>
    <row r="66" spans="2:165" hidden="1" outlineLevel="1">
      <c r="B66" s="976">
        <v>59</v>
      </c>
      <c r="C66" s="977" t="s">
        <v>798</v>
      </c>
      <c r="E66" s="978">
        <v>0</v>
      </c>
      <c r="F66" s="979">
        <v>0</v>
      </c>
      <c r="G66" s="980">
        <v>0</v>
      </c>
      <c r="H66" s="979">
        <v>0</v>
      </c>
      <c r="I66" s="980">
        <v>0</v>
      </c>
      <c r="J66" s="979">
        <v>0</v>
      </c>
      <c r="K66" s="980">
        <v>0</v>
      </c>
      <c r="L66" s="979">
        <v>0</v>
      </c>
      <c r="M66" s="980">
        <v>0</v>
      </c>
      <c r="N66" s="979">
        <v>0</v>
      </c>
      <c r="O66" s="980">
        <v>0</v>
      </c>
      <c r="P66" s="979">
        <v>0</v>
      </c>
      <c r="Q66" s="980">
        <v>0</v>
      </c>
      <c r="R66" s="979">
        <v>0</v>
      </c>
      <c r="S66" s="980">
        <v>0</v>
      </c>
      <c r="T66" s="979">
        <v>0</v>
      </c>
      <c r="U66" s="980">
        <v>0</v>
      </c>
      <c r="V66" s="979">
        <v>0</v>
      </c>
      <c r="W66" s="980">
        <v>0</v>
      </c>
      <c r="X66" s="979">
        <v>0</v>
      </c>
      <c r="Y66" s="980">
        <v>0</v>
      </c>
      <c r="Z66" s="979">
        <v>0</v>
      </c>
      <c r="AA66" s="980">
        <v>0</v>
      </c>
      <c r="AB66" s="979">
        <v>0</v>
      </c>
      <c r="AC66" s="980">
        <v>0</v>
      </c>
      <c r="AD66" s="979">
        <v>0</v>
      </c>
      <c r="AE66" s="980">
        <v>0</v>
      </c>
      <c r="AF66" s="979">
        <v>0</v>
      </c>
      <c r="AG66" s="980">
        <v>0</v>
      </c>
      <c r="AH66" s="979">
        <v>0</v>
      </c>
      <c r="AI66" s="980">
        <v>0</v>
      </c>
      <c r="AJ66" s="979">
        <v>0</v>
      </c>
      <c r="AK66" s="980">
        <v>0</v>
      </c>
      <c r="AL66" s="979">
        <v>0</v>
      </c>
      <c r="AM66" s="980">
        <v>0</v>
      </c>
      <c r="AN66" s="981">
        <v>0</v>
      </c>
      <c r="AO66" s="946"/>
      <c r="AP66" s="964"/>
      <c r="AQ66" s="946"/>
      <c r="AR66" s="978">
        <v>0</v>
      </c>
      <c r="AS66" s="979">
        <v>0</v>
      </c>
      <c r="AT66" s="980">
        <v>0</v>
      </c>
      <c r="AU66" s="979">
        <v>0</v>
      </c>
      <c r="AV66" s="980">
        <v>0</v>
      </c>
      <c r="AW66" s="979">
        <v>0</v>
      </c>
      <c r="AX66" s="980">
        <v>0</v>
      </c>
      <c r="AY66" s="979">
        <v>0</v>
      </c>
      <c r="AZ66" s="980">
        <v>0</v>
      </c>
      <c r="BA66" s="979">
        <v>0</v>
      </c>
      <c r="BB66" s="980">
        <v>0</v>
      </c>
      <c r="BC66" s="979">
        <v>0</v>
      </c>
      <c r="BD66" s="980">
        <v>0</v>
      </c>
      <c r="BE66" s="979">
        <v>0</v>
      </c>
      <c r="BF66" s="980">
        <v>0</v>
      </c>
      <c r="BG66" s="979">
        <v>0</v>
      </c>
      <c r="BH66" s="980">
        <v>0</v>
      </c>
      <c r="BI66" s="979">
        <v>0</v>
      </c>
      <c r="BJ66" s="980">
        <v>0</v>
      </c>
      <c r="BK66" s="979">
        <v>0</v>
      </c>
      <c r="BL66" s="980">
        <v>0</v>
      </c>
      <c r="BM66" s="979">
        <v>0</v>
      </c>
      <c r="BN66" s="980">
        <v>0</v>
      </c>
      <c r="BO66" s="979">
        <v>0</v>
      </c>
      <c r="BP66" s="980">
        <v>0</v>
      </c>
      <c r="BQ66" s="979">
        <v>0</v>
      </c>
      <c r="BR66" s="980">
        <v>0</v>
      </c>
      <c r="BS66" s="979">
        <v>0</v>
      </c>
      <c r="BT66" s="980">
        <v>0</v>
      </c>
      <c r="BU66" s="979">
        <v>0</v>
      </c>
      <c r="BV66" s="980">
        <v>0</v>
      </c>
      <c r="BW66" s="979">
        <v>0</v>
      </c>
      <c r="BX66" s="980">
        <v>0</v>
      </c>
      <c r="BY66" s="979">
        <v>0</v>
      </c>
      <c r="BZ66" s="980">
        <v>0</v>
      </c>
      <c r="CA66" s="981">
        <v>0</v>
      </c>
      <c r="CB66" s="946"/>
      <c r="CC66" s="971"/>
      <c r="CD66" s="946"/>
      <c r="CE66" s="972"/>
      <c r="CF66" s="946"/>
      <c r="CG66" s="978">
        <v>0</v>
      </c>
      <c r="CH66" s="979">
        <v>0</v>
      </c>
      <c r="CI66" s="980">
        <v>0</v>
      </c>
      <c r="CJ66" s="979">
        <v>0</v>
      </c>
      <c r="CK66" s="980">
        <v>0</v>
      </c>
      <c r="CL66" s="979">
        <v>0</v>
      </c>
      <c r="CM66" s="980">
        <v>0</v>
      </c>
      <c r="CN66" s="979">
        <v>0</v>
      </c>
      <c r="CO66" s="980">
        <v>0</v>
      </c>
      <c r="CP66" s="979">
        <v>0</v>
      </c>
      <c r="CQ66" s="980">
        <v>0</v>
      </c>
      <c r="CR66" s="979">
        <v>0</v>
      </c>
      <c r="CS66" s="980">
        <v>0</v>
      </c>
      <c r="CT66" s="979">
        <v>0</v>
      </c>
      <c r="CU66" s="980">
        <v>0</v>
      </c>
      <c r="CV66" s="979">
        <v>0</v>
      </c>
      <c r="CW66" s="980">
        <v>0</v>
      </c>
      <c r="CX66" s="979">
        <v>0</v>
      </c>
      <c r="CY66" s="980">
        <v>0</v>
      </c>
      <c r="CZ66" s="979">
        <v>0</v>
      </c>
      <c r="DA66" s="980">
        <v>0</v>
      </c>
      <c r="DB66" s="979">
        <v>0</v>
      </c>
      <c r="DC66" s="980">
        <v>0</v>
      </c>
      <c r="DD66" s="979">
        <v>0</v>
      </c>
      <c r="DE66" s="980">
        <v>0</v>
      </c>
      <c r="DF66" s="979">
        <v>0</v>
      </c>
      <c r="DG66" s="980">
        <v>0</v>
      </c>
      <c r="DH66" s="979">
        <v>0</v>
      </c>
      <c r="DI66" s="980">
        <v>0</v>
      </c>
      <c r="DJ66" s="979">
        <v>0</v>
      </c>
      <c r="DK66" s="980">
        <v>0</v>
      </c>
      <c r="DL66" s="979">
        <v>0</v>
      </c>
      <c r="DM66" s="980">
        <v>0</v>
      </c>
      <c r="DN66" s="979">
        <v>0</v>
      </c>
      <c r="DO66" s="980">
        <v>0</v>
      </c>
      <c r="DP66" s="981">
        <v>0</v>
      </c>
      <c r="DQ66" s="946"/>
      <c r="DR66" s="973"/>
      <c r="DS66" s="946"/>
      <c r="DT66" s="978">
        <v>0</v>
      </c>
      <c r="DU66" s="979">
        <v>0</v>
      </c>
      <c r="DV66" s="980">
        <v>0</v>
      </c>
      <c r="DW66" s="979">
        <v>0</v>
      </c>
      <c r="DX66" s="980">
        <v>0</v>
      </c>
      <c r="DY66" s="979">
        <v>0</v>
      </c>
      <c r="DZ66" s="980">
        <v>0</v>
      </c>
      <c r="EA66" s="979">
        <v>0</v>
      </c>
      <c r="EB66" s="980">
        <v>0</v>
      </c>
      <c r="EC66" s="979">
        <v>0</v>
      </c>
      <c r="ED66" s="980">
        <v>0</v>
      </c>
      <c r="EE66" s="979">
        <v>0</v>
      </c>
      <c r="EF66" s="980">
        <v>0</v>
      </c>
      <c r="EG66" s="979">
        <v>0</v>
      </c>
      <c r="EH66" s="980">
        <v>0</v>
      </c>
      <c r="EI66" s="979">
        <v>0</v>
      </c>
      <c r="EJ66" s="980">
        <v>0</v>
      </c>
      <c r="EK66" s="979">
        <v>0</v>
      </c>
      <c r="EL66" s="980">
        <v>0</v>
      </c>
      <c r="EM66" s="979">
        <v>0</v>
      </c>
      <c r="EN66" s="980">
        <v>0</v>
      </c>
      <c r="EO66" s="979">
        <v>0</v>
      </c>
      <c r="EP66" s="980">
        <v>0</v>
      </c>
      <c r="EQ66" s="979">
        <v>0</v>
      </c>
      <c r="ER66" s="980">
        <v>0</v>
      </c>
      <c r="ES66" s="979">
        <v>0</v>
      </c>
      <c r="ET66" s="980">
        <v>0</v>
      </c>
      <c r="EU66" s="979">
        <v>0</v>
      </c>
      <c r="EV66" s="980">
        <v>0</v>
      </c>
      <c r="EW66" s="979">
        <v>0</v>
      </c>
      <c r="EX66" s="980">
        <v>0</v>
      </c>
      <c r="EY66" s="979">
        <v>0</v>
      </c>
      <c r="EZ66" s="980">
        <v>0</v>
      </c>
      <c r="FA66" s="979">
        <v>0</v>
      </c>
      <c r="FB66" s="980">
        <v>0</v>
      </c>
      <c r="FC66" s="981">
        <v>0</v>
      </c>
      <c r="FD66" s="946"/>
      <c r="FE66" s="974"/>
      <c r="FF66" s="946"/>
      <c r="FG66" s="975"/>
      <c r="FI66" s="982" t="b">
        <v>1</v>
      </c>
    </row>
    <row r="67" spans="2:165" hidden="1" outlineLevel="1">
      <c r="B67" s="983">
        <v>60</v>
      </c>
      <c r="C67" s="984" t="s">
        <v>799</v>
      </c>
      <c r="E67" s="985">
        <v>0</v>
      </c>
      <c r="F67" s="986">
        <v>0</v>
      </c>
      <c r="G67" s="987">
        <v>0</v>
      </c>
      <c r="H67" s="986">
        <v>0</v>
      </c>
      <c r="I67" s="987">
        <v>0</v>
      </c>
      <c r="J67" s="986">
        <v>0</v>
      </c>
      <c r="K67" s="987">
        <v>0</v>
      </c>
      <c r="L67" s="986">
        <v>0</v>
      </c>
      <c r="M67" s="987">
        <v>0</v>
      </c>
      <c r="N67" s="986">
        <v>0</v>
      </c>
      <c r="O67" s="987">
        <v>0</v>
      </c>
      <c r="P67" s="986">
        <v>0</v>
      </c>
      <c r="Q67" s="987">
        <v>0</v>
      </c>
      <c r="R67" s="986">
        <v>0</v>
      </c>
      <c r="S67" s="987">
        <v>0</v>
      </c>
      <c r="T67" s="986">
        <v>0</v>
      </c>
      <c r="U67" s="987">
        <v>0</v>
      </c>
      <c r="V67" s="986">
        <v>0</v>
      </c>
      <c r="W67" s="987">
        <v>0</v>
      </c>
      <c r="X67" s="986">
        <v>0</v>
      </c>
      <c r="Y67" s="987">
        <v>0</v>
      </c>
      <c r="Z67" s="986">
        <v>0</v>
      </c>
      <c r="AA67" s="987">
        <v>0</v>
      </c>
      <c r="AB67" s="986">
        <v>0</v>
      </c>
      <c r="AC67" s="987">
        <v>0</v>
      </c>
      <c r="AD67" s="986">
        <v>0</v>
      </c>
      <c r="AE67" s="987">
        <v>0</v>
      </c>
      <c r="AF67" s="986">
        <v>0</v>
      </c>
      <c r="AG67" s="987">
        <v>0</v>
      </c>
      <c r="AH67" s="986">
        <v>0</v>
      </c>
      <c r="AI67" s="987">
        <v>0</v>
      </c>
      <c r="AJ67" s="986">
        <v>0</v>
      </c>
      <c r="AK67" s="987">
        <v>0</v>
      </c>
      <c r="AL67" s="986">
        <v>0</v>
      </c>
      <c r="AM67" s="987">
        <v>0</v>
      </c>
      <c r="AN67" s="988">
        <v>0</v>
      </c>
      <c r="AO67" s="946"/>
      <c r="AP67" s="964"/>
      <c r="AQ67" s="946"/>
      <c r="AR67" s="985">
        <v>0</v>
      </c>
      <c r="AS67" s="986">
        <v>0</v>
      </c>
      <c r="AT67" s="987">
        <v>0</v>
      </c>
      <c r="AU67" s="986">
        <v>0</v>
      </c>
      <c r="AV67" s="987">
        <v>0</v>
      </c>
      <c r="AW67" s="986">
        <v>0</v>
      </c>
      <c r="AX67" s="987">
        <v>0</v>
      </c>
      <c r="AY67" s="986">
        <v>0</v>
      </c>
      <c r="AZ67" s="987">
        <v>0</v>
      </c>
      <c r="BA67" s="986">
        <v>0</v>
      </c>
      <c r="BB67" s="987">
        <v>0</v>
      </c>
      <c r="BC67" s="986">
        <v>0</v>
      </c>
      <c r="BD67" s="987">
        <v>0</v>
      </c>
      <c r="BE67" s="986">
        <v>0</v>
      </c>
      <c r="BF67" s="987">
        <v>0</v>
      </c>
      <c r="BG67" s="986">
        <v>0</v>
      </c>
      <c r="BH67" s="987">
        <v>0</v>
      </c>
      <c r="BI67" s="986">
        <v>0</v>
      </c>
      <c r="BJ67" s="987">
        <v>0</v>
      </c>
      <c r="BK67" s="986">
        <v>0</v>
      </c>
      <c r="BL67" s="987">
        <v>0</v>
      </c>
      <c r="BM67" s="986">
        <v>0</v>
      </c>
      <c r="BN67" s="987">
        <v>0</v>
      </c>
      <c r="BO67" s="986">
        <v>0</v>
      </c>
      <c r="BP67" s="987">
        <v>0</v>
      </c>
      <c r="BQ67" s="986">
        <v>0</v>
      </c>
      <c r="BR67" s="987">
        <v>0</v>
      </c>
      <c r="BS67" s="986">
        <v>0</v>
      </c>
      <c r="BT67" s="987">
        <v>0</v>
      </c>
      <c r="BU67" s="986">
        <v>0</v>
      </c>
      <c r="BV67" s="987">
        <v>0</v>
      </c>
      <c r="BW67" s="986">
        <v>0</v>
      </c>
      <c r="BX67" s="987">
        <v>0</v>
      </c>
      <c r="BY67" s="986">
        <v>0</v>
      </c>
      <c r="BZ67" s="987">
        <v>0</v>
      </c>
      <c r="CA67" s="988">
        <v>0</v>
      </c>
      <c r="CB67" s="946"/>
      <c r="CC67" s="971"/>
      <c r="CD67" s="946"/>
      <c r="CE67" s="972"/>
      <c r="CF67" s="946"/>
      <c r="CG67" s="985">
        <v>0</v>
      </c>
      <c r="CH67" s="986">
        <v>0</v>
      </c>
      <c r="CI67" s="987">
        <v>0</v>
      </c>
      <c r="CJ67" s="986">
        <v>0</v>
      </c>
      <c r="CK67" s="987">
        <v>0</v>
      </c>
      <c r="CL67" s="986">
        <v>0</v>
      </c>
      <c r="CM67" s="987">
        <v>0</v>
      </c>
      <c r="CN67" s="986">
        <v>0</v>
      </c>
      <c r="CO67" s="987">
        <v>0</v>
      </c>
      <c r="CP67" s="986">
        <v>0</v>
      </c>
      <c r="CQ67" s="987">
        <v>0</v>
      </c>
      <c r="CR67" s="986">
        <v>0</v>
      </c>
      <c r="CS67" s="987">
        <v>0</v>
      </c>
      <c r="CT67" s="986">
        <v>0</v>
      </c>
      <c r="CU67" s="987">
        <v>0</v>
      </c>
      <c r="CV67" s="986">
        <v>0</v>
      </c>
      <c r="CW67" s="987">
        <v>0</v>
      </c>
      <c r="CX67" s="986">
        <v>0</v>
      </c>
      <c r="CY67" s="987">
        <v>0</v>
      </c>
      <c r="CZ67" s="986">
        <v>0</v>
      </c>
      <c r="DA67" s="987">
        <v>0</v>
      </c>
      <c r="DB67" s="986">
        <v>0</v>
      </c>
      <c r="DC67" s="987">
        <v>0</v>
      </c>
      <c r="DD67" s="986">
        <v>0</v>
      </c>
      <c r="DE67" s="987">
        <v>0</v>
      </c>
      <c r="DF67" s="986">
        <v>0</v>
      </c>
      <c r="DG67" s="987">
        <v>0</v>
      </c>
      <c r="DH67" s="986">
        <v>0</v>
      </c>
      <c r="DI67" s="987">
        <v>0</v>
      </c>
      <c r="DJ67" s="986">
        <v>0</v>
      </c>
      <c r="DK67" s="987">
        <v>0</v>
      </c>
      <c r="DL67" s="986">
        <v>0</v>
      </c>
      <c r="DM67" s="987">
        <v>0</v>
      </c>
      <c r="DN67" s="986">
        <v>0</v>
      </c>
      <c r="DO67" s="987">
        <v>0</v>
      </c>
      <c r="DP67" s="988">
        <v>0</v>
      </c>
      <c r="DQ67" s="946"/>
      <c r="DR67" s="973"/>
      <c r="DS67" s="946"/>
      <c r="DT67" s="985">
        <v>0</v>
      </c>
      <c r="DU67" s="986">
        <v>0</v>
      </c>
      <c r="DV67" s="987">
        <v>0</v>
      </c>
      <c r="DW67" s="986">
        <v>0</v>
      </c>
      <c r="DX67" s="987">
        <v>0</v>
      </c>
      <c r="DY67" s="986">
        <v>0</v>
      </c>
      <c r="DZ67" s="987">
        <v>0</v>
      </c>
      <c r="EA67" s="986">
        <v>0</v>
      </c>
      <c r="EB67" s="987">
        <v>0</v>
      </c>
      <c r="EC67" s="986">
        <v>0</v>
      </c>
      <c r="ED67" s="987">
        <v>0</v>
      </c>
      <c r="EE67" s="986">
        <v>0</v>
      </c>
      <c r="EF67" s="987">
        <v>0</v>
      </c>
      <c r="EG67" s="986">
        <v>0</v>
      </c>
      <c r="EH67" s="987">
        <v>0</v>
      </c>
      <c r="EI67" s="986">
        <v>0</v>
      </c>
      <c r="EJ67" s="987">
        <v>0</v>
      </c>
      <c r="EK67" s="986">
        <v>0</v>
      </c>
      <c r="EL67" s="987">
        <v>0</v>
      </c>
      <c r="EM67" s="986">
        <v>0</v>
      </c>
      <c r="EN67" s="987">
        <v>0</v>
      </c>
      <c r="EO67" s="986">
        <v>0</v>
      </c>
      <c r="EP67" s="987">
        <v>0</v>
      </c>
      <c r="EQ67" s="986">
        <v>0</v>
      </c>
      <c r="ER67" s="987">
        <v>0</v>
      </c>
      <c r="ES67" s="986">
        <v>0</v>
      </c>
      <c r="ET67" s="987">
        <v>0</v>
      </c>
      <c r="EU67" s="986">
        <v>0</v>
      </c>
      <c r="EV67" s="987">
        <v>0</v>
      </c>
      <c r="EW67" s="986">
        <v>0</v>
      </c>
      <c r="EX67" s="987">
        <v>0</v>
      </c>
      <c r="EY67" s="986">
        <v>0</v>
      </c>
      <c r="EZ67" s="987">
        <v>0</v>
      </c>
      <c r="FA67" s="986">
        <v>0</v>
      </c>
      <c r="FB67" s="987">
        <v>0</v>
      </c>
      <c r="FC67" s="988">
        <v>0</v>
      </c>
      <c r="FD67" s="946"/>
      <c r="FE67" s="974"/>
      <c r="FF67" s="946"/>
      <c r="FG67" s="975"/>
      <c r="FI67" s="989" t="b">
        <v>1</v>
      </c>
    </row>
    <row r="68" spans="2:165" hidden="1" outlineLevel="1">
      <c r="B68" s="990">
        <v>61</v>
      </c>
      <c r="C68" s="991" t="s">
        <v>800</v>
      </c>
      <c r="E68" s="992">
        <v>0</v>
      </c>
      <c r="F68" s="993">
        <v>0</v>
      </c>
      <c r="G68" s="994">
        <v>0</v>
      </c>
      <c r="H68" s="993">
        <v>0</v>
      </c>
      <c r="I68" s="994">
        <v>0</v>
      </c>
      <c r="J68" s="993">
        <v>0</v>
      </c>
      <c r="K68" s="994">
        <v>0</v>
      </c>
      <c r="L68" s="993">
        <v>0</v>
      </c>
      <c r="M68" s="994">
        <v>0</v>
      </c>
      <c r="N68" s="993">
        <v>0</v>
      </c>
      <c r="O68" s="994">
        <v>0</v>
      </c>
      <c r="P68" s="993">
        <v>0</v>
      </c>
      <c r="Q68" s="994">
        <v>0</v>
      </c>
      <c r="R68" s="993">
        <v>0</v>
      </c>
      <c r="S68" s="994">
        <v>0</v>
      </c>
      <c r="T68" s="993">
        <v>0</v>
      </c>
      <c r="U68" s="994">
        <v>0</v>
      </c>
      <c r="V68" s="993">
        <v>0</v>
      </c>
      <c r="W68" s="994">
        <v>0</v>
      </c>
      <c r="X68" s="993">
        <v>0</v>
      </c>
      <c r="Y68" s="994">
        <v>0</v>
      </c>
      <c r="Z68" s="993">
        <v>0</v>
      </c>
      <c r="AA68" s="994">
        <v>0</v>
      </c>
      <c r="AB68" s="993">
        <v>0</v>
      </c>
      <c r="AC68" s="994">
        <v>0</v>
      </c>
      <c r="AD68" s="993">
        <v>0</v>
      </c>
      <c r="AE68" s="994">
        <v>0</v>
      </c>
      <c r="AF68" s="993">
        <v>0</v>
      </c>
      <c r="AG68" s="994">
        <v>0</v>
      </c>
      <c r="AH68" s="993">
        <v>0</v>
      </c>
      <c r="AI68" s="994">
        <v>0</v>
      </c>
      <c r="AJ68" s="993">
        <v>0</v>
      </c>
      <c r="AK68" s="994">
        <v>0</v>
      </c>
      <c r="AL68" s="993">
        <v>0</v>
      </c>
      <c r="AM68" s="994">
        <v>0</v>
      </c>
      <c r="AN68" s="995">
        <v>0</v>
      </c>
      <c r="AO68" s="946"/>
      <c r="AP68" s="964"/>
      <c r="AQ68" s="946"/>
      <c r="AR68" s="992">
        <v>0</v>
      </c>
      <c r="AS68" s="993">
        <v>0</v>
      </c>
      <c r="AT68" s="994">
        <v>0</v>
      </c>
      <c r="AU68" s="993">
        <v>0</v>
      </c>
      <c r="AV68" s="994">
        <v>0</v>
      </c>
      <c r="AW68" s="993">
        <v>0</v>
      </c>
      <c r="AX68" s="994">
        <v>0</v>
      </c>
      <c r="AY68" s="993">
        <v>0</v>
      </c>
      <c r="AZ68" s="994">
        <v>0</v>
      </c>
      <c r="BA68" s="993">
        <v>0</v>
      </c>
      <c r="BB68" s="994">
        <v>0</v>
      </c>
      <c r="BC68" s="993">
        <v>0</v>
      </c>
      <c r="BD68" s="994">
        <v>0</v>
      </c>
      <c r="BE68" s="993">
        <v>0</v>
      </c>
      <c r="BF68" s="994">
        <v>0</v>
      </c>
      <c r="BG68" s="993">
        <v>0</v>
      </c>
      <c r="BH68" s="994">
        <v>0</v>
      </c>
      <c r="BI68" s="993">
        <v>0</v>
      </c>
      <c r="BJ68" s="994">
        <v>0</v>
      </c>
      <c r="BK68" s="993">
        <v>0</v>
      </c>
      <c r="BL68" s="994">
        <v>0</v>
      </c>
      <c r="BM68" s="993">
        <v>0</v>
      </c>
      <c r="BN68" s="994">
        <v>0</v>
      </c>
      <c r="BO68" s="993">
        <v>0</v>
      </c>
      <c r="BP68" s="994">
        <v>0</v>
      </c>
      <c r="BQ68" s="993">
        <v>0</v>
      </c>
      <c r="BR68" s="994">
        <v>0</v>
      </c>
      <c r="BS68" s="993">
        <v>0</v>
      </c>
      <c r="BT68" s="994">
        <v>0</v>
      </c>
      <c r="BU68" s="993">
        <v>0</v>
      </c>
      <c r="BV68" s="994">
        <v>0</v>
      </c>
      <c r="BW68" s="993">
        <v>0</v>
      </c>
      <c r="BX68" s="994">
        <v>0</v>
      </c>
      <c r="BY68" s="993">
        <v>0</v>
      </c>
      <c r="BZ68" s="994">
        <v>0</v>
      </c>
      <c r="CA68" s="995">
        <v>0</v>
      </c>
      <c r="CB68" s="946"/>
      <c r="CC68" s="971"/>
      <c r="CD68" s="946"/>
      <c r="CE68" s="972"/>
      <c r="CF68" s="946"/>
      <c r="CG68" s="992">
        <v>0</v>
      </c>
      <c r="CH68" s="993">
        <v>0</v>
      </c>
      <c r="CI68" s="994">
        <v>0</v>
      </c>
      <c r="CJ68" s="993">
        <v>0</v>
      </c>
      <c r="CK68" s="994">
        <v>0</v>
      </c>
      <c r="CL68" s="993">
        <v>0</v>
      </c>
      <c r="CM68" s="994">
        <v>0</v>
      </c>
      <c r="CN68" s="993">
        <v>0</v>
      </c>
      <c r="CO68" s="994">
        <v>0</v>
      </c>
      <c r="CP68" s="993">
        <v>0</v>
      </c>
      <c r="CQ68" s="994">
        <v>0</v>
      </c>
      <c r="CR68" s="993">
        <v>0</v>
      </c>
      <c r="CS68" s="994">
        <v>0</v>
      </c>
      <c r="CT68" s="993">
        <v>0</v>
      </c>
      <c r="CU68" s="994">
        <v>0</v>
      </c>
      <c r="CV68" s="993">
        <v>0</v>
      </c>
      <c r="CW68" s="994">
        <v>0</v>
      </c>
      <c r="CX68" s="993">
        <v>0</v>
      </c>
      <c r="CY68" s="994">
        <v>0</v>
      </c>
      <c r="CZ68" s="993">
        <v>0</v>
      </c>
      <c r="DA68" s="994">
        <v>0</v>
      </c>
      <c r="DB68" s="993">
        <v>0</v>
      </c>
      <c r="DC68" s="994">
        <v>0</v>
      </c>
      <c r="DD68" s="993">
        <v>0</v>
      </c>
      <c r="DE68" s="994">
        <v>0</v>
      </c>
      <c r="DF68" s="993">
        <v>0</v>
      </c>
      <c r="DG68" s="994">
        <v>0</v>
      </c>
      <c r="DH68" s="993">
        <v>0</v>
      </c>
      <c r="DI68" s="994">
        <v>0</v>
      </c>
      <c r="DJ68" s="993">
        <v>0</v>
      </c>
      <c r="DK68" s="994">
        <v>0</v>
      </c>
      <c r="DL68" s="993">
        <v>0</v>
      </c>
      <c r="DM68" s="994">
        <v>0</v>
      </c>
      <c r="DN68" s="993">
        <v>0</v>
      </c>
      <c r="DO68" s="994">
        <v>0</v>
      </c>
      <c r="DP68" s="995">
        <v>0</v>
      </c>
      <c r="DQ68" s="946"/>
      <c r="DR68" s="973"/>
      <c r="DS68" s="946"/>
      <c r="DT68" s="992">
        <v>0</v>
      </c>
      <c r="DU68" s="993">
        <v>0</v>
      </c>
      <c r="DV68" s="994">
        <v>0</v>
      </c>
      <c r="DW68" s="993">
        <v>0</v>
      </c>
      <c r="DX68" s="994">
        <v>0</v>
      </c>
      <c r="DY68" s="993">
        <v>0</v>
      </c>
      <c r="DZ68" s="994">
        <v>0</v>
      </c>
      <c r="EA68" s="993">
        <v>0</v>
      </c>
      <c r="EB68" s="994">
        <v>0</v>
      </c>
      <c r="EC68" s="993">
        <v>0</v>
      </c>
      <c r="ED68" s="994">
        <v>0</v>
      </c>
      <c r="EE68" s="993">
        <v>0</v>
      </c>
      <c r="EF68" s="994">
        <v>0</v>
      </c>
      <c r="EG68" s="993">
        <v>0</v>
      </c>
      <c r="EH68" s="994">
        <v>0</v>
      </c>
      <c r="EI68" s="993">
        <v>0</v>
      </c>
      <c r="EJ68" s="994">
        <v>0</v>
      </c>
      <c r="EK68" s="993">
        <v>0</v>
      </c>
      <c r="EL68" s="994">
        <v>0</v>
      </c>
      <c r="EM68" s="993">
        <v>0</v>
      </c>
      <c r="EN68" s="994">
        <v>0</v>
      </c>
      <c r="EO68" s="993">
        <v>0</v>
      </c>
      <c r="EP68" s="994">
        <v>0</v>
      </c>
      <c r="EQ68" s="993">
        <v>0</v>
      </c>
      <c r="ER68" s="994">
        <v>0</v>
      </c>
      <c r="ES68" s="993">
        <v>0</v>
      </c>
      <c r="ET68" s="994">
        <v>0</v>
      </c>
      <c r="EU68" s="993">
        <v>0</v>
      </c>
      <c r="EV68" s="994">
        <v>0</v>
      </c>
      <c r="EW68" s="993">
        <v>0</v>
      </c>
      <c r="EX68" s="994">
        <v>0</v>
      </c>
      <c r="EY68" s="993">
        <v>0</v>
      </c>
      <c r="EZ68" s="994">
        <v>0</v>
      </c>
      <c r="FA68" s="993">
        <v>0</v>
      </c>
      <c r="FB68" s="994">
        <v>0</v>
      </c>
      <c r="FC68" s="995">
        <v>0</v>
      </c>
      <c r="FD68" s="946"/>
      <c r="FE68" s="974"/>
      <c r="FF68" s="946"/>
      <c r="FG68" s="975"/>
      <c r="FI68" s="996" t="b">
        <v>1</v>
      </c>
    </row>
    <row r="69" spans="2:165" hidden="1" outlineLevel="1">
      <c r="B69" s="983">
        <v>62</v>
      </c>
      <c r="C69" s="984" t="s">
        <v>801</v>
      </c>
      <c r="E69" s="985">
        <v>0</v>
      </c>
      <c r="F69" s="986">
        <v>0</v>
      </c>
      <c r="G69" s="987">
        <v>0</v>
      </c>
      <c r="H69" s="986">
        <v>0</v>
      </c>
      <c r="I69" s="987">
        <v>0</v>
      </c>
      <c r="J69" s="986">
        <v>0</v>
      </c>
      <c r="K69" s="987">
        <v>0</v>
      </c>
      <c r="L69" s="986">
        <v>0</v>
      </c>
      <c r="M69" s="987">
        <v>0</v>
      </c>
      <c r="N69" s="986">
        <v>0</v>
      </c>
      <c r="O69" s="987">
        <v>0</v>
      </c>
      <c r="P69" s="986">
        <v>0</v>
      </c>
      <c r="Q69" s="987">
        <v>0</v>
      </c>
      <c r="R69" s="986">
        <v>0</v>
      </c>
      <c r="S69" s="987">
        <v>0</v>
      </c>
      <c r="T69" s="986">
        <v>0</v>
      </c>
      <c r="U69" s="987">
        <v>0</v>
      </c>
      <c r="V69" s="986">
        <v>0</v>
      </c>
      <c r="W69" s="987">
        <v>0</v>
      </c>
      <c r="X69" s="986">
        <v>0</v>
      </c>
      <c r="Y69" s="987">
        <v>0</v>
      </c>
      <c r="Z69" s="986">
        <v>0</v>
      </c>
      <c r="AA69" s="987">
        <v>0</v>
      </c>
      <c r="AB69" s="986">
        <v>0</v>
      </c>
      <c r="AC69" s="987">
        <v>0</v>
      </c>
      <c r="AD69" s="986">
        <v>0</v>
      </c>
      <c r="AE69" s="987">
        <v>0</v>
      </c>
      <c r="AF69" s="986">
        <v>0</v>
      </c>
      <c r="AG69" s="987">
        <v>0</v>
      </c>
      <c r="AH69" s="986">
        <v>0</v>
      </c>
      <c r="AI69" s="987">
        <v>0</v>
      </c>
      <c r="AJ69" s="986">
        <v>0</v>
      </c>
      <c r="AK69" s="987">
        <v>0</v>
      </c>
      <c r="AL69" s="986">
        <v>0</v>
      </c>
      <c r="AM69" s="987">
        <v>0</v>
      </c>
      <c r="AN69" s="988">
        <v>0</v>
      </c>
      <c r="AO69" s="946"/>
      <c r="AP69" s="964"/>
      <c r="AQ69" s="946"/>
      <c r="AR69" s="985">
        <v>0</v>
      </c>
      <c r="AS69" s="986">
        <v>0</v>
      </c>
      <c r="AT69" s="987">
        <v>0</v>
      </c>
      <c r="AU69" s="986">
        <v>0</v>
      </c>
      <c r="AV69" s="987">
        <v>0</v>
      </c>
      <c r="AW69" s="986">
        <v>0</v>
      </c>
      <c r="AX69" s="987">
        <v>0</v>
      </c>
      <c r="AY69" s="986">
        <v>0</v>
      </c>
      <c r="AZ69" s="987">
        <v>0</v>
      </c>
      <c r="BA69" s="986">
        <v>0</v>
      </c>
      <c r="BB69" s="987">
        <v>0</v>
      </c>
      <c r="BC69" s="986">
        <v>0</v>
      </c>
      <c r="BD69" s="987">
        <v>0</v>
      </c>
      <c r="BE69" s="986">
        <v>0</v>
      </c>
      <c r="BF69" s="987">
        <v>0</v>
      </c>
      <c r="BG69" s="986">
        <v>0</v>
      </c>
      <c r="BH69" s="987">
        <v>0</v>
      </c>
      <c r="BI69" s="986">
        <v>0</v>
      </c>
      <c r="BJ69" s="987">
        <v>0</v>
      </c>
      <c r="BK69" s="986">
        <v>0</v>
      </c>
      <c r="BL69" s="987">
        <v>0</v>
      </c>
      <c r="BM69" s="986">
        <v>0</v>
      </c>
      <c r="BN69" s="987">
        <v>0</v>
      </c>
      <c r="BO69" s="986">
        <v>0</v>
      </c>
      <c r="BP69" s="987">
        <v>0</v>
      </c>
      <c r="BQ69" s="986">
        <v>0</v>
      </c>
      <c r="BR69" s="987">
        <v>0</v>
      </c>
      <c r="BS69" s="986">
        <v>0</v>
      </c>
      <c r="BT69" s="987">
        <v>0</v>
      </c>
      <c r="BU69" s="986">
        <v>0</v>
      </c>
      <c r="BV69" s="987">
        <v>0</v>
      </c>
      <c r="BW69" s="986">
        <v>0</v>
      </c>
      <c r="BX69" s="987">
        <v>0</v>
      </c>
      <c r="BY69" s="986">
        <v>0</v>
      </c>
      <c r="BZ69" s="987">
        <v>0</v>
      </c>
      <c r="CA69" s="988">
        <v>0</v>
      </c>
      <c r="CB69" s="946"/>
      <c r="CC69" s="971"/>
      <c r="CD69" s="946"/>
      <c r="CE69" s="972"/>
      <c r="CF69" s="946"/>
      <c r="CG69" s="985">
        <v>0</v>
      </c>
      <c r="CH69" s="986">
        <v>0</v>
      </c>
      <c r="CI69" s="987">
        <v>0</v>
      </c>
      <c r="CJ69" s="986">
        <v>0</v>
      </c>
      <c r="CK69" s="987">
        <v>0</v>
      </c>
      <c r="CL69" s="986">
        <v>0</v>
      </c>
      <c r="CM69" s="987">
        <v>0</v>
      </c>
      <c r="CN69" s="986">
        <v>0</v>
      </c>
      <c r="CO69" s="987">
        <v>0</v>
      </c>
      <c r="CP69" s="986">
        <v>0</v>
      </c>
      <c r="CQ69" s="987">
        <v>0</v>
      </c>
      <c r="CR69" s="986">
        <v>0</v>
      </c>
      <c r="CS69" s="987">
        <v>0</v>
      </c>
      <c r="CT69" s="986">
        <v>0</v>
      </c>
      <c r="CU69" s="987">
        <v>0</v>
      </c>
      <c r="CV69" s="986">
        <v>0</v>
      </c>
      <c r="CW69" s="987">
        <v>0</v>
      </c>
      <c r="CX69" s="986">
        <v>0</v>
      </c>
      <c r="CY69" s="987">
        <v>0</v>
      </c>
      <c r="CZ69" s="986">
        <v>0</v>
      </c>
      <c r="DA69" s="987">
        <v>0</v>
      </c>
      <c r="DB69" s="986">
        <v>0</v>
      </c>
      <c r="DC69" s="987">
        <v>0</v>
      </c>
      <c r="DD69" s="986">
        <v>0</v>
      </c>
      <c r="DE69" s="987">
        <v>0</v>
      </c>
      <c r="DF69" s="986">
        <v>0</v>
      </c>
      <c r="DG69" s="987">
        <v>0</v>
      </c>
      <c r="DH69" s="986">
        <v>0</v>
      </c>
      <c r="DI69" s="987">
        <v>0</v>
      </c>
      <c r="DJ69" s="986">
        <v>0</v>
      </c>
      <c r="DK69" s="987">
        <v>0</v>
      </c>
      <c r="DL69" s="986">
        <v>0</v>
      </c>
      <c r="DM69" s="987">
        <v>0</v>
      </c>
      <c r="DN69" s="986">
        <v>0</v>
      </c>
      <c r="DO69" s="987">
        <v>0</v>
      </c>
      <c r="DP69" s="988">
        <v>0</v>
      </c>
      <c r="DQ69" s="946"/>
      <c r="DR69" s="973"/>
      <c r="DS69" s="946"/>
      <c r="DT69" s="985">
        <v>0</v>
      </c>
      <c r="DU69" s="986">
        <v>0</v>
      </c>
      <c r="DV69" s="987">
        <v>0</v>
      </c>
      <c r="DW69" s="986">
        <v>0</v>
      </c>
      <c r="DX69" s="987">
        <v>0</v>
      </c>
      <c r="DY69" s="986">
        <v>0</v>
      </c>
      <c r="DZ69" s="987">
        <v>0</v>
      </c>
      <c r="EA69" s="986">
        <v>0</v>
      </c>
      <c r="EB69" s="987">
        <v>0</v>
      </c>
      <c r="EC69" s="986">
        <v>0</v>
      </c>
      <c r="ED69" s="987">
        <v>0</v>
      </c>
      <c r="EE69" s="986">
        <v>0</v>
      </c>
      <c r="EF69" s="987">
        <v>0</v>
      </c>
      <c r="EG69" s="986">
        <v>0</v>
      </c>
      <c r="EH69" s="987">
        <v>0</v>
      </c>
      <c r="EI69" s="986">
        <v>0</v>
      </c>
      <c r="EJ69" s="987">
        <v>0</v>
      </c>
      <c r="EK69" s="986">
        <v>0</v>
      </c>
      <c r="EL69" s="987">
        <v>0</v>
      </c>
      <c r="EM69" s="986">
        <v>0</v>
      </c>
      <c r="EN69" s="987">
        <v>0</v>
      </c>
      <c r="EO69" s="986">
        <v>0</v>
      </c>
      <c r="EP69" s="987">
        <v>0</v>
      </c>
      <c r="EQ69" s="986">
        <v>0</v>
      </c>
      <c r="ER69" s="987">
        <v>0</v>
      </c>
      <c r="ES69" s="986">
        <v>0</v>
      </c>
      <c r="ET69" s="987">
        <v>0</v>
      </c>
      <c r="EU69" s="986">
        <v>0</v>
      </c>
      <c r="EV69" s="987">
        <v>0</v>
      </c>
      <c r="EW69" s="986">
        <v>0</v>
      </c>
      <c r="EX69" s="987">
        <v>0</v>
      </c>
      <c r="EY69" s="986">
        <v>0</v>
      </c>
      <c r="EZ69" s="987">
        <v>0</v>
      </c>
      <c r="FA69" s="986">
        <v>0</v>
      </c>
      <c r="FB69" s="987">
        <v>0</v>
      </c>
      <c r="FC69" s="988">
        <v>0</v>
      </c>
      <c r="FD69" s="946"/>
      <c r="FE69" s="974"/>
      <c r="FF69" s="946"/>
      <c r="FG69" s="975"/>
      <c r="FI69" s="989" t="b">
        <v>1</v>
      </c>
    </row>
    <row r="70" spans="2:165" hidden="1" outlineLevel="1">
      <c r="B70" s="990">
        <v>63</v>
      </c>
      <c r="C70" s="991" t="s">
        <v>802</v>
      </c>
      <c r="E70" s="992">
        <v>0</v>
      </c>
      <c r="F70" s="993">
        <v>0</v>
      </c>
      <c r="G70" s="994">
        <v>0</v>
      </c>
      <c r="H70" s="993">
        <v>0</v>
      </c>
      <c r="I70" s="994">
        <v>0</v>
      </c>
      <c r="J70" s="993">
        <v>0</v>
      </c>
      <c r="K70" s="994">
        <v>0</v>
      </c>
      <c r="L70" s="993">
        <v>0</v>
      </c>
      <c r="M70" s="994">
        <v>0</v>
      </c>
      <c r="N70" s="993">
        <v>0</v>
      </c>
      <c r="O70" s="994">
        <v>0</v>
      </c>
      <c r="P70" s="993">
        <v>0</v>
      </c>
      <c r="Q70" s="994">
        <v>0</v>
      </c>
      <c r="R70" s="993">
        <v>0</v>
      </c>
      <c r="S70" s="994">
        <v>0</v>
      </c>
      <c r="T70" s="993">
        <v>0</v>
      </c>
      <c r="U70" s="994">
        <v>0</v>
      </c>
      <c r="V70" s="993">
        <v>0</v>
      </c>
      <c r="W70" s="994">
        <v>0</v>
      </c>
      <c r="X70" s="993">
        <v>0</v>
      </c>
      <c r="Y70" s="994">
        <v>0</v>
      </c>
      <c r="Z70" s="993">
        <v>0</v>
      </c>
      <c r="AA70" s="994">
        <v>0</v>
      </c>
      <c r="AB70" s="993">
        <v>0</v>
      </c>
      <c r="AC70" s="994">
        <v>0</v>
      </c>
      <c r="AD70" s="993">
        <v>0</v>
      </c>
      <c r="AE70" s="994">
        <v>0</v>
      </c>
      <c r="AF70" s="993">
        <v>0</v>
      </c>
      <c r="AG70" s="994">
        <v>0</v>
      </c>
      <c r="AH70" s="993">
        <v>0</v>
      </c>
      <c r="AI70" s="994">
        <v>0</v>
      </c>
      <c r="AJ70" s="993">
        <v>0</v>
      </c>
      <c r="AK70" s="994">
        <v>0</v>
      </c>
      <c r="AL70" s="993">
        <v>0</v>
      </c>
      <c r="AM70" s="994">
        <v>0</v>
      </c>
      <c r="AN70" s="995">
        <v>0</v>
      </c>
      <c r="AO70" s="946"/>
      <c r="AP70" s="964"/>
      <c r="AQ70" s="946"/>
      <c r="AR70" s="992">
        <v>0</v>
      </c>
      <c r="AS70" s="993">
        <v>0</v>
      </c>
      <c r="AT70" s="994">
        <v>0</v>
      </c>
      <c r="AU70" s="993">
        <v>0</v>
      </c>
      <c r="AV70" s="994">
        <v>0</v>
      </c>
      <c r="AW70" s="993">
        <v>0</v>
      </c>
      <c r="AX70" s="994">
        <v>0</v>
      </c>
      <c r="AY70" s="993">
        <v>0</v>
      </c>
      <c r="AZ70" s="994">
        <v>0</v>
      </c>
      <c r="BA70" s="993">
        <v>0</v>
      </c>
      <c r="BB70" s="994">
        <v>0</v>
      </c>
      <c r="BC70" s="993">
        <v>0</v>
      </c>
      <c r="BD70" s="994">
        <v>0</v>
      </c>
      <c r="BE70" s="993">
        <v>0</v>
      </c>
      <c r="BF70" s="994">
        <v>0</v>
      </c>
      <c r="BG70" s="993">
        <v>0</v>
      </c>
      <c r="BH70" s="994">
        <v>0</v>
      </c>
      <c r="BI70" s="993">
        <v>0</v>
      </c>
      <c r="BJ70" s="994">
        <v>0</v>
      </c>
      <c r="BK70" s="993">
        <v>0</v>
      </c>
      <c r="BL70" s="994">
        <v>0</v>
      </c>
      <c r="BM70" s="993">
        <v>0</v>
      </c>
      <c r="BN70" s="994">
        <v>0</v>
      </c>
      <c r="BO70" s="993">
        <v>0</v>
      </c>
      <c r="BP70" s="994">
        <v>0</v>
      </c>
      <c r="BQ70" s="993">
        <v>0</v>
      </c>
      <c r="BR70" s="994">
        <v>0</v>
      </c>
      <c r="BS70" s="993">
        <v>0</v>
      </c>
      <c r="BT70" s="994">
        <v>0</v>
      </c>
      <c r="BU70" s="993">
        <v>0</v>
      </c>
      <c r="BV70" s="994">
        <v>0</v>
      </c>
      <c r="BW70" s="993">
        <v>0</v>
      </c>
      <c r="BX70" s="994">
        <v>0</v>
      </c>
      <c r="BY70" s="993">
        <v>0</v>
      </c>
      <c r="BZ70" s="994">
        <v>0</v>
      </c>
      <c r="CA70" s="995">
        <v>0</v>
      </c>
      <c r="CB70" s="946"/>
      <c r="CC70" s="971"/>
      <c r="CD70" s="946"/>
      <c r="CE70" s="972"/>
      <c r="CF70" s="946"/>
      <c r="CG70" s="992">
        <v>0</v>
      </c>
      <c r="CH70" s="993">
        <v>0</v>
      </c>
      <c r="CI70" s="994">
        <v>0</v>
      </c>
      <c r="CJ70" s="993">
        <v>0</v>
      </c>
      <c r="CK70" s="994">
        <v>0</v>
      </c>
      <c r="CL70" s="993">
        <v>0</v>
      </c>
      <c r="CM70" s="994">
        <v>0</v>
      </c>
      <c r="CN70" s="993">
        <v>0</v>
      </c>
      <c r="CO70" s="994">
        <v>0</v>
      </c>
      <c r="CP70" s="993">
        <v>0</v>
      </c>
      <c r="CQ70" s="994">
        <v>0</v>
      </c>
      <c r="CR70" s="993">
        <v>0</v>
      </c>
      <c r="CS70" s="994">
        <v>0</v>
      </c>
      <c r="CT70" s="993">
        <v>0</v>
      </c>
      <c r="CU70" s="994">
        <v>0</v>
      </c>
      <c r="CV70" s="993">
        <v>0</v>
      </c>
      <c r="CW70" s="994">
        <v>0</v>
      </c>
      <c r="CX70" s="993">
        <v>0</v>
      </c>
      <c r="CY70" s="994">
        <v>0</v>
      </c>
      <c r="CZ70" s="993">
        <v>0</v>
      </c>
      <c r="DA70" s="994">
        <v>0</v>
      </c>
      <c r="DB70" s="993">
        <v>0</v>
      </c>
      <c r="DC70" s="994">
        <v>0</v>
      </c>
      <c r="DD70" s="993">
        <v>0</v>
      </c>
      <c r="DE70" s="994">
        <v>0</v>
      </c>
      <c r="DF70" s="993">
        <v>0</v>
      </c>
      <c r="DG70" s="994">
        <v>0</v>
      </c>
      <c r="DH70" s="993">
        <v>0</v>
      </c>
      <c r="DI70" s="994">
        <v>0</v>
      </c>
      <c r="DJ70" s="993">
        <v>0</v>
      </c>
      <c r="DK70" s="994">
        <v>0</v>
      </c>
      <c r="DL70" s="993">
        <v>0</v>
      </c>
      <c r="DM70" s="994">
        <v>0</v>
      </c>
      <c r="DN70" s="993">
        <v>0</v>
      </c>
      <c r="DO70" s="994">
        <v>0</v>
      </c>
      <c r="DP70" s="995">
        <v>0</v>
      </c>
      <c r="DQ70" s="946"/>
      <c r="DR70" s="973"/>
      <c r="DS70" s="946"/>
      <c r="DT70" s="992">
        <v>0</v>
      </c>
      <c r="DU70" s="993">
        <v>0</v>
      </c>
      <c r="DV70" s="994">
        <v>0</v>
      </c>
      <c r="DW70" s="993">
        <v>0</v>
      </c>
      <c r="DX70" s="994">
        <v>0</v>
      </c>
      <c r="DY70" s="993">
        <v>0</v>
      </c>
      <c r="DZ70" s="994">
        <v>0</v>
      </c>
      <c r="EA70" s="993">
        <v>0</v>
      </c>
      <c r="EB70" s="994">
        <v>0</v>
      </c>
      <c r="EC70" s="993">
        <v>0</v>
      </c>
      <c r="ED70" s="994">
        <v>0</v>
      </c>
      <c r="EE70" s="993">
        <v>0</v>
      </c>
      <c r="EF70" s="994">
        <v>0</v>
      </c>
      <c r="EG70" s="993">
        <v>0</v>
      </c>
      <c r="EH70" s="994">
        <v>0</v>
      </c>
      <c r="EI70" s="993">
        <v>0</v>
      </c>
      <c r="EJ70" s="994">
        <v>0</v>
      </c>
      <c r="EK70" s="993">
        <v>0</v>
      </c>
      <c r="EL70" s="994">
        <v>0</v>
      </c>
      <c r="EM70" s="993">
        <v>0</v>
      </c>
      <c r="EN70" s="994">
        <v>0</v>
      </c>
      <c r="EO70" s="993">
        <v>0</v>
      </c>
      <c r="EP70" s="994">
        <v>0</v>
      </c>
      <c r="EQ70" s="993">
        <v>0</v>
      </c>
      <c r="ER70" s="994">
        <v>0</v>
      </c>
      <c r="ES70" s="993">
        <v>0</v>
      </c>
      <c r="ET70" s="994">
        <v>0</v>
      </c>
      <c r="EU70" s="993">
        <v>0</v>
      </c>
      <c r="EV70" s="994">
        <v>0</v>
      </c>
      <c r="EW70" s="993">
        <v>0</v>
      </c>
      <c r="EX70" s="994">
        <v>0</v>
      </c>
      <c r="EY70" s="993">
        <v>0</v>
      </c>
      <c r="EZ70" s="994">
        <v>0</v>
      </c>
      <c r="FA70" s="993">
        <v>0</v>
      </c>
      <c r="FB70" s="994">
        <v>0</v>
      </c>
      <c r="FC70" s="995">
        <v>0</v>
      </c>
      <c r="FD70" s="946"/>
      <c r="FE70" s="974"/>
      <c r="FF70" s="946"/>
      <c r="FG70" s="975"/>
      <c r="FI70" s="996" t="b">
        <v>1</v>
      </c>
    </row>
    <row r="71" spans="2:165" hidden="1" outlineLevel="1">
      <c r="B71" s="983">
        <v>64</v>
      </c>
      <c r="C71" s="984" t="s">
        <v>803</v>
      </c>
      <c r="E71" s="985">
        <v>0</v>
      </c>
      <c r="F71" s="986">
        <v>0</v>
      </c>
      <c r="G71" s="987">
        <v>0</v>
      </c>
      <c r="H71" s="986">
        <v>0</v>
      </c>
      <c r="I71" s="987">
        <v>0</v>
      </c>
      <c r="J71" s="986">
        <v>0</v>
      </c>
      <c r="K71" s="987">
        <v>0</v>
      </c>
      <c r="L71" s="986">
        <v>0</v>
      </c>
      <c r="M71" s="987">
        <v>0</v>
      </c>
      <c r="N71" s="986">
        <v>0</v>
      </c>
      <c r="O71" s="987">
        <v>0</v>
      </c>
      <c r="P71" s="986">
        <v>0</v>
      </c>
      <c r="Q71" s="987">
        <v>0</v>
      </c>
      <c r="R71" s="986">
        <v>0</v>
      </c>
      <c r="S71" s="987">
        <v>0</v>
      </c>
      <c r="T71" s="986">
        <v>0</v>
      </c>
      <c r="U71" s="987">
        <v>0</v>
      </c>
      <c r="V71" s="986">
        <v>0</v>
      </c>
      <c r="W71" s="987">
        <v>0</v>
      </c>
      <c r="X71" s="986">
        <v>0</v>
      </c>
      <c r="Y71" s="987">
        <v>0</v>
      </c>
      <c r="Z71" s="986">
        <v>0</v>
      </c>
      <c r="AA71" s="987">
        <v>0</v>
      </c>
      <c r="AB71" s="986">
        <v>0</v>
      </c>
      <c r="AC71" s="987">
        <v>0</v>
      </c>
      <c r="AD71" s="986">
        <v>0</v>
      </c>
      <c r="AE71" s="987">
        <v>0</v>
      </c>
      <c r="AF71" s="986">
        <v>0</v>
      </c>
      <c r="AG71" s="987">
        <v>0</v>
      </c>
      <c r="AH71" s="986">
        <v>0</v>
      </c>
      <c r="AI71" s="987">
        <v>0</v>
      </c>
      <c r="AJ71" s="986">
        <v>0</v>
      </c>
      <c r="AK71" s="987">
        <v>0</v>
      </c>
      <c r="AL71" s="986">
        <v>0</v>
      </c>
      <c r="AM71" s="987">
        <v>0</v>
      </c>
      <c r="AN71" s="988">
        <v>0</v>
      </c>
      <c r="AO71" s="946"/>
      <c r="AP71" s="964"/>
      <c r="AQ71" s="946"/>
      <c r="AR71" s="985">
        <v>0</v>
      </c>
      <c r="AS71" s="986">
        <v>0</v>
      </c>
      <c r="AT71" s="987">
        <v>0</v>
      </c>
      <c r="AU71" s="986">
        <v>0</v>
      </c>
      <c r="AV71" s="987">
        <v>0</v>
      </c>
      <c r="AW71" s="986">
        <v>0</v>
      </c>
      <c r="AX71" s="987">
        <v>0</v>
      </c>
      <c r="AY71" s="986">
        <v>0</v>
      </c>
      <c r="AZ71" s="987">
        <v>0</v>
      </c>
      <c r="BA71" s="986">
        <v>0</v>
      </c>
      <c r="BB71" s="987">
        <v>0</v>
      </c>
      <c r="BC71" s="986">
        <v>0</v>
      </c>
      <c r="BD71" s="987">
        <v>0</v>
      </c>
      <c r="BE71" s="986">
        <v>0</v>
      </c>
      <c r="BF71" s="987">
        <v>0</v>
      </c>
      <c r="BG71" s="986">
        <v>0</v>
      </c>
      <c r="BH71" s="987">
        <v>0</v>
      </c>
      <c r="BI71" s="986">
        <v>0</v>
      </c>
      <c r="BJ71" s="987">
        <v>0</v>
      </c>
      <c r="BK71" s="986">
        <v>0</v>
      </c>
      <c r="BL71" s="987">
        <v>0</v>
      </c>
      <c r="BM71" s="986">
        <v>0</v>
      </c>
      <c r="BN71" s="987">
        <v>0</v>
      </c>
      <c r="BO71" s="986">
        <v>0</v>
      </c>
      <c r="BP71" s="987">
        <v>0</v>
      </c>
      <c r="BQ71" s="986">
        <v>0</v>
      </c>
      <c r="BR71" s="987">
        <v>0</v>
      </c>
      <c r="BS71" s="986">
        <v>0</v>
      </c>
      <c r="BT71" s="987">
        <v>0</v>
      </c>
      <c r="BU71" s="986">
        <v>0</v>
      </c>
      <c r="BV71" s="987">
        <v>0</v>
      </c>
      <c r="BW71" s="986">
        <v>0</v>
      </c>
      <c r="BX71" s="987">
        <v>0</v>
      </c>
      <c r="BY71" s="986">
        <v>0</v>
      </c>
      <c r="BZ71" s="987">
        <v>0</v>
      </c>
      <c r="CA71" s="988">
        <v>0</v>
      </c>
      <c r="CB71" s="946"/>
      <c r="CC71" s="971"/>
      <c r="CD71" s="946"/>
      <c r="CE71" s="972"/>
      <c r="CF71" s="946"/>
      <c r="CG71" s="985">
        <v>0</v>
      </c>
      <c r="CH71" s="986">
        <v>0</v>
      </c>
      <c r="CI71" s="987">
        <v>0</v>
      </c>
      <c r="CJ71" s="986">
        <v>0</v>
      </c>
      <c r="CK71" s="987">
        <v>0</v>
      </c>
      <c r="CL71" s="986">
        <v>0</v>
      </c>
      <c r="CM71" s="987">
        <v>0</v>
      </c>
      <c r="CN71" s="986">
        <v>0</v>
      </c>
      <c r="CO71" s="987">
        <v>0</v>
      </c>
      <c r="CP71" s="986">
        <v>0</v>
      </c>
      <c r="CQ71" s="987">
        <v>0</v>
      </c>
      <c r="CR71" s="986">
        <v>0</v>
      </c>
      <c r="CS71" s="987">
        <v>0</v>
      </c>
      <c r="CT71" s="986">
        <v>0</v>
      </c>
      <c r="CU71" s="987">
        <v>0</v>
      </c>
      <c r="CV71" s="986">
        <v>0</v>
      </c>
      <c r="CW71" s="987">
        <v>0</v>
      </c>
      <c r="CX71" s="986">
        <v>0</v>
      </c>
      <c r="CY71" s="987">
        <v>0</v>
      </c>
      <c r="CZ71" s="986">
        <v>0</v>
      </c>
      <c r="DA71" s="987">
        <v>0</v>
      </c>
      <c r="DB71" s="986">
        <v>0</v>
      </c>
      <c r="DC71" s="987">
        <v>0</v>
      </c>
      <c r="DD71" s="986">
        <v>0</v>
      </c>
      <c r="DE71" s="987">
        <v>0</v>
      </c>
      <c r="DF71" s="986">
        <v>0</v>
      </c>
      <c r="DG71" s="987">
        <v>0</v>
      </c>
      <c r="DH71" s="986">
        <v>0</v>
      </c>
      <c r="DI71" s="987">
        <v>0</v>
      </c>
      <c r="DJ71" s="986">
        <v>0</v>
      </c>
      <c r="DK71" s="987">
        <v>0</v>
      </c>
      <c r="DL71" s="986">
        <v>0</v>
      </c>
      <c r="DM71" s="987">
        <v>0</v>
      </c>
      <c r="DN71" s="986">
        <v>0</v>
      </c>
      <c r="DO71" s="987">
        <v>0</v>
      </c>
      <c r="DP71" s="988">
        <v>0</v>
      </c>
      <c r="DQ71" s="946"/>
      <c r="DR71" s="973"/>
      <c r="DS71" s="946"/>
      <c r="DT71" s="985">
        <v>0</v>
      </c>
      <c r="DU71" s="986">
        <v>0</v>
      </c>
      <c r="DV71" s="987">
        <v>0</v>
      </c>
      <c r="DW71" s="986">
        <v>0</v>
      </c>
      <c r="DX71" s="987">
        <v>0</v>
      </c>
      <c r="DY71" s="986">
        <v>0</v>
      </c>
      <c r="DZ71" s="987">
        <v>0</v>
      </c>
      <c r="EA71" s="986">
        <v>0</v>
      </c>
      <c r="EB71" s="987">
        <v>0</v>
      </c>
      <c r="EC71" s="986">
        <v>0</v>
      </c>
      <c r="ED71" s="987">
        <v>0</v>
      </c>
      <c r="EE71" s="986">
        <v>0</v>
      </c>
      <c r="EF71" s="987">
        <v>0</v>
      </c>
      <c r="EG71" s="986">
        <v>0</v>
      </c>
      <c r="EH71" s="987">
        <v>0</v>
      </c>
      <c r="EI71" s="986">
        <v>0</v>
      </c>
      <c r="EJ71" s="987">
        <v>0</v>
      </c>
      <c r="EK71" s="986">
        <v>0</v>
      </c>
      <c r="EL71" s="987">
        <v>0</v>
      </c>
      <c r="EM71" s="986">
        <v>0</v>
      </c>
      <c r="EN71" s="987">
        <v>0</v>
      </c>
      <c r="EO71" s="986">
        <v>0</v>
      </c>
      <c r="EP71" s="987">
        <v>0</v>
      </c>
      <c r="EQ71" s="986">
        <v>0</v>
      </c>
      <c r="ER71" s="987">
        <v>0</v>
      </c>
      <c r="ES71" s="986">
        <v>0</v>
      </c>
      <c r="ET71" s="987">
        <v>0</v>
      </c>
      <c r="EU71" s="986">
        <v>0</v>
      </c>
      <c r="EV71" s="987">
        <v>0</v>
      </c>
      <c r="EW71" s="986">
        <v>0</v>
      </c>
      <c r="EX71" s="987">
        <v>0</v>
      </c>
      <c r="EY71" s="986">
        <v>0</v>
      </c>
      <c r="EZ71" s="987">
        <v>0</v>
      </c>
      <c r="FA71" s="986">
        <v>0</v>
      </c>
      <c r="FB71" s="987">
        <v>0</v>
      </c>
      <c r="FC71" s="988">
        <v>0</v>
      </c>
      <c r="FD71" s="946"/>
      <c r="FE71" s="974"/>
      <c r="FF71" s="946"/>
      <c r="FG71" s="975"/>
      <c r="FI71" s="989" t="b">
        <v>1</v>
      </c>
    </row>
    <row r="72" spans="2:165" hidden="1" outlineLevel="1">
      <c r="B72" s="990">
        <v>65</v>
      </c>
      <c r="C72" s="991" t="s">
        <v>804</v>
      </c>
      <c r="E72" s="992">
        <v>0</v>
      </c>
      <c r="F72" s="993">
        <v>0</v>
      </c>
      <c r="G72" s="994">
        <v>0</v>
      </c>
      <c r="H72" s="993">
        <v>0</v>
      </c>
      <c r="I72" s="994">
        <v>0</v>
      </c>
      <c r="J72" s="993">
        <v>0</v>
      </c>
      <c r="K72" s="994">
        <v>0</v>
      </c>
      <c r="L72" s="993">
        <v>0</v>
      </c>
      <c r="M72" s="994">
        <v>0</v>
      </c>
      <c r="N72" s="993">
        <v>0</v>
      </c>
      <c r="O72" s="994">
        <v>0</v>
      </c>
      <c r="P72" s="993">
        <v>0</v>
      </c>
      <c r="Q72" s="994">
        <v>0</v>
      </c>
      <c r="R72" s="993">
        <v>0</v>
      </c>
      <c r="S72" s="994">
        <v>0</v>
      </c>
      <c r="T72" s="993">
        <v>0</v>
      </c>
      <c r="U72" s="994">
        <v>0</v>
      </c>
      <c r="V72" s="993">
        <v>0</v>
      </c>
      <c r="W72" s="994">
        <v>0</v>
      </c>
      <c r="X72" s="993">
        <v>0</v>
      </c>
      <c r="Y72" s="994">
        <v>0</v>
      </c>
      <c r="Z72" s="993">
        <v>0</v>
      </c>
      <c r="AA72" s="994">
        <v>0</v>
      </c>
      <c r="AB72" s="993">
        <v>0</v>
      </c>
      <c r="AC72" s="994">
        <v>0</v>
      </c>
      <c r="AD72" s="993">
        <v>0</v>
      </c>
      <c r="AE72" s="994">
        <v>0</v>
      </c>
      <c r="AF72" s="993">
        <v>0</v>
      </c>
      <c r="AG72" s="994">
        <v>0</v>
      </c>
      <c r="AH72" s="993">
        <v>0</v>
      </c>
      <c r="AI72" s="994">
        <v>0</v>
      </c>
      <c r="AJ72" s="993">
        <v>0</v>
      </c>
      <c r="AK72" s="994">
        <v>0</v>
      </c>
      <c r="AL72" s="993">
        <v>0</v>
      </c>
      <c r="AM72" s="994">
        <v>0</v>
      </c>
      <c r="AN72" s="995">
        <v>0</v>
      </c>
      <c r="AO72" s="946"/>
      <c r="AP72" s="964"/>
      <c r="AQ72" s="946"/>
      <c r="AR72" s="992">
        <v>0</v>
      </c>
      <c r="AS72" s="993">
        <v>0</v>
      </c>
      <c r="AT72" s="994">
        <v>0</v>
      </c>
      <c r="AU72" s="993">
        <v>0</v>
      </c>
      <c r="AV72" s="994">
        <v>0</v>
      </c>
      <c r="AW72" s="993">
        <v>0</v>
      </c>
      <c r="AX72" s="994">
        <v>0</v>
      </c>
      <c r="AY72" s="993">
        <v>0</v>
      </c>
      <c r="AZ72" s="994">
        <v>0</v>
      </c>
      <c r="BA72" s="993">
        <v>0</v>
      </c>
      <c r="BB72" s="994">
        <v>0</v>
      </c>
      <c r="BC72" s="993">
        <v>0</v>
      </c>
      <c r="BD72" s="994">
        <v>0</v>
      </c>
      <c r="BE72" s="993">
        <v>0</v>
      </c>
      <c r="BF72" s="994">
        <v>0</v>
      </c>
      <c r="BG72" s="993">
        <v>0</v>
      </c>
      <c r="BH72" s="994">
        <v>0</v>
      </c>
      <c r="BI72" s="993">
        <v>0</v>
      </c>
      <c r="BJ72" s="994">
        <v>0</v>
      </c>
      <c r="BK72" s="993">
        <v>0</v>
      </c>
      <c r="BL72" s="994">
        <v>0</v>
      </c>
      <c r="BM72" s="993">
        <v>0</v>
      </c>
      <c r="BN72" s="994">
        <v>0</v>
      </c>
      <c r="BO72" s="993">
        <v>0</v>
      </c>
      <c r="BP72" s="994">
        <v>0</v>
      </c>
      <c r="BQ72" s="993">
        <v>0</v>
      </c>
      <c r="BR72" s="994">
        <v>0</v>
      </c>
      <c r="BS72" s="993">
        <v>0</v>
      </c>
      <c r="BT72" s="994">
        <v>0</v>
      </c>
      <c r="BU72" s="993">
        <v>0</v>
      </c>
      <c r="BV72" s="994">
        <v>0</v>
      </c>
      <c r="BW72" s="993">
        <v>0</v>
      </c>
      <c r="BX72" s="994">
        <v>0</v>
      </c>
      <c r="BY72" s="993">
        <v>0</v>
      </c>
      <c r="BZ72" s="994">
        <v>0</v>
      </c>
      <c r="CA72" s="995">
        <v>0</v>
      </c>
      <c r="CB72" s="946"/>
      <c r="CC72" s="971"/>
      <c r="CD72" s="946"/>
      <c r="CE72" s="972"/>
      <c r="CF72" s="946"/>
      <c r="CG72" s="992">
        <v>0</v>
      </c>
      <c r="CH72" s="993">
        <v>0</v>
      </c>
      <c r="CI72" s="994">
        <v>0</v>
      </c>
      <c r="CJ72" s="993">
        <v>0</v>
      </c>
      <c r="CK72" s="994">
        <v>0</v>
      </c>
      <c r="CL72" s="993">
        <v>0</v>
      </c>
      <c r="CM72" s="994">
        <v>0</v>
      </c>
      <c r="CN72" s="993">
        <v>0</v>
      </c>
      <c r="CO72" s="994">
        <v>0</v>
      </c>
      <c r="CP72" s="993">
        <v>0</v>
      </c>
      <c r="CQ72" s="994">
        <v>0</v>
      </c>
      <c r="CR72" s="993">
        <v>0</v>
      </c>
      <c r="CS72" s="994">
        <v>0</v>
      </c>
      <c r="CT72" s="993">
        <v>0</v>
      </c>
      <c r="CU72" s="994">
        <v>0</v>
      </c>
      <c r="CV72" s="993">
        <v>0</v>
      </c>
      <c r="CW72" s="994">
        <v>0</v>
      </c>
      <c r="CX72" s="993">
        <v>0</v>
      </c>
      <c r="CY72" s="994">
        <v>0</v>
      </c>
      <c r="CZ72" s="993">
        <v>0</v>
      </c>
      <c r="DA72" s="994">
        <v>0</v>
      </c>
      <c r="DB72" s="993">
        <v>0</v>
      </c>
      <c r="DC72" s="994">
        <v>0</v>
      </c>
      <c r="DD72" s="993">
        <v>0</v>
      </c>
      <c r="DE72" s="994">
        <v>0</v>
      </c>
      <c r="DF72" s="993">
        <v>0</v>
      </c>
      <c r="DG72" s="994">
        <v>0</v>
      </c>
      <c r="DH72" s="993">
        <v>0</v>
      </c>
      <c r="DI72" s="994">
        <v>0</v>
      </c>
      <c r="DJ72" s="993">
        <v>0</v>
      </c>
      <c r="DK72" s="994">
        <v>0</v>
      </c>
      <c r="DL72" s="993">
        <v>0</v>
      </c>
      <c r="DM72" s="994">
        <v>0</v>
      </c>
      <c r="DN72" s="993">
        <v>0</v>
      </c>
      <c r="DO72" s="994">
        <v>0</v>
      </c>
      <c r="DP72" s="995">
        <v>0</v>
      </c>
      <c r="DQ72" s="946"/>
      <c r="DR72" s="973"/>
      <c r="DS72" s="946"/>
      <c r="DT72" s="992">
        <v>0</v>
      </c>
      <c r="DU72" s="993">
        <v>0</v>
      </c>
      <c r="DV72" s="994">
        <v>0</v>
      </c>
      <c r="DW72" s="993">
        <v>0</v>
      </c>
      <c r="DX72" s="994">
        <v>0</v>
      </c>
      <c r="DY72" s="993">
        <v>0</v>
      </c>
      <c r="DZ72" s="994">
        <v>0</v>
      </c>
      <c r="EA72" s="993">
        <v>0</v>
      </c>
      <c r="EB72" s="994">
        <v>0</v>
      </c>
      <c r="EC72" s="993">
        <v>0</v>
      </c>
      <c r="ED72" s="994">
        <v>0</v>
      </c>
      <c r="EE72" s="993">
        <v>0</v>
      </c>
      <c r="EF72" s="994">
        <v>0</v>
      </c>
      <c r="EG72" s="993">
        <v>0</v>
      </c>
      <c r="EH72" s="994">
        <v>0</v>
      </c>
      <c r="EI72" s="993">
        <v>0</v>
      </c>
      <c r="EJ72" s="994">
        <v>0</v>
      </c>
      <c r="EK72" s="993">
        <v>0</v>
      </c>
      <c r="EL72" s="994">
        <v>0</v>
      </c>
      <c r="EM72" s="993">
        <v>0</v>
      </c>
      <c r="EN72" s="994">
        <v>0</v>
      </c>
      <c r="EO72" s="993">
        <v>0</v>
      </c>
      <c r="EP72" s="994">
        <v>0</v>
      </c>
      <c r="EQ72" s="993">
        <v>0</v>
      </c>
      <c r="ER72" s="994">
        <v>0</v>
      </c>
      <c r="ES72" s="993">
        <v>0</v>
      </c>
      <c r="ET72" s="994">
        <v>0</v>
      </c>
      <c r="EU72" s="993">
        <v>0</v>
      </c>
      <c r="EV72" s="994">
        <v>0</v>
      </c>
      <c r="EW72" s="993">
        <v>0</v>
      </c>
      <c r="EX72" s="994">
        <v>0</v>
      </c>
      <c r="EY72" s="993">
        <v>0</v>
      </c>
      <c r="EZ72" s="994">
        <v>0</v>
      </c>
      <c r="FA72" s="993">
        <v>0</v>
      </c>
      <c r="FB72" s="994">
        <v>0</v>
      </c>
      <c r="FC72" s="995">
        <v>0</v>
      </c>
      <c r="FD72" s="946"/>
      <c r="FE72" s="974"/>
      <c r="FF72" s="946"/>
      <c r="FG72" s="975"/>
      <c r="FI72" s="996" t="b">
        <v>1</v>
      </c>
    </row>
    <row r="73" spans="2:165" hidden="1" outlineLevel="1">
      <c r="B73" s="1013">
        <v>66</v>
      </c>
      <c r="C73" s="1021" t="s">
        <v>805</v>
      </c>
      <c r="E73" s="1015">
        <v>0</v>
      </c>
      <c r="F73" s="1016">
        <v>0</v>
      </c>
      <c r="G73" s="1017">
        <v>0</v>
      </c>
      <c r="H73" s="1016">
        <v>0</v>
      </c>
      <c r="I73" s="1017">
        <v>0</v>
      </c>
      <c r="J73" s="1016">
        <v>0</v>
      </c>
      <c r="K73" s="1017">
        <v>0</v>
      </c>
      <c r="L73" s="1016">
        <v>0</v>
      </c>
      <c r="M73" s="1017">
        <v>0</v>
      </c>
      <c r="N73" s="1016">
        <v>0</v>
      </c>
      <c r="O73" s="1017">
        <v>0</v>
      </c>
      <c r="P73" s="1016">
        <v>0</v>
      </c>
      <c r="Q73" s="1017">
        <v>0</v>
      </c>
      <c r="R73" s="1016">
        <v>0</v>
      </c>
      <c r="S73" s="1017">
        <v>0</v>
      </c>
      <c r="T73" s="1016">
        <v>0</v>
      </c>
      <c r="U73" s="1017">
        <v>0</v>
      </c>
      <c r="V73" s="1016">
        <v>0</v>
      </c>
      <c r="W73" s="1017">
        <v>0</v>
      </c>
      <c r="X73" s="1016">
        <v>0</v>
      </c>
      <c r="Y73" s="1017">
        <v>0</v>
      </c>
      <c r="Z73" s="1016">
        <v>0</v>
      </c>
      <c r="AA73" s="1017">
        <v>0</v>
      </c>
      <c r="AB73" s="1016">
        <v>0</v>
      </c>
      <c r="AC73" s="1017">
        <v>0</v>
      </c>
      <c r="AD73" s="1016">
        <v>0</v>
      </c>
      <c r="AE73" s="1017">
        <v>0</v>
      </c>
      <c r="AF73" s="1016">
        <v>0</v>
      </c>
      <c r="AG73" s="1017">
        <v>0</v>
      </c>
      <c r="AH73" s="1016">
        <v>0</v>
      </c>
      <c r="AI73" s="1017">
        <v>0</v>
      </c>
      <c r="AJ73" s="1016">
        <v>0</v>
      </c>
      <c r="AK73" s="1017">
        <v>0</v>
      </c>
      <c r="AL73" s="1016">
        <v>0</v>
      </c>
      <c r="AM73" s="1017">
        <v>0</v>
      </c>
      <c r="AN73" s="1018">
        <v>0</v>
      </c>
      <c r="AO73" s="946"/>
      <c r="AP73" s="964"/>
      <c r="AQ73" s="946"/>
      <c r="AR73" s="1015">
        <v>0</v>
      </c>
      <c r="AS73" s="1016">
        <v>0</v>
      </c>
      <c r="AT73" s="1017">
        <v>0</v>
      </c>
      <c r="AU73" s="1016">
        <v>0</v>
      </c>
      <c r="AV73" s="1017">
        <v>0</v>
      </c>
      <c r="AW73" s="1016">
        <v>0</v>
      </c>
      <c r="AX73" s="1017">
        <v>0</v>
      </c>
      <c r="AY73" s="1016">
        <v>0</v>
      </c>
      <c r="AZ73" s="1017">
        <v>0</v>
      </c>
      <c r="BA73" s="1016">
        <v>0</v>
      </c>
      <c r="BB73" s="1017">
        <v>0</v>
      </c>
      <c r="BC73" s="1016">
        <v>0</v>
      </c>
      <c r="BD73" s="1017">
        <v>0</v>
      </c>
      <c r="BE73" s="1016">
        <v>0</v>
      </c>
      <c r="BF73" s="1017">
        <v>0</v>
      </c>
      <c r="BG73" s="1016">
        <v>0</v>
      </c>
      <c r="BH73" s="1017">
        <v>0</v>
      </c>
      <c r="BI73" s="1016">
        <v>0</v>
      </c>
      <c r="BJ73" s="1017">
        <v>0</v>
      </c>
      <c r="BK73" s="1016">
        <v>0</v>
      </c>
      <c r="BL73" s="1017">
        <v>0</v>
      </c>
      <c r="BM73" s="1016">
        <v>0</v>
      </c>
      <c r="BN73" s="1017">
        <v>0</v>
      </c>
      <c r="BO73" s="1016">
        <v>0</v>
      </c>
      <c r="BP73" s="1017">
        <v>0</v>
      </c>
      <c r="BQ73" s="1016">
        <v>0</v>
      </c>
      <c r="BR73" s="1017">
        <v>0</v>
      </c>
      <c r="BS73" s="1016">
        <v>0</v>
      </c>
      <c r="BT73" s="1017">
        <v>0</v>
      </c>
      <c r="BU73" s="1016">
        <v>0</v>
      </c>
      <c r="BV73" s="1017">
        <v>0</v>
      </c>
      <c r="BW73" s="1016">
        <v>0</v>
      </c>
      <c r="BX73" s="1017">
        <v>0</v>
      </c>
      <c r="BY73" s="1016">
        <v>0</v>
      </c>
      <c r="BZ73" s="1017">
        <v>0</v>
      </c>
      <c r="CA73" s="1018">
        <v>0</v>
      </c>
      <c r="CB73" s="946"/>
      <c r="CC73" s="971"/>
      <c r="CD73" s="946"/>
      <c r="CE73" s="972"/>
      <c r="CF73" s="946"/>
      <c r="CG73" s="1015">
        <v>0</v>
      </c>
      <c r="CH73" s="1016">
        <v>0</v>
      </c>
      <c r="CI73" s="1017">
        <v>0</v>
      </c>
      <c r="CJ73" s="1016">
        <v>0</v>
      </c>
      <c r="CK73" s="1017">
        <v>0</v>
      </c>
      <c r="CL73" s="1016">
        <v>0</v>
      </c>
      <c r="CM73" s="1017">
        <v>0</v>
      </c>
      <c r="CN73" s="1016">
        <v>0</v>
      </c>
      <c r="CO73" s="1017">
        <v>0</v>
      </c>
      <c r="CP73" s="1016">
        <v>0</v>
      </c>
      <c r="CQ73" s="1017">
        <v>0</v>
      </c>
      <c r="CR73" s="1016">
        <v>0</v>
      </c>
      <c r="CS73" s="1017">
        <v>0</v>
      </c>
      <c r="CT73" s="1016">
        <v>0</v>
      </c>
      <c r="CU73" s="1017">
        <v>0</v>
      </c>
      <c r="CV73" s="1016">
        <v>0</v>
      </c>
      <c r="CW73" s="1017">
        <v>0</v>
      </c>
      <c r="CX73" s="1016">
        <v>0</v>
      </c>
      <c r="CY73" s="1017">
        <v>0</v>
      </c>
      <c r="CZ73" s="1016">
        <v>0</v>
      </c>
      <c r="DA73" s="1017">
        <v>0</v>
      </c>
      <c r="DB73" s="1016">
        <v>0</v>
      </c>
      <c r="DC73" s="1017">
        <v>0</v>
      </c>
      <c r="DD73" s="1016">
        <v>0</v>
      </c>
      <c r="DE73" s="1017">
        <v>0</v>
      </c>
      <c r="DF73" s="1016">
        <v>0</v>
      </c>
      <c r="DG73" s="1017">
        <v>0</v>
      </c>
      <c r="DH73" s="1016">
        <v>0</v>
      </c>
      <c r="DI73" s="1017">
        <v>0</v>
      </c>
      <c r="DJ73" s="1016">
        <v>0</v>
      </c>
      <c r="DK73" s="1017">
        <v>0</v>
      </c>
      <c r="DL73" s="1016">
        <v>0</v>
      </c>
      <c r="DM73" s="1017">
        <v>0</v>
      </c>
      <c r="DN73" s="1016">
        <v>0</v>
      </c>
      <c r="DO73" s="1017">
        <v>0</v>
      </c>
      <c r="DP73" s="1018">
        <v>0</v>
      </c>
      <c r="DQ73" s="946"/>
      <c r="DR73" s="973"/>
      <c r="DS73" s="946"/>
      <c r="DT73" s="1015">
        <v>0</v>
      </c>
      <c r="DU73" s="1016">
        <v>0</v>
      </c>
      <c r="DV73" s="1017">
        <v>0</v>
      </c>
      <c r="DW73" s="1016">
        <v>0</v>
      </c>
      <c r="DX73" s="1017">
        <v>0</v>
      </c>
      <c r="DY73" s="1016">
        <v>0</v>
      </c>
      <c r="DZ73" s="1017">
        <v>0</v>
      </c>
      <c r="EA73" s="1016">
        <v>0</v>
      </c>
      <c r="EB73" s="1017">
        <v>0</v>
      </c>
      <c r="EC73" s="1016">
        <v>0</v>
      </c>
      <c r="ED73" s="1017">
        <v>0</v>
      </c>
      <c r="EE73" s="1016">
        <v>0</v>
      </c>
      <c r="EF73" s="1017">
        <v>0</v>
      </c>
      <c r="EG73" s="1016">
        <v>0</v>
      </c>
      <c r="EH73" s="1017">
        <v>0</v>
      </c>
      <c r="EI73" s="1016">
        <v>0</v>
      </c>
      <c r="EJ73" s="1017">
        <v>0</v>
      </c>
      <c r="EK73" s="1016">
        <v>0</v>
      </c>
      <c r="EL73" s="1017">
        <v>0</v>
      </c>
      <c r="EM73" s="1016">
        <v>0</v>
      </c>
      <c r="EN73" s="1017">
        <v>0</v>
      </c>
      <c r="EO73" s="1016">
        <v>0</v>
      </c>
      <c r="EP73" s="1017">
        <v>0</v>
      </c>
      <c r="EQ73" s="1016">
        <v>0</v>
      </c>
      <c r="ER73" s="1017">
        <v>0</v>
      </c>
      <c r="ES73" s="1016">
        <v>0</v>
      </c>
      <c r="ET73" s="1017">
        <v>0</v>
      </c>
      <c r="EU73" s="1016">
        <v>0</v>
      </c>
      <c r="EV73" s="1017">
        <v>0</v>
      </c>
      <c r="EW73" s="1016">
        <v>0</v>
      </c>
      <c r="EX73" s="1017">
        <v>0</v>
      </c>
      <c r="EY73" s="1016">
        <v>0</v>
      </c>
      <c r="EZ73" s="1017">
        <v>0</v>
      </c>
      <c r="FA73" s="1016">
        <v>0</v>
      </c>
      <c r="FB73" s="1017">
        <v>0</v>
      </c>
      <c r="FC73" s="1018">
        <v>0</v>
      </c>
      <c r="FD73" s="946"/>
      <c r="FE73" s="974"/>
      <c r="FF73" s="946"/>
      <c r="FG73" s="975"/>
      <c r="FI73" s="1019" t="b">
        <v>1</v>
      </c>
    </row>
    <row r="74" spans="2:165" outlineLevel="1">
      <c r="B74" s="976">
        <v>67</v>
      </c>
      <c r="C74" s="977" t="s">
        <v>317</v>
      </c>
      <c r="E74" s="978">
        <v>27043</v>
      </c>
      <c r="F74" s="979">
        <v>27043</v>
      </c>
      <c r="G74" s="980">
        <v>27043</v>
      </c>
      <c r="H74" s="979">
        <v>26771</v>
      </c>
      <c r="I74" s="980">
        <v>18365</v>
      </c>
      <c r="J74" s="979">
        <v>0</v>
      </c>
      <c r="K74" s="980">
        <v>0</v>
      </c>
      <c r="L74" s="979">
        <v>0</v>
      </c>
      <c r="M74" s="980">
        <v>0</v>
      </c>
      <c r="N74" s="979">
        <v>0</v>
      </c>
      <c r="O74" s="980">
        <v>0</v>
      </c>
      <c r="P74" s="979">
        <v>0</v>
      </c>
      <c r="Q74" s="980">
        <v>0</v>
      </c>
      <c r="R74" s="979">
        <v>0</v>
      </c>
      <c r="S74" s="980">
        <v>0</v>
      </c>
      <c r="T74" s="979">
        <v>0</v>
      </c>
      <c r="U74" s="980">
        <v>0</v>
      </c>
      <c r="V74" s="979">
        <v>0</v>
      </c>
      <c r="W74" s="980">
        <v>0</v>
      </c>
      <c r="X74" s="979">
        <v>0</v>
      </c>
      <c r="Y74" s="980">
        <v>0</v>
      </c>
      <c r="Z74" s="979">
        <v>0</v>
      </c>
      <c r="AA74" s="980">
        <v>0</v>
      </c>
      <c r="AB74" s="979">
        <v>0</v>
      </c>
      <c r="AC74" s="980">
        <v>0</v>
      </c>
      <c r="AD74" s="979">
        <v>0</v>
      </c>
      <c r="AE74" s="980">
        <v>0</v>
      </c>
      <c r="AF74" s="979">
        <v>0</v>
      </c>
      <c r="AG74" s="980">
        <v>0</v>
      </c>
      <c r="AH74" s="979">
        <v>0</v>
      </c>
      <c r="AI74" s="980">
        <v>0</v>
      </c>
      <c r="AJ74" s="979">
        <v>0</v>
      </c>
      <c r="AK74" s="980">
        <v>0</v>
      </c>
      <c r="AL74" s="979">
        <v>0</v>
      </c>
      <c r="AM74" s="980">
        <v>0</v>
      </c>
      <c r="AN74" s="981">
        <v>0</v>
      </c>
      <c r="AO74" s="946"/>
      <c r="AP74" s="964"/>
      <c r="AQ74" s="946"/>
      <c r="AR74" s="978">
        <v>4</v>
      </c>
      <c r="AS74" s="979">
        <v>4</v>
      </c>
      <c r="AT74" s="980">
        <v>4</v>
      </c>
      <c r="AU74" s="979">
        <v>4</v>
      </c>
      <c r="AV74" s="980">
        <v>3</v>
      </c>
      <c r="AW74" s="979">
        <v>0</v>
      </c>
      <c r="AX74" s="980">
        <v>0</v>
      </c>
      <c r="AY74" s="979">
        <v>0</v>
      </c>
      <c r="AZ74" s="980">
        <v>0</v>
      </c>
      <c r="BA74" s="979">
        <v>0</v>
      </c>
      <c r="BB74" s="980">
        <v>0</v>
      </c>
      <c r="BC74" s="979">
        <v>0</v>
      </c>
      <c r="BD74" s="980">
        <v>0</v>
      </c>
      <c r="BE74" s="979">
        <v>0</v>
      </c>
      <c r="BF74" s="980">
        <v>0</v>
      </c>
      <c r="BG74" s="979">
        <v>0</v>
      </c>
      <c r="BH74" s="980">
        <v>0</v>
      </c>
      <c r="BI74" s="979">
        <v>0</v>
      </c>
      <c r="BJ74" s="980">
        <v>0</v>
      </c>
      <c r="BK74" s="979">
        <v>0</v>
      </c>
      <c r="BL74" s="980">
        <v>0</v>
      </c>
      <c r="BM74" s="979">
        <v>0</v>
      </c>
      <c r="BN74" s="980">
        <v>0</v>
      </c>
      <c r="BO74" s="979">
        <v>0</v>
      </c>
      <c r="BP74" s="980">
        <v>0</v>
      </c>
      <c r="BQ74" s="979">
        <v>0</v>
      </c>
      <c r="BR74" s="980">
        <v>0</v>
      </c>
      <c r="BS74" s="979">
        <v>0</v>
      </c>
      <c r="BT74" s="980">
        <v>0</v>
      </c>
      <c r="BU74" s="979">
        <v>0</v>
      </c>
      <c r="BV74" s="980">
        <v>0</v>
      </c>
      <c r="BW74" s="979">
        <v>0</v>
      </c>
      <c r="BX74" s="980">
        <v>0</v>
      </c>
      <c r="BY74" s="979">
        <v>0</v>
      </c>
      <c r="BZ74" s="980">
        <v>0</v>
      </c>
      <c r="CA74" s="981">
        <v>0</v>
      </c>
      <c r="CB74" s="946"/>
      <c r="CC74" s="971"/>
      <c r="CD74" s="946"/>
      <c r="CE74" s="972"/>
      <c r="CF74" s="946"/>
      <c r="CG74" s="978">
        <v>12724</v>
      </c>
      <c r="CH74" s="979">
        <v>12724</v>
      </c>
      <c r="CI74" s="980">
        <v>12724</v>
      </c>
      <c r="CJ74" s="979">
        <v>12619</v>
      </c>
      <c r="CK74" s="980">
        <v>8546</v>
      </c>
      <c r="CL74" s="979">
        <v>0</v>
      </c>
      <c r="CM74" s="980">
        <v>0</v>
      </c>
      <c r="CN74" s="979">
        <v>0</v>
      </c>
      <c r="CO74" s="980">
        <v>0</v>
      </c>
      <c r="CP74" s="979">
        <v>0</v>
      </c>
      <c r="CQ74" s="980">
        <v>0</v>
      </c>
      <c r="CR74" s="979">
        <v>0</v>
      </c>
      <c r="CS74" s="980">
        <v>0</v>
      </c>
      <c r="CT74" s="979">
        <v>0</v>
      </c>
      <c r="CU74" s="980">
        <v>0</v>
      </c>
      <c r="CV74" s="979">
        <v>0</v>
      </c>
      <c r="CW74" s="980">
        <v>0</v>
      </c>
      <c r="CX74" s="979">
        <v>0</v>
      </c>
      <c r="CY74" s="980">
        <v>0</v>
      </c>
      <c r="CZ74" s="979">
        <v>0</v>
      </c>
      <c r="DA74" s="980">
        <v>0</v>
      </c>
      <c r="DB74" s="979">
        <v>0</v>
      </c>
      <c r="DC74" s="980">
        <v>0</v>
      </c>
      <c r="DD74" s="979">
        <v>0</v>
      </c>
      <c r="DE74" s="980">
        <v>0</v>
      </c>
      <c r="DF74" s="979">
        <v>0</v>
      </c>
      <c r="DG74" s="980">
        <v>0</v>
      </c>
      <c r="DH74" s="979">
        <v>0</v>
      </c>
      <c r="DI74" s="980">
        <v>0</v>
      </c>
      <c r="DJ74" s="979">
        <v>0</v>
      </c>
      <c r="DK74" s="980">
        <v>0</v>
      </c>
      <c r="DL74" s="979">
        <v>0</v>
      </c>
      <c r="DM74" s="980">
        <v>0</v>
      </c>
      <c r="DN74" s="979">
        <v>0</v>
      </c>
      <c r="DO74" s="980">
        <v>0</v>
      </c>
      <c r="DP74" s="981">
        <v>0</v>
      </c>
      <c r="DQ74" s="946"/>
      <c r="DR74" s="973"/>
      <c r="DS74" s="946"/>
      <c r="DT74" s="978">
        <v>2</v>
      </c>
      <c r="DU74" s="979">
        <v>2</v>
      </c>
      <c r="DV74" s="980">
        <v>2</v>
      </c>
      <c r="DW74" s="979">
        <v>2</v>
      </c>
      <c r="DX74" s="980">
        <v>1</v>
      </c>
      <c r="DY74" s="979">
        <v>0</v>
      </c>
      <c r="DZ74" s="980">
        <v>0</v>
      </c>
      <c r="EA74" s="979">
        <v>0</v>
      </c>
      <c r="EB74" s="980">
        <v>0</v>
      </c>
      <c r="EC74" s="979">
        <v>0</v>
      </c>
      <c r="ED74" s="980">
        <v>0</v>
      </c>
      <c r="EE74" s="979">
        <v>0</v>
      </c>
      <c r="EF74" s="980">
        <v>0</v>
      </c>
      <c r="EG74" s="979">
        <v>0</v>
      </c>
      <c r="EH74" s="980">
        <v>0</v>
      </c>
      <c r="EI74" s="979">
        <v>0</v>
      </c>
      <c r="EJ74" s="980">
        <v>0</v>
      </c>
      <c r="EK74" s="979">
        <v>0</v>
      </c>
      <c r="EL74" s="980">
        <v>0</v>
      </c>
      <c r="EM74" s="979">
        <v>0</v>
      </c>
      <c r="EN74" s="980">
        <v>0</v>
      </c>
      <c r="EO74" s="979">
        <v>0</v>
      </c>
      <c r="EP74" s="980">
        <v>0</v>
      </c>
      <c r="EQ74" s="979">
        <v>0</v>
      </c>
      <c r="ER74" s="980">
        <v>0</v>
      </c>
      <c r="ES74" s="979">
        <v>0</v>
      </c>
      <c r="ET74" s="980">
        <v>0</v>
      </c>
      <c r="EU74" s="979">
        <v>0</v>
      </c>
      <c r="EV74" s="980">
        <v>0</v>
      </c>
      <c r="EW74" s="979">
        <v>0</v>
      </c>
      <c r="EX74" s="980">
        <v>0</v>
      </c>
      <c r="EY74" s="979">
        <v>0</v>
      </c>
      <c r="EZ74" s="980">
        <v>0</v>
      </c>
      <c r="FA74" s="979">
        <v>0</v>
      </c>
      <c r="FB74" s="980">
        <v>0</v>
      </c>
      <c r="FC74" s="981">
        <v>0</v>
      </c>
      <c r="FD74" s="946"/>
      <c r="FE74" s="974"/>
      <c r="FF74" s="946"/>
      <c r="FG74" s="975"/>
      <c r="FI74" s="982" t="b">
        <v>0</v>
      </c>
    </row>
    <row r="75" spans="2:165" outlineLevel="1">
      <c r="B75" s="983">
        <v>68</v>
      </c>
      <c r="C75" s="1012" t="s">
        <v>312</v>
      </c>
      <c r="E75" s="985">
        <v>278040</v>
      </c>
      <c r="F75" s="986">
        <v>275541</v>
      </c>
      <c r="G75" s="987">
        <v>275541</v>
      </c>
      <c r="H75" s="986">
        <v>275541</v>
      </c>
      <c r="I75" s="987">
        <v>275541</v>
      </c>
      <c r="J75" s="986">
        <v>275541</v>
      </c>
      <c r="K75" s="987">
        <v>275541</v>
      </c>
      <c r="L75" s="986">
        <v>275484</v>
      </c>
      <c r="M75" s="987">
        <v>275484</v>
      </c>
      <c r="N75" s="986">
        <v>275484</v>
      </c>
      <c r="O75" s="987">
        <v>252329</v>
      </c>
      <c r="P75" s="986">
        <v>251453</v>
      </c>
      <c r="Q75" s="987">
        <v>251453</v>
      </c>
      <c r="R75" s="986">
        <v>249397</v>
      </c>
      <c r="S75" s="987">
        <v>249397</v>
      </c>
      <c r="T75" s="986">
        <v>249294</v>
      </c>
      <c r="U75" s="987">
        <v>92407</v>
      </c>
      <c r="V75" s="986">
        <v>92407</v>
      </c>
      <c r="W75" s="987">
        <v>92407</v>
      </c>
      <c r="X75" s="986">
        <v>92407</v>
      </c>
      <c r="Y75" s="987">
        <v>0</v>
      </c>
      <c r="Z75" s="986">
        <v>0</v>
      </c>
      <c r="AA75" s="987">
        <v>0</v>
      </c>
      <c r="AB75" s="986">
        <v>0</v>
      </c>
      <c r="AC75" s="987">
        <v>0</v>
      </c>
      <c r="AD75" s="986">
        <v>0</v>
      </c>
      <c r="AE75" s="987">
        <v>0</v>
      </c>
      <c r="AF75" s="986">
        <v>0</v>
      </c>
      <c r="AG75" s="987">
        <v>0</v>
      </c>
      <c r="AH75" s="986">
        <v>0</v>
      </c>
      <c r="AI75" s="987">
        <v>0</v>
      </c>
      <c r="AJ75" s="986">
        <v>0</v>
      </c>
      <c r="AK75" s="987">
        <v>0</v>
      </c>
      <c r="AL75" s="986">
        <v>0</v>
      </c>
      <c r="AM75" s="987">
        <v>0</v>
      </c>
      <c r="AN75" s="988">
        <v>0</v>
      </c>
      <c r="AO75" s="946"/>
      <c r="AP75" s="964"/>
      <c r="AQ75" s="946"/>
      <c r="AR75" s="985">
        <v>19</v>
      </c>
      <c r="AS75" s="986">
        <v>19</v>
      </c>
      <c r="AT75" s="987">
        <v>19</v>
      </c>
      <c r="AU75" s="986">
        <v>19</v>
      </c>
      <c r="AV75" s="987">
        <v>19</v>
      </c>
      <c r="AW75" s="986">
        <v>19</v>
      </c>
      <c r="AX75" s="987">
        <v>19</v>
      </c>
      <c r="AY75" s="986">
        <v>19</v>
      </c>
      <c r="AZ75" s="987">
        <v>19</v>
      </c>
      <c r="BA75" s="986">
        <v>19</v>
      </c>
      <c r="BB75" s="987">
        <v>16</v>
      </c>
      <c r="BC75" s="986">
        <v>16</v>
      </c>
      <c r="BD75" s="987">
        <v>16</v>
      </c>
      <c r="BE75" s="986">
        <v>16</v>
      </c>
      <c r="BF75" s="987">
        <v>16</v>
      </c>
      <c r="BG75" s="986">
        <v>16</v>
      </c>
      <c r="BH75" s="987">
        <v>6</v>
      </c>
      <c r="BI75" s="986">
        <v>6</v>
      </c>
      <c r="BJ75" s="987">
        <v>6</v>
      </c>
      <c r="BK75" s="986">
        <v>6</v>
      </c>
      <c r="BL75" s="987">
        <v>0</v>
      </c>
      <c r="BM75" s="986">
        <v>0</v>
      </c>
      <c r="BN75" s="987">
        <v>0</v>
      </c>
      <c r="BO75" s="986">
        <v>0</v>
      </c>
      <c r="BP75" s="987">
        <v>0</v>
      </c>
      <c r="BQ75" s="986">
        <v>0</v>
      </c>
      <c r="BR75" s="987">
        <v>0</v>
      </c>
      <c r="BS75" s="986">
        <v>0</v>
      </c>
      <c r="BT75" s="987">
        <v>0</v>
      </c>
      <c r="BU75" s="986">
        <v>0</v>
      </c>
      <c r="BV75" s="987">
        <v>0</v>
      </c>
      <c r="BW75" s="986">
        <v>0</v>
      </c>
      <c r="BX75" s="987">
        <v>0</v>
      </c>
      <c r="BY75" s="986">
        <v>0</v>
      </c>
      <c r="BZ75" s="987">
        <v>0</v>
      </c>
      <c r="CA75" s="988">
        <v>0</v>
      </c>
      <c r="CB75" s="946"/>
      <c r="CC75" s="971"/>
      <c r="CD75" s="946"/>
      <c r="CE75" s="972"/>
      <c r="CF75" s="946"/>
      <c r="CG75" s="985">
        <v>463048</v>
      </c>
      <c r="CH75" s="986">
        <v>458886</v>
      </c>
      <c r="CI75" s="987">
        <v>458886</v>
      </c>
      <c r="CJ75" s="986">
        <v>458886</v>
      </c>
      <c r="CK75" s="987">
        <v>458886</v>
      </c>
      <c r="CL75" s="986">
        <v>458886</v>
      </c>
      <c r="CM75" s="987">
        <v>458886</v>
      </c>
      <c r="CN75" s="986">
        <v>458791</v>
      </c>
      <c r="CO75" s="987">
        <v>458791</v>
      </c>
      <c r="CP75" s="986">
        <v>458791</v>
      </c>
      <c r="CQ75" s="987">
        <v>420228</v>
      </c>
      <c r="CR75" s="986">
        <v>418769</v>
      </c>
      <c r="CS75" s="987">
        <v>418769</v>
      </c>
      <c r="CT75" s="986">
        <v>415345</v>
      </c>
      <c r="CU75" s="987">
        <v>415345</v>
      </c>
      <c r="CV75" s="986">
        <v>415173</v>
      </c>
      <c r="CW75" s="987">
        <v>153895</v>
      </c>
      <c r="CX75" s="986">
        <v>153895</v>
      </c>
      <c r="CY75" s="987">
        <v>153895</v>
      </c>
      <c r="CZ75" s="986">
        <v>153895</v>
      </c>
      <c r="DA75" s="987">
        <v>0</v>
      </c>
      <c r="DB75" s="986">
        <v>0</v>
      </c>
      <c r="DC75" s="987">
        <v>0</v>
      </c>
      <c r="DD75" s="986">
        <v>0</v>
      </c>
      <c r="DE75" s="987">
        <v>0</v>
      </c>
      <c r="DF75" s="986">
        <v>0</v>
      </c>
      <c r="DG75" s="987">
        <v>0</v>
      </c>
      <c r="DH75" s="986">
        <v>0</v>
      </c>
      <c r="DI75" s="987">
        <v>0</v>
      </c>
      <c r="DJ75" s="986">
        <v>0</v>
      </c>
      <c r="DK75" s="987">
        <v>0</v>
      </c>
      <c r="DL75" s="986">
        <v>0</v>
      </c>
      <c r="DM75" s="987">
        <v>0</v>
      </c>
      <c r="DN75" s="986">
        <v>0</v>
      </c>
      <c r="DO75" s="987">
        <v>0</v>
      </c>
      <c r="DP75" s="988">
        <v>0</v>
      </c>
      <c r="DQ75" s="946"/>
      <c r="DR75" s="973"/>
      <c r="DS75" s="946"/>
      <c r="DT75" s="985">
        <v>31</v>
      </c>
      <c r="DU75" s="986">
        <v>31</v>
      </c>
      <c r="DV75" s="987">
        <v>31</v>
      </c>
      <c r="DW75" s="986">
        <v>31</v>
      </c>
      <c r="DX75" s="987">
        <v>31</v>
      </c>
      <c r="DY75" s="986">
        <v>31</v>
      </c>
      <c r="DZ75" s="987">
        <v>31</v>
      </c>
      <c r="EA75" s="986">
        <v>31</v>
      </c>
      <c r="EB75" s="987">
        <v>31</v>
      </c>
      <c r="EC75" s="986">
        <v>31</v>
      </c>
      <c r="ED75" s="987">
        <v>26</v>
      </c>
      <c r="EE75" s="986">
        <v>26</v>
      </c>
      <c r="EF75" s="987">
        <v>26</v>
      </c>
      <c r="EG75" s="986">
        <v>26</v>
      </c>
      <c r="EH75" s="987">
        <v>26</v>
      </c>
      <c r="EI75" s="986">
        <v>26</v>
      </c>
      <c r="EJ75" s="987">
        <v>10</v>
      </c>
      <c r="EK75" s="986">
        <v>10</v>
      </c>
      <c r="EL75" s="987">
        <v>10</v>
      </c>
      <c r="EM75" s="986">
        <v>10</v>
      </c>
      <c r="EN75" s="987">
        <v>0</v>
      </c>
      <c r="EO75" s="986">
        <v>0</v>
      </c>
      <c r="EP75" s="987">
        <v>0</v>
      </c>
      <c r="EQ75" s="986">
        <v>0</v>
      </c>
      <c r="ER75" s="987">
        <v>0</v>
      </c>
      <c r="ES75" s="986">
        <v>0</v>
      </c>
      <c r="ET75" s="987">
        <v>0</v>
      </c>
      <c r="EU75" s="986">
        <v>0</v>
      </c>
      <c r="EV75" s="987">
        <v>0</v>
      </c>
      <c r="EW75" s="986">
        <v>0</v>
      </c>
      <c r="EX75" s="987">
        <v>0</v>
      </c>
      <c r="EY75" s="986">
        <v>0</v>
      </c>
      <c r="EZ75" s="987">
        <v>0</v>
      </c>
      <c r="FA75" s="986">
        <v>0</v>
      </c>
      <c r="FB75" s="987">
        <v>0</v>
      </c>
      <c r="FC75" s="988">
        <v>0</v>
      </c>
      <c r="FD75" s="946"/>
      <c r="FE75" s="974"/>
      <c r="FF75" s="946"/>
      <c r="FG75" s="975"/>
      <c r="FI75" s="989" t="b">
        <v>0</v>
      </c>
    </row>
    <row r="76" spans="2:165" outlineLevel="1">
      <c r="B76" s="990">
        <v>69</v>
      </c>
      <c r="C76" s="991" t="s">
        <v>316</v>
      </c>
      <c r="E76" s="992">
        <v>487662</v>
      </c>
      <c r="F76" s="993">
        <v>478995</v>
      </c>
      <c r="G76" s="994">
        <v>478995</v>
      </c>
      <c r="H76" s="993">
        <v>478995</v>
      </c>
      <c r="I76" s="994">
        <v>478995</v>
      </c>
      <c r="J76" s="993">
        <v>478995</v>
      </c>
      <c r="K76" s="994">
        <v>478995</v>
      </c>
      <c r="L76" s="993">
        <v>478744</v>
      </c>
      <c r="M76" s="994">
        <v>478744</v>
      </c>
      <c r="N76" s="993">
        <v>478744</v>
      </c>
      <c r="O76" s="994">
        <v>441471</v>
      </c>
      <c r="P76" s="993">
        <v>418740</v>
      </c>
      <c r="Q76" s="994">
        <v>418740</v>
      </c>
      <c r="R76" s="993">
        <v>409733</v>
      </c>
      <c r="S76" s="994">
        <v>409733</v>
      </c>
      <c r="T76" s="993">
        <v>408778</v>
      </c>
      <c r="U76" s="994">
        <v>151437</v>
      </c>
      <c r="V76" s="993">
        <v>151437</v>
      </c>
      <c r="W76" s="994">
        <v>151437</v>
      </c>
      <c r="X76" s="993">
        <v>151437</v>
      </c>
      <c r="Y76" s="994">
        <v>0</v>
      </c>
      <c r="Z76" s="993">
        <v>0</v>
      </c>
      <c r="AA76" s="994">
        <v>0</v>
      </c>
      <c r="AB76" s="993">
        <v>0</v>
      </c>
      <c r="AC76" s="994">
        <v>0</v>
      </c>
      <c r="AD76" s="993">
        <v>0</v>
      </c>
      <c r="AE76" s="994">
        <v>0</v>
      </c>
      <c r="AF76" s="993">
        <v>0</v>
      </c>
      <c r="AG76" s="994">
        <v>0</v>
      </c>
      <c r="AH76" s="993">
        <v>0</v>
      </c>
      <c r="AI76" s="994">
        <v>0</v>
      </c>
      <c r="AJ76" s="993">
        <v>0</v>
      </c>
      <c r="AK76" s="994">
        <v>0</v>
      </c>
      <c r="AL76" s="993">
        <v>0</v>
      </c>
      <c r="AM76" s="994">
        <v>0</v>
      </c>
      <c r="AN76" s="995">
        <v>0</v>
      </c>
      <c r="AO76" s="946"/>
      <c r="AP76" s="964"/>
      <c r="AQ76" s="946"/>
      <c r="AR76" s="992">
        <v>33</v>
      </c>
      <c r="AS76" s="993">
        <v>32</v>
      </c>
      <c r="AT76" s="994">
        <v>32</v>
      </c>
      <c r="AU76" s="993">
        <v>32</v>
      </c>
      <c r="AV76" s="994">
        <v>32</v>
      </c>
      <c r="AW76" s="993">
        <v>32</v>
      </c>
      <c r="AX76" s="994">
        <v>32</v>
      </c>
      <c r="AY76" s="993">
        <v>32</v>
      </c>
      <c r="AZ76" s="994">
        <v>32</v>
      </c>
      <c r="BA76" s="993">
        <v>32</v>
      </c>
      <c r="BB76" s="994">
        <v>27</v>
      </c>
      <c r="BC76" s="993">
        <v>26</v>
      </c>
      <c r="BD76" s="994">
        <v>26</v>
      </c>
      <c r="BE76" s="993">
        <v>26</v>
      </c>
      <c r="BF76" s="994">
        <v>26</v>
      </c>
      <c r="BG76" s="993">
        <v>26</v>
      </c>
      <c r="BH76" s="994">
        <v>10</v>
      </c>
      <c r="BI76" s="993">
        <v>10</v>
      </c>
      <c r="BJ76" s="994">
        <v>10</v>
      </c>
      <c r="BK76" s="993">
        <v>10</v>
      </c>
      <c r="BL76" s="994">
        <v>0</v>
      </c>
      <c r="BM76" s="993">
        <v>0</v>
      </c>
      <c r="BN76" s="994">
        <v>0</v>
      </c>
      <c r="BO76" s="993">
        <v>0</v>
      </c>
      <c r="BP76" s="994">
        <v>0</v>
      </c>
      <c r="BQ76" s="993">
        <v>0</v>
      </c>
      <c r="BR76" s="994">
        <v>0</v>
      </c>
      <c r="BS76" s="993">
        <v>0</v>
      </c>
      <c r="BT76" s="994">
        <v>0</v>
      </c>
      <c r="BU76" s="993">
        <v>0</v>
      </c>
      <c r="BV76" s="994">
        <v>0</v>
      </c>
      <c r="BW76" s="993">
        <v>0</v>
      </c>
      <c r="BX76" s="994">
        <v>0</v>
      </c>
      <c r="BY76" s="993">
        <v>0</v>
      </c>
      <c r="BZ76" s="994">
        <v>0</v>
      </c>
      <c r="CA76" s="995">
        <v>0</v>
      </c>
      <c r="CB76" s="946"/>
      <c r="CC76" s="971"/>
      <c r="CD76" s="946"/>
      <c r="CE76" s="972"/>
      <c r="CF76" s="946"/>
      <c r="CG76" s="992">
        <v>812151</v>
      </c>
      <c r="CH76" s="993">
        <v>797717</v>
      </c>
      <c r="CI76" s="994">
        <v>797717</v>
      </c>
      <c r="CJ76" s="993">
        <v>797717</v>
      </c>
      <c r="CK76" s="994">
        <v>797717</v>
      </c>
      <c r="CL76" s="993">
        <v>797717</v>
      </c>
      <c r="CM76" s="994">
        <v>797717</v>
      </c>
      <c r="CN76" s="993">
        <v>797300</v>
      </c>
      <c r="CO76" s="994">
        <v>797300</v>
      </c>
      <c r="CP76" s="993">
        <v>797300</v>
      </c>
      <c r="CQ76" s="994">
        <v>735225</v>
      </c>
      <c r="CR76" s="993">
        <v>697368</v>
      </c>
      <c r="CS76" s="994">
        <v>697368</v>
      </c>
      <c r="CT76" s="993">
        <v>682368</v>
      </c>
      <c r="CU76" s="994">
        <v>682368</v>
      </c>
      <c r="CV76" s="993">
        <v>680778</v>
      </c>
      <c r="CW76" s="994">
        <v>252203</v>
      </c>
      <c r="CX76" s="993">
        <v>252203</v>
      </c>
      <c r="CY76" s="994">
        <v>252203</v>
      </c>
      <c r="CZ76" s="993">
        <v>252203</v>
      </c>
      <c r="DA76" s="994">
        <v>0</v>
      </c>
      <c r="DB76" s="993">
        <v>0</v>
      </c>
      <c r="DC76" s="994">
        <v>0</v>
      </c>
      <c r="DD76" s="993">
        <v>0</v>
      </c>
      <c r="DE76" s="994">
        <v>0</v>
      </c>
      <c r="DF76" s="993">
        <v>0</v>
      </c>
      <c r="DG76" s="994">
        <v>0</v>
      </c>
      <c r="DH76" s="993">
        <v>0</v>
      </c>
      <c r="DI76" s="994">
        <v>0</v>
      </c>
      <c r="DJ76" s="993">
        <v>0</v>
      </c>
      <c r="DK76" s="994">
        <v>0</v>
      </c>
      <c r="DL76" s="993">
        <v>0</v>
      </c>
      <c r="DM76" s="994">
        <v>0</v>
      </c>
      <c r="DN76" s="993">
        <v>0</v>
      </c>
      <c r="DO76" s="994">
        <v>0</v>
      </c>
      <c r="DP76" s="995">
        <v>0</v>
      </c>
      <c r="DQ76" s="946"/>
      <c r="DR76" s="973"/>
      <c r="DS76" s="946"/>
      <c r="DT76" s="992">
        <v>55</v>
      </c>
      <c r="DU76" s="993">
        <v>54</v>
      </c>
      <c r="DV76" s="994">
        <v>54</v>
      </c>
      <c r="DW76" s="993">
        <v>54</v>
      </c>
      <c r="DX76" s="994">
        <v>54</v>
      </c>
      <c r="DY76" s="993">
        <v>54</v>
      </c>
      <c r="DZ76" s="994">
        <v>54</v>
      </c>
      <c r="EA76" s="993">
        <v>54</v>
      </c>
      <c r="EB76" s="994">
        <v>54</v>
      </c>
      <c r="EC76" s="993">
        <v>54</v>
      </c>
      <c r="ED76" s="994">
        <v>45</v>
      </c>
      <c r="EE76" s="993">
        <v>43</v>
      </c>
      <c r="EF76" s="994">
        <v>43</v>
      </c>
      <c r="EG76" s="993">
        <v>43</v>
      </c>
      <c r="EH76" s="994">
        <v>43</v>
      </c>
      <c r="EI76" s="993">
        <v>43</v>
      </c>
      <c r="EJ76" s="994">
        <v>16</v>
      </c>
      <c r="EK76" s="993">
        <v>16</v>
      </c>
      <c r="EL76" s="994">
        <v>16</v>
      </c>
      <c r="EM76" s="993">
        <v>16</v>
      </c>
      <c r="EN76" s="994">
        <v>0</v>
      </c>
      <c r="EO76" s="993">
        <v>0</v>
      </c>
      <c r="EP76" s="994">
        <v>0</v>
      </c>
      <c r="EQ76" s="993">
        <v>0</v>
      </c>
      <c r="ER76" s="994">
        <v>0</v>
      </c>
      <c r="ES76" s="993">
        <v>0</v>
      </c>
      <c r="ET76" s="994">
        <v>0</v>
      </c>
      <c r="EU76" s="993">
        <v>0</v>
      </c>
      <c r="EV76" s="994">
        <v>0</v>
      </c>
      <c r="EW76" s="993">
        <v>0</v>
      </c>
      <c r="EX76" s="994">
        <v>0</v>
      </c>
      <c r="EY76" s="993">
        <v>0</v>
      </c>
      <c r="EZ76" s="994">
        <v>0</v>
      </c>
      <c r="FA76" s="993">
        <v>0</v>
      </c>
      <c r="FB76" s="994">
        <v>0</v>
      </c>
      <c r="FC76" s="995">
        <v>0</v>
      </c>
      <c r="FD76" s="946"/>
      <c r="FE76" s="974"/>
      <c r="FF76" s="946"/>
      <c r="FG76" s="975"/>
      <c r="FI76" s="996" t="b">
        <v>0</v>
      </c>
    </row>
    <row r="77" spans="2:165" outlineLevel="1">
      <c r="B77" s="983">
        <v>70</v>
      </c>
      <c r="C77" s="984" t="s">
        <v>318</v>
      </c>
      <c r="E77" s="985">
        <v>1517953</v>
      </c>
      <c r="F77" s="986">
        <v>1517953</v>
      </c>
      <c r="G77" s="987">
        <v>1517953</v>
      </c>
      <c r="H77" s="986">
        <v>1517953</v>
      </c>
      <c r="I77" s="987">
        <v>1517953</v>
      </c>
      <c r="J77" s="986">
        <v>1517953</v>
      </c>
      <c r="K77" s="987">
        <v>1517953</v>
      </c>
      <c r="L77" s="986">
        <v>1517953</v>
      </c>
      <c r="M77" s="987">
        <v>1517953</v>
      </c>
      <c r="N77" s="986">
        <v>1517953</v>
      </c>
      <c r="O77" s="987">
        <v>1517953</v>
      </c>
      <c r="P77" s="986">
        <v>1517953</v>
      </c>
      <c r="Q77" s="987">
        <v>1517953</v>
      </c>
      <c r="R77" s="986">
        <v>1517953</v>
      </c>
      <c r="S77" s="987">
        <v>1517953</v>
      </c>
      <c r="T77" s="986">
        <v>1517953</v>
      </c>
      <c r="U77" s="987">
        <v>1517953</v>
      </c>
      <c r="V77" s="986">
        <v>1517953</v>
      </c>
      <c r="W77" s="987">
        <v>1449658</v>
      </c>
      <c r="X77" s="986">
        <v>0</v>
      </c>
      <c r="Y77" s="987">
        <v>0</v>
      </c>
      <c r="Z77" s="986">
        <v>0</v>
      </c>
      <c r="AA77" s="987">
        <v>0</v>
      </c>
      <c r="AB77" s="986">
        <v>0</v>
      </c>
      <c r="AC77" s="987">
        <v>0</v>
      </c>
      <c r="AD77" s="986">
        <v>0</v>
      </c>
      <c r="AE77" s="987">
        <v>0</v>
      </c>
      <c r="AF77" s="986">
        <v>0</v>
      </c>
      <c r="AG77" s="987">
        <v>0</v>
      </c>
      <c r="AH77" s="986">
        <v>0</v>
      </c>
      <c r="AI77" s="987">
        <v>0</v>
      </c>
      <c r="AJ77" s="986">
        <v>0</v>
      </c>
      <c r="AK77" s="987">
        <v>0</v>
      </c>
      <c r="AL77" s="986">
        <v>0</v>
      </c>
      <c r="AM77" s="987">
        <v>0</v>
      </c>
      <c r="AN77" s="988">
        <v>0</v>
      </c>
      <c r="AO77" s="946"/>
      <c r="AP77" s="964"/>
      <c r="AQ77" s="946"/>
      <c r="AR77" s="985">
        <v>797</v>
      </c>
      <c r="AS77" s="986">
        <v>797</v>
      </c>
      <c r="AT77" s="987">
        <v>797</v>
      </c>
      <c r="AU77" s="986">
        <v>797</v>
      </c>
      <c r="AV77" s="987">
        <v>797</v>
      </c>
      <c r="AW77" s="986">
        <v>797</v>
      </c>
      <c r="AX77" s="987">
        <v>797</v>
      </c>
      <c r="AY77" s="986">
        <v>797</v>
      </c>
      <c r="AZ77" s="987">
        <v>797</v>
      </c>
      <c r="BA77" s="986">
        <v>797</v>
      </c>
      <c r="BB77" s="987">
        <v>797</v>
      </c>
      <c r="BC77" s="986">
        <v>797</v>
      </c>
      <c r="BD77" s="987">
        <v>797</v>
      </c>
      <c r="BE77" s="986">
        <v>797</v>
      </c>
      <c r="BF77" s="987">
        <v>797</v>
      </c>
      <c r="BG77" s="986">
        <v>797</v>
      </c>
      <c r="BH77" s="987">
        <v>797</v>
      </c>
      <c r="BI77" s="986">
        <v>797</v>
      </c>
      <c r="BJ77" s="987">
        <v>721</v>
      </c>
      <c r="BK77" s="986">
        <v>0</v>
      </c>
      <c r="BL77" s="987">
        <v>0</v>
      </c>
      <c r="BM77" s="986">
        <v>0</v>
      </c>
      <c r="BN77" s="987">
        <v>0</v>
      </c>
      <c r="BO77" s="986">
        <v>0</v>
      </c>
      <c r="BP77" s="987">
        <v>0</v>
      </c>
      <c r="BQ77" s="986">
        <v>0</v>
      </c>
      <c r="BR77" s="987">
        <v>0</v>
      </c>
      <c r="BS77" s="986">
        <v>0</v>
      </c>
      <c r="BT77" s="987">
        <v>0</v>
      </c>
      <c r="BU77" s="986">
        <v>0</v>
      </c>
      <c r="BV77" s="987">
        <v>0</v>
      </c>
      <c r="BW77" s="986">
        <v>0</v>
      </c>
      <c r="BX77" s="987">
        <v>0</v>
      </c>
      <c r="BY77" s="986">
        <v>0</v>
      </c>
      <c r="BZ77" s="987">
        <v>0</v>
      </c>
      <c r="CA77" s="988">
        <v>0</v>
      </c>
      <c r="CB77" s="946"/>
      <c r="CC77" s="971"/>
      <c r="CD77" s="946"/>
      <c r="CE77" s="972"/>
      <c r="CF77" s="946"/>
      <c r="CG77" s="985">
        <v>1140449</v>
      </c>
      <c r="CH77" s="986">
        <v>1140449</v>
      </c>
      <c r="CI77" s="987">
        <v>1140449</v>
      </c>
      <c r="CJ77" s="986">
        <v>1140449</v>
      </c>
      <c r="CK77" s="987">
        <v>1140449</v>
      </c>
      <c r="CL77" s="986">
        <v>1140449</v>
      </c>
      <c r="CM77" s="987">
        <v>1140449</v>
      </c>
      <c r="CN77" s="986">
        <v>1140449</v>
      </c>
      <c r="CO77" s="987">
        <v>1140449</v>
      </c>
      <c r="CP77" s="986">
        <v>1140449</v>
      </c>
      <c r="CQ77" s="987">
        <v>1140449</v>
      </c>
      <c r="CR77" s="986">
        <v>1140449</v>
      </c>
      <c r="CS77" s="987">
        <v>1140449</v>
      </c>
      <c r="CT77" s="986">
        <v>1140449</v>
      </c>
      <c r="CU77" s="987">
        <v>1140449</v>
      </c>
      <c r="CV77" s="986">
        <v>1140449</v>
      </c>
      <c r="CW77" s="987">
        <v>1140449</v>
      </c>
      <c r="CX77" s="986">
        <v>1140449</v>
      </c>
      <c r="CY77" s="987">
        <v>1089138</v>
      </c>
      <c r="CZ77" s="986">
        <v>0</v>
      </c>
      <c r="DA77" s="987">
        <v>0</v>
      </c>
      <c r="DB77" s="986">
        <v>0</v>
      </c>
      <c r="DC77" s="987">
        <v>0</v>
      </c>
      <c r="DD77" s="986">
        <v>0</v>
      </c>
      <c r="DE77" s="987">
        <v>0</v>
      </c>
      <c r="DF77" s="986">
        <v>0</v>
      </c>
      <c r="DG77" s="987">
        <v>0</v>
      </c>
      <c r="DH77" s="986">
        <v>0</v>
      </c>
      <c r="DI77" s="987">
        <v>0</v>
      </c>
      <c r="DJ77" s="986">
        <v>0</v>
      </c>
      <c r="DK77" s="987">
        <v>0</v>
      </c>
      <c r="DL77" s="986">
        <v>0</v>
      </c>
      <c r="DM77" s="987">
        <v>0</v>
      </c>
      <c r="DN77" s="986">
        <v>0</v>
      </c>
      <c r="DO77" s="987">
        <v>0</v>
      </c>
      <c r="DP77" s="988">
        <v>0</v>
      </c>
      <c r="DQ77" s="946"/>
      <c r="DR77" s="973"/>
      <c r="DS77" s="946"/>
      <c r="DT77" s="985">
        <v>599</v>
      </c>
      <c r="DU77" s="986">
        <v>599</v>
      </c>
      <c r="DV77" s="987">
        <v>599</v>
      </c>
      <c r="DW77" s="986">
        <v>599</v>
      </c>
      <c r="DX77" s="987">
        <v>599</v>
      </c>
      <c r="DY77" s="986">
        <v>599</v>
      </c>
      <c r="DZ77" s="987">
        <v>599</v>
      </c>
      <c r="EA77" s="986">
        <v>599</v>
      </c>
      <c r="EB77" s="987">
        <v>599</v>
      </c>
      <c r="EC77" s="986">
        <v>599</v>
      </c>
      <c r="ED77" s="987">
        <v>599</v>
      </c>
      <c r="EE77" s="986">
        <v>599</v>
      </c>
      <c r="EF77" s="987">
        <v>599</v>
      </c>
      <c r="EG77" s="986">
        <v>599</v>
      </c>
      <c r="EH77" s="987">
        <v>599</v>
      </c>
      <c r="EI77" s="986">
        <v>599</v>
      </c>
      <c r="EJ77" s="987">
        <v>599</v>
      </c>
      <c r="EK77" s="986">
        <v>599</v>
      </c>
      <c r="EL77" s="987">
        <v>542</v>
      </c>
      <c r="EM77" s="986">
        <v>0</v>
      </c>
      <c r="EN77" s="987">
        <v>0</v>
      </c>
      <c r="EO77" s="986">
        <v>0</v>
      </c>
      <c r="EP77" s="987">
        <v>0</v>
      </c>
      <c r="EQ77" s="986">
        <v>0</v>
      </c>
      <c r="ER77" s="987">
        <v>0</v>
      </c>
      <c r="ES77" s="986">
        <v>0</v>
      </c>
      <c r="ET77" s="987">
        <v>0</v>
      </c>
      <c r="EU77" s="986">
        <v>0</v>
      </c>
      <c r="EV77" s="987">
        <v>0</v>
      </c>
      <c r="EW77" s="986">
        <v>0</v>
      </c>
      <c r="EX77" s="987">
        <v>0</v>
      </c>
      <c r="EY77" s="986">
        <v>0</v>
      </c>
      <c r="EZ77" s="987">
        <v>0</v>
      </c>
      <c r="FA77" s="986">
        <v>0</v>
      </c>
      <c r="FB77" s="987">
        <v>0</v>
      </c>
      <c r="FC77" s="988">
        <v>0</v>
      </c>
      <c r="FD77" s="946"/>
      <c r="FE77" s="974"/>
      <c r="FF77" s="946"/>
      <c r="FG77" s="975"/>
      <c r="FI77" s="989" t="b">
        <v>0</v>
      </c>
    </row>
    <row r="78" spans="2:165" hidden="1" outlineLevel="1">
      <c r="B78" s="997">
        <v>71</v>
      </c>
      <c r="C78" s="1023" t="s">
        <v>319</v>
      </c>
      <c r="E78" s="999">
        <v>0</v>
      </c>
      <c r="F78" s="1000">
        <v>0</v>
      </c>
      <c r="G78" s="1001">
        <v>0</v>
      </c>
      <c r="H78" s="1000">
        <v>0</v>
      </c>
      <c r="I78" s="1001">
        <v>0</v>
      </c>
      <c r="J78" s="1000">
        <v>0</v>
      </c>
      <c r="K78" s="1001">
        <v>0</v>
      </c>
      <c r="L78" s="1000">
        <v>0</v>
      </c>
      <c r="M78" s="1001">
        <v>0</v>
      </c>
      <c r="N78" s="1000">
        <v>0</v>
      </c>
      <c r="O78" s="1001">
        <v>0</v>
      </c>
      <c r="P78" s="1000">
        <v>0</v>
      </c>
      <c r="Q78" s="1001">
        <v>0</v>
      </c>
      <c r="R78" s="1000">
        <v>0</v>
      </c>
      <c r="S78" s="1001">
        <v>0</v>
      </c>
      <c r="T78" s="1000">
        <v>0</v>
      </c>
      <c r="U78" s="1001">
        <v>0</v>
      </c>
      <c r="V78" s="1000">
        <v>0</v>
      </c>
      <c r="W78" s="1001">
        <v>0</v>
      </c>
      <c r="X78" s="1000">
        <v>0</v>
      </c>
      <c r="Y78" s="1001">
        <v>0</v>
      </c>
      <c r="Z78" s="1000">
        <v>0</v>
      </c>
      <c r="AA78" s="1001">
        <v>0</v>
      </c>
      <c r="AB78" s="1000">
        <v>0</v>
      </c>
      <c r="AC78" s="1001">
        <v>0</v>
      </c>
      <c r="AD78" s="1000">
        <v>0</v>
      </c>
      <c r="AE78" s="1001">
        <v>0</v>
      </c>
      <c r="AF78" s="1000">
        <v>0</v>
      </c>
      <c r="AG78" s="1001">
        <v>0</v>
      </c>
      <c r="AH78" s="1000">
        <v>0</v>
      </c>
      <c r="AI78" s="1001">
        <v>0</v>
      </c>
      <c r="AJ78" s="1000">
        <v>0</v>
      </c>
      <c r="AK78" s="1001">
        <v>0</v>
      </c>
      <c r="AL78" s="1000">
        <v>0</v>
      </c>
      <c r="AM78" s="1001">
        <v>0</v>
      </c>
      <c r="AN78" s="1002">
        <v>0</v>
      </c>
      <c r="AO78" s="946"/>
      <c r="AP78" s="964"/>
      <c r="AQ78" s="946"/>
      <c r="AR78" s="999">
        <v>0</v>
      </c>
      <c r="AS78" s="1000">
        <v>0</v>
      </c>
      <c r="AT78" s="1001">
        <v>0</v>
      </c>
      <c r="AU78" s="1000">
        <v>0</v>
      </c>
      <c r="AV78" s="1001">
        <v>0</v>
      </c>
      <c r="AW78" s="1000">
        <v>0</v>
      </c>
      <c r="AX78" s="1001">
        <v>0</v>
      </c>
      <c r="AY78" s="1000">
        <v>0</v>
      </c>
      <c r="AZ78" s="1001">
        <v>0</v>
      </c>
      <c r="BA78" s="1000">
        <v>0</v>
      </c>
      <c r="BB78" s="1001">
        <v>0</v>
      </c>
      <c r="BC78" s="1000">
        <v>0</v>
      </c>
      <c r="BD78" s="1001">
        <v>0</v>
      </c>
      <c r="BE78" s="1000">
        <v>0</v>
      </c>
      <c r="BF78" s="1001">
        <v>0</v>
      </c>
      <c r="BG78" s="1000">
        <v>0</v>
      </c>
      <c r="BH78" s="1001">
        <v>0</v>
      </c>
      <c r="BI78" s="1000">
        <v>0</v>
      </c>
      <c r="BJ78" s="1001">
        <v>0</v>
      </c>
      <c r="BK78" s="1000">
        <v>0</v>
      </c>
      <c r="BL78" s="1001">
        <v>0</v>
      </c>
      <c r="BM78" s="1000">
        <v>0</v>
      </c>
      <c r="BN78" s="1001">
        <v>0</v>
      </c>
      <c r="BO78" s="1000">
        <v>0</v>
      </c>
      <c r="BP78" s="1001">
        <v>0</v>
      </c>
      <c r="BQ78" s="1000">
        <v>0</v>
      </c>
      <c r="BR78" s="1001">
        <v>0</v>
      </c>
      <c r="BS78" s="1000">
        <v>0</v>
      </c>
      <c r="BT78" s="1001">
        <v>0</v>
      </c>
      <c r="BU78" s="1000">
        <v>0</v>
      </c>
      <c r="BV78" s="1001">
        <v>0</v>
      </c>
      <c r="BW78" s="1000">
        <v>0</v>
      </c>
      <c r="BX78" s="1001">
        <v>0</v>
      </c>
      <c r="BY78" s="1000">
        <v>0</v>
      </c>
      <c r="BZ78" s="1001">
        <v>0</v>
      </c>
      <c r="CA78" s="1002">
        <v>0</v>
      </c>
      <c r="CB78" s="946"/>
      <c r="CC78" s="971"/>
      <c r="CD78" s="946"/>
      <c r="CE78" s="972"/>
      <c r="CF78" s="946"/>
      <c r="CG78" s="999">
        <v>0</v>
      </c>
      <c r="CH78" s="1000">
        <v>0</v>
      </c>
      <c r="CI78" s="1001">
        <v>0</v>
      </c>
      <c r="CJ78" s="1000">
        <v>0</v>
      </c>
      <c r="CK78" s="1001">
        <v>0</v>
      </c>
      <c r="CL78" s="1000">
        <v>0</v>
      </c>
      <c r="CM78" s="1001">
        <v>0</v>
      </c>
      <c r="CN78" s="1000">
        <v>0</v>
      </c>
      <c r="CO78" s="1001">
        <v>0</v>
      </c>
      <c r="CP78" s="1000">
        <v>0</v>
      </c>
      <c r="CQ78" s="1001">
        <v>0</v>
      </c>
      <c r="CR78" s="1000">
        <v>0</v>
      </c>
      <c r="CS78" s="1001">
        <v>0</v>
      </c>
      <c r="CT78" s="1000">
        <v>0</v>
      </c>
      <c r="CU78" s="1001">
        <v>0</v>
      </c>
      <c r="CV78" s="1000">
        <v>0</v>
      </c>
      <c r="CW78" s="1001">
        <v>0</v>
      </c>
      <c r="CX78" s="1000">
        <v>0</v>
      </c>
      <c r="CY78" s="1001">
        <v>0</v>
      </c>
      <c r="CZ78" s="1000">
        <v>0</v>
      </c>
      <c r="DA78" s="1001">
        <v>0</v>
      </c>
      <c r="DB78" s="1000">
        <v>0</v>
      </c>
      <c r="DC78" s="1001">
        <v>0</v>
      </c>
      <c r="DD78" s="1000">
        <v>0</v>
      </c>
      <c r="DE78" s="1001">
        <v>0</v>
      </c>
      <c r="DF78" s="1000">
        <v>0</v>
      </c>
      <c r="DG78" s="1001">
        <v>0</v>
      </c>
      <c r="DH78" s="1000">
        <v>0</v>
      </c>
      <c r="DI78" s="1001">
        <v>0</v>
      </c>
      <c r="DJ78" s="1000">
        <v>0</v>
      </c>
      <c r="DK78" s="1001">
        <v>0</v>
      </c>
      <c r="DL78" s="1000">
        <v>0</v>
      </c>
      <c r="DM78" s="1001">
        <v>0</v>
      </c>
      <c r="DN78" s="1000">
        <v>0</v>
      </c>
      <c r="DO78" s="1001">
        <v>0</v>
      </c>
      <c r="DP78" s="1002">
        <v>0</v>
      </c>
      <c r="DQ78" s="946"/>
      <c r="DR78" s="973"/>
      <c r="DS78" s="946"/>
      <c r="DT78" s="999">
        <v>0</v>
      </c>
      <c r="DU78" s="1000">
        <v>0</v>
      </c>
      <c r="DV78" s="1001">
        <v>0</v>
      </c>
      <c r="DW78" s="1000">
        <v>0</v>
      </c>
      <c r="DX78" s="1001">
        <v>0</v>
      </c>
      <c r="DY78" s="1000">
        <v>0</v>
      </c>
      <c r="DZ78" s="1001">
        <v>0</v>
      </c>
      <c r="EA78" s="1000">
        <v>0</v>
      </c>
      <c r="EB78" s="1001">
        <v>0</v>
      </c>
      <c r="EC78" s="1000">
        <v>0</v>
      </c>
      <c r="ED78" s="1001">
        <v>0</v>
      </c>
      <c r="EE78" s="1000">
        <v>0</v>
      </c>
      <c r="EF78" s="1001">
        <v>0</v>
      </c>
      <c r="EG78" s="1000">
        <v>0</v>
      </c>
      <c r="EH78" s="1001">
        <v>0</v>
      </c>
      <c r="EI78" s="1000">
        <v>0</v>
      </c>
      <c r="EJ78" s="1001">
        <v>0</v>
      </c>
      <c r="EK78" s="1000">
        <v>0</v>
      </c>
      <c r="EL78" s="1001">
        <v>0</v>
      </c>
      <c r="EM78" s="1000">
        <v>0</v>
      </c>
      <c r="EN78" s="1001">
        <v>0</v>
      </c>
      <c r="EO78" s="1000">
        <v>0</v>
      </c>
      <c r="EP78" s="1001">
        <v>0</v>
      </c>
      <c r="EQ78" s="1000">
        <v>0</v>
      </c>
      <c r="ER78" s="1001">
        <v>0</v>
      </c>
      <c r="ES78" s="1000">
        <v>0</v>
      </c>
      <c r="ET78" s="1001">
        <v>0</v>
      </c>
      <c r="EU78" s="1000">
        <v>0</v>
      </c>
      <c r="EV78" s="1001">
        <v>0</v>
      </c>
      <c r="EW78" s="1000">
        <v>0</v>
      </c>
      <c r="EX78" s="1001">
        <v>0</v>
      </c>
      <c r="EY78" s="1000">
        <v>0</v>
      </c>
      <c r="EZ78" s="1001">
        <v>0</v>
      </c>
      <c r="FA78" s="1000">
        <v>0</v>
      </c>
      <c r="FB78" s="1001">
        <v>0</v>
      </c>
      <c r="FC78" s="1002">
        <v>0</v>
      </c>
      <c r="FD78" s="946"/>
      <c r="FE78" s="974"/>
      <c r="FF78" s="946"/>
      <c r="FG78" s="975"/>
      <c r="FI78" s="1003" t="b">
        <v>1</v>
      </c>
    </row>
    <row r="79" spans="2:165" hidden="1" outlineLevel="1">
      <c r="B79" s="1004">
        <v>72</v>
      </c>
      <c r="C79" s="1005" t="s">
        <v>321</v>
      </c>
      <c r="E79" s="1006">
        <v>0</v>
      </c>
      <c r="F79" s="1007">
        <v>0</v>
      </c>
      <c r="G79" s="1008">
        <v>0</v>
      </c>
      <c r="H79" s="1007">
        <v>0</v>
      </c>
      <c r="I79" s="1008">
        <v>0</v>
      </c>
      <c r="J79" s="1007">
        <v>0</v>
      </c>
      <c r="K79" s="1008">
        <v>0</v>
      </c>
      <c r="L79" s="1007">
        <v>0</v>
      </c>
      <c r="M79" s="1008">
        <v>0</v>
      </c>
      <c r="N79" s="1007">
        <v>0</v>
      </c>
      <c r="O79" s="1008">
        <v>0</v>
      </c>
      <c r="P79" s="1007">
        <v>0</v>
      </c>
      <c r="Q79" s="1008">
        <v>0</v>
      </c>
      <c r="R79" s="1007">
        <v>0</v>
      </c>
      <c r="S79" s="1008">
        <v>0</v>
      </c>
      <c r="T79" s="1007">
        <v>0</v>
      </c>
      <c r="U79" s="1008">
        <v>0</v>
      </c>
      <c r="V79" s="1007">
        <v>0</v>
      </c>
      <c r="W79" s="1008">
        <v>0</v>
      </c>
      <c r="X79" s="1007">
        <v>0</v>
      </c>
      <c r="Y79" s="1008">
        <v>0</v>
      </c>
      <c r="Z79" s="1007">
        <v>0</v>
      </c>
      <c r="AA79" s="1008">
        <v>0</v>
      </c>
      <c r="AB79" s="1007">
        <v>0</v>
      </c>
      <c r="AC79" s="1008">
        <v>0</v>
      </c>
      <c r="AD79" s="1007">
        <v>0</v>
      </c>
      <c r="AE79" s="1008">
        <v>0</v>
      </c>
      <c r="AF79" s="1007">
        <v>0</v>
      </c>
      <c r="AG79" s="1008">
        <v>0</v>
      </c>
      <c r="AH79" s="1007">
        <v>0</v>
      </c>
      <c r="AI79" s="1008">
        <v>0</v>
      </c>
      <c r="AJ79" s="1007">
        <v>0</v>
      </c>
      <c r="AK79" s="1008">
        <v>0</v>
      </c>
      <c r="AL79" s="1007">
        <v>0</v>
      </c>
      <c r="AM79" s="1008">
        <v>0</v>
      </c>
      <c r="AN79" s="1009">
        <v>0</v>
      </c>
      <c r="AO79" s="946"/>
      <c r="AP79" s="964"/>
      <c r="AQ79" s="946"/>
      <c r="AR79" s="1006">
        <v>0</v>
      </c>
      <c r="AS79" s="1007">
        <v>0</v>
      </c>
      <c r="AT79" s="1008">
        <v>0</v>
      </c>
      <c r="AU79" s="1007">
        <v>0</v>
      </c>
      <c r="AV79" s="1008">
        <v>0</v>
      </c>
      <c r="AW79" s="1007">
        <v>0</v>
      </c>
      <c r="AX79" s="1008">
        <v>0</v>
      </c>
      <c r="AY79" s="1007">
        <v>0</v>
      </c>
      <c r="AZ79" s="1008">
        <v>0</v>
      </c>
      <c r="BA79" s="1007">
        <v>0</v>
      </c>
      <c r="BB79" s="1008">
        <v>0</v>
      </c>
      <c r="BC79" s="1007">
        <v>0</v>
      </c>
      <c r="BD79" s="1008">
        <v>0</v>
      </c>
      <c r="BE79" s="1007">
        <v>0</v>
      </c>
      <c r="BF79" s="1008">
        <v>0</v>
      </c>
      <c r="BG79" s="1007">
        <v>0</v>
      </c>
      <c r="BH79" s="1008">
        <v>0</v>
      </c>
      <c r="BI79" s="1007">
        <v>0</v>
      </c>
      <c r="BJ79" s="1008">
        <v>0</v>
      </c>
      <c r="BK79" s="1007">
        <v>0</v>
      </c>
      <c r="BL79" s="1008">
        <v>0</v>
      </c>
      <c r="BM79" s="1007">
        <v>0</v>
      </c>
      <c r="BN79" s="1008">
        <v>0</v>
      </c>
      <c r="BO79" s="1007">
        <v>0</v>
      </c>
      <c r="BP79" s="1008">
        <v>0</v>
      </c>
      <c r="BQ79" s="1007">
        <v>0</v>
      </c>
      <c r="BR79" s="1008">
        <v>0</v>
      </c>
      <c r="BS79" s="1007">
        <v>0</v>
      </c>
      <c r="BT79" s="1008">
        <v>0</v>
      </c>
      <c r="BU79" s="1007">
        <v>0</v>
      </c>
      <c r="BV79" s="1008">
        <v>0</v>
      </c>
      <c r="BW79" s="1007">
        <v>0</v>
      </c>
      <c r="BX79" s="1008">
        <v>0</v>
      </c>
      <c r="BY79" s="1007">
        <v>0</v>
      </c>
      <c r="BZ79" s="1008">
        <v>0</v>
      </c>
      <c r="CA79" s="1009">
        <v>0</v>
      </c>
      <c r="CB79" s="946"/>
      <c r="CC79" s="971"/>
      <c r="CD79" s="946"/>
      <c r="CE79" s="972"/>
      <c r="CF79" s="946"/>
      <c r="CG79" s="1006">
        <v>0</v>
      </c>
      <c r="CH79" s="1007">
        <v>0</v>
      </c>
      <c r="CI79" s="1008">
        <v>0</v>
      </c>
      <c r="CJ79" s="1007">
        <v>0</v>
      </c>
      <c r="CK79" s="1008">
        <v>0</v>
      </c>
      <c r="CL79" s="1007">
        <v>0</v>
      </c>
      <c r="CM79" s="1008">
        <v>0</v>
      </c>
      <c r="CN79" s="1007">
        <v>0</v>
      </c>
      <c r="CO79" s="1008">
        <v>0</v>
      </c>
      <c r="CP79" s="1007">
        <v>0</v>
      </c>
      <c r="CQ79" s="1008">
        <v>0</v>
      </c>
      <c r="CR79" s="1007">
        <v>0</v>
      </c>
      <c r="CS79" s="1008">
        <v>0</v>
      </c>
      <c r="CT79" s="1007">
        <v>0</v>
      </c>
      <c r="CU79" s="1008">
        <v>0</v>
      </c>
      <c r="CV79" s="1007">
        <v>0</v>
      </c>
      <c r="CW79" s="1008">
        <v>0</v>
      </c>
      <c r="CX79" s="1007">
        <v>0</v>
      </c>
      <c r="CY79" s="1008">
        <v>0</v>
      </c>
      <c r="CZ79" s="1007">
        <v>0</v>
      </c>
      <c r="DA79" s="1008">
        <v>0</v>
      </c>
      <c r="DB79" s="1007">
        <v>0</v>
      </c>
      <c r="DC79" s="1008">
        <v>0</v>
      </c>
      <c r="DD79" s="1007">
        <v>0</v>
      </c>
      <c r="DE79" s="1008">
        <v>0</v>
      </c>
      <c r="DF79" s="1007">
        <v>0</v>
      </c>
      <c r="DG79" s="1008">
        <v>0</v>
      </c>
      <c r="DH79" s="1007">
        <v>0</v>
      </c>
      <c r="DI79" s="1008">
        <v>0</v>
      </c>
      <c r="DJ79" s="1007">
        <v>0</v>
      </c>
      <c r="DK79" s="1008">
        <v>0</v>
      </c>
      <c r="DL79" s="1007">
        <v>0</v>
      </c>
      <c r="DM79" s="1008">
        <v>0</v>
      </c>
      <c r="DN79" s="1007">
        <v>0</v>
      </c>
      <c r="DO79" s="1008">
        <v>0</v>
      </c>
      <c r="DP79" s="1009">
        <v>0</v>
      </c>
      <c r="DQ79" s="946"/>
      <c r="DR79" s="973"/>
      <c r="DS79" s="946"/>
      <c r="DT79" s="1006">
        <v>0</v>
      </c>
      <c r="DU79" s="1007">
        <v>0</v>
      </c>
      <c r="DV79" s="1008">
        <v>0</v>
      </c>
      <c r="DW79" s="1007">
        <v>0</v>
      </c>
      <c r="DX79" s="1008">
        <v>0</v>
      </c>
      <c r="DY79" s="1007">
        <v>0</v>
      </c>
      <c r="DZ79" s="1008">
        <v>0</v>
      </c>
      <c r="EA79" s="1007">
        <v>0</v>
      </c>
      <c r="EB79" s="1008">
        <v>0</v>
      </c>
      <c r="EC79" s="1007">
        <v>0</v>
      </c>
      <c r="ED79" s="1008">
        <v>0</v>
      </c>
      <c r="EE79" s="1007">
        <v>0</v>
      </c>
      <c r="EF79" s="1008">
        <v>0</v>
      </c>
      <c r="EG79" s="1007">
        <v>0</v>
      </c>
      <c r="EH79" s="1008">
        <v>0</v>
      </c>
      <c r="EI79" s="1007">
        <v>0</v>
      </c>
      <c r="EJ79" s="1008">
        <v>0</v>
      </c>
      <c r="EK79" s="1007">
        <v>0</v>
      </c>
      <c r="EL79" s="1008">
        <v>0</v>
      </c>
      <c r="EM79" s="1007">
        <v>0</v>
      </c>
      <c r="EN79" s="1008">
        <v>0</v>
      </c>
      <c r="EO79" s="1007">
        <v>0</v>
      </c>
      <c r="EP79" s="1008">
        <v>0</v>
      </c>
      <c r="EQ79" s="1007">
        <v>0</v>
      </c>
      <c r="ER79" s="1008">
        <v>0</v>
      </c>
      <c r="ES79" s="1007">
        <v>0</v>
      </c>
      <c r="ET79" s="1008">
        <v>0</v>
      </c>
      <c r="EU79" s="1007">
        <v>0</v>
      </c>
      <c r="EV79" s="1008">
        <v>0</v>
      </c>
      <c r="EW79" s="1007">
        <v>0</v>
      </c>
      <c r="EX79" s="1008">
        <v>0</v>
      </c>
      <c r="EY79" s="1007">
        <v>0</v>
      </c>
      <c r="EZ79" s="1008">
        <v>0</v>
      </c>
      <c r="FA79" s="1007">
        <v>0</v>
      </c>
      <c r="FB79" s="1008">
        <v>0</v>
      </c>
      <c r="FC79" s="1009">
        <v>0</v>
      </c>
      <c r="FD79" s="946"/>
      <c r="FE79" s="974"/>
      <c r="FF79" s="946"/>
      <c r="FG79" s="975"/>
      <c r="FI79" s="1010" t="b">
        <v>1</v>
      </c>
    </row>
    <row r="80" spans="2:165" outlineLevel="1">
      <c r="B80" s="990">
        <v>73</v>
      </c>
      <c r="C80" s="1011" t="s">
        <v>394</v>
      </c>
      <c r="E80" s="992">
        <v>4641328</v>
      </c>
      <c r="F80" s="993">
        <v>4641328</v>
      </c>
      <c r="G80" s="994">
        <v>4637220</v>
      </c>
      <c r="H80" s="993">
        <v>4637220</v>
      </c>
      <c r="I80" s="994">
        <v>4637220</v>
      </c>
      <c r="J80" s="993">
        <v>4637220</v>
      </c>
      <c r="K80" s="994">
        <v>4552890</v>
      </c>
      <c r="L80" s="993">
        <v>4552890</v>
      </c>
      <c r="M80" s="994">
        <v>4414596</v>
      </c>
      <c r="N80" s="993">
        <v>4129930</v>
      </c>
      <c r="O80" s="994">
        <v>3379241</v>
      </c>
      <c r="P80" s="993">
        <v>3310976</v>
      </c>
      <c r="Q80" s="994">
        <v>418527</v>
      </c>
      <c r="R80" s="993">
        <v>236643</v>
      </c>
      <c r="S80" s="994">
        <v>236643</v>
      </c>
      <c r="T80" s="993">
        <v>208852</v>
      </c>
      <c r="U80" s="994">
        <v>153490</v>
      </c>
      <c r="V80" s="993">
        <v>153490</v>
      </c>
      <c r="W80" s="994">
        <v>153490</v>
      </c>
      <c r="X80" s="993">
        <v>153490</v>
      </c>
      <c r="Y80" s="994">
        <v>0</v>
      </c>
      <c r="Z80" s="993">
        <v>0</v>
      </c>
      <c r="AA80" s="994">
        <v>0</v>
      </c>
      <c r="AB80" s="993">
        <v>0</v>
      </c>
      <c r="AC80" s="994">
        <v>0</v>
      </c>
      <c r="AD80" s="993">
        <v>0</v>
      </c>
      <c r="AE80" s="994">
        <v>0</v>
      </c>
      <c r="AF80" s="993">
        <v>0</v>
      </c>
      <c r="AG80" s="994">
        <v>0</v>
      </c>
      <c r="AH80" s="993">
        <v>0</v>
      </c>
      <c r="AI80" s="994">
        <v>0</v>
      </c>
      <c r="AJ80" s="993">
        <v>0</v>
      </c>
      <c r="AK80" s="994">
        <v>0</v>
      </c>
      <c r="AL80" s="993">
        <v>0</v>
      </c>
      <c r="AM80" s="994">
        <v>0</v>
      </c>
      <c r="AN80" s="995">
        <v>0</v>
      </c>
      <c r="AO80" s="946"/>
      <c r="AP80" s="964"/>
      <c r="AQ80" s="946"/>
      <c r="AR80" s="992">
        <v>385</v>
      </c>
      <c r="AS80" s="993">
        <v>385</v>
      </c>
      <c r="AT80" s="994">
        <v>384</v>
      </c>
      <c r="AU80" s="993">
        <v>384</v>
      </c>
      <c r="AV80" s="994">
        <v>384</v>
      </c>
      <c r="AW80" s="993">
        <v>384</v>
      </c>
      <c r="AX80" s="994">
        <v>372</v>
      </c>
      <c r="AY80" s="993">
        <v>372</v>
      </c>
      <c r="AZ80" s="994">
        <v>334</v>
      </c>
      <c r="BA80" s="993">
        <v>298</v>
      </c>
      <c r="BB80" s="994">
        <v>203</v>
      </c>
      <c r="BC80" s="993">
        <v>197</v>
      </c>
      <c r="BD80" s="994">
        <v>115</v>
      </c>
      <c r="BE80" s="993">
        <v>58</v>
      </c>
      <c r="BF80" s="994">
        <v>58</v>
      </c>
      <c r="BG80" s="993">
        <v>56</v>
      </c>
      <c r="BH80" s="994">
        <v>53</v>
      </c>
      <c r="BI80" s="993">
        <v>53</v>
      </c>
      <c r="BJ80" s="994">
        <v>53</v>
      </c>
      <c r="BK80" s="993">
        <v>53</v>
      </c>
      <c r="BL80" s="994">
        <v>0</v>
      </c>
      <c r="BM80" s="993">
        <v>0</v>
      </c>
      <c r="BN80" s="994">
        <v>0</v>
      </c>
      <c r="BO80" s="993">
        <v>0</v>
      </c>
      <c r="BP80" s="994">
        <v>0</v>
      </c>
      <c r="BQ80" s="993">
        <v>0</v>
      </c>
      <c r="BR80" s="994">
        <v>0</v>
      </c>
      <c r="BS80" s="993">
        <v>0</v>
      </c>
      <c r="BT80" s="994">
        <v>0</v>
      </c>
      <c r="BU80" s="993">
        <v>0</v>
      </c>
      <c r="BV80" s="994">
        <v>0</v>
      </c>
      <c r="BW80" s="993">
        <v>0</v>
      </c>
      <c r="BX80" s="994">
        <v>0</v>
      </c>
      <c r="BY80" s="993">
        <v>0</v>
      </c>
      <c r="BZ80" s="994">
        <v>0</v>
      </c>
      <c r="CA80" s="995">
        <v>0</v>
      </c>
      <c r="CB80" s="946"/>
      <c r="CC80" s="971"/>
      <c r="CD80" s="946"/>
      <c r="CE80" s="972"/>
      <c r="CF80" s="946"/>
      <c r="CG80" s="992">
        <v>3615737</v>
      </c>
      <c r="CH80" s="993">
        <v>3615737</v>
      </c>
      <c r="CI80" s="994">
        <v>3612476</v>
      </c>
      <c r="CJ80" s="993">
        <v>3612476</v>
      </c>
      <c r="CK80" s="994">
        <v>3612476</v>
      </c>
      <c r="CL80" s="993">
        <v>3612476</v>
      </c>
      <c r="CM80" s="994">
        <v>3549305</v>
      </c>
      <c r="CN80" s="993">
        <v>3549305</v>
      </c>
      <c r="CO80" s="994">
        <v>3441661</v>
      </c>
      <c r="CP80" s="993">
        <v>3228789</v>
      </c>
      <c r="CQ80" s="994">
        <v>2669944</v>
      </c>
      <c r="CR80" s="993">
        <v>2621374</v>
      </c>
      <c r="CS80" s="994">
        <v>325771</v>
      </c>
      <c r="CT80" s="993">
        <v>181418</v>
      </c>
      <c r="CU80" s="994">
        <v>181418</v>
      </c>
      <c r="CV80" s="993">
        <v>161267</v>
      </c>
      <c r="CW80" s="994">
        <v>121539</v>
      </c>
      <c r="CX80" s="993">
        <v>121539</v>
      </c>
      <c r="CY80" s="994">
        <v>121539</v>
      </c>
      <c r="CZ80" s="993">
        <v>121539</v>
      </c>
      <c r="DA80" s="994">
        <v>0</v>
      </c>
      <c r="DB80" s="993">
        <v>0</v>
      </c>
      <c r="DC80" s="994">
        <v>0</v>
      </c>
      <c r="DD80" s="993">
        <v>0</v>
      </c>
      <c r="DE80" s="994">
        <v>0</v>
      </c>
      <c r="DF80" s="993">
        <v>0</v>
      </c>
      <c r="DG80" s="994">
        <v>0</v>
      </c>
      <c r="DH80" s="993">
        <v>0</v>
      </c>
      <c r="DI80" s="994">
        <v>0</v>
      </c>
      <c r="DJ80" s="993">
        <v>0</v>
      </c>
      <c r="DK80" s="994">
        <v>0</v>
      </c>
      <c r="DL80" s="993">
        <v>0</v>
      </c>
      <c r="DM80" s="994">
        <v>0</v>
      </c>
      <c r="DN80" s="993">
        <v>0</v>
      </c>
      <c r="DO80" s="994">
        <v>0</v>
      </c>
      <c r="DP80" s="995">
        <v>0</v>
      </c>
      <c r="DQ80" s="946"/>
      <c r="DR80" s="973"/>
      <c r="DS80" s="946"/>
      <c r="DT80" s="992">
        <v>296</v>
      </c>
      <c r="DU80" s="993">
        <v>296</v>
      </c>
      <c r="DV80" s="994">
        <v>295</v>
      </c>
      <c r="DW80" s="993">
        <v>295</v>
      </c>
      <c r="DX80" s="994">
        <v>295</v>
      </c>
      <c r="DY80" s="993">
        <v>295</v>
      </c>
      <c r="DZ80" s="994">
        <v>287</v>
      </c>
      <c r="EA80" s="993">
        <v>287</v>
      </c>
      <c r="EB80" s="994">
        <v>257</v>
      </c>
      <c r="EC80" s="993">
        <v>229</v>
      </c>
      <c r="ED80" s="994">
        <v>159</v>
      </c>
      <c r="EE80" s="993">
        <v>155</v>
      </c>
      <c r="EF80" s="994">
        <v>91</v>
      </c>
      <c r="EG80" s="993">
        <v>45</v>
      </c>
      <c r="EH80" s="994">
        <v>45</v>
      </c>
      <c r="EI80" s="993">
        <v>44</v>
      </c>
      <c r="EJ80" s="994">
        <v>42</v>
      </c>
      <c r="EK80" s="993">
        <v>42</v>
      </c>
      <c r="EL80" s="994">
        <v>42</v>
      </c>
      <c r="EM80" s="993">
        <v>42</v>
      </c>
      <c r="EN80" s="994">
        <v>0</v>
      </c>
      <c r="EO80" s="993">
        <v>0</v>
      </c>
      <c r="EP80" s="994">
        <v>0</v>
      </c>
      <c r="EQ80" s="993">
        <v>0</v>
      </c>
      <c r="ER80" s="994">
        <v>0</v>
      </c>
      <c r="ES80" s="993">
        <v>0</v>
      </c>
      <c r="ET80" s="994">
        <v>0</v>
      </c>
      <c r="EU80" s="993">
        <v>0</v>
      </c>
      <c r="EV80" s="994">
        <v>0</v>
      </c>
      <c r="EW80" s="993">
        <v>0</v>
      </c>
      <c r="EX80" s="994">
        <v>0</v>
      </c>
      <c r="EY80" s="993">
        <v>0</v>
      </c>
      <c r="EZ80" s="994">
        <v>0</v>
      </c>
      <c r="FA80" s="993">
        <v>0</v>
      </c>
      <c r="FB80" s="994">
        <v>0</v>
      </c>
      <c r="FC80" s="995">
        <v>0</v>
      </c>
      <c r="FD80" s="946"/>
      <c r="FE80" s="974"/>
      <c r="FF80" s="946"/>
      <c r="FG80" s="975"/>
      <c r="FI80" s="996" t="b">
        <v>0</v>
      </c>
    </row>
    <row r="81" spans="2:165" outlineLevel="1">
      <c r="B81" s="983">
        <v>74</v>
      </c>
      <c r="C81" s="1012" t="s">
        <v>325</v>
      </c>
      <c r="E81" s="985">
        <v>188364</v>
      </c>
      <c r="F81" s="986">
        <v>156362</v>
      </c>
      <c r="G81" s="987">
        <v>140566</v>
      </c>
      <c r="H81" s="986">
        <v>140566</v>
      </c>
      <c r="I81" s="987">
        <v>140566</v>
      </c>
      <c r="J81" s="986">
        <v>140566</v>
      </c>
      <c r="K81" s="987">
        <v>140566</v>
      </c>
      <c r="L81" s="986">
        <v>140566</v>
      </c>
      <c r="M81" s="987">
        <v>140566</v>
      </c>
      <c r="N81" s="986">
        <v>140566</v>
      </c>
      <c r="O81" s="987">
        <v>130622</v>
      </c>
      <c r="P81" s="986">
        <v>10361</v>
      </c>
      <c r="Q81" s="987">
        <v>0</v>
      </c>
      <c r="R81" s="986">
        <v>0</v>
      </c>
      <c r="S81" s="987">
        <v>0</v>
      </c>
      <c r="T81" s="986">
        <v>0</v>
      </c>
      <c r="U81" s="987">
        <v>0</v>
      </c>
      <c r="V81" s="986">
        <v>0</v>
      </c>
      <c r="W81" s="987">
        <v>0</v>
      </c>
      <c r="X81" s="986">
        <v>0</v>
      </c>
      <c r="Y81" s="987">
        <v>0</v>
      </c>
      <c r="Z81" s="986">
        <v>0</v>
      </c>
      <c r="AA81" s="987">
        <v>0</v>
      </c>
      <c r="AB81" s="986">
        <v>0</v>
      </c>
      <c r="AC81" s="987">
        <v>0</v>
      </c>
      <c r="AD81" s="986">
        <v>0</v>
      </c>
      <c r="AE81" s="987">
        <v>0</v>
      </c>
      <c r="AF81" s="986">
        <v>0</v>
      </c>
      <c r="AG81" s="987">
        <v>0</v>
      </c>
      <c r="AH81" s="986">
        <v>0</v>
      </c>
      <c r="AI81" s="987">
        <v>0</v>
      </c>
      <c r="AJ81" s="986">
        <v>0</v>
      </c>
      <c r="AK81" s="987">
        <v>0</v>
      </c>
      <c r="AL81" s="986">
        <v>0</v>
      </c>
      <c r="AM81" s="987">
        <v>0</v>
      </c>
      <c r="AN81" s="988">
        <v>0</v>
      </c>
      <c r="AO81" s="946"/>
      <c r="AP81" s="964"/>
      <c r="AQ81" s="946"/>
      <c r="AR81" s="985">
        <v>40</v>
      </c>
      <c r="AS81" s="986">
        <v>33</v>
      </c>
      <c r="AT81" s="987">
        <v>29</v>
      </c>
      <c r="AU81" s="986">
        <v>29</v>
      </c>
      <c r="AV81" s="987">
        <v>29</v>
      </c>
      <c r="AW81" s="986">
        <v>29</v>
      </c>
      <c r="AX81" s="987">
        <v>29</v>
      </c>
      <c r="AY81" s="986">
        <v>29</v>
      </c>
      <c r="AZ81" s="987">
        <v>29</v>
      </c>
      <c r="BA81" s="986">
        <v>29</v>
      </c>
      <c r="BB81" s="987">
        <v>28</v>
      </c>
      <c r="BC81" s="986">
        <v>3</v>
      </c>
      <c r="BD81" s="987">
        <v>0</v>
      </c>
      <c r="BE81" s="986">
        <v>0</v>
      </c>
      <c r="BF81" s="987">
        <v>0</v>
      </c>
      <c r="BG81" s="986">
        <v>0</v>
      </c>
      <c r="BH81" s="987">
        <v>0</v>
      </c>
      <c r="BI81" s="986">
        <v>0</v>
      </c>
      <c r="BJ81" s="987">
        <v>0</v>
      </c>
      <c r="BK81" s="986">
        <v>0</v>
      </c>
      <c r="BL81" s="987">
        <v>0</v>
      </c>
      <c r="BM81" s="986">
        <v>0</v>
      </c>
      <c r="BN81" s="987">
        <v>0</v>
      </c>
      <c r="BO81" s="986">
        <v>0</v>
      </c>
      <c r="BP81" s="987">
        <v>0</v>
      </c>
      <c r="BQ81" s="986">
        <v>0</v>
      </c>
      <c r="BR81" s="987">
        <v>0</v>
      </c>
      <c r="BS81" s="986">
        <v>0</v>
      </c>
      <c r="BT81" s="987">
        <v>0</v>
      </c>
      <c r="BU81" s="986">
        <v>0</v>
      </c>
      <c r="BV81" s="987">
        <v>0</v>
      </c>
      <c r="BW81" s="986">
        <v>0</v>
      </c>
      <c r="BX81" s="987">
        <v>0</v>
      </c>
      <c r="BY81" s="986">
        <v>0</v>
      </c>
      <c r="BZ81" s="987">
        <v>0</v>
      </c>
      <c r="CA81" s="988">
        <v>0</v>
      </c>
      <c r="CB81" s="946"/>
      <c r="CC81" s="971"/>
      <c r="CD81" s="946"/>
      <c r="CE81" s="972"/>
      <c r="CF81" s="946"/>
      <c r="CG81" s="985">
        <v>155411</v>
      </c>
      <c r="CH81" s="986">
        <v>129008</v>
      </c>
      <c r="CI81" s="987">
        <v>115975</v>
      </c>
      <c r="CJ81" s="986">
        <v>115975</v>
      </c>
      <c r="CK81" s="987">
        <v>115975</v>
      </c>
      <c r="CL81" s="986">
        <v>115975</v>
      </c>
      <c r="CM81" s="987">
        <v>115975</v>
      </c>
      <c r="CN81" s="986">
        <v>115975</v>
      </c>
      <c r="CO81" s="987">
        <v>115975</v>
      </c>
      <c r="CP81" s="986">
        <v>115975</v>
      </c>
      <c r="CQ81" s="987">
        <v>107771</v>
      </c>
      <c r="CR81" s="986">
        <v>8548</v>
      </c>
      <c r="CS81" s="987">
        <v>0</v>
      </c>
      <c r="CT81" s="986">
        <v>0</v>
      </c>
      <c r="CU81" s="987">
        <v>0</v>
      </c>
      <c r="CV81" s="986">
        <v>0</v>
      </c>
      <c r="CW81" s="987">
        <v>0</v>
      </c>
      <c r="CX81" s="986">
        <v>0</v>
      </c>
      <c r="CY81" s="987">
        <v>0</v>
      </c>
      <c r="CZ81" s="986">
        <v>0</v>
      </c>
      <c r="DA81" s="987">
        <v>0</v>
      </c>
      <c r="DB81" s="986">
        <v>0</v>
      </c>
      <c r="DC81" s="987">
        <v>0</v>
      </c>
      <c r="DD81" s="986">
        <v>0</v>
      </c>
      <c r="DE81" s="987">
        <v>0</v>
      </c>
      <c r="DF81" s="986">
        <v>0</v>
      </c>
      <c r="DG81" s="987">
        <v>0</v>
      </c>
      <c r="DH81" s="986">
        <v>0</v>
      </c>
      <c r="DI81" s="987">
        <v>0</v>
      </c>
      <c r="DJ81" s="986">
        <v>0</v>
      </c>
      <c r="DK81" s="987">
        <v>0</v>
      </c>
      <c r="DL81" s="986">
        <v>0</v>
      </c>
      <c r="DM81" s="987">
        <v>0</v>
      </c>
      <c r="DN81" s="986">
        <v>0</v>
      </c>
      <c r="DO81" s="987">
        <v>0</v>
      </c>
      <c r="DP81" s="988">
        <v>0</v>
      </c>
      <c r="DQ81" s="946"/>
      <c r="DR81" s="973"/>
      <c r="DS81" s="946"/>
      <c r="DT81" s="985">
        <v>33</v>
      </c>
      <c r="DU81" s="986">
        <v>27</v>
      </c>
      <c r="DV81" s="987">
        <v>23</v>
      </c>
      <c r="DW81" s="986">
        <v>23</v>
      </c>
      <c r="DX81" s="987">
        <v>23</v>
      </c>
      <c r="DY81" s="986">
        <v>23</v>
      </c>
      <c r="DZ81" s="987">
        <v>23</v>
      </c>
      <c r="EA81" s="986">
        <v>23</v>
      </c>
      <c r="EB81" s="987">
        <v>23</v>
      </c>
      <c r="EC81" s="986">
        <v>23</v>
      </c>
      <c r="ED81" s="987">
        <v>23</v>
      </c>
      <c r="EE81" s="986">
        <v>2</v>
      </c>
      <c r="EF81" s="987">
        <v>0</v>
      </c>
      <c r="EG81" s="986">
        <v>0</v>
      </c>
      <c r="EH81" s="987">
        <v>0</v>
      </c>
      <c r="EI81" s="986">
        <v>0</v>
      </c>
      <c r="EJ81" s="987">
        <v>0</v>
      </c>
      <c r="EK81" s="986">
        <v>0</v>
      </c>
      <c r="EL81" s="987">
        <v>0</v>
      </c>
      <c r="EM81" s="986">
        <v>0</v>
      </c>
      <c r="EN81" s="987">
        <v>0</v>
      </c>
      <c r="EO81" s="986">
        <v>0</v>
      </c>
      <c r="EP81" s="987">
        <v>0</v>
      </c>
      <c r="EQ81" s="986">
        <v>0</v>
      </c>
      <c r="ER81" s="987">
        <v>0</v>
      </c>
      <c r="ES81" s="986">
        <v>0</v>
      </c>
      <c r="ET81" s="987">
        <v>0</v>
      </c>
      <c r="EU81" s="986">
        <v>0</v>
      </c>
      <c r="EV81" s="987">
        <v>0</v>
      </c>
      <c r="EW81" s="986">
        <v>0</v>
      </c>
      <c r="EX81" s="987">
        <v>0</v>
      </c>
      <c r="EY81" s="986">
        <v>0</v>
      </c>
      <c r="EZ81" s="987">
        <v>0</v>
      </c>
      <c r="FA81" s="986">
        <v>0</v>
      </c>
      <c r="FB81" s="987">
        <v>0</v>
      </c>
      <c r="FC81" s="988">
        <v>0</v>
      </c>
      <c r="FD81" s="946"/>
      <c r="FE81" s="974"/>
      <c r="FF81" s="946"/>
      <c r="FG81" s="975"/>
      <c r="FI81" s="989" t="b">
        <v>0</v>
      </c>
    </row>
    <row r="82" spans="2:165" hidden="1" outlineLevel="1">
      <c r="B82" s="990">
        <v>75</v>
      </c>
      <c r="C82" s="1011" t="s">
        <v>326</v>
      </c>
      <c r="E82" s="992">
        <v>0</v>
      </c>
      <c r="F82" s="993">
        <v>0</v>
      </c>
      <c r="G82" s="994">
        <v>0</v>
      </c>
      <c r="H82" s="993">
        <v>0</v>
      </c>
      <c r="I82" s="994">
        <v>0</v>
      </c>
      <c r="J82" s="993">
        <v>0</v>
      </c>
      <c r="K82" s="994">
        <v>0</v>
      </c>
      <c r="L82" s="993">
        <v>0</v>
      </c>
      <c r="M82" s="994">
        <v>0</v>
      </c>
      <c r="N82" s="993">
        <v>0</v>
      </c>
      <c r="O82" s="994">
        <v>0</v>
      </c>
      <c r="P82" s="993">
        <v>0</v>
      </c>
      <c r="Q82" s="994">
        <v>0</v>
      </c>
      <c r="R82" s="993">
        <v>0</v>
      </c>
      <c r="S82" s="994">
        <v>0</v>
      </c>
      <c r="T82" s="993">
        <v>0</v>
      </c>
      <c r="U82" s="994">
        <v>0</v>
      </c>
      <c r="V82" s="993">
        <v>0</v>
      </c>
      <c r="W82" s="994">
        <v>0</v>
      </c>
      <c r="X82" s="993">
        <v>0</v>
      </c>
      <c r="Y82" s="994">
        <v>0</v>
      </c>
      <c r="Z82" s="993">
        <v>0</v>
      </c>
      <c r="AA82" s="994">
        <v>0</v>
      </c>
      <c r="AB82" s="993">
        <v>0</v>
      </c>
      <c r="AC82" s="994">
        <v>0</v>
      </c>
      <c r="AD82" s="993">
        <v>0</v>
      </c>
      <c r="AE82" s="994">
        <v>0</v>
      </c>
      <c r="AF82" s="993">
        <v>0</v>
      </c>
      <c r="AG82" s="994">
        <v>0</v>
      </c>
      <c r="AH82" s="993">
        <v>0</v>
      </c>
      <c r="AI82" s="994">
        <v>0</v>
      </c>
      <c r="AJ82" s="993">
        <v>0</v>
      </c>
      <c r="AK82" s="994">
        <v>0</v>
      </c>
      <c r="AL82" s="993">
        <v>0</v>
      </c>
      <c r="AM82" s="994">
        <v>0</v>
      </c>
      <c r="AN82" s="995">
        <v>0</v>
      </c>
      <c r="AO82" s="946"/>
      <c r="AP82" s="964"/>
      <c r="AQ82" s="946"/>
      <c r="AR82" s="992">
        <v>0</v>
      </c>
      <c r="AS82" s="993">
        <v>0</v>
      </c>
      <c r="AT82" s="994">
        <v>0</v>
      </c>
      <c r="AU82" s="993">
        <v>0</v>
      </c>
      <c r="AV82" s="994">
        <v>0</v>
      </c>
      <c r="AW82" s="993">
        <v>0</v>
      </c>
      <c r="AX82" s="994">
        <v>0</v>
      </c>
      <c r="AY82" s="993">
        <v>0</v>
      </c>
      <c r="AZ82" s="994">
        <v>0</v>
      </c>
      <c r="BA82" s="993">
        <v>0</v>
      </c>
      <c r="BB82" s="994">
        <v>0</v>
      </c>
      <c r="BC82" s="993">
        <v>0</v>
      </c>
      <c r="BD82" s="994">
        <v>0</v>
      </c>
      <c r="BE82" s="993">
        <v>0</v>
      </c>
      <c r="BF82" s="994">
        <v>0</v>
      </c>
      <c r="BG82" s="993">
        <v>0</v>
      </c>
      <c r="BH82" s="994">
        <v>0</v>
      </c>
      <c r="BI82" s="993">
        <v>0</v>
      </c>
      <c r="BJ82" s="994">
        <v>0</v>
      </c>
      <c r="BK82" s="993">
        <v>0</v>
      </c>
      <c r="BL82" s="994">
        <v>0</v>
      </c>
      <c r="BM82" s="993">
        <v>0</v>
      </c>
      <c r="BN82" s="994">
        <v>0</v>
      </c>
      <c r="BO82" s="993">
        <v>0</v>
      </c>
      <c r="BP82" s="994">
        <v>0</v>
      </c>
      <c r="BQ82" s="993">
        <v>0</v>
      </c>
      <c r="BR82" s="994">
        <v>0</v>
      </c>
      <c r="BS82" s="993">
        <v>0</v>
      </c>
      <c r="BT82" s="994">
        <v>0</v>
      </c>
      <c r="BU82" s="993">
        <v>0</v>
      </c>
      <c r="BV82" s="994">
        <v>0</v>
      </c>
      <c r="BW82" s="993">
        <v>0</v>
      </c>
      <c r="BX82" s="994">
        <v>0</v>
      </c>
      <c r="BY82" s="993">
        <v>0</v>
      </c>
      <c r="BZ82" s="994">
        <v>0</v>
      </c>
      <c r="CA82" s="995">
        <v>0</v>
      </c>
      <c r="CB82" s="946"/>
      <c r="CC82" s="971"/>
      <c r="CD82" s="946"/>
      <c r="CE82" s="972"/>
      <c r="CF82" s="946"/>
      <c r="CG82" s="992">
        <v>0</v>
      </c>
      <c r="CH82" s="993">
        <v>0</v>
      </c>
      <c r="CI82" s="994">
        <v>0</v>
      </c>
      <c r="CJ82" s="993">
        <v>0</v>
      </c>
      <c r="CK82" s="994">
        <v>0</v>
      </c>
      <c r="CL82" s="993">
        <v>0</v>
      </c>
      <c r="CM82" s="994">
        <v>0</v>
      </c>
      <c r="CN82" s="993">
        <v>0</v>
      </c>
      <c r="CO82" s="994">
        <v>0</v>
      </c>
      <c r="CP82" s="993">
        <v>0</v>
      </c>
      <c r="CQ82" s="994">
        <v>0</v>
      </c>
      <c r="CR82" s="993">
        <v>0</v>
      </c>
      <c r="CS82" s="994">
        <v>0</v>
      </c>
      <c r="CT82" s="993">
        <v>0</v>
      </c>
      <c r="CU82" s="994">
        <v>0</v>
      </c>
      <c r="CV82" s="993">
        <v>0</v>
      </c>
      <c r="CW82" s="994">
        <v>0</v>
      </c>
      <c r="CX82" s="993">
        <v>0</v>
      </c>
      <c r="CY82" s="994">
        <v>0</v>
      </c>
      <c r="CZ82" s="993">
        <v>0</v>
      </c>
      <c r="DA82" s="994">
        <v>0</v>
      </c>
      <c r="DB82" s="993">
        <v>0</v>
      </c>
      <c r="DC82" s="994">
        <v>0</v>
      </c>
      <c r="DD82" s="993">
        <v>0</v>
      </c>
      <c r="DE82" s="994">
        <v>0</v>
      </c>
      <c r="DF82" s="993">
        <v>0</v>
      </c>
      <c r="DG82" s="994">
        <v>0</v>
      </c>
      <c r="DH82" s="993">
        <v>0</v>
      </c>
      <c r="DI82" s="994">
        <v>0</v>
      </c>
      <c r="DJ82" s="993">
        <v>0</v>
      </c>
      <c r="DK82" s="994">
        <v>0</v>
      </c>
      <c r="DL82" s="993">
        <v>0</v>
      </c>
      <c r="DM82" s="994">
        <v>0</v>
      </c>
      <c r="DN82" s="993">
        <v>0</v>
      </c>
      <c r="DO82" s="994">
        <v>0</v>
      </c>
      <c r="DP82" s="995">
        <v>0</v>
      </c>
      <c r="DQ82" s="946"/>
      <c r="DR82" s="973"/>
      <c r="DS82" s="946"/>
      <c r="DT82" s="992">
        <v>0</v>
      </c>
      <c r="DU82" s="993">
        <v>0</v>
      </c>
      <c r="DV82" s="994">
        <v>0</v>
      </c>
      <c r="DW82" s="993">
        <v>0</v>
      </c>
      <c r="DX82" s="994">
        <v>0</v>
      </c>
      <c r="DY82" s="993">
        <v>0</v>
      </c>
      <c r="DZ82" s="994">
        <v>0</v>
      </c>
      <c r="EA82" s="993">
        <v>0</v>
      </c>
      <c r="EB82" s="994">
        <v>0</v>
      </c>
      <c r="EC82" s="993">
        <v>0</v>
      </c>
      <c r="ED82" s="994">
        <v>0</v>
      </c>
      <c r="EE82" s="993">
        <v>0</v>
      </c>
      <c r="EF82" s="994">
        <v>0</v>
      </c>
      <c r="EG82" s="993">
        <v>0</v>
      </c>
      <c r="EH82" s="994">
        <v>0</v>
      </c>
      <c r="EI82" s="993">
        <v>0</v>
      </c>
      <c r="EJ82" s="994">
        <v>0</v>
      </c>
      <c r="EK82" s="993">
        <v>0</v>
      </c>
      <c r="EL82" s="994">
        <v>0</v>
      </c>
      <c r="EM82" s="993">
        <v>0</v>
      </c>
      <c r="EN82" s="994">
        <v>0</v>
      </c>
      <c r="EO82" s="993">
        <v>0</v>
      </c>
      <c r="EP82" s="994">
        <v>0</v>
      </c>
      <c r="EQ82" s="993">
        <v>0</v>
      </c>
      <c r="ER82" s="994">
        <v>0</v>
      </c>
      <c r="ES82" s="993">
        <v>0</v>
      </c>
      <c r="ET82" s="994">
        <v>0</v>
      </c>
      <c r="EU82" s="993">
        <v>0</v>
      </c>
      <c r="EV82" s="994">
        <v>0</v>
      </c>
      <c r="EW82" s="993">
        <v>0</v>
      </c>
      <c r="EX82" s="994">
        <v>0</v>
      </c>
      <c r="EY82" s="993">
        <v>0</v>
      </c>
      <c r="EZ82" s="994">
        <v>0</v>
      </c>
      <c r="FA82" s="993">
        <v>0</v>
      </c>
      <c r="FB82" s="994">
        <v>0</v>
      </c>
      <c r="FC82" s="995">
        <v>0</v>
      </c>
      <c r="FD82" s="946"/>
      <c r="FE82" s="974"/>
      <c r="FF82" s="946"/>
      <c r="FG82" s="975"/>
      <c r="FI82" s="996" t="b">
        <v>1</v>
      </c>
    </row>
    <row r="83" spans="2:165" hidden="1" outlineLevel="1">
      <c r="B83" s="1013">
        <v>76</v>
      </c>
      <c r="C83" s="1014" t="s">
        <v>327</v>
      </c>
      <c r="E83" s="1015">
        <v>0</v>
      </c>
      <c r="F83" s="1016">
        <v>0</v>
      </c>
      <c r="G83" s="1017">
        <v>0</v>
      </c>
      <c r="H83" s="1016">
        <v>0</v>
      </c>
      <c r="I83" s="1017">
        <v>0</v>
      </c>
      <c r="J83" s="1016">
        <v>0</v>
      </c>
      <c r="K83" s="1017">
        <v>0</v>
      </c>
      <c r="L83" s="1016">
        <v>0</v>
      </c>
      <c r="M83" s="1017">
        <v>0</v>
      </c>
      <c r="N83" s="1016">
        <v>0</v>
      </c>
      <c r="O83" s="1017">
        <v>0</v>
      </c>
      <c r="P83" s="1016">
        <v>0</v>
      </c>
      <c r="Q83" s="1017">
        <v>0</v>
      </c>
      <c r="R83" s="1016">
        <v>0</v>
      </c>
      <c r="S83" s="1017">
        <v>0</v>
      </c>
      <c r="T83" s="1016">
        <v>0</v>
      </c>
      <c r="U83" s="1017">
        <v>0</v>
      </c>
      <c r="V83" s="1016">
        <v>0</v>
      </c>
      <c r="W83" s="1017">
        <v>0</v>
      </c>
      <c r="X83" s="1016">
        <v>0</v>
      </c>
      <c r="Y83" s="1017">
        <v>0</v>
      </c>
      <c r="Z83" s="1016">
        <v>0</v>
      </c>
      <c r="AA83" s="1017">
        <v>0</v>
      </c>
      <c r="AB83" s="1016">
        <v>0</v>
      </c>
      <c r="AC83" s="1017">
        <v>0</v>
      </c>
      <c r="AD83" s="1016">
        <v>0</v>
      </c>
      <c r="AE83" s="1017">
        <v>0</v>
      </c>
      <c r="AF83" s="1016">
        <v>0</v>
      </c>
      <c r="AG83" s="1017">
        <v>0</v>
      </c>
      <c r="AH83" s="1016">
        <v>0</v>
      </c>
      <c r="AI83" s="1017">
        <v>0</v>
      </c>
      <c r="AJ83" s="1016">
        <v>0</v>
      </c>
      <c r="AK83" s="1017">
        <v>0</v>
      </c>
      <c r="AL83" s="1016">
        <v>0</v>
      </c>
      <c r="AM83" s="1017">
        <v>0</v>
      </c>
      <c r="AN83" s="1018">
        <v>0</v>
      </c>
      <c r="AO83" s="946"/>
      <c r="AP83" s="964"/>
      <c r="AQ83" s="946"/>
      <c r="AR83" s="1015">
        <v>0</v>
      </c>
      <c r="AS83" s="1016">
        <v>0</v>
      </c>
      <c r="AT83" s="1017">
        <v>0</v>
      </c>
      <c r="AU83" s="1016">
        <v>0</v>
      </c>
      <c r="AV83" s="1017">
        <v>0</v>
      </c>
      <c r="AW83" s="1016">
        <v>0</v>
      </c>
      <c r="AX83" s="1017">
        <v>0</v>
      </c>
      <c r="AY83" s="1016">
        <v>0</v>
      </c>
      <c r="AZ83" s="1017">
        <v>0</v>
      </c>
      <c r="BA83" s="1016">
        <v>0</v>
      </c>
      <c r="BB83" s="1017">
        <v>0</v>
      </c>
      <c r="BC83" s="1016">
        <v>0</v>
      </c>
      <c r="BD83" s="1017">
        <v>0</v>
      </c>
      <c r="BE83" s="1016">
        <v>0</v>
      </c>
      <c r="BF83" s="1017">
        <v>0</v>
      </c>
      <c r="BG83" s="1016">
        <v>0</v>
      </c>
      <c r="BH83" s="1017">
        <v>0</v>
      </c>
      <c r="BI83" s="1016">
        <v>0</v>
      </c>
      <c r="BJ83" s="1017">
        <v>0</v>
      </c>
      <c r="BK83" s="1016">
        <v>0</v>
      </c>
      <c r="BL83" s="1017">
        <v>0</v>
      </c>
      <c r="BM83" s="1016">
        <v>0</v>
      </c>
      <c r="BN83" s="1017">
        <v>0</v>
      </c>
      <c r="BO83" s="1016">
        <v>0</v>
      </c>
      <c r="BP83" s="1017">
        <v>0</v>
      </c>
      <c r="BQ83" s="1016">
        <v>0</v>
      </c>
      <c r="BR83" s="1017">
        <v>0</v>
      </c>
      <c r="BS83" s="1016">
        <v>0</v>
      </c>
      <c r="BT83" s="1017">
        <v>0</v>
      </c>
      <c r="BU83" s="1016">
        <v>0</v>
      </c>
      <c r="BV83" s="1017">
        <v>0</v>
      </c>
      <c r="BW83" s="1016">
        <v>0</v>
      </c>
      <c r="BX83" s="1017">
        <v>0</v>
      </c>
      <c r="BY83" s="1016">
        <v>0</v>
      </c>
      <c r="BZ83" s="1017">
        <v>0</v>
      </c>
      <c r="CA83" s="1018">
        <v>0</v>
      </c>
      <c r="CB83" s="946"/>
      <c r="CC83" s="971"/>
      <c r="CD83" s="946"/>
      <c r="CE83" s="972"/>
      <c r="CF83" s="946"/>
      <c r="CG83" s="1015">
        <v>0</v>
      </c>
      <c r="CH83" s="1016">
        <v>0</v>
      </c>
      <c r="CI83" s="1017">
        <v>0</v>
      </c>
      <c r="CJ83" s="1016">
        <v>0</v>
      </c>
      <c r="CK83" s="1017">
        <v>0</v>
      </c>
      <c r="CL83" s="1016">
        <v>0</v>
      </c>
      <c r="CM83" s="1017">
        <v>0</v>
      </c>
      <c r="CN83" s="1016">
        <v>0</v>
      </c>
      <c r="CO83" s="1017">
        <v>0</v>
      </c>
      <c r="CP83" s="1016">
        <v>0</v>
      </c>
      <c r="CQ83" s="1017">
        <v>0</v>
      </c>
      <c r="CR83" s="1016">
        <v>0</v>
      </c>
      <c r="CS83" s="1017">
        <v>0</v>
      </c>
      <c r="CT83" s="1016">
        <v>0</v>
      </c>
      <c r="CU83" s="1017">
        <v>0</v>
      </c>
      <c r="CV83" s="1016">
        <v>0</v>
      </c>
      <c r="CW83" s="1017">
        <v>0</v>
      </c>
      <c r="CX83" s="1016">
        <v>0</v>
      </c>
      <c r="CY83" s="1017">
        <v>0</v>
      </c>
      <c r="CZ83" s="1016">
        <v>0</v>
      </c>
      <c r="DA83" s="1017">
        <v>0</v>
      </c>
      <c r="DB83" s="1016">
        <v>0</v>
      </c>
      <c r="DC83" s="1017">
        <v>0</v>
      </c>
      <c r="DD83" s="1016">
        <v>0</v>
      </c>
      <c r="DE83" s="1017">
        <v>0</v>
      </c>
      <c r="DF83" s="1016">
        <v>0</v>
      </c>
      <c r="DG83" s="1017">
        <v>0</v>
      </c>
      <c r="DH83" s="1016">
        <v>0</v>
      </c>
      <c r="DI83" s="1017">
        <v>0</v>
      </c>
      <c r="DJ83" s="1016">
        <v>0</v>
      </c>
      <c r="DK83" s="1017">
        <v>0</v>
      </c>
      <c r="DL83" s="1016">
        <v>0</v>
      </c>
      <c r="DM83" s="1017">
        <v>0</v>
      </c>
      <c r="DN83" s="1016">
        <v>0</v>
      </c>
      <c r="DO83" s="1017">
        <v>0</v>
      </c>
      <c r="DP83" s="1018">
        <v>0</v>
      </c>
      <c r="DQ83" s="946"/>
      <c r="DR83" s="973"/>
      <c r="DS83" s="946"/>
      <c r="DT83" s="1015">
        <v>0</v>
      </c>
      <c r="DU83" s="1016">
        <v>0</v>
      </c>
      <c r="DV83" s="1017">
        <v>0</v>
      </c>
      <c r="DW83" s="1016">
        <v>0</v>
      </c>
      <c r="DX83" s="1017">
        <v>0</v>
      </c>
      <c r="DY83" s="1016">
        <v>0</v>
      </c>
      <c r="DZ83" s="1017">
        <v>0</v>
      </c>
      <c r="EA83" s="1016">
        <v>0</v>
      </c>
      <c r="EB83" s="1017">
        <v>0</v>
      </c>
      <c r="EC83" s="1016">
        <v>0</v>
      </c>
      <c r="ED83" s="1017">
        <v>0</v>
      </c>
      <c r="EE83" s="1016">
        <v>0</v>
      </c>
      <c r="EF83" s="1017">
        <v>0</v>
      </c>
      <c r="EG83" s="1016">
        <v>0</v>
      </c>
      <c r="EH83" s="1017">
        <v>0</v>
      </c>
      <c r="EI83" s="1016">
        <v>0</v>
      </c>
      <c r="EJ83" s="1017">
        <v>0</v>
      </c>
      <c r="EK83" s="1016">
        <v>0</v>
      </c>
      <c r="EL83" s="1017">
        <v>0</v>
      </c>
      <c r="EM83" s="1016">
        <v>0</v>
      </c>
      <c r="EN83" s="1017">
        <v>0</v>
      </c>
      <c r="EO83" s="1016">
        <v>0</v>
      </c>
      <c r="EP83" s="1017">
        <v>0</v>
      </c>
      <c r="EQ83" s="1016">
        <v>0</v>
      </c>
      <c r="ER83" s="1017">
        <v>0</v>
      </c>
      <c r="ES83" s="1016">
        <v>0</v>
      </c>
      <c r="ET83" s="1017">
        <v>0</v>
      </c>
      <c r="EU83" s="1016">
        <v>0</v>
      </c>
      <c r="EV83" s="1017">
        <v>0</v>
      </c>
      <c r="EW83" s="1016">
        <v>0</v>
      </c>
      <c r="EX83" s="1017">
        <v>0</v>
      </c>
      <c r="EY83" s="1016">
        <v>0</v>
      </c>
      <c r="EZ83" s="1017">
        <v>0</v>
      </c>
      <c r="FA83" s="1016">
        <v>0</v>
      </c>
      <c r="FB83" s="1017">
        <v>0</v>
      </c>
      <c r="FC83" s="1018">
        <v>0</v>
      </c>
      <c r="FD83" s="946"/>
      <c r="FE83" s="974"/>
      <c r="FF83" s="946"/>
      <c r="FG83" s="975"/>
      <c r="FI83" s="1019" t="b">
        <v>1</v>
      </c>
    </row>
    <row r="84" spans="2:165" hidden="1" outlineLevel="1">
      <c r="B84" s="976">
        <v>77</v>
      </c>
      <c r="C84" s="1020" t="s">
        <v>329</v>
      </c>
      <c r="E84" s="978">
        <v>0</v>
      </c>
      <c r="F84" s="979">
        <v>0</v>
      </c>
      <c r="G84" s="980">
        <v>0</v>
      </c>
      <c r="H84" s="979">
        <v>0</v>
      </c>
      <c r="I84" s="980">
        <v>0</v>
      </c>
      <c r="J84" s="979">
        <v>0</v>
      </c>
      <c r="K84" s="980">
        <v>0</v>
      </c>
      <c r="L84" s="979">
        <v>0</v>
      </c>
      <c r="M84" s="980">
        <v>0</v>
      </c>
      <c r="N84" s="979">
        <v>0</v>
      </c>
      <c r="O84" s="980">
        <v>0</v>
      </c>
      <c r="P84" s="979">
        <v>0</v>
      </c>
      <c r="Q84" s="980">
        <v>0</v>
      </c>
      <c r="R84" s="979">
        <v>0</v>
      </c>
      <c r="S84" s="980">
        <v>0</v>
      </c>
      <c r="T84" s="979">
        <v>0</v>
      </c>
      <c r="U84" s="980">
        <v>0</v>
      </c>
      <c r="V84" s="979">
        <v>0</v>
      </c>
      <c r="W84" s="980">
        <v>0</v>
      </c>
      <c r="X84" s="979">
        <v>0</v>
      </c>
      <c r="Y84" s="980">
        <v>0</v>
      </c>
      <c r="Z84" s="979">
        <v>0</v>
      </c>
      <c r="AA84" s="980">
        <v>0</v>
      </c>
      <c r="AB84" s="979">
        <v>0</v>
      </c>
      <c r="AC84" s="980">
        <v>0</v>
      </c>
      <c r="AD84" s="979">
        <v>0</v>
      </c>
      <c r="AE84" s="980">
        <v>0</v>
      </c>
      <c r="AF84" s="979">
        <v>0</v>
      </c>
      <c r="AG84" s="980">
        <v>0</v>
      </c>
      <c r="AH84" s="979">
        <v>0</v>
      </c>
      <c r="AI84" s="980">
        <v>0</v>
      </c>
      <c r="AJ84" s="979">
        <v>0</v>
      </c>
      <c r="AK84" s="980">
        <v>0</v>
      </c>
      <c r="AL84" s="979">
        <v>0</v>
      </c>
      <c r="AM84" s="980">
        <v>0</v>
      </c>
      <c r="AN84" s="981">
        <v>0</v>
      </c>
      <c r="AO84" s="946"/>
      <c r="AP84" s="964"/>
      <c r="AQ84" s="946"/>
      <c r="AR84" s="978">
        <v>0</v>
      </c>
      <c r="AS84" s="979">
        <v>0</v>
      </c>
      <c r="AT84" s="980">
        <v>0</v>
      </c>
      <c r="AU84" s="979">
        <v>0</v>
      </c>
      <c r="AV84" s="980">
        <v>0</v>
      </c>
      <c r="AW84" s="979">
        <v>0</v>
      </c>
      <c r="AX84" s="980">
        <v>0</v>
      </c>
      <c r="AY84" s="979">
        <v>0</v>
      </c>
      <c r="AZ84" s="980">
        <v>0</v>
      </c>
      <c r="BA84" s="979">
        <v>0</v>
      </c>
      <c r="BB84" s="980">
        <v>0</v>
      </c>
      <c r="BC84" s="979">
        <v>0</v>
      </c>
      <c r="BD84" s="980">
        <v>0</v>
      </c>
      <c r="BE84" s="979">
        <v>0</v>
      </c>
      <c r="BF84" s="980">
        <v>0</v>
      </c>
      <c r="BG84" s="979">
        <v>0</v>
      </c>
      <c r="BH84" s="980">
        <v>0</v>
      </c>
      <c r="BI84" s="979">
        <v>0</v>
      </c>
      <c r="BJ84" s="980">
        <v>0</v>
      </c>
      <c r="BK84" s="979">
        <v>0</v>
      </c>
      <c r="BL84" s="980">
        <v>0</v>
      </c>
      <c r="BM84" s="979">
        <v>0</v>
      </c>
      <c r="BN84" s="980">
        <v>0</v>
      </c>
      <c r="BO84" s="979">
        <v>0</v>
      </c>
      <c r="BP84" s="980">
        <v>0</v>
      </c>
      <c r="BQ84" s="979">
        <v>0</v>
      </c>
      <c r="BR84" s="980">
        <v>0</v>
      </c>
      <c r="BS84" s="979">
        <v>0</v>
      </c>
      <c r="BT84" s="980">
        <v>0</v>
      </c>
      <c r="BU84" s="979">
        <v>0</v>
      </c>
      <c r="BV84" s="980">
        <v>0</v>
      </c>
      <c r="BW84" s="979">
        <v>0</v>
      </c>
      <c r="BX84" s="980">
        <v>0</v>
      </c>
      <c r="BY84" s="979">
        <v>0</v>
      </c>
      <c r="BZ84" s="980">
        <v>0</v>
      </c>
      <c r="CA84" s="981">
        <v>0</v>
      </c>
      <c r="CB84" s="946"/>
      <c r="CC84" s="971"/>
      <c r="CD84" s="946"/>
      <c r="CE84" s="972"/>
      <c r="CF84" s="946"/>
      <c r="CG84" s="978">
        <v>0</v>
      </c>
      <c r="CH84" s="979">
        <v>0</v>
      </c>
      <c r="CI84" s="980">
        <v>0</v>
      </c>
      <c r="CJ84" s="979">
        <v>0</v>
      </c>
      <c r="CK84" s="980">
        <v>0</v>
      </c>
      <c r="CL84" s="979">
        <v>0</v>
      </c>
      <c r="CM84" s="980">
        <v>0</v>
      </c>
      <c r="CN84" s="979">
        <v>0</v>
      </c>
      <c r="CO84" s="980">
        <v>0</v>
      </c>
      <c r="CP84" s="979">
        <v>0</v>
      </c>
      <c r="CQ84" s="980">
        <v>0</v>
      </c>
      <c r="CR84" s="979">
        <v>0</v>
      </c>
      <c r="CS84" s="980">
        <v>0</v>
      </c>
      <c r="CT84" s="979">
        <v>0</v>
      </c>
      <c r="CU84" s="980">
        <v>0</v>
      </c>
      <c r="CV84" s="979">
        <v>0</v>
      </c>
      <c r="CW84" s="980">
        <v>0</v>
      </c>
      <c r="CX84" s="979">
        <v>0</v>
      </c>
      <c r="CY84" s="980">
        <v>0</v>
      </c>
      <c r="CZ84" s="979">
        <v>0</v>
      </c>
      <c r="DA84" s="980">
        <v>0</v>
      </c>
      <c r="DB84" s="979">
        <v>0</v>
      </c>
      <c r="DC84" s="980">
        <v>0</v>
      </c>
      <c r="DD84" s="979">
        <v>0</v>
      </c>
      <c r="DE84" s="980">
        <v>0</v>
      </c>
      <c r="DF84" s="979">
        <v>0</v>
      </c>
      <c r="DG84" s="980">
        <v>0</v>
      </c>
      <c r="DH84" s="979">
        <v>0</v>
      </c>
      <c r="DI84" s="980">
        <v>0</v>
      </c>
      <c r="DJ84" s="979">
        <v>0</v>
      </c>
      <c r="DK84" s="980">
        <v>0</v>
      </c>
      <c r="DL84" s="979">
        <v>0</v>
      </c>
      <c r="DM84" s="980">
        <v>0</v>
      </c>
      <c r="DN84" s="979">
        <v>0</v>
      </c>
      <c r="DO84" s="980">
        <v>0</v>
      </c>
      <c r="DP84" s="981">
        <v>0</v>
      </c>
      <c r="DQ84" s="946"/>
      <c r="DR84" s="973"/>
      <c r="DS84" s="946"/>
      <c r="DT84" s="978">
        <v>0</v>
      </c>
      <c r="DU84" s="979">
        <v>0</v>
      </c>
      <c r="DV84" s="980">
        <v>0</v>
      </c>
      <c r="DW84" s="979">
        <v>0</v>
      </c>
      <c r="DX84" s="980">
        <v>0</v>
      </c>
      <c r="DY84" s="979">
        <v>0</v>
      </c>
      <c r="DZ84" s="980">
        <v>0</v>
      </c>
      <c r="EA84" s="979">
        <v>0</v>
      </c>
      <c r="EB84" s="980">
        <v>0</v>
      </c>
      <c r="EC84" s="979">
        <v>0</v>
      </c>
      <c r="ED84" s="980">
        <v>0</v>
      </c>
      <c r="EE84" s="979">
        <v>0</v>
      </c>
      <c r="EF84" s="980">
        <v>0</v>
      </c>
      <c r="EG84" s="979">
        <v>0</v>
      </c>
      <c r="EH84" s="980">
        <v>0</v>
      </c>
      <c r="EI84" s="979">
        <v>0</v>
      </c>
      <c r="EJ84" s="980">
        <v>0</v>
      </c>
      <c r="EK84" s="979">
        <v>0</v>
      </c>
      <c r="EL84" s="980">
        <v>0</v>
      </c>
      <c r="EM84" s="979">
        <v>0</v>
      </c>
      <c r="EN84" s="980">
        <v>0</v>
      </c>
      <c r="EO84" s="979">
        <v>0</v>
      </c>
      <c r="EP84" s="980">
        <v>0</v>
      </c>
      <c r="EQ84" s="979">
        <v>0</v>
      </c>
      <c r="ER84" s="980">
        <v>0</v>
      </c>
      <c r="ES84" s="979">
        <v>0</v>
      </c>
      <c r="ET84" s="980">
        <v>0</v>
      </c>
      <c r="EU84" s="979">
        <v>0</v>
      </c>
      <c r="EV84" s="980">
        <v>0</v>
      </c>
      <c r="EW84" s="979">
        <v>0</v>
      </c>
      <c r="EX84" s="980">
        <v>0</v>
      </c>
      <c r="EY84" s="979">
        <v>0</v>
      </c>
      <c r="EZ84" s="980">
        <v>0</v>
      </c>
      <c r="FA84" s="979">
        <v>0</v>
      </c>
      <c r="FB84" s="980">
        <v>0</v>
      </c>
      <c r="FC84" s="981">
        <v>0</v>
      </c>
      <c r="FD84" s="946"/>
      <c r="FE84" s="974"/>
      <c r="FF84" s="946"/>
      <c r="FG84" s="975"/>
      <c r="FI84" s="982" t="b">
        <v>1</v>
      </c>
    </row>
    <row r="85" spans="2:165" outlineLevel="1">
      <c r="B85" s="983">
        <v>78</v>
      </c>
      <c r="C85" s="1012" t="s">
        <v>331</v>
      </c>
      <c r="E85" s="985">
        <v>13800</v>
      </c>
      <c r="F85" s="986">
        <v>0</v>
      </c>
      <c r="G85" s="987">
        <v>0</v>
      </c>
      <c r="H85" s="986">
        <v>0</v>
      </c>
      <c r="I85" s="987">
        <v>0</v>
      </c>
      <c r="J85" s="986">
        <v>0</v>
      </c>
      <c r="K85" s="987">
        <v>0</v>
      </c>
      <c r="L85" s="986">
        <v>0</v>
      </c>
      <c r="M85" s="987">
        <v>0</v>
      </c>
      <c r="N85" s="986">
        <v>0</v>
      </c>
      <c r="O85" s="987">
        <v>0</v>
      </c>
      <c r="P85" s="986">
        <v>0</v>
      </c>
      <c r="Q85" s="987">
        <v>0</v>
      </c>
      <c r="R85" s="986">
        <v>0</v>
      </c>
      <c r="S85" s="987">
        <v>0</v>
      </c>
      <c r="T85" s="986">
        <v>0</v>
      </c>
      <c r="U85" s="987">
        <v>0</v>
      </c>
      <c r="V85" s="986">
        <v>0</v>
      </c>
      <c r="W85" s="987">
        <v>0</v>
      </c>
      <c r="X85" s="986">
        <v>0</v>
      </c>
      <c r="Y85" s="987">
        <v>0</v>
      </c>
      <c r="Z85" s="986">
        <v>0</v>
      </c>
      <c r="AA85" s="987">
        <v>0</v>
      </c>
      <c r="AB85" s="986">
        <v>0</v>
      </c>
      <c r="AC85" s="987">
        <v>0</v>
      </c>
      <c r="AD85" s="986">
        <v>0</v>
      </c>
      <c r="AE85" s="987">
        <v>0</v>
      </c>
      <c r="AF85" s="986">
        <v>0</v>
      </c>
      <c r="AG85" s="987">
        <v>0</v>
      </c>
      <c r="AH85" s="986">
        <v>0</v>
      </c>
      <c r="AI85" s="987">
        <v>0</v>
      </c>
      <c r="AJ85" s="986">
        <v>0</v>
      </c>
      <c r="AK85" s="987">
        <v>0</v>
      </c>
      <c r="AL85" s="986">
        <v>0</v>
      </c>
      <c r="AM85" s="987">
        <v>0</v>
      </c>
      <c r="AN85" s="988">
        <v>0</v>
      </c>
      <c r="AO85" s="946"/>
      <c r="AP85" s="964"/>
      <c r="AQ85" s="946"/>
      <c r="AR85" s="985">
        <v>0</v>
      </c>
      <c r="AS85" s="986">
        <v>0</v>
      </c>
      <c r="AT85" s="987">
        <v>0</v>
      </c>
      <c r="AU85" s="986">
        <v>0</v>
      </c>
      <c r="AV85" s="987">
        <v>0</v>
      </c>
      <c r="AW85" s="986">
        <v>0</v>
      </c>
      <c r="AX85" s="987">
        <v>0</v>
      </c>
      <c r="AY85" s="986">
        <v>0</v>
      </c>
      <c r="AZ85" s="987">
        <v>0</v>
      </c>
      <c r="BA85" s="986">
        <v>0</v>
      </c>
      <c r="BB85" s="987">
        <v>0</v>
      </c>
      <c r="BC85" s="986">
        <v>0</v>
      </c>
      <c r="BD85" s="987">
        <v>0</v>
      </c>
      <c r="BE85" s="986">
        <v>0</v>
      </c>
      <c r="BF85" s="987">
        <v>0</v>
      </c>
      <c r="BG85" s="986">
        <v>0</v>
      </c>
      <c r="BH85" s="987">
        <v>0</v>
      </c>
      <c r="BI85" s="986">
        <v>0</v>
      </c>
      <c r="BJ85" s="987">
        <v>0</v>
      </c>
      <c r="BK85" s="986">
        <v>0</v>
      </c>
      <c r="BL85" s="987">
        <v>0</v>
      </c>
      <c r="BM85" s="986">
        <v>0</v>
      </c>
      <c r="BN85" s="987">
        <v>0</v>
      </c>
      <c r="BO85" s="986">
        <v>0</v>
      </c>
      <c r="BP85" s="987">
        <v>0</v>
      </c>
      <c r="BQ85" s="986">
        <v>0</v>
      </c>
      <c r="BR85" s="987">
        <v>0</v>
      </c>
      <c r="BS85" s="986">
        <v>0</v>
      </c>
      <c r="BT85" s="987">
        <v>0</v>
      </c>
      <c r="BU85" s="986">
        <v>0</v>
      </c>
      <c r="BV85" s="987">
        <v>0</v>
      </c>
      <c r="BW85" s="986">
        <v>0</v>
      </c>
      <c r="BX85" s="987">
        <v>0</v>
      </c>
      <c r="BY85" s="986">
        <v>0</v>
      </c>
      <c r="BZ85" s="987">
        <v>0</v>
      </c>
      <c r="CA85" s="988">
        <v>0</v>
      </c>
      <c r="CB85" s="946"/>
      <c r="CC85" s="971"/>
      <c r="CD85" s="946"/>
      <c r="CE85" s="972"/>
      <c r="CF85" s="946"/>
      <c r="CG85" s="985">
        <v>10350</v>
      </c>
      <c r="CH85" s="986">
        <v>0</v>
      </c>
      <c r="CI85" s="987">
        <v>0</v>
      </c>
      <c r="CJ85" s="986">
        <v>0</v>
      </c>
      <c r="CK85" s="987">
        <v>0</v>
      </c>
      <c r="CL85" s="986">
        <v>0</v>
      </c>
      <c r="CM85" s="987">
        <v>0</v>
      </c>
      <c r="CN85" s="986">
        <v>0</v>
      </c>
      <c r="CO85" s="987">
        <v>0</v>
      </c>
      <c r="CP85" s="986">
        <v>0</v>
      </c>
      <c r="CQ85" s="987">
        <v>0</v>
      </c>
      <c r="CR85" s="986">
        <v>0</v>
      </c>
      <c r="CS85" s="987">
        <v>0</v>
      </c>
      <c r="CT85" s="986">
        <v>0</v>
      </c>
      <c r="CU85" s="987">
        <v>0</v>
      </c>
      <c r="CV85" s="986">
        <v>0</v>
      </c>
      <c r="CW85" s="987">
        <v>0</v>
      </c>
      <c r="CX85" s="986">
        <v>0</v>
      </c>
      <c r="CY85" s="987">
        <v>0</v>
      </c>
      <c r="CZ85" s="986">
        <v>0</v>
      </c>
      <c r="DA85" s="987">
        <v>0</v>
      </c>
      <c r="DB85" s="986">
        <v>0</v>
      </c>
      <c r="DC85" s="987">
        <v>0</v>
      </c>
      <c r="DD85" s="986">
        <v>0</v>
      </c>
      <c r="DE85" s="987">
        <v>0</v>
      </c>
      <c r="DF85" s="986">
        <v>0</v>
      </c>
      <c r="DG85" s="987">
        <v>0</v>
      </c>
      <c r="DH85" s="986">
        <v>0</v>
      </c>
      <c r="DI85" s="987">
        <v>0</v>
      </c>
      <c r="DJ85" s="986">
        <v>0</v>
      </c>
      <c r="DK85" s="987">
        <v>0</v>
      </c>
      <c r="DL85" s="986">
        <v>0</v>
      </c>
      <c r="DM85" s="987">
        <v>0</v>
      </c>
      <c r="DN85" s="986">
        <v>0</v>
      </c>
      <c r="DO85" s="987">
        <v>0</v>
      </c>
      <c r="DP85" s="988">
        <v>0</v>
      </c>
      <c r="DQ85" s="946"/>
      <c r="DR85" s="973"/>
      <c r="DS85" s="946"/>
      <c r="DT85" s="985">
        <v>0</v>
      </c>
      <c r="DU85" s="986">
        <v>0</v>
      </c>
      <c r="DV85" s="987">
        <v>0</v>
      </c>
      <c r="DW85" s="986">
        <v>0</v>
      </c>
      <c r="DX85" s="987">
        <v>0</v>
      </c>
      <c r="DY85" s="986">
        <v>0</v>
      </c>
      <c r="DZ85" s="987">
        <v>0</v>
      </c>
      <c r="EA85" s="986">
        <v>0</v>
      </c>
      <c r="EB85" s="987">
        <v>0</v>
      </c>
      <c r="EC85" s="986">
        <v>0</v>
      </c>
      <c r="ED85" s="987">
        <v>0</v>
      </c>
      <c r="EE85" s="986">
        <v>0</v>
      </c>
      <c r="EF85" s="987">
        <v>0</v>
      </c>
      <c r="EG85" s="986">
        <v>0</v>
      </c>
      <c r="EH85" s="987">
        <v>0</v>
      </c>
      <c r="EI85" s="986">
        <v>0</v>
      </c>
      <c r="EJ85" s="987">
        <v>0</v>
      </c>
      <c r="EK85" s="986">
        <v>0</v>
      </c>
      <c r="EL85" s="987">
        <v>0</v>
      </c>
      <c r="EM85" s="986">
        <v>0</v>
      </c>
      <c r="EN85" s="987">
        <v>0</v>
      </c>
      <c r="EO85" s="986">
        <v>0</v>
      </c>
      <c r="EP85" s="987">
        <v>0</v>
      </c>
      <c r="EQ85" s="986">
        <v>0</v>
      </c>
      <c r="ER85" s="987">
        <v>0</v>
      </c>
      <c r="ES85" s="986">
        <v>0</v>
      </c>
      <c r="ET85" s="987">
        <v>0</v>
      </c>
      <c r="EU85" s="986">
        <v>0</v>
      </c>
      <c r="EV85" s="987">
        <v>0</v>
      </c>
      <c r="EW85" s="986">
        <v>0</v>
      </c>
      <c r="EX85" s="987">
        <v>0</v>
      </c>
      <c r="EY85" s="986">
        <v>0</v>
      </c>
      <c r="EZ85" s="987">
        <v>0</v>
      </c>
      <c r="FA85" s="986">
        <v>0</v>
      </c>
      <c r="FB85" s="987">
        <v>0</v>
      </c>
      <c r="FC85" s="988">
        <v>0</v>
      </c>
      <c r="FD85" s="946"/>
      <c r="FE85" s="974"/>
      <c r="FF85" s="946"/>
      <c r="FG85" s="975"/>
      <c r="FI85" s="989" t="b">
        <v>0</v>
      </c>
    </row>
    <row r="86" spans="2:165" outlineLevel="1">
      <c r="B86" s="997">
        <v>79</v>
      </c>
      <c r="C86" s="1023" t="s">
        <v>330</v>
      </c>
      <c r="E86" s="999">
        <v>244000</v>
      </c>
      <c r="F86" s="1000">
        <v>0</v>
      </c>
      <c r="G86" s="1001">
        <v>0</v>
      </c>
      <c r="H86" s="1000">
        <v>0</v>
      </c>
      <c r="I86" s="1001">
        <v>0</v>
      </c>
      <c r="J86" s="1000">
        <v>0</v>
      </c>
      <c r="K86" s="1001">
        <v>0</v>
      </c>
      <c r="L86" s="1000">
        <v>0</v>
      </c>
      <c r="M86" s="1001">
        <v>0</v>
      </c>
      <c r="N86" s="1000">
        <v>0</v>
      </c>
      <c r="O86" s="1001">
        <v>0</v>
      </c>
      <c r="P86" s="1000">
        <v>0</v>
      </c>
      <c r="Q86" s="1001">
        <v>0</v>
      </c>
      <c r="R86" s="1000">
        <v>0</v>
      </c>
      <c r="S86" s="1001">
        <v>0</v>
      </c>
      <c r="T86" s="1000">
        <v>0</v>
      </c>
      <c r="U86" s="1001">
        <v>0</v>
      </c>
      <c r="V86" s="1000">
        <v>0</v>
      </c>
      <c r="W86" s="1001">
        <v>0</v>
      </c>
      <c r="X86" s="1000">
        <v>0</v>
      </c>
      <c r="Y86" s="1001">
        <v>0</v>
      </c>
      <c r="Z86" s="1000">
        <v>0</v>
      </c>
      <c r="AA86" s="1001">
        <v>0</v>
      </c>
      <c r="AB86" s="1000">
        <v>0</v>
      </c>
      <c r="AC86" s="1001">
        <v>0</v>
      </c>
      <c r="AD86" s="1000">
        <v>0</v>
      </c>
      <c r="AE86" s="1001">
        <v>0</v>
      </c>
      <c r="AF86" s="1000">
        <v>0</v>
      </c>
      <c r="AG86" s="1001">
        <v>0</v>
      </c>
      <c r="AH86" s="1000">
        <v>0</v>
      </c>
      <c r="AI86" s="1001">
        <v>0</v>
      </c>
      <c r="AJ86" s="1000">
        <v>0</v>
      </c>
      <c r="AK86" s="1001">
        <v>0</v>
      </c>
      <c r="AL86" s="1000">
        <v>0</v>
      </c>
      <c r="AM86" s="1001">
        <v>0</v>
      </c>
      <c r="AN86" s="1002">
        <v>0</v>
      </c>
      <c r="AO86" s="946"/>
      <c r="AP86" s="964"/>
      <c r="AQ86" s="946"/>
      <c r="AR86" s="999">
        <v>0</v>
      </c>
      <c r="AS86" s="1000">
        <v>0</v>
      </c>
      <c r="AT86" s="1001">
        <v>0</v>
      </c>
      <c r="AU86" s="1000">
        <v>0</v>
      </c>
      <c r="AV86" s="1001">
        <v>0</v>
      </c>
      <c r="AW86" s="1000">
        <v>0</v>
      </c>
      <c r="AX86" s="1001">
        <v>0</v>
      </c>
      <c r="AY86" s="1000">
        <v>0</v>
      </c>
      <c r="AZ86" s="1001">
        <v>0</v>
      </c>
      <c r="BA86" s="1000">
        <v>0</v>
      </c>
      <c r="BB86" s="1001">
        <v>0</v>
      </c>
      <c r="BC86" s="1000">
        <v>0</v>
      </c>
      <c r="BD86" s="1001">
        <v>0</v>
      </c>
      <c r="BE86" s="1000">
        <v>0</v>
      </c>
      <c r="BF86" s="1001">
        <v>0</v>
      </c>
      <c r="BG86" s="1000">
        <v>0</v>
      </c>
      <c r="BH86" s="1001">
        <v>0</v>
      </c>
      <c r="BI86" s="1000">
        <v>0</v>
      </c>
      <c r="BJ86" s="1001">
        <v>0</v>
      </c>
      <c r="BK86" s="1000">
        <v>0</v>
      </c>
      <c r="BL86" s="1001">
        <v>0</v>
      </c>
      <c r="BM86" s="1000">
        <v>0</v>
      </c>
      <c r="BN86" s="1001">
        <v>0</v>
      </c>
      <c r="BO86" s="1000">
        <v>0</v>
      </c>
      <c r="BP86" s="1001">
        <v>0</v>
      </c>
      <c r="BQ86" s="1000">
        <v>0</v>
      </c>
      <c r="BR86" s="1001">
        <v>0</v>
      </c>
      <c r="BS86" s="1000">
        <v>0</v>
      </c>
      <c r="BT86" s="1001">
        <v>0</v>
      </c>
      <c r="BU86" s="1000">
        <v>0</v>
      </c>
      <c r="BV86" s="1001">
        <v>0</v>
      </c>
      <c r="BW86" s="1000">
        <v>0</v>
      </c>
      <c r="BX86" s="1001">
        <v>0</v>
      </c>
      <c r="BY86" s="1000">
        <v>0</v>
      </c>
      <c r="BZ86" s="1001">
        <v>0</v>
      </c>
      <c r="CA86" s="1002">
        <v>0</v>
      </c>
      <c r="CB86" s="946"/>
      <c r="CC86" s="971"/>
      <c r="CD86" s="946"/>
      <c r="CE86" s="972"/>
      <c r="CF86" s="946"/>
      <c r="CG86" s="999">
        <v>244000</v>
      </c>
      <c r="CH86" s="1000">
        <v>0</v>
      </c>
      <c r="CI86" s="1001">
        <v>0</v>
      </c>
      <c r="CJ86" s="1000">
        <v>0</v>
      </c>
      <c r="CK86" s="1001">
        <v>0</v>
      </c>
      <c r="CL86" s="1000">
        <v>0</v>
      </c>
      <c r="CM86" s="1001">
        <v>0</v>
      </c>
      <c r="CN86" s="1000">
        <v>0</v>
      </c>
      <c r="CO86" s="1001">
        <v>0</v>
      </c>
      <c r="CP86" s="1000">
        <v>0</v>
      </c>
      <c r="CQ86" s="1001">
        <v>0</v>
      </c>
      <c r="CR86" s="1000">
        <v>0</v>
      </c>
      <c r="CS86" s="1001">
        <v>0</v>
      </c>
      <c r="CT86" s="1000">
        <v>0</v>
      </c>
      <c r="CU86" s="1001">
        <v>0</v>
      </c>
      <c r="CV86" s="1000">
        <v>0</v>
      </c>
      <c r="CW86" s="1001">
        <v>0</v>
      </c>
      <c r="CX86" s="1000">
        <v>0</v>
      </c>
      <c r="CY86" s="1001">
        <v>0</v>
      </c>
      <c r="CZ86" s="1000">
        <v>0</v>
      </c>
      <c r="DA86" s="1001">
        <v>0</v>
      </c>
      <c r="DB86" s="1000">
        <v>0</v>
      </c>
      <c r="DC86" s="1001">
        <v>0</v>
      </c>
      <c r="DD86" s="1000">
        <v>0</v>
      </c>
      <c r="DE86" s="1001">
        <v>0</v>
      </c>
      <c r="DF86" s="1000">
        <v>0</v>
      </c>
      <c r="DG86" s="1001">
        <v>0</v>
      </c>
      <c r="DH86" s="1000">
        <v>0</v>
      </c>
      <c r="DI86" s="1001">
        <v>0</v>
      </c>
      <c r="DJ86" s="1000">
        <v>0</v>
      </c>
      <c r="DK86" s="1001">
        <v>0</v>
      </c>
      <c r="DL86" s="1000">
        <v>0</v>
      </c>
      <c r="DM86" s="1001">
        <v>0</v>
      </c>
      <c r="DN86" s="1000">
        <v>0</v>
      </c>
      <c r="DO86" s="1001">
        <v>0</v>
      </c>
      <c r="DP86" s="1002">
        <v>0</v>
      </c>
      <c r="DQ86" s="946"/>
      <c r="DR86" s="973"/>
      <c r="DS86" s="946"/>
      <c r="DT86" s="999">
        <v>0</v>
      </c>
      <c r="DU86" s="1000">
        <v>0</v>
      </c>
      <c r="DV86" s="1001">
        <v>0</v>
      </c>
      <c r="DW86" s="1000">
        <v>0</v>
      </c>
      <c r="DX86" s="1001">
        <v>0</v>
      </c>
      <c r="DY86" s="1000">
        <v>0</v>
      </c>
      <c r="DZ86" s="1001">
        <v>0</v>
      </c>
      <c r="EA86" s="1000">
        <v>0</v>
      </c>
      <c r="EB86" s="1001">
        <v>0</v>
      </c>
      <c r="EC86" s="1000">
        <v>0</v>
      </c>
      <c r="ED86" s="1001">
        <v>0</v>
      </c>
      <c r="EE86" s="1000">
        <v>0</v>
      </c>
      <c r="EF86" s="1001">
        <v>0</v>
      </c>
      <c r="EG86" s="1000">
        <v>0</v>
      </c>
      <c r="EH86" s="1001">
        <v>0</v>
      </c>
      <c r="EI86" s="1000">
        <v>0</v>
      </c>
      <c r="EJ86" s="1001">
        <v>0</v>
      </c>
      <c r="EK86" s="1000">
        <v>0</v>
      </c>
      <c r="EL86" s="1001">
        <v>0</v>
      </c>
      <c r="EM86" s="1000">
        <v>0</v>
      </c>
      <c r="EN86" s="1001">
        <v>0</v>
      </c>
      <c r="EO86" s="1000">
        <v>0</v>
      </c>
      <c r="EP86" s="1001">
        <v>0</v>
      </c>
      <c r="EQ86" s="1000">
        <v>0</v>
      </c>
      <c r="ER86" s="1001">
        <v>0</v>
      </c>
      <c r="ES86" s="1000">
        <v>0</v>
      </c>
      <c r="ET86" s="1001">
        <v>0</v>
      </c>
      <c r="EU86" s="1000">
        <v>0</v>
      </c>
      <c r="EV86" s="1001">
        <v>0</v>
      </c>
      <c r="EW86" s="1000">
        <v>0</v>
      </c>
      <c r="EX86" s="1001">
        <v>0</v>
      </c>
      <c r="EY86" s="1000">
        <v>0</v>
      </c>
      <c r="EZ86" s="1001">
        <v>0</v>
      </c>
      <c r="FA86" s="1000">
        <v>0</v>
      </c>
      <c r="FB86" s="1001">
        <v>0</v>
      </c>
      <c r="FC86" s="1002">
        <v>0</v>
      </c>
      <c r="FD86" s="946"/>
      <c r="FE86" s="974"/>
      <c r="FF86" s="946"/>
      <c r="FG86" s="975"/>
      <c r="FI86" s="1003" t="b">
        <v>0</v>
      </c>
    </row>
    <row r="87" spans="2:165" outlineLevel="1">
      <c r="B87" s="1024">
        <v>80</v>
      </c>
      <c r="C87" s="1025" t="s">
        <v>333</v>
      </c>
      <c r="E87" s="1026">
        <v>14599</v>
      </c>
      <c r="F87" s="1027">
        <v>11059</v>
      </c>
      <c r="G87" s="1028">
        <v>10434</v>
      </c>
      <c r="H87" s="1027">
        <v>9837</v>
      </c>
      <c r="I87" s="1028">
        <v>9837</v>
      </c>
      <c r="J87" s="1027">
        <v>9837</v>
      </c>
      <c r="K87" s="1028">
        <v>9085</v>
      </c>
      <c r="L87" s="1027">
        <v>9085</v>
      </c>
      <c r="M87" s="1028">
        <v>3977</v>
      </c>
      <c r="N87" s="1027">
        <v>3977</v>
      </c>
      <c r="O87" s="1028">
        <v>3924</v>
      </c>
      <c r="P87" s="1027">
        <v>3924</v>
      </c>
      <c r="Q87" s="1028">
        <v>3682</v>
      </c>
      <c r="R87" s="1027">
        <v>3682</v>
      </c>
      <c r="S87" s="1028">
        <v>0</v>
      </c>
      <c r="T87" s="1027">
        <v>0</v>
      </c>
      <c r="U87" s="1028">
        <v>0</v>
      </c>
      <c r="V87" s="1027">
        <v>0</v>
      </c>
      <c r="W87" s="1028">
        <v>0</v>
      </c>
      <c r="X87" s="1027">
        <v>0</v>
      </c>
      <c r="Y87" s="1028">
        <v>0</v>
      </c>
      <c r="Z87" s="1027">
        <v>0</v>
      </c>
      <c r="AA87" s="1028">
        <v>0</v>
      </c>
      <c r="AB87" s="1027">
        <v>0</v>
      </c>
      <c r="AC87" s="1028">
        <v>0</v>
      </c>
      <c r="AD87" s="1027">
        <v>0</v>
      </c>
      <c r="AE87" s="1028">
        <v>0</v>
      </c>
      <c r="AF87" s="1027">
        <v>0</v>
      </c>
      <c r="AG87" s="1028">
        <v>0</v>
      </c>
      <c r="AH87" s="1027">
        <v>0</v>
      </c>
      <c r="AI87" s="1028">
        <v>0</v>
      </c>
      <c r="AJ87" s="1027">
        <v>0</v>
      </c>
      <c r="AK87" s="1028">
        <v>0</v>
      </c>
      <c r="AL87" s="1027">
        <v>0</v>
      </c>
      <c r="AM87" s="1028">
        <v>0</v>
      </c>
      <c r="AN87" s="1029">
        <v>0</v>
      </c>
      <c r="AO87" s="946"/>
      <c r="AP87" s="964"/>
      <c r="AQ87" s="946"/>
      <c r="AR87" s="1026">
        <v>1</v>
      </c>
      <c r="AS87" s="1027">
        <v>1</v>
      </c>
      <c r="AT87" s="1028">
        <v>1</v>
      </c>
      <c r="AU87" s="1027">
        <v>1</v>
      </c>
      <c r="AV87" s="1028">
        <v>1</v>
      </c>
      <c r="AW87" s="1027">
        <v>1</v>
      </c>
      <c r="AX87" s="1028">
        <v>1</v>
      </c>
      <c r="AY87" s="1027">
        <v>1</v>
      </c>
      <c r="AZ87" s="1028">
        <v>1</v>
      </c>
      <c r="BA87" s="1027">
        <v>1</v>
      </c>
      <c r="BB87" s="1028">
        <v>1</v>
      </c>
      <c r="BC87" s="1027">
        <v>1</v>
      </c>
      <c r="BD87" s="1028">
        <v>0</v>
      </c>
      <c r="BE87" s="1027">
        <v>0</v>
      </c>
      <c r="BF87" s="1028">
        <v>0</v>
      </c>
      <c r="BG87" s="1027">
        <v>0</v>
      </c>
      <c r="BH87" s="1028">
        <v>0</v>
      </c>
      <c r="BI87" s="1027">
        <v>0</v>
      </c>
      <c r="BJ87" s="1028">
        <v>0</v>
      </c>
      <c r="BK87" s="1027">
        <v>0</v>
      </c>
      <c r="BL87" s="1028">
        <v>0</v>
      </c>
      <c r="BM87" s="1027">
        <v>0</v>
      </c>
      <c r="BN87" s="1028">
        <v>0</v>
      </c>
      <c r="BO87" s="1027">
        <v>0</v>
      </c>
      <c r="BP87" s="1028">
        <v>0</v>
      </c>
      <c r="BQ87" s="1027">
        <v>0</v>
      </c>
      <c r="BR87" s="1028">
        <v>0</v>
      </c>
      <c r="BS87" s="1027">
        <v>0</v>
      </c>
      <c r="BT87" s="1028">
        <v>0</v>
      </c>
      <c r="BU87" s="1027">
        <v>0</v>
      </c>
      <c r="BV87" s="1028">
        <v>0</v>
      </c>
      <c r="BW87" s="1027">
        <v>0</v>
      </c>
      <c r="BX87" s="1028">
        <v>0</v>
      </c>
      <c r="BY87" s="1027">
        <v>0</v>
      </c>
      <c r="BZ87" s="1028">
        <v>0</v>
      </c>
      <c r="CA87" s="1029">
        <v>0</v>
      </c>
      <c r="CB87" s="946"/>
      <c r="CC87" s="971"/>
      <c r="CD87" s="946"/>
      <c r="CE87" s="972"/>
      <c r="CF87" s="946"/>
      <c r="CG87" s="1026">
        <v>14599</v>
      </c>
      <c r="CH87" s="1027">
        <v>11059</v>
      </c>
      <c r="CI87" s="1028">
        <v>10434</v>
      </c>
      <c r="CJ87" s="1027">
        <v>9837</v>
      </c>
      <c r="CK87" s="1028">
        <v>9837</v>
      </c>
      <c r="CL87" s="1027">
        <v>9837</v>
      </c>
      <c r="CM87" s="1028">
        <v>9085</v>
      </c>
      <c r="CN87" s="1027">
        <v>9085</v>
      </c>
      <c r="CO87" s="1028">
        <v>3977</v>
      </c>
      <c r="CP87" s="1027">
        <v>3977</v>
      </c>
      <c r="CQ87" s="1028">
        <v>3924</v>
      </c>
      <c r="CR87" s="1027">
        <v>3924</v>
      </c>
      <c r="CS87" s="1028">
        <v>3682</v>
      </c>
      <c r="CT87" s="1027">
        <v>3682</v>
      </c>
      <c r="CU87" s="1028">
        <v>0</v>
      </c>
      <c r="CV87" s="1027">
        <v>0</v>
      </c>
      <c r="CW87" s="1028">
        <v>0</v>
      </c>
      <c r="CX87" s="1027">
        <v>0</v>
      </c>
      <c r="CY87" s="1028">
        <v>0</v>
      </c>
      <c r="CZ87" s="1027">
        <v>0</v>
      </c>
      <c r="DA87" s="1028">
        <v>0</v>
      </c>
      <c r="DB87" s="1027">
        <v>0</v>
      </c>
      <c r="DC87" s="1028">
        <v>0</v>
      </c>
      <c r="DD87" s="1027">
        <v>0</v>
      </c>
      <c r="DE87" s="1028">
        <v>0</v>
      </c>
      <c r="DF87" s="1027">
        <v>0</v>
      </c>
      <c r="DG87" s="1028">
        <v>0</v>
      </c>
      <c r="DH87" s="1027">
        <v>0</v>
      </c>
      <c r="DI87" s="1028">
        <v>0</v>
      </c>
      <c r="DJ87" s="1027">
        <v>0</v>
      </c>
      <c r="DK87" s="1028">
        <v>0</v>
      </c>
      <c r="DL87" s="1027">
        <v>0</v>
      </c>
      <c r="DM87" s="1028">
        <v>0</v>
      </c>
      <c r="DN87" s="1027">
        <v>0</v>
      </c>
      <c r="DO87" s="1028">
        <v>0</v>
      </c>
      <c r="DP87" s="1029">
        <v>0</v>
      </c>
      <c r="DQ87" s="946"/>
      <c r="DR87" s="973"/>
      <c r="DS87" s="946"/>
      <c r="DT87" s="1026">
        <v>1</v>
      </c>
      <c r="DU87" s="1027">
        <v>1</v>
      </c>
      <c r="DV87" s="1028">
        <v>1</v>
      </c>
      <c r="DW87" s="1027">
        <v>1</v>
      </c>
      <c r="DX87" s="1028">
        <v>1</v>
      </c>
      <c r="DY87" s="1027">
        <v>1</v>
      </c>
      <c r="DZ87" s="1028">
        <v>1</v>
      </c>
      <c r="EA87" s="1027">
        <v>1</v>
      </c>
      <c r="EB87" s="1028">
        <v>1</v>
      </c>
      <c r="EC87" s="1027">
        <v>1</v>
      </c>
      <c r="ED87" s="1028">
        <v>1</v>
      </c>
      <c r="EE87" s="1027">
        <v>1</v>
      </c>
      <c r="EF87" s="1028">
        <v>0</v>
      </c>
      <c r="EG87" s="1027">
        <v>0</v>
      </c>
      <c r="EH87" s="1028">
        <v>0</v>
      </c>
      <c r="EI87" s="1027">
        <v>0</v>
      </c>
      <c r="EJ87" s="1028">
        <v>0</v>
      </c>
      <c r="EK87" s="1027">
        <v>0</v>
      </c>
      <c r="EL87" s="1028">
        <v>0</v>
      </c>
      <c r="EM87" s="1027">
        <v>0</v>
      </c>
      <c r="EN87" s="1028">
        <v>0</v>
      </c>
      <c r="EO87" s="1027">
        <v>0</v>
      </c>
      <c r="EP87" s="1028">
        <v>0</v>
      </c>
      <c r="EQ87" s="1027">
        <v>0</v>
      </c>
      <c r="ER87" s="1028">
        <v>0</v>
      </c>
      <c r="ES87" s="1027">
        <v>0</v>
      </c>
      <c r="ET87" s="1028">
        <v>0</v>
      </c>
      <c r="EU87" s="1027">
        <v>0</v>
      </c>
      <c r="EV87" s="1028">
        <v>0</v>
      </c>
      <c r="EW87" s="1027">
        <v>0</v>
      </c>
      <c r="EX87" s="1028">
        <v>0</v>
      </c>
      <c r="EY87" s="1027">
        <v>0</v>
      </c>
      <c r="EZ87" s="1028">
        <v>0</v>
      </c>
      <c r="FA87" s="1027">
        <v>0</v>
      </c>
      <c r="FB87" s="1028">
        <v>0</v>
      </c>
      <c r="FC87" s="1029">
        <v>0</v>
      </c>
      <c r="FD87" s="946"/>
      <c r="FE87" s="974"/>
      <c r="FF87" s="946"/>
      <c r="FG87" s="975"/>
      <c r="FI87" s="1030" t="b">
        <v>0</v>
      </c>
    </row>
    <row r="88" spans="2:165" hidden="1" outlineLevel="1">
      <c r="B88" s="976">
        <v>81</v>
      </c>
      <c r="C88" s="977" t="s">
        <v>335</v>
      </c>
      <c r="E88" s="978">
        <v>0</v>
      </c>
      <c r="F88" s="979">
        <v>0</v>
      </c>
      <c r="G88" s="980">
        <v>0</v>
      </c>
      <c r="H88" s="979">
        <v>0</v>
      </c>
      <c r="I88" s="980">
        <v>0</v>
      </c>
      <c r="J88" s="979">
        <v>0</v>
      </c>
      <c r="K88" s="980">
        <v>0</v>
      </c>
      <c r="L88" s="979">
        <v>0</v>
      </c>
      <c r="M88" s="980">
        <v>0</v>
      </c>
      <c r="N88" s="979">
        <v>0</v>
      </c>
      <c r="O88" s="980">
        <v>0</v>
      </c>
      <c r="P88" s="979">
        <v>0</v>
      </c>
      <c r="Q88" s="980">
        <v>0</v>
      </c>
      <c r="R88" s="979">
        <v>0</v>
      </c>
      <c r="S88" s="980">
        <v>0</v>
      </c>
      <c r="T88" s="979">
        <v>0</v>
      </c>
      <c r="U88" s="980">
        <v>0</v>
      </c>
      <c r="V88" s="979">
        <v>0</v>
      </c>
      <c r="W88" s="980">
        <v>0</v>
      </c>
      <c r="X88" s="979">
        <v>0</v>
      </c>
      <c r="Y88" s="980">
        <v>0</v>
      </c>
      <c r="Z88" s="979">
        <v>0</v>
      </c>
      <c r="AA88" s="980">
        <v>0</v>
      </c>
      <c r="AB88" s="979">
        <v>0</v>
      </c>
      <c r="AC88" s="980">
        <v>0</v>
      </c>
      <c r="AD88" s="979">
        <v>0</v>
      </c>
      <c r="AE88" s="980">
        <v>0</v>
      </c>
      <c r="AF88" s="979">
        <v>0</v>
      </c>
      <c r="AG88" s="980">
        <v>0</v>
      </c>
      <c r="AH88" s="979">
        <v>0</v>
      </c>
      <c r="AI88" s="980">
        <v>0</v>
      </c>
      <c r="AJ88" s="979">
        <v>0</v>
      </c>
      <c r="AK88" s="980">
        <v>0</v>
      </c>
      <c r="AL88" s="979">
        <v>0</v>
      </c>
      <c r="AM88" s="980">
        <v>0</v>
      </c>
      <c r="AN88" s="981">
        <v>0</v>
      </c>
      <c r="AO88" s="946"/>
      <c r="AP88" s="964"/>
      <c r="AQ88" s="946"/>
      <c r="AR88" s="978">
        <v>0</v>
      </c>
      <c r="AS88" s="979">
        <v>0</v>
      </c>
      <c r="AT88" s="980">
        <v>0</v>
      </c>
      <c r="AU88" s="979">
        <v>0</v>
      </c>
      <c r="AV88" s="980">
        <v>0</v>
      </c>
      <c r="AW88" s="979">
        <v>0</v>
      </c>
      <c r="AX88" s="980">
        <v>0</v>
      </c>
      <c r="AY88" s="979">
        <v>0</v>
      </c>
      <c r="AZ88" s="980">
        <v>0</v>
      </c>
      <c r="BA88" s="979">
        <v>0</v>
      </c>
      <c r="BB88" s="980">
        <v>0</v>
      </c>
      <c r="BC88" s="979">
        <v>0</v>
      </c>
      <c r="BD88" s="980">
        <v>0</v>
      </c>
      <c r="BE88" s="979">
        <v>0</v>
      </c>
      <c r="BF88" s="980">
        <v>0</v>
      </c>
      <c r="BG88" s="979">
        <v>0</v>
      </c>
      <c r="BH88" s="980">
        <v>0</v>
      </c>
      <c r="BI88" s="979">
        <v>0</v>
      </c>
      <c r="BJ88" s="980">
        <v>0</v>
      </c>
      <c r="BK88" s="979">
        <v>0</v>
      </c>
      <c r="BL88" s="980">
        <v>0</v>
      </c>
      <c r="BM88" s="979">
        <v>0</v>
      </c>
      <c r="BN88" s="980">
        <v>0</v>
      </c>
      <c r="BO88" s="979">
        <v>0</v>
      </c>
      <c r="BP88" s="980">
        <v>0</v>
      </c>
      <c r="BQ88" s="979">
        <v>0</v>
      </c>
      <c r="BR88" s="980">
        <v>0</v>
      </c>
      <c r="BS88" s="979">
        <v>0</v>
      </c>
      <c r="BT88" s="980">
        <v>0</v>
      </c>
      <c r="BU88" s="979">
        <v>0</v>
      </c>
      <c r="BV88" s="980">
        <v>0</v>
      </c>
      <c r="BW88" s="979">
        <v>0</v>
      </c>
      <c r="BX88" s="980">
        <v>0</v>
      </c>
      <c r="BY88" s="979">
        <v>0</v>
      </c>
      <c r="BZ88" s="980">
        <v>0</v>
      </c>
      <c r="CA88" s="981">
        <v>0</v>
      </c>
      <c r="CB88" s="946"/>
      <c r="CC88" s="971"/>
      <c r="CD88" s="946"/>
      <c r="CE88" s="972"/>
      <c r="CF88" s="946"/>
      <c r="CG88" s="978">
        <v>0</v>
      </c>
      <c r="CH88" s="979">
        <v>0</v>
      </c>
      <c r="CI88" s="980">
        <v>0</v>
      </c>
      <c r="CJ88" s="979">
        <v>0</v>
      </c>
      <c r="CK88" s="980">
        <v>0</v>
      </c>
      <c r="CL88" s="979">
        <v>0</v>
      </c>
      <c r="CM88" s="980">
        <v>0</v>
      </c>
      <c r="CN88" s="979">
        <v>0</v>
      </c>
      <c r="CO88" s="980">
        <v>0</v>
      </c>
      <c r="CP88" s="979">
        <v>0</v>
      </c>
      <c r="CQ88" s="980">
        <v>0</v>
      </c>
      <c r="CR88" s="979">
        <v>0</v>
      </c>
      <c r="CS88" s="980">
        <v>0</v>
      </c>
      <c r="CT88" s="979">
        <v>0</v>
      </c>
      <c r="CU88" s="980">
        <v>0</v>
      </c>
      <c r="CV88" s="979">
        <v>0</v>
      </c>
      <c r="CW88" s="980">
        <v>0</v>
      </c>
      <c r="CX88" s="979">
        <v>0</v>
      </c>
      <c r="CY88" s="980">
        <v>0</v>
      </c>
      <c r="CZ88" s="979">
        <v>0</v>
      </c>
      <c r="DA88" s="980">
        <v>0</v>
      </c>
      <c r="DB88" s="979">
        <v>0</v>
      </c>
      <c r="DC88" s="980">
        <v>0</v>
      </c>
      <c r="DD88" s="979">
        <v>0</v>
      </c>
      <c r="DE88" s="980">
        <v>0</v>
      </c>
      <c r="DF88" s="979">
        <v>0</v>
      </c>
      <c r="DG88" s="980">
        <v>0</v>
      </c>
      <c r="DH88" s="979">
        <v>0</v>
      </c>
      <c r="DI88" s="980">
        <v>0</v>
      </c>
      <c r="DJ88" s="979">
        <v>0</v>
      </c>
      <c r="DK88" s="980">
        <v>0</v>
      </c>
      <c r="DL88" s="979">
        <v>0</v>
      </c>
      <c r="DM88" s="980">
        <v>0</v>
      </c>
      <c r="DN88" s="979">
        <v>0</v>
      </c>
      <c r="DO88" s="980">
        <v>0</v>
      </c>
      <c r="DP88" s="981">
        <v>0</v>
      </c>
      <c r="DQ88" s="946"/>
      <c r="DR88" s="973"/>
      <c r="DS88" s="946"/>
      <c r="DT88" s="978">
        <v>0</v>
      </c>
      <c r="DU88" s="979">
        <v>0</v>
      </c>
      <c r="DV88" s="980">
        <v>0</v>
      </c>
      <c r="DW88" s="979">
        <v>0</v>
      </c>
      <c r="DX88" s="980">
        <v>0</v>
      </c>
      <c r="DY88" s="979">
        <v>0</v>
      </c>
      <c r="DZ88" s="980">
        <v>0</v>
      </c>
      <c r="EA88" s="979">
        <v>0</v>
      </c>
      <c r="EB88" s="980">
        <v>0</v>
      </c>
      <c r="EC88" s="979">
        <v>0</v>
      </c>
      <c r="ED88" s="980">
        <v>0</v>
      </c>
      <c r="EE88" s="979">
        <v>0</v>
      </c>
      <c r="EF88" s="980">
        <v>0</v>
      </c>
      <c r="EG88" s="979">
        <v>0</v>
      </c>
      <c r="EH88" s="980">
        <v>0</v>
      </c>
      <c r="EI88" s="979">
        <v>0</v>
      </c>
      <c r="EJ88" s="980">
        <v>0</v>
      </c>
      <c r="EK88" s="979">
        <v>0</v>
      </c>
      <c r="EL88" s="980">
        <v>0</v>
      </c>
      <c r="EM88" s="979">
        <v>0</v>
      </c>
      <c r="EN88" s="980">
        <v>0</v>
      </c>
      <c r="EO88" s="979">
        <v>0</v>
      </c>
      <c r="EP88" s="980">
        <v>0</v>
      </c>
      <c r="EQ88" s="979">
        <v>0</v>
      </c>
      <c r="ER88" s="980">
        <v>0</v>
      </c>
      <c r="ES88" s="979">
        <v>0</v>
      </c>
      <c r="ET88" s="980">
        <v>0</v>
      </c>
      <c r="EU88" s="979">
        <v>0</v>
      </c>
      <c r="EV88" s="980">
        <v>0</v>
      </c>
      <c r="EW88" s="979">
        <v>0</v>
      </c>
      <c r="EX88" s="980">
        <v>0</v>
      </c>
      <c r="EY88" s="979">
        <v>0</v>
      </c>
      <c r="EZ88" s="980">
        <v>0</v>
      </c>
      <c r="FA88" s="979">
        <v>0</v>
      </c>
      <c r="FB88" s="980">
        <v>0</v>
      </c>
      <c r="FC88" s="981">
        <v>0</v>
      </c>
      <c r="FD88" s="946"/>
      <c r="FE88" s="974"/>
      <c r="FF88" s="946"/>
      <c r="FG88" s="975"/>
      <c r="FI88" s="982" t="b">
        <v>1</v>
      </c>
    </row>
    <row r="89" spans="2:165" hidden="1" outlineLevel="1">
      <c r="B89" s="1013">
        <v>82</v>
      </c>
      <c r="C89" s="1021" t="s">
        <v>336</v>
      </c>
      <c r="E89" s="1015">
        <v>0</v>
      </c>
      <c r="F89" s="1016">
        <v>0</v>
      </c>
      <c r="G89" s="1017">
        <v>0</v>
      </c>
      <c r="H89" s="1016">
        <v>0</v>
      </c>
      <c r="I89" s="1017">
        <v>0</v>
      </c>
      <c r="J89" s="1016">
        <v>0</v>
      </c>
      <c r="K89" s="1017">
        <v>0</v>
      </c>
      <c r="L89" s="1016">
        <v>0</v>
      </c>
      <c r="M89" s="1017">
        <v>0</v>
      </c>
      <c r="N89" s="1016">
        <v>0</v>
      </c>
      <c r="O89" s="1017">
        <v>0</v>
      </c>
      <c r="P89" s="1016">
        <v>0</v>
      </c>
      <c r="Q89" s="1017">
        <v>0</v>
      </c>
      <c r="R89" s="1016">
        <v>0</v>
      </c>
      <c r="S89" s="1017">
        <v>0</v>
      </c>
      <c r="T89" s="1016">
        <v>0</v>
      </c>
      <c r="U89" s="1017">
        <v>0</v>
      </c>
      <c r="V89" s="1016">
        <v>0</v>
      </c>
      <c r="W89" s="1017">
        <v>0</v>
      </c>
      <c r="X89" s="1016">
        <v>0</v>
      </c>
      <c r="Y89" s="1017">
        <v>0</v>
      </c>
      <c r="Z89" s="1016">
        <v>0</v>
      </c>
      <c r="AA89" s="1017">
        <v>0</v>
      </c>
      <c r="AB89" s="1016">
        <v>0</v>
      </c>
      <c r="AC89" s="1017">
        <v>0</v>
      </c>
      <c r="AD89" s="1016">
        <v>0</v>
      </c>
      <c r="AE89" s="1017">
        <v>0</v>
      </c>
      <c r="AF89" s="1016">
        <v>0</v>
      </c>
      <c r="AG89" s="1017">
        <v>0</v>
      </c>
      <c r="AH89" s="1016">
        <v>0</v>
      </c>
      <c r="AI89" s="1017">
        <v>0</v>
      </c>
      <c r="AJ89" s="1016">
        <v>0</v>
      </c>
      <c r="AK89" s="1017">
        <v>0</v>
      </c>
      <c r="AL89" s="1016">
        <v>0</v>
      </c>
      <c r="AM89" s="1017">
        <v>0</v>
      </c>
      <c r="AN89" s="1018">
        <v>0</v>
      </c>
      <c r="AO89" s="946"/>
      <c r="AP89" s="964"/>
      <c r="AQ89" s="946"/>
      <c r="AR89" s="1015">
        <v>0</v>
      </c>
      <c r="AS89" s="1016">
        <v>0</v>
      </c>
      <c r="AT89" s="1017">
        <v>0</v>
      </c>
      <c r="AU89" s="1016">
        <v>0</v>
      </c>
      <c r="AV89" s="1017">
        <v>0</v>
      </c>
      <c r="AW89" s="1016">
        <v>0</v>
      </c>
      <c r="AX89" s="1017">
        <v>0</v>
      </c>
      <c r="AY89" s="1016">
        <v>0</v>
      </c>
      <c r="AZ89" s="1017">
        <v>0</v>
      </c>
      <c r="BA89" s="1016">
        <v>0</v>
      </c>
      <c r="BB89" s="1017">
        <v>0</v>
      </c>
      <c r="BC89" s="1016">
        <v>0</v>
      </c>
      <c r="BD89" s="1017">
        <v>0</v>
      </c>
      <c r="BE89" s="1016">
        <v>0</v>
      </c>
      <c r="BF89" s="1017">
        <v>0</v>
      </c>
      <c r="BG89" s="1016">
        <v>0</v>
      </c>
      <c r="BH89" s="1017">
        <v>0</v>
      </c>
      <c r="BI89" s="1016">
        <v>0</v>
      </c>
      <c r="BJ89" s="1017">
        <v>0</v>
      </c>
      <c r="BK89" s="1016">
        <v>0</v>
      </c>
      <c r="BL89" s="1017">
        <v>0</v>
      </c>
      <c r="BM89" s="1016">
        <v>0</v>
      </c>
      <c r="BN89" s="1017">
        <v>0</v>
      </c>
      <c r="BO89" s="1016">
        <v>0</v>
      </c>
      <c r="BP89" s="1017">
        <v>0</v>
      </c>
      <c r="BQ89" s="1016">
        <v>0</v>
      </c>
      <c r="BR89" s="1017">
        <v>0</v>
      </c>
      <c r="BS89" s="1016">
        <v>0</v>
      </c>
      <c r="BT89" s="1017">
        <v>0</v>
      </c>
      <c r="BU89" s="1016">
        <v>0</v>
      </c>
      <c r="BV89" s="1017">
        <v>0</v>
      </c>
      <c r="BW89" s="1016">
        <v>0</v>
      </c>
      <c r="BX89" s="1017">
        <v>0</v>
      </c>
      <c r="BY89" s="1016">
        <v>0</v>
      </c>
      <c r="BZ89" s="1017">
        <v>0</v>
      </c>
      <c r="CA89" s="1018">
        <v>0</v>
      </c>
      <c r="CB89" s="946"/>
      <c r="CC89" s="971"/>
      <c r="CD89" s="946"/>
      <c r="CE89" s="972"/>
      <c r="CF89" s="946"/>
      <c r="CG89" s="1015">
        <v>0</v>
      </c>
      <c r="CH89" s="1016">
        <v>0</v>
      </c>
      <c r="CI89" s="1017">
        <v>0</v>
      </c>
      <c r="CJ89" s="1016">
        <v>0</v>
      </c>
      <c r="CK89" s="1017">
        <v>0</v>
      </c>
      <c r="CL89" s="1016">
        <v>0</v>
      </c>
      <c r="CM89" s="1017">
        <v>0</v>
      </c>
      <c r="CN89" s="1016">
        <v>0</v>
      </c>
      <c r="CO89" s="1017">
        <v>0</v>
      </c>
      <c r="CP89" s="1016">
        <v>0</v>
      </c>
      <c r="CQ89" s="1017">
        <v>0</v>
      </c>
      <c r="CR89" s="1016">
        <v>0</v>
      </c>
      <c r="CS89" s="1017">
        <v>0</v>
      </c>
      <c r="CT89" s="1016">
        <v>0</v>
      </c>
      <c r="CU89" s="1017">
        <v>0</v>
      </c>
      <c r="CV89" s="1016">
        <v>0</v>
      </c>
      <c r="CW89" s="1017">
        <v>0</v>
      </c>
      <c r="CX89" s="1016">
        <v>0</v>
      </c>
      <c r="CY89" s="1017">
        <v>0</v>
      </c>
      <c r="CZ89" s="1016">
        <v>0</v>
      </c>
      <c r="DA89" s="1017">
        <v>0</v>
      </c>
      <c r="DB89" s="1016">
        <v>0</v>
      </c>
      <c r="DC89" s="1017">
        <v>0</v>
      </c>
      <c r="DD89" s="1016">
        <v>0</v>
      </c>
      <c r="DE89" s="1017">
        <v>0</v>
      </c>
      <c r="DF89" s="1016">
        <v>0</v>
      </c>
      <c r="DG89" s="1017">
        <v>0</v>
      </c>
      <c r="DH89" s="1016">
        <v>0</v>
      </c>
      <c r="DI89" s="1017">
        <v>0</v>
      </c>
      <c r="DJ89" s="1016">
        <v>0</v>
      </c>
      <c r="DK89" s="1017">
        <v>0</v>
      </c>
      <c r="DL89" s="1016">
        <v>0</v>
      </c>
      <c r="DM89" s="1017">
        <v>0</v>
      </c>
      <c r="DN89" s="1016">
        <v>0</v>
      </c>
      <c r="DO89" s="1017">
        <v>0</v>
      </c>
      <c r="DP89" s="1018">
        <v>0</v>
      </c>
      <c r="DQ89" s="946"/>
      <c r="DR89" s="973"/>
      <c r="DS89" s="946"/>
      <c r="DT89" s="1015">
        <v>0</v>
      </c>
      <c r="DU89" s="1016">
        <v>0</v>
      </c>
      <c r="DV89" s="1017">
        <v>0</v>
      </c>
      <c r="DW89" s="1016">
        <v>0</v>
      </c>
      <c r="DX89" s="1017">
        <v>0</v>
      </c>
      <c r="DY89" s="1016">
        <v>0</v>
      </c>
      <c r="DZ89" s="1017">
        <v>0</v>
      </c>
      <c r="EA89" s="1016">
        <v>0</v>
      </c>
      <c r="EB89" s="1017">
        <v>0</v>
      </c>
      <c r="EC89" s="1016">
        <v>0</v>
      </c>
      <c r="ED89" s="1017">
        <v>0</v>
      </c>
      <c r="EE89" s="1016">
        <v>0</v>
      </c>
      <c r="EF89" s="1017">
        <v>0</v>
      </c>
      <c r="EG89" s="1016">
        <v>0</v>
      </c>
      <c r="EH89" s="1017">
        <v>0</v>
      </c>
      <c r="EI89" s="1016">
        <v>0</v>
      </c>
      <c r="EJ89" s="1017">
        <v>0</v>
      </c>
      <c r="EK89" s="1016">
        <v>0</v>
      </c>
      <c r="EL89" s="1017">
        <v>0</v>
      </c>
      <c r="EM89" s="1016">
        <v>0</v>
      </c>
      <c r="EN89" s="1017">
        <v>0</v>
      </c>
      <c r="EO89" s="1016">
        <v>0</v>
      </c>
      <c r="EP89" s="1017">
        <v>0</v>
      </c>
      <c r="EQ89" s="1016">
        <v>0</v>
      </c>
      <c r="ER89" s="1017">
        <v>0</v>
      </c>
      <c r="ES89" s="1016">
        <v>0</v>
      </c>
      <c r="ET89" s="1017">
        <v>0</v>
      </c>
      <c r="EU89" s="1016">
        <v>0</v>
      </c>
      <c r="EV89" s="1017">
        <v>0</v>
      </c>
      <c r="EW89" s="1016">
        <v>0</v>
      </c>
      <c r="EX89" s="1017">
        <v>0</v>
      </c>
      <c r="EY89" s="1016">
        <v>0</v>
      </c>
      <c r="EZ89" s="1017">
        <v>0</v>
      </c>
      <c r="FA89" s="1016">
        <v>0</v>
      </c>
      <c r="FB89" s="1017">
        <v>0</v>
      </c>
      <c r="FC89" s="1018">
        <v>0</v>
      </c>
      <c r="FD89" s="946"/>
      <c r="FE89" s="974"/>
      <c r="FF89" s="946"/>
      <c r="FG89" s="975"/>
      <c r="FI89" s="1019" t="b">
        <v>1</v>
      </c>
    </row>
    <row r="90" spans="2:165">
      <c r="B90" s="1031" t="s">
        <v>806</v>
      </c>
      <c r="C90" s="1114"/>
      <c r="E90" s="1032">
        <v>7511098</v>
      </c>
      <c r="F90" s="1032">
        <v>7206590</v>
      </c>
      <c r="G90" s="1032">
        <v>7186061</v>
      </c>
      <c r="H90" s="1032">
        <v>7185192</v>
      </c>
      <c r="I90" s="1032">
        <v>7176786</v>
      </c>
      <c r="J90" s="1032">
        <v>7158421</v>
      </c>
      <c r="K90" s="1032">
        <v>7068577</v>
      </c>
      <c r="L90" s="1032">
        <v>7068269</v>
      </c>
      <c r="M90" s="1032">
        <v>6914554</v>
      </c>
      <c r="N90" s="1032">
        <v>6614365</v>
      </c>
      <c r="O90" s="1032">
        <v>5756185</v>
      </c>
      <c r="P90" s="1032">
        <v>5544052</v>
      </c>
      <c r="Q90" s="1032">
        <v>2610549</v>
      </c>
      <c r="R90" s="1032">
        <v>2417602</v>
      </c>
      <c r="S90" s="1032">
        <v>2413920</v>
      </c>
      <c r="T90" s="1032">
        <v>2385071</v>
      </c>
      <c r="U90" s="1032">
        <v>1915481</v>
      </c>
      <c r="V90" s="1032">
        <v>1915481</v>
      </c>
      <c r="W90" s="1032">
        <v>1847186</v>
      </c>
      <c r="X90" s="1032">
        <v>397528</v>
      </c>
      <c r="Y90" s="1032">
        <v>0</v>
      </c>
      <c r="Z90" s="1032">
        <v>0</v>
      </c>
      <c r="AA90" s="1032">
        <v>0</v>
      </c>
      <c r="AB90" s="1032">
        <v>0</v>
      </c>
      <c r="AC90" s="1032">
        <v>0</v>
      </c>
      <c r="AD90" s="1032">
        <v>0</v>
      </c>
      <c r="AE90" s="1032">
        <v>0</v>
      </c>
      <c r="AF90" s="1032">
        <v>0</v>
      </c>
      <c r="AG90" s="1032">
        <v>0</v>
      </c>
      <c r="AH90" s="1032">
        <v>0</v>
      </c>
      <c r="AI90" s="1032">
        <v>0</v>
      </c>
      <c r="AJ90" s="1032">
        <v>0</v>
      </c>
      <c r="AK90" s="1032">
        <v>0</v>
      </c>
      <c r="AL90" s="1032">
        <v>0</v>
      </c>
      <c r="AM90" s="1032">
        <v>0</v>
      </c>
      <c r="AN90" s="1032">
        <v>0</v>
      </c>
      <c r="AO90" s="946"/>
      <c r="AP90" s="964"/>
      <c r="AQ90" s="946"/>
      <c r="AR90" s="1032">
        <v>1292</v>
      </c>
      <c r="AS90" s="1032">
        <v>1284</v>
      </c>
      <c r="AT90" s="1032">
        <v>1279</v>
      </c>
      <c r="AU90" s="1032">
        <v>1279</v>
      </c>
      <c r="AV90" s="1032">
        <v>1278</v>
      </c>
      <c r="AW90" s="1032">
        <v>1275</v>
      </c>
      <c r="AX90" s="1032">
        <v>1263</v>
      </c>
      <c r="AY90" s="1032">
        <v>1263</v>
      </c>
      <c r="AZ90" s="1032">
        <v>1222</v>
      </c>
      <c r="BA90" s="1032">
        <v>1184</v>
      </c>
      <c r="BB90" s="1032">
        <v>1075</v>
      </c>
      <c r="BC90" s="1032">
        <v>1043</v>
      </c>
      <c r="BD90" s="1032">
        <v>954</v>
      </c>
      <c r="BE90" s="1032">
        <v>897</v>
      </c>
      <c r="BF90" s="1032">
        <v>897</v>
      </c>
      <c r="BG90" s="1032">
        <v>895</v>
      </c>
      <c r="BH90" s="1032">
        <v>866</v>
      </c>
      <c r="BI90" s="1032">
        <v>866</v>
      </c>
      <c r="BJ90" s="1032">
        <v>790</v>
      </c>
      <c r="BK90" s="1032">
        <v>69</v>
      </c>
      <c r="BL90" s="1032">
        <v>0</v>
      </c>
      <c r="BM90" s="1032">
        <v>0</v>
      </c>
      <c r="BN90" s="1032">
        <v>0</v>
      </c>
      <c r="BO90" s="1032">
        <v>0</v>
      </c>
      <c r="BP90" s="1032">
        <v>0</v>
      </c>
      <c r="BQ90" s="1032">
        <v>0</v>
      </c>
      <c r="BR90" s="1032">
        <v>0</v>
      </c>
      <c r="BS90" s="1032">
        <v>0</v>
      </c>
      <c r="BT90" s="1032">
        <v>0</v>
      </c>
      <c r="BU90" s="1032">
        <v>0</v>
      </c>
      <c r="BV90" s="1032">
        <v>0</v>
      </c>
      <c r="BW90" s="1032">
        <v>0</v>
      </c>
      <c r="BX90" s="1032">
        <v>0</v>
      </c>
      <c r="BY90" s="1032">
        <v>0</v>
      </c>
      <c r="BZ90" s="1032">
        <v>0</v>
      </c>
      <c r="CA90" s="1032">
        <v>0</v>
      </c>
      <c r="CB90" s="946"/>
      <c r="CC90" s="971"/>
      <c r="CD90" s="946"/>
      <c r="CE90" s="972"/>
      <c r="CF90" s="946"/>
      <c r="CG90" s="1032">
        <v>6543937</v>
      </c>
      <c r="CH90" s="1032">
        <v>6241048</v>
      </c>
      <c r="CI90" s="1032">
        <v>6224129</v>
      </c>
      <c r="CJ90" s="1032">
        <v>6223427</v>
      </c>
      <c r="CK90" s="1032">
        <v>6219354</v>
      </c>
      <c r="CL90" s="1032">
        <v>6210808</v>
      </c>
      <c r="CM90" s="1032">
        <v>6143317</v>
      </c>
      <c r="CN90" s="1032">
        <v>6142805</v>
      </c>
      <c r="CO90" s="1032">
        <v>6021869</v>
      </c>
      <c r="CP90" s="1032">
        <v>5797368</v>
      </c>
      <c r="CQ90" s="1032">
        <v>5101863</v>
      </c>
      <c r="CR90" s="1032">
        <v>4914754</v>
      </c>
      <c r="CS90" s="1032">
        <v>2586193</v>
      </c>
      <c r="CT90" s="1032">
        <v>2423416</v>
      </c>
      <c r="CU90" s="1032">
        <v>2419734</v>
      </c>
      <c r="CV90" s="1032">
        <v>2397821</v>
      </c>
      <c r="CW90" s="1032">
        <v>1668240</v>
      </c>
      <c r="CX90" s="1032">
        <v>1668240</v>
      </c>
      <c r="CY90" s="1032">
        <v>1616929</v>
      </c>
      <c r="CZ90" s="1032">
        <v>527791</v>
      </c>
      <c r="DA90" s="1032">
        <v>0</v>
      </c>
      <c r="DB90" s="1032">
        <v>0</v>
      </c>
      <c r="DC90" s="1032">
        <v>0</v>
      </c>
      <c r="DD90" s="1032">
        <v>0</v>
      </c>
      <c r="DE90" s="1032">
        <v>0</v>
      </c>
      <c r="DF90" s="1032">
        <v>0</v>
      </c>
      <c r="DG90" s="1032">
        <v>0</v>
      </c>
      <c r="DH90" s="1032">
        <v>0</v>
      </c>
      <c r="DI90" s="1032">
        <v>0</v>
      </c>
      <c r="DJ90" s="1032">
        <v>0</v>
      </c>
      <c r="DK90" s="1032">
        <v>0</v>
      </c>
      <c r="DL90" s="1032">
        <v>0</v>
      </c>
      <c r="DM90" s="1032">
        <v>0</v>
      </c>
      <c r="DN90" s="1032">
        <v>0</v>
      </c>
      <c r="DO90" s="1032">
        <v>0</v>
      </c>
      <c r="DP90" s="1032">
        <v>0</v>
      </c>
      <c r="DQ90" s="946"/>
      <c r="DR90" s="973"/>
      <c r="DS90" s="946"/>
      <c r="DT90" s="1032">
        <v>1027</v>
      </c>
      <c r="DU90" s="1032">
        <v>1020</v>
      </c>
      <c r="DV90" s="1032">
        <v>1015</v>
      </c>
      <c r="DW90" s="1032">
        <v>1015</v>
      </c>
      <c r="DX90" s="1032">
        <v>1014</v>
      </c>
      <c r="DY90" s="1032">
        <v>1013</v>
      </c>
      <c r="DZ90" s="1032">
        <v>1005</v>
      </c>
      <c r="EA90" s="1032">
        <v>1005</v>
      </c>
      <c r="EB90" s="1032">
        <v>972</v>
      </c>
      <c r="EC90" s="1032">
        <v>943</v>
      </c>
      <c r="ED90" s="1032">
        <v>855</v>
      </c>
      <c r="EE90" s="1032">
        <v>828</v>
      </c>
      <c r="EF90" s="1032">
        <v>759</v>
      </c>
      <c r="EG90" s="1032">
        <v>713</v>
      </c>
      <c r="EH90" s="1032">
        <v>713</v>
      </c>
      <c r="EI90" s="1032">
        <v>712</v>
      </c>
      <c r="EJ90" s="1032">
        <v>667</v>
      </c>
      <c r="EK90" s="1032">
        <v>667</v>
      </c>
      <c r="EL90" s="1032">
        <v>610</v>
      </c>
      <c r="EM90" s="1032">
        <v>68</v>
      </c>
      <c r="EN90" s="1032">
        <v>0</v>
      </c>
      <c r="EO90" s="1032">
        <v>0</v>
      </c>
      <c r="EP90" s="1032">
        <v>0</v>
      </c>
      <c r="EQ90" s="1032">
        <v>0</v>
      </c>
      <c r="ER90" s="1032">
        <v>0</v>
      </c>
      <c r="ES90" s="1032">
        <v>0</v>
      </c>
      <c r="ET90" s="1032">
        <v>0</v>
      </c>
      <c r="EU90" s="1032">
        <v>0</v>
      </c>
      <c r="EV90" s="1032">
        <v>0</v>
      </c>
      <c r="EW90" s="1032">
        <v>0</v>
      </c>
      <c r="EX90" s="1032">
        <v>0</v>
      </c>
      <c r="EY90" s="1032">
        <v>0</v>
      </c>
      <c r="EZ90" s="1032">
        <v>0</v>
      </c>
      <c r="FA90" s="1032">
        <v>0</v>
      </c>
      <c r="FB90" s="1032">
        <v>0</v>
      </c>
      <c r="FC90" s="1032">
        <v>0</v>
      </c>
      <c r="FD90" s="946"/>
      <c r="FE90" s="974"/>
      <c r="FF90" s="946"/>
      <c r="FG90" s="975"/>
      <c r="FI90" s="1032"/>
    </row>
    <row r="91" spans="2:165" ht="5.0999999999999996" customHeight="1">
      <c r="B91" s="1033"/>
      <c r="C91" s="1033"/>
      <c r="E91" s="1034"/>
      <c r="F91" s="1034"/>
      <c r="G91" s="1034"/>
      <c r="H91" s="1034"/>
      <c r="I91" s="1034"/>
      <c r="J91" s="1034"/>
      <c r="K91" s="1034"/>
      <c r="L91" s="1034"/>
      <c r="M91" s="1034"/>
      <c r="N91" s="1034"/>
      <c r="O91" s="1034"/>
      <c r="P91" s="1034"/>
      <c r="Q91" s="1034"/>
      <c r="R91" s="1034"/>
      <c r="S91" s="1034"/>
      <c r="T91" s="1034"/>
      <c r="U91" s="1034"/>
      <c r="V91" s="1034"/>
      <c r="W91" s="1034"/>
      <c r="X91" s="1034"/>
      <c r="Y91" s="1034"/>
      <c r="Z91" s="1034"/>
      <c r="AA91" s="1034"/>
      <c r="AB91" s="1034"/>
      <c r="AC91" s="1034"/>
      <c r="AD91" s="1034"/>
      <c r="AE91" s="1034"/>
      <c r="AF91" s="1034"/>
      <c r="AG91" s="1034"/>
      <c r="AH91" s="1034"/>
      <c r="AI91" s="1034"/>
      <c r="AJ91" s="1034"/>
      <c r="AK91" s="1034"/>
      <c r="AL91" s="1034"/>
      <c r="AM91" s="1034"/>
      <c r="AN91" s="1034"/>
      <c r="AO91" s="946"/>
      <c r="AP91" s="964"/>
      <c r="AQ91" s="946"/>
      <c r="AR91" s="1034"/>
      <c r="AS91" s="1034"/>
      <c r="AT91" s="1034"/>
      <c r="AU91" s="1034"/>
      <c r="AV91" s="1034"/>
      <c r="AW91" s="1034"/>
      <c r="AX91" s="1034"/>
      <c r="AY91" s="1034"/>
      <c r="AZ91" s="1034"/>
      <c r="BA91" s="1034"/>
      <c r="BB91" s="1034"/>
      <c r="BC91" s="1034"/>
      <c r="BD91" s="1034"/>
      <c r="BE91" s="1034"/>
      <c r="BF91" s="1034"/>
      <c r="BG91" s="1034"/>
      <c r="BH91" s="1034"/>
      <c r="BI91" s="1034"/>
      <c r="BJ91" s="1034"/>
      <c r="BK91" s="1034"/>
      <c r="BL91" s="1034"/>
      <c r="BM91" s="1034"/>
      <c r="BN91" s="1034"/>
      <c r="BO91" s="1034"/>
      <c r="BP91" s="1034"/>
      <c r="BQ91" s="1034"/>
      <c r="BR91" s="1034"/>
      <c r="BS91" s="1034"/>
      <c r="BT91" s="1034"/>
      <c r="BU91" s="1034"/>
      <c r="BV91" s="1034"/>
      <c r="BW91" s="1034"/>
      <c r="BX91" s="1034"/>
      <c r="BY91" s="1034"/>
      <c r="BZ91" s="1034"/>
      <c r="CA91" s="1034"/>
      <c r="CB91" s="946"/>
      <c r="CC91" s="971"/>
      <c r="CD91" s="946"/>
      <c r="CE91" s="972"/>
      <c r="CF91" s="946"/>
      <c r="CG91" s="1034"/>
      <c r="CH91" s="1034"/>
      <c r="CI91" s="1034"/>
      <c r="CJ91" s="1034"/>
      <c r="CK91" s="1034"/>
      <c r="CL91" s="1034"/>
      <c r="CM91" s="1034"/>
      <c r="CN91" s="1034"/>
      <c r="CO91" s="1034"/>
      <c r="CP91" s="1034"/>
      <c r="CQ91" s="1034"/>
      <c r="CR91" s="1034"/>
      <c r="CS91" s="1034"/>
      <c r="CT91" s="1034"/>
      <c r="CU91" s="1034"/>
      <c r="CV91" s="1034"/>
      <c r="CW91" s="1034"/>
      <c r="CX91" s="1034"/>
      <c r="CY91" s="1034"/>
      <c r="CZ91" s="1034"/>
      <c r="DA91" s="1034"/>
      <c r="DB91" s="1034"/>
      <c r="DC91" s="1034"/>
      <c r="DD91" s="1034"/>
      <c r="DE91" s="1034"/>
      <c r="DF91" s="1034"/>
      <c r="DG91" s="1034"/>
      <c r="DH91" s="1034"/>
      <c r="DI91" s="1034"/>
      <c r="DJ91" s="1034"/>
      <c r="DK91" s="1034"/>
      <c r="DL91" s="1034"/>
      <c r="DM91" s="1034"/>
      <c r="DN91" s="1034"/>
      <c r="DO91" s="1034"/>
      <c r="DP91" s="1034"/>
      <c r="DQ91" s="946"/>
      <c r="DR91" s="973"/>
      <c r="DS91" s="946"/>
      <c r="DT91" s="1034"/>
      <c r="DU91" s="1034"/>
      <c r="DV91" s="1034"/>
      <c r="DW91" s="1034"/>
      <c r="DX91" s="1034"/>
      <c r="DY91" s="1034"/>
      <c r="DZ91" s="1034"/>
      <c r="EA91" s="1034"/>
      <c r="EB91" s="1034"/>
      <c r="EC91" s="1034"/>
      <c r="ED91" s="1034"/>
      <c r="EE91" s="1034"/>
      <c r="EF91" s="1034"/>
      <c r="EG91" s="1034"/>
      <c r="EH91" s="1034"/>
      <c r="EI91" s="1034"/>
      <c r="EJ91" s="1034"/>
      <c r="EK91" s="1034"/>
      <c r="EL91" s="1034"/>
      <c r="EM91" s="1034"/>
      <c r="EN91" s="1034"/>
      <c r="EO91" s="1034"/>
      <c r="EP91" s="1034"/>
      <c r="EQ91" s="1034"/>
      <c r="ER91" s="1034"/>
      <c r="ES91" s="1034"/>
      <c r="ET91" s="1034"/>
      <c r="EU91" s="1034"/>
      <c r="EV91" s="1034"/>
      <c r="EW91" s="1034"/>
      <c r="EX91" s="1034"/>
      <c r="EY91" s="1034"/>
      <c r="EZ91" s="1034"/>
      <c r="FA91" s="1034"/>
      <c r="FB91" s="1034"/>
      <c r="FC91" s="1034"/>
      <c r="FD91" s="946"/>
      <c r="FE91" s="974"/>
      <c r="FF91" s="946"/>
      <c r="FG91" s="975"/>
      <c r="FI91" s="1034"/>
    </row>
    <row r="92" spans="2:165" outlineLevel="1">
      <c r="B92" s="1035" t="s">
        <v>807</v>
      </c>
      <c r="C92" s="1036"/>
      <c r="E92" s="1037"/>
      <c r="F92" s="1038"/>
      <c r="G92" s="1038"/>
      <c r="H92" s="1038"/>
      <c r="I92" s="1038"/>
      <c r="J92" s="1038"/>
      <c r="K92" s="1038"/>
      <c r="L92" s="1038"/>
      <c r="M92" s="1038"/>
      <c r="N92" s="1038"/>
      <c r="O92" s="1038"/>
      <c r="P92" s="1038"/>
      <c r="Q92" s="1038"/>
      <c r="R92" s="1038"/>
      <c r="S92" s="1038"/>
      <c r="T92" s="1038"/>
      <c r="U92" s="1038"/>
      <c r="V92" s="1038"/>
      <c r="W92" s="1038"/>
      <c r="X92" s="1038"/>
      <c r="Y92" s="1038"/>
      <c r="Z92" s="1038"/>
      <c r="AA92" s="1038"/>
      <c r="AB92" s="1038"/>
      <c r="AC92" s="1038"/>
      <c r="AD92" s="1038"/>
      <c r="AE92" s="1038"/>
      <c r="AF92" s="1038"/>
      <c r="AG92" s="1038"/>
      <c r="AH92" s="1038"/>
      <c r="AI92" s="1038"/>
      <c r="AJ92" s="1038"/>
      <c r="AK92" s="1038"/>
      <c r="AL92" s="1038"/>
      <c r="AM92" s="1038"/>
      <c r="AN92" s="1039"/>
      <c r="AO92" s="946"/>
      <c r="AP92" s="964"/>
      <c r="AQ92" s="946"/>
      <c r="AR92" s="1037"/>
      <c r="AS92" s="1038"/>
      <c r="AT92" s="1038"/>
      <c r="AU92" s="1038"/>
      <c r="AV92" s="1038"/>
      <c r="AW92" s="1038"/>
      <c r="AX92" s="1038"/>
      <c r="AY92" s="1038"/>
      <c r="AZ92" s="1038"/>
      <c r="BA92" s="1038"/>
      <c r="BB92" s="1038"/>
      <c r="BC92" s="1038"/>
      <c r="BD92" s="1038"/>
      <c r="BE92" s="1038"/>
      <c r="BF92" s="1038"/>
      <c r="BG92" s="1038"/>
      <c r="BH92" s="1038"/>
      <c r="BI92" s="1038"/>
      <c r="BJ92" s="1038"/>
      <c r="BK92" s="1038"/>
      <c r="BL92" s="1038"/>
      <c r="BM92" s="1038"/>
      <c r="BN92" s="1038"/>
      <c r="BO92" s="1038"/>
      <c r="BP92" s="1038"/>
      <c r="BQ92" s="1038"/>
      <c r="BR92" s="1038"/>
      <c r="BS92" s="1038"/>
      <c r="BT92" s="1038"/>
      <c r="BU92" s="1038"/>
      <c r="BV92" s="1038"/>
      <c r="BW92" s="1038"/>
      <c r="BX92" s="1038"/>
      <c r="BY92" s="1038"/>
      <c r="BZ92" s="1038"/>
      <c r="CA92" s="1039"/>
      <c r="CB92" s="946"/>
      <c r="CC92" s="971"/>
      <c r="CD92" s="946"/>
      <c r="CE92" s="972"/>
      <c r="CF92" s="946"/>
      <c r="CG92" s="1037"/>
      <c r="CH92" s="1038"/>
      <c r="CI92" s="1038"/>
      <c r="CJ92" s="1038"/>
      <c r="CK92" s="1038"/>
      <c r="CL92" s="1038"/>
      <c r="CM92" s="1038"/>
      <c r="CN92" s="1038"/>
      <c r="CO92" s="1038"/>
      <c r="CP92" s="1038"/>
      <c r="CQ92" s="1038"/>
      <c r="CR92" s="1038"/>
      <c r="CS92" s="1038"/>
      <c r="CT92" s="1038"/>
      <c r="CU92" s="1038"/>
      <c r="CV92" s="1038"/>
      <c r="CW92" s="1038"/>
      <c r="CX92" s="1038"/>
      <c r="CY92" s="1038"/>
      <c r="CZ92" s="1038"/>
      <c r="DA92" s="1038"/>
      <c r="DB92" s="1038"/>
      <c r="DC92" s="1038"/>
      <c r="DD92" s="1038"/>
      <c r="DE92" s="1038"/>
      <c r="DF92" s="1038"/>
      <c r="DG92" s="1038"/>
      <c r="DH92" s="1038"/>
      <c r="DI92" s="1038"/>
      <c r="DJ92" s="1038"/>
      <c r="DK92" s="1038"/>
      <c r="DL92" s="1038"/>
      <c r="DM92" s="1038"/>
      <c r="DN92" s="1038"/>
      <c r="DO92" s="1038"/>
      <c r="DP92" s="1039"/>
      <c r="DQ92" s="946"/>
      <c r="DR92" s="973"/>
      <c r="DS92" s="946"/>
      <c r="DT92" s="1037"/>
      <c r="DU92" s="1038"/>
      <c r="DV92" s="1038"/>
      <c r="DW92" s="1038"/>
      <c r="DX92" s="1038"/>
      <c r="DY92" s="1038"/>
      <c r="DZ92" s="1038"/>
      <c r="EA92" s="1038"/>
      <c r="EB92" s="1038"/>
      <c r="EC92" s="1038"/>
      <c r="ED92" s="1038"/>
      <c r="EE92" s="1038"/>
      <c r="EF92" s="1038"/>
      <c r="EG92" s="1038"/>
      <c r="EH92" s="1038"/>
      <c r="EI92" s="1038"/>
      <c r="EJ92" s="1038"/>
      <c r="EK92" s="1038"/>
      <c r="EL92" s="1038"/>
      <c r="EM92" s="1038"/>
      <c r="EN92" s="1038"/>
      <c r="EO92" s="1038"/>
      <c r="EP92" s="1038"/>
      <c r="EQ92" s="1038"/>
      <c r="ER92" s="1038"/>
      <c r="ES92" s="1038"/>
      <c r="ET92" s="1038"/>
      <c r="EU92" s="1038"/>
      <c r="EV92" s="1038"/>
      <c r="EW92" s="1038"/>
      <c r="EX92" s="1038"/>
      <c r="EY92" s="1038"/>
      <c r="EZ92" s="1038"/>
      <c r="FA92" s="1038"/>
      <c r="FB92" s="1038"/>
      <c r="FC92" s="1039"/>
      <c r="FD92" s="946"/>
      <c r="FE92" s="974"/>
      <c r="FF92" s="946"/>
      <c r="FG92" s="975"/>
      <c r="FI92" s="1040"/>
    </row>
    <row r="93" spans="2:165" hidden="1" outlineLevel="1">
      <c r="B93" s="976">
        <v>83</v>
      </c>
      <c r="C93" s="977" t="s">
        <v>344</v>
      </c>
      <c r="E93" s="978">
        <v>0</v>
      </c>
      <c r="F93" s="979">
        <v>0</v>
      </c>
      <c r="G93" s="980">
        <v>0</v>
      </c>
      <c r="H93" s="979">
        <v>0</v>
      </c>
      <c r="I93" s="980">
        <v>0</v>
      </c>
      <c r="J93" s="979">
        <v>0</v>
      </c>
      <c r="K93" s="980">
        <v>0</v>
      </c>
      <c r="L93" s="979">
        <v>0</v>
      </c>
      <c r="M93" s="980">
        <v>0</v>
      </c>
      <c r="N93" s="979">
        <v>0</v>
      </c>
      <c r="O93" s="980">
        <v>0</v>
      </c>
      <c r="P93" s="979">
        <v>0</v>
      </c>
      <c r="Q93" s="980">
        <v>0</v>
      </c>
      <c r="R93" s="979">
        <v>0</v>
      </c>
      <c r="S93" s="980">
        <v>0</v>
      </c>
      <c r="T93" s="979">
        <v>0</v>
      </c>
      <c r="U93" s="980">
        <v>0</v>
      </c>
      <c r="V93" s="979">
        <v>0</v>
      </c>
      <c r="W93" s="980">
        <v>0</v>
      </c>
      <c r="X93" s="979">
        <v>0</v>
      </c>
      <c r="Y93" s="980">
        <v>0</v>
      </c>
      <c r="Z93" s="979">
        <v>0</v>
      </c>
      <c r="AA93" s="980">
        <v>0</v>
      </c>
      <c r="AB93" s="979">
        <v>0</v>
      </c>
      <c r="AC93" s="980">
        <v>0</v>
      </c>
      <c r="AD93" s="979">
        <v>0</v>
      </c>
      <c r="AE93" s="980">
        <v>0</v>
      </c>
      <c r="AF93" s="979">
        <v>0</v>
      </c>
      <c r="AG93" s="980">
        <v>0</v>
      </c>
      <c r="AH93" s="979">
        <v>0</v>
      </c>
      <c r="AI93" s="980">
        <v>0</v>
      </c>
      <c r="AJ93" s="979">
        <v>0</v>
      </c>
      <c r="AK93" s="980">
        <v>0</v>
      </c>
      <c r="AL93" s="979">
        <v>0</v>
      </c>
      <c r="AM93" s="980">
        <v>0</v>
      </c>
      <c r="AN93" s="981">
        <v>0</v>
      </c>
      <c r="AO93" s="946"/>
      <c r="AP93" s="964"/>
      <c r="AQ93" s="946"/>
      <c r="AR93" s="978">
        <v>0</v>
      </c>
      <c r="AS93" s="979">
        <v>0</v>
      </c>
      <c r="AT93" s="980">
        <v>0</v>
      </c>
      <c r="AU93" s="979">
        <v>0</v>
      </c>
      <c r="AV93" s="980">
        <v>0</v>
      </c>
      <c r="AW93" s="979">
        <v>0</v>
      </c>
      <c r="AX93" s="980">
        <v>0</v>
      </c>
      <c r="AY93" s="979">
        <v>0</v>
      </c>
      <c r="AZ93" s="980">
        <v>0</v>
      </c>
      <c r="BA93" s="979">
        <v>0</v>
      </c>
      <c r="BB93" s="980">
        <v>0</v>
      </c>
      <c r="BC93" s="979">
        <v>0</v>
      </c>
      <c r="BD93" s="980">
        <v>0</v>
      </c>
      <c r="BE93" s="979">
        <v>0</v>
      </c>
      <c r="BF93" s="980">
        <v>0</v>
      </c>
      <c r="BG93" s="979">
        <v>0</v>
      </c>
      <c r="BH93" s="980">
        <v>0</v>
      </c>
      <c r="BI93" s="979">
        <v>0</v>
      </c>
      <c r="BJ93" s="980">
        <v>0</v>
      </c>
      <c r="BK93" s="979">
        <v>0</v>
      </c>
      <c r="BL93" s="980">
        <v>0</v>
      </c>
      <c r="BM93" s="979">
        <v>0</v>
      </c>
      <c r="BN93" s="980">
        <v>0</v>
      </c>
      <c r="BO93" s="979">
        <v>0</v>
      </c>
      <c r="BP93" s="980">
        <v>0</v>
      </c>
      <c r="BQ93" s="979">
        <v>0</v>
      </c>
      <c r="BR93" s="980">
        <v>0</v>
      </c>
      <c r="BS93" s="979">
        <v>0</v>
      </c>
      <c r="BT93" s="980">
        <v>0</v>
      </c>
      <c r="BU93" s="979">
        <v>0</v>
      </c>
      <c r="BV93" s="980">
        <v>0</v>
      </c>
      <c r="BW93" s="979">
        <v>0</v>
      </c>
      <c r="BX93" s="980">
        <v>0</v>
      </c>
      <c r="BY93" s="979">
        <v>0</v>
      </c>
      <c r="BZ93" s="980">
        <v>0</v>
      </c>
      <c r="CA93" s="981">
        <v>0</v>
      </c>
      <c r="CB93" s="946"/>
      <c r="CC93" s="971"/>
      <c r="CD93" s="946"/>
      <c r="CE93" s="972"/>
      <c r="CF93" s="946"/>
      <c r="CG93" s="978">
        <v>0</v>
      </c>
      <c r="CH93" s="979">
        <v>0</v>
      </c>
      <c r="CI93" s="980">
        <v>0</v>
      </c>
      <c r="CJ93" s="979">
        <v>0</v>
      </c>
      <c r="CK93" s="980">
        <v>0</v>
      </c>
      <c r="CL93" s="979">
        <v>0</v>
      </c>
      <c r="CM93" s="980">
        <v>0</v>
      </c>
      <c r="CN93" s="979">
        <v>0</v>
      </c>
      <c r="CO93" s="980">
        <v>0</v>
      </c>
      <c r="CP93" s="979">
        <v>0</v>
      </c>
      <c r="CQ93" s="980">
        <v>0</v>
      </c>
      <c r="CR93" s="979">
        <v>0</v>
      </c>
      <c r="CS93" s="980">
        <v>0</v>
      </c>
      <c r="CT93" s="979">
        <v>0</v>
      </c>
      <c r="CU93" s="980">
        <v>0</v>
      </c>
      <c r="CV93" s="979">
        <v>0</v>
      </c>
      <c r="CW93" s="980">
        <v>0</v>
      </c>
      <c r="CX93" s="979">
        <v>0</v>
      </c>
      <c r="CY93" s="980">
        <v>0</v>
      </c>
      <c r="CZ93" s="979">
        <v>0</v>
      </c>
      <c r="DA93" s="980">
        <v>0</v>
      </c>
      <c r="DB93" s="979">
        <v>0</v>
      </c>
      <c r="DC93" s="980">
        <v>0</v>
      </c>
      <c r="DD93" s="979">
        <v>0</v>
      </c>
      <c r="DE93" s="980">
        <v>0</v>
      </c>
      <c r="DF93" s="979">
        <v>0</v>
      </c>
      <c r="DG93" s="980">
        <v>0</v>
      </c>
      <c r="DH93" s="979">
        <v>0</v>
      </c>
      <c r="DI93" s="980">
        <v>0</v>
      </c>
      <c r="DJ93" s="979">
        <v>0</v>
      </c>
      <c r="DK93" s="980">
        <v>0</v>
      </c>
      <c r="DL93" s="979">
        <v>0</v>
      </c>
      <c r="DM93" s="980">
        <v>0</v>
      </c>
      <c r="DN93" s="979">
        <v>0</v>
      </c>
      <c r="DO93" s="980">
        <v>0</v>
      </c>
      <c r="DP93" s="981">
        <v>0</v>
      </c>
      <c r="DQ93" s="946"/>
      <c r="DR93" s="973"/>
      <c r="DS93" s="946"/>
      <c r="DT93" s="978">
        <v>0</v>
      </c>
      <c r="DU93" s="979">
        <v>0</v>
      </c>
      <c r="DV93" s="980">
        <v>0</v>
      </c>
      <c r="DW93" s="979">
        <v>0</v>
      </c>
      <c r="DX93" s="980">
        <v>0</v>
      </c>
      <c r="DY93" s="979">
        <v>0</v>
      </c>
      <c r="DZ93" s="980">
        <v>0</v>
      </c>
      <c r="EA93" s="979">
        <v>0</v>
      </c>
      <c r="EB93" s="980">
        <v>0</v>
      </c>
      <c r="EC93" s="979">
        <v>0</v>
      </c>
      <c r="ED93" s="980">
        <v>0</v>
      </c>
      <c r="EE93" s="979">
        <v>0</v>
      </c>
      <c r="EF93" s="980">
        <v>0</v>
      </c>
      <c r="EG93" s="979">
        <v>0</v>
      </c>
      <c r="EH93" s="980">
        <v>0</v>
      </c>
      <c r="EI93" s="979">
        <v>0</v>
      </c>
      <c r="EJ93" s="980">
        <v>0</v>
      </c>
      <c r="EK93" s="979">
        <v>0</v>
      </c>
      <c r="EL93" s="980">
        <v>0</v>
      </c>
      <c r="EM93" s="979">
        <v>0</v>
      </c>
      <c r="EN93" s="980">
        <v>0</v>
      </c>
      <c r="EO93" s="979">
        <v>0</v>
      </c>
      <c r="EP93" s="980">
        <v>0</v>
      </c>
      <c r="EQ93" s="979">
        <v>0</v>
      </c>
      <c r="ER93" s="980">
        <v>0</v>
      </c>
      <c r="ES93" s="979">
        <v>0</v>
      </c>
      <c r="ET93" s="980">
        <v>0</v>
      </c>
      <c r="EU93" s="979">
        <v>0</v>
      </c>
      <c r="EV93" s="980">
        <v>0</v>
      </c>
      <c r="EW93" s="979">
        <v>0</v>
      </c>
      <c r="EX93" s="980">
        <v>0</v>
      </c>
      <c r="EY93" s="979">
        <v>0</v>
      </c>
      <c r="EZ93" s="980">
        <v>0</v>
      </c>
      <c r="FA93" s="979">
        <v>0</v>
      </c>
      <c r="FB93" s="980">
        <v>0</v>
      </c>
      <c r="FC93" s="981">
        <v>0</v>
      </c>
      <c r="FD93" s="946"/>
      <c r="FE93" s="974"/>
      <c r="FF93" s="946"/>
      <c r="FG93" s="975"/>
      <c r="FI93" s="982" t="b">
        <v>1</v>
      </c>
    </row>
    <row r="94" spans="2:165" hidden="1" outlineLevel="1">
      <c r="B94" s="983">
        <v>84</v>
      </c>
      <c r="C94" s="984" t="s">
        <v>440</v>
      </c>
      <c r="E94" s="985">
        <v>0</v>
      </c>
      <c r="F94" s="986">
        <v>0</v>
      </c>
      <c r="G94" s="987">
        <v>0</v>
      </c>
      <c r="H94" s="986">
        <v>0</v>
      </c>
      <c r="I94" s="987">
        <v>0</v>
      </c>
      <c r="J94" s="986">
        <v>0</v>
      </c>
      <c r="K94" s="987">
        <v>0</v>
      </c>
      <c r="L94" s="986">
        <v>0</v>
      </c>
      <c r="M94" s="987">
        <v>0</v>
      </c>
      <c r="N94" s="986">
        <v>0</v>
      </c>
      <c r="O94" s="987">
        <v>0</v>
      </c>
      <c r="P94" s="986">
        <v>0</v>
      </c>
      <c r="Q94" s="987">
        <v>0</v>
      </c>
      <c r="R94" s="986">
        <v>0</v>
      </c>
      <c r="S94" s="987">
        <v>0</v>
      </c>
      <c r="T94" s="986">
        <v>0</v>
      </c>
      <c r="U94" s="987">
        <v>0</v>
      </c>
      <c r="V94" s="986">
        <v>0</v>
      </c>
      <c r="W94" s="987">
        <v>0</v>
      </c>
      <c r="X94" s="986">
        <v>0</v>
      </c>
      <c r="Y94" s="987">
        <v>0</v>
      </c>
      <c r="Z94" s="986">
        <v>0</v>
      </c>
      <c r="AA94" s="987">
        <v>0</v>
      </c>
      <c r="AB94" s="986">
        <v>0</v>
      </c>
      <c r="AC94" s="987">
        <v>0</v>
      </c>
      <c r="AD94" s="986">
        <v>0</v>
      </c>
      <c r="AE94" s="987">
        <v>0</v>
      </c>
      <c r="AF94" s="986">
        <v>0</v>
      </c>
      <c r="AG94" s="987">
        <v>0</v>
      </c>
      <c r="AH94" s="986">
        <v>0</v>
      </c>
      <c r="AI94" s="987">
        <v>0</v>
      </c>
      <c r="AJ94" s="986">
        <v>0</v>
      </c>
      <c r="AK94" s="987">
        <v>0</v>
      </c>
      <c r="AL94" s="986">
        <v>0</v>
      </c>
      <c r="AM94" s="987">
        <v>0</v>
      </c>
      <c r="AN94" s="988">
        <v>0</v>
      </c>
      <c r="AO94" s="946"/>
      <c r="AP94" s="964"/>
      <c r="AQ94" s="946"/>
      <c r="AR94" s="985">
        <v>0</v>
      </c>
      <c r="AS94" s="986">
        <v>0</v>
      </c>
      <c r="AT94" s="987">
        <v>0</v>
      </c>
      <c r="AU94" s="986">
        <v>0</v>
      </c>
      <c r="AV94" s="987">
        <v>0</v>
      </c>
      <c r="AW94" s="986">
        <v>0</v>
      </c>
      <c r="AX94" s="987">
        <v>0</v>
      </c>
      <c r="AY94" s="986">
        <v>0</v>
      </c>
      <c r="AZ94" s="987">
        <v>0</v>
      </c>
      <c r="BA94" s="986">
        <v>0</v>
      </c>
      <c r="BB94" s="987">
        <v>0</v>
      </c>
      <c r="BC94" s="986">
        <v>0</v>
      </c>
      <c r="BD94" s="987">
        <v>0</v>
      </c>
      <c r="BE94" s="986">
        <v>0</v>
      </c>
      <c r="BF94" s="987">
        <v>0</v>
      </c>
      <c r="BG94" s="986">
        <v>0</v>
      </c>
      <c r="BH94" s="987">
        <v>0</v>
      </c>
      <c r="BI94" s="986">
        <v>0</v>
      </c>
      <c r="BJ94" s="987">
        <v>0</v>
      </c>
      <c r="BK94" s="986">
        <v>0</v>
      </c>
      <c r="BL94" s="987">
        <v>0</v>
      </c>
      <c r="BM94" s="986">
        <v>0</v>
      </c>
      <c r="BN94" s="987">
        <v>0</v>
      </c>
      <c r="BO94" s="986">
        <v>0</v>
      </c>
      <c r="BP94" s="987">
        <v>0</v>
      </c>
      <c r="BQ94" s="986">
        <v>0</v>
      </c>
      <c r="BR94" s="987">
        <v>0</v>
      </c>
      <c r="BS94" s="986">
        <v>0</v>
      </c>
      <c r="BT94" s="987">
        <v>0</v>
      </c>
      <c r="BU94" s="986">
        <v>0</v>
      </c>
      <c r="BV94" s="987">
        <v>0</v>
      </c>
      <c r="BW94" s="986">
        <v>0</v>
      </c>
      <c r="BX94" s="987">
        <v>0</v>
      </c>
      <c r="BY94" s="986">
        <v>0</v>
      </c>
      <c r="BZ94" s="987">
        <v>0</v>
      </c>
      <c r="CA94" s="988">
        <v>0</v>
      </c>
      <c r="CB94" s="946"/>
      <c r="CC94" s="971"/>
      <c r="CD94" s="946"/>
      <c r="CE94" s="972"/>
      <c r="CF94" s="946"/>
      <c r="CG94" s="985">
        <v>0</v>
      </c>
      <c r="CH94" s="986">
        <v>0</v>
      </c>
      <c r="CI94" s="987">
        <v>0</v>
      </c>
      <c r="CJ94" s="986">
        <v>0</v>
      </c>
      <c r="CK94" s="987">
        <v>0</v>
      </c>
      <c r="CL94" s="986">
        <v>0</v>
      </c>
      <c r="CM94" s="987">
        <v>0</v>
      </c>
      <c r="CN94" s="986">
        <v>0</v>
      </c>
      <c r="CO94" s="987">
        <v>0</v>
      </c>
      <c r="CP94" s="986">
        <v>0</v>
      </c>
      <c r="CQ94" s="987">
        <v>0</v>
      </c>
      <c r="CR94" s="986">
        <v>0</v>
      </c>
      <c r="CS94" s="987">
        <v>0</v>
      </c>
      <c r="CT94" s="986">
        <v>0</v>
      </c>
      <c r="CU94" s="987">
        <v>0</v>
      </c>
      <c r="CV94" s="986">
        <v>0</v>
      </c>
      <c r="CW94" s="987">
        <v>0</v>
      </c>
      <c r="CX94" s="986">
        <v>0</v>
      </c>
      <c r="CY94" s="987">
        <v>0</v>
      </c>
      <c r="CZ94" s="986">
        <v>0</v>
      </c>
      <c r="DA94" s="987">
        <v>0</v>
      </c>
      <c r="DB94" s="986">
        <v>0</v>
      </c>
      <c r="DC94" s="987">
        <v>0</v>
      </c>
      <c r="DD94" s="986">
        <v>0</v>
      </c>
      <c r="DE94" s="987">
        <v>0</v>
      </c>
      <c r="DF94" s="986">
        <v>0</v>
      </c>
      <c r="DG94" s="987">
        <v>0</v>
      </c>
      <c r="DH94" s="986">
        <v>0</v>
      </c>
      <c r="DI94" s="987">
        <v>0</v>
      </c>
      <c r="DJ94" s="986">
        <v>0</v>
      </c>
      <c r="DK94" s="987">
        <v>0</v>
      </c>
      <c r="DL94" s="986">
        <v>0</v>
      </c>
      <c r="DM94" s="987">
        <v>0</v>
      </c>
      <c r="DN94" s="986">
        <v>0</v>
      </c>
      <c r="DO94" s="987">
        <v>0</v>
      </c>
      <c r="DP94" s="988">
        <v>0</v>
      </c>
      <c r="DQ94" s="946"/>
      <c r="DR94" s="973"/>
      <c r="DS94" s="946"/>
      <c r="DT94" s="985">
        <v>0</v>
      </c>
      <c r="DU94" s="986">
        <v>0</v>
      </c>
      <c r="DV94" s="987">
        <v>0</v>
      </c>
      <c r="DW94" s="986">
        <v>0</v>
      </c>
      <c r="DX94" s="987">
        <v>0</v>
      </c>
      <c r="DY94" s="986">
        <v>0</v>
      </c>
      <c r="DZ94" s="987">
        <v>0</v>
      </c>
      <c r="EA94" s="986">
        <v>0</v>
      </c>
      <c r="EB94" s="987">
        <v>0</v>
      </c>
      <c r="EC94" s="986">
        <v>0</v>
      </c>
      <c r="ED94" s="987">
        <v>0</v>
      </c>
      <c r="EE94" s="986">
        <v>0</v>
      </c>
      <c r="EF94" s="987">
        <v>0</v>
      </c>
      <c r="EG94" s="986">
        <v>0</v>
      </c>
      <c r="EH94" s="987">
        <v>0</v>
      </c>
      <c r="EI94" s="986">
        <v>0</v>
      </c>
      <c r="EJ94" s="987">
        <v>0</v>
      </c>
      <c r="EK94" s="986">
        <v>0</v>
      </c>
      <c r="EL94" s="987">
        <v>0</v>
      </c>
      <c r="EM94" s="986">
        <v>0</v>
      </c>
      <c r="EN94" s="987">
        <v>0</v>
      </c>
      <c r="EO94" s="986">
        <v>0</v>
      </c>
      <c r="EP94" s="987">
        <v>0</v>
      </c>
      <c r="EQ94" s="986">
        <v>0</v>
      </c>
      <c r="ER94" s="987">
        <v>0</v>
      </c>
      <c r="ES94" s="986">
        <v>0</v>
      </c>
      <c r="ET94" s="987">
        <v>0</v>
      </c>
      <c r="EU94" s="986">
        <v>0</v>
      </c>
      <c r="EV94" s="987">
        <v>0</v>
      </c>
      <c r="EW94" s="986">
        <v>0</v>
      </c>
      <c r="EX94" s="987">
        <v>0</v>
      </c>
      <c r="EY94" s="986">
        <v>0</v>
      </c>
      <c r="EZ94" s="987">
        <v>0</v>
      </c>
      <c r="FA94" s="986">
        <v>0</v>
      </c>
      <c r="FB94" s="987">
        <v>0</v>
      </c>
      <c r="FC94" s="988">
        <v>0</v>
      </c>
      <c r="FD94" s="946"/>
      <c r="FE94" s="974"/>
      <c r="FF94" s="946"/>
      <c r="FG94" s="975"/>
      <c r="FI94" s="989" t="b">
        <v>1</v>
      </c>
    </row>
    <row r="95" spans="2:165" hidden="1" outlineLevel="1">
      <c r="B95" s="990">
        <v>85</v>
      </c>
      <c r="C95" s="991" t="s">
        <v>755</v>
      </c>
      <c r="E95" s="992">
        <v>0</v>
      </c>
      <c r="F95" s="993">
        <v>0</v>
      </c>
      <c r="G95" s="994">
        <v>0</v>
      </c>
      <c r="H95" s="993">
        <v>0</v>
      </c>
      <c r="I95" s="994">
        <v>0</v>
      </c>
      <c r="J95" s="993">
        <v>0</v>
      </c>
      <c r="K95" s="994">
        <v>0</v>
      </c>
      <c r="L95" s="993">
        <v>0</v>
      </c>
      <c r="M95" s="994">
        <v>0</v>
      </c>
      <c r="N95" s="993">
        <v>0</v>
      </c>
      <c r="O95" s="994">
        <v>0</v>
      </c>
      <c r="P95" s="993">
        <v>0</v>
      </c>
      <c r="Q95" s="994">
        <v>0</v>
      </c>
      <c r="R95" s="993">
        <v>0</v>
      </c>
      <c r="S95" s="994">
        <v>0</v>
      </c>
      <c r="T95" s="993">
        <v>0</v>
      </c>
      <c r="U95" s="994">
        <v>0</v>
      </c>
      <c r="V95" s="993">
        <v>0</v>
      </c>
      <c r="W95" s="994">
        <v>0</v>
      </c>
      <c r="X95" s="993">
        <v>0</v>
      </c>
      <c r="Y95" s="994">
        <v>0</v>
      </c>
      <c r="Z95" s="993">
        <v>0</v>
      </c>
      <c r="AA95" s="994">
        <v>0</v>
      </c>
      <c r="AB95" s="993">
        <v>0</v>
      </c>
      <c r="AC95" s="994">
        <v>0</v>
      </c>
      <c r="AD95" s="993">
        <v>0</v>
      </c>
      <c r="AE95" s="994">
        <v>0</v>
      </c>
      <c r="AF95" s="993">
        <v>0</v>
      </c>
      <c r="AG95" s="994">
        <v>0</v>
      </c>
      <c r="AH95" s="993">
        <v>0</v>
      </c>
      <c r="AI95" s="994">
        <v>0</v>
      </c>
      <c r="AJ95" s="993">
        <v>0</v>
      </c>
      <c r="AK95" s="994">
        <v>0</v>
      </c>
      <c r="AL95" s="993">
        <v>0</v>
      </c>
      <c r="AM95" s="994">
        <v>0</v>
      </c>
      <c r="AN95" s="995">
        <v>0</v>
      </c>
      <c r="AO95" s="946"/>
      <c r="AP95" s="964"/>
      <c r="AQ95" s="946"/>
      <c r="AR95" s="992">
        <v>0</v>
      </c>
      <c r="AS95" s="993">
        <v>0</v>
      </c>
      <c r="AT95" s="994">
        <v>0</v>
      </c>
      <c r="AU95" s="993">
        <v>0</v>
      </c>
      <c r="AV95" s="994">
        <v>0</v>
      </c>
      <c r="AW95" s="993">
        <v>0</v>
      </c>
      <c r="AX95" s="994">
        <v>0</v>
      </c>
      <c r="AY95" s="993">
        <v>0</v>
      </c>
      <c r="AZ95" s="994">
        <v>0</v>
      </c>
      <c r="BA95" s="993">
        <v>0</v>
      </c>
      <c r="BB95" s="994">
        <v>0</v>
      </c>
      <c r="BC95" s="993">
        <v>0</v>
      </c>
      <c r="BD95" s="994">
        <v>0</v>
      </c>
      <c r="BE95" s="993">
        <v>0</v>
      </c>
      <c r="BF95" s="994">
        <v>0</v>
      </c>
      <c r="BG95" s="993">
        <v>0</v>
      </c>
      <c r="BH95" s="994">
        <v>0</v>
      </c>
      <c r="BI95" s="993">
        <v>0</v>
      </c>
      <c r="BJ95" s="994">
        <v>0</v>
      </c>
      <c r="BK95" s="993">
        <v>0</v>
      </c>
      <c r="BL95" s="994">
        <v>0</v>
      </c>
      <c r="BM95" s="993">
        <v>0</v>
      </c>
      <c r="BN95" s="994">
        <v>0</v>
      </c>
      <c r="BO95" s="993">
        <v>0</v>
      </c>
      <c r="BP95" s="994">
        <v>0</v>
      </c>
      <c r="BQ95" s="993">
        <v>0</v>
      </c>
      <c r="BR95" s="994">
        <v>0</v>
      </c>
      <c r="BS95" s="993">
        <v>0</v>
      </c>
      <c r="BT95" s="994">
        <v>0</v>
      </c>
      <c r="BU95" s="993">
        <v>0</v>
      </c>
      <c r="BV95" s="994">
        <v>0</v>
      </c>
      <c r="BW95" s="993">
        <v>0</v>
      </c>
      <c r="BX95" s="994">
        <v>0</v>
      </c>
      <c r="BY95" s="993">
        <v>0</v>
      </c>
      <c r="BZ95" s="994">
        <v>0</v>
      </c>
      <c r="CA95" s="995">
        <v>0</v>
      </c>
      <c r="CB95" s="946"/>
      <c r="CC95" s="971"/>
      <c r="CD95" s="946"/>
      <c r="CE95" s="972"/>
      <c r="CF95" s="946"/>
      <c r="CG95" s="992">
        <v>0</v>
      </c>
      <c r="CH95" s="993">
        <v>0</v>
      </c>
      <c r="CI95" s="994">
        <v>0</v>
      </c>
      <c r="CJ95" s="993">
        <v>0</v>
      </c>
      <c r="CK95" s="994">
        <v>0</v>
      </c>
      <c r="CL95" s="993">
        <v>0</v>
      </c>
      <c r="CM95" s="994">
        <v>0</v>
      </c>
      <c r="CN95" s="993">
        <v>0</v>
      </c>
      <c r="CO95" s="994">
        <v>0</v>
      </c>
      <c r="CP95" s="993">
        <v>0</v>
      </c>
      <c r="CQ95" s="994">
        <v>0</v>
      </c>
      <c r="CR95" s="993">
        <v>0</v>
      </c>
      <c r="CS95" s="994">
        <v>0</v>
      </c>
      <c r="CT95" s="993">
        <v>0</v>
      </c>
      <c r="CU95" s="994">
        <v>0</v>
      </c>
      <c r="CV95" s="993">
        <v>0</v>
      </c>
      <c r="CW95" s="994">
        <v>0</v>
      </c>
      <c r="CX95" s="993">
        <v>0</v>
      </c>
      <c r="CY95" s="994">
        <v>0</v>
      </c>
      <c r="CZ95" s="993">
        <v>0</v>
      </c>
      <c r="DA95" s="994">
        <v>0</v>
      </c>
      <c r="DB95" s="993">
        <v>0</v>
      </c>
      <c r="DC95" s="994">
        <v>0</v>
      </c>
      <c r="DD95" s="993">
        <v>0</v>
      </c>
      <c r="DE95" s="994">
        <v>0</v>
      </c>
      <c r="DF95" s="993">
        <v>0</v>
      </c>
      <c r="DG95" s="994">
        <v>0</v>
      </c>
      <c r="DH95" s="993">
        <v>0</v>
      </c>
      <c r="DI95" s="994">
        <v>0</v>
      </c>
      <c r="DJ95" s="993">
        <v>0</v>
      </c>
      <c r="DK95" s="994">
        <v>0</v>
      </c>
      <c r="DL95" s="993">
        <v>0</v>
      </c>
      <c r="DM95" s="994">
        <v>0</v>
      </c>
      <c r="DN95" s="993">
        <v>0</v>
      </c>
      <c r="DO95" s="994">
        <v>0</v>
      </c>
      <c r="DP95" s="995">
        <v>0</v>
      </c>
      <c r="DQ95" s="946"/>
      <c r="DR95" s="973"/>
      <c r="DS95" s="946"/>
      <c r="DT95" s="992">
        <v>0</v>
      </c>
      <c r="DU95" s="993">
        <v>0</v>
      </c>
      <c r="DV95" s="994">
        <v>0</v>
      </c>
      <c r="DW95" s="993">
        <v>0</v>
      </c>
      <c r="DX95" s="994">
        <v>0</v>
      </c>
      <c r="DY95" s="993">
        <v>0</v>
      </c>
      <c r="DZ95" s="994">
        <v>0</v>
      </c>
      <c r="EA95" s="993">
        <v>0</v>
      </c>
      <c r="EB95" s="994">
        <v>0</v>
      </c>
      <c r="EC95" s="993">
        <v>0</v>
      </c>
      <c r="ED95" s="994">
        <v>0</v>
      </c>
      <c r="EE95" s="993">
        <v>0</v>
      </c>
      <c r="EF95" s="994">
        <v>0</v>
      </c>
      <c r="EG95" s="993">
        <v>0</v>
      </c>
      <c r="EH95" s="994">
        <v>0</v>
      </c>
      <c r="EI95" s="993">
        <v>0</v>
      </c>
      <c r="EJ95" s="994">
        <v>0</v>
      </c>
      <c r="EK95" s="993">
        <v>0</v>
      </c>
      <c r="EL95" s="994">
        <v>0</v>
      </c>
      <c r="EM95" s="993">
        <v>0</v>
      </c>
      <c r="EN95" s="994">
        <v>0</v>
      </c>
      <c r="EO95" s="993">
        <v>0</v>
      </c>
      <c r="EP95" s="994">
        <v>0</v>
      </c>
      <c r="EQ95" s="993">
        <v>0</v>
      </c>
      <c r="ER95" s="994">
        <v>0</v>
      </c>
      <c r="ES95" s="993">
        <v>0</v>
      </c>
      <c r="ET95" s="994">
        <v>0</v>
      </c>
      <c r="EU95" s="993">
        <v>0</v>
      </c>
      <c r="EV95" s="994">
        <v>0</v>
      </c>
      <c r="EW95" s="993">
        <v>0</v>
      </c>
      <c r="EX95" s="994">
        <v>0</v>
      </c>
      <c r="EY95" s="993">
        <v>0</v>
      </c>
      <c r="EZ95" s="994">
        <v>0</v>
      </c>
      <c r="FA95" s="993">
        <v>0</v>
      </c>
      <c r="FB95" s="994">
        <v>0</v>
      </c>
      <c r="FC95" s="995">
        <v>0</v>
      </c>
      <c r="FD95" s="946"/>
      <c r="FE95" s="974"/>
      <c r="FF95" s="946"/>
      <c r="FG95" s="975"/>
      <c r="FI95" s="996" t="b">
        <v>1</v>
      </c>
    </row>
    <row r="96" spans="2:165" hidden="1" outlineLevel="1">
      <c r="B96" s="983">
        <v>86</v>
      </c>
      <c r="C96" s="984" t="s">
        <v>346</v>
      </c>
      <c r="E96" s="985">
        <v>0</v>
      </c>
      <c r="F96" s="986">
        <v>0</v>
      </c>
      <c r="G96" s="987">
        <v>0</v>
      </c>
      <c r="H96" s="986">
        <v>0</v>
      </c>
      <c r="I96" s="987">
        <v>0</v>
      </c>
      <c r="J96" s="986">
        <v>0</v>
      </c>
      <c r="K96" s="987">
        <v>0</v>
      </c>
      <c r="L96" s="986">
        <v>0</v>
      </c>
      <c r="M96" s="987">
        <v>0</v>
      </c>
      <c r="N96" s="986">
        <v>0</v>
      </c>
      <c r="O96" s="987">
        <v>0</v>
      </c>
      <c r="P96" s="986">
        <v>0</v>
      </c>
      <c r="Q96" s="987">
        <v>0</v>
      </c>
      <c r="R96" s="986">
        <v>0</v>
      </c>
      <c r="S96" s="987">
        <v>0</v>
      </c>
      <c r="T96" s="986">
        <v>0</v>
      </c>
      <c r="U96" s="987">
        <v>0</v>
      </c>
      <c r="V96" s="986">
        <v>0</v>
      </c>
      <c r="W96" s="987">
        <v>0</v>
      </c>
      <c r="X96" s="986">
        <v>0</v>
      </c>
      <c r="Y96" s="987">
        <v>0</v>
      </c>
      <c r="Z96" s="986">
        <v>0</v>
      </c>
      <c r="AA96" s="987">
        <v>0</v>
      </c>
      <c r="AB96" s="986">
        <v>0</v>
      </c>
      <c r="AC96" s="987">
        <v>0</v>
      </c>
      <c r="AD96" s="986">
        <v>0</v>
      </c>
      <c r="AE96" s="987">
        <v>0</v>
      </c>
      <c r="AF96" s="986">
        <v>0</v>
      </c>
      <c r="AG96" s="987">
        <v>0</v>
      </c>
      <c r="AH96" s="986">
        <v>0</v>
      </c>
      <c r="AI96" s="987">
        <v>0</v>
      </c>
      <c r="AJ96" s="986">
        <v>0</v>
      </c>
      <c r="AK96" s="987">
        <v>0</v>
      </c>
      <c r="AL96" s="986">
        <v>0</v>
      </c>
      <c r="AM96" s="987">
        <v>0</v>
      </c>
      <c r="AN96" s="988">
        <v>0</v>
      </c>
      <c r="AO96" s="946"/>
      <c r="AP96" s="964"/>
      <c r="AQ96" s="946"/>
      <c r="AR96" s="985">
        <v>0</v>
      </c>
      <c r="AS96" s="986">
        <v>0</v>
      </c>
      <c r="AT96" s="987">
        <v>0</v>
      </c>
      <c r="AU96" s="986">
        <v>0</v>
      </c>
      <c r="AV96" s="987">
        <v>0</v>
      </c>
      <c r="AW96" s="986">
        <v>0</v>
      </c>
      <c r="AX96" s="987">
        <v>0</v>
      </c>
      <c r="AY96" s="986">
        <v>0</v>
      </c>
      <c r="AZ96" s="987">
        <v>0</v>
      </c>
      <c r="BA96" s="986">
        <v>0</v>
      </c>
      <c r="BB96" s="987">
        <v>0</v>
      </c>
      <c r="BC96" s="986">
        <v>0</v>
      </c>
      <c r="BD96" s="987">
        <v>0</v>
      </c>
      <c r="BE96" s="986">
        <v>0</v>
      </c>
      <c r="BF96" s="987">
        <v>0</v>
      </c>
      <c r="BG96" s="986">
        <v>0</v>
      </c>
      <c r="BH96" s="987">
        <v>0</v>
      </c>
      <c r="BI96" s="986">
        <v>0</v>
      </c>
      <c r="BJ96" s="987">
        <v>0</v>
      </c>
      <c r="BK96" s="986">
        <v>0</v>
      </c>
      <c r="BL96" s="987">
        <v>0</v>
      </c>
      <c r="BM96" s="986">
        <v>0</v>
      </c>
      <c r="BN96" s="987">
        <v>0</v>
      </c>
      <c r="BO96" s="986">
        <v>0</v>
      </c>
      <c r="BP96" s="987">
        <v>0</v>
      </c>
      <c r="BQ96" s="986">
        <v>0</v>
      </c>
      <c r="BR96" s="987">
        <v>0</v>
      </c>
      <c r="BS96" s="986">
        <v>0</v>
      </c>
      <c r="BT96" s="987">
        <v>0</v>
      </c>
      <c r="BU96" s="986">
        <v>0</v>
      </c>
      <c r="BV96" s="987">
        <v>0</v>
      </c>
      <c r="BW96" s="986">
        <v>0</v>
      </c>
      <c r="BX96" s="987">
        <v>0</v>
      </c>
      <c r="BY96" s="986">
        <v>0</v>
      </c>
      <c r="BZ96" s="987">
        <v>0</v>
      </c>
      <c r="CA96" s="988">
        <v>0</v>
      </c>
      <c r="CB96" s="946"/>
      <c r="CC96" s="971"/>
      <c r="CD96" s="946"/>
      <c r="CE96" s="972"/>
      <c r="CF96" s="946"/>
      <c r="CG96" s="985">
        <v>0</v>
      </c>
      <c r="CH96" s="986">
        <v>0</v>
      </c>
      <c r="CI96" s="987">
        <v>0</v>
      </c>
      <c r="CJ96" s="986">
        <v>0</v>
      </c>
      <c r="CK96" s="987">
        <v>0</v>
      </c>
      <c r="CL96" s="986">
        <v>0</v>
      </c>
      <c r="CM96" s="987">
        <v>0</v>
      </c>
      <c r="CN96" s="986">
        <v>0</v>
      </c>
      <c r="CO96" s="987">
        <v>0</v>
      </c>
      <c r="CP96" s="986">
        <v>0</v>
      </c>
      <c r="CQ96" s="987">
        <v>0</v>
      </c>
      <c r="CR96" s="986">
        <v>0</v>
      </c>
      <c r="CS96" s="987">
        <v>0</v>
      </c>
      <c r="CT96" s="986">
        <v>0</v>
      </c>
      <c r="CU96" s="987">
        <v>0</v>
      </c>
      <c r="CV96" s="986">
        <v>0</v>
      </c>
      <c r="CW96" s="987">
        <v>0</v>
      </c>
      <c r="CX96" s="986">
        <v>0</v>
      </c>
      <c r="CY96" s="987">
        <v>0</v>
      </c>
      <c r="CZ96" s="986">
        <v>0</v>
      </c>
      <c r="DA96" s="987">
        <v>0</v>
      </c>
      <c r="DB96" s="986">
        <v>0</v>
      </c>
      <c r="DC96" s="987">
        <v>0</v>
      </c>
      <c r="DD96" s="986">
        <v>0</v>
      </c>
      <c r="DE96" s="987">
        <v>0</v>
      </c>
      <c r="DF96" s="986">
        <v>0</v>
      </c>
      <c r="DG96" s="987">
        <v>0</v>
      </c>
      <c r="DH96" s="986">
        <v>0</v>
      </c>
      <c r="DI96" s="987">
        <v>0</v>
      </c>
      <c r="DJ96" s="986">
        <v>0</v>
      </c>
      <c r="DK96" s="987">
        <v>0</v>
      </c>
      <c r="DL96" s="986">
        <v>0</v>
      </c>
      <c r="DM96" s="987">
        <v>0</v>
      </c>
      <c r="DN96" s="986">
        <v>0</v>
      </c>
      <c r="DO96" s="987">
        <v>0</v>
      </c>
      <c r="DP96" s="988">
        <v>0</v>
      </c>
      <c r="DQ96" s="946"/>
      <c r="DR96" s="973"/>
      <c r="DS96" s="946"/>
      <c r="DT96" s="985">
        <v>0</v>
      </c>
      <c r="DU96" s="986">
        <v>0</v>
      </c>
      <c r="DV96" s="987">
        <v>0</v>
      </c>
      <c r="DW96" s="986">
        <v>0</v>
      </c>
      <c r="DX96" s="987">
        <v>0</v>
      </c>
      <c r="DY96" s="986">
        <v>0</v>
      </c>
      <c r="DZ96" s="987">
        <v>0</v>
      </c>
      <c r="EA96" s="986">
        <v>0</v>
      </c>
      <c r="EB96" s="987">
        <v>0</v>
      </c>
      <c r="EC96" s="986">
        <v>0</v>
      </c>
      <c r="ED96" s="987">
        <v>0</v>
      </c>
      <c r="EE96" s="986">
        <v>0</v>
      </c>
      <c r="EF96" s="987">
        <v>0</v>
      </c>
      <c r="EG96" s="986">
        <v>0</v>
      </c>
      <c r="EH96" s="987">
        <v>0</v>
      </c>
      <c r="EI96" s="986">
        <v>0</v>
      </c>
      <c r="EJ96" s="987">
        <v>0</v>
      </c>
      <c r="EK96" s="986">
        <v>0</v>
      </c>
      <c r="EL96" s="987">
        <v>0</v>
      </c>
      <c r="EM96" s="986">
        <v>0</v>
      </c>
      <c r="EN96" s="987">
        <v>0</v>
      </c>
      <c r="EO96" s="986">
        <v>0</v>
      </c>
      <c r="EP96" s="987">
        <v>0</v>
      </c>
      <c r="EQ96" s="986">
        <v>0</v>
      </c>
      <c r="ER96" s="987">
        <v>0</v>
      </c>
      <c r="ES96" s="986">
        <v>0</v>
      </c>
      <c r="ET96" s="987">
        <v>0</v>
      </c>
      <c r="EU96" s="986">
        <v>0</v>
      </c>
      <c r="EV96" s="987">
        <v>0</v>
      </c>
      <c r="EW96" s="986">
        <v>0</v>
      </c>
      <c r="EX96" s="987">
        <v>0</v>
      </c>
      <c r="EY96" s="986">
        <v>0</v>
      </c>
      <c r="EZ96" s="987">
        <v>0</v>
      </c>
      <c r="FA96" s="986">
        <v>0</v>
      </c>
      <c r="FB96" s="987">
        <v>0</v>
      </c>
      <c r="FC96" s="988">
        <v>0</v>
      </c>
      <c r="FD96" s="946"/>
      <c r="FE96" s="974"/>
      <c r="FF96" s="946"/>
      <c r="FG96" s="975"/>
      <c r="FI96" s="989" t="b">
        <v>1</v>
      </c>
    </row>
    <row r="97" spans="2:165" hidden="1" outlineLevel="1">
      <c r="B97" s="997">
        <v>87</v>
      </c>
      <c r="C97" s="998" t="s">
        <v>347</v>
      </c>
      <c r="E97" s="999">
        <v>0</v>
      </c>
      <c r="F97" s="1000">
        <v>0</v>
      </c>
      <c r="G97" s="1001">
        <v>0</v>
      </c>
      <c r="H97" s="1000">
        <v>0</v>
      </c>
      <c r="I97" s="1001">
        <v>0</v>
      </c>
      <c r="J97" s="1000">
        <v>0</v>
      </c>
      <c r="K97" s="1001">
        <v>0</v>
      </c>
      <c r="L97" s="1000">
        <v>0</v>
      </c>
      <c r="M97" s="1001">
        <v>0</v>
      </c>
      <c r="N97" s="1000">
        <v>0</v>
      </c>
      <c r="O97" s="1001">
        <v>0</v>
      </c>
      <c r="P97" s="1000">
        <v>0</v>
      </c>
      <c r="Q97" s="1001">
        <v>0</v>
      </c>
      <c r="R97" s="1000">
        <v>0</v>
      </c>
      <c r="S97" s="1001">
        <v>0</v>
      </c>
      <c r="T97" s="1000">
        <v>0</v>
      </c>
      <c r="U97" s="1001">
        <v>0</v>
      </c>
      <c r="V97" s="1000">
        <v>0</v>
      </c>
      <c r="W97" s="1001">
        <v>0</v>
      </c>
      <c r="X97" s="1000">
        <v>0</v>
      </c>
      <c r="Y97" s="1001">
        <v>0</v>
      </c>
      <c r="Z97" s="1000">
        <v>0</v>
      </c>
      <c r="AA97" s="1001">
        <v>0</v>
      </c>
      <c r="AB97" s="1000">
        <v>0</v>
      </c>
      <c r="AC97" s="1001">
        <v>0</v>
      </c>
      <c r="AD97" s="1000">
        <v>0</v>
      </c>
      <c r="AE97" s="1001">
        <v>0</v>
      </c>
      <c r="AF97" s="1000">
        <v>0</v>
      </c>
      <c r="AG97" s="1001">
        <v>0</v>
      </c>
      <c r="AH97" s="1000">
        <v>0</v>
      </c>
      <c r="AI97" s="1001">
        <v>0</v>
      </c>
      <c r="AJ97" s="1000">
        <v>0</v>
      </c>
      <c r="AK97" s="1001">
        <v>0</v>
      </c>
      <c r="AL97" s="1000">
        <v>0</v>
      </c>
      <c r="AM97" s="1001">
        <v>0</v>
      </c>
      <c r="AN97" s="1002">
        <v>0</v>
      </c>
      <c r="AO97" s="946"/>
      <c r="AP97" s="964"/>
      <c r="AQ97" s="946"/>
      <c r="AR97" s="999">
        <v>0</v>
      </c>
      <c r="AS97" s="1000">
        <v>0</v>
      </c>
      <c r="AT97" s="1001">
        <v>0</v>
      </c>
      <c r="AU97" s="1000">
        <v>0</v>
      </c>
      <c r="AV97" s="1001">
        <v>0</v>
      </c>
      <c r="AW97" s="1000">
        <v>0</v>
      </c>
      <c r="AX97" s="1001">
        <v>0</v>
      </c>
      <c r="AY97" s="1000">
        <v>0</v>
      </c>
      <c r="AZ97" s="1001">
        <v>0</v>
      </c>
      <c r="BA97" s="1000">
        <v>0</v>
      </c>
      <c r="BB97" s="1001">
        <v>0</v>
      </c>
      <c r="BC97" s="1000">
        <v>0</v>
      </c>
      <c r="BD97" s="1001">
        <v>0</v>
      </c>
      <c r="BE97" s="1000">
        <v>0</v>
      </c>
      <c r="BF97" s="1001">
        <v>0</v>
      </c>
      <c r="BG97" s="1000">
        <v>0</v>
      </c>
      <c r="BH97" s="1001">
        <v>0</v>
      </c>
      <c r="BI97" s="1000">
        <v>0</v>
      </c>
      <c r="BJ97" s="1001">
        <v>0</v>
      </c>
      <c r="BK97" s="1000">
        <v>0</v>
      </c>
      <c r="BL97" s="1001">
        <v>0</v>
      </c>
      <c r="BM97" s="1000">
        <v>0</v>
      </c>
      <c r="BN97" s="1001">
        <v>0</v>
      </c>
      <c r="BO97" s="1000">
        <v>0</v>
      </c>
      <c r="BP97" s="1001">
        <v>0</v>
      </c>
      <c r="BQ97" s="1000">
        <v>0</v>
      </c>
      <c r="BR97" s="1001">
        <v>0</v>
      </c>
      <c r="BS97" s="1000">
        <v>0</v>
      </c>
      <c r="BT97" s="1001">
        <v>0</v>
      </c>
      <c r="BU97" s="1000">
        <v>0</v>
      </c>
      <c r="BV97" s="1001">
        <v>0</v>
      </c>
      <c r="BW97" s="1000">
        <v>0</v>
      </c>
      <c r="BX97" s="1001">
        <v>0</v>
      </c>
      <c r="BY97" s="1000">
        <v>0</v>
      </c>
      <c r="BZ97" s="1001">
        <v>0</v>
      </c>
      <c r="CA97" s="1002">
        <v>0</v>
      </c>
      <c r="CB97" s="946"/>
      <c r="CC97" s="971"/>
      <c r="CD97" s="946"/>
      <c r="CE97" s="972"/>
      <c r="CF97" s="946"/>
      <c r="CG97" s="999">
        <v>0</v>
      </c>
      <c r="CH97" s="1000">
        <v>0</v>
      </c>
      <c r="CI97" s="1001">
        <v>0</v>
      </c>
      <c r="CJ97" s="1000">
        <v>0</v>
      </c>
      <c r="CK97" s="1001">
        <v>0</v>
      </c>
      <c r="CL97" s="1000">
        <v>0</v>
      </c>
      <c r="CM97" s="1001">
        <v>0</v>
      </c>
      <c r="CN97" s="1000">
        <v>0</v>
      </c>
      <c r="CO97" s="1001">
        <v>0</v>
      </c>
      <c r="CP97" s="1000">
        <v>0</v>
      </c>
      <c r="CQ97" s="1001">
        <v>0</v>
      </c>
      <c r="CR97" s="1000">
        <v>0</v>
      </c>
      <c r="CS97" s="1001">
        <v>0</v>
      </c>
      <c r="CT97" s="1000">
        <v>0</v>
      </c>
      <c r="CU97" s="1001">
        <v>0</v>
      </c>
      <c r="CV97" s="1000">
        <v>0</v>
      </c>
      <c r="CW97" s="1001">
        <v>0</v>
      </c>
      <c r="CX97" s="1000">
        <v>0</v>
      </c>
      <c r="CY97" s="1001">
        <v>0</v>
      </c>
      <c r="CZ97" s="1000">
        <v>0</v>
      </c>
      <c r="DA97" s="1001">
        <v>0</v>
      </c>
      <c r="DB97" s="1000">
        <v>0</v>
      </c>
      <c r="DC97" s="1001">
        <v>0</v>
      </c>
      <c r="DD97" s="1000">
        <v>0</v>
      </c>
      <c r="DE97" s="1001">
        <v>0</v>
      </c>
      <c r="DF97" s="1000">
        <v>0</v>
      </c>
      <c r="DG97" s="1001">
        <v>0</v>
      </c>
      <c r="DH97" s="1000">
        <v>0</v>
      </c>
      <c r="DI97" s="1001">
        <v>0</v>
      </c>
      <c r="DJ97" s="1000">
        <v>0</v>
      </c>
      <c r="DK97" s="1001">
        <v>0</v>
      </c>
      <c r="DL97" s="1000">
        <v>0</v>
      </c>
      <c r="DM97" s="1001">
        <v>0</v>
      </c>
      <c r="DN97" s="1000">
        <v>0</v>
      </c>
      <c r="DO97" s="1001">
        <v>0</v>
      </c>
      <c r="DP97" s="1002">
        <v>0</v>
      </c>
      <c r="DQ97" s="946"/>
      <c r="DR97" s="973"/>
      <c r="DS97" s="946"/>
      <c r="DT97" s="999">
        <v>0</v>
      </c>
      <c r="DU97" s="1000">
        <v>0</v>
      </c>
      <c r="DV97" s="1001">
        <v>0</v>
      </c>
      <c r="DW97" s="1000">
        <v>0</v>
      </c>
      <c r="DX97" s="1001">
        <v>0</v>
      </c>
      <c r="DY97" s="1000">
        <v>0</v>
      </c>
      <c r="DZ97" s="1001">
        <v>0</v>
      </c>
      <c r="EA97" s="1000">
        <v>0</v>
      </c>
      <c r="EB97" s="1001">
        <v>0</v>
      </c>
      <c r="EC97" s="1000">
        <v>0</v>
      </c>
      <c r="ED97" s="1001">
        <v>0</v>
      </c>
      <c r="EE97" s="1000">
        <v>0</v>
      </c>
      <c r="EF97" s="1001">
        <v>0</v>
      </c>
      <c r="EG97" s="1000">
        <v>0</v>
      </c>
      <c r="EH97" s="1001">
        <v>0</v>
      </c>
      <c r="EI97" s="1000">
        <v>0</v>
      </c>
      <c r="EJ97" s="1001">
        <v>0</v>
      </c>
      <c r="EK97" s="1000">
        <v>0</v>
      </c>
      <c r="EL97" s="1001">
        <v>0</v>
      </c>
      <c r="EM97" s="1000">
        <v>0</v>
      </c>
      <c r="EN97" s="1001">
        <v>0</v>
      </c>
      <c r="EO97" s="1000">
        <v>0</v>
      </c>
      <c r="EP97" s="1001">
        <v>0</v>
      </c>
      <c r="EQ97" s="1000">
        <v>0</v>
      </c>
      <c r="ER97" s="1001">
        <v>0</v>
      </c>
      <c r="ES97" s="1000">
        <v>0</v>
      </c>
      <c r="ET97" s="1001">
        <v>0</v>
      </c>
      <c r="EU97" s="1000">
        <v>0</v>
      </c>
      <c r="EV97" s="1001">
        <v>0</v>
      </c>
      <c r="EW97" s="1000">
        <v>0</v>
      </c>
      <c r="EX97" s="1001">
        <v>0</v>
      </c>
      <c r="EY97" s="1000">
        <v>0</v>
      </c>
      <c r="EZ97" s="1001">
        <v>0</v>
      </c>
      <c r="FA97" s="1000">
        <v>0</v>
      </c>
      <c r="FB97" s="1001">
        <v>0</v>
      </c>
      <c r="FC97" s="1002">
        <v>0</v>
      </c>
      <c r="FD97" s="946"/>
      <c r="FE97" s="974"/>
      <c r="FF97" s="946"/>
      <c r="FG97" s="975"/>
      <c r="FI97" s="1003" t="b">
        <v>1</v>
      </c>
    </row>
    <row r="98" spans="2:165" hidden="1" outlineLevel="1">
      <c r="B98" s="1004">
        <v>88</v>
      </c>
      <c r="C98" s="1005" t="s">
        <v>349</v>
      </c>
      <c r="E98" s="1006">
        <v>0</v>
      </c>
      <c r="F98" s="1007">
        <v>0</v>
      </c>
      <c r="G98" s="1008">
        <v>0</v>
      </c>
      <c r="H98" s="1007">
        <v>0</v>
      </c>
      <c r="I98" s="1008">
        <v>0</v>
      </c>
      <c r="J98" s="1007">
        <v>0</v>
      </c>
      <c r="K98" s="1008">
        <v>0</v>
      </c>
      <c r="L98" s="1007">
        <v>0</v>
      </c>
      <c r="M98" s="1008">
        <v>0</v>
      </c>
      <c r="N98" s="1007">
        <v>0</v>
      </c>
      <c r="O98" s="1008">
        <v>0</v>
      </c>
      <c r="P98" s="1007">
        <v>0</v>
      </c>
      <c r="Q98" s="1008">
        <v>0</v>
      </c>
      <c r="R98" s="1007">
        <v>0</v>
      </c>
      <c r="S98" s="1008">
        <v>0</v>
      </c>
      <c r="T98" s="1007">
        <v>0</v>
      </c>
      <c r="U98" s="1008">
        <v>0</v>
      </c>
      <c r="V98" s="1007">
        <v>0</v>
      </c>
      <c r="W98" s="1008">
        <v>0</v>
      </c>
      <c r="X98" s="1007">
        <v>0</v>
      </c>
      <c r="Y98" s="1008">
        <v>0</v>
      </c>
      <c r="Z98" s="1007">
        <v>0</v>
      </c>
      <c r="AA98" s="1008">
        <v>0</v>
      </c>
      <c r="AB98" s="1007">
        <v>0</v>
      </c>
      <c r="AC98" s="1008">
        <v>0</v>
      </c>
      <c r="AD98" s="1007">
        <v>0</v>
      </c>
      <c r="AE98" s="1008">
        <v>0</v>
      </c>
      <c r="AF98" s="1007">
        <v>0</v>
      </c>
      <c r="AG98" s="1008">
        <v>0</v>
      </c>
      <c r="AH98" s="1007">
        <v>0</v>
      </c>
      <c r="AI98" s="1008">
        <v>0</v>
      </c>
      <c r="AJ98" s="1007">
        <v>0</v>
      </c>
      <c r="AK98" s="1008">
        <v>0</v>
      </c>
      <c r="AL98" s="1007">
        <v>0</v>
      </c>
      <c r="AM98" s="1008">
        <v>0</v>
      </c>
      <c r="AN98" s="1009">
        <v>0</v>
      </c>
      <c r="AO98" s="946"/>
      <c r="AP98" s="964"/>
      <c r="AQ98" s="946"/>
      <c r="AR98" s="1006">
        <v>0</v>
      </c>
      <c r="AS98" s="1007">
        <v>0</v>
      </c>
      <c r="AT98" s="1008">
        <v>0</v>
      </c>
      <c r="AU98" s="1007">
        <v>0</v>
      </c>
      <c r="AV98" s="1008">
        <v>0</v>
      </c>
      <c r="AW98" s="1007">
        <v>0</v>
      </c>
      <c r="AX98" s="1008">
        <v>0</v>
      </c>
      <c r="AY98" s="1007">
        <v>0</v>
      </c>
      <c r="AZ98" s="1008">
        <v>0</v>
      </c>
      <c r="BA98" s="1007">
        <v>0</v>
      </c>
      <c r="BB98" s="1008">
        <v>0</v>
      </c>
      <c r="BC98" s="1007">
        <v>0</v>
      </c>
      <c r="BD98" s="1008">
        <v>0</v>
      </c>
      <c r="BE98" s="1007">
        <v>0</v>
      </c>
      <c r="BF98" s="1008">
        <v>0</v>
      </c>
      <c r="BG98" s="1007">
        <v>0</v>
      </c>
      <c r="BH98" s="1008">
        <v>0</v>
      </c>
      <c r="BI98" s="1007">
        <v>0</v>
      </c>
      <c r="BJ98" s="1008">
        <v>0</v>
      </c>
      <c r="BK98" s="1007">
        <v>0</v>
      </c>
      <c r="BL98" s="1008">
        <v>0</v>
      </c>
      <c r="BM98" s="1007">
        <v>0</v>
      </c>
      <c r="BN98" s="1008">
        <v>0</v>
      </c>
      <c r="BO98" s="1007">
        <v>0</v>
      </c>
      <c r="BP98" s="1008">
        <v>0</v>
      </c>
      <c r="BQ98" s="1007">
        <v>0</v>
      </c>
      <c r="BR98" s="1008">
        <v>0</v>
      </c>
      <c r="BS98" s="1007">
        <v>0</v>
      </c>
      <c r="BT98" s="1008">
        <v>0</v>
      </c>
      <c r="BU98" s="1007">
        <v>0</v>
      </c>
      <c r="BV98" s="1008">
        <v>0</v>
      </c>
      <c r="BW98" s="1007">
        <v>0</v>
      </c>
      <c r="BX98" s="1008">
        <v>0</v>
      </c>
      <c r="BY98" s="1007">
        <v>0</v>
      </c>
      <c r="BZ98" s="1008">
        <v>0</v>
      </c>
      <c r="CA98" s="1009">
        <v>0</v>
      </c>
      <c r="CB98" s="946"/>
      <c r="CC98" s="971"/>
      <c r="CD98" s="946"/>
      <c r="CE98" s="972"/>
      <c r="CF98" s="946"/>
      <c r="CG98" s="1006">
        <v>0</v>
      </c>
      <c r="CH98" s="1007">
        <v>0</v>
      </c>
      <c r="CI98" s="1008">
        <v>0</v>
      </c>
      <c r="CJ98" s="1007">
        <v>0</v>
      </c>
      <c r="CK98" s="1008">
        <v>0</v>
      </c>
      <c r="CL98" s="1007">
        <v>0</v>
      </c>
      <c r="CM98" s="1008">
        <v>0</v>
      </c>
      <c r="CN98" s="1007">
        <v>0</v>
      </c>
      <c r="CO98" s="1008">
        <v>0</v>
      </c>
      <c r="CP98" s="1007">
        <v>0</v>
      </c>
      <c r="CQ98" s="1008">
        <v>0</v>
      </c>
      <c r="CR98" s="1007">
        <v>0</v>
      </c>
      <c r="CS98" s="1008">
        <v>0</v>
      </c>
      <c r="CT98" s="1007">
        <v>0</v>
      </c>
      <c r="CU98" s="1008">
        <v>0</v>
      </c>
      <c r="CV98" s="1007">
        <v>0</v>
      </c>
      <c r="CW98" s="1008">
        <v>0</v>
      </c>
      <c r="CX98" s="1007">
        <v>0</v>
      </c>
      <c r="CY98" s="1008">
        <v>0</v>
      </c>
      <c r="CZ98" s="1007">
        <v>0</v>
      </c>
      <c r="DA98" s="1008">
        <v>0</v>
      </c>
      <c r="DB98" s="1007">
        <v>0</v>
      </c>
      <c r="DC98" s="1008">
        <v>0</v>
      </c>
      <c r="DD98" s="1007">
        <v>0</v>
      </c>
      <c r="DE98" s="1008">
        <v>0</v>
      </c>
      <c r="DF98" s="1007">
        <v>0</v>
      </c>
      <c r="DG98" s="1008">
        <v>0</v>
      </c>
      <c r="DH98" s="1007">
        <v>0</v>
      </c>
      <c r="DI98" s="1008">
        <v>0</v>
      </c>
      <c r="DJ98" s="1007">
        <v>0</v>
      </c>
      <c r="DK98" s="1008">
        <v>0</v>
      </c>
      <c r="DL98" s="1007">
        <v>0</v>
      </c>
      <c r="DM98" s="1008">
        <v>0</v>
      </c>
      <c r="DN98" s="1007">
        <v>0</v>
      </c>
      <c r="DO98" s="1008">
        <v>0</v>
      </c>
      <c r="DP98" s="1009">
        <v>0</v>
      </c>
      <c r="DQ98" s="946"/>
      <c r="DR98" s="973"/>
      <c r="DS98" s="946"/>
      <c r="DT98" s="1006">
        <v>0</v>
      </c>
      <c r="DU98" s="1007">
        <v>0</v>
      </c>
      <c r="DV98" s="1008">
        <v>0</v>
      </c>
      <c r="DW98" s="1007">
        <v>0</v>
      </c>
      <c r="DX98" s="1008">
        <v>0</v>
      </c>
      <c r="DY98" s="1007">
        <v>0</v>
      </c>
      <c r="DZ98" s="1008">
        <v>0</v>
      </c>
      <c r="EA98" s="1007">
        <v>0</v>
      </c>
      <c r="EB98" s="1008">
        <v>0</v>
      </c>
      <c r="EC98" s="1007">
        <v>0</v>
      </c>
      <c r="ED98" s="1008">
        <v>0</v>
      </c>
      <c r="EE98" s="1007">
        <v>0</v>
      </c>
      <c r="EF98" s="1008">
        <v>0</v>
      </c>
      <c r="EG98" s="1007">
        <v>0</v>
      </c>
      <c r="EH98" s="1008">
        <v>0</v>
      </c>
      <c r="EI98" s="1007">
        <v>0</v>
      </c>
      <c r="EJ98" s="1008">
        <v>0</v>
      </c>
      <c r="EK98" s="1007">
        <v>0</v>
      </c>
      <c r="EL98" s="1008">
        <v>0</v>
      </c>
      <c r="EM98" s="1007">
        <v>0</v>
      </c>
      <c r="EN98" s="1008">
        <v>0</v>
      </c>
      <c r="EO98" s="1007">
        <v>0</v>
      </c>
      <c r="EP98" s="1008">
        <v>0</v>
      </c>
      <c r="EQ98" s="1007">
        <v>0</v>
      </c>
      <c r="ER98" s="1008">
        <v>0</v>
      </c>
      <c r="ES98" s="1007">
        <v>0</v>
      </c>
      <c r="ET98" s="1008">
        <v>0</v>
      </c>
      <c r="EU98" s="1007">
        <v>0</v>
      </c>
      <c r="EV98" s="1008">
        <v>0</v>
      </c>
      <c r="EW98" s="1007">
        <v>0</v>
      </c>
      <c r="EX98" s="1008">
        <v>0</v>
      </c>
      <c r="EY98" s="1007">
        <v>0</v>
      </c>
      <c r="EZ98" s="1008">
        <v>0</v>
      </c>
      <c r="FA98" s="1007">
        <v>0</v>
      </c>
      <c r="FB98" s="1008">
        <v>0</v>
      </c>
      <c r="FC98" s="1009">
        <v>0</v>
      </c>
      <c r="FD98" s="946"/>
      <c r="FE98" s="974"/>
      <c r="FF98" s="946"/>
      <c r="FG98" s="975"/>
      <c r="FI98" s="1010" t="b">
        <v>1</v>
      </c>
    </row>
    <row r="99" spans="2:165" outlineLevel="1">
      <c r="B99" s="990">
        <v>89</v>
      </c>
      <c r="C99" s="1011" t="s">
        <v>350</v>
      </c>
      <c r="E99" s="992">
        <v>254676</v>
      </c>
      <c r="F99" s="993">
        <v>254676</v>
      </c>
      <c r="G99" s="994">
        <v>254676</v>
      </c>
      <c r="H99" s="993">
        <v>254676</v>
      </c>
      <c r="I99" s="994">
        <v>254676</v>
      </c>
      <c r="J99" s="993">
        <v>254676</v>
      </c>
      <c r="K99" s="994">
        <v>235973</v>
      </c>
      <c r="L99" s="993">
        <v>235973</v>
      </c>
      <c r="M99" s="994">
        <v>235973</v>
      </c>
      <c r="N99" s="993">
        <v>176909</v>
      </c>
      <c r="O99" s="994">
        <v>35127</v>
      </c>
      <c r="P99" s="993">
        <v>35127</v>
      </c>
      <c r="Q99" s="994">
        <v>0</v>
      </c>
      <c r="R99" s="993">
        <v>0</v>
      </c>
      <c r="S99" s="994">
        <v>0</v>
      </c>
      <c r="T99" s="993">
        <v>0</v>
      </c>
      <c r="U99" s="994">
        <v>0</v>
      </c>
      <c r="V99" s="993">
        <v>0</v>
      </c>
      <c r="W99" s="994">
        <v>0</v>
      </c>
      <c r="X99" s="993">
        <v>0</v>
      </c>
      <c r="Y99" s="994">
        <v>0</v>
      </c>
      <c r="Z99" s="993">
        <v>0</v>
      </c>
      <c r="AA99" s="994">
        <v>0</v>
      </c>
      <c r="AB99" s="993">
        <v>0</v>
      </c>
      <c r="AC99" s="994">
        <v>0</v>
      </c>
      <c r="AD99" s="993">
        <v>0</v>
      </c>
      <c r="AE99" s="994">
        <v>0</v>
      </c>
      <c r="AF99" s="993">
        <v>0</v>
      </c>
      <c r="AG99" s="994">
        <v>0</v>
      </c>
      <c r="AH99" s="993">
        <v>0</v>
      </c>
      <c r="AI99" s="994">
        <v>0</v>
      </c>
      <c r="AJ99" s="993">
        <v>0</v>
      </c>
      <c r="AK99" s="994">
        <v>0</v>
      </c>
      <c r="AL99" s="993">
        <v>0</v>
      </c>
      <c r="AM99" s="994">
        <v>0</v>
      </c>
      <c r="AN99" s="995">
        <v>0</v>
      </c>
      <c r="AO99" s="946"/>
      <c r="AP99" s="964"/>
      <c r="AQ99" s="946"/>
      <c r="AR99" s="992">
        <v>32</v>
      </c>
      <c r="AS99" s="993">
        <v>32</v>
      </c>
      <c r="AT99" s="994">
        <v>32</v>
      </c>
      <c r="AU99" s="993">
        <v>32</v>
      </c>
      <c r="AV99" s="994">
        <v>32</v>
      </c>
      <c r="AW99" s="993">
        <v>32</v>
      </c>
      <c r="AX99" s="994">
        <v>30</v>
      </c>
      <c r="AY99" s="993">
        <v>30</v>
      </c>
      <c r="AZ99" s="994">
        <v>30</v>
      </c>
      <c r="BA99" s="993">
        <v>22</v>
      </c>
      <c r="BB99" s="994">
        <v>2</v>
      </c>
      <c r="BC99" s="993">
        <v>2</v>
      </c>
      <c r="BD99" s="994">
        <v>0</v>
      </c>
      <c r="BE99" s="993">
        <v>0</v>
      </c>
      <c r="BF99" s="994">
        <v>0</v>
      </c>
      <c r="BG99" s="993">
        <v>0</v>
      </c>
      <c r="BH99" s="994">
        <v>0</v>
      </c>
      <c r="BI99" s="993">
        <v>0</v>
      </c>
      <c r="BJ99" s="994">
        <v>0</v>
      </c>
      <c r="BK99" s="993">
        <v>0</v>
      </c>
      <c r="BL99" s="994">
        <v>0</v>
      </c>
      <c r="BM99" s="993">
        <v>0</v>
      </c>
      <c r="BN99" s="994">
        <v>0</v>
      </c>
      <c r="BO99" s="993">
        <v>0</v>
      </c>
      <c r="BP99" s="994">
        <v>0</v>
      </c>
      <c r="BQ99" s="993">
        <v>0</v>
      </c>
      <c r="BR99" s="994">
        <v>0</v>
      </c>
      <c r="BS99" s="993">
        <v>0</v>
      </c>
      <c r="BT99" s="994">
        <v>0</v>
      </c>
      <c r="BU99" s="993">
        <v>0</v>
      </c>
      <c r="BV99" s="994">
        <v>0</v>
      </c>
      <c r="BW99" s="993">
        <v>0</v>
      </c>
      <c r="BX99" s="994">
        <v>0</v>
      </c>
      <c r="BY99" s="993">
        <v>0</v>
      </c>
      <c r="BZ99" s="994">
        <v>0</v>
      </c>
      <c r="CA99" s="995">
        <v>0</v>
      </c>
      <c r="CB99" s="946"/>
      <c r="CC99" s="971"/>
      <c r="CD99" s="946"/>
      <c r="CE99" s="972"/>
      <c r="CF99" s="946"/>
      <c r="CG99" s="992">
        <v>192374</v>
      </c>
      <c r="CH99" s="993">
        <v>192374</v>
      </c>
      <c r="CI99" s="994">
        <v>192374</v>
      </c>
      <c r="CJ99" s="993">
        <v>192374</v>
      </c>
      <c r="CK99" s="994">
        <v>192374</v>
      </c>
      <c r="CL99" s="993">
        <v>192374</v>
      </c>
      <c r="CM99" s="994">
        <v>178364</v>
      </c>
      <c r="CN99" s="993">
        <v>178364</v>
      </c>
      <c r="CO99" s="994">
        <v>178364</v>
      </c>
      <c r="CP99" s="993">
        <v>134120</v>
      </c>
      <c r="CQ99" s="994">
        <v>27879</v>
      </c>
      <c r="CR99" s="993">
        <v>27879</v>
      </c>
      <c r="CS99" s="994">
        <v>0</v>
      </c>
      <c r="CT99" s="993">
        <v>0</v>
      </c>
      <c r="CU99" s="994">
        <v>0</v>
      </c>
      <c r="CV99" s="993">
        <v>0</v>
      </c>
      <c r="CW99" s="994">
        <v>0</v>
      </c>
      <c r="CX99" s="993">
        <v>0</v>
      </c>
      <c r="CY99" s="994">
        <v>0</v>
      </c>
      <c r="CZ99" s="993">
        <v>0</v>
      </c>
      <c r="DA99" s="994">
        <v>0</v>
      </c>
      <c r="DB99" s="993">
        <v>0</v>
      </c>
      <c r="DC99" s="994">
        <v>0</v>
      </c>
      <c r="DD99" s="993">
        <v>0</v>
      </c>
      <c r="DE99" s="994">
        <v>0</v>
      </c>
      <c r="DF99" s="993">
        <v>0</v>
      </c>
      <c r="DG99" s="994">
        <v>0</v>
      </c>
      <c r="DH99" s="993">
        <v>0</v>
      </c>
      <c r="DI99" s="994">
        <v>0</v>
      </c>
      <c r="DJ99" s="993">
        <v>0</v>
      </c>
      <c r="DK99" s="994">
        <v>0</v>
      </c>
      <c r="DL99" s="993">
        <v>0</v>
      </c>
      <c r="DM99" s="994">
        <v>0</v>
      </c>
      <c r="DN99" s="993">
        <v>0</v>
      </c>
      <c r="DO99" s="994">
        <v>0</v>
      </c>
      <c r="DP99" s="995">
        <v>0</v>
      </c>
      <c r="DQ99" s="946"/>
      <c r="DR99" s="973"/>
      <c r="DS99" s="946"/>
      <c r="DT99" s="992">
        <v>24</v>
      </c>
      <c r="DU99" s="993">
        <v>24</v>
      </c>
      <c r="DV99" s="994">
        <v>24</v>
      </c>
      <c r="DW99" s="993">
        <v>24</v>
      </c>
      <c r="DX99" s="994">
        <v>24</v>
      </c>
      <c r="DY99" s="993">
        <v>24</v>
      </c>
      <c r="DZ99" s="994">
        <v>22</v>
      </c>
      <c r="EA99" s="993">
        <v>22</v>
      </c>
      <c r="EB99" s="994">
        <v>22</v>
      </c>
      <c r="EC99" s="993">
        <v>16</v>
      </c>
      <c r="ED99" s="994">
        <v>1</v>
      </c>
      <c r="EE99" s="993">
        <v>1</v>
      </c>
      <c r="EF99" s="994">
        <v>0</v>
      </c>
      <c r="EG99" s="993">
        <v>0</v>
      </c>
      <c r="EH99" s="994">
        <v>0</v>
      </c>
      <c r="EI99" s="993">
        <v>0</v>
      </c>
      <c r="EJ99" s="994">
        <v>0</v>
      </c>
      <c r="EK99" s="993">
        <v>0</v>
      </c>
      <c r="EL99" s="994">
        <v>0</v>
      </c>
      <c r="EM99" s="993">
        <v>0</v>
      </c>
      <c r="EN99" s="994">
        <v>0</v>
      </c>
      <c r="EO99" s="993">
        <v>0</v>
      </c>
      <c r="EP99" s="994">
        <v>0</v>
      </c>
      <c r="EQ99" s="993">
        <v>0</v>
      </c>
      <c r="ER99" s="994">
        <v>0</v>
      </c>
      <c r="ES99" s="993">
        <v>0</v>
      </c>
      <c r="ET99" s="994">
        <v>0</v>
      </c>
      <c r="EU99" s="993">
        <v>0</v>
      </c>
      <c r="EV99" s="994">
        <v>0</v>
      </c>
      <c r="EW99" s="993">
        <v>0</v>
      </c>
      <c r="EX99" s="994">
        <v>0</v>
      </c>
      <c r="EY99" s="993">
        <v>0</v>
      </c>
      <c r="EZ99" s="994">
        <v>0</v>
      </c>
      <c r="FA99" s="993">
        <v>0</v>
      </c>
      <c r="FB99" s="994">
        <v>0</v>
      </c>
      <c r="FC99" s="995">
        <v>0</v>
      </c>
      <c r="FD99" s="946"/>
      <c r="FE99" s="974"/>
      <c r="FF99" s="946"/>
      <c r="FG99" s="975"/>
      <c r="FI99" s="996" t="b">
        <v>0</v>
      </c>
    </row>
    <row r="100" spans="2:165" hidden="1" outlineLevel="1">
      <c r="B100" s="983">
        <v>90</v>
      </c>
      <c r="C100" s="1012" t="s">
        <v>355</v>
      </c>
      <c r="E100" s="985">
        <v>0</v>
      </c>
      <c r="F100" s="986">
        <v>0</v>
      </c>
      <c r="G100" s="987">
        <v>0</v>
      </c>
      <c r="H100" s="986">
        <v>0</v>
      </c>
      <c r="I100" s="987">
        <v>0</v>
      </c>
      <c r="J100" s="986">
        <v>0</v>
      </c>
      <c r="K100" s="987">
        <v>0</v>
      </c>
      <c r="L100" s="986">
        <v>0</v>
      </c>
      <c r="M100" s="987">
        <v>0</v>
      </c>
      <c r="N100" s="986">
        <v>0</v>
      </c>
      <c r="O100" s="987">
        <v>0</v>
      </c>
      <c r="P100" s="986">
        <v>0</v>
      </c>
      <c r="Q100" s="987">
        <v>0</v>
      </c>
      <c r="R100" s="986">
        <v>0</v>
      </c>
      <c r="S100" s="987">
        <v>0</v>
      </c>
      <c r="T100" s="986">
        <v>0</v>
      </c>
      <c r="U100" s="987">
        <v>0</v>
      </c>
      <c r="V100" s="986">
        <v>0</v>
      </c>
      <c r="W100" s="987">
        <v>0</v>
      </c>
      <c r="X100" s="986">
        <v>0</v>
      </c>
      <c r="Y100" s="987">
        <v>0</v>
      </c>
      <c r="Z100" s="986">
        <v>0</v>
      </c>
      <c r="AA100" s="987">
        <v>0</v>
      </c>
      <c r="AB100" s="986">
        <v>0</v>
      </c>
      <c r="AC100" s="987">
        <v>0</v>
      </c>
      <c r="AD100" s="986">
        <v>0</v>
      </c>
      <c r="AE100" s="987">
        <v>0</v>
      </c>
      <c r="AF100" s="986">
        <v>0</v>
      </c>
      <c r="AG100" s="987">
        <v>0</v>
      </c>
      <c r="AH100" s="986">
        <v>0</v>
      </c>
      <c r="AI100" s="987">
        <v>0</v>
      </c>
      <c r="AJ100" s="986">
        <v>0</v>
      </c>
      <c r="AK100" s="987">
        <v>0</v>
      </c>
      <c r="AL100" s="986">
        <v>0</v>
      </c>
      <c r="AM100" s="987">
        <v>0</v>
      </c>
      <c r="AN100" s="988">
        <v>0</v>
      </c>
      <c r="AO100" s="946"/>
      <c r="AP100" s="964"/>
      <c r="AQ100" s="946"/>
      <c r="AR100" s="985">
        <v>0</v>
      </c>
      <c r="AS100" s="986">
        <v>0</v>
      </c>
      <c r="AT100" s="987">
        <v>0</v>
      </c>
      <c r="AU100" s="986">
        <v>0</v>
      </c>
      <c r="AV100" s="987">
        <v>0</v>
      </c>
      <c r="AW100" s="986">
        <v>0</v>
      </c>
      <c r="AX100" s="987">
        <v>0</v>
      </c>
      <c r="AY100" s="986">
        <v>0</v>
      </c>
      <c r="AZ100" s="987">
        <v>0</v>
      </c>
      <c r="BA100" s="986">
        <v>0</v>
      </c>
      <c r="BB100" s="987">
        <v>0</v>
      </c>
      <c r="BC100" s="986">
        <v>0</v>
      </c>
      <c r="BD100" s="987">
        <v>0</v>
      </c>
      <c r="BE100" s="986">
        <v>0</v>
      </c>
      <c r="BF100" s="987">
        <v>0</v>
      </c>
      <c r="BG100" s="986">
        <v>0</v>
      </c>
      <c r="BH100" s="987">
        <v>0</v>
      </c>
      <c r="BI100" s="986">
        <v>0</v>
      </c>
      <c r="BJ100" s="987">
        <v>0</v>
      </c>
      <c r="BK100" s="986">
        <v>0</v>
      </c>
      <c r="BL100" s="987">
        <v>0</v>
      </c>
      <c r="BM100" s="986">
        <v>0</v>
      </c>
      <c r="BN100" s="987">
        <v>0</v>
      </c>
      <c r="BO100" s="986">
        <v>0</v>
      </c>
      <c r="BP100" s="987">
        <v>0</v>
      </c>
      <c r="BQ100" s="986">
        <v>0</v>
      </c>
      <c r="BR100" s="987">
        <v>0</v>
      </c>
      <c r="BS100" s="986">
        <v>0</v>
      </c>
      <c r="BT100" s="987">
        <v>0</v>
      </c>
      <c r="BU100" s="986">
        <v>0</v>
      </c>
      <c r="BV100" s="987">
        <v>0</v>
      </c>
      <c r="BW100" s="986">
        <v>0</v>
      </c>
      <c r="BX100" s="987">
        <v>0</v>
      </c>
      <c r="BY100" s="986">
        <v>0</v>
      </c>
      <c r="BZ100" s="987">
        <v>0</v>
      </c>
      <c r="CA100" s="988">
        <v>0</v>
      </c>
      <c r="CB100" s="946"/>
      <c r="CC100" s="971"/>
      <c r="CD100" s="946"/>
      <c r="CE100" s="972"/>
      <c r="CF100" s="946"/>
      <c r="CG100" s="985">
        <v>0</v>
      </c>
      <c r="CH100" s="986">
        <v>0</v>
      </c>
      <c r="CI100" s="987">
        <v>0</v>
      </c>
      <c r="CJ100" s="986">
        <v>0</v>
      </c>
      <c r="CK100" s="987">
        <v>0</v>
      </c>
      <c r="CL100" s="986">
        <v>0</v>
      </c>
      <c r="CM100" s="987">
        <v>0</v>
      </c>
      <c r="CN100" s="986">
        <v>0</v>
      </c>
      <c r="CO100" s="987">
        <v>0</v>
      </c>
      <c r="CP100" s="986">
        <v>0</v>
      </c>
      <c r="CQ100" s="987">
        <v>0</v>
      </c>
      <c r="CR100" s="986">
        <v>0</v>
      </c>
      <c r="CS100" s="987">
        <v>0</v>
      </c>
      <c r="CT100" s="986">
        <v>0</v>
      </c>
      <c r="CU100" s="987">
        <v>0</v>
      </c>
      <c r="CV100" s="986">
        <v>0</v>
      </c>
      <c r="CW100" s="987">
        <v>0</v>
      </c>
      <c r="CX100" s="986">
        <v>0</v>
      </c>
      <c r="CY100" s="987">
        <v>0</v>
      </c>
      <c r="CZ100" s="986">
        <v>0</v>
      </c>
      <c r="DA100" s="987">
        <v>0</v>
      </c>
      <c r="DB100" s="986">
        <v>0</v>
      </c>
      <c r="DC100" s="987">
        <v>0</v>
      </c>
      <c r="DD100" s="986">
        <v>0</v>
      </c>
      <c r="DE100" s="987">
        <v>0</v>
      </c>
      <c r="DF100" s="986">
        <v>0</v>
      </c>
      <c r="DG100" s="987">
        <v>0</v>
      </c>
      <c r="DH100" s="986">
        <v>0</v>
      </c>
      <c r="DI100" s="987">
        <v>0</v>
      </c>
      <c r="DJ100" s="986">
        <v>0</v>
      </c>
      <c r="DK100" s="987">
        <v>0</v>
      </c>
      <c r="DL100" s="986">
        <v>0</v>
      </c>
      <c r="DM100" s="987">
        <v>0</v>
      </c>
      <c r="DN100" s="986">
        <v>0</v>
      </c>
      <c r="DO100" s="987">
        <v>0</v>
      </c>
      <c r="DP100" s="988">
        <v>0</v>
      </c>
      <c r="DQ100" s="946"/>
      <c r="DR100" s="973"/>
      <c r="DS100" s="946"/>
      <c r="DT100" s="985">
        <v>0</v>
      </c>
      <c r="DU100" s="986">
        <v>0</v>
      </c>
      <c r="DV100" s="987">
        <v>0</v>
      </c>
      <c r="DW100" s="986">
        <v>0</v>
      </c>
      <c r="DX100" s="987">
        <v>0</v>
      </c>
      <c r="DY100" s="986">
        <v>0</v>
      </c>
      <c r="DZ100" s="987">
        <v>0</v>
      </c>
      <c r="EA100" s="986">
        <v>0</v>
      </c>
      <c r="EB100" s="987">
        <v>0</v>
      </c>
      <c r="EC100" s="986">
        <v>0</v>
      </c>
      <c r="ED100" s="987">
        <v>0</v>
      </c>
      <c r="EE100" s="986">
        <v>0</v>
      </c>
      <c r="EF100" s="987">
        <v>0</v>
      </c>
      <c r="EG100" s="986">
        <v>0</v>
      </c>
      <c r="EH100" s="987">
        <v>0</v>
      </c>
      <c r="EI100" s="986">
        <v>0</v>
      </c>
      <c r="EJ100" s="987">
        <v>0</v>
      </c>
      <c r="EK100" s="986">
        <v>0</v>
      </c>
      <c r="EL100" s="987">
        <v>0</v>
      </c>
      <c r="EM100" s="986">
        <v>0</v>
      </c>
      <c r="EN100" s="987">
        <v>0</v>
      </c>
      <c r="EO100" s="986">
        <v>0</v>
      </c>
      <c r="EP100" s="987">
        <v>0</v>
      </c>
      <c r="EQ100" s="986">
        <v>0</v>
      </c>
      <c r="ER100" s="987">
        <v>0</v>
      </c>
      <c r="ES100" s="986">
        <v>0</v>
      </c>
      <c r="ET100" s="987">
        <v>0</v>
      </c>
      <c r="EU100" s="986">
        <v>0</v>
      </c>
      <c r="EV100" s="987">
        <v>0</v>
      </c>
      <c r="EW100" s="986">
        <v>0</v>
      </c>
      <c r="EX100" s="987">
        <v>0</v>
      </c>
      <c r="EY100" s="986">
        <v>0</v>
      </c>
      <c r="EZ100" s="987">
        <v>0</v>
      </c>
      <c r="FA100" s="986">
        <v>0</v>
      </c>
      <c r="FB100" s="987">
        <v>0</v>
      </c>
      <c r="FC100" s="988">
        <v>0</v>
      </c>
      <c r="FD100" s="946"/>
      <c r="FE100" s="974"/>
      <c r="FF100" s="946"/>
      <c r="FG100" s="975"/>
      <c r="FI100" s="989" t="b">
        <v>1</v>
      </c>
    </row>
    <row r="101" spans="2:165" hidden="1" outlineLevel="1">
      <c r="B101" s="990">
        <v>91</v>
      </c>
      <c r="C101" s="1011" t="s">
        <v>356</v>
      </c>
      <c r="E101" s="992">
        <v>0</v>
      </c>
      <c r="F101" s="993">
        <v>0</v>
      </c>
      <c r="G101" s="994">
        <v>0</v>
      </c>
      <c r="H101" s="993">
        <v>0</v>
      </c>
      <c r="I101" s="994">
        <v>0</v>
      </c>
      <c r="J101" s="993">
        <v>0</v>
      </c>
      <c r="K101" s="994">
        <v>0</v>
      </c>
      <c r="L101" s="993">
        <v>0</v>
      </c>
      <c r="M101" s="994">
        <v>0</v>
      </c>
      <c r="N101" s="993">
        <v>0</v>
      </c>
      <c r="O101" s="994">
        <v>0</v>
      </c>
      <c r="P101" s="993">
        <v>0</v>
      </c>
      <c r="Q101" s="994">
        <v>0</v>
      </c>
      <c r="R101" s="993">
        <v>0</v>
      </c>
      <c r="S101" s="994">
        <v>0</v>
      </c>
      <c r="T101" s="993">
        <v>0</v>
      </c>
      <c r="U101" s="994">
        <v>0</v>
      </c>
      <c r="V101" s="993">
        <v>0</v>
      </c>
      <c r="W101" s="994">
        <v>0</v>
      </c>
      <c r="X101" s="993">
        <v>0</v>
      </c>
      <c r="Y101" s="994">
        <v>0</v>
      </c>
      <c r="Z101" s="993">
        <v>0</v>
      </c>
      <c r="AA101" s="994">
        <v>0</v>
      </c>
      <c r="AB101" s="993">
        <v>0</v>
      </c>
      <c r="AC101" s="994">
        <v>0</v>
      </c>
      <c r="AD101" s="993">
        <v>0</v>
      </c>
      <c r="AE101" s="994">
        <v>0</v>
      </c>
      <c r="AF101" s="993">
        <v>0</v>
      </c>
      <c r="AG101" s="994">
        <v>0</v>
      </c>
      <c r="AH101" s="993">
        <v>0</v>
      </c>
      <c r="AI101" s="994">
        <v>0</v>
      </c>
      <c r="AJ101" s="993">
        <v>0</v>
      </c>
      <c r="AK101" s="994">
        <v>0</v>
      </c>
      <c r="AL101" s="993">
        <v>0</v>
      </c>
      <c r="AM101" s="994">
        <v>0</v>
      </c>
      <c r="AN101" s="995">
        <v>0</v>
      </c>
      <c r="AO101" s="946"/>
      <c r="AP101" s="964"/>
      <c r="AQ101" s="946"/>
      <c r="AR101" s="992">
        <v>0</v>
      </c>
      <c r="AS101" s="993">
        <v>0</v>
      </c>
      <c r="AT101" s="994">
        <v>0</v>
      </c>
      <c r="AU101" s="993">
        <v>0</v>
      </c>
      <c r="AV101" s="994">
        <v>0</v>
      </c>
      <c r="AW101" s="993">
        <v>0</v>
      </c>
      <c r="AX101" s="994">
        <v>0</v>
      </c>
      <c r="AY101" s="993">
        <v>0</v>
      </c>
      <c r="AZ101" s="994">
        <v>0</v>
      </c>
      <c r="BA101" s="993">
        <v>0</v>
      </c>
      <c r="BB101" s="994">
        <v>0</v>
      </c>
      <c r="BC101" s="993">
        <v>0</v>
      </c>
      <c r="BD101" s="994">
        <v>0</v>
      </c>
      <c r="BE101" s="993">
        <v>0</v>
      </c>
      <c r="BF101" s="994">
        <v>0</v>
      </c>
      <c r="BG101" s="993">
        <v>0</v>
      </c>
      <c r="BH101" s="994">
        <v>0</v>
      </c>
      <c r="BI101" s="993">
        <v>0</v>
      </c>
      <c r="BJ101" s="994">
        <v>0</v>
      </c>
      <c r="BK101" s="993">
        <v>0</v>
      </c>
      <c r="BL101" s="994">
        <v>0</v>
      </c>
      <c r="BM101" s="993">
        <v>0</v>
      </c>
      <c r="BN101" s="994">
        <v>0</v>
      </c>
      <c r="BO101" s="993">
        <v>0</v>
      </c>
      <c r="BP101" s="994">
        <v>0</v>
      </c>
      <c r="BQ101" s="993">
        <v>0</v>
      </c>
      <c r="BR101" s="994">
        <v>0</v>
      </c>
      <c r="BS101" s="993">
        <v>0</v>
      </c>
      <c r="BT101" s="994">
        <v>0</v>
      </c>
      <c r="BU101" s="993">
        <v>0</v>
      </c>
      <c r="BV101" s="994">
        <v>0</v>
      </c>
      <c r="BW101" s="993">
        <v>0</v>
      </c>
      <c r="BX101" s="994">
        <v>0</v>
      </c>
      <c r="BY101" s="993">
        <v>0</v>
      </c>
      <c r="BZ101" s="994">
        <v>0</v>
      </c>
      <c r="CA101" s="995">
        <v>0</v>
      </c>
      <c r="CB101" s="946"/>
      <c r="CC101" s="971"/>
      <c r="CD101" s="946"/>
      <c r="CE101" s="972"/>
      <c r="CF101" s="946"/>
      <c r="CG101" s="992">
        <v>0</v>
      </c>
      <c r="CH101" s="993">
        <v>0</v>
      </c>
      <c r="CI101" s="994">
        <v>0</v>
      </c>
      <c r="CJ101" s="993">
        <v>0</v>
      </c>
      <c r="CK101" s="994">
        <v>0</v>
      </c>
      <c r="CL101" s="993">
        <v>0</v>
      </c>
      <c r="CM101" s="994">
        <v>0</v>
      </c>
      <c r="CN101" s="993">
        <v>0</v>
      </c>
      <c r="CO101" s="994">
        <v>0</v>
      </c>
      <c r="CP101" s="993">
        <v>0</v>
      </c>
      <c r="CQ101" s="994">
        <v>0</v>
      </c>
      <c r="CR101" s="993">
        <v>0</v>
      </c>
      <c r="CS101" s="994">
        <v>0</v>
      </c>
      <c r="CT101" s="993">
        <v>0</v>
      </c>
      <c r="CU101" s="994">
        <v>0</v>
      </c>
      <c r="CV101" s="993">
        <v>0</v>
      </c>
      <c r="CW101" s="994">
        <v>0</v>
      </c>
      <c r="CX101" s="993">
        <v>0</v>
      </c>
      <c r="CY101" s="994">
        <v>0</v>
      </c>
      <c r="CZ101" s="993">
        <v>0</v>
      </c>
      <c r="DA101" s="994">
        <v>0</v>
      </c>
      <c r="DB101" s="993">
        <v>0</v>
      </c>
      <c r="DC101" s="994">
        <v>0</v>
      </c>
      <c r="DD101" s="993">
        <v>0</v>
      </c>
      <c r="DE101" s="994">
        <v>0</v>
      </c>
      <c r="DF101" s="993">
        <v>0</v>
      </c>
      <c r="DG101" s="994">
        <v>0</v>
      </c>
      <c r="DH101" s="993">
        <v>0</v>
      </c>
      <c r="DI101" s="994">
        <v>0</v>
      </c>
      <c r="DJ101" s="993">
        <v>0</v>
      </c>
      <c r="DK101" s="994">
        <v>0</v>
      </c>
      <c r="DL101" s="993">
        <v>0</v>
      </c>
      <c r="DM101" s="994">
        <v>0</v>
      </c>
      <c r="DN101" s="993">
        <v>0</v>
      </c>
      <c r="DO101" s="994">
        <v>0</v>
      </c>
      <c r="DP101" s="995">
        <v>0</v>
      </c>
      <c r="DQ101" s="946"/>
      <c r="DR101" s="973"/>
      <c r="DS101" s="946"/>
      <c r="DT101" s="992">
        <v>0</v>
      </c>
      <c r="DU101" s="993">
        <v>0</v>
      </c>
      <c r="DV101" s="994">
        <v>0</v>
      </c>
      <c r="DW101" s="993">
        <v>0</v>
      </c>
      <c r="DX101" s="994">
        <v>0</v>
      </c>
      <c r="DY101" s="993">
        <v>0</v>
      </c>
      <c r="DZ101" s="994">
        <v>0</v>
      </c>
      <c r="EA101" s="993">
        <v>0</v>
      </c>
      <c r="EB101" s="994">
        <v>0</v>
      </c>
      <c r="EC101" s="993">
        <v>0</v>
      </c>
      <c r="ED101" s="994">
        <v>0</v>
      </c>
      <c r="EE101" s="993">
        <v>0</v>
      </c>
      <c r="EF101" s="994">
        <v>0</v>
      </c>
      <c r="EG101" s="993">
        <v>0</v>
      </c>
      <c r="EH101" s="994">
        <v>0</v>
      </c>
      <c r="EI101" s="993">
        <v>0</v>
      </c>
      <c r="EJ101" s="994">
        <v>0</v>
      </c>
      <c r="EK101" s="993">
        <v>0</v>
      </c>
      <c r="EL101" s="994">
        <v>0</v>
      </c>
      <c r="EM101" s="993">
        <v>0</v>
      </c>
      <c r="EN101" s="994">
        <v>0</v>
      </c>
      <c r="EO101" s="993">
        <v>0</v>
      </c>
      <c r="EP101" s="994">
        <v>0</v>
      </c>
      <c r="EQ101" s="993">
        <v>0</v>
      </c>
      <c r="ER101" s="994">
        <v>0</v>
      </c>
      <c r="ES101" s="993">
        <v>0</v>
      </c>
      <c r="ET101" s="994">
        <v>0</v>
      </c>
      <c r="EU101" s="993">
        <v>0</v>
      </c>
      <c r="EV101" s="994">
        <v>0</v>
      </c>
      <c r="EW101" s="993">
        <v>0</v>
      </c>
      <c r="EX101" s="994">
        <v>0</v>
      </c>
      <c r="EY101" s="993">
        <v>0</v>
      </c>
      <c r="EZ101" s="994">
        <v>0</v>
      </c>
      <c r="FA101" s="993">
        <v>0</v>
      </c>
      <c r="FB101" s="994">
        <v>0</v>
      </c>
      <c r="FC101" s="995">
        <v>0</v>
      </c>
      <c r="FD101" s="946"/>
      <c r="FE101" s="974"/>
      <c r="FF101" s="946"/>
      <c r="FG101" s="975"/>
      <c r="FI101" s="996" t="b">
        <v>1</v>
      </c>
    </row>
    <row r="102" spans="2:165" hidden="1" outlineLevel="1">
      <c r="B102" s="983">
        <v>92</v>
      </c>
      <c r="C102" s="1012" t="s">
        <v>358</v>
      </c>
      <c r="E102" s="985">
        <v>0</v>
      </c>
      <c r="F102" s="986">
        <v>0</v>
      </c>
      <c r="G102" s="987">
        <v>0</v>
      </c>
      <c r="H102" s="986">
        <v>0</v>
      </c>
      <c r="I102" s="987">
        <v>0</v>
      </c>
      <c r="J102" s="986">
        <v>0</v>
      </c>
      <c r="K102" s="987">
        <v>0</v>
      </c>
      <c r="L102" s="986">
        <v>0</v>
      </c>
      <c r="M102" s="987">
        <v>0</v>
      </c>
      <c r="N102" s="986">
        <v>0</v>
      </c>
      <c r="O102" s="987">
        <v>0</v>
      </c>
      <c r="P102" s="986">
        <v>0</v>
      </c>
      <c r="Q102" s="987">
        <v>0</v>
      </c>
      <c r="R102" s="986">
        <v>0</v>
      </c>
      <c r="S102" s="987">
        <v>0</v>
      </c>
      <c r="T102" s="986">
        <v>0</v>
      </c>
      <c r="U102" s="987">
        <v>0</v>
      </c>
      <c r="V102" s="986">
        <v>0</v>
      </c>
      <c r="W102" s="987">
        <v>0</v>
      </c>
      <c r="X102" s="986">
        <v>0</v>
      </c>
      <c r="Y102" s="987">
        <v>0</v>
      </c>
      <c r="Z102" s="986">
        <v>0</v>
      </c>
      <c r="AA102" s="987">
        <v>0</v>
      </c>
      <c r="AB102" s="986">
        <v>0</v>
      </c>
      <c r="AC102" s="987">
        <v>0</v>
      </c>
      <c r="AD102" s="986">
        <v>0</v>
      </c>
      <c r="AE102" s="987">
        <v>0</v>
      </c>
      <c r="AF102" s="986">
        <v>0</v>
      </c>
      <c r="AG102" s="987">
        <v>0</v>
      </c>
      <c r="AH102" s="986">
        <v>0</v>
      </c>
      <c r="AI102" s="987">
        <v>0</v>
      </c>
      <c r="AJ102" s="986">
        <v>0</v>
      </c>
      <c r="AK102" s="987">
        <v>0</v>
      </c>
      <c r="AL102" s="986">
        <v>0</v>
      </c>
      <c r="AM102" s="987">
        <v>0</v>
      </c>
      <c r="AN102" s="988">
        <v>0</v>
      </c>
      <c r="AO102" s="946"/>
      <c r="AP102" s="964"/>
      <c r="AQ102" s="946"/>
      <c r="AR102" s="985">
        <v>0</v>
      </c>
      <c r="AS102" s="986">
        <v>0</v>
      </c>
      <c r="AT102" s="987">
        <v>0</v>
      </c>
      <c r="AU102" s="986">
        <v>0</v>
      </c>
      <c r="AV102" s="987">
        <v>0</v>
      </c>
      <c r="AW102" s="986">
        <v>0</v>
      </c>
      <c r="AX102" s="987">
        <v>0</v>
      </c>
      <c r="AY102" s="986">
        <v>0</v>
      </c>
      <c r="AZ102" s="987">
        <v>0</v>
      </c>
      <c r="BA102" s="986">
        <v>0</v>
      </c>
      <c r="BB102" s="987">
        <v>0</v>
      </c>
      <c r="BC102" s="986">
        <v>0</v>
      </c>
      <c r="BD102" s="987">
        <v>0</v>
      </c>
      <c r="BE102" s="986">
        <v>0</v>
      </c>
      <c r="BF102" s="987">
        <v>0</v>
      </c>
      <c r="BG102" s="986">
        <v>0</v>
      </c>
      <c r="BH102" s="987">
        <v>0</v>
      </c>
      <c r="BI102" s="986">
        <v>0</v>
      </c>
      <c r="BJ102" s="987">
        <v>0</v>
      </c>
      <c r="BK102" s="986">
        <v>0</v>
      </c>
      <c r="BL102" s="987">
        <v>0</v>
      </c>
      <c r="BM102" s="986">
        <v>0</v>
      </c>
      <c r="BN102" s="987">
        <v>0</v>
      </c>
      <c r="BO102" s="986">
        <v>0</v>
      </c>
      <c r="BP102" s="987">
        <v>0</v>
      </c>
      <c r="BQ102" s="986">
        <v>0</v>
      </c>
      <c r="BR102" s="987">
        <v>0</v>
      </c>
      <c r="BS102" s="986">
        <v>0</v>
      </c>
      <c r="BT102" s="987">
        <v>0</v>
      </c>
      <c r="BU102" s="986">
        <v>0</v>
      </c>
      <c r="BV102" s="987">
        <v>0</v>
      </c>
      <c r="BW102" s="986">
        <v>0</v>
      </c>
      <c r="BX102" s="987">
        <v>0</v>
      </c>
      <c r="BY102" s="986">
        <v>0</v>
      </c>
      <c r="BZ102" s="987">
        <v>0</v>
      </c>
      <c r="CA102" s="988">
        <v>0</v>
      </c>
      <c r="CB102" s="946"/>
      <c r="CC102" s="971"/>
      <c r="CD102" s="946"/>
      <c r="CE102" s="972"/>
      <c r="CF102" s="946"/>
      <c r="CG102" s="985">
        <v>0</v>
      </c>
      <c r="CH102" s="986">
        <v>0</v>
      </c>
      <c r="CI102" s="987">
        <v>0</v>
      </c>
      <c r="CJ102" s="986">
        <v>0</v>
      </c>
      <c r="CK102" s="987">
        <v>0</v>
      </c>
      <c r="CL102" s="986">
        <v>0</v>
      </c>
      <c r="CM102" s="987">
        <v>0</v>
      </c>
      <c r="CN102" s="986">
        <v>0</v>
      </c>
      <c r="CO102" s="987">
        <v>0</v>
      </c>
      <c r="CP102" s="986">
        <v>0</v>
      </c>
      <c r="CQ102" s="987">
        <v>0</v>
      </c>
      <c r="CR102" s="986">
        <v>0</v>
      </c>
      <c r="CS102" s="987">
        <v>0</v>
      </c>
      <c r="CT102" s="986">
        <v>0</v>
      </c>
      <c r="CU102" s="987">
        <v>0</v>
      </c>
      <c r="CV102" s="986">
        <v>0</v>
      </c>
      <c r="CW102" s="987">
        <v>0</v>
      </c>
      <c r="CX102" s="986">
        <v>0</v>
      </c>
      <c r="CY102" s="987">
        <v>0</v>
      </c>
      <c r="CZ102" s="986">
        <v>0</v>
      </c>
      <c r="DA102" s="987">
        <v>0</v>
      </c>
      <c r="DB102" s="986">
        <v>0</v>
      </c>
      <c r="DC102" s="987">
        <v>0</v>
      </c>
      <c r="DD102" s="986">
        <v>0</v>
      </c>
      <c r="DE102" s="987">
        <v>0</v>
      </c>
      <c r="DF102" s="986">
        <v>0</v>
      </c>
      <c r="DG102" s="987">
        <v>0</v>
      </c>
      <c r="DH102" s="986">
        <v>0</v>
      </c>
      <c r="DI102" s="987">
        <v>0</v>
      </c>
      <c r="DJ102" s="986">
        <v>0</v>
      </c>
      <c r="DK102" s="987">
        <v>0</v>
      </c>
      <c r="DL102" s="986">
        <v>0</v>
      </c>
      <c r="DM102" s="987">
        <v>0</v>
      </c>
      <c r="DN102" s="986">
        <v>0</v>
      </c>
      <c r="DO102" s="987">
        <v>0</v>
      </c>
      <c r="DP102" s="988">
        <v>0</v>
      </c>
      <c r="DQ102" s="946"/>
      <c r="DR102" s="973"/>
      <c r="DS102" s="946"/>
      <c r="DT102" s="985">
        <v>0</v>
      </c>
      <c r="DU102" s="986">
        <v>0</v>
      </c>
      <c r="DV102" s="987">
        <v>0</v>
      </c>
      <c r="DW102" s="986">
        <v>0</v>
      </c>
      <c r="DX102" s="987">
        <v>0</v>
      </c>
      <c r="DY102" s="986">
        <v>0</v>
      </c>
      <c r="DZ102" s="987">
        <v>0</v>
      </c>
      <c r="EA102" s="986">
        <v>0</v>
      </c>
      <c r="EB102" s="987">
        <v>0</v>
      </c>
      <c r="EC102" s="986">
        <v>0</v>
      </c>
      <c r="ED102" s="987">
        <v>0</v>
      </c>
      <c r="EE102" s="986">
        <v>0</v>
      </c>
      <c r="EF102" s="987">
        <v>0</v>
      </c>
      <c r="EG102" s="986">
        <v>0</v>
      </c>
      <c r="EH102" s="987">
        <v>0</v>
      </c>
      <c r="EI102" s="986">
        <v>0</v>
      </c>
      <c r="EJ102" s="987">
        <v>0</v>
      </c>
      <c r="EK102" s="986">
        <v>0</v>
      </c>
      <c r="EL102" s="987">
        <v>0</v>
      </c>
      <c r="EM102" s="986">
        <v>0</v>
      </c>
      <c r="EN102" s="987">
        <v>0</v>
      </c>
      <c r="EO102" s="986">
        <v>0</v>
      </c>
      <c r="EP102" s="987">
        <v>0</v>
      </c>
      <c r="EQ102" s="986">
        <v>0</v>
      </c>
      <c r="ER102" s="987">
        <v>0</v>
      </c>
      <c r="ES102" s="986">
        <v>0</v>
      </c>
      <c r="ET102" s="987">
        <v>0</v>
      </c>
      <c r="EU102" s="986">
        <v>0</v>
      </c>
      <c r="EV102" s="987">
        <v>0</v>
      </c>
      <c r="EW102" s="986">
        <v>0</v>
      </c>
      <c r="EX102" s="987">
        <v>0</v>
      </c>
      <c r="EY102" s="986">
        <v>0</v>
      </c>
      <c r="EZ102" s="987">
        <v>0</v>
      </c>
      <c r="FA102" s="986">
        <v>0</v>
      </c>
      <c r="FB102" s="987">
        <v>0</v>
      </c>
      <c r="FC102" s="988">
        <v>0</v>
      </c>
      <c r="FD102" s="946"/>
      <c r="FE102" s="974"/>
      <c r="FF102" s="946"/>
      <c r="FG102" s="975"/>
      <c r="FI102" s="989" t="b">
        <v>1</v>
      </c>
    </row>
    <row r="103" spans="2:165" hidden="1" outlineLevel="1">
      <c r="B103" s="990">
        <v>93</v>
      </c>
      <c r="C103" s="1011" t="s">
        <v>756</v>
      </c>
      <c r="E103" s="992">
        <v>0</v>
      </c>
      <c r="F103" s="993">
        <v>0</v>
      </c>
      <c r="G103" s="994">
        <v>0</v>
      </c>
      <c r="H103" s="993">
        <v>0</v>
      </c>
      <c r="I103" s="994">
        <v>0</v>
      </c>
      <c r="J103" s="993">
        <v>0</v>
      </c>
      <c r="K103" s="994">
        <v>0</v>
      </c>
      <c r="L103" s="993">
        <v>0</v>
      </c>
      <c r="M103" s="994">
        <v>0</v>
      </c>
      <c r="N103" s="993">
        <v>0</v>
      </c>
      <c r="O103" s="994">
        <v>0</v>
      </c>
      <c r="P103" s="993">
        <v>0</v>
      </c>
      <c r="Q103" s="994">
        <v>0</v>
      </c>
      <c r="R103" s="993">
        <v>0</v>
      </c>
      <c r="S103" s="994">
        <v>0</v>
      </c>
      <c r="T103" s="993">
        <v>0</v>
      </c>
      <c r="U103" s="994">
        <v>0</v>
      </c>
      <c r="V103" s="993">
        <v>0</v>
      </c>
      <c r="W103" s="994">
        <v>0</v>
      </c>
      <c r="X103" s="993">
        <v>0</v>
      </c>
      <c r="Y103" s="994">
        <v>0</v>
      </c>
      <c r="Z103" s="993">
        <v>0</v>
      </c>
      <c r="AA103" s="994">
        <v>0</v>
      </c>
      <c r="AB103" s="993">
        <v>0</v>
      </c>
      <c r="AC103" s="994">
        <v>0</v>
      </c>
      <c r="AD103" s="993">
        <v>0</v>
      </c>
      <c r="AE103" s="994">
        <v>0</v>
      </c>
      <c r="AF103" s="993">
        <v>0</v>
      </c>
      <c r="AG103" s="994">
        <v>0</v>
      </c>
      <c r="AH103" s="993">
        <v>0</v>
      </c>
      <c r="AI103" s="994">
        <v>0</v>
      </c>
      <c r="AJ103" s="993">
        <v>0</v>
      </c>
      <c r="AK103" s="994">
        <v>0</v>
      </c>
      <c r="AL103" s="993">
        <v>0</v>
      </c>
      <c r="AM103" s="994">
        <v>0</v>
      </c>
      <c r="AN103" s="995">
        <v>0</v>
      </c>
      <c r="AO103" s="946"/>
      <c r="AP103" s="964"/>
      <c r="AQ103" s="946"/>
      <c r="AR103" s="992">
        <v>0</v>
      </c>
      <c r="AS103" s="993">
        <v>0</v>
      </c>
      <c r="AT103" s="994">
        <v>0</v>
      </c>
      <c r="AU103" s="993">
        <v>0</v>
      </c>
      <c r="AV103" s="994">
        <v>0</v>
      </c>
      <c r="AW103" s="993">
        <v>0</v>
      </c>
      <c r="AX103" s="994">
        <v>0</v>
      </c>
      <c r="AY103" s="993">
        <v>0</v>
      </c>
      <c r="AZ103" s="994">
        <v>0</v>
      </c>
      <c r="BA103" s="993">
        <v>0</v>
      </c>
      <c r="BB103" s="994">
        <v>0</v>
      </c>
      <c r="BC103" s="993">
        <v>0</v>
      </c>
      <c r="BD103" s="994">
        <v>0</v>
      </c>
      <c r="BE103" s="993">
        <v>0</v>
      </c>
      <c r="BF103" s="994">
        <v>0</v>
      </c>
      <c r="BG103" s="993">
        <v>0</v>
      </c>
      <c r="BH103" s="994">
        <v>0</v>
      </c>
      <c r="BI103" s="993">
        <v>0</v>
      </c>
      <c r="BJ103" s="994">
        <v>0</v>
      </c>
      <c r="BK103" s="993">
        <v>0</v>
      </c>
      <c r="BL103" s="994">
        <v>0</v>
      </c>
      <c r="BM103" s="993">
        <v>0</v>
      </c>
      <c r="BN103" s="994">
        <v>0</v>
      </c>
      <c r="BO103" s="993">
        <v>0</v>
      </c>
      <c r="BP103" s="994">
        <v>0</v>
      </c>
      <c r="BQ103" s="993">
        <v>0</v>
      </c>
      <c r="BR103" s="994">
        <v>0</v>
      </c>
      <c r="BS103" s="993">
        <v>0</v>
      </c>
      <c r="BT103" s="994">
        <v>0</v>
      </c>
      <c r="BU103" s="993">
        <v>0</v>
      </c>
      <c r="BV103" s="994">
        <v>0</v>
      </c>
      <c r="BW103" s="993">
        <v>0</v>
      </c>
      <c r="BX103" s="994">
        <v>0</v>
      </c>
      <c r="BY103" s="993">
        <v>0</v>
      </c>
      <c r="BZ103" s="994">
        <v>0</v>
      </c>
      <c r="CA103" s="995">
        <v>0</v>
      </c>
      <c r="CB103" s="946"/>
      <c r="CC103" s="971"/>
      <c r="CD103" s="946"/>
      <c r="CE103" s="972"/>
      <c r="CF103" s="946"/>
      <c r="CG103" s="992">
        <v>0</v>
      </c>
      <c r="CH103" s="993">
        <v>0</v>
      </c>
      <c r="CI103" s="994">
        <v>0</v>
      </c>
      <c r="CJ103" s="993">
        <v>0</v>
      </c>
      <c r="CK103" s="994">
        <v>0</v>
      </c>
      <c r="CL103" s="993">
        <v>0</v>
      </c>
      <c r="CM103" s="994">
        <v>0</v>
      </c>
      <c r="CN103" s="993">
        <v>0</v>
      </c>
      <c r="CO103" s="994">
        <v>0</v>
      </c>
      <c r="CP103" s="993">
        <v>0</v>
      </c>
      <c r="CQ103" s="994">
        <v>0</v>
      </c>
      <c r="CR103" s="993">
        <v>0</v>
      </c>
      <c r="CS103" s="994">
        <v>0</v>
      </c>
      <c r="CT103" s="993">
        <v>0</v>
      </c>
      <c r="CU103" s="994">
        <v>0</v>
      </c>
      <c r="CV103" s="993">
        <v>0</v>
      </c>
      <c r="CW103" s="994">
        <v>0</v>
      </c>
      <c r="CX103" s="993">
        <v>0</v>
      </c>
      <c r="CY103" s="994">
        <v>0</v>
      </c>
      <c r="CZ103" s="993">
        <v>0</v>
      </c>
      <c r="DA103" s="994">
        <v>0</v>
      </c>
      <c r="DB103" s="993">
        <v>0</v>
      </c>
      <c r="DC103" s="994">
        <v>0</v>
      </c>
      <c r="DD103" s="993">
        <v>0</v>
      </c>
      <c r="DE103" s="994">
        <v>0</v>
      </c>
      <c r="DF103" s="993">
        <v>0</v>
      </c>
      <c r="DG103" s="994">
        <v>0</v>
      </c>
      <c r="DH103" s="993">
        <v>0</v>
      </c>
      <c r="DI103" s="994">
        <v>0</v>
      </c>
      <c r="DJ103" s="993">
        <v>0</v>
      </c>
      <c r="DK103" s="994">
        <v>0</v>
      </c>
      <c r="DL103" s="993">
        <v>0</v>
      </c>
      <c r="DM103" s="994">
        <v>0</v>
      </c>
      <c r="DN103" s="993">
        <v>0</v>
      </c>
      <c r="DO103" s="994">
        <v>0</v>
      </c>
      <c r="DP103" s="995">
        <v>0</v>
      </c>
      <c r="DQ103" s="946"/>
      <c r="DR103" s="973"/>
      <c r="DS103" s="946"/>
      <c r="DT103" s="992">
        <v>0</v>
      </c>
      <c r="DU103" s="993">
        <v>0</v>
      </c>
      <c r="DV103" s="994">
        <v>0</v>
      </c>
      <c r="DW103" s="993">
        <v>0</v>
      </c>
      <c r="DX103" s="994">
        <v>0</v>
      </c>
      <c r="DY103" s="993">
        <v>0</v>
      </c>
      <c r="DZ103" s="994">
        <v>0</v>
      </c>
      <c r="EA103" s="993">
        <v>0</v>
      </c>
      <c r="EB103" s="994">
        <v>0</v>
      </c>
      <c r="EC103" s="993">
        <v>0</v>
      </c>
      <c r="ED103" s="994">
        <v>0</v>
      </c>
      <c r="EE103" s="993">
        <v>0</v>
      </c>
      <c r="EF103" s="994">
        <v>0</v>
      </c>
      <c r="EG103" s="993">
        <v>0</v>
      </c>
      <c r="EH103" s="994">
        <v>0</v>
      </c>
      <c r="EI103" s="993">
        <v>0</v>
      </c>
      <c r="EJ103" s="994">
        <v>0</v>
      </c>
      <c r="EK103" s="993">
        <v>0</v>
      </c>
      <c r="EL103" s="994">
        <v>0</v>
      </c>
      <c r="EM103" s="993">
        <v>0</v>
      </c>
      <c r="EN103" s="994">
        <v>0</v>
      </c>
      <c r="EO103" s="993">
        <v>0</v>
      </c>
      <c r="EP103" s="994">
        <v>0</v>
      </c>
      <c r="EQ103" s="993">
        <v>0</v>
      </c>
      <c r="ER103" s="994">
        <v>0</v>
      </c>
      <c r="ES103" s="993">
        <v>0</v>
      </c>
      <c r="ET103" s="994">
        <v>0</v>
      </c>
      <c r="EU103" s="993">
        <v>0</v>
      </c>
      <c r="EV103" s="994">
        <v>0</v>
      </c>
      <c r="EW103" s="993">
        <v>0</v>
      </c>
      <c r="EX103" s="994">
        <v>0</v>
      </c>
      <c r="EY103" s="993">
        <v>0</v>
      </c>
      <c r="EZ103" s="994">
        <v>0</v>
      </c>
      <c r="FA103" s="993">
        <v>0</v>
      </c>
      <c r="FB103" s="994">
        <v>0</v>
      </c>
      <c r="FC103" s="995">
        <v>0</v>
      </c>
      <c r="FD103" s="946"/>
      <c r="FE103" s="974"/>
      <c r="FF103" s="946"/>
      <c r="FG103" s="975"/>
      <c r="FI103" s="996" t="b">
        <v>1</v>
      </c>
    </row>
    <row r="104" spans="2:165" hidden="1" outlineLevel="1">
      <c r="B104" s="983">
        <v>94</v>
      </c>
      <c r="C104" s="1012" t="s">
        <v>359</v>
      </c>
      <c r="E104" s="985">
        <v>0</v>
      </c>
      <c r="F104" s="986">
        <v>0</v>
      </c>
      <c r="G104" s="987">
        <v>0</v>
      </c>
      <c r="H104" s="986">
        <v>0</v>
      </c>
      <c r="I104" s="987">
        <v>0</v>
      </c>
      <c r="J104" s="986">
        <v>0</v>
      </c>
      <c r="K104" s="987">
        <v>0</v>
      </c>
      <c r="L104" s="986">
        <v>0</v>
      </c>
      <c r="M104" s="987">
        <v>0</v>
      </c>
      <c r="N104" s="986">
        <v>0</v>
      </c>
      <c r="O104" s="987">
        <v>0</v>
      </c>
      <c r="P104" s="986">
        <v>0</v>
      </c>
      <c r="Q104" s="987">
        <v>0</v>
      </c>
      <c r="R104" s="986">
        <v>0</v>
      </c>
      <c r="S104" s="987">
        <v>0</v>
      </c>
      <c r="T104" s="986">
        <v>0</v>
      </c>
      <c r="U104" s="987">
        <v>0</v>
      </c>
      <c r="V104" s="986">
        <v>0</v>
      </c>
      <c r="W104" s="987">
        <v>0</v>
      </c>
      <c r="X104" s="986">
        <v>0</v>
      </c>
      <c r="Y104" s="987">
        <v>0</v>
      </c>
      <c r="Z104" s="986">
        <v>0</v>
      </c>
      <c r="AA104" s="987">
        <v>0</v>
      </c>
      <c r="AB104" s="986">
        <v>0</v>
      </c>
      <c r="AC104" s="987">
        <v>0</v>
      </c>
      <c r="AD104" s="986">
        <v>0</v>
      </c>
      <c r="AE104" s="987">
        <v>0</v>
      </c>
      <c r="AF104" s="986">
        <v>0</v>
      </c>
      <c r="AG104" s="987">
        <v>0</v>
      </c>
      <c r="AH104" s="986">
        <v>0</v>
      </c>
      <c r="AI104" s="987">
        <v>0</v>
      </c>
      <c r="AJ104" s="986">
        <v>0</v>
      </c>
      <c r="AK104" s="987">
        <v>0</v>
      </c>
      <c r="AL104" s="986">
        <v>0</v>
      </c>
      <c r="AM104" s="987">
        <v>0</v>
      </c>
      <c r="AN104" s="988">
        <v>0</v>
      </c>
      <c r="AO104" s="946"/>
      <c r="AP104" s="964"/>
      <c r="AQ104" s="946"/>
      <c r="AR104" s="985">
        <v>0</v>
      </c>
      <c r="AS104" s="986">
        <v>0</v>
      </c>
      <c r="AT104" s="987">
        <v>0</v>
      </c>
      <c r="AU104" s="986">
        <v>0</v>
      </c>
      <c r="AV104" s="987">
        <v>0</v>
      </c>
      <c r="AW104" s="986">
        <v>0</v>
      </c>
      <c r="AX104" s="987">
        <v>0</v>
      </c>
      <c r="AY104" s="986">
        <v>0</v>
      </c>
      <c r="AZ104" s="987">
        <v>0</v>
      </c>
      <c r="BA104" s="986">
        <v>0</v>
      </c>
      <c r="BB104" s="987">
        <v>0</v>
      </c>
      <c r="BC104" s="986">
        <v>0</v>
      </c>
      <c r="BD104" s="987">
        <v>0</v>
      </c>
      <c r="BE104" s="986">
        <v>0</v>
      </c>
      <c r="BF104" s="987">
        <v>0</v>
      </c>
      <c r="BG104" s="986">
        <v>0</v>
      </c>
      <c r="BH104" s="987">
        <v>0</v>
      </c>
      <c r="BI104" s="986">
        <v>0</v>
      </c>
      <c r="BJ104" s="987">
        <v>0</v>
      </c>
      <c r="BK104" s="986">
        <v>0</v>
      </c>
      <c r="BL104" s="987">
        <v>0</v>
      </c>
      <c r="BM104" s="986">
        <v>0</v>
      </c>
      <c r="BN104" s="987">
        <v>0</v>
      </c>
      <c r="BO104" s="986">
        <v>0</v>
      </c>
      <c r="BP104" s="987">
        <v>0</v>
      </c>
      <c r="BQ104" s="986">
        <v>0</v>
      </c>
      <c r="BR104" s="987">
        <v>0</v>
      </c>
      <c r="BS104" s="986">
        <v>0</v>
      </c>
      <c r="BT104" s="987">
        <v>0</v>
      </c>
      <c r="BU104" s="986">
        <v>0</v>
      </c>
      <c r="BV104" s="987">
        <v>0</v>
      </c>
      <c r="BW104" s="986">
        <v>0</v>
      </c>
      <c r="BX104" s="987">
        <v>0</v>
      </c>
      <c r="BY104" s="986">
        <v>0</v>
      </c>
      <c r="BZ104" s="987">
        <v>0</v>
      </c>
      <c r="CA104" s="988">
        <v>0</v>
      </c>
      <c r="CB104" s="946"/>
      <c r="CC104" s="971"/>
      <c r="CD104" s="946"/>
      <c r="CE104" s="972"/>
      <c r="CF104" s="946"/>
      <c r="CG104" s="985">
        <v>0</v>
      </c>
      <c r="CH104" s="986">
        <v>0</v>
      </c>
      <c r="CI104" s="987">
        <v>0</v>
      </c>
      <c r="CJ104" s="986">
        <v>0</v>
      </c>
      <c r="CK104" s="987">
        <v>0</v>
      </c>
      <c r="CL104" s="986">
        <v>0</v>
      </c>
      <c r="CM104" s="987">
        <v>0</v>
      </c>
      <c r="CN104" s="986">
        <v>0</v>
      </c>
      <c r="CO104" s="987">
        <v>0</v>
      </c>
      <c r="CP104" s="986">
        <v>0</v>
      </c>
      <c r="CQ104" s="987">
        <v>0</v>
      </c>
      <c r="CR104" s="986">
        <v>0</v>
      </c>
      <c r="CS104" s="987">
        <v>0</v>
      </c>
      <c r="CT104" s="986">
        <v>0</v>
      </c>
      <c r="CU104" s="987">
        <v>0</v>
      </c>
      <c r="CV104" s="986">
        <v>0</v>
      </c>
      <c r="CW104" s="987">
        <v>0</v>
      </c>
      <c r="CX104" s="986">
        <v>0</v>
      </c>
      <c r="CY104" s="987">
        <v>0</v>
      </c>
      <c r="CZ104" s="986">
        <v>0</v>
      </c>
      <c r="DA104" s="987">
        <v>0</v>
      </c>
      <c r="DB104" s="986">
        <v>0</v>
      </c>
      <c r="DC104" s="987">
        <v>0</v>
      </c>
      <c r="DD104" s="986">
        <v>0</v>
      </c>
      <c r="DE104" s="987">
        <v>0</v>
      </c>
      <c r="DF104" s="986">
        <v>0</v>
      </c>
      <c r="DG104" s="987">
        <v>0</v>
      </c>
      <c r="DH104" s="986">
        <v>0</v>
      </c>
      <c r="DI104" s="987">
        <v>0</v>
      </c>
      <c r="DJ104" s="986">
        <v>0</v>
      </c>
      <c r="DK104" s="987">
        <v>0</v>
      </c>
      <c r="DL104" s="986">
        <v>0</v>
      </c>
      <c r="DM104" s="987">
        <v>0</v>
      </c>
      <c r="DN104" s="986">
        <v>0</v>
      </c>
      <c r="DO104" s="987">
        <v>0</v>
      </c>
      <c r="DP104" s="988">
        <v>0</v>
      </c>
      <c r="DQ104" s="946"/>
      <c r="DR104" s="973"/>
      <c r="DS104" s="946"/>
      <c r="DT104" s="985">
        <v>0</v>
      </c>
      <c r="DU104" s="986">
        <v>0</v>
      </c>
      <c r="DV104" s="987">
        <v>0</v>
      </c>
      <c r="DW104" s="986">
        <v>0</v>
      </c>
      <c r="DX104" s="987">
        <v>0</v>
      </c>
      <c r="DY104" s="986">
        <v>0</v>
      </c>
      <c r="DZ104" s="987">
        <v>0</v>
      </c>
      <c r="EA104" s="986">
        <v>0</v>
      </c>
      <c r="EB104" s="987">
        <v>0</v>
      </c>
      <c r="EC104" s="986">
        <v>0</v>
      </c>
      <c r="ED104" s="987">
        <v>0</v>
      </c>
      <c r="EE104" s="986">
        <v>0</v>
      </c>
      <c r="EF104" s="987">
        <v>0</v>
      </c>
      <c r="EG104" s="986">
        <v>0</v>
      </c>
      <c r="EH104" s="987">
        <v>0</v>
      </c>
      <c r="EI104" s="986">
        <v>0</v>
      </c>
      <c r="EJ104" s="987">
        <v>0</v>
      </c>
      <c r="EK104" s="986">
        <v>0</v>
      </c>
      <c r="EL104" s="987">
        <v>0</v>
      </c>
      <c r="EM104" s="986">
        <v>0</v>
      </c>
      <c r="EN104" s="987">
        <v>0</v>
      </c>
      <c r="EO104" s="986">
        <v>0</v>
      </c>
      <c r="EP104" s="987">
        <v>0</v>
      </c>
      <c r="EQ104" s="986">
        <v>0</v>
      </c>
      <c r="ER104" s="987">
        <v>0</v>
      </c>
      <c r="ES104" s="986">
        <v>0</v>
      </c>
      <c r="ET104" s="987">
        <v>0</v>
      </c>
      <c r="EU104" s="986">
        <v>0</v>
      </c>
      <c r="EV104" s="987">
        <v>0</v>
      </c>
      <c r="EW104" s="986">
        <v>0</v>
      </c>
      <c r="EX104" s="987">
        <v>0</v>
      </c>
      <c r="EY104" s="986">
        <v>0</v>
      </c>
      <c r="EZ104" s="987">
        <v>0</v>
      </c>
      <c r="FA104" s="986">
        <v>0</v>
      </c>
      <c r="FB104" s="987">
        <v>0</v>
      </c>
      <c r="FC104" s="988">
        <v>0</v>
      </c>
      <c r="FD104" s="946"/>
      <c r="FE104" s="974"/>
      <c r="FF104" s="946"/>
      <c r="FG104" s="975"/>
      <c r="FI104" s="989" t="b">
        <v>1</v>
      </c>
    </row>
    <row r="105" spans="2:165" hidden="1" outlineLevel="1">
      <c r="B105" s="990">
        <v>95</v>
      </c>
      <c r="C105" s="1011" t="s">
        <v>361</v>
      </c>
      <c r="E105" s="992">
        <v>0</v>
      </c>
      <c r="F105" s="993">
        <v>0</v>
      </c>
      <c r="G105" s="994">
        <v>0</v>
      </c>
      <c r="H105" s="993">
        <v>0</v>
      </c>
      <c r="I105" s="994">
        <v>0</v>
      </c>
      <c r="J105" s="993">
        <v>0</v>
      </c>
      <c r="K105" s="994">
        <v>0</v>
      </c>
      <c r="L105" s="993">
        <v>0</v>
      </c>
      <c r="M105" s="994">
        <v>0</v>
      </c>
      <c r="N105" s="993">
        <v>0</v>
      </c>
      <c r="O105" s="994">
        <v>0</v>
      </c>
      <c r="P105" s="993">
        <v>0</v>
      </c>
      <c r="Q105" s="994">
        <v>0</v>
      </c>
      <c r="R105" s="993">
        <v>0</v>
      </c>
      <c r="S105" s="994">
        <v>0</v>
      </c>
      <c r="T105" s="993">
        <v>0</v>
      </c>
      <c r="U105" s="994">
        <v>0</v>
      </c>
      <c r="V105" s="993">
        <v>0</v>
      </c>
      <c r="W105" s="994">
        <v>0</v>
      </c>
      <c r="X105" s="993">
        <v>0</v>
      </c>
      <c r="Y105" s="994">
        <v>0</v>
      </c>
      <c r="Z105" s="993">
        <v>0</v>
      </c>
      <c r="AA105" s="994">
        <v>0</v>
      </c>
      <c r="AB105" s="993">
        <v>0</v>
      </c>
      <c r="AC105" s="994">
        <v>0</v>
      </c>
      <c r="AD105" s="993">
        <v>0</v>
      </c>
      <c r="AE105" s="994">
        <v>0</v>
      </c>
      <c r="AF105" s="993">
        <v>0</v>
      </c>
      <c r="AG105" s="994">
        <v>0</v>
      </c>
      <c r="AH105" s="993">
        <v>0</v>
      </c>
      <c r="AI105" s="994">
        <v>0</v>
      </c>
      <c r="AJ105" s="993">
        <v>0</v>
      </c>
      <c r="AK105" s="994">
        <v>0</v>
      </c>
      <c r="AL105" s="993">
        <v>0</v>
      </c>
      <c r="AM105" s="994">
        <v>0</v>
      </c>
      <c r="AN105" s="995">
        <v>0</v>
      </c>
      <c r="AO105" s="946"/>
      <c r="AP105" s="964"/>
      <c r="AQ105" s="946"/>
      <c r="AR105" s="992">
        <v>0</v>
      </c>
      <c r="AS105" s="993">
        <v>0</v>
      </c>
      <c r="AT105" s="994">
        <v>0</v>
      </c>
      <c r="AU105" s="993">
        <v>0</v>
      </c>
      <c r="AV105" s="994">
        <v>0</v>
      </c>
      <c r="AW105" s="993">
        <v>0</v>
      </c>
      <c r="AX105" s="994">
        <v>0</v>
      </c>
      <c r="AY105" s="993">
        <v>0</v>
      </c>
      <c r="AZ105" s="994">
        <v>0</v>
      </c>
      <c r="BA105" s="993">
        <v>0</v>
      </c>
      <c r="BB105" s="994">
        <v>0</v>
      </c>
      <c r="BC105" s="993">
        <v>0</v>
      </c>
      <c r="BD105" s="994">
        <v>0</v>
      </c>
      <c r="BE105" s="993">
        <v>0</v>
      </c>
      <c r="BF105" s="994">
        <v>0</v>
      </c>
      <c r="BG105" s="993">
        <v>0</v>
      </c>
      <c r="BH105" s="994">
        <v>0</v>
      </c>
      <c r="BI105" s="993">
        <v>0</v>
      </c>
      <c r="BJ105" s="994">
        <v>0</v>
      </c>
      <c r="BK105" s="993">
        <v>0</v>
      </c>
      <c r="BL105" s="994">
        <v>0</v>
      </c>
      <c r="BM105" s="993">
        <v>0</v>
      </c>
      <c r="BN105" s="994">
        <v>0</v>
      </c>
      <c r="BO105" s="993">
        <v>0</v>
      </c>
      <c r="BP105" s="994">
        <v>0</v>
      </c>
      <c r="BQ105" s="993">
        <v>0</v>
      </c>
      <c r="BR105" s="994">
        <v>0</v>
      </c>
      <c r="BS105" s="993">
        <v>0</v>
      </c>
      <c r="BT105" s="994">
        <v>0</v>
      </c>
      <c r="BU105" s="993">
        <v>0</v>
      </c>
      <c r="BV105" s="994">
        <v>0</v>
      </c>
      <c r="BW105" s="993">
        <v>0</v>
      </c>
      <c r="BX105" s="994">
        <v>0</v>
      </c>
      <c r="BY105" s="993">
        <v>0</v>
      </c>
      <c r="BZ105" s="994">
        <v>0</v>
      </c>
      <c r="CA105" s="995">
        <v>0</v>
      </c>
      <c r="CB105" s="946"/>
      <c r="CC105" s="971"/>
      <c r="CD105" s="946"/>
      <c r="CE105" s="972"/>
      <c r="CF105" s="946"/>
      <c r="CG105" s="992">
        <v>0</v>
      </c>
      <c r="CH105" s="993">
        <v>0</v>
      </c>
      <c r="CI105" s="994">
        <v>0</v>
      </c>
      <c r="CJ105" s="993">
        <v>0</v>
      </c>
      <c r="CK105" s="994">
        <v>0</v>
      </c>
      <c r="CL105" s="993">
        <v>0</v>
      </c>
      <c r="CM105" s="994">
        <v>0</v>
      </c>
      <c r="CN105" s="993">
        <v>0</v>
      </c>
      <c r="CO105" s="994">
        <v>0</v>
      </c>
      <c r="CP105" s="993">
        <v>0</v>
      </c>
      <c r="CQ105" s="994">
        <v>0</v>
      </c>
      <c r="CR105" s="993">
        <v>0</v>
      </c>
      <c r="CS105" s="994">
        <v>0</v>
      </c>
      <c r="CT105" s="993">
        <v>0</v>
      </c>
      <c r="CU105" s="994">
        <v>0</v>
      </c>
      <c r="CV105" s="993">
        <v>0</v>
      </c>
      <c r="CW105" s="994">
        <v>0</v>
      </c>
      <c r="CX105" s="993">
        <v>0</v>
      </c>
      <c r="CY105" s="994">
        <v>0</v>
      </c>
      <c r="CZ105" s="993">
        <v>0</v>
      </c>
      <c r="DA105" s="994">
        <v>0</v>
      </c>
      <c r="DB105" s="993">
        <v>0</v>
      </c>
      <c r="DC105" s="994">
        <v>0</v>
      </c>
      <c r="DD105" s="993">
        <v>0</v>
      </c>
      <c r="DE105" s="994">
        <v>0</v>
      </c>
      <c r="DF105" s="993">
        <v>0</v>
      </c>
      <c r="DG105" s="994">
        <v>0</v>
      </c>
      <c r="DH105" s="993">
        <v>0</v>
      </c>
      <c r="DI105" s="994">
        <v>0</v>
      </c>
      <c r="DJ105" s="993">
        <v>0</v>
      </c>
      <c r="DK105" s="994">
        <v>0</v>
      </c>
      <c r="DL105" s="993">
        <v>0</v>
      </c>
      <c r="DM105" s="994">
        <v>0</v>
      </c>
      <c r="DN105" s="993">
        <v>0</v>
      </c>
      <c r="DO105" s="994">
        <v>0</v>
      </c>
      <c r="DP105" s="995">
        <v>0</v>
      </c>
      <c r="DQ105" s="946"/>
      <c r="DR105" s="973"/>
      <c r="DS105" s="946"/>
      <c r="DT105" s="992">
        <v>0</v>
      </c>
      <c r="DU105" s="993">
        <v>0</v>
      </c>
      <c r="DV105" s="994">
        <v>0</v>
      </c>
      <c r="DW105" s="993">
        <v>0</v>
      </c>
      <c r="DX105" s="994">
        <v>0</v>
      </c>
      <c r="DY105" s="993">
        <v>0</v>
      </c>
      <c r="DZ105" s="994">
        <v>0</v>
      </c>
      <c r="EA105" s="993">
        <v>0</v>
      </c>
      <c r="EB105" s="994">
        <v>0</v>
      </c>
      <c r="EC105" s="993">
        <v>0</v>
      </c>
      <c r="ED105" s="994">
        <v>0</v>
      </c>
      <c r="EE105" s="993">
        <v>0</v>
      </c>
      <c r="EF105" s="994">
        <v>0</v>
      </c>
      <c r="EG105" s="993">
        <v>0</v>
      </c>
      <c r="EH105" s="994">
        <v>0</v>
      </c>
      <c r="EI105" s="993">
        <v>0</v>
      </c>
      <c r="EJ105" s="994">
        <v>0</v>
      </c>
      <c r="EK105" s="993">
        <v>0</v>
      </c>
      <c r="EL105" s="994">
        <v>0</v>
      </c>
      <c r="EM105" s="993">
        <v>0</v>
      </c>
      <c r="EN105" s="994">
        <v>0</v>
      </c>
      <c r="EO105" s="993">
        <v>0</v>
      </c>
      <c r="EP105" s="994">
        <v>0</v>
      </c>
      <c r="EQ105" s="993">
        <v>0</v>
      </c>
      <c r="ER105" s="994">
        <v>0</v>
      </c>
      <c r="ES105" s="993">
        <v>0</v>
      </c>
      <c r="ET105" s="994">
        <v>0</v>
      </c>
      <c r="EU105" s="993">
        <v>0</v>
      </c>
      <c r="EV105" s="994">
        <v>0</v>
      </c>
      <c r="EW105" s="993">
        <v>0</v>
      </c>
      <c r="EX105" s="994">
        <v>0</v>
      </c>
      <c r="EY105" s="993">
        <v>0</v>
      </c>
      <c r="EZ105" s="994">
        <v>0</v>
      </c>
      <c r="FA105" s="993">
        <v>0</v>
      </c>
      <c r="FB105" s="994">
        <v>0</v>
      </c>
      <c r="FC105" s="995">
        <v>0</v>
      </c>
      <c r="FD105" s="946"/>
      <c r="FE105" s="974"/>
      <c r="FF105" s="946"/>
      <c r="FG105" s="975"/>
      <c r="FI105" s="996" t="b">
        <v>1</v>
      </c>
    </row>
    <row r="106" spans="2:165" hidden="1" outlineLevel="1">
      <c r="B106" s="1013">
        <v>96</v>
      </c>
      <c r="C106" s="1014" t="s">
        <v>360</v>
      </c>
      <c r="E106" s="1015">
        <v>0</v>
      </c>
      <c r="F106" s="1016">
        <v>0</v>
      </c>
      <c r="G106" s="1017">
        <v>0</v>
      </c>
      <c r="H106" s="1016">
        <v>0</v>
      </c>
      <c r="I106" s="1017">
        <v>0</v>
      </c>
      <c r="J106" s="1016">
        <v>0</v>
      </c>
      <c r="K106" s="1017">
        <v>0</v>
      </c>
      <c r="L106" s="1016">
        <v>0</v>
      </c>
      <c r="M106" s="1017">
        <v>0</v>
      </c>
      <c r="N106" s="1016">
        <v>0</v>
      </c>
      <c r="O106" s="1017">
        <v>0</v>
      </c>
      <c r="P106" s="1016">
        <v>0</v>
      </c>
      <c r="Q106" s="1017">
        <v>0</v>
      </c>
      <c r="R106" s="1016">
        <v>0</v>
      </c>
      <c r="S106" s="1017">
        <v>0</v>
      </c>
      <c r="T106" s="1016">
        <v>0</v>
      </c>
      <c r="U106" s="1017">
        <v>0</v>
      </c>
      <c r="V106" s="1016">
        <v>0</v>
      </c>
      <c r="W106" s="1017">
        <v>0</v>
      </c>
      <c r="X106" s="1016">
        <v>0</v>
      </c>
      <c r="Y106" s="1017">
        <v>0</v>
      </c>
      <c r="Z106" s="1016">
        <v>0</v>
      </c>
      <c r="AA106" s="1017">
        <v>0</v>
      </c>
      <c r="AB106" s="1016">
        <v>0</v>
      </c>
      <c r="AC106" s="1017">
        <v>0</v>
      </c>
      <c r="AD106" s="1016">
        <v>0</v>
      </c>
      <c r="AE106" s="1017">
        <v>0</v>
      </c>
      <c r="AF106" s="1016">
        <v>0</v>
      </c>
      <c r="AG106" s="1017">
        <v>0</v>
      </c>
      <c r="AH106" s="1016">
        <v>0</v>
      </c>
      <c r="AI106" s="1017">
        <v>0</v>
      </c>
      <c r="AJ106" s="1016">
        <v>0</v>
      </c>
      <c r="AK106" s="1017">
        <v>0</v>
      </c>
      <c r="AL106" s="1016">
        <v>0</v>
      </c>
      <c r="AM106" s="1017">
        <v>0</v>
      </c>
      <c r="AN106" s="1018">
        <v>0</v>
      </c>
      <c r="AO106" s="946"/>
      <c r="AP106" s="964"/>
      <c r="AQ106" s="946"/>
      <c r="AR106" s="1015">
        <v>0</v>
      </c>
      <c r="AS106" s="1016">
        <v>0</v>
      </c>
      <c r="AT106" s="1017">
        <v>0</v>
      </c>
      <c r="AU106" s="1016">
        <v>0</v>
      </c>
      <c r="AV106" s="1017">
        <v>0</v>
      </c>
      <c r="AW106" s="1016">
        <v>0</v>
      </c>
      <c r="AX106" s="1017">
        <v>0</v>
      </c>
      <c r="AY106" s="1016">
        <v>0</v>
      </c>
      <c r="AZ106" s="1017">
        <v>0</v>
      </c>
      <c r="BA106" s="1016">
        <v>0</v>
      </c>
      <c r="BB106" s="1017">
        <v>0</v>
      </c>
      <c r="BC106" s="1016">
        <v>0</v>
      </c>
      <c r="BD106" s="1017">
        <v>0</v>
      </c>
      <c r="BE106" s="1016">
        <v>0</v>
      </c>
      <c r="BF106" s="1017">
        <v>0</v>
      </c>
      <c r="BG106" s="1016">
        <v>0</v>
      </c>
      <c r="BH106" s="1017">
        <v>0</v>
      </c>
      <c r="BI106" s="1016">
        <v>0</v>
      </c>
      <c r="BJ106" s="1017">
        <v>0</v>
      </c>
      <c r="BK106" s="1016">
        <v>0</v>
      </c>
      <c r="BL106" s="1017">
        <v>0</v>
      </c>
      <c r="BM106" s="1016">
        <v>0</v>
      </c>
      <c r="BN106" s="1017">
        <v>0</v>
      </c>
      <c r="BO106" s="1016">
        <v>0</v>
      </c>
      <c r="BP106" s="1017">
        <v>0</v>
      </c>
      <c r="BQ106" s="1016">
        <v>0</v>
      </c>
      <c r="BR106" s="1017">
        <v>0</v>
      </c>
      <c r="BS106" s="1016">
        <v>0</v>
      </c>
      <c r="BT106" s="1017">
        <v>0</v>
      </c>
      <c r="BU106" s="1016">
        <v>0</v>
      </c>
      <c r="BV106" s="1017">
        <v>0</v>
      </c>
      <c r="BW106" s="1016">
        <v>0</v>
      </c>
      <c r="BX106" s="1017">
        <v>0</v>
      </c>
      <c r="BY106" s="1016">
        <v>0</v>
      </c>
      <c r="BZ106" s="1017">
        <v>0</v>
      </c>
      <c r="CA106" s="1018">
        <v>0</v>
      </c>
      <c r="CB106" s="946"/>
      <c r="CC106" s="971"/>
      <c r="CD106" s="946"/>
      <c r="CE106" s="972"/>
      <c r="CF106" s="946"/>
      <c r="CG106" s="1015">
        <v>0</v>
      </c>
      <c r="CH106" s="1016">
        <v>0</v>
      </c>
      <c r="CI106" s="1017">
        <v>0</v>
      </c>
      <c r="CJ106" s="1016">
        <v>0</v>
      </c>
      <c r="CK106" s="1017">
        <v>0</v>
      </c>
      <c r="CL106" s="1016">
        <v>0</v>
      </c>
      <c r="CM106" s="1017">
        <v>0</v>
      </c>
      <c r="CN106" s="1016">
        <v>0</v>
      </c>
      <c r="CO106" s="1017">
        <v>0</v>
      </c>
      <c r="CP106" s="1016">
        <v>0</v>
      </c>
      <c r="CQ106" s="1017">
        <v>0</v>
      </c>
      <c r="CR106" s="1016">
        <v>0</v>
      </c>
      <c r="CS106" s="1017">
        <v>0</v>
      </c>
      <c r="CT106" s="1016">
        <v>0</v>
      </c>
      <c r="CU106" s="1017">
        <v>0</v>
      </c>
      <c r="CV106" s="1016">
        <v>0</v>
      </c>
      <c r="CW106" s="1017">
        <v>0</v>
      </c>
      <c r="CX106" s="1016">
        <v>0</v>
      </c>
      <c r="CY106" s="1017">
        <v>0</v>
      </c>
      <c r="CZ106" s="1016">
        <v>0</v>
      </c>
      <c r="DA106" s="1017">
        <v>0</v>
      </c>
      <c r="DB106" s="1016">
        <v>0</v>
      </c>
      <c r="DC106" s="1017">
        <v>0</v>
      </c>
      <c r="DD106" s="1016">
        <v>0</v>
      </c>
      <c r="DE106" s="1017">
        <v>0</v>
      </c>
      <c r="DF106" s="1016">
        <v>0</v>
      </c>
      <c r="DG106" s="1017">
        <v>0</v>
      </c>
      <c r="DH106" s="1016">
        <v>0</v>
      </c>
      <c r="DI106" s="1017">
        <v>0</v>
      </c>
      <c r="DJ106" s="1016">
        <v>0</v>
      </c>
      <c r="DK106" s="1017">
        <v>0</v>
      </c>
      <c r="DL106" s="1016">
        <v>0</v>
      </c>
      <c r="DM106" s="1017">
        <v>0</v>
      </c>
      <c r="DN106" s="1016">
        <v>0</v>
      </c>
      <c r="DO106" s="1017">
        <v>0</v>
      </c>
      <c r="DP106" s="1018">
        <v>0</v>
      </c>
      <c r="DQ106" s="946"/>
      <c r="DR106" s="973"/>
      <c r="DS106" s="946"/>
      <c r="DT106" s="1015">
        <v>0</v>
      </c>
      <c r="DU106" s="1016">
        <v>0</v>
      </c>
      <c r="DV106" s="1017">
        <v>0</v>
      </c>
      <c r="DW106" s="1016">
        <v>0</v>
      </c>
      <c r="DX106" s="1017">
        <v>0</v>
      </c>
      <c r="DY106" s="1016">
        <v>0</v>
      </c>
      <c r="DZ106" s="1017">
        <v>0</v>
      </c>
      <c r="EA106" s="1016">
        <v>0</v>
      </c>
      <c r="EB106" s="1017">
        <v>0</v>
      </c>
      <c r="EC106" s="1016">
        <v>0</v>
      </c>
      <c r="ED106" s="1017">
        <v>0</v>
      </c>
      <c r="EE106" s="1016">
        <v>0</v>
      </c>
      <c r="EF106" s="1017">
        <v>0</v>
      </c>
      <c r="EG106" s="1016">
        <v>0</v>
      </c>
      <c r="EH106" s="1017">
        <v>0</v>
      </c>
      <c r="EI106" s="1016">
        <v>0</v>
      </c>
      <c r="EJ106" s="1017">
        <v>0</v>
      </c>
      <c r="EK106" s="1016">
        <v>0</v>
      </c>
      <c r="EL106" s="1017">
        <v>0</v>
      </c>
      <c r="EM106" s="1016">
        <v>0</v>
      </c>
      <c r="EN106" s="1017">
        <v>0</v>
      </c>
      <c r="EO106" s="1016">
        <v>0</v>
      </c>
      <c r="EP106" s="1017">
        <v>0</v>
      </c>
      <c r="EQ106" s="1016">
        <v>0</v>
      </c>
      <c r="ER106" s="1017">
        <v>0</v>
      </c>
      <c r="ES106" s="1016">
        <v>0</v>
      </c>
      <c r="ET106" s="1017">
        <v>0</v>
      </c>
      <c r="EU106" s="1016">
        <v>0</v>
      </c>
      <c r="EV106" s="1017">
        <v>0</v>
      </c>
      <c r="EW106" s="1016">
        <v>0</v>
      </c>
      <c r="EX106" s="1017">
        <v>0</v>
      </c>
      <c r="EY106" s="1016">
        <v>0</v>
      </c>
      <c r="EZ106" s="1017">
        <v>0</v>
      </c>
      <c r="FA106" s="1016">
        <v>0</v>
      </c>
      <c r="FB106" s="1017">
        <v>0</v>
      </c>
      <c r="FC106" s="1018">
        <v>0</v>
      </c>
      <c r="FD106" s="946"/>
      <c r="FE106" s="974"/>
      <c r="FF106" s="946"/>
      <c r="FG106" s="975"/>
      <c r="FI106" s="1019" t="b">
        <v>1</v>
      </c>
    </row>
    <row r="107" spans="2:165" hidden="1" outlineLevel="1">
      <c r="B107" s="976">
        <v>97</v>
      </c>
      <c r="C107" s="1020" t="s">
        <v>757</v>
      </c>
      <c r="E107" s="978">
        <v>0</v>
      </c>
      <c r="F107" s="979">
        <v>0</v>
      </c>
      <c r="G107" s="980">
        <v>0</v>
      </c>
      <c r="H107" s="979">
        <v>0</v>
      </c>
      <c r="I107" s="980">
        <v>0</v>
      </c>
      <c r="J107" s="979">
        <v>0</v>
      </c>
      <c r="K107" s="980">
        <v>0</v>
      </c>
      <c r="L107" s="979">
        <v>0</v>
      </c>
      <c r="M107" s="980">
        <v>0</v>
      </c>
      <c r="N107" s="979">
        <v>0</v>
      </c>
      <c r="O107" s="980">
        <v>0</v>
      </c>
      <c r="P107" s="979">
        <v>0</v>
      </c>
      <c r="Q107" s="980">
        <v>0</v>
      </c>
      <c r="R107" s="979">
        <v>0</v>
      </c>
      <c r="S107" s="980">
        <v>0</v>
      </c>
      <c r="T107" s="979">
        <v>0</v>
      </c>
      <c r="U107" s="980">
        <v>0</v>
      </c>
      <c r="V107" s="979">
        <v>0</v>
      </c>
      <c r="W107" s="980">
        <v>0</v>
      </c>
      <c r="X107" s="979">
        <v>0</v>
      </c>
      <c r="Y107" s="980">
        <v>0</v>
      </c>
      <c r="Z107" s="979">
        <v>0</v>
      </c>
      <c r="AA107" s="980">
        <v>0</v>
      </c>
      <c r="AB107" s="979">
        <v>0</v>
      </c>
      <c r="AC107" s="980">
        <v>0</v>
      </c>
      <c r="AD107" s="979">
        <v>0</v>
      </c>
      <c r="AE107" s="980">
        <v>0</v>
      </c>
      <c r="AF107" s="979">
        <v>0</v>
      </c>
      <c r="AG107" s="980">
        <v>0</v>
      </c>
      <c r="AH107" s="979">
        <v>0</v>
      </c>
      <c r="AI107" s="980">
        <v>0</v>
      </c>
      <c r="AJ107" s="979">
        <v>0</v>
      </c>
      <c r="AK107" s="980">
        <v>0</v>
      </c>
      <c r="AL107" s="979">
        <v>0</v>
      </c>
      <c r="AM107" s="980">
        <v>0</v>
      </c>
      <c r="AN107" s="981">
        <v>0</v>
      </c>
      <c r="AO107" s="946"/>
      <c r="AP107" s="964"/>
      <c r="AQ107" s="946"/>
      <c r="AR107" s="978">
        <v>0</v>
      </c>
      <c r="AS107" s="979">
        <v>0</v>
      </c>
      <c r="AT107" s="980">
        <v>0</v>
      </c>
      <c r="AU107" s="979">
        <v>0</v>
      </c>
      <c r="AV107" s="980">
        <v>0</v>
      </c>
      <c r="AW107" s="979">
        <v>0</v>
      </c>
      <c r="AX107" s="980">
        <v>0</v>
      </c>
      <c r="AY107" s="979">
        <v>0</v>
      </c>
      <c r="AZ107" s="980">
        <v>0</v>
      </c>
      <c r="BA107" s="979">
        <v>0</v>
      </c>
      <c r="BB107" s="980">
        <v>0</v>
      </c>
      <c r="BC107" s="979">
        <v>0</v>
      </c>
      <c r="BD107" s="980">
        <v>0</v>
      </c>
      <c r="BE107" s="979">
        <v>0</v>
      </c>
      <c r="BF107" s="980">
        <v>0</v>
      </c>
      <c r="BG107" s="979">
        <v>0</v>
      </c>
      <c r="BH107" s="980">
        <v>0</v>
      </c>
      <c r="BI107" s="979">
        <v>0</v>
      </c>
      <c r="BJ107" s="980">
        <v>0</v>
      </c>
      <c r="BK107" s="979">
        <v>0</v>
      </c>
      <c r="BL107" s="980">
        <v>0</v>
      </c>
      <c r="BM107" s="979">
        <v>0</v>
      </c>
      <c r="BN107" s="980">
        <v>0</v>
      </c>
      <c r="BO107" s="979">
        <v>0</v>
      </c>
      <c r="BP107" s="980">
        <v>0</v>
      </c>
      <c r="BQ107" s="979">
        <v>0</v>
      </c>
      <c r="BR107" s="980">
        <v>0</v>
      </c>
      <c r="BS107" s="979">
        <v>0</v>
      </c>
      <c r="BT107" s="980">
        <v>0</v>
      </c>
      <c r="BU107" s="979">
        <v>0</v>
      </c>
      <c r="BV107" s="980">
        <v>0</v>
      </c>
      <c r="BW107" s="979">
        <v>0</v>
      </c>
      <c r="BX107" s="980">
        <v>0</v>
      </c>
      <c r="BY107" s="979">
        <v>0</v>
      </c>
      <c r="BZ107" s="980">
        <v>0</v>
      </c>
      <c r="CA107" s="981">
        <v>0</v>
      </c>
      <c r="CB107" s="946"/>
      <c r="CC107" s="971"/>
      <c r="CD107" s="946"/>
      <c r="CE107" s="972"/>
      <c r="CF107" s="946"/>
      <c r="CG107" s="978">
        <v>0</v>
      </c>
      <c r="CH107" s="979">
        <v>0</v>
      </c>
      <c r="CI107" s="980">
        <v>0</v>
      </c>
      <c r="CJ107" s="979">
        <v>0</v>
      </c>
      <c r="CK107" s="980">
        <v>0</v>
      </c>
      <c r="CL107" s="979">
        <v>0</v>
      </c>
      <c r="CM107" s="980">
        <v>0</v>
      </c>
      <c r="CN107" s="979">
        <v>0</v>
      </c>
      <c r="CO107" s="980">
        <v>0</v>
      </c>
      <c r="CP107" s="979">
        <v>0</v>
      </c>
      <c r="CQ107" s="980">
        <v>0</v>
      </c>
      <c r="CR107" s="979">
        <v>0</v>
      </c>
      <c r="CS107" s="980">
        <v>0</v>
      </c>
      <c r="CT107" s="979">
        <v>0</v>
      </c>
      <c r="CU107" s="980">
        <v>0</v>
      </c>
      <c r="CV107" s="979">
        <v>0</v>
      </c>
      <c r="CW107" s="980">
        <v>0</v>
      </c>
      <c r="CX107" s="979">
        <v>0</v>
      </c>
      <c r="CY107" s="980">
        <v>0</v>
      </c>
      <c r="CZ107" s="979">
        <v>0</v>
      </c>
      <c r="DA107" s="980">
        <v>0</v>
      </c>
      <c r="DB107" s="979">
        <v>0</v>
      </c>
      <c r="DC107" s="980">
        <v>0</v>
      </c>
      <c r="DD107" s="979">
        <v>0</v>
      </c>
      <c r="DE107" s="980">
        <v>0</v>
      </c>
      <c r="DF107" s="979">
        <v>0</v>
      </c>
      <c r="DG107" s="980">
        <v>0</v>
      </c>
      <c r="DH107" s="979">
        <v>0</v>
      </c>
      <c r="DI107" s="980">
        <v>0</v>
      </c>
      <c r="DJ107" s="979">
        <v>0</v>
      </c>
      <c r="DK107" s="980">
        <v>0</v>
      </c>
      <c r="DL107" s="979">
        <v>0</v>
      </c>
      <c r="DM107" s="980">
        <v>0</v>
      </c>
      <c r="DN107" s="979">
        <v>0</v>
      </c>
      <c r="DO107" s="980">
        <v>0</v>
      </c>
      <c r="DP107" s="981">
        <v>0</v>
      </c>
      <c r="DQ107" s="946"/>
      <c r="DR107" s="973"/>
      <c r="DS107" s="946"/>
      <c r="DT107" s="978">
        <v>0</v>
      </c>
      <c r="DU107" s="979">
        <v>0</v>
      </c>
      <c r="DV107" s="980">
        <v>0</v>
      </c>
      <c r="DW107" s="979">
        <v>0</v>
      </c>
      <c r="DX107" s="980">
        <v>0</v>
      </c>
      <c r="DY107" s="979">
        <v>0</v>
      </c>
      <c r="DZ107" s="980">
        <v>0</v>
      </c>
      <c r="EA107" s="979">
        <v>0</v>
      </c>
      <c r="EB107" s="980">
        <v>0</v>
      </c>
      <c r="EC107" s="979">
        <v>0</v>
      </c>
      <c r="ED107" s="980">
        <v>0</v>
      </c>
      <c r="EE107" s="979">
        <v>0</v>
      </c>
      <c r="EF107" s="980">
        <v>0</v>
      </c>
      <c r="EG107" s="979">
        <v>0</v>
      </c>
      <c r="EH107" s="980">
        <v>0</v>
      </c>
      <c r="EI107" s="979">
        <v>0</v>
      </c>
      <c r="EJ107" s="980">
        <v>0</v>
      </c>
      <c r="EK107" s="979">
        <v>0</v>
      </c>
      <c r="EL107" s="980">
        <v>0</v>
      </c>
      <c r="EM107" s="979">
        <v>0</v>
      </c>
      <c r="EN107" s="980">
        <v>0</v>
      </c>
      <c r="EO107" s="979">
        <v>0</v>
      </c>
      <c r="EP107" s="980">
        <v>0</v>
      </c>
      <c r="EQ107" s="979">
        <v>0</v>
      </c>
      <c r="ER107" s="980">
        <v>0</v>
      </c>
      <c r="ES107" s="979">
        <v>0</v>
      </c>
      <c r="ET107" s="980">
        <v>0</v>
      </c>
      <c r="EU107" s="979">
        <v>0</v>
      </c>
      <c r="EV107" s="980">
        <v>0</v>
      </c>
      <c r="EW107" s="979">
        <v>0</v>
      </c>
      <c r="EX107" s="980">
        <v>0</v>
      </c>
      <c r="EY107" s="979">
        <v>0</v>
      </c>
      <c r="EZ107" s="980">
        <v>0</v>
      </c>
      <c r="FA107" s="979">
        <v>0</v>
      </c>
      <c r="FB107" s="980">
        <v>0</v>
      </c>
      <c r="FC107" s="981">
        <v>0</v>
      </c>
      <c r="FD107" s="946"/>
      <c r="FE107" s="974"/>
      <c r="FF107" s="946"/>
      <c r="FG107" s="975"/>
      <c r="FI107" s="982" t="b">
        <v>1</v>
      </c>
    </row>
    <row r="108" spans="2:165" hidden="1" outlineLevel="1">
      <c r="B108" s="1013">
        <v>98</v>
      </c>
      <c r="C108" s="1014" t="s">
        <v>758</v>
      </c>
      <c r="E108" s="1015">
        <v>0</v>
      </c>
      <c r="F108" s="1016">
        <v>0</v>
      </c>
      <c r="G108" s="1017">
        <v>0</v>
      </c>
      <c r="H108" s="1016">
        <v>0</v>
      </c>
      <c r="I108" s="1017">
        <v>0</v>
      </c>
      <c r="J108" s="1016">
        <v>0</v>
      </c>
      <c r="K108" s="1017">
        <v>0</v>
      </c>
      <c r="L108" s="1016">
        <v>0</v>
      </c>
      <c r="M108" s="1017">
        <v>0</v>
      </c>
      <c r="N108" s="1016">
        <v>0</v>
      </c>
      <c r="O108" s="1017">
        <v>0</v>
      </c>
      <c r="P108" s="1016">
        <v>0</v>
      </c>
      <c r="Q108" s="1017">
        <v>0</v>
      </c>
      <c r="R108" s="1016">
        <v>0</v>
      </c>
      <c r="S108" s="1017">
        <v>0</v>
      </c>
      <c r="T108" s="1016">
        <v>0</v>
      </c>
      <c r="U108" s="1017">
        <v>0</v>
      </c>
      <c r="V108" s="1016">
        <v>0</v>
      </c>
      <c r="W108" s="1017">
        <v>0</v>
      </c>
      <c r="X108" s="1016">
        <v>0</v>
      </c>
      <c r="Y108" s="1017">
        <v>0</v>
      </c>
      <c r="Z108" s="1016">
        <v>0</v>
      </c>
      <c r="AA108" s="1017">
        <v>0</v>
      </c>
      <c r="AB108" s="1016">
        <v>0</v>
      </c>
      <c r="AC108" s="1017">
        <v>0</v>
      </c>
      <c r="AD108" s="1016">
        <v>0</v>
      </c>
      <c r="AE108" s="1017">
        <v>0</v>
      </c>
      <c r="AF108" s="1016">
        <v>0</v>
      </c>
      <c r="AG108" s="1017">
        <v>0</v>
      </c>
      <c r="AH108" s="1016">
        <v>0</v>
      </c>
      <c r="AI108" s="1017">
        <v>0</v>
      </c>
      <c r="AJ108" s="1016">
        <v>0</v>
      </c>
      <c r="AK108" s="1017">
        <v>0</v>
      </c>
      <c r="AL108" s="1016">
        <v>0</v>
      </c>
      <c r="AM108" s="1017">
        <v>0</v>
      </c>
      <c r="AN108" s="1018">
        <v>0</v>
      </c>
      <c r="AO108" s="946"/>
      <c r="AP108" s="964"/>
      <c r="AQ108" s="946"/>
      <c r="AR108" s="1015">
        <v>0</v>
      </c>
      <c r="AS108" s="1016">
        <v>0</v>
      </c>
      <c r="AT108" s="1017">
        <v>0</v>
      </c>
      <c r="AU108" s="1016">
        <v>0</v>
      </c>
      <c r="AV108" s="1017">
        <v>0</v>
      </c>
      <c r="AW108" s="1016">
        <v>0</v>
      </c>
      <c r="AX108" s="1017">
        <v>0</v>
      </c>
      <c r="AY108" s="1016">
        <v>0</v>
      </c>
      <c r="AZ108" s="1017">
        <v>0</v>
      </c>
      <c r="BA108" s="1016">
        <v>0</v>
      </c>
      <c r="BB108" s="1017">
        <v>0</v>
      </c>
      <c r="BC108" s="1016">
        <v>0</v>
      </c>
      <c r="BD108" s="1017">
        <v>0</v>
      </c>
      <c r="BE108" s="1016">
        <v>0</v>
      </c>
      <c r="BF108" s="1017">
        <v>0</v>
      </c>
      <c r="BG108" s="1016">
        <v>0</v>
      </c>
      <c r="BH108" s="1017">
        <v>0</v>
      </c>
      <c r="BI108" s="1016">
        <v>0</v>
      </c>
      <c r="BJ108" s="1017">
        <v>0</v>
      </c>
      <c r="BK108" s="1016">
        <v>0</v>
      </c>
      <c r="BL108" s="1017">
        <v>0</v>
      </c>
      <c r="BM108" s="1016">
        <v>0</v>
      </c>
      <c r="BN108" s="1017">
        <v>0</v>
      </c>
      <c r="BO108" s="1016">
        <v>0</v>
      </c>
      <c r="BP108" s="1017">
        <v>0</v>
      </c>
      <c r="BQ108" s="1016">
        <v>0</v>
      </c>
      <c r="BR108" s="1017">
        <v>0</v>
      </c>
      <c r="BS108" s="1016">
        <v>0</v>
      </c>
      <c r="BT108" s="1017">
        <v>0</v>
      </c>
      <c r="BU108" s="1016">
        <v>0</v>
      </c>
      <c r="BV108" s="1017">
        <v>0</v>
      </c>
      <c r="BW108" s="1016">
        <v>0</v>
      </c>
      <c r="BX108" s="1017">
        <v>0</v>
      </c>
      <c r="BY108" s="1016">
        <v>0</v>
      </c>
      <c r="BZ108" s="1017">
        <v>0</v>
      </c>
      <c r="CA108" s="1018">
        <v>0</v>
      </c>
      <c r="CB108" s="946"/>
      <c r="CC108" s="971"/>
      <c r="CD108" s="946"/>
      <c r="CE108" s="972"/>
      <c r="CF108" s="946"/>
      <c r="CG108" s="1015">
        <v>0</v>
      </c>
      <c r="CH108" s="1016">
        <v>0</v>
      </c>
      <c r="CI108" s="1017">
        <v>0</v>
      </c>
      <c r="CJ108" s="1016">
        <v>0</v>
      </c>
      <c r="CK108" s="1017">
        <v>0</v>
      </c>
      <c r="CL108" s="1016">
        <v>0</v>
      </c>
      <c r="CM108" s="1017">
        <v>0</v>
      </c>
      <c r="CN108" s="1016">
        <v>0</v>
      </c>
      <c r="CO108" s="1017">
        <v>0</v>
      </c>
      <c r="CP108" s="1016">
        <v>0</v>
      </c>
      <c r="CQ108" s="1017">
        <v>0</v>
      </c>
      <c r="CR108" s="1016">
        <v>0</v>
      </c>
      <c r="CS108" s="1017">
        <v>0</v>
      </c>
      <c r="CT108" s="1016">
        <v>0</v>
      </c>
      <c r="CU108" s="1017">
        <v>0</v>
      </c>
      <c r="CV108" s="1016">
        <v>0</v>
      </c>
      <c r="CW108" s="1017">
        <v>0</v>
      </c>
      <c r="CX108" s="1016">
        <v>0</v>
      </c>
      <c r="CY108" s="1017">
        <v>0</v>
      </c>
      <c r="CZ108" s="1016">
        <v>0</v>
      </c>
      <c r="DA108" s="1017">
        <v>0</v>
      </c>
      <c r="DB108" s="1016">
        <v>0</v>
      </c>
      <c r="DC108" s="1017">
        <v>0</v>
      </c>
      <c r="DD108" s="1016">
        <v>0</v>
      </c>
      <c r="DE108" s="1017">
        <v>0</v>
      </c>
      <c r="DF108" s="1016">
        <v>0</v>
      </c>
      <c r="DG108" s="1017">
        <v>0</v>
      </c>
      <c r="DH108" s="1016">
        <v>0</v>
      </c>
      <c r="DI108" s="1017">
        <v>0</v>
      </c>
      <c r="DJ108" s="1016">
        <v>0</v>
      </c>
      <c r="DK108" s="1017">
        <v>0</v>
      </c>
      <c r="DL108" s="1016">
        <v>0</v>
      </c>
      <c r="DM108" s="1017">
        <v>0</v>
      </c>
      <c r="DN108" s="1016">
        <v>0</v>
      </c>
      <c r="DO108" s="1017">
        <v>0</v>
      </c>
      <c r="DP108" s="1018">
        <v>0</v>
      </c>
      <c r="DQ108" s="946"/>
      <c r="DR108" s="973"/>
      <c r="DS108" s="946"/>
      <c r="DT108" s="1015">
        <v>0</v>
      </c>
      <c r="DU108" s="1016">
        <v>0</v>
      </c>
      <c r="DV108" s="1017">
        <v>0</v>
      </c>
      <c r="DW108" s="1016">
        <v>0</v>
      </c>
      <c r="DX108" s="1017">
        <v>0</v>
      </c>
      <c r="DY108" s="1016">
        <v>0</v>
      </c>
      <c r="DZ108" s="1017">
        <v>0</v>
      </c>
      <c r="EA108" s="1016">
        <v>0</v>
      </c>
      <c r="EB108" s="1017">
        <v>0</v>
      </c>
      <c r="EC108" s="1016">
        <v>0</v>
      </c>
      <c r="ED108" s="1017">
        <v>0</v>
      </c>
      <c r="EE108" s="1016">
        <v>0</v>
      </c>
      <c r="EF108" s="1017">
        <v>0</v>
      </c>
      <c r="EG108" s="1016">
        <v>0</v>
      </c>
      <c r="EH108" s="1017">
        <v>0</v>
      </c>
      <c r="EI108" s="1016">
        <v>0</v>
      </c>
      <c r="EJ108" s="1017">
        <v>0</v>
      </c>
      <c r="EK108" s="1016">
        <v>0</v>
      </c>
      <c r="EL108" s="1017">
        <v>0</v>
      </c>
      <c r="EM108" s="1016">
        <v>0</v>
      </c>
      <c r="EN108" s="1017">
        <v>0</v>
      </c>
      <c r="EO108" s="1016">
        <v>0</v>
      </c>
      <c r="EP108" s="1017">
        <v>0</v>
      </c>
      <c r="EQ108" s="1016">
        <v>0</v>
      </c>
      <c r="ER108" s="1017">
        <v>0</v>
      </c>
      <c r="ES108" s="1016">
        <v>0</v>
      </c>
      <c r="ET108" s="1017">
        <v>0</v>
      </c>
      <c r="EU108" s="1016">
        <v>0</v>
      </c>
      <c r="EV108" s="1017">
        <v>0</v>
      </c>
      <c r="EW108" s="1016">
        <v>0</v>
      </c>
      <c r="EX108" s="1017">
        <v>0</v>
      </c>
      <c r="EY108" s="1016">
        <v>0</v>
      </c>
      <c r="EZ108" s="1017">
        <v>0</v>
      </c>
      <c r="FA108" s="1016">
        <v>0</v>
      </c>
      <c r="FB108" s="1017">
        <v>0</v>
      </c>
      <c r="FC108" s="1018">
        <v>0</v>
      </c>
      <c r="FD108" s="946"/>
      <c r="FE108" s="974"/>
      <c r="FF108" s="946"/>
      <c r="FG108" s="975"/>
      <c r="FI108" s="1019" t="b">
        <v>1</v>
      </c>
    </row>
    <row r="109" spans="2:165" hidden="1" outlineLevel="1">
      <c r="B109" s="976">
        <v>99</v>
      </c>
      <c r="C109" s="1020" t="s">
        <v>759</v>
      </c>
      <c r="E109" s="978">
        <v>0</v>
      </c>
      <c r="F109" s="979">
        <v>0</v>
      </c>
      <c r="G109" s="980">
        <v>0</v>
      </c>
      <c r="H109" s="979">
        <v>0</v>
      </c>
      <c r="I109" s="980">
        <v>0</v>
      </c>
      <c r="J109" s="979">
        <v>0</v>
      </c>
      <c r="K109" s="980">
        <v>0</v>
      </c>
      <c r="L109" s="979">
        <v>0</v>
      </c>
      <c r="M109" s="980">
        <v>0</v>
      </c>
      <c r="N109" s="979">
        <v>0</v>
      </c>
      <c r="O109" s="980">
        <v>0</v>
      </c>
      <c r="P109" s="979">
        <v>0</v>
      </c>
      <c r="Q109" s="980">
        <v>0</v>
      </c>
      <c r="R109" s="979">
        <v>0</v>
      </c>
      <c r="S109" s="980">
        <v>0</v>
      </c>
      <c r="T109" s="979">
        <v>0</v>
      </c>
      <c r="U109" s="980">
        <v>0</v>
      </c>
      <c r="V109" s="979">
        <v>0</v>
      </c>
      <c r="W109" s="980">
        <v>0</v>
      </c>
      <c r="X109" s="979">
        <v>0</v>
      </c>
      <c r="Y109" s="980">
        <v>0</v>
      </c>
      <c r="Z109" s="979">
        <v>0</v>
      </c>
      <c r="AA109" s="980">
        <v>0</v>
      </c>
      <c r="AB109" s="979">
        <v>0</v>
      </c>
      <c r="AC109" s="980">
        <v>0</v>
      </c>
      <c r="AD109" s="979">
        <v>0</v>
      </c>
      <c r="AE109" s="980">
        <v>0</v>
      </c>
      <c r="AF109" s="979">
        <v>0</v>
      </c>
      <c r="AG109" s="980">
        <v>0</v>
      </c>
      <c r="AH109" s="979">
        <v>0</v>
      </c>
      <c r="AI109" s="980">
        <v>0</v>
      </c>
      <c r="AJ109" s="979">
        <v>0</v>
      </c>
      <c r="AK109" s="980">
        <v>0</v>
      </c>
      <c r="AL109" s="979">
        <v>0</v>
      </c>
      <c r="AM109" s="980">
        <v>0</v>
      </c>
      <c r="AN109" s="981">
        <v>0</v>
      </c>
      <c r="AO109" s="946"/>
      <c r="AP109" s="964"/>
      <c r="AQ109" s="946"/>
      <c r="AR109" s="978">
        <v>0</v>
      </c>
      <c r="AS109" s="979">
        <v>0</v>
      </c>
      <c r="AT109" s="980">
        <v>0</v>
      </c>
      <c r="AU109" s="979">
        <v>0</v>
      </c>
      <c r="AV109" s="980">
        <v>0</v>
      </c>
      <c r="AW109" s="979">
        <v>0</v>
      </c>
      <c r="AX109" s="980">
        <v>0</v>
      </c>
      <c r="AY109" s="979">
        <v>0</v>
      </c>
      <c r="AZ109" s="980">
        <v>0</v>
      </c>
      <c r="BA109" s="979">
        <v>0</v>
      </c>
      <c r="BB109" s="980">
        <v>0</v>
      </c>
      <c r="BC109" s="979">
        <v>0</v>
      </c>
      <c r="BD109" s="980">
        <v>0</v>
      </c>
      <c r="BE109" s="979">
        <v>0</v>
      </c>
      <c r="BF109" s="980">
        <v>0</v>
      </c>
      <c r="BG109" s="979">
        <v>0</v>
      </c>
      <c r="BH109" s="980">
        <v>0</v>
      </c>
      <c r="BI109" s="979">
        <v>0</v>
      </c>
      <c r="BJ109" s="980">
        <v>0</v>
      </c>
      <c r="BK109" s="979">
        <v>0</v>
      </c>
      <c r="BL109" s="980">
        <v>0</v>
      </c>
      <c r="BM109" s="979">
        <v>0</v>
      </c>
      <c r="BN109" s="980">
        <v>0</v>
      </c>
      <c r="BO109" s="979">
        <v>0</v>
      </c>
      <c r="BP109" s="980">
        <v>0</v>
      </c>
      <c r="BQ109" s="979">
        <v>0</v>
      </c>
      <c r="BR109" s="980">
        <v>0</v>
      </c>
      <c r="BS109" s="979">
        <v>0</v>
      </c>
      <c r="BT109" s="980">
        <v>0</v>
      </c>
      <c r="BU109" s="979">
        <v>0</v>
      </c>
      <c r="BV109" s="980">
        <v>0</v>
      </c>
      <c r="BW109" s="979">
        <v>0</v>
      </c>
      <c r="BX109" s="980">
        <v>0</v>
      </c>
      <c r="BY109" s="979">
        <v>0</v>
      </c>
      <c r="BZ109" s="980">
        <v>0</v>
      </c>
      <c r="CA109" s="981">
        <v>0</v>
      </c>
      <c r="CB109" s="946"/>
      <c r="CC109" s="971"/>
      <c r="CD109" s="946"/>
      <c r="CE109" s="972"/>
      <c r="CF109" s="946"/>
      <c r="CG109" s="978">
        <v>0</v>
      </c>
      <c r="CH109" s="979">
        <v>0</v>
      </c>
      <c r="CI109" s="980">
        <v>0</v>
      </c>
      <c r="CJ109" s="979">
        <v>0</v>
      </c>
      <c r="CK109" s="980">
        <v>0</v>
      </c>
      <c r="CL109" s="979">
        <v>0</v>
      </c>
      <c r="CM109" s="980">
        <v>0</v>
      </c>
      <c r="CN109" s="979">
        <v>0</v>
      </c>
      <c r="CO109" s="980">
        <v>0</v>
      </c>
      <c r="CP109" s="979">
        <v>0</v>
      </c>
      <c r="CQ109" s="980">
        <v>0</v>
      </c>
      <c r="CR109" s="979">
        <v>0</v>
      </c>
      <c r="CS109" s="980">
        <v>0</v>
      </c>
      <c r="CT109" s="979">
        <v>0</v>
      </c>
      <c r="CU109" s="980">
        <v>0</v>
      </c>
      <c r="CV109" s="979">
        <v>0</v>
      </c>
      <c r="CW109" s="980">
        <v>0</v>
      </c>
      <c r="CX109" s="979">
        <v>0</v>
      </c>
      <c r="CY109" s="980">
        <v>0</v>
      </c>
      <c r="CZ109" s="979">
        <v>0</v>
      </c>
      <c r="DA109" s="980">
        <v>0</v>
      </c>
      <c r="DB109" s="979">
        <v>0</v>
      </c>
      <c r="DC109" s="980">
        <v>0</v>
      </c>
      <c r="DD109" s="979">
        <v>0</v>
      </c>
      <c r="DE109" s="980">
        <v>0</v>
      </c>
      <c r="DF109" s="979">
        <v>0</v>
      </c>
      <c r="DG109" s="980">
        <v>0</v>
      </c>
      <c r="DH109" s="979">
        <v>0</v>
      </c>
      <c r="DI109" s="980">
        <v>0</v>
      </c>
      <c r="DJ109" s="979">
        <v>0</v>
      </c>
      <c r="DK109" s="980">
        <v>0</v>
      </c>
      <c r="DL109" s="979">
        <v>0</v>
      </c>
      <c r="DM109" s="980">
        <v>0</v>
      </c>
      <c r="DN109" s="979">
        <v>0</v>
      </c>
      <c r="DO109" s="980">
        <v>0</v>
      </c>
      <c r="DP109" s="981">
        <v>0</v>
      </c>
      <c r="DQ109" s="946"/>
      <c r="DR109" s="973"/>
      <c r="DS109" s="946"/>
      <c r="DT109" s="978">
        <v>0</v>
      </c>
      <c r="DU109" s="979">
        <v>0</v>
      </c>
      <c r="DV109" s="980">
        <v>0</v>
      </c>
      <c r="DW109" s="979">
        <v>0</v>
      </c>
      <c r="DX109" s="980">
        <v>0</v>
      </c>
      <c r="DY109" s="979">
        <v>0</v>
      </c>
      <c r="DZ109" s="980">
        <v>0</v>
      </c>
      <c r="EA109" s="979">
        <v>0</v>
      </c>
      <c r="EB109" s="980">
        <v>0</v>
      </c>
      <c r="EC109" s="979">
        <v>0</v>
      </c>
      <c r="ED109" s="980">
        <v>0</v>
      </c>
      <c r="EE109" s="979">
        <v>0</v>
      </c>
      <c r="EF109" s="980">
        <v>0</v>
      </c>
      <c r="EG109" s="979">
        <v>0</v>
      </c>
      <c r="EH109" s="980">
        <v>0</v>
      </c>
      <c r="EI109" s="979">
        <v>0</v>
      </c>
      <c r="EJ109" s="980">
        <v>0</v>
      </c>
      <c r="EK109" s="979">
        <v>0</v>
      </c>
      <c r="EL109" s="980">
        <v>0</v>
      </c>
      <c r="EM109" s="979">
        <v>0</v>
      </c>
      <c r="EN109" s="980">
        <v>0</v>
      </c>
      <c r="EO109" s="979">
        <v>0</v>
      </c>
      <c r="EP109" s="980">
        <v>0</v>
      </c>
      <c r="EQ109" s="979">
        <v>0</v>
      </c>
      <c r="ER109" s="980">
        <v>0</v>
      </c>
      <c r="ES109" s="979">
        <v>0</v>
      </c>
      <c r="ET109" s="980">
        <v>0</v>
      </c>
      <c r="EU109" s="979">
        <v>0</v>
      </c>
      <c r="EV109" s="980">
        <v>0</v>
      </c>
      <c r="EW109" s="979">
        <v>0</v>
      </c>
      <c r="EX109" s="980">
        <v>0</v>
      </c>
      <c r="EY109" s="979">
        <v>0</v>
      </c>
      <c r="EZ109" s="980">
        <v>0</v>
      </c>
      <c r="FA109" s="979">
        <v>0</v>
      </c>
      <c r="FB109" s="980">
        <v>0</v>
      </c>
      <c r="FC109" s="981">
        <v>0</v>
      </c>
      <c r="FD109" s="946"/>
      <c r="FE109" s="974"/>
      <c r="FF109" s="946"/>
      <c r="FG109" s="975"/>
      <c r="FI109" s="982" t="b">
        <v>1</v>
      </c>
    </row>
    <row r="110" spans="2:165" hidden="1" outlineLevel="1">
      <c r="B110" s="983">
        <v>100</v>
      </c>
      <c r="C110" s="1012" t="s">
        <v>760</v>
      </c>
      <c r="E110" s="985">
        <v>0</v>
      </c>
      <c r="F110" s="986">
        <v>0</v>
      </c>
      <c r="G110" s="987">
        <v>0</v>
      </c>
      <c r="H110" s="986">
        <v>0</v>
      </c>
      <c r="I110" s="987">
        <v>0</v>
      </c>
      <c r="J110" s="986">
        <v>0</v>
      </c>
      <c r="K110" s="987">
        <v>0</v>
      </c>
      <c r="L110" s="986">
        <v>0</v>
      </c>
      <c r="M110" s="987">
        <v>0</v>
      </c>
      <c r="N110" s="986">
        <v>0</v>
      </c>
      <c r="O110" s="987">
        <v>0</v>
      </c>
      <c r="P110" s="986">
        <v>0</v>
      </c>
      <c r="Q110" s="987">
        <v>0</v>
      </c>
      <c r="R110" s="986">
        <v>0</v>
      </c>
      <c r="S110" s="987">
        <v>0</v>
      </c>
      <c r="T110" s="986">
        <v>0</v>
      </c>
      <c r="U110" s="987">
        <v>0</v>
      </c>
      <c r="V110" s="986">
        <v>0</v>
      </c>
      <c r="W110" s="987">
        <v>0</v>
      </c>
      <c r="X110" s="986">
        <v>0</v>
      </c>
      <c r="Y110" s="987">
        <v>0</v>
      </c>
      <c r="Z110" s="986">
        <v>0</v>
      </c>
      <c r="AA110" s="987">
        <v>0</v>
      </c>
      <c r="AB110" s="986">
        <v>0</v>
      </c>
      <c r="AC110" s="987">
        <v>0</v>
      </c>
      <c r="AD110" s="986">
        <v>0</v>
      </c>
      <c r="AE110" s="987">
        <v>0</v>
      </c>
      <c r="AF110" s="986">
        <v>0</v>
      </c>
      <c r="AG110" s="987">
        <v>0</v>
      </c>
      <c r="AH110" s="986">
        <v>0</v>
      </c>
      <c r="AI110" s="987">
        <v>0</v>
      </c>
      <c r="AJ110" s="986">
        <v>0</v>
      </c>
      <c r="AK110" s="987">
        <v>0</v>
      </c>
      <c r="AL110" s="986">
        <v>0</v>
      </c>
      <c r="AM110" s="987">
        <v>0</v>
      </c>
      <c r="AN110" s="988">
        <v>0</v>
      </c>
      <c r="AO110" s="946"/>
      <c r="AP110" s="964"/>
      <c r="AQ110" s="946"/>
      <c r="AR110" s="985">
        <v>0</v>
      </c>
      <c r="AS110" s="986">
        <v>0</v>
      </c>
      <c r="AT110" s="987">
        <v>0</v>
      </c>
      <c r="AU110" s="986">
        <v>0</v>
      </c>
      <c r="AV110" s="987">
        <v>0</v>
      </c>
      <c r="AW110" s="986">
        <v>0</v>
      </c>
      <c r="AX110" s="987">
        <v>0</v>
      </c>
      <c r="AY110" s="986">
        <v>0</v>
      </c>
      <c r="AZ110" s="987">
        <v>0</v>
      </c>
      <c r="BA110" s="986">
        <v>0</v>
      </c>
      <c r="BB110" s="987">
        <v>0</v>
      </c>
      <c r="BC110" s="986">
        <v>0</v>
      </c>
      <c r="BD110" s="987">
        <v>0</v>
      </c>
      <c r="BE110" s="986">
        <v>0</v>
      </c>
      <c r="BF110" s="987">
        <v>0</v>
      </c>
      <c r="BG110" s="986">
        <v>0</v>
      </c>
      <c r="BH110" s="987">
        <v>0</v>
      </c>
      <c r="BI110" s="986">
        <v>0</v>
      </c>
      <c r="BJ110" s="987">
        <v>0</v>
      </c>
      <c r="BK110" s="986">
        <v>0</v>
      </c>
      <c r="BL110" s="987">
        <v>0</v>
      </c>
      <c r="BM110" s="986">
        <v>0</v>
      </c>
      <c r="BN110" s="987">
        <v>0</v>
      </c>
      <c r="BO110" s="986">
        <v>0</v>
      </c>
      <c r="BP110" s="987">
        <v>0</v>
      </c>
      <c r="BQ110" s="986">
        <v>0</v>
      </c>
      <c r="BR110" s="987">
        <v>0</v>
      </c>
      <c r="BS110" s="986">
        <v>0</v>
      </c>
      <c r="BT110" s="987">
        <v>0</v>
      </c>
      <c r="BU110" s="986">
        <v>0</v>
      </c>
      <c r="BV110" s="987">
        <v>0</v>
      </c>
      <c r="BW110" s="986">
        <v>0</v>
      </c>
      <c r="BX110" s="987">
        <v>0</v>
      </c>
      <c r="BY110" s="986">
        <v>0</v>
      </c>
      <c r="BZ110" s="987">
        <v>0</v>
      </c>
      <c r="CA110" s="988">
        <v>0</v>
      </c>
      <c r="CB110" s="946"/>
      <c r="CC110" s="971"/>
      <c r="CD110" s="946"/>
      <c r="CE110" s="972"/>
      <c r="CF110" s="946"/>
      <c r="CG110" s="985">
        <v>0</v>
      </c>
      <c r="CH110" s="986">
        <v>0</v>
      </c>
      <c r="CI110" s="987">
        <v>0</v>
      </c>
      <c r="CJ110" s="986">
        <v>0</v>
      </c>
      <c r="CK110" s="987">
        <v>0</v>
      </c>
      <c r="CL110" s="986">
        <v>0</v>
      </c>
      <c r="CM110" s="987">
        <v>0</v>
      </c>
      <c r="CN110" s="986">
        <v>0</v>
      </c>
      <c r="CO110" s="987">
        <v>0</v>
      </c>
      <c r="CP110" s="986">
        <v>0</v>
      </c>
      <c r="CQ110" s="987">
        <v>0</v>
      </c>
      <c r="CR110" s="986">
        <v>0</v>
      </c>
      <c r="CS110" s="987">
        <v>0</v>
      </c>
      <c r="CT110" s="986">
        <v>0</v>
      </c>
      <c r="CU110" s="987">
        <v>0</v>
      </c>
      <c r="CV110" s="986">
        <v>0</v>
      </c>
      <c r="CW110" s="987">
        <v>0</v>
      </c>
      <c r="CX110" s="986">
        <v>0</v>
      </c>
      <c r="CY110" s="987">
        <v>0</v>
      </c>
      <c r="CZ110" s="986">
        <v>0</v>
      </c>
      <c r="DA110" s="987">
        <v>0</v>
      </c>
      <c r="DB110" s="986">
        <v>0</v>
      </c>
      <c r="DC110" s="987">
        <v>0</v>
      </c>
      <c r="DD110" s="986">
        <v>0</v>
      </c>
      <c r="DE110" s="987">
        <v>0</v>
      </c>
      <c r="DF110" s="986">
        <v>0</v>
      </c>
      <c r="DG110" s="987">
        <v>0</v>
      </c>
      <c r="DH110" s="986">
        <v>0</v>
      </c>
      <c r="DI110" s="987">
        <v>0</v>
      </c>
      <c r="DJ110" s="986">
        <v>0</v>
      </c>
      <c r="DK110" s="987">
        <v>0</v>
      </c>
      <c r="DL110" s="986">
        <v>0</v>
      </c>
      <c r="DM110" s="987">
        <v>0</v>
      </c>
      <c r="DN110" s="986">
        <v>0</v>
      </c>
      <c r="DO110" s="987">
        <v>0</v>
      </c>
      <c r="DP110" s="988">
        <v>0</v>
      </c>
      <c r="DQ110" s="946"/>
      <c r="DR110" s="973"/>
      <c r="DS110" s="946"/>
      <c r="DT110" s="985">
        <v>0</v>
      </c>
      <c r="DU110" s="986">
        <v>0</v>
      </c>
      <c r="DV110" s="987">
        <v>0</v>
      </c>
      <c r="DW110" s="986">
        <v>0</v>
      </c>
      <c r="DX110" s="987">
        <v>0</v>
      </c>
      <c r="DY110" s="986">
        <v>0</v>
      </c>
      <c r="DZ110" s="987">
        <v>0</v>
      </c>
      <c r="EA110" s="986">
        <v>0</v>
      </c>
      <c r="EB110" s="987">
        <v>0</v>
      </c>
      <c r="EC110" s="986">
        <v>0</v>
      </c>
      <c r="ED110" s="987">
        <v>0</v>
      </c>
      <c r="EE110" s="986">
        <v>0</v>
      </c>
      <c r="EF110" s="987">
        <v>0</v>
      </c>
      <c r="EG110" s="986">
        <v>0</v>
      </c>
      <c r="EH110" s="987">
        <v>0</v>
      </c>
      <c r="EI110" s="986">
        <v>0</v>
      </c>
      <c r="EJ110" s="987">
        <v>0</v>
      </c>
      <c r="EK110" s="986">
        <v>0</v>
      </c>
      <c r="EL110" s="987">
        <v>0</v>
      </c>
      <c r="EM110" s="986">
        <v>0</v>
      </c>
      <c r="EN110" s="987">
        <v>0</v>
      </c>
      <c r="EO110" s="986">
        <v>0</v>
      </c>
      <c r="EP110" s="987">
        <v>0</v>
      </c>
      <c r="EQ110" s="986">
        <v>0</v>
      </c>
      <c r="ER110" s="987">
        <v>0</v>
      </c>
      <c r="ES110" s="986">
        <v>0</v>
      </c>
      <c r="ET110" s="987">
        <v>0</v>
      </c>
      <c r="EU110" s="986">
        <v>0</v>
      </c>
      <c r="EV110" s="987">
        <v>0</v>
      </c>
      <c r="EW110" s="986">
        <v>0</v>
      </c>
      <c r="EX110" s="987">
        <v>0</v>
      </c>
      <c r="EY110" s="986">
        <v>0</v>
      </c>
      <c r="EZ110" s="987">
        <v>0</v>
      </c>
      <c r="FA110" s="986">
        <v>0</v>
      </c>
      <c r="FB110" s="987">
        <v>0</v>
      </c>
      <c r="FC110" s="988">
        <v>0</v>
      </c>
      <c r="FD110" s="946"/>
      <c r="FE110" s="974"/>
      <c r="FF110" s="946"/>
      <c r="FG110" s="975"/>
      <c r="FI110" s="989" t="b">
        <v>1</v>
      </c>
    </row>
    <row r="111" spans="2:165" hidden="1" outlineLevel="1">
      <c r="B111" s="990">
        <v>101</v>
      </c>
      <c r="C111" s="1011" t="s">
        <v>761</v>
      </c>
      <c r="E111" s="992">
        <v>0</v>
      </c>
      <c r="F111" s="993">
        <v>0</v>
      </c>
      <c r="G111" s="994">
        <v>0</v>
      </c>
      <c r="H111" s="993">
        <v>0</v>
      </c>
      <c r="I111" s="994">
        <v>0</v>
      </c>
      <c r="J111" s="993">
        <v>0</v>
      </c>
      <c r="K111" s="994">
        <v>0</v>
      </c>
      <c r="L111" s="993">
        <v>0</v>
      </c>
      <c r="M111" s="994">
        <v>0</v>
      </c>
      <c r="N111" s="993">
        <v>0</v>
      </c>
      <c r="O111" s="994">
        <v>0</v>
      </c>
      <c r="P111" s="993">
        <v>0</v>
      </c>
      <c r="Q111" s="994">
        <v>0</v>
      </c>
      <c r="R111" s="993">
        <v>0</v>
      </c>
      <c r="S111" s="994">
        <v>0</v>
      </c>
      <c r="T111" s="993">
        <v>0</v>
      </c>
      <c r="U111" s="994">
        <v>0</v>
      </c>
      <c r="V111" s="993">
        <v>0</v>
      </c>
      <c r="W111" s="994">
        <v>0</v>
      </c>
      <c r="X111" s="993">
        <v>0</v>
      </c>
      <c r="Y111" s="994">
        <v>0</v>
      </c>
      <c r="Z111" s="993">
        <v>0</v>
      </c>
      <c r="AA111" s="994">
        <v>0</v>
      </c>
      <c r="AB111" s="993">
        <v>0</v>
      </c>
      <c r="AC111" s="994">
        <v>0</v>
      </c>
      <c r="AD111" s="993">
        <v>0</v>
      </c>
      <c r="AE111" s="994">
        <v>0</v>
      </c>
      <c r="AF111" s="993">
        <v>0</v>
      </c>
      <c r="AG111" s="994">
        <v>0</v>
      </c>
      <c r="AH111" s="993">
        <v>0</v>
      </c>
      <c r="AI111" s="994">
        <v>0</v>
      </c>
      <c r="AJ111" s="993">
        <v>0</v>
      </c>
      <c r="AK111" s="994">
        <v>0</v>
      </c>
      <c r="AL111" s="993">
        <v>0</v>
      </c>
      <c r="AM111" s="994">
        <v>0</v>
      </c>
      <c r="AN111" s="995">
        <v>0</v>
      </c>
      <c r="AO111" s="946"/>
      <c r="AP111" s="964"/>
      <c r="AQ111" s="946"/>
      <c r="AR111" s="992">
        <v>0</v>
      </c>
      <c r="AS111" s="993">
        <v>0</v>
      </c>
      <c r="AT111" s="994">
        <v>0</v>
      </c>
      <c r="AU111" s="993">
        <v>0</v>
      </c>
      <c r="AV111" s="994">
        <v>0</v>
      </c>
      <c r="AW111" s="993">
        <v>0</v>
      </c>
      <c r="AX111" s="994">
        <v>0</v>
      </c>
      <c r="AY111" s="993">
        <v>0</v>
      </c>
      <c r="AZ111" s="994">
        <v>0</v>
      </c>
      <c r="BA111" s="993">
        <v>0</v>
      </c>
      <c r="BB111" s="994">
        <v>0</v>
      </c>
      <c r="BC111" s="993">
        <v>0</v>
      </c>
      <c r="BD111" s="994">
        <v>0</v>
      </c>
      <c r="BE111" s="993">
        <v>0</v>
      </c>
      <c r="BF111" s="994">
        <v>0</v>
      </c>
      <c r="BG111" s="993">
        <v>0</v>
      </c>
      <c r="BH111" s="994">
        <v>0</v>
      </c>
      <c r="BI111" s="993">
        <v>0</v>
      </c>
      <c r="BJ111" s="994">
        <v>0</v>
      </c>
      <c r="BK111" s="993">
        <v>0</v>
      </c>
      <c r="BL111" s="994">
        <v>0</v>
      </c>
      <c r="BM111" s="993">
        <v>0</v>
      </c>
      <c r="BN111" s="994">
        <v>0</v>
      </c>
      <c r="BO111" s="993">
        <v>0</v>
      </c>
      <c r="BP111" s="994">
        <v>0</v>
      </c>
      <c r="BQ111" s="993">
        <v>0</v>
      </c>
      <c r="BR111" s="994">
        <v>0</v>
      </c>
      <c r="BS111" s="993">
        <v>0</v>
      </c>
      <c r="BT111" s="994">
        <v>0</v>
      </c>
      <c r="BU111" s="993">
        <v>0</v>
      </c>
      <c r="BV111" s="994">
        <v>0</v>
      </c>
      <c r="BW111" s="993">
        <v>0</v>
      </c>
      <c r="BX111" s="994">
        <v>0</v>
      </c>
      <c r="BY111" s="993">
        <v>0</v>
      </c>
      <c r="BZ111" s="994">
        <v>0</v>
      </c>
      <c r="CA111" s="995">
        <v>0</v>
      </c>
      <c r="CB111" s="946"/>
      <c r="CC111" s="971"/>
      <c r="CD111" s="946"/>
      <c r="CE111" s="972"/>
      <c r="CF111" s="946"/>
      <c r="CG111" s="992">
        <v>0</v>
      </c>
      <c r="CH111" s="993">
        <v>0</v>
      </c>
      <c r="CI111" s="994">
        <v>0</v>
      </c>
      <c r="CJ111" s="993">
        <v>0</v>
      </c>
      <c r="CK111" s="994">
        <v>0</v>
      </c>
      <c r="CL111" s="993">
        <v>0</v>
      </c>
      <c r="CM111" s="994">
        <v>0</v>
      </c>
      <c r="CN111" s="993">
        <v>0</v>
      </c>
      <c r="CO111" s="994">
        <v>0</v>
      </c>
      <c r="CP111" s="993">
        <v>0</v>
      </c>
      <c r="CQ111" s="994">
        <v>0</v>
      </c>
      <c r="CR111" s="993">
        <v>0</v>
      </c>
      <c r="CS111" s="994">
        <v>0</v>
      </c>
      <c r="CT111" s="993">
        <v>0</v>
      </c>
      <c r="CU111" s="994">
        <v>0</v>
      </c>
      <c r="CV111" s="993">
        <v>0</v>
      </c>
      <c r="CW111" s="994">
        <v>0</v>
      </c>
      <c r="CX111" s="993">
        <v>0</v>
      </c>
      <c r="CY111" s="994">
        <v>0</v>
      </c>
      <c r="CZ111" s="993">
        <v>0</v>
      </c>
      <c r="DA111" s="994">
        <v>0</v>
      </c>
      <c r="DB111" s="993">
        <v>0</v>
      </c>
      <c r="DC111" s="994">
        <v>0</v>
      </c>
      <c r="DD111" s="993">
        <v>0</v>
      </c>
      <c r="DE111" s="994">
        <v>0</v>
      </c>
      <c r="DF111" s="993">
        <v>0</v>
      </c>
      <c r="DG111" s="994">
        <v>0</v>
      </c>
      <c r="DH111" s="993">
        <v>0</v>
      </c>
      <c r="DI111" s="994">
        <v>0</v>
      </c>
      <c r="DJ111" s="993">
        <v>0</v>
      </c>
      <c r="DK111" s="994">
        <v>0</v>
      </c>
      <c r="DL111" s="993">
        <v>0</v>
      </c>
      <c r="DM111" s="994">
        <v>0</v>
      </c>
      <c r="DN111" s="993">
        <v>0</v>
      </c>
      <c r="DO111" s="994">
        <v>0</v>
      </c>
      <c r="DP111" s="995">
        <v>0</v>
      </c>
      <c r="DQ111" s="946"/>
      <c r="DR111" s="973"/>
      <c r="DS111" s="946"/>
      <c r="DT111" s="992">
        <v>0</v>
      </c>
      <c r="DU111" s="993">
        <v>0</v>
      </c>
      <c r="DV111" s="994">
        <v>0</v>
      </c>
      <c r="DW111" s="993">
        <v>0</v>
      </c>
      <c r="DX111" s="994">
        <v>0</v>
      </c>
      <c r="DY111" s="993">
        <v>0</v>
      </c>
      <c r="DZ111" s="994">
        <v>0</v>
      </c>
      <c r="EA111" s="993">
        <v>0</v>
      </c>
      <c r="EB111" s="994">
        <v>0</v>
      </c>
      <c r="EC111" s="993">
        <v>0</v>
      </c>
      <c r="ED111" s="994">
        <v>0</v>
      </c>
      <c r="EE111" s="993">
        <v>0</v>
      </c>
      <c r="EF111" s="994">
        <v>0</v>
      </c>
      <c r="EG111" s="993">
        <v>0</v>
      </c>
      <c r="EH111" s="994">
        <v>0</v>
      </c>
      <c r="EI111" s="993">
        <v>0</v>
      </c>
      <c r="EJ111" s="994">
        <v>0</v>
      </c>
      <c r="EK111" s="993">
        <v>0</v>
      </c>
      <c r="EL111" s="994">
        <v>0</v>
      </c>
      <c r="EM111" s="993">
        <v>0</v>
      </c>
      <c r="EN111" s="994">
        <v>0</v>
      </c>
      <c r="EO111" s="993">
        <v>0</v>
      </c>
      <c r="EP111" s="994">
        <v>0</v>
      </c>
      <c r="EQ111" s="993">
        <v>0</v>
      </c>
      <c r="ER111" s="994">
        <v>0</v>
      </c>
      <c r="ES111" s="993">
        <v>0</v>
      </c>
      <c r="ET111" s="994">
        <v>0</v>
      </c>
      <c r="EU111" s="993">
        <v>0</v>
      </c>
      <c r="EV111" s="994">
        <v>0</v>
      </c>
      <c r="EW111" s="993">
        <v>0</v>
      </c>
      <c r="EX111" s="994">
        <v>0</v>
      </c>
      <c r="EY111" s="993">
        <v>0</v>
      </c>
      <c r="EZ111" s="994">
        <v>0</v>
      </c>
      <c r="FA111" s="993">
        <v>0</v>
      </c>
      <c r="FB111" s="994">
        <v>0</v>
      </c>
      <c r="FC111" s="995">
        <v>0</v>
      </c>
      <c r="FD111" s="946"/>
      <c r="FE111" s="974"/>
      <c r="FF111" s="946"/>
      <c r="FG111" s="975"/>
      <c r="FI111" s="996" t="b">
        <v>1</v>
      </c>
    </row>
    <row r="112" spans="2:165" hidden="1" outlineLevel="1">
      <c r="B112" s="983">
        <v>102</v>
      </c>
      <c r="C112" s="1012" t="s">
        <v>762</v>
      </c>
      <c r="E112" s="985">
        <v>0</v>
      </c>
      <c r="F112" s="986">
        <v>0</v>
      </c>
      <c r="G112" s="987">
        <v>0</v>
      </c>
      <c r="H112" s="986">
        <v>0</v>
      </c>
      <c r="I112" s="987">
        <v>0</v>
      </c>
      <c r="J112" s="986">
        <v>0</v>
      </c>
      <c r="K112" s="987">
        <v>0</v>
      </c>
      <c r="L112" s="986">
        <v>0</v>
      </c>
      <c r="M112" s="987">
        <v>0</v>
      </c>
      <c r="N112" s="986">
        <v>0</v>
      </c>
      <c r="O112" s="987">
        <v>0</v>
      </c>
      <c r="P112" s="986">
        <v>0</v>
      </c>
      <c r="Q112" s="987">
        <v>0</v>
      </c>
      <c r="R112" s="986">
        <v>0</v>
      </c>
      <c r="S112" s="987">
        <v>0</v>
      </c>
      <c r="T112" s="986">
        <v>0</v>
      </c>
      <c r="U112" s="987">
        <v>0</v>
      </c>
      <c r="V112" s="986">
        <v>0</v>
      </c>
      <c r="W112" s="987">
        <v>0</v>
      </c>
      <c r="X112" s="986">
        <v>0</v>
      </c>
      <c r="Y112" s="987">
        <v>0</v>
      </c>
      <c r="Z112" s="986">
        <v>0</v>
      </c>
      <c r="AA112" s="987">
        <v>0</v>
      </c>
      <c r="AB112" s="986">
        <v>0</v>
      </c>
      <c r="AC112" s="987">
        <v>0</v>
      </c>
      <c r="AD112" s="986">
        <v>0</v>
      </c>
      <c r="AE112" s="987">
        <v>0</v>
      </c>
      <c r="AF112" s="986">
        <v>0</v>
      </c>
      <c r="AG112" s="987">
        <v>0</v>
      </c>
      <c r="AH112" s="986">
        <v>0</v>
      </c>
      <c r="AI112" s="987">
        <v>0</v>
      </c>
      <c r="AJ112" s="986">
        <v>0</v>
      </c>
      <c r="AK112" s="987">
        <v>0</v>
      </c>
      <c r="AL112" s="986">
        <v>0</v>
      </c>
      <c r="AM112" s="987">
        <v>0</v>
      </c>
      <c r="AN112" s="988">
        <v>0</v>
      </c>
      <c r="AO112" s="946"/>
      <c r="AP112" s="964"/>
      <c r="AQ112" s="946"/>
      <c r="AR112" s="985">
        <v>0</v>
      </c>
      <c r="AS112" s="986">
        <v>0</v>
      </c>
      <c r="AT112" s="987">
        <v>0</v>
      </c>
      <c r="AU112" s="986">
        <v>0</v>
      </c>
      <c r="AV112" s="987">
        <v>0</v>
      </c>
      <c r="AW112" s="986">
        <v>0</v>
      </c>
      <c r="AX112" s="987">
        <v>0</v>
      </c>
      <c r="AY112" s="986">
        <v>0</v>
      </c>
      <c r="AZ112" s="987">
        <v>0</v>
      </c>
      <c r="BA112" s="986">
        <v>0</v>
      </c>
      <c r="BB112" s="987">
        <v>0</v>
      </c>
      <c r="BC112" s="986">
        <v>0</v>
      </c>
      <c r="BD112" s="987">
        <v>0</v>
      </c>
      <c r="BE112" s="986">
        <v>0</v>
      </c>
      <c r="BF112" s="987">
        <v>0</v>
      </c>
      <c r="BG112" s="986">
        <v>0</v>
      </c>
      <c r="BH112" s="987">
        <v>0</v>
      </c>
      <c r="BI112" s="986">
        <v>0</v>
      </c>
      <c r="BJ112" s="987">
        <v>0</v>
      </c>
      <c r="BK112" s="986">
        <v>0</v>
      </c>
      <c r="BL112" s="987">
        <v>0</v>
      </c>
      <c r="BM112" s="986">
        <v>0</v>
      </c>
      <c r="BN112" s="987">
        <v>0</v>
      </c>
      <c r="BO112" s="986">
        <v>0</v>
      </c>
      <c r="BP112" s="987">
        <v>0</v>
      </c>
      <c r="BQ112" s="986">
        <v>0</v>
      </c>
      <c r="BR112" s="987">
        <v>0</v>
      </c>
      <c r="BS112" s="986">
        <v>0</v>
      </c>
      <c r="BT112" s="987">
        <v>0</v>
      </c>
      <c r="BU112" s="986">
        <v>0</v>
      </c>
      <c r="BV112" s="987">
        <v>0</v>
      </c>
      <c r="BW112" s="986">
        <v>0</v>
      </c>
      <c r="BX112" s="987">
        <v>0</v>
      </c>
      <c r="BY112" s="986">
        <v>0</v>
      </c>
      <c r="BZ112" s="987">
        <v>0</v>
      </c>
      <c r="CA112" s="988">
        <v>0</v>
      </c>
      <c r="CB112" s="946"/>
      <c r="CC112" s="971"/>
      <c r="CD112" s="946"/>
      <c r="CE112" s="972"/>
      <c r="CF112" s="946"/>
      <c r="CG112" s="985">
        <v>0</v>
      </c>
      <c r="CH112" s="986">
        <v>0</v>
      </c>
      <c r="CI112" s="987">
        <v>0</v>
      </c>
      <c r="CJ112" s="986">
        <v>0</v>
      </c>
      <c r="CK112" s="987">
        <v>0</v>
      </c>
      <c r="CL112" s="986">
        <v>0</v>
      </c>
      <c r="CM112" s="987">
        <v>0</v>
      </c>
      <c r="CN112" s="986">
        <v>0</v>
      </c>
      <c r="CO112" s="987">
        <v>0</v>
      </c>
      <c r="CP112" s="986">
        <v>0</v>
      </c>
      <c r="CQ112" s="987">
        <v>0</v>
      </c>
      <c r="CR112" s="986">
        <v>0</v>
      </c>
      <c r="CS112" s="987">
        <v>0</v>
      </c>
      <c r="CT112" s="986">
        <v>0</v>
      </c>
      <c r="CU112" s="987">
        <v>0</v>
      </c>
      <c r="CV112" s="986">
        <v>0</v>
      </c>
      <c r="CW112" s="987">
        <v>0</v>
      </c>
      <c r="CX112" s="986">
        <v>0</v>
      </c>
      <c r="CY112" s="987">
        <v>0</v>
      </c>
      <c r="CZ112" s="986">
        <v>0</v>
      </c>
      <c r="DA112" s="987">
        <v>0</v>
      </c>
      <c r="DB112" s="986">
        <v>0</v>
      </c>
      <c r="DC112" s="987">
        <v>0</v>
      </c>
      <c r="DD112" s="986">
        <v>0</v>
      </c>
      <c r="DE112" s="987">
        <v>0</v>
      </c>
      <c r="DF112" s="986">
        <v>0</v>
      </c>
      <c r="DG112" s="987">
        <v>0</v>
      </c>
      <c r="DH112" s="986">
        <v>0</v>
      </c>
      <c r="DI112" s="987">
        <v>0</v>
      </c>
      <c r="DJ112" s="986">
        <v>0</v>
      </c>
      <c r="DK112" s="987">
        <v>0</v>
      </c>
      <c r="DL112" s="986">
        <v>0</v>
      </c>
      <c r="DM112" s="987">
        <v>0</v>
      </c>
      <c r="DN112" s="986">
        <v>0</v>
      </c>
      <c r="DO112" s="987">
        <v>0</v>
      </c>
      <c r="DP112" s="988">
        <v>0</v>
      </c>
      <c r="DQ112" s="946"/>
      <c r="DR112" s="973"/>
      <c r="DS112" s="946"/>
      <c r="DT112" s="985">
        <v>0</v>
      </c>
      <c r="DU112" s="986">
        <v>0</v>
      </c>
      <c r="DV112" s="987">
        <v>0</v>
      </c>
      <c r="DW112" s="986">
        <v>0</v>
      </c>
      <c r="DX112" s="987">
        <v>0</v>
      </c>
      <c r="DY112" s="986">
        <v>0</v>
      </c>
      <c r="DZ112" s="987">
        <v>0</v>
      </c>
      <c r="EA112" s="986">
        <v>0</v>
      </c>
      <c r="EB112" s="987">
        <v>0</v>
      </c>
      <c r="EC112" s="986">
        <v>0</v>
      </c>
      <c r="ED112" s="987">
        <v>0</v>
      </c>
      <c r="EE112" s="986">
        <v>0</v>
      </c>
      <c r="EF112" s="987">
        <v>0</v>
      </c>
      <c r="EG112" s="986">
        <v>0</v>
      </c>
      <c r="EH112" s="987">
        <v>0</v>
      </c>
      <c r="EI112" s="986">
        <v>0</v>
      </c>
      <c r="EJ112" s="987">
        <v>0</v>
      </c>
      <c r="EK112" s="986">
        <v>0</v>
      </c>
      <c r="EL112" s="987">
        <v>0</v>
      </c>
      <c r="EM112" s="986">
        <v>0</v>
      </c>
      <c r="EN112" s="987">
        <v>0</v>
      </c>
      <c r="EO112" s="986">
        <v>0</v>
      </c>
      <c r="EP112" s="987">
        <v>0</v>
      </c>
      <c r="EQ112" s="986">
        <v>0</v>
      </c>
      <c r="ER112" s="987">
        <v>0</v>
      </c>
      <c r="ES112" s="986">
        <v>0</v>
      </c>
      <c r="ET112" s="987">
        <v>0</v>
      </c>
      <c r="EU112" s="986">
        <v>0</v>
      </c>
      <c r="EV112" s="987">
        <v>0</v>
      </c>
      <c r="EW112" s="986">
        <v>0</v>
      </c>
      <c r="EX112" s="987">
        <v>0</v>
      </c>
      <c r="EY112" s="986">
        <v>0</v>
      </c>
      <c r="EZ112" s="987">
        <v>0</v>
      </c>
      <c r="FA112" s="986">
        <v>0</v>
      </c>
      <c r="FB112" s="987">
        <v>0</v>
      </c>
      <c r="FC112" s="988">
        <v>0</v>
      </c>
      <c r="FD112" s="946"/>
      <c r="FE112" s="974"/>
      <c r="FF112" s="946"/>
      <c r="FG112" s="975"/>
      <c r="FI112" s="989" t="b">
        <v>1</v>
      </c>
    </row>
    <row r="113" spans="2:165" hidden="1" outlineLevel="1">
      <c r="B113" s="990">
        <v>103</v>
      </c>
      <c r="C113" s="1011" t="s">
        <v>763</v>
      </c>
      <c r="E113" s="992">
        <v>0</v>
      </c>
      <c r="F113" s="993">
        <v>0</v>
      </c>
      <c r="G113" s="994">
        <v>0</v>
      </c>
      <c r="H113" s="993">
        <v>0</v>
      </c>
      <c r="I113" s="994">
        <v>0</v>
      </c>
      <c r="J113" s="993">
        <v>0</v>
      </c>
      <c r="K113" s="994">
        <v>0</v>
      </c>
      <c r="L113" s="993">
        <v>0</v>
      </c>
      <c r="M113" s="994">
        <v>0</v>
      </c>
      <c r="N113" s="993">
        <v>0</v>
      </c>
      <c r="O113" s="994">
        <v>0</v>
      </c>
      <c r="P113" s="993">
        <v>0</v>
      </c>
      <c r="Q113" s="994">
        <v>0</v>
      </c>
      <c r="R113" s="993">
        <v>0</v>
      </c>
      <c r="S113" s="994">
        <v>0</v>
      </c>
      <c r="T113" s="993">
        <v>0</v>
      </c>
      <c r="U113" s="994">
        <v>0</v>
      </c>
      <c r="V113" s="993">
        <v>0</v>
      </c>
      <c r="W113" s="994">
        <v>0</v>
      </c>
      <c r="X113" s="993">
        <v>0</v>
      </c>
      <c r="Y113" s="994">
        <v>0</v>
      </c>
      <c r="Z113" s="993">
        <v>0</v>
      </c>
      <c r="AA113" s="994">
        <v>0</v>
      </c>
      <c r="AB113" s="993">
        <v>0</v>
      </c>
      <c r="AC113" s="994">
        <v>0</v>
      </c>
      <c r="AD113" s="993">
        <v>0</v>
      </c>
      <c r="AE113" s="994">
        <v>0</v>
      </c>
      <c r="AF113" s="993">
        <v>0</v>
      </c>
      <c r="AG113" s="994">
        <v>0</v>
      </c>
      <c r="AH113" s="993">
        <v>0</v>
      </c>
      <c r="AI113" s="994">
        <v>0</v>
      </c>
      <c r="AJ113" s="993">
        <v>0</v>
      </c>
      <c r="AK113" s="994">
        <v>0</v>
      </c>
      <c r="AL113" s="993">
        <v>0</v>
      </c>
      <c r="AM113" s="994">
        <v>0</v>
      </c>
      <c r="AN113" s="995">
        <v>0</v>
      </c>
      <c r="AO113" s="946"/>
      <c r="AP113" s="964"/>
      <c r="AQ113" s="946"/>
      <c r="AR113" s="992">
        <v>0</v>
      </c>
      <c r="AS113" s="993">
        <v>0</v>
      </c>
      <c r="AT113" s="994">
        <v>0</v>
      </c>
      <c r="AU113" s="993">
        <v>0</v>
      </c>
      <c r="AV113" s="994">
        <v>0</v>
      </c>
      <c r="AW113" s="993">
        <v>0</v>
      </c>
      <c r="AX113" s="994">
        <v>0</v>
      </c>
      <c r="AY113" s="993">
        <v>0</v>
      </c>
      <c r="AZ113" s="994">
        <v>0</v>
      </c>
      <c r="BA113" s="993">
        <v>0</v>
      </c>
      <c r="BB113" s="994">
        <v>0</v>
      </c>
      <c r="BC113" s="993">
        <v>0</v>
      </c>
      <c r="BD113" s="994">
        <v>0</v>
      </c>
      <c r="BE113" s="993">
        <v>0</v>
      </c>
      <c r="BF113" s="994">
        <v>0</v>
      </c>
      <c r="BG113" s="993">
        <v>0</v>
      </c>
      <c r="BH113" s="994">
        <v>0</v>
      </c>
      <c r="BI113" s="993">
        <v>0</v>
      </c>
      <c r="BJ113" s="994">
        <v>0</v>
      </c>
      <c r="BK113" s="993">
        <v>0</v>
      </c>
      <c r="BL113" s="994">
        <v>0</v>
      </c>
      <c r="BM113" s="993">
        <v>0</v>
      </c>
      <c r="BN113" s="994">
        <v>0</v>
      </c>
      <c r="BO113" s="993">
        <v>0</v>
      </c>
      <c r="BP113" s="994">
        <v>0</v>
      </c>
      <c r="BQ113" s="993">
        <v>0</v>
      </c>
      <c r="BR113" s="994">
        <v>0</v>
      </c>
      <c r="BS113" s="993">
        <v>0</v>
      </c>
      <c r="BT113" s="994">
        <v>0</v>
      </c>
      <c r="BU113" s="993">
        <v>0</v>
      </c>
      <c r="BV113" s="994">
        <v>0</v>
      </c>
      <c r="BW113" s="993">
        <v>0</v>
      </c>
      <c r="BX113" s="994">
        <v>0</v>
      </c>
      <c r="BY113" s="993">
        <v>0</v>
      </c>
      <c r="BZ113" s="994">
        <v>0</v>
      </c>
      <c r="CA113" s="995">
        <v>0</v>
      </c>
      <c r="CB113" s="946"/>
      <c r="CC113" s="971"/>
      <c r="CD113" s="946"/>
      <c r="CE113" s="972"/>
      <c r="CF113" s="946"/>
      <c r="CG113" s="992">
        <v>0</v>
      </c>
      <c r="CH113" s="993">
        <v>0</v>
      </c>
      <c r="CI113" s="994">
        <v>0</v>
      </c>
      <c r="CJ113" s="993">
        <v>0</v>
      </c>
      <c r="CK113" s="994">
        <v>0</v>
      </c>
      <c r="CL113" s="993">
        <v>0</v>
      </c>
      <c r="CM113" s="994">
        <v>0</v>
      </c>
      <c r="CN113" s="993">
        <v>0</v>
      </c>
      <c r="CO113" s="994">
        <v>0</v>
      </c>
      <c r="CP113" s="993">
        <v>0</v>
      </c>
      <c r="CQ113" s="994">
        <v>0</v>
      </c>
      <c r="CR113" s="993">
        <v>0</v>
      </c>
      <c r="CS113" s="994">
        <v>0</v>
      </c>
      <c r="CT113" s="993">
        <v>0</v>
      </c>
      <c r="CU113" s="994">
        <v>0</v>
      </c>
      <c r="CV113" s="993">
        <v>0</v>
      </c>
      <c r="CW113" s="994">
        <v>0</v>
      </c>
      <c r="CX113" s="993">
        <v>0</v>
      </c>
      <c r="CY113" s="994">
        <v>0</v>
      </c>
      <c r="CZ113" s="993">
        <v>0</v>
      </c>
      <c r="DA113" s="994">
        <v>0</v>
      </c>
      <c r="DB113" s="993">
        <v>0</v>
      </c>
      <c r="DC113" s="994">
        <v>0</v>
      </c>
      <c r="DD113" s="993">
        <v>0</v>
      </c>
      <c r="DE113" s="994">
        <v>0</v>
      </c>
      <c r="DF113" s="993">
        <v>0</v>
      </c>
      <c r="DG113" s="994">
        <v>0</v>
      </c>
      <c r="DH113" s="993">
        <v>0</v>
      </c>
      <c r="DI113" s="994">
        <v>0</v>
      </c>
      <c r="DJ113" s="993">
        <v>0</v>
      </c>
      <c r="DK113" s="994">
        <v>0</v>
      </c>
      <c r="DL113" s="993">
        <v>0</v>
      </c>
      <c r="DM113" s="994">
        <v>0</v>
      </c>
      <c r="DN113" s="993">
        <v>0</v>
      </c>
      <c r="DO113" s="994">
        <v>0</v>
      </c>
      <c r="DP113" s="995">
        <v>0</v>
      </c>
      <c r="DQ113" s="946"/>
      <c r="DR113" s="973"/>
      <c r="DS113" s="946"/>
      <c r="DT113" s="992">
        <v>0</v>
      </c>
      <c r="DU113" s="993">
        <v>0</v>
      </c>
      <c r="DV113" s="994">
        <v>0</v>
      </c>
      <c r="DW113" s="993">
        <v>0</v>
      </c>
      <c r="DX113" s="994">
        <v>0</v>
      </c>
      <c r="DY113" s="993">
        <v>0</v>
      </c>
      <c r="DZ113" s="994">
        <v>0</v>
      </c>
      <c r="EA113" s="993">
        <v>0</v>
      </c>
      <c r="EB113" s="994">
        <v>0</v>
      </c>
      <c r="EC113" s="993">
        <v>0</v>
      </c>
      <c r="ED113" s="994">
        <v>0</v>
      </c>
      <c r="EE113" s="993">
        <v>0</v>
      </c>
      <c r="EF113" s="994">
        <v>0</v>
      </c>
      <c r="EG113" s="993">
        <v>0</v>
      </c>
      <c r="EH113" s="994">
        <v>0</v>
      </c>
      <c r="EI113" s="993">
        <v>0</v>
      </c>
      <c r="EJ113" s="994">
        <v>0</v>
      </c>
      <c r="EK113" s="993">
        <v>0</v>
      </c>
      <c r="EL113" s="994">
        <v>0</v>
      </c>
      <c r="EM113" s="993">
        <v>0</v>
      </c>
      <c r="EN113" s="994">
        <v>0</v>
      </c>
      <c r="EO113" s="993">
        <v>0</v>
      </c>
      <c r="EP113" s="994">
        <v>0</v>
      </c>
      <c r="EQ113" s="993">
        <v>0</v>
      </c>
      <c r="ER113" s="994">
        <v>0</v>
      </c>
      <c r="ES113" s="993">
        <v>0</v>
      </c>
      <c r="ET113" s="994">
        <v>0</v>
      </c>
      <c r="EU113" s="993">
        <v>0</v>
      </c>
      <c r="EV113" s="994">
        <v>0</v>
      </c>
      <c r="EW113" s="993">
        <v>0</v>
      </c>
      <c r="EX113" s="994">
        <v>0</v>
      </c>
      <c r="EY113" s="993">
        <v>0</v>
      </c>
      <c r="EZ113" s="994">
        <v>0</v>
      </c>
      <c r="FA113" s="993">
        <v>0</v>
      </c>
      <c r="FB113" s="994">
        <v>0</v>
      </c>
      <c r="FC113" s="995">
        <v>0</v>
      </c>
      <c r="FD113" s="946"/>
      <c r="FE113" s="974"/>
      <c r="FF113" s="946"/>
      <c r="FG113" s="975"/>
      <c r="FI113" s="996" t="b">
        <v>1</v>
      </c>
    </row>
    <row r="114" spans="2:165" hidden="1" outlineLevel="1">
      <c r="B114" s="983">
        <v>104</v>
      </c>
      <c r="C114" s="1012" t="s">
        <v>764</v>
      </c>
      <c r="E114" s="985">
        <v>0</v>
      </c>
      <c r="F114" s="986">
        <v>0</v>
      </c>
      <c r="G114" s="987">
        <v>0</v>
      </c>
      <c r="H114" s="986">
        <v>0</v>
      </c>
      <c r="I114" s="987">
        <v>0</v>
      </c>
      <c r="J114" s="986">
        <v>0</v>
      </c>
      <c r="K114" s="987">
        <v>0</v>
      </c>
      <c r="L114" s="986">
        <v>0</v>
      </c>
      <c r="M114" s="987">
        <v>0</v>
      </c>
      <c r="N114" s="986">
        <v>0</v>
      </c>
      <c r="O114" s="987">
        <v>0</v>
      </c>
      <c r="P114" s="986">
        <v>0</v>
      </c>
      <c r="Q114" s="987">
        <v>0</v>
      </c>
      <c r="R114" s="986">
        <v>0</v>
      </c>
      <c r="S114" s="987">
        <v>0</v>
      </c>
      <c r="T114" s="986">
        <v>0</v>
      </c>
      <c r="U114" s="987">
        <v>0</v>
      </c>
      <c r="V114" s="986">
        <v>0</v>
      </c>
      <c r="W114" s="987">
        <v>0</v>
      </c>
      <c r="X114" s="986">
        <v>0</v>
      </c>
      <c r="Y114" s="987">
        <v>0</v>
      </c>
      <c r="Z114" s="986">
        <v>0</v>
      </c>
      <c r="AA114" s="987">
        <v>0</v>
      </c>
      <c r="AB114" s="986">
        <v>0</v>
      </c>
      <c r="AC114" s="987">
        <v>0</v>
      </c>
      <c r="AD114" s="986">
        <v>0</v>
      </c>
      <c r="AE114" s="987">
        <v>0</v>
      </c>
      <c r="AF114" s="986">
        <v>0</v>
      </c>
      <c r="AG114" s="987">
        <v>0</v>
      </c>
      <c r="AH114" s="986">
        <v>0</v>
      </c>
      <c r="AI114" s="987">
        <v>0</v>
      </c>
      <c r="AJ114" s="986">
        <v>0</v>
      </c>
      <c r="AK114" s="987">
        <v>0</v>
      </c>
      <c r="AL114" s="986">
        <v>0</v>
      </c>
      <c r="AM114" s="987">
        <v>0</v>
      </c>
      <c r="AN114" s="988">
        <v>0</v>
      </c>
      <c r="AO114" s="946"/>
      <c r="AP114" s="964"/>
      <c r="AQ114" s="946"/>
      <c r="AR114" s="985">
        <v>0</v>
      </c>
      <c r="AS114" s="986">
        <v>0</v>
      </c>
      <c r="AT114" s="987">
        <v>0</v>
      </c>
      <c r="AU114" s="986">
        <v>0</v>
      </c>
      <c r="AV114" s="987">
        <v>0</v>
      </c>
      <c r="AW114" s="986">
        <v>0</v>
      </c>
      <c r="AX114" s="987">
        <v>0</v>
      </c>
      <c r="AY114" s="986">
        <v>0</v>
      </c>
      <c r="AZ114" s="987">
        <v>0</v>
      </c>
      <c r="BA114" s="986">
        <v>0</v>
      </c>
      <c r="BB114" s="987">
        <v>0</v>
      </c>
      <c r="BC114" s="986">
        <v>0</v>
      </c>
      <c r="BD114" s="987">
        <v>0</v>
      </c>
      <c r="BE114" s="986">
        <v>0</v>
      </c>
      <c r="BF114" s="987">
        <v>0</v>
      </c>
      <c r="BG114" s="986">
        <v>0</v>
      </c>
      <c r="BH114" s="987">
        <v>0</v>
      </c>
      <c r="BI114" s="986">
        <v>0</v>
      </c>
      <c r="BJ114" s="987">
        <v>0</v>
      </c>
      <c r="BK114" s="986">
        <v>0</v>
      </c>
      <c r="BL114" s="987">
        <v>0</v>
      </c>
      <c r="BM114" s="986">
        <v>0</v>
      </c>
      <c r="BN114" s="987">
        <v>0</v>
      </c>
      <c r="BO114" s="986">
        <v>0</v>
      </c>
      <c r="BP114" s="987">
        <v>0</v>
      </c>
      <c r="BQ114" s="986">
        <v>0</v>
      </c>
      <c r="BR114" s="987">
        <v>0</v>
      </c>
      <c r="BS114" s="986">
        <v>0</v>
      </c>
      <c r="BT114" s="987">
        <v>0</v>
      </c>
      <c r="BU114" s="986">
        <v>0</v>
      </c>
      <c r="BV114" s="987">
        <v>0</v>
      </c>
      <c r="BW114" s="986">
        <v>0</v>
      </c>
      <c r="BX114" s="987">
        <v>0</v>
      </c>
      <c r="BY114" s="986">
        <v>0</v>
      </c>
      <c r="BZ114" s="987">
        <v>0</v>
      </c>
      <c r="CA114" s="988">
        <v>0</v>
      </c>
      <c r="CB114" s="946"/>
      <c r="CC114" s="971"/>
      <c r="CD114" s="946"/>
      <c r="CE114" s="972"/>
      <c r="CF114" s="946"/>
      <c r="CG114" s="985">
        <v>0</v>
      </c>
      <c r="CH114" s="986">
        <v>0</v>
      </c>
      <c r="CI114" s="987">
        <v>0</v>
      </c>
      <c r="CJ114" s="986">
        <v>0</v>
      </c>
      <c r="CK114" s="987">
        <v>0</v>
      </c>
      <c r="CL114" s="986">
        <v>0</v>
      </c>
      <c r="CM114" s="987">
        <v>0</v>
      </c>
      <c r="CN114" s="986">
        <v>0</v>
      </c>
      <c r="CO114" s="987">
        <v>0</v>
      </c>
      <c r="CP114" s="986">
        <v>0</v>
      </c>
      <c r="CQ114" s="987">
        <v>0</v>
      </c>
      <c r="CR114" s="986">
        <v>0</v>
      </c>
      <c r="CS114" s="987">
        <v>0</v>
      </c>
      <c r="CT114" s="986">
        <v>0</v>
      </c>
      <c r="CU114" s="987">
        <v>0</v>
      </c>
      <c r="CV114" s="986">
        <v>0</v>
      </c>
      <c r="CW114" s="987">
        <v>0</v>
      </c>
      <c r="CX114" s="986">
        <v>0</v>
      </c>
      <c r="CY114" s="987">
        <v>0</v>
      </c>
      <c r="CZ114" s="986">
        <v>0</v>
      </c>
      <c r="DA114" s="987">
        <v>0</v>
      </c>
      <c r="DB114" s="986">
        <v>0</v>
      </c>
      <c r="DC114" s="987">
        <v>0</v>
      </c>
      <c r="DD114" s="986">
        <v>0</v>
      </c>
      <c r="DE114" s="987">
        <v>0</v>
      </c>
      <c r="DF114" s="986">
        <v>0</v>
      </c>
      <c r="DG114" s="987">
        <v>0</v>
      </c>
      <c r="DH114" s="986">
        <v>0</v>
      </c>
      <c r="DI114" s="987">
        <v>0</v>
      </c>
      <c r="DJ114" s="986">
        <v>0</v>
      </c>
      <c r="DK114" s="987">
        <v>0</v>
      </c>
      <c r="DL114" s="986">
        <v>0</v>
      </c>
      <c r="DM114" s="987">
        <v>0</v>
      </c>
      <c r="DN114" s="986">
        <v>0</v>
      </c>
      <c r="DO114" s="987">
        <v>0</v>
      </c>
      <c r="DP114" s="988">
        <v>0</v>
      </c>
      <c r="DQ114" s="946"/>
      <c r="DR114" s="973"/>
      <c r="DS114" s="946"/>
      <c r="DT114" s="985">
        <v>0</v>
      </c>
      <c r="DU114" s="986">
        <v>0</v>
      </c>
      <c r="DV114" s="987">
        <v>0</v>
      </c>
      <c r="DW114" s="986">
        <v>0</v>
      </c>
      <c r="DX114" s="987">
        <v>0</v>
      </c>
      <c r="DY114" s="986">
        <v>0</v>
      </c>
      <c r="DZ114" s="987">
        <v>0</v>
      </c>
      <c r="EA114" s="986">
        <v>0</v>
      </c>
      <c r="EB114" s="987">
        <v>0</v>
      </c>
      <c r="EC114" s="986">
        <v>0</v>
      </c>
      <c r="ED114" s="987">
        <v>0</v>
      </c>
      <c r="EE114" s="986">
        <v>0</v>
      </c>
      <c r="EF114" s="987">
        <v>0</v>
      </c>
      <c r="EG114" s="986">
        <v>0</v>
      </c>
      <c r="EH114" s="987">
        <v>0</v>
      </c>
      <c r="EI114" s="986">
        <v>0</v>
      </c>
      <c r="EJ114" s="987">
        <v>0</v>
      </c>
      <c r="EK114" s="986">
        <v>0</v>
      </c>
      <c r="EL114" s="987">
        <v>0</v>
      </c>
      <c r="EM114" s="986">
        <v>0</v>
      </c>
      <c r="EN114" s="987">
        <v>0</v>
      </c>
      <c r="EO114" s="986">
        <v>0</v>
      </c>
      <c r="EP114" s="987">
        <v>0</v>
      </c>
      <c r="EQ114" s="986">
        <v>0</v>
      </c>
      <c r="ER114" s="987">
        <v>0</v>
      </c>
      <c r="ES114" s="986">
        <v>0</v>
      </c>
      <c r="ET114" s="987">
        <v>0</v>
      </c>
      <c r="EU114" s="986">
        <v>0</v>
      </c>
      <c r="EV114" s="987">
        <v>0</v>
      </c>
      <c r="EW114" s="986">
        <v>0</v>
      </c>
      <c r="EX114" s="987">
        <v>0</v>
      </c>
      <c r="EY114" s="986">
        <v>0</v>
      </c>
      <c r="EZ114" s="987">
        <v>0</v>
      </c>
      <c r="FA114" s="986">
        <v>0</v>
      </c>
      <c r="FB114" s="987">
        <v>0</v>
      </c>
      <c r="FC114" s="988">
        <v>0</v>
      </c>
      <c r="FD114" s="946"/>
      <c r="FE114" s="974"/>
      <c r="FF114" s="946"/>
      <c r="FG114" s="975"/>
      <c r="FI114" s="989" t="b">
        <v>1</v>
      </c>
    </row>
    <row r="115" spans="2:165" hidden="1" outlineLevel="1">
      <c r="B115" s="990">
        <v>105</v>
      </c>
      <c r="C115" s="1011" t="s">
        <v>765</v>
      </c>
      <c r="E115" s="992">
        <v>0</v>
      </c>
      <c r="F115" s="993">
        <v>0</v>
      </c>
      <c r="G115" s="994">
        <v>0</v>
      </c>
      <c r="H115" s="993">
        <v>0</v>
      </c>
      <c r="I115" s="994">
        <v>0</v>
      </c>
      <c r="J115" s="993">
        <v>0</v>
      </c>
      <c r="K115" s="994">
        <v>0</v>
      </c>
      <c r="L115" s="993">
        <v>0</v>
      </c>
      <c r="M115" s="994">
        <v>0</v>
      </c>
      <c r="N115" s="993">
        <v>0</v>
      </c>
      <c r="O115" s="994">
        <v>0</v>
      </c>
      <c r="P115" s="993">
        <v>0</v>
      </c>
      <c r="Q115" s="994">
        <v>0</v>
      </c>
      <c r="R115" s="993">
        <v>0</v>
      </c>
      <c r="S115" s="994">
        <v>0</v>
      </c>
      <c r="T115" s="993">
        <v>0</v>
      </c>
      <c r="U115" s="994">
        <v>0</v>
      </c>
      <c r="V115" s="993">
        <v>0</v>
      </c>
      <c r="W115" s="994">
        <v>0</v>
      </c>
      <c r="X115" s="993">
        <v>0</v>
      </c>
      <c r="Y115" s="994">
        <v>0</v>
      </c>
      <c r="Z115" s="993">
        <v>0</v>
      </c>
      <c r="AA115" s="994">
        <v>0</v>
      </c>
      <c r="AB115" s="993">
        <v>0</v>
      </c>
      <c r="AC115" s="994">
        <v>0</v>
      </c>
      <c r="AD115" s="993">
        <v>0</v>
      </c>
      <c r="AE115" s="994">
        <v>0</v>
      </c>
      <c r="AF115" s="993">
        <v>0</v>
      </c>
      <c r="AG115" s="994">
        <v>0</v>
      </c>
      <c r="AH115" s="993">
        <v>0</v>
      </c>
      <c r="AI115" s="994">
        <v>0</v>
      </c>
      <c r="AJ115" s="993">
        <v>0</v>
      </c>
      <c r="AK115" s="994">
        <v>0</v>
      </c>
      <c r="AL115" s="993">
        <v>0</v>
      </c>
      <c r="AM115" s="994">
        <v>0</v>
      </c>
      <c r="AN115" s="995">
        <v>0</v>
      </c>
      <c r="AO115" s="946"/>
      <c r="AP115" s="964"/>
      <c r="AQ115" s="946"/>
      <c r="AR115" s="992">
        <v>0</v>
      </c>
      <c r="AS115" s="993">
        <v>0</v>
      </c>
      <c r="AT115" s="994">
        <v>0</v>
      </c>
      <c r="AU115" s="993">
        <v>0</v>
      </c>
      <c r="AV115" s="994">
        <v>0</v>
      </c>
      <c r="AW115" s="993">
        <v>0</v>
      </c>
      <c r="AX115" s="994">
        <v>0</v>
      </c>
      <c r="AY115" s="993">
        <v>0</v>
      </c>
      <c r="AZ115" s="994">
        <v>0</v>
      </c>
      <c r="BA115" s="993">
        <v>0</v>
      </c>
      <c r="BB115" s="994">
        <v>0</v>
      </c>
      <c r="BC115" s="993">
        <v>0</v>
      </c>
      <c r="BD115" s="994">
        <v>0</v>
      </c>
      <c r="BE115" s="993">
        <v>0</v>
      </c>
      <c r="BF115" s="994">
        <v>0</v>
      </c>
      <c r="BG115" s="993">
        <v>0</v>
      </c>
      <c r="BH115" s="994">
        <v>0</v>
      </c>
      <c r="BI115" s="993">
        <v>0</v>
      </c>
      <c r="BJ115" s="994">
        <v>0</v>
      </c>
      <c r="BK115" s="993">
        <v>0</v>
      </c>
      <c r="BL115" s="994">
        <v>0</v>
      </c>
      <c r="BM115" s="993">
        <v>0</v>
      </c>
      <c r="BN115" s="994">
        <v>0</v>
      </c>
      <c r="BO115" s="993">
        <v>0</v>
      </c>
      <c r="BP115" s="994">
        <v>0</v>
      </c>
      <c r="BQ115" s="993">
        <v>0</v>
      </c>
      <c r="BR115" s="994">
        <v>0</v>
      </c>
      <c r="BS115" s="993">
        <v>0</v>
      </c>
      <c r="BT115" s="994">
        <v>0</v>
      </c>
      <c r="BU115" s="993">
        <v>0</v>
      </c>
      <c r="BV115" s="994">
        <v>0</v>
      </c>
      <c r="BW115" s="993">
        <v>0</v>
      </c>
      <c r="BX115" s="994">
        <v>0</v>
      </c>
      <c r="BY115" s="993">
        <v>0</v>
      </c>
      <c r="BZ115" s="994">
        <v>0</v>
      </c>
      <c r="CA115" s="995">
        <v>0</v>
      </c>
      <c r="CB115" s="946"/>
      <c r="CC115" s="971"/>
      <c r="CD115" s="946"/>
      <c r="CE115" s="972"/>
      <c r="CF115" s="946"/>
      <c r="CG115" s="992">
        <v>0</v>
      </c>
      <c r="CH115" s="993">
        <v>0</v>
      </c>
      <c r="CI115" s="994">
        <v>0</v>
      </c>
      <c r="CJ115" s="993">
        <v>0</v>
      </c>
      <c r="CK115" s="994">
        <v>0</v>
      </c>
      <c r="CL115" s="993">
        <v>0</v>
      </c>
      <c r="CM115" s="994">
        <v>0</v>
      </c>
      <c r="CN115" s="993">
        <v>0</v>
      </c>
      <c r="CO115" s="994">
        <v>0</v>
      </c>
      <c r="CP115" s="993">
        <v>0</v>
      </c>
      <c r="CQ115" s="994">
        <v>0</v>
      </c>
      <c r="CR115" s="993">
        <v>0</v>
      </c>
      <c r="CS115" s="994">
        <v>0</v>
      </c>
      <c r="CT115" s="993">
        <v>0</v>
      </c>
      <c r="CU115" s="994">
        <v>0</v>
      </c>
      <c r="CV115" s="993">
        <v>0</v>
      </c>
      <c r="CW115" s="994">
        <v>0</v>
      </c>
      <c r="CX115" s="993">
        <v>0</v>
      </c>
      <c r="CY115" s="994">
        <v>0</v>
      </c>
      <c r="CZ115" s="993">
        <v>0</v>
      </c>
      <c r="DA115" s="994">
        <v>0</v>
      </c>
      <c r="DB115" s="993">
        <v>0</v>
      </c>
      <c r="DC115" s="994">
        <v>0</v>
      </c>
      <c r="DD115" s="993">
        <v>0</v>
      </c>
      <c r="DE115" s="994">
        <v>0</v>
      </c>
      <c r="DF115" s="993">
        <v>0</v>
      </c>
      <c r="DG115" s="994">
        <v>0</v>
      </c>
      <c r="DH115" s="993">
        <v>0</v>
      </c>
      <c r="DI115" s="994">
        <v>0</v>
      </c>
      <c r="DJ115" s="993">
        <v>0</v>
      </c>
      <c r="DK115" s="994">
        <v>0</v>
      </c>
      <c r="DL115" s="993">
        <v>0</v>
      </c>
      <c r="DM115" s="994">
        <v>0</v>
      </c>
      <c r="DN115" s="993">
        <v>0</v>
      </c>
      <c r="DO115" s="994">
        <v>0</v>
      </c>
      <c r="DP115" s="995">
        <v>0</v>
      </c>
      <c r="DQ115" s="946"/>
      <c r="DR115" s="973"/>
      <c r="DS115" s="946"/>
      <c r="DT115" s="992">
        <v>0</v>
      </c>
      <c r="DU115" s="993">
        <v>0</v>
      </c>
      <c r="DV115" s="994">
        <v>0</v>
      </c>
      <c r="DW115" s="993">
        <v>0</v>
      </c>
      <c r="DX115" s="994">
        <v>0</v>
      </c>
      <c r="DY115" s="993">
        <v>0</v>
      </c>
      <c r="DZ115" s="994">
        <v>0</v>
      </c>
      <c r="EA115" s="993">
        <v>0</v>
      </c>
      <c r="EB115" s="994">
        <v>0</v>
      </c>
      <c r="EC115" s="993">
        <v>0</v>
      </c>
      <c r="ED115" s="994">
        <v>0</v>
      </c>
      <c r="EE115" s="993">
        <v>0</v>
      </c>
      <c r="EF115" s="994">
        <v>0</v>
      </c>
      <c r="EG115" s="993">
        <v>0</v>
      </c>
      <c r="EH115" s="994">
        <v>0</v>
      </c>
      <c r="EI115" s="993">
        <v>0</v>
      </c>
      <c r="EJ115" s="994">
        <v>0</v>
      </c>
      <c r="EK115" s="993">
        <v>0</v>
      </c>
      <c r="EL115" s="994">
        <v>0</v>
      </c>
      <c r="EM115" s="993">
        <v>0</v>
      </c>
      <c r="EN115" s="994">
        <v>0</v>
      </c>
      <c r="EO115" s="993">
        <v>0</v>
      </c>
      <c r="EP115" s="994">
        <v>0</v>
      </c>
      <c r="EQ115" s="993">
        <v>0</v>
      </c>
      <c r="ER115" s="994">
        <v>0</v>
      </c>
      <c r="ES115" s="993">
        <v>0</v>
      </c>
      <c r="ET115" s="994">
        <v>0</v>
      </c>
      <c r="EU115" s="993">
        <v>0</v>
      </c>
      <c r="EV115" s="994">
        <v>0</v>
      </c>
      <c r="EW115" s="993">
        <v>0</v>
      </c>
      <c r="EX115" s="994">
        <v>0</v>
      </c>
      <c r="EY115" s="993">
        <v>0</v>
      </c>
      <c r="EZ115" s="994">
        <v>0</v>
      </c>
      <c r="FA115" s="993">
        <v>0</v>
      </c>
      <c r="FB115" s="994">
        <v>0</v>
      </c>
      <c r="FC115" s="995">
        <v>0</v>
      </c>
      <c r="FD115" s="946"/>
      <c r="FE115" s="974"/>
      <c r="FF115" s="946"/>
      <c r="FG115" s="975"/>
      <c r="FI115" s="996" t="b">
        <v>1</v>
      </c>
    </row>
    <row r="116" spans="2:165" hidden="1" outlineLevel="1">
      <c r="B116" s="983">
        <v>106</v>
      </c>
      <c r="C116" s="1012" t="s">
        <v>766</v>
      </c>
      <c r="E116" s="985">
        <v>0</v>
      </c>
      <c r="F116" s="986">
        <v>0</v>
      </c>
      <c r="G116" s="987">
        <v>0</v>
      </c>
      <c r="H116" s="986">
        <v>0</v>
      </c>
      <c r="I116" s="987">
        <v>0</v>
      </c>
      <c r="J116" s="986">
        <v>0</v>
      </c>
      <c r="K116" s="987">
        <v>0</v>
      </c>
      <c r="L116" s="986">
        <v>0</v>
      </c>
      <c r="M116" s="987">
        <v>0</v>
      </c>
      <c r="N116" s="986">
        <v>0</v>
      </c>
      <c r="O116" s="987">
        <v>0</v>
      </c>
      <c r="P116" s="986">
        <v>0</v>
      </c>
      <c r="Q116" s="987">
        <v>0</v>
      </c>
      <c r="R116" s="986">
        <v>0</v>
      </c>
      <c r="S116" s="987">
        <v>0</v>
      </c>
      <c r="T116" s="986">
        <v>0</v>
      </c>
      <c r="U116" s="987">
        <v>0</v>
      </c>
      <c r="V116" s="986">
        <v>0</v>
      </c>
      <c r="W116" s="987">
        <v>0</v>
      </c>
      <c r="X116" s="986">
        <v>0</v>
      </c>
      <c r="Y116" s="987">
        <v>0</v>
      </c>
      <c r="Z116" s="986">
        <v>0</v>
      </c>
      <c r="AA116" s="987">
        <v>0</v>
      </c>
      <c r="AB116" s="986">
        <v>0</v>
      </c>
      <c r="AC116" s="987">
        <v>0</v>
      </c>
      <c r="AD116" s="986">
        <v>0</v>
      </c>
      <c r="AE116" s="987">
        <v>0</v>
      </c>
      <c r="AF116" s="986">
        <v>0</v>
      </c>
      <c r="AG116" s="987">
        <v>0</v>
      </c>
      <c r="AH116" s="986">
        <v>0</v>
      </c>
      <c r="AI116" s="987">
        <v>0</v>
      </c>
      <c r="AJ116" s="986">
        <v>0</v>
      </c>
      <c r="AK116" s="987">
        <v>0</v>
      </c>
      <c r="AL116" s="986">
        <v>0</v>
      </c>
      <c r="AM116" s="987">
        <v>0</v>
      </c>
      <c r="AN116" s="988">
        <v>0</v>
      </c>
      <c r="AO116" s="946"/>
      <c r="AP116" s="964"/>
      <c r="AQ116" s="946"/>
      <c r="AR116" s="985">
        <v>0</v>
      </c>
      <c r="AS116" s="986">
        <v>0</v>
      </c>
      <c r="AT116" s="987">
        <v>0</v>
      </c>
      <c r="AU116" s="986">
        <v>0</v>
      </c>
      <c r="AV116" s="987">
        <v>0</v>
      </c>
      <c r="AW116" s="986">
        <v>0</v>
      </c>
      <c r="AX116" s="987">
        <v>0</v>
      </c>
      <c r="AY116" s="986">
        <v>0</v>
      </c>
      <c r="AZ116" s="987">
        <v>0</v>
      </c>
      <c r="BA116" s="986">
        <v>0</v>
      </c>
      <c r="BB116" s="987">
        <v>0</v>
      </c>
      <c r="BC116" s="986">
        <v>0</v>
      </c>
      <c r="BD116" s="987">
        <v>0</v>
      </c>
      <c r="BE116" s="986">
        <v>0</v>
      </c>
      <c r="BF116" s="987">
        <v>0</v>
      </c>
      <c r="BG116" s="986">
        <v>0</v>
      </c>
      <c r="BH116" s="987">
        <v>0</v>
      </c>
      <c r="BI116" s="986">
        <v>0</v>
      </c>
      <c r="BJ116" s="987">
        <v>0</v>
      </c>
      <c r="BK116" s="986">
        <v>0</v>
      </c>
      <c r="BL116" s="987">
        <v>0</v>
      </c>
      <c r="BM116" s="986">
        <v>0</v>
      </c>
      <c r="BN116" s="987">
        <v>0</v>
      </c>
      <c r="BO116" s="986">
        <v>0</v>
      </c>
      <c r="BP116" s="987">
        <v>0</v>
      </c>
      <c r="BQ116" s="986">
        <v>0</v>
      </c>
      <c r="BR116" s="987">
        <v>0</v>
      </c>
      <c r="BS116" s="986">
        <v>0</v>
      </c>
      <c r="BT116" s="987">
        <v>0</v>
      </c>
      <c r="BU116" s="986">
        <v>0</v>
      </c>
      <c r="BV116" s="987">
        <v>0</v>
      </c>
      <c r="BW116" s="986">
        <v>0</v>
      </c>
      <c r="BX116" s="987">
        <v>0</v>
      </c>
      <c r="BY116" s="986">
        <v>0</v>
      </c>
      <c r="BZ116" s="987">
        <v>0</v>
      </c>
      <c r="CA116" s="988">
        <v>0</v>
      </c>
      <c r="CB116" s="946"/>
      <c r="CC116" s="971"/>
      <c r="CD116" s="946"/>
      <c r="CE116" s="972"/>
      <c r="CF116" s="946"/>
      <c r="CG116" s="985">
        <v>0</v>
      </c>
      <c r="CH116" s="986">
        <v>0</v>
      </c>
      <c r="CI116" s="987">
        <v>0</v>
      </c>
      <c r="CJ116" s="986">
        <v>0</v>
      </c>
      <c r="CK116" s="987">
        <v>0</v>
      </c>
      <c r="CL116" s="986">
        <v>0</v>
      </c>
      <c r="CM116" s="987">
        <v>0</v>
      </c>
      <c r="CN116" s="986">
        <v>0</v>
      </c>
      <c r="CO116" s="987">
        <v>0</v>
      </c>
      <c r="CP116" s="986">
        <v>0</v>
      </c>
      <c r="CQ116" s="987">
        <v>0</v>
      </c>
      <c r="CR116" s="986">
        <v>0</v>
      </c>
      <c r="CS116" s="987">
        <v>0</v>
      </c>
      <c r="CT116" s="986">
        <v>0</v>
      </c>
      <c r="CU116" s="987">
        <v>0</v>
      </c>
      <c r="CV116" s="986">
        <v>0</v>
      </c>
      <c r="CW116" s="987">
        <v>0</v>
      </c>
      <c r="CX116" s="986">
        <v>0</v>
      </c>
      <c r="CY116" s="987">
        <v>0</v>
      </c>
      <c r="CZ116" s="986">
        <v>0</v>
      </c>
      <c r="DA116" s="987">
        <v>0</v>
      </c>
      <c r="DB116" s="986">
        <v>0</v>
      </c>
      <c r="DC116" s="987">
        <v>0</v>
      </c>
      <c r="DD116" s="986">
        <v>0</v>
      </c>
      <c r="DE116" s="987">
        <v>0</v>
      </c>
      <c r="DF116" s="986">
        <v>0</v>
      </c>
      <c r="DG116" s="987">
        <v>0</v>
      </c>
      <c r="DH116" s="986">
        <v>0</v>
      </c>
      <c r="DI116" s="987">
        <v>0</v>
      </c>
      <c r="DJ116" s="986">
        <v>0</v>
      </c>
      <c r="DK116" s="987">
        <v>0</v>
      </c>
      <c r="DL116" s="986">
        <v>0</v>
      </c>
      <c r="DM116" s="987">
        <v>0</v>
      </c>
      <c r="DN116" s="986">
        <v>0</v>
      </c>
      <c r="DO116" s="987">
        <v>0</v>
      </c>
      <c r="DP116" s="988">
        <v>0</v>
      </c>
      <c r="DQ116" s="946"/>
      <c r="DR116" s="973"/>
      <c r="DS116" s="946"/>
      <c r="DT116" s="985">
        <v>0</v>
      </c>
      <c r="DU116" s="986">
        <v>0</v>
      </c>
      <c r="DV116" s="987">
        <v>0</v>
      </c>
      <c r="DW116" s="986">
        <v>0</v>
      </c>
      <c r="DX116" s="987">
        <v>0</v>
      </c>
      <c r="DY116" s="986">
        <v>0</v>
      </c>
      <c r="DZ116" s="987">
        <v>0</v>
      </c>
      <c r="EA116" s="986">
        <v>0</v>
      </c>
      <c r="EB116" s="987">
        <v>0</v>
      </c>
      <c r="EC116" s="986">
        <v>0</v>
      </c>
      <c r="ED116" s="987">
        <v>0</v>
      </c>
      <c r="EE116" s="986">
        <v>0</v>
      </c>
      <c r="EF116" s="987">
        <v>0</v>
      </c>
      <c r="EG116" s="986">
        <v>0</v>
      </c>
      <c r="EH116" s="987">
        <v>0</v>
      </c>
      <c r="EI116" s="986">
        <v>0</v>
      </c>
      <c r="EJ116" s="987">
        <v>0</v>
      </c>
      <c r="EK116" s="986">
        <v>0</v>
      </c>
      <c r="EL116" s="987">
        <v>0</v>
      </c>
      <c r="EM116" s="986">
        <v>0</v>
      </c>
      <c r="EN116" s="987">
        <v>0</v>
      </c>
      <c r="EO116" s="986">
        <v>0</v>
      </c>
      <c r="EP116" s="987">
        <v>0</v>
      </c>
      <c r="EQ116" s="986">
        <v>0</v>
      </c>
      <c r="ER116" s="987">
        <v>0</v>
      </c>
      <c r="ES116" s="986">
        <v>0</v>
      </c>
      <c r="ET116" s="987">
        <v>0</v>
      </c>
      <c r="EU116" s="986">
        <v>0</v>
      </c>
      <c r="EV116" s="987">
        <v>0</v>
      </c>
      <c r="EW116" s="986">
        <v>0</v>
      </c>
      <c r="EX116" s="987">
        <v>0</v>
      </c>
      <c r="EY116" s="986">
        <v>0</v>
      </c>
      <c r="EZ116" s="987">
        <v>0</v>
      </c>
      <c r="FA116" s="986">
        <v>0</v>
      </c>
      <c r="FB116" s="987">
        <v>0</v>
      </c>
      <c r="FC116" s="988">
        <v>0</v>
      </c>
      <c r="FD116" s="946"/>
      <c r="FE116" s="974"/>
      <c r="FF116" s="946"/>
      <c r="FG116" s="975"/>
      <c r="FI116" s="989" t="b">
        <v>1</v>
      </c>
    </row>
    <row r="117" spans="2:165" hidden="1" outlineLevel="1">
      <c r="B117" s="990">
        <v>107</v>
      </c>
      <c r="C117" s="1011" t="s">
        <v>767</v>
      </c>
      <c r="E117" s="992">
        <v>0</v>
      </c>
      <c r="F117" s="993">
        <v>0</v>
      </c>
      <c r="G117" s="994">
        <v>0</v>
      </c>
      <c r="H117" s="993">
        <v>0</v>
      </c>
      <c r="I117" s="994">
        <v>0</v>
      </c>
      <c r="J117" s="993">
        <v>0</v>
      </c>
      <c r="K117" s="994">
        <v>0</v>
      </c>
      <c r="L117" s="993">
        <v>0</v>
      </c>
      <c r="M117" s="994">
        <v>0</v>
      </c>
      <c r="N117" s="993">
        <v>0</v>
      </c>
      <c r="O117" s="994">
        <v>0</v>
      </c>
      <c r="P117" s="993">
        <v>0</v>
      </c>
      <c r="Q117" s="994">
        <v>0</v>
      </c>
      <c r="R117" s="993">
        <v>0</v>
      </c>
      <c r="S117" s="994">
        <v>0</v>
      </c>
      <c r="T117" s="993">
        <v>0</v>
      </c>
      <c r="U117" s="994">
        <v>0</v>
      </c>
      <c r="V117" s="993">
        <v>0</v>
      </c>
      <c r="W117" s="994">
        <v>0</v>
      </c>
      <c r="X117" s="993">
        <v>0</v>
      </c>
      <c r="Y117" s="994">
        <v>0</v>
      </c>
      <c r="Z117" s="993">
        <v>0</v>
      </c>
      <c r="AA117" s="994">
        <v>0</v>
      </c>
      <c r="AB117" s="993">
        <v>0</v>
      </c>
      <c r="AC117" s="994">
        <v>0</v>
      </c>
      <c r="AD117" s="993">
        <v>0</v>
      </c>
      <c r="AE117" s="994">
        <v>0</v>
      </c>
      <c r="AF117" s="993">
        <v>0</v>
      </c>
      <c r="AG117" s="994">
        <v>0</v>
      </c>
      <c r="AH117" s="993">
        <v>0</v>
      </c>
      <c r="AI117" s="994">
        <v>0</v>
      </c>
      <c r="AJ117" s="993">
        <v>0</v>
      </c>
      <c r="AK117" s="994">
        <v>0</v>
      </c>
      <c r="AL117" s="993">
        <v>0</v>
      </c>
      <c r="AM117" s="994">
        <v>0</v>
      </c>
      <c r="AN117" s="995">
        <v>0</v>
      </c>
      <c r="AO117" s="946"/>
      <c r="AP117" s="964"/>
      <c r="AQ117" s="946"/>
      <c r="AR117" s="992">
        <v>0</v>
      </c>
      <c r="AS117" s="993">
        <v>0</v>
      </c>
      <c r="AT117" s="994">
        <v>0</v>
      </c>
      <c r="AU117" s="993">
        <v>0</v>
      </c>
      <c r="AV117" s="994">
        <v>0</v>
      </c>
      <c r="AW117" s="993">
        <v>0</v>
      </c>
      <c r="AX117" s="994">
        <v>0</v>
      </c>
      <c r="AY117" s="993">
        <v>0</v>
      </c>
      <c r="AZ117" s="994">
        <v>0</v>
      </c>
      <c r="BA117" s="993">
        <v>0</v>
      </c>
      <c r="BB117" s="994">
        <v>0</v>
      </c>
      <c r="BC117" s="993">
        <v>0</v>
      </c>
      <c r="BD117" s="994">
        <v>0</v>
      </c>
      <c r="BE117" s="993">
        <v>0</v>
      </c>
      <c r="BF117" s="994">
        <v>0</v>
      </c>
      <c r="BG117" s="993">
        <v>0</v>
      </c>
      <c r="BH117" s="994">
        <v>0</v>
      </c>
      <c r="BI117" s="993">
        <v>0</v>
      </c>
      <c r="BJ117" s="994">
        <v>0</v>
      </c>
      <c r="BK117" s="993">
        <v>0</v>
      </c>
      <c r="BL117" s="994">
        <v>0</v>
      </c>
      <c r="BM117" s="993">
        <v>0</v>
      </c>
      <c r="BN117" s="994">
        <v>0</v>
      </c>
      <c r="BO117" s="993">
        <v>0</v>
      </c>
      <c r="BP117" s="994">
        <v>0</v>
      </c>
      <c r="BQ117" s="993">
        <v>0</v>
      </c>
      <c r="BR117" s="994">
        <v>0</v>
      </c>
      <c r="BS117" s="993">
        <v>0</v>
      </c>
      <c r="BT117" s="994">
        <v>0</v>
      </c>
      <c r="BU117" s="993">
        <v>0</v>
      </c>
      <c r="BV117" s="994">
        <v>0</v>
      </c>
      <c r="BW117" s="993">
        <v>0</v>
      </c>
      <c r="BX117" s="994">
        <v>0</v>
      </c>
      <c r="BY117" s="993">
        <v>0</v>
      </c>
      <c r="BZ117" s="994">
        <v>0</v>
      </c>
      <c r="CA117" s="995">
        <v>0</v>
      </c>
      <c r="CB117" s="946"/>
      <c r="CC117" s="971"/>
      <c r="CD117" s="946"/>
      <c r="CE117" s="972"/>
      <c r="CF117" s="946"/>
      <c r="CG117" s="992">
        <v>0</v>
      </c>
      <c r="CH117" s="993">
        <v>0</v>
      </c>
      <c r="CI117" s="994">
        <v>0</v>
      </c>
      <c r="CJ117" s="993">
        <v>0</v>
      </c>
      <c r="CK117" s="994">
        <v>0</v>
      </c>
      <c r="CL117" s="993">
        <v>0</v>
      </c>
      <c r="CM117" s="994">
        <v>0</v>
      </c>
      <c r="CN117" s="993">
        <v>0</v>
      </c>
      <c r="CO117" s="994">
        <v>0</v>
      </c>
      <c r="CP117" s="993">
        <v>0</v>
      </c>
      <c r="CQ117" s="994">
        <v>0</v>
      </c>
      <c r="CR117" s="993">
        <v>0</v>
      </c>
      <c r="CS117" s="994">
        <v>0</v>
      </c>
      <c r="CT117" s="993">
        <v>0</v>
      </c>
      <c r="CU117" s="994">
        <v>0</v>
      </c>
      <c r="CV117" s="993">
        <v>0</v>
      </c>
      <c r="CW117" s="994">
        <v>0</v>
      </c>
      <c r="CX117" s="993">
        <v>0</v>
      </c>
      <c r="CY117" s="994">
        <v>0</v>
      </c>
      <c r="CZ117" s="993">
        <v>0</v>
      </c>
      <c r="DA117" s="994">
        <v>0</v>
      </c>
      <c r="DB117" s="993">
        <v>0</v>
      </c>
      <c r="DC117" s="994">
        <v>0</v>
      </c>
      <c r="DD117" s="993">
        <v>0</v>
      </c>
      <c r="DE117" s="994">
        <v>0</v>
      </c>
      <c r="DF117" s="993">
        <v>0</v>
      </c>
      <c r="DG117" s="994">
        <v>0</v>
      </c>
      <c r="DH117" s="993">
        <v>0</v>
      </c>
      <c r="DI117" s="994">
        <v>0</v>
      </c>
      <c r="DJ117" s="993">
        <v>0</v>
      </c>
      <c r="DK117" s="994">
        <v>0</v>
      </c>
      <c r="DL117" s="993">
        <v>0</v>
      </c>
      <c r="DM117" s="994">
        <v>0</v>
      </c>
      <c r="DN117" s="993">
        <v>0</v>
      </c>
      <c r="DO117" s="994">
        <v>0</v>
      </c>
      <c r="DP117" s="995">
        <v>0</v>
      </c>
      <c r="DQ117" s="946"/>
      <c r="DR117" s="973"/>
      <c r="DS117" s="946"/>
      <c r="DT117" s="992">
        <v>0</v>
      </c>
      <c r="DU117" s="993">
        <v>0</v>
      </c>
      <c r="DV117" s="994">
        <v>0</v>
      </c>
      <c r="DW117" s="993">
        <v>0</v>
      </c>
      <c r="DX117" s="994">
        <v>0</v>
      </c>
      <c r="DY117" s="993">
        <v>0</v>
      </c>
      <c r="DZ117" s="994">
        <v>0</v>
      </c>
      <c r="EA117" s="993">
        <v>0</v>
      </c>
      <c r="EB117" s="994">
        <v>0</v>
      </c>
      <c r="EC117" s="993">
        <v>0</v>
      </c>
      <c r="ED117" s="994">
        <v>0</v>
      </c>
      <c r="EE117" s="993">
        <v>0</v>
      </c>
      <c r="EF117" s="994">
        <v>0</v>
      </c>
      <c r="EG117" s="993">
        <v>0</v>
      </c>
      <c r="EH117" s="994">
        <v>0</v>
      </c>
      <c r="EI117" s="993">
        <v>0</v>
      </c>
      <c r="EJ117" s="994">
        <v>0</v>
      </c>
      <c r="EK117" s="993">
        <v>0</v>
      </c>
      <c r="EL117" s="994">
        <v>0</v>
      </c>
      <c r="EM117" s="993">
        <v>0</v>
      </c>
      <c r="EN117" s="994">
        <v>0</v>
      </c>
      <c r="EO117" s="993">
        <v>0</v>
      </c>
      <c r="EP117" s="994">
        <v>0</v>
      </c>
      <c r="EQ117" s="993">
        <v>0</v>
      </c>
      <c r="ER117" s="994">
        <v>0</v>
      </c>
      <c r="ES117" s="993">
        <v>0</v>
      </c>
      <c r="ET117" s="994">
        <v>0</v>
      </c>
      <c r="EU117" s="993">
        <v>0</v>
      </c>
      <c r="EV117" s="994">
        <v>0</v>
      </c>
      <c r="EW117" s="993">
        <v>0</v>
      </c>
      <c r="EX117" s="994">
        <v>0</v>
      </c>
      <c r="EY117" s="993">
        <v>0</v>
      </c>
      <c r="EZ117" s="994">
        <v>0</v>
      </c>
      <c r="FA117" s="993">
        <v>0</v>
      </c>
      <c r="FB117" s="994">
        <v>0</v>
      </c>
      <c r="FC117" s="995">
        <v>0</v>
      </c>
      <c r="FD117" s="946"/>
      <c r="FE117" s="974"/>
      <c r="FF117" s="946"/>
      <c r="FG117" s="975"/>
      <c r="FI117" s="996" t="b">
        <v>1</v>
      </c>
    </row>
    <row r="118" spans="2:165" hidden="1" outlineLevel="1">
      <c r="B118" s="983">
        <v>108</v>
      </c>
      <c r="C118" s="1012" t="s">
        <v>768</v>
      </c>
      <c r="E118" s="985">
        <v>0</v>
      </c>
      <c r="F118" s="986">
        <v>0</v>
      </c>
      <c r="G118" s="987">
        <v>0</v>
      </c>
      <c r="H118" s="986">
        <v>0</v>
      </c>
      <c r="I118" s="987">
        <v>0</v>
      </c>
      <c r="J118" s="986">
        <v>0</v>
      </c>
      <c r="K118" s="987">
        <v>0</v>
      </c>
      <c r="L118" s="986">
        <v>0</v>
      </c>
      <c r="M118" s="987">
        <v>0</v>
      </c>
      <c r="N118" s="986">
        <v>0</v>
      </c>
      <c r="O118" s="987">
        <v>0</v>
      </c>
      <c r="P118" s="986">
        <v>0</v>
      </c>
      <c r="Q118" s="987">
        <v>0</v>
      </c>
      <c r="R118" s="986">
        <v>0</v>
      </c>
      <c r="S118" s="987">
        <v>0</v>
      </c>
      <c r="T118" s="986">
        <v>0</v>
      </c>
      <c r="U118" s="987">
        <v>0</v>
      </c>
      <c r="V118" s="986">
        <v>0</v>
      </c>
      <c r="W118" s="987">
        <v>0</v>
      </c>
      <c r="X118" s="986">
        <v>0</v>
      </c>
      <c r="Y118" s="987">
        <v>0</v>
      </c>
      <c r="Z118" s="986">
        <v>0</v>
      </c>
      <c r="AA118" s="987">
        <v>0</v>
      </c>
      <c r="AB118" s="986">
        <v>0</v>
      </c>
      <c r="AC118" s="987">
        <v>0</v>
      </c>
      <c r="AD118" s="986">
        <v>0</v>
      </c>
      <c r="AE118" s="987">
        <v>0</v>
      </c>
      <c r="AF118" s="986">
        <v>0</v>
      </c>
      <c r="AG118" s="987">
        <v>0</v>
      </c>
      <c r="AH118" s="986">
        <v>0</v>
      </c>
      <c r="AI118" s="987">
        <v>0</v>
      </c>
      <c r="AJ118" s="986">
        <v>0</v>
      </c>
      <c r="AK118" s="987">
        <v>0</v>
      </c>
      <c r="AL118" s="986">
        <v>0</v>
      </c>
      <c r="AM118" s="987">
        <v>0</v>
      </c>
      <c r="AN118" s="988">
        <v>0</v>
      </c>
      <c r="AO118" s="946"/>
      <c r="AP118" s="964"/>
      <c r="AQ118" s="946"/>
      <c r="AR118" s="985">
        <v>0</v>
      </c>
      <c r="AS118" s="986">
        <v>0</v>
      </c>
      <c r="AT118" s="987">
        <v>0</v>
      </c>
      <c r="AU118" s="986">
        <v>0</v>
      </c>
      <c r="AV118" s="987">
        <v>0</v>
      </c>
      <c r="AW118" s="986">
        <v>0</v>
      </c>
      <c r="AX118" s="987">
        <v>0</v>
      </c>
      <c r="AY118" s="986">
        <v>0</v>
      </c>
      <c r="AZ118" s="987">
        <v>0</v>
      </c>
      <c r="BA118" s="986">
        <v>0</v>
      </c>
      <c r="BB118" s="987">
        <v>0</v>
      </c>
      <c r="BC118" s="986">
        <v>0</v>
      </c>
      <c r="BD118" s="987">
        <v>0</v>
      </c>
      <c r="BE118" s="986">
        <v>0</v>
      </c>
      <c r="BF118" s="987">
        <v>0</v>
      </c>
      <c r="BG118" s="986">
        <v>0</v>
      </c>
      <c r="BH118" s="987">
        <v>0</v>
      </c>
      <c r="BI118" s="986">
        <v>0</v>
      </c>
      <c r="BJ118" s="987">
        <v>0</v>
      </c>
      <c r="BK118" s="986">
        <v>0</v>
      </c>
      <c r="BL118" s="987">
        <v>0</v>
      </c>
      <c r="BM118" s="986">
        <v>0</v>
      </c>
      <c r="BN118" s="987">
        <v>0</v>
      </c>
      <c r="BO118" s="986">
        <v>0</v>
      </c>
      <c r="BP118" s="987">
        <v>0</v>
      </c>
      <c r="BQ118" s="986">
        <v>0</v>
      </c>
      <c r="BR118" s="987">
        <v>0</v>
      </c>
      <c r="BS118" s="986">
        <v>0</v>
      </c>
      <c r="BT118" s="987">
        <v>0</v>
      </c>
      <c r="BU118" s="986">
        <v>0</v>
      </c>
      <c r="BV118" s="987">
        <v>0</v>
      </c>
      <c r="BW118" s="986">
        <v>0</v>
      </c>
      <c r="BX118" s="987">
        <v>0</v>
      </c>
      <c r="BY118" s="986">
        <v>0</v>
      </c>
      <c r="BZ118" s="987">
        <v>0</v>
      </c>
      <c r="CA118" s="988">
        <v>0</v>
      </c>
      <c r="CB118" s="946"/>
      <c r="CC118" s="971"/>
      <c r="CD118" s="946"/>
      <c r="CE118" s="972"/>
      <c r="CF118" s="946"/>
      <c r="CG118" s="985">
        <v>0</v>
      </c>
      <c r="CH118" s="986">
        <v>0</v>
      </c>
      <c r="CI118" s="987">
        <v>0</v>
      </c>
      <c r="CJ118" s="986">
        <v>0</v>
      </c>
      <c r="CK118" s="987">
        <v>0</v>
      </c>
      <c r="CL118" s="986">
        <v>0</v>
      </c>
      <c r="CM118" s="987">
        <v>0</v>
      </c>
      <c r="CN118" s="986">
        <v>0</v>
      </c>
      <c r="CO118" s="987">
        <v>0</v>
      </c>
      <c r="CP118" s="986">
        <v>0</v>
      </c>
      <c r="CQ118" s="987">
        <v>0</v>
      </c>
      <c r="CR118" s="986">
        <v>0</v>
      </c>
      <c r="CS118" s="987">
        <v>0</v>
      </c>
      <c r="CT118" s="986">
        <v>0</v>
      </c>
      <c r="CU118" s="987">
        <v>0</v>
      </c>
      <c r="CV118" s="986">
        <v>0</v>
      </c>
      <c r="CW118" s="987">
        <v>0</v>
      </c>
      <c r="CX118" s="986">
        <v>0</v>
      </c>
      <c r="CY118" s="987">
        <v>0</v>
      </c>
      <c r="CZ118" s="986">
        <v>0</v>
      </c>
      <c r="DA118" s="987">
        <v>0</v>
      </c>
      <c r="DB118" s="986">
        <v>0</v>
      </c>
      <c r="DC118" s="987">
        <v>0</v>
      </c>
      <c r="DD118" s="986">
        <v>0</v>
      </c>
      <c r="DE118" s="987">
        <v>0</v>
      </c>
      <c r="DF118" s="986">
        <v>0</v>
      </c>
      <c r="DG118" s="987">
        <v>0</v>
      </c>
      <c r="DH118" s="986">
        <v>0</v>
      </c>
      <c r="DI118" s="987">
        <v>0</v>
      </c>
      <c r="DJ118" s="986">
        <v>0</v>
      </c>
      <c r="DK118" s="987">
        <v>0</v>
      </c>
      <c r="DL118" s="986">
        <v>0</v>
      </c>
      <c r="DM118" s="987">
        <v>0</v>
      </c>
      <c r="DN118" s="986">
        <v>0</v>
      </c>
      <c r="DO118" s="987">
        <v>0</v>
      </c>
      <c r="DP118" s="988">
        <v>0</v>
      </c>
      <c r="DQ118" s="946"/>
      <c r="DR118" s="973"/>
      <c r="DS118" s="946"/>
      <c r="DT118" s="985">
        <v>0</v>
      </c>
      <c r="DU118" s="986">
        <v>0</v>
      </c>
      <c r="DV118" s="987">
        <v>0</v>
      </c>
      <c r="DW118" s="986">
        <v>0</v>
      </c>
      <c r="DX118" s="987">
        <v>0</v>
      </c>
      <c r="DY118" s="986">
        <v>0</v>
      </c>
      <c r="DZ118" s="987">
        <v>0</v>
      </c>
      <c r="EA118" s="986">
        <v>0</v>
      </c>
      <c r="EB118" s="987">
        <v>0</v>
      </c>
      <c r="EC118" s="986">
        <v>0</v>
      </c>
      <c r="ED118" s="987">
        <v>0</v>
      </c>
      <c r="EE118" s="986">
        <v>0</v>
      </c>
      <c r="EF118" s="987">
        <v>0</v>
      </c>
      <c r="EG118" s="986">
        <v>0</v>
      </c>
      <c r="EH118" s="987">
        <v>0</v>
      </c>
      <c r="EI118" s="986">
        <v>0</v>
      </c>
      <c r="EJ118" s="987">
        <v>0</v>
      </c>
      <c r="EK118" s="986">
        <v>0</v>
      </c>
      <c r="EL118" s="987">
        <v>0</v>
      </c>
      <c r="EM118" s="986">
        <v>0</v>
      </c>
      <c r="EN118" s="987">
        <v>0</v>
      </c>
      <c r="EO118" s="986">
        <v>0</v>
      </c>
      <c r="EP118" s="987">
        <v>0</v>
      </c>
      <c r="EQ118" s="986">
        <v>0</v>
      </c>
      <c r="ER118" s="987">
        <v>0</v>
      </c>
      <c r="ES118" s="986">
        <v>0</v>
      </c>
      <c r="ET118" s="987">
        <v>0</v>
      </c>
      <c r="EU118" s="986">
        <v>0</v>
      </c>
      <c r="EV118" s="987">
        <v>0</v>
      </c>
      <c r="EW118" s="986">
        <v>0</v>
      </c>
      <c r="EX118" s="987">
        <v>0</v>
      </c>
      <c r="EY118" s="986">
        <v>0</v>
      </c>
      <c r="EZ118" s="987">
        <v>0</v>
      </c>
      <c r="FA118" s="986">
        <v>0</v>
      </c>
      <c r="FB118" s="987">
        <v>0</v>
      </c>
      <c r="FC118" s="988">
        <v>0</v>
      </c>
      <c r="FD118" s="946"/>
      <c r="FE118" s="974"/>
      <c r="FF118" s="946"/>
      <c r="FG118" s="975"/>
      <c r="FI118" s="989" t="b">
        <v>1</v>
      </c>
    </row>
    <row r="119" spans="2:165" hidden="1" outlineLevel="1">
      <c r="B119" s="990">
        <v>109</v>
      </c>
      <c r="C119" s="1011" t="s">
        <v>769</v>
      </c>
      <c r="E119" s="992">
        <v>0</v>
      </c>
      <c r="F119" s="993">
        <v>0</v>
      </c>
      <c r="G119" s="994">
        <v>0</v>
      </c>
      <c r="H119" s="993">
        <v>0</v>
      </c>
      <c r="I119" s="994">
        <v>0</v>
      </c>
      <c r="J119" s="993">
        <v>0</v>
      </c>
      <c r="K119" s="994">
        <v>0</v>
      </c>
      <c r="L119" s="993">
        <v>0</v>
      </c>
      <c r="M119" s="994">
        <v>0</v>
      </c>
      <c r="N119" s="993">
        <v>0</v>
      </c>
      <c r="O119" s="994">
        <v>0</v>
      </c>
      <c r="P119" s="993">
        <v>0</v>
      </c>
      <c r="Q119" s="994">
        <v>0</v>
      </c>
      <c r="R119" s="993">
        <v>0</v>
      </c>
      <c r="S119" s="994">
        <v>0</v>
      </c>
      <c r="T119" s="993">
        <v>0</v>
      </c>
      <c r="U119" s="994">
        <v>0</v>
      </c>
      <c r="V119" s="993">
        <v>0</v>
      </c>
      <c r="W119" s="994">
        <v>0</v>
      </c>
      <c r="X119" s="993">
        <v>0</v>
      </c>
      <c r="Y119" s="994">
        <v>0</v>
      </c>
      <c r="Z119" s="993">
        <v>0</v>
      </c>
      <c r="AA119" s="994">
        <v>0</v>
      </c>
      <c r="AB119" s="993">
        <v>0</v>
      </c>
      <c r="AC119" s="994">
        <v>0</v>
      </c>
      <c r="AD119" s="993">
        <v>0</v>
      </c>
      <c r="AE119" s="994">
        <v>0</v>
      </c>
      <c r="AF119" s="993">
        <v>0</v>
      </c>
      <c r="AG119" s="994">
        <v>0</v>
      </c>
      <c r="AH119" s="993">
        <v>0</v>
      </c>
      <c r="AI119" s="994">
        <v>0</v>
      </c>
      <c r="AJ119" s="993">
        <v>0</v>
      </c>
      <c r="AK119" s="994">
        <v>0</v>
      </c>
      <c r="AL119" s="993">
        <v>0</v>
      </c>
      <c r="AM119" s="994">
        <v>0</v>
      </c>
      <c r="AN119" s="995">
        <v>0</v>
      </c>
      <c r="AO119" s="946"/>
      <c r="AP119" s="964"/>
      <c r="AQ119" s="946"/>
      <c r="AR119" s="992">
        <v>0</v>
      </c>
      <c r="AS119" s="993">
        <v>0</v>
      </c>
      <c r="AT119" s="994">
        <v>0</v>
      </c>
      <c r="AU119" s="993">
        <v>0</v>
      </c>
      <c r="AV119" s="994">
        <v>0</v>
      </c>
      <c r="AW119" s="993">
        <v>0</v>
      </c>
      <c r="AX119" s="994">
        <v>0</v>
      </c>
      <c r="AY119" s="993">
        <v>0</v>
      </c>
      <c r="AZ119" s="994">
        <v>0</v>
      </c>
      <c r="BA119" s="993">
        <v>0</v>
      </c>
      <c r="BB119" s="994">
        <v>0</v>
      </c>
      <c r="BC119" s="993">
        <v>0</v>
      </c>
      <c r="BD119" s="994">
        <v>0</v>
      </c>
      <c r="BE119" s="993">
        <v>0</v>
      </c>
      <c r="BF119" s="994">
        <v>0</v>
      </c>
      <c r="BG119" s="993">
        <v>0</v>
      </c>
      <c r="BH119" s="994">
        <v>0</v>
      </c>
      <c r="BI119" s="993">
        <v>0</v>
      </c>
      <c r="BJ119" s="994">
        <v>0</v>
      </c>
      <c r="BK119" s="993">
        <v>0</v>
      </c>
      <c r="BL119" s="994">
        <v>0</v>
      </c>
      <c r="BM119" s="993">
        <v>0</v>
      </c>
      <c r="BN119" s="994">
        <v>0</v>
      </c>
      <c r="BO119" s="993">
        <v>0</v>
      </c>
      <c r="BP119" s="994">
        <v>0</v>
      </c>
      <c r="BQ119" s="993">
        <v>0</v>
      </c>
      <c r="BR119" s="994">
        <v>0</v>
      </c>
      <c r="BS119" s="993">
        <v>0</v>
      </c>
      <c r="BT119" s="994">
        <v>0</v>
      </c>
      <c r="BU119" s="993">
        <v>0</v>
      </c>
      <c r="BV119" s="994">
        <v>0</v>
      </c>
      <c r="BW119" s="993">
        <v>0</v>
      </c>
      <c r="BX119" s="994">
        <v>0</v>
      </c>
      <c r="BY119" s="993">
        <v>0</v>
      </c>
      <c r="BZ119" s="994">
        <v>0</v>
      </c>
      <c r="CA119" s="995">
        <v>0</v>
      </c>
      <c r="CB119" s="946"/>
      <c r="CC119" s="971"/>
      <c r="CD119" s="946"/>
      <c r="CE119" s="972"/>
      <c r="CF119" s="946"/>
      <c r="CG119" s="992">
        <v>0</v>
      </c>
      <c r="CH119" s="993">
        <v>0</v>
      </c>
      <c r="CI119" s="994">
        <v>0</v>
      </c>
      <c r="CJ119" s="993">
        <v>0</v>
      </c>
      <c r="CK119" s="994">
        <v>0</v>
      </c>
      <c r="CL119" s="993">
        <v>0</v>
      </c>
      <c r="CM119" s="994">
        <v>0</v>
      </c>
      <c r="CN119" s="993">
        <v>0</v>
      </c>
      <c r="CO119" s="994">
        <v>0</v>
      </c>
      <c r="CP119" s="993">
        <v>0</v>
      </c>
      <c r="CQ119" s="994">
        <v>0</v>
      </c>
      <c r="CR119" s="993">
        <v>0</v>
      </c>
      <c r="CS119" s="994">
        <v>0</v>
      </c>
      <c r="CT119" s="993">
        <v>0</v>
      </c>
      <c r="CU119" s="994">
        <v>0</v>
      </c>
      <c r="CV119" s="993">
        <v>0</v>
      </c>
      <c r="CW119" s="994">
        <v>0</v>
      </c>
      <c r="CX119" s="993">
        <v>0</v>
      </c>
      <c r="CY119" s="994">
        <v>0</v>
      </c>
      <c r="CZ119" s="993">
        <v>0</v>
      </c>
      <c r="DA119" s="994">
        <v>0</v>
      </c>
      <c r="DB119" s="993">
        <v>0</v>
      </c>
      <c r="DC119" s="994">
        <v>0</v>
      </c>
      <c r="DD119" s="993">
        <v>0</v>
      </c>
      <c r="DE119" s="994">
        <v>0</v>
      </c>
      <c r="DF119" s="993">
        <v>0</v>
      </c>
      <c r="DG119" s="994">
        <v>0</v>
      </c>
      <c r="DH119" s="993">
        <v>0</v>
      </c>
      <c r="DI119" s="994">
        <v>0</v>
      </c>
      <c r="DJ119" s="993">
        <v>0</v>
      </c>
      <c r="DK119" s="994">
        <v>0</v>
      </c>
      <c r="DL119" s="993">
        <v>0</v>
      </c>
      <c r="DM119" s="994">
        <v>0</v>
      </c>
      <c r="DN119" s="993">
        <v>0</v>
      </c>
      <c r="DO119" s="994">
        <v>0</v>
      </c>
      <c r="DP119" s="995">
        <v>0</v>
      </c>
      <c r="DQ119" s="946"/>
      <c r="DR119" s="973"/>
      <c r="DS119" s="946"/>
      <c r="DT119" s="992">
        <v>0</v>
      </c>
      <c r="DU119" s="993">
        <v>0</v>
      </c>
      <c r="DV119" s="994">
        <v>0</v>
      </c>
      <c r="DW119" s="993">
        <v>0</v>
      </c>
      <c r="DX119" s="994">
        <v>0</v>
      </c>
      <c r="DY119" s="993">
        <v>0</v>
      </c>
      <c r="DZ119" s="994">
        <v>0</v>
      </c>
      <c r="EA119" s="993">
        <v>0</v>
      </c>
      <c r="EB119" s="994">
        <v>0</v>
      </c>
      <c r="EC119" s="993">
        <v>0</v>
      </c>
      <c r="ED119" s="994">
        <v>0</v>
      </c>
      <c r="EE119" s="993">
        <v>0</v>
      </c>
      <c r="EF119" s="994">
        <v>0</v>
      </c>
      <c r="EG119" s="993">
        <v>0</v>
      </c>
      <c r="EH119" s="994">
        <v>0</v>
      </c>
      <c r="EI119" s="993">
        <v>0</v>
      </c>
      <c r="EJ119" s="994">
        <v>0</v>
      </c>
      <c r="EK119" s="993">
        <v>0</v>
      </c>
      <c r="EL119" s="994">
        <v>0</v>
      </c>
      <c r="EM119" s="993">
        <v>0</v>
      </c>
      <c r="EN119" s="994">
        <v>0</v>
      </c>
      <c r="EO119" s="993">
        <v>0</v>
      </c>
      <c r="EP119" s="994">
        <v>0</v>
      </c>
      <c r="EQ119" s="993">
        <v>0</v>
      </c>
      <c r="ER119" s="994">
        <v>0</v>
      </c>
      <c r="ES119" s="993">
        <v>0</v>
      </c>
      <c r="ET119" s="994">
        <v>0</v>
      </c>
      <c r="EU119" s="993">
        <v>0</v>
      </c>
      <c r="EV119" s="994">
        <v>0</v>
      </c>
      <c r="EW119" s="993">
        <v>0</v>
      </c>
      <c r="EX119" s="994">
        <v>0</v>
      </c>
      <c r="EY119" s="993">
        <v>0</v>
      </c>
      <c r="EZ119" s="994">
        <v>0</v>
      </c>
      <c r="FA119" s="993">
        <v>0</v>
      </c>
      <c r="FB119" s="994">
        <v>0</v>
      </c>
      <c r="FC119" s="995">
        <v>0</v>
      </c>
      <c r="FD119" s="946"/>
      <c r="FE119" s="974"/>
      <c r="FF119" s="946"/>
      <c r="FG119" s="975"/>
      <c r="FI119" s="996" t="b">
        <v>1</v>
      </c>
    </row>
    <row r="120" spans="2:165" hidden="1" outlineLevel="1">
      <c r="B120" s="1013">
        <v>110</v>
      </c>
      <c r="C120" s="1014" t="s">
        <v>404</v>
      </c>
      <c r="E120" s="1015">
        <v>0</v>
      </c>
      <c r="F120" s="1016">
        <v>0</v>
      </c>
      <c r="G120" s="1017">
        <v>0</v>
      </c>
      <c r="H120" s="1016">
        <v>0</v>
      </c>
      <c r="I120" s="1017">
        <v>0</v>
      </c>
      <c r="J120" s="1016">
        <v>0</v>
      </c>
      <c r="K120" s="1017">
        <v>0</v>
      </c>
      <c r="L120" s="1016">
        <v>0</v>
      </c>
      <c r="M120" s="1017">
        <v>0</v>
      </c>
      <c r="N120" s="1016">
        <v>0</v>
      </c>
      <c r="O120" s="1017">
        <v>0</v>
      </c>
      <c r="P120" s="1016">
        <v>0</v>
      </c>
      <c r="Q120" s="1017">
        <v>0</v>
      </c>
      <c r="R120" s="1016">
        <v>0</v>
      </c>
      <c r="S120" s="1017">
        <v>0</v>
      </c>
      <c r="T120" s="1016">
        <v>0</v>
      </c>
      <c r="U120" s="1017">
        <v>0</v>
      </c>
      <c r="V120" s="1016">
        <v>0</v>
      </c>
      <c r="W120" s="1017">
        <v>0</v>
      </c>
      <c r="X120" s="1016">
        <v>0</v>
      </c>
      <c r="Y120" s="1017">
        <v>0</v>
      </c>
      <c r="Z120" s="1016">
        <v>0</v>
      </c>
      <c r="AA120" s="1017">
        <v>0</v>
      </c>
      <c r="AB120" s="1016">
        <v>0</v>
      </c>
      <c r="AC120" s="1017">
        <v>0</v>
      </c>
      <c r="AD120" s="1016">
        <v>0</v>
      </c>
      <c r="AE120" s="1017">
        <v>0</v>
      </c>
      <c r="AF120" s="1016">
        <v>0</v>
      </c>
      <c r="AG120" s="1017">
        <v>0</v>
      </c>
      <c r="AH120" s="1016">
        <v>0</v>
      </c>
      <c r="AI120" s="1017">
        <v>0</v>
      </c>
      <c r="AJ120" s="1016">
        <v>0</v>
      </c>
      <c r="AK120" s="1017">
        <v>0</v>
      </c>
      <c r="AL120" s="1016">
        <v>0</v>
      </c>
      <c r="AM120" s="1017">
        <v>0</v>
      </c>
      <c r="AN120" s="1018">
        <v>0</v>
      </c>
      <c r="AO120" s="946"/>
      <c r="AP120" s="964"/>
      <c r="AQ120" s="946"/>
      <c r="AR120" s="1015">
        <v>0</v>
      </c>
      <c r="AS120" s="1016">
        <v>0</v>
      </c>
      <c r="AT120" s="1017">
        <v>0</v>
      </c>
      <c r="AU120" s="1016">
        <v>0</v>
      </c>
      <c r="AV120" s="1017">
        <v>0</v>
      </c>
      <c r="AW120" s="1016">
        <v>0</v>
      </c>
      <c r="AX120" s="1017">
        <v>0</v>
      </c>
      <c r="AY120" s="1016">
        <v>0</v>
      </c>
      <c r="AZ120" s="1017">
        <v>0</v>
      </c>
      <c r="BA120" s="1016">
        <v>0</v>
      </c>
      <c r="BB120" s="1017">
        <v>0</v>
      </c>
      <c r="BC120" s="1016">
        <v>0</v>
      </c>
      <c r="BD120" s="1017">
        <v>0</v>
      </c>
      <c r="BE120" s="1016">
        <v>0</v>
      </c>
      <c r="BF120" s="1017">
        <v>0</v>
      </c>
      <c r="BG120" s="1016">
        <v>0</v>
      </c>
      <c r="BH120" s="1017">
        <v>0</v>
      </c>
      <c r="BI120" s="1016">
        <v>0</v>
      </c>
      <c r="BJ120" s="1017">
        <v>0</v>
      </c>
      <c r="BK120" s="1016">
        <v>0</v>
      </c>
      <c r="BL120" s="1017">
        <v>0</v>
      </c>
      <c r="BM120" s="1016">
        <v>0</v>
      </c>
      <c r="BN120" s="1017">
        <v>0</v>
      </c>
      <c r="BO120" s="1016">
        <v>0</v>
      </c>
      <c r="BP120" s="1017">
        <v>0</v>
      </c>
      <c r="BQ120" s="1016">
        <v>0</v>
      </c>
      <c r="BR120" s="1017">
        <v>0</v>
      </c>
      <c r="BS120" s="1016">
        <v>0</v>
      </c>
      <c r="BT120" s="1017">
        <v>0</v>
      </c>
      <c r="BU120" s="1016">
        <v>0</v>
      </c>
      <c r="BV120" s="1017">
        <v>0</v>
      </c>
      <c r="BW120" s="1016">
        <v>0</v>
      </c>
      <c r="BX120" s="1017">
        <v>0</v>
      </c>
      <c r="BY120" s="1016">
        <v>0</v>
      </c>
      <c r="BZ120" s="1017">
        <v>0</v>
      </c>
      <c r="CA120" s="1018">
        <v>0</v>
      </c>
      <c r="CB120" s="946"/>
      <c r="CC120" s="971"/>
      <c r="CD120" s="946"/>
      <c r="CE120" s="972"/>
      <c r="CF120" s="946"/>
      <c r="CG120" s="1015">
        <v>0</v>
      </c>
      <c r="CH120" s="1016">
        <v>0</v>
      </c>
      <c r="CI120" s="1017">
        <v>0</v>
      </c>
      <c r="CJ120" s="1016">
        <v>0</v>
      </c>
      <c r="CK120" s="1017">
        <v>0</v>
      </c>
      <c r="CL120" s="1016">
        <v>0</v>
      </c>
      <c r="CM120" s="1017">
        <v>0</v>
      </c>
      <c r="CN120" s="1016">
        <v>0</v>
      </c>
      <c r="CO120" s="1017">
        <v>0</v>
      </c>
      <c r="CP120" s="1016">
        <v>0</v>
      </c>
      <c r="CQ120" s="1017">
        <v>0</v>
      </c>
      <c r="CR120" s="1016">
        <v>0</v>
      </c>
      <c r="CS120" s="1017">
        <v>0</v>
      </c>
      <c r="CT120" s="1016">
        <v>0</v>
      </c>
      <c r="CU120" s="1017">
        <v>0</v>
      </c>
      <c r="CV120" s="1016">
        <v>0</v>
      </c>
      <c r="CW120" s="1017">
        <v>0</v>
      </c>
      <c r="CX120" s="1016">
        <v>0</v>
      </c>
      <c r="CY120" s="1017">
        <v>0</v>
      </c>
      <c r="CZ120" s="1016">
        <v>0</v>
      </c>
      <c r="DA120" s="1017">
        <v>0</v>
      </c>
      <c r="DB120" s="1016">
        <v>0</v>
      </c>
      <c r="DC120" s="1017">
        <v>0</v>
      </c>
      <c r="DD120" s="1016">
        <v>0</v>
      </c>
      <c r="DE120" s="1017">
        <v>0</v>
      </c>
      <c r="DF120" s="1016">
        <v>0</v>
      </c>
      <c r="DG120" s="1017">
        <v>0</v>
      </c>
      <c r="DH120" s="1016">
        <v>0</v>
      </c>
      <c r="DI120" s="1017">
        <v>0</v>
      </c>
      <c r="DJ120" s="1016">
        <v>0</v>
      </c>
      <c r="DK120" s="1017">
        <v>0</v>
      </c>
      <c r="DL120" s="1016">
        <v>0</v>
      </c>
      <c r="DM120" s="1017">
        <v>0</v>
      </c>
      <c r="DN120" s="1016">
        <v>0</v>
      </c>
      <c r="DO120" s="1017">
        <v>0</v>
      </c>
      <c r="DP120" s="1018">
        <v>0</v>
      </c>
      <c r="DQ120" s="946"/>
      <c r="DR120" s="973"/>
      <c r="DS120" s="946"/>
      <c r="DT120" s="1015">
        <v>0</v>
      </c>
      <c r="DU120" s="1016">
        <v>0</v>
      </c>
      <c r="DV120" s="1017">
        <v>0</v>
      </c>
      <c r="DW120" s="1016">
        <v>0</v>
      </c>
      <c r="DX120" s="1017">
        <v>0</v>
      </c>
      <c r="DY120" s="1016">
        <v>0</v>
      </c>
      <c r="DZ120" s="1017">
        <v>0</v>
      </c>
      <c r="EA120" s="1016">
        <v>0</v>
      </c>
      <c r="EB120" s="1017">
        <v>0</v>
      </c>
      <c r="EC120" s="1016">
        <v>0</v>
      </c>
      <c r="ED120" s="1017">
        <v>0</v>
      </c>
      <c r="EE120" s="1016">
        <v>0</v>
      </c>
      <c r="EF120" s="1017">
        <v>0</v>
      </c>
      <c r="EG120" s="1016">
        <v>0</v>
      </c>
      <c r="EH120" s="1017">
        <v>0</v>
      </c>
      <c r="EI120" s="1016">
        <v>0</v>
      </c>
      <c r="EJ120" s="1017">
        <v>0</v>
      </c>
      <c r="EK120" s="1016">
        <v>0</v>
      </c>
      <c r="EL120" s="1017">
        <v>0</v>
      </c>
      <c r="EM120" s="1016">
        <v>0</v>
      </c>
      <c r="EN120" s="1017">
        <v>0</v>
      </c>
      <c r="EO120" s="1016">
        <v>0</v>
      </c>
      <c r="EP120" s="1017">
        <v>0</v>
      </c>
      <c r="EQ120" s="1016">
        <v>0</v>
      </c>
      <c r="ER120" s="1017">
        <v>0</v>
      </c>
      <c r="ES120" s="1016">
        <v>0</v>
      </c>
      <c r="ET120" s="1017">
        <v>0</v>
      </c>
      <c r="EU120" s="1016">
        <v>0</v>
      </c>
      <c r="EV120" s="1017">
        <v>0</v>
      </c>
      <c r="EW120" s="1016">
        <v>0</v>
      </c>
      <c r="EX120" s="1017">
        <v>0</v>
      </c>
      <c r="EY120" s="1016">
        <v>0</v>
      </c>
      <c r="EZ120" s="1017">
        <v>0</v>
      </c>
      <c r="FA120" s="1016">
        <v>0</v>
      </c>
      <c r="FB120" s="1017">
        <v>0</v>
      </c>
      <c r="FC120" s="1018">
        <v>0</v>
      </c>
      <c r="FD120" s="946"/>
      <c r="FE120" s="974"/>
      <c r="FF120" s="946"/>
      <c r="FG120" s="975"/>
      <c r="FI120" s="1019" t="b">
        <v>1</v>
      </c>
    </row>
    <row r="121" spans="2:165" hidden="1" outlineLevel="1">
      <c r="B121" s="976">
        <v>111</v>
      </c>
      <c r="C121" s="1020" t="s">
        <v>770</v>
      </c>
      <c r="E121" s="978">
        <v>0</v>
      </c>
      <c r="F121" s="979">
        <v>0</v>
      </c>
      <c r="G121" s="980">
        <v>0</v>
      </c>
      <c r="H121" s="979">
        <v>0</v>
      </c>
      <c r="I121" s="980">
        <v>0</v>
      </c>
      <c r="J121" s="979">
        <v>0</v>
      </c>
      <c r="K121" s="980">
        <v>0</v>
      </c>
      <c r="L121" s="979">
        <v>0</v>
      </c>
      <c r="M121" s="980">
        <v>0</v>
      </c>
      <c r="N121" s="979">
        <v>0</v>
      </c>
      <c r="O121" s="980">
        <v>0</v>
      </c>
      <c r="P121" s="979">
        <v>0</v>
      </c>
      <c r="Q121" s="980">
        <v>0</v>
      </c>
      <c r="R121" s="979">
        <v>0</v>
      </c>
      <c r="S121" s="980">
        <v>0</v>
      </c>
      <c r="T121" s="979">
        <v>0</v>
      </c>
      <c r="U121" s="980">
        <v>0</v>
      </c>
      <c r="V121" s="979">
        <v>0</v>
      </c>
      <c r="W121" s="980">
        <v>0</v>
      </c>
      <c r="X121" s="979">
        <v>0</v>
      </c>
      <c r="Y121" s="980">
        <v>0</v>
      </c>
      <c r="Z121" s="979">
        <v>0</v>
      </c>
      <c r="AA121" s="980">
        <v>0</v>
      </c>
      <c r="AB121" s="979">
        <v>0</v>
      </c>
      <c r="AC121" s="980">
        <v>0</v>
      </c>
      <c r="AD121" s="979">
        <v>0</v>
      </c>
      <c r="AE121" s="980">
        <v>0</v>
      </c>
      <c r="AF121" s="979">
        <v>0</v>
      </c>
      <c r="AG121" s="980">
        <v>0</v>
      </c>
      <c r="AH121" s="979">
        <v>0</v>
      </c>
      <c r="AI121" s="980">
        <v>0</v>
      </c>
      <c r="AJ121" s="979">
        <v>0</v>
      </c>
      <c r="AK121" s="980">
        <v>0</v>
      </c>
      <c r="AL121" s="979">
        <v>0</v>
      </c>
      <c r="AM121" s="980">
        <v>0</v>
      </c>
      <c r="AN121" s="981">
        <v>0</v>
      </c>
      <c r="AO121" s="946"/>
      <c r="AP121" s="964"/>
      <c r="AQ121" s="946"/>
      <c r="AR121" s="978">
        <v>0</v>
      </c>
      <c r="AS121" s="979">
        <v>0</v>
      </c>
      <c r="AT121" s="980">
        <v>0</v>
      </c>
      <c r="AU121" s="979">
        <v>0</v>
      </c>
      <c r="AV121" s="980">
        <v>0</v>
      </c>
      <c r="AW121" s="979">
        <v>0</v>
      </c>
      <c r="AX121" s="980">
        <v>0</v>
      </c>
      <c r="AY121" s="979">
        <v>0</v>
      </c>
      <c r="AZ121" s="980">
        <v>0</v>
      </c>
      <c r="BA121" s="979">
        <v>0</v>
      </c>
      <c r="BB121" s="980">
        <v>0</v>
      </c>
      <c r="BC121" s="979">
        <v>0</v>
      </c>
      <c r="BD121" s="980">
        <v>0</v>
      </c>
      <c r="BE121" s="979">
        <v>0</v>
      </c>
      <c r="BF121" s="980">
        <v>0</v>
      </c>
      <c r="BG121" s="979">
        <v>0</v>
      </c>
      <c r="BH121" s="980">
        <v>0</v>
      </c>
      <c r="BI121" s="979">
        <v>0</v>
      </c>
      <c r="BJ121" s="980">
        <v>0</v>
      </c>
      <c r="BK121" s="979">
        <v>0</v>
      </c>
      <c r="BL121" s="980">
        <v>0</v>
      </c>
      <c r="BM121" s="979">
        <v>0</v>
      </c>
      <c r="BN121" s="980">
        <v>0</v>
      </c>
      <c r="BO121" s="979">
        <v>0</v>
      </c>
      <c r="BP121" s="980">
        <v>0</v>
      </c>
      <c r="BQ121" s="979">
        <v>0</v>
      </c>
      <c r="BR121" s="980">
        <v>0</v>
      </c>
      <c r="BS121" s="979">
        <v>0</v>
      </c>
      <c r="BT121" s="980">
        <v>0</v>
      </c>
      <c r="BU121" s="979">
        <v>0</v>
      </c>
      <c r="BV121" s="980">
        <v>0</v>
      </c>
      <c r="BW121" s="979">
        <v>0</v>
      </c>
      <c r="BX121" s="980">
        <v>0</v>
      </c>
      <c r="BY121" s="979">
        <v>0</v>
      </c>
      <c r="BZ121" s="980">
        <v>0</v>
      </c>
      <c r="CA121" s="981">
        <v>0</v>
      </c>
      <c r="CB121" s="946"/>
      <c r="CC121" s="971"/>
      <c r="CD121" s="946"/>
      <c r="CE121" s="972"/>
      <c r="CF121" s="946"/>
      <c r="CG121" s="978">
        <v>0</v>
      </c>
      <c r="CH121" s="979">
        <v>0</v>
      </c>
      <c r="CI121" s="980">
        <v>0</v>
      </c>
      <c r="CJ121" s="979">
        <v>0</v>
      </c>
      <c r="CK121" s="980">
        <v>0</v>
      </c>
      <c r="CL121" s="979">
        <v>0</v>
      </c>
      <c r="CM121" s="980">
        <v>0</v>
      </c>
      <c r="CN121" s="979">
        <v>0</v>
      </c>
      <c r="CO121" s="980">
        <v>0</v>
      </c>
      <c r="CP121" s="979">
        <v>0</v>
      </c>
      <c r="CQ121" s="980">
        <v>0</v>
      </c>
      <c r="CR121" s="979">
        <v>0</v>
      </c>
      <c r="CS121" s="980">
        <v>0</v>
      </c>
      <c r="CT121" s="979">
        <v>0</v>
      </c>
      <c r="CU121" s="980">
        <v>0</v>
      </c>
      <c r="CV121" s="979">
        <v>0</v>
      </c>
      <c r="CW121" s="980">
        <v>0</v>
      </c>
      <c r="CX121" s="979">
        <v>0</v>
      </c>
      <c r="CY121" s="980">
        <v>0</v>
      </c>
      <c r="CZ121" s="979">
        <v>0</v>
      </c>
      <c r="DA121" s="980">
        <v>0</v>
      </c>
      <c r="DB121" s="979">
        <v>0</v>
      </c>
      <c r="DC121" s="980">
        <v>0</v>
      </c>
      <c r="DD121" s="979">
        <v>0</v>
      </c>
      <c r="DE121" s="980">
        <v>0</v>
      </c>
      <c r="DF121" s="979">
        <v>0</v>
      </c>
      <c r="DG121" s="980">
        <v>0</v>
      </c>
      <c r="DH121" s="979">
        <v>0</v>
      </c>
      <c r="DI121" s="980">
        <v>0</v>
      </c>
      <c r="DJ121" s="979">
        <v>0</v>
      </c>
      <c r="DK121" s="980">
        <v>0</v>
      </c>
      <c r="DL121" s="979">
        <v>0</v>
      </c>
      <c r="DM121" s="980">
        <v>0</v>
      </c>
      <c r="DN121" s="979">
        <v>0</v>
      </c>
      <c r="DO121" s="980">
        <v>0</v>
      </c>
      <c r="DP121" s="981">
        <v>0</v>
      </c>
      <c r="DQ121" s="946"/>
      <c r="DR121" s="973"/>
      <c r="DS121" s="946"/>
      <c r="DT121" s="978">
        <v>0</v>
      </c>
      <c r="DU121" s="979">
        <v>0</v>
      </c>
      <c r="DV121" s="980">
        <v>0</v>
      </c>
      <c r="DW121" s="979">
        <v>0</v>
      </c>
      <c r="DX121" s="980">
        <v>0</v>
      </c>
      <c r="DY121" s="979">
        <v>0</v>
      </c>
      <c r="DZ121" s="980">
        <v>0</v>
      </c>
      <c r="EA121" s="979">
        <v>0</v>
      </c>
      <c r="EB121" s="980">
        <v>0</v>
      </c>
      <c r="EC121" s="979">
        <v>0</v>
      </c>
      <c r="ED121" s="980">
        <v>0</v>
      </c>
      <c r="EE121" s="979">
        <v>0</v>
      </c>
      <c r="EF121" s="980">
        <v>0</v>
      </c>
      <c r="EG121" s="979">
        <v>0</v>
      </c>
      <c r="EH121" s="980">
        <v>0</v>
      </c>
      <c r="EI121" s="979">
        <v>0</v>
      </c>
      <c r="EJ121" s="980">
        <v>0</v>
      </c>
      <c r="EK121" s="979">
        <v>0</v>
      </c>
      <c r="EL121" s="980">
        <v>0</v>
      </c>
      <c r="EM121" s="979">
        <v>0</v>
      </c>
      <c r="EN121" s="980">
        <v>0</v>
      </c>
      <c r="EO121" s="979">
        <v>0</v>
      </c>
      <c r="EP121" s="980">
        <v>0</v>
      </c>
      <c r="EQ121" s="979">
        <v>0</v>
      </c>
      <c r="ER121" s="980">
        <v>0</v>
      </c>
      <c r="ES121" s="979">
        <v>0</v>
      </c>
      <c r="ET121" s="980">
        <v>0</v>
      </c>
      <c r="EU121" s="979">
        <v>0</v>
      </c>
      <c r="EV121" s="980">
        <v>0</v>
      </c>
      <c r="EW121" s="979">
        <v>0</v>
      </c>
      <c r="EX121" s="980">
        <v>0</v>
      </c>
      <c r="EY121" s="979">
        <v>0</v>
      </c>
      <c r="EZ121" s="980">
        <v>0</v>
      </c>
      <c r="FA121" s="979">
        <v>0</v>
      </c>
      <c r="FB121" s="980">
        <v>0</v>
      </c>
      <c r="FC121" s="981">
        <v>0</v>
      </c>
      <c r="FD121" s="946"/>
      <c r="FE121" s="974"/>
      <c r="FF121" s="946"/>
      <c r="FG121" s="975"/>
      <c r="FI121" s="982" t="b">
        <v>1</v>
      </c>
    </row>
    <row r="122" spans="2:165" hidden="1" outlineLevel="1">
      <c r="B122" s="983">
        <v>112</v>
      </c>
      <c r="C122" s="1012" t="s">
        <v>771</v>
      </c>
      <c r="E122" s="985">
        <v>0</v>
      </c>
      <c r="F122" s="986">
        <v>0</v>
      </c>
      <c r="G122" s="987">
        <v>0</v>
      </c>
      <c r="H122" s="986">
        <v>0</v>
      </c>
      <c r="I122" s="987">
        <v>0</v>
      </c>
      <c r="J122" s="986">
        <v>0</v>
      </c>
      <c r="K122" s="987">
        <v>0</v>
      </c>
      <c r="L122" s="986">
        <v>0</v>
      </c>
      <c r="M122" s="987">
        <v>0</v>
      </c>
      <c r="N122" s="986">
        <v>0</v>
      </c>
      <c r="O122" s="987">
        <v>0</v>
      </c>
      <c r="P122" s="986">
        <v>0</v>
      </c>
      <c r="Q122" s="987">
        <v>0</v>
      </c>
      <c r="R122" s="986">
        <v>0</v>
      </c>
      <c r="S122" s="987">
        <v>0</v>
      </c>
      <c r="T122" s="986">
        <v>0</v>
      </c>
      <c r="U122" s="987">
        <v>0</v>
      </c>
      <c r="V122" s="986">
        <v>0</v>
      </c>
      <c r="W122" s="987">
        <v>0</v>
      </c>
      <c r="X122" s="986">
        <v>0</v>
      </c>
      <c r="Y122" s="987">
        <v>0</v>
      </c>
      <c r="Z122" s="986">
        <v>0</v>
      </c>
      <c r="AA122" s="987">
        <v>0</v>
      </c>
      <c r="AB122" s="986">
        <v>0</v>
      </c>
      <c r="AC122" s="987">
        <v>0</v>
      </c>
      <c r="AD122" s="986">
        <v>0</v>
      </c>
      <c r="AE122" s="987">
        <v>0</v>
      </c>
      <c r="AF122" s="986">
        <v>0</v>
      </c>
      <c r="AG122" s="987">
        <v>0</v>
      </c>
      <c r="AH122" s="986">
        <v>0</v>
      </c>
      <c r="AI122" s="987">
        <v>0</v>
      </c>
      <c r="AJ122" s="986">
        <v>0</v>
      </c>
      <c r="AK122" s="987">
        <v>0</v>
      </c>
      <c r="AL122" s="986">
        <v>0</v>
      </c>
      <c r="AM122" s="987">
        <v>0</v>
      </c>
      <c r="AN122" s="988">
        <v>0</v>
      </c>
      <c r="AO122" s="946"/>
      <c r="AP122" s="964"/>
      <c r="AQ122" s="946"/>
      <c r="AR122" s="985">
        <v>0</v>
      </c>
      <c r="AS122" s="986">
        <v>0</v>
      </c>
      <c r="AT122" s="987">
        <v>0</v>
      </c>
      <c r="AU122" s="986">
        <v>0</v>
      </c>
      <c r="AV122" s="987">
        <v>0</v>
      </c>
      <c r="AW122" s="986">
        <v>0</v>
      </c>
      <c r="AX122" s="987">
        <v>0</v>
      </c>
      <c r="AY122" s="986">
        <v>0</v>
      </c>
      <c r="AZ122" s="987">
        <v>0</v>
      </c>
      <c r="BA122" s="986">
        <v>0</v>
      </c>
      <c r="BB122" s="987">
        <v>0</v>
      </c>
      <c r="BC122" s="986">
        <v>0</v>
      </c>
      <c r="BD122" s="987">
        <v>0</v>
      </c>
      <c r="BE122" s="986">
        <v>0</v>
      </c>
      <c r="BF122" s="987">
        <v>0</v>
      </c>
      <c r="BG122" s="986">
        <v>0</v>
      </c>
      <c r="BH122" s="987">
        <v>0</v>
      </c>
      <c r="BI122" s="986">
        <v>0</v>
      </c>
      <c r="BJ122" s="987">
        <v>0</v>
      </c>
      <c r="BK122" s="986">
        <v>0</v>
      </c>
      <c r="BL122" s="987">
        <v>0</v>
      </c>
      <c r="BM122" s="986">
        <v>0</v>
      </c>
      <c r="BN122" s="987">
        <v>0</v>
      </c>
      <c r="BO122" s="986">
        <v>0</v>
      </c>
      <c r="BP122" s="987">
        <v>0</v>
      </c>
      <c r="BQ122" s="986">
        <v>0</v>
      </c>
      <c r="BR122" s="987">
        <v>0</v>
      </c>
      <c r="BS122" s="986">
        <v>0</v>
      </c>
      <c r="BT122" s="987">
        <v>0</v>
      </c>
      <c r="BU122" s="986">
        <v>0</v>
      </c>
      <c r="BV122" s="987">
        <v>0</v>
      </c>
      <c r="BW122" s="986">
        <v>0</v>
      </c>
      <c r="BX122" s="987">
        <v>0</v>
      </c>
      <c r="BY122" s="986">
        <v>0</v>
      </c>
      <c r="BZ122" s="987">
        <v>0</v>
      </c>
      <c r="CA122" s="988">
        <v>0</v>
      </c>
      <c r="CB122" s="946"/>
      <c r="CC122" s="971"/>
      <c r="CD122" s="946"/>
      <c r="CE122" s="972"/>
      <c r="CF122" s="946"/>
      <c r="CG122" s="985">
        <v>0</v>
      </c>
      <c r="CH122" s="986">
        <v>0</v>
      </c>
      <c r="CI122" s="987">
        <v>0</v>
      </c>
      <c r="CJ122" s="986">
        <v>0</v>
      </c>
      <c r="CK122" s="987">
        <v>0</v>
      </c>
      <c r="CL122" s="986">
        <v>0</v>
      </c>
      <c r="CM122" s="987">
        <v>0</v>
      </c>
      <c r="CN122" s="986">
        <v>0</v>
      </c>
      <c r="CO122" s="987">
        <v>0</v>
      </c>
      <c r="CP122" s="986">
        <v>0</v>
      </c>
      <c r="CQ122" s="987">
        <v>0</v>
      </c>
      <c r="CR122" s="986">
        <v>0</v>
      </c>
      <c r="CS122" s="987">
        <v>0</v>
      </c>
      <c r="CT122" s="986">
        <v>0</v>
      </c>
      <c r="CU122" s="987">
        <v>0</v>
      </c>
      <c r="CV122" s="986">
        <v>0</v>
      </c>
      <c r="CW122" s="987">
        <v>0</v>
      </c>
      <c r="CX122" s="986">
        <v>0</v>
      </c>
      <c r="CY122" s="987">
        <v>0</v>
      </c>
      <c r="CZ122" s="986">
        <v>0</v>
      </c>
      <c r="DA122" s="987">
        <v>0</v>
      </c>
      <c r="DB122" s="986">
        <v>0</v>
      </c>
      <c r="DC122" s="987">
        <v>0</v>
      </c>
      <c r="DD122" s="986">
        <v>0</v>
      </c>
      <c r="DE122" s="987">
        <v>0</v>
      </c>
      <c r="DF122" s="986">
        <v>0</v>
      </c>
      <c r="DG122" s="987">
        <v>0</v>
      </c>
      <c r="DH122" s="986">
        <v>0</v>
      </c>
      <c r="DI122" s="987">
        <v>0</v>
      </c>
      <c r="DJ122" s="986">
        <v>0</v>
      </c>
      <c r="DK122" s="987">
        <v>0</v>
      </c>
      <c r="DL122" s="986">
        <v>0</v>
      </c>
      <c r="DM122" s="987">
        <v>0</v>
      </c>
      <c r="DN122" s="986">
        <v>0</v>
      </c>
      <c r="DO122" s="987">
        <v>0</v>
      </c>
      <c r="DP122" s="988">
        <v>0</v>
      </c>
      <c r="DQ122" s="946"/>
      <c r="DR122" s="973"/>
      <c r="DS122" s="946"/>
      <c r="DT122" s="985">
        <v>0</v>
      </c>
      <c r="DU122" s="986">
        <v>0</v>
      </c>
      <c r="DV122" s="987">
        <v>0</v>
      </c>
      <c r="DW122" s="986">
        <v>0</v>
      </c>
      <c r="DX122" s="987">
        <v>0</v>
      </c>
      <c r="DY122" s="986">
        <v>0</v>
      </c>
      <c r="DZ122" s="987">
        <v>0</v>
      </c>
      <c r="EA122" s="986">
        <v>0</v>
      </c>
      <c r="EB122" s="987">
        <v>0</v>
      </c>
      <c r="EC122" s="986">
        <v>0</v>
      </c>
      <c r="ED122" s="987">
        <v>0</v>
      </c>
      <c r="EE122" s="986">
        <v>0</v>
      </c>
      <c r="EF122" s="987">
        <v>0</v>
      </c>
      <c r="EG122" s="986">
        <v>0</v>
      </c>
      <c r="EH122" s="987">
        <v>0</v>
      </c>
      <c r="EI122" s="986">
        <v>0</v>
      </c>
      <c r="EJ122" s="987">
        <v>0</v>
      </c>
      <c r="EK122" s="986">
        <v>0</v>
      </c>
      <c r="EL122" s="987">
        <v>0</v>
      </c>
      <c r="EM122" s="986">
        <v>0</v>
      </c>
      <c r="EN122" s="987">
        <v>0</v>
      </c>
      <c r="EO122" s="986">
        <v>0</v>
      </c>
      <c r="EP122" s="987">
        <v>0</v>
      </c>
      <c r="EQ122" s="986">
        <v>0</v>
      </c>
      <c r="ER122" s="987">
        <v>0</v>
      </c>
      <c r="ES122" s="986">
        <v>0</v>
      </c>
      <c r="ET122" s="987">
        <v>0</v>
      </c>
      <c r="EU122" s="986">
        <v>0</v>
      </c>
      <c r="EV122" s="987">
        <v>0</v>
      </c>
      <c r="EW122" s="986">
        <v>0</v>
      </c>
      <c r="EX122" s="987">
        <v>0</v>
      </c>
      <c r="EY122" s="986">
        <v>0</v>
      </c>
      <c r="EZ122" s="987">
        <v>0</v>
      </c>
      <c r="FA122" s="986">
        <v>0</v>
      </c>
      <c r="FB122" s="987">
        <v>0</v>
      </c>
      <c r="FC122" s="988">
        <v>0</v>
      </c>
      <c r="FD122" s="946"/>
      <c r="FE122" s="974"/>
      <c r="FF122" s="946"/>
      <c r="FG122" s="975"/>
      <c r="FI122" s="989" t="b">
        <v>1</v>
      </c>
    </row>
    <row r="123" spans="2:165" hidden="1" outlineLevel="1">
      <c r="B123" s="990">
        <v>113</v>
      </c>
      <c r="C123" s="1011" t="s">
        <v>772</v>
      </c>
      <c r="E123" s="992">
        <v>0</v>
      </c>
      <c r="F123" s="993">
        <v>0</v>
      </c>
      <c r="G123" s="994">
        <v>0</v>
      </c>
      <c r="H123" s="993">
        <v>0</v>
      </c>
      <c r="I123" s="994">
        <v>0</v>
      </c>
      <c r="J123" s="993">
        <v>0</v>
      </c>
      <c r="K123" s="994">
        <v>0</v>
      </c>
      <c r="L123" s="993">
        <v>0</v>
      </c>
      <c r="M123" s="994">
        <v>0</v>
      </c>
      <c r="N123" s="993">
        <v>0</v>
      </c>
      <c r="O123" s="994">
        <v>0</v>
      </c>
      <c r="P123" s="993">
        <v>0</v>
      </c>
      <c r="Q123" s="994">
        <v>0</v>
      </c>
      <c r="R123" s="993">
        <v>0</v>
      </c>
      <c r="S123" s="994">
        <v>0</v>
      </c>
      <c r="T123" s="993">
        <v>0</v>
      </c>
      <c r="U123" s="994">
        <v>0</v>
      </c>
      <c r="V123" s="993">
        <v>0</v>
      </c>
      <c r="W123" s="994">
        <v>0</v>
      </c>
      <c r="X123" s="993">
        <v>0</v>
      </c>
      <c r="Y123" s="994">
        <v>0</v>
      </c>
      <c r="Z123" s="993">
        <v>0</v>
      </c>
      <c r="AA123" s="994">
        <v>0</v>
      </c>
      <c r="AB123" s="993">
        <v>0</v>
      </c>
      <c r="AC123" s="994">
        <v>0</v>
      </c>
      <c r="AD123" s="993">
        <v>0</v>
      </c>
      <c r="AE123" s="994">
        <v>0</v>
      </c>
      <c r="AF123" s="993">
        <v>0</v>
      </c>
      <c r="AG123" s="994">
        <v>0</v>
      </c>
      <c r="AH123" s="993">
        <v>0</v>
      </c>
      <c r="AI123" s="994">
        <v>0</v>
      </c>
      <c r="AJ123" s="993">
        <v>0</v>
      </c>
      <c r="AK123" s="994">
        <v>0</v>
      </c>
      <c r="AL123" s="993">
        <v>0</v>
      </c>
      <c r="AM123" s="994">
        <v>0</v>
      </c>
      <c r="AN123" s="995">
        <v>0</v>
      </c>
      <c r="AO123" s="946"/>
      <c r="AP123" s="964"/>
      <c r="AQ123" s="946"/>
      <c r="AR123" s="992">
        <v>0</v>
      </c>
      <c r="AS123" s="993">
        <v>0</v>
      </c>
      <c r="AT123" s="994">
        <v>0</v>
      </c>
      <c r="AU123" s="993">
        <v>0</v>
      </c>
      <c r="AV123" s="994">
        <v>0</v>
      </c>
      <c r="AW123" s="993">
        <v>0</v>
      </c>
      <c r="AX123" s="994">
        <v>0</v>
      </c>
      <c r="AY123" s="993">
        <v>0</v>
      </c>
      <c r="AZ123" s="994">
        <v>0</v>
      </c>
      <c r="BA123" s="993">
        <v>0</v>
      </c>
      <c r="BB123" s="994">
        <v>0</v>
      </c>
      <c r="BC123" s="993">
        <v>0</v>
      </c>
      <c r="BD123" s="994">
        <v>0</v>
      </c>
      <c r="BE123" s="993">
        <v>0</v>
      </c>
      <c r="BF123" s="994">
        <v>0</v>
      </c>
      <c r="BG123" s="993">
        <v>0</v>
      </c>
      <c r="BH123" s="994">
        <v>0</v>
      </c>
      <c r="BI123" s="993">
        <v>0</v>
      </c>
      <c r="BJ123" s="994">
        <v>0</v>
      </c>
      <c r="BK123" s="993">
        <v>0</v>
      </c>
      <c r="BL123" s="994">
        <v>0</v>
      </c>
      <c r="BM123" s="993">
        <v>0</v>
      </c>
      <c r="BN123" s="994">
        <v>0</v>
      </c>
      <c r="BO123" s="993">
        <v>0</v>
      </c>
      <c r="BP123" s="994">
        <v>0</v>
      </c>
      <c r="BQ123" s="993">
        <v>0</v>
      </c>
      <c r="BR123" s="994">
        <v>0</v>
      </c>
      <c r="BS123" s="993">
        <v>0</v>
      </c>
      <c r="BT123" s="994">
        <v>0</v>
      </c>
      <c r="BU123" s="993">
        <v>0</v>
      </c>
      <c r="BV123" s="994">
        <v>0</v>
      </c>
      <c r="BW123" s="993">
        <v>0</v>
      </c>
      <c r="BX123" s="994">
        <v>0</v>
      </c>
      <c r="BY123" s="993">
        <v>0</v>
      </c>
      <c r="BZ123" s="994">
        <v>0</v>
      </c>
      <c r="CA123" s="995">
        <v>0</v>
      </c>
      <c r="CB123" s="946"/>
      <c r="CC123" s="971"/>
      <c r="CD123" s="946"/>
      <c r="CE123" s="972"/>
      <c r="CF123" s="946"/>
      <c r="CG123" s="992">
        <v>0</v>
      </c>
      <c r="CH123" s="993">
        <v>0</v>
      </c>
      <c r="CI123" s="994">
        <v>0</v>
      </c>
      <c r="CJ123" s="993">
        <v>0</v>
      </c>
      <c r="CK123" s="994">
        <v>0</v>
      </c>
      <c r="CL123" s="993">
        <v>0</v>
      </c>
      <c r="CM123" s="994">
        <v>0</v>
      </c>
      <c r="CN123" s="993">
        <v>0</v>
      </c>
      <c r="CO123" s="994">
        <v>0</v>
      </c>
      <c r="CP123" s="993">
        <v>0</v>
      </c>
      <c r="CQ123" s="994">
        <v>0</v>
      </c>
      <c r="CR123" s="993">
        <v>0</v>
      </c>
      <c r="CS123" s="994">
        <v>0</v>
      </c>
      <c r="CT123" s="993">
        <v>0</v>
      </c>
      <c r="CU123" s="994">
        <v>0</v>
      </c>
      <c r="CV123" s="993">
        <v>0</v>
      </c>
      <c r="CW123" s="994">
        <v>0</v>
      </c>
      <c r="CX123" s="993">
        <v>0</v>
      </c>
      <c r="CY123" s="994">
        <v>0</v>
      </c>
      <c r="CZ123" s="993">
        <v>0</v>
      </c>
      <c r="DA123" s="994">
        <v>0</v>
      </c>
      <c r="DB123" s="993">
        <v>0</v>
      </c>
      <c r="DC123" s="994">
        <v>0</v>
      </c>
      <c r="DD123" s="993">
        <v>0</v>
      </c>
      <c r="DE123" s="994">
        <v>0</v>
      </c>
      <c r="DF123" s="993">
        <v>0</v>
      </c>
      <c r="DG123" s="994">
        <v>0</v>
      </c>
      <c r="DH123" s="993">
        <v>0</v>
      </c>
      <c r="DI123" s="994">
        <v>0</v>
      </c>
      <c r="DJ123" s="993">
        <v>0</v>
      </c>
      <c r="DK123" s="994">
        <v>0</v>
      </c>
      <c r="DL123" s="993">
        <v>0</v>
      </c>
      <c r="DM123" s="994">
        <v>0</v>
      </c>
      <c r="DN123" s="993">
        <v>0</v>
      </c>
      <c r="DO123" s="994">
        <v>0</v>
      </c>
      <c r="DP123" s="995">
        <v>0</v>
      </c>
      <c r="DQ123" s="946"/>
      <c r="DR123" s="973"/>
      <c r="DS123" s="946"/>
      <c r="DT123" s="992">
        <v>0</v>
      </c>
      <c r="DU123" s="993">
        <v>0</v>
      </c>
      <c r="DV123" s="994">
        <v>0</v>
      </c>
      <c r="DW123" s="993">
        <v>0</v>
      </c>
      <c r="DX123" s="994">
        <v>0</v>
      </c>
      <c r="DY123" s="993">
        <v>0</v>
      </c>
      <c r="DZ123" s="994">
        <v>0</v>
      </c>
      <c r="EA123" s="993">
        <v>0</v>
      </c>
      <c r="EB123" s="994">
        <v>0</v>
      </c>
      <c r="EC123" s="993">
        <v>0</v>
      </c>
      <c r="ED123" s="994">
        <v>0</v>
      </c>
      <c r="EE123" s="993">
        <v>0</v>
      </c>
      <c r="EF123" s="994">
        <v>0</v>
      </c>
      <c r="EG123" s="993">
        <v>0</v>
      </c>
      <c r="EH123" s="994">
        <v>0</v>
      </c>
      <c r="EI123" s="993">
        <v>0</v>
      </c>
      <c r="EJ123" s="994">
        <v>0</v>
      </c>
      <c r="EK123" s="993">
        <v>0</v>
      </c>
      <c r="EL123" s="994">
        <v>0</v>
      </c>
      <c r="EM123" s="993">
        <v>0</v>
      </c>
      <c r="EN123" s="994">
        <v>0</v>
      </c>
      <c r="EO123" s="993">
        <v>0</v>
      </c>
      <c r="EP123" s="994">
        <v>0</v>
      </c>
      <c r="EQ123" s="993">
        <v>0</v>
      </c>
      <c r="ER123" s="994">
        <v>0</v>
      </c>
      <c r="ES123" s="993">
        <v>0</v>
      </c>
      <c r="ET123" s="994">
        <v>0</v>
      </c>
      <c r="EU123" s="993">
        <v>0</v>
      </c>
      <c r="EV123" s="994">
        <v>0</v>
      </c>
      <c r="EW123" s="993">
        <v>0</v>
      </c>
      <c r="EX123" s="994">
        <v>0</v>
      </c>
      <c r="EY123" s="993">
        <v>0</v>
      </c>
      <c r="EZ123" s="994">
        <v>0</v>
      </c>
      <c r="FA123" s="993">
        <v>0</v>
      </c>
      <c r="FB123" s="994">
        <v>0</v>
      </c>
      <c r="FC123" s="995">
        <v>0</v>
      </c>
      <c r="FD123" s="946"/>
      <c r="FE123" s="974"/>
      <c r="FF123" s="946"/>
      <c r="FG123" s="975"/>
      <c r="FI123" s="996" t="b">
        <v>1</v>
      </c>
    </row>
    <row r="124" spans="2:165" hidden="1" outlineLevel="1">
      <c r="B124" s="983">
        <v>114</v>
      </c>
      <c r="C124" s="1012" t="s">
        <v>773</v>
      </c>
      <c r="E124" s="985">
        <v>0</v>
      </c>
      <c r="F124" s="986">
        <v>0</v>
      </c>
      <c r="G124" s="987">
        <v>0</v>
      </c>
      <c r="H124" s="986">
        <v>0</v>
      </c>
      <c r="I124" s="987">
        <v>0</v>
      </c>
      <c r="J124" s="986">
        <v>0</v>
      </c>
      <c r="K124" s="987">
        <v>0</v>
      </c>
      <c r="L124" s="986">
        <v>0</v>
      </c>
      <c r="M124" s="987">
        <v>0</v>
      </c>
      <c r="N124" s="986">
        <v>0</v>
      </c>
      <c r="O124" s="987">
        <v>0</v>
      </c>
      <c r="P124" s="986">
        <v>0</v>
      </c>
      <c r="Q124" s="987">
        <v>0</v>
      </c>
      <c r="R124" s="986">
        <v>0</v>
      </c>
      <c r="S124" s="987">
        <v>0</v>
      </c>
      <c r="T124" s="986">
        <v>0</v>
      </c>
      <c r="U124" s="987">
        <v>0</v>
      </c>
      <c r="V124" s="986">
        <v>0</v>
      </c>
      <c r="W124" s="987">
        <v>0</v>
      </c>
      <c r="X124" s="986">
        <v>0</v>
      </c>
      <c r="Y124" s="987">
        <v>0</v>
      </c>
      <c r="Z124" s="986">
        <v>0</v>
      </c>
      <c r="AA124" s="987">
        <v>0</v>
      </c>
      <c r="AB124" s="986">
        <v>0</v>
      </c>
      <c r="AC124" s="987">
        <v>0</v>
      </c>
      <c r="AD124" s="986">
        <v>0</v>
      </c>
      <c r="AE124" s="987">
        <v>0</v>
      </c>
      <c r="AF124" s="986">
        <v>0</v>
      </c>
      <c r="AG124" s="987">
        <v>0</v>
      </c>
      <c r="AH124" s="986">
        <v>0</v>
      </c>
      <c r="AI124" s="987">
        <v>0</v>
      </c>
      <c r="AJ124" s="986">
        <v>0</v>
      </c>
      <c r="AK124" s="987">
        <v>0</v>
      </c>
      <c r="AL124" s="986">
        <v>0</v>
      </c>
      <c r="AM124" s="987">
        <v>0</v>
      </c>
      <c r="AN124" s="988">
        <v>0</v>
      </c>
      <c r="AO124" s="946"/>
      <c r="AP124" s="964"/>
      <c r="AQ124" s="946"/>
      <c r="AR124" s="985">
        <v>0</v>
      </c>
      <c r="AS124" s="986">
        <v>0</v>
      </c>
      <c r="AT124" s="987">
        <v>0</v>
      </c>
      <c r="AU124" s="986">
        <v>0</v>
      </c>
      <c r="AV124" s="987">
        <v>0</v>
      </c>
      <c r="AW124" s="986">
        <v>0</v>
      </c>
      <c r="AX124" s="987">
        <v>0</v>
      </c>
      <c r="AY124" s="986">
        <v>0</v>
      </c>
      <c r="AZ124" s="987">
        <v>0</v>
      </c>
      <c r="BA124" s="986">
        <v>0</v>
      </c>
      <c r="BB124" s="987">
        <v>0</v>
      </c>
      <c r="BC124" s="986">
        <v>0</v>
      </c>
      <c r="BD124" s="987">
        <v>0</v>
      </c>
      <c r="BE124" s="986">
        <v>0</v>
      </c>
      <c r="BF124" s="987">
        <v>0</v>
      </c>
      <c r="BG124" s="986">
        <v>0</v>
      </c>
      <c r="BH124" s="987">
        <v>0</v>
      </c>
      <c r="BI124" s="986">
        <v>0</v>
      </c>
      <c r="BJ124" s="987">
        <v>0</v>
      </c>
      <c r="BK124" s="986">
        <v>0</v>
      </c>
      <c r="BL124" s="987">
        <v>0</v>
      </c>
      <c r="BM124" s="986">
        <v>0</v>
      </c>
      <c r="BN124" s="987">
        <v>0</v>
      </c>
      <c r="BO124" s="986">
        <v>0</v>
      </c>
      <c r="BP124" s="987">
        <v>0</v>
      </c>
      <c r="BQ124" s="986">
        <v>0</v>
      </c>
      <c r="BR124" s="987">
        <v>0</v>
      </c>
      <c r="BS124" s="986">
        <v>0</v>
      </c>
      <c r="BT124" s="987">
        <v>0</v>
      </c>
      <c r="BU124" s="986">
        <v>0</v>
      </c>
      <c r="BV124" s="987">
        <v>0</v>
      </c>
      <c r="BW124" s="986">
        <v>0</v>
      </c>
      <c r="BX124" s="987">
        <v>0</v>
      </c>
      <c r="BY124" s="986">
        <v>0</v>
      </c>
      <c r="BZ124" s="987">
        <v>0</v>
      </c>
      <c r="CA124" s="988">
        <v>0</v>
      </c>
      <c r="CB124" s="946"/>
      <c r="CC124" s="971"/>
      <c r="CD124" s="946"/>
      <c r="CE124" s="972"/>
      <c r="CF124" s="946"/>
      <c r="CG124" s="985">
        <v>0</v>
      </c>
      <c r="CH124" s="986">
        <v>0</v>
      </c>
      <c r="CI124" s="987">
        <v>0</v>
      </c>
      <c r="CJ124" s="986">
        <v>0</v>
      </c>
      <c r="CK124" s="987">
        <v>0</v>
      </c>
      <c r="CL124" s="986">
        <v>0</v>
      </c>
      <c r="CM124" s="987">
        <v>0</v>
      </c>
      <c r="CN124" s="986">
        <v>0</v>
      </c>
      <c r="CO124" s="987">
        <v>0</v>
      </c>
      <c r="CP124" s="986">
        <v>0</v>
      </c>
      <c r="CQ124" s="987">
        <v>0</v>
      </c>
      <c r="CR124" s="986">
        <v>0</v>
      </c>
      <c r="CS124" s="987">
        <v>0</v>
      </c>
      <c r="CT124" s="986">
        <v>0</v>
      </c>
      <c r="CU124" s="987">
        <v>0</v>
      </c>
      <c r="CV124" s="986">
        <v>0</v>
      </c>
      <c r="CW124" s="987">
        <v>0</v>
      </c>
      <c r="CX124" s="986">
        <v>0</v>
      </c>
      <c r="CY124" s="987">
        <v>0</v>
      </c>
      <c r="CZ124" s="986">
        <v>0</v>
      </c>
      <c r="DA124" s="987">
        <v>0</v>
      </c>
      <c r="DB124" s="986">
        <v>0</v>
      </c>
      <c r="DC124" s="987">
        <v>0</v>
      </c>
      <c r="DD124" s="986">
        <v>0</v>
      </c>
      <c r="DE124" s="987">
        <v>0</v>
      </c>
      <c r="DF124" s="986">
        <v>0</v>
      </c>
      <c r="DG124" s="987">
        <v>0</v>
      </c>
      <c r="DH124" s="986">
        <v>0</v>
      </c>
      <c r="DI124" s="987">
        <v>0</v>
      </c>
      <c r="DJ124" s="986">
        <v>0</v>
      </c>
      <c r="DK124" s="987">
        <v>0</v>
      </c>
      <c r="DL124" s="986">
        <v>0</v>
      </c>
      <c r="DM124" s="987">
        <v>0</v>
      </c>
      <c r="DN124" s="986">
        <v>0</v>
      </c>
      <c r="DO124" s="987">
        <v>0</v>
      </c>
      <c r="DP124" s="988">
        <v>0</v>
      </c>
      <c r="DQ124" s="946"/>
      <c r="DR124" s="973"/>
      <c r="DS124" s="946"/>
      <c r="DT124" s="985">
        <v>0</v>
      </c>
      <c r="DU124" s="986">
        <v>0</v>
      </c>
      <c r="DV124" s="987">
        <v>0</v>
      </c>
      <c r="DW124" s="986">
        <v>0</v>
      </c>
      <c r="DX124" s="987">
        <v>0</v>
      </c>
      <c r="DY124" s="986">
        <v>0</v>
      </c>
      <c r="DZ124" s="987">
        <v>0</v>
      </c>
      <c r="EA124" s="986">
        <v>0</v>
      </c>
      <c r="EB124" s="987">
        <v>0</v>
      </c>
      <c r="EC124" s="986">
        <v>0</v>
      </c>
      <c r="ED124" s="987">
        <v>0</v>
      </c>
      <c r="EE124" s="986">
        <v>0</v>
      </c>
      <c r="EF124" s="987">
        <v>0</v>
      </c>
      <c r="EG124" s="986">
        <v>0</v>
      </c>
      <c r="EH124" s="987">
        <v>0</v>
      </c>
      <c r="EI124" s="986">
        <v>0</v>
      </c>
      <c r="EJ124" s="987">
        <v>0</v>
      </c>
      <c r="EK124" s="986">
        <v>0</v>
      </c>
      <c r="EL124" s="987">
        <v>0</v>
      </c>
      <c r="EM124" s="986">
        <v>0</v>
      </c>
      <c r="EN124" s="987">
        <v>0</v>
      </c>
      <c r="EO124" s="986">
        <v>0</v>
      </c>
      <c r="EP124" s="987">
        <v>0</v>
      </c>
      <c r="EQ124" s="986">
        <v>0</v>
      </c>
      <c r="ER124" s="987">
        <v>0</v>
      </c>
      <c r="ES124" s="986">
        <v>0</v>
      </c>
      <c r="ET124" s="987">
        <v>0</v>
      </c>
      <c r="EU124" s="986">
        <v>0</v>
      </c>
      <c r="EV124" s="987">
        <v>0</v>
      </c>
      <c r="EW124" s="986">
        <v>0</v>
      </c>
      <c r="EX124" s="987">
        <v>0</v>
      </c>
      <c r="EY124" s="986">
        <v>0</v>
      </c>
      <c r="EZ124" s="987">
        <v>0</v>
      </c>
      <c r="FA124" s="986">
        <v>0</v>
      </c>
      <c r="FB124" s="987">
        <v>0</v>
      </c>
      <c r="FC124" s="988">
        <v>0</v>
      </c>
      <c r="FD124" s="946"/>
      <c r="FE124" s="974"/>
      <c r="FF124" s="946"/>
      <c r="FG124" s="975"/>
      <c r="FI124" s="989" t="b">
        <v>1</v>
      </c>
    </row>
    <row r="125" spans="2:165" hidden="1" outlineLevel="1">
      <c r="B125" s="990">
        <v>115</v>
      </c>
      <c r="C125" s="1011" t="s">
        <v>774</v>
      </c>
      <c r="E125" s="992">
        <v>0</v>
      </c>
      <c r="F125" s="993">
        <v>0</v>
      </c>
      <c r="G125" s="994">
        <v>0</v>
      </c>
      <c r="H125" s="993">
        <v>0</v>
      </c>
      <c r="I125" s="994">
        <v>0</v>
      </c>
      <c r="J125" s="993">
        <v>0</v>
      </c>
      <c r="K125" s="994">
        <v>0</v>
      </c>
      <c r="L125" s="993">
        <v>0</v>
      </c>
      <c r="M125" s="994">
        <v>0</v>
      </c>
      <c r="N125" s="993">
        <v>0</v>
      </c>
      <c r="O125" s="994">
        <v>0</v>
      </c>
      <c r="P125" s="993">
        <v>0</v>
      </c>
      <c r="Q125" s="994">
        <v>0</v>
      </c>
      <c r="R125" s="993">
        <v>0</v>
      </c>
      <c r="S125" s="994">
        <v>0</v>
      </c>
      <c r="T125" s="993">
        <v>0</v>
      </c>
      <c r="U125" s="994">
        <v>0</v>
      </c>
      <c r="V125" s="993">
        <v>0</v>
      </c>
      <c r="W125" s="994">
        <v>0</v>
      </c>
      <c r="X125" s="993">
        <v>0</v>
      </c>
      <c r="Y125" s="994">
        <v>0</v>
      </c>
      <c r="Z125" s="993">
        <v>0</v>
      </c>
      <c r="AA125" s="994">
        <v>0</v>
      </c>
      <c r="AB125" s="993">
        <v>0</v>
      </c>
      <c r="AC125" s="994">
        <v>0</v>
      </c>
      <c r="AD125" s="993">
        <v>0</v>
      </c>
      <c r="AE125" s="994">
        <v>0</v>
      </c>
      <c r="AF125" s="993">
        <v>0</v>
      </c>
      <c r="AG125" s="994">
        <v>0</v>
      </c>
      <c r="AH125" s="993">
        <v>0</v>
      </c>
      <c r="AI125" s="994">
        <v>0</v>
      </c>
      <c r="AJ125" s="993">
        <v>0</v>
      </c>
      <c r="AK125" s="994">
        <v>0</v>
      </c>
      <c r="AL125" s="993">
        <v>0</v>
      </c>
      <c r="AM125" s="994">
        <v>0</v>
      </c>
      <c r="AN125" s="995">
        <v>0</v>
      </c>
      <c r="AO125" s="946"/>
      <c r="AP125" s="964"/>
      <c r="AQ125" s="946"/>
      <c r="AR125" s="992">
        <v>0</v>
      </c>
      <c r="AS125" s="993">
        <v>0</v>
      </c>
      <c r="AT125" s="994">
        <v>0</v>
      </c>
      <c r="AU125" s="993">
        <v>0</v>
      </c>
      <c r="AV125" s="994">
        <v>0</v>
      </c>
      <c r="AW125" s="993">
        <v>0</v>
      </c>
      <c r="AX125" s="994">
        <v>0</v>
      </c>
      <c r="AY125" s="993">
        <v>0</v>
      </c>
      <c r="AZ125" s="994">
        <v>0</v>
      </c>
      <c r="BA125" s="993">
        <v>0</v>
      </c>
      <c r="BB125" s="994">
        <v>0</v>
      </c>
      <c r="BC125" s="993">
        <v>0</v>
      </c>
      <c r="BD125" s="994">
        <v>0</v>
      </c>
      <c r="BE125" s="993">
        <v>0</v>
      </c>
      <c r="BF125" s="994">
        <v>0</v>
      </c>
      <c r="BG125" s="993">
        <v>0</v>
      </c>
      <c r="BH125" s="994">
        <v>0</v>
      </c>
      <c r="BI125" s="993">
        <v>0</v>
      </c>
      <c r="BJ125" s="994">
        <v>0</v>
      </c>
      <c r="BK125" s="993">
        <v>0</v>
      </c>
      <c r="BL125" s="994">
        <v>0</v>
      </c>
      <c r="BM125" s="993">
        <v>0</v>
      </c>
      <c r="BN125" s="994">
        <v>0</v>
      </c>
      <c r="BO125" s="993">
        <v>0</v>
      </c>
      <c r="BP125" s="994">
        <v>0</v>
      </c>
      <c r="BQ125" s="993">
        <v>0</v>
      </c>
      <c r="BR125" s="994">
        <v>0</v>
      </c>
      <c r="BS125" s="993">
        <v>0</v>
      </c>
      <c r="BT125" s="994">
        <v>0</v>
      </c>
      <c r="BU125" s="993">
        <v>0</v>
      </c>
      <c r="BV125" s="994">
        <v>0</v>
      </c>
      <c r="BW125" s="993">
        <v>0</v>
      </c>
      <c r="BX125" s="994">
        <v>0</v>
      </c>
      <c r="BY125" s="993">
        <v>0</v>
      </c>
      <c r="BZ125" s="994">
        <v>0</v>
      </c>
      <c r="CA125" s="995">
        <v>0</v>
      </c>
      <c r="CB125" s="946"/>
      <c r="CC125" s="971"/>
      <c r="CD125" s="946"/>
      <c r="CE125" s="972"/>
      <c r="CF125" s="946"/>
      <c r="CG125" s="992">
        <v>0</v>
      </c>
      <c r="CH125" s="993">
        <v>0</v>
      </c>
      <c r="CI125" s="994">
        <v>0</v>
      </c>
      <c r="CJ125" s="993">
        <v>0</v>
      </c>
      <c r="CK125" s="994">
        <v>0</v>
      </c>
      <c r="CL125" s="993">
        <v>0</v>
      </c>
      <c r="CM125" s="994">
        <v>0</v>
      </c>
      <c r="CN125" s="993">
        <v>0</v>
      </c>
      <c r="CO125" s="994">
        <v>0</v>
      </c>
      <c r="CP125" s="993">
        <v>0</v>
      </c>
      <c r="CQ125" s="994">
        <v>0</v>
      </c>
      <c r="CR125" s="993">
        <v>0</v>
      </c>
      <c r="CS125" s="994">
        <v>0</v>
      </c>
      <c r="CT125" s="993">
        <v>0</v>
      </c>
      <c r="CU125" s="994">
        <v>0</v>
      </c>
      <c r="CV125" s="993">
        <v>0</v>
      </c>
      <c r="CW125" s="994">
        <v>0</v>
      </c>
      <c r="CX125" s="993">
        <v>0</v>
      </c>
      <c r="CY125" s="994">
        <v>0</v>
      </c>
      <c r="CZ125" s="993">
        <v>0</v>
      </c>
      <c r="DA125" s="994">
        <v>0</v>
      </c>
      <c r="DB125" s="993">
        <v>0</v>
      </c>
      <c r="DC125" s="994">
        <v>0</v>
      </c>
      <c r="DD125" s="993">
        <v>0</v>
      </c>
      <c r="DE125" s="994">
        <v>0</v>
      </c>
      <c r="DF125" s="993">
        <v>0</v>
      </c>
      <c r="DG125" s="994">
        <v>0</v>
      </c>
      <c r="DH125" s="993">
        <v>0</v>
      </c>
      <c r="DI125" s="994">
        <v>0</v>
      </c>
      <c r="DJ125" s="993">
        <v>0</v>
      </c>
      <c r="DK125" s="994">
        <v>0</v>
      </c>
      <c r="DL125" s="993">
        <v>0</v>
      </c>
      <c r="DM125" s="994">
        <v>0</v>
      </c>
      <c r="DN125" s="993">
        <v>0</v>
      </c>
      <c r="DO125" s="994">
        <v>0</v>
      </c>
      <c r="DP125" s="995">
        <v>0</v>
      </c>
      <c r="DQ125" s="946"/>
      <c r="DR125" s="973"/>
      <c r="DS125" s="946"/>
      <c r="DT125" s="992">
        <v>0</v>
      </c>
      <c r="DU125" s="993">
        <v>0</v>
      </c>
      <c r="DV125" s="994">
        <v>0</v>
      </c>
      <c r="DW125" s="993">
        <v>0</v>
      </c>
      <c r="DX125" s="994">
        <v>0</v>
      </c>
      <c r="DY125" s="993">
        <v>0</v>
      </c>
      <c r="DZ125" s="994">
        <v>0</v>
      </c>
      <c r="EA125" s="993">
        <v>0</v>
      </c>
      <c r="EB125" s="994">
        <v>0</v>
      </c>
      <c r="EC125" s="993">
        <v>0</v>
      </c>
      <c r="ED125" s="994">
        <v>0</v>
      </c>
      <c r="EE125" s="993">
        <v>0</v>
      </c>
      <c r="EF125" s="994">
        <v>0</v>
      </c>
      <c r="EG125" s="993">
        <v>0</v>
      </c>
      <c r="EH125" s="994">
        <v>0</v>
      </c>
      <c r="EI125" s="993">
        <v>0</v>
      </c>
      <c r="EJ125" s="994">
        <v>0</v>
      </c>
      <c r="EK125" s="993">
        <v>0</v>
      </c>
      <c r="EL125" s="994">
        <v>0</v>
      </c>
      <c r="EM125" s="993">
        <v>0</v>
      </c>
      <c r="EN125" s="994">
        <v>0</v>
      </c>
      <c r="EO125" s="993">
        <v>0</v>
      </c>
      <c r="EP125" s="994">
        <v>0</v>
      </c>
      <c r="EQ125" s="993">
        <v>0</v>
      </c>
      <c r="ER125" s="994">
        <v>0</v>
      </c>
      <c r="ES125" s="993">
        <v>0</v>
      </c>
      <c r="ET125" s="994">
        <v>0</v>
      </c>
      <c r="EU125" s="993">
        <v>0</v>
      </c>
      <c r="EV125" s="994">
        <v>0</v>
      </c>
      <c r="EW125" s="993">
        <v>0</v>
      </c>
      <c r="EX125" s="994">
        <v>0</v>
      </c>
      <c r="EY125" s="993">
        <v>0</v>
      </c>
      <c r="EZ125" s="994">
        <v>0</v>
      </c>
      <c r="FA125" s="993">
        <v>0</v>
      </c>
      <c r="FB125" s="994">
        <v>0</v>
      </c>
      <c r="FC125" s="995">
        <v>0</v>
      </c>
      <c r="FD125" s="946"/>
      <c r="FE125" s="974"/>
      <c r="FF125" s="946"/>
      <c r="FG125" s="975"/>
      <c r="FI125" s="996" t="b">
        <v>1</v>
      </c>
    </row>
    <row r="126" spans="2:165" hidden="1" outlineLevel="1">
      <c r="B126" s="983">
        <v>116</v>
      </c>
      <c r="C126" s="1012" t="s">
        <v>775</v>
      </c>
      <c r="E126" s="985">
        <v>0</v>
      </c>
      <c r="F126" s="986">
        <v>0</v>
      </c>
      <c r="G126" s="987">
        <v>0</v>
      </c>
      <c r="H126" s="986">
        <v>0</v>
      </c>
      <c r="I126" s="987">
        <v>0</v>
      </c>
      <c r="J126" s="986">
        <v>0</v>
      </c>
      <c r="K126" s="987">
        <v>0</v>
      </c>
      <c r="L126" s="986">
        <v>0</v>
      </c>
      <c r="M126" s="987">
        <v>0</v>
      </c>
      <c r="N126" s="986">
        <v>0</v>
      </c>
      <c r="O126" s="987">
        <v>0</v>
      </c>
      <c r="P126" s="986">
        <v>0</v>
      </c>
      <c r="Q126" s="987">
        <v>0</v>
      </c>
      <c r="R126" s="986">
        <v>0</v>
      </c>
      <c r="S126" s="987">
        <v>0</v>
      </c>
      <c r="T126" s="986">
        <v>0</v>
      </c>
      <c r="U126" s="987">
        <v>0</v>
      </c>
      <c r="V126" s="986">
        <v>0</v>
      </c>
      <c r="W126" s="987">
        <v>0</v>
      </c>
      <c r="X126" s="986">
        <v>0</v>
      </c>
      <c r="Y126" s="987">
        <v>0</v>
      </c>
      <c r="Z126" s="986">
        <v>0</v>
      </c>
      <c r="AA126" s="987">
        <v>0</v>
      </c>
      <c r="AB126" s="986">
        <v>0</v>
      </c>
      <c r="AC126" s="987">
        <v>0</v>
      </c>
      <c r="AD126" s="986">
        <v>0</v>
      </c>
      <c r="AE126" s="987">
        <v>0</v>
      </c>
      <c r="AF126" s="986">
        <v>0</v>
      </c>
      <c r="AG126" s="987">
        <v>0</v>
      </c>
      <c r="AH126" s="986">
        <v>0</v>
      </c>
      <c r="AI126" s="987">
        <v>0</v>
      </c>
      <c r="AJ126" s="986">
        <v>0</v>
      </c>
      <c r="AK126" s="987">
        <v>0</v>
      </c>
      <c r="AL126" s="986">
        <v>0</v>
      </c>
      <c r="AM126" s="987">
        <v>0</v>
      </c>
      <c r="AN126" s="988">
        <v>0</v>
      </c>
      <c r="AO126" s="946"/>
      <c r="AP126" s="964"/>
      <c r="AQ126" s="946"/>
      <c r="AR126" s="985">
        <v>0</v>
      </c>
      <c r="AS126" s="986">
        <v>0</v>
      </c>
      <c r="AT126" s="987">
        <v>0</v>
      </c>
      <c r="AU126" s="986">
        <v>0</v>
      </c>
      <c r="AV126" s="987">
        <v>0</v>
      </c>
      <c r="AW126" s="986">
        <v>0</v>
      </c>
      <c r="AX126" s="987">
        <v>0</v>
      </c>
      <c r="AY126" s="986">
        <v>0</v>
      </c>
      <c r="AZ126" s="987">
        <v>0</v>
      </c>
      <c r="BA126" s="986">
        <v>0</v>
      </c>
      <c r="BB126" s="987">
        <v>0</v>
      </c>
      <c r="BC126" s="986">
        <v>0</v>
      </c>
      <c r="BD126" s="987">
        <v>0</v>
      </c>
      <c r="BE126" s="986">
        <v>0</v>
      </c>
      <c r="BF126" s="987">
        <v>0</v>
      </c>
      <c r="BG126" s="986">
        <v>0</v>
      </c>
      <c r="BH126" s="987">
        <v>0</v>
      </c>
      <c r="BI126" s="986">
        <v>0</v>
      </c>
      <c r="BJ126" s="987">
        <v>0</v>
      </c>
      <c r="BK126" s="986">
        <v>0</v>
      </c>
      <c r="BL126" s="987">
        <v>0</v>
      </c>
      <c r="BM126" s="986">
        <v>0</v>
      </c>
      <c r="BN126" s="987">
        <v>0</v>
      </c>
      <c r="BO126" s="986">
        <v>0</v>
      </c>
      <c r="BP126" s="987">
        <v>0</v>
      </c>
      <c r="BQ126" s="986">
        <v>0</v>
      </c>
      <c r="BR126" s="987">
        <v>0</v>
      </c>
      <c r="BS126" s="986">
        <v>0</v>
      </c>
      <c r="BT126" s="987">
        <v>0</v>
      </c>
      <c r="BU126" s="986">
        <v>0</v>
      </c>
      <c r="BV126" s="987">
        <v>0</v>
      </c>
      <c r="BW126" s="986">
        <v>0</v>
      </c>
      <c r="BX126" s="987">
        <v>0</v>
      </c>
      <c r="BY126" s="986">
        <v>0</v>
      </c>
      <c r="BZ126" s="987">
        <v>0</v>
      </c>
      <c r="CA126" s="988">
        <v>0</v>
      </c>
      <c r="CB126" s="946"/>
      <c r="CC126" s="971"/>
      <c r="CD126" s="946"/>
      <c r="CE126" s="972"/>
      <c r="CF126" s="946"/>
      <c r="CG126" s="985">
        <v>0</v>
      </c>
      <c r="CH126" s="986">
        <v>0</v>
      </c>
      <c r="CI126" s="987">
        <v>0</v>
      </c>
      <c r="CJ126" s="986">
        <v>0</v>
      </c>
      <c r="CK126" s="987">
        <v>0</v>
      </c>
      <c r="CL126" s="986">
        <v>0</v>
      </c>
      <c r="CM126" s="987">
        <v>0</v>
      </c>
      <c r="CN126" s="986">
        <v>0</v>
      </c>
      <c r="CO126" s="987">
        <v>0</v>
      </c>
      <c r="CP126" s="986">
        <v>0</v>
      </c>
      <c r="CQ126" s="987">
        <v>0</v>
      </c>
      <c r="CR126" s="986">
        <v>0</v>
      </c>
      <c r="CS126" s="987">
        <v>0</v>
      </c>
      <c r="CT126" s="986">
        <v>0</v>
      </c>
      <c r="CU126" s="987">
        <v>0</v>
      </c>
      <c r="CV126" s="986">
        <v>0</v>
      </c>
      <c r="CW126" s="987">
        <v>0</v>
      </c>
      <c r="CX126" s="986">
        <v>0</v>
      </c>
      <c r="CY126" s="987">
        <v>0</v>
      </c>
      <c r="CZ126" s="986">
        <v>0</v>
      </c>
      <c r="DA126" s="987">
        <v>0</v>
      </c>
      <c r="DB126" s="986">
        <v>0</v>
      </c>
      <c r="DC126" s="987">
        <v>0</v>
      </c>
      <c r="DD126" s="986">
        <v>0</v>
      </c>
      <c r="DE126" s="987">
        <v>0</v>
      </c>
      <c r="DF126" s="986">
        <v>0</v>
      </c>
      <c r="DG126" s="987">
        <v>0</v>
      </c>
      <c r="DH126" s="986">
        <v>0</v>
      </c>
      <c r="DI126" s="987">
        <v>0</v>
      </c>
      <c r="DJ126" s="986">
        <v>0</v>
      </c>
      <c r="DK126" s="987">
        <v>0</v>
      </c>
      <c r="DL126" s="986">
        <v>0</v>
      </c>
      <c r="DM126" s="987">
        <v>0</v>
      </c>
      <c r="DN126" s="986">
        <v>0</v>
      </c>
      <c r="DO126" s="987">
        <v>0</v>
      </c>
      <c r="DP126" s="988">
        <v>0</v>
      </c>
      <c r="DQ126" s="946"/>
      <c r="DR126" s="973"/>
      <c r="DS126" s="946"/>
      <c r="DT126" s="985">
        <v>0</v>
      </c>
      <c r="DU126" s="986">
        <v>0</v>
      </c>
      <c r="DV126" s="987">
        <v>0</v>
      </c>
      <c r="DW126" s="986">
        <v>0</v>
      </c>
      <c r="DX126" s="987">
        <v>0</v>
      </c>
      <c r="DY126" s="986">
        <v>0</v>
      </c>
      <c r="DZ126" s="987">
        <v>0</v>
      </c>
      <c r="EA126" s="986">
        <v>0</v>
      </c>
      <c r="EB126" s="987">
        <v>0</v>
      </c>
      <c r="EC126" s="986">
        <v>0</v>
      </c>
      <c r="ED126" s="987">
        <v>0</v>
      </c>
      <c r="EE126" s="986">
        <v>0</v>
      </c>
      <c r="EF126" s="987">
        <v>0</v>
      </c>
      <c r="EG126" s="986">
        <v>0</v>
      </c>
      <c r="EH126" s="987">
        <v>0</v>
      </c>
      <c r="EI126" s="986">
        <v>0</v>
      </c>
      <c r="EJ126" s="987">
        <v>0</v>
      </c>
      <c r="EK126" s="986">
        <v>0</v>
      </c>
      <c r="EL126" s="987">
        <v>0</v>
      </c>
      <c r="EM126" s="986">
        <v>0</v>
      </c>
      <c r="EN126" s="987">
        <v>0</v>
      </c>
      <c r="EO126" s="986">
        <v>0</v>
      </c>
      <c r="EP126" s="987">
        <v>0</v>
      </c>
      <c r="EQ126" s="986">
        <v>0</v>
      </c>
      <c r="ER126" s="987">
        <v>0</v>
      </c>
      <c r="ES126" s="986">
        <v>0</v>
      </c>
      <c r="ET126" s="987">
        <v>0</v>
      </c>
      <c r="EU126" s="986">
        <v>0</v>
      </c>
      <c r="EV126" s="987">
        <v>0</v>
      </c>
      <c r="EW126" s="986">
        <v>0</v>
      </c>
      <c r="EX126" s="987">
        <v>0</v>
      </c>
      <c r="EY126" s="986">
        <v>0</v>
      </c>
      <c r="EZ126" s="987">
        <v>0</v>
      </c>
      <c r="FA126" s="986">
        <v>0</v>
      </c>
      <c r="FB126" s="987">
        <v>0</v>
      </c>
      <c r="FC126" s="988">
        <v>0</v>
      </c>
      <c r="FD126" s="946"/>
      <c r="FE126" s="974"/>
      <c r="FF126" s="946"/>
      <c r="FG126" s="975"/>
      <c r="FI126" s="989" t="b">
        <v>1</v>
      </c>
    </row>
    <row r="127" spans="2:165" hidden="1" outlineLevel="1">
      <c r="B127" s="990">
        <v>117</v>
      </c>
      <c r="C127" s="1011" t="s">
        <v>776</v>
      </c>
      <c r="E127" s="992">
        <v>0</v>
      </c>
      <c r="F127" s="993">
        <v>0</v>
      </c>
      <c r="G127" s="994">
        <v>0</v>
      </c>
      <c r="H127" s="993">
        <v>0</v>
      </c>
      <c r="I127" s="994">
        <v>0</v>
      </c>
      <c r="J127" s="993">
        <v>0</v>
      </c>
      <c r="K127" s="994">
        <v>0</v>
      </c>
      <c r="L127" s="993">
        <v>0</v>
      </c>
      <c r="M127" s="994">
        <v>0</v>
      </c>
      <c r="N127" s="993">
        <v>0</v>
      </c>
      <c r="O127" s="994">
        <v>0</v>
      </c>
      <c r="P127" s="993">
        <v>0</v>
      </c>
      <c r="Q127" s="994">
        <v>0</v>
      </c>
      <c r="R127" s="993">
        <v>0</v>
      </c>
      <c r="S127" s="994">
        <v>0</v>
      </c>
      <c r="T127" s="993">
        <v>0</v>
      </c>
      <c r="U127" s="994">
        <v>0</v>
      </c>
      <c r="V127" s="993">
        <v>0</v>
      </c>
      <c r="W127" s="994">
        <v>0</v>
      </c>
      <c r="X127" s="993">
        <v>0</v>
      </c>
      <c r="Y127" s="994">
        <v>0</v>
      </c>
      <c r="Z127" s="993">
        <v>0</v>
      </c>
      <c r="AA127" s="994">
        <v>0</v>
      </c>
      <c r="AB127" s="993">
        <v>0</v>
      </c>
      <c r="AC127" s="994">
        <v>0</v>
      </c>
      <c r="AD127" s="993">
        <v>0</v>
      </c>
      <c r="AE127" s="994">
        <v>0</v>
      </c>
      <c r="AF127" s="993">
        <v>0</v>
      </c>
      <c r="AG127" s="994">
        <v>0</v>
      </c>
      <c r="AH127" s="993">
        <v>0</v>
      </c>
      <c r="AI127" s="994">
        <v>0</v>
      </c>
      <c r="AJ127" s="993">
        <v>0</v>
      </c>
      <c r="AK127" s="994">
        <v>0</v>
      </c>
      <c r="AL127" s="993">
        <v>0</v>
      </c>
      <c r="AM127" s="994">
        <v>0</v>
      </c>
      <c r="AN127" s="995">
        <v>0</v>
      </c>
      <c r="AO127" s="946"/>
      <c r="AP127" s="964"/>
      <c r="AQ127" s="946"/>
      <c r="AR127" s="992">
        <v>0</v>
      </c>
      <c r="AS127" s="993">
        <v>0</v>
      </c>
      <c r="AT127" s="994">
        <v>0</v>
      </c>
      <c r="AU127" s="993">
        <v>0</v>
      </c>
      <c r="AV127" s="994">
        <v>0</v>
      </c>
      <c r="AW127" s="993">
        <v>0</v>
      </c>
      <c r="AX127" s="994">
        <v>0</v>
      </c>
      <c r="AY127" s="993">
        <v>0</v>
      </c>
      <c r="AZ127" s="994">
        <v>0</v>
      </c>
      <c r="BA127" s="993">
        <v>0</v>
      </c>
      <c r="BB127" s="994">
        <v>0</v>
      </c>
      <c r="BC127" s="993">
        <v>0</v>
      </c>
      <c r="BD127" s="994">
        <v>0</v>
      </c>
      <c r="BE127" s="993">
        <v>0</v>
      </c>
      <c r="BF127" s="994">
        <v>0</v>
      </c>
      <c r="BG127" s="993">
        <v>0</v>
      </c>
      <c r="BH127" s="994">
        <v>0</v>
      </c>
      <c r="BI127" s="993">
        <v>0</v>
      </c>
      <c r="BJ127" s="994">
        <v>0</v>
      </c>
      <c r="BK127" s="993">
        <v>0</v>
      </c>
      <c r="BL127" s="994">
        <v>0</v>
      </c>
      <c r="BM127" s="993">
        <v>0</v>
      </c>
      <c r="BN127" s="994">
        <v>0</v>
      </c>
      <c r="BO127" s="993">
        <v>0</v>
      </c>
      <c r="BP127" s="994">
        <v>0</v>
      </c>
      <c r="BQ127" s="993">
        <v>0</v>
      </c>
      <c r="BR127" s="994">
        <v>0</v>
      </c>
      <c r="BS127" s="993">
        <v>0</v>
      </c>
      <c r="BT127" s="994">
        <v>0</v>
      </c>
      <c r="BU127" s="993">
        <v>0</v>
      </c>
      <c r="BV127" s="994">
        <v>0</v>
      </c>
      <c r="BW127" s="993">
        <v>0</v>
      </c>
      <c r="BX127" s="994">
        <v>0</v>
      </c>
      <c r="BY127" s="993">
        <v>0</v>
      </c>
      <c r="BZ127" s="994">
        <v>0</v>
      </c>
      <c r="CA127" s="995">
        <v>0</v>
      </c>
      <c r="CB127" s="946"/>
      <c r="CC127" s="971"/>
      <c r="CD127" s="946"/>
      <c r="CE127" s="972"/>
      <c r="CF127" s="946"/>
      <c r="CG127" s="992">
        <v>0</v>
      </c>
      <c r="CH127" s="993">
        <v>0</v>
      </c>
      <c r="CI127" s="994">
        <v>0</v>
      </c>
      <c r="CJ127" s="993">
        <v>0</v>
      </c>
      <c r="CK127" s="994">
        <v>0</v>
      </c>
      <c r="CL127" s="993">
        <v>0</v>
      </c>
      <c r="CM127" s="994">
        <v>0</v>
      </c>
      <c r="CN127" s="993">
        <v>0</v>
      </c>
      <c r="CO127" s="994">
        <v>0</v>
      </c>
      <c r="CP127" s="993">
        <v>0</v>
      </c>
      <c r="CQ127" s="994">
        <v>0</v>
      </c>
      <c r="CR127" s="993">
        <v>0</v>
      </c>
      <c r="CS127" s="994">
        <v>0</v>
      </c>
      <c r="CT127" s="993">
        <v>0</v>
      </c>
      <c r="CU127" s="994">
        <v>0</v>
      </c>
      <c r="CV127" s="993">
        <v>0</v>
      </c>
      <c r="CW127" s="994">
        <v>0</v>
      </c>
      <c r="CX127" s="993">
        <v>0</v>
      </c>
      <c r="CY127" s="994">
        <v>0</v>
      </c>
      <c r="CZ127" s="993">
        <v>0</v>
      </c>
      <c r="DA127" s="994">
        <v>0</v>
      </c>
      <c r="DB127" s="993">
        <v>0</v>
      </c>
      <c r="DC127" s="994">
        <v>0</v>
      </c>
      <c r="DD127" s="993">
        <v>0</v>
      </c>
      <c r="DE127" s="994">
        <v>0</v>
      </c>
      <c r="DF127" s="993">
        <v>0</v>
      </c>
      <c r="DG127" s="994">
        <v>0</v>
      </c>
      <c r="DH127" s="993">
        <v>0</v>
      </c>
      <c r="DI127" s="994">
        <v>0</v>
      </c>
      <c r="DJ127" s="993">
        <v>0</v>
      </c>
      <c r="DK127" s="994">
        <v>0</v>
      </c>
      <c r="DL127" s="993">
        <v>0</v>
      </c>
      <c r="DM127" s="994">
        <v>0</v>
      </c>
      <c r="DN127" s="993">
        <v>0</v>
      </c>
      <c r="DO127" s="994">
        <v>0</v>
      </c>
      <c r="DP127" s="995">
        <v>0</v>
      </c>
      <c r="DQ127" s="946"/>
      <c r="DR127" s="973"/>
      <c r="DS127" s="946"/>
      <c r="DT127" s="992">
        <v>0</v>
      </c>
      <c r="DU127" s="993">
        <v>0</v>
      </c>
      <c r="DV127" s="994">
        <v>0</v>
      </c>
      <c r="DW127" s="993">
        <v>0</v>
      </c>
      <c r="DX127" s="994">
        <v>0</v>
      </c>
      <c r="DY127" s="993">
        <v>0</v>
      </c>
      <c r="DZ127" s="994">
        <v>0</v>
      </c>
      <c r="EA127" s="993">
        <v>0</v>
      </c>
      <c r="EB127" s="994">
        <v>0</v>
      </c>
      <c r="EC127" s="993">
        <v>0</v>
      </c>
      <c r="ED127" s="994">
        <v>0</v>
      </c>
      <c r="EE127" s="993">
        <v>0</v>
      </c>
      <c r="EF127" s="994">
        <v>0</v>
      </c>
      <c r="EG127" s="993">
        <v>0</v>
      </c>
      <c r="EH127" s="994">
        <v>0</v>
      </c>
      <c r="EI127" s="993">
        <v>0</v>
      </c>
      <c r="EJ127" s="994">
        <v>0</v>
      </c>
      <c r="EK127" s="993">
        <v>0</v>
      </c>
      <c r="EL127" s="994">
        <v>0</v>
      </c>
      <c r="EM127" s="993">
        <v>0</v>
      </c>
      <c r="EN127" s="994">
        <v>0</v>
      </c>
      <c r="EO127" s="993">
        <v>0</v>
      </c>
      <c r="EP127" s="994">
        <v>0</v>
      </c>
      <c r="EQ127" s="993">
        <v>0</v>
      </c>
      <c r="ER127" s="994">
        <v>0</v>
      </c>
      <c r="ES127" s="993">
        <v>0</v>
      </c>
      <c r="ET127" s="994">
        <v>0</v>
      </c>
      <c r="EU127" s="993">
        <v>0</v>
      </c>
      <c r="EV127" s="994">
        <v>0</v>
      </c>
      <c r="EW127" s="993">
        <v>0</v>
      </c>
      <c r="EX127" s="994">
        <v>0</v>
      </c>
      <c r="EY127" s="993">
        <v>0</v>
      </c>
      <c r="EZ127" s="994">
        <v>0</v>
      </c>
      <c r="FA127" s="993">
        <v>0</v>
      </c>
      <c r="FB127" s="994">
        <v>0</v>
      </c>
      <c r="FC127" s="995">
        <v>0</v>
      </c>
      <c r="FD127" s="946"/>
      <c r="FE127" s="974"/>
      <c r="FF127" s="946"/>
      <c r="FG127" s="975"/>
      <c r="FI127" s="996" t="b">
        <v>1</v>
      </c>
    </row>
    <row r="128" spans="2:165" hidden="1" outlineLevel="1">
      <c r="B128" s="983">
        <v>118</v>
      </c>
      <c r="C128" s="1012" t="s">
        <v>777</v>
      </c>
      <c r="E128" s="985">
        <v>0</v>
      </c>
      <c r="F128" s="986">
        <v>0</v>
      </c>
      <c r="G128" s="987">
        <v>0</v>
      </c>
      <c r="H128" s="986">
        <v>0</v>
      </c>
      <c r="I128" s="987">
        <v>0</v>
      </c>
      <c r="J128" s="986">
        <v>0</v>
      </c>
      <c r="K128" s="987">
        <v>0</v>
      </c>
      <c r="L128" s="986">
        <v>0</v>
      </c>
      <c r="M128" s="987">
        <v>0</v>
      </c>
      <c r="N128" s="986">
        <v>0</v>
      </c>
      <c r="O128" s="987">
        <v>0</v>
      </c>
      <c r="P128" s="986">
        <v>0</v>
      </c>
      <c r="Q128" s="987">
        <v>0</v>
      </c>
      <c r="R128" s="986">
        <v>0</v>
      </c>
      <c r="S128" s="987">
        <v>0</v>
      </c>
      <c r="T128" s="986">
        <v>0</v>
      </c>
      <c r="U128" s="987">
        <v>0</v>
      </c>
      <c r="V128" s="986">
        <v>0</v>
      </c>
      <c r="W128" s="987">
        <v>0</v>
      </c>
      <c r="X128" s="986">
        <v>0</v>
      </c>
      <c r="Y128" s="987">
        <v>0</v>
      </c>
      <c r="Z128" s="986">
        <v>0</v>
      </c>
      <c r="AA128" s="987">
        <v>0</v>
      </c>
      <c r="AB128" s="986">
        <v>0</v>
      </c>
      <c r="AC128" s="987">
        <v>0</v>
      </c>
      <c r="AD128" s="986">
        <v>0</v>
      </c>
      <c r="AE128" s="987">
        <v>0</v>
      </c>
      <c r="AF128" s="986">
        <v>0</v>
      </c>
      <c r="AG128" s="987">
        <v>0</v>
      </c>
      <c r="AH128" s="986">
        <v>0</v>
      </c>
      <c r="AI128" s="987">
        <v>0</v>
      </c>
      <c r="AJ128" s="986">
        <v>0</v>
      </c>
      <c r="AK128" s="987">
        <v>0</v>
      </c>
      <c r="AL128" s="986">
        <v>0</v>
      </c>
      <c r="AM128" s="987">
        <v>0</v>
      </c>
      <c r="AN128" s="988">
        <v>0</v>
      </c>
      <c r="AO128" s="946"/>
      <c r="AP128" s="964"/>
      <c r="AQ128" s="946"/>
      <c r="AR128" s="985">
        <v>0</v>
      </c>
      <c r="AS128" s="986">
        <v>0</v>
      </c>
      <c r="AT128" s="987">
        <v>0</v>
      </c>
      <c r="AU128" s="986">
        <v>0</v>
      </c>
      <c r="AV128" s="987">
        <v>0</v>
      </c>
      <c r="AW128" s="986">
        <v>0</v>
      </c>
      <c r="AX128" s="987">
        <v>0</v>
      </c>
      <c r="AY128" s="986">
        <v>0</v>
      </c>
      <c r="AZ128" s="987">
        <v>0</v>
      </c>
      <c r="BA128" s="986">
        <v>0</v>
      </c>
      <c r="BB128" s="987">
        <v>0</v>
      </c>
      <c r="BC128" s="986">
        <v>0</v>
      </c>
      <c r="BD128" s="987">
        <v>0</v>
      </c>
      <c r="BE128" s="986">
        <v>0</v>
      </c>
      <c r="BF128" s="987">
        <v>0</v>
      </c>
      <c r="BG128" s="986">
        <v>0</v>
      </c>
      <c r="BH128" s="987">
        <v>0</v>
      </c>
      <c r="BI128" s="986">
        <v>0</v>
      </c>
      <c r="BJ128" s="987">
        <v>0</v>
      </c>
      <c r="BK128" s="986">
        <v>0</v>
      </c>
      <c r="BL128" s="987">
        <v>0</v>
      </c>
      <c r="BM128" s="986">
        <v>0</v>
      </c>
      <c r="BN128" s="987">
        <v>0</v>
      </c>
      <c r="BO128" s="986">
        <v>0</v>
      </c>
      <c r="BP128" s="987">
        <v>0</v>
      </c>
      <c r="BQ128" s="986">
        <v>0</v>
      </c>
      <c r="BR128" s="987">
        <v>0</v>
      </c>
      <c r="BS128" s="986">
        <v>0</v>
      </c>
      <c r="BT128" s="987">
        <v>0</v>
      </c>
      <c r="BU128" s="986">
        <v>0</v>
      </c>
      <c r="BV128" s="987">
        <v>0</v>
      </c>
      <c r="BW128" s="986">
        <v>0</v>
      </c>
      <c r="BX128" s="987">
        <v>0</v>
      </c>
      <c r="BY128" s="986">
        <v>0</v>
      </c>
      <c r="BZ128" s="987">
        <v>0</v>
      </c>
      <c r="CA128" s="988">
        <v>0</v>
      </c>
      <c r="CB128" s="946"/>
      <c r="CC128" s="971"/>
      <c r="CD128" s="946"/>
      <c r="CE128" s="972"/>
      <c r="CF128" s="946"/>
      <c r="CG128" s="985">
        <v>0</v>
      </c>
      <c r="CH128" s="986">
        <v>0</v>
      </c>
      <c r="CI128" s="987">
        <v>0</v>
      </c>
      <c r="CJ128" s="986">
        <v>0</v>
      </c>
      <c r="CK128" s="987">
        <v>0</v>
      </c>
      <c r="CL128" s="986">
        <v>0</v>
      </c>
      <c r="CM128" s="987">
        <v>0</v>
      </c>
      <c r="CN128" s="986">
        <v>0</v>
      </c>
      <c r="CO128" s="987">
        <v>0</v>
      </c>
      <c r="CP128" s="986">
        <v>0</v>
      </c>
      <c r="CQ128" s="987">
        <v>0</v>
      </c>
      <c r="CR128" s="986">
        <v>0</v>
      </c>
      <c r="CS128" s="987">
        <v>0</v>
      </c>
      <c r="CT128" s="986">
        <v>0</v>
      </c>
      <c r="CU128" s="987">
        <v>0</v>
      </c>
      <c r="CV128" s="986">
        <v>0</v>
      </c>
      <c r="CW128" s="987">
        <v>0</v>
      </c>
      <c r="CX128" s="986">
        <v>0</v>
      </c>
      <c r="CY128" s="987">
        <v>0</v>
      </c>
      <c r="CZ128" s="986">
        <v>0</v>
      </c>
      <c r="DA128" s="987">
        <v>0</v>
      </c>
      <c r="DB128" s="986">
        <v>0</v>
      </c>
      <c r="DC128" s="987">
        <v>0</v>
      </c>
      <c r="DD128" s="986">
        <v>0</v>
      </c>
      <c r="DE128" s="987">
        <v>0</v>
      </c>
      <c r="DF128" s="986">
        <v>0</v>
      </c>
      <c r="DG128" s="987">
        <v>0</v>
      </c>
      <c r="DH128" s="986">
        <v>0</v>
      </c>
      <c r="DI128" s="987">
        <v>0</v>
      </c>
      <c r="DJ128" s="986">
        <v>0</v>
      </c>
      <c r="DK128" s="987">
        <v>0</v>
      </c>
      <c r="DL128" s="986">
        <v>0</v>
      </c>
      <c r="DM128" s="987">
        <v>0</v>
      </c>
      <c r="DN128" s="986">
        <v>0</v>
      </c>
      <c r="DO128" s="987">
        <v>0</v>
      </c>
      <c r="DP128" s="988">
        <v>0</v>
      </c>
      <c r="DQ128" s="946"/>
      <c r="DR128" s="973"/>
      <c r="DS128" s="946"/>
      <c r="DT128" s="985">
        <v>0</v>
      </c>
      <c r="DU128" s="986">
        <v>0</v>
      </c>
      <c r="DV128" s="987">
        <v>0</v>
      </c>
      <c r="DW128" s="986">
        <v>0</v>
      </c>
      <c r="DX128" s="987">
        <v>0</v>
      </c>
      <c r="DY128" s="986">
        <v>0</v>
      </c>
      <c r="DZ128" s="987">
        <v>0</v>
      </c>
      <c r="EA128" s="986">
        <v>0</v>
      </c>
      <c r="EB128" s="987">
        <v>0</v>
      </c>
      <c r="EC128" s="986">
        <v>0</v>
      </c>
      <c r="ED128" s="987">
        <v>0</v>
      </c>
      <c r="EE128" s="986">
        <v>0</v>
      </c>
      <c r="EF128" s="987">
        <v>0</v>
      </c>
      <c r="EG128" s="986">
        <v>0</v>
      </c>
      <c r="EH128" s="987">
        <v>0</v>
      </c>
      <c r="EI128" s="986">
        <v>0</v>
      </c>
      <c r="EJ128" s="987">
        <v>0</v>
      </c>
      <c r="EK128" s="986">
        <v>0</v>
      </c>
      <c r="EL128" s="987">
        <v>0</v>
      </c>
      <c r="EM128" s="986">
        <v>0</v>
      </c>
      <c r="EN128" s="987">
        <v>0</v>
      </c>
      <c r="EO128" s="986">
        <v>0</v>
      </c>
      <c r="EP128" s="987">
        <v>0</v>
      </c>
      <c r="EQ128" s="986">
        <v>0</v>
      </c>
      <c r="ER128" s="987">
        <v>0</v>
      </c>
      <c r="ES128" s="986">
        <v>0</v>
      </c>
      <c r="ET128" s="987">
        <v>0</v>
      </c>
      <c r="EU128" s="986">
        <v>0</v>
      </c>
      <c r="EV128" s="987">
        <v>0</v>
      </c>
      <c r="EW128" s="986">
        <v>0</v>
      </c>
      <c r="EX128" s="987">
        <v>0</v>
      </c>
      <c r="EY128" s="986">
        <v>0</v>
      </c>
      <c r="EZ128" s="987">
        <v>0</v>
      </c>
      <c r="FA128" s="986">
        <v>0</v>
      </c>
      <c r="FB128" s="987">
        <v>0</v>
      </c>
      <c r="FC128" s="988">
        <v>0</v>
      </c>
      <c r="FD128" s="946"/>
      <c r="FE128" s="974"/>
      <c r="FF128" s="946"/>
      <c r="FG128" s="975"/>
      <c r="FI128" s="989" t="b">
        <v>1</v>
      </c>
    </row>
    <row r="129" spans="2:165" hidden="1" outlineLevel="1">
      <c r="B129" s="990">
        <v>119</v>
      </c>
      <c r="C129" s="1011" t="s">
        <v>778</v>
      </c>
      <c r="E129" s="992">
        <v>0</v>
      </c>
      <c r="F129" s="993">
        <v>0</v>
      </c>
      <c r="G129" s="994">
        <v>0</v>
      </c>
      <c r="H129" s="993">
        <v>0</v>
      </c>
      <c r="I129" s="994">
        <v>0</v>
      </c>
      <c r="J129" s="993">
        <v>0</v>
      </c>
      <c r="K129" s="994">
        <v>0</v>
      </c>
      <c r="L129" s="993">
        <v>0</v>
      </c>
      <c r="M129" s="994">
        <v>0</v>
      </c>
      <c r="N129" s="993">
        <v>0</v>
      </c>
      <c r="O129" s="994">
        <v>0</v>
      </c>
      <c r="P129" s="993">
        <v>0</v>
      </c>
      <c r="Q129" s="994">
        <v>0</v>
      </c>
      <c r="R129" s="993">
        <v>0</v>
      </c>
      <c r="S129" s="994">
        <v>0</v>
      </c>
      <c r="T129" s="993">
        <v>0</v>
      </c>
      <c r="U129" s="994">
        <v>0</v>
      </c>
      <c r="V129" s="993">
        <v>0</v>
      </c>
      <c r="W129" s="994">
        <v>0</v>
      </c>
      <c r="X129" s="993">
        <v>0</v>
      </c>
      <c r="Y129" s="994">
        <v>0</v>
      </c>
      <c r="Z129" s="993">
        <v>0</v>
      </c>
      <c r="AA129" s="994">
        <v>0</v>
      </c>
      <c r="AB129" s="993">
        <v>0</v>
      </c>
      <c r="AC129" s="994">
        <v>0</v>
      </c>
      <c r="AD129" s="993">
        <v>0</v>
      </c>
      <c r="AE129" s="994">
        <v>0</v>
      </c>
      <c r="AF129" s="993">
        <v>0</v>
      </c>
      <c r="AG129" s="994">
        <v>0</v>
      </c>
      <c r="AH129" s="993">
        <v>0</v>
      </c>
      <c r="AI129" s="994">
        <v>0</v>
      </c>
      <c r="AJ129" s="993">
        <v>0</v>
      </c>
      <c r="AK129" s="994">
        <v>0</v>
      </c>
      <c r="AL129" s="993">
        <v>0</v>
      </c>
      <c r="AM129" s="994">
        <v>0</v>
      </c>
      <c r="AN129" s="995">
        <v>0</v>
      </c>
      <c r="AO129" s="946"/>
      <c r="AP129" s="964"/>
      <c r="AQ129" s="946"/>
      <c r="AR129" s="992">
        <v>0</v>
      </c>
      <c r="AS129" s="993">
        <v>0</v>
      </c>
      <c r="AT129" s="994">
        <v>0</v>
      </c>
      <c r="AU129" s="993">
        <v>0</v>
      </c>
      <c r="AV129" s="994">
        <v>0</v>
      </c>
      <c r="AW129" s="993">
        <v>0</v>
      </c>
      <c r="AX129" s="994">
        <v>0</v>
      </c>
      <c r="AY129" s="993">
        <v>0</v>
      </c>
      <c r="AZ129" s="994">
        <v>0</v>
      </c>
      <c r="BA129" s="993">
        <v>0</v>
      </c>
      <c r="BB129" s="994">
        <v>0</v>
      </c>
      <c r="BC129" s="993">
        <v>0</v>
      </c>
      <c r="BD129" s="994">
        <v>0</v>
      </c>
      <c r="BE129" s="993">
        <v>0</v>
      </c>
      <c r="BF129" s="994">
        <v>0</v>
      </c>
      <c r="BG129" s="993">
        <v>0</v>
      </c>
      <c r="BH129" s="994">
        <v>0</v>
      </c>
      <c r="BI129" s="993">
        <v>0</v>
      </c>
      <c r="BJ129" s="994">
        <v>0</v>
      </c>
      <c r="BK129" s="993">
        <v>0</v>
      </c>
      <c r="BL129" s="994">
        <v>0</v>
      </c>
      <c r="BM129" s="993">
        <v>0</v>
      </c>
      <c r="BN129" s="994">
        <v>0</v>
      </c>
      <c r="BO129" s="993">
        <v>0</v>
      </c>
      <c r="BP129" s="994">
        <v>0</v>
      </c>
      <c r="BQ129" s="993">
        <v>0</v>
      </c>
      <c r="BR129" s="994">
        <v>0</v>
      </c>
      <c r="BS129" s="993">
        <v>0</v>
      </c>
      <c r="BT129" s="994">
        <v>0</v>
      </c>
      <c r="BU129" s="993">
        <v>0</v>
      </c>
      <c r="BV129" s="994">
        <v>0</v>
      </c>
      <c r="BW129" s="993">
        <v>0</v>
      </c>
      <c r="BX129" s="994">
        <v>0</v>
      </c>
      <c r="BY129" s="993">
        <v>0</v>
      </c>
      <c r="BZ129" s="994">
        <v>0</v>
      </c>
      <c r="CA129" s="995">
        <v>0</v>
      </c>
      <c r="CB129" s="946"/>
      <c r="CC129" s="971"/>
      <c r="CD129" s="946"/>
      <c r="CE129" s="972"/>
      <c r="CF129" s="946"/>
      <c r="CG129" s="992">
        <v>0</v>
      </c>
      <c r="CH129" s="993">
        <v>0</v>
      </c>
      <c r="CI129" s="994">
        <v>0</v>
      </c>
      <c r="CJ129" s="993">
        <v>0</v>
      </c>
      <c r="CK129" s="994">
        <v>0</v>
      </c>
      <c r="CL129" s="993">
        <v>0</v>
      </c>
      <c r="CM129" s="994">
        <v>0</v>
      </c>
      <c r="CN129" s="993">
        <v>0</v>
      </c>
      <c r="CO129" s="994">
        <v>0</v>
      </c>
      <c r="CP129" s="993">
        <v>0</v>
      </c>
      <c r="CQ129" s="994">
        <v>0</v>
      </c>
      <c r="CR129" s="993">
        <v>0</v>
      </c>
      <c r="CS129" s="994">
        <v>0</v>
      </c>
      <c r="CT129" s="993">
        <v>0</v>
      </c>
      <c r="CU129" s="994">
        <v>0</v>
      </c>
      <c r="CV129" s="993">
        <v>0</v>
      </c>
      <c r="CW129" s="994">
        <v>0</v>
      </c>
      <c r="CX129" s="993">
        <v>0</v>
      </c>
      <c r="CY129" s="994">
        <v>0</v>
      </c>
      <c r="CZ129" s="993">
        <v>0</v>
      </c>
      <c r="DA129" s="994">
        <v>0</v>
      </c>
      <c r="DB129" s="993">
        <v>0</v>
      </c>
      <c r="DC129" s="994">
        <v>0</v>
      </c>
      <c r="DD129" s="993">
        <v>0</v>
      </c>
      <c r="DE129" s="994">
        <v>0</v>
      </c>
      <c r="DF129" s="993">
        <v>0</v>
      </c>
      <c r="DG129" s="994">
        <v>0</v>
      </c>
      <c r="DH129" s="993">
        <v>0</v>
      </c>
      <c r="DI129" s="994">
        <v>0</v>
      </c>
      <c r="DJ129" s="993">
        <v>0</v>
      </c>
      <c r="DK129" s="994">
        <v>0</v>
      </c>
      <c r="DL129" s="993">
        <v>0</v>
      </c>
      <c r="DM129" s="994">
        <v>0</v>
      </c>
      <c r="DN129" s="993">
        <v>0</v>
      </c>
      <c r="DO129" s="994">
        <v>0</v>
      </c>
      <c r="DP129" s="995">
        <v>0</v>
      </c>
      <c r="DQ129" s="946"/>
      <c r="DR129" s="973"/>
      <c r="DS129" s="946"/>
      <c r="DT129" s="992">
        <v>0</v>
      </c>
      <c r="DU129" s="993">
        <v>0</v>
      </c>
      <c r="DV129" s="994">
        <v>0</v>
      </c>
      <c r="DW129" s="993">
        <v>0</v>
      </c>
      <c r="DX129" s="994">
        <v>0</v>
      </c>
      <c r="DY129" s="993">
        <v>0</v>
      </c>
      <c r="DZ129" s="994">
        <v>0</v>
      </c>
      <c r="EA129" s="993">
        <v>0</v>
      </c>
      <c r="EB129" s="994">
        <v>0</v>
      </c>
      <c r="EC129" s="993">
        <v>0</v>
      </c>
      <c r="ED129" s="994">
        <v>0</v>
      </c>
      <c r="EE129" s="993">
        <v>0</v>
      </c>
      <c r="EF129" s="994">
        <v>0</v>
      </c>
      <c r="EG129" s="993">
        <v>0</v>
      </c>
      <c r="EH129" s="994">
        <v>0</v>
      </c>
      <c r="EI129" s="993">
        <v>0</v>
      </c>
      <c r="EJ129" s="994">
        <v>0</v>
      </c>
      <c r="EK129" s="993">
        <v>0</v>
      </c>
      <c r="EL129" s="994">
        <v>0</v>
      </c>
      <c r="EM129" s="993">
        <v>0</v>
      </c>
      <c r="EN129" s="994">
        <v>0</v>
      </c>
      <c r="EO129" s="993">
        <v>0</v>
      </c>
      <c r="EP129" s="994">
        <v>0</v>
      </c>
      <c r="EQ129" s="993">
        <v>0</v>
      </c>
      <c r="ER129" s="994">
        <v>0</v>
      </c>
      <c r="ES129" s="993">
        <v>0</v>
      </c>
      <c r="ET129" s="994">
        <v>0</v>
      </c>
      <c r="EU129" s="993">
        <v>0</v>
      </c>
      <c r="EV129" s="994">
        <v>0</v>
      </c>
      <c r="EW129" s="993">
        <v>0</v>
      </c>
      <c r="EX129" s="994">
        <v>0</v>
      </c>
      <c r="EY129" s="993">
        <v>0</v>
      </c>
      <c r="EZ129" s="994">
        <v>0</v>
      </c>
      <c r="FA129" s="993">
        <v>0</v>
      </c>
      <c r="FB129" s="994">
        <v>0</v>
      </c>
      <c r="FC129" s="995">
        <v>0</v>
      </c>
      <c r="FD129" s="946"/>
      <c r="FE129" s="974"/>
      <c r="FF129" s="946"/>
      <c r="FG129" s="975"/>
      <c r="FI129" s="996" t="b">
        <v>1</v>
      </c>
    </row>
    <row r="130" spans="2:165" hidden="1" outlineLevel="1">
      <c r="B130" s="983">
        <v>120</v>
      </c>
      <c r="C130" s="1012" t="s">
        <v>779</v>
      </c>
      <c r="E130" s="985">
        <v>0</v>
      </c>
      <c r="F130" s="986">
        <v>0</v>
      </c>
      <c r="G130" s="987">
        <v>0</v>
      </c>
      <c r="H130" s="986">
        <v>0</v>
      </c>
      <c r="I130" s="987">
        <v>0</v>
      </c>
      <c r="J130" s="986">
        <v>0</v>
      </c>
      <c r="K130" s="987">
        <v>0</v>
      </c>
      <c r="L130" s="986">
        <v>0</v>
      </c>
      <c r="M130" s="987">
        <v>0</v>
      </c>
      <c r="N130" s="986">
        <v>0</v>
      </c>
      <c r="O130" s="987">
        <v>0</v>
      </c>
      <c r="P130" s="986">
        <v>0</v>
      </c>
      <c r="Q130" s="987">
        <v>0</v>
      </c>
      <c r="R130" s="986">
        <v>0</v>
      </c>
      <c r="S130" s="987">
        <v>0</v>
      </c>
      <c r="T130" s="986">
        <v>0</v>
      </c>
      <c r="U130" s="987">
        <v>0</v>
      </c>
      <c r="V130" s="986">
        <v>0</v>
      </c>
      <c r="W130" s="987">
        <v>0</v>
      </c>
      <c r="X130" s="986">
        <v>0</v>
      </c>
      <c r="Y130" s="987">
        <v>0</v>
      </c>
      <c r="Z130" s="986">
        <v>0</v>
      </c>
      <c r="AA130" s="987">
        <v>0</v>
      </c>
      <c r="AB130" s="986">
        <v>0</v>
      </c>
      <c r="AC130" s="987">
        <v>0</v>
      </c>
      <c r="AD130" s="986">
        <v>0</v>
      </c>
      <c r="AE130" s="987">
        <v>0</v>
      </c>
      <c r="AF130" s="986">
        <v>0</v>
      </c>
      <c r="AG130" s="987">
        <v>0</v>
      </c>
      <c r="AH130" s="986">
        <v>0</v>
      </c>
      <c r="AI130" s="987">
        <v>0</v>
      </c>
      <c r="AJ130" s="986">
        <v>0</v>
      </c>
      <c r="AK130" s="987">
        <v>0</v>
      </c>
      <c r="AL130" s="986">
        <v>0</v>
      </c>
      <c r="AM130" s="987">
        <v>0</v>
      </c>
      <c r="AN130" s="988">
        <v>0</v>
      </c>
      <c r="AO130" s="946"/>
      <c r="AP130" s="964"/>
      <c r="AQ130" s="946"/>
      <c r="AR130" s="985">
        <v>0</v>
      </c>
      <c r="AS130" s="986">
        <v>0</v>
      </c>
      <c r="AT130" s="987">
        <v>0</v>
      </c>
      <c r="AU130" s="986">
        <v>0</v>
      </c>
      <c r="AV130" s="987">
        <v>0</v>
      </c>
      <c r="AW130" s="986">
        <v>0</v>
      </c>
      <c r="AX130" s="987">
        <v>0</v>
      </c>
      <c r="AY130" s="986">
        <v>0</v>
      </c>
      <c r="AZ130" s="987">
        <v>0</v>
      </c>
      <c r="BA130" s="986">
        <v>0</v>
      </c>
      <c r="BB130" s="987">
        <v>0</v>
      </c>
      <c r="BC130" s="986">
        <v>0</v>
      </c>
      <c r="BD130" s="987">
        <v>0</v>
      </c>
      <c r="BE130" s="986">
        <v>0</v>
      </c>
      <c r="BF130" s="987">
        <v>0</v>
      </c>
      <c r="BG130" s="986">
        <v>0</v>
      </c>
      <c r="BH130" s="987">
        <v>0</v>
      </c>
      <c r="BI130" s="986">
        <v>0</v>
      </c>
      <c r="BJ130" s="987">
        <v>0</v>
      </c>
      <c r="BK130" s="986">
        <v>0</v>
      </c>
      <c r="BL130" s="987">
        <v>0</v>
      </c>
      <c r="BM130" s="986">
        <v>0</v>
      </c>
      <c r="BN130" s="987">
        <v>0</v>
      </c>
      <c r="BO130" s="986">
        <v>0</v>
      </c>
      <c r="BP130" s="987">
        <v>0</v>
      </c>
      <c r="BQ130" s="986">
        <v>0</v>
      </c>
      <c r="BR130" s="987">
        <v>0</v>
      </c>
      <c r="BS130" s="986">
        <v>0</v>
      </c>
      <c r="BT130" s="987">
        <v>0</v>
      </c>
      <c r="BU130" s="986">
        <v>0</v>
      </c>
      <c r="BV130" s="987">
        <v>0</v>
      </c>
      <c r="BW130" s="986">
        <v>0</v>
      </c>
      <c r="BX130" s="987">
        <v>0</v>
      </c>
      <c r="BY130" s="986">
        <v>0</v>
      </c>
      <c r="BZ130" s="987">
        <v>0</v>
      </c>
      <c r="CA130" s="988">
        <v>0</v>
      </c>
      <c r="CB130" s="946"/>
      <c r="CC130" s="971"/>
      <c r="CD130" s="946"/>
      <c r="CE130" s="972"/>
      <c r="CF130" s="946"/>
      <c r="CG130" s="985">
        <v>0</v>
      </c>
      <c r="CH130" s="986">
        <v>0</v>
      </c>
      <c r="CI130" s="987">
        <v>0</v>
      </c>
      <c r="CJ130" s="986">
        <v>0</v>
      </c>
      <c r="CK130" s="987">
        <v>0</v>
      </c>
      <c r="CL130" s="986">
        <v>0</v>
      </c>
      <c r="CM130" s="987">
        <v>0</v>
      </c>
      <c r="CN130" s="986">
        <v>0</v>
      </c>
      <c r="CO130" s="987">
        <v>0</v>
      </c>
      <c r="CP130" s="986">
        <v>0</v>
      </c>
      <c r="CQ130" s="987">
        <v>0</v>
      </c>
      <c r="CR130" s="986">
        <v>0</v>
      </c>
      <c r="CS130" s="987">
        <v>0</v>
      </c>
      <c r="CT130" s="986">
        <v>0</v>
      </c>
      <c r="CU130" s="987">
        <v>0</v>
      </c>
      <c r="CV130" s="986">
        <v>0</v>
      </c>
      <c r="CW130" s="987">
        <v>0</v>
      </c>
      <c r="CX130" s="986">
        <v>0</v>
      </c>
      <c r="CY130" s="987">
        <v>0</v>
      </c>
      <c r="CZ130" s="986">
        <v>0</v>
      </c>
      <c r="DA130" s="987">
        <v>0</v>
      </c>
      <c r="DB130" s="986">
        <v>0</v>
      </c>
      <c r="DC130" s="987">
        <v>0</v>
      </c>
      <c r="DD130" s="986">
        <v>0</v>
      </c>
      <c r="DE130" s="987">
        <v>0</v>
      </c>
      <c r="DF130" s="986">
        <v>0</v>
      </c>
      <c r="DG130" s="987">
        <v>0</v>
      </c>
      <c r="DH130" s="986">
        <v>0</v>
      </c>
      <c r="DI130" s="987">
        <v>0</v>
      </c>
      <c r="DJ130" s="986">
        <v>0</v>
      </c>
      <c r="DK130" s="987">
        <v>0</v>
      </c>
      <c r="DL130" s="986">
        <v>0</v>
      </c>
      <c r="DM130" s="987">
        <v>0</v>
      </c>
      <c r="DN130" s="986">
        <v>0</v>
      </c>
      <c r="DO130" s="987">
        <v>0</v>
      </c>
      <c r="DP130" s="988">
        <v>0</v>
      </c>
      <c r="DQ130" s="946"/>
      <c r="DR130" s="973"/>
      <c r="DS130" s="946"/>
      <c r="DT130" s="985">
        <v>0</v>
      </c>
      <c r="DU130" s="986">
        <v>0</v>
      </c>
      <c r="DV130" s="987">
        <v>0</v>
      </c>
      <c r="DW130" s="986">
        <v>0</v>
      </c>
      <c r="DX130" s="987">
        <v>0</v>
      </c>
      <c r="DY130" s="986">
        <v>0</v>
      </c>
      <c r="DZ130" s="987">
        <v>0</v>
      </c>
      <c r="EA130" s="986">
        <v>0</v>
      </c>
      <c r="EB130" s="987">
        <v>0</v>
      </c>
      <c r="EC130" s="986">
        <v>0</v>
      </c>
      <c r="ED130" s="987">
        <v>0</v>
      </c>
      <c r="EE130" s="986">
        <v>0</v>
      </c>
      <c r="EF130" s="987">
        <v>0</v>
      </c>
      <c r="EG130" s="986">
        <v>0</v>
      </c>
      <c r="EH130" s="987">
        <v>0</v>
      </c>
      <c r="EI130" s="986">
        <v>0</v>
      </c>
      <c r="EJ130" s="987">
        <v>0</v>
      </c>
      <c r="EK130" s="986">
        <v>0</v>
      </c>
      <c r="EL130" s="987">
        <v>0</v>
      </c>
      <c r="EM130" s="986">
        <v>0</v>
      </c>
      <c r="EN130" s="987">
        <v>0</v>
      </c>
      <c r="EO130" s="986">
        <v>0</v>
      </c>
      <c r="EP130" s="987">
        <v>0</v>
      </c>
      <c r="EQ130" s="986">
        <v>0</v>
      </c>
      <c r="ER130" s="987">
        <v>0</v>
      </c>
      <c r="ES130" s="986">
        <v>0</v>
      </c>
      <c r="ET130" s="987">
        <v>0</v>
      </c>
      <c r="EU130" s="986">
        <v>0</v>
      </c>
      <c r="EV130" s="987">
        <v>0</v>
      </c>
      <c r="EW130" s="986">
        <v>0</v>
      </c>
      <c r="EX130" s="987">
        <v>0</v>
      </c>
      <c r="EY130" s="986">
        <v>0</v>
      </c>
      <c r="EZ130" s="987">
        <v>0</v>
      </c>
      <c r="FA130" s="986">
        <v>0</v>
      </c>
      <c r="FB130" s="987">
        <v>0</v>
      </c>
      <c r="FC130" s="988">
        <v>0</v>
      </c>
      <c r="FD130" s="946"/>
      <c r="FE130" s="974"/>
      <c r="FF130" s="946"/>
      <c r="FG130" s="975"/>
      <c r="FI130" s="989" t="b">
        <v>1</v>
      </c>
    </row>
    <row r="131" spans="2:165" hidden="1" outlineLevel="1">
      <c r="B131" s="990">
        <v>121</v>
      </c>
      <c r="C131" s="1011" t="s">
        <v>780</v>
      </c>
      <c r="E131" s="992">
        <v>0</v>
      </c>
      <c r="F131" s="993">
        <v>0</v>
      </c>
      <c r="G131" s="994">
        <v>0</v>
      </c>
      <c r="H131" s="993">
        <v>0</v>
      </c>
      <c r="I131" s="994">
        <v>0</v>
      </c>
      <c r="J131" s="993">
        <v>0</v>
      </c>
      <c r="K131" s="994">
        <v>0</v>
      </c>
      <c r="L131" s="993">
        <v>0</v>
      </c>
      <c r="M131" s="994">
        <v>0</v>
      </c>
      <c r="N131" s="993">
        <v>0</v>
      </c>
      <c r="O131" s="994">
        <v>0</v>
      </c>
      <c r="P131" s="993">
        <v>0</v>
      </c>
      <c r="Q131" s="994">
        <v>0</v>
      </c>
      <c r="R131" s="993">
        <v>0</v>
      </c>
      <c r="S131" s="994">
        <v>0</v>
      </c>
      <c r="T131" s="993">
        <v>0</v>
      </c>
      <c r="U131" s="994">
        <v>0</v>
      </c>
      <c r="V131" s="993">
        <v>0</v>
      </c>
      <c r="W131" s="994">
        <v>0</v>
      </c>
      <c r="X131" s="993">
        <v>0</v>
      </c>
      <c r="Y131" s="994">
        <v>0</v>
      </c>
      <c r="Z131" s="993">
        <v>0</v>
      </c>
      <c r="AA131" s="994">
        <v>0</v>
      </c>
      <c r="AB131" s="993">
        <v>0</v>
      </c>
      <c r="AC131" s="994">
        <v>0</v>
      </c>
      <c r="AD131" s="993">
        <v>0</v>
      </c>
      <c r="AE131" s="994">
        <v>0</v>
      </c>
      <c r="AF131" s="993">
        <v>0</v>
      </c>
      <c r="AG131" s="994">
        <v>0</v>
      </c>
      <c r="AH131" s="993">
        <v>0</v>
      </c>
      <c r="AI131" s="994">
        <v>0</v>
      </c>
      <c r="AJ131" s="993">
        <v>0</v>
      </c>
      <c r="AK131" s="994">
        <v>0</v>
      </c>
      <c r="AL131" s="993">
        <v>0</v>
      </c>
      <c r="AM131" s="994">
        <v>0</v>
      </c>
      <c r="AN131" s="995">
        <v>0</v>
      </c>
      <c r="AO131" s="946"/>
      <c r="AP131" s="964"/>
      <c r="AQ131" s="946"/>
      <c r="AR131" s="992">
        <v>0</v>
      </c>
      <c r="AS131" s="993">
        <v>0</v>
      </c>
      <c r="AT131" s="994">
        <v>0</v>
      </c>
      <c r="AU131" s="993">
        <v>0</v>
      </c>
      <c r="AV131" s="994">
        <v>0</v>
      </c>
      <c r="AW131" s="993">
        <v>0</v>
      </c>
      <c r="AX131" s="994">
        <v>0</v>
      </c>
      <c r="AY131" s="993">
        <v>0</v>
      </c>
      <c r="AZ131" s="994">
        <v>0</v>
      </c>
      <c r="BA131" s="993">
        <v>0</v>
      </c>
      <c r="BB131" s="994">
        <v>0</v>
      </c>
      <c r="BC131" s="993">
        <v>0</v>
      </c>
      <c r="BD131" s="994">
        <v>0</v>
      </c>
      <c r="BE131" s="993">
        <v>0</v>
      </c>
      <c r="BF131" s="994">
        <v>0</v>
      </c>
      <c r="BG131" s="993">
        <v>0</v>
      </c>
      <c r="BH131" s="994">
        <v>0</v>
      </c>
      <c r="BI131" s="993">
        <v>0</v>
      </c>
      <c r="BJ131" s="994">
        <v>0</v>
      </c>
      <c r="BK131" s="993">
        <v>0</v>
      </c>
      <c r="BL131" s="994">
        <v>0</v>
      </c>
      <c r="BM131" s="993">
        <v>0</v>
      </c>
      <c r="BN131" s="994">
        <v>0</v>
      </c>
      <c r="BO131" s="993">
        <v>0</v>
      </c>
      <c r="BP131" s="994">
        <v>0</v>
      </c>
      <c r="BQ131" s="993">
        <v>0</v>
      </c>
      <c r="BR131" s="994">
        <v>0</v>
      </c>
      <c r="BS131" s="993">
        <v>0</v>
      </c>
      <c r="BT131" s="994">
        <v>0</v>
      </c>
      <c r="BU131" s="993">
        <v>0</v>
      </c>
      <c r="BV131" s="994">
        <v>0</v>
      </c>
      <c r="BW131" s="993">
        <v>0</v>
      </c>
      <c r="BX131" s="994">
        <v>0</v>
      </c>
      <c r="BY131" s="993">
        <v>0</v>
      </c>
      <c r="BZ131" s="994">
        <v>0</v>
      </c>
      <c r="CA131" s="995">
        <v>0</v>
      </c>
      <c r="CB131" s="946"/>
      <c r="CC131" s="971"/>
      <c r="CD131" s="946"/>
      <c r="CE131" s="972"/>
      <c r="CF131" s="946"/>
      <c r="CG131" s="992">
        <v>0</v>
      </c>
      <c r="CH131" s="993">
        <v>0</v>
      </c>
      <c r="CI131" s="994">
        <v>0</v>
      </c>
      <c r="CJ131" s="993">
        <v>0</v>
      </c>
      <c r="CK131" s="994">
        <v>0</v>
      </c>
      <c r="CL131" s="993">
        <v>0</v>
      </c>
      <c r="CM131" s="994">
        <v>0</v>
      </c>
      <c r="CN131" s="993">
        <v>0</v>
      </c>
      <c r="CO131" s="994">
        <v>0</v>
      </c>
      <c r="CP131" s="993">
        <v>0</v>
      </c>
      <c r="CQ131" s="994">
        <v>0</v>
      </c>
      <c r="CR131" s="993">
        <v>0</v>
      </c>
      <c r="CS131" s="994">
        <v>0</v>
      </c>
      <c r="CT131" s="993">
        <v>0</v>
      </c>
      <c r="CU131" s="994">
        <v>0</v>
      </c>
      <c r="CV131" s="993">
        <v>0</v>
      </c>
      <c r="CW131" s="994">
        <v>0</v>
      </c>
      <c r="CX131" s="993">
        <v>0</v>
      </c>
      <c r="CY131" s="994">
        <v>0</v>
      </c>
      <c r="CZ131" s="993">
        <v>0</v>
      </c>
      <c r="DA131" s="994">
        <v>0</v>
      </c>
      <c r="DB131" s="993">
        <v>0</v>
      </c>
      <c r="DC131" s="994">
        <v>0</v>
      </c>
      <c r="DD131" s="993">
        <v>0</v>
      </c>
      <c r="DE131" s="994">
        <v>0</v>
      </c>
      <c r="DF131" s="993">
        <v>0</v>
      </c>
      <c r="DG131" s="994">
        <v>0</v>
      </c>
      <c r="DH131" s="993">
        <v>0</v>
      </c>
      <c r="DI131" s="994">
        <v>0</v>
      </c>
      <c r="DJ131" s="993">
        <v>0</v>
      </c>
      <c r="DK131" s="994">
        <v>0</v>
      </c>
      <c r="DL131" s="993">
        <v>0</v>
      </c>
      <c r="DM131" s="994">
        <v>0</v>
      </c>
      <c r="DN131" s="993">
        <v>0</v>
      </c>
      <c r="DO131" s="994">
        <v>0</v>
      </c>
      <c r="DP131" s="995">
        <v>0</v>
      </c>
      <c r="DQ131" s="946"/>
      <c r="DR131" s="973"/>
      <c r="DS131" s="946"/>
      <c r="DT131" s="992">
        <v>0</v>
      </c>
      <c r="DU131" s="993">
        <v>0</v>
      </c>
      <c r="DV131" s="994">
        <v>0</v>
      </c>
      <c r="DW131" s="993">
        <v>0</v>
      </c>
      <c r="DX131" s="994">
        <v>0</v>
      </c>
      <c r="DY131" s="993">
        <v>0</v>
      </c>
      <c r="DZ131" s="994">
        <v>0</v>
      </c>
      <c r="EA131" s="993">
        <v>0</v>
      </c>
      <c r="EB131" s="994">
        <v>0</v>
      </c>
      <c r="EC131" s="993">
        <v>0</v>
      </c>
      <c r="ED131" s="994">
        <v>0</v>
      </c>
      <c r="EE131" s="993">
        <v>0</v>
      </c>
      <c r="EF131" s="994">
        <v>0</v>
      </c>
      <c r="EG131" s="993">
        <v>0</v>
      </c>
      <c r="EH131" s="994">
        <v>0</v>
      </c>
      <c r="EI131" s="993">
        <v>0</v>
      </c>
      <c r="EJ131" s="994">
        <v>0</v>
      </c>
      <c r="EK131" s="993">
        <v>0</v>
      </c>
      <c r="EL131" s="994">
        <v>0</v>
      </c>
      <c r="EM131" s="993">
        <v>0</v>
      </c>
      <c r="EN131" s="994">
        <v>0</v>
      </c>
      <c r="EO131" s="993">
        <v>0</v>
      </c>
      <c r="EP131" s="994">
        <v>0</v>
      </c>
      <c r="EQ131" s="993">
        <v>0</v>
      </c>
      <c r="ER131" s="994">
        <v>0</v>
      </c>
      <c r="ES131" s="993">
        <v>0</v>
      </c>
      <c r="ET131" s="994">
        <v>0</v>
      </c>
      <c r="EU131" s="993">
        <v>0</v>
      </c>
      <c r="EV131" s="994">
        <v>0</v>
      </c>
      <c r="EW131" s="993">
        <v>0</v>
      </c>
      <c r="EX131" s="994">
        <v>0</v>
      </c>
      <c r="EY131" s="993">
        <v>0</v>
      </c>
      <c r="EZ131" s="994">
        <v>0</v>
      </c>
      <c r="FA131" s="993">
        <v>0</v>
      </c>
      <c r="FB131" s="994">
        <v>0</v>
      </c>
      <c r="FC131" s="995">
        <v>0</v>
      </c>
      <c r="FD131" s="946"/>
      <c r="FE131" s="974"/>
      <c r="FF131" s="946"/>
      <c r="FG131" s="975"/>
      <c r="FI131" s="996" t="b">
        <v>1</v>
      </c>
    </row>
    <row r="132" spans="2:165" hidden="1" outlineLevel="1">
      <c r="B132" s="983">
        <v>122</v>
      </c>
      <c r="C132" s="1012" t="s">
        <v>781</v>
      </c>
      <c r="E132" s="985">
        <v>0</v>
      </c>
      <c r="F132" s="986">
        <v>0</v>
      </c>
      <c r="G132" s="987">
        <v>0</v>
      </c>
      <c r="H132" s="986">
        <v>0</v>
      </c>
      <c r="I132" s="987">
        <v>0</v>
      </c>
      <c r="J132" s="986">
        <v>0</v>
      </c>
      <c r="K132" s="987">
        <v>0</v>
      </c>
      <c r="L132" s="986">
        <v>0</v>
      </c>
      <c r="M132" s="987">
        <v>0</v>
      </c>
      <c r="N132" s="986">
        <v>0</v>
      </c>
      <c r="O132" s="987">
        <v>0</v>
      </c>
      <c r="P132" s="986">
        <v>0</v>
      </c>
      <c r="Q132" s="987">
        <v>0</v>
      </c>
      <c r="R132" s="986">
        <v>0</v>
      </c>
      <c r="S132" s="987">
        <v>0</v>
      </c>
      <c r="T132" s="986">
        <v>0</v>
      </c>
      <c r="U132" s="987">
        <v>0</v>
      </c>
      <c r="V132" s="986">
        <v>0</v>
      </c>
      <c r="W132" s="987">
        <v>0</v>
      </c>
      <c r="X132" s="986">
        <v>0</v>
      </c>
      <c r="Y132" s="987">
        <v>0</v>
      </c>
      <c r="Z132" s="986">
        <v>0</v>
      </c>
      <c r="AA132" s="987">
        <v>0</v>
      </c>
      <c r="AB132" s="986">
        <v>0</v>
      </c>
      <c r="AC132" s="987">
        <v>0</v>
      </c>
      <c r="AD132" s="986">
        <v>0</v>
      </c>
      <c r="AE132" s="987">
        <v>0</v>
      </c>
      <c r="AF132" s="986">
        <v>0</v>
      </c>
      <c r="AG132" s="987">
        <v>0</v>
      </c>
      <c r="AH132" s="986">
        <v>0</v>
      </c>
      <c r="AI132" s="987">
        <v>0</v>
      </c>
      <c r="AJ132" s="986">
        <v>0</v>
      </c>
      <c r="AK132" s="987">
        <v>0</v>
      </c>
      <c r="AL132" s="986">
        <v>0</v>
      </c>
      <c r="AM132" s="987">
        <v>0</v>
      </c>
      <c r="AN132" s="988">
        <v>0</v>
      </c>
      <c r="AO132" s="946"/>
      <c r="AP132" s="964"/>
      <c r="AQ132" s="946"/>
      <c r="AR132" s="985">
        <v>0</v>
      </c>
      <c r="AS132" s="986">
        <v>0</v>
      </c>
      <c r="AT132" s="987">
        <v>0</v>
      </c>
      <c r="AU132" s="986">
        <v>0</v>
      </c>
      <c r="AV132" s="987">
        <v>0</v>
      </c>
      <c r="AW132" s="986">
        <v>0</v>
      </c>
      <c r="AX132" s="987">
        <v>0</v>
      </c>
      <c r="AY132" s="986">
        <v>0</v>
      </c>
      <c r="AZ132" s="987">
        <v>0</v>
      </c>
      <c r="BA132" s="986">
        <v>0</v>
      </c>
      <c r="BB132" s="987">
        <v>0</v>
      </c>
      <c r="BC132" s="986">
        <v>0</v>
      </c>
      <c r="BD132" s="987">
        <v>0</v>
      </c>
      <c r="BE132" s="986">
        <v>0</v>
      </c>
      <c r="BF132" s="987">
        <v>0</v>
      </c>
      <c r="BG132" s="986">
        <v>0</v>
      </c>
      <c r="BH132" s="987">
        <v>0</v>
      </c>
      <c r="BI132" s="986">
        <v>0</v>
      </c>
      <c r="BJ132" s="987">
        <v>0</v>
      </c>
      <c r="BK132" s="986">
        <v>0</v>
      </c>
      <c r="BL132" s="987">
        <v>0</v>
      </c>
      <c r="BM132" s="986">
        <v>0</v>
      </c>
      <c r="BN132" s="987">
        <v>0</v>
      </c>
      <c r="BO132" s="986">
        <v>0</v>
      </c>
      <c r="BP132" s="987">
        <v>0</v>
      </c>
      <c r="BQ132" s="986">
        <v>0</v>
      </c>
      <c r="BR132" s="987">
        <v>0</v>
      </c>
      <c r="BS132" s="986">
        <v>0</v>
      </c>
      <c r="BT132" s="987">
        <v>0</v>
      </c>
      <c r="BU132" s="986">
        <v>0</v>
      </c>
      <c r="BV132" s="987">
        <v>0</v>
      </c>
      <c r="BW132" s="986">
        <v>0</v>
      </c>
      <c r="BX132" s="987">
        <v>0</v>
      </c>
      <c r="BY132" s="986">
        <v>0</v>
      </c>
      <c r="BZ132" s="987">
        <v>0</v>
      </c>
      <c r="CA132" s="988">
        <v>0</v>
      </c>
      <c r="CB132" s="946"/>
      <c r="CC132" s="971"/>
      <c r="CD132" s="946"/>
      <c r="CE132" s="972"/>
      <c r="CF132" s="946"/>
      <c r="CG132" s="985">
        <v>0</v>
      </c>
      <c r="CH132" s="986">
        <v>0</v>
      </c>
      <c r="CI132" s="987">
        <v>0</v>
      </c>
      <c r="CJ132" s="986">
        <v>0</v>
      </c>
      <c r="CK132" s="987">
        <v>0</v>
      </c>
      <c r="CL132" s="986">
        <v>0</v>
      </c>
      <c r="CM132" s="987">
        <v>0</v>
      </c>
      <c r="CN132" s="986">
        <v>0</v>
      </c>
      <c r="CO132" s="987">
        <v>0</v>
      </c>
      <c r="CP132" s="986">
        <v>0</v>
      </c>
      <c r="CQ132" s="987">
        <v>0</v>
      </c>
      <c r="CR132" s="986">
        <v>0</v>
      </c>
      <c r="CS132" s="987">
        <v>0</v>
      </c>
      <c r="CT132" s="986">
        <v>0</v>
      </c>
      <c r="CU132" s="987">
        <v>0</v>
      </c>
      <c r="CV132" s="986">
        <v>0</v>
      </c>
      <c r="CW132" s="987">
        <v>0</v>
      </c>
      <c r="CX132" s="986">
        <v>0</v>
      </c>
      <c r="CY132" s="987">
        <v>0</v>
      </c>
      <c r="CZ132" s="986">
        <v>0</v>
      </c>
      <c r="DA132" s="987">
        <v>0</v>
      </c>
      <c r="DB132" s="986">
        <v>0</v>
      </c>
      <c r="DC132" s="987">
        <v>0</v>
      </c>
      <c r="DD132" s="986">
        <v>0</v>
      </c>
      <c r="DE132" s="987">
        <v>0</v>
      </c>
      <c r="DF132" s="986">
        <v>0</v>
      </c>
      <c r="DG132" s="987">
        <v>0</v>
      </c>
      <c r="DH132" s="986">
        <v>0</v>
      </c>
      <c r="DI132" s="987">
        <v>0</v>
      </c>
      <c r="DJ132" s="986">
        <v>0</v>
      </c>
      <c r="DK132" s="987">
        <v>0</v>
      </c>
      <c r="DL132" s="986">
        <v>0</v>
      </c>
      <c r="DM132" s="987">
        <v>0</v>
      </c>
      <c r="DN132" s="986">
        <v>0</v>
      </c>
      <c r="DO132" s="987">
        <v>0</v>
      </c>
      <c r="DP132" s="988">
        <v>0</v>
      </c>
      <c r="DQ132" s="946"/>
      <c r="DR132" s="973"/>
      <c r="DS132" s="946"/>
      <c r="DT132" s="985">
        <v>0</v>
      </c>
      <c r="DU132" s="986">
        <v>0</v>
      </c>
      <c r="DV132" s="987">
        <v>0</v>
      </c>
      <c r="DW132" s="986">
        <v>0</v>
      </c>
      <c r="DX132" s="987">
        <v>0</v>
      </c>
      <c r="DY132" s="986">
        <v>0</v>
      </c>
      <c r="DZ132" s="987">
        <v>0</v>
      </c>
      <c r="EA132" s="986">
        <v>0</v>
      </c>
      <c r="EB132" s="987">
        <v>0</v>
      </c>
      <c r="EC132" s="986">
        <v>0</v>
      </c>
      <c r="ED132" s="987">
        <v>0</v>
      </c>
      <c r="EE132" s="986">
        <v>0</v>
      </c>
      <c r="EF132" s="987">
        <v>0</v>
      </c>
      <c r="EG132" s="986">
        <v>0</v>
      </c>
      <c r="EH132" s="987">
        <v>0</v>
      </c>
      <c r="EI132" s="986">
        <v>0</v>
      </c>
      <c r="EJ132" s="987">
        <v>0</v>
      </c>
      <c r="EK132" s="986">
        <v>0</v>
      </c>
      <c r="EL132" s="987">
        <v>0</v>
      </c>
      <c r="EM132" s="986">
        <v>0</v>
      </c>
      <c r="EN132" s="987">
        <v>0</v>
      </c>
      <c r="EO132" s="986">
        <v>0</v>
      </c>
      <c r="EP132" s="987">
        <v>0</v>
      </c>
      <c r="EQ132" s="986">
        <v>0</v>
      </c>
      <c r="ER132" s="987">
        <v>0</v>
      </c>
      <c r="ES132" s="986">
        <v>0</v>
      </c>
      <c r="ET132" s="987">
        <v>0</v>
      </c>
      <c r="EU132" s="986">
        <v>0</v>
      </c>
      <c r="EV132" s="987">
        <v>0</v>
      </c>
      <c r="EW132" s="986">
        <v>0</v>
      </c>
      <c r="EX132" s="987">
        <v>0</v>
      </c>
      <c r="EY132" s="986">
        <v>0</v>
      </c>
      <c r="EZ132" s="987">
        <v>0</v>
      </c>
      <c r="FA132" s="986">
        <v>0</v>
      </c>
      <c r="FB132" s="987">
        <v>0</v>
      </c>
      <c r="FC132" s="988">
        <v>0</v>
      </c>
      <c r="FD132" s="946"/>
      <c r="FE132" s="974"/>
      <c r="FF132" s="946"/>
      <c r="FG132" s="975"/>
      <c r="FI132" s="989" t="b">
        <v>1</v>
      </c>
    </row>
    <row r="133" spans="2:165" hidden="1" outlineLevel="1">
      <c r="B133" s="990">
        <v>123</v>
      </c>
      <c r="C133" s="1011" t="s">
        <v>782</v>
      </c>
      <c r="E133" s="992">
        <v>0</v>
      </c>
      <c r="F133" s="993">
        <v>0</v>
      </c>
      <c r="G133" s="994">
        <v>0</v>
      </c>
      <c r="H133" s="993">
        <v>0</v>
      </c>
      <c r="I133" s="994">
        <v>0</v>
      </c>
      <c r="J133" s="993">
        <v>0</v>
      </c>
      <c r="K133" s="994">
        <v>0</v>
      </c>
      <c r="L133" s="993">
        <v>0</v>
      </c>
      <c r="M133" s="994">
        <v>0</v>
      </c>
      <c r="N133" s="993">
        <v>0</v>
      </c>
      <c r="O133" s="994">
        <v>0</v>
      </c>
      <c r="P133" s="993">
        <v>0</v>
      </c>
      <c r="Q133" s="994">
        <v>0</v>
      </c>
      <c r="R133" s="993">
        <v>0</v>
      </c>
      <c r="S133" s="994">
        <v>0</v>
      </c>
      <c r="T133" s="993">
        <v>0</v>
      </c>
      <c r="U133" s="994">
        <v>0</v>
      </c>
      <c r="V133" s="993">
        <v>0</v>
      </c>
      <c r="W133" s="994">
        <v>0</v>
      </c>
      <c r="X133" s="993">
        <v>0</v>
      </c>
      <c r="Y133" s="994">
        <v>0</v>
      </c>
      <c r="Z133" s="993">
        <v>0</v>
      </c>
      <c r="AA133" s="994">
        <v>0</v>
      </c>
      <c r="AB133" s="993">
        <v>0</v>
      </c>
      <c r="AC133" s="994">
        <v>0</v>
      </c>
      <c r="AD133" s="993">
        <v>0</v>
      </c>
      <c r="AE133" s="994">
        <v>0</v>
      </c>
      <c r="AF133" s="993">
        <v>0</v>
      </c>
      <c r="AG133" s="994">
        <v>0</v>
      </c>
      <c r="AH133" s="993">
        <v>0</v>
      </c>
      <c r="AI133" s="994">
        <v>0</v>
      </c>
      <c r="AJ133" s="993">
        <v>0</v>
      </c>
      <c r="AK133" s="994">
        <v>0</v>
      </c>
      <c r="AL133" s="993">
        <v>0</v>
      </c>
      <c r="AM133" s="994">
        <v>0</v>
      </c>
      <c r="AN133" s="995">
        <v>0</v>
      </c>
      <c r="AO133" s="946"/>
      <c r="AP133" s="964"/>
      <c r="AQ133" s="946"/>
      <c r="AR133" s="992">
        <v>0</v>
      </c>
      <c r="AS133" s="993">
        <v>0</v>
      </c>
      <c r="AT133" s="994">
        <v>0</v>
      </c>
      <c r="AU133" s="993">
        <v>0</v>
      </c>
      <c r="AV133" s="994">
        <v>0</v>
      </c>
      <c r="AW133" s="993">
        <v>0</v>
      </c>
      <c r="AX133" s="994">
        <v>0</v>
      </c>
      <c r="AY133" s="993">
        <v>0</v>
      </c>
      <c r="AZ133" s="994">
        <v>0</v>
      </c>
      <c r="BA133" s="993">
        <v>0</v>
      </c>
      <c r="BB133" s="994">
        <v>0</v>
      </c>
      <c r="BC133" s="993">
        <v>0</v>
      </c>
      <c r="BD133" s="994">
        <v>0</v>
      </c>
      <c r="BE133" s="993">
        <v>0</v>
      </c>
      <c r="BF133" s="994">
        <v>0</v>
      </c>
      <c r="BG133" s="993">
        <v>0</v>
      </c>
      <c r="BH133" s="994">
        <v>0</v>
      </c>
      <c r="BI133" s="993">
        <v>0</v>
      </c>
      <c r="BJ133" s="994">
        <v>0</v>
      </c>
      <c r="BK133" s="993">
        <v>0</v>
      </c>
      <c r="BL133" s="994">
        <v>0</v>
      </c>
      <c r="BM133" s="993">
        <v>0</v>
      </c>
      <c r="BN133" s="994">
        <v>0</v>
      </c>
      <c r="BO133" s="993">
        <v>0</v>
      </c>
      <c r="BP133" s="994">
        <v>0</v>
      </c>
      <c r="BQ133" s="993">
        <v>0</v>
      </c>
      <c r="BR133" s="994">
        <v>0</v>
      </c>
      <c r="BS133" s="993">
        <v>0</v>
      </c>
      <c r="BT133" s="994">
        <v>0</v>
      </c>
      <c r="BU133" s="993">
        <v>0</v>
      </c>
      <c r="BV133" s="994">
        <v>0</v>
      </c>
      <c r="BW133" s="993">
        <v>0</v>
      </c>
      <c r="BX133" s="994">
        <v>0</v>
      </c>
      <c r="BY133" s="993">
        <v>0</v>
      </c>
      <c r="BZ133" s="994">
        <v>0</v>
      </c>
      <c r="CA133" s="995">
        <v>0</v>
      </c>
      <c r="CB133" s="946"/>
      <c r="CC133" s="971"/>
      <c r="CD133" s="946"/>
      <c r="CE133" s="972"/>
      <c r="CF133" s="946"/>
      <c r="CG133" s="992">
        <v>0</v>
      </c>
      <c r="CH133" s="993">
        <v>0</v>
      </c>
      <c r="CI133" s="994">
        <v>0</v>
      </c>
      <c r="CJ133" s="993">
        <v>0</v>
      </c>
      <c r="CK133" s="994">
        <v>0</v>
      </c>
      <c r="CL133" s="993">
        <v>0</v>
      </c>
      <c r="CM133" s="994">
        <v>0</v>
      </c>
      <c r="CN133" s="993">
        <v>0</v>
      </c>
      <c r="CO133" s="994">
        <v>0</v>
      </c>
      <c r="CP133" s="993">
        <v>0</v>
      </c>
      <c r="CQ133" s="994">
        <v>0</v>
      </c>
      <c r="CR133" s="993">
        <v>0</v>
      </c>
      <c r="CS133" s="994">
        <v>0</v>
      </c>
      <c r="CT133" s="993">
        <v>0</v>
      </c>
      <c r="CU133" s="994">
        <v>0</v>
      </c>
      <c r="CV133" s="993">
        <v>0</v>
      </c>
      <c r="CW133" s="994">
        <v>0</v>
      </c>
      <c r="CX133" s="993">
        <v>0</v>
      </c>
      <c r="CY133" s="994">
        <v>0</v>
      </c>
      <c r="CZ133" s="993">
        <v>0</v>
      </c>
      <c r="DA133" s="994">
        <v>0</v>
      </c>
      <c r="DB133" s="993">
        <v>0</v>
      </c>
      <c r="DC133" s="994">
        <v>0</v>
      </c>
      <c r="DD133" s="993">
        <v>0</v>
      </c>
      <c r="DE133" s="994">
        <v>0</v>
      </c>
      <c r="DF133" s="993">
        <v>0</v>
      </c>
      <c r="DG133" s="994">
        <v>0</v>
      </c>
      <c r="DH133" s="993">
        <v>0</v>
      </c>
      <c r="DI133" s="994">
        <v>0</v>
      </c>
      <c r="DJ133" s="993">
        <v>0</v>
      </c>
      <c r="DK133" s="994">
        <v>0</v>
      </c>
      <c r="DL133" s="993">
        <v>0</v>
      </c>
      <c r="DM133" s="994">
        <v>0</v>
      </c>
      <c r="DN133" s="993">
        <v>0</v>
      </c>
      <c r="DO133" s="994">
        <v>0</v>
      </c>
      <c r="DP133" s="995">
        <v>0</v>
      </c>
      <c r="DQ133" s="946"/>
      <c r="DR133" s="973"/>
      <c r="DS133" s="946"/>
      <c r="DT133" s="992">
        <v>0</v>
      </c>
      <c r="DU133" s="993">
        <v>0</v>
      </c>
      <c r="DV133" s="994">
        <v>0</v>
      </c>
      <c r="DW133" s="993">
        <v>0</v>
      </c>
      <c r="DX133" s="994">
        <v>0</v>
      </c>
      <c r="DY133" s="993">
        <v>0</v>
      </c>
      <c r="DZ133" s="994">
        <v>0</v>
      </c>
      <c r="EA133" s="993">
        <v>0</v>
      </c>
      <c r="EB133" s="994">
        <v>0</v>
      </c>
      <c r="EC133" s="993">
        <v>0</v>
      </c>
      <c r="ED133" s="994">
        <v>0</v>
      </c>
      <c r="EE133" s="993">
        <v>0</v>
      </c>
      <c r="EF133" s="994">
        <v>0</v>
      </c>
      <c r="EG133" s="993">
        <v>0</v>
      </c>
      <c r="EH133" s="994">
        <v>0</v>
      </c>
      <c r="EI133" s="993">
        <v>0</v>
      </c>
      <c r="EJ133" s="994">
        <v>0</v>
      </c>
      <c r="EK133" s="993">
        <v>0</v>
      </c>
      <c r="EL133" s="994">
        <v>0</v>
      </c>
      <c r="EM133" s="993">
        <v>0</v>
      </c>
      <c r="EN133" s="994">
        <v>0</v>
      </c>
      <c r="EO133" s="993">
        <v>0</v>
      </c>
      <c r="EP133" s="994">
        <v>0</v>
      </c>
      <c r="EQ133" s="993">
        <v>0</v>
      </c>
      <c r="ER133" s="994">
        <v>0</v>
      </c>
      <c r="ES133" s="993">
        <v>0</v>
      </c>
      <c r="ET133" s="994">
        <v>0</v>
      </c>
      <c r="EU133" s="993">
        <v>0</v>
      </c>
      <c r="EV133" s="994">
        <v>0</v>
      </c>
      <c r="EW133" s="993">
        <v>0</v>
      </c>
      <c r="EX133" s="994">
        <v>0</v>
      </c>
      <c r="EY133" s="993">
        <v>0</v>
      </c>
      <c r="EZ133" s="994">
        <v>0</v>
      </c>
      <c r="FA133" s="993">
        <v>0</v>
      </c>
      <c r="FB133" s="994">
        <v>0</v>
      </c>
      <c r="FC133" s="995">
        <v>0</v>
      </c>
      <c r="FD133" s="946"/>
      <c r="FE133" s="974"/>
      <c r="FF133" s="946"/>
      <c r="FG133" s="975"/>
      <c r="FI133" s="996" t="b">
        <v>1</v>
      </c>
    </row>
    <row r="134" spans="2:165" hidden="1" outlineLevel="1">
      <c r="B134" s="983">
        <v>124</v>
      </c>
      <c r="C134" s="1012" t="s">
        <v>783</v>
      </c>
      <c r="E134" s="985">
        <v>0</v>
      </c>
      <c r="F134" s="986">
        <v>0</v>
      </c>
      <c r="G134" s="987">
        <v>0</v>
      </c>
      <c r="H134" s="986">
        <v>0</v>
      </c>
      <c r="I134" s="987">
        <v>0</v>
      </c>
      <c r="J134" s="986">
        <v>0</v>
      </c>
      <c r="K134" s="987">
        <v>0</v>
      </c>
      <c r="L134" s="986">
        <v>0</v>
      </c>
      <c r="M134" s="987">
        <v>0</v>
      </c>
      <c r="N134" s="986">
        <v>0</v>
      </c>
      <c r="O134" s="987">
        <v>0</v>
      </c>
      <c r="P134" s="986">
        <v>0</v>
      </c>
      <c r="Q134" s="987">
        <v>0</v>
      </c>
      <c r="R134" s="986">
        <v>0</v>
      </c>
      <c r="S134" s="987">
        <v>0</v>
      </c>
      <c r="T134" s="986">
        <v>0</v>
      </c>
      <c r="U134" s="987">
        <v>0</v>
      </c>
      <c r="V134" s="986">
        <v>0</v>
      </c>
      <c r="W134" s="987">
        <v>0</v>
      </c>
      <c r="X134" s="986">
        <v>0</v>
      </c>
      <c r="Y134" s="987">
        <v>0</v>
      </c>
      <c r="Z134" s="986">
        <v>0</v>
      </c>
      <c r="AA134" s="987">
        <v>0</v>
      </c>
      <c r="AB134" s="986">
        <v>0</v>
      </c>
      <c r="AC134" s="987">
        <v>0</v>
      </c>
      <c r="AD134" s="986">
        <v>0</v>
      </c>
      <c r="AE134" s="987">
        <v>0</v>
      </c>
      <c r="AF134" s="986">
        <v>0</v>
      </c>
      <c r="AG134" s="987">
        <v>0</v>
      </c>
      <c r="AH134" s="986">
        <v>0</v>
      </c>
      <c r="AI134" s="987">
        <v>0</v>
      </c>
      <c r="AJ134" s="986">
        <v>0</v>
      </c>
      <c r="AK134" s="987">
        <v>0</v>
      </c>
      <c r="AL134" s="986">
        <v>0</v>
      </c>
      <c r="AM134" s="987">
        <v>0</v>
      </c>
      <c r="AN134" s="988">
        <v>0</v>
      </c>
      <c r="AO134" s="946"/>
      <c r="AP134" s="964"/>
      <c r="AQ134" s="946"/>
      <c r="AR134" s="985">
        <v>0</v>
      </c>
      <c r="AS134" s="986">
        <v>0</v>
      </c>
      <c r="AT134" s="987">
        <v>0</v>
      </c>
      <c r="AU134" s="986">
        <v>0</v>
      </c>
      <c r="AV134" s="987">
        <v>0</v>
      </c>
      <c r="AW134" s="986">
        <v>0</v>
      </c>
      <c r="AX134" s="987">
        <v>0</v>
      </c>
      <c r="AY134" s="986">
        <v>0</v>
      </c>
      <c r="AZ134" s="987">
        <v>0</v>
      </c>
      <c r="BA134" s="986">
        <v>0</v>
      </c>
      <c r="BB134" s="987">
        <v>0</v>
      </c>
      <c r="BC134" s="986">
        <v>0</v>
      </c>
      <c r="BD134" s="987">
        <v>0</v>
      </c>
      <c r="BE134" s="986">
        <v>0</v>
      </c>
      <c r="BF134" s="987">
        <v>0</v>
      </c>
      <c r="BG134" s="986">
        <v>0</v>
      </c>
      <c r="BH134" s="987">
        <v>0</v>
      </c>
      <c r="BI134" s="986">
        <v>0</v>
      </c>
      <c r="BJ134" s="987">
        <v>0</v>
      </c>
      <c r="BK134" s="986">
        <v>0</v>
      </c>
      <c r="BL134" s="987">
        <v>0</v>
      </c>
      <c r="BM134" s="986">
        <v>0</v>
      </c>
      <c r="BN134" s="987">
        <v>0</v>
      </c>
      <c r="BO134" s="986">
        <v>0</v>
      </c>
      <c r="BP134" s="987">
        <v>0</v>
      </c>
      <c r="BQ134" s="986">
        <v>0</v>
      </c>
      <c r="BR134" s="987">
        <v>0</v>
      </c>
      <c r="BS134" s="986">
        <v>0</v>
      </c>
      <c r="BT134" s="987">
        <v>0</v>
      </c>
      <c r="BU134" s="986">
        <v>0</v>
      </c>
      <c r="BV134" s="987">
        <v>0</v>
      </c>
      <c r="BW134" s="986">
        <v>0</v>
      </c>
      <c r="BX134" s="987">
        <v>0</v>
      </c>
      <c r="BY134" s="986">
        <v>0</v>
      </c>
      <c r="BZ134" s="987">
        <v>0</v>
      </c>
      <c r="CA134" s="988">
        <v>0</v>
      </c>
      <c r="CB134" s="946"/>
      <c r="CC134" s="971"/>
      <c r="CD134" s="946"/>
      <c r="CE134" s="972"/>
      <c r="CF134" s="946"/>
      <c r="CG134" s="985">
        <v>0</v>
      </c>
      <c r="CH134" s="986">
        <v>0</v>
      </c>
      <c r="CI134" s="987">
        <v>0</v>
      </c>
      <c r="CJ134" s="986">
        <v>0</v>
      </c>
      <c r="CK134" s="987">
        <v>0</v>
      </c>
      <c r="CL134" s="986">
        <v>0</v>
      </c>
      <c r="CM134" s="987">
        <v>0</v>
      </c>
      <c r="CN134" s="986">
        <v>0</v>
      </c>
      <c r="CO134" s="987">
        <v>0</v>
      </c>
      <c r="CP134" s="986">
        <v>0</v>
      </c>
      <c r="CQ134" s="987">
        <v>0</v>
      </c>
      <c r="CR134" s="986">
        <v>0</v>
      </c>
      <c r="CS134" s="987">
        <v>0</v>
      </c>
      <c r="CT134" s="986">
        <v>0</v>
      </c>
      <c r="CU134" s="987">
        <v>0</v>
      </c>
      <c r="CV134" s="986">
        <v>0</v>
      </c>
      <c r="CW134" s="987">
        <v>0</v>
      </c>
      <c r="CX134" s="986">
        <v>0</v>
      </c>
      <c r="CY134" s="987">
        <v>0</v>
      </c>
      <c r="CZ134" s="986">
        <v>0</v>
      </c>
      <c r="DA134" s="987">
        <v>0</v>
      </c>
      <c r="DB134" s="986">
        <v>0</v>
      </c>
      <c r="DC134" s="987">
        <v>0</v>
      </c>
      <c r="DD134" s="986">
        <v>0</v>
      </c>
      <c r="DE134" s="987">
        <v>0</v>
      </c>
      <c r="DF134" s="986">
        <v>0</v>
      </c>
      <c r="DG134" s="987">
        <v>0</v>
      </c>
      <c r="DH134" s="986">
        <v>0</v>
      </c>
      <c r="DI134" s="987">
        <v>0</v>
      </c>
      <c r="DJ134" s="986">
        <v>0</v>
      </c>
      <c r="DK134" s="987">
        <v>0</v>
      </c>
      <c r="DL134" s="986">
        <v>0</v>
      </c>
      <c r="DM134" s="987">
        <v>0</v>
      </c>
      <c r="DN134" s="986">
        <v>0</v>
      </c>
      <c r="DO134" s="987">
        <v>0</v>
      </c>
      <c r="DP134" s="988">
        <v>0</v>
      </c>
      <c r="DQ134" s="946"/>
      <c r="DR134" s="973"/>
      <c r="DS134" s="946"/>
      <c r="DT134" s="985">
        <v>0</v>
      </c>
      <c r="DU134" s="986">
        <v>0</v>
      </c>
      <c r="DV134" s="987">
        <v>0</v>
      </c>
      <c r="DW134" s="986">
        <v>0</v>
      </c>
      <c r="DX134" s="987">
        <v>0</v>
      </c>
      <c r="DY134" s="986">
        <v>0</v>
      </c>
      <c r="DZ134" s="987">
        <v>0</v>
      </c>
      <c r="EA134" s="986">
        <v>0</v>
      </c>
      <c r="EB134" s="987">
        <v>0</v>
      </c>
      <c r="EC134" s="986">
        <v>0</v>
      </c>
      <c r="ED134" s="987">
        <v>0</v>
      </c>
      <c r="EE134" s="986">
        <v>0</v>
      </c>
      <c r="EF134" s="987">
        <v>0</v>
      </c>
      <c r="EG134" s="986">
        <v>0</v>
      </c>
      <c r="EH134" s="987">
        <v>0</v>
      </c>
      <c r="EI134" s="986">
        <v>0</v>
      </c>
      <c r="EJ134" s="987">
        <v>0</v>
      </c>
      <c r="EK134" s="986">
        <v>0</v>
      </c>
      <c r="EL134" s="987">
        <v>0</v>
      </c>
      <c r="EM134" s="986">
        <v>0</v>
      </c>
      <c r="EN134" s="987">
        <v>0</v>
      </c>
      <c r="EO134" s="986">
        <v>0</v>
      </c>
      <c r="EP134" s="987">
        <v>0</v>
      </c>
      <c r="EQ134" s="986">
        <v>0</v>
      </c>
      <c r="ER134" s="987">
        <v>0</v>
      </c>
      <c r="ES134" s="986">
        <v>0</v>
      </c>
      <c r="ET134" s="987">
        <v>0</v>
      </c>
      <c r="EU134" s="986">
        <v>0</v>
      </c>
      <c r="EV134" s="987">
        <v>0</v>
      </c>
      <c r="EW134" s="986">
        <v>0</v>
      </c>
      <c r="EX134" s="987">
        <v>0</v>
      </c>
      <c r="EY134" s="986">
        <v>0</v>
      </c>
      <c r="EZ134" s="987">
        <v>0</v>
      </c>
      <c r="FA134" s="986">
        <v>0</v>
      </c>
      <c r="FB134" s="987">
        <v>0</v>
      </c>
      <c r="FC134" s="988">
        <v>0</v>
      </c>
      <c r="FD134" s="946"/>
      <c r="FE134" s="974"/>
      <c r="FF134" s="946"/>
      <c r="FG134" s="975"/>
      <c r="FI134" s="989" t="b">
        <v>1</v>
      </c>
    </row>
    <row r="135" spans="2:165" hidden="1" outlineLevel="1">
      <c r="B135" s="990">
        <v>125</v>
      </c>
      <c r="C135" s="1011" t="s">
        <v>784</v>
      </c>
      <c r="E135" s="992">
        <v>0</v>
      </c>
      <c r="F135" s="993">
        <v>0</v>
      </c>
      <c r="G135" s="994">
        <v>0</v>
      </c>
      <c r="H135" s="993">
        <v>0</v>
      </c>
      <c r="I135" s="994">
        <v>0</v>
      </c>
      <c r="J135" s="993">
        <v>0</v>
      </c>
      <c r="K135" s="994">
        <v>0</v>
      </c>
      <c r="L135" s="993">
        <v>0</v>
      </c>
      <c r="M135" s="994">
        <v>0</v>
      </c>
      <c r="N135" s="993">
        <v>0</v>
      </c>
      <c r="O135" s="994">
        <v>0</v>
      </c>
      <c r="P135" s="993">
        <v>0</v>
      </c>
      <c r="Q135" s="994">
        <v>0</v>
      </c>
      <c r="R135" s="993">
        <v>0</v>
      </c>
      <c r="S135" s="994">
        <v>0</v>
      </c>
      <c r="T135" s="993">
        <v>0</v>
      </c>
      <c r="U135" s="994">
        <v>0</v>
      </c>
      <c r="V135" s="993">
        <v>0</v>
      </c>
      <c r="W135" s="994">
        <v>0</v>
      </c>
      <c r="X135" s="993">
        <v>0</v>
      </c>
      <c r="Y135" s="994">
        <v>0</v>
      </c>
      <c r="Z135" s="993">
        <v>0</v>
      </c>
      <c r="AA135" s="994">
        <v>0</v>
      </c>
      <c r="AB135" s="993">
        <v>0</v>
      </c>
      <c r="AC135" s="994">
        <v>0</v>
      </c>
      <c r="AD135" s="993">
        <v>0</v>
      </c>
      <c r="AE135" s="994">
        <v>0</v>
      </c>
      <c r="AF135" s="993">
        <v>0</v>
      </c>
      <c r="AG135" s="994">
        <v>0</v>
      </c>
      <c r="AH135" s="993">
        <v>0</v>
      </c>
      <c r="AI135" s="994">
        <v>0</v>
      </c>
      <c r="AJ135" s="993">
        <v>0</v>
      </c>
      <c r="AK135" s="994">
        <v>0</v>
      </c>
      <c r="AL135" s="993">
        <v>0</v>
      </c>
      <c r="AM135" s="994">
        <v>0</v>
      </c>
      <c r="AN135" s="995">
        <v>0</v>
      </c>
      <c r="AO135" s="946"/>
      <c r="AP135" s="964"/>
      <c r="AQ135" s="946"/>
      <c r="AR135" s="992">
        <v>0</v>
      </c>
      <c r="AS135" s="993">
        <v>0</v>
      </c>
      <c r="AT135" s="994">
        <v>0</v>
      </c>
      <c r="AU135" s="993">
        <v>0</v>
      </c>
      <c r="AV135" s="994">
        <v>0</v>
      </c>
      <c r="AW135" s="993">
        <v>0</v>
      </c>
      <c r="AX135" s="994">
        <v>0</v>
      </c>
      <c r="AY135" s="993">
        <v>0</v>
      </c>
      <c r="AZ135" s="994">
        <v>0</v>
      </c>
      <c r="BA135" s="993">
        <v>0</v>
      </c>
      <c r="BB135" s="994">
        <v>0</v>
      </c>
      <c r="BC135" s="993">
        <v>0</v>
      </c>
      <c r="BD135" s="994">
        <v>0</v>
      </c>
      <c r="BE135" s="993">
        <v>0</v>
      </c>
      <c r="BF135" s="994">
        <v>0</v>
      </c>
      <c r="BG135" s="993">
        <v>0</v>
      </c>
      <c r="BH135" s="994">
        <v>0</v>
      </c>
      <c r="BI135" s="993">
        <v>0</v>
      </c>
      <c r="BJ135" s="994">
        <v>0</v>
      </c>
      <c r="BK135" s="993">
        <v>0</v>
      </c>
      <c r="BL135" s="994">
        <v>0</v>
      </c>
      <c r="BM135" s="993">
        <v>0</v>
      </c>
      <c r="BN135" s="994">
        <v>0</v>
      </c>
      <c r="BO135" s="993">
        <v>0</v>
      </c>
      <c r="BP135" s="994">
        <v>0</v>
      </c>
      <c r="BQ135" s="993">
        <v>0</v>
      </c>
      <c r="BR135" s="994">
        <v>0</v>
      </c>
      <c r="BS135" s="993">
        <v>0</v>
      </c>
      <c r="BT135" s="994">
        <v>0</v>
      </c>
      <c r="BU135" s="993">
        <v>0</v>
      </c>
      <c r="BV135" s="994">
        <v>0</v>
      </c>
      <c r="BW135" s="993">
        <v>0</v>
      </c>
      <c r="BX135" s="994">
        <v>0</v>
      </c>
      <c r="BY135" s="993">
        <v>0</v>
      </c>
      <c r="BZ135" s="994">
        <v>0</v>
      </c>
      <c r="CA135" s="995">
        <v>0</v>
      </c>
      <c r="CB135" s="946"/>
      <c r="CC135" s="971"/>
      <c r="CD135" s="946"/>
      <c r="CE135" s="972"/>
      <c r="CF135" s="946"/>
      <c r="CG135" s="992">
        <v>0</v>
      </c>
      <c r="CH135" s="993">
        <v>0</v>
      </c>
      <c r="CI135" s="994">
        <v>0</v>
      </c>
      <c r="CJ135" s="993">
        <v>0</v>
      </c>
      <c r="CK135" s="994">
        <v>0</v>
      </c>
      <c r="CL135" s="993">
        <v>0</v>
      </c>
      <c r="CM135" s="994">
        <v>0</v>
      </c>
      <c r="CN135" s="993">
        <v>0</v>
      </c>
      <c r="CO135" s="994">
        <v>0</v>
      </c>
      <c r="CP135" s="993">
        <v>0</v>
      </c>
      <c r="CQ135" s="994">
        <v>0</v>
      </c>
      <c r="CR135" s="993">
        <v>0</v>
      </c>
      <c r="CS135" s="994">
        <v>0</v>
      </c>
      <c r="CT135" s="993">
        <v>0</v>
      </c>
      <c r="CU135" s="994">
        <v>0</v>
      </c>
      <c r="CV135" s="993">
        <v>0</v>
      </c>
      <c r="CW135" s="994">
        <v>0</v>
      </c>
      <c r="CX135" s="993">
        <v>0</v>
      </c>
      <c r="CY135" s="994">
        <v>0</v>
      </c>
      <c r="CZ135" s="993">
        <v>0</v>
      </c>
      <c r="DA135" s="994">
        <v>0</v>
      </c>
      <c r="DB135" s="993">
        <v>0</v>
      </c>
      <c r="DC135" s="994">
        <v>0</v>
      </c>
      <c r="DD135" s="993">
        <v>0</v>
      </c>
      <c r="DE135" s="994">
        <v>0</v>
      </c>
      <c r="DF135" s="993">
        <v>0</v>
      </c>
      <c r="DG135" s="994">
        <v>0</v>
      </c>
      <c r="DH135" s="993">
        <v>0</v>
      </c>
      <c r="DI135" s="994">
        <v>0</v>
      </c>
      <c r="DJ135" s="993">
        <v>0</v>
      </c>
      <c r="DK135" s="994">
        <v>0</v>
      </c>
      <c r="DL135" s="993">
        <v>0</v>
      </c>
      <c r="DM135" s="994">
        <v>0</v>
      </c>
      <c r="DN135" s="993">
        <v>0</v>
      </c>
      <c r="DO135" s="994">
        <v>0</v>
      </c>
      <c r="DP135" s="995">
        <v>0</v>
      </c>
      <c r="DQ135" s="946"/>
      <c r="DR135" s="973"/>
      <c r="DS135" s="946"/>
      <c r="DT135" s="992">
        <v>0</v>
      </c>
      <c r="DU135" s="993">
        <v>0</v>
      </c>
      <c r="DV135" s="994">
        <v>0</v>
      </c>
      <c r="DW135" s="993">
        <v>0</v>
      </c>
      <c r="DX135" s="994">
        <v>0</v>
      </c>
      <c r="DY135" s="993">
        <v>0</v>
      </c>
      <c r="DZ135" s="994">
        <v>0</v>
      </c>
      <c r="EA135" s="993">
        <v>0</v>
      </c>
      <c r="EB135" s="994">
        <v>0</v>
      </c>
      <c r="EC135" s="993">
        <v>0</v>
      </c>
      <c r="ED135" s="994">
        <v>0</v>
      </c>
      <c r="EE135" s="993">
        <v>0</v>
      </c>
      <c r="EF135" s="994">
        <v>0</v>
      </c>
      <c r="EG135" s="993">
        <v>0</v>
      </c>
      <c r="EH135" s="994">
        <v>0</v>
      </c>
      <c r="EI135" s="993">
        <v>0</v>
      </c>
      <c r="EJ135" s="994">
        <v>0</v>
      </c>
      <c r="EK135" s="993">
        <v>0</v>
      </c>
      <c r="EL135" s="994">
        <v>0</v>
      </c>
      <c r="EM135" s="993">
        <v>0</v>
      </c>
      <c r="EN135" s="994">
        <v>0</v>
      </c>
      <c r="EO135" s="993">
        <v>0</v>
      </c>
      <c r="EP135" s="994">
        <v>0</v>
      </c>
      <c r="EQ135" s="993">
        <v>0</v>
      </c>
      <c r="ER135" s="994">
        <v>0</v>
      </c>
      <c r="ES135" s="993">
        <v>0</v>
      </c>
      <c r="ET135" s="994">
        <v>0</v>
      </c>
      <c r="EU135" s="993">
        <v>0</v>
      </c>
      <c r="EV135" s="994">
        <v>0</v>
      </c>
      <c r="EW135" s="993">
        <v>0</v>
      </c>
      <c r="EX135" s="994">
        <v>0</v>
      </c>
      <c r="EY135" s="993">
        <v>0</v>
      </c>
      <c r="EZ135" s="994">
        <v>0</v>
      </c>
      <c r="FA135" s="993">
        <v>0</v>
      </c>
      <c r="FB135" s="994">
        <v>0</v>
      </c>
      <c r="FC135" s="995">
        <v>0</v>
      </c>
      <c r="FD135" s="946"/>
      <c r="FE135" s="974"/>
      <c r="FF135" s="946"/>
      <c r="FG135" s="975"/>
      <c r="FI135" s="996" t="b">
        <v>1</v>
      </c>
    </row>
    <row r="136" spans="2:165" hidden="1" outlineLevel="1">
      <c r="B136" s="983">
        <v>126</v>
      </c>
      <c r="C136" s="1012" t="s">
        <v>785</v>
      </c>
      <c r="E136" s="985">
        <v>0</v>
      </c>
      <c r="F136" s="986">
        <v>0</v>
      </c>
      <c r="G136" s="987">
        <v>0</v>
      </c>
      <c r="H136" s="986">
        <v>0</v>
      </c>
      <c r="I136" s="987">
        <v>0</v>
      </c>
      <c r="J136" s="986">
        <v>0</v>
      </c>
      <c r="K136" s="987">
        <v>0</v>
      </c>
      <c r="L136" s="986">
        <v>0</v>
      </c>
      <c r="M136" s="987">
        <v>0</v>
      </c>
      <c r="N136" s="986">
        <v>0</v>
      </c>
      <c r="O136" s="987">
        <v>0</v>
      </c>
      <c r="P136" s="986">
        <v>0</v>
      </c>
      <c r="Q136" s="987">
        <v>0</v>
      </c>
      <c r="R136" s="986">
        <v>0</v>
      </c>
      <c r="S136" s="987">
        <v>0</v>
      </c>
      <c r="T136" s="986">
        <v>0</v>
      </c>
      <c r="U136" s="987">
        <v>0</v>
      </c>
      <c r="V136" s="986">
        <v>0</v>
      </c>
      <c r="W136" s="987">
        <v>0</v>
      </c>
      <c r="X136" s="986">
        <v>0</v>
      </c>
      <c r="Y136" s="987">
        <v>0</v>
      </c>
      <c r="Z136" s="986">
        <v>0</v>
      </c>
      <c r="AA136" s="987">
        <v>0</v>
      </c>
      <c r="AB136" s="986">
        <v>0</v>
      </c>
      <c r="AC136" s="987">
        <v>0</v>
      </c>
      <c r="AD136" s="986">
        <v>0</v>
      </c>
      <c r="AE136" s="987">
        <v>0</v>
      </c>
      <c r="AF136" s="986">
        <v>0</v>
      </c>
      <c r="AG136" s="987">
        <v>0</v>
      </c>
      <c r="AH136" s="986">
        <v>0</v>
      </c>
      <c r="AI136" s="987">
        <v>0</v>
      </c>
      <c r="AJ136" s="986">
        <v>0</v>
      </c>
      <c r="AK136" s="987">
        <v>0</v>
      </c>
      <c r="AL136" s="986">
        <v>0</v>
      </c>
      <c r="AM136" s="987">
        <v>0</v>
      </c>
      <c r="AN136" s="988">
        <v>0</v>
      </c>
      <c r="AO136" s="946"/>
      <c r="AP136" s="964"/>
      <c r="AQ136" s="946"/>
      <c r="AR136" s="985">
        <v>0</v>
      </c>
      <c r="AS136" s="986">
        <v>0</v>
      </c>
      <c r="AT136" s="987">
        <v>0</v>
      </c>
      <c r="AU136" s="986">
        <v>0</v>
      </c>
      <c r="AV136" s="987">
        <v>0</v>
      </c>
      <c r="AW136" s="986">
        <v>0</v>
      </c>
      <c r="AX136" s="987">
        <v>0</v>
      </c>
      <c r="AY136" s="986">
        <v>0</v>
      </c>
      <c r="AZ136" s="987">
        <v>0</v>
      </c>
      <c r="BA136" s="986">
        <v>0</v>
      </c>
      <c r="BB136" s="987">
        <v>0</v>
      </c>
      <c r="BC136" s="986">
        <v>0</v>
      </c>
      <c r="BD136" s="987">
        <v>0</v>
      </c>
      <c r="BE136" s="986">
        <v>0</v>
      </c>
      <c r="BF136" s="987">
        <v>0</v>
      </c>
      <c r="BG136" s="986">
        <v>0</v>
      </c>
      <c r="BH136" s="987">
        <v>0</v>
      </c>
      <c r="BI136" s="986">
        <v>0</v>
      </c>
      <c r="BJ136" s="987">
        <v>0</v>
      </c>
      <c r="BK136" s="986">
        <v>0</v>
      </c>
      <c r="BL136" s="987">
        <v>0</v>
      </c>
      <c r="BM136" s="986">
        <v>0</v>
      </c>
      <c r="BN136" s="987">
        <v>0</v>
      </c>
      <c r="BO136" s="986">
        <v>0</v>
      </c>
      <c r="BP136" s="987">
        <v>0</v>
      </c>
      <c r="BQ136" s="986">
        <v>0</v>
      </c>
      <c r="BR136" s="987">
        <v>0</v>
      </c>
      <c r="BS136" s="986">
        <v>0</v>
      </c>
      <c r="BT136" s="987">
        <v>0</v>
      </c>
      <c r="BU136" s="986">
        <v>0</v>
      </c>
      <c r="BV136" s="987">
        <v>0</v>
      </c>
      <c r="BW136" s="986">
        <v>0</v>
      </c>
      <c r="BX136" s="987">
        <v>0</v>
      </c>
      <c r="BY136" s="986">
        <v>0</v>
      </c>
      <c r="BZ136" s="987">
        <v>0</v>
      </c>
      <c r="CA136" s="988">
        <v>0</v>
      </c>
      <c r="CB136" s="946"/>
      <c r="CC136" s="971"/>
      <c r="CD136" s="946"/>
      <c r="CE136" s="972"/>
      <c r="CF136" s="946"/>
      <c r="CG136" s="985">
        <v>0</v>
      </c>
      <c r="CH136" s="986">
        <v>0</v>
      </c>
      <c r="CI136" s="987">
        <v>0</v>
      </c>
      <c r="CJ136" s="986">
        <v>0</v>
      </c>
      <c r="CK136" s="987">
        <v>0</v>
      </c>
      <c r="CL136" s="986">
        <v>0</v>
      </c>
      <c r="CM136" s="987">
        <v>0</v>
      </c>
      <c r="CN136" s="986">
        <v>0</v>
      </c>
      <c r="CO136" s="987">
        <v>0</v>
      </c>
      <c r="CP136" s="986">
        <v>0</v>
      </c>
      <c r="CQ136" s="987">
        <v>0</v>
      </c>
      <c r="CR136" s="986">
        <v>0</v>
      </c>
      <c r="CS136" s="987">
        <v>0</v>
      </c>
      <c r="CT136" s="986">
        <v>0</v>
      </c>
      <c r="CU136" s="987">
        <v>0</v>
      </c>
      <c r="CV136" s="986">
        <v>0</v>
      </c>
      <c r="CW136" s="987">
        <v>0</v>
      </c>
      <c r="CX136" s="986">
        <v>0</v>
      </c>
      <c r="CY136" s="987">
        <v>0</v>
      </c>
      <c r="CZ136" s="986">
        <v>0</v>
      </c>
      <c r="DA136" s="987">
        <v>0</v>
      </c>
      <c r="DB136" s="986">
        <v>0</v>
      </c>
      <c r="DC136" s="987">
        <v>0</v>
      </c>
      <c r="DD136" s="986">
        <v>0</v>
      </c>
      <c r="DE136" s="987">
        <v>0</v>
      </c>
      <c r="DF136" s="986">
        <v>0</v>
      </c>
      <c r="DG136" s="987">
        <v>0</v>
      </c>
      <c r="DH136" s="986">
        <v>0</v>
      </c>
      <c r="DI136" s="987">
        <v>0</v>
      </c>
      <c r="DJ136" s="986">
        <v>0</v>
      </c>
      <c r="DK136" s="987">
        <v>0</v>
      </c>
      <c r="DL136" s="986">
        <v>0</v>
      </c>
      <c r="DM136" s="987">
        <v>0</v>
      </c>
      <c r="DN136" s="986">
        <v>0</v>
      </c>
      <c r="DO136" s="987">
        <v>0</v>
      </c>
      <c r="DP136" s="988">
        <v>0</v>
      </c>
      <c r="DQ136" s="946"/>
      <c r="DR136" s="973"/>
      <c r="DS136" s="946"/>
      <c r="DT136" s="985">
        <v>0</v>
      </c>
      <c r="DU136" s="986">
        <v>0</v>
      </c>
      <c r="DV136" s="987">
        <v>0</v>
      </c>
      <c r="DW136" s="986">
        <v>0</v>
      </c>
      <c r="DX136" s="987">
        <v>0</v>
      </c>
      <c r="DY136" s="986">
        <v>0</v>
      </c>
      <c r="DZ136" s="987">
        <v>0</v>
      </c>
      <c r="EA136" s="986">
        <v>0</v>
      </c>
      <c r="EB136" s="987">
        <v>0</v>
      </c>
      <c r="EC136" s="986">
        <v>0</v>
      </c>
      <c r="ED136" s="987">
        <v>0</v>
      </c>
      <c r="EE136" s="986">
        <v>0</v>
      </c>
      <c r="EF136" s="987">
        <v>0</v>
      </c>
      <c r="EG136" s="986">
        <v>0</v>
      </c>
      <c r="EH136" s="987">
        <v>0</v>
      </c>
      <c r="EI136" s="986">
        <v>0</v>
      </c>
      <c r="EJ136" s="987">
        <v>0</v>
      </c>
      <c r="EK136" s="986">
        <v>0</v>
      </c>
      <c r="EL136" s="987">
        <v>0</v>
      </c>
      <c r="EM136" s="986">
        <v>0</v>
      </c>
      <c r="EN136" s="987">
        <v>0</v>
      </c>
      <c r="EO136" s="986">
        <v>0</v>
      </c>
      <c r="EP136" s="987">
        <v>0</v>
      </c>
      <c r="EQ136" s="986">
        <v>0</v>
      </c>
      <c r="ER136" s="987">
        <v>0</v>
      </c>
      <c r="ES136" s="986">
        <v>0</v>
      </c>
      <c r="ET136" s="987">
        <v>0</v>
      </c>
      <c r="EU136" s="986">
        <v>0</v>
      </c>
      <c r="EV136" s="987">
        <v>0</v>
      </c>
      <c r="EW136" s="986">
        <v>0</v>
      </c>
      <c r="EX136" s="987">
        <v>0</v>
      </c>
      <c r="EY136" s="986">
        <v>0</v>
      </c>
      <c r="EZ136" s="987">
        <v>0</v>
      </c>
      <c r="FA136" s="986">
        <v>0</v>
      </c>
      <c r="FB136" s="987">
        <v>0</v>
      </c>
      <c r="FC136" s="988">
        <v>0</v>
      </c>
      <c r="FD136" s="946"/>
      <c r="FE136" s="974"/>
      <c r="FF136" s="946"/>
      <c r="FG136" s="975"/>
      <c r="FI136" s="989" t="b">
        <v>1</v>
      </c>
    </row>
    <row r="137" spans="2:165" hidden="1" outlineLevel="1">
      <c r="B137" s="990">
        <v>127</v>
      </c>
      <c r="C137" s="1011" t="s">
        <v>786</v>
      </c>
      <c r="E137" s="992">
        <v>0</v>
      </c>
      <c r="F137" s="993">
        <v>0</v>
      </c>
      <c r="G137" s="994">
        <v>0</v>
      </c>
      <c r="H137" s="993">
        <v>0</v>
      </c>
      <c r="I137" s="994">
        <v>0</v>
      </c>
      <c r="J137" s="993">
        <v>0</v>
      </c>
      <c r="K137" s="994">
        <v>0</v>
      </c>
      <c r="L137" s="993">
        <v>0</v>
      </c>
      <c r="M137" s="994">
        <v>0</v>
      </c>
      <c r="N137" s="993">
        <v>0</v>
      </c>
      <c r="O137" s="994">
        <v>0</v>
      </c>
      <c r="P137" s="993">
        <v>0</v>
      </c>
      <c r="Q137" s="994">
        <v>0</v>
      </c>
      <c r="R137" s="993">
        <v>0</v>
      </c>
      <c r="S137" s="994">
        <v>0</v>
      </c>
      <c r="T137" s="993">
        <v>0</v>
      </c>
      <c r="U137" s="994">
        <v>0</v>
      </c>
      <c r="V137" s="993">
        <v>0</v>
      </c>
      <c r="W137" s="994">
        <v>0</v>
      </c>
      <c r="X137" s="993">
        <v>0</v>
      </c>
      <c r="Y137" s="994">
        <v>0</v>
      </c>
      <c r="Z137" s="993">
        <v>0</v>
      </c>
      <c r="AA137" s="994">
        <v>0</v>
      </c>
      <c r="AB137" s="993">
        <v>0</v>
      </c>
      <c r="AC137" s="994">
        <v>0</v>
      </c>
      <c r="AD137" s="993">
        <v>0</v>
      </c>
      <c r="AE137" s="994">
        <v>0</v>
      </c>
      <c r="AF137" s="993">
        <v>0</v>
      </c>
      <c r="AG137" s="994">
        <v>0</v>
      </c>
      <c r="AH137" s="993">
        <v>0</v>
      </c>
      <c r="AI137" s="994">
        <v>0</v>
      </c>
      <c r="AJ137" s="993">
        <v>0</v>
      </c>
      <c r="AK137" s="994">
        <v>0</v>
      </c>
      <c r="AL137" s="993">
        <v>0</v>
      </c>
      <c r="AM137" s="994">
        <v>0</v>
      </c>
      <c r="AN137" s="995">
        <v>0</v>
      </c>
      <c r="AO137" s="946"/>
      <c r="AP137" s="964"/>
      <c r="AQ137" s="946"/>
      <c r="AR137" s="992">
        <v>0</v>
      </c>
      <c r="AS137" s="993">
        <v>0</v>
      </c>
      <c r="AT137" s="994">
        <v>0</v>
      </c>
      <c r="AU137" s="993">
        <v>0</v>
      </c>
      <c r="AV137" s="994">
        <v>0</v>
      </c>
      <c r="AW137" s="993">
        <v>0</v>
      </c>
      <c r="AX137" s="994">
        <v>0</v>
      </c>
      <c r="AY137" s="993">
        <v>0</v>
      </c>
      <c r="AZ137" s="994">
        <v>0</v>
      </c>
      <c r="BA137" s="993">
        <v>0</v>
      </c>
      <c r="BB137" s="994">
        <v>0</v>
      </c>
      <c r="BC137" s="993">
        <v>0</v>
      </c>
      <c r="BD137" s="994">
        <v>0</v>
      </c>
      <c r="BE137" s="993">
        <v>0</v>
      </c>
      <c r="BF137" s="994">
        <v>0</v>
      </c>
      <c r="BG137" s="993">
        <v>0</v>
      </c>
      <c r="BH137" s="994">
        <v>0</v>
      </c>
      <c r="BI137" s="993">
        <v>0</v>
      </c>
      <c r="BJ137" s="994">
        <v>0</v>
      </c>
      <c r="BK137" s="993">
        <v>0</v>
      </c>
      <c r="BL137" s="994">
        <v>0</v>
      </c>
      <c r="BM137" s="993">
        <v>0</v>
      </c>
      <c r="BN137" s="994">
        <v>0</v>
      </c>
      <c r="BO137" s="993">
        <v>0</v>
      </c>
      <c r="BP137" s="994">
        <v>0</v>
      </c>
      <c r="BQ137" s="993">
        <v>0</v>
      </c>
      <c r="BR137" s="994">
        <v>0</v>
      </c>
      <c r="BS137" s="993">
        <v>0</v>
      </c>
      <c r="BT137" s="994">
        <v>0</v>
      </c>
      <c r="BU137" s="993">
        <v>0</v>
      </c>
      <c r="BV137" s="994">
        <v>0</v>
      </c>
      <c r="BW137" s="993">
        <v>0</v>
      </c>
      <c r="BX137" s="994">
        <v>0</v>
      </c>
      <c r="BY137" s="993">
        <v>0</v>
      </c>
      <c r="BZ137" s="994">
        <v>0</v>
      </c>
      <c r="CA137" s="995">
        <v>0</v>
      </c>
      <c r="CB137" s="946"/>
      <c r="CC137" s="971"/>
      <c r="CD137" s="946"/>
      <c r="CE137" s="972"/>
      <c r="CF137" s="946"/>
      <c r="CG137" s="992">
        <v>0</v>
      </c>
      <c r="CH137" s="993">
        <v>0</v>
      </c>
      <c r="CI137" s="994">
        <v>0</v>
      </c>
      <c r="CJ137" s="993">
        <v>0</v>
      </c>
      <c r="CK137" s="994">
        <v>0</v>
      </c>
      <c r="CL137" s="993">
        <v>0</v>
      </c>
      <c r="CM137" s="994">
        <v>0</v>
      </c>
      <c r="CN137" s="993">
        <v>0</v>
      </c>
      <c r="CO137" s="994">
        <v>0</v>
      </c>
      <c r="CP137" s="993">
        <v>0</v>
      </c>
      <c r="CQ137" s="994">
        <v>0</v>
      </c>
      <c r="CR137" s="993">
        <v>0</v>
      </c>
      <c r="CS137" s="994">
        <v>0</v>
      </c>
      <c r="CT137" s="993">
        <v>0</v>
      </c>
      <c r="CU137" s="994">
        <v>0</v>
      </c>
      <c r="CV137" s="993">
        <v>0</v>
      </c>
      <c r="CW137" s="994">
        <v>0</v>
      </c>
      <c r="CX137" s="993">
        <v>0</v>
      </c>
      <c r="CY137" s="994">
        <v>0</v>
      </c>
      <c r="CZ137" s="993">
        <v>0</v>
      </c>
      <c r="DA137" s="994">
        <v>0</v>
      </c>
      <c r="DB137" s="993">
        <v>0</v>
      </c>
      <c r="DC137" s="994">
        <v>0</v>
      </c>
      <c r="DD137" s="993">
        <v>0</v>
      </c>
      <c r="DE137" s="994">
        <v>0</v>
      </c>
      <c r="DF137" s="993">
        <v>0</v>
      </c>
      <c r="DG137" s="994">
        <v>0</v>
      </c>
      <c r="DH137" s="993">
        <v>0</v>
      </c>
      <c r="DI137" s="994">
        <v>0</v>
      </c>
      <c r="DJ137" s="993">
        <v>0</v>
      </c>
      <c r="DK137" s="994">
        <v>0</v>
      </c>
      <c r="DL137" s="993">
        <v>0</v>
      </c>
      <c r="DM137" s="994">
        <v>0</v>
      </c>
      <c r="DN137" s="993">
        <v>0</v>
      </c>
      <c r="DO137" s="994">
        <v>0</v>
      </c>
      <c r="DP137" s="995">
        <v>0</v>
      </c>
      <c r="DQ137" s="946"/>
      <c r="DR137" s="973"/>
      <c r="DS137" s="946"/>
      <c r="DT137" s="992">
        <v>0</v>
      </c>
      <c r="DU137" s="993">
        <v>0</v>
      </c>
      <c r="DV137" s="994">
        <v>0</v>
      </c>
      <c r="DW137" s="993">
        <v>0</v>
      </c>
      <c r="DX137" s="994">
        <v>0</v>
      </c>
      <c r="DY137" s="993">
        <v>0</v>
      </c>
      <c r="DZ137" s="994">
        <v>0</v>
      </c>
      <c r="EA137" s="993">
        <v>0</v>
      </c>
      <c r="EB137" s="994">
        <v>0</v>
      </c>
      <c r="EC137" s="993">
        <v>0</v>
      </c>
      <c r="ED137" s="994">
        <v>0</v>
      </c>
      <c r="EE137" s="993">
        <v>0</v>
      </c>
      <c r="EF137" s="994">
        <v>0</v>
      </c>
      <c r="EG137" s="993">
        <v>0</v>
      </c>
      <c r="EH137" s="994">
        <v>0</v>
      </c>
      <c r="EI137" s="993">
        <v>0</v>
      </c>
      <c r="EJ137" s="994">
        <v>0</v>
      </c>
      <c r="EK137" s="993">
        <v>0</v>
      </c>
      <c r="EL137" s="994">
        <v>0</v>
      </c>
      <c r="EM137" s="993">
        <v>0</v>
      </c>
      <c r="EN137" s="994">
        <v>0</v>
      </c>
      <c r="EO137" s="993">
        <v>0</v>
      </c>
      <c r="EP137" s="994">
        <v>0</v>
      </c>
      <c r="EQ137" s="993">
        <v>0</v>
      </c>
      <c r="ER137" s="994">
        <v>0</v>
      </c>
      <c r="ES137" s="993">
        <v>0</v>
      </c>
      <c r="ET137" s="994">
        <v>0</v>
      </c>
      <c r="EU137" s="993">
        <v>0</v>
      </c>
      <c r="EV137" s="994">
        <v>0</v>
      </c>
      <c r="EW137" s="993">
        <v>0</v>
      </c>
      <c r="EX137" s="994">
        <v>0</v>
      </c>
      <c r="EY137" s="993">
        <v>0</v>
      </c>
      <c r="EZ137" s="994">
        <v>0</v>
      </c>
      <c r="FA137" s="993">
        <v>0</v>
      </c>
      <c r="FB137" s="994">
        <v>0</v>
      </c>
      <c r="FC137" s="995">
        <v>0</v>
      </c>
      <c r="FD137" s="946"/>
      <c r="FE137" s="974"/>
      <c r="FF137" s="946"/>
      <c r="FG137" s="975"/>
      <c r="FI137" s="996" t="b">
        <v>1</v>
      </c>
    </row>
    <row r="138" spans="2:165" hidden="1" outlineLevel="1">
      <c r="B138" s="983">
        <v>128</v>
      </c>
      <c r="C138" s="1012" t="s">
        <v>787</v>
      </c>
      <c r="E138" s="985">
        <v>0</v>
      </c>
      <c r="F138" s="986">
        <v>0</v>
      </c>
      <c r="G138" s="987">
        <v>0</v>
      </c>
      <c r="H138" s="986">
        <v>0</v>
      </c>
      <c r="I138" s="987">
        <v>0</v>
      </c>
      <c r="J138" s="986">
        <v>0</v>
      </c>
      <c r="K138" s="987">
        <v>0</v>
      </c>
      <c r="L138" s="986">
        <v>0</v>
      </c>
      <c r="M138" s="987">
        <v>0</v>
      </c>
      <c r="N138" s="986">
        <v>0</v>
      </c>
      <c r="O138" s="987">
        <v>0</v>
      </c>
      <c r="P138" s="986">
        <v>0</v>
      </c>
      <c r="Q138" s="987">
        <v>0</v>
      </c>
      <c r="R138" s="986">
        <v>0</v>
      </c>
      <c r="S138" s="987">
        <v>0</v>
      </c>
      <c r="T138" s="986">
        <v>0</v>
      </c>
      <c r="U138" s="987">
        <v>0</v>
      </c>
      <c r="V138" s="986">
        <v>0</v>
      </c>
      <c r="W138" s="987">
        <v>0</v>
      </c>
      <c r="X138" s="986">
        <v>0</v>
      </c>
      <c r="Y138" s="987">
        <v>0</v>
      </c>
      <c r="Z138" s="986">
        <v>0</v>
      </c>
      <c r="AA138" s="987">
        <v>0</v>
      </c>
      <c r="AB138" s="986">
        <v>0</v>
      </c>
      <c r="AC138" s="987">
        <v>0</v>
      </c>
      <c r="AD138" s="986">
        <v>0</v>
      </c>
      <c r="AE138" s="987">
        <v>0</v>
      </c>
      <c r="AF138" s="986">
        <v>0</v>
      </c>
      <c r="AG138" s="987">
        <v>0</v>
      </c>
      <c r="AH138" s="986">
        <v>0</v>
      </c>
      <c r="AI138" s="987">
        <v>0</v>
      </c>
      <c r="AJ138" s="986">
        <v>0</v>
      </c>
      <c r="AK138" s="987">
        <v>0</v>
      </c>
      <c r="AL138" s="986">
        <v>0</v>
      </c>
      <c r="AM138" s="987">
        <v>0</v>
      </c>
      <c r="AN138" s="988">
        <v>0</v>
      </c>
      <c r="AO138" s="946"/>
      <c r="AP138" s="964"/>
      <c r="AQ138" s="946"/>
      <c r="AR138" s="985">
        <v>0</v>
      </c>
      <c r="AS138" s="986">
        <v>0</v>
      </c>
      <c r="AT138" s="987">
        <v>0</v>
      </c>
      <c r="AU138" s="986">
        <v>0</v>
      </c>
      <c r="AV138" s="987">
        <v>0</v>
      </c>
      <c r="AW138" s="986">
        <v>0</v>
      </c>
      <c r="AX138" s="987">
        <v>0</v>
      </c>
      <c r="AY138" s="986">
        <v>0</v>
      </c>
      <c r="AZ138" s="987">
        <v>0</v>
      </c>
      <c r="BA138" s="986">
        <v>0</v>
      </c>
      <c r="BB138" s="987">
        <v>0</v>
      </c>
      <c r="BC138" s="986">
        <v>0</v>
      </c>
      <c r="BD138" s="987">
        <v>0</v>
      </c>
      <c r="BE138" s="986">
        <v>0</v>
      </c>
      <c r="BF138" s="987">
        <v>0</v>
      </c>
      <c r="BG138" s="986">
        <v>0</v>
      </c>
      <c r="BH138" s="987">
        <v>0</v>
      </c>
      <c r="BI138" s="986">
        <v>0</v>
      </c>
      <c r="BJ138" s="987">
        <v>0</v>
      </c>
      <c r="BK138" s="986">
        <v>0</v>
      </c>
      <c r="BL138" s="987">
        <v>0</v>
      </c>
      <c r="BM138" s="986">
        <v>0</v>
      </c>
      <c r="BN138" s="987">
        <v>0</v>
      </c>
      <c r="BO138" s="986">
        <v>0</v>
      </c>
      <c r="BP138" s="987">
        <v>0</v>
      </c>
      <c r="BQ138" s="986">
        <v>0</v>
      </c>
      <c r="BR138" s="987">
        <v>0</v>
      </c>
      <c r="BS138" s="986">
        <v>0</v>
      </c>
      <c r="BT138" s="987">
        <v>0</v>
      </c>
      <c r="BU138" s="986">
        <v>0</v>
      </c>
      <c r="BV138" s="987">
        <v>0</v>
      </c>
      <c r="BW138" s="986">
        <v>0</v>
      </c>
      <c r="BX138" s="987">
        <v>0</v>
      </c>
      <c r="BY138" s="986">
        <v>0</v>
      </c>
      <c r="BZ138" s="987">
        <v>0</v>
      </c>
      <c r="CA138" s="988">
        <v>0</v>
      </c>
      <c r="CB138" s="946"/>
      <c r="CC138" s="971"/>
      <c r="CD138" s="946"/>
      <c r="CE138" s="972"/>
      <c r="CF138" s="946"/>
      <c r="CG138" s="985">
        <v>0</v>
      </c>
      <c r="CH138" s="986">
        <v>0</v>
      </c>
      <c r="CI138" s="987">
        <v>0</v>
      </c>
      <c r="CJ138" s="986">
        <v>0</v>
      </c>
      <c r="CK138" s="987">
        <v>0</v>
      </c>
      <c r="CL138" s="986">
        <v>0</v>
      </c>
      <c r="CM138" s="987">
        <v>0</v>
      </c>
      <c r="CN138" s="986">
        <v>0</v>
      </c>
      <c r="CO138" s="987">
        <v>0</v>
      </c>
      <c r="CP138" s="986">
        <v>0</v>
      </c>
      <c r="CQ138" s="987">
        <v>0</v>
      </c>
      <c r="CR138" s="986">
        <v>0</v>
      </c>
      <c r="CS138" s="987">
        <v>0</v>
      </c>
      <c r="CT138" s="986">
        <v>0</v>
      </c>
      <c r="CU138" s="987">
        <v>0</v>
      </c>
      <c r="CV138" s="986">
        <v>0</v>
      </c>
      <c r="CW138" s="987">
        <v>0</v>
      </c>
      <c r="CX138" s="986">
        <v>0</v>
      </c>
      <c r="CY138" s="987">
        <v>0</v>
      </c>
      <c r="CZ138" s="986">
        <v>0</v>
      </c>
      <c r="DA138" s="987">
        <v>0</v>
      </c>
      <c r="DB138" s="986">
        <v>0</v>
      </c>
      <c r="DC138" s="987">
        <v>0</v>
      </c>
      <c r="DD138" s="986">
        <v>0</v>
      </c>
      <c r="DE138" s="987">
        <v>0</v>
      </c>
      <c r="DF138" s="986">
        <v>0</v>
      </c>
      <c r="DG138" s="987">
        <v>0</v>
      </c>
      <c r="DH138" s="986">
        <v>0</v>
      </c>
      <c r="DI138" s="987">
        <v>0</v>
      </c>
      <c r="DJ138" s="986">
        <v>0</v>
      </c>
      <c r="DK138" s="987">
        <v>0</v>
      </c>
      <c r="DL138" s="986">
        <v>0</v>
      </c>
      <c r="DM138" s="987">
        <v>0</v>
      </c>
      <c r="DN138" s="986">
        <v>0</v>
      </c>
      <c r="DO138" s="987">
        <v>0</v>
      </c>
      <c r="DP138" s="988">
        <v>0</v>
      </c>
      <c r="DQ138" s="946"/>
      <c r="DR138" s="973"/>
      <c r="DS138" s="946"/>
      <c r="DT138" s="985">
        <v>0</v>
      </c>
      <c r="DU138" s="986">
        <v>0</v>
      </c>
      <c r="DV138" s="987">
        <v>0</v>
      </c>
      <c r="DW138" s="986">
        <v>0</v>
      </c>
      <c r="DX138" s="987">
        <v>0</v>
      </c>
      <c r="DY138" s="986">
        <v>0</v>
      </c>
      <c r="DZ138" s="987">
        <v>0</v>
      </c>
      <c r="EA138" s="986">
        <v>0</v>
      </c>
      <c r="EB138" s="987">
        <v>0</v>
      </c>
      <c r="EC138" s="986">
        <v>0</v>
      </c>
      <c r="ED138" s="987">
        <v>0</v>
      </c>
      <c r="EE138" s="986">
        <v>0</v>
      </c>
      <c r="EF138" s="987">
        <v>0</v>
      </c>
      <c r="EG138" s="986">
        <v>0</v>
      </c>
      <c r="EH138" s="987">
        <v>0</v>
      </c>
      <c r="EI138" s="986">
        <v>0</v>
      </c>
      <c r="EJ138" s="987">
        <v>0</v>
      </c>
      <c r="EK138" s="986">
        <v>0</v>
      </c>
      <c r="EL138" s="987">
        <v>0</v>
      </c>
      <c r="EM138" s="986">
        <v>0</v>
      </c>
      <c r="EN138" s="987">
        <v>0</v>
      </c>
      <c r="EO138" s="986">
        <v>0</v>
      </c>
      <c r="EP138" s="987">
        <v>0</v>
      </c>
      <c r="EQ138" s="986">
        <v>0</v>
      </c>
      <c r="ER138" s="987">
        <v>0</v>
      </c>
      <c r="ES138" s="986">
        <v>0</v>
      </c>
      <c r="ET138" s="987">
        <v>0</v>
      </c>
      <c r="EU138" s="986">
        <v>0</v>
      </c>
      <c r="EV138" s="987">
        <v>0</v>
      </c>
      <c r="EW138" s="986">
        <v>0</v>
      </c>
      <c r="EX138" s="987">
        <v>0</v>
      </c>
      <c r="EY138" s="986">
        <v>0</v>
      </c>
      <c r="EZ138" s="987">
        <v>0</v>
      </c>
      <c r="FA138" s="986">
        <v>0</v>
      </c>
      <c r="FB138" s="987">
        <v>0</v>
      </c>
      <c r="FC138" s="988">
        <v>0</v>
      </c>
      <c r="FD138" s="946"/>
      <c r="FE138" s="974"/>
      <c r="FF138" s="946"/>
      <c r="FG138" s="975"/>
      <c r="FI138" s="989" t="b">
        <v>1</v>
      </c>
    </row>
    <row r="139" spans="2:165" hidden="1" outlineLevel="1">
      <c r="B139" s="990">
        <v>129</v>
      </c>
      <c r="C139" s="991" t="s">
        <v>788</v>
      </c>
      <c r="E139" s="992">
        <v>0</v>
      </c>
      <c r="F139" s="993">
        <v>0</v>
      </c>
      <c r="G139" s="994">
        <v>0</v>
      </c>
      <c r="H139" s="993">
        <v>0</v>
      </c>
      <c r="I139" s="994">
        <v>0</v>
      </c>
      <c r="J139" s="993">
        <v>0</v>
      </c>
      <c r="K139" s="994">
        <v>0</v>
      </c>
      <c r="L139" s="993">
        <v>0</v>
      </c>
      <c r="M139" s="994">
        <v>0</v>
      </c>
      <c r="N139" s="993">
        <v>0</v>
      </c>
      <c r="O139" s="994">
        <v>0</v>
      </c>
      <c r="P139" s="993">
        <v>0</v>
      </c>
      <c r="Q139" s="994">
        <v>0</v>
      </c>
      <c r="R139" s="993">
        <v>0</v>
      </c>
      <c r="S139" s="994">
        <v>0</v>
      </c>
      <c r="T139" s="993">
        <v>0</v>
      </c>
      <c r="U139" s="994">
        <v>0</v>
      </c>
      <c r="V139" s="993">
        <v>0</v>
      </c>
      <c r="W139" s="994">
        <v>0</v>
      </c>
      <c r="X139" s="993">
        <v>0</v>
      </c>
      <c r="Y139" s="994">
        <v>0</v>
      </c>
      <c r="Z139" s="993">
        <v>0</v>
      </c>
      <c r="AA139" s="994">
        <v>0</v>
      </c>
      <c r="AB139" s="993">
        <v>0</v>
      </c>
      <c r="AC139" s="994">
        <v>0</v>
      </c>
      <c r="AD139" s="993">
        <v>0</v>
      </c>
      <c r="AE139" s="994">
        <v>0</v>
      </c>
      <c r="AF139" s="993">
        <v>0</v>
      </c>
      <c r="AG139" s="994">
        <v>0</v>
      </c>
      <c r="AH139" s="993">
        <v>0</v>
      </c>
      <c r="AI139" s="994">
        <v>0</v>
      </c>
      <c r="AJ139" s="993">
        <v>0</v>
      </c>
      <c r="AK139" s="994">
        <v>0</v>
      </c>
      <c r="AL139" s="993">
        <v>0</v>
      </c>
      <c r="AM139" s="994">
        <v>0</v>
      </c>
      <c r="AN139" s="995">
        <v>0</v>
      </c>
      <c r="AO139" s="946"/>
      <c r="AP139" s="964"/>
      <c r="AQ139" s="946"/>
      <c r="AR139" s="992">
        <v>0</v>
      </c>
      <c r="AS139" s="993">
        <v>0</v>
      </c>
      <c r="AT139" s="994">
        <v>0</v>
      </c>
      <c r="AU139" s="993">
        <v>0</v>
      </c>
      <c r="AV139" s="994">
        <v>0</v>
      </c>
      <c r="AW139" s="993">
        <v>0</v>
      </c>
      <c r="AX139" s="994">
        <v>0</v>
      </c>
      <c r="AY139" s="993">
        <v>0</v>
      </c>
      <c r="AZ139" s="994">
        <v>0</v>
      </c>
      <c r="BA139" s="993">
        <v>0</v>
      </c>
      <c r="BB139" s="994">
        <v>0</v>
      </c>
      <c r="BC139" s="993">
        <v>0</v>
      </c>
      <c r="BD139" s="994">
        <v>0</v>
      </c>
      <c r="BE139" s="993">
        <v>0</v>
      </c>
      <c r="BF139" s="994">
        <v>0</v>
      </c>
      <c r="BG139" s="993">
        <v>0</v>
      </c>
      <c r="BH139" s="994">
        <v>0</v>
      </c>
      <c r="BI139" s="993">
        <v>0</v>
      </c>
      <c r="BJ139" s="994">
        <v>0</v>
      </c>
      <c r="BK139" s="993">
        <v>0</v>
      </c>
      <c r="BL139" s="994">
        <v>0</v>
      </c>
      <c r="BM139" s="993">
        <v>0</v>
      </c>
      <c r="BN139" s="994">
        <v>0</v>
      </c>
      <c r="BO139" s="993">
        <v>0</v>
      </c>
      <c r="BP139" s="994">
        <v>0</v>
      </c>
      <c r="BQ139" s="993">
        <v>0</v>
      </c>
      <c r="BR139" s="994">
        <v>0</v>
      </c>
      <c r="BS139" s="993">
        <v>0</v>
      </c>
      <c r="BT139" s="994">
        <v>0</v>
      </c>
      <c r="BU139" s="993">
        <v>0</v>
      </c>
      <c r="BV139" s="994">
        <v>0</v>
      </c>
      <c r="BW139" s="993">
        <v>0</v>
      </c>
      <c r="BX139" s="994">
        <v>0</v>
      </c>
      <c r="BY139" s="993">
        <v>0</v>
      </c>
      <c r="BZ139" s="994">
        <v>0</v>
      </c>
      <c r="CA139" s="995">
        <v>0</v>
      </c>
      <c r="CB139" s="946"/>
      <c r="CC139" s="971"/>
      <c r="CD139" s="946"/>
      <c r="CE139" s="972"/>
      <c r="CF139" s="946"/>
      <c r="CG139" s="992">
        <v>0</v>
      </c>
      <c r="CH139" s="993">
        <v>0</v>
      </c>
      <c r="CI139" s="994">
        <v>0</v>
      </c>
      <c r="CJ139" s="993">
        <v>0</v>
      </c>
      <c r="CK139" s="994">
        <v>0</v>
      </c>
      <c r="CL139" s="993">
        <v>0</v>
      </c>
      <c r="CM139" s="994">
        <v>0</v>
      </c>
      <c r="CN139" s="993">
        <v>0</v>
      </c>
      <c r="CO139" s="994">
        <v>0</v>
      </c>
      <c r="CP139" s="993">
        <v>0</v>
      </c>
      <c r="CQ139" s="994">
        <v>0</v>
      </c>
      <c r="CR139" s="993">
        <v>0</v>
      </c>
      <c r="CS139" s="994">
        <v>0</v>
      </c>
      <c r="CT139" s="993">
        <v>0</v>
      </c>
      <c r="CU139" s="994">
        <v>0</v>
      </c>
      <c r="CV139" s="993">
        <v>0</v>
      </c>
      <c r="CW139" s="994">
        <v>0</v>
      </c>
      <c r="CX139" s="993">
        <v>0</v>
      </c>
      <c r="CY139" s="994">
        <v>0</v>
      </c>
      <c r="CZ139" s="993">
        <v>0</v>
      </c>
      <c r="DA139" s="994">
        <v>0</v>
      </c>
      <c r="DB139" s="993">
        <v>0</v>
      </c>
      <c r="DC139" s="994">
        <v>0</v>
      </c>
      <c r="DD139" s="993">
        <v>0</v>
      </c>
      <c r="DE139" s="994">
        <v>0</v>
      </c>
      <c r="DF139" s="993">
        <v>0</v>
      </c>
      <c r="DG139" s="994">
        <v>0</v>
      </c>
      <c r="DH139" s="993">
        <v>0</v>
      </c>
      <c r="DI139" s="994">
        <v>0</v>
      </c>
      <c r="DJ139" s="993">
        <v>0</v>
      </c>
      <c r="DK139" s="994">
        <v>0</v>
      </c>
      <c r="DL139" s="993">
        <v>0</v>
      </c>
      <c r="DM139" s="994">
        <v>0</v>
      </c>
      <c r="DN139" s="993">
        <v>0</v>
      </c>
      <c r="DO139" s="994">
        <v>0</v>
      </c>
      <c r="DP139" s="995">
        <v>0</v>
      </c>
      <c r="DQ139" s="946"/>
      <c r="DR139" s="973"/>
      <c r="DS139" s="946"/>
      <c r="DT139" s="992">
        <v>0</v>
      </c>
      <c r="DU139" s="993">
        <v>0</v>
      </c>
      <c r="DV139" s="994">
        <v>0</v>
      </c>
      <c r="DW139" s="993">
        <v>0</v>
      </c>
      <c r="DX139" s="994">
        <v>0</v>
      </c>
      <c r="DY139" s="993">
        <v>0</v>
      </c>
      <c r="DZ139" s="994">
        <v>0</v>
      </c>
      <c r="EA139" s="993">
        <v>0</v>
      </c>
      <c r="EB139" s="994">
        <v>0</v>
      </c>
      <c r="EC139" s="993">
        <v>0</v>
      </c>
      <c r="ED139" s="994">
        <v>0</v>
      </c>
      <c r="EE139" s="993">
        <v>0</v>
      </c>
      <c r="EF139" s="994">
        <v>0</v>
      </c>
      <c r="EG139" s="993">
        <v>0</v>
      </c>
      <c r="EH139" s="994">
        <v>0</v>
      </c>
      <c r="EI139" s="993">
        <v>0</v>
      </c>
      <c r="EJ139" s="994">
        <v>0</v>
      </c>
      <c r="EK139" s="993">
        <v>0</v>
      </c>
      <c r="EL139" s="994">
        <v>0</v>
      </c>
      <c r="EM139" s="993">
        <v>0</v>
      </c>
      <c r="EN139" s="994">
        <v>0</v>
      </c>
      <c r="EO139" s="993">
        <v>0</v>
      </c>
      <c r="EP139" s="994">
        <v>0</v>
      </c>
      <c r="EQ139" s="993">
        <v>0</v>
      </c>
      <c r="ER139" s="994">
        <v>0</v>
      </c>
      <c r="ES139" s="993">
        <v>0</v>
      </c>
      <c r="ET139" s="994">
        <v>0</v>
      </c>
      <c r="EU139" s="993">
        <v>0</v>
      </c>
      <c r="EV139" s="994">
        <v>0</v>
      </c>
      <c r="EW139" s="993">
        <v>0</v>
      </c>
      <c r="EX139" s="994">
        <v>0</v>
      </c>
      <c r="EY139" s="993">
        <v>0</v>
      </c>
      <c r="EZ139" s="994">
        <v>0</v>
      </c>
      <c r="FA139" s="993">
        <v>0</v>
      </c>
      <c r="FB139" s="994">
        <v>0</v>
      </c>
      <c r="FC139" s="995">
        <v>0</v>
      </c>
      <c r="FD139" s="946"/>
      <c r="FE139" s="974"/>
      <c r="FF139" s="946"/>
      <c r="FG139" s="975"/>
      <c r="FI139" s="996" t="b">
        <v>1</v>
      </c>
    </row>
    <row r="140" spans="2:165" hidden="1" outlineLevel="1">
      <c r="B140" s="983">
        <v>130</v>
      </c>
      <c r="C140" s="984" t="s">
        <v>789</v>
      </c>
      <c r="E140" s="985">
        <v>0</v>
      </c>
      <c r="F140" s="986">
        <v>0</v>
      </c>
      <c r="G140" s="987">
        <v>0</v>
      </c>
      <c r="H140" s="986">
        <v>0</v>
      </c>
      <c r="I140" s="987">
        <v>0</v>
      </c>
      <c r="J140" s="986">
        <v>0</v>
      </c>
      <c r="K140" s="987">
        <v>0</v>
      </c>
      <c r="L140" s="986">
        <v>0</v>
      </c>
      <c r="M140" s="987">
        <v>0</v>
      </c>
      <c r="N140" s="986">
        <v>0</v>
      </c>
      <c r="O140" s="987">
        <v>0</v>
      </c>
      <c r="P140" s="986">
        <v>0</v>
      </c>
      <c r="Q140" s="987">
        <v>0</v>
      </c>
      <c r="R140" s="986">
        <v>0</v>
      </c>
      <c r="S140" s="987">
        <v>0</v>
      </c>
      <c r="T140" s="986">
        <v>0</v>
      </c>
      <c r="U140" s="987">
        <v>0</v>
      </c>
      <c r="V140" s="986">
        <v>0</v>
      </c>
      <c r="W140" s="987">
        <v>0</v>
      </c>
      <c r="X140" s="986">
        <v>0</v>
      </c>
      <c r="Y140" s="987">
        <v>0</v>
      </c>
      <c r="Z140" s="986">
        <v>0</v>
      </c>
      <c r="AA140" s="987">
        <v>0</v>
      </c>
      <c r="AB140" s="986">
        <v>0</v>
      </c>
      <c r="AC140" s="987">
        <v>0</v>
      </c>
      <c r="AD140" s="986">
        <v>0</v>
      </c>
      <c r="AE140" s="987">
        <v>0</v>
      </c>
      <c r="AF140" s="986">
        <v>0</v>
      </c>
      <c r="AG140" s="987">
        <v>0</v>
      </c>
      <c r="AH140" s="986">
        <v>0</v>
      </c>
      <c r="AI140" s="987">
        <v>0</v>
      </c>
      <c r="AJ140" s="986">
        <v>0</v>
      </c>
      <c r="AK140" s="987">
        <v>0</v>
      </c>
      <c r="AL140" s="986">
        <v>0</v>
      </c>
      <c r="AM140" s="987">
        <v>0</v>
      </c>
      <c r="AN140" s="988">
        <v>0</v>
      </c>
      <c r="AO140" s="946"/>
      <c r="AP140" s="964"/>
      <c r="AQ140" s="946"/>
      <c r="AR140" s="985">
        <v>0</v>
      </c>
      <c r="AS140" s="986">
        <v>0</v>
      </c>
      <c r="AT140" s="987">
        <v>0</v>
      </c>
      <c r="AU140" s="986">
        <v>0</v>
      </c>
      <c r="AV140" s="987">
        <v>0</v>
      </c>
      <c r="AW140" s="986">
        <v>0</v>
      </c>
      <c r="AX140" s="987">
        <v>0</v>
      </c>
      <c r="AY140" s="986">
        <v>0</v>
      </c>
      <c r="AZ140" s="987">
        <v>0</v>
      </c>
      <c r="BA140" s="986">
        <v>0</v>
      </c>
      <c r="BB140" s="987">
        <v>0</v>
      </c>
      <c r="BC140" s="986">
        <v>0</v>
      </c>
      <c r="BD140" s="987">
        <v>0</v>
      </c>
      <c r="BE140" s="986">
        <v>0</v>
      </c>
      <c r="BF140" s="987">
        <v>0</v>
      </c>
      <c r="BG140" s="986">
        <v>0</v>
      </c>
      <c r="BH140" s="987">
        <v>0</v>
      </c>
      <c r="BI140" s="986">
        <v>0</v>
      </c>
      <c r="BJ140" s="987">
        <v>0</v>
      </c>
      <c r="BK140" s="986">
        <v>0</v>
      </c>
      <c r="BL140" s="987">
        <v>0</v>
      </c>
      <c r="BM140" s="986">
        <v>0</v>
      </c>
      <c r="BN140" s="987">
        <v>0</v>
      </c>
      <c r="BO140" s="986">
        <v>0</v>
      </c>
      <c r="BP140" s="987">
        <v>0</v>
      </c>
      <c r="BQ140" s="986">
        <v>0</v>
      </c>
      <c r="BR140" s="987">
        <v>0</v>
      </c>
      <c r="BS140" s="986">
        <v>0</v>
      </c>
      <c r="BT140" s="987">
        <v>0</v>
      </c>
      <c r="BU140" s="986">
        <v>0</v>
      </c>
      <c r="BV140" s="987">
        <v>0</v>
      </c>
      <c r="BW140" s="986">
        <v>0</v>
      </c>
      <c r="BX140" s="987">
        <v>0</v>
      </c>
      <c r="BY140" s="986">
        <v>0</v>
      </c>
      <c r="BZ140" s="987">
        <v>0</v>
      </c>
      <c r="CA140" s="988">
        <v>0</v>
      </c>
      <c r="CB140" s="946"/>
      <c r="CC140" s="971"/>
      <c r="CD140" s="946"/>
      <c r="CE140" s="972"/>
      <c r="CF140" s="946"/>
      <c r="CG140" s="985">
        <v>0</v>
      </c>
      <c r="CH140" s="986">
        <v>0</v>
      </c>
      <c r="CI140" s="987">
        <v>0</v>
      </c>
      <c r="CJ140" s="986">
        <v>0</v>
      </c>
      <c r="CK140" s="987">
        <v>0</v>
      </c>
      <c r="CL140" s="986">
        <v>0</v>
      </c>
      <c r="CM140" s="987">
        <v>0</v>
      </c>
      <c r="CN140" s="986">
        <v>0</v>
      </c>
      <c r="CO140" s="987">
        <v>0</v>
      </c>
      <c r="CP140" s="986">
        <v>0</v>
      </c>
      <c r="CQ140" s="987">
        <v>0</v>
      </c>
      <c r="CR140" s="986">
        <v>0</v>
      </c>
      <c r="CS140" s="987">
        <v>0</v>
      </c>
      <c r="CT140" s="986">
        <v>0</v>
      </c>
      <c r="CU140" s="987">
        <v>0</v>
      </c>
      <c r="CV140" s="986">
        <v>0</v>
      </c>
      <c r="CW140" s="987">
        <v>0</v>
      </c>
      <c r="CX140" s="986">
        <v>0</v>
      </c>
      <c r="CY140" s="987">
        <v>0</v>
      </c>
      <c r="CZ140" s="986">
        <v>0</v>
      </c>
      <c r="DA140" s="987">
        <v>0</v>
      </c>
      <c r="DB140" s="986">
        <v>0</v>
      </c>
      <c r="DC140" s="987">
        <v>0</v>
      </c>
      <c r="DD140" s="986">
        <v>0</v>
      </c>
      <c r="DE140" s="987">
        <v>0</v>
      </c>
      <c r="DF140" s="986">
        <v>0</v>
      </c>
      <c r="DG140" s="987">
        <v>0</v>
      </c>
      <c r="DH140" s="986">
        <v>0</v>
      </c>
      <c r="DI140" s="987">
        <v>0</v>
      </c>
      <c r="DJ140" s="986">
        <v>0</v>
      </c>
      <c r="DK140" s="987">
        <v>0</v>
      </c>
      <c r="DL140" s="986">
        <v>0</v>
      </c>
      <c r="DM140" s="987">
        <v>0</v>
      </c>
      <c r="DN140" s="986">
        <v>0</v>
      </c>
      <c r="DO140" s="987">
        <v>0</v>
      </c>
      <c r="DP140" s="988">
        <v>0</v>
      </c>
      <c r="DQ140" s="946"/>
      <c r="DR140" s="973"/>
      <c r="DS140" s="946"/>
      <c r="DT140" s="985">
        <v>0</v>
      </c>
      <c r="DU140" s="986">
        <v>0</v>
      </c>
      <c r="DV140" s="987">
        <v>0</v>
      </c>
      <c r="DW140" s="986">
        <v>0</v>
      </c>
      <c r="DX140" s="987">
        <v>0</v>
      </c>
      <c r="DY140" s="986">
        <v>0</v>
      </c>
      <c r="DZ140" s="987">
        <v>0</v>
      </c>
      <c r="EA140" s="986">
        <v>0</v>
      </c>
      <c r="EB140" s="987">
        <v>0</v>
      </c>
      <c r="EC140" s="986">
        <v>0</v>
      </c>
      <c r="ED140" s="987">
        <v>0</v>
      </c>
      <c r="EE140" s="986">
        <v>0</v>
      </c>
      <c r="EF140" s="987">
        <v>0</v>
      </c>
      <c r="EG140" s="986">
        <v>0</v>
      </c>
      <c r="EH140" s="987">
        <v>0</v>
      </c>
      <c r="EI140" s="986">
        <v>0</v>
      </c>
      <c r="EJ140" s="987">
        <v>0</v>
      </c>
      <c r="EK140" s="986">
        <v>0</v>
      </c>
      <c r="EL140" s="987">
        <v>0</v>
      </c>
      <c r="EM140" s="986">
        <v>0</v>
      </c>
      <c r="EN140" s="987">
        <v>0</v>
      </c>
      <c r="EO140" s="986">
        <v>0</v>
      </c>
      <c r="EP140" s="987">
        <v>0</v>
      </c>
      <c r="EQ140" s="986">
        <v>0</v>
      </c>
      <c r="ER140" s="987">
        <v>0</v>
      </c>
      <c r="ES140" s="986">
        <v>0</v>
      </c>
      <c r="ET140" s="987">
        <v>0</v>
      </c>
      <c r="EU140" s="986">
        <v>0</v>
      </c>
      <c r="EV140" s="987">
        <v>0</v>
      </c>
      <c r="EW140" s="986">
        <v>0</v>
      </c>
      <c r="EX140" s="987">
        <v>0</v>
      </c>
      <c r="EY140" s="986">
        <v>0</v>
      </c>
      <c r="EZ140" s="987">
        <v>0</v>
      </c>
      <c r="FA140" s="986">
        <v>0</v>
      </c>
      <c r="FB140" s="987">
        <v>0</v>
      </c>
      <c r="FC140" s="988">
        <v>0</v>
      </c>
      <c r="FD140" s="946"/>
      <c r="FE140" s="974"/>
      <c r="FF140" s="946"/>
      <c r="FG140" s="975"/>
      <c r="FI140" s="989" t="b">
        <v>1</v>
      </c>
    </row>
    <row r="141" spans="2:165" hidden="1" outlineLevel="1">
      <c r="B141" s="990">
        <v>131</v>
      </c>
      <c r="C141" s="991" t="s">
        <v>790</v>
      </c>
      <c r="E141" s="992">
        <v>0</v>
      </c>
      <c r="F141" s="993">
        <v>0</v>
      </c>
      <c r="G141" s="994">
        <v>0</v>
      </c>
      <c r="H141" s="993">
        <v>0</v>
      </c>
      <c r="I141" s="994">
        <v>0</v>
      </c>
      <c r="J141" s="993">
        <v>0</v>
      </c>
      <c r="K141" s="994">
        <v>0</v>
      </c>
      <c r="L141" s="993">
        <v>0</v>
      </c>
      <c r="M141" s="994">
        <v>0</v>
      </c>
      <c r="N141" s="993">
        <v>0</v>
      </c>
      <c r="O141" s="994">
        <v>0</v>
      </c>
      <c r="P141" s="993">
        <v>0</v>
      </c>
      <c r="Q141" s="994">
        <v>0</v>
      </c>
      <c r="R141" s="993">
        <v>0</v>
      </c>
      <c r="S141" s="994">
        <v>0</v>
      </c>
      <c r="T141" s="993">
        <v>0</v>
      </c>
      <c r="U141" s="994">
        <v>0</v>
      </c>
      <c r="V141" s="993">
        <v>0</v>
      </c>
      <c r="W141" s="994">
        <v>0</v>
      </c>
      <c r="X141" s="993">
        <v>0</v>
      </c>
      <c r="Y141" s="994">
        <v>0</v>
      </c>
      <c r="Z141" s="993">
        <v>0</v>
      </c>
      <c r="AA141" s="994">
        <v>0</v>
      </c>
      <c r="AB141" s="993">
        <v>0</v>
      </c>
      <c r="AC141" s="994">
        <v>0</v>
      </c>
      <c r="AD141" s="993">
        <v>0</v>
      </c>
      <c r="AE141" s="994">
        <v>0</v>
      </c>
      <c r="AF141" s="993">
        <v>0</v>
      </c>
      <c r="AG141" s="994">
        <v>0</v>
      </c>
      <c r="AH141" s="993">
        <v>0</v>
      </c>
      <c r="AI141" s="994">
        <v>0</v>
      </c>
      <c r="AJ141" s="993">
        <v>0</v>
      </c>
      <c r="AK141" s="994">
        <v>0</v>
      </c>
      <c r="AL141" s="993">
        <v>0</v>
      </c>
      <c r="AM141" s="994">
        <v>0</v>
      </c>
      <c r="AN141" s="995">
        <v>0</v>
      </c>
      <c r="AO141" s="946"/>
      <c r="AP141" s="964"/>
      <c r="AQ141" s="946"/>
      <c r="AR141" s="992">
        <v>0</v>
      </c>
      <c r="AS141" s="993">
        <v>0</v>
      </c>
      <c r="AT141" s="994">
        <v>0</v>
      </c>
      <c r="AU141" s="993">
        <v>0</v>
      </c>
      <c r="AV141" s="994">
        <v>0</v>
      </c>
      <c r="AW141" s="993">
        <v>0</v>
      </c>
      <c r="AX141" s="994">
        <v>0</v>
      </c>
      <c r="AY141" s="993">
        <v>0</v>
      </c>
      <c r="AZ141" s="994">
        <v>0</v>
      </c>
      <c r="BA141" s="993">
        <v>0</v>
      </c>
      <c r="BB141" s="994">
        <v>0</v>
      </c>
      <c r="BC141" s="993">
        <v>0</v>
      </c>
      <c r="BD141" s="994">
        <v>0</v>
      </c>
      <c r="BE141" s="993">
        <v>0</v>
      </c>
      <c r="BF141" s="994">
        <v>0</v>
      </c>
      <c r="BG141" s="993">
        <v>0</v>
      </c>
      <c r="BH141" s="994">
        <v>0</v>
      </c>
      <c r="BI141" s="993">
        <v>0</v>
      </c>
      <c r="BJ141" s="994">
        <v>0</v>
      </c>
      <c r="BK141" s="993">
        <v>0</v>
      </c>
      <c r="BL141" s="994">
        <v>0</v>
      </c>
      <c r="BM141" s="993">
        <v>0</v>
      </c>
      <c r="BN141" s="994">
        <v>0</v>
      </c>
      <c r="BO141" s="993">
        <v>0</v>
      </c>
      <c r="BP141" s="994">
        <v>0</v>
      </c>
      <c r="BQ141" s="993">
        <v>0</v>
      </c>
      <c r="BR141" s="994">
        <v>0</v>
      </c>
      <c r="BS141" s="993">
        <v>0</v>
      </c>
      <c r="BT141" s="994">
        <v>0</v>
      </c>
      <c r="BU141" s="993">
        <v>0</v>
      </c>
      <c r="BV141" s="994">
        <v>0</v>
      </c>
      <c r="BW141" s="993">
        <v>0</v>
      </c>
      <c r="BX141" s="994">
        <v>0</v>
      </c>
      <c r="BY141" s="993">
        <v>0</v>
      </c>
      <c r="BZ141" s="994">
        <v>0</v>
      </c>
      <c r="CA141" s="995">
        <v>0</v>
      </c>
      <c r="CB141" s="946"/>
      <c r="CC141" s="971"/>
      <c r="CD141" s="946"/>
      <c r="CE141" s="972"/>
      <c r="CF141" s="946"/>
      <c r="CG141" s="992">
        <v>0</v>
      </c>
      <c r="CH141" s="993">
        <v>0</v>
      </c>
      <c r="CI141" s="994">
        <v>0</v>
      </c>
      <c r="CJ141" s="993">
        <v>0</v>
      </c>
      <c r="CK141" s="994">
        <v>0</v>
      </c>
      <c r="CL141" s="993">
        <v>0</v>
      </c>
      <c r="CM141" s="994">
        <v>0</v>
      </c>
      <c r="CN141" s="993">
        <v>0</v>
      </c>
      <c r="CO141" s="994">
        <v>0</v>
      </c>
      <c r="CP141" s="993">
        <v>0</v>
      </c>
      <c r="CQ141" s="994">
        <v>0</v>
      </c>
      <c r="CR141" s="993">
        <v>0</v>
      </c>
      <c r="CS141" s="994">
        <v>0</v>
      </c>
      <c r="CT141" s="993">
        <v>0</v>
      </c>
      <c r="CU141" s="994">
        <v>0</v>
      </c>
      <c r="CV141" s="993">
        <v>0</v>
      </c>
      <c r="CW141" s="994">
        <v>0</v>
      </c>
      <c r="CX141" s="993">
        <v>0</v>
      </c>
      <c r="CY141" s="994">
        <v>0</v>
      </c>
      <c r="CZ141" s="993">
        <v>0</v>
      </c>
      <c r="DA141" s="994">
        <v>0</v>
      </c>
      <c r="DB141" s="993">
        <v>0</v>
      </c>
      <c r="DC141" s="994">
        <v>0</v>
      </c>
      <c r="DD141" s="993">
        <v>0</v>
      </c>
      <c r="DE141" s="994">
        <v>0</v>
      </c>
      <c r="DF141" s="993">
        <v>0</v>
      </c>
      <c r="DG141" s="994">
        <v>0</v>
      </c>
      <c r="DH141" s="993">
        <v>0</v>
      </c>
      <c r="DI141" s="994">
        <v>0</v>
      </c>
      <c r="DJ141" s="993">
        <v>0</v>
      </c>
      <c r="DK141" s="994">
        <v>0</v>
      </c>
      <c r="DL141" s="993">
        <v>0</v>
      </c>
      <c r="DM141" s="994">
        <v>0</v>
      </c>
      <c r="DN141" s="993">
        <v>0</v>
      </c>
      <c r="DO141" s="994">
        <v>0</v>
      </c>
      <c r="DP141" s="995">
        <v>0</v>
      </c>
      <c r="DQ141" s="946"/>
      <c r="DR141" s="973"/>
      <c r="DS141" s="946"/>
      <c r="DT141" s="992">
        <v>0</v>
      </c>
      <c r="DU141" s="993">
        <v>0</v>
      </c>
      <c r="DV141" s="994">
        <v>0</v>
      </c>
      <c r="DW141" s="993">
        <v>0</v>
      </c>
      <c r="DX141" s="994">
        <v>0</v>
      </c>
      <c r="DY141" s="993">
        <v>0</v>
      </c>
      <c r="DZ141" s="994">
        <v>0</v>
      </c>
      <c r="EA141" s="993">
        <v>0</v>
      </c>
      <c r="EB141" s="994">
        <v>0</v>
      </c>
      <c r="EC141" s="993">
        <v>0</v>
      </c>
      <c r="ED141" s="994">
        <v>0</v>
      </c>
      <c r="EE141" s="993">
        <v>0</v>
      </c>
      <c r="EF141" s="994">
        <v>0</v>
      </c>
      <c r="EG141" s="993">
        <v>0</v>
      </c>
      <c r="EH141" s="994">
        <v>0</v>
      </c>
      <c r="EI141" s="993">
        <v>0</v>
      </c>
      <c r="EJ141" s="994">
        <v>0</v>
      </c>
      <c r="EK141" s="993">
        <v>0</v>
      </c>
      <c r="EL141" s="994">
        <v>0</v>
      </c>
      <c r="EM141" s="993">
        <v>0</v>
      </c>
      <c r="EN141" s="994">
        <v>0</v>
      </c>
      <c r="EO141" s="993">
        <v>0</v>
      </c>
      <c r="EP141" s="994">
        <v>0</v>
      </c>
      <c r="EQ141" s="993">
        <v>0</v>
      </c>
      <c r="ER141" s="994">
        <v>0</v>
      </c>
      <c r="ES141" s="993">
        <v>0</v>
      </c>
      <c r="ET141" s="994">
        <v>0</v>
      </c>
      <c r="EU141" s="993">
        <v>0</v>
      </c>
      <c r="EV141" s="994">
        <v>0</v>
      </c>
      <c r="EW141" s="993">
        <v>0</v>
      </c>
      <c r="EX141" s="994">
        <v>0</v>
      </c>
      <c r="EY141" s="993">
        <v>0</v>
      </c>
      <c r="EZ141" s="994">
        <v>0</v>
      </c>
      <c r="FA141" s="993">
        <v>0</v>
      </c>
      <c r="FB141" s="994">
        <v>0</v>
      </c>
      <c r="FC141" s="995">
        <v>0</v>
      </c>
      <c r="FD141" s="946"/>
      <c r="FE141" s="974"/>
      <c r="FF141" s="946"/>
      <c r="FG141" s="975"/>
      <c r="FI141" s="996" t="b">
        <v>1</v>
      </c>
    </row>
    <row r="142" spans="2:165" hidden="1" outlineLevel="1">
      <c r="B142" s="1013">
        <v>132</v>
      </c>
      <c r="C142" s="1021" t="s">
        <v>791</v>
      </c>
      <c r="E142" s="1015">
        <v>0</v>
      </c>
      <c r="F142" s="1016">
        <v>0</v>
      </c>
      <c r="G142" s="1017">
        <v>0</v>
      </c>
      <c r="H142" s="1016">
        <v>0</v>
      </c>
      <c r="I142" s="1017">
        <v>0</v>
      </c>
      <c r="J142" s="1016">
        <v>0</v>
      </c>
      <c r="K142" s="1017">
        <v>0</v>
      </c>
      <c r="L142" s="1016">
        <v>0</v>
      </c>
      <c r="M142" s="1017">
        <v>0</v>
      </c>
      <c r="N142" s="1016">
        <v>0</v>
      </c>
      <c r="O142" s="1017">
        <v>0</v>
      </c>
      <c r="P142" s="1016">
        <v>0</v>
      </c>
      <c r="Q142" s="1017">
        <v>0</v>
      </c>
      <c r="R142" s="1016">
        <v>0</v>
      </c>
      <c r="S142" s="1017">
        <v>0</v>
      </c>
      <c r="T142" s="1016">
        <v>0</v>
      </c>
      <c r="U142" s="1017">
        <v>0</v>
      </c>
      <c r="V142" s="1016">
        <v>0</v>
      </c>
      <c r="W142" s="1017">
        <v>0</v>
      </c>
      <c r="X142" s="1016">
        <v>0</v>
      </c>
      <c r="Y142" s="1017">
        <v>0</v>
      </c>
      <c r="Z142" s="1016">
        <v>0</v>
      </c>
      <c r="AA142" s="1017">
        <v>0</v>
      </c>
      <c r="AB142" s="1016">
        <v>0</v>
      </c>
      <c r="AC142" s="1017">
        <v>0</v>
      </c>
      <c r="AD142" s="1016">
        <v>0</v>
      </c>
      <c r="AE142" s="1017">
        <v>0</v>
      </c>
      <c r="AF142" s="1016">
        <v>0</v>
      </c>
      <c r="AG142" s="1017">
        <v>0</v>
      </c>
      <c r="AH142" s="1016">
        <v>0</v>
      </c>
      <c r="AI142" s="1017">
        <v>0</v>
      </c>
      <c r="AJ142" s="1016">
        <v>0</v>
      </c>
      <c r="AK142" s="1017">
        <v>0</v>
      </c>
      <c r="AL142" s="1016">
        <v>0</v>
      </c>
      <c r="AM142" s="1017">
        <v>0</v>
      </c>
      <c r="AN142" s="1018">
        <v>0</v>
      </c>
      <c r="AO142" s="946"/>
      <c r="AP142" s="964"/>
      <c r="AQ142" s="946"/>
      <c r="AR142" s="1015">
        <v>0</v>
      </c>
      <c r="AS142" s="1016">
        <v>0</v>
      </c>
      <c r="AT142" s="1017">
        <v>0</v>
      </c>
      <c r="AU142" s="1016">
        <v>0</v>
      </c>
      <c r="AV142" s="1017">
        <v>0</v>
      </c>
      <c r="AW142" s="1016">
        <v>0</v>
      </c>
      <c r="AX142" s="1017">
        <v>0</v>
      </c>
      <c r="AY142" s="1016">
        <v>0</v>
      </c>
      <c r="AZ142" s="1017">
        <v>0</v>
      </c>
      <c r="BA142" s="1016">
        <v>0</v>
      </c>
      <c r="BB142" s="1017">
        <v>0</v>
      </c>
      <c r="BC142" s="1016">
        <v>0</v>
      </c>
      <c r="BD142" s="1017">
        <v>0</v>
      </c>
      <c r="BE142" s="1016">
        <v>0</v>
      </c>
      <c r="BF142" s="1017">
        <v>0</v>
      </c>
      <c r="BG142" s="1016">
        <v>0</v>
      </c>
      <c r="BH142" s="1017">
        <v>0</v>
      </c>
      <c r="BI142" s="1016">
        <v>0</v>
      </c>
      <c r="BJ142" s="1017">
        <v>0</v>
      </c>
      <c r="BK142" s="1016">
        <v>0</v>
      </c>
      <c r="BL142" s="1017">
        <v>0</v>
      </c>
      <c r="BM142" s="1016">
        <v>0</v>
      </c>
      <c r="BN142" s="1017">
        <v>0</v>
      </c>
      <c r="BO142" s="1016">
        <v>0</v>
      </c>
      <c r="BP142" s="1017">
        <v>0</v>
      </c>
      <c r="BQ142" s="1016">
        <v>0</v>
      </c>
      <c r="BR142" s="1017">
        <v>0</v>
      </c>
      <c r="BS142" s="1016">
        <v>0</v>
      </c>
      <c r="BT142" s="1017">
        <v>0</v>
      </c>
      <c r="BU142" s="1016">
        <v>0</v>
      </c>
      <c r="BV142" s="1017">
        <v>0</v>
      </c>
      <c r="BW142" s="1016">
        <v>0</v>
      </c>
      <c r="BX142" s="1017">
        <v>0</v>
      </c>
      <c r="BY142" s="1016">
        <v>0</v>
      </c>
      <c r="BZ142" s="1017">
        <v>0</v>
      </c>
      <c r="CA142" s="1018">
        <v>0</v>
      </c>
      <c r="CB142" s="946"/>
      <c r="CC142" s="971"/>
      <c r="CD142" s="946"/>
      <c r="CE142" s="972"/>
      <c r="CF142" s="946"/>
      <c r="CG142" s="1015">
        <v>0</v>
      </c>
      <c r="CH142" s="1016">
        <v>0</v>
      </c>
      <c r="CI142" s="1017">
        <v>0</v>
      </c>
      <c r="CJ142" s="1016">
        <v>0</v>
      </c>
      <c r="CK142" s="1017">
        <v>0</v>
      </c>
      <c r="CL142" s="1016">
        <v>0</v>
      </c>
      <c r="CM142" s="1017">
        <v>0</v>
      </c>
      <c r="CN142" s="1016">
        <v>0</v>
      </c>
      <c r="CO142" s="1017">
        <v>0</v>
      </c>
      <c r="CP142" s="1016">
        <v>0</v>
      </c>
      <c r="CQ142" s="1017">
        <v>0</v>
      </c>
      <c r="CR142" s="1016">
        <v>0</v>
      </c>
      <c r="CS142" s="1017">
        <v>0</v>
      </c>
      <c r="CT142" s="1016">
        <v>0</v>
      </c>
      <c r="CU142" s="1017">
        <v>0</v>
      </c>
      <c r="CV142" s="1016">
        <v>0</v>
      </c>
      <c r="CW142" s="1017">
        <v>0</v>
      </c>
      <c r="CX142" s="1016">
        <v>0</v>
      </c>
      <c r="CY142" s="1017">
        <v>0</v>
      </c>
      <c r="CZ142" s="1016">
        <v>0</v>
      </c>
      <c r="DA142" s="1017">
        <v>0</v>
      </c>
      <c r="DB142" s="1016">
        <v>0</v>
      </c>
      <c r="DC142" s="1017">
        <v>0</v>
      </c>
      <c r="DD142" s="1016">
        <v>0</v>
      </c>
      <c r="DE142" s="1017">
        <v>0</v>
      </c>
      <c r="DF142" s="1016">
        <v>0</v>
      </c>
      <c r="DG142" s="1017">
        <v>0</v>
      </c>
      <c r="DH142" s="1016">
        <v>0</v>
      </c>
      <c r="DI142" s="1017">
        <v>0</v>
      </c>
      <c r="DJ142" s="1016">
        <v>0</v>
      </c>
      <c r="DK142" s="1017">
        <v>0</v>
      </c>
      <c r="DL142" s="1016">
        <v>0</v>
      </c>
      <c r="DM142" s="1017">
        <v>0</v>
      </c>
      <c r="DN142" s="1016">
        <v>0</v>
      </c>
      <c r="DO142" s="1017">
        <v>0</v>
      </c>
      <c r="DP142" s="1018">
        <v>0</v>
      </c>
      <c r="DQ142" s="946"/>
      <c r="DR142" s="973"/>
      <c r="DS142" s="946"/>
      <c r="DT142" s="1015">
        <v>0</v>
      </c>
      <c r="DU142" s="1016">
        <v>0</v>
      </c>
      <c r="DV142" s="1017">
        <v>0</v>
      </c>
      <c r="DW142" s="1016">
        <v>0</v>
      </c>
      <c r="DX142" s="1017">
        <v>0</v>
      </c>
      <c r="DY142" s="1016">
        <v>0</v>
      </c>
      <c r="DZ142" s="1017">
        <v>0</v>
      </c>
      <c r="EA142" s="1016">
        <v>0</v>
      </c>
      <c r="EB142" s="1017">
        <v>0</v>
      </c>
      <c r="EC142" s="1016">
        <v>0</v>
      </c>
      <c r="ED142" s="1017">
        <v>0</v>
      </c>
      <c r="EE142" s="1016">
        <v>0</v>
      </c>
      <c r="EF142" s="1017">
        <v>0</v>
      </c>
      <c r="EG142" s="1016">
        <v>0</v>
      </c>
      <c r="EH142" s="1017">
        <v>0</v>
      </c>
      <c r="EI142" s="1016">
        <v>0</v>
      </c>
      <c r="EJ142" s="1017">
        <v>0</v>
      </c>
      <c r="EK142" s="1016">
        <v>0</v>
      </c>
      <c r="EL142" s="1017">
        <v>0</v>
      </c>
      <c r="EM142" s="1016">
        <v>0</v>
      </c>
      <c r="EN142" s="1017">
        <v>0</v>
      </c>
      <c r="EO142" s="1016">
        <v>0</v>
      </c>
      <c r="EP142" s="1017">
        <v>0</v>
      </c>
      <c r="EQ142" s="1016">
        <v>0</v>
      </c>
      <c r="ER142" s="1017">
        <v>0</v>
      </c>
      <c r="ES142" s="1016">
        <v>0</v>
      </c>
      <c r="ET142" s="1017">
        <v>0</v>
      </c>
      <c r="EU142" s="1016">
        <v>0</v>
      </c>
      <c r="EV142" s="1017">
        <v>0</v>
      </c>
      <c r="EW142" s="1016">
        <v>0</v>
      </c>
      <c r="EX142" s="1017">
        <v>0</v>
      </c>
      <c r="EY142" s="1016">
        <v>0</v>
      </c>
      <c r="EZ142" s="1017">
        <v>0</v>
      </c>
      <c r="FA142" s="1016">
        <v>0</v>
      </c>
      <c r="FB142" s="1017">
        <v>0</v>
      </c>
      <c r="FC142" s="1018">
        <v>0</v>
      </c>
      <c r="FD142" s="946"/>
      <c r="FE142" s="974"/>
      <c r="FF142" s="946"/>
      <c r="FG142" s="975"/>
      <c r="FI142" s="1019" t="b">
        <v>1</v>
      </c>
    </row>
    <row r="143" spans="2:165" hidden="1" outlineLevel="1">
      <c r="B143" s="976">
        <v>133</v>
      </c>
      <c r="C143" s="977" t="s">
        <v>792</v>
      </c>
      <c r="E143" s="978">
        <v>0</v>
      </c>
      <c r="F143" s="979">
        <v>0</v>
      </c>
      <c r="G143" s="980">
        <v>0</v>
      </c>
      <c r="H143" s="979">
        <v>0</v>
      </c>
      <c r="I143" s="980">
        <v>0</v>
      </c>
      <c r="J143" s="979">
        <v>0</v>
      </c>
      <c r="K143" s="980">
        <v>0</v>
      </c>
      <c r="L143" s="979">
        <v>0</v>
      </c>
      <c r="M143" s="980">
        <v>0</v>
      </c>
      <c r="N143" s="979">
        <v>0</v>
      </c>
      <c r="O143" s="980">
        <v>0</v>
      </c>
      <c r="P143" s="979">
        <v>0</v>
      </c>
      <c r="Q143" s="980">
        <v>0</v>
      </c>
      <c r="R143" s="979">
        <v>0</v>
      </c>
      <c r="S143" s="980">
        <v>0</v>
      </c>
      <c r="T143" s="979">
        <v>0</v>
      </c>
      <c r="U143" s="980">
        <v>0</v>
      </c>
      <c r="V143" s="979">
        <v>0</v>
      </c>
      <c r="W143" s="980">
        <v>0</v>
      </c>
      <c r="X143" s="979">
        <v>0</v>
      </c>
      <c r="Y143" s="980">
        <v>0</v>
      </c>
      <c r="Z143" s="979">
        <v>0</v>
      </c>
      <c r="AA143" s="980">
        <v>0</v>
      </c>
      <c r="AB143" s="979">
        <v>0</v>
      </c>
      <c r="AC143" s="980">
        <v>0</v>
      </c>
      <c r="AD143" s="979">
        <v>0</v>
      </c>
      <c r="AE143" s="980">
        <v>0</v>
      </c>
      <c r="AF143" s="979">
        <v>0</v>
      </c>
      <c r="AG143" s="980">
        <v>0</v>
      </c>
      <c r="AH143" s="979">
        <v>0</v>
      </c>
      <c r="AI143" s="980">
        <v>0</v>
      </c>
      <c r="AJ143" s="979">
        <v>0</v>
      </c>
      <c r="AK143" s="980">
        <v>0</v>
      </c>
      <c r="AL143" s="979">
        <v>0</v>
      </c>
      <c r="AM143" s="980">
        <v>0</v>
      </c>
      <c r="AN143" s="981">
        <v>0</v>
      </c>
      <c r="AO143" s="946"/>
      <c r="AP143" s="964"/>
      <c r="AQ143" s="946"/>
      <c r="AR143" s="978">
        <v>0</v>
      </c>
      <c r="AS143" s="979">
        <v>0</v>
      </c>
      <c r="AT143" s="980">
        <v>0</v>
      </c>
      <c r="AU143" s="979">
        <v>0</v>
      </c>
      <c r="AV143" s="980">
        <v>0</v>
      </c>
      <c r="AW143" s="979">
        <v>0</v>
      </c>
      <c r="AX143" s="980">
        <v>0</v>
      </c>
      <c r="AY143" s="979">
        <v>0</v>
      </c>
      <c r="AZ143" s="980">
        <v>0</v>
      </c>
      <c r="BA143" s="979">
        <v>0</v>
      </c>
      <c r="BB143" s="980">
        <v>0</v>
      </c>
      <c r="BC143" s="979">
        <v>0</v>
      </c>
      <c r="BD143" s="980">
        <v>0</v>
      </c>
      <c r="BE143" s="979">
        <v>0</v>
      </c>
      <c r="BF143" s="980">
        <v>0</v>
      </c>
      <c r="BG143" s="979">
        <v>0</v>
      </c>
      <c r="BH143" s="980">
        <v>0</v>
      </c>
      <c r="BI143" s="979">
        <v>0</v>
      </c>
      <c r="BJ143" s="980">
        <v>0</v>
      </c>
      <c r="BK143" s="979">
        <v>0</v>
      </c>
      <c r="BL143" s="980">
        <v>0</v>
      </c>
      <c r="BM143" s="979">
        <v>0</v>
      </c>
      <c r="BN143" s="980">
        <v>0</v>
      </c>
      <c r="BO143" s="979">
        <v>0</v>
      </c>
      <c r="BP143" s="980">
        <v>0</v>
      </c>
      <c r="BQ143" s="979">
        <v>0</v>
      </c>
      <c r="BR143" s="980">
        <v>0</v>
      </c>
      <c r="BS143" s="979">
        <v>0</v>
      </c>
      <c r="BT143" s="980">
        <v>0</v>
      </c>
      <c r="BU143" s="979">
        <v>0</v>
      </c>
      <c r="BV143" s="980">
        <v>0</v>
      </c>
      <c r="BW143" s="979">
        <v>0</v>
      </c>
      <c r="BX143" s="980">
        <v>0</v>
      </c>
      <c r="BY143" s="979">
        <v>0</v>
      </c>
      <c r="BZ143" s="980">
        <v>0</v>
      </c>
      <c r="CA143" s="981">
        <v>0</v>
      </c>
      <c r="CB143" s="946"/>
      <c r="CC143" s="971"/>
      <c r="CD143" s="946"/>
      <c r="CE143" s="972"/>
      <c r="CF143" s="946"/>
      <c r="CG143" s="978">
        <v>0</v>
      </c>
      <c r="CH143" s="979">
        <v>0</v>
      </c>
      <c r="CI143" s="980">
        <v>0</v>
      </c>
      <c r="CJ143" s="979">
        <v>0</v>
      </c>
      <c r="CK143" s="980">
        <v>0</v>
      </c>
      <c r="CL143" s="979">
        <v>0</v>
      </c>
      <c r="CM143" s="980">
        <v>0</v>
      </c>
      <c r="CN143" s="979">
        <v>0</v>
      </c>
      <c r="CO143" s="980">
        <v>0</v>
      </c>
      <c r="CP143" s="979">
        <v>0</v>
      </c>
      <c r="CQ143" s="980">
        <v>0</v>
      </c>
      <c r="CR143" s="979">
        <v>0</v>
      </c>
      <c r="CS143" s="980">
        <v>0</v>
      </c>
      <c r="CT143" s="979">
        <v>0</v>
      </c>
      <c r="CU143" s="980">
        <v>0</v>
      </c>
      <c r="CV143" s="979">
        <v>0</v>
      </c>
      <c r="CW143" s="980">
        <v>0</v>
      </c>
      <c r="CX143" s="979">
        <v>0</v>
      </c>
      <c r="CY143" s="980">
        <v>0</v>
      </c>
      <c r="CZ143" s="979">
        <v>0</v>
      </c>
      <c r="DA143" s="980">
        <v>0</v>
      </c>
      <c r="DB143" s="979">
        <v>0</v>
      </c>
      <c r="DC143" s="980">
        <v>0</v>
      </c>
      <c r="DD143" s="979">
        <v>0</v>
      </c>
      <c r="DE143" s="980">
        <v>0</v>
      </c>
      <c r="DF143" s="979">
        <v>0</v>
      </c>
      <c r="DG143" s="980">
        <v>0</v>
      </c>
      <c r="DH143" s="979">
        <v>0</v>
      </c>
      <c r="DI143" s="980">
        <v>0</v>
      </c>
      <c r="DJ143" s="979">
        <v>0</v>
      </c>
      <c r="DK143" s="980">
        <v>0</v>
      </c>
      <c r="DL143" s="979">
        <v>0</v>
      </c>
      <c r="DM143" s="980">
        <v>0</v>
      </c>
      <c r="DN143" s="979">
        <v>0</v>
      </c>
      <c r="DO143" s="980">
        <v>0</v>
      </c>
      <c r="DP143" s="981">
        <v>0</v>
      </c>
      <c r="DQ143" s="946"/>
      <c r="DR143" s="973"/>
      <c r="DS143" s="946"/>
      <c r="DT143" s="978">
        <v>0</v>
      </c>
      <c r="DU143" s="979">
        <v>0</v>
      </c>
      <c r="DV143" s="980">
        <v>0</v>
      </c>
      <c r="DW143" s="979">
        <v>0</v>
      </c>
      <c r="DX143" s="980">
        <v>0</v>
      </c>
      <c r="DY143" s="979">
        <v>0</v>
      </c>
      <c r="DZ143" s="980">
        <v>0</v>
      </c>
      <c r="EA143" s="979">
        <v>0</v>
      </c>
      <c r="EB143" s="980">
        <v>0</v>
      </c>
      <c r="EC143" s="979">
        <v>0</v>
      </c>
      <c r="ED143" s="980">
        <v>0</v>
      </c>
      <c r="EE143" s="979">
        <v>0</v>
      </c>
      <c r="EF143" s="980">
        <v>0</v>
      </c>
      <c r="EG143" s="979">
        <v>0</v>
      </c>
      <c r="EH143" s="980">
        <v>0</v>
      </c>
      <c r="EI143" s="979">
        <v>0</v>
      </c>
      <c r="EJ143" s="980">
        <v>0</v>
      </c>
      <c r="EK143" s="979">
        <v>0</v>
      </c>
      <c r="EL143" s="980">
        <v>0</v>
      </c>
      <c r="EM143" s="979">
        <v>0</v>
      </c>
      <c r="EN143" s="980">
        <v>0</v>
      </c>
      <c r="EO143" s="979">
        <v>0</v>
      </c>
      <c r="EP143" s="980">
        <v>0</v>
      </c>
      <c r="EQ143" s="979">
        <v>0</v>
      </c>
      <c r="ER143" s="980">
        <v>0</v>
      </c>
      <c r="ES143" s="979">
        <v>0</v>
      </c>
      <c r="ET143" s="980">
        <v>0</v>
      </c>
      <c r="EU143" s="979">
        <v>0</v>
      </c>
      <c r="EV143" s="980">
        <v>0</v>
      </c>
      <c r="EW143" s="979">
        <v>0</v>
      </c>
      <c r="EX143" s="980">
        <v>0</v>
      </c>
      <c r="EY143" s="979">
        <v>0</v>
      </c>
      <c r="EZ143" s="980">
        <v>0</v>
      </c>
      <c r="FA143" s="979">
        <v>0</v>
      </c>
      <c r="FB143" s="980">
        <v>0</v>
      </c>
      <c r="FC143" s="981">
        <v>0</v>
      </c>
      <c r="FD143" s="946"/>
      <c r="FE143" s="974"/>
      <c r="FF143" s="946"/>
      <c r="FG143" s="975"/>
      <c r="FI143" s="982" t="b">
        <v>1</v>
      </c>
    </row>
    <row r="144" spans="2:165" hidden="1" outlineLevel="1">
      <c r="B144" s="983">
        <v>134</v>
      </c>
      <c r="C144" s="984" t="s">
        <v>446</v>
      </c>
      <c r="E144" s="985">
        <v>0</v>
      </c>
      <c r="F144" s="986">
        <v>0</v>
      </c>
      <c r="G144" s="987">
        <v>0</v>
      </c>
      <c r="H144" s="986">
        <v>0</v>
      </c>
      <c r="I144" s="987">
        <v>0</v>
      </c>
      <c r="J144" s="986">
        <v>0</v>
      </c>
      <c r="K144" s="987">
        <v>0</v>
      </c>
      <c r="L144" s="986">
        <v>0</v>
      </c>
      <c r="M144" s="987">
        <v>0</v>
      </c>
      <c r="N144" s="986">
        <v>0</v>
      </c>
      <c r="O144" s="987">
        <v>0</v>
      </c>
      <c r="P144" s="986">
        <v>0</v>
      </c>
      <c r="Q144" s="987">
        <v>0</v>
      </c>
      <c r="R144" s="986">
        <v>0</v>
      </c>
      <c r="S144" s="987">
        <v>0</v>
      </c>
      <c r="T144" s="986">
        <v>0</v>
      </c>
      <c r="U144" s="987">
        <v>0</v>
      </c>
      <c r="V144" s="986">
        <v>0</v>
      </c>
      <c r="W144" s="987">
        <v>0</v>
      </c>
      <c r="X144" s="986">
        <v>0</v>
      </c>
      <c r="Y144" s="987">
        <v>0</v>
      </c>
      <c r="Z144" s="986">
        <v>0</v>
      </c>
      <c r="AA144" s="987">
        <v>0</v>
      </c>
      <c r="AB144" s="986">
        <v>0</v>
      </c>
      <c r="AC144" s="987">
        <v>0</v>
      </c>
      <c r="AD144" s="986">
        <v>0</v>
      </c>
      <c r="AE144" s="987">
        <v>0</v>
      </c>
      <c r="AF144" s="986">
        <v>0</v>
      </c>
      <c r="AG144" s="987">
        <v>0</v>
      </c>
      <c r="AH144" s="986">
        <v>0</v>
      </c>
      <c r="AI144" s="987">
        <v>0</v>
      </c>
      <c r="AJ144" s="986">
        <v>0</v>
      </c>
      <c r="AK144" s="987">
        <v>0</v>
      </c>
      <c r="AL144" s="986">
        <v>0</v>
      </c>
      <c r="AM144" s="987">
        <v>0</v>
      </c>
      <c r="AN144" s="988">
        <v>0</v>
      </c>
      <c r="AO144" s="946"/>
      <c r="AP144" s="964"/>
      <c r="AQ144" s="946"/>
      <c r="AR144" s="985">
        <v>0</v>
      </c>
      <c r="AS144" s="986">
        <v>0</v>
      </c>
      <c r="AT144" s="987">
        <v>0</v>
      </c>
      <c r="AU144" s="986">
        <v>0</v>
      </c>
      <c r="AV144" s="987">
        <v>0</v>
      </c>
      <c r="AW144" s="986">
        <v>0</v>
      </c>
      <c r="AX144" s="987">
        <v>0</v>
      </c>
      <c r="AY144" s="986">
        <v>0</v>
      </c>
      <c r="AZ144" s="987">
        <v>0</v>
      </c>
      <c r="BA144" s="986">
        <v>0</v>
      </c>
      <c r="BB144" s="987">
        <v>0</v>
      </c>
      <c r="BC144" s="986">
        <v>0</v>
      </c>
      <c r="BD144" s="987">
        <v>0</v>
      </c>
      <c r="BE144" s="986">
        <v>0</v>
      </c>
      <c r="BF144" s="987">
        <v>0</v>
      </c>
      <c r="BG144" s="986">
        <v>0</v>
      </c>
      <c r="BH144" s="987">
        <v>0</v>
      </c>
      <c r="BI144" s="986">
        <v>0</v>
      </c>
      <c r="BJ144" s="987">
        <v>0</v>
      </c>
      <c r="BK144" s="986">
        <v>0</v>
      </c>
      <c r="BL144" s="987">
        <v>0</v>
      </c>
      <c r="BM144" s="986">
        <v>0</v>
      </c>
      <c r="BN144" s="987">
        <v>0</v>
      </c>
      <c r="BO144" s="986">
        <v>0</v>
      </c>
      <c r="BP144" s="987">
        <v>0</v>
      </c>
      <c r="BQ144" s="986">
        <v>0</v>
      </c>
      <c r="BR144" s="987">
        <v>0</v>
      </c>
      <c r="BS144" s="986">
        <v>0</v>
      </c>
      <c r="BT144" s="987">
        <v>0</v>
      </c>
      <c r="BU144" s="986">
        <v>0</v>
      </c>
      <c r="BV144" s="987">
        <v>0</v>
      </c>
      <c r="BW144" s="986">
        <v>0</v>
      </c>
      <c r="BX144" s="987">
        <v>0</v>
      </c>
      <c r="BY144" s="986">
        <v>0</v>
      </c>
      <c r="BZ144" s="987">
        <v>0</v>
      </c>
      <c r="CA144" s="988">
        <v>0</v>
      </c>
      <c r="CB144" s="946"/>
      <c r="CC144" s="971"/>
      <c r="CD144" s="946"/>
      <c r="CE144" s="972"/>
      <c r="CF144" s="946"/>
      <c r="CG144" s="985">
        <v>0</v>
      </c>
      <c r="CH144" s="986">
        <v>0</v>
      </c>
      <c r="CI144" s="987">
        <v>0</v>
      </c>
      <c r="CJ144" s="986">
        <v>0</v>
      </c>
      <c r="CK144" s="987">
        <v>0</v>
      </c>
      <c r="CL144" s="986">
        <v>0</v>
      </c>
      <c r="CM144" s="987">
        <v>0</v>
      </c>
      <c r="CN144" s="986">
        <v>0</v>
      </c>
      <c r="CO144" s="987">
        <v>0</v>
      </c>
      <c r="CP144" s="986">
        <v>0</v>
      </c>
      <c r="CQ144" s="987">
        <v>0</v>
      </c>
      <c r="CR144" s="986">
        <v>0</v>
      </c>
      <c r="CS144" s="987">
        <v>0</v>
      </c>
      <c r="CT144" s="986">
        <v>0</v>
      </c>
      <c r="CU144" s="987">
        <v>0</v>
      </c>
      <c r="CV144" s="986">
        <v>0</v>
      </c>
      <c r="CW144" s="987">
        <v>0</v>
      </c>
      <c r="CX144" s="986">
        <v>0</v>
      </c>
      <c r="CY144" s="987">
        <v>0</v>
      </c>
      <c r="CZ144" s="986">
        <v>0</v>
      </c>
      <c r="DA144" s="987">
        <v>0</v>
      </c>
      <c r="DB144" s="986">
        <v>0</v>
      </c>
      <c r="DC144" s="987">
        <v>0</v>
      </c>
      <c r="DD144" s="986">
        <v>0</v>
      </c>
      <c r="DE144" s="987">
        <v>0</v>
      </c>
      <c r="DF144" s="986">
        <v>0</v>
      </c>
      <c r="DG144" s="987">
        <v>0</v>
      </c>
      <c r="DH144" s="986">
        <v>0</v>
      </c>
      <c r="DI144" s="987">
        <v>0</v>
      </c>
      <c r="DJ144" s="986">
        <v>0</v>
      </c>
      <c r="DK144" s="987">
        <v>0</v>
      </c>
      <c r="DL144" s="986">
        <v>0</v>
      </c>
      <c r="DM144" s="987">
        <v>0</v>
      </c>
      <c r="DN144" s="986">
        <v>0</v>
      </c>
      <c r="DO144" s="987">
        <v>0</v>
      </c>
      <c r="DP144" s="988">
        <v>0</v>
      </c>
      <c r="DQ144" s="946"/>
      <c r="DR144" s="973"/>
      <c r="DS144" s="946"/>
      <c r="DT144" s="985">
        <v>0</v>
      </c>
      <c r="DU144" s="986">
        <v>0</v>
      </c>
      <c r="DV144" s="987">
        <v>0</v>
      </c>
      <c r="DW144" s="986">
        <v>0</v>
      </c>
      <c r="DX144" s="987">
        <v>0</v>
      </c>
      <c r="DY144" s="986">
        <v>0</v>
      </c>
      <c r="DZ144" s="987">
        <v>0</v>
      </c>
      <c r="EA144" s="986">
        <v>0</v>
      </c>
      <c r="EB144" s="987">
        <v>0</v>
      </c>
      <c r="EC144" s="986">
        <v>0</v>
      </c>
      <c r="ED144" s="987">
        <v>0</v>
      </c>
      <c r="EE144" s="986">
        <v>0</v>
      </c>
      <c r="EF144" s="987">
        <v>0</v>
      </c>
      <c r="EG144" s="986">
        <v>0</v>
      </c>
      <c r="EH144" s="987">
        <v>0</v>
      </c>
      <c r="EI144" s="986">
        <v>0</v>
      </c>
      <c r="EJ144" s="987">
        <v>0</v>
      </c>
      <c r="EK144" s="986">
        <v>0</v>
      </c>
      <c r="EL144" s="987">
        <v>0</v>
      </c>
      <c r="EM144" s="986">
        <v>0</v>
      </c>
      <c r="EN144" s="987">
        <v>0</v>
      </c>
      <c r="EO144" s="986">
        <v>0</v>
      </c>
      <c r="EP144" s="987">
        <v>0</v>
      </c>
      <c r="EQ144" s="986">
        <v>0</v>
      </c>
      <c r="ER144" s="987">
        <v>0</v>
      </c>
      <c r="ES144" s="986">
        <v>0</v>
      </c>
      <c r="ET144" s="987">
        <v>0</v>
      </c>
      <c r="EU144" s="986">
        <v>0</v>
      </c>
      <c r="EV144" s="987">
        <v>0</v>
      </c>
      <c r="EW144" s="986">
        <v>0</v>
      </c>
      <c r="EX144" s="987">
        <v>0</v>
      </c>
      <c r="EY144" s="986">
        <v>0</v>
      </c>
      <c r="EZ144" s="987">
        <v>0</v>
      </c>
      <c r="FA144" s="986">
        <v>0</v>
      </c>
      <c r="FB144" s="987">
        <v>0</v>
      </c>
      <c r="FC144" s="988">
        <v>0</v>
      </c>
      <c r="FD144" s="946"/>
      <c r="FE144" s="974"/>
      <c r="FF144" s="946"/>
      <c r="FG144" s="975"/>
      <c r="FI144" s="989" t="b">
        <v>1</v>
      </c>
    </row>
    <row r="145" spans="2:165" hidden="1" outlineLevel="1">
      <c r="B145" s="997">
        <v>135</v>
      </c>
      <c r="C145" s="998" t="s">
        <v>448</v>
      </c>
      <c r="E145" s="999">
        <v>0</v>
      </c>
      <c r="F145" s="1000">
        <v>0</v>
      </c>
      <c r="G145" s="1001">
        <v>0</v>
      </c>
      <c r="H145" s="1000">
        <v>0</v>
      </c>
      <c r="I145" s="1001">
        <v>0</v>
      </c>
      <c r="J145" s="1000">
        <v>0</v>
      </c>
      <c r="K145" s="1001">
        <v>0</v>
      </c>
      <c r="L145" s="1000">
        <v>0</v>
      </c>
      <c r="M145" s="1001">
        <v>0</v>
      </c>
      <c r="N145" s="1000">
        <v>0</v>
      </c>
      <c r="O145" s="1001">
        <v>0</v>
      </c>
      <c r="P145" s="1000">
        <v>0</v>
      </c>
      <c r="Q145" s="1001">
        <v>0</v>
      </c>
      <c r="R145" s="1000">
        <v>0</v>
      </c>
      <c r="S145" s="1001">
        <v>0</v>
      </c>
      <c r="T145" s="1000">
        <v>0</v>
      </c>
      <c r="U145" s="1001">
        <v>0</v>
      </c>
      <c r="V145" s="1000">
        <v>0</v>
      </c>
      <c r="W145" s="1001">
        <v>0</v>
      </c>
      <c r="X145" s="1000">
        <v>0</v>
      </c>
      <c r="Y145" s="1001">
        <v>0</v>
      </c>
      <c r="Z145" s="1000">
        <v>0</v>
      </c>
      <c r="AA145" s="1001">
        <v>0</v>
      </c>
      <c r="AB145" s="1000">
        <v>0</v>
      </c>
      <c r="AC145" s="1001">
        <v>0</v>
      </c>
      <c r="AD145" s="1000">
        <v>0</v>
      </c>
      <c r="AE145" s="1001">
        <v>0</v>
      </c>
      <c r="AF145" s="1000">
        <v>0</v>
      </c>
      <c r="AG145" s="1001">
        <v>0</v>
      </c>
      <c r="AH145" s="1000">
        <v>0</v>
      </c>
      <c r="AI145" s="1001">
        <v>0</v>
      </c>
      <c r="AJ145" s="1000">
        <v>0</v>
      </c>
      <c r="AK145" s="1001">
        <v>0</v>
      </c>
      <c r="AL145" s="1000">
        <v>0</v>
      </c>
      <c r="AM145" s="1001">
        <v>0</v>
      </c>
      <c r="AN145" s="1002">
        <v>0</v>
      </c>
      <c r="AO145" s="946"/>
      <c r="AP145" s="964"/>
      <c r="AQ145" s="946"/>
      <c r="AR145" s="999">
        <v>0</v>
      </c>
      <c r="AS145" s="1000">
        <v>0</v>
      </c>
      <c r="AT145" s="1001">
        <v>0</v>
      </c>
      <c r="AU145" s="1000">
        <v>0</v>
      </c>
      <c r="AV145" s="1001">
        <v>0</v>
      </c>
      <c r="AW145" s="1000">
        <v>0</v>
      </c>
      <c r="AX145" s="1001">
        <v>0</v>
      </c>
      <c r="AY145" s="1000">
        <v>0</v>
      </c>
      <c r="AZ145" s="1001">
        <v>0</v>
      </c>
      <c r="BA145" s="1000">
        <v>0</v>
      </c>
      <c r="BB145" s="1001">
        <v>0</v>
      </c>
      <c r="BC145" s="1000">
        <v>0</v>
      </c>
      <c r="BD145" s="1001">
        <v>0</v>
      </c>
      <c r="BE145" s="1000">
        <v>0</v>
      </c>
      <c r="BF145" s="1001">
        <v>0</v>
      </c>
      <c r="BG145" s="1000">
        <v>0</v>
      </c>
      <c r="BH145" s="1001">
        <v>0</v>
      </c>
      <c r="BI145" s="1000">
        <v>0</v>
      </c>
      <c r="BJ145" s="1001">
        <v>0</v>
      </c>
      <c r="BK145" s="1000">
        <v>0</v>
      </c>
      <c r="BL145" s="1001">
        <v>0</v>
      </c>
      <c r="BM145" s="1000">
        <v>0</v>
      </c>
      <c r="BN145" s="1001">
        <v>0</v>
      </c>
      <c r="BO145" s="1000">
        <v>0</v>
      </c>
      <c r="BP145" s="1001">
        <v>0</v>
      </c>
      <c r="BQ145" s="1000">
        <v>0</v>
      </c>
      <c r="BR145" s="1001">
        <v>0</v>
      </c>
      <c r="BS145" s="1000">
        <v>0</v>
      </c>
      <c r="BT145" s="1001">
        <v>0</v>
      </c>
      <c r="BU145" s="1000">
        <v>0</v>
      </c>
      <c r="BV145" s="1001">
        <v>0</v>
      </c>
      <c r="BW145" s="1000">
        <v>0</v>
      </c>
      <c r="BX145" s="1001">
        <v>0</v>
      </c>
      <c r="BY145" s="1000">
        <v>0</v>
      </c>
      <c r="BZ145" s="1001">
        <v>0</v>
      </c>
      <c r="CA145" s="1002">
        <v>0</v>
      </c>
      <c r="CB145" s="946"/>
      <c r="CC145" s="971"/>
      <c r="CD145" s="946"/>
      <c r="CE145" s="972"/>
      <c r="CF145" s="946"/>
      <c r="CG145" s="999">
        <v>0</v>
      </c>
      <c r="CH145" s="1000">
        <v>0</v>
      </c>
      <c r="CI145" s="1001">
        <v>0</v>
      </c>
      <c r="CJ145" s="1000">
        <v>0</v>
      </c>
      <c r="CK145" s="1001">
        <v>0</v>
      </c>
      <c r="CL145" s="1000">
        <v>0</v>
      </c>
      <c r="CM145" s="1001">
        <v>0</v>
      </c>
      <c r="CN145" s="1000">
        <v>0</v>
      </c>
      <c r="CO145" s="1001">
        <v>0</v>
      </c>
      <c r="CP145" s="1000">
        <v>0</v>
      </c>
      <c r="CQ145" s="1001">
        <v>0</v>
      </c>
      <c r="CR145" s="1000">
        <v>0</v>
      </c>
      <c r="CS145" s="1001">
        <v>0</v>
      </c>
      <c r="CT145" s="1000">
        <v>0</v>
      </c>
      <c r="CU145" s="1001">
        <v>0</v>
      </c>
      <c r="CV145" s="1000">
        <v>0</v>
      </c>
      <c r="CW145" s="1001">
        <v>0</v>
      </c>
      <c r="CX145" s="1000">
        <v>0</v>
      </c>
      <c r="CY145" s="1001">
        <v>0</v>
      </c>
      <c r="CZ145" s="1000">
        <v>0</v>
      </c>
      <c r="DA145" s="1001">
        <v>0</v>
      </c>
      <c r="DB145" s="1000">
        <v>0</v>
      </c>
      <c r="DC145" s="1001">
        <v>0</v>
      </c>
      <c r="DD145" s="1000">
        <v>0</v>
      </c>
      <c r="DE145" s="1001">
        <v>0</v>
      </c>
      <c r="DF145" s="1000">
        <v>0</v>
      </c>
      <c r="DG145" s="1001">
        <v>0</v>
      </c>
      <c r="DH145" s="1000">
        <v>0</v>
      </c>
      <c r="DI145" s="1001">
        <v>0</v>
      </c>
      <c r="DJ145" s="1000">
        <v>0</v>
      </c>
      <c r="DK145" s="1001">
        <v>0</v>
      </c>
      <c r="DL145" s="1000">
        <v>0</v>
      </c>
      <c r="DM145" s="1001">
        <v>0</v>
      </c>
      <c r="DN145" s="1000">
        <v>0</v>
      </c>
      <c r="DO145" s="1001">
        <v>0</v>
      </c>
      <c r="DP145" s="1002">
        <v>0</v>
      </c>
      <c r="DQ145" s="946"/>
      <c r="DR145" s="973"/>
      <c r="DS145" s="946"/>
      <c r="DT145" s="999">
        <v>0</v>
      </c>
      <c r="DU145" s="1000">
        <v>0</v>
      </c>
      <c r="DV145" s="1001">
        <v>0</v>
      </c>
      <c r="DW145" s="1000">
        <v>0</v>
      </c>
      <c r="DX145" s="1001">
        <v>0</v>
      </c>
      <c r="DY145" s="1000">
        <v>0</v>
      </c>
      <c r="DZ145" s="1001">
        <v>0</v>
      </c>
      <c r="EA145" s="1000">
        <v>0</v>
      </c>
      <c r="EB145" s="1001">
        <v>0</v>
      </c>
      <c r="EC145" s="1000">
        <v>0</v>
      </c>
      <c r="ED145" s="1001">
        <v>0</v>
      </c>
      <c r="EE145" s="1000">
        <v>0</v>
      </c>
      <c r="EF145" s="1001">
        <v>0</v>
      </c>
      <c r="EG145" s="1000">
        <v>0</v>
      </c>
      <c r="EH145" s="1001">
        <v>0</v>
      </c>
      <c r="EI145" s="1000">
        <v>0</v>
      </c>
      <c r="EJ145" s="1001">
        <v>0</v>
      </c>
      <c r="EK145" s="1000">
        <v>0</v>
      </c>
      <c r="EL145" s="1001">
        <v>0</v>
      </c>
      <c r="EM145" s="1000">
        <v>0</v>
      </c>
      <c r="EN145" s="1001">
        <v>0</v>
      </c>
      <c r="EO145" s="1000">
        <v>0</v>
      </c>
      <c r="EP145" s="1001">
        <v>0</v>
      </c>
      <c r="EQ145" s="1000">
        <v>0</v>
      </c>
      <c r="ER145" s="1001">
        <v>0</v>
      </c>
      <c r="ES145" s="1000">
        <v>0</v>
      </c>
      <c r="ET145" s="1001">
        <v>0</v>
      </c>
      <c r="EU145" s="1000">
        <v>0</v>
      </c>
      <c r="EV145" s="1001">
        <v>0</v>
      </c>
      <c r="EW145" s="1000">
        <v>0</v>
      </c>
      <c r="EX145" s="1001">
        <v>0</v>
      </c>
      <c r="EY145" s="1000">
        <v>0</v>
      </c>
      <c r="EZ145" s="1001">
        <v>0</v>
      </c>
      <c r="FA145" s="1000">
        <v>0</v>
      </c>
      <c r="FB145" s="1001">
        <v>0</v>
      </c>
      <c r="FC145" s="1002">
        <v>0</v>
      </c>
      <c r="FD145" s="946"/>
      <c r="FE145" s="974"/>
      <c r="FF145" s="946"/>
      <c r="FG145" s="975"/>
      <c r="FI145" s="1003" t="b">
        <v>1</v>
      </c>
    </row>
    <row r="146" spans="2:165" hidden="1" outlineLevel="1">
      <c r="B146" s="1004">
        <v>136</v>
      </c>
      <c r="C146" s="1022" t="s">
        <v>793</v>
      </c>
      <c r="E146" s="1006">
        <v>0</v>
      </c>
      <c r="F146" s="1007">
        <v>0</v>
      </c>
      <c r="G146" s="1008">
        <v>0</v>
      </c>
      <c r="H146" s="1007">
        <v>0</v>
      </c>
      <c r="I146" s="1008">
        <v>0</v>
      </c>
      <c r="J146" s="1007">
        <v>0</v>
      </c>
      <c r="K146" s="1008">
        <v>0</v>
      </c>
      <c r="L146" s="1007">
        <v>0</v>
      </c>
      <c r="M146" s="1008">
        <v>0</v>
      </c>
      <c r="N146" s="1007">
        <v>0</v>
      </c>
      <c r="O146" s="1008">
        <v>0</v>
      </c>
      <c r="P146" s="1007">
        <v>0</v>
      </c>
      <c r="Q146" s="1008">
        <v>0</v>
      </c>
      <c r="R146" s="1007">
        <v>0</v>
      </c>
      <c r="S146" s="1008">
        <v>0</v>
      </c>
      <c r="T146" s="1007">
        <v>0</v>
      </c>
      <c r="U146" s="1008">
        <v>0</v>
      </c>
      <c r="V146" s="1007">
        <v>0</v>
      </c>
      <c r="W146" s="1008">
        <v>0</v>
      </c>
      <c r="X146" s="1007">
        <v>0</v>
      </c>
      <c r="Y146" s="1008">
        <v>0</v>
      </c>
      <c r="Z146" s="1007">
        <v>0</v>
      </c>
      <c r="AA146" s="1008">
        <v>0</v>
      </c>
      <c r="AB146" s="1007">
        <v>0</v>
      </c>
      <c r="AC146" s="1008">
        <v>0</v>
      </c>
      <c r="AD146" s="1007">
        <v>0</v>
      </c>
      <c r="AE146" s="1008">
        <v>0</v>
      </c>
      <c r="AF146" s="1007">
        <v>0</v>
      </c>
      <c r="AG146" s="1008">
        <v>0</v>
      </c>
      <c r="AH146" s="1007">
        <v>0</v>
      </c>
      <c r="AI146" s="1008">
        <v>0</v>
      </c>
      <c r="AJ146" s="1007">
        <v>0</v>
      </c>
      <c r="AK146" s="1008">
        <v>0</v>
      </c>
      <c r="AL146" s="1007">
        <v>0</v>
      </c>
      <c r="AM146" s="1008">
        <v>0</v>
      </c>
      <c r="AN146" s="1009">
        <v>0</v>
      </c>
      <c r="AO146" s="946"/>
      <c r="AP146" s="964"/>
      <c r="AQ146" s="946"/>
      <c r="AR146" s="1006">
        <v>0</v>
      </c>
      <c r="AS146" s="1007">
        <v>0</v>
      </c>
      <c r="AT146" s="1008">
        <v>0</v>
      </c>
      <c r="AU146" s="1007">
        <v>0</v>
      </c>
      <c r="AV146" s="1008">
        <v>0</v>
      </c>
      <c r="AW146" s="1007">
        <v>0</v>
      </c>
      <c r="AX146" s="1008">
        <v>0</v>
      </c>
      <c r="AY146" s="1007">
        <v>0</v>
      </c>
      <c r="AZ146" s="1008">
        <v>0</v>
      </c>
      <c r="BA146" s="1007">
        <v>0</v>
      </c>
      <c r="BB146" s="1008">
        <v>0</v>
      </c>
      <c r="BC146" s="1007">
        <v>0</v>
      </c>
      <c r="BD146" s="1008">
        <v>0</v>
      </c>
      <c r="BE146" s="1007">
        <v>0</v>
      </c>
      <c r="BF146" s="1008">
        <v>0</v>
      </c>
      <c r="BG146" s="1007">
        <v>0</v>
      </c>
      <c r="BH146" s="1008">
        <v>0</v>
      </c>
      <c r="BI146" s="1007">
        <v>0</v>
      </c>
      <c r="BJ146" s="1008">
        <v>0</v>
      </c>
      <c r="BK146" s="1007">
        <v>0</v>
      </c>
      <c r="BL146" s="1008">
        <v>0</v>
      </c>
      <c r="BM146" s="1007">
        <v>0</v>
      </c>
      <c r="BN146" s="1008">
        <v>0</v>
      </c>
      <c r="BO146" s="1007">
        <v>0</v>
      </c>
      <c r="BP146" s="1008">
        <v>0</v>
      </c>
      <c r="BQ146" s="1007">
        <v>0</v>
      </c>
      <c r="BR146" s="1008">
        <v>0</v>
      </c>
      <c r="BS146" s="1007">
        <v>0</v>
      </c>
      <c r="BT146" s="1008">
        <v>0</v>
      </c>
      <c r="BU146" s="1007">
        <v>0</v>
      </c>
      <c r="BV146" s="1008">
        <v>0</v>
      </c>
      <c r="BW146" s="1007">
        <v>0</v>
      </c>
      <c r="BX146" s="1008">
        <v>0</v>
      </c>
      <c r="BY146" s="1007">
        <v>0</v>
      </c>
      <c r="BZ146" s="1008">
        <v>0</v>
      </c>
      <c r="CA146" s="1009">
        <v>0</v>
      </c>
      <c r="CB146" s="946"/>
      <c r="CC146" s="971"/>
      <c r="CD146" s="946"/>
      <c r="CE146" s="972"/>
      <c r="CF146" s="946"/>
      <c r="CG146" s="1006">
        <v>0</v>
      </c>
      <c r="CH146" s="1007">
        <v>0</v>
      </c>
      <c r="CI146" s="1008">
        <v>0</v>
      </c>
      <c r="CJ146" s="1007">
        <v>0</v>
      </c>
      <c r="CK146" s="1008">
        <v>0</v>
      </c>
      <c r="CL146" s="1007">
        <v>0</v>
      </c>
      <c r="CM146" s="1008">
        <v>0</v>
      </c>
      <c r="CN146" s="1007">
        <v>0</v>
      </c>
      <c r="CO146" s="1008">
        <v>0</v>
      </c>
      <c r="CP146" s="1007">
        <v>0</v>
      </c>
      <c r="CQ146" s="1008">
        <v>0</v>
      </c>
      <c r="CR146" s="1007">
        <v>0</v>
      </c>
      <c r="CS146" s="1008">
        <v>0</v>
      </c>
      <c r="CT146" s="1007">
        <v>0</v>
      </c>
      <c r="CU146" s="1008">
        <v>0</v>
      </c>
      <c r="CV146" s="1007">
        <v>0</v>
      </c>
      <c r="CW146" s="1008">
        <v>0</v>
      </c>
      <c r="CX146" s="1007">
        <v>0</v>
      </c>
      <c r="CY146" s="1008">
        <v>0</v>
      </c>
      <c r="CZ146" s="1007">
        <v>0</v>
      </c>
      <c r="DA146" s="1008">
        <v>0</v>
      </c>
      <c r="DB146" s="1007">
        <v>0</v>
      </c>
      <c r="DC146" s="1008">
        <v>0</v>
      </c>
      <c r="DD146" s="1007">
        <v>0</v>
      </c>
      <c r="DE146" s="1008">
        <v>0</v>
      </c>
      <c r="DF146" s="1007">
        <v>0</v>
      </c>
      <c r="DG146" s="1008">
        <v>0</v>
      </c>
      <c r="DH146" s="1007">
        <v>0</v>
      </c>
      <c r="DI146" s="1008">
        <v>0</v>
      </c>
      <c r="DJ146" s="1007">
        <v>0</v>
      </c>
      <c r="DK146" s="1008">
        <v>0</v>
      </c>
      <c r="DL146" s="1007">
        <v>0</v>
      </c>
      <c r="DM146" s="1008">
        <v>0</v>
      </c>
      <c r="DN146" s="1007">
        <v>0</v>
      </c>
      <c r="DO146" s="1008">
        <v>0</v>
      </c>
      <c r="DP146" s="1009">
        <v>0</v>
      </c>
      <c r="DQ146" s="946"/>
      <c r="DR146" s="973"/>
      <c r="DS146" s="946"/>
      <c r="DT146" s="1006">
        <v>0</v>
      </c>
      <c r="DU146" s="1007">
        <v>0</v>
      </c>
      <c r="DV146" s="1008">
        <v>0</v>
      </c>
      <c r="DW146" s="1007">
        <v>0</v>
      </c>
      <c r="DX146" s="1008">
        <v>0</v>
      </c>
      <c r="DY146" s="1007">
        <v>0</v>
      </c>
      <c r="DZ146" s="1008">
        <v>0</v>
      </c>
      <c r="EA146" s="1007">
        <v>0</v>
      </c>
      <c r="EB146" s="1008">
        <v>0</v>
      </c>
      <c r="EC146" s="1007">
        <v>0</v>
      </c>
      <c r="ED146" s="1008">
        <v>0</v>
      </c>
      <c r="EE146" s="1007">
        <v>0</v>
      </c>
      <c r="EF146" s="1008">
        <v>0</v>
      </c>
      <c r="EG146" s="1007">
        <v>0</v>
      </c>
      <c r="EH146" s="1008">
        <v>0</v>
      </c>
      <c r="EI146" s="1007">
        <v>0</v>
      </c>
      <c r="EJ146" s="1008">
        <v>0</v>
      </c>
      <c r="EK146" s="1007">
        <v>0</v>
      </c>
      <c r="EL146" s="1008">
        <v>0</v>
      </c>
      <c r="EM146" s="1007">
        <v>0</v>
      </c>
      <c r="EN146" s="1008">
        <v>0</v>
      </c>
      <c r="EO146" s="1007">
        <v>0</v>
      </c>
      <c r="EP146" s="1008">
        <v>0</v>
      </c>
      <c r="EQ146" s="1007">
        <v>0</v>
      </c>
      <c r="ER146" s="1008">
        <v>0</v>
      </c>
      <c r="ES146" s="1007">
        <v>0</v>
      </c>
      <c r="ET146" s="1008">
        <v>0</v>
      </c>
      <c r="EU146" s="1007">
        <v>0</v>
      </c>
      <c r="EV146" s="1008">
        <v>0</v>
      </c>
      <c r="EW146" s="1007">
        <v>0</v>
      </c>
      <c r="EX146" s="1008">
        <v>0</v>
      </c>
      <c r="EY146" s="1007">
        <v>0</v>
      </c>
      <c r="EZ146" s="1008">
        <v>0</v>
      </c>
      <c r="FA146" s="1007">
        <v>0</v>
      </c>
      <c r="FB146" s="1008">
        <v>0</v>
      </c>
      <c r="FC146" s="1009">
        <v>0</v>
      </c>
      <c r="FD146" s="946"/>
      <c r="FE146" s="974"/>
      <c r="FF146" s="946"/>
      <c r="FG146" s="975"/>
      <c r="FI146" s="1010" t="b">
        <v>1</v>
      </c>
    </row>
    <row r="147" spans="2:165" hidden="1" outlineLevel="1">
      <c r="B147" s="990">
        <v>137</v>
      </c>
      <c r="C147" s="991" t="s">
        <v>794</v>
      </c>
      <c r="E147" s="992">
        <v>0</v>
      </c>
      <c r="F147" s="993">
        <v>0</v>
      </c>
      <c r="G147" s="994">
        <v>0</v>
      </c>
      <c r="H147" s="993">
        <v>0</v>
      </c>
      <c r="I147" s="994">
        <v>0</v>
      </c>
      <c r="J147" s="993">
        <v>0</v>
      </c>
      <c r="K147" s="994">
        <v>0</v>
      </c>
      <c r="L147" s="993">
        <v>0</v>
      </c>
      <c r="M147" s="994">
        <v>0</v>
      </c>
      <c r="N147" s="993">
        <v>0</v>
      </c>
      <c r="O147" s="994">
        <v>0</v>
      </c>
      <c r="P147" s="993">
        <v>0</v>
      </c>
      <c r="Q147" s="994">
        <v>0</v>
      </c>
      <c r="R147" s="993">
        <v>0</v>
      </c>
      <c r="S147" s="994">
        <v>0</v>
      </c>
      <c r="T147" s="993">
        <v>0</v>
      </c>
      <c r="U147" s="994">
        <v>0</v>
      </c>
      <c r="V147" s="993">
        <v>0</v>
      </c>
      <c r="W147" s="994">
        <v>0</v>
      </c>
      <c r="X147" s="993">
        <v>0</v>
      </c>
      <c r="Y147" s="994">
        <v>0</v>
      </c>
      <c r="Z147" s="993">
        <v>0</v>
      </c>
      <c r="AA147" s="994">
        <v>0</v>
      </c>
      <c r="AB147" s="993">
        <v>0</v>
      </c>
      <c r="AC147" s="994">
        <v>0</v>
      </c>
      <c r="AD147" s="993">
        <v>0</v>
      </c>
      <c r="AE147" s="994">
        <v>0</v>
      </c>
      <c r="AF147" s="993">
        <v>0</v>
      </c>
      <c r="AG147" s="994">
        <v>0</v>
      </c>
      <c r="AH147" s="993">
        <v>0</v>
      </c>
      <c r="AI147" s="994">
        <v>0</v>
      </c>
      <c r="AJ147" s="993">
        <v>0</v>
      </c>
      <c r="AK147" s="994">
        <v>0</v>
      </c>
      <c r="AL147" s="993">
        <v>0</v>
      </c>
      <c r="AM147" s="994">
        <v>0</v>
      </c>
      <c r="AN147" s="995">
        <v>0</v>
      </c>
      <c r="AO147" s="946"/>
      <c r="AP147" s="964"/>
      <c r="AQ147" s="946"/>
      <c r="AR147" s="992">
        <v>0</v>
      </c>
      <c r="AS147" s="993">
        <v>0</v>
      </c>
      <c r="AT147" s="994">
        <v>0</v>
      </c>
      <c r="AU147" s="993">
        <v>0</v>
      </c>
      <c r="AV147" s="994">
        <v>0</v>
      </c>
      <c r="AW147" s="993">
        <v>0</v>
      </c>
      <c r="AX147" s="994">
        <v>0</v>
      </c>
      <c r="AY147" s="993">
        <v>0</v>
      </c>
      <c r="AZ147" s="994">
        <v>0</v>
      </c>
      <c r="BA147" s="993">
        <v>0</v>
      </c>
      <c r="BB147" s="994">
        <v>0</v>
      </c>
      <c r="BC147" s="993">
        <v>0</v>
      </c>
      <c r="BD147" s="994">
        <v>0</v>
      </c>
      <c r="BE147" s="993">
        <v>0</v>
      </c>
      <c r="BF147" s="994">
        <v>0</v>
      </c>
      <c r="BG147" s="993">
        <v>0</v>
      </c>
      <c r="BH147" s="994">
        <v>0</v>
      </c>
      <c r="BI147" s="993">
        <v>0</v>
      </c>
      <c r="BJ147" s="994">
        <v>0</v>
      </c>
      <c r="BK147" s="993">
        <v>0</v>
      </c>
      <c r="BL147" s="994">
        <v>0</v>
      </c>
      <c r="BM147" s="993">
        <v>0</v>
      </c>
      <c r="BN147" s="994">
        <v>0</v>
      </c>
      <c r="BO147" s="993">
        <v>0</v>
      </c>
      <c r="BP147" s="994">
        <v>0</v>
      </c>
      <c r="BQ147" s="993">
        <v>0</v>
      </c>
      <c r="BR147" s="994">
        <v>0</v>
      </c>
      <c r="BS147" s="993">
        <v>0</v>
      </c>
      <c r="BT147" s="994">
        <v>0</v>
      </c>
      <c r="BU147" s="993">
        <v>0</v>
      </c>
      <c r="BV147" s="994">
        <v>0</v>
      </c>
      <c r="BW147" s="993">
        <v>0</v>
      </c>
      <c r="BX147" s="994">
        <v>0</v>
      </c>
      <c r="BY147" s="993">
        <v>0</v>
      </c>
      <c r="BZ147" s="994">
        <v>0</v>
      </c>
      <c r="CA147" s="995">
        <v>0</v>
      </c>
      <c r="CB147" s="946"/>
      <c r="CC147" s="971"/>
      <c r="CD147" s="946"/>
      <c r="CE147" s="972"/>
      <c r="CF147" s="946"/>
      <c r="CG147" s="992">
        <v>0</v>
      </c>
      <c r="CH147" s="993">
        <v>0</v>
      </c>
      <c r="CI147" s="994">
        <v>0</v>
      </c>
      <c r="CJ147" s="993">
        <v>0</v>
      </c>
      <c r="CK147" s="994">
        <v>0</v>
      </c>
      <c r="CL147" s="993">
        <v>0</v>
      </c>
      <c r="CM147" s="994">
        <v>0</v>
      </c>
      <c r="CN147" s="993">
        <v>0</v>
      </c>
      <c r="CO147" s="994">
        <v>0</v>
      </c>
      <c r="CP147" s="993">
        <v>0</v>
      </c>
      <c r="CQ147" s="994">
        <v>0</v>
      </c>
      <c r="CR147" s="993">
        <v>0</v>
      </c>
      <c r="CS147" s="994">
        <v>0</v>
      </c>
      <c r="CT147" s="993">
        <v>0</v>
      </c>
      <c r="CU147" s="994">
        <v>0</v>
      </c>
      <c r="CV147" s="993">
        <v>0</v>
      </c>
      <c r="CW147" s="994">
        <v>0</v>
      </c>
      <c r="CX147" s="993">
        <v>0</v>
      </c>
      <c r="CY147" s="994">
        <v>0</v>
      </c>
      <c r="CZ147" s="993">
        <v>0</v>
      </c>
      <c r="DA147" s="994">
        <v>0</v>
      </c>
      <c r="DB147" s="993">
        <v>0</v>
      </c>
      <c r="DC147" s="994">
        <v>0</v>
      </c>
      <c r="DD147" s="993">
        <v>0</v>
      </c>
      <c r="DE147" s="994">
        <v>0</v>
      </c>
      <c r="DF147" s="993">
        <v>0</v>
      </c>
      <c r="DG147" s="994">
        <v>0</v>
      </c>
      <c r="DH147" s="993">
        <v>0</v>
      </c>
      <c r="DI147" s="994">
        <v>0</v>
      </c>
      <c r="DJ147" s="993">
        <v>0</v>
      </c>
      <c r="DK147" s="994">
        <v>0</v>
      </c>
      <c r="DL147" s="993">
        <v>0</v>
      </c>
      <c r="DM147" s="994">
        <v>0</v>
      </c>
      <c r="DN147" s="993">
        <v>0</v>
      </c>
      <c r="DO147" s="994">
        <v>0</v>
      </c>
      <c r="DP147" s="995">
        <v>0</v>
      </c>
      <c r="DQ147" s="946"/>
      <c r="DR147" s="973"/>
      <c r="DS147" s="946"/>
      <c r="DT147" s="992">
        <v>0</v>
      </c>
      <c r="DU147" s="993">
        <v>0</v>
      </c>
      <c r="DV147" s="994">
        <v>0</v>
      </c>
      <c r="DW147" s="993">
        <v>0</v>
      </c>
      <c r="DX147" s="994">
        <v>0</v>
      </c>
      <c r="DY147" s="993">
        <v>0</v>
      </c>
      <c r="DZ147" s="994">
        <v>0</v>
      </c>
      <c r="EA147" s="993">
        <v>0</v>
      </c>
      <c r="EB147" s="994">
        <v>0</v>
      </c>
      <c r="EC147" s="993">
        <v>0</v>
      </c>
      <c r="ED147" s="994">
        <v>0</v>
      </c>
      <c r="EE147" s="993">
        <v>0</v>
      </c>
      <c r="EF147" s="994">
        <v>0</v>
      </c>
      <c r="EG147" s="993">
        <v>0</v>
      </c>
      <c r="EH147" s="994">
        <v>0</v>
      </c>
      <c r="EI147" s="993">
        <v>0</v>
      </c>
      <c r="EJ147" s="994">
        <v>0</v>
      </c>
      <c r="EK147" s="993">
        <v>0</v>
      </c>
      <c r="EL147" s="994">
        <v>0</v>
      </c>
      <c r="EM147" s="993">
        <v>0</v>
      </c>
      <c r="EN147" s="994">
        <v>0</v>
      </c>
      <c r="EO147" s="993">
        <v>0</v>
      </c>
      <c r="EP147" s="994">
        <v>0</v>
      </c>
      <c r="EQ147" s="993">
        <v>0</v>
      </c>
      <c r="ER147" s="994">
        <v>0</v>
      </c>
      <c r="ES147" s="993">
        <v>0</v>
      </c>
      <c r="ET147" s="994">
        <v>0</v>
      </c>
      <c r="EU147" s="993">
        <v>0</v>
      </c>
      <c r="EV147" s="994">
        <v>0</v>
      </c>
      <c r="EW147" s="993">
        <v>0</v>
      </c>
      <c r="EX147" s="994">
        <v>0</v>
      </c>
      <c r="EY147" s="993">
        <v>0</v>
      </c>
      <c r="EZ147" s="994">
        <v>0</v>
      </c>
      <c r="FA147" s="993">
        <v>0</v>
      </c>
      <c r="FB147" s="994">
        <v>0</v>
      </c>
      <c r="FC147" s="995">
        <v>0</v>
      </c>
      <c r="FD147" s="946"/>
      <c r="FE147" s="974"/>
      <c r="FF147" s="946"/>
      <c r="FG147" s="975"/>
      <c r="FI147" s="996" t="b">
        <v>1</v>
      </c>
    </row>
    <row r="148" spans="2:165" hidden="1" outlineLevel="1">
      <c r="B148" s="1013">
        <v>138</v>
      </c>
      <c r="C148" s="1021" t="s">
        <v>795</v>
      </c>
      <c r="E148" s="1015">
        <v>0</v>
      </c>
      <c r="F148" s="1016">
        <v>0</v>
      </c>
      <c r="G148" s="1017">
        <v>0</v>
      </c>
      <c r="H148" s="1016">
        <v>0</v>
      </c>
      <c r="I148" s="1017">
        <v>0</v>
      </c>
      <c r="J148" s="1016">
        <v>0</v>
      </c>
      <c r="K148" s="1017">
        <v>0</v>
      </c>
      <c r="L148" s="1016">
        <v>0</v>
      </c>
      <c r="M148" s="1017">
        <v>0</v>
      </c>
      <c r="N148" s="1016">
        <v>0</v>
      </c>
      <c r="O148" s="1017">
        <v>0</v>
      </c>
      <c r="P148" s="1016">
        <v>0</v>
      </c>
      <c r="Q148" s="1017">
        <v>0</v>
      </c>
      <c r="R148" s="1016">
        <v>0</v>
      </c>
      <c r="S148" s="1017">
        <v>0</v>
      </c>
      <c r="T148" s="1016">
        <v>0</v>
      </c>
      <c r="U148" s="1017">
        <v>0</v>
      </c>
      <c r="V148" s="1016">
        <v>0</v>
      </c>
      <c r="W148" s="1017">
        <v>0</v>
      </c>
      <c r="X148" s="1016">
        <v>0</v>
      </c>
      <c r="Y148" s="1017">
        <v>0</v>
      </c>
      <c r="Z148" s="1016">
        <v>0</v>
      </c>
      <c r="AA148" s="1017">
        <v>0</v>
      </c>
      <c r="AB148" s="1016">
        <v>0</v>
      </c>
      <c r="AC148" s="1017">
        <v>0</v>
      </c>
      <c r="AD148" s="1016">
        <v>0</v>
      </c>
      <c r="AE148" s="1017">
        <v>0</v>
      </c>
      <c r="AF148" s="1016">
        <v>0</v>
      </c>
      <c r="AG148" s="1017">
        <v>0</v>
      </c>
      <c r="AH148" s="1016">
        <v>0</v>
      </c>
      <c r="AI148" s="1017">
        <v>0</v>
      </c>
      <c r="AJ148" s="1016">
        <v>0</v>
      </c>
      <c r="AK148" s="1017">
        <v>0</v>
      </c>
      <c r="AL148" s="1016">
        <v>0</v>
      </c>
      <c r="AM148" s="1017">
        <v>0</v>
      </c>
      <c r="AN148" s="1018">
        <v>0</v>
      </c>
      <c r="AO148" s="946"/>
      <c r="AP148" s="964"/>
      <c r="AQ148" s="946"/>
      <c r="AR148" s="1015">
        <v>0</v>
      </c>
      <c r="AS148" s="1016">
        <v>0</v>
      </c>
      <c r="AT148" s="1017">
        <v>0</v>
      </c>
      <c r="AU148" s="1016">
        <v>0</v>
      </c>
      <c r="AV148" s="1017">
        <v>0</v>
      </c>
      <c r="AW148" s="1016">
        <v>0</v>
      </c>
      <c r="AX148" s="1017">
        <v>0</v>
      </c>
      <c r="AY148" s="1016">
        <v>0</v>
      </c>
      <c r="AZ148" s="1017">
        <v>0</v>
      </c>
      <c r="BA148" s="1016">
        <v>0</v>
      </c>
      <c r="BB148" s="1017">
        <v>0</v>
      </c>
      <c r="BC148" s="1016">
        <v>0</v>
      </c>
      <c r="BD148" s="1017">
        <v>0</v>
      </c>
      <c r="BE148" s="1016">
        <v>0</v>
      </c>
      <c r="BF148" s="1017">
        <v>0</v>
      </c>
      <c r="BG148" s="1016">
        <v>0</v>
      </c>
      <c r="BH148" s="1017">
        <v>0</v>
      </c>
      <c r="BI148" s="1016">
        <v>0</v>
      </c>
      <c r="BJ148" s="1017">
        <v>0</v>
      </c>
      <c r="BK148" s="1016">
        <v>0</v>
      </c>
      <c r="BL148" s="1017">
        <v>0</v>
      </c>
      <c r="BM148" s="1016">
        <v>0</v>
      </c>
      <c r="BN148" s="1017">
        <v>0</v>
      </c>
      <c r="BO148" s="1016">
        <v>0</v>
      </c>
      <c r="BP148" s="1017">
        <v>0</v>
      </c>
      <c r="BQ148" s="1016">
        <v>0</v>
      </c>
      <c r="BR148" s="1017">
        <v>0</v>
      </c>
      <c r="BS148" s="1016">
        <v>0</v>
      </c>
      <c r="BT148" s="1017">
        <v>0</v>
      </c>
      <c r="BU148" s="1016">
        <v>0</v>
      </c>
      <c r="BV148" s="1017">
        <v>0</v>
      </c>
      <c r="BW148" s="1016">
        <v>0</v>
      </c>
      <c r="BX148" s="1017">
        <v>0</v>
      </c>
      <c r="BY148" s="1016">
        <v>0</v>
      </c>
      <c r="BZ148" s="1017">
        <v>0</v>
      </c>
      <c r="CA148" s="1018">
        <v>0</v>
      </c>
      <c r="CB148" s="946"/>
      <c r="CC148" s="971"/>
      <c r="CD148" s="946"/>
      <c r="CE148" s="972"/>
      <c r="CF148" s="946"/>
      <c r="CG148" s="1015">
        <v>0</v>
      </c>
      <c r="CH148" s="1016">
        <v>0</v>
      </c>
      <c r="CI148" s="1017">
        <v>0</v>
      </c>
      <c r="CJ148" s="1016">
        <v>0</v>
      </c>
      <c r="CK148" s="1017">
        <v>0</v>
      </c>
      <c r="CL148" s="1016">
        <v>0</v>
      </c>
      <c r="CM148" s="1017">
        <v>0</v>
      </c>
      <c r="CN148" s="1016">
        <v>0</v>
      </c>
      <c r="CO148" s="1017">
        <v>0</v>
      </c>
      <c r="CP148" s="1016">
        <v>0</v>
      </c>
      <c r="CQ148" s="1017">
        <v>0</v>
      </c>
      <c r="CR148" s="1016">
        <v>0</v>
      </c>
      <c r="CS148" s="1017">
        <v>0</v>
      </c>
      <c r="CT148" s="1016">
        <v>0</v>
      </c>
      <c r="CU148" s="1017">
        <v>0</v>
      </c>
      <c r="CV148" s="1016">
        <v>0</v>
      </c>
      <c r="CW148" s="1017">
        <v>0</v>
      </c>
      <c r="CX148" s="1016">
        <v>0</v>
      </c>
      <c r="CY148" s="1017">
        <v>0</v>
      </c>
      <c r="CZ148" s="1016">
        <v>0</v>
      </c>
      <c r="DA148" s="1017">
        <v>0</v>
      </c>
      <c r="DB148" s="1016">
        <v>0</v>
      </c>
      <c r="DC148" s="1017">
        <v>0</v>
      </c>
      <c r="DD148" s="1016">
        <v>0</v>
      </c>
      <c r="DE148" s="1017">
        <v>0</v>
      </c>
      <c r="DF148" s="1016">
        <v>0</v>
      </c>
      <c r="DG148" s="1017">
        <v>0</v>
      </c>
      <c r="DH148" s="1016">
        <v>0</v>
      </c>
      <c r="DI148" s="1017">
        <v>0</v>
      </c>
      <c r="DJ148" s="1016">
        <v>0</v>
      </c>
      <c r="DK148" s="1017">
        <v>0</v>
      </c>
      <c r="DL148" s="1016">
        <v>0</v>
      </c>
      <c r="DM148" s="1017">
        <v>0</v>
      </c>
      <c r="DN148" s="1016">
        <v>0</v>
      </c>
      <c r="DO148" s="1017">
        <v>0</v>
      </c>
      <c r="DP148" s="1018">
        <v>0</v>
      </c>
      <c r="DQ148" s="946"/>
      <c r="DR148" s="973"/>
      <c r="DS148" s="946"/>
      <c r="DT148" s="1015">
        <v>0</v>
      </c>
      <c r="DU148" s="1016">
        <v>0</v>
      </c>
      <c r="DV148" s="1017">
        <v>0</v>
      </c>
      <c r="DW148" s="1016">
        <v>0</v>
      </c>
      <c r="DX148" s="1017">
        <v>0</v>
      </c>
      <c r="DY148" s="1016">
        <v>0</v>
      </c>
      <c r="DZ148" s="1017">
        <v>0</v>
      </c>
      <c r="EA148" s="1016">
        <v>0</v>
      </c>
      <c r="EB148" s="1017">
        <v>0</v>
      </c>
      <c r="EC148" s="1016">
        <v>0</v>
      </c>
      <c r="ED148" s="1017">
        <v>0</v>
      </c>
      <c r="EE148" s="1016">
        <v>0</v>
      </c>
      <c r="EF148" s="1017">
        <v>0</v>
      </c>
      <c r="EG148" s="1016">
        <v>0</v>
      </c>
      <c r="EH148" s="1017">
        <v>0</v>
      </c>
      <c r="EI148" s="1016">
        <v>0</v>
      </c>
      <c r="EJ148" s="1017">
        <v>0</v>
      </c>
      <c r="EK148" s="1016">
        <v>0</v>
      </c>
      <c r="EL148" s="1017">
        <v>0</v>
      </c>
      <c r="EM148" s="1016">
        <v>0</v>
      </c>
      <c r="EN148" s="1017">
        <v>0</v>
      </c>
      <c r="EO148" s="1016">
        <v>0</v>
      </c>
      <c r="EP148" s="1017">
        <v>0</v>
      </c>
      <c r="EQ148" s="1016">
        <v>0</v>
      </c>
      <c r="ER148" s="1017">
        <v>0</v>
      </c>
      <c r="ES148" s="1016">
        <v>0</v>
      </c>
      <c r="ET148" s="1017">
        <v>0</v>
      </c>
      <c r="EU148" s="1016">
        <v>0</v>
      </c>
      <c r="EV148" s="1017">
        <v>0</v>
      </c>
      <c r="EW148" s="1016">
        <v>0</v>
      </c>
      <c r="EX148" s="1017">
        <v>0</v>
      </c>
      <c r="EY148" s="1016">
        <v>0</v>
      </c>
      <c r="EZ148" s="1017">
        <v>0</v>
      </c>
      <c r="FA148" s="1016">
        <v>0</v>
      </c>
      <c r="FB148" s="1017">
        <v>0</v>
      </c>
      <c r="FC148" s="1018">
        <v>0</v>
      </c>
      <c r="FD148" s="946"/>
      <c r="FE148" s="974"/>
      <c r="FF148" s="946"/>
      <c r="FG148" s="975"/>
      <c r="FI148" s="1019" t="b">
        <v>1</v>
      </c>
    </row>
    <row r="149" spans="2:165" hidden="1" outlineLevel="1">
      <c r="B149" s="976">
        <v>139</v>
      </c>
      <c r="C149" s="977" t="s">
        <v>796</v>
      </c>
      <c r="E149" s="978">
        <v>0</v>
      </c>
      <c r="F149" s="979">
        <v>0</v>
      </c>
      <c r="G149" s="980">
        <v>0</v>
      </c>
      <c r="H149" s="979">
        <v>0</v>
      </c>
      <c r="I149" s="980">
        <v>0</v>
      </c>
      <c r="J149" s="979">
        <v>0</v>
      </c>
      <c r="K149" s="980">
        <v>0</v>
      </c>
      <c r="L149" s="979">
        <v>0</v>
      </c>
      <c r="M149" s="980">
        <v>0</v>
      </c>
      <c r="N149" s="979">
        <v>0</v>
      </c>
      <c r="O149" s="980">
        <v>0</v>
      </c>
      <c r="P149" s="979">
        <v>0</v>
      </c>
      <c r="Q149" s="980">
        <v>0</v>
      </c>
      <c r="R149" s="979">
        <v>0</v>
      </c>
      <c r="S149" s="980">
        <v>0</v>
      </c>
      <c r="T149" s="979">
        <v>0</v>
      </c>
      <c r="U149" s="980">
        <v>0</v>
      </c>
      <c r="V149" s="979">
        <v>0</v>
      </c>
      <c r="W149" s="980">
        <v>0</v>
      </c>
      <c r="X149" s="979">
        <v>0</v>
      </c>
      <c r="Y149" s="980">
        <v>0</v>
      </c>
      <c r="Z149" s="979">
        <v>0</v>
      </c>
      <c r="AA149" s="980">
        <v>0</v>
      </c>
      <c r="AB149" s="979">
        <v>0</v>
      </c>
      <c r="AC149" s="980">
        <v>0</v>
      </c>
      <c r="AD149" s="979">
        <v>0</v>
      </c>
      <c r="AE149" s="980">
        <v>0</v>
      </c>
      <c r="AF149" s="979">
        <v>0</v>
      </c>
      <c r="AG149" s="980">
        <v>0</v>
      </c>
      <c r="AH149" s="979">
        <v>0</v>
      </c>
      <c r="AI149" s="980">
        <v>0</v>
      </c>
      <c r="AJ149" s="979">
        <v>0</v>
      </c>
      <c r="AK149" s="980">
        <v>0</v>
      </c>
      <c r="AL149" s="979">
        <v>0</v>
      </c>
      <c r="AM149" s="980">
        <v>0</v>
      </c>
      <c r="AN149" s="981">
        <v>0</v>
      </c>
      <c r="AO149" s="946"/>
      <c r="AP149" s="964"/>
      <c r="AQ149" s="946"/>
      <c r="AR149" s="978">
        <v>0</v>
      </c>
      <c r="AS149" s="979">
        <v>0</v>
      </c>
      <c r="AT149" s="980">
        <v>0</v>
      </c>
      <c r="AU149" s="979">
        <v>0</v>
      </c>
      <c r="AV149" s="980">
        <v>0</v>
      </c>
      <c r="AW149" s="979">
        <v>0</v>
      </c>
      <c r="AX149" s="980">
        <v>0</v>
      </c>
      <c r="AY149" s="979">
        <v>0</v>
      </c>
      <c r="AZ149" s="980">
        <v>0</v>
      </c>
      <c r="BA149" s="979">
        <v>0</v>
      </c>
      <c r="BB149" s="980">
        <v>0</v>
      </c>
      <c r="BC149" s="979">
        <v>0</v>
      </c>
      <c r="BD149" s="980">
        <v>0</v>
      </c>
      <c r="BE149" s="979">
        <v>0</v>
      </c>
      <c r="BF149" s="980">
        <v>0</v>
      </c>
      <c r="BG149" s="979">
        <v>0</v>
      </c>
      <c r="BH149" s="980">
        <v>0</v>
      </c>
      <c r="BI149" s="979">
        <v>0</v>
      </c>
      <c r="BJ149" s="980">
        <v>0</v>
      </c>
      <c r="BK149" s="979">
        <v>0</v>
      </c>
      <c r="BL149" s="980">
        <v>0</v>
      </c>
      <c r="BM149" s="979">
        <v>0</v>
      </c>
      <c r="BN149" s="980">
        <v>0</v>
      </c>
      <c r="BO149" s="979">
        <v>0</v>
      </c>
      <c r="BP149" s="980">
        <v>0</v>
      </c>
      <c r="BQ149" s="979">
        <v>0</v>
      </c>
      <c r="BR149" s="980">
        <v>0</v>
      </c>
      <c r="BS149" s="979">
        <v>0</v>
      </c>
      <c r="BT149" s="980">
        <v>0</v>
      </c>
      <c r="BU149" s="979">
        <v>0</v>
      </c>
      <c r="BV149" s="980">
        <v>0</v>
      </c>
      <c r="BW149" s="979">
        <v>0</v>
      </c>
      <c r="BX149" s="980">
        <v>0</v>
      </c>
      <c r="BY149" s="979">
        <v>0</v>
      </c>
      <c r="BZ149" s="980">
        <v>0</v>
      </c>
      <c r="CA149" s="981">
        <v>0</v>
      </c>
      <c r="CB149" s="946"/>
      <c r="CC149" s="971"/>
      <c r="CD149" s="946"/>
      <c r="CE149" s="972"/>
      <c r="CF149" s="946"/>
      <c r="CG149" s="978">
        <v>0</v>
      </c>
      <c r="CH149" s="979">
        <v>0</v>
      </c>
      <c r="CI149" s="980">
        <v>0</v>
      </c>
      <c r="CJ149" s="979">
        <v>0</v>
      </c>
      <c r="CK149" s="980">
        <v>0</v>
      </c>
      <c r="CL149" s="979">
        <v>0</v>
      </c>
      <c r="CM149" s="980">
        <v>0</v>
      </c>
      <c r="CN149" s="979">
        <v>0</v>
      </c>
      <c r="CO149" s="980">
        <v>0</v>
      </c>
      <c r="CP149" s="979">
        <v>0</v>
      </c>
      <c r="CQ149" s="980">
        <v>0</v>
      </c>
      <c r="CR149" s="979">
        <v>0</v>
      </c>
      <c r="CS149" s="980">
        <v>0</v>
      </c>
      <c r="CT149" s="979">
        <v>0</v>
      </c>
      <c r="CU149" s="980">
        <v>0</v>
      </c>
      <c r="CV149" s="979">
        <v>0</v>
      </c>
      <c r="CW149" s="980">
        <v>0</v>
      </c>
      <c r="CX149" s="979">
        <v>0</v>
      </c>
      <c r="CY149" s="980">
        <v>0</v>
      </c>
      <c r="CZ149" s="979">
        <v>0</v>
      </c>
      <c r="DA149" s="980">
        <v>0</v>
      </c>
      <c r="DB149" s="979">
        <v>0</v>
      </c>
      <c r="DC149" s="980">
        <v>0</v>
      </c>
      <c r="DD149" s="979">
        <v>0</v>
      </c>
      <c r="DE149" s="980">
        <v>0</v>
      </c>
      <c r="DF149" s="979">
        <v>0</v>
      </c>
      <c r="DG149" s="980">
        <v>0</v>
      </c>
      <c r="DH149" s="979">
        <v>0</v>
      </c>
      <c r="DI149" s="980">
        <v>0</v>
      </c>
      <c r="DJ149" s="979">
        <v>0</v>
      </c>
      <c r="DK149" s="980">
        <v>0</v>
      </c>
      <c r="DL149" s="979">
        <v>0</v>
      </c>
      <c r="DM149" s="980">
        <v>0</v>
      </c>
      <c r="DN149" s="979">
        <v>0</v>
      </c>
      <c r="DO149" s="980">
        <v>0</v>
      </c>
      <c r="DP149" s="981">
        <v>0</v>
      </c>
      <c r="DQ149" s="946"/>
      <c r="DR149" s="973"/>
      <c r="DS149" s="946"/>
      <c r="DT149" s="978">
        <v>0</v>
      </c>
      <c r="DU149" s="979">
        <v>0</v>
      </c>
      <c r="DV149" s="980">
        <v>0</v>
      </c>
      <c r="DW149" s="979">
        <v>0</v>
      </c>
      <c r="DX149" s="980">
        <v>0</v>
      </c>
      <c r="DY149" s="979">
        <v>0</v>
      </c>
      <c r="DZ149" s="980">
        <v>0</v>
      </c>
      <c r="EA149" s="979">
        <v>0</v>
      </c>
      <c r="EB149" s="980">
        <v>0</v>
      </c>
      <c r="EC149" s="979">
        <v>0</v>
      </c>
      <c r="ED149" s="980">
        <v>0</v>
      </c>
      <c r="EE149" s="979">
        <v>0</v>
      </c>
      <c r="EF149" s="980">
        <v>0</v>
      </c>
      <c r="EG149" s="979">
        <v>0</v>
      </c>
      <c r="EH149" s="980">
        <v>0</v>
      </c>
      <c r="EI149" s="979">
        <v>0</v>
      </c>
      <c r="EJ149" s="980">
        <v>0</v>
      </c>
      <c r="EK149" s="979">
        <v>0</v>
      </c>
      <c r="EL149" s="980">
        <v>0</v>
      </c>
      <c r="EM149" s="979">
        <v>0</v>
      </c>
      <c r="EN149" s="980">
        <v>0</v>
      </c>
      <c r="EO149" s="979">
        <v>0</v>
      </c>
      <c r="EP149" s="980">
        <v>0</v>
      </c>
      <c r="EQ149" s="979">
        <v>0</v>
      </c>
      <c r="ER149" s="980">
        <v>0</v>
      </c>
      <c r="ES149" s="979">
        <v>0</v>
      </c>
      <c r="ET149" s="980">
        <v>0</v>
      </c>
      <c r="EU149" s="979">
        <v>0</v>
      </c>
      <c r="EV149" s="980">
        <v>0</v>
      </c>
      <c r="EW149" s="979">
        <v>0</v>
      </c>
      <c r="EX149" s="980">
        <v>0</v>
      </c>
      <c r="EY149" s="979">
        <v>0</v>
      </c>
      <c r="EZ149" s="980">
        <v>0</v>
      </c>
      <c r="FA149" s="979">
        <v>0</v>
      </c>
      <c r="FB149" s="980">
        <v>0</v>
      </c>
      <c r="FC149" s="981">
        <v>0</v>
      </c>
      <c r="FD149" s="946"/>
      <c r="FE149" s="974"/>
      <c r="FF149" s="946"/>
      <c r="FG149" s="975"/>
      <c r="FI149" s="982" t="b">
        <v>1</v>
      </c>
    </row>
    <row r="150" spans="2:165" hidden="1" outlineLevel="1">
      <c r="B150" s="1013">
        <v>140</v>
      </c>
      <c r="C150" s="1021" t="s">
        <v>797</v>
      </c>
      <c r="E150" s="1015">
        <v>0</v>
      </c>
      <c r="F150" s="1016">
        <v>0</v>
      </c>
      <c r="G150" s="1017">
        <v>0</v>
      </c>
      <c r="H150" s="1016">
        <v>0</v>
      </c>
      <c r="I150" s="1017">
        <v>0</v>
      </c>
      <c r="J150" s="1016">
        <v>0</v>
      </c>
      <c r="K150" s="1017">
        <v>0</v>
      </c>
      <c r="L150" s="1016">
        <v>0</v>
      </c>
      <c r="M150" s="1017">
        <v>0</v>
      </c>
      <c r="N150" s="1016">
        <v>0</v>
      </c>
      <c r="O150" s="1017">
        <v>0</v>
      </c>
      <c r="P150" s="1016">
        <v>0</v>
      </c>
      <c r="Q150" s="1017">
        <v>0</v>
      </c>
      <c r="R150" s="1016">
        <v>0</v>
      </c>
      <c r="S150" s="1017">
        <v>0</v>
      </c>
      <c r="T150" s="1016">
        <v>0</v>
      </c>
      <c r="U150" s="1017">
        <v>0</v>
      </c>
      <c r="V150" s="1016">
        <v>0</v>
      </c>
      <c r="W150" s="1017">
        <v>0</v>
      </c>
      <c r="X150" s="1016">
        <v>0</v>
      </c>
      <c r="Y150" s="1017">
        <v>0</v>
      </c>
      <c r="Z150" s="1016">
        <v>0</v>
      </c>
      <c r="AA150" s="1017">
        <v>0</v>
      </c>
      <c r="AB150" s="1016">
        <v>0</v>
      </c>
      <c r="AC150" s="1017">
        <v>0</v>
      </c>
      <c r="AD150" s="1016">
        <v>0</v>
      </c>
      <c r="AE150" s="1017">
        <v>0</v>
      </c>
      <c r="AF150" s="1016">
        <v>0</v>
      </c>
      <c r="AG150" s="1017">
        <v>0</v>
      </c>
      <c r="AH150" s="1016">
        <v>0</v>
      </c>
      <c r="AI150" s="1017">
        <v>0</v>
      </c>
      <c r="AJ150" s="1016">
        <v>0</v>
      </c>
      <c r="AK150" s="1017">
        <v>0</v>
      </c>
      <c r="AL150" s="1016">
        <v>0</v>
      </c>
      <c r="AM150" s="1017">
        <v>0</v>
      </c>
      <c r="AN150" s="1018">
        <v>0</v>
      </c>
      <c r="AO150" s="946"/>
      <c r="AP150" s="964"/>
      <c r="AQ150" s="946"/>
      <c r="AR150" s="1015">
        <v>0</v>
      </c>
      <c r="AS150" s="1016">
        <v>0</v>
      </c>
      <c r="AT150" s="1017">
        <v>0</v>
      </c>
      <c r="AU150" s="1016">
        <v>0</v>
      </c>
      <c r="AV150" s="1017">
        <v>0</v>
      </c>
      <c r="AW150" s="1016">
        <v>0</v>
      </c>
      <c r="AX150" s="1017">
        <v>0</v>
      </c>
      <c r="AY150" s="1016">
        <v>0</v>
      </c>
      <c r="AZ150" s="1017">
        <v>0</v>
      </c>
      <c r="BA150" s="1016">
        <v>0</v>
      </c>
      <c r="BB150" s="1017">
        <v>0</v>
      </c>
      <c r="BC150" s="1016">
        <v>0</v>
      </c>
      <c r="BD150" s="1017">
        <v>0</v>
      </c>
      <c r="BE150" s="1016">
        <v>0</v>
      </c>
      <c r="BF150" s="1017">
        <v>0</v>
      </c>
      <c r="BG150" s="1016">
        <v>0</v>
      </c>
      <c r="BH150" s="1017">
        <v>0</v>
      </c>
      <c r="BI150" s="1016">
        <v>0</v>
      </c>
      <c r="BJ150" s="1017">
        <v>0</v>
      </c>
      <c r="BK150" s="1016">
        <v>0</v>
      </c>
      <c r="BL150" s="1017">
        <v>0</v>
      </c>
      <c r="BM150" s="1016">
        <v>0</v>
      </c>
      <c r="BN150" s="1017">
        <v>0</v>
      </c>
      <c r="BO150" s="1016">
        <v>0</v>
      </c>
      <c r="BP150" s="1017">
        <v>0</v>
      </c>
      <c r="BQ150" s="1016">
        <v>0</v>
      </c>
      <c r="BR150" s="1017">
        <v>0</v>
      </c>
      <c r="BS150" s="1016">
        <v>0</v>
      </c>
      <c r="BT150" s="1017">
        <v>0</v>
      </c>
      <c r="BU150" s="1016">
        <v>0</v>
      </c>
      <c r="BV150" s="1017">
        <v>0</v>
      </c>
      <c r="BW150" s="1016">
        <v>0</v>
      </c>
      <c r="BX150" s="1017">
        <v>0</v>
      </c>
      <c r="BY150" s="1016">
        <v>0</v>
      </c>
      <c r="BZ150" s="1017">
        <v>0</v>
      </c>
      <c r="CA150" s="1018">
        <v>0</v>
      </c>
      <c r="CB150" s="946"/>
      <c r="CC150" s="971"/>
      <c r="CD150" s="946"/>
      <c r="CE150" s="972"/>
      <c r="CF150" s="946"/>
      <c r="CG150" s="1015">
        <v>0</v>
      </c>
      <c r="CH150" s="1016">
        <v>0</v>
      </c>
      <c r="CI150" s="1017">
        <v>0</v>
      </c>
      <c r="CJ150" s="1016">
        <v>0</v>
      </c>
      <c r="CK150" s="1017">
        <v>0</v>
      </c>
      <c r="CL150" s="1016">
        <v>0</v>
      </c>
      <c r="CM150" s="1017">
        <v>0</v>
      </c>
      <c r="CN150" s="1016">
        <v>0</v>
      </c>
      <c r="CO150" s="1017">
        <v>0</v>
      </c>
      <c r="CP150" s="1016">
        <v>0</v>
      </c>
      <c r="CQ150" s="1017">
        <v>0</v>
      </c>
      <c r="CR150" s="1016">
        <v>0</v>
      </c>
      <c r="CS150" s="1017">
        <v>0</v>
      </c>
      <c r="CT150" s="1016">
        <v>0</v>
      </c>
      <c r="CU150" s="1017">
        <v>0</v>
      </c>
      <c r="CV150" s="1016">
        <v>0</v>
      </c>
      <c r="CW150" s="1017">
        <v>0</v>
      </c>
      <c r="CX150" s="1016">
        <v>0</v>
      </c>
      <c r="CY150" s="1017">
        <v>0</v>
      </c>
      <c r="CZ150" s="1016">
        <v>0</v>
      </c>
      <c r="DA150" s="1017">
        <v>0</v>
      </c>
      <c r="DB150" s="1016">
        <v>0</v>
      </c>
      <c r="DC150" s="1017">
        <v>0</v>
      </c>
      <c r="DD150" s="1016">
        <v>0</v>
      </c>
      <c r="DE150" s="1017">
        <v>0</v>
      </c>
      <c r="DF150" s="1016">
        <v>0</v>
      </c>
      <c r="DG150" s="1017">
        <v>0</v>
      </c>
      <c r="DH150" s="1016">
        <v>0</v>
      </c>
      <c r="DI150" s="1017">
        <v>0</v>
      </c>
      <c r="DJ150" s="1016">
        <v>0</v>
      </c>
      <c r="DK150" s="1017">
        <v>0</v>
      </c>
      <c r="DL150" s="1016">
        <v>0</v>
      </c>
      <c r="DM150" s="1017">
        <v>0</v>
      </c>
      <c r="DN150" s="1016">
        <v>0</v>
      </c>
      <c r="DO150" s="1017">
        <v>0</v>
      </c>
      <c r="DP150" s="1018">
        <v>0</v>
      </c>
      <c r="DQ150" s="946"/>
      <c r="DR150" s="973"/>
      <c r="DS150" s="946"/>
      <c r="DT150" s="1015">
        <v>0</v>
      </c>
      <c r="DU150" s="1016">
        <v>0</v>
      </c>
      <c r="DV150" s="1017">
        <v>0</v>
      </c>
      <c r="DW150" s="1016">
        <v>0</v>
      </c>
      <c r="DX150" s="1017">
        <v>0</v>
      </c>
      <c r="DY150" s="1016">
        <v>0</v>
      </c>
      <c r="DZ150" s="1017">
        <v>0</v>
      </c>
      <c r="EA150" s="1016">
        <v>0</v>
      </c>
      <c r="EB150" s="1017">
        <v>0</v>
      </c>
      <c r="EC150" s="1016">
        <v>0</v>
      </c>
      <c r="ED150" s="1017">
        <v>0</v>
      </c>
      <c r="EE150" s="1016">
        <v>0</v>
      </c>
      <c r="EF150" s="1017">
        <v>0</v>
      </c>
      <c r="EG150" s="1016">
        <v>0</v>
      </c>
      <c r="EH150" s="1017">
        <v>0</v>
      </c>
      <c r="EI150" s="1016">
        <v>0</v>
      </c>
      <c r="EJ150" s="1017">
        <v>0</v>
      </c>
      <c r="EK150" s="1016">
        <v>0</v>
      </c>
      <c r="EL150" s="1017">
        <v>0</v>
      </c>
      <c r="EM150" s="1016">
        <v>0</v>
      </c>
      <c r="EN150" s="1017">
        <v>0</v>
      </c>
      <c r="EO150" s="1016">
        <v>0</v>
      </c>
      <c r="EP150" s="1017">
        <v>0</v>
      </c>
      <c r="EQ150" s="1016">
        <v>0</v>
      </c>
      <c r="ER150" s="1017">
        <v>0</v>
      </c>
      <c r="ES150" s="1016">
        <v>0</v>
      </c>
      <c r="ET150" s="1017">
        <v>0</v>
      </c>
      <c r="EU150" s="1016">
        <v>0</v>
      </c>
      <c r="EV150" s="1017">
        <v>0</v>
      </c>
      <c r="EW150" s="1016">
        <v>0</v>
      </c>
      <c r="EX150" s="1017">
        <v>0</v>
      </c>
      <c r="EY150" s="1016">
        <v>0</v>
      </c>
      <c r="EZ150" s="1017">
        <v>0</v>
      </c>
      <c r="FA150" s="1016">
        <v>0</v>
      </c>
      <c r="FB150" s="1017">
        <v>0</v>
      </c>
      <c r="FC150" s="1018">
        <v>0</v>
      </c>
      <c r="FD150" s="946"/>
      <c r="FE150" s="974"/>
      <c r="FF150" s="946"/>
      <c r="FG150" s="975"/>
      <c r="FI150" s="1019" t="b">
        <v>1</v>
      </c>
    </row>
    <row r="151" spans="2:165" hidden="1" outlineLevel="1">
      <c r="B151" s="976">
        <v>141</v>
      </c>
      <c r="C151" s="977" t="s">
        <v>798</v>
      </c>
      <c r="E151" s="978">
        <v>0</v>
      </c>
      <c r="F151" s="979">
        <v>0</v>
      </c>
      <c r="G151" s="980">
        <v>0</v>
      </c>
      <c r="H151" s="979">
        <v>0</v>
      </c>
      <c r="I151" s="980">
        <v>0</v>
      </c>
      <c r="J151" s="979">
        <v>0</v>
      </c>
      <c r="K151" s="980">
        <v>0</v>
      </c>
      <c r="L151" s="979">
        <v>0</v>
      </c>
      <c r="M151" s="980">
        <v>0</v>
      </c>
      <c r="N151" s="979">
        <v>0</v>
      </c>
      <c r="O151" s="980">
        <v>0</v>
      </c>
      <c r="P151" s="979">
        <v>0</v>
      </c>
      <c r="Q151" s="980">
        <v>0</v>
      </c>
      <c r="R151" s="979">
        <v>0</v>
      </c>
      <c r="S151" s="980">
        <v>0</v>
      </c>
      <c r="T151" s="979">
        <v>0</v>
      </c>
      <c r="U151" s="980">
        <v>0</v>
      </c>
      <c r="V151" s="979">
        <v>0</v>
      </c>
      <c r="W151" s="980">
        <v>0</v>
      </c>
      <c r="X151" s="979">
        <v>0</v>
      </c>
      <c r="Y151" s="980">
        <v>0</v>
      </c>
      <c r="Z151" s="979">
        <v>0</v>
      </c>
      <c r="AA151" s="980">
        <v>0</v>
      </c>
      <c r="AB151" s="979">
        <v>0</v>
      </c>
      <c r="AC151" s="980">
        <v>0</v>
      </c>
      <c r="AD151" s="979">
        <v>0</v>
      </c>
      <c r="AE151" s="980">
        <v>0</v>
      </c>
      <c r="AF151" s="979">
        <v>0</v>
      </c>
      <c r="AG151" s="980">
        <v>0</v>
      </c>
      <c r="AH151" s="979">
        <v>0</v>
      </c>
      <c r="AI151" s="980">
        <v>0</v>
      </c>
      <c r="AJ151" s="979">
        <v>0</v>
      </c>
      <c r="AK151" s="980">
        <v>0</v>
      </c>
      <c r="AL151" s="979">
        <v>0</v>
      </c>
      <c r="AM151" s="980">
        <v>0</v>
      </c>
      <c r="AN151" s="981">
        <v>0</v>
      </c>
      <c r="AO151" s="946"/>
      <c r="AP151" s="964"/>
      <c r="AQ151" s="946"/>
      <c r="AR151" s="978">
        <v>0</v>
      </c>
      <c r="AS151" s="979">
        <v>0</v>
      </c>
      <c r="AT151" s="980">
        <v>0</v>
      </c>
      <c r="AU151" s="979">
        <v>0</v>
      </c>
      <c r="AV151" s="980">
        <v>0</v>
      </c>
      <c r="AW151" s="979">
        <v>0</v>
      </c>
      <c r="AX151" s="980">
        <v>0</v>
      </c>
      <c r="AY151" s="979">
        <v>0</v>
      </c>
      <c r="AZ151" s="980">
        <v>0</v>
      </c>
      <c r="BA151" s="979">
        <v>0</v>
      </c>
      <c r="BB151" s="980">
        <v>0</v>
      </c>
      <c r="BC151" s="979">
        <v>0</v>
      </c>
      <c r="BD151" s="980">
        <v>0</v>
      </c>
      <c r="BE151" s="979">
        <v>0</v>
      </c>
      <c r="BF151" s="980">
        <v>0</v>
      </c>
      <c r="BG151" s="979">
        <v>0</v>
      </c>
      <c r="BH151" s="980">
        <v>0</v>
      </c>
      <c r="BI151" s="979">
        <v>0</v>
      </c>
      <c r="BJ151" s="980">
        <v>0</v>
      </c>
      <c r="BK151" s="979">
        <v>0</v>
      </c>
      <c r="BL151" s="980">
        <v>0</v>
      </c>
      <c r="BM151" s="979">
        <v>0</v>
      </c>
      <c r="BN151" s="980">
        <v>0</v>
      </c>
      <c r="BO151" s="979">
        <v>0</v>
      </c>
      <c r="BP151" s="980">
        <v>0</v>
      </c>
      <c r="BQ151" s="979">
        <v>0</v>
      </c>
      <c r="BR151" s="980">
        <v>0</v>
      </c>
      <c r="BS151" s="979">
        <v>0</v>
      </c>
      <c r="BT151" s="980">
        <v>0</v>
      </c>
      <c r="BU151" s="979">
        <v>0</v>
      </c>
      <c r="BV151" s="980">
        <v>0</v>
      </c>
      <c r="BW151" s="979">
        <v>0</v>
      </c>
      <c r="BX151" s="980">
        <v>0</v>
      </c>
      <c r="BY151" s="979">
        <v>0</v>
      </c>
      <c r="BZ151" s="980">
        <v>0</v>
      </c>
      <c r="CA151" s="981">
        <v>0</v>
      </c>
      <c r="CB151" s="946"/>
      <c r="CC151" s="971"/>
      <c r="CD151" s="946"/>
      <c r="CE151" s="972"/>
      <c r="CF151" s="946"/>
      <c r="CG151" s="978">
        <v>0</v>
      </c>
      <c r="CH151" s="979">
        <v>0</v>
      </c>
      <c r="CI151" s="980">
        <v>0</v>
      </c>
      <c r="CJ151" s="979">
        <v>0</v>
      </c>
      <c r="CK151" s="980">
        <v>0</v>
      </c>
      <c r="CL151" s="979">
        <v>0</v>
      </c>
      <c r="CM151" s="980">
        <v>0</v>
      </c>
      <c r="CN151" s="979">
        <v>0</v>
      </c>
      <c r="CO151" s="980">
        <v>0</v>
      </c>
      <c r="CP151" s="979">
        <v>0</v>
      </c>
      <c r="CQ151" s="980">
        <v>0</v>
      </c>
      <c r="CR151" s="979">
        <v>0</v>
      </c>
      <c r="CS151" s="980">
        <v>0</v>
      </c>
      <c r="CT151" s="979">
        <v>0</v>
      </c>
      <c r="CU151" s="980">
        <v>0</v>
      </c>
      <c r="CV151" s="979">
        <v>0</v>
      </c>
      <c r="CW151" s="980">
        <v>0</v>
      </c>
      <c r="CX151" s="979">
        <v>0</v>
      </c>
      <c r="CY151" s="980">
        <v>0</v>
      </c>
      <c r="CZ151" s="979">
        <v>0</v>
      </c>
      <c r="DA151" s="980">
        <v>0</v>
      </c>
      <c r="DB151" s="979">
        <v>0</v>
      </c>
      <c r="DC151" s="980">
        <v>0</v>
      </c>
      <c r="DD151" s="979">
        <v>0</v>
      </c>
      <c r="DE151" s="980">
        <v>0</v>
      </c>
      <c r="DF151" s="979">
        <v>0</v>
      </c>
      <c r="DG151" s="980">
        <v>0</v>
      </c>
      <c r="DH151" s="979">
        <v>0</v>
      </c>
      <c r="DI151" s="980">
        <v>0</v>
      </c>
      <c r="DJ151" s="979">
        <v>0</v>
      </c>
      <c r="DK151" s="980">
        <v>0</v>
      </c>
      <c r="DL151" s="979">
        <v>0</v>
      </c>
      <c r="DM151" s="980">
        <v>0</v>
      </c>
      <c r="DN151" s="979">
        <v>0</v>
      </c>
      <c r="DO151" s="980">
        <v>0</v>
      </c>
      <c r="DP151" s="981">
        <v>0</v>
      </c>
      <c r="DQ151" s="946"/>
      <c r="DR151" s="973"/>
      <c r="DS151" s="946"/>
      <c r="DT151" s="978">
        <v>0</v>
      </c>
      <c r="DU151" s="979">
        <v>0</v>
      </c>
      <c r="DV151" s="980">
        <v>0</v>
      </c>
      <c r="DW151" s="979">
        <v>0</v>
      </c>
      <c r="DX151" s="980">
        <v>0</v>
      </c>
      <c r="DY151" s="979">
        <v>0</v>
      </c>
      <c r="DZ151" s="980">
        <v>0</v>
      </c>
      <c r="EA151" s="979">
        <v>0</v>
      </c>
      <c r="EB151" s="980">
        <v>0</v>
      </c>
      <c r="EC151" s="979">
        <v>0</v>
      </c>
      <c r="ED151" s="980">
        <v>0</v>
      </c>
      <c r="EE151" s="979">
        <v>0</v>
      </c>
      <c r="EF151" s="980">
        <v>0</v>
      </c>
      <c r="EG151" s="979">
        <v>0</v>
      </c>
      <c r="EH151" s="980">
        <v>0</v>
      </c>
      <c r="EI151" s="979">
        <v>0</v>
      </c>
      <c r="EJ151" s="980">
        <v>0</v>
      </c>
      <c r="EK151" s="979">
        <v>0</v>
      </c>
      <c r="EL151" s="980">
        <v>0</v>
      </c>
      <c r="EM151" s="979">
        <v>0</v>
      </c>
      <c r="EN151" s="980">
        <v>0</v>
      </c>
      <c r="EO151" s="979">
        <v>0</v>
      </c>
      <c r="EP151" s="980">
        <v>0</v>
      </c>
      <c r="EQ151" s="979">
        <v>0</v>
      </c>
      <c r="ER151" s="980">
        <v>0</v>
      </c>
      <c r="ES151" s="979">
        <v>0</v>
      </c>
      <c r="ET151" s="980">
        <v>0</v>
      </c>
      <c r="EU151" s="979">
        <v>0</v>
      </c>
      <c r="EV151" s="980">
        <v>0</v>
      </c>
      <c r="EW151" s="979">
        <v>0</v>
      </c>
      <c r="EX151" s="980">
        <v>0</v>
      </c>
      <c r="EY151" s="979">
        <v>0</v>
      </c>
      <c r="EZ151" s="980">
        <v>0</v>
      </c>
      <c r="FA151" s="979">
        <v>0</v>
      </c>
      <c r="FB151" s="980">
        <v>0</v>
      </c>
      <c r="FC151" s="981">
        <v>0</v>
      </c>
      <c r="FD151" s="946"/>
      <c r="FE151" s="974"/>
      <c r="FF151" s="946"/>
      <c r="FG151" s="975"/>
      <c r="FI151" s="982" t="b">
        <v>1</v>
      </c>
    </row>
    <row r="152" spans="2:165" hidden="1" outlineLevel="1">
      <c r="B152" s="983">
        <v>142</v>
      </c>
      <c r="C152" s="984" t="s">
        <v>799</v>
      </c>
      <c r="E152" s="985">
        <v>0</v>
      </c>
      <c r="F152" s="986">
        <v>0</v>
      </c>
      <c r="G152" s="987">
        <v>0</v>
      </c>
      <c r="H152" s="986">
        <v>0</v>
      </c>
      <c r="I152" s="987">
        <v>0</v>
      </c>
      <c r="J152" s="986">
        <v>0</v>
      </c>
      <c r="K152" s="987">
        <v>0</v>
      </c>
      <c r="L152" s="986">
        <v>0</v>
      </c>
      <c r="M152" s="987">
        <v>0</v>
      </c>
      <c r="N152" s="986">
        <v>0</v>
      </c>
      <c r="O152" s="987">
        <v>0</v>
      </c>
      <c r="P152" s="986">
        <v>0</v>
      </c>
      <c r="Q152" s="987">
        <v>0</v>
      </c>
      <c r="R152" s="986">
        <v>0</v>
      </c>
      <c r="S152" s="987">
        <v>0</v>
      </c>
      <c r="T152" s="986">
        <v>0</v>
      </c>
      <c r="U152" s="987">
        <v>0</v>
      </c>
      <c r="V152" s="986">
        <v>0</v>
      </c>
      <c r="W152" s="987">
        <v>0</v>
      </c>
      <c r="X152" s="986">
        <v>0</v>
      </c>
      <c r="Y152" s="987">
        <v>0</v>
      </c>
      <c r="Z152" s="986">
        <v>0</v>
      </c>
      <c r="AA152" s="987">
        <v>0</v>
      </c>
      <c r="AB152" s="986">
        <v>0</v>
      </c>
      <c r="AC152" s="987">
        <v>0</v>
      </c>
      <c r="AD152" s="986">
        <v>0</v>
      </c>
      <c r="AE152" s="987">
        <v>0</v>
      </c>
      <c r="AF152" s="986">
        <v>0</v>
      </c>
      <c r="AG152" s="987">
        <v>0</v>
      </c>
      <c r="AH152" s="986">
        <v>0</v>
      </c>
      <c r="AI152" s="987">
        <v>0</v>
      </c>
      <c r="AJ152" s="986">
        <v>0</v>
      </c>
      <c r="AK152" s="987">
        <v>0</v>
      </c>
      <c r="AL152" s="986">
        <v>0</v>
      </c>
      <c r="AM152" s="987">
        <v>0</v>
      </c>
      <c r="AN152" s="988">
        <v>0</v>
      </c>
      <c r="AO152" s="946"/>
      <c r="AP152" s="964"/>
      <c r="AQ152" s="946"/>
      <c r="AR152" s="985">
        <v>0</v>
      </c>
      <c r="AS152" s="986">
        <v>0</v>
      </c>
      <c r="AT152" s="987">
        <v>0</v>
      </c>
      <c r="AU152" s="986">
        <v>0</v>
      </c>
      <c r="AV152" s="987">
        <v>0</v>
      </c>
      <c r="AW152" s="986">
        <v>0</v>
      </c>
      <c r="AX152" s="987">
        <v>0</v>
      </c>
      <c r="AY152" s="986">
        <v>0</v>
      </c>
      <c r="AZ152" s="987">
        <v>0</v>
      </c>
      <c r="BA152" s="986">
        <v>0</v>
      </c>
      <c r="BB152" s="987">
        <v>0</v>
      </c>
      <c r="BC152" s="986">
        <v>0</v>
      </c>
      <c r="BD152" s="987">
        <v>0</v>
      </c>
      <c r="BE152" s="986">
        <v>0</v>
      </c>
      <c r="BF152" s="987">
        <v>0</v>
      </c>
      <c r="BG152" s="986">
        <v>0</v>
      </c>
      <c r="BH152" s="987">
        <v>0</v>
      </c>
      <c r="BI152" s="986">
        <v>0</v>
      </c>
      <c r="BJ152" s="987">
        <v>0</v>
      </c>
      <c r="BK152" s="986">
        <v>0</v>
      </c>
      <c r="BL152" s="987">
        <v>0</v>
      </c>
      <c r="BM152" s="986">
        <v>0</v>
      </c>
      <c r="BN152" s="987">
        <v>0</v>
      </c>
      <c r="BO152" s="986">
        <v>0</v>
      </c>
      <c r="BP152" s="987">
        <v>0</v>
      </c>
      <c r="BQ152" s="986">
        <v>0</v>
      </c>
      <c r="BR152" s="987">
        <v>0</v>
      </c>
      <c r="BS152" s="986">
        <v>0</v>
      </c>
      <c r="BT152" s="987">
        <v>0</v>
      </c>
      <c r="BU152" s="986">
        <v>0</v>
      </c>
      <c r="BV152" s="987">
        <v>0</v>
      </c>
      <c r="BW152" s="986">
        <v>0</v>
      </c>
      <c r="BX152" s="987">
        <v>0</v>
      </c>
      <c r="BY152" s="986">
        <v>0</v>
      </c>
      <c r="BZ152" s="987">
        <v>0</v>
      </c>
      <c r="CA152" s="988">
        <v>0</v>
      </c>
      <c r="CB152" s="946"/>
      <c r="CC152" s="971"/>
      <c r="CD152" s="946"/>
      <c r="CE152" s="972"/>
      <c r="CF152" s="946"/>
      <c r="CG152" s="985">
        <v>0</v>
      </c>
      <c r="CH152" s="986">
        <v>0</v>
      </c>
      <c r="CI152" s="987">
        <v>0</v>
      </c>
      <c r="CJ152" s="986">
        <v>0</v>
      </c>
      <c r="CK152" s="987">
        <v>0</v>
      </c>
      <c r="CL152" s="986">
        <v>0</v>
      </c>
      <c r="CM152" s="987">
        <v>0</v>
      </c>
      <c r="CN152" s="986">
        <v>0</v>
      </c>
      <c r="CO152" s="987">
        <v>0</v>
      </c>
      <c r="CP152" s="986">
        <v>0</v>
      </c>
      <c r="CQ152" s="987">
        <v>0</v>
      </c>
      <c r="CR152" s="986">
        <v>0</v>
      </c>
      <c r="CS152" s="987">
        <v>0</v>
      </c>
      <c r="CT152" s="986">
        <v>0</v>
      </c>
      <c r="CU152" s="987">
        <v>0</v>
      </c>
      <c r="CV152" s="986">
        <v>0</v>
      </c>
      <c r="CW152" s="987">
        <v>0</v>
      </c>
      <c r="CX152" s="986">
        <v>0</v>
      </c>
      <c r="CY152" s="987">
        <v>0</v>
      </c>
      <c r="CZ152" s="986">
        <v>0</v>
      </c>
      <c r="DA152" s="987">
        <v>0</v>
      </c>
      <c r="DB152" s="986">
        <v>0</v>
      </c>
      <c r="DC152" s="987">
        <v>0</v>
      </c>
      <c r="DD152" s="986">
        <v>0</v>
      </c>
      <c r="DE152" s="987">
        <v>0</v>
      </c>
      <c r="DF152" s="986">
        <v>0</v>
      </c>
      <c r="DG152" s="987">
        <v>0</v>
      </c>
      <c r="DH152" s="986">
        <v>0</v>
      </c>
      <c r="DI152" s="987">
        <v>0</v>
      </c>
      <c r="DJ152" s="986">
        <v>0</v>
      </c>
      <c r="DK152" s="987">
        <v>0</v>
      </c>
      <c r="DL152" s="986">
        <v>0</v>
      </c>
      <c r="DM152" s="987">
        <v>0</v>
      </c>
      <c r="DN152" s="986">
        <v>0</v>
      </c>
      <c r="DO152" s="987">
        <v>0</v>
      </c>
      <c r="DP152" s="988">
        <v>0</v>
      </c>
      <c r="DQ152" s="946"/>
      <c r="DR152" s="973"/>
      <c r="DS152" s="946"/>
      <c r="DT152" s="985">
        <v>0</v>
      </c>
      <c r="DU152" s="986">
        <v>0</v>
      </c>
      <c r="DV152" s="987">
        <v>0</v>
      </c>
      <c r="DW152" s="986">
        <v>0</v>
      </c>
      <c r="DX152" s="987">
        <v>0</v>
      </c>
      <c r="DY152" s="986">
        <v>0</v>
      </c>
      <c r="DZ152" s="987">
        <v>0</v>
      </c>
      <c r="EA152" s="986">
        <v>0</v>
      </c>
      <c r="EB152" s="987">
        <v>0</v>
      </c>
      <c r="EC152" s="986">
        <v>0</v>
      </c>
      <c r="ED152" s="987">
        <v>0</v>
      </c>
      <c r="EE152" s="986">
        <v>0</v>
      </c>
      <c r="EF152" s="987">
        <v>0</v>
      </c>
      <c r="EG152" s="986">
        <v>0</v>
      </c>
      <c r="EH152" s="987">
        <v>0</v>
      </c>
      <c r="EI152" s="986">
        <v>0</v>
      </c>
      <c r="EJ152" s="987">
        <v>0</v>
      </c>
      <c r="EK152" s="986">
        <v>0</v>
      </c>
      <c r="EL152" s="987">
        <v>0</v>
      </c>
      <c r="EM152" s="986">
        <v>0</v>
      </c>
      <c r="EN152" s="987">
        <v>0</v>
      </c>
      <c r="EO152" s="986">
        <v>0</v>
      </c>
      <c r="EP152" s="987">
        <v>0</v>
      </c>
      <c r="EQ152" s="986">
        <v>0</v>
      </c>
      <c r="ER152" s="987">
        <v>0</v>
      </c>
      <c r="ES152" s="986">
        <v>0</v>
      </c>
      <c r="ET152" s="987">
        <v>0</v>
      </c>
      <c r="EU152" s="986">
        <v>0</v>
      </c>
      <c r="EV152" s="987">
        <v>0</v>
      </c>
      <c r="EW152" s="986">
        <v>0</v>
      </c>
      <c r="EX152" s="987">
        <v>0</v>
      </c>
      <c r="EY152" s="986">
        <v>0</v>
      </c>
      <c r="EZ152" s="987">
        <v>0</v>
      </c>
      <c r="FA152" s="986">
        <v>0</v>
      </c>
      <c r="FB152" s="987">
        <v>0</v>
      </c>
      <c r="FC152" s="988">
        <v>0</v>
      </c>
      <c r="FD152" s="946"/>
      <c r="FE152" s="974"/>
      <c r="FF152" s="946"/>
      <c r="FG152" s="975"/>
      <c r="FI152" s="989" t="b">
        <v>1</v>
      </c>
    </row>
    <row r="153" spans="2:165" hidden="1" outlineLevel="1">
      <c r="B153" s="990">
        <v>143</v>
      </c>
      <c r="C153" s="991" t="s">
        <v>800</v>
      </c>
      <c r="E153" s="992">
        <v>0</v>
      </c>
      <c r="F153" s="993">
        <v>0</v>
      </c>
      <c r="G153" s="994">
        <v>0</v>
      </c>
      <c r="H153" s="993">
        <v>0</v>
      </c>
      <c r="I153" s="994">
        <v>0</v>
      </c>
      <c r="J153" s="993">
        <v>0</v>
      </c>
      <c r="K153" s="994">
        <v>0</v>
      </c>
      <c r="L153" s="993">
        <v>0</v>
      </c>
      <c r="M153" s="994">
        <v>0</v>
      </c>
      <c r="N153" s="993">
        <v>0</v>
      </c>
      <c r="O153" s="994">
        <v>0</v>
      </c>
      <c r="P153" s="993">
        <v>0</v>
      </c>
      <c r="Q153" s="994">
        <v>0</v>
      </c>
      <c r="R153" s="993">
        <v>0</v>
      </c>
      <c r="S153" s="994">
        <v>0</v>
      </c>
      <c r="T153" s="993">
        <v>0</v>
      </c>
      <c r="U153" s="994">
        <v>0</v>
      </c>
      <c r="V153" s="993">
        <v>0</v>
      </c>
      <c r="W153" s="994">
        <v>0</v>
      </c>
      <c r="X153" s="993">
        <v>0</v>
      </c>
      <c r="Y153" s="994">
        <v>0</v>
      </c>
      <c r="Z153" s="993">
        <v>0</v>
      </c>
      <c r="AA153" s="994">
        <v>0</v>
      </c>
      <c r="AB153" s="993">
        <v>0</v>
      </c>
      <c r="AC153" s="994">
        <v>0</v>
      </c>
      <c r="AD153" s="993">
        <v>0</v>
      </c>
      <c r="AE153" s="994">
        <v>0</v>
      </c>
      <c r="AF153" s="993">
        <v>0</v>
      </c>
      <c r="AG153" s="994">
        <v>0</v>
      </c>
      <c r="AH153" s="993">
        <v>0</v>
      </c>
      <c r="AI153" s="994">
        <v>0</v>
      </c>
      <c r="AJ153" s="993">
        <v>0</v>
      </c>
      <c r="AK153" s="994">
        <v>0</v>
      </c>
      <c r="AL153" s="993">
        <v>0</v>
      </c>
      <c r="AM153" s="994">
        <v>0</v>
      </c>
      <c r="AN153" s="995">
        <v>0</v>
      </c>
      <c r="AO153" s="946"/>
      <c r="AP153" s="964"/>
      <c r="AQ153" s="946"/>
      <c r="AR153" s="992">
        <v>0</v>
      </c>
      <c r="AS153" s="993">
        <v>0</v>
      </c>
      <c r="AT153" s="994">
        <v>0</v>
      </c>
      <c r="AU153" s="993">
        <v>0</v>
      </c>
      <c r="AV153" s="994">
        <v>0</v>
      </c>
      <c r="AW153" s="993">
        <v>0</v>
      </c>
      <c r="AX153" s="994">
        <v>0</v>
      </c>
      <c r="AY153" s="993">
        <v>0</v>
      </c>
      <c r="AZ153" s="994">
        <v>0</v>
      </c>
      <c r="BA153" s="993">
        <v>0</v>
      </c>
      <c r="BB153" s="994">
        <v>0</v>
      </c>
      <c r="BC153" s="993">
        <v>0</v>
      </c>
      <c r="BD153" s="994">
        <v>0</v>
      </c>
      <c r="BE153" s="993">
        <v>0</v>
      </c>
      <c r="BF153" s="994">
        <v>0</v>
      </c>
      <c r="BG153" s="993">
        <v>0</v>
      </c>
      <c r="BH153" s="994">
        <v>0</v>
      </c>
      <c r="BI153" s="993">
        <v>0</v>
      </c>
      <c r="BJ153" s="994">
        <v>0</v>
      </c>
      <c r="BK153" s="993">
        <v>0</v>
      </c>
      <c r="BL153" s="994">
        <v>0</v>
      </c>
      <c r="BM153" s="993">
        <v>0</v>
      </c>
      <c r="BN153" s="994">
        <v>0</v>
      </c>
      <c r="BO153" s="993">
        <v>0</v>
      </c>
      <c r="BP153" s="994">
        <v>0</v>
      </c>
      <c r="BQ153" s="993">
        <v>0</v>
      </c>
      <c r="BR153" s="994">
        <v>0</v>
      </c>
      <c r="BS153" s="993">
        <v>0</v>
      </c>
      <c r="BT153" s="994">
        <v>0</v>
      </c>
      <c r="BU153" s="993">
        <v>0</v>
      </c>
      <c r="BV153" s="994">
        <v>0</v>
      </c>
      <c r="BW153" s="993">
        <v>0</v>
      </c>
      <c r="BX153" s="994">
        <v>0</v>
      </c>
      <c r="BY153" s="993">
        <v>0</v>
      </c>
      <c r="BZ153" s="994">
        <v>0</v>
      </c>
      <c r="CA153" s="995">
        <v>0</v>
      </c>
      <c r="CB153" s="946"/>
      <c r="CC153" s="971"/>
      <c r="CD153" s="946"/>
      <c r="CE153" s="972"/>
      <c r="CF153" s="946"/>
      <c r="CG153" s="992">
        <v>0</v>
      </c>
      <c r="CH153" s="993">
        <v>0</v>
      </c>
      <c r="CI153" s="994">
        <v>0</v>
      </c>
      <c r="CJ153" s="993">
        <v>0</v>
      </c>
      <c r="CK153" s="994">
        <v>0</v>
      </c>
      <c r="CL153" s="993">
        <v>0</v>
      </c>
      <c r="CM153" s="994">
        <v>0</v>
      </c>
      <c r="CN153" s="993">
        <v>0</v>
      </c>
      <c r="CO153" s="994">
        <v>0</v>
      </c>
      <c r="CP153" s="993">
        <v>0</v>
      </c>
      <c r="CQ153" s="994">
        <v>0</v>
      </c>
      <c r="CR153" s="993">
        <v>0</v>
      </c>
      <c r="CS153" s="994">
        <v>0</v>
      </c>
      <c r="CT153" s="993">
        <v>0</v>
      </c>
      <c r="CU153" s="994">
        <v>0</v>
      </c>
      <c r="CV153" s="993">
        <v>0</v>
      </c>
      <c r="CW153" s="994">
        <v>0</v>
      </c>
      <c r="CX153" s="993">
        <v>0</v>
      </c>
      <c r="CY153" s="994">
        <v>0</v>
      </c>
      <c r="CZ153" s="993">
        <v>0</v>
      </c>
      <c r="DA153" s="994">
        <v>0</v>
      </c>
      <c r="DB153" s="993">
        <v>0</v>
      </c>
      <c r="DC153" s="994">
        <v>0</v>
      </c>
      <c r="DD153" s="993">
        <v>0</v>
      </c>
      <c r="DE153" s="994">
        <v>0</v>
      </c>
      <c r="DF153" s="993">
        <v>0</v>
      </c>
      <c r="DG153" s="994">
        <v>0</v>
      </c>
      <c r="DH153" s="993">
        <v>0</v>
      </c>
      <c r="DI153" s="994">
        <v>0</v>
      </c>
      <c r="DJ153" s="993">
        <v>0</v>
      </c>
      <c r="DK153" s="994">
        <v>0</v>
      </c>
      <c r="DL153" s="993">
        <v>0</v>
      </c>
      <c r="DM153" s="994">
        <v>0</v>
      </c>
      <c r="DN153" s="993">
        <v>0</v>
      </c>
      <c r="DO153" s="994">
        <v>0</v>
      </c>
      <c r="DP153" s="995">
        <v>0</v>
      </c>
      <c r="DQ153" s="946"/>
      <c r="DR153" s="973"/>
      <c r="DS153" s="946"/>
      <c r="DT153" s="992">
        <v>0</v>
      </c>
      <c r="DU153" s="993">
        <v>0</v>
      </c>
      <c r="DV153" s="994">
        <v>0</v>
      </c>
      <c r="DW153" s="993">
        <v>0</v>
      </c>
      <c r="DX153" s="994">
        <v>0</v>
      </c>
      <c r="DY153" s="993">
        <v>0</v>
      </c>
      <c r="DZ153" s="994">
        <v>0</v>
      </c>
      <c r="EA153" s="993">
        <v>0</v>
      </c>
      <c r="EB153" s="994">
        <v>0</v>
      </c>
      <c r="EC153" s="993">
        <v>0</v>
      </c>
      <c r="ED153" s="994">
        <v>0</v>
      </c>
      <c r="EE153" s="993">
        <v>0</v>
      </c>
      <c r="EF153" s="994">
        <v>0</v>
      </c>
      <c r="EG153" s="993">
        <v>0</v>
      </c>
      <c r="EH153" s="994">
        <v>0</v>
      </c>
      <c r="EI153" s="993">
        <v>0</v>
      </c>
      <c r="EJ153" s="994">
        <v>0</v>
      </c>
      <c r="EK153" s="993">
        <v>0</v>
      </c>
      <c r="EL153" s="994">
        <v>0</v>
      </c>
      <c r="EM153" s="993">
        <v>0</v>
      </c>
      <c r="EN153" s="994">
        <v>0</v>
      </c>
      <c r="EO153" s="993">
        <v>0</v>
      </c>
      <c r="EP153" s="994">
        <v>0</v>
      </c>
      <c r="EQ153" s="993">
        <v>0</v>
      </c>
      <c r="ER153" s="994">
        <v>0</v>
      </c>
      <c r="ES153" s="993">
        <v>0</v>
      </c>
      <c r="ET153" s="994">
        <v>0</v>
      </c>
      <c r="EU153" s="993">
        <v>0</v>
      </c>
      <c r="EV153" s="994">
        <v>0</v>
      </c>
      <c r="EW153" s="993">
        <v>0</v>
      </c>
      <c r="EX153" s="994">
        <v>0</v>
      </c>
      <c r="EY153" s="993">
        <v>0</v>
      </c>
      <c r="EZ153" s="994">
        <v>0</v>
      </c>
      <c r="FA153" s="993">
        <v>0</v>
      </c>
      <c r="FB153" s="994">
        <v>0</v>
      </c>
      <c r="FC153" s="995">
        <v>0</v>
      </c>
      <c r="FD153" s="946"/>
      <c r="FE153" s="974"/>
      <c r="FF153" s="946"/>
      <c r="FG153" s="975"/>
      <c r="FI153" s="996" t="b">
        <v>1</v>
      </c>
    </row>
    <row r="154" spans="2:165" hidden="1" outlineLevel="1">
      <c r="B154" s="983">
        <v>144</v>
      </c>
      <c r="C154" s="984" t="s">
        <v>801</v>
      </c>
      <c r="E154" s="985">
        <v>0</v>
      </c>
      <c r="F154" s="986">
        <v>0</v>
      </c>
      <c r="G154" s="987">
        <v>0</v>
      </c>
      <c r="H154" s="986">
        <v>0</v>
      </c>
      <c r="I154" s="987">
        <v>0</v>
      </c>
      <c r="J154" s="986">
        <v>0</v>
      </c>
      <c r="K154" s="987">
        <v>0</v>
      </c>
      <c r="L154" s="986">
        <v>0</v>
      </c>
      <c r="M154" s="987">
        <v>0</v>
      </c>
      <c r="N154" s="986">
        <v>0</v>
      </c>
      <c r="O154" s="987">
        <v>0</v>
      </c>
      <c r="P154" s="986">
        <v>0</v>
      </c>
      <c r="Q154" s="987">
        <v>0</v>
      </c>
      <c r="R154" s="986">
        <v>0</v>
      </c>
      <c r="S154" s="987">
        <v>0</v>
      </c>
      <c r="T154" s="986">
        <v>0</v>
      </c>
      <c r="U154" s="987">
        <v>0</v>
      </c>
      <c r="V154" s="986">
        <v>0</v>
      </c>
      <c r="W154" s="987">
        <v>0</v>
      </c>
      <c r="X154" s="986">
        <v>0</v>
      </c>
      <c r="Y154" s="987">
        <v>0</v>
      </c>
      <c r="Z154" s="986">
        <v>0</v>
      </c>
      <c r="AA154" s="987">
        <v>0</v>
      </c>
      <c r="AB154" s="986">
        <v>0</v>
      </c>
      <c r="AC154" s="987">
        <v>0</v>
      </c>
      <c r="AD154" s="986">
        <v>0</v>
      </c>
      <c r="AE154" s="987">
        <v>0</v>
      </c>
      <c r="AF154" s="986">
        <v>0</v>
      </c>
      <c r="AG154" s="987">
        <v>0</v>
      </c>
      <c r="AH154" s="986">
        <v>0</v>
      </c>
      <c r="AI154" s="987">
        <v>0</v>
      </c>
      <c r="AJ154" s="986">
        <v>0</v>
      </c>
      <c r="AK154" s="987">
        <v>0</v>
      </c>
      <c r="AL154" s="986">
        <v>0</v>
      </c>
      <c r="AM154" s="987">
        <v>0</v>
      </c>
      <c r="AN154" s="988">
        <v>0</v>
      </c>
      <c r="AO154" s="946"/>
      <c r="AP154" s="964"/>
      <c r="AQ154" s="946"/>
      <c r="AR154" s="985">
        <v>0</v>
      </c>
      <c r="AS154" s="986">
        <v>0</v>
      </c>
      <c r="AT154" s="987">
        <v>0</v>
      </c>
      <c r="AU154" s="986">
        <v>0</v>
      </c>
      <c r="AV154" s="987">
        <v>0</v>
      </c>
      <c r="AW154" s="986">
        <v>0</v>
      </c>
      <c r="AX154" s="987">
        <v>0</v>
      </c>
      <c r="AY154" s="986">
        <v>0</v>
      </c>
      <c r="AZ154" s="987">
        <v>0</v>
      </c>
      <c r="BA154" s="986">
        <v>0</v>
      </c>
      <c r="BB154" s="987">
        <v>0</v>
      </c>
      <c r="BC154" s="986">
        <v>0</v>
      </c>
      <c r="BD154" s="987">
        <v>0</v>
      </c>
      <c r="BE154" s="986">
        <v>0</v>
      </c>
      <c r="BF154" s="987">
        <v>0</v>
      </c>
      <c r="BG154" s="986">
        <v>0</v>
      </c>
      <c r="BH154" s="987">
        <v>0</v>
      </c>
      <c r="BI154" s="986">
        <v>0</v>
      </c>
      <c r="BJ154" s="987">
        <v>0</v>
      </c>
      <c r="BK154" s="986">
        <v>0</v>
      </c>
      <c r="BL154" s="987">
        <v>0</v>
      </c>
      <c r="BM154" s="986">
        <v>0</v>
      </c>
      <c r="BN154" s="987">
        <v>0</v>
      </c>
      <c r="BO154" s="986">
        <v>0</v>
      </c>
      <c r="BP154" s="987">
        <v>0</v>
      </c>
      <c r="BQ154" s="986">
        <v>0</v>
      </c>
      <c r="BR154" s="987">
        <v>0</v>
      </c>
      <c r="BS154" s="986">
        <v>0</v>
      </c>
      <c r="BT154" s="987">
        <v>0</v>
      </c>
      <c r="BU154" s="986">
        <v>0</v>
      </c>
      <c r="BV154" s="987">
        <v>0</v>
      </c>
      <c r="BW154" s="986">
        <v>0</v>
      </c>
      <c r="BX154" s="987">
        <v>0</v>
      </c>
      <c r="BY154" s="986">
        <v>0</v>
      </c>
      <c r="BZ154" s="987">
        <v>0</v>
      </c>
      <c r="CA154" s="988">
        <v>0</v>
      </c>
      <c r="CB154" s="946"/>
      <c r="CC154" s="971"/>
      <c r="CD154" s="946"/>
      <c r="CE154" s="972"/>
      <c r="CF154" s="946"/>
      <c r="CG154" s="985">
        <v>0</v>
      </c>
      <c r="CH154" s="986">
        <v>0</v>
      </c>
      <c r="CI154" s="987">
        <v>0</v>
      </c>
      <c r="CJ154" s="986">
        <v>0</v>
      </c>
      <c r="CK154" s="987">
        <v>0</v>
      </c>
      <c r="CL154" s="986">
        <v>0</v>
      </c>
      <c r="CM154" s="987">
        <v>0</v>
      </c>
      <c r="CN154" s="986">
        <v>0</v>
      </c>
      <c r="CO154" s="987">
        <v>0</v>
      </c>
      <c r="CP154" s="986">
        <v>0</v>
      </c>
      <c r="CQ154" s="987">
        <v>0</v>
      </c>
      <c r="CR154" s="986">
        <v>0</v>
      </c>
      <c r="CS154" s="987">
        <v>0</v>
      </c>
      <c r="CT154" s="986">
        <v>0</v>
      </c>
      <c r="CU154" s="987">
        <v>0</v>
      </c>
      <c r="CV154" s="986">
        <v>0</v>
      </c>
      <c r="CW154" s="987">
        <v>0</v>
      </c>
      <c r="CX154" s="986">
        <v>0</v>
      </c>
      <c r="CY154" s="987">
        <v>0</v>
      </c>
      <c r="CZ154" s="986">
        <v>0</v>
      </c>
      <c r="DA154" s="987">
        <v>0</v>
      </c>
      <c r="DB154" s="986">
        <v>0</v>
      </c>
      <c r="DC154" s="987">
        <v>0</v>
      </c>
      <c r="DD154" s="986">
        <v>0</v>
      </c>
      <c r="DE154" s="987">
        <v>0</v>
      </c>
      <c r="DF154" s="986">
        <v>0</v>
      </c>
      <c r="DG154" s="987">
        <v>0</v>
      </c>
      <c r="DH154" s="986">
        <v>0</v>
      </c>
      <c r="DI154" s="987">
        <v>0</v>
      </c>
      <c r="DJ154" s="986">
        <v>0</v>
      </c>
      <c r="DK154" s="987">
        <v>0</v>
      </c>
      <c r="DL154" s="986">
        <v>0</v>
      </c>
      <c r="DM154" s="987">
        <v>0</v>
      </c>
      <c r="DN154" s="986">
        <v>0</v>
      </c>
      <c r="DO154" s="987">
        <v>0</v>
      </c>
      <c r="DP154" s="988">
        <v>0</v>
      </c>
      <c r="DQ154" s="946"/>
      <c r="DR154" s="973"/>
      <c r="DS154" s="946"/>
      <c r="DT154" s="985">
        <v>0</v>
      </c>
      <c r="DU154" s="986">
        <v>0</v>
      </c>
      <c r="DV154" s="987">
        <v>0</v>
      </c>
      <c r="DW154" s="986">
        <v>0</v>
      </c>
      <c r="DX154" s="987">
        <v>0</v>
      </c>
      <c r="DY154" s="986">
        <v>0</v>
      </c>
      <c r="DZ154" s="987">
        <v>0</v>
      </c>
      <c r="EA154" s="986">
        <v>0</v>
      </c>
      <c r="EB154" s="987">
        <v>0</v>
      </c>
      <c r="EC154" s="986">
        <v>0</v>
      </c>
      <c r="ED154" s="987">
        <v>0</v>
      </c>
      <c r="EE154" s="986">
        <v>0</v>
      </c>
      <c r="EF154" s="987">
        <v>0</v>
      </c>
      <c r="EG154" s="986">
        <v>0</v>
      </c>
      <c r="EH154" s="987">
        <v>0</v>
      </c>
      <c r="EI154" s="986">
        <v>0</v>
      </c>
      <c r="EJ154" s="987">
        <v>0</v>
      </c>
      <c r="EK154" s="986">
        <v>0</v>
      </c>
      <c r="EL154" s="987">
        <v>0</v>
      </c>
      <c r="EM154" s="986">
        <v>0</v>
      </c>
      <c r="EN154" s="987">
        <v>0</v>
      </c>
      <c r="EO154" s="986">
        <v>0</v>
      </c>
      <c r="EP154" s="987">
        <v>0</v>
      </c>
      <c r="EQ154" s="986">
        <v>0</v>
      </c>
      <c r="ER154" s="987">
        <v>0</v>
      </c>
      <c r="ES154" s="986">
        <v>0</v>
      </c>
      <c r="ET154" s="987">
        <v>0</v>
      </c>
      <c r="EU154" s="986">
        <v>0</v>
      </c>
      <c r="EV154" s="987">
        <v>0</v>
      </c>
      <c r="EW154" s="986">
        <v>0</v>
      </c>
      <c r="EX154" s="987">
        <v>0</v>
      </c>
      <c r="EY154" s="986">
        <v>0</v>
      </c>
      <c r="EZ154" s="987">
        <v>0</v>
      </c>
      <c r="FA154" s="986">
        <v>0</v>
      </c>
      <c r="FB154" s="987">
        <v>0</v>
      </c>
      <c r="FC154" s="988">
        <v>0</v>
      </c>
      <c r="FD154" s="946"/>
      <c r="FE154" s="974"/>
      <c r="FF154" s="946"/>
      <c r="FG154" s="975"/>
      <c r="FI154" s="989" t="b">
        <v>1</v>
      </c>
    </row>
    <row r="155" spans="2:165" hidden="1" outlineLevel="1">
      <c r="B155" s="990">
        <v>145</v>
      </c>
      <c r="C155" s="991" t="s">
        <v>802</v>
      </c>
      <c r="E155" s="992">
        <v>0</v>
      </c>
      <c r="F155" s="993">
        <v>0</v>
      </c>
      <c r="G155" s="994">
        <v>0</v>
      </c>
      <c r="H155" s="993">
        <v>0</v>
      </c>
      <c r="I155" s="994">
        <v>0</v>
      </c>
      <c r="J155" s="993">
        <v>0</v>
      </c>
      <c r="K155" s="994">
        <v>0</v>
      </c>
      <c r="L155" s="993">
        <v>0</v>
      </c>
      <c r="M155" s="994">
        <v>0</v>
      </c>
      <c r="N155" s="993">
        <v>0</v>
      </c>
      <c r="O155" s="994">
        <v>0</v>
      </c>
      <c r="P155" s="993">
        <v>0</v>
      </c>
      <c r="Q155" s="994">
        <v>0</v>
      </c>
      <c r="R155" s="993">
        <v>0</v>
      </c>
      <c r="S155" s="994">
        <v>0</v>
      </c>
      <c r="T155" s="993">
        <v>0</v>
      </c>
      <c r="U155" s="994">
        <v>0</v>
      </c>
      <c r="V155" s="993">
        <v>0</v>
      </c>
      <c r="W155" s="994">
        <v>0</v>
      </c>
      <c r="X155" s="993">
        <v>0</v>
      </c>
      <c r="Y155" s="994">
        <v>0</v>
      </c>
      <c r="Z155" s="993">
        <v>0</v>
      </c>
      <c r="AA155" s="994">
        <v>0</v>
      </c>
      <c r="AB155" s="993">
        <v>0</v>
      </c>
      <c r="AC155" s="994">
        <v>0</v>
      </c>
      <c r="AD155" s="993">
        <v>0</v>
      </c>
      <c r="AE155" s="994">
        <v>0</v>
      </c>
      <c r="AF155" s="993">
        <v>0</v>
      </c>
      <c r="AG155" s="994">
        <v>0</v>
      </c>
      <c r="AH155" s="993">
        <v>0</v>
      </c>
      <c r="AI155" s="994">
        <v>0</v>
      </c>
      <c r="AJ155" s="993">
        <v>0</v>
      </c>
      <c r="AK155" s="994">
        <v>0</v>
      </c>
      <c r="AL155" s="993">
        <v>0</v>
      </c>
      <c r="AM155" s="994">
        <v>0</v>
      </c>
      <c r="AN155" s="995">
        <v>0</v>
      </c>
      <c r="AO155" s="946"/>
      <c r="AP155" s="964"/>
      <c r="AQ155" s="946"/>
      <c r="AR155" s="992">
        <v>0</v>
      </c>
      <c r="AS155" s="993">
        <v>0</v>
      </c>
      <c r="AT155" s="994">
        <v>0</v>
      </c>
      <c r="AU155" s="993">
        <v>0</v>
      </c>
      <c r="AV155" s="994">
        <v>0</v>
      </c>
      <c r="AW155" s="993">
        <v>0</v>
      </c>
      <c r="AX155" s="994">
        <v>0</v>
      </c>
      <c r="AY155" s="993">
        <v>0</v>
      </c>
      <c r="AZ155" s="994">
        <v>0</v>
      </c>
      <c r="BA155" s="993">
        <v>0</v>
      </c>
      <c r="BB155" s="994">
        <v>0</v>
      </c>
      <c r="BC155" s="993">
        <v>0</v>
      </c>
      <c r="BD155" s="994">
        <v>0</v>
      </c>
      <c r="BE155" s="993">
        <v>0</v>
      </c>
      <c r="BF155" s="994">
        <v>0</v>
      </c>
      <c r="BG155" s="993">
        <v>0</v>
      </c>
      <c r="BH155" s="994">
        <v>0</v>
      </c>
      <c r="BI155" s="993">
        <v>0</v>
      </c>
      <c r="BJ155" s="994">
        <v>0</v>
      </c>
      <c r="BK155" s="993">
        <v>0</v>
      </c>
      <c r="BL155" s="994">
        <v>0</v>
      </c>
      <c r="BM155" s="993">
        <v>0</v>
      </c>
      <c r="BN155" s="994">
        <v>0</v>
      </c>
      <c r="BO155" s="993">
        <v>0</v>
      </c>
      <c r="BP155" s="994">
        <v>0</v>
      </c>
      <c r="BQ155" s="993">
        <v>0</v>
      </c>
      <c r="BR155" s="994">
        <v>0</v>
      </c>
      <c r="BS155" s="993">
        <v>0</v>
      </c>
      <c r="BT155" s="994">
        <v>0</v>
      </c>
      <c r="BU155" s="993">
        <v>0</v>
      </c>
      <c r="BV155" s="994">
        <v>0</v>
      </c>
      <c r="BW155" s="993">
        <v>0</v>
      </c>
      <c r="BX155" s="994">
        <v>0</v>
      </c>
      <c r="BY155" s="993">
        <v>0</v>
      </c>
      <c r="BZ155" s="994">
        <v>0</v>
      </c>
      <c r="CA155" s="995">
        <v>0</v>
      </c>
      <c r="CB155" s="946"/>
      <c r="CC155" s="971"/>
      <c r="CD155" s="946"/>
      <c r="CE155" s="972"/>
      <c r="CF155" s="946"/>
      <c r="CG155" s="992">
        <v>0</v>
      </c>
      <c r="CH155" s="993">
        <v>0</v>
      </c>
      <c r="CI155" s="994">
        <v>0</v>
      </c>
      <c r="CJ155" s="993">
        <v>0</v>
      </c>
      <c r="CK155" s="994">
        <v>0</v>
      </c>
      <c r="CL155" s="993">
        <v>0</v>
      </c>
      <c r="CM155" s="994">
        <v>0</v>
      </c>
      <c r="CN155" s="993">
        <v>0</v>
      </c>
      <c r="CO155" s="994">
        <v>0</v>
      </c>
      <c r="CP155" s="993">
        <v>0</v>
      </c>
      <c r="CQ155" s="994">
        <v>0</v>
      </c>
      <c r="CR155" s="993">
        <v>0</v>
      </c>
      <c r="CS155" s="994">
        <v>0</v>
      </c>
      <c r="CT155" s="993">
        <v>0</v>
      </c>
      <c r="CU155" s="994">
        <v>0</v>
      </c>
      <c r="CV155" s="993">
        <v>0</v>
      </c>
      <c r="CW155" s="994">
        <v>0</v>
      </c>
      <c r="CX155" s="993">
        <v>0</v>
      </c>
      <c r="CY155" s="994">
        <v>0</v>
      </c>
      <c r="CZ155" s="993">
        <v>0</v>
      </c>
      <c r="DA155" s="994">
        <v>0</v>
      </c>
      <c r="DB155" s="993">
        <v>0</v>
      </c>
      <c r="DC155" s="994">
        <v>0</v>
      </c>
      <c r="DD155" s="993">
        <v>0</v>
      </c>
      <c r="DE155" s="994">
        <v>0</v>
      </c>
      <c r="DF155" s="993">
        <v>0</v>
      </c>
      <c r="DG155" s="994">
        <v>0</v>
      </c>
      <c r="DH155" s="993">
        <v>0</v>
      </c>
      <c r="DI155" s="994">
        <v>0</v>
      </c>
      <c r="DJ155" s="993">
        <v>0</v>
      </c>
      <c r="DK155" s="994">
        <v>0</v>
      </c>
      <c r="DL155" s="993">
        <v>0</v>
      </c>
      <c r="DM155" s="994">
        <v>0</v>
      </c>
      <c r="DN155" s="993">
        <v>0</v>
      </c>
      <c r="DO155" s="994">
        <v>0</v>
      </c>
      <c r="DP155" s="995">
        <v>0</v>
      </c>
      <c r="DQ155" s="946"/>
      <c r="DR155" s="973"/>
      <c r="DS155" s="946"/>
      <c r="DT155" s="992">
        <v>0</v>
      </c>
      <c r="DU155" s="993">
        <v>0</v>
      </c>
      <c r="DV155" s="994">
        <v>0</v>
      </c>
      <c r="DW155" s="993">
        <v>0</v>
      </c>
      <c r="DX155" s="994">
        <v>0</v>
      </c>
      <c r="DY155" s="993">
        <v>0</v>
      </c>
      <c r="DZ155" s="994">
        <v>0</v>
      </c>
      <c r="EA155" s="993">
        <v>0</v>
      </c>
      <c r="EB155" s="994">
        <v>0</v>
      </c>
      <c r="EC155" s="993">
        <v>0</v>
      </c>
      <c r="ED155" s="994">
        <v>0</v>
      </c>
      <c r="EE155" s="993">
        <v>0</v>
      </c>
      <c r="EF155" s="994">
        <v>0</v>
      </c>
      <c r="EG155" s="993">
        <v>0</v>
      </c>
      <c r="EH155" s="994">
        <v>0</v>
      </c>
      <c r="EI155" s="993">
        <v>0</v>
      </c>
      <c r="EJ155" s="994">
        <v>0</v>
      </c>
      <c r="EK155" s="993">
        <v>0</v>
      </c>
      <c r="EL155" s="994">
        <v>0</v>
      </c>
      <c r="EM155" s="993">
        <v>0</v>
      </c>
      <c r="EN155" s="994">
        <v>0</v>
      </c>
      <c r="EO155" s="993">
        <v>0</v>
      </c>
      <c r="EP155" s="994">
        <v>0</v>
      </c>
      <c r="EQ155" s="993">
        <v>0</v>
      </c>
      <c r="ER155" s="994">
        <v>0</v>
      </c>
      <c r="ES155" s="993">
        <v>0</v>
      </c>
      <c r="ET155" s="994">
        <v>0</v>
      </c>
      <c r="EU155" s="993">
        <v>0</v>
      </c>
      <c r="EV155" s="994">
        <v>0</v>
      </c>
      <c r="EW155" s="993">
        <v>0</v>
      </c>
      <c r="EX155" s="994">
        <v>0</v>
      </c>
      <c r="EY155" s="993">
        <v>0</v>
      </c>
      <c r="EZ155" s="994">
        <v>0</v>
      </c>
      <c r="FA155" s="993">
        <v>0</v>
      </c>
      <c r="FB155" s="994">
        <v>0</v>
      </c>
      <c r="FC155" s="995">
        <v>0</v>
      </c>
      <c r="FD155" s="946"/>
      <c r="FE155" s="974"/>
      <c r="FF155" s="946"/>
      <c r="FG155" s="975"/>
      <c r="FI155" s="996" t="b">
        <v>1</v>
      </c>
    </row>
    <row r="156" spans="2:165" hidden="1" outlineLevel="1">
      <c r="B156" s="983">
        <v>146</v>
      </c>
      <c r="C156" s="984" t="s">
        <v>803</v>
      </c>
      <c r="E156" s="985">
        <v>0</v>
      </c>
      <c r="F156" s="986">
        <v>0</v>
      </c>
      <c r="G156" s="987">
        <v>0</v>
      </c>
      <c r="H156" s="986">
        <v>0</v>
      </c>
      <c r="I156" s="987">
        <v>0</v>
      </c>
      <c r="J156" s="986">
        <v>0</v>
      </c>
      <c r="K156" s="987">
        <v>0</v>
      </c>
      <c r="L156" s="986">
        <v>0</v>
      </c>
      <c r="M156" s="987">
        <v>0</v>
      </c>
      <c r="N156" s="986">
        <v>0</v>
      </c>
      <c r="O156" s="987">
        <v>0</v>
      </c>
      <c r="P156" s="986">
        <v>0</v>
      </c>
      <c r="Q156" s="987">
        <v>0</v>
      </c>
      <c r="R156" s="986">
        <v>0</v>
      </c>
      <c r="S156" s="987">
        <v>0</v>
      </c>
      <c r="T156" s="986">
        <v>0</v>
      </c>
      <c r="U156" s="987">
        <v>0</v>
      </c>
      <c r="V156" s="986">
        <v>0</v>
      </c>
      <c r="W156" s="987">
        <v>0</v>
      </c>
      <c r="X156" s="986">
        <v>0</v>
      </c>
      <c r="Y156" s="987">
        <v>0</v>
      </c>
      <c r="Z156" s="986">
        <v>0</v>
      </c>
      <c r="AA156" s="987">
        <v>0</v>
      </c>
      <c r="AB156" s="986">
        <v>0</v>
      </c>
      <c r="AC156" s="987">
        <v>0</v>
      </c>
      <c r="AD156" s="986">
        <v>0</v>
      </c>
      <c r="AE156" s="987">
        <v>0</v>
      </c>
      <c r="AF156" s="986">
        <v>0</v>
      </c>
      <c r="AG156" s="987">
        <v>0</v>
      </c>
      <c r="AH156" s="986">
        <v>0</v>
      </c>
      <c r="AI156" s="987">
        <v>0</v>
      </c>
      <c r="AJ156" s="986">
        <v>0</v>
      </c>
      <c r="AK156" s="987">
        <v>0</v>
      </c>
      <c r="AL156" s="986">
        <v>0</v>
      </c>
      <c r="AM156" s="987">
        <v>0</v>
      </c>
      <c r="AN156" s="988">
        <v>0</v>
      </c>
      <c r="AO156" s="946"/>
      <c r="AP156" s="964"/>
      <c r="AQ156" s="946"/>
      <c r="AR156" s="985">
        <v>0</v>
      </c>
      <c r="AS156" s="986">
        <v>0</v>
      </c>
      <c r="AT156" s="987">
        <v>0</v>
      </c>
      <c r="AU156" s="986">
        <v>0</v>
      </c>
      <c r="AV156" s="987">
        <v>0</v>
      </c>
      <c r="AW156" s="986">
        <v>0</v>
      </c>
      <c r="AX156" s="987">
        <v>0</v>
      </c>
      <c r="AY156" s="986">
        <v>0</v>
      </c>
      <c r="AZ156" s="987">
        <v>0</v>
      </c>
      <c r="BA156" s="986">
        <v>0</v>
      </c>
      <c r="BB156" s="987">
        <v>0</v>
      </c>
      <c r="BC156" s="986">
        <v>0</v>
      </c>
      <c r="BD156" s="987">
        <v>0</v>
      </c>
      <c r="BE156" s="986">
        <v>0</v>
      </c>
      <c r="BF156" s="987">
        <v>0</v>
      </c>
      <c r="BG156" s="986">
        <v>0</v>
      </c>
      <c r="BH156" s="987">
        <v>0</v>
      </c>
      <c r="BI156" s="986">
        <v>0</v>
      </c>
      <c r="BJ156" s="987">
        <v>0</v>
      </c>
      <c r="BK156" s="986">
        <v>0</v>
      </c>
      <c r="BL156" s="987">
        <v>0</v>
      </c>
      <c r="BM156" s="986">
        <v>0</v>
      </c>
      <c r="BN156" s="987">
        <v>0</v>
      </c>
      <c r="BO156" s="986">
        <v>0</v>
      </c>
      <c r="BP156" s="987">
        <v>0</v>
      </c>
      <c r="BQ156" s="986">
        <v>0</v>
      </c>
      <c r="BR156" s="987">
        <v>0</v>
      </c>
      <c r="BS156" s="986">
        <v>0</v>
      </c>
      <c r="BT156" s="987">
        <v>0</v>
      </c>
      <c r="BU156" s="986">
        <v>0</v>
      </c>
      <c r="BV156" s="987">
        <v>0</v>
      </c>
      <c r="BW156" s="986">
        <v>0</v>
      </c>
      <c r="BX156" s="987">
        <v>0</v>
      </c>
      <c r="BY156" s="986">
        <v>0</v>
      </c>
      <c r="BZ156" s="987">
        <v>0</v>
      </c>
      <c r="CA156" s="988">
        <v>0</v>
      </c>
      <c r="CB156" s="946"/>
      <c r="CC156" s="971"/>
      <c r="CD156" s="946"/>
      <c r="CE156" s="972"/>
      <c r="CF156" s="946"/>
      <c r="CG156" s="985">
        <v>0</v>
      </c>
      <c r="CH156" s="986">
        <v>0</v>
      </c>
      <c r="CI156" s="987">
        <v>0</v>
      </c>
      <c r="CJ156" s="986">
        <v>0</v>
      </c>
      <c r="CK156" s="987">
        <v>0</v>
      </c>
      <c r="CL156" s="986">
        <v>0</v>
      </c>
      <c r="CM156" s="987">
        <v>0</v>
      </c>
      <c r="CN156" s="986">
        <v>0</v>
      </c>
      <c r="CO156" s="987">
        <v>0</v>
      </c>
      <c r="CP156" s="986">
        <v>0</v>
      </c>
      <c r="CQ156" s="987">
        <v>0</v>
      </c>
      <c r="CR156" s="986">
        <v>0</v>
      </c>
      <c r="CS156" s="987">
        <v>0</v>
      </c>
      <c r="CT156" s="986">
        <v>0</v>
      </c>
      <c r="CU156" s="987">
        <v>0</v>
      </c>
      <c r="CV156" s="986">
        <v>0</v>
      </c>
      <c r="CW156" s="987">
        <v>0</v>
      </c>
      <c r="CX156" s="986">
        <v>0</v>
      </c>
      <c r="CY156" s="987">
        <v>0</v>
      </c>
      <c r="CZ156" s="986">
        <v>0</v>
      </c>
      <c r="DA156" s="987">
        <v>0</v>
      </c>
      <c r="DB156" s="986">
        <v>0</v>
      </c>
      <c r="DC156" s="987">
        <v>0</v>
      </c>
      <c r="DD156" s="986">
        <v>0</v>
      </c>
      <c r="DE156" s="987">
        <v>0</v>
      </c>
      <c r="DF156" s="986">
        <v>0</v>
      </c>
      <c r="DG156" s="987">
        <v>0</v>
      </c>
      <c r="DH156" s="986">
        <v>0</v>
      </c>
      <c r="DI156" s="987">
        <v>0</v>
      </c>
      <c r="DJ156" s="986">
        <v>0</v>
      </c>
      <c r="DK156" s="987">
        <v>0</v>
      </c>
      <c r="DL156" s="986">
        <v>0</v>
      </c>
      <c r="DM156" s="987">
        <v>0</v>
      </c>
      <c r="DN156" s="986">
        <v>0</v>
      </c>
      <c r="DO156" s="987">
        <v>0</v>
      </c>
      <c r="DP156" s="988">
        <v>0</v>
      </c>
      <c r="DQ156" s="946"/>
      <c r="DR156" s="973"/>
      <c r="DS156" s="946"/>
      <c r="DT156" s="985">
        <v>0</v>
      </c>
      <c r="DU156" s="986">
        <v>0</v>
      </c>
      <c r="DV156" s="987">
        <v>0</v>
      </c>
      <c r="DW156" s="986">
        <v>0</v>
      </c>
      <c r="DX156" s="987">
        <v>0</v>
      </c>
      <c r="DY156" s="986">
        <v>0</v>
      </c>
      <c r="DZ156" s="987">
        <v>0</v>
      </c>
      <c r="EA156" s="986">
        <v>0</v>
      </c>
      <c r="EB156" s="987">
        <v>0</v>
      </c>
      <c r="EC156" s="986">
        <v>0</v>
      </c>
      <c r="ED156" s="987">
        <v>0</v>
      </c>
      <c r="EE156" s="986">
        <v>0</v>
      </c>
      <c r="EF156" s="987">
        <v>0</v>
      </c>
      <c r="EG156" s="986">
        <v>0</v>
      </c>
      <c r="EH156" s="987">
        <v>0</v>
      </c>
      <c r="EI156" s="986">
        <v>0</v>
      </c>
      <c r="EJ156" s="987">
        <v>0</v>
      </c>
      <c r="EK156" s="986">
        <v>0</v>
      </c>
      <c r="EL156" s="987">
        <v>0</v>
      </c>
      <c r="EM156" s="986">
        <v>0</v>
      </c>
      <c r="EN156" s="987">
        <v>0</v>
      </c>
      <c r="EO156" s="986">
        <v>0</v>
      </c>
      <c r="EP156" s="987">
        <v>0</v>
      </c>
      <c r="EQ156" s="986">
        <v>0</v>
      </c>
      <c r="ER156" s="987">
        <v>0</v>
      </c>
      <c r="ES156" s="986">
        <v>0</v>
      </c>
      <c r="ET156" s="987">
        <v>0</v>
      </c>
      <c r="EU156" s="986">
        <v>0</v>
      </c>
      <c r="EV156" s="987">
        <v>0</v>
      </c>
      <c r="EW156" s="986">
        <v>0</v>
      </c>
      <c r="EX156" s="987">
        <v>0</v>
      </c>
      <c r="EY156" s="986">
        <v>0</v>
      </c>
      <c r="EZ156" s="987">
        <v>0</v>
      </c>
      <c r="FA156" s="986">
        <v>0</v>
      </c>
      <c r="FB156" s="987">
        <v>0</v>
      </c>
      <c r="FC156" s="988">
        <v>0</v>
      </c>
      <c r="FD156" s="946"/>
      <c r="FE156" s="974"/>
      <c r="FF156" s="946"/>
      <c r="FG156" s="975"/>
      <c r="FI156" s="989" t="b">
        <v>1</v>
      </c>
    </row>
    <row r="157" spans="2:165" hidden="1" outlineLevel="1">
      <c r="B157" s="990">
        <v>147</v>
      </c>
      <c r="C157" s="991" t="s">
        <v>804</v>
      </c>
      <c r="E157" s="992">
        <v>0</v>
      </c>
      <c r="F157" s="993">
        <v>0</v>
      </c>
      <c r="G157" s="994">
        <v>0</v>
      </c>
      <c r="H157" s="993">
        <v>0</v>
      </c>
      <c r="I157" s="994">
        <v>0</v>
      </c>
      <c r="J157" s="993">
        <v>0</v>
      </c>
      <c r="K157" s="994">
        <v>0</v>
      </c>
      <c r="L157" s="993">
        <v>0</v>
      </c>
      <c r="M157" s="994">
        <v>0</v>
      </c>
      <c r="N157" s="993">
        <v>0</v>
      </c>
      <c r="O157" s="994">
        <v>0</v>
      </c>
      <c r="P157" s="993">
        <v>0</v>
      </c>
      <c r="Q157" s="994">
        <v>0</v>
      </c>
      <c r="R157" s="993">
        <v>0</v>
      </c>
      <c r="S157" s="994">
        <v>0</v>
      </c>
      <c r="T157" s="993">
        <v>0</v>
      </c>
      <c r="U157" s="994">
        <v>0</v>
      </c>
      <c r="V157" s="993">
        <v>0</v>
      </c>
      <c r="W157" s="994">
        <v>0</v>
      </c>
      <c r="X157" s="993">
        <v>0</v>
      </c>
      <c r="Y157" s="994">
        <v>0</v>
      </c>
      <c r="Z157" s="993">
        <v>0</v>
      </c>
      <c r="AA157" s="994">
        <v>0</v>
      </c>
      <c r="AB157" s="993">
        <v>0</v>
      </c>
      <c r="AC157" s="994">
        <v>0</v>
      </c>
      <c r="AD157" s="993">
        <v>0</v>
      </c>
      <c r="AE157" s="994">
        <v>0</v>
      </c>
      <c r="AF157" s="993">
        <v>0</v>
      </c>
      <c r="AG157" s="994">
        <v>0</v>
      </c>
      <c r="AH157" s="993">
        <v>0</v>
      </c>
      <c r="AI157" s="994">
        <v>0</v>
      </c>
      <c r="AJ157" s="993">
        <v>0</v>
      </c>
      <c r="AK157" s="994">
        <v>0</v>
      </c>
      <c r="AL157" s="993">
        <v>0</v>
      </c>
      <c r="AM157" s="994">
        <v>0</v>
      </c>
      <c r="AN157" s="995">
        <v>0</v>
      </c>
      <c r="AO157" s="946"/>
      <c r="AP157" s="964"/>
      <c r="AQ157" s="946"/>
      <c r="AR157" s="992">
        <v>0</v>
      </c>
      <c r="AS157" s="993">
        <v>0</v>
      </c>
      <c r="AT157" s="994">
        <v>0</v>
      </c>
      <c r="AU157" s="993">
        <v>0</v>
      </c>
      <c r="AV157" s="994">
        <v>0</v>
      </c>
      <c r="AW157" s="993">
        <v>0</v>
      </c>
      <c r="AX157" s="994">
        <v>0</v>
      </c>
      <c r="AY157" s="993">
        <v>0</v>
      </c>
      <c r="AZ157" s="994">
        <v>0</v>
      </c>
      <c r="BA157" s="993">
        <v>0</v>
      </c>
      <c r="BB157" s="994">
        <v>0</v>
      </c>
      <c r="BC157" s="993">
        <v>0</v>
      </c>
      <c r="BD157" s="994">
        <v>0</v>
      </c>
      <c r="BE157" s="993">
        <v>0</v>
      </c>
      <c r="BF157" s="994">
        <v>0</v>
      </c>
      <c r="BG157" s="993">
        <v>0</v>
      </c>
      <c r="BH157" s="994">
        <v>0</v>
      </c>
      <c r="BI157" s="993">
        <v>0</v>
      </c>
      <c r="BJ157" s="994">
        <v>0</v>
      </c>
      <c r="BK157" s="993">
        <v>0</v>
      </c>
      <c r="BL157" s="994">
        <v>0</v>
      </c>
      <c r="BM157" s="993">
        <v>0</v>
      </c>
      <c r="BN157" s="994">
        <v>0</v>
      </c>
      <c r="BO157" s="993">
        <v>0</v>
      </c>
      <c r="BP157" s="994">
        <v>0</v>
      </c>
      <c r="BQ157" s="993">
        <v>0</v>
      </c>
      <c r="BR157" s="994">
        <v>0</v>
      </c>
      <c r="BS157" s="993">
        <v>0</v>
      </c>
      <c r="BT157" s="994">
        <v>0</v>
      </c>
      <c r="BU157" s="993">
        <v>0</v>
      </c>
      <c r="BV157" s="994">
        <v>0</v>
      </c>
      <c r="BW157" s="993">
        <v>0</v>
      </c>
      <c r="BX157" s="994">
        <v>0</v>
      </c>
      <c r="BY157" s="993">
        <v>0</v>
      </c>
      <c r="BZ157" s="994">
        <v>0</v>
      </c>
      <c r="CA157" s="995">
        <v>0</v>
      </c>
      <c r="CB157" s="946"/>
      <c r="CC157" s="971"/>
      <c r="CD157" s="946"/>
      <c r="CE157" s="972"/>
      <c r="CF157" s="946"/>
      <c r="CG157" s="992">
        <v>0</v>
      </c>
      <c r="CH157" s="993">
        <v>0</v>
      </c>
      <c r="CI157" s="994">
        <v>0</v>
      </c>
      <c r="CJ157" s="993">
        <v>0</v>
      </c>
      <c r="CK157" s="994">
        <v>0</v>
      </c>
      <c r="CL157" s="993">
        <v>0</v>
      </c>
      <c r="CM157" s="994">
        <v>0</v>
      </c>
      <c r="CN157" s="993">
        <v>0</v>
      </c>
      <c r="CO157" s="994">
        <v>0</v>
      </c>
      <c r="CP157" s="993">
        <v>0</v>
      </c>
      <c r="CQ157" s="994">
        <v>0</v>
      </c>
      <c r="CR157" s="993">
        <v>0</v>
      </c>
      <c r="CS157" s="994">
        <v>0</v>
      </c>
      <c r="CT157" s="993">
        <v>0</v>
      </c>
      <c r="CU157" s="994">
        <v>0</v>
      </c>
      <c r="CV157" s="993">
        <v>0</v>
      </c>
      <c r="CW157" s="994">
        <v>0</v>
      </c>
      <c r="CX157" s="993">
        <v>0</v>
      </c>
      <c r="CY157" s="994">
        <v>0</v>
      </c>
      <c r="CZ157" s="993">
        <v>0</v>
      </c>
      <c r="DA157" s="994">
        <v>0</v>
      </c>
      <c r="DB157" s="993">
        <v>0</v>
      </c>
      <c r="DC157" s="994">
        <v>0</v>
      </c>
      <c r="DD157" s="993">
        <v>0</v>
      </c>
      <c r="DE157" s="994">
        <v>0</v>
      </c>
      <c r="DF157" s="993">
        <v>0</v>
      </c>
      <c r="DG157" s="994">
        <v>0</v>
      </c>
      <c r="DH157" s="993">
        <v>0</v>
      </c>
      <c r="DI157" s="994">
        <v>0</v>
      </c>
      <c r="DJ157" s="993">
        <v>0</v>
      </c>
      <c r="DK157" s="994">
        <v>0</v>
      </c>
      <c r="DL157" s="993">
        <v>0</v>
      </c>
      <c r="DM157" s="994">
        <v>0</v>
      </c>
      <c r="DN157" s="993">
        <v>0</v>
      </c>
      <c r="DO157" s="994">
        <v>0</v>
      </c>
      <c r="DP157" s="995">
        <v>0</v>
      </c>
      <c r="DQ157" s="946"/>
      <c r="DR157" s="973"/>
      <c r="DS157" s="946"/>
      <c r="DT157" s="992">
        <v>0</v>
      </c>
      <c r="DU157" s="993">
        <v>0</v>
      </c>
      <c r="DV157" s="994">
        <v>0</v>
      </c>
      <c r="DW157" s="993">
        <v>0</v>
      </c>
      <c r="DX157" s="994">
        <v>0</v>
      </c>
      <c r="DY157" s="993">
        <v>0</v>
      </c>
      <c r="DZ157" s="994">
        <v>0</v>
      </c>
      <c r="EA157" s="993">
        <v>0</v>
      </c>
      <c r="EB157" s="994">
        <v>0</v>
      </c>
      <c r="EC157" s="993">
        <v>0</v>
      </c>
      <c r="ED157" s="994">
        <v>0</v>
      </c>
      <c r="EE157" s="993">
        <v>0</v>
      </c>
      <c r="EF157" s="994">
        <v>0</v>
      </c>
      <c r="EG157" s="993">
        <v>0</v>
      </c>
      <c r="EH157" s="994">
        <v>0</v>
      </c>
      <c r="EI157" s="993">
        <v>0</v>
      </c>
      <c r="EJ157" s="994">
        <v>0</v>
      </c>
      <c r="EK157" s="993">
        <v>0</v>
      </c>
      <c r="EL157" s="994">
        <v>0</v>
      </c>
      <c r="EM157" s="993">
        <v>0</v>
      </c>
      <c r="EN157" s="994">
        <v>0</v>
      </c>
      <c r="EO157" s="993">
        <v>0</v>
      </c>
      <c r="EP157" s="994">
        <v>0</v>
      </c>
      <c r="EQ157" s="993">
        <v>0</v>
      </c>
      <c r="ER157" s="994">
        <v>0</v>
      </c>
      <c r="ES157" s="993">
        <v>0</v>
      </c>
      <c r="ET157" s="994">
        <v>0</v>
      </c>
      <c r="EU157" s="993">
        <v>0</v>
      </c>
      <c r="EV157" s="994">
        <v>0</v>
      </c>
      <c r="EW157" s="993">
        <v>0</v>
      </c>
      <c r="EX157" s="994">
        <v>0</v>
      </c>
      <c r="EY157" s="993">
        <v>0</v>
      </c>
      <c r="EZ157" s="994">
        <v>0</v>
      </c>
      <c r="FA157" s="993">
        <v>0</v>
      </c>
      <c r="FB157" s="994">
        <v>0</v>
      </c>
      <c r="FC157" s="995">
        <v>0</v>
      </c>
      <c r="FD157" s="946"/>
      <c r="FE157" s="974"/>
      <c r="FF157" s="946"/>
      <c r="FG157" s="975"/>
      <c r="FI157" s="996" t="b">
        <v>1</v>
      </c>
    </row>
    <row r="158" spans="2:165" hidden="1" outlineLevel="1">
      <c r="B158" s="1013">
        <v>148</v>
      </c>
      <c r="C158" s="1021" t="s">
        <v>805</v>
      </c>
      <c r="E158" s="1015">
        <v>0</v>
      </c>
      <c r="F158" s="1016">
        <v>0</v>
      </c>
      <c r="G158" s="1017">
        <v>0</v>
      </c>
      <c r="H158" s="1016">
        <v>0</v>
      </c>
      <c r="I158" s="1017">
        <v>0</v>
      </c>
      <c r="J158" s="1016">
        <v>0</v>
      </c>
      <c r="K158" s="1017">
        <v>0</v>
      </c>
      <c r="L158" s="1016">
        <v>0</v>
      </c>
      <c r="M158" s="1017">
        <v>0</v>
      </c>
      <c r="N158" s="1016">
        <v>0</v>
      </c>
      <c r="O158" s="1017">
        <v>0</v>
      </c>
      <c r="P158" s="1016">
        <v>0</v>
      </c>
      <c r="Q158" s="1017">
        <v>0</v>
      </c>
      <c r="R158" s="1016">
        <v>0</v>
      </c>
      <c r="S158" s="1017">
        <v>0</v>
      </c>
      <c r="T158" s="1016">
        <v>0</v>
      </c>
      <c r="U158" s="1017">
        <v>0</v>
      </c>
      <c r="V158" s="1016">
        <v>0</v>
      </c>
      <c r="W158" s="1017">
        <v>0</v>
      </c>
      <c r="X158" s="1016">
        <v>0</v>
      </c>
      <c r="Y158" s="1017">
        <v>0</v>
      </c>
      <c r="Z158" s="1016">
        <v>0</v>
      </c>
      <c r="AA158" s="1017">
        <v>0</v>
      </c>
      <c r="AB158" s="1016">
        <v>0</v>
      </c>
      <c r="AC158" s="1017">
        <v>0</v>
      </c>
      <c r="AD158" s="1016">
        <v>0</v>
      </c>
      <c r="AE158" s="1017">
        <v>0</v>
      </c>
      <c r="AF158" s="1016">
        <v>0</v>
      </c>
      <c r="AG158" s="1017">
        <v>0</v>
      </c>
      <c r="AH158" s="1016">
        <v>0</v>
      </c>
      <c r="AI158" s="1017">
        <v>0</v>
      </c>
      <c r="AJ158" s="1016">
        <v>0</v>
      </c>
      <c r="AK158" s="1017">
        <v>0</v>
      </c>
      <c r="AL158" s="1016">
        <v>0</v>
      </c>
      <c r="AM158" s="1017">
        <v>0</v>
      </c>
      <c r="AN158" s="1018">
        <v>0</v>
      </c>
      <c r="AO158" s="946"/>
      <c r="AP158" s="964"/>
      <c r="AQ158" s="946"/>
      <c r="AR158" s="1015">
        <v>0</v>
      </c>
      <c r="AS158" s="1016">
        <v>0</v>
      </c>
      <c r="AT158" s="1017">
        <v>0</v>
      </c>
      <c r="AU158" s="1016">
        <v>0</v>
      </c>
      <c r="AV158" s="1017">
        <v>0</v>
      </c>
      <c r="AW158" s="1016">
        <v>0</v>
      </c>
      <c r="AX158" s="1017">
        <v>0</v>
      </c>
      <c r="AY158" s="1016">
        <v>0</v>
      </c>
      <c r="AZ158" s="1017">
        <v>0</v>
      </c>
      <c r="BA158" s="1016">
        <v>0</v>
      </c>
      <c r="BB158" s="1017">
        <v>0</v>
      </c>
      <c r="BC158" s="1016">
        <v>0</v>
      </c>
      <c r="BD158" s="1017">
        <v>0</v>
      </c>
      <c r="BE158" s="1016">
        <v>0</v>
      </c>
      <c r="BF158" s="1017">
        <v>0</v>
      </c>
      <c r="BG158" s="1016">
        <v>0</v>
      </c>
      <c r="BH158" s="1017">
        <v>0</v>
      </c>
      <c r="BI158" s="1016">
        <v>0</v>
      </c>
      <c r="BJ158" s="1017">
        <v>0</v>
      </c>
      <c r="BK158" s="1016">
        <v>0</v>
      </c>
      <c r="BL158" s="1017">
        <v>0</v>
      </c>
      <c r="BM158" s="1016">
        <v>0</v>
      </c>
      <c r="BN158" s="1017">
        <v>0</v>
      </c>
      <c r="BO158" s="1016">
        <v>0</v>
      </c>
      <c r="BP158" s="1017">
        <v>0</v>
      </c>
      <c r="BQ158" s="1016">
        <v>0</v>
      </c>
      <c r="BR158" s="1017">
        <v>0</v>
      </c>
      <c r="BS158" s="1016">
        <v>0</v>
      </c>
      <c r="BT158" s="1017">
        <v>0</v>
      </c>
      <c r="BU158" s="1016">
        <v>0</v>
      </c>
      <c r="BV158" s="1017">
        <v>0</v>
      </c>
      <c r="BW158" s="1016">
        <v>0</v>
      </c>
      <c r="BX158" s="1017">
        <v>0</v>
      </c>
      <c r="BY158" s="1016">
        <v>0</v>
      </c>
      <c r="BZ158" s="1017">
        <v>0</v>
      </c>
      <c r="CA158" s="1018">
        <v>0</v>
      </c>
      <c r="CB158" s="946"/>
      <c r="CC158" s="971"/>
      <c r="CD158" s="946"/>
      <c r="CE158" s="972"/>
      <c r="CF158" s="946"/>
      <c r="CG158" s="1015">
        <v>0</v>
      </c>
      <c r="CH158" s="1016">
        <v>0</v>
      </c>
      <c r="CI158" s="1017">
        <v>0</v>
      </c>
      <c r="CJ158" s="1016">
        <v>0</v>
      </c>
      <c r="CK158" s="1017">
        <v>0</v>
      </c>
      <c r="CL158" s="1016">
        <v>0</v>
      </c>
      <c r="CM158" s="1017">
        <v>0</v>
      </c>
      <c r="CN158" s="1016">
        <v>0</v>
      </c>
      <c r="CO158" s="1017">
        <v>0</v>
      </c>
      <c r="CP158" s="1016">
        <v>0</v>
      </c>
      <c r="CQ158" s="1017">
        <v>0</v>
      </c>
      <c r="CR158" s="1016">
        <v>0</v>
      </c>
      <c r="CS158" s="1017">
        <v>0</v>
      </c>
      <c r="CT158" s="1016">
        <v>0</v>
      </c>
      <c r="CU158" s="1017">
        <v>0</v>
      </c>
      <c r="CV158" s="1016">
        <v>0</v>
      </c>
      <c r="CW158" s="1017">
        <v>0</v>
      </c>
      <c r="CX158" s="1016">
        <v>0</v>
      </c>
      <c r="CY158" s="1017">
        <v>0</v>
      </c>
      <c r="CZ158" s="1016">
        <v>0</v>
      </c>
      <c r="DA158" s="1017">
        <v>0</v>
      </c>
      <c r="DB158" s="1016">
        <v>0</v>
      </c>
      <c r="DC158" s="1017">
        <v>0</v>
      </c>
      <c r="DD158" s="1016">
        <v>0</v>
      </c>
      <c r="DE158" s="1017">
        <v>0</v>
      </c>
      <c r="DF158" s="1016">
        <v>0</v>
      </c>
      <c r="DG158" s="1017">
        <v>0</v>
      </c>
      <c r="DH158" s="1016">
        <v>0</v>
      </c>
      <c r="DI158" s="1017">
        <v>0</v>
      </c>
      <c r="DJ158" s="1016">
        <v>0</v>
      </c>
      <c r="DK158" s="1017">
        <v>0</v>
      </c>
      <c r="DL158" s="1016">
        <v>0</v>
      </c>
      <c r="DM158" s="1017">
        <v>0</v>
      </c>
      <c r="DN158" s="1016">
        <v>0</v>
      </c>
      <c r="DO158" s="1017">
        <v>0</v>
      </c>
      <c r="DP158" s="1018">
        <v>0</v>
      </c>
      <c r="DQ158" s="946"/>
      <c r="DR158" s="973"/>
      <c r="DS158" s="946"/>
      <c r="DT158" s="1015">
        <v>0</v>
      </c>
      <c r="DU158" s="1016">
        <v>0</v>
      </c>
      <c r="DV158" s="1017">
        <v>0</v>
      </c>
      <c r="DW158" s="1016">
        <v>0</v>
      </c>
      <c r="DX158" s="1017">
        <v>0</v>
      </c>
      <c r="DY158" s="1016">
        <v>0</v>
      </c>
      <c r="DZ158" s="1017">
        <v>0</v>
      </c>
      <c r="EA158" s="1016">
        <v>0</v>
      </c>
      <c r="EB158" s="1017">
        <v>0</v>
      </c>
      <c r="EC158" s="1016">
        <v>0</v>
      </c>
      <c r="ED158" s="1017">
        <v>0</v>
      </c>
      <c r="EE158" s="1016">
        <v>0</v>
      </c>
      <c r="EF158" s="1017">
        <v>0</v>
      </c>
      <c r="EG158" s="1016">
        <v>0</v>
      </c>
      <c r="EH158" s="1017">
        <v>0</v>
      </c>
      <c r="EI158" s="1016">
        <v>0</v>
      </c>
      <c r="EJ158" s="1017">
        <v>0</v>
      </c>
      <c r="EK158" s="1016">
        <v>0</v>
      </c>
      <c r="EL158" s="1017">
        <v>0</v>
      </c>
      <c r="EM158" s="1016">
        <v>0</v>
      </c>
      <c r="EN158" s="1017">
        <v>0</v>
      </c>
      <c r="EO158" s="1016">
        <v>0</v>
      </c>
      <c r="EP158" s="1017">
        <v>0</v>
      </c>
      <c r="EQ158" s="1016">
        <v>0</v>
      </c>
      <c r="ER158" s="1017">
        <v>0</v>
      </c>
      <c r="ES158" s="1016">
        <v>0</v>
      </c>
      <c r="ET158" s="1017">
        <v>0</v>
      </c>
      <c r="EU158" s="1016">
        <v>0</v>
      </c>
      <c r="EV158" s="1017">
        <v>0</v>
      </c>
      <c r="EW158" s="1016">
        <v>0</v>
      </c>
      <c r="EX158" s="1017">
        <v>0</v>
      </c>
      <c r="EY158" s="1016">
        <v>0</v>
      </c>
      <c r="EZ158" s="1017">
        <v>0</v>
      </c>
      <c r="FA158" s="1016">
        <v>0</v>
      </c>
      <c r="FB158" s="1017">
        <v>0</v>
      </c>
      <c r="FC158" s="1018">
        <v>0</v>
      </c>
      <c r="FD158" s="946"/>
      <c r="FE158" s="974"/>
      <c r="FF158" s="946"/>
      <c r="FG158" s="975"/>
      <c r="FI158" s="1019" t="b">
        <v>1</v>
      </c>
    </row>
    <row r="159" spans="2:165" hidden="1" outlineLevel="1">
      <c r="B159" s="976">
        <v>149</v>
      </c>
      <c r="C159" s="977" t="s">
        <v>317</v>
      </c>
      <c r="E159" s="978">
        <v>0</v>
      </c>
      <c r="F159" s="979">
        <v>0</v>
      </c>
      <c r="G159" s="980">
        <v>0</v>
      </c>
      <c r="H159" s="979">
        <v>0</v>
      </c>
      <c r="I159" s="980">
        <v>0</v>
      </c>
      <c r="J159" s="979">
        <v>0</v>
      </c>
      <c r="K159" s="980">
        <v>0</v>
      </c>
      <c r="L159" s="979">
        <v>0</v>
      </c>
      <c r="M159" s="980">
        <v>0</v>
      </c>
      <c r="N159" s="979">
        <v>0</v>
      </c>
      <c r="O159" s="980">
        <v>0</v>
      </c>
      <c r="P159" s="979">
        <v>0</v>
      </c>
      <c r="Q159" s="980">
        <v>0</v>
      </c>
      <c r="R159" s="979">
        <v>0</v>
      </c>
      <c r="S159" s="980">
        <v>0</v>
      </c>
      <c r="T159" s="979">
        <v>0</v>
      </c>
      <c r="U159" s="980">
        <v>0</v>
      </c>
      <c r="V159" s="979">
        <v>0</v>
      </c>
      <c r="W159" s="980">
        <v>0</v>
      </c>
      <c r="X159" s="979">
        <v>0</v>
      </c>
      <c r="Y159" s="980">
        <v>0</v>
      </c>
      <c r="Z159" s="979">
        <v>0</v>
      </c>
      <c r="AA159" s="980">
        <v>0</v>
      </c>
      <c r="AB159" s="979">
        <v>0</v>
      </c>
      <c r="AC159" s="980">
        <v>0</v>
      </c>
      <c r="AD159" s="979">
        <v>0</v>
      </c>
      <c r="AE159" s="980">
        <v>0</v>
      </c>
      <c r="AF159" s="979">
        <v>0</v>
      </c>
      <c r="AG159" s="980">
        <v>0</v>
      </c>
      <c r="AH159" s="979">
        <v>0</v>
      </c>
      <c r="AI159" s="980">
        <v>0</v>
      </c>
      <c r="AJ159" s="979">
        <v>0</v>
      </c>
      <c r="AK159" s="980">
        <v>0</v>
      </c>
      <c r="AL159" s="979">
        <v>0</v>
      </c>
      <c r="AM159" s="980">
        <v>0</v>
      </c>
      <c r="AN159" s="981">
        <v>0</v>
      </c>
      <c r="AO159" s="946"/>
      <c r="AP159" s="964"/>
      <c r="AQ159" s="946"/>
      <c r="AR159" s="978">
        <v>0</v>
      </c>
      <c r="AS159" s="979">
        <v>0</v>
      </c>
      <c r="AT159" s="980">
        <v>0</v>
      </c>
      <c r="AU159" s="979">
        <v>0</v>
      </c>
      <c r="AV159" s="980">
        <v>0</v>
      </c>
      <c r="AW159" s="979">
        <v>0</v>
      </c>
      <c r="AX159" s="980">
        <v>0</v>
      </c>
      <c r="AY159" s="979">
        <v>0</v>
      </c>
      <c r="AZ159" s="980">
        <v>0</v>
      </c>
      <c r="BA159" s="979">
        <v>0</v>
      </c>
      <c r="BB159" s="980">
        <v>0</v>
      </c>
      <c r="BC159" s="979">
        <v>0</v>
      </c>
      <c r="BD159" s="980">
        <v>0</v>
      </c>
      <c r="BE159" s="979">
        <v>0</v>
      </c>
      <c r="BF159" s="980">
        <v>0</v>
      </c>
      <c r="BG159" s="979">
        <v>0</v>
      </c>
      <c r="BH159" s="980">
        <v>0</v>
      </c>
      <c r="BI159" s="979">
        <v>0</v>
      </c>
      <c r="BJ159" s="980">
        <v>0</v>
      </c>
      <c r="BK159" s="979">
        <v>0</v>
      </c>
      <c r="BL159" s="980">
        <v>0</v>
      </c>
      <c r="BM159" s="979">
        <v>0</v>
      </c>
      <c r="BN159" s="980">
        <v>0</v>
      </c>
      <c r="BO159" s="979">
        <v>0</v>
      </c>
      <c r="BP159" s="980">
        <v>0</v>
      </c>
      <c r="BQ159" s="979">
        <v>0</v>
      </c>
      <c r="BR159" s="980">
        <v>0</v>
      </c>
      <c r="BS159" s="979">
        <v>0</v>
      </c>
      <c r="BT159" s="980">
        <v>0</v>
      </c>
      <c r="BU159" s="979">
        <v>0</v>
      </c>
      <c r="BV159" s="980">
        <v>0</v>
      </c>
      <c r="BW159" s="979">
        <v>0</v>
      </c>
      <c r="BX159" s="980">
        <v>0</v>
      </c>
      <c r="BY159" s="979">
        <v>0</v>
      </c>
      <c r="BZ159" s="980">
        <v>0</v>
      </c>
      <c r="CA159" s="981">
        <v>0</v>
      </c>
      <c r="CB159" s="946"/>
      <c r="CC159" s="971"/>
      <c r="CD159" s="946"/>
      <c r="CE159" s="972"/>
      <c r="CF159" s="946"/>
      <c r="CG159" s="978">
        <v>0</v>
      </c>
      <c r="CH159" s="979">
        <v>0</v>
      </c>
      <c r="CI159" s="980">
        <v>0</v>
      </c>
      <c r="CJ159" s="979">
        <v>0</v>
      </c>
      <c r="CK159" s="980">
        <v>0</v>
      </c>
      <c r="CL159" s="979">
        <v>0</v>
      </c>
      <c r="CM159" s="980">
        <v>0</v>
      </c>
      <c r="CN159" s="979">
        <v>0</v>
      </c>
      <c r="CO159" s="980">
        <v>0</v>
      </c>
      <c r="CP159" s="979">
        <v>0</v>
      </c>
      <c r="CQ159" s="980">
        <v>0</v>
      </c>
      <c r="CR159" s="979">
        <v>0</v>
      </c>
      <c r="CS159" s="980">
        <v>0</v>
      </c>
      <c r="CT159" s="979">
        <v>0</v>
      </c>
      <c r="CU159" s="980">
        <v>0</v>
      </c>
      <c r="CV159" s="979">
        <v>0</v>
      </c>
      <c r="CW159" s="980">
        <v>0</v>
      </c>
      <c r="CX159" s="979">
        <v>0</v>
      </c>
      <c r="CY159" s="980">
        <v>0</v>
      </c>
      <c r="CZ159" s="979">
        <v>0</v>
      </c>
      <c r="DA159" s="980">
        <v>0</v>
      </c>
      <c r="DB159" s="979">
        <v>0</v>
      </c>
      <c r="DC159" s="980">
        <v>0</v>
      </c>
      <c r="DD159" s="979">
        <v>0</v>
      </c>
      <c r="DE159" s="980">
        <v>0</v>
      </c>
      <c r="DF159" s="979">
        <v>0</v>
      </c>
      <c r="DG159" s="980">
        <v>0</v>
      </c>
      <c r="DH159" s="979">
        <v>0</v>
      </c>
      <c r="DI159" s="980">
        <v>0</v>
      </c>
      <c r="DJ159" s="979">
        <v>0</v>
      </c>
      <c r="DK159" s="980">
        <v>0</v>
      </c>
      <c r="DL159" s="979">
        <v>0</v>
      </c>
      <c r="DM159" s="980">
        <v>0</v>
      </c>
      <c r="DN159" s="979">
        <v>0</v>
      </c>
      <c r="DO159" s="980">
        <v>0</v>
      </c>
      <c r="DP159" s="981">
        <v>0</v>
      </c>
      <c r="DQ159" s="946"/>
      <c r="DR159" s="973"/>
      <c r="DS159" s="946"/>
      <c r="DT159" s="978">
        <v>0</v>
      </c>
      <c r="DU159" s="979">
        <v>0</v>
      </c>
      <c r="DV159" s="980">
        <v>0</v>
      </c>
      <c r="DW159" s="979">
        <v>0</v>
      </c>
      <c r="DX159" s="980">
        <v>0</v>
      </c>
      <c r="DY159" s="979">
        <v>0</v>
      </c>
      <c r="DZ159" s="980">
        <v>0</v>
      </c>
      <c r="EA159" s="979">
        <v>0</v>
      </c>
      <c r="EB159" s="980">
        <v>0</v>
      </c>
      <c r="EC159" s="979">
        <v>0</v>
      </c>
      <c r="ED159" s="980">
        <v>0</v>
      </c>
      <c r="EE159" s="979">
        <v>0</v>
      </c>
      <c r="EF159" s="980">
        <v>0</v>
      </c>
      <c r="EG159" s="979">
        <v>0</v>
      </c>
      <c r="EH159" s="980">
        <v>0</v>
      </c>
      <c r="EI159" s="979">
        <v>0</v>
      </c>
      <c r="EJ159" s="980">
        <v>0</v>
      </c>
      <c r="EK159" s="979">
        <v>0</v>
      </c>
      <c r="EL159" s="980">
        <v>0</v>
      </c>
      <c r="EM159" s="979">
        <v>0</v>
      </c>
      <c r="EN159" s="980">
        <v>0</v>
      </c>
      <c r="EO159" s="979">
        <v>0</v>
      </c>
      <c r="EP159" s="980">
        <v>0</v>
      </c>
      <c r="EQ159" s="979">
        <v>0</v>
      </c>
      <c r="ER159" s="980">
        <v>0</v>
      </c>
      <c r="ES159" s="979">
        <v>0</v>
      </c>
      <c r="ET159" s="980">
        <v>0</v>
      </c>
      <c r="EU159" s="979">
        <v>0</v>
      </c>
      <c r="EV159" s="980">
        <v>0</v>
      </c>
      <c r="EW159" s="979">
        <v>0</v>
      </c>
      <c r="EX159" s="980">
        <v>0</v>
      </c>
      <c r="EY159" s="979">
        <v>0</v>
      </c>
      <c r="EZ159" s="980">
        <v>0</v>
      </c>
      <c r="FA159" s="979">
        <v>0</v>
      </c>
      <c r="FB159" s="980">
        <v>0</v>
      </c>
      <c r="FC159" s="981">
        <v>0</v>
      </c>
      <c r="FD159" s="946"/>
      <c r="FE159" s="974"/>
      <c r="FF159" s="946"/>
      <c r="FG159" s="975"/>
      <c r="FI159" s="982" t="b">
        <v>1</v>
      </c>
    </row>
    <row r="160" spans="2:165" outlineLevel="1">
      <c r="B160" s="983">
        <v>150</v>
      </c>
      <c r="C160" s="1012" t="s">
        <v>312</v>
      </c>
      <c r="E160" s="985">
        <v>52601</v>
      </c>
      <c r="F160" s="986">
        <v>51866</v>
      </c>
      <c r="G160" s="987">
        <v>51866</v>
      </c>
      <c r="H160" s="986">
        <v>51866</v>
      </c>
      <c r="I160" s="987">
        <v>51866</v>
      </c>
      <c r="J160" s="986">
        <v>51866</v>
      </c>
      <c r="K160" s="987">
        <v>51866</v>
      </c>
      <c r="L160" s="986">
        <v>51849</v>
      </c>
      <c r="M160" s="987">
        <v>51849</v>
      </c>
      <c r="N160" s="986">
        <v>51849</v>
      </c>
      <c r="O160" s="987">
        <v>50130</v>
      </c>
      <c r="P160" s="986">
        <v>50082</v>
      </c>
      <c r="Q160" s="987">
        <v>50082</v>
      </c>
      <c r="R160" s="986">
        <v>49577</v>
      </c>
      <c r="S160" s="987">
        <v>49577</v>
      </c>
      <c r="T160" s="986">
        <v>49500</v>
      </c>
      <c r="U160" s="987">
        <v>24521</v>
      </c>
      <c r="V160" s="986">
        <v>24521</v>
      </c>
      <c r="W160" s="987">
        <v>24521</v>
      </c>
      <c r="X160" s="986">
        <v>24521</v>
      </c>
      <c r="Y160" s="987">
        <v>0</v>
      </c>
      <c r="Z160" s="986">
        <v>0</v>
      </c>
      <c r="AA160" s="987">
        <v>0</v>
      </c>
      <c r="AB160" s="986">
        <v>0</v>
      </c>
      <c r="AC160" s="987">
        <v>0</v>
      </c>
      <c r="AD160" s="986">
        <v>0</v>
      </c>
      <c r="AE160" s="987">
        <v>0</v>
      </c>
      <c r="AF160" s="986">
        <v>0</v>
      </c>
      <c r="AG160" s="987">
        <v>0</v>
      </c>
      <c r="AH160" s="986">
        <v>0</v>
      </c>
      <c r="AI160" s="987">
        <v>0</v>
      </c>
      <c r="AJ160" s="986">
        <v>0</v>
      </c>
      <c r="AK160" s="987">
        <v>0</v>
      </c>
      <c r="AL160" s="986">
        <v>0</v>
      </c>
      <c r="AM160" s="987">
        <v>0</v>
      </c>
      <c r="AN160" s="988">
        <v>0</v>
      </c>
      <c r="AO160" s="946"/>
      <c r="AP160" s="964"/>
      <c r="AQ160" s="946"/>
      <c r="AR160" s="985">
        <v>3</v>
      </c>
      <c r="AS160" s="986">
        <v>3</v>
      </c>
      <c r="AT160" s="987">
        <v>3</v>
      </c>
      <c r="AU160" s="986">
        <v>3</v>
      </c>
      <c r="AV160" s="987">
        <v>3</v>
      </c>
      <c r="AW160" s="986">
        <v>3</v>
      </c>
      <c r="AX160" s="987">
        <v>3</v>
      </c>
      <c r="AY160" s="986">
        <v>3</v>
      </c>
      <c r="AZ160" s="987">
        <v>3</v>
      </c>
      <c r="BA160" s="986">
        <v>3</v>
      </c>
      <c r="BB160" s="987">
        <v>3</v>
      </c>
      <c r="BC160" s="986">
        <v>3</v>
      </c>
      <c r="BD160" s="987">
        <v>3</v>
      </c>
      <c r="BE160" s="986">
        <v>3</v>
      </c>
      <c r="BF160" s="987">
        <v>3</v>
      </c>
      <c r="BG160" s="986">
        <v>3</v>
      </c>
      <c r="BH160" s="987">
        <v>2</v>
      </c>
      <c r="BI160" s="986">
        <v>2</v>
      </c>
      <c r="BJ160" s="987">
        <v>2</v>
      </c>
      <c r="BK160" s="986">
        <v>2</v>
      </c>
      <c r="BL160" s="987">
        <v>0</v>
      </c>
      <c r="BM160" s="986">
        <v>0</v>
      </c>
      <c r="BN160" s="987">
        <v>0</v>
      </c>
      <c r="BO160" s="986">
        <v>0</v>
      </c>
      <c r="BP160" s="987">
        <v>0</v>
      </c>
      <c r="BQ160" s="986">
        <v>0</v>
      </c>
      <c r="BR160" s="987">
        <v>0</v>
      </c>
      <c r="BS160" s="986">
        <v>0</v>
      </c>
      <c r="BT160" s="987">
        <v>0</v>
      </c>
      <c r="BU160" s="986">
        <v>0</v>
      </c>
      <c r="BV160" s="987">
        <v>0</v>
      </c>
      <c r="BW160" s="986">
        <v>0</v>
      </c>
      <c r="BX160" s="987">
        <v>0</v>
      </c>
      <c r="BY160" s="986">
        <v>0</v>
      </c>
      <c r="BZ160" s="987">
        <v>0</v>
      </c>
      <c r="CA160" s="988">
        <v>0</v>
      </c>
      <c r="CB160" s="946"/>
      <c r="CC160" s="971"/>
      <c r="CD160" s="946"/>
      <c r="CE160" s="972"/>
      <c r="CF160" s="946"/>
      <c r="CG160" s="985">
        <v>87602</v>
      </c>
      <c r="CH160" s="986">
        <v>86378</v>
      </c>
      <c r="CI160" s="987">
        <v>86378</v>
      </c>
      <c r="CJ160" s="986">
        <v>86378</v>
      </c>
      <c r="CK160" s="987">
        <v>86378</v>
      </c>
      <c r="CL160" s="986">
        <v>86378</v>
      </c>
      <c r="CM160" s="987">
        <v>86378</v>
      </c>
      <c r="CN160" s="986">
        <v>86349</v>
      </c>
      <c r="CO160" s="987">
        <v>86349</v>
      </c>
      <c r="CP160" s="986">
        <v>86349</v>
      </c>
      <c r="CQ160" s="987">
        <v>83486</v>
      </c>
      <c r="CR160" s="986">
        <v>83407</v>
      </c>
      <c r="CS160" s="987">
        <v>83407</v>
      </c>
      <c r="CT160" s="986">
        <v>82566</v>
      </c>
      <c r="CU160" s="987">
        <v>82566</v>
      </c>
      <c r="CV160" s="986">
        <v>82437</v>
      </c>
      <c r="CW160" s="987">
        <v>40837</v>
      </c>
      <c r="CX160" s="986">
        <v>40837</v>
      </c>
      <c r="CY160" s="987">
        <v>40837</v>
      </c>
      <c r="CZ160" s="986">
        <v>40837</v>
      </c>
      <c r="DA160" s="987">
        <v>0</v>
      </c>
      <c r="DB160" s="986">
        <v>0</v>
      </c>
      <c r="DC160" s="987">
        <v>0</v>
      </c>
      <c r="DD160" s="986">
        <v>0</v>
      </c>
      <c r="DE160" s="987">
        <v>0</v>
      </c>
      <c r="DF160" s="986">
        <v>0</v>
      </c>
      <c r="DG160" s="987">
        <v>0</v>
      </c>
      <c r="DH160" s="986">
        <v>0</v>
      </c>
      <c r="DI160" s="987">
        <v>0</v>
      </c>
      <c r="DJ160" s="986">
        <v>0</v>
      </c>
      <c r="DK160" s="987">
        <v>0</v>
      </c>
      <c r="DL160" s="986">
        <v>0</v>
      </c>
      <c r="DM160" s="987">
        <v>0</v>
      </c>
      <c r="DN160" s="986">
        <v>0</v>
      </c>
      <c r="DO160" s="987">
        <v>0</v>
      </c>
      <c r="DP160" s="988">
        <v>0</v>
      </c>
      <c r="DQ160" s="946"/>
      <c r="DR160" s="973"/>
      <c r="DS160" s="946"/>
      <c r="DT160" s="985">
        <v>6</v>
      </c>
      <c r="DU160" s="986">
        <v>6</v>
      </c>
      <c r="DV160" s="987">
        <v>6</v>
      </c>
      <c r="DW160" s="986">
        <v>6</v>
      </c>
      <c r="DX160" s="987">
        <v>6</v>
      </c>
      <c r="DY160" s="986">
        <v>6</v>
      </c>
      <c r="DZ160" s="987">
        <v>6</v>
      </c>
      <c r="EA160" s="986">
        <v>6</v>
      </c>
      <c r="EB160" s="987">
        <v>6</v>
      </c>
      <c r="EC160" s="986">
        <v>6</v>
      </c>
      <c r="ED160" s="987">
        <v>5</v>
      </c>
      <c r="EE160" s="986">
        <v>5</v>
      </c>
      <c r="EF160" s="987">
        <v>5</v>
      </c>
      <c r="EG160" s="986">
        <v>5</v>
      </c>
      <c r="EH160" s="987">
        <v>5</v>
      </c>
      <c r="EI160" s="986">
        <v>5</v>
      </c>
      <c r="EJ160" s="987">
        <v>3</v>
      </c>
      <c r="EK160" s="986">
        <v>3</v>
      </c>
      <c r="EL160" s="987">
        <v>3</v>
      </c>
      <c r="EM160" s="986">
        <v>3</v>
      </c>
      <c r="EN160" s="987">
        <v>0</v>
      </c>
      <c r="EO160" s="986">
        <v>0</v>
      </c>
      <c r="EP160" s="987">
        <v>0</v>
      </c>
      <c r="EQ160" s="986">
        <v>0</v>
      </c>
      <c r="ER160" s="987">
        <v>0</v>
      </c>
      <c r="ES160" s="986">
        <v>0</v>
      </c>
      <c r="ET160" s="987">
        <v>0</v>
      </c>
      <c r="EU160" s="986">
        <v>0</v>
      </c>
      <c r="EV160" s="987">
        <v>0</v>
      </c>
      <c r="EW160" s="986">
        <v>0</v>
      </c>
      <c r="EX160" s="987">
        <v>0</v>
      </c>
      <c r="EY160" s="986">
        <v>0</v>
      </c>
      <c r="EZ160" s="987">
        <v>0</v>
      </c>
      <c r="FA160" s="986">
        <v>0</v>
      </c>
      <c r="FB160" s="987">
        <v>0</v>
      </c>
      <c r="FC160" s="988">
        <v>0</v>
      </c>
      <c r="FD160" s="946"/>
      <c r="FE160" s="974"/>
      <c r="FF160" s="946"/>
      <c r="FG160" s="975"/>
      <c r="FI160" s="989" t="b">
        <v>0</v>
      </c>
    </row>
    <row r="161" spans="2:165" outlineLevel="1">
      <c r="B161" s="990">
        <v>151</v>
      </c>
      <c r="C161" s="991" t="s">
        <v>316</v>
      </c>
      <c r="E161" s="992">
        <v>5044</v>
      </c>
      <c r="F161" s="993">
        <v>4985</v>
      </c>
      <c r="G161" s="994">
        <v>4985</v>
      </c>
      <c r="H161" s="993">
        <v>4985</v>
      </c>
      <c r="I161" s="994">
        <v>4985</v>
      </c>
      <c r="J161" s="993">
        <v>4985</v>
      </c>
      <c r="K161" s="994">
        <v>4985</v>
      </c>
      <c r="L161" s="993">
        <v>4973</v>
      </c>
      <c r="M161" s="994">
        <v>4973</v>
      </c>
      <c r="N161" s="993">
        <v>4973</v>
      </c>
      <c r="O161" s="994">
        <v>4217</v>
      </c>
      <c r="P161" s="993">
        <v>4183</v>
      </c>
      <c r="Q161" s="994">
        <v>4183</v>
      </c>
      <c r="R161" s="993">
        <v>4054</v>
      </c>
      <c r="S161" s="994">
        <v>4054</v>
      </c>
      <c r="T161" s="993">
        <v>4039</v>
      </c>
      <c r="U161" s="994">
        <v>1688</v>
      </c>
      <c r="V161" s="993">
        <v>1688</v>
      </c>
      <c r="W161" s="994">
        <v>1688</v>
      </c>
      <c r="X161" s="993">
        <v>1688</v>
      </c>
      <c r="Y161" s="994">
        <v>0</v>
      </c>
      <c r="Z161" s="993">
        <v>0</v>
      </c>
      <c r="AA161" s="994">
        <v>0</v>
      </c>
      <c r="AB161" s="993">
        <v>0</v>
      </c>
      <c r="AC161" s="994">
        <v>0</v>
      </c>
      <c r="AD161" s="993">
        <v>0</v>
      </c>
      <c r="AE161" s="994">
        <v>0</v>
      </c>
      <c r="AF161" s="993">
        <v>0</v>
      </c>
      <c r="AG161" s="994">
        <v>0</v>
      </c>
      <c r="AH161" s="993">
        <v>0</v>
      </c>
      <c r="AI161" s="994">
        <v>0</v>
      </c>
      <c r="AJ161" s="993">
        <v>0</v>
      </c>
      <c r="AK161" s="994">
        <v>0</v>
      </c>
      <c r="AL161" s="993">
        <v>0</v>
      </c>
      <c r="AM161" s="994">
        <v>0</v>
      </c>
      <c r="AN161" s="995">
        <v>0</v>
      </c>
      <c r="AO161" s="946"/>
      <c r="AP161" s="964"/>
      <c r="AQ161" s="946"/>
      <c r="AR161" s="992">
        <v>0</v>
      </c>
      <c r="AS161" s="993">
        <v>0</v>
      </c>
      <c r="AT161" s="994">
        <v>0</v>
      </c>
      <c r="AU161" s="993">
        <v>0</v>
      </c>
      <c r="AV161" s="994">
        <v>0</v>
      </c>
      <c r="AW161" s="993">
        <v>0</v>
      </c>
      <c r="AX161" s="994">
        <v>0</v>
      </c>
      <c r="AY161" s="993">
        <v>0</v>
      </c>
      <c r="AZ161" s="994">
        <v>0</v>
      </c>
      <c r="BA161" s="993">
        <v>0</v>
      </c>
      <c r="BB161" s="994">
        <v>0</v>
      </c>
      <c r="BC161" s="993">
        <v>0</v>
      </c>
      <c r="BD161" s="994">
        <v>0</v>
      </c>
      <c r="BE161" s="993">
        <v>0</v>
      </c>
      <c r="BF161" s="994">
        <v>0</v>
      </c>
      <c r="BG161" s="993">
        <v>0</v>
      </c>
      <c r="BH161" s="994">
        <v>0</v>
      </c>
      <c r="BI161" s="993">
        <v>0</v>
      </c>
      <c r="BJ161" s="994">
        <v>0</v>
      </c>
      <c r="BK161" s="993">
        <v>0</v>
      </c>
      <c r="BL161" s="994">
        <v>0</v>
      </c>
      <c r="BM161" s="993">
        <v>0</v>
      </c>
      <c r="BN161" s="994">
        <v>0</v>
      </c>
      <c r="BO161" s="993">
        <v>0</v>
      </c>
      <c r="BP161" s="994">
        <v>0</v>
      </c>
      <c r="BQ161" s="993">
        <v>0</v>
      </c>
      <c r="BR161" s="994">
        <v>0</v>
      </c>
      <c r="BS161" s="993">
        <v>0</v>
      </c>
      <c r="BT161" s="994">
        <v>0</v>
      </c>
      <c r="BU161" s="993">
        <v>0</v>
      </c>
      <c r="BV161" s="994">
        <v>0</v>
      </c>
      <c r="BW161" s="993">
        <v>0</v>
      </c>
      <c r="BX161" s="994">
        <v>0</v>
      </c>
      <c r="BY161" s="993">
        <v>0</v>
      </c>
      <c r="BZ161" s="994">
        <v>0</v>
      </c>
      <c r="CA161" s="995">
        <v>0</v>
      </c>
      <c r="CB161" s="946"/>
      <c r="CC161" s="971"/>
      <c r="CD161" s="946"/>
      <c r="CE161" s="972"/>
      <c r="CF161" s="946"/>
      <c r="CG161" s="992">
        <v>8401</v>
      </c>
      <c r="CH161" s="993">
        <v>8302</v>
      </c>
      <c r="CI161" s="994">
        <v>8302</v>
      </c>
      <c r="CJ161" s="993">
        <v>8302</v>
      </c>
      <c r="CK161" s="994">
        <v>8302</v>
      </c>
      <c r="CL161" s="993">
        <v>8302</v>
      </c>
      <c r="CM161" s="994">
        <v>8302</v>
      </c>
      <c r="CN161" s="993">
        <v>8281</v>
      </c>
      <c r="CO161" s="994">
        <v>8281</v>
      </c>
      <c r="CP161" s="993">
        <v>8281</v>
      </c>
      <c r="CQ161" s="994">
        <v>7023</v>
      </c>
      <c r="CR161" s="993">
        <v>6966</v>
      </c>
      <c r="CS161" s="994">
        <v>6966</v>
      </c>
      <c r="CT161" s="993">
        <v>6752</v>
      </c>
      <c r="CU161" s="994">
        <v>6752</v>
      </c>
      <c r="CV161" s="993">
        <v>6727</v>
      </c>
      <c r="CW161" s="994">
        <v>2811</v>
      </c>
      <c r="CX161" s="993">
        <v>2811</v>
      </c>
      <c r="CY161" s="994">
        <v>2811</v>
      </c>
      <c r="CZ161" s="993">
        <v>2811</v>
      </c>
      <c r="DA161" s="994">
        <v>0</v>
      </c>
      <c r="DB161" s="993">
        <v>0</v>
      </c>
      <c r="DC161" s="994">
        <v>0</v>
      </c>
      <c r="DD161" s="993">
        <v>0</v>
      </c>
      <c r="DE161" s="994">
        <v>0</v>
      </c>
      <c r="DF161" s="993">
        <v>0</v>
      </c>
      <c r="DG161" s="994">
        <v>0</v>
      </c>
      <c r="DH161" s="993">
        <v>0</v>
      </c>
      <c r="DI161" s="994">
        <v>0</v>
      </c>
      <c r="DJ161" s="993">
        <v>0</v>
      </c>
      <c r="DK161" s="994">
        <v>0</v>
      </c>
      <c r="DL161" s="993">
        <v>0</v>
      </c>
      <c r="DM161" s="994">
        <v>0</v>
      </c>
      <c r="DN161" s="993">
        <v>0</v>
      </c>
      <c r="DO161" s="994">
        <v>0</v>
      </c>
      <c r="DP161" s="995">
        <v>0</v>
      </c>
      <c r="DQ161" s="946"/>
      <c r="DR161" s="973"/>
      <c r="DS161" s="946"/>
      <c r="DT161" s="992">
        <v>1</v>
      </c>
      <c r="DU161" s="993">
        <v>1</v>
      </c>
      <c r="DV161" s="994">
        <v>1</v>
      </c>
      <c r="DW161" s="993">
        <v>1</v>
      </c>
      <c r="DX161" s="994">
        <v>1</v>
      </c>
      <c r="DY161" s="993">
        <v>1</v>
      </c>
      <c r="DZ161" s="994">
        <v>1</v>
      </c>
      <c r="EA161" s="993">
        <v>1</v>
      </c>
      <c r="EB161" s="994">
        <v>1</v>
      </c>
      <c r="EC161" s="993">
        <v>1</v>
      </c>
      <c r="ED161" s="994">
        <v>0</v>
      </c>
      <c r="EE161" s="993">
        <v>0</v>
      </c>
      <c r="EF161" s="994">
        <v>0</v>
      </c>
      <c r="EG161" s="993">
        <v>0</v>
      </c>
      <c r="EH161" s="994">
        <v>0</v>
      </c>
      <c r="EI161" s="993">
        <v>0</v>
      </c>
      <c r="EJ161" s="994">
        <v>0</v>
      </c>
      <c r="EK161" s="993">
        <v>0</v>
      </c>
      <c r="EL161" s="994">
        <v>0</v>
      </c>
      <c r="EM161" s="993">
        <v>0</v>
      </c>
      <c r="EN161" s="994">
        <v>0</v>
      </c>
      <c r="EO161" s="993">
        <v>0</v>
      </c>
      <c r="EP161" s="994">
        <v>0</v>
      </c>
      <c r="EQ161" s="993">
        <v>0</v>
      </c>
      <c r="ER161" s="994">
        <v>0</v>
      </c>
      <c r="ES161" s="993">
        <v>0</v>
      </c>
      <c r="ET161" s="994">
        <v>0</v>
      </c>
      <c r="EU161" s="993">
        <v>0</v>
      </c>
      <c r="EV161" s="994">
        <v>0</v>
      </c>
      <c r="EW161" s="993">
        <v>0</v>
      </c>
      <c r="EX161" s="994">
        <v>0</v>
      </c>
      <c r="EY161" s="993">
        <v>0</v>
      </c>
      <c r="EZ161" s="994">
        <v>0</v>
      </c>
      <c r="FA161" s="993">
        <v>0</v>
      </c>
      <c r="FB161" s="994">
        <v>0</v>
      </c>
      <c r="FC161" s="995">
        <v>0</v>
      </c>
      <c r="FD161" s="946"/>
      <c r="FE161" s="974"/>
      <c r="FF161" s="946"/>
      <c r="FG161" s="975"/>
      <c r="FI161" s="996" t="b">
        <v>0</v>
      </c>
    </row>
    <row r="162" spans="2:165" outlineLevel="1">
      <c r="B162" s="983">
        <v>152</v>
      </c>
      <c r="C162" s="984" t="s">
        <v>318</v>
      </c>
      <c r="E162" s="985">
        <v>38739</v>
      </c>
      <c r="F162" s="986">
        <v>38739</v>
      </c>
      <c r="G162" s="987">
        <v>38739</v>
      </c>
      <c r="H162" s="986">
        <v>38739</v>
      </c>
      <c r="I162" s="987">
        <v>38739</v>
      </c>
      <c r="J162" s="986">
        <v>38739</v>
      </c>
      <c r="K162" s="987">
        <v>38739</v>
      </c>
      <c r="L162" s="986">
        <v>38739</v>
      </c>
      <c r="M162" s="987">
        <v>38739</v>
      </c>
      <c r="N162" s="986">
        <v>38739</v>
      </c>
      <c r="O162" s="987">
        <v>38739</v>
      </c>
      <c r="P162" s="986">
        <v>38739</v>
      </c>
      <c r="Q162" s="987">
        <v>38739</v>
      </c>
      <c r="R162" s="986">
        <v>38739</v>
      </c>
      <c r="S162" s="987">
        <v>38739</v>
      </c>
      <c r="T162" s="986">
        <v>38739</v>
      </c>
      <c r="U162" s="987">
        <v>38739</v>
      </c>
      <c r="V162" s="986">
        <v>38739</v>
      </c>
      <c r="W162" s="987">
        <v>37133</v>
      </c>
      <c r="X162" s="986">
        <v>0</v>
      </c>
      <c r="Y162" s="987">
        <v>0</v>
      </c>
      <c r="Z162" s="986">
        <v>0</v>
      </c>
      <c r="AA162" s="987">
        <v>0</v>
      </c>
      <c r="AB162" s="986">
        <v>0</v>
      </c>
      <c r="AC162" s="987">
        <v>0</v>
      </c>
      <c r="AD162" s="986">
        <v>0</v>
      </c>
      <c r="AE162" s="987">
        <v>0</v>
      </c>
      <c r="AF162" s="986">
        <v>0</v>
      </c>
      <c r="AG162" s="987">
        <v>0</v>
      </c>
      <c r="AH162" s="986">
        <v>0</v>
      </c>
      <c r="AI162" s="987">
        <v>0</v>
      </c>
      <c r="AJ162" s="986">
        <v>0</v>
      </c>
      <c r="AK162" s="987">
        <v>0</v>
      </c>
      <c r="AL162" s="986">
        <v>0</v>
      </c>
      <c r="AM162" s="987">
        <v>0</v>
      </c>
      <c r="AN162" s="988">
        <v>0</v>
      </c>
      <c r="AO162" s="946"/>
      <c r="AP162" s="964"/>
      <c r="AQ162" s="946"/>
      <c r="AR162" s="985">
        <v>20</v>
      </c>
      <c r="AS162" s="986">
        <v>20</v>
      </c>
      <c r="AT162" s="987">
        <v>20</v>
      </c>
      <c r="AU162" s="986">
        <v>20</v>
      </c>
      <c r="AV162" s="987">
        <v>20</v>
      </c>
      <c r="AW162" s="986">
        <v>20</v>
      </c>
      <c r="AX162" s="987">
        <v>20</v>
      </c>
      <c r="AY162" s="986">
        <v>20</v>
      </c>
      <c r="AZ162" s="987">
        <v>20</v>
      </c>
      <c r="BA162" s="986">
        <v>20</v>
      </c>
      <c r="BB162" s="987">
        <v>20</v>
      </c>
      <c r="BC162" s="986">
        <v>20</v>
      </c>
      <c r="BD162" s="987">
        <v>20</v>
      </c>
      <c r="BE162" s="986">
        <v>20</v>
      </c>
      <c r="BF162" s="987">
        <v>20</v>
      </c>
      <c r="BG162" s="986">
        <v>20</v>
      </c>
      <c r="BH162" s="987">
        <v>20</v>
      </c>
      <c r="BI162" s="986">
        <v>20</v>
      </c>
      <c r="BJ162" s="987">
        <v>18</v>
      </c>
      <c r="BK162" s="986">
        <v>0</v>
      </c>
      <c r="BL162" s="987">
        <v>0</v>
      </c>
      <c r="BM162" s="986">
        <v>0</v>
      </c>
      <c r="BN162" s="987">
        <v>0</v>
      </c>
      <c r="BO162" s="986">
        <v>0</v>
      </c>
      <c r="BP162" s="987">
        <v>0</v>
      </c>
      <c r="BQ162" s="986">
        <v>0</v>
      </c>
      <c r="BR162" s="987">
        <v>0</v>
      </c>
      <c r="BS162" s="986">
        <v>0</v>
      </c>
      <c r="BT162" s="987">
        <v>0</v>
      </c>
      <c r="BU162" s="986">
        <v>0</v>
      </c>
      <c r="BV162" s="987">
        <v>0</v>
      </c>
      <c r="BW162" s="986">
        <v>0</v>
      </c>
      <c r="BX162" s="987">
        <v>0</v>
      </c>
      <c r="BY162" s="986">
        <v>0</v>
      </c>
      <c r="BZ162" s="987">
        <v>0</v>
      </c>
      <c r="CA162" s="988">
        <v>0</v>
      </c>
      <c r="CB162" s="946"/>
      <c r="CC162" s="971"/>
      <c r="CD162" s="946"/>
      <c r="CE162" s="972"/>
      <c r="CF162" s="946"/>
      <c r="CG162" s="985">
        <v>29105</v>
      </c>
      <c r="CH162" s="986">
        <v>29105</v>
      </c>
      <c r="CI162" s="987">
        <v>29105</v>
      </c>
      <c r="CJ162" s="986">
        <v>29105</v>
      </c>
      <c r="CK162" s="987">
        <v>29105</v>
      </c>
      <c r="CL162" s="986">
        <v>29105</v>
      </c>
      <c r="CM162" s="987">
        <v>29105</v>
      </c>
      <c r="CN162" s="986">
        <v>29105</v>
      </c>
      <c r="CO162" s="987">
        <v>29105</v>
      </c>
      <c r="CP162" s="986">
        <v>29105</v>
      </c>
      <c r="CQ162" s="987">
        <v>29105</v>
      </c>
      <c r="CR162" s="986">
        <v>29105</v>
      </c>
      <c r="CS162" s="987">
        <v>29105</v>
      </c>
      <c r="CT162" s="986">
        <v>29105</v>
      </c>
      <c r="CU162" s="987">
        <v>29105</v>
      </c>
      <c r="CV162" s="986">
        <v>29105</v>
      </c>
      <c r="CW162" s="987">
        <v>29105</v>
      </c>
      <c r="CX162" s="986">
        <v>29105</v>
      </c>
      <c r="CY162" s="987">
        <v>27898</v>
      </c>
      <c r="CZ162" s="986">
        <v>0</v>
      </c>
      <c r="DA162" s="987">
        <v>0</v>
      </c>
      <c r="DB162" s="986">
        <v>0</v>
      </c>
      <c r="DC162" s="987">
        <v>0</v>
      </c>
      <c r="DD162" s="986">
        <v>0</v>
      </c>
      <c r="DE162" s="987">
        <v>0</v>
      </c>
      <c r="DF162" s="986">
        <v>0</v>
      </c>
      <c r="DG162" s="987">
        <v>0</v>
      </c>
      <c r="DH162" s="986">
        <v>0</v>
      </c>
      <c r="DI162" s="987">
        <v>0</v>
      </c>
      <c r="DJ162" s="986">
        <v>0</v>
      </c>
      <c r="DK162" s="987">
        <v>0</v>
      </c>
      <c r="DL162" s="986">
        <v>0</v>
      </c>
      <c r="DM162" s="987">
        <v>0</v>
      </c>
      <c r="DN162" s="986">
        <v>0</v>
      </c>
      <c r="DO162" s="987">
        <v>0</v>
      </c>
      <c r="DP162" s="988">
        <v>0</v>
      </c>
      <c r="DQ162" s="946"/>
      <c r="DR162" s="973"/>
      <c r="DS162" s="946"/>
      <c r="DT162" s="985">
        <v>15</v>
      </c>
      <c r="DU162" s="986">
        <v>15</v>
      </c>
      <c r="DV162" s="987">
        <v>15</v>
      </c>
      <c r="DW162" s="986">
        <v>15</v>
      </c>
      <c r="DX162" s="987">
        <v>15</v>
      </c>
      <c r="DY162" s="986">
        <v>15</v>
      </c>
      <c r="DZ162" s="987">
        <v>15</v>
      </c>
      <c r="EA162" s="986">
        <v>15</v>
      </c>
      <c r="EB162" s="987">
        <v>15</v>
      </c>
      <c r="EC162" s="986">
        <v>15</v>
      </c>
      <c r="ED162" s="987">
        <v>15</v>
      </c>
      <c r="EE162" s="986">
        <v>15</v>
      </c>
      <c r="EF162" s="987">
        <v>15</v>
      </c>
      <c r="EG162" s="986">
        <v>15</v>
      </c>
      <c r="EH162" s="987">
        <v>15</v>
      </c>
      <c r="EI162" s="986">
        <v>15</v>
      </c>
      <c r="EJ162" s="987">
        <v>15</v>
      </c>
      <c r="EK162" s="986">
        <v>15</v>
      </c>
      <c r="EL162" s="987">
        <v>14</v>
      </c>
      <c r="EM162" s="986">
        <v>0</v>
      </c>
      <c r="EN162" s="987">
        <v>0</v>
      </c>
      <c r="EO162" s="986">
        <v>0</v>
      </c>
      <c r="EP162" s="987">
        <v>0</v>
      </c>
      <c r="EQ162" s="986">
        <v>0</v>
      </c>
      <c r="ER162" s="987">
        <v>0</v>
      </c>
      <c r="ES162" s="986">
        <v>0</v>
      </c>
      <c r="ET162" s="987">
        <v>0</v>
      </c>
      <c r="EU162" s="986">
        <v>0</v>
      </c>
      <c r="EV162" s="987">
        <v>0</v>
      </c>
      <c r="EW162" s="986">
        <v>0</v>
      </c>
      <c r="EX162" s="987">
        <v>0</v>
      </c>
      <c r="EY162" s="986">
        <v>0</v>
      </c>
      <c r="EZ162" s="987">
        <v>0</v>
      </c>
      <c r="FA162" s="986">
        <v>0</v>
      </c>
      <c r="FB162" s="987">
        <v>0</v>
      </c>
      <c r="FC162" s="988">
        <v>0</v>
      </c>
      <c r="FD162" s="946"/>
      <c r="FE162" s="974"/>
      <c r="FF162" s="946"/>
      <c r="FG162" s="975"/>
      <c r="FI162" s="989" t="b">
        <v>0</v>
      </c>
    </row>
    <row r="163" spans="2:165" hidden="1" outlineLevel="1">
      <c r="B163" s="997">
        <v>153</v>
      </c>
      <c r="C163" s="1023" t="s">
        <v>319</v>
      </c>
      <c r="E163" s="999">
        <v>0</v>
      </c>
      <c r="F163" s="1000">
        <v>0</v>
      </c>
      <c r="G163" s="1001">
        <v>0</v>
      </c>
      <c r="H163" s="1000">
        <v>0</v>
      </c>
      <c r="I163" s="1001">
        <v>0</v>
      </c>
      <c r="J163" s="1000">
        <v>0</v>
      </c>
      <c r="K163" s="1001">
        <v>0</v>
      </c>
      <c r="L163" s="1000">
        <v>0</v>
      </c>
      <c r="M163" s="1001">
        <v>0</v>
      </c>
      <c r="N163" s="1000">
        <v>0</v>
      </c>
      <c r="O163" s="1001">
        <v>0</v>
      </c>
      <c r="P163" s="1000">
        <v>0</v>
      </c>
      <c r="Q163" s="1001">
        <v>0</v>
      </c>
      <c r="R163" s="1000">
        <v>0</v>
      </c>
      <c r="S163" s="1001">
        <v>0</v>
      </c>
      <c r="T163" s="1000">
        <v>0</v>
      </c>
      <c r="U163" s="1001">
        <v>0</v>
      </c>
      <c r="V163" s="1000">
        <v>0</v>
      </c>
      <c r="W163" s="1001">
        <v>0</v>
      </c>
      <c r="X163" s="1000">
        <v>0</v>
      </c>
      <c r="Y163" s="1001">
        <v>0</v>
      </c>
      <c r="Z163" s="1000">
        <v>0</v>
      </c>
      <c r="AA163" s="1001">
        <v>0</v>
      </c>
      <c r="AB163" s="1000">
        <v>0</v>
      </c>
      <c r="AC163" s="1001">
        <v>0</v>
      </c>
      <c r="AD163" s="1000">
        <v>0</v>
      </c>
      <c r="AE163" s="1001">
        <v>0</v>
      </c>
      <c r="AF163" s="1000">
        <v>0</v>
      </c>
      <c r="AG163" s="1001">
        <v>0</v>
      </c>
      <c r="AH163" s="1000">
        <v>0</v>
      </c>
      <c r="AI163" s="1001">
        <v>0</v>
      </c>
      <c r="AJ163" s="1000">
        <v>0</v>
      </c>
      <c r="AK163" s="1001">
        <v>0</v>
      </c>
      <c r="AL163" s="1000">
        <v>0</v>
      </c>
      <c r="AM163" s="1001">
        <v>0</v>
      </c>
      <c r="AN163" s="1002">
        <v>0</v>
      </c>
      <c r="AO163" s="946"/>
      <c r="AP163" s="964"/>
      <c r="AQ163" s="946"/>
      <c r="AR163" s="999">
        <v>0</v>
      </c>
      <c r="AS163" s="1000">
        <v>0</v>
      </c>
      <c r="AT163" s="1001">
        <v>0</v>
      </c>
      <c r="AU163" s="1000">
        <v>0</v>
      </c>
      <c r="AV163" s="1001">
        <v>0</v>
      </c>
      <c r="AW163" s="1000">
        <v>0</v>
      </c>
      <c r="AX163" s="1001">
        <v>0</v>
      </c>
      <c r="AY163" s="1000">
        <v>0</v>
      </c>
      <c r="AZ163" s="1001">
        <v>0</v>
      </c>
      <c r="BA163" s="1000">
        <v>0</v>
      </c>
      <c r="BB163" s="1001">
        <v>0</v>
      </c>
      <c r="BC163" s="1000">
        <v>0</v>
      </c>
      <c r="BD163" s="1001">
        <v>0</v>
      </c>
      <c r="BE163" s="1000">
        <v>0</v>
      </c>
      <c r="BF163" s="1001">
        <v>0</v>
      </c>
      <c r="BG163" s="1000">
        <v>0</v>
      </c>
      <c r="BH163" s="1001">
        <v>0</v>
      </c>
      <c r="BI163" s="1000">
        <v>0</v>
      </c>
      <c r="BJ163" s="1001">
        <v>0</v>
      </c>
      <c r="BK163" s="1000">
        <v>0</v>
      </c>
      <c r="BL163" s="1001">
        <v>0</v>
      </c>
      <c r="BM163" s="1000">
        <v>0</v>
      </c>
      <c r="BN163" s="1001">
        <v>0</v>
      </c>
      <c r="BO163" s="1000">
        <v>0</v>
      </c>
      <c r="BP163" s="1001">
        <v>0</v>
      </c>
      <c r="BQ163" s="1000">
        <v>0</v>
      </c>
      <c r="BR163" s="1001">
        <v>0</v>
      </c>
      <c r="BS163" s="1000">
        <v>0</v>
      </c>
      <c r="BT163" s="1001">
        <v>0</v>
      </c>
      <c r="BU163" s="1000">
        <v>0</v>
      </c>
      <c r="BV163" s="1001">
        <v>0</v>
      </c>
      <c r="BW163" s="1000">
        <v>0</v>
      </c>
      <c r="BX163" s="1001">
        <v>0</v>
      </c>
      <c r="BY163" s="1000">
        <v>0</v>
      </c>
      <c r="BZ163" s="1001">
        <v>0</v>
      </c>
      <c r="CA163" s="1002">
        <v>0</v>
      </c>
      <c r="CB163" s="946"/>
      <c r="CC163" s="971"/>
      <c r="CD163" s="946"/>
      <c r="CE163" s="972"/>
      <c r="CF163" s="946"/>
      <c r="CG163" s="999">
        <v>0</v>
      </c>
      <c r="CH163" s="1000">
        <v>0</v>
      </c>
      <c r="CI163" s="1001">
        <v>0</v>
      </c>
      <c r="CJ163" s="1000">
        <v>0</v>
      </c>
      <c r="CK163" s="1001">
        <v>0</v>
      </c>
      <c r="CL163" s="1000">
        <v>0</v>
      </c>
      <c r="CM163" s="1001">
        <v>0</v>
      </c>
      <c r="CN163" s="1000">
        <v>0</v>
      </c>
      <c r="CO163" s="1001">
        <v>0</v>
      </c>
      <c r="CP163" s="1000">
        <v>0</v>
      </c>
      <c r="CQ163" s="1001">
        <v>0</v>
      </c>
      <c r="CR163" s="1000">
        <v>0</v>
      </c>
      <c r="CS163" s="1001">
        <v>0</v>
      </c>
      <c r="CT163" s="1000">
        <v>0</v>
      </c>
      <c r="CU163" s="1001">
        <v>0</v>
      </c>
      <c r="CV163" s="1000">
        <v>0</v>
      </c>
      <c r="CW163" s="1001">
        <v>0</v>
      </c>
      <c r="CX163" s="1000">
        <v>0</v>
      </c>
      <c r="CY163" s="1001">
        <v>0</v>
      </c>
      <c r="CZ163" s="1000">
        <v>0</v>
      </c>
      <c r="DA163" s="1001">
        <v>0</v>
      </c>
      <c r="DB163" s="1000">
        <v>0</v>
      </c>
      <c r="DC163" s="1001">
        <v>0</v>
      </c>
      <c r="DD163" s="1000">
        <v>0</v>
      </c>
      <c r="DE163" s="1001">
        <v>0</v>
      </c>
      <c r="DF163" s="1000">
        <v>0</v>
      </c>
      <c r="DG163" s="1001">
        <v>0</v>
      </c>
      <c r="DH163" s="1000">
        <v>0</v>
      </c>
      <c r="DI163" s="1001">
        <v>0</v>
      </c>
      <c r="DJ163" s="1000">
        <v>0</v>
      </c>
      <c r="DK163" s="1001">
        <v>0</v>
      </c>
      <c r="DL163" s="1000">
        <v>0</v>
      </c>
      <c r="DM163" s="1001">
        <v>0</v>
      </c>
      <c r="DN163" s="1000">
        <v>0</v>
      </c>
      <c r="DO163" s="1001">
        <v>0</v>
      </c>
      <c r="DP163" s="1002">
        <v>0</v>
      </c>
      <c r="DQ163" s="946"/>
      <c r="DR163" s="973"/>
      <c r="DS163" s="946"/>
      <c r="DT163" s="999">
        <v>0</v>
      </c>
      <c r="DU163" s="1000">
        <v>0</v>
      </c>
      <c r="DV163" s="1001">
        <v>0</v>
      </c>
      <c r="DW163" s="1000">
        <v>0</v>
      </c>
      <c r="DX163" s="1001">
        <v>0</v>
      </c>
      <c r="DY163" s="1000">
        <v>0</v>
      </c>
      <c r="DZ163" s="1001">
        <v>0</v>
      </c>
      <c r="EA163" s="1000">
        <v>0</v>
      </c>
      <c r="EB163" s="1001">
        <v>0</v>
      </c>
      <c r="EC163" s="1000">
        <v>0</v>
      </c>
      <c r="ED163" s="1001">
        <v>0</v>
      </c>
      <c r="EE163" s="1000">
        <v>0</v>
      </c>
      <c r="EF163" s="1001">
        <v>0</v>
      </c>
      <c r="EG163" s="1000">
        <v>0</v>
      </c>
      <c r="EH163" s="1001">
        <v>0</v>
      </c>
      <c r="EI163" s="1000">
        <v>0</v>
      </c>
      <c r="EJ163" s="1001">
        <v>0</v>
      </c>
      <c r="EK163" s="1000">
        <v>0</v>
      </c>
      <c r="EL163" s="1001">
        <v>0</v>
      </c>
      <c r="EM163" s="1000">
        <v>0</v>
      </c>
      <c r="EN163" s="1001">
        <v>0</v>
      </c>
      <c r="EO163" s="1000">
        <v>0</v>
      </c>
      <c r="EP163" s="1001">
        <v>0</v>
      </c>
      <c r="EQ163" s="1000">
        <v>0</v>
      </c>
      <c r="ER163" s="1001">
        <v>0</v>
      </c>
      <c r="ES163" s="1000">
        <v>0</v>
      </c>
      <c r="ET163" s="1001">
        <v>0</v>
      </c>
      <c r="EU163" s="1000">
        <v>0</v>
      </c>
      <c r="EV163" s="1001">
        <v>0</v>
      </c>
      <c r="EW163" s="1000">
        <v>0</v>
      </c>
      <c r="EX163" s="1001">
        <v>0</v>
      </c>
      <c r="EY163" s="1000">
        <v>0</v>
      </c>
      <c r="EZ163" s="1001">
        <v>0</v>
      </c>
      <c r="FA163" s="1000">
        <v>0</v>
      </c>
      <c r="FB163" s="1001">
        <v>0</v>
      </c>
      <c r="FC163" s="1002">
        <v>0</v>
      </c>
      <c r="FD163" s="946"/>
      <c r="FE163" s="974"/>
      <c r="FF163" s="946"/>
      <c r="FG163" s="975"/>
      <c r="FI163" s="1003" t="b">
        <v>1</v>
      </c>
    </row>
    <row r="164" spans="2:165" hidden="1" outlineLevel="1">
      <c r="B164" s="1004">
        <v>154</v>
      </c>
      <c r="C164" s="1005" t="s">
        <v>321</v>
      </c>
      <c r="E164" s="1006">
        <v>0</v>
      </c>
      <c r="F164" s="1007">
        <v>0</v>
      </c>
      <c r="G164" s="1008">
        <v>0</v>
      </c>
      <c r="H164" s="1007">
        <v>0</v>
      </c>
      <c r="I164" s="1008">
        <v>0</v>
      </c>
      <c r="J164" s="1007">
        <v>0</v>
      </c>
      <c r="K164" s="1008">
        <v>0</v>
      </c>
      <c r="L164" s="1007">
        <v>0</v>
      </c>
      <c r="M164" s="1008">
        <v>0</v>
      </c>
      <c r="N164" s="1007">
        <v>0</v>
      </c>
      <c r="O164" s="1008">
        <v>0</v>
      </c>
      <c r="P164" s="1007">
        <v>0</v>
      </c>
      <c r="Q164" s="1008">
        <v>0</v>
      </c>
      <c r="R164" s="1007">
        <v>0</v>
      </c>
      <c r="S164" s="1008">
        <v>0</v>
      </c>
      <c r="T164" s="1007">
        <v>0</v>
      </c>
      <c r="U164" s="1008">
        <v>0</v>
      </c>
      <c r="V164" s="1007">
        <v>0</v>
      </c>
      <c r="W164" s="1008">
        <v>0</v>
      </c>
      <c r="X164" s="1007">
        <v>0</v>
      </c>
      <c r="Y164" s="1008">
        <v>0</v>
      </c>
      <c r="Z164" s="1007">
        <v>0</v>
      </c>
      <c r="AA164" s="1008">
        <v>0</v>
      </c>
      <c r="AB164" s="1007">
        <v>0</v>
      </c>
      <c r="AC164" s="1008">
        <v>0</v>
      </c>
      <c r="AD164" s="1007">
        <v>0</v>
      </c>
      <c r="AE164" s="1008">
        <v>0</v>
      </c>
      <c r="AF164" s="1007">
        <v>0</v>
      </c>
      <c r="AG164" s="1008">
        <v>0</v>
      </c>
      <c r="AH164" s="1007">
        <v>0</v>
      </c>
      <c r="AI164" s="1008">
        <v>0</v>
      </c>
      <c r="AJ164" s="1007">
        <v>0</v>
      </c>
      <c r="AK164" s="1008">
        <v>0</v>
      </c>
      <c r="AL164" s="1007">
        <v>0</v>
      </c>
      <c r="AM164" s="1008">
        <v>0</v>
      </c>
      <c r="AN164" s="1009">
        <v>0</v>
      </c>
      <c r="AO164" s="946"/>
      <c r="AP164" s="964"/>
      <c r="AQ164" s="946"/>
      <c r="AR164" s="1006">
        <v>0</v>
      </c>
      <c r="AS164" s="1007">
        <v>0</v>
      </c>
      <c r="AT164" s="1008">
        <v>0</v>
      </c>
      <c r="AU164" s="1007">
        <v>0</v>
      </c>
      <c r="AV164" s="1008">
        <v>0</v>
      </c>
      <c r="AW164" s="1007">
        <v>0</v>
      </c>
      <c r="AX164" s="1008">
        <v>0</v>
      </c>
      <c r="AY164" s="1007">
        <v>0</v>
      </c>
      <c r="AZ164" s="1008">
        <v>0</v>
      </c>
      <c r="BA164" s="1007">
        <v>0</v>
      </c>
      <c r="BB164" s="1008">
        <v>0</v>
      </c>
      <c r="BC164" s="1007">
        <v>0</v>
      </c>
      <c r="BD164" s="1008">
        <v>0</v>
      </c>
      <c r="BE164" s="1007">
        <v>0</v>
      </c>
      <c r="BF164" s="1008">
        <v>0</v>
      </c>
      <c r="BG164" s="1007">
        <v>0</v>
      </c>
      <c r="BH164" s="1008">
        <v>0</v>
      </c>
      <c r="BI164" s="1007">
        <v>0</v>
      </c>
      <c r="BJ164" s="1008">
        <v>0</v>
      </c>
      <c r="BK164" s="1007">
        <v>0</v>
      </c>
      <c r="BL164" s="1008">
        <v>0</v>
      </c>
      <c r="BM164" s="1007">
        <v>0</v>
      </c>
      <c r="BN164" s="1008">
        <v>0</v>
      </c>
      <c r="BO164" s="1007">
        <v>0</v>
      </c>
      <c r="BP164" s="1008">
        <v>0</v>
      </c>
      <c r="BQ164" s="1007">
        <v>0</v>
      </c>
      <c r="BR164" s="1008">
        <v>0</v>
      </c>
      <c r="BS164" s="1007">
        <v>0</v>
      </c>
      <c r="BT164" s="1008">
        <v>0</v>
      </c>
      <c r="BU164" s="1007">
        <v>0</v>
      </c>
      <c r="BV164" s="1008">
        <v>0</v>
      </c>
      <c r="BW164" s="1007">
        <v>0</v>
      </c>
      <c r="BX164" s="1008">
        <v>0</v>
      </c>
      <c r="BY164" s="1007">
        <v>0</v>
      </c>
      <c r="BZ164" s="1008">
        <v>0</v>
      </c>
      <c r="CA164" s="1009">
        <v>0</v>
      </c>
      <c r="CB164" s="946"/>
      <c r="CC164" s="971"/>
      <c r="CD164" s="946"/>
      <c r="CE164" s="972"/>
      <c r="CF164" s="946"/>
      <c r="CG164" s="1006">
        <v>0</v>
      </c>
      <c r="CH164" s="1007">
        <v>0</v>
      </c>
      <c r="CI164" s="1008">
        <v>0</v>
      </c>
      <c r="CJ164" s="1007">
        <v>0</v>
      </c>
      <c r="CK164" s="1008">
        <v>0</v>
      </c>
      <c r="CL164" s="1007">
        <v>0</v>
      </c>
      <c r="CM164" s="1008">
        <v>0</v>
      </c>
      <c r="CN164" s="1007">
        <v>0</v>
      </c>
      <c r="CO164" s="1008">
        <v>0</v>
      </c>
      <c r="CP164" s="1007">
        <v>0</v>
      </c>
      <c r="CQ164" s="1008">
        <v>0</v>
      </c>
      <c r="CR164" s="1007">
        <v>0</v>
      </c>
      <c r="CS164" s="1008">
        <v>0</v>
      </c>
      <c r="CT164" s="1007">
        <v>0</v>
      </c>
      <c r="CU164" s="1008">
        <v>0</v>
      </c>
      <c r="CV164" s="1007">
        <v>0</v>
      </c>
      <c r="CW164" s="1008">
        <v>0</v>
      </c>
      <c r="CX164" s="1007">
        <v>0</v>
      </c>
      <c r="CY164" s="1008">
        <v>0</v>
      </c>
      <c r="CZ164" s="1007">
        <v>0</v>
      </c>
      <c r="DA164" s="1008">
        <v>0</v>
      </c>
      <c r="DB164" s="1007">
        <v>0</v>
      </c>
      <c r="DC164" s="1008">
        <v>0</v>
      </c>
      <c r="DD164" s="1007">
        <v>0</v>
      </c>
      <c r="DE164" s="1008">
        <v>0</v>
      </c>
      <c r="DF164" s="1007">
        <v>0</v>
      </c>
      <c r="DG164" s="1008">
        <v>0</v>
      </c>
      <c r="DH164" s="1007">
        <v>0</v>
      </c>
      <c r="DI164" s="1008">
        <v>0</v>
      </c>
      <c r="DJ164" s="1007">
        <v>0</v>
      </c>
      <c r="DK164" s="1008">
        <v>0</v>
      </c>
      <c r="DL164" s="1007">
        <v>0</v>
      </c>
      <c r="DM164" s="1008">
        <v>0</v>
      </c>
      <c r="DN164" s="1007">
        <v>0</v>
      </c>
      <c r="DO164" s="1008">
        <v>0</v>
      </c>
      <c r="DP164" s="1009">
        <v>0</v>
      </c>
      <c r="DQ164" s="946"/>
      <c r="DR164" s="973"/>
      <c r="DS164" s="946"/>
      <c r="DT164" s="1006">
        <v>0</v>
      </c>
      <c r="DU164" s="1007">
        <v>0</v>
      </c>
      <c r="DV164" s="1008">
        <v>0</v>
      </c>
      <c r="DW164" s="1007">
        <v>0</v>
      </c>
      <c r="DX164" s="1008">
        <v>0</v>
      </c>
      <c r="DY164" s="1007">
        <v>0</v>
      </c>
      <c r="DZ164" s="1008">
        <v>0</v>
      </c>
      <c r="EA164" s="1007">
        <v>0</v>
      </c>
      <c r="EB164" s="1008">
        <v>0</v>
      </c>
      <c r="EC164" s="1007">
        <v>0</v>
      </c>
      <c r="ED164" s="1008">
        <v>0</v>
      </c>
      <c r="EE164" s="1007">
        <v>0</v>
      </c>
      <c r="EF164" s="1008">
        <v>0</v>
      </c>
      <c r="EG164" s="1007">
        <v>0</v>
      </c>
      <c r="EH164" s="1008">
        <v>0</v>
      </c>
      <c r="EI164" s="1007">
        <v>0</v>
      </c>
      <c r="EJ164" s="1008">
        <v>0</v>
      </c>
      <c r="EK164" s="1007">
        <v>0</v>
      </c>
      <c r="EL164" s="1008">
        <v>0</v>
      </c>
      <c r="EM164" s="1007">
        <v>0</v>
      </c>
      <c r="EN164" s="1008">
        <v>0</v>
      </c>
      <c r="EO164" s="1007">
        <v>0</v>
      </c>
      <c r="EP164" s="1008">
        <v>0</v>
      </c>
      <c r="EQ164" s="1007">
        <v>0</v>
      </c>
      <c r="ER164" s="1008">
        <v>0</v>
      </c>
      <c r="ES164" s="1007">
        <v>0</v>
      </c>
      <c r="ET164" s="1008">
        <v>0</v>
      </c>
      <c r="EU164" s="1007">
        <v>0</v>
      </c>
      <c r="EV164" s="1008">
        <v>0</v>
      </c>
      <c r="EW164" s="1007">
        <v>0</v>
      </c>
      <c r="EX164" s="1008">
        <v>0</v>
      </c>
      <c r="EY164" s="1007">
        <v>0</v>
      </c>
      <c r="EZ164" s="1008">
        <v>0</v>
      </c>
      <c r="FA164" s="1007">
        <v>0</v>
      </c>
      <c r="FB164" s="1008">
        <v>0</v>
      </c>
      <c r="FC164" s="1009">
        <v>0</v>
      </c>
      <c r="FD164" s="946"/>
      <c r="FE164" s="974"/>
      <c r="FF164" s="946"/>
      <c r="FG164" s="975"/>
      <c r="FI164" s="1010" t="b">
        <v>1</v>
      </c>
    </row>
    <row r="165" spans="2:165" outlineLevel="1">
      <c r="B165" s="990">
        <v>155</v>
      </c>
      <c r="C165" s="1011" t="s">
        <v>394</v>
      </c>
      <c r="E165" s="992">
        <v>13894</v>
      </c>
      <c r="F165" s="993">
        <v>13894</v>
      </c>
      <c r="G165" s="994">
        <v>13894</v>
      </c>
      <c r="H165" s="993">
        <v>13894</v>
      </c>
      <c r="I165" s="994">
        <v>13894</v>
      </c>
      <c r="J165" s="993">
        <v>13894</v>
      </c>
      <c r="K165" s="994">
        <v>13894</v>
      </c>
      <c r="L165" s="993">
        <v>13894</v>
      </c>
      <c r="M165" s="994">
        <v>13894</v>
      </c>
      <c r="N165" s="993">
        <v>13894</v>
      </c>
      <c r="O165" s="994">
        <v>13894</v>
      </c>
      <c r="P165" s="993">
        <v>13894</v>
      </c>
      <c r="Q165" s="994">
        <v>13894</v>
      </c>
      <c r="R165" s="993">
        <v>13894</v>
      </c>
      <c r="S165" s="994">
        <v>13894</v>
      </c>
      <c r="T165" s="993">
        <v>10917</v>
      </c>
      <c r="U165" s="994">
        <v>8331</v>
      </c>
      <c r="V165" s="993">
        <v>8331</v>
      </c>
      <c r="W165" s="994">
        <v>8331</v>
      </c>
      <c r="X165" s="993">
        <v>8331</v>
      </c>
      <c r="Y165" s="994">
        <v>0</v>
      </c>
      <c r="Z165" s="993">
        <v>0</v>
      </c>
      <c r="AA165" s="994">
        <v>0</v>
      </c>
      <c r="AB165" s="993">
        <v>0</v>
      </c>
      <c r="AC165" s="994">
        <v>0</v>
      </c>
      <c r="AD165" s="993">
        <v>0</v>
      </c>
      <c r="AE165" s="994">
        <v>0</v>
      </c>
      <c r="AF165" s="993">
        <v>0</v>
      </c>
      <c r="AG165" s="994">
        <v>0</v>
      </c>
      <c r="AH165" s="993">
        <v>0</v>
      </c>
      <c r="AI165" s="994">
        <v>0</v>
      </c>
      <c r="AJ165" s="993">
        <v>0</v>
      </c>
      <c r="AK165" s="994">
        <v>0</v>
      </c>
      <c r="AL165" s="993">
        <v>0</v>
      </c>
      <c r="AM165" s="994">
        <v>0</v>
      </c>
      <c r="AN165" s="995">
        <v>0</v>
      </c>
      <c r="AO165" s="946"/>
      <c r="AP165" s="964"/>
      <c r="AQ165" s="946"/>
      <c r="AR165" s="992">
        <v>5</v>
      </c>
      <c r="AS165" s="993">
        <v>5</v>
      </c>
      <c r="AT165" s="994">
        <v>5</v>
      </c>
      <c r="AU165" s="993">
        <v>5</v>
      </c>
      <c r="AV165" s="994">
        <v>5</v>
      </c>
      <c r="AW165" s="993">
        <v>5</v>
      </c>
      <c r="AX165" s="994">
        <v>5</v>
      </c>
      <c r="AY165" s="993">
        <v>5</v>
      </c>
      <c r="AZ165" s="994">
        <v>5</v>
      </c>
      <c r="BA165" s="993">
        <v>5</v>
      </c>
      <c r="BB165" s="994">
        <v>5</v>
      </c>
      <c r="BC165" s="993">
        <v>5</v>
      </c>
      <c r="BD165" s="994">
        <v>5</v>
      </c>
      <c r="BE165" s="993">
        <v>5</v>
      </c>
      <c r="BF165" s="994">
        <v>5</v>
      </c>
      <c r="BG165" s="993">
        <v>4</v>
      </c>
      <c r="BH165" s="994">
        <v>3</v>
      </c>
      <c r="BI165" s="993">
        <v>3</v>
      </c>
      <c r="BJ165" s="994">
        <v>3</v>
      </c>
      <c r="BK165" s="993">
        <v>3</v>
      </c>
      <c r="BL165" s="994">
        <v>0</v>
      </c>
      <c r="BM165" s="993">
        <v>0</v>
      </c>
      <c r="BN165" s="994">
        <v>0</v>
      </c>
      <c r="BO165" s="993">
        <v>0</v>
      </c>
      <c r="BP165" s="994">
        <v>0</v>
      </c>
      <c r="BQ165" s="993">
        <v>0</v>
      </c>
      <c r="BR165" s="994">
        <v>0</v>
      </c>
      <c r="BS165" s="993">
        <v>0</v>
      </c>
      <c r="BT165" s="994">
        <v>0</v>
      </c>
      <c r="BU165" s="993">
        <v>0</v>
      </c>
      <c r="BV165" s="994">
        <v>0</v>
      </c>
      <c r="BW165" s="993">
        <v>0</v>
      </c>
      <c r="BX165" s="994">
        <v>0</v>
      </c>
      <c r="BY165" s="993">
        <v>0</v>
      </c>
      <c r="BZ165" s="994">
        <v>0</v>
      </c>
      <c r="CA165" s="995">
        <v>0</v>
      </c>
      <c r="CB165" s="946"/>
      <c r="CC165" s="971"/>
      <c r="CD165" s="946"/>
      <c r="CE165" s="972"/>
      <c r="CF165" s="946"/>
      <c r="CG165" s="992">
        <v>9845</v>
      </c>
      <c r="CH165" s="993">
        <v>9845</v>
      </c>
      <c r="CI165" s="994">
        <v>9845</v>
      </c>
      <c r="CJ165" s="993">
        <v>9845</v>
      </c>
      <c r="CK165" s="994">
        <v>9845</v>
      </c>
      <c r="CL165" s="993">
        <v>9845</v>
      </c>
      <c r="CM165" s="994">
        <v>9845</v>
      </c>
      <c r="CN165" s="993">
        <v>9845</v>
      </c>
      <c r="CO165" s="994">
        <v>9845</v>
      </c>
      <c r="CP165" s="993">
        <v>9845</v>
      </c>
      <c r="CQ165" s="994">
        <v>9845</v>
      </c>
      <c r="CR165" s="993">
        <v>9845</v>
      </c>
      <c r="CS165" s="994">
        <v>9845</v>
      </c>
      <c r="CT165" s="993">
        <v>9845</v>
      </c>
      <c r="CU165" s="994">
        <v>9845</v>
      </c>
      <c r="CV165" s="993">
        <v>7787</v>
      </c>
      <c r="CW165" s="994">
        <v>6000</v>
      </c>
      <c r="CX165" s="993">
        <v>6000</v>
      </c>
      <c r="CY165" s="994">
        <v>6000</v>
      </c>
      <c r="CZ165" s="993">
        <v>6000</v>
      </c>
      <c r="DA165" s="994">
        <v>0</v>
      </c>
      <c r="DB165" s="993">
        <v>0</v>
      </c>
      <c r="DC165" s="994">
        <v>0</v>
      </c>
      <c r="DD165" s="993">
        <v>0</v>
      </c>
      <c r="DE165" s="994">
        <v>0</v>
      </c>
      <c r="DF165" s="993">
        <v>0</v>
      </c>
      <c r="DG165" s="994">
        <v>0</v>
      </c>
      <c r="DH165" s="993">
        <v>0</v>
      </c>
      <c r="DI165" s="994">
        <v>0</v>
      </c>
      <c r="DJ165" s="993">
        <v>0</v>
      </c>
      <c r="DK165" s="994">
        <v>0</v>
      </c>
      <c r="DL165" s="993">
        <v>0</v>
      </c>
      <c r="DM165" s="994">
        <v>0</v>
      </c>
      <c r="DN165" s="993">
        <v>0</v>
      </c>
      <c r="DO165" s="994">
        <v>0</v>
      </c>
      <c r="DP165" s="995">
        <v>0</v>
      </c>
      <c r="DQ165" s="946"/>
      <c r="DR165" s="973"/>
      <c r="DS165" s="946"/>
      <c r="DT165" s="992">
        <v>3</v>
      </c>
      <c r="DU165" s="993">
        <v>3</v>
      </c>
      <c r="DV165" s="994">
        <v>3</v>
      </c>
      <c r="DW165" s="993">
        <v>3</v>
      </c>
      <c r="DX165" s="994">
        <v>3</v>
      </c>
      <c r="DY165" s="993">
        <v>3</v>
      </c>
      <c r="DZ165" s="994">
        <v>3</v>
      </c>
      <c r="EA165" s="993">
        <v>3</v>
      </c>
      <c r="EB165" s="994">
        <v>3</v>
      </c>
      <c r="EC165" s="993">
        <v>3</v>
      </c>
      <c r="ED165" s="994">
        <v>3</v>
      </c>
      <c r="EE165" s="993">
        <v>3</v>
      </c>
      <c r="EF165" s="994">
        <v>3</v>
      </c>
      <c r="EG165" s="993">
        <v>3</v>
      </c>
      <c r="EH165" s="994">
        <v>3</v>
      </c>
      <c r="EI165" s="993">
        <v>3</v>
      </c>
      <c r="EJ165" s="994">
        <v>2</v>
      </c>
      <c r="EK165" s="993">
        <v>2</v>
      </c>
      <c r="EL165" s="994">
        <v>2</v>
      </c>
      <c r="EM165" s="993">
        <v>2</v>
      </c>
      <c r="EN165" s="994">
        <v>0</v>
      </c>
      <c r="EO165" s="993">
        <v>0</v>
      </c>
      <c r="EP165" s="994">
        <v>0</v>
      </c>
      <c r="EQ165" s="993">
        <v>0</v>
      </c>
      <c r="ER165" s="994">
        <v>0</v>
      </c>
      <c r="ES165" s="993">
        <v>0</v>
      </c>
      <c r="ET165" s="994">
        <v>0</v>
      </c>
      <c r="EU165" s="993">
        <v>0</v>
      </c>
      <c r="EV165" s="994">
        <v>0</v>
      </c>
      <c r="EW165" s="993">
        <v>0</v>
      </c>
      <c r="EX165" s="994">
        <v>0</v>
      </c>
      <c r="EY165" s="993">
        <v>0</v>
      </c>
      <c r="EZ165" s="994">
        <v>0</v>
      </c>
      <c r="FA165" s="993">
        <v>0</v>
      </c>
      <c r="FB165" s="994">
        <v>0</v>
      </c>
      <c r="FC165" s="995">
        <v>0</v>
      </c>
      <c r="FD165" s="946"/>
      <c r="FE165" s="974"/>
      <c r="FF165" s="946"/>
      <c r="FG165" s="975"/>
      <c r="FI165" s="996" t="b">
        <v>0</v>
      </c>
    </row>
    <row r="166" spans="2:165" hidden="1" outlineLevel="1">
      <c r="B166" s="983">
        <v>156</v>
      </c>
      <c r="C166" s="1012" t="s">
        <v>325</v>
      </c>
      <c r="E166" s="985">
        <v>0</v>
      </c>
      <c r="F166" s="986">
        <v>0</v>
      </c>
      <c r="G166" s="987">
        <v>0</v>
      </c>
      <c r="H166" s="986">
        <v>0</v>
      </c>
      <c r="I166" s="987">
        <v>0</v>
      </c>
      <c r="J166" s="986">
        <v>0</v>
      </c>
      <c r="K166" s="987">
        <v>0</v>
      </c>
      <c r="L166" s="986">
        <v>0</v>
      </c>
      <c r="M166" s="987">
        <v>0</v>
      </c>
      <c r="N166" s="986">
        <v>0</v>
      </c>
      <c r="O166" s="987">
        <v>0</v>
      </c>
      <c r="P166" s="986">
        <v>0</v>
      </c>
      <c r="Q166" s="987">
        <v>0</v>
      </c>
      <c r="R166" s="986">
        <v>0</v>
      </c>
      <c r="S166" s="987">
        <v>0</v>
      </c>
      <c r="T166" s="986">
        <v>0</v>
      </c>
      <c r="U166" s="987">
        <v>0</v>
      </c>
      <c r="V166" s="986">
        <v>0</v>
      </c>
      <c r="W166" s="987">
        <v>0</v>
      </c>
      <c r="X166" s="986">
        <v>0</v>
      </c>
      <c r="Y166" s="987">
        <v>0</v>
      </c>
      <c r="Z166" s="986">
        <v>0</v>
      </c>
      <c r="AA166" s="987">
        <v>0</v>
      </c>
      <c r="AB166" s="986">
        <v>0</v>
      </c>
      <c r="AC166" s="987">
        <v>0</v>
      </c>
      <c r="AD166" s="986">
        <v>0</v>
      </c>
      <c r="AE166" s="987">
        <v>0</v>
      </c>
      <c r="AF166" s="986">
        <v>0</v>
      </c>
      <c r="AG166" s="987">
        <v>0</v>
      </c>
      <c r="AH166" s="986">
        <v>0</v>
      </c>
      <c r="AI166" s="987">
        <v>0</v>
      </c>
      <c r="AJ166" s="986">
        <v>0</v>
      </c>
      <c r="AK166" s="987">
        <v>0</v>
      </c>
      <c r="AL166" s="986">
        <v>0</v>
      </c>
      <c r="AM166" s="987">
        <v>0</v>
      </c>
      <c r="AN166" s="988">
        <v>0</v>
      </c>
      <c r="AO166" s="946"/>
      <c r="AP166" s="964"/>
      <c r="AQ166" s="946"/>
      <c r="AR166" s="985">
        <v>0</v>
      </c>
      <c r="AS166" s="986">
        <v>0</v>
      </c>
      <c r="AT166" s="987">
        <v>0</v>
      </c>
      <c r="AU166" s="986">
        <v>0</v>
      </c>
      <c r="AV166" s="987">
        <v>0</v>
      </c>
      <c r="AW166" s="986">
        <v>0</v>
      </c>
      <c r="AX166" s="987">
        <v>0</v>
      </c>
      <c r="AY166" s="986">
        <v>0</v>
      </c>
      <c r="AZ166" s="987">
        <v>0</v>
      </c>
      <c r="BA166" s="986">
        <v>0</v>
      </c>
      <c r="BB166" s="987">
        <v>0</v>
      </c>
      <c r="BC166" s="986">
        <v>0</v>
      </c>
      <c r="BD166" s="987">
        <v>0</v>
      </c>
      <c r="BE166" s="986">
        <v>0</v>
      </c>
      <c r="BF166" s="987">
        <v>0</v>
      </c>
      <c r="BG166" s="986">
        <v>0</v>
      </c>
      <c r="BH166" s="987">
        <v>0</v>
      </c>
      <c r="BI166" s="986">
        <v>0</v>
      </c>
      <c r="BJ166" s="987">
        <v>0</v>
      </c>
      <c r="BK166" s="986">
        <v>0</v>
      </c>
      <c r="BL166" s="987">
        <v>0</v>
      </c>
      <c r="BM166" s="986">
        <v>0</v>
      </c>
      <c r="BN166" s="987">
        <v>0</v>
      </c>
      <c r="BO166" s="986">
        <v>0</v>
      </c>
      <c r="BP166" s="987">
        <v>0</v>
      </c>
      <c r="BQ166" s="986">
        <v>0</v>
      </c>
      <c r="BR166" s="987">
        <v>0</v>
      </c>
      <c r="BS166" s="986">
        <v>0</v>
      </c>
      <c r="BT166" s="987">
        <v>0</v>
      </c>
      <c r="BU166" s="986">
        <v>0</v>
      </c>
      <c r="BV166" s="987">
        <v>0</v>
      </c>
      <c r="BW166" s="986">
        <v>0</v>
      </c>
      <c r="BX166" s="987">
        <v>0</v>
      </c>
      <c r="BY166" s="986">
        <v>0</v>
      </c>
      <c r="BZ166" s="987">
        <v>0</v>
      </c>
      <c r="CA166" s="988">
        <v>0</v>
      </c>
      <c r="CB166" s="946"/>
      <c r="CC166" s="971"/>
      <c r="CD166" s="946"/>
      <c r="CE166" s="972"/>
      <c r="CF166" s="946"/>
      <c r="CG166" s="985">
        <v>0</v>
      </c>
      <c r="CH166" s="986">
        <v>0</v>
      </c>
      <c r="CI166" s="987">
        <v>0</v>
      </c>
      <c r="CJ166" s="986">
        <v>0</v>
      </c>
      <c r="CK166" s="987">
        <v>0</v>
      </c>
      <c r="CL166" s="986">
        <v>0</v>
      </c>
      <c r="CM166" s="987">
        <v>0</v>
      </c>
      <c r="CN166" s="986">
        <v>0</v>
      </c>
      <c r="CO166" s="987">
        <v>0</v>
      </c>
      <c r="CP166" s="986">
        <v>0</v>
      </c>
      <c r="CQ166" s="987">
        <v>0</v>
      </c>
      <c r="CR166" s="986">
        <v>0</v>
      </c>
      <c r="CS166" s="987">
        <v>0</v>
      </c>
      <c r="CT166" s="986">
        <v>0</v>
      </c>
      <c r="CU166" s="987">
        <v>0</v>
      </c>
      <c r="CV166" s="986">
        <v>0</v>
      </c>
      <c r="CW166" s="987">
        <v>0</v>
      </c>
      <c r="CX166" s="986">
        <v>0</v>
      </c>
      <c r="CY166" s="987">
        <v>0</v>
      </c>
      <c r="CZ166" s="986">
        <v>0</v>
      </c>
      <c r="DA166" s="987">
        <v>0</v>
      </c>
      <c r="DB166" s="986">
        <v>0</v>
      </c>
      <c r="DC166" s="987">
        <v>0</v>
      </c>
      <c r="DD166" s="986">
        <v>0</v>
      </c>
      <c r="DE166" s="987">
        <v>0</v>
      </c>
      <c r="DF166" s="986">
        <v>0</v>
      </c>
      <c r="DG166" s="987">
        <v>0</v>
      </c>
      <c r="DH166" s="986">
        <v>0</v>
      </c>
      <c r="DI166" s="987">
        <v>0</v>
      </c>
      <c r="DJ166" s="986">
        <v>0</v>
      </c>
      <c r="DK166" s="987">
        <v>0</v>
      </c>
      <c r="DL166" s="986">
        <v>0</v>
      </c>
      <c r="DM166" s="987">
        <v>0</v>
      </c>
      <c r="DN166" s="986">
        <v>0</v>
      </c>
      <c r="DO166" s="987">
        <v>0</v>
      </c>
      <c r="DP166" s="988">
        <v>0</v>
      </c>
      <c r="DQ166" s="946"/>
      <c r="DR166" s="973"/>
      <c r="DS166" s="946"/>
      <c r="DT166" s="985">
        <v>0</v>
      </c>
      <c r="DU166" s="986">
        <v>0</v>
      </c>
      <c r="DV166" s="987">
        <v>0</v>
      </c>
      <c r="DW166" s="986">
        <v>0</v>
      </c>
      <c r="DX166" s="987">
        <v>0</v>
      </c>
      <c r="DY166" s="986">
        <v>0</v>
      </c>
      <c r="DZ166" s="987">
        <v>0</v>
      </c>
      <c r="EA166" s="986">
        <v>0</v>
      </c>
      <c r="EB166" s="987">
        <v>0</v>
      </c>
      <c r="EC166" s="986">
        <v>0</v>
      </c>
      <c r="ED166" s="987">
        <v>0</v>
      </c>
      <c r="EE166" s="986">
        <v>0</v>
      </c>
      <c r="EF166" s="987">
        <v>0</v>
      </c>
      <c r="EG166" s="986">
        <v>0</v>
      </c>
      <c r="EH166" s="987">
        <v>0</v>
      </c>
      <c r="EI166" s="986">
        <v>0</v>
      </c>
      <c r="EJ166" s="987">
        <v>0</v>
      </c>
      <c r="EK166" s="986">
        <v>0</v>
      </c>
      <c r="EL166" s="987">
        <v>0</v>
      </c>
      <c r="EM166" s="986">
        <v>0</v>
      </c>
      <c r="EN166" s="987">
        <v>0</v>
      </c>
      <c r="EO166" s="986">
        <v>0</v>
      </c>
      <c r="EP166" s="987">
        <v>0</v>
      </c>
      <c r="EQ166" s="986">
        <v>0</v>
      </c>
      <c r="ER166" s="987">
        <v>0</v>
      </c>
      <c r="ES166" s="986">
        <v>0</v>
      </c>
      <c r="ET166" s="987">
        <v>0</v>
      </c>
      <c r="EU166" s="986">
        <v>0</v>
      </c>
      <c r="EV166" s="987">
        <v>0</v>
      </c>
      <c r="EW166" s="986">
        <v>0</v>
      </c>
      <c r="EX166" s="987">
        <v>0</v>
      </c>
      <c r="EY166" s="986">
        <v>0</v>
      </c>
      <c r="EZ166" s="987">
        <v>0</v>
      </c>
      <c r="FA166" s="986">
        <v>0</v>
      </c>
      <c r="FB166" s="987">
        <v>0</v>
      </c>
      <c r="FC166" s="988">
        <v>0</v>
      </c>
      <c r="FD166" s="946"/>
      <c r="FE166" s="974"/>
      <c r="FF166" s="946"/>
      <c r="FG166" s="975"/>
      <c r="FI166" s="989" t="b">
        <v>1</v>
      </c>
    </row>
    <row r="167" spans="2:165" outlineLevel="1">
      <c r="B167" s="990">
        <v>157</v>
      </c>
      <c r="C167" s="1011" t="s">
        <v>326</v>
      </c>
      <c r="E167" s="992">
        <v>150687</v>
      </c>
      <c r="F167" s="993">
        <v>150687</v>
      </c>
      <c r="G167" s="994">
        <v>150687</v>
      </c>
      <c r="H167" s="993">
        <v>150687</v>
      </c>
      <c r="I167" s="994">
        <v>150687</v>
      </c>
      <c r="J167" s="993">
        <v>150687</v>
      </c>
      <c r="K167" s="994">
        <v>150687</v>
      </c>
      <c r="L167" s="993">
        <v>150687</v>
      </c>
      <c r="M167" s="994">
        <v>150687</v>
      </c>
      <c r="N167" s="993">
        <v>150687</v>
      </c>
      <c r="O167" s="994">
        <v>150687</v>
      </c>
      <c r="P167" s="993">
        <v>150687</v>
      </c>
      <c r="Q167" s="994">
        <v>150687</v>
      </c>
      <c r="R167" s="993">
        <v>150687</v>
      </c>
      <c r="S167" s="994">
        <v>65384</v>
      </c>
      <c r="T167" s="993">
        <v>0</v>
      </c>
      <c r="U167" s="994">
        <v>0</v>
      </c>
      <c r="V167" s="993">
        <v>0</v>
      </c>
      <c r="W167" s="994">
        <v>0</v>
      </c>
      <c r="X167" s="993">
        <v>0</v>
      </c>
      <c r="Y167" s="994">
        <v>0</v>
      </c>
      <c r="Z167" s="993">
        <v>0</v>
      </c>
      <c r="AA167" s="994">
        <v>0</v>
      </c>
      <c r="AB167" s="993">
        <v>0</v>
      </c>
      <c r="AC167" s="994">
        <v>0</v>
      </c>
      <c r="AD167" s="993">
        <v>0</v>
      </c>
      <c r="AE167" s="994">
        <v>0</v>
      </c>
      <c r="AF167" s="993">
        <v>0</v>
      </c>
      <c r="AG167" s="994">
        <v>0</v>
      </c>
      <c r="AH167" s="993">
        <v>0</v>
      </c>
      <c r="AI167" s="994">
        <v>0</v>
      </c>
      <c r="AJ167" s="993">
        <v>0</v>
      </c>
      <c r="AK167" s="994">
        <v>0</v>
      </c>
      <c r="AL167" s="993">
        <v>0</v>
      </c>
      <c r="AM167" s="994">
        <v>0</v>
      </c>
      <c r="AN167" s="995">
        <v>0</v>
      </c>
      <c r="AO167" s="946"/>
      <c r="AP167" s="964"/>
      <c r="AQ167" s="946"/>
      <c r="AR167" s="992">
        <v>54</v>
      </c>
      <c r="AS167" s="993">
        <v>54</v>
      </c>
      <c r="AT167" s="994">
        <v>54</v>
      </c>
      <c r="AU167" s="993">
        <v>54</v>
      </c>
      <c r="AV167" s="994">
        <v>54</v>
      </c>
      <c r="AW167" s="993">
        <v>54</v>
      </c>
      <c r="AX167" s="994">
        <v>54</v>
      </c>
      <c r="AY167" s="993">
        <v>54</v>
      </c>
      <c r="AZ167" s="994">
        <v>54</v>
      </c>
      <c r="BA167" s="993">
        <v>54</v>
      </c>
      <c r="BB167" s="994">
        <v>54</v>
      </c>
      <c r="BC167" s="993">
        <v>54</v>
      </c>
      <c r="BD167" s="994">
        <v>54</v>
      </c>
      <c r="BE167" s="993">
        <v>54</v>
      </c>
      <c r="BF167" s="994">
        <v>24</v>
      </c>
      <c r="BG167" s="993">
        <v>0</v>
      </c>
      <c r="BH167" s="994">
        <v>0</v>
      </c>
      <c r="BI167" s="993">
        <v>0</v>
      </c>
      <c r="BJ167" s="994">
        <v>0</v>
      </c>
      <c r="BK167" s="993">
        <v>0</v>
      </c>
      <c r="BL167" s="994">
        <v>0</v>
      </c>
      <c r="BM167" s="993">
        <v>0</v>
      </c>
      <c r="BN167" s="994">
        <v>0</v>
      </c>
      <c r="BO167" s="993">
        <v>0</v>
      </c>
      <c r="BP167" s="994">
        <v>0</v>
      </c>
      <c r="BQ167" s="993">
        <v>0</v>
      </c>
      <c r="BR167" s="994">
        <v>0</v>
      </c>
      <c r="BS167" s="993">
        <v>0</v>
      </c>
      <c r="BT167" s="994">
        <v>0</v>
      </c>
      <c r="BU167" s="993">
        <v>0</v>
      </c>
      <c r="BV167" s="994">
        <v>0</v>
      </c>
      <c r="BW167" s="993">
        <v>0</v>
      </c>
      <c r="BX167" s="994">
        <v>0</v>
      </c>
      <c r="BY167" s="993">
        <v>0</v>
      </c>
      <c r="BZ167" s="994">
        <v>0</v>
      </c>
      <c r="CA167" s="995">
        <v>0</v>
      </c>
      <c r="CB167" s="946"/>
      <c r="CC167" s="971"/>
      <c r="CD167" s="946"/>
      <c r="CE167" s="972"/>
      <c r="CF167" s="946"/>
      <c r="CG167" s="992">
        <v>84385</v>
      </c>
      <c r="CH167" s="993">
        <v>84385</v>
      </c>
      <c r="CI167" s="994">
        <v>84385</v>
      </c>
      <c r="CJ167" s="993">
        <v>84385</v>
      </c>
      <c r="CK167" s="994">
        <v>84385</v>
      </c>
      <c r="CL167" s="993">
        <v>84385</v>
      </c>
      <c r="CM167" s="994">
        <v>84385</v>
      </c>
      <c r="CN167" s="993">
        <v>84385</v>
      </c>
      <c r="CO167" s="994">
        <v>84385</v>
      </c>
      <c r="CP167" s="993">
        <v>84385</v>
      </c>
      <c r="CQ167" s="994">
        <v>84385</v>
      </c>
      <c r="CR167" s="993">
        <v>84385</v>
      </c>
      <c r="CS167" s="994">
        <v>84385</v>
      </c>
      <c r="CT167" s="993">
        <v>84385</v>
      </c>
      <c r="CU167" s="994">
        <v>36615</v>
      </c>
      <c r="CV167" s="993">
        <v>0</v>
      </c>
      <c r="CW167" s="994">
        <v>0</v>
      </c>
      <c r="CX167" s="993">
        <v>0</v>
      </c>
      <c r="CY167" s="994">
        <v>0</v>
      </c>
      <c r="CZ167" s="993">
        <v>0</v>
      </c>
      <c r="DA167" s="994">
        <v>0</v>
      </c>
      <c r="DB167" s="993">
        <v>0</v>
      </c>
      <c r="DC167" s="994">
        <v>0</v>
      </c>
      <c r="DD167" s="993">
        <v>0</v>
      </c>
      <c r="DE167" s="994">
        <v>0</v>
      </c>
      <c r="DF167" s="993">
        <v>0</v>
      </c>
      <c r="DG167" s="994">
        <v>0</v>
      </c>
      <c r="DH167" s="993">
        <v>0</v>
      </c>
      <c r="DI167" s="994">
        <v>0</v>
      </c>
      <c r="DJ167" s="993">
        <v>0</v>
      </c>
      <c r="DK167" s="994">
        <v>0</v>
      </c>
      <c r="DL167" s="993">
        <v>0</v>
      </c>
      <c r="DM167" s="994">
        <v>0</v>
      </c>
      <c r="DN167" s="993">
        <v>0</v>
      </c>
      <c r="DO167" s="994">
        <v>0</v>
      </c>
      <c r="DP167" s="995">
        <v>0</v>
      </c>
      <c r="DQ167" s="946"/>
      <c r="DR167" s="973"/>
      <c r="DS167" s="946"/>
      <c r="DT167" s="992">
        <v>30</v>
      </c>
      <c r="DU167" s="993">
        <v>30</v>
      </c>
      <c r="DV167" s="994">
        <v>30</v>
      </c>
      <c r="DW167" s="993">
        <v>30</v>
      </c>
      <c r="DX167" s="994">
        <v>30</v>
      </c>
      <c r="DY167" s="993">
        <v>30</v>
      </c>
      <c r="DZ167" s="994">
        <v>30</v>
      </c>
      <c r="EA167" s="993">
        <v>30</v>
      </c>
      <c r="EB167" s="994">
        <v>30</v>
      </c>
      <c r="EC167" s="993">
        <v>30</v>
      </c>
      <c r="ED167" s="994">
        <v>30</v>
      </c>
      <c r="EE167" s="993">
        <v>30</v>
      </c>
      <c r="EF167" s="994">
        <v>30</v>
      </c>
      <c r="EG167" s="993">
        <v>30</v>
      </c>
      <c r="EH167" s="994">
        <v>13</v>
      </c>
      <c r="EI167" s="993">
        <v>0</v>
      </c>
      <c r="EJ167" s="994">
        <v>0</v>
      </c>
      <c r="EK167" s="993">
        <v>0</v>
      </c>
      <c r="EL167" s="994">
        <v>0</v>
      </c>
      <c r="EM167" s="993">
        <v>0</v>
      </c>
      <c r="EN167" s="994">
        <v>0</v>
      </c>
      <c r="EO167" s="993">
        <v>0</v>
      </c>
      <c r="EP167" s="994">
        <v>0</v>
      </c>
      <c r="EQ167" s="993">
        <v>0</v>
      </c>
      <c r="ER167" s="994">
        <v>0</v>
      </c>
      <c r="ES167" s="993">
        <v>0</v>
      </c>
      <c r="ET167" s="994">
        <v>0</v>
      </c>
      <c r="EU167" s="993">
        <v>0</v>
      </c>
      <c r="EV167" s="994">
        <v>0</v>
      </c>
      <c r="EW167" s="993">
        <v>0</v>
      </c>
      <c r="EX167" s="994">
        <v>0</v>
      </c>
      <c r="EY167" s="993">
        <v>0</v>
      </c>
      <c r="EZ167" s="994">
        <v>0</v>
      </c>
      <c r="FA167" s="993">
        <v>0</v>
      </c>
      <c r="FB167" s="994">
        <v>0</v>
      </c>
      <c r="FC167" s="995">
        <v>0</v>
      </c>
      <c r="FD167" s="946"/>
      <c r="FE167" s="974"/>
      <c r="FF167" s="946"/>
      <c r="FG167" s="975"/>
      <c r="FI167" s="996" t="b">
        <v>0</v>
      </c>
    </row>
    <row r="168" spans="2:165" hidden="1" outlineLevel="1">
      <c r="B168" s="1013">
        <v>158</v>
      </c>
      <c r="C168" s="1014" t="s">
        <v>327</v>
      </c>
      <c r="E168" s="1015">
        <v>0</v>
      </c>
      <c r="F168" s="1016">
        <v>0</v>
      </c>
      <c r="G168" s="1017">
        <v>0</v>
      </c>
      <c r="H168" s="1016">
        <v>0</v>
      </c>
      <c r="I168" s="1017">
        <v>0</v>
      </c>
      <c r="J168" s="1016">
        <v>0</v>
      </c>
      <c r="K168" s="1017">
        <v>0</v>
      </c>
      <c r="L168" s="1016">
        <v>0</v>
      </c>
      <c r="M168" s="1017">
        <v>0</v>
      </c>
      <c r="N168" s="1016">
        <v>0</v>
      </c>
      <c r="O168" s="1017">
        <v>0</v>
      </c>
      <c r="P168" s="1016">
        <v>0</v>
      </c>
      <c r="Q168" s="1017">
        <v>0</v>
      </c>
      <c r="R168" s="1016">
        <v>0</v>
      </c>
      <c r="S168" s="1017">
        <v>0</v>
      </c>
      <c r="T168" s="1016">
        <v>0</v>
      </c>
      <c r="U168" s="1017">
        <v>0</v>
      </c>
      <c r="V168" s="1016">
        <v>0</v>
      </c>
      <c r="W168" s="1017">
        <v>0</v>
      </c>
      <c r="X168" s="1016">
        <v>0</v>
      </c>
      <c r="Y168" s="1017">
        <v>0</v>
      </c>
      <c r="Z168" s="1016">
        <v>0</v>
      </c>
      <c r="AA168" s="1017">
        <v>0</v>
      </c>
      <c r="AB168" s="1016">
        <v>0</v>
      </c>
      <c r="AC168" s="1017">
        <v>0</v>
      </c>
      <c r="AD168" s="1016">
        <v>0</v>
      </c>
      <c r="AE168" s="1017">
        <v>0</v>
      </c>
      <c r="AF168" s="1016">
        <v>0</v>
      </c>
      <c r="AG168" s="1017">
        <v>0</v>
      </c>
      <c r="AH168" s="1016">
        <v>0</v>
      </c>
      <c r="AI168" s="1017">
        <v>0</v>
      </c>
      <c r="AJ168" s="1016">
        <v>0</v>
      </c>
      <c r="AK168" s="1017">
        <v>0</v>
      </c>
      <c r="AL168" s="1016">
        <v>0</v>
      </c>
      <c r="AM168" s="1017">
        <v>0</v>
      </c>
      <c r="AN168" s="1018">
        <v>0</v>
      </c>
      <c r="AO168" s="946"/>
      <c r="AP168" s="964"/>
      <c r="AQ168" s="946"/>
      <c r="AR168" s="1015">
        <v>0</v>
      </c>
      <c r="AS168" s="1016">
        <v>0</v>
      </c>
      <c r="AT168" s="1017">
        <v>0</v>
      </c>
      <c r="AU168" s="1016">
        <v>0</v>
      </c>
      <c r="AV168" s="1017">
        <v>0</v>
      </c>
      <c r="AW168" s="1016">
        <v>0</v>
      </c>
      <c r="AX168" s="1017">
        <v>0</v>
      </c>
      <c r="AY168" s="1016">
        <v>0</v>
      </c>
      <c r="AZ168" s="1017">
        <v>0</v>
      </c>
      <c r="BA168" s="1016">
        <v>0</v>
      </c>
      <c r="BB168" s="1017">
        <v>0</v>
      </c>
      <c r="BC168" s="1016">
        <v>0</v>
      </c>
      <c r="BD168" s="1017">
        <v>0</v>
      </c>
      <c r="BE168" s="1016">
        <v>0</v>
      </c>
      <c r="BF168" s="1017">
        <v>0</v>
      </c>
      <c r="BG168" s="1016">
        <v>0</v>
      </c>
      <c r="BH168" s="1017">
        <v>0</v>
      </c>
      <c r="BI168" s="1016">
        <v>0</v>
      </c>
      <c r="BJ168" s="1017">
        <v>0</v>
      </c>
      <c r="BK168" s="1016">
        <v>0</v>
      </c>
      <c r="BL168" s="1017">
        <v>0</v>
      </c>
      <c r="BM168" s="1016">
        <v>0</v>
      </c>
      <c r="BN168" s="1017">
        <v>0</v>
      </c>
      <c r="BO168" s="1016">
        <v>0</v>
      </c>
      <c r="BP168" s="1017">
        <v>0</v>
      </c>
      <c r="BQ168" s="1016">
        <v>0</v>
      </c>
      <c r="BR168" s="1017">
        <v>0</v>
      </c>
      <c r="BS168" s="1016">
        <v>0</v>
      </c>
      <c r="BT168" s="1017">
        <v>0</v>
      </c>
      <c r="BU168" s="1016">
        <v>0</v>
      </c>
      <c r="BV168" s="1017">
        <v>0</v>
      </c>
      <c r="BW168" s="1016">
        <v>0</v>
      </c>
      <c r="BX168" s="1017">
        <v>0</v>
      </c>
      <c r="BY168" s="1016">
        <v>0</v>
      </c>
      <c r="BZ168" s="1017">
        <v>0</v>
      </c>
      <c r="CA168" s="1018">
        <v>0</v>
      </c>
      <c r="CB168" s="946"/>
      <c r="CC168" s="971"/>
      <c r="CD168" s="946"/>
      <c r="CE168" s="972"/>
      <c r="CF168" s="946"/>
      <c r="CG168" s="1015">
        <v>0</v>
      </c>
      <c r="CH168" s="1016">
        <v>0</v>
      </c>
      <c r="CI168" s="1017">
        <v>0</v>
      </c>
      <c r="CJ168" s="1016">
        <v>0</v>
      </c>
      <c r="CK168" s="1017">
        <v>0</v>
      </c>
      <c r="CL168" s="1016">
        <v>0</v>
      </c>
      <c r="CM168" s="1017">
        <v>0</v>
      </c>
      <c r="CN168" s="1016">
        <v>0</v>
      </c>
      <c r="CO168" s="1017">
        <v>0</v>
      </c>
      <c r="CP168" s="1016">
        <v>0</v>
      </c>
      <c r="CQ168" s="1017">
        <v>0</v>
      </c>
      <c r="CR168" s="1016">
        <v>0</v>
      </c>
      <c r="CS168" s="1017">
        <v>0</v>
      </c>
      <c r="CT168" s="1016">
        <v>0</v>
      </c>
      <c r="CU168" s="1017">
        <v>0</v>
      </c>
      <c r="CV168" s="1016">
        <v>0</v>
      </c>
      <c r="CW168" s="1017">
        <v>0</v>
      </c>
      <c r="CX168" s="1016">
        <v>0</v>
      </c>
      <c r="CY168" s="1017">
        <v>0</v>
      </c>
      <c r="CZ168" s="1016">
        <v>0</v>
      </c>
      <c r="DA168" s="1017">
        <v>0</v>
      </c>
      <c r="DB168" s="1016">
        <v>0</v>
      </c>
      <c r="DC168" s="1017">
        <v>0</v>
      </c>
      <c r="DD168" s="1016">
        <v>0</v>
      </c>
      <c r="DE168" s="1017">
        <v>0</v>
      </c>
      <c r="DF168" s="1016">
        <v>0</v>
      </c>
      <c r="DG168" s="1017">
        <v>0</v>
      </c>
      <c r="DH168" s="1016">
        <v>0</v>
      </c>
      <c r="DI168" s="1017">
        <v>0</v>
      </c>
      <c r="DJ168" s="1016">
        <v>0</v>
      </c>
      <c r="DK168" s="1017">
        <v>0</v>
      </c>
      <c r="DL168" s="1016">
        <v>0</v>
      </c>
      <c r="DM168" s="1017">
        <v>0</v>
      </c>
      <c r="DN168" s="1016">
        <v>0</v>
      </c>
      <c r="DO168" s="1017">
        <v>0</v>
      </c>
      <c r="DP168" s="1018">
        <v>0</v>
      </c>
      <c r="DQ168" s="946"/>
      <c r="DR168" s="973"/>
      <c r="DS168" s="946"/>
      <c r="DT168" s="1015">
        <v>0</v>
      </c>
      <c r="DU168" s="1016">
        <v>0</v>
      </c>
      <c r="DV168" s="1017">
        <v>0</v>
      </c>
      <c r="DW168" s="1016">
        <v>0</v>
      </c>
      <c r="DX168" s="1017">
        <v>0</v>
      </c>
      <c r="DY168" s="1016">
        <v>0</v>
      </c>
      <c r="DZ168" s="1017">
        <v>0</v>
      </c>
      <c r="EA168" s="1016">
        <v>0</v>
      </c>
      <c r="EB168" s="1017">
        <v>0</v>
      </c>
      <c r="EC168" s="1016">
        <v>0</v>
      </c>
      <c r="ED168" s="1017">
        <v>0</v>
      </c>
      <c r="EE168" s="1016">
        <v>0</v>
      </c>
      <c r="EF168" s="1017">
        <v>0</v>
      </c>
      <c r="EG168" s="1016">
        <v>0</v>
      </c>
      <c r="EH168" s="1017">
        <v>0</v>
      </c>
      <c r="EI168" s="1016">
        <v>0</v>
      </c>
      <c r="EJ168" s="1017">
        <v>0</v>
      </c>
      <c r="EK168" s="1016">
        <v>0</v>
      </c>
      <c r="EL168" s="1017">
        <v>0</v>
      </c>
      <c r="EM168" s="1016">
        <v>0</v>
      </c>
      <c r="EN168" s="1017">
        <v>0</v>
      </c>
      <c r="EO168" s="1016">
        <v>0</v>
      </c>
      <c r="EP168" s="1017">
        <v>0</v>
      </c>
      <c r="EQ168" s="1016">
        <v>0</v>
      </c>
      <c r="ER168" s="1017">
        <v>0</v>
      </c>
      <c r="ES168" s="1016">
        <v>0</v>
      </c>
      <c r="ET168" s="1017">
        <v>0</v>
      </c>
      <c r="EU168" s="1016">
        <v>0</v>
      </c>
      <c r="EV168" s="1017">
        <v>0</v>
      </c>
      <c r="EW168" s="1016">
        <v>0</v>
      </c>
      <c r="EX168" s="1017">
        <v>0</v>
      </c>
      <c r="EY168" s="1016">
        <v>0</v>
      </c>
      <c r="EZ168" s="1017">
        <v>0</v>
      </c>
      <c r="FA168" s="1016">
        <v>0</v>
      </c>
      <c r="FB168" s="1017">
        <v>0</v>
      </c>
      <c r="FC168" s="1018">
        <v>0</v>
      </c>
      <c r="FD168" s="946"/>
      <c r="FE168" s="974"/>
      <c r="FF168" s="946"/>
      <c r="FG168" s="975"/>
      <c r="FI168" s="1019" t="b">
        <v>1</v>
      </c>
    </row>
    <row r="169" spans="2:165" hidden="1" outlineLevel="1">
      <c r="B169" s="976">
        <v>159</v>
      </c>
      <c r="C169" s="1020" t="s">
        <v>329</v>
      </c>
      <c r="E169" s="978">
        <v>0</v>
      </c>
      <c r="F169" s="979">
        <v>0</v>
      </c>
      <c r="G169" s="980">
        <v>0</v>
      </c>
      <c r="H169" s="979">
        <v>0</v>
      </c>
      <c r="I169" s="980">
        <v>0</v>
      </c>
      <c r="J169" s="979">
        <v>0</v>
      </c>
      <c r="K169" s="980">
        <v>0</v>
      </c>
      <c r="L169" s="979">
        <v>0</v>
      </c>
      <c r="M169" s="980">
        <v>0</v>
      </c>
      <c r="N169" s="979">
        <v>0</v>
      </c>
      <c r="O169" s="980">
        <v>0</v>
      </c>
      <c r="P169" s="979">
        <v>0</v>
      </c>
      <c r="Q169" s="980">
        <v>0</v>
      </c>
      <c r="R169" s="979">
        <v>0</v>
      </c>
      <c r="S169" s="980">
        <v>0</v>
      </c>
      <c r="T169" s="979">
        <v>0</v>
      </c>
      <c r="U169" s="980">
        <v>0</v>
      </c>
      <c r="V169" s="979">
        <v>0</v>
      </c>
      <c r="W169" s="980">
        <v>0</v>
      </c>
      <c r="X169" s="979">
        <v>0</v>
      </c>
      <c r="Y169" s="980">
        <v>0</v>
      </c>
      <c r="Z169" s="979">
        <v>0</v>
      </c>
      <c r="AA169" s="980">
        <v>0</v>
      </c>
      <c r="AB169" s="979">
        <v>0</v>
      </c>
      <c r="AC169" s="980">
        <v>0</v>
      </c>
      <c r="AD169" s="979">
        <v>0</v>
      </c>
      <c r="AE169" s="980">
        <v>0</v>
      </c>
      <c r="AF169" s="979">
        <v>0</v>
      </c>
      <c r="AG169" s="980">
        <v>0</v>
      </c>
      <c r="AH169" s="979">
        <v>0</v>
      </c>
      <c r="AI169" s="980">
        <v>0</v>
      </c>
      <c r="AJ169" s="979">
        <v>0</v>
      </c>
      <c r="AK169" s="980">
        <v>0</v>
      </c>
      <c r="AL169" s="979">
        <v>0</v>
      </c>
      <c r="AM169" s="980">
        <v>0</v>
      </c>
      <c r="AN169" s="981">
        <v>0</v>
      </c>
      <c r="AO169" s="946"/>
      <c r="AP169" s="964"/>
      <c r="AQ169" s="946"/>
      <c r="AR169" s="978">
        <v>0</v>
      </c>
      <c r="AS169" s="979">
        <v>0</v>
      </c>
      <c r="AT169" s="980">
        <v>0</v>
      </c>
      <c r="AU169" s="979">
        <v>0</v>
      </c>
      <c r="AV169" s="980">
        <v>0</v>
      </c>
      <c r="AW169" s="979">
        <v>0</v>
      </c>
      <c r="AX169" s="980">
        <v>0</v>
      </c>
      <c r="AY169" s="979">
        <v>0</v>
      </c>
      <c r="AZ169" s="980">
        <v>0</v>
      </c>
      <c r="BA169" s="979">
        <v>0</v>
      </c>
      <c r="BB169" s="980">
        <v>0</v>
      </c>
      <c r="BC169" s="979">
        <v>0</v>
      </c>
      <c r="BD169" s="980">
        <v>0</v>
      </c>
      <c r="BE169" s="979">
        <v>0</v>
      </c>
      <c r="BF169" s="980">
        <v>0</v>
      </c>
      <c r="BG169" s="979">
        <v>0</v>
      </c>
      <c r="BH169" s="980">
        <v>0</v>
      </c>
      <c r="BI169" s="979">
        <v>0</v>
      </c>
      <c r="BJ169" s="980">
        <v>0</v>
      </c>
      <c r="BK169" s="979">
        <v>0</v>
      </c>
      <c r="BL169" s="980">
        <v>0</v>
      </c>
      <c r="BM169" s="979">
        <v>0</v>
      </c>
      <c r="BN169" s="980">
        <v>0</v>
      </c>
      <c r="BO169" s="979">
        <v>0</v>
      </c>
      <c r="BP169" s="980">
        <v>0</v>
      </c>
      <c r="BQ169" s="979">
        <v>0</v>
      </c>
      <c r="BR169" s="980">
        <v>0</v>
      </c>
      <c r="BS169" s="979">
        <v>0</v>
      </c>
      <c r="BT169" s="980">
        <v>0</v>
      </c>
      <c r="BU169" s="979">
        <v>0</v>
      </c>
      <c r="BV169" s="980">
        <v>0</v>
      </c>
      <c r="BW169" s="979">
        <v>0</v>
      </c>
      <c r="BX169" s="980">
        <v>0</v>
      </c>
      <c r="BY169" s="979">
        <v>0</v>
      </c>
      <c r="BZ169" s="980">
        <v>0</v>
      </c>
      <c r="CA169" s="981">
        <v>0</v>
      </c>
      <c r="CB169" s="946"/>
      <c r="CC169" s="971"/>
      <c r="CD169" s="946"/>
      <c r="CE169" s="972"/>
      <c r="CF169" s="946"/>
      <c r="CG169" s="978">
        <v>0</v>
      </c>
      <c r="CH169" s="979">
        <v>0</v>
      </c>
      <c r="CI169" s="980">
        <v>0</v>
      </c>
      <c r="CJ169" s="979">
        <v>0</v>
      </c>
      <c r="CK169" s="980">
        <v>0</v>
      </c>
      <c r="CL169" s="979">
        <v>0</v>
      </c>
      <c r="CM169" s="980">
        <v>0</v>
      </c>
      <c r="CN169" s="979">
        <v>0</v>
      </c>
      <c r="CO169" s="980">
        <v>0</v>
      </c>
      <c r="CP169" s="979">
        <v>0</v>
      </c>
      <c r="CQ169" s="980">
        <v>0</v>
      </c>
      <c r="CR169" s="979">
        <v>0</v>
      </c>
      <c r="CS169" s="980">
        <v>0</v>
      </c>
      <c r="CT169" s="979">
        <v>0</v>
      </c>
      <c r="CU169" s="980">
        <v>0</v>
      </c>
      <c r="CV169" s="979">
        <v>0</v>
      </c>
      <c r="CW169" s="980">
        <v>0</v>
      </c>
      <c r="CX169" s="979">
        <v>0</v>
      </c>
      <c r="CY169" s="980">
        <v>0</v>
      </c>
      <c r="CZ169" s="979">
        <v>0</v>
      </c>
      <c r="DA169" s="980">
        <v>0</v>
      </c>
      <c r="DB169" s="979">
        <v>0</v>
      </c>
      <c r="DC169" s="980">
        <v>0</v>
      </c>
      <c r="DD169" s="979">
        <v>0</v>
      </c>
      <c r="DE169" s="980">
        <v>0</v>
      </c>
      <c r="DF169" s="979">
        <v>0</v>
      </c>
      <c r="DG169" s="980">
        <v>0</v>
      </c>
      <c r="DH169" s="979">
        <v>0</v>
      </c>
      <c r="DI169" s="980">
        <v>0</v>
      </c>
      <c r="DJ169" s="979">
        <v>0</v>
      </c>
      <c r="DK169" s="980">
        <v>0</v>
      </c>
      <c r="DL169" s="979">
        <v>0</v>
      </c>
      <c r="DM169" s="980">
        <v>0</v>
      </c>
      <c r="DN169" s="979">
        <v>0</v>
      </c>
      <c r="DO169" s="980">
        <v>0</v>
      </c>
      <c r="DP169" s="981">
        <v>0</v>
      </c>
      <c r="DQ169" s="946"/>
      <c r="DR169" s="973"/>
      <c r="DS169" s="946"/>
      <c r="DT169" s="978">
        <v>0</v>
      </c>
      <c r="DU169" s="979">
        <v>0</v>
      </c>
      <c r="DV169" s="980">
        <v>0</v>
      </c>
      <c r="DW169" s="979">
        <v>0</v>
      </c>
      <c r="DX169" s="980">
        <v>0</v>
      </c>
      <c r="DY169" s="979">
        <v>0</v>
      </c>
      <c r="DZ169" s="980">
        <v>0</v>
      </c>
      <c r="EA169" s="979">
        <v>0</v>
      </c>
      <c r="EB169" s="980">
        <v>0</v>
      </c>
      <c r="EC169" s="979">
        <v>0</v>
      </c>
      <c r="ED169" s="980">
        <v>0</v>
      </c>
      <c r="EE169" s="979">
        <v>0</v>
      </c>
      <c r="EF169" s="980">
        <v>0</v>
      </c>
      <c r="EG169" s="979">
        <v>0</v>
      </c>
      <c r="EH169" s="980">
        <v>0</v>
      </c>
      <c r="EI169" s="979">
        <v>0</v>
      </c>
      <c r="EJ169" s="980">
        <v>0</v>
      </c>
      <c r="EK169" s="979">
        <v>0</v>
      </c>
      <c r="EL169" s="980">
        <v>0</v>
      </c>
      <c r="EM169" s="979">
        <v>0</v>
      </c>
      <c r="EN169" s="980">
        <v>0</v>
      </c>
      <c r="EO169" s="979">
        <v>0</v>
      </c>
      <c r="EP169" s="980">
        <v>0</v>
      </c>
      <c r="EQ169" s="979">
        <v>0</v>
      </c>
      <c r="ER169" s="980">
        <v>0</v>
      </c>
      <c r="ES169" s="979">
        <v>0</v>
      </c>
      <c r="ET169" s="980">
        <v>0</v>
      </c>
      <c r="EU169" s="979">
        <v>0</v>
      </c>
      <c r="EV169" s="980">
        <v>0</v>
      </c>
      <c r="EW169" s="979">
        <v>0</v>
      </c>
      <c r="EX169" s="980">
        <v>0</v>
      </c>
      <c r="EY169" s="979">
        <v>0</v>
      </c>
      <c r="EZ169" s="980">
        <v>0</v>
      </c>
      <c r="FA169" s="979">
        <v>0</v>
      </c>
      <c r="FB169" s="980">
        <v>0</v>
      </c>
      <c r="FC169" s="981">
        <v>0</v>
      </c>
      <c r="FD169" s="946"/>
      <c r="FE169" s="974"/>
      <c r="FF169" s="946"/>
      <c r="FG169" s="975"/>
      <c r="FI169" s="982" t="b">
        <v>1</v>
      </c>
    </row>
    <row r="170" spans="2:165" hidden="1" outlineLevel="1">
      <c r="B170" s="983">
        <v>160</v>
      </c>
      <c r="C170" s="1012" t="s">
        <v>331</v>
      </c>
      <c r="E170" s="985">
        <v>0</v>
      </c>
      <c r="F170" s="986">
        <v>0</v>
      </c>
      <c r="G170" s="987">
        <v>0</v>
      </c>
      <c r="H170" s="986">
        <v>0</v>
      </c>
      <c r="I170" s="987">
        <v>0</v>
      </c>
      <c r="J170" s="986">
        <v>0</v>
      </c>
      <c r="K170" s="987">
        <v>0</v>
      </c>
      <c r="L170" s="986">
        <v>0</v>
      </c>
      <c r="M170" s="987">
        <v>0</v>
      </c>
      <c r="N170" s="986">
        <v>0</v>
      </c>
      <c r="O170" s="987">
        <v>0</v>
      </c>
      <c r="P170" s="986">
        <v>0</v>
      </c>
      <c r="Q170" s="987">
        <v>0</v>
      </c>
      <c r="R170" s="986">
        <v>0</v>
      </c>
      <c r="S170" s="987">
        <v>0</v>
      </c>
      <c r="T170" s="986">
        <v>0</v>
      </c>
      <c r="U170" s="987">
        <v>0</v>
      </c>
      <c r="V170" s="986">
        <v>0</v>
      </c>
      <c r="W170" s="987">
        <v>0</v>
      </c>
      <c r="X170" s="986">
        <v>0</v>
      </c>
      <c r="Y170" s="987">
        <v>0</v>
      </c>
      <c r="Z170" s="986">
        <v>0</v>
      </c>
      <c r="AA170" s="987">
        <v>0</v>
      </c>
      <c r="AB170" s="986">
        <v>0</v>
      </c>
      <c r="AC170" s="987">
        <v>0</v>
      </c>
      <c r="AD170" s="986">
        <v>0</v>
      </c>
      <c r="AE170" s="987">
        <v>0</v>
      </c>
      <c r="AF170" s="986">
        <v>0</v>
      </c>
      <c r="AG170" s="987">
        <v>0</v>
      </c>
      <c r="AH170" s="986">
        <v>0</v>
      </c>
      <c r="AI170" s="987">
        <v>0</v>
      </c>
      <c r="AJ170" s="986">
        <v>0</v>
      </c>
      <c r="AK170" s="987">
        <v>0</v>
      </c>
      <c r="AL170" s="986">
        <v>0</v>
      </c>
      <c r="AM170" s="987">
        <v>0</v>
      </c>
      <c r="AN170" s="988">
        <v>0</v>
      </c>
      <c r="AO170" s="946"/>
      <c r="AP170" s="964"/>
      <c r="AQ170" s="946"/>
      <c r="AR170" s="985">
        <v>0</v>
      </c>
      <c r="AS170" s="986">
        <v>0</v>
      </c>
      <c r="AT170" s="987">
        <v>0</v>
      </c>
      <c r="AU170" s="986">
        <v>0</v>
      </c>
      <c r="AV170" s="987">
        <v>0</v>
      </c>
      <c r="AW170" s="986">
        <v>0</v>
      </c>
      <c r="AX170" s="987">
        <v>0</v>
      </c>
      <c r="AY170" s="986">
        <v>0</v>
      </c>
      <c r="AZ170" s="987">
        <v>0</v>
      </c>
      <c r="BA170" s="986">
        <v>0</v>
      </c>
      <c r="BB170" s="987">
        <v>0</v>
      </c>
      <c r="BC170" s="986">
        <v>0</v>
      </c>
      <c r="BD170" s="987">
        <v>0</v>
      </c>
      <c r="BE170" s="986">
        <v>0</v>
      </c>
      <c r="BF170" s="987">
        <v>0</v>
      </c>
      <c r="BG170" s="986">
        <v>0</v>
      </c>
      <c r="BH170" s="987">
        <v>0</v>
      </c>
      <c r="BI170" s="986">
        <v>0</v>
      </c>
      <c r="BJ170" s="987">
        <v>0</v>
      </c>
      <c r="BK170" s="986">
        <v>0</v>
      </c>
      <c r="BL170" s="987">
        <v>0</v>
      </c>
      <c r="BM170" s="986">
        <v>0</v>
      </c>
      <c r="BN170" s="987">
        <v>0</v>
      </c>
      <c r="BO170" s="986">
        <v>0</v>
      </c>
      <c r="BP170" s="987">
        <v>0</v>
      </c>
      <c r="BQ170" s="986">
        <v>0</v>
      </c>
      <c r="BR170" s="987">
        <v>0</v>
      </c>
      <c r="BS170" s="986">
        <v>0</v>
      </c>
      <c r="BT170" s="987">
        <v>0</v>
      </c>
      <c r="BU170" s="986">
        <v>0</v>
      </c>
      <c r="BV170" s="987">
        <v>0</v>
      </c>
      <c r="BW170" s="986">
        <v>0</v>
      </c>
      <c r="BX170" s="987">
        <v>0</v>
      </c>
      <c r="BY170" s="986">
        <v>0</v>
      </c>
      <c r="BZ170" s="987">
        <v>0</v>
      </c>
      <c r="CA170" s="988">
        <v>0</v>
      </c>
      <c r="CB170" s="946"/>
      <c r="CC170" s="971"/>
      <c r="CD170" s="946"/>
      <c r="CE170" s="972"/>
      <c r="CF170" s="946"/>
      <c r="CG170" s="985">
        <v>0</v>
      </c>
      <c r="CH170" s="986">
        <v>0</v>
      </c>
      <c r="CI170" s="987">
        <v>0</v>
      </c>
      <c r="CJ170" s="986">
        <v>0</v>
      </c>
      <c r="CK170" s="987">
        <v>0</v>
      </c>
      <c r="CL170" s="986">
        <v>0</v>
      </c>
      <c r="CM170" s="987">
        <v>0</v>
      </c>
      <c r="CN170" s="986">
        <v>0</v>
      </c>
      <c r="CO170" s="987">
        <v>0</v>
      </c>
      <c r="CP170" s="986">
        <v>0</v>
      </c>
      <c r="CQ170" s="987">
        <v>0</v>
      </c>
      <c r="CR170" s="986">
        <v>0</v>
      </c>
      <c r="CS170" s="987">
        <v>0</v>
      </c>
      <c r="CT170" s="986">
        <v>0</v>
      </c>
      <c r="CU170" s="987">
        <v>0</v>
      </c>
      <c r="CV170" s="986">
        <v>0</v>
      </c>
      <c r="CW170" s="987">
        <v>0</v>
      </c>
      <c r="CX170" s="986">
        <v>0</v>
      </c>
      <c r="CY170" s="987">
        <v>0</v>
      </c>
      <c r="CZ170" s="986">
        <v>0</v>
      </c>
      <c r="DA170" s="987">
        <v>0</v>
      </c>
      <c r="DB170" s="986">
        <v>0</v>
      </c>
      <c r="DC170" s="987">
        <v>0</v>
      </c>
      <c r="DD170" s="986">
        <v>0</v>
      </c>
      <c r="DE170" s="987">
        <v>0</v>
      </c>
      <c r="DF170" s="986">
        <v>0</v>
      </c>
      <c r="DG170" s="987">
        <v>0</v>
      </c>
      <c r="DH170" s="986">
        <v>0</v>
      </c>
      <c r="DI170" s="987">
        <v>0</v>
      </c>
      <c r="DJ170" s="986">
        <v>0</v>
      </c>
      <c r="DK170" s="987">
        <v>0</v>
      </c>
      <c r="DL170" s="986">
        <v>0</v>
      </c>
      <c r="DM170" s="987">
        <v>0</v>
      </c>
      <c r="DN170" s="986">
        <v>0</v>
      </c>
      <c r="DO170" s="987">
        <v>0</v>
      </c>
      <c r="DP170" s="988">
        <v>0</v>
      </c>
      <c r="DQ170" s="946"/>
      <c r="DR170" s="973"/>
      <c r="DS170" s="946"/>
      <c r="DT170" s="985">
        <v>0</v>
      </c>
      <c r="DU170" s="986">
        <v>0</v>
      </c>
      <c r="DV170" s="987">
        <v>0</v>
      </c>
      <c r="DW170" s="986">
        <v>0</v>
      </c>
      <c r="DX170" s="987">
        <v>0</v>
      </c>
      <c r="DY170" s="986">
        <v>0</v>
      </c>
      <c r="DZ170" s="987">
        <v>0</v>
      </c>
      <c r="EA170" s="986">
        <v>0</v>
      </c>
      <c r="EB170" s="987">
        <v>0</v>
      </c>
      <c r="EC170" s="986">
        <v>0</v>
      </c>
      <c r="ED170" s="987">
        <v>0</v>
      </c>
      <c r="EE170" s="986">
        <v>0</v>
      </c>
      <c r="EF170" s="987">
        <v>0</v>
      </c>
      <c r="EG170" s="986">
        <v>0</v>
      </c>
      <c r="EH170" s="987">
        <v>0</v>
      </c>
      <c r="EI170" s="986">
        <v>0</v>
      </c>
      <c r="EJ170" s="987">
        <v>0</v>
      </c>
      <c r="EK170" s="986">
        <v>0</v>
      </c>
      <c r="EL170" s="987">
        <v>0</v>
      </c>
      <c r="EM170" s="986">
        <v>0</v>
      </c>
      <c r="EN170" s="987">
        <v>0</v>
      </c>
      <c r="EO170" s="986">
        <v>0</v>
      </c>
      <c r="EP170" s="987">
        <v>0</v>
      </c>
      <c r="EQ170" s="986">
        <v>0</v>
      </c>
      <c r="ER170" s="987">
        <v>0</v>
      </c>
      <c r="ES170" s="986">
        <v>0</v>
      </c>
      <c r="ET170" s="987">
        <v>0</v>
      </c>
      <c r="EU170" s="986">
        <v>0</v>
      </c>
      <c r="EV170" s="987">
        <v>0</v>
      </c>
      <c r="EW170" s="986">
        <v>0</v>
      </c>
      <c r="EX170" s="987">
        <v>0</v>
      </c>
      <c r="EY170" s="986">
        <v>0</v>
      </c>
      <c r="EZ170" s="987">
        <v>0</v>
      </c>
      <c r="FA170" s="986">
        <v>0</v>
      </c>
      <c r="FB170" s="987">
        <v>0</v>
      </c>
      <c r="FC170" s="988">
        <v>0</v>
      </c>
      <c r="FD170" s="946"/>
      <c r="FE170" s="974"/>
      <c r="FF170" s="946"/>
      <c r="FG170" s="975"/>
      <c r="FI170" s="989" t="b">
        <v>1</v>
      </c>
    </row>
    <row r="171" spans="2:165" hidden="1" outlineLevel="1">
      <c r="B171" s="997">
        <v>161</v>
      </c>
      <c r="C171" s="1023" t="s">
        <v>330</v>
      </c>
      <c r="E171" s="999">
        <v>0</v>
      </c>
      <c r="F171" s="1000">
        <v>0</v>
      </c>
      <c r="G171" s="1001">
        <v>0</v>
      </c>
      <c r="H171" s="1000">
        <v>0</v>
      </c>
      <c r="I171" s="1001">
        <v>0</v>
      </c>
      <c r="J171" s="1000">
        <v>0</v>
      </c>
      <c r="K171" s="1001">
        <v>0</v>
      </c>
      <c r="L171" s="1000">
        <v>0</v>
      </c>
      <c r="M171" s="1001">
        <v>0</v>
      </c>
      <c r="N171" s="1000">
        <v>0</v>
      </c>
      <c r="O171" s="1001">
        <v>0</v>
      </c>
      <c r="P171" s="1000">
        <v>0</v>
      </c>
      <c r="Q171" s="1001">
        <v>0</v>
      </c>
      <c r="R171" s="1000">
        <v>0</v>
      </c>
      <c r="S171" s="1001">
        <v>0</v>
      </c>
      <c r="T171" s="1000">
        <v>0</v>
      </c>
      <c r="U171" s="1001">
        <v>0</v>
      </c>
      <c r="V171" s="1000">
        <v>0</v>
      </c>
      <c r="W171" s="1001">
        <v>0</v>
      </c>
      <c r="X171" s="1000">
        <v>0</v>
      </c>
      <c r="Y171" s="1001">
        <v>0</v>
      </c>
      <c r="Z171" s="1000">
        <v>0</v>
      </c>
      <c r="AA171" s="1001">
        <v>0</v>
      </c>
      <c r="AB171" s="1000">
        <v>0</v>
      </c>
      <c r="AC171" s="1001">
        <v>0</v>
      </c>
      <c r="AD171" s="1000">
        <v>0</v>
      </c>
      <c r="AE171" s="1001">
        <v>0</v>
      </c>
      <c r="AF171" s="1000">
        <v>0</v>
      </c>
      <c r="AG171" s="1001">
        <v>0</v>
      </c>
      <c r="AH171" s="1000">
        <v>0</v>
      </c>
      <c r="AI171" s="1001">
        <v>0</v>
      </c>
      <c r="AJ171" s="1000">
        <v>0</v>
      </c>
      <c r="AK171" s="1001">
        <v>0</v>
      </c>
      <c r="AL171" s="1000">
        <v>0</v>
      </c>
      <c r="AM171" s="1001">
        <v>0</v>
      </c>
      <c r="AN171" s="1002">
        <v>0</v>
      </c>
      <c r="AO171" s="946"/>
      <c r="AP171" s="964"/>
      <c r="AQ171" s="946"/>
      <c r="AR171" s="999">
        <v>0</v>
      </c>
      <c r="AS171" s="1000">
        <v>0</v>
      </c>
      <c r="AT171" s="1001">
        <v>0</v>
      </c>
      <c r="AU171" s="1000">
        <v>0</v>
      </c>
      <c r="AV171" s="1001">
        <v>0</v>
      </c>
      <c r="AW171" s="1000">
        <v>0</v>
      </c>
      <c r="AX171" s="1001">
        <v>0</v>
      </c>
      <c r="AY171" s="1000">
        <v>0</v>
      </c>
      <c r="AZ171" s="1001">
        <v>0</v>
      </c>
      <c r="BA171" s="1000">
        <v>0</v>
      </c>
      <c r="BB171" s="1001">
        <v>0</v>
      </c>
      <c r="BC171" s="1000">
        <v>0</v>
      </c>
      <c r="BD171" s="1001">
        <v>0</v>
      </c>
      <c r="BE171" s="1000">
        <v>0</v>
      </c>
      <c r="BF171" s="1001">
        <v>0</v>
      </c>
      <c r="BG171" s="1000">
        <v>0</v>
      </c>
      <c r="BH171" s="1001">
        <v>0</v>
      </c>
      <c r="BI171" s="1000">
        <v>0</v>
      </c>
      <c r="BJ171" s="1001">
        <v>0</v>
      </c>
      <c r="BK171" s="1000">
        <v>0</v>
      </c>
      <c r="BL171" s="1001">
        <v>0</v>
      </c>
      <c r="BM171" s="1000">
        <v>0</v>
      </c>
      <c r="BN171" s="1001">
        <v>0</v>
      </c>
      <c r="BO171" s="1000">
        <v>0</v>
      </c>
      <c r="BP171" s="1001">
        <v>0</v>
      </c>
      <c r="BQ171" s="1000">
        <v>0</v>
      </c>
      <c r="BR171" s="1001">
        <v>0</v>
      </c>
      <c r="BS171" s="1000">
        <v>0</v>
      </c>
      <c r="BT171" s="1001">
        <v>0</v>
      </c>
      <c r="BU171" s="1000">
        <v>0</v>
      </c>
      <c r="BV171" s="1001">
        <v>0</v>
      </c>
      <c r="BW171" s="1000">
        <v>0</v>
      </c>
      <c r="BX171" s="1001">
        <v>0</v>
      </c>
      <c r="BY171" s="1000">
        <v>0</v>
      </c>
      <c r="BZ171" s="1001">
        <v>0</v>
      </c>
      <c r="CA171" s="1002">
        <v>0</v>
      </c>
      <c r="CB171" s="946"/>
      <c r="CC171" s="971"/>
      <c r="CD171" s="946"/>
      <c r="CE171" s="972"/>
      <c r="CF171" s="946"/>
      <c r="CG171" s="999">
        <v>0</v>
      </c>
      <c r="CH171" s="1000">
        <v>0</v>
      </c>
      <c r="CI171" s="1001">
        <v>0</v>
      </c>
      <c r="CJ171" s="1000">
        <v>0</v>
      </c>
      <c r="CK171" s="1001">
        <v>0</v>
      </c>
      <c r="CL171" s="1000">
        <v>0</v>
      </c>
      <c r="CM171" s="1001">
        <v>0</v>
      </c>
      <c r="CN171" s="1000">
        <v>0</v>
      </c>
      <c r="CO171" s="1001">
        <v>0</v>
      </c>
      <c r="CP171" s="1000">
        <v>0</v>
      </c>
      <c r="CQ171" s="1001">
        <v>0</v>
      </c>
      <c r="CR171" s="1000">
        <v>0</v>
      </c>
      <c r="CS171" s="1001">
        <v>0</v>
      </c>
      <c r="CT171" s="1000">
        <v>0</v>
      </c>
      <c r="CU171" s="1001">
        <v>0</v>
      </c>
      <c r="CV171" s="1000">
        <v>0</v>
      </c>
      <c r="CW171" s="1001">
        <v>0</v>
      </c>
      <c r="CX171" s="1000">
        <v>0</v>
      </c>
      <c r="CY171" s="1001">
        <v>0</v>
      </c>
      <c r="CZ171" s="1000">
        <v>0</v>
      </c>
      <c r="DA171" s="1001">
        <v>0</v>
      </c>
      <c r="DB171" s="1000">
        <v>0</v>
      </c>
      <c r="DC171" s="1001">
        <v>0</v>
      </c>
      <c r="DD171" s="1000">
        <v>0</v>
      </c>
      <c r="DE171" s="1001">
        <v>0</v>
      </c>
      <c r="DF171" s="1000">
        <v>0</v>
      </c>
      <c r="DG171" s="1001">
        <v>0</v>
      </c>
      <c r="DH171" s="1000">
        <v>0</v>
      </c>
      <c r="DI171" s="1001">
        <v>0</v>
      </c>
      <c r="DJ171" s="1000">
        <v>0</v>
      </c>
      <c r="DK171" s="1001">
        <v>0</v>
      </c>
      <c r="DL171" s="1000">
        <v>0</v>
      </c>
      <c r="DM171" s="1001">
        <v>0</v>
      </c>
      <c r="DN171" s="1000">
        <v>0</v>
      </c>
      <c r="DO171" s="1001">
        <v>0</v>
      </c>
      <c r="DP171" s="1002">
        <v>0</v>
      </c>
      <c r="DQ171" s="946"/>
      <c r="DR171" s="973"/>
      <c r="DS171" s="946"/>
      <c r="DT171" s="999">
        <v>0</v>
      </c>
      <c r="DU171" s="1000">
        <v>0</v>
      </c>
      <c r="DV171" s="1001">
        <v>0</v>
      </c>
      <c r="DW171" s="1000">
        <v>0</v>
      </c>
      <c r="DX171" s="1001">
        <v>0</v>
      </c>
      <c r="DY171" s="1000">
        <v>0</v>
      </c>
      <c r="DZ171" s="1001">
        <v>0</v>
      </c>
      <c r="EA171" s="1000">
        <v>0</v>
      </c>
      <c r="EB171" s="1001">
        <v>0</v>
      </c>
      <c r="EC171" s="1000">
        <v>0</v>
      </c>
      <c r="ED171" s="1001">
        <v>0</v>
      </c>
      <c r="EE171" s="1000">
        <v>0</v>
      </c>
      <c r="EF171" s="1001">
        <v>0</v>
      </c>
      <c r="EG171" s="1000">
        <v>0</v>
      </c>
      <c r="EH171" s="1001">
        <v>0</v>
      </c>
      <c r="EI171" s="1000">
        <v>0</v>
      </c>
      <c r="EJ171" s="1001">
        <v>0</v>
      </c>
      <c r="EK171" s="1000">
        <v>0</v>
      </c>
      <c r="EL171" s="1001">
        <v>0</v>
      </c>
      <c r="EM171" s="1000">
        <v>0</v>
      </c>
      <c r="EN171" s="1001">
        <v>0</v>
      </c>
      <c r="EO171" s="1000">
        <v>0</v>
      </c>
      <c r="EP171" s="1001">
        <v>0</v>
      </c>
      <c r="EQ171" s="1000">
        <v>0</v>
      </c>
      <c r="ER171" s="1001">
        <v>0</v>
      </c>
      <c r="ES171" s="1000">
        <v>0</v>
      </c>
      <c r="ET171" s="1001">
        <v>0</v>
      </c>
      <c r="EU171" s="1000">
        <v>0</v>
      </c>
      <c r="EV171" s="1001">
        <v>0</v>
      </c>
      <c r="EW171" s="1000">
        <v>0</v>
      </c>
      <c r="EX171" s="1001">
        <v>0</v>
      </c>
      <c r="EY171" s="1000">
        <v>0</v>
      </c>
      <c r="EZ171" s="1001">
        <v>0</v>
      </c>
      <c r="FA171" s="1000">
        <v>0</v>
      </c>
      <c r="FB171" s="1001">
        <v>0</v>
      </c>
      <c r="FC171" s="1002">
        <v>0</v>
      </c>
      <c r="FD171" s="946"/>
      <c r="FE171" s="974"/>
      <c r="FF171" s="946"/>
      <c r="FG171" s="975"/>
      <c r="FI171" s="1003" t="b">
        <v>1</v>
      </c>
    </row>
    <row r="172" spans="2:165" hidden="1" outlineLevel="1">
      <c r="B172" s="1024">
        <v>162</v>
      </c>
      <c r="C172" s="1025" t="s">
        <v>333</v>
      </c>
      <c r="E172" s="1026">
        <v>0</v>
      </c>
      <c r="F172" s="1027">
        <v>0</v>
      </c>
      <c r="G172" s="1028">
        <v>0</v>
      </c>
      <c r="H172" s="1027">
        <v>0</v>
      </c>
      <c r="I172" s="1028">
        <v>0</v>
      </c>
      <c r="J172" s="1027">
        <v>0</v>
      </c>
      <c r="K172" s="1028">
        <v>0</v>
      </c>
      <c r="L172" s="1027">
        <v>0</v>
      </c>
      <c r="M172" s="1028">
        <v>0</v>
      </c>
      <c r="N172" s="1027">
        <v>0</v>
      </c>
      <c r="O172" s="1028">
        <v>0</v>
      </c>
      <c r="P172" s="1027">
        <v>0</v>
      </c>
      <c r="Q172" s="1028">
        <v>0</v>
      </c>
      <c r="R172" s="1027">
        <v>0</v>
      </c>
      <c r="S172" s="1028">
        <v>0</v>
      </c>
      <c r="T172" s="1027">
        <v>0</v>
      </c>
      <c r="U172" s="1028">
        <v>0</v>
      </c>
      <c r="V172" s="1027">
        <v>0</v>
      </c>
      <c r="W172" s="1028">
        <v>0</v>
      </c>
      <c r="X172" s="1027">
        <v>0</v>
      </c>
      <c r="Y172" s="1028">
        <v>0</v>
      </c>
      <c r="Z172" s="1027">
        <v>0</v>
      </c>
      <c r="AA172" s="1028">
        <v>0</v>
      </c>
      <c r="AB172" s="1027">
        <v>0</v>
      </c>
      <c r="AC172" s="1028">
        <v>0</v>
      </c>
      <c r="AD172" s="1027">
        <v>0</v>
      </c>
      <c r="AE172" s="1028">
        <v>0</v>
      </c>
      <c r="AF172" s="1027">
        <v>0</v>
      </c>
      <c r="AG172" s="1028">
        <v>0</v>
      </c>
      <c r="AH172" s="1027">
        <v>0</v>
      </c>
      <c r="AI172" s="1028">
        <v>0</v>
      </c>
      <c r="AJ172" s="1027">
        <v>0</v>
      </c>
      <c r="AK172" s="1028">
        <v>0</v>
      </c>
      <c r="AL172" s="1027">
        <v>0</v>
      </c>
      <c r="AM172" s="1028">
        <v>0</v>
      </c>
      <c r="AN172" s="1029">
        <v>0</v>
      </c>
      <c r="AO172" s="946"/>
      <c r="AP172" s="964"/>
      <c r="AQ172" s="946"/>
      <c r="AR172" s="1026">
        <v>0</v>
      </c>
      <c r="AS172" s="1027">
        <v>0</v>
      </c>
      <c r="AT172" s="1028">
        <v>0</v>
      </c>
      <c r="AU172" s="1027">
        <v>0</v>
      </c>
      <c r="AV172" s="1028">
        <v>0</v>
      </c>
      <c r="AW172" s="1027">
        <v>0</v>
      </c>
      <c r="AX172" s="1028">
        <v>0</v>
      </c>
      <c r="AY172" s="1027">
        <v>0</v>
      </c>
      <c r="AZ172" s="1028">
        <v>0</v>
      </c>
      <c r="BA172" s="1027">
        <v>0</v>
      </c>
      <c r="BB172" s="1028">
        <v>0</v>
      </c>
      <c r="BC172" s="1027">
        <v>0</v>
      </c>
      <c r="BD172" s="1028">
        <v>0</v>
      </c>
      <c r="BE172" s="1027">
        <v>0</v>
      </c>
      <c r="BF172" s="1028">
        <v>0</v>
      </c>
      <c r="BG172" s="1027">
        <v>0</v>
      </c>
      <c r="BH172" s="1028">
        <v>0</v>
      </c>
      <c r="BI172" s="1027">
        <v>0</v>
      </c>
      <c r="BJ172" s="1028">
        <v>0</v>
      </c>
      <c r="BK172" s="1027">
        <v>0</v>
      </c>
      <c r="BL172" s="1028">
        <v>0</v>
      </c>
      <c r="BM172" s="1027">
        <v>0</v>
      </c>
      <c r="BN172" s="1028">
        <v>0</v>
      </c>
      <c r="BO172" s="1027">
        <v>0</v>
      </c>
      <c r="BP172" s="1028">
        <v>0</v>
      </c>
      <c r="BQ172" s="1027">
        <v>0</v>
      </c>
      <c r="BR172" s="1028">
        <v>0</v>
      </c>
      <c r="BS172" s="1027">
        <v>0</v>
      </c>
      <c r="BT172" s="1028">
        <v>0</v>
      </c>
      <c r="BU172" s="1027">
        <v>0</v>
      </c>
      <c r="BV172" s="1028">
        <v>0</v>
      </c>
      <c r="BW172" s="1027">
        <v>0</v>
      </c>
      <c r="BX172" s="1028">
        <v>0</v>
      </c>
      <c r="BY172" s="1027">
        <v>0</v>
      </c>
      <c r="BZ172" s="1028">
        <v>0</v>
      </c>
      <c r="CA172" s="1029">
        <v>0</v>
      </c>
      <c r="CB172" s="946"/>
      <c r="CC172" s="971"/>
      <c r="CD172" s="946"/>
      <c r="CE172" s="972"/>
      <c r="CF172" s="946"/>
      <c r="CG172" s="1026">
        <v>0</v>
      </c>
      <c r="CH172" s="1027">
        <v>0</v>
      </c>
      <c r="CI172" s="1028">
        <v>0</v>
      </c>
      <c r="CJ172" s="1027">
        <v>0</v>
      </c>
      <c r="CK172" s="1028">
        <v>0</v>
      </c>
      <c r="CL172" s="1027">
        <v>0</v>
      </c>
      <c r="CM172" s="1028">
        <v>0</v>
      </c>
      <c r="CN172" s="1027">
        <v>0</v>
      </c>
      <c r="CO172" s="1028">
        <v>0</v>
      </c>
      <c r="CP172" s="1027">
        <v>0</v>
      </c>
      <c r="CQ172" s="1028">
        <v>0</v>
      </c>
      <c r="CR172" s="1027">
        <v>0</v>
      </c>
      <c r="CS172" s="1028">
        <v>0</v>
      </c>
      <c r="CT172" s="1027">
        <v>0</v>
      </c>
      <c r="CU172" s="1028">
        <v>0</v>
      </c>
      <c r="CV172" s="1027">
        <v>0</v>
      </c>
      <c r="CW172" s="1028">
        <v>0</v>
      </c>
      <c r="CX172" s="1027">
        <v>0</v>
      </c>
      <c r="CY172" s="1028">
        <v>0</v>
      </c>
      <c r="CZ172" s="1027">
        <v>0</v>
      </c>
      <c r="DA172" s="1028">
        <v>0</v>
      </c>
      <c r="DB172" s="1027">
        <v>0</v>
      </c>
      <c r="DC172" s="1028">
        <v>0</v>
      </c>
      <c r="DD172" s="1027">
        <v>0</v>
      </c>
      <c r="DE172" s="1028">
        <v>0</v>
      </c>
      <c r="DF172" s="1027">
        <v>0</v>
      </c>
      <c r="DG172" s="1028">
        <v>0</v>
      </c>
      <c r="DH172" s="1027">
        <v>0</v>
      </c>
      <c r="DI172" s="1028">
        <v>0</v>
      </c>
      <c r="DJ172" s="1027">
        <v>0</v>
      </c>
      <c r="DK172" s="1028">
        <v>0</v>
      </c>
      <c r="DL172" s="1027">
        <v>0</v>
      </c>
      <c r="DM172" s="1028">
        <v>0</v>
      </c>
      <c r="DN172" s="1027">
        <v>0</v>
      </c>
      <c r="DO172" s="1028">
        <v>0</v>
      </c>
      <c r="DP172" s="1029">
        <v>0</v>
      </c>
      <c r="DQ172" s="946"/>
      <c r="DR172" s="973"/>
      <c r="DS172" s="946"/>
      <c r="DT172" s="1026">
        <v>0</v>
      </c>
      <c r="DU172" s="1027">
        <v>0</v>
      </c>
      <c r="DV172" s="1028">
        <v>0</v>
      </c>
      <c r="DW172" s="1027">
        <v>0</v>
      </c>
      <c r="DX172" s="1028">
        <v>0</v>
      </c>
      <c r="DY172" s="1027">
        <v>0</v>
      </c>
      <c r="DZ172" s="1028">
        <v>0</v>
      </c>
      <c r="EA172" s="1027">
        <v>0</v>
      </c>
      <c r="EB172" s="1028">
        <v>0</v>
      </c>
      <c r="EC172" s="1027">
        <v>0</v>
      </c>
      <c r="ED172" s="1028">
        <v>0</v>
      </c>
      <c r="EE172" s="1027">
        <v>0</v>
      </c>
      <c r="EF172" s="1028">
        <v>0</v>
      </c>
      <c r="EG172" s="1027">
        <v>0</v>
      </c>
      <c r="EH172" s="1028">
        <v>0</v>
      </c>
      <c r="EI172" s="1027">
        <v>0</v>
      </c>
      <c r="EJ172" s="1028">
        <v>0</v>
      </c>
      <c r="EK172" s="1027">
        <v>0</v>
      </c>
      <c r="EL172" s="1028">
        <v>0</v>
      </c>
      <c r="EM172" s="1027">
        <v>0</v>
      </c>
      <c r="EN172" s="1028">
        <v>0</v>
      </c>
      <c r="EO172" s="1027">
        <v>0</v>
      </c>
      <c r="EP172" s="1028">
        <v>0</v>
      </c>
      <c r="EQ172" s="1027">
        <v>0</v>
      </c>
      <c r="ER172" s="1028">
        <v>0</v>
      </c>
      <c r="ES172" s="1027">
        <v>0</v>
      </c>
      <c r="ET172" s="1028">
        <v>0</v>
      </c>
      <c r="EU172" s="1027">
        <v>0</v>
      </c>
      <c r="EV172" s="1028">
        <v>0</v>
      </c>
      <c r="EW172" s="1027">
        <v>0</v>
      </c>
      <c r="EX172" s="1028">
        <v>0</v>
      </c>
      <c r="EY172" s="1027">
        <v>0</v>
      </c>
      <c r="EZ172" s="1028">
        <v>0</v>
      </c>
      <c r="FA172" s="1027">
        <v>0</v>
      </c>
      <c r="FB172" s="1028">
        <v>0</v>
      </c>
      <c r="FC172" s="1029">
        <v>0</v>
      </c>
      <c r="FD172" s="946"/>
      <c r="FE172" s="974"/>
      <c r="FF172" s="946"/>
      <c r="FG172" s="975"/>
      <c r="FI172" s="1030" t="b">
        <v>1</v>
      </c>
    </row>
    <row r="173" spans="2:165" hidden="1" outlineLevel="1">
      <c r="B173" s="976">
        <v>163</v>
      </c>
      <c r="C173" s="977" t="s">
        <v>335</v>
      </c>
      <c r="E173" s="978">
        <v>0</v>
      </c>
      <c r="F173" s="979">
        <v>0</v>
      </c>
      <c r="G173" s="980">
        <v>0</v>
      </c>
      <c r="H173" s="979">
        <v>0</v>
      </c>
      <c r="I173" s="980">
        <v>0</v>
      </c>
      <c r="J173" s="979">
        <v>0</v>
      </c>
      <c r="K173" s="980">
        <v>0</v>
      </c>
      <c r="L173" s="979">
        <v>0</v>
      </c>
      <c r="M173" s="980">
        <v>0</v>
      </c>
      <c r="N173" s="979">
        <v>0</v>
      </c>
      <c r="O173" s="980">
        <v>0</v>
      </c>
      <c r="P173" s="979">
        <v>0</v>
      </c>
      <c r="Q173" s="980">
        <v>0</v>
      </c>
      <c r="R173" s="979">
        <v>0</v>
      </c>
      <c r="S173" s="980">
        <v>0</v>
      </c>
      <c r="T173" s="979">
        <v>0</v>
      </c>
      <c r="U173" s="980">
        <v>0</v>
      </c>
      <c r="V173" s="979">
        <v>0</v>
      </c>
      <c r="W173" s="980">
        <v>0</v>
      </c>
      <c r="X173" s="979">
        <v>0</v>
      </c>
      <c r="Y173" s="980">
        <v>0</v>
      </c>
      <c r="Z173" s="979">
        <v>0</v>
      </c>
      <c r="AA173" s="980">
        <v>0</v>
      </c>
      <c r="AB173" s="979">
        <v>0</v>
      </c>
      <c r="AC173" s="980">
        <v>0</v>
      </c>
      <c r="AD173" s="979">
        <v>0</v>
      </c>
      <c r="AE173" s="980">
        <v>0</v>
      </c>
      <c r="AF173" s="979">
        <v>0</v>
      </c>
      <c r="AG173" s="980">
        <v>0</v>
      </c>
      <c r="AH173" s="979">
        <v>0</v>
      </c>
      <c r="AI173" s="980">
        <v>0</v>
      </c>
      <c r="AJ173" s="979">
        <v>0</v>
      </c>
      <c r="AK173" s="980">
        <v>0</v>
      </c>
      <c r="AL173" s="979">
        <v>0</v>
      </c>
      <c r="AM173" s="980">
        <v>0</v>
      </c>
      <c r="AN173" s="981">
        <v>0</v>
      </c>
      <c r="AO173" s="946"/>
      <c r="AP173" s="964"/>
      <c r="AQ173" s="946"/>
      <c r="AR173" s="978">
        <v>0</v>
      </c>
      <c r="AS173" s="979">
        <v>0</v>
      </c>
      <c r="AT173" s="980">
        <v>0</v>
      </c>
      <c r="AU173" s="979">
        <v>0</v>
      </c>
      <c r="AV173" s="980">
        <v>0</v>
      </c>
      <c r="AW173" s="979">
        <v>0</v>
      </c>
      <c r="AX173" s="980">
        <v>0</v>
      </c>
      <c r="AY173" s="979">
        <v>0</v>
      </c>
      <c r="AZ173" s="980">
        <v>0</v>
      </c>
      <c r="BA173" s="979">
        <v>0</v>
      </c>
      <c r="BB173" s="980">
        <v>0</v>
      </c>
      <c r="BC173" s="979">
        <v>0</v>
      </c>
      <c r="BD173" s="980">
        <v>0</v>
      </c>
      <c r="BE173" s="979">
        <v>0</v>
      </c>
      <c r="BF173" s="980">
        <v>0</v>
      </c>
      <c r="BG173" s="979">
        <v>0</v>
      </c>
      <c r="BH173" s="980">
        <v>0</v>
      </c>
      <c r="BI173" s="979">
        <v>0</v>
      </c>
      <c r="BJ173" s="980">
        <v>0</v>
      </c>
      <c r="BK173" s="979">
        <v>0</v>
      </c>
      <c r="BL173" s="980">
        <v>0</v>
      </c>
      <c r="BM173" s="979">
        <v>0</v>
      </c>
      <c r="BN173" s="980">
        <v>0</v>
      </c>
      <c r="BO173" s="979">
        <v>0</v>
      </c>
      <c r="BP173" s="980">
        <v>0</v>
      </c>
      <c r="BQ173" s="979">
        <v>0</v>
      </c>
      <c r="BR173" s="980">
        <v>0</v>
      </c>
      <c r="BS173" s="979">
        <v>0</v>
      </c>
      <c r="BT173" s="980">
        <v>0</v>
      </c>
      <c r="BU173" s="979">
        <v>0</v>
      </c>
      <c r="BV173" s="980">
        <v>0</v>
      </c>
      <c r="BW173" s="979">
        <v>0</v>
      </c>
      <c r="BX173" s="980">
        <v>0</v>
      </c>
      <c r="BY173" s="979">
        <v>0</v>
      </c>
      <c r="BZ173" s="980">
        <v>0</v>
      </c>
      <c r="CA173" s="981">
        <v>0</v>
      </c>
      <c r="CB173" s="946"/>
      <c r="CC173" s="971"/>
      <c r="CD173" s="946"/>
      <c r="CE173" s="972"/>
      <c r="CF173" s="946"/>
      <c r="CG173" s="978">
        <v>0</v>
      </c>
      <c r="CH173" s="979">
        <v>0</v>
      </c>
      <c r="CI173" s="980">
        <v>0</v>
      </c>
      <c r="CJ173" s="979">
        <v>0</v>
      </c>
      <c r="CK173" s="980">
        <v>0</v>
      </c>
      <c r="CL173" s="979">
        <v>0</v>
      </c>
      <c r="CM173" s="980">
        <v>0</v>
      </c>
      <c r="CN173" s="979">
        <v>0</v>
      </c>
      <c r="CO173" s="980">
        <v>0</v>
      </c>
      <c r="CP173" s="979">
        <v>0</v>
      </c>
      <c r="CQ173" s="980">
        <v>0</v>
      </c>
      <c r="CR173" s="979">
        <v>0</v>
      </c>
      <c r="CS173" s="980">
        <v>0</v>
      </c>
      <c r="CT173" s="979">
        <v>0</v>
      </c>
      <c r="CU173" s="980">
        <v>0</v>
      </c>
      <c r="CV173" s="979">
        <v>0</v>
      </c>
      <c r="CW173" s="980">
        <v>0</v>
      </c>
      <c r="CX173" s="979">
        <v>0</v>
      </c>
      <c r="CY173" s="980">
        <v>0</v>
      </c>
      <c r="CZ173" s="979">
        <v>0</v>
      </c>
      <c r="DA173" s="980">
        <v>0</v>
      </c>
      <c r="DB173" s="979">
        <v>0</v>
      </c>
      <c r="DC173" s="980">
        <v>0</v>
      </c>
      <c r="DD173" s="979">
        <v>0</v>
      </c>
      <c r="DE173" s="980">
        <v>0</v>
      </c>
      <c r="DF173" s="979">
        <v>0</v>
      </c>
      <c r="DG173" s="980">
        <v>0</v>
      </c>
      <c r="DH173" s="979">
        <v>0</v>
      </c>
      <c r="DI173" s="980">
        <v>0</v>
      </c>
      <c r="DJ173" s="979">
        <v>0</v>
      </c>
      <c r="DK173" s="980">
        <v>0</v>
      </c>
      <c r="DL173" s="979">
        <v>0</v>
      </c>
      <c r="DM173" s="980">
        <v>0</v>
      </c>
      <c r="DN173" s="979">
        <v>0</v>
      </c>
      <c r="DO173" s="980">
        <v>0</v>
      </c>
      <c r="DP173" s="981">
        <v>0</v>
      </c>
      <c r="DQ173" s="946"/>
      <c r="DR173" s="973"/>
      <c r="DS173" s="946"/>
      <c r="DT173" s="978">
        <v>0</v>
      </c>
      <c r="DU173" s="979">
        <v>0</v>
      </c>
      <c r="DV173" s="980">
        <v>0</v>
      </c>
      <c r="DW173" s="979">
        <v>0</v>
      </c>
      <c r="DX173" s="980">
        <v>0</v>
      </c>
      <c r="DY173" s="979">
        <v>0</v>
      </c>
      <c r="DZ173" s="980">
        <v>0</v>
      </c>
      <c r="EA173" s="979">
        <v>0</v>
      </c>
      <c r="EB173" s="980">
        <v>0</v>
      </c>
      <c r="EC173" s="979">
        <v>0</v>
      </c>
      <c r="ED173" s="980">
        <v>0</v>
      </c>
      <c r="EE173" s="979">
        <v>0</v>
      </c>
      <c r="EF173" s="980">
        <v>0</v>
      </c>
      <c r="EG173" s="979">
        <v>0</v>
      </c>
      <c r="EH173" s="980">
        <v>0</v>
      </c>
      <c r="EI173" s="979">
        <v>0</v>
      </c>
      <c r="EJ173" s="980">
        <v>0</v>
      </c>
      <c r="EK173" s="979">
        <v>0</v>
      </c>
      <c r="EL173" s="980">
        <v>0</v>
      </c>
      <c r="EM173" s="979">
        <v>0</v>
      </c>
      <c r="EN173" s="980">
        <v>0</v>
      </c>
      <c r="EO173" s="979">
        <v>0</v>
      </c>
      <c r="EP173" s="980">
        <v>0</v>
      </c>
      <c r="EQ173" s="979">
        <v>0</v>
      </c>
      <c r="ER173" s="980">
        <v>0</v>
      </c>
      <c r="ES173" s="979">
        <v>0</v>
      </c>
      <c r="ET173" s="980">
        <v>0</v>
      </c>
      <c r="EU173" s="979">
        <v>0</v>
      </c>
      <c r="EV173" s="980">
        <v>0</v>
      </c>
      <c r="EW173" s="979">
        <v>0</v>
      </c>
      <c r="EX173" s="980">
        <v>0</v>
      </c>
      <c r="EY173" s="979">
        <v>0</v>
      </c>
      <c r="EZ173" s="980">
        <v>0</v>
      </c>
      <c r="FA173" s="979">
        <v>0</v>
      </c>
      <c r="FB173" s="980">
        <v>0</v>
      </c>
      <c r="FC173" s="981">
        <v>0</v>
      </c>
      <c r="FD173" s="946"/>
      <c r="FE173" s="974"/>
      <c r="FF173" s="946"/>
      <c r="FG173" s="975"/>
      <c r="FI173" s="982" t="b">
        <v>1</v>
      </c>
    </row>
    <row r="174" spans="2:165" hidden="1" outlineLevel="1">
      <c r="B174" s="1013">
        <v>164</v>
      </c>
      <c r="C174" s="1021" t="s">
        <v>336</v>
      </c>
      <c r="E174" s="1015">
        <v>0</v>
      </c>
      <c r="F174" s="1016">
        <v>0</v>
      </c>
      <c r="G174" s="1017">
        <v>0</v>
      </c>
      <c r="H174" s="1016">
        <v>0</v>
      </c>
      <c r="I174" s="1017">
        <v>0</v>
      </c>
      <c r="J174" s="1016">
        <v>0</v>
      </c>
      <c r="K174" s="1017">
        <v>0</v>
      </c>
      <c r="L174" s="1016">
        <v>0</v>
      </c>
      <c r="M174" s="1017">
        <v>0</v>
      </c>
      <c r="N174" s="1016">
        <v>0</v>
      </c>
      <c r="O174" s="1017">
        <v>0</v>
      </c>
      <c r="P174" s="1016">
        <v>0</v>
      </c>
      <c r="Q174" s="1017">
        <v>0</v>
      </c>
      <c r="R174" s="1016">
        <v>0</v>
      </c>
      <c r="S174" s="1017">
        <v>0</v>
      </c>
      <c r="T174" s="1016">
        <v>0</v>
      </c>
      <c r="U174" s="1017">
        <v>0</v>
      </c>
      <c r="V174" s="1016">
        <v>0</v>
      </c>
      <c r="W174" s="1017">
        <v>0</v>
      </c>
      <c r="X174" s="1016">
        <v>0</v>
      </c>
      <c r="Y174" s="1017">
        <v>0</v>
      </c>
      <c r="Z174" s="1016">
        <v>0</v>
      </c>
      <c r="AA174" s="1017">
        <v>0</v>
      </c>
      <c r="AB174" s="1016">
        <v>0</v>
      </c>
      <c r="AC174" s="1017">
        <v>0</v>
      </c>
      <c r="AD174" s="1016">
        <v>0</v>
      </c>
      <c r="AE174" s="1017">
        <v>0</v>
      </c>
      <c r="AF174" s="1016">
        <v>0</v>
      </c>
      <c r="AG174" s="1017">
        <v>0</v>
      </c>
      <c r="AH174" s="1016">
        <v>0</v>
      </c>
      <c r="AI174" s="1017">
        <v>0</v>
      </c>
      <c r="AJ174" s="1016">
        <v>0</v>
      </c>
      <c r="AK174" s="1017">
        <v>0</v>
      </c>
      <c r="AL174" s="1016">
        <v>0</v>
      </c>
      <c r="AM174" s="1017">
        <v>0</v>
      </c>
      <c r="AN174" s="1018">
        <v>0</v>
      </c>
      <c r="AO174" s="946"/>
      <c r="AP174" s="964"/>
      <c r="AQ174" s="946"/>
      <c r="AR174" s="1015">
        <v>0</v>
      </c>
      <c r="AS174" s="1016">
        <v>0</v>
      </c>
      <c r="AT174" s="1017">
        <v>0</v>
      </c>
      <c r="AU174" s="1016">
        <v>0</v>
      </c>
      <c r="AV174" s="1017">
        <v>0</v>
      </c>
      <c r="AW174" s="1016">
        <v>0</v>
      </c>
      <c r="AX174" s="1017">
        <v>0</v>
      </c>
      <c r="AY174" s="1016">
        <v>0</v>
      </c>
      <c r="AZ174" s="1017">
        <v>0</v>
      </c>
      <c r="BA174" s="1016">
        <v>0</v>
      </c>
      <c r="BB174" s="1017">
        <v>0</v>
      </c>
      <c r="BC174" s="1016">
        <v>0</v>
      </c>
      <c r="BD174" s="1017">
        <v>0</v>
      </c>
      <c r="BE174" s="1016">
        <v>0</v>
      </c>
      <c r="BF174" s="1017">
        <v>0</v>
      </c>
      <c r="BG174" s="1016">
        <v>0</v>
      </c>
      <c r="BH174" s="1017">
        <v>0</v>
      </c>
      <c r="BI174" s="1016">
        <v>0</v>
      </c>
      <c r="BJ174" s="1017">
        <v>0</v>
      </c>
      <c r="BK174" s="1016">
        <v>0</v>
      </c>
      <c r="BL174" s="1017">
        <v>0</v>
      </c>
      <c r="BM174" s="1016">
        <v>0</v>
      </c>
      <c r="BN174" s="1017">
        <v>0</v>
      </c>
      <c r="BO174" s="1016">
        <v>0</v>
      </c>
      <c r="BP174" s="1017">
        <v>0</v>
      </c>
      <c r="BQ174" s="1016">
        <v>0</v>
      </c>
      <c r="BR174" s="1017">
        <v>0</v>
      </c>
      <c r="BS174" s="1016">
        <v>0</v>
      </c>
      <c r="BT174" s="1017">
        <v>0</v>
      </c>
      <c r="BU174" s="1016">
        <v>0</v>
      </c>
      <c r="BV174" s="1017">
        <v>0</v>
      </c>
      <c r="BW174" s="1016">
        <v>0</v>
      </c>
      <c r="BX174" s="1017">
        <v>0</v>
      </c>
      <c r="BY174" s="1016">
        <v>0</v>
      </c>
      <c r="BZ174" s="1017">
        <v>0</v>
      </c>
      <c r="CA174" s="1018">
        <v>0</v>
      </c>
      <c r="CB174" s="946"/>
      <c r="CC174" s="971"/>
      <c r="CD174" s="946"/>
      <c r="CE174" s="972"/>
      <c r="CF174" s="946"/>
      <c r="CG174" s="1015">
        <v>0</v>
      </c>
      <c r="CH174" s="1016">
        <v>0</v>
      </c>
      <c r="CI174" s="1017">
        <v>0</v>
      </c>
      <c r="CJ174" s="1016">
        <v>0</v>
      </c>
      <c r="CK174" s="1017">
        <v>0</v>
      </c>
      <c r="CL174" s="1016">
        <v>0</v>
      </c>
      <c r="CM174" s="1017">
        <v>0</v>
      </c>
      <c r="CN174" s="1016">
        <v>0</v>
      </c>
      <c r="CO174" s="1017">
        <v>0</v>
      </c>
      <c r="CP174" s="1016">
        <v>0</v>
      </c>
      <c r="CQ174" s="1017">
        <v>0</v>
      </c>
      <c r="CR174" s="1016">
        <v>0</v>
      </c>
      <c r="CS174" s="1017">
        <v>0</v>
      </c>
      <c r="CT174" s="1016">
        <v>0</v>
      </c>
      <c r="CU174" s="1017">
        <v>0</v>
      </c>
      <c r="CV174" s="1016">
        <v>0</v>
      </c>
      <c r="CW174" s="1017">
        <v>0</v>
      </c>
      <c r="CX174" s="1016">
        <v>0</v>
      </c>
      <c r="CY174" s="1017">
        <v>0</v>
      </c>
      <c r="CZ174" s="1016">
        <v>0</v>
      </c>
      <c r="DA174" s="1017">
        <v>0</v>
      </c>
      <c r="DB174" s="1016">
        <v>0</v>
      </c>
      <c r="DC174" s="1017">
        <v>0</v>
      </c>
      <c r="DD174" s="1016">
        <v>0</v>
      </c>
      <c r="DE174" s="1017">
        <v>0</v>
      </c>
      <c r="DF174" s="1016">
        <v>0</v>
      </c>
      <c r="DG174" s="1017">
        <v>0</v>
      </c>
      <c r="DH174" s="1016">
        <v>0</v>
      </c>
      <c r="DI174" s="1017">
        <v>0</v>
      </c>
      <c r="DJ174" s="1016">
        <v>0</v>
      </c>
      <c r="DK174" s="1017">
        <v>0</v>
      </c>
      <c r="DL174" s="1016">
        <v>0</v>
      </c>
      <c r="DM174" s="1017">
        <v>0</v>
      </c>
      <c r="DN174" s="1016">
        <v>0</v>
      </c>
      <c r="DO174" s="1017">
        <v>0</v>
      </c>
      <c r="DP174" s="1018">
        <v>0</v>
      </c>
      <c r="DQ174" s="946"/>
      <c r="DR174" s="973"/>
      <c r="DS174" s="946"/>
      <c r="DT174" s="1015">
        <v>0</v>
      </c>
      <c r="DU174" s="1016">
        <v>0</v>
      </c>
      <c r="DV174" s="1017">
        <v>0</v>
      </c>
      <c r="DW174" s="1016">
        <v>0</v>
      </c>
      <c r="DX174" s="1017">
        <v>0</v>
      </c>
      <c r="DY174" s="1016">
        <v>0</v>
      </c>
      <c r="DZ174" s="1017">
        <v>0</v>
      </c>
      <c r="EA174" s="1016">
        <v>0</v>
      </c>
      <c r="EB174" s="1017">
        <v>0</v>
      </c>
      <c r="EC174" s="1016">
        <v>0</v>
      </c>
      <c r="ED174" s="1017">
        <v>0</v>
      </c>
      <c r="EE174" s="1016">
        <v>0</v>
      </c>
      <c r="EF174" s="1017">
        <v>0</v>
      </c>
      <c r="EG174" s="1016">
        <v>0</v>
      </c>
      <c r="EH174" s="1017">
        <v>0</v>
      </c>
      <c r="EI174" s="1016">
        <v>0</v>
      </c>
      <c r="EJ174" s="1017">
        <v>0</v>
      </c>
      <c r="EK174" s="1016">
        <v>0</v>
      </c>
      <c r="EL174" s="1017">
        <v>0</v>
      </c>
      <c r="EM174" s="1016">
        <v>0</v>
      </c>
      <c r="EN174" s="1017">
        <v>0</v>
      </c>
      <c r="EO174" s="1016">
        <v>0</v>
      </c>
      <c r="EP174" s="1017">
        <v>0</v>
      </c>
      <c r="EQ174" s="1016">
        <v>0</v>
      </c>
      <c r="ER174" s="1017">
        <v>0</v>
      </c>
      <c r="ES174" s="1016">
        <v>0</v>
      </c>
      <c r="ET174" s="1017">
        <v>0</v>
      </c>
      <c r="EU174" s="1016">
        <v>0</v>
      </c>
      <c r="EV174" s="1017">
        <v>0</v>
      </c>
      <c r="EW174" s="1016">
        <v>0</v>
      </c>
      <c r="EX174" s="1017">
        <v>0</v>
      </c>
      <c r="EY174" s="1016">
        <v>0</v>
      </c>
      <c r="EZ174" s="1017">
        <v>0</v>
      </c>
      <c r="FA174" s="1016">
        <v>0</v>
      </c>
      <c r="FB174" s="1017">
        <v>0</v>
      </c>
      <c r="FC174" s="1018">
        <v>0</v>
      </c>
      <c r="FD174" s="946"/>
      <c r="FE174" s="974"/>
      <c r="FF174" s="946"/>
      <c r="FG174" s="975"/>
      <c r="FI174" s="1019" t="b">
        <v>1</v>
      </c>
    </row>
    <row r="175" spans="2:165">
      <c r="B175" s="1035" t="s">
        <v>808</v>
      </c>
      <c r="C175" s="1036"/>
      <c r="E175" s="1032">
        <v>515641</v>
      </c>
      <c r="F175" s="1032">
        <v>514847</v>
      </c>
      <c r="G175" s="1032">
        <v>514847</v>
      </c>
      <c r="H175" s="1032">
        <v>514847</v>
      </c>
      <c r="I175" s="1032">
        <v>514847</v>
      </c>
      <c r="J175" s="1032">
        <v>514847</v>
      </c>
      <c r="K175" s="1032">
        <v>496144</v>
      </c>
      <c r="L175" s="1032">
        <v>496115</v>
      </c>
      <c r="M175" s="1032">
        <v>496115</v>
      </c>
      <c r="N175" s="1032">
        <v>437051</v>
      </c>
      <c r="O175" s="1032">
        <v>292794</v>
      </c>
      <c r="P175" s="1032">
        <v>292712</v>
      </c>
      <c r="Q175" s="1032">
        <v>257585</v>
      </c>
      <c r="R175" s="1032">
        <v>256951</v>
      </c>
      <c r="S175" s="1032">
        <v>171648</v>
      </c>
      <c r="T175" s="1032">
        <v>103195</v>
      </c>
      <c r="U175" s="1032">
        <v>73279</v>
      </c>
      <c r="V175" s="1032">
        <v>73279</v>
      </c>
      <c r="W175" s="1032">
        <v>71673</v>
      </c>
      <c r="X175" s="1032">
        <v>34540</v>
      </c>
      <c r="Y175" s="1032">
        <v>0</v>
      </c>
      <c r="Z175" s="1032">
        <v>0</v>
      </c>
      <c r="AA175" s="1032">
        <v>0</v>
      </c>
      <c r="AB175" s="1032">
        <v>0</v>
      </c>
      <c r="AC175" s="1032">
        <v>0</v>
      </c>
      <c r="AD175" s="1032">
        <v>0</v>
      </c>
      <c r="AE175" s="1032">
        <v>0</v>
      </c>
      <c r="AF175" s="1032">
        <v>0</v>
      </c>
      <c r="AG175" s="1032">
        <v>0</v>
      </c>
      <c r="AH175" s="1032">
        <v>0</v>
      </c>
      <c r="AI175" s="1032">
        <v>0</v>
      </c>
      <c r="AJ175" s="1032">
        <v>0</v>
      </c>
      <c r="AK175" s="1032">
        <v>0</v>
      </c>
      <c r="AL175" s="1032">
        <v>0</v>
      </c>
      <c r="AM175" s="1032">
        <v>0</v>
      </c>
      <c r="AN175" s="1032">
        <v>0</v>
      </c>
      <c r="AO175" s="946"/>
      <c r="AP175" s="964"/>
      <c r="AQ175" s="946"/>
      <c r="AR175" s="1032">
        <v>114</v>
      </c>
      <c r="AS175" s="1032">
        <v>114</v>
      </c>
      <c r="AT175" s="1032">
        <v>114</v>
      </c>
      <c r="AU175" s="1032">
        <v>114</v>
      </c>
      <c r="AV175" s="1032">
        <v>114</v>
      </c>
      <c r="AW175" s="1032">
        <v>114</v>
      </c>
      <c r="AX175" s="1032">
        <v>112</v>
      </c>
      <c r="AY175" s="1032">
        <v>112</v>
      </c>
      <c r="AZ175" s="1032">
        <v>112</v>
      </c>
      <c r="BA175" s="1032">
        <v>104</v>
      </c>
      <c r="BB175" s="1032">
        <v>84</v>
      </c>
      <c r="BC175" s="1032">
        <v>84</v>
      </c>
      <c r="BD175" s="1032">
        <v>82</v>
      </c>
      <c r="BE175" s="1032">
        <v>82</v>
      </c>
      <c r="BF175" s="1032">
        <v>52</v>
      </c>
      <c r="BG175" s="1032">
        <v>27</v>
      </c>
      <c r="BH175" s="1032">
        <v>25</v>
      </c>
      <c r="BI175" s="1032">
        <v>25</v>
      </c>
      <c r="BJ175" s="1032">
        <v>23</v>
      </c>
      <c r="BK175" s="1032">
        <v>5</v>
      </c>
      <c r="BL175" s="1032">
        <v>0</v>
      </c>
      <c r="BM175" s="1032">
        <v>0</v>
      </c>
      <c r="BN175" s="1032">
        <v>0</v>
      </c>
      <c r="BO175" s="1032">
        <v>0</v>
      </c>
      <c r="BP175" s="1032">
        <v>0</v>
      </c>
      <c r="BQ175" s="1032">
        <v>0</v>
      </c>
      <c r="BR175" s="1032">
        <v>0</v>
      </c>
      <c r="BS175" s="1032">
        <v>0</v>
      </c>
      <c r="BT175" s="1032">
        <v>0</v>
      </c>
      <c r="BU175" s="1032">
        <v>0</v>
      </c>
      <c r="BV175" s="1032">
        <v>0</v>
      </c>
      <c r="BW175" s="1032">
        <v>0</v>
      </c>
      <c r="BX175" s="1032">
        <v>0</v>
      </c>
      <c r="BY175" s="1032">
        <v>0</v>
      </c>
      <c r="BZ175" s="1032">
        <v>0</v>
      </c>
      <c r="CA175" s="1032">
        <v>0</v>
      </c>
      <c r="CB175" s="946"/>
      <c r="CC175" s="971"/>
      <c r="CD175" s="946"/>
      <c r="CE175" s="972"/>
      <c r="CF175" s="946"/>
      <c r="CG175" s="1032">
        <v>411712</v>
      </c>
      <c r="CH175" s="1032">
        <v>410389</v>
      </c>
      <c r="CI175" s="1032">
        <v>410389</v>
      </c>
      <c r="CJ175" s="1032">
        <v>410389</v>
      </c>
      <c r="CK175" s="1032">
        <v>410389</v>
      </c>
      <c r="CL175" s="1032">
        <v>410389</v>
      </c>
      <c r="CM175" s="1032">
        <v>396379</v>
      </c>
      <c r="CN175" s="1032">
        <v>396329</v>
      </c>
      <c r="CO175" s="1032">
        <v>396329</v>
      </c>
      <c r="CP175" s="1032">
        <v>352085</v>
      </c>
      <c r="CQ175" s="1032">
        <v>241723</v>
      </c>
      <c r="CR175" s="1032">
        <v>241587</v>
      </c>
      <c r="CS175" s="1032">
        <v>213708</v>
      </c>
      <c r="CT175" s="1032">
        <v>212653</v>
      </c>
      <c r="CU175" s="1032">
        <v>164883</v>
      </c>
      <c r="CV175" s="1032">
        <v>126056</v>
      </c>
      <c r="CW175" s="1032">
        <v>78753</v>
      </c>
      <c r="CX175" s="1032">
        <v>78753</v>
      </c>
      <c r="CY175" s="1032">
        <v>77546</v>
      </c>
      <c r="CZ175" s="1032">
        <v>49648</v>
      </c>
      <c r="DA175" s="1032">
        <v>0</v>
      </c>
      <c r="DB175" s="1032">
        <v>0</v>
      </c>
      <c r="DC175" s="1032">
        <v>0</v>
      </c>
      <c r="DD175" s="1032">
        <v>0</v>
      </c>
      <c r="DE175" s="1032">
        <v>0</v>
      </c>
      <c r="DF175" s="1032">
        <v>0</v>
      </c>
      <c r="DG175" s="1032">
        <v>0</v>
      </c>
      <c r="DH175" s="1032">
        <v>0</v>
      </c>
      <c r="DI175" s="1032">
        <v>0</v>
      </c>
      <c r="DJ175" s="1032">
        <v>0</v>
      </c>
      <c r="DK175" s="1032">
        <v>0</v>
      </c>
      <c r="DL175" s="1032">
        <v>0</v>
      </c>
      <c r="DM175" s="1032">
        <v>0</v>
      </c>
      <c r="DN175" s="1032">
        <v>0</v>
      </c>
      <c r="DO175" s="1032">
        <v>0</v>
      </c>
      <c r="DP175" s="1032">
        <v>0</v>
      </c>
      <c r="DQ175" s="946"/>
      <c r="DR175" s="973"/>
      <c r="DS175" s="946"/>
      <c r="DT175" s="1032">
        <v>79</v>
      </c>
      <c r="DU175" s="1032">
        <v>79</v>
      </c>
      <c r="DV175" s="1032">
        <v>79</v>
      </c>
      <c r="DW175" s="1032">
        <v>79</v>
      </c>
      <c r="DX175" s="1032">
        <v>79</v>
      </c>
      <c r="DY175" s="1032">
        <v>79</v>
      </c>
      <c r="DZ175" s="1032">
        <v>77</v>
      </c>
      <c r="EA175" s="1032">
        <v>77</v>
      </c>
      <c r="EB175" s="1032">
        <v>77</v>
      </c>
      <c r="EC175" s="1032">
        <v>71</v>
      </c>
      <c r="ED175" s="1032">
        <v>54</v>
      </c>
      <c r="EE175" s="1032">
        <v>54</v>
      </c>
      <c r="EF175" s="1032">
        <v>53</v>
      </c>
      <c r="EG175" s="1032">
        <v>53</v>
      </c>
      <c r="EH175" s="1032">
        <v>36</v>
      </c>
      <c r="EI175" s="1032">
        <v>23</v>
      </c>
      <c r="EJ175" s="1032">
        <v>20</v>
      </c>
      <c r="EK175" s="1032">
        <v>20</v>
      </c>
      <c r="EL175" s="1032">
        <v>19</v>
      </c>
      <c r="EM175" s="1032">
        <v>5</v>
      </c>
      <c r="EN175" s="1032">
        <v>0</v>
      </c>
      <c r="EO175" s="1032">
        <v>0</v>
      </c>
      <c r="EP175" s="1032">
        <v>0</v>
      </c>
      <c r="EQ175" s="1032">
        <v>0</v>
      </c>
      <c r="ER175" s="1032">
        <v>0</v>
      </c>
      <c r="ES175" s="1032">
        <v>0</v>
      </c>
      <c r="ET175" s="1032">
        <v>0</v>
      </c>
      <c r="EU175" s="1032">
        <v>0</v>
      </c>
      <c r="EV175" s="1032">
        <v>0</v>
      </c>
      <c r="EW175" s="1032">
        <v>0</v>
      </c>
      <c r="EX175" s="1032">
        <v>0</v>
      </c>
      <c r="EY175" s="1032">
        <v>0</v>
      </c>
      <c r="EZ175" s="1032">
        <v>0</v>
      </c>
      <c r="FA175" s="1032">
        <v>0</v>
      </c>
      <c r="FB175" s="1032">
        <v>0</v>
      </c>
      <c r="FC175" s="1032">
        <v>0</v>
      </c>
      <c r="FD175" s="946"/>
      <c r="FE175" s="974"/>
      <c r="FF175" s="946"/>
      <c r="FG175" s="975"/>
      <c r="FI175" s="1032"/>
    </row>
    <row r="176" spans="2:165" ht="5.0999999999999996" customHeight="1">
      <c r="B176" s="1033"/>
      <c r="C176" s="1033"/>
      <c r="E176" s="1034"/>
      <c r="F176" s="1034"/>
      <c r="G176" s="1034"/>
      <c r="H176" s="1034"/>
      <c r="I176" s="1034"/>
      <c r="J176" s="1034"/>
      <c r="K176" s="1034"/>
      <c r="L176" s="1034"/>
      <c r="M176" s="1034"/>
      <c r="N176" s="1034"/>
      <c r="O176" s="1034"/>
      <c r="P176" s="1034"/>
      <c r="Q176" s="1034"/>
      <c r="R176" s="1034"/>
      <c r="S176" s="1034"/>
      <c r="T176" s="1034"/>
      <c r="U176" s="1034"/>
      <c r="V176" s="1034"/>
      <c r="W176" s="1034"/>
      <c r="X176" s="1034"/>
      <c r="Y176" s="1034"/>
      <c r="Z176" s="1034"/>
      <c r="AA176" s="1034"/>
      <c r="AB176" s="1034"/>
      <c r="AC176" s="1034"/>
      <c r="AD176" s="1034"/>
      <c r="AE176" s="1034"/>
      <c r="AF176" s="1034"/>
      <c r="AG176" s="1034"/>
      <c r="AH176" s="1034"/>
      <c r="AI176" s="1034"/>
      <c r="AJ176" s="1034"/>
      <c r="AK176" s="1034"/>
      <c r="AL176" s="1034"/>
      <c r="AM176" s="1034"/>
      <c r="AN176" s="1034"/>
      <c r="AO176" s="946"/>
      <c r="AP176" s="964"/>
      <c r="AQ176" s="946"/>
      <c r="AR176" s="1034"/>
      <c r="AS176" s="1034"/>
      <c r="AT176" s="1034"/>
      <c r="AU176" s="1034"/>
      <c r="AV176" s="1034"/>
      <c r="AW176" s="1034"/>
      <c r="AX176" s="1034"/>
      <c r="AY176" s="1034"/>
      <c r="AZ176" s="1034"/>
      <c r="BA176" s="1034"/>
      <c r="BB176" s="1034"/>
      <c r="BC176" s="1034"/>
      <c r="BD176" s="1034"/>
      <c r="BE176" s="1034"/>
      <c r="BF176" s="1034"/>
      <c r="BG176" s="1034"/>
      <c r="BH176" s="1034"/>
      <c r="BI176" s="1034"/>
      <c r="BJ176" s="1034"/>
      <c r="BK176" s="1034"/>
      <c r="BL176" s="1034"/>
      <c r="BM176" s="1034"/>
      <c r="BN176" s="1034"/>
      <c r="BO176" s="1034"/>
      <c r="BP176" s="1034"/>
      <c r="BQ176" s="1034"/>
      <c r="BR176" s="1034"/>
      <c r="BS176" s="1034"/>
      <c r="BT176" s="1034"/>
      <c r="BU176" s="1034"/>
      <c r="BV176" s="1034"/>
      <c r="BW176" s="1034"/>
      <c r="BX176" s="1034"/>
      <c r="BY176" s="1034"/>
      <c r="BZ176" s="1034"/>
      <c r="CA176" s="1034"/>
      <c r="CB176" s="946"/>
      <c r="CC176" s="971"/>
      <c r="CD176" s="946"/>
      <c r="CE176" s="972"/>
      <c r="CF176" s="946"/>
      <c r="CG176" s="1034"/>
      <c r="CH176" s="1034"/>
      <c r="CI176" s="1034"/>
      <c r="CJ176" s="1034"/>
      <c r="CK176" s="1034"/>
      <c r="CL176" s="1034"/>
      <c r="CM176" s="1034"/>
      <c r="CN176" s="1034"/>
      <c r="CO176" s="1034"/>
      <c r="CP176" s="1034"/>
      <c r="CQ176" s="1034"/>
      <c r="CR176" s="1034"/>
      <c r="CS176" s="1034"/>
      <c r="CT176" s="1034"/>
      <c r="CU176" s="1034"/>
      <c r="CV176" s="1034"/>
      <c r="CW176" s="1034"/>
      <c r="CX176" s="1034"/>
      <c r="CY176" s="1034"/>
      <c r="CZ176" s="1034"/>
      <c r="DA176" s="1034"/>
      <c r="DB176" s="1034"/>
      <c r="DC176" s="1034"/>
      <c r="DD176" s="1034"/>
      <c r="DE176" s="1034"/>
      <c r="DF176" s="1034"/>
      <c r="DG176" s="1034"/>
      <c r="DH176" s="1034"/>
      <c r="DI176" s="1034"/>
      <c r="DJ176" s="1034"/>
      <c r="DK176" s="1034"/>
      <c r="DL176" s="1034"/>
      <c r="DM176" s="1034"/>
      <c r="DN176" s="1034"/>
      <c r="DO176" s="1034"/>
      <c r="DP176" s="1034"/>
      <c r="DQ176" s="946"/>
      <c r="DR176" s="973"/>
      <c r="DS176" s="946"/>
      <c r="DT176" s="1034"/>
      <c r="DU176" s="1034"/>
      <c r="DV176" s="1034"/>
      <c r="DW176" s="1034"/>
      <c r="DX176" s="1034"/>
      <c r="DY176" s="1034"/>
      <c r="DZ176" s="1034"/>
      <c r="EA176" s="1034"/>
      <c r="EB176" s="1034"/>
      <c r="EC176" s="1034"/>
      <c r="ED176" s="1034"/>
      <c r="EE176" s="1034"/>
      <c r="EF176" s="1034"/>
      <c r="EG176" s="1034"/>
      <c r="EH176" s="1034"/>
      <c r="EI176" s="1034"/>
      <c r="EJ176" s="1034"/>
      <c r="EK176" s="1034"/>
      <c r="EL176" s="1034"/>
      <c r="EM176" s="1034"/>
      <c r="EN176" s="1034"/>
      <c r="EO176" s="1034"/>
      <c r="EP176" s="1034"/>
      <c r="EQ176" s="1034"/>
      <c r="ER176" s="1034"/>
      <c r="ES176" s="1034"/>
      <c r="ET176" s="1034"/>
      <c r="EU176" s="1034"/>
      <c r="EV176" s="1034"/>
      <c r="EW176" s="1034"/>
      <c r="EX176" s="1034"/>
      <c r="EY176" s="1034"/>
      <c r="EZ176" s="1034"/>
      <c r="FA176" s="1034"/>
      <c r="FB176" s="1034"/>
      <c r="FC176" s="1034"/>
      <c r="FD176" s="946"/>
      <c r="FE176" s="974"/>
      <c r="FF176" s="946"/>
      <c r="FG176" s="975"/>
      <c r="FI176" s="1034"/>
    </row>
    <row r="177" spans="2:165" outlineLevel="1">
      <c r="B177" s="1035" t="s">
        <v>809</v>
      </c>
      <c r="C177" s="1036"/>
      <c r="E177" s="1037"/>
      <c r="F177" s="1038"/>
      <c r="G177" s="1038"/>
      <c r="H177" s="1038"/>
      <c r="I177" s="1038"/>
      <c r="J177" s="1038"/>
      <c r="K177" s="1038"/>
      <c r="L177" s="1038"/>
      <c r="M177" s="1038"/>
      <c r="N177" s="1038"/>
      <c r="O177" s="1038"/>
      <c r="P177" s="1038"/>
      <c r="Q177" s="1038"/>
      <c r="R177" s="1038"/>
      <c r="S177" s="1038"/>
      <c r="T177" s="1038"/>
      <c r="U177" s="1038"/>
      <c r="V177" s="1038"/>
      <c r="W177" s="1038"/>
      <c r="X177" s="1038"/>
      <c r="Y177" s="1038"/>
      <c r="Z177" s="1038"/>
      <c r="AA177" s="1038"/>
      <c r="AB177" s="1038"/>
      <c r="AC177" s="1038"/>
      <c r="AD177" s="1038"/>
      <c r="AE177" s="1038"/>
      <c r="AF177" s="1038"/>
      <c r="AG177" s="1038"/>
      <c r="AH177" s="1038"/>
      <c r="AI177" s="1038"/>
      <c r="AJ177" s="1038"/>
      <c r="AK177" s="1038"/>
      <c r="AL177" s="1038"/>
      <c r="AM177" s="1038"/>
      <c r="AN177" s="1039"/>
      <c r="AO177" s="946"/>
      <c r="AP177" s="964"/>
      <c r="AQ177" s="946"/>
      <c r="AR177" s="1037"/>
      <c r="AS177" s="1038"/>
      <c r="AT177" s="1038"/>
      <c r="AU177" s="1038"/>
      <c r="AV177" s="1038"/>
      <c r="AW177" s="1038"/>
      <c r="AX177" s="1038"/>
      <c r="AY177" s="1038"/>
      <c r="AZ177" s="1038"/>
      <c r="BA177" s="1038"/>
      <c r="BB177" s="1038"/>
      <c r="BC177" s="1038"/>
      <c r="BD177" s="1038"/>
      <c r="BE177" s="1038"/>
      <c r="BF177" s="1038"/>
      <c r="BG177" s="1038"/>
      <c r="BH177" s="1038"/>
      <c r="BI177" s="1038"/>
      <c r="BJ177" s="1038"/>
      <c r="BK177" s="1038"/>
      <c r="BL177" s="1038"/>
      <c r="BM177" s="1038"/>
      <c r="BN177" s="1038"/>
      <c r="BO177" s="1038"/>
      <c r="BP177" s="1038"/>
      <c r="BQ177" s="1038"/>
      <c r="BR177" s="1038"/>
      <c r="BS177" s="1038"/>
      <c r="BT177" s="1038"/>
      <c r="BU177" s="1038"/>
      <c r="BV177" s="1038"/>
      <c r="BW177" s="1038"/>
      <c r="BX177" s="1038"/>
      <c r="BY177" s="1038"/>
      <c r="BZ177" s="1038"/>
      <c r="CA177" s="1039"/>
      <c r="CB177" s="946"/>
      <c r="CC177" s="971"/>
      <c r="CD177" s="946"/>
      <c r="CE177" s="972"/>
      <c r="CF177" s="946"/>
      <c r="CG177" s="1037"/>
      <c r="CH177" s="1038"/>
      <c r="CI177" s="1038"/>
      <c r="CJ177" s="1038"/>
      <c r="CK177" s="1038"/>
      <c r="CL177" s="1038"/>
      <c r="CM177" s="1038"/>
      <c r="CN177" s="1038"/>
      <c r="CO177" s="1038"/>
      <c r="CP177" s="1038"/>
      <c r="CQ177" s="1038"/>
      <c r="CR177" s="1038"/>
      <c r="CS177" s="1038"/>
      <c r="CT177" s="1038"/>
      <c r="CU177" s="1038"/>
      <c r="CV177" s="1038"/>
      <c r="CW177" s="1038"/>
      <c r="CX177" s="1038"/>
      <c r="CY177" s="1038"/>
      <c r="CZ177" s="1038"/>
      <c r="DA177" s="1038"/>
      <c r="DB177" s="1038"/>
      <c r="DC177" s="1038"/>
      <c r="DD177" s="1038"/>
      <c r="DE177" s="1038"/>
      <c r="DF177" s="1038"/>
      <c r="DG177" s="1038"/>
      <c r="DH177" s="1038"/>
      <c r="DI177" s="1038"/>
      <c r="DJ177" s="1038"/>
      <c r="DK177" s="1038"/>
      <c r="DL177" s="1038"/>
      <c r="DM177" s="1038"/>
      <c r="DN177" s="1038"/>
      <c r="DO177" s="1038"/>
      <c r="DP177" s="1039"/>
      <c r="DQ177" s="946"/>
      <c r="DR177" s="973"/>
      <c r="DS177" s="946"/>
      <c r="DT177" s="1037"/>
      <c r="DU177" s="1038"/>
      <c r="DV177" s="1038"/>
      <c r="DW177" s="1038"/>
      <c r="DX177" s="1038"/>
      <c r="DY177" s="1038"/>
      <c r="DZ177" s="1038"/>
      <c r="EA177" s="1038"/>
      <c r="EB177" s="1038"/>
      <c r="EC177" s="1038"/>
      <c r="ED177" s="1038"/>
      <c r="EE177" s="1038"/>
      <c r="EF177" s="1038"/>
      <c r="EG177" s="1038"/>
      <c r="EH177" s="1038"/>
      <c r="EI177" s="1038"/>
      <c r="EJ177" s="1038"/>
      <c r="EK177" s="1038"/>
      <c r="EL177" s="1038"/>
      <c r="EM177" s="1038"/>
      <c r="EN177" s="1038"/>
      <c r="EO177" s="1038"/>
      <c r="EP177" s="1038"/>
      <c r="EQ177" s="1038"/>
      <c r="ER177" s="1038"/>
      <c r="ES177" s="1038"/>
      <c r="ET177" s="1038"/>
      <c r="EU177" s="1038"/>
      <c r="EV177" s="1038"/>
      <c r="EW177" s="1038"/>
      <c r="EX177" s="1038"/>
      <c r="EY177" s="1038"/>
      <c r="EZ177" s="1038"/>
      <c r="FA177" s="1038"/>
      <c r="FB177" s="1038"/>
      <c r="FC177" s="1039"/>
      <c r="FD177" s="946"/>
      <c r="FE177" s="974"/>
      <c r="FF177" s="946"/>
      <c r="FG177" s="975"/>
      <c r="FI177" s="1040"/>
    </row>
    <row r="178" spans="2:165" hidden="1" outlineLevel="1">
      <c r="B178" s="976">
        <v>165</v>
      </c>
      <c r="C178" s="977" t="s">
        <v>344</v>
      </c>
      <c r="E178" s="978">
        <v>0</v>
      </c>
      <c r="F178" s="979">
        <v>0</v>
      </c>
      <c r="G178" s="980">
        <v>0</v>
      </c>
      <c r="H178" s="979">
        <v>0</v>
      </c>
      <c r="I178" s="980">
        <v>0</v>
      </c>
      <c r="J178" s="979">
        <v>0</v>
      </c>
      <c r="K178" s="980">
        <v>0</v>
      </c>
      <c r="L178" s="979">
        <v>0</v>
      </c>
      <c r="M178" s="980">
        <v>0</v>
      </c>
      <c r="N178" s="979">
        <v>0</v>
      </c>
      <c r="O178" s="980">
        <v>0</v>
      </c>
      <c r="P178" s="979">
        <v>0</v>
      </c>
      <c r="Q178" s="980">
        <v>0</v>
      </c>
      <c r="R178" s="979">
        <v>0</v>
      </c>
      <c r="S178" s="980">
        <v>0</v>
      </c>
      <c r="T178" s="979">
        <v>0</v>
      </c>
      <c r="U178" s="980">
        <v>0</v>
      </c>
      <c r="V178" s="979">
        <v>0</v>
      </c>
      <c r="W178" s="980">
        <v>0</v>
      </c>
      <c r="X178" s="979">
        <v>0</v>
      </c>
      <c r="Y178" s="980">
        <v>0</v>
      </c>
      <c r="Z178" s="979">
        <v>0</v>
      </c>
      <c r="AA178" s="980">
        <v>0</v>
      </c>
      <c r="AB178" s="979">
        <v>0</v>
      </c>
      <c r="AC178" s="980">
        <v>0</v>
      </c>
      <c r="AD178" s="979">
        <v>0</v>
      </c>
      <c r="AE178" s="980">
        <v>0</v>
      </c>
      <c r="AF178" s="979">
        <v>0</v>
      </c>
      <c r="AG178" s="980">
        <v>0</v>
      </c>
      <c r="AH178" s="979">
        <v>0</v>
      </c>
      <c r="AI178" s="980">
        <v>0</v>
      </c>
      <c r="AJ178" s="979">
        <v>0</v>
      </c>
      <c r="AK178" s="980">
        <v>0</v>
      </c>
      <c r="AL178" s="979">
        <v>0</v>
      </c>
      <c r="AM178" s="980">
        <v>0</v>
      </c>
      <c r="AN178" s="981">
        <v>0</v>
      </c>
      <c r="AO178" s="946"/>
      <c r="AP178" s="964"/>
      <c r="AQ178" s="946"/>
      <c r="AR178" s="978">
        <v>0</v>
      </c>
      <c r="AS178" s="979">
        <v>0</v>
      </c>
      <c r="AT178" s="980">
        <v>0</v>
      </c>
      <c r="AU178" s="979">
        <v>0</v>
      </c>
      <c r="AV178" s="980">
        <v>0</v>
      </c>
      <c r="AW178" s="979">
        <v>0</v>
      </c>
      <c r="AX178" s="980">
        <v>0</v>
      </c>
      <c r="AY178" s="979">
        <v>0</v>
      </c>
      <c r="AZ178" s="980">
        <v>0</v>
      </c>
      <c r="BA178" s="979">
        <v>0</v>
      </c>
      <c r="BB178" s="980">
        <v>0</v>
      </c>
      <c r="BC178" s="979">
        <v>0</v>
      </c>
      <c r="BD178" s="980">
        <v>0</v>
      </c>
      <c r="BE178" s="979">
        <v>0</v>
      </c>
      <c r="BF178" s="980">
        <v>0</v>
      </c>
      <c r="BG178" s="979">
        <v>0</v>
      </c>
      <c r="BH178" s="980">
        <v>0</v>
      </c>
      <c r="BI178" s="979">
        <v>0</v>
      </c>
      <c r="BJ178" s="980">
        <v>0</v>
      </c>
      <c r="BK178" s="979">
        <v>0</v>
      </c>
      <c r="BL178" s="980">
        <v>0</v>
      </c>
      <c r="BM178" s="979">
        <v>0</v>
      </c>
      <c r="BN178" s="980">
        <v>0</v>
      </c>
      <c r="BO178" s="979">
        <v>0</v>
      </c>
      <c r="BP178" s="980">
        <v>0</v>
      </c>
      <c r="BQ178" s="979">
        <v>0</v>
      </c>
      <c r="BR178" s="980">
        <v>0</v>
      </c>
      <c r="BS178" s="979">
        <v>0</v>
      </c>
      <c r="BT178" s="980">
        <v>0</v>
      </c>
      <c r="BU178" s="979">
        <v>0</v>
      </c>
      <c r="BV178" s="980">
        <v>0</v>
      </c>
      <c r="BW178" s="979">
        <v>0</v>
      </c>
      <c r="BX178" s="980">
        <v>0</v>
      </c>
      <c r="BY178" s="979">
        <v>0</v>
      </c>
      <c r="BZ178" s="980">
        <v>0</v>
      </c>
      <c r="CA178" s="981">
        <v>0</v>
      </c>
      <c r="CB178" s="946"/>
      <c r="CC178" s="971"/>
      <c r="CD178" s="946"/>
      <c r="CE178" s="972"/>
      <c r="CF178" s="946"/>
      <c r="CG178" s="978">
        <v>0</v>
      </c>
      <c r="CH178" s="979">
        <v>0</v>
      </c>
      <c r="CI178" s="980">
        <v>0</v>
      </c>
      <c r="CJ178" s="979">
        <v>0</v>
      </c>
      <c r="CK178" s="980">
        <v>0</v>
      </c>
      <c r="CL178" s="979">
        <v>0</v>
      </c>
      <c r="CM178" s="980">
        <v>0</v>
      </c>
      <c r="CN178" s="979">
        <v>0</v>
      </c>
      <c r="CO178" s="980">
        <v>0</v>
      </c>
      <c r="CP178" s="979">
        <v>0</v>
      </c>
      <c r="CQ178" s="980">
        <v>0</v>
      </c>
      <c r="CR178" s="979">
        <v>0</v>
      </c>
      <c r="CS178" s="980">
        <v>0</v>
      </c>
      <c r="CT178" s="979">
        <v>0</v>
      </c>
      <c r="CU178" s="980">
        <v>0</v>
      </c>
      <c r="CV178" s="979">
        <v>0</v>
      </c>
      <c r="CW178" s="980">
        <v>0</v>
      </c>
      <c r="CX178" s="979">
        <v>0</v>
      </c>
      <c r="CY178" s="980">
        <v>0</v>
      </c>
      <c r="CZ178" s="979">
        <v>0</v>
      </c>
      <c r="DA178" s="980">
        <v>0</v>
      </c>
      <c r="DB178" s="979">
        <v>0</v>
      </c>
      <c r="DC178" s="980">
        <v>0</v>
      </c>
      <c r="DD178" s="979">
        <v>0</v>
      </c>
      <c r="DE178" s="980">
        <v>0</v>
      </c>
      <c r="DF178" s="979">
        <v>0</v>
      </c>
      <c r="DG178" s="980">
        <v>0</v>
      </c>
      <c r="DH178" s="979">
        <v>0</v>
      </c>
      <c r="DI178" s="980">
        <v>0</v>
      </c>
      <c r="DJ178" s="979">
        <v>0</v>
      </c>
      <c r="DK178" s="980">
        <v>0</v>
      </c>
      <c r="DL178" s="979">
        <v>0</v>
      </c>
      <c r="DM178" s="980">
        <v>0</v>
      </c>
      <c r="DN178" s="979">
        <v>0</v>
      </c>
      <c r="DO178" s="980">
        <v>0</v>
      </c>
      <c r="DP178" s="981">
        <v>0</v>
      </c>
      <c r="DQ178" s="946"/>
      <c r="DR178" s="973"/>
      <c r="DS178" s="946"/>
      <c r="DT178" s="978">
        <v>0</v>
      </c>
      <c r="DU178" s="979">
        <v>0</v>
      </c>
      <c r="DV178" s="980">
        <v>0</v>
      </c>
      <c r="DW178" s="979">
        <v>0</v>
      </c>
      <c r="DX178" s="980">
        <v>0</v>
      </c>
      <c r="DY178" s="979">
        <v>0</v>
      </c>
      <c r="DZ178" s="980">
        <v>0</v>
      </c>
      <c r="EA178" s="979">
        <v>0</v>
      </c>
      <c r="EB178" s="980">
        <v>0</v>
      </c>
      <c r="EC178" s="979">
        <v>0</v>
      </c>
      <c r="ED178" s="980">
        <v>0</v>
      </c>
      <c r="EE178" s="979">
        <v>0</v>
      </c>
      <c r="EF178" s="980">
        <v>0</v>
      </c>
      <c r="EG178" s="979">
        <v>0</v>
      </c>
      <c r="EH178" s="980">
        <v>0</v>
      </c>
      <c r="EI178" s="979">
        <v>0</v>
      </c>
      <c r="EJ178" s="980">
        <v>0</v>
      </c>
      <c r="EK178" s="979">
        <v>0</v>
      </c>
      <c r="EL178" s="980">
        <v>0</v>
      </c>
      <c r="EM178" s="979">
        <v>0</v>
      </c>
      <c r="EN178" s="980">
        <v>0</v>
      </c>
      <c r="EO178" s="979">
        <v>0</v>
      </c>
      <c r="EP178" s="980">
        <v>0</v>
      </c>
      <c r="EQ178" s="979">
        <v>0</v>
      </c>
      <c r="ER178" s="980">
        <v>0</v>
      </c>
      <c r="ES178" s="979">
        <v>0</v>
      </c>
      <c r="ET178" s="980">
        <v>0</v>
      </c>
      <c r="EU178" s="979">
        <v>0</v>
      </c>
      <c r="EV178" s="980">
        <v>0</v>
      </c>
      <c r="EW178" s="979">
        <v>0</v>
      </c>
      <c r="EX178" s="980">
        <v>0</v>
      </c>
      <c r="EY178" s="979">
        <v>0</v>
      </c>
      <c r="EZ178" s="980">
        <v>0</v>
      </c>
      <c r="FA178" s="979">
        <v>0</v>
      </c>
      <c r="FB178" s="980">
        <v>0</v>
      </c>
      <c r="FC178" s="981">
        <v>0</v>
      </c>
      <c r="FD178" s="946"/>
      <c r="FE178" s="974"/>
      <c r="FF178" s="946"/>
      <c r="FG178" s="975"/>
      <c r="FI178" s="982" t="b">
        <v>1</v>
      </c>
    </row>
    <row r="179" spans="2:165" hidden="1" outlineLevel="1">
      <c r="B179" s="983">
        <v>166</v>
      </c>
      <c r="C179" s="984" t="s">
        <v>440</v>
      </c>
      <c r="E179" s="985">
        <v>0</v>
      </c>
      <c r="F179" s="986">
        <v>0</v>
      </c>
      <c r="G179" s="987">
        <v>0</v>
      </c>
      <c r="H179" s="986">
        <v>0</v>
      </c>
      <c r="I179" s="987">
        <v>0</v>
      </c>
      <c r="J179" s="986">
        <v>0</v>
      </c>
      <c r="K179" s="987">
        <v>0</v>
      </c>
      <c r="L179" s="986">
        <v>0</v>
      </c>
      <c r="M179" s="987">
        <v>0</v>
      </c>
      <c r="N179" s="986">
        <v>0</v>
      </c>
      <c r="O179" s="987">
        <v>0</v>
      </c>
      <c r="P179" s="986">
        <v>0</v>
      </c>
      <c r="Q179" s="987">
        <v>0</v>
      </c>
      <c r="R179" s="986">
        <v>0</v>
      </c>
      <c r="S179" s="987">
        <v>0</v>
      </c>
      <c r="T179" s="986">
        <v>0</v>
      </c>
      <c r="U179" s="987">
        <v>0</v>
      </c>
      <c r="V179" s="986">
        <v>0</v>
      </c>
      <c r="W179" s="987">
        <v>0</v>
      </c>
      <c r="X179" s="986">
        <v>0</v>
      </c>
      <c r="Y179" s="987">
        <v>0</v>
      </c>
      <c r="Z179" s="986">
        <v>0</v>
      </c>
      <c r="AA179" s="987">
        <v>0</v>
      </c>
      <c r="AB179" s="986">
        <v>0</v>
      </c>
      <c r="AC179" s="987">
        <v>0</v>
      </c>
      <c r="AD179" s="986">
        <v>0</v>
      </c>
      <c r="AE179" s="987">
        <v>0</v>
      </c>
      <c r="AF179" s="986">
        <v>0</v>
      </c>
      <c r="AG179" s="987">
        <v>0</v>
      </c>
      <c r="AH179" s="986">
        <v>0</v>
      </c>
      <c r="AI179" s="987">
        <v>0</v>
      </c>
      <c r="AJ179" s="986">
        <v>0</v>
      </c>
      <c r="AK179" s="987">
        <v>0</v>
      </c>
      <c r="AL179" s="986">
        <v>0</v>
      </c>
      <c r="AM179" s="987">
        <v>0</v>
      </c>
      <c r="AN179" s="988">
        <v>0</v>
      </c>
      <c r="AO179" s="946"/>
      <c r="AP179" s="964"/>
      <c r="AQ179" s="946"/>
      <c r="AR179" s="985">
        <v>0</v>
      </c>
      <c r="AS179" s="986">
        <v>0</v>
      </c>
      <c r="AT179" s="987">
        <v>0</v>
      </c>
      <c r="AU179" s="986">
        <v>0</v>
      </c>
      <c r="AV179" s="987">
        <v>0</v>
      </c>
      <c r="AW179" s="986">
        <v>0</v>
      </c>
      <c r="AX179" s="987">
        <v>0</v>
      </c>
      <c r="AY179" s="986">
        <v>0</v>
      </c>
      <c r="AZ179" s="987">
        <v>0</v>
      </c>
      <c r="BA179" s="986">
        <v>0</v>
      </c>
      <c r="BB179" s="987">
        <v>0</v>
      </c>
      <c r="BC179" s="986">
        <v>0</v>
      </c>
      <c r="BD179" s="987">
        <v>0</v>
      </c>
      <c r="BE179" s="986">
        <v>0</v>
      </c>
      <c r="BF179" s="987">
        <v>0</v>
      </c>
      <c r="BG179" s="986">
        <v>0</v>
      </c>
      <c r="BH179" s="987">
        <v>0</v>
      </c>
      <c r="BI179" s="986">
        <v>0</v>
      </c>
      <c r="BJ179" s="987">
        <v>0</v>
      </c>
      <c r="BK179" s="986">
        <v>0</v>
      </c>
      <c r="BL179" s="987">
        <v>0</v>
      </c>
      <c r="BM179" s="986">
        <v>0</v>
      </c>
      <c r="BN179" s="987">
        <v>0</v>
      </c>
      <c r="BO179" s="986">
        <v>0</v>
      </c>
      <c r="BP179" s="987">
        <v>0</v>
      </c>
      <c r="BQ179" s="986">
        <v>0</v>
      </c>
      <c r="BR179" s="987">
        <v>0</v>
      </c>
      <c r="BS179" s="986">
        <v>0</v>
      </c>
      <c r="BT179" s="987">
        <v>0</v>
      </c>
      <c r="BU179" s="986">
        <v>0</v>
      </c>
      <c r="BV179" s="987">
        <v>0</v>
      </c>
      <c r="BW179" s="986">
        <v>0</v>
      </c>
      <c r="BX179" s="987">
        <v>0</v>
      </c>
      <c r="BY179" s="986">
        <v>0</v>
      </c>
      <c r="BZ179" s="987">
        <v>0</v>
      </c>
      <c r="CA179" s="988">
        <v>0</v>
      </c>
      <c r="CB179" s="946"/>
      <c r="CC179" s="971"/>
      <c r="CD179" s="946"/>
      <c r="CE179" s="972"/>
      <c r="CF179" s="946"/>
      <c r="CG179" s="985">
        <v>0</v>
      </c>
      <c r="CH179" s="986">
        <v>0</v>
      </c>
      <c r="CI179" s="987">
        <v>0</v>
      </c>
      <c r="CJ179" s="986">
        <v>0</v>
      </c>
      <c r="CK179" s="987">
        <v>0</v>
      </c>
      <c r="CL179" s="986">
        <v>0</v>
      </c>
      <c r="CM179" s="987">
        <v>0</v>
      </c>
      <c r="CN179" s="986">
        <v>0</v>
      </c>
      <c r="CO179" s="987">
        <v>0</v>
      </c>
      <c r="CP179" s="986">
        <v>0</v>
      </c>
      <c r="CQ179" s="987">
        <v>0</v>
      </c>
      <c r="CR179" s="986">
        <v>0</v>
      </c>
      <c r="CS179" s="987">
        <v>0</v>
      </c>
      <c r="CT179" s="986">
        <v>0</v>
      </c>
      <c r="CU179" s="987">
        <v>0</v>
      </c>
      <c r="CV179" s="986">
        <v>0</v>
      </c>
      <c r="CW179" s="987">
        <v>0</v>
      </c>
      <c r="CX179" s="986">
        <v>0</v>
      </c>
      <c r="CY179" s="987">
        <v>0</v>
      </c>
      <c r="CZ179" s="986">
        <v>0</v>
      </c>
      <c r="DA179" s="987">
        <v>0</v>
      </c>
      <c r="DB179" s="986">
        <v>0</v>
      </c>
      <c r="DC179" s="987">
        <v>0</v>
      </c>
      <c r="DD179" s="986">
        <v>0</v>
      </c>
      <c r="DE179" s="987">
        <v>0</v>
      </c>
      <c r="DF179" s="986">
        <v>0</v>
      </c>
      <c r="DG179" s="987">
        <v>0</v>
      </c>
      <c r="DH179" s="986">
        <v>0</v>
      </c>
      <c r="DI179" s="987">
        <v>0</v>
      </c>
      <c r="DJ179" s="986">
        <v>0</v>
      </c>
      <c r="DK179" s="987">
        <v>0</v>
      </c>
      <c r="DL179" s="986">
        <v>0</v>
      </c>
      <c r="DM179" s="987">
        <v>0</v>
      </c>
      <c r="DN179" s="986">
        <v>0</v>
      </c>
      <c r="DO179" s="987">
        <v>0</v>
      </c>
      <c r="DP179" s="988">
        <v>0</v>
      </c>
      <c r="DQ179" s="946"/>
      <c r="DR179" s="973"/>
      <c r="DS179" s="946"/>
      <c r="DT179" s="985">
        <v>0</v>
      </c>
      <c r="DU179" s="986">
        <v>0</v>
      </c>
      <c r="DV179" s="987">
        <v>0</v>
      </c>
      <c r="DW179" s="986">
        <v>0</v>
      </c>
      <c r="DX179" s="987">
        <v>0</v>
      </c>
      <c r="DY179" s="986">
        <v>0</v>
      </c>
      <c r="DZ179" s="987">
        <v>0</v>
      </c>
      <c r="EA179" s="986">
        <v>0</v>
      </c>
      <c r="EB179" s="987">
        <v>0</v>
      </c>
      <c r="EC179" s="986">
        <v>0</v>
      </c>
      <c r="ED179" s="987">
        <v>0</v>
      </c>
      <c r="EE179" s="986">
        <v>0</v>
      </c>
      <c r="EF179" s="987">
        <v>0</v>
      </c>
      <c r="EG179" s="986">
        <v>0</v>
      </c>
      <c r="EH179" s="987">
        <v>0</v>
      </c>
      <c r="EI179" s="986">
        <v>0</v>
      </c>
      <c r="EJ179" s="987">
        <v>0</v>
      </c>
      <c r="EK179" s="986">
        <v>0</v>
      </c>
      <c r="EL179" s="987">
        <v>0</v>
      </c>
      <c r="EM179" s="986">
        <v>0</v>
      </c>
      <c r="EN179" s="987">
        <v>0</v>
      </c>
      <c r="EO179" s="986">
        <v>0</v>
      </c>
      <c r="EP179" s="987">
        <v>0</v>
      </c>
      <c r="EQ179" s="986">
        <v>0</v>
      </c>
      <c r="ER179" s="987">
        <v>0</v>
      </c>
      <c r="ES179" s="986">
        <v>0</v>
      </c>
      <c r="ET179" s="987">
        <v>0</v>
      </c>
      <c r="EU179" s="986">
        <v>0</v>
      </c>
      <c r="EV179" s="987">
        <v>0</v>
      </c>
      <c r="EW179" s="986">
        <v>0</v>
      </c>
      <c r="EX179" s="987">
        <v>0</v>
      </c>
      <c r="EY179" s="986">
        <v>0</v>
      </c>
      <c r="EZ179" s="987">
        <v>0</v>
      </c>
      <c r="FA179" s="986">
        <v>0</v>
      </c>
      <c r="FB179" s="987">
        <v>0</v>
      </c>
      <c r="FC179" s="988">
        <v>0</v>
      </c>
      <c r="FD179" s="946"/>
      <c r="FE179" s="974"/>
      <c r="FF179" s="946"/>
      <c r="FG179" s="975"/>
      <c r="FI179" s="989" t="b">
        <v>1</v>
      </c>
    </row>
    <row r="180" spans="2:165" hidden="1" outlineLevel="1">
      <c r="B180" s="990">
        <v>167</v>
      </c>
      <c r="C180" s="991" t="s">
        <v>755</v>
      </c>
      <c r="E180" s="992">
        <v>0</v>
      </c>
      <c r="F180" s="993">
        <v>0</v>
      </c>
      <c r="G180" s="994">
        <v>0</v>
      </c>
      <c r="H180" s="993">
        <v>0</v>
      </c>
      <c r="I180" s="994">
        <v>0</v>
      </c>
      <c r="J180" s="993">
        <v>0</v>
      </c>
      <c r="K180" s="994">
        <v>0</v>
      </c>
      <c r="L180" s="993">
        <v>0</v>
      </c>
      <c r="M180" s="994">
        <v>0</v>
      </c>
      <c r="N180" s="993">
        <v>0</v>
      </c>
      <c r="O180" s="994">
        <v>0</v>
      </c>
      <c r="P180" s="993">
        <v>0</v>
      </c>
      <c r="Q180" s="994">
        <v>0</v>
      </c>
      <c r="R180" s="993">
        <v>0</v>
      </c>
      <c r="S180" s="994">
        <v>0</v>
      </c>
      <c r="T180" s="993">
        <v>0</v>
      </c>
      <c r="U180" s="994">
        <v>0</v>
      </c>
      <c r="V180" s="993">
        <v>0</v>
      </c>
      <c r="W180" s="994">
        <v>0</v>
      </c>
      <c r="X180" s="993">
        <v>0</v>
      </c>
      <c r="Y180" s="994">
        <v>0</v>
      </c>
      <c r="Z180" s="993">
        <v>0</v>
      </c>
      <c r="AA180" s="994">
        <v>0</v>
      </c>
      <c r="AB180" s="993">
        <v>0</v>
      </c>
      <c r="AC180" s="994">
        <v>0</v>
      </c>
      <c r="AD180" s="993">
        <v>0</v>
      </c>
      <c r="AE180" s="994">
        <v>0</v>
      </c>
      <c r="AF180" s="993">
        <v>0</v>
      </c>
      <c r="AG180" s="994">
        <v>0</v>
      </c>
      <c r="AH180" s="993">
        <v>0</v>
      </c>
      <c r="AI180" s="994">
        <v>0</v>
      </c>
      <c r="AJ180" s="993">
        <v>0</v>
      </c>
      <c r="AK180" s="994">
        <v>0</v>
      </c>
      <c r="AL180" s="993">
        <v>0</v>
      </c>
      <c r="AM180" s="994">
        <v>0</v>
      </c>
      <c r="AN180" s="995">
        <v>0</v>
      </c>
      <c r="AO180" s="946"/>
      <c r="AP180" s="964"/>
      <c r="AQ180" s="946"/>
      <c r="AR180" s="992">
        <v>0</v>
      </c>
      <c r="AS180" s="993">
        <v>0</v>
      </c>
      <c r="AT180" s="994">
        <v>0</v>
      </c>
      <c r="AU180" s="993">
        <v>0</v>
      </c>
      <c r="AV180" s="994">
        <v>0</v>
      </c>
      <c r="AW180" s="993">
        <v>0</v>
      </c>
      <c r="AX180" s="994">
        <v>0</v>
      </c>
      <c r="AY180" s="993">
        <v>0</v>
      </c>
      <c r="AZ180" s="994">
        <v>0</v>
      </c>
      <c r="BA180" s="993">
        <v>0</v>
      </c>
      <c r="BB180" s="994">
        <v>0</v>
      </c>
      <c r="BC180" s="993">
        <v>0</v>
      </c>
      <c r="BD180" s="994">
        <v>0</v>
      </c>
      <c r="BE180" s="993">
        <v>0</v>
      </c>
      <c r="BF180" s="994">
        <v>0</v>
      </c>
      <c r="BG180" s="993">
        <v>0</v>
      </c>
      <c r="BH180" s="994">
        <v>0</v>
      </c>
      <c r="BI180" s="993">
        <v>0</v>
      </c>
      <c r="BJ180" s="994">
        <v>0</v>
      </c>
      <c r="BK180" s="993">
        <v>0</v>
      </c>
      <c r="BL180" s="994">
        <v>0</v>
      </c>
      <c r="BM180" s="993">
        <v>0</v>
      </c>
      <c r="BN180" s="994">
        <v>0</v>
      </c>
      <c r="BO180" s="993">
        <v>0</v>
      </c>
      <c r="BP180" s="994">
        <v>0</v>
      </c>
      <c r="BQ180" s="993">
        <v>0</v>
      </c>
      <c r="BR180" s="994">
        <v>0</v>
      </c>
      <c r="BS180" s="993">
        <v>0</v>
      </c>
      <c r="BT180" s="994">
        <v>0</v>
      </c>
      <c r="BU180" s="993">
        <v>0</v>
      </c>
      <c r="BV180" s="994">
        <v>0</v>
      </c>
      <c r="BW180" s="993">
        <v>0</v>
      </c>
      <c r="BX180" s="994">
        <v>0</v>
      </c>
      <c r="BY180" s="993">
        <v>0</v>
      </c>
      <c r="BZ180" s="994">
        <v>0</v>
      </c>
      <c r="CA180" s="995">
        <v>0</v>
      </c>
      <c r="CB180" s="946"/>
      <c r="CC180" s="971"/>
      <c r="CD180" s="946"/>
      <c r="CE180" s="972"/>
      <c r="CF180" s="946"/>
      <c r="CG180" s="992">
        <v>0</v>
      </c>
      <c r="CH180" s="993">
        <v>0</v>
      </c>
      <c r="CI180" s="994">
        <v>0</v>
      </c>
      <c r="CJ180" s="993">
        <v>0</v>
      </c>
      <c r="CK180" s="994">
        <v>0</v>
      </c>
      <c r="CL180" s="993">
        <v>0</v>
      </c>
      <c r="CM180" s="994">
        <v>0</v>
      </c>
      <c r="CN180" s="993">
        <v>0</v>
      </c>
      <c r="CO180" s="994">
        <v>0</v>
      </c>
      <c r="CP180" s="993">
        <v>0</v>
      </c>
      <c r="CQ180" s="994">
        <v>0</v>
      </c>
      <c r="CR180" s="993">
        <v>0</v>
      </c>
      <c r="CS180" s="994">
        <v>0</v>
      </c>
      <c r="CT180" s="993">
        <v>0</v>
      </c>
      <c r="CU180" s="994">
        <v>0</v>
      </c>
      <c r="CV180" s="993">
        <v>0</v>
      </c>
      <c r="CW180" s="994">
        <v>0</v>
      </c>
      <c r="CX180" s="993">
        <v>0</v>
      </c>
      <c r="CY180" s="994">
        <v>0</v>
      </c>
      <c r="CZ180" s="993">
        <v>0</v>
      </c>
      <c r="DA180" s="994">
        <v>0</v>
      </c>
      <c r="DB180" s="993">
        <v>0</v>
      </c>
      <c r="DC180" s="994">
        <v>0</v>
      </c>
      <c r="DD180" s="993">
        <v>0</v>
      </c>
      <c r="DE180" s="994">
        <v>0</v>
      </c>
      <c r="DF180" s="993">
        <v>0</v>
      </c>
      <c r="DG180" s="994">
        <v>0</v>
      </c>
      <c r="DH180" s="993">
        <v>0</v>
      </c>
      <c r="DI180" s="994">
        <v>0</v>
      </c>
      <c r="DJ180" s="993">
        <v>0</v>
      </c>
      <c r="DK180" s="994">
        <v>0</v>
      </c>
      <c r="DL180" s="993">
        <v>0</v>
      </c>
      <c r="DM180" s="994">
        <v>0</v>
      </c>
      <c r="DN180" s="993">
        <v>0</v>
      </c>
      <c r="DO180" s="994">
        <v>0</v>
      </c>
      <c r="DP180" s="995">
        <v>0</v>
      </c>
      <c r="DQ180" s="946"/>
      <c r="DR180" s="973"/>
      <c r="DS180" s="946"/>
      <c r="DT180" s="992">
        <v>0</v>
      </c>
      <c r="DU180" s="993">
        <v>0</v>
      </c>
      <c r="DV180" s="994">
        <v>0</v>
      </c>
      <c r="DW180" s="993">
        <v>0</v>
      </c>
      <c r="DX180" s="994">
        <v>0</v>
      </c>
      <c r="DY180" s="993">
        <v>0</v>
      </c>
      <c r="DZ180" s="994">
        <v>0</v>
      </c>
      <c r="EA180" s="993">
        <v>0</v>
      </c>
      <c r="EB180" s="994">
        <v>0</v>
      </c>
      <c r="EC180" s="993">
        <v>0</v>
      </c>
      <c r="ED180" s="994">
        <v>0</v>
      </c>
      <c r="EE180" s="993">
        <v>0</v>
      </c>
      <c r="EF180" s="994">
        <v>0</v>
      </c>
      <c r="EG180" s="993">
        <v>0</v>
      </c>
      <c r="EH180" s="994">
        <v>0</v>
      </c>
      <c r="EI180" s="993">
        <v>0</v>
      </c>
      <c r="EJ180" s="994">
        <v>0</v>
      </c>
      <c r="EK180" s="993">
        <v>0</v>
      </c>
      <c r="EL180" s="994">
        <v>0</v>
      </c>
      <c r="EM180" s="993">
        <v>0</v>
      </c>
      <c r="EN180" s="994">
        <v>0</v>
      </c>
      <c r="EO180" s="993">
        <v>0</v>
      </c>
      <c r="EP180" s="994">
        <v>0</v>
      </c>
      <c r="EQ180" s="993">
        <v>0</v>
      </c>
      <c r="ER180" s="994">
        <v>0</v>
      </c>
      <c r="ES180" s="993">
        <v>0</v>
      </c>
      <c r="ET180" s="994">
        <v>0</v>
      </c>
      <c r="EU180" s="993">
        <v>0</v>
      </c>
      <c r="EV180" s="994">
        <v>0</v>
      </c>
      <c r="EW180" s="993">
        <v>0</v>
      </c>
      <c r="EX180" s="994">
        <v>0</v>
      </c>
      <c r="EY180" s="993">
        <v>0</v>
      </c>
      <c r="EZ180" s="994">
        <v>0</v>
      </c>
      <c r="FA180" s="993">
        <v>0</v>
      </c>
      <c r="FB180" s="994">
        <v>0</v>
      </c>
      <c r="FC180" s="995">
        <v>0</v>
      </c>
      <c r="FD180" s="946"/>
      <c r="FE180" s="974"/>
      <c r="FF180" s="946"/>
      <c r="FG180" s="975"/>
      <c r="FI180" s="996" t="b">
        <v>1</v>
      </c>
    </row>
    <row r="181" spans="2:165" hidden="1" outlineLevel="1">
      <c r="B181" s="983">
        <v>168</v>
      </c>
      <c r="C181" s="984" t="s">
        <v>346</v>
      </c>
      <c r="E181" s="985">
        <v>0</v>
      </c>
      <c r="F181" s="986">
        <v>0</v>
      </c>
      <c r="G181" s="987">
        <v>0</v>
      </c>
      <c r="H181" s="986">
        <v>0</v>
      </c>
      <c r="I181" s="987">
        <v>0</v>
      </c>
      <c r="J181" s="986">
        <v>0</v>
      </c>
      <c r="K181" s="987">
        <v>0</v>
      </c>
      <c r="L181" s="986">
        <v>0</v>
      </c>
      <c r="M181" s="987">
        <v>0</v>
      </c>
      <c r="N181" s="986">
        <v>0</v>
      </c>
      <c r="O181" s="987">
        <v>0</v>
      </c>
      <c r="P181" s="986">
        <v>0</v>
      </c>
      <c r="Q181" s="987">
        <v>0</v>
      </c>
      <c r="R181" s="986">
        <v>0</v>
      </c>
      <c r="S181" s="987">
        <v>0</v>
      </c>
      <c r="T181" s="986">
        <v>0</v>
      </c>
      <c r="U181" s="987">
        <v>0</v>
      </c>
      <c r="V181" s="986">
        <v>0</v>
      </c>
      <c r="W181" s="987">
        <v>0</v>
      </c>
      <c r="X181" s="986">
        <v>0</v>
      </c>
      <c r="Y181" s="987">
        <v>0</v>
      </c>
      <c r="Z181" s="986">
        <v>0</v>
      </c>
      <c r="AA181" s="987">
        <v>0</v>
      </c>
      <c r="AB181" s="986">
        <v>0</v>
      </c>
      <c r="AC181" s="987">
        <v>0</v>
      </c>
      <c r="AD181" s="986">
        <v>0</v>
      </c>
      <c r="AE181" s="987">
        <v>0</v>
      </c>
      <c r="AF181" s="986">
        <v>0</v>
      </c>
      <c r="AG181" s="987">
        <v>0</v>
      </c>
      <c r="AH181" s="986">
        <v>0</v>
      </c>
      <c r="AI181" s="987">
        <v>0</v>
      </c>
      <c r="AJ181" s="986">
        <v>0</v>
      </c>
      <c r="AK181" s="987">
        <v>0</v>
      </c>
      <c r="AL181" s="986">
        <v>0</v>
      </c>
      <c r="AM181" s="987">
        <v>0</v>
      </c>
      <c r="AN181" s="988">
        <v>0</v>
      </c>
      <c r="AO181" s="946"/>
      <c r="AP181" s="964"/>
      <c r="AQ181" s="946"/>
      <c r="AR181" s="985">
        <v>0</v>
      </c>
      <c r="AS181" s="986">
        <v>0</v>
      </c>
      <c r="AT181" s="987">
        <v>0</v>
      </c>
      <c r="AU181" s="986">
        <v>0</v>
      </c>
      <c r="AV181" s="987">
        <v>0</v>
      </c>
      <c r="AW181" s="986">
        <v>0</v>
      </c>
      <c r="AX181" s="987">
        <v>0</v>
      </c>
      <c r="AY181" s="986">
        <v>0</v>
      </c>
      <c r="AZ181" s="987">
        <v>0</v>
      </c>
      <c r="BA181" s="986">
        <v>0</v>
      </c>
      <c r="BB181" s="987">
        <v>0</v>
      </c>
      <c r="BC181" s="986">
        <v>0</v>
      </c>
      <c r="BD181" s="987">
        <v>0</v>
      </c>
      <c r="BE181" s="986">
        <v>0</v>
      </c>
      <c r="BF181" s="987">
        <v>0</v>
      </c>
      <c r="BG181" s="986">
        <v>0</v>
      </c>
      <c r="BH181" s="987">
        <v>0</v>
      </c>
      <c r="BI181" s="986">
        <v>0</v>
      </c>
      <c r="BJ181" s="987">
        <v>0</v>
      </c>
      <c r="BK181" s="986">
        <v>0</v>
      </c>
      <c r="BL181" s="987">
        <v>0</v>
      </c>
      <c r="BM181" s="986">
        <v>0</v>
      </c>
      <c r="BN181" s="987">
        <v>0</v>
      </c>
      <c r="BO181" s="986">
        <v>0</v>
      </c>
      <c r="BP181" s="987">
        <v>0</v>
      </c>
      <c r="BQ181" s="986">
        <v>0</v>
      </c>
      <c r="BR181" s="987">
        <v>0</v>
      </c>
      <c r="BS181" s="986">
        <v>0</v>
      </c>
      <c r="BT181" s="987">
        <v>0</v>
      </c>
      <c r="BU181" s="986">
        <v>0</v>
      </c>
      <c r="BV181" s="987">
        <v>0</v>
      </c>
      <c r="BW181" s="986">
        <v>0</v>
      </c>
      <c r="BX181" s="987">
        <v>0</v>
      </c>
      <c r="BY181" s="986">
        <v>0</v>
      </c>
      <c r="BZ181" s="987">
        <v>0</v>
      </c>
      <c r="CA181" s="988">
        <v>0</v>
      </c>
      <c r="CB181" s="946"/>
      <c r="CC181" s="971"/>
      <c r="CD181" s="946"/>
      <c r="CE181" s="972"/>
      <c r="CF181" s="946"/>
      <c r="CG181" s="985">
        <v>0</v>
      </c>
      <c r="CH181" s="986">
        <v>0</v>
      </c>
      <c r="CI181" s="987">
        <v>0</v>
      </c>
      <c r="CJ181" s="986">
        <v>0</v>
      </c>
      <c r="CK181" s="987">
        <v>0</v>
      </c>
      <c r="CL181" s="986">
        <v>0</v>
      </c>
      <c r="CM181" s="987">
        <v>0</v>
      </c>
      <c r="CN181" s="986">
        <v>0</v>
      </c>
      <c r="CO181" s="987">
        <v>0</v>
      </c>
      <c r="CP181" s="986">
        <v>0</v>
      </c>
      <c r="CQ181" s="987">
        <v>0</v>
      </c>
      <c r="CR181" s="986">
        <v>0</v>
      </c>
      <c r="CS181" s="987">
        <v>0</v>
      </c>
      <c r="CT181" s="986">
        <v>0</v>
      </c>
      <c r="CU181" s="987">
        <v>0</v>
      </c>
      <c r="CV181" s="986">
        <v>0</v>
      </c>
      <c r="CW181" s="987">
        <v>0</v>
      </c>
      <c r="CX181" s="986">
        <v>0</v>
      </c>
      <c r="CY181" s="987">
        <v>0</v>
      </c>
      <c r="CZ181" s="986">
        <v>0</v>
      </c>
      <c r="DA181" s="987">
        <v>0</v>
      </c>
      <c r="DB181" s="986">
        <v>0</v>
      </c>
      <c r="DC181" s="987">
        <v>0</v>
      </c>
      <c r="DD181" s="986">
        <v>0</v>
      </c>
      <c r="DE181" s="987">
        <v>0</v>
      </c>
      <c r="DF181" s="986">
        <v>0</v>
      </c>
      <c r="DG181" s="987">
        <v>0</v>
      </c>
      <c r="DH181" s="986">
        <v>0</v>
      </c>
      <c r="DI181" s="987">
        <v>0</v>
      </c>
      <c r="DJ181" s="986">
        <v>0</v>
      </c>
      <c r="DK181" s="987">
        <v>0</v>
      </c>
      <c r="DL181" s="986">
        <v>0</v>
      </c>
      <c r="DM181" s="987">
        <v>0</v>
      </c>
      <c r="DN181" s="986">
        <v>0</v>
      </c>
      <c r="DO181" s="987">
        <v>0</v>
      </c>
      <c r="DP181" s="988">
        <v>0</v>
      </c>
      <c r="DQ181" s="946"/>
      <c r="DR181" s="973"/>
      <c r="DS181" s="946"/>
      <c r="DT181" s="985">
        <v>0</v>
      </c>
      <c r="DU181" s="986">
        <v>0</v>
      </c>
      <c r="DV181" s="987">
        <v>0</v>
      </c>
      <c r="DW181" s="986">
        <v>0</v>
      </c>
      <c r="DX181" s="987">
        <v>0</v>
      </c>
      <c r="DY181" s="986">
        <v>0</v>
      </c>
      <c r="DZ181" s="987">
        <v>0</v>
      </c>
      <c r="EA181" s="986">
        <v>0</v>
      </c>
      <c r="EB181" s="987">
        <v>0</v>
      </c>
      <c r="EC181" s="986">
        <v>0</v>
      </c>
      <c r="ED181" s="987">
        <v>0</v>
      </c>
      <c r="EE181" s="986">
        <v>0</v>
      </c>
      <c r="EF181" s="987">
        <v>0</v>
      </c>
      <c r="EG181" s="986">
        <v>0</v>
      </c>
      <c r="EH181" s="987">
        <v>0</v>
      </c>
      <c r="EI181" s="986">
        <v>0</v>
      </c>
      <c r="EJ181" s="987">
        <v>0</v>
      </c>
      <c r="EK181" s="986">
        <v>0</v>
      </c>
      <c r="EL181" s="987">
        <v>0</v>
      </c>
      <c r="EM181" s="986">
        <v>0</v>
      </c>
      <c r="EN181" s="987">
        <v>0</v>
      </c>
      <c r="EO181" s="986">
        <v>0</v>
      </c>
      <c r="EP181" s="987">
        <v>0</v>
      </c>
      <c r="EQ181" s="986">
        <v>0</v>
      </c>
      <c r="ER181" s="987">
        <v>0</v>
      </c>
      <c r="ES181" s="986">
        <v>0</v>
      </c>
      <c r="ET181" s="987">
        <v>0</v>
      </c>
      <c r="EU181" s="986">
        <v>0</v>
      </c>
      <c r="EV181" s="987">
        <v>0</v>
      </c>
      <c r="EW181" s="986">
        <v>0</v>
      </c>
      <c r="EX181" s="987">
        <v>0</v>
      </c>
      <c r="EY181" s="986">
        <v>0</v>
      </c>
      <c r="EZ181" s="987">
        <v>0</v>
      </c>
      <c r="FA181" s="986">
        <v>0</v>
      </c>
      <c r="FB181" s="987">
        <v>0</v>
      </c>
      <c r="FC181" s="988">
        <v>0</v>
      </c>
      <c r="FD181" s="946"/>
      <c r="FE181" s="974"/>
      <c r="FF181" s="946"/>
      <c r="FG181" s="975"/>
      <c r="FI181" s="989" t="b">
        <v>1</v>
      </c>
    </row>
    <row r="182" spans="2:165" hidden="1" outlineLevel="1">
      <c r="B182" s="997">
        <v>169</v>
      </c>
      <c r="C182" s="998" t="s">
        <v>347</v>
      </c>
      <c r="E182" s="999">
        <v>0</v>
      </c>
      <c r="F182" s="1000">
        <v>0</v>
      </c>
      <c r="G182" s="1001">
        <v>0</v>
      </c>
      <c r="H182" s="1000">
        <v>0</v>
      </c>
      <c r="I182" s="1001">
        <v>0</v>
      </c>
      <c r="J182" s="1000">
        <v>0</v>
      </c>
      <c r="K182" s="1001">
        <v>0</v>
      </c>
      <c r="L182" s="1000">
        <v>0</v>
      </c>
      <c r="M182" s="1001">
        <v>0</v>
      </c>
      <c r="N182" s="1000">
        <v>0</v>
      </c>
      <c r="O182" s="1001">
        <v>0</v>
      </c>
      <c r="P182" s="1000">
        <v>0</v>
      </c>
      <c r="Q182" s="1001">
        <v>0</v>
      </c>
      <c r="R182" s="1000">
        <v>0</v>
      </c>
      <c r="S182" s="1001">
        <v>0</v>
      </c>
      <c r="T182" s="1000">
        <v>0</v>
      </c>
      <c r="U182" s="1001">
        <v>0</v>
      </c>
      <c r="V182" s="1000">
        <v>0</v>
      </c>
      <c r="W182" s="1001">
        <v>0</v>
      </c>
      <c r="X182" s="1000">
        <v>0</v>
      </c>
      <c r="Y182" s="1001">
        <v>0</v>
      </c>
      <c r="Z182" s="1000">
        <v>0</v>
      </c>
      <c r="AA182" s="1001">
        <v>0</v>
      </c>
      <c r="AB182" s="1000">
        <v>0</v>
      </c>
      <c r="AC182" s="1001">
        <v>0</v>
      </c>
      <c r="AD182" s="1000">
        <v>0</v>
      </c>
      <c r="AE182" s="1001">
        <v>0</v>
      </c>
      <c r="AF182" s="1000">
        <v>0</v>
      </c>
      <c r="AG182" s="1001">
        <v>0</v>
      </c>
      <c r="AH182" s="1000">
        <v>0</v>
      </c>
      <c r="AI182" s="1001">
        <v>0</v>
      </c>
      <c r="AJ182" s="1000">
        <v>0</v>
      </c>
      <c r="AK182" s="1001">
        <v>0</v>
      </c>
      <c r="AL182" s="1000">
        <v>0</v>
      </c>
      <c r="AM182" s="1001">
        <v>0</v>
      </c>
      <c r="AN182" s="1002">
        <v>0</v>
      </c>
      <c r="AO182" s="946"/>
      <c r="AP182" s="964"/>
      <c r="AQ182" s="946"/>
      <c r="AR182" s="999">
        <v>0</v>
      </c>
      <c r="AS182" s="1000">
        <v>0</v>
      </c>
      <c r="AT182" s="1001">
        <v>0</v>
      </c>
      <c r="AU182" s="1000">
        <v>0</v>
      </c>
      <c r="AV182" s="1001">
        <v>0</v>
      </c>
      <c r="AW182" s="1000">
        <v>0</v>
      </c>
      <c r="AX182" s="1001">
        <v>0</v>
      </c>
      <c r="AY182" s="1000">
        <v>0</v>
      </c>
      <c r="AZ182" s="1001">
        <v>0</v>
      </c>
      <c r="BA182" s="1000">
        <v>0</v>
      </c>
      <c r="BB182" s="1001">
        <v>0</v>
      </c>
      <c r="BC182" s="1000">
        <v>0</v>
      </c>
      <c r="BD182" s="1001">
        <v>0</v>
      </c>
      <c r="BE182" s="1000">
        <v>0</v>
      </c>
      <c r="BF182" s="1001">
        <v>0</v>
      </c>
      <c r="BG182" s="1000">
        <v>0</v>
      </c>
      <c r="BH182" s="1001">
        <v>0</v>
      </c>
      <c r="BI182" s="1000">
        <v>0</v>
      </c>
      <c r="BJ182" s="1001">
        <v>0</v>
      </c>
      <c r="BK182" s="1000">
        <v>0</v>
      </c>
      <c r="BL182" s="1001">
        <v>0</v>
      </c>
      <c r="BM182" s="1000">
        <v>0</v>
      </c>
      <c r="BN182" s="1001">
        <v>0</v>
      </c>
      <c r="BO182" s="1000">
        <v>0</v>
      </c>
      <c r="BP182" s="1001">
        <v>0</v>
      </c>
      <c r="BQ182" s="1000">
        <v>0</v>
      </c>
      <c r="BR182" s="1001">
        <v>0</v>
      </c>
      <c r="BS182" s="1000">
        <v>0</v>
      </c>
      <c r="BT182" s="1001">
        <v>0</v>
      </c>
      <c r="BU182" s="1000">
        <v>0</v>
      </c>
      <c r="BV182" s="1001">
        <v>0</v>
      </c>
      <c r="BW182" s="1000">
        <v>0</v>
      </c>
      <c r="BX182" s="1001">
        <v>0</v>
      </c>
      <c r="BY182" s="1000">
        <v>0</v>
      </c>
      <c r="BZ182" s="1001">
        <v>0</v>
      </c>
      <c r="CA182" s="1002">
        <v>0</v>
      </c>
      <c r="CB182" s="946"/>
      <c r="CC182" s="971"/>
      <c r="CD182" s="946"/>
      <c r="CE182" s="972"/>
      <c r="CF182" s="946"/>
      <c r="CG182" s="999">
        <v>0</v>
      </c>
      <c r="CH182" s="1000">
        <v>0</v>
      </c>
      <c r="CI182" s="1001">
        <v>0</v>
      </c>
      <c r="CJ182" s="1000">
        <v>0</v>
      </c>
      <c r="CK182" s="1001">
        <v>0</v>
      </c>
      <c r="CL182" s="1000">
        <v>0</v>
      </c>
      <c r="CM182" s="1001">
        <v>0</v>
      </c>
      <c r="CN182" s="1000">
        <v>0</v>
      </c>
      <c r="CO182" s="1001">
        <v>0</v>
      </c>
      <c r="CP182" s="1000">
        <v>0</v>
      </c>
      <c r="CQ182" s="1001">
        <v>0</v>
      </c>
      <c r="CR182" s="1000">
        <v>0</v>
      </c>
      <c r="CS182" s="1001">
        <v>0</v>
      </c>
      <c r="CT182" s="1000">
        <v>0</v>
      </c>
      <c r="CU182" s="1001">
        <v>0</v>
      </c>
      <c r="CV182" s="1000">
        <v>0</v>
      </c>
      <c r="CW182" s="1001">
        <v>0</v>
      </c>
      <c r="CX182" s="1000">
        <v>0</v>
      </c>
      <c r="CY182" s="1001">
        <v>0</v>
      </c>
      <c r="CZ182" s="1000">
        <v>0</v>
      </c>
      <c r="DA182" s="1001">
        <v>0</v>
      </c>
      <c r="DB182" s="1000">
        <v>0</v>
      </c>
      <c r="DC182" s="1001">
        <v>0</v>
      </c>
      <c r="DD182" s="1000">
        <v>0</v>
      </c>
      <c r="DE182" s="1001">
        <v>0</v>
      </c>
      <c r="DF182" s="1000">
        <v>0</v>
      </c>
      <c r="DG182" s="1001">
        <v>0</v>
      </c>
      <c r="DH182" s="1000">
        <v>0</v>
      </c>
      <c r="DI182" s="1001">
        <v>0</v>
      </c>
      <c r="DJ182" s="1000">
        <v>0</v>
      </c>
      <c r="DK182" s="1001">
        <v>0</v>
      </c>
      <c r="DL182" s="1000">
        <v>0</v>
      </c>
      <c r="DM182" s="1001">
        <v>0</v>
      </c>
      <c r="DN182" s="1000">
        <v>0</v>
      </c>
      <c r="DO182" s="1001">
        <v>0</v>
      </c>
      <c r="DP182" s="1002">
        <v>0</v>
      </c>
      <c r="DQ182" s="946"/>
      <c r="DR182" s="973"/>
      <c r="DS182" s="946"/>
      <c r="DT182" s="999">
        <v>0</v>
      </c>
      <c r="DU182" s="1000">
        <v>0</v>
      </c>
      <c r="DV182" s="1001">
        <v>0</v>
      </c>
      <c r="DW182" s="1000">
        <v>0</v>
      </c>
      <c r="DX182" s="1001">
        <v>0</v>
      </c>
      <c r="DY182" s="1000">
        <v>0</v>
      </c>
      <c r="DZ182" s="1001">
        <v>0</v>
      </c>
      <c r="EA182" s="1000">
        <v>0</v>
      </c>
      <c r="EB182" s="1001">
        <v>0</v>
      </c>
      <c r="EC182" s="1000">
        <v>0</v>
      </c>
      <c r="ED182" s="1001">
        <v>0</v>
      </c>
      <c r="EE182" s="1000">
        <v>0</v>
      </c>
      <c r="EF182" s="1001">
        <v>0</v>
      </c>
      <c r="EG182" s="1000">
        <v>0</v>
      </c>
      <c r="EH182" s="1001">
        <v>0</v>
      </c>
      <c r="EI182" s="1000">
        <v>0</v>
      </c>
      <c r="EJ182" s="1001">
        <v>0</v>
      </c>
      <c r="EK182" s="1000">
        <v>0</v>
      </c>
      <c r="EL182" s="1001">
        <v>0</v>
      </c>
      <c r="EM182" s="1000">
        <v>0</v>
      </c>
      <c r="EN182" s="1001">
        <v>0</v>
      </c>
      <c r="EO182" s="1000">
        <v>0</v>
      </c>
      <c r="EP182" s="1001">
        <v>0</v>
      </c>
      <c r="EQ182" s="1000">
        <v>0</v>
      </c>
      <c r="ER182" s="1001">
        <v>0</v>
      </c>
      <c r="ES182" s="1000">
        <v>0</v>
      </c>
      <c r="ET182" s="1001">
        <v>0</v>
      </c>
      <c r="EU182" s="1000">
        <v>0</v>
      </c>
      <c r="EV182" s="1001">
        <v>0</v>
      </c>
      <c r="EW182" s="1000">
        <v>0</v>
      </c>
      <c r="EX182" s="1001">
        <v>0</v>
      </c>
      <c r="EY182" s="1000">
        <v>0</v>
      </c>
      <c r="EZ182" s="1001">
        <v>0</v>
      </c>
      <c r="FA182" s="1000">
        <v>0</v>
      </c>
      <c r="FB182" s="1001">
        <v>0</v>
      </c>
      <c r="FC182" s="1002">
        <v>0</v>
      </c>
      <c r="FD182" s="946"/>
      <c r="FE182" s="974"/>
      <c r="FF182" s="946"/>
      <c r="FG182" s="975"/>
      <c r="FI182" s="1003" t="b">
        <v>1</v>
      </c>
    </row>
    <row r="183" spans="2:165" hidden="1" outlineLevel="1">
      <c r="B183" s="1004">
        <v>170</v>
      </c>
      <c r="C183" s="1005" t="s">
        <v>349</v>
      </c>
      <c r="E183" s="1006">
        <v>0</v>
      </c>
      <c r="F183" s="1007">
        <v>0</v>
      </c>
      <c r="G183" s="1008">
        <v>0</v>
      </c>
      <c r="H183" s="1007">
        <v>0</v>
      </c>
      <c r="I183" s="1008">
        <v>0</v>
      </c>
      <c r="J183" s="1007">
        <v>0</v>
      </c>
      <c r="K183" s="1008">
        <v>0</v>
      </c>
      <c r="L183" s="1007">
        <v>0</v>
      </c>
      <c r="M183" s="1008">
        <v>0</v>
      </c>
      <c r="N183" s="1007">
        <v>0</v>
      </c>
      <c r="O183" s="1008">
        <v>0</v>
      </c>
      <c r="P183" s="1007">
        <v>0</v>
      </c>
      <c r="Q183" s="1008">
        <v>0</v>
      </c>
      <c r="R183" s="1007">
        <v>0</v>
      </c>
      <c r="S183" s="1008">
        <v>0</v>
      </c>
      <c r="T183" s="1007">
        <v>0</v>
      </c>
      <c r="U183" s="1008">
        <v>0</v>
      </c>
      <c r="V183" s="1007">
        <v>0</v>
      </c>
      <c r="W183" s="1008">
        <v>0</v>
      </c>
      <c r="X183" s="1007">
        <v>0</v>
      </c>
      <c r="Y183" s="1008">
        <v>0</v>
      </c>
      <c r="Z183" s="1007">
        <v>0</v>
      </c>
      <c r="AA183" s="1008">
        <v>0</v>
      </c>
      <c r="AB183" s="1007">
        <v>0</v>
      </c>
      <c r="AC183" s="1008">
        <v>0</v>
      </c>
      <c r="AD183" s="1007">
        <v>0</v>
      </c>
      <c r="AE183" s="1008">
        <v>0</v>
      </c>
      <c r="AF183" s="1007">
        <v>0</v>
      </c>
      <c r="AG183" s="1008">
        <v>0</v>
      </c>
      <c r="AH183" s="1007">
        <v>0</v>
      </c>
      <c r="AI183" s="1008">
        <v>0</v>
      </c>
      <c r="AJ183" s="1007">
        <v>0</v>
      </c>
      <c r="AK183" s="1008">
        <v>0</v>
      </c>
      <c r="AL183" s="1007">
        <v>0</v>
      </c>
      <c r="AM183" s="1008">
        <v>0</v>
      </c>
      <c r="AN183" s="1009">
        <v>0</v>
      </c>
      <c r="AO183" s="946"/>
      <c r="AP183" s="964"/>
      <c r="AQ183" s="946"/>
      <c r="AR183" s="1006">
        <v>0</v>
      </c>
      <c r="AS183" s="1007">
        <v>0</v>
      </c>
      <c r="AT183" s="1008">
        <v>0</v>
      </c>
      <c r="AU183" s="1007">
        <v>0</v>
      </c>
      <c r="AV183" s="1008">
        <v>0</v>
      </c>
      <c r="AW183" s="1007">
        <v>0</v>
      </c>
      <c r="AX183" s="1008">
        <v>0</v>
      </c>
      <c r="AY183" s="1007">
        <v>0</v>
      </c>
      <c r="AZ183" s="1008">
        <v>0</v>
      </c>
      <c r="BA183" s="1007">
        <v>0</v>
      </c>
      <c r="BB183" s="1008">
        <v>0</v>
      </c>
      <c r="BC183" s="1007">
        <v>0</v>
      </c>
      <c r="BD183" s="1008">
        <v>0</v>
      </c>
      <c r="BE183" s="1007">
        <v>0</v>
      </c>
      <c r="BF183" s="1008">
        <v>0</v>
      </c>
      <c r="BG183" s="1007">
        <v>0</v>
      </c>
      <c r="BH183" s="1008">
        <v>0</v>
      </c>
      <c r="BI183" s="1007">
        <v>0</v>
      </c>
      <c r="BJ183" s="1008">
        <v>0</v>
      </c>
      <c r="BK183" s="1007">
        <v>0</v>
      </c>
      <c r="BL183" s="1008">
        <v>0</v>
      </c>
      <c r="BM183" s="1007">
        <v>0</v>
      </c>
      <c r="BN183" s="1008">
        <v>0</v>
      </c>
      <c r="BO183" s="1007">
        <v>0</v>
      </c>
      <c r="BP183" s="1008">
        <v>0</v>
      </c>
      <c r="BQ183" s="1007">
        <v>0</v>
      </c>
      <c r="BR183" s="1008">
        <v>0</v>
      </c>
      <c r="BS183" s="1007">
        <v>0</v>
      </c>
      <c r="BT183" s="1008">
        <v>0</v>
      </c>
      <c r="BU183" s="1007">
        <v>0</v>
      </c>
      <c r="BV183" s="1008">
        <v>0</v>
      </c>
      <c r="BW183" s="1007">
        <v>0</v>
      </c>
      <c r="BX183" s="1008">
        <v>0</v>
      </c>
      <c r="BY183" s="1007">
        <v>0</v>
      </c>
      <c r="BZ183" s="1008">
        <v>0</v>
      </c>
      <c r="CA183" s="1009">
        <v>0</v>
      </c>
      <c r="CB183" s="946"/>
      <c r="CC183" s="971"/>
      <c r="CD183" s="946"/>
      <c r="CE183" s="972"/>
      <c r="CF183" s="946"/>
      <c r="CG183" s="1006">
        <v>0</v>
      </c>
      <c r="CH183" s="1007">
        <v>0</v>
      </c>
      <c r="CI183" s="1008">
        <v>0</v>
      </c>
      <c r="CJ183" s="1007">
        <v>0</v>
      </c>
      <c r="CK183" s="1008">
        <v>0</v>
      </c>
      <c r="CL183" s="1007">
        <v>0</v>
      </c>
      <c r="CM183" s="1008">
        <v>0</v>
      </c>
      <c r="CN183" s="1007">
        <v>0</v>
      </c>
      <c r="CO183" s="1008">
        <v>0</v>
      </c>
      <c r="CP183" s="1007">
        <v>0</v>
      </c>
      <c r="CQ183" s="1008">
        <v>0</v>
      </c>
      <c r="CR183" s="1007">
        <v>0</v>
      </c>
      <c r="CS183" s="1008">
        <v>0</v>
      </c>
      <c r="CT183" s="1007">
        <v>0</v>
      </c>
      <c r="CU183" s="1008">
        <v>0</v>
      </c>
      <c r="CV183" s="1007">
        <v>0</v>
      </c>
      <c r="CW183" s="1008">
        <v>0</v>
      </c>
      <c r="CX183" s="1007">
        <v>0</v>
      </c>
      <c r="CY183" s="1008">
        <v>0</v>
      </c>
      <c r="CZ183" s="1007">
        <v>0</v>
      </c>
      <c r="DA183" s="1008">
        <v>0</v>
      </c>
      <c r="DB183" s="1007">
        <v>0</v>
      </c>
      <c r="DC183" s="1008">
        <v>0</v>
      </c>
      <c r="DD183" s="1007">
        <v>0</v>
      </c>
      <c r="DE183" s="1008">
        <v>0</v>
      </c>
      <c r="DF183" s="1007">
        <v>0</v>
      </c>
      <c r="DG183" s="1008">
        <v>0</v>
      </c>
      <c r="DH183" s="1007">
        <v>0</v>
      </c>
      <c r="DI183" s="1008">
        <v>0</v>
      </c>
      <c r="DJ183" s="1007">
        <v>0</v>
      </c>
      <c r="DK183" s="1008">
        <v>0</v>
      </c>
      <c r="DL183" s="1007">
        <v>0</v>
      </c>
      <c r="DM183" s="1008">
        <v>0</v>
      </c>
      <c r="DN183" s="1007">
        <v>0</v>
      </c>
      <c r="DO183" s="1008">
        <v>0</v>
      </c>
      <c r="DP183" s="1009">
        <v>0</v>
      </c>
      <c r="DQ183" s="946"/>
      <c r="DR183" s="973"/>
      <c r="DS183" s="946"/>
      <c r="DT183" s="1006">
        <v>0</v>
      </c>
      <c r="DU183" s="1007">
        <v>0</v>
      </c>
      <c r="DV183" s="1008">
        <v>0</v>
      </c>
      <c r="DW183" s="1007">
        <v>0</v>
      </c>
      <c r="DX183" s="1008">
        <v>0</v>
      </c>
      <c r="DY183" s="1007">
        <v>0</v>
      </c>
      <c r="DZ183" s="1008">
        <v>0</v>
      </c>
      <c r="EA183" s="1007">
        <v>0</v>
      </c>
      <c r="EB183" s="1008">
        <v>0</v>
      </c>
      <c r="EC183" s="1007">
        <v>0</v>
      </c>
      <c r="ED183" s="1008">
        <v>0</v>
      </c>
      <c r="EE183" s="1007">
        <v>0</v>
      </c>
      <c r="EF183" s="1008">
        <v>0</v>
      </c>
      <c r="EG183" s="1007">
        <v>0</v>
      </c>
      <c r="EH183" s="1008">
        <v>0</v>
      </c>
      <c r="EI183" s="1007">
        <v>0</v>
      </c>
      <c r="EJ183" s="1008">
        <v>0</v>
      </c>
      <c r="EK183" s="1007">
        <v>0</v>
      </c>
      <c r="EL183" s="1008">
        <v>0</v>
      </c>
      <c r="EM183" s="1007">
        <v>0</v>
      </c>
      <c r="EN183" s="1008">
        <v>0</v>
      </c>
      <c r="EO183" s="1007">
        <v>0</v>
      </c>
      <c r="EP183" s="1008">
        <v>0</v>
      </c>
      <c r="EQ183" s="1007">
        <v>0</v>
      </c>
      <c r="ER183" s="1008">
        <v>0</v>
      </c>
      <c r="ES183" s="1007">
        <v>0</v>
      </c>
      <c r="ET183" s="1008">
        <v>0</v>
      </c>
      <c r="EU183" s="1007">
        <v>0</v>
      </c>
      <c r="EV183" s="1008">
        <v>0</v>
      </c>
      <c r="EW183" s="1007">
        <v>0</v>
      </c>
      <c r="EX183" s="1008">
        <v>0</v>
      </c>
      <c r="EY183" s="1007">
        <v>0</v>
      </c>
      <c r="EZ183" s="1008">
        <v>0</v>
      </c>
      <c r="FA183" s="1007">
        <v>0</v>
      </c>
      <c r="FB183" s="1008">
        <v>0</v>
      </c>
      <c r="FC183" s="1009">
        <v>0</v>
      </c>
      <c r="FD183" s="946"/>
      <c r="FE183" s="974"/>
      <c r="FF183" s="946"/>
      <c r="FG183" s="975"/>
      <c r="FI183" s="1010" t="b">
        <v>1</v>
      </c>
    </row>
    <row r="184" spans="2:165" outlineLevel="1">
      <c r="B184" s="990">
        <v>171</v>
      </c>
      <c r="C184" s="1011" t="s">
        <v>350</v>
      </c>
      <c r="E184" s="992">
        <v>22097</v>
      </c>
      <c r="F184" s="993">
        <v>22097</v>
      </c>
      <c r="G184" s="994">
        <v>22097</v>
      </c>
      <c r="H184" s="993">
        <v>22119</v>
      </c>
      <c r="I184" s="994">
        <v>22119</v>
      </c>
      <c r="J184" s="993">
        <v>22119</v>
      </c>
      <c r="K184" s="994">
        <v>45584</v>
      </c>
      <c r="L184" s="993">
        <v>45584</v>
      </c>
      <c r="M184" s="994">
        <v>45584</v>
      </c>
      <c r="N184" s="993">
        <v>38658</v>
      </c>
      <c r="O184" s="994">
        <v>21087</v>
      </c>
      <c r="P184" s="993">
        <v>21087</v>
      </c>
      <c r="Q184" s="994">
        <v>-85</v>
      </c>
      <c r="R184" s="993">
        <v>-85</v>
      </c>
      <c r="S184" s="994">
        <v>-85</v>
      </c>
      <c r="T184" s="993">
        <v>-85</v>
      </c>
      <c r="U184" s="994">
        <v>-85</v>
      </c>
      <c r="V184" s="993">
        <v>-85</v>
      </c>
      <c r="W184" s="994">
        <v>-85</v>
      </c>
      <c r="X184" s="993">
        <v>-85</v>
      </c>
      <c r="Y184" s="994">
        <v>0</v>
      </c>
      <c r="Z184" s="993">
        <v>0</v>
      </c>
      <c r="AA184" s="994">
        <v>0</v>
      </c>
      <c r="AB184" s="993">
        <v>0</v>
      </c>
      <c r="AC184" s="994">
        <v>0</v>
      </c>
      <c r="AD184" s="993">
        <v>0</v>
      </c>
      <c r="AE184" s="994">
        <v>0</v>
      </c>
      <c r="AF184" s="993">
        <v>0</v>
      </c>
      <c r="AG184" s="994">
        <v>0</v>
      </c>
      <c r="AH184" s="993">
        <v>0</v>
      </c>
      <c r="AI184" s="994">
        <v>0</v>
      </c>
      <c r="AJ184" s="993">
        <v>0</v>
      </c>
      <c r="AK184" s="994">
        <v>0</v>
      </c>
      <c r="AL184" s="993">
        <v>0</v>
      </c>
      <c r="AM184" s="994">
        <v>0</v>
      </c>
      <c r="AN184" s="995">
        <v>0</v>
      </c>
      <c r="AO184" s="946"/>
      <c r="AP184" s="964"/>
      <c r="AQ184" s="946"/>
      <c r="AR184" s="992">
        <v>4</v>
      </c>
      <c r="AS184" s="993">
        <v>4</v>
      </c>
      <c r="AT184" s="994">
        <v>4</v>
      </c>
      <c r="AU184" s="993">
        <v>4</v>
      </c>
      <c r="AV184" s="994">
        <v>4</v>
      </c>
      <c r="AW184" s="993">
        <v>4</v>
      </c>
      <c r="AX184" s="994">
        <v>7</v>
      </c>
      <c r="AY184" s="993">
        <v>7</v>
      </c>
      <c r="AZ184" s="994">
        <v>7</v>
      </c>
      <c r="BA184" s="993">
        <v>6</v>
      </c>
      <c r="BB184" s="994">
        <v>4</v>
      </c>
      <c r="BC184" s="993">
        <v>4</v>
      </c>
      <c r="BD184" s="994">
        <v>0</v>
      </c>
      <c r="BE184" s="993">
        <v>0</v>
      </c>
      <c r="BF184" s="994">
        <v>0</v>
      </c>
      <c r="BG184" s="993">
        <v>0</v>
      </c>
      <c r="BH184" s="994">
        <v>0</v>
      </c>
      <c r="BI184" s="993">
        <v>0</v>
      </c>
      <c r="BJ184" s="994">
        <v>0</v>
      </c>
      <c r="BK184" s="993">
        <v>0</v>
      </c>
      <c r="BL184" s="994">
        <v>0</v>
      </c>
      <c r="BM184" s="993">
        <v>0</v>
      </c>
      <c r="BN184" s="994">
        <v>0</v>
      </c>
      <c r="BO184" s="993">
        <v>0</v>
      </c>
      <c r="BP184" s="994">
        <v>0</v>
      </c>
      <c r="BQ184" s="993">
        <v>0</v>
      </c>
      <c r="BR184" s="994">
        <v>0</v>
      </c>
      <c r="BS184" s="993">
        <v>0</v>
      </c>
      <c r="BT184" s="994">
        <v>0</v>
      </c>
      <c r="BU184" s="993">
        <v>0</v>
      </c>
      <c r="BV184" s="994">
        <v>0</v>
      </c>
      <c r="BW184" s="993">
        <v>0</v>
      </c>
      <c r="BX184" s="994">
        <v>0</v>
      </c>
      <c r="BY184" s="993">
        <v>0</v>
      </c>
      <c r="BZ184" s="994">
        <v>0</v>
      </c>
      <c r="CA184" s="995">
        <v>0</v>
      </c>
      <c r="CB184" s="946"/>
      <c r="CC184" s="971"/>
      <c r="CD184" s="946"/>
      <c r="CE184" s="972"/>
      <c r="CF184" s="946"/>
      <c r="CG184" s="992">
        <v>17538</v>
      </c>
      <c r="CH184" s="993">
        <v>17538</v>
      </c>
      <c r="CI184" s="994">
        <v>17538</v>
      </c>
      <c r="CJ184" s="993">
        <v>17555</v>
      </c>
      <c r="CK184" s="994">
        <v>17555</v>
      </c>
      <c r="CL184" s="993">
        <v>17555</v>
      </c>
      <c r="CM184" s="994">
        <v>35132</v>
      </c>
      <c r="CN184" s="993">
        <v>35132</v>
      </c>
      <c r="CO184" s="994">
        <v>35132</v>
      </c>
      <c r="CP184" s="993">
        <v>29944</v>
      </c>
      <c r="CQ184" s="994">
        <v>16736</v>
      </c>
      <c r="CR184" s="993">
        <v>16736</v>
      </c>
      <c r="CS184" s="994">
        <v>-67</v>
      </c>
      <c r="CT184" s="993">
        <v>-67</v>
      </c>
      <c r="CU184" s="994">
        <v>-67</v>
      </c>
      <c r="CV184" s="993">
        <v>-67</v>
      </c>
      <c r="CW184" s="994">
        <v>-67</v>
      </c>
      <c r="CX184" s="993">
        <v>-67</v>
      </c>
      <c r="CY184" s="994">
        <v>-67</v>
      </c>
      <c r="CZ184" s="993">
        <v>-67</v>
      </c>
      <c r="DA184" s="994">
        <v>0</v>
      </c>
      <c r="DB184" s="993">
        <v>0</v>
      </c>
      <c r="DC184" s="994">
        <v>0</v>
      </c>
      <c r="DD184" s="993">
        <v>0</v>
      </c>
      <c r="DE184" s="994">
        <v>0</v>
      </c>
      <c r="DF184" s="993">
        <v>0</v>
      </c>
      <c r="DG184" s="994">
        <v>0</v>
      </c>
      <c r="DH184" s="993">
        <v>0</v>
      </c>
      <c r="DI184" s="994">
        <v>0</v>
      </c>
      <c r="DJ184" s="993">
        <v>0</v>
      </c>
      <c r="DK184" s="994">
        <v>0</v>
      </c>
      <c r="DL184" s="993">
        <v>0</v>
      </c>
      <c r="DM184" s="994">
        <v>0</v>
      </c>
      <c r="DN184" s="993">
        <v>0</v>
      </c>
      <c r="DO184" s="994">
        <v>0</v>
      </c>
      <c r="DP184" s="995">
        <v>0</v>
      </c>
      <c r="DQ184" s="946"/>
      <c r="DR184" s="973"/>
      <c r="DS184" s="946"/>
      <c r="DT184" s="992">
        <v>3</v>
      </c>
      <c r="DU184" s="993">
        <v>3</v>
      </c>
      <c r="DV184" s="994">
        <v>3</v>
      </c>
      <c r="DW184" s="993">
        <v>3</v>
      </c>
      <c r="DX184" s="994">
        <v>3</v>
      </c>
      <c r="DY184" s="993">
        <v>3</v>
      </c>
      <c r="DZ184" s="994">
        <v>6</v>
      </c>
      <c r="EA184" s="993">
        <v>6</v>
      </c>
      <c r="EB184" s="994">
        <v>6</v>
      </c>
      <c r="EC184" s="993">
        <v>5</v>
      </c>
      <c r="ED184" s="994">
        <v>3</v>
      </c>
      <c r="EE184" s="993">
        <v>3</v>
      </c>
      <c r="EF184" s="994">
        <v>0</v>
      </c>
      <c r="EG184" s="993">
        <v>0</v>
      </c>
      <c r="EH184" s="994">
        <v>0</v>
      </c>
      <c r="EI184" s="993">
        <v>0</v>
      </c>
      <c r="EJ184" s="994">
        <v>0</v>
      </c>
      <c r="EK184" s="993">
        <v>0</v>
      </c>
      <c r="EL184" s="994">
        <v>0</v>
      </c>
      <c r="EM184" s="993">
        <v>0</v>
      </c>
      <c r="EN184" s="994">
        <v>0</v>
      </c>
      <c r="EO184" s="993">
        <v>0</v>
      </c>
      <c r="EP184" s="994">
        <v>0</v>
      </c>
      <c r="EQ184" s="993">
        <v>0</v>
      </c>
      <c r="ER184" s="994">
        <v>0</v>
      </c>
      <c r="ES184" s="993">
        <v>0</v>
      </c>
      <c r="ET184" s="994">
        <v>0</v>
      </c>
      <c r="EU184" s="993">
        <v>0</v>
      </c>
      <c r="EV184" s="994">
        <v>0</v>
      </c>
      <c r="EW184" s="993">
        <v>0</v>
      </c>
      <c r="EX184" s="994">
        <v>0</v>
      </c>
      <c r="EY184" s="993">
        <v>0</v>
      </c>
      <c r="EZ184" s="994">
        <v>0</v>
      </c>
      <c r="FA184" s="993">
        <v>0</v>
      </c>
      <c r="FB184" s="994">
        <v>0</v>
      </c>
      <c r="FC184" s="995">
        <v>0</v>
      </c>
      <c r="FD184" s="946"/>
      <c r="FE184" s="974"/>
      <c r="FF184" s="946"/>
      <c r="FG184" s="975"/>
      <c r="FI184" s="996" t="b">
        <v>0</v>
      </c>
    </row>
    <row r="185" spans="2:165" hidden="1" outlineLevel="1">
      <c r="B185" s="983">
        <v>172</v>
      </c>
      <c r="C185" s="1012" t="s">
        <v>355</v>
      </c>
      <c r="E185" s="985">
        <v>0</v>
      </c>
      <c r="F185" s="986">
        <v>0</v>
      </c>
      <c r="G185" s="987">
        <v>0</v>
      </c>
      <c r="H185" s="986">
        <v>0</v>
      </c>
      <c r="I185" s="987">
        <v>0</v>
      </c>
      <c r="J185" s="986">
        <v>0</v>
      </c>
      <c r="K185" s="987">
        <v>0</v>
      </c>
      <c r="L185" s="986">
        <v>0</v>
      </c>
      <c r="M185" s="987">
        <v>0</v>
      </c>
      <c r="N185" s="986">
        <v>0</v>
      </c>
      <c r="O185" s="987">
        <v>0</v>
      </c>
      <c r="P185" s="986">
        <v>0</v>
      </c>
      <c r="Q185" s="987">
        <v>0</v>
      </c>
      <c r="R185" s="986">
        <v>0</v>
      </c>
      <c r="S185" s="987">
        <v>0</v>
      </c>
      <c r="T185" s="986">
        <v>0</v>
      </c>
      <c r="U185" s="987">
        <v>0</v>
      </c>
      <c r="V185" s="986">
        <v>0</v>
      </c>
      <c r="W185" s="987">
        <v>0</v>
      </c>
      <c r="X185" s="986">
        <v>0</v>
      </c>
      <c r="Y185" s="987">
        <v>0</v>
      </c>
      <c r="Z185" s="986">
        <v>0</v>
      </c>
      <c r="AA185" s="987">
        <v>0</v>
      </c>
      <c r="AB185" s="986">
        <v>0</v>
      </c>
      <c r="AC185" s="987">
        <v>0</v>
      </c>
      <c r="AD185" s="986">
        <v>0</v>
      </c>
      <c r="AE185" s="987">
        <v>0</v>
      </c>
      <c r="AF185" s="986">
        <v>0</v>
      </c>
      <c r="AG185" s="987">
        <v>0</v>
      </c>
      <c r="AH185" s="986">
        <v>0</v>
      </c>
      <c r="AI185" s="987">
        <v>0</v>
      </c>
      <c r="AJ185" s="986">
        <v>0</v>
      </c>
      <c r="AK185" s="987">
        <v>0</v>
      </c>
      <c r="AL185" s="986">
        <v>0</v>
      </c>
      <c r="AM185" s="987">
        <v>0</v>
      </c>
      <c r="AN185" s="988">
        <v>0</v>
      </c>
      <c r="AO185" s="946"/>
      <c r="AP185" s="964"/>
      <c r="AQ185" s="946"/>
      <c r="AR185" s="985">
        <v>0</v>
      </c>
      <c r="AS185" s="986">
        <v>0</v>
      </c>
      <c r="AT185" s="987">
        <v>0</v>
      </c>
      <c r="AU185" s="986">
        <v>0</v>
      </c>
      <c r="AV185" s="987">
        <v>0</v>
      </c>
      <c r="AW185" s="986">
        <v>0</v>
      </c>
      <c r="AX185" s="987">
        <v>0</v>
      </c>
      <c r="AY185" s="986">
        <v>0</v>
      </c>
      <c r="AZ185" s="987">
        <v>0</v>
      </c>
      <c r="BA185" s="986">
        <v>0</v>
      </c>
      <c r="BB185" s="987">
        <v>0</v>
      </c>
      <c r="BC185" s="986">
        <v>0</v>
      </c>
      <c r="BD185" s="987">
        <v>0</v>
      </c>
      <c r="BE185" s="986">
        <v>0</v>
      </c>
      <c r="BF185" s="987">
        <v>0</v>
      </c>
      <c r="BG185" s="986">
        <v>0</v>
      </c>
      <c r="BH185" s="987">
        <v>0</v>
      </c>
      <c r="BI185" s="986">
        <v>0</v>
      </c>
      <c r="BJ185" s="987">
        <v>0</v>
      </c>
      <c r="BK185" s="986">
        <v>0</v>
      </c>
      <c r="BL185" s="987">
        <v>0</v>
      </c>
      <c r="BM185" s="986">
        <v>0</v>
      </c>
      <c r="BN185" s="987">
        <v>0</v>
      </c>
      <c r="BO185" s="986">
        <v>0</v>
      </c>
      <c r="BP185" s="987">
        <v>0</v>
      </c>
      <c r="BQ185" s="986">
        <v>0</v>
      </c>
      <c r="BR185" s="987">
        <v>0</v>
      </c>
      <c r="BS185" s="986">
        <v>0</v>
      </c>
      <c r="BT185" s="987">
        <v>0</v>
      </c>
      <c r="BU185" s="986">
        <v>0</v>
      </c>
      <c r="BV185" s="987">
        <v>0</v>
      </c>
      <c r="BW185" s="986">
        <v>0</v>
      </c>
      <c r="BX185" s="987">
        <v>0</v>
      </c>
      <c r="BY185" s="986">
        <v>0</v>
      </c>
      <c r="BZ185" s="987">
        <v>0</v>
      </c>
      <c r="CA185" s="988">
        <v>0</v>
      </c>
      <c r="CB185" s="946"/>
      <c r="CC185" s="971"/>
      <c r="CD185" s="946"/>
      <c r="CE185" s="972"/>
      <c r="CF185" s="946"/>
      <c r="CG185" s="985">
        <v>0</v>
      </c>
      <c r="CH185" s="986">
        <v>0</v>
      </c>
      <c r="CI185" s="987">
        <v>0</v>
      </c>
      <c r="CJ185" s="986">
        <v>0</v>
      </c>
      <c r="CK185" s="987">
        <v>0</v>
      </c>
      <c r="CL185" s="986">
        <v>0</v>
      </c>
      <c r="CM185" s="987">
        <v>0</v>
      </c>
      <c r="CN185" s="986">
        <v>0</v>
      </c>
      <c r="CO185" s="987">
        <v>0</v>
      </c>
      <c r="CP185" s="986">
        <v>0</v>
      </c>
      <c r="CQ185" s="987">
        <v>0</v>
      </c>
      <c r="CR185" s="986">
        <v>0</v>
      </c>
      <c r="CS185" s="987">
        <v>0</v>
      </c>
      <c r="CT185" s="986">
        <v>0</v>
      </c>
      <c r="CU185" s="987">
        <v>0</v>
      </c>
      <c r="CV185" s="986">
        <v>0</v>
      </c>
      <c r="CW185" s="987">
        <v>0</v>
      </c>
      <c r="CX185" s="986">
        <v>0</v>
      </c>
      <c r="CY185" s="987">
        <v>0</v>
      </c>
      <c r="CZ185" s="986">
        <v>0</v>
      </c>
      <c r="DA185" s="987">
        <v>0</v>
      </c>
      <c r="DB185" s="986">
        <v>0</v>
      </c>
      <c r="DC185" s="987">
        <v>0</v>
      </c>
      <c r="DD185" s="986">
        <v>0</v>
      </c>
      <c r="DE185" s="987">
        <v>0</v>
      </c>
      <c r="DF185" s="986">
        <v>0</v>
      </c>
      <c r="DG185" s="987">
        <v>0</v>
      </c>
      <c r="DH185" s="986">
        <v>0</v>
      </c>
      <c r="DI185" s="987">
        <v>0</v>
      </c>
      <c r="DJ185" s="986">
        <v>0</v>
      </c>
      <c r="DK185" s="987">
        <v>0</v>
      </c>
      <c r="DL185" s="986">
        <v>0</v>
      </c>
      <c r="DM185" s="987">
        <v>0</v>
      </c>
      <c r="DN185" s="986">
        <v>0</v>
      </c>
      <c r="DO185" s="987">
        <v>0</v>
      </c>
      <c r="DP185" s="988">
        <v>0</v>
      </c>
      <c r="DQ185" s="946"/>
      <c r="DR185" s="973"/>
      <c r="DS185" s="946"/>
      <c r="DT185" s="985">
        <v>0</v>
      </c>
      <c r="DU185" s="986">
        <v>0</v>
      </c>
      <c r="DV185" s="987">
        <v>0</v>
      </c>
      <c r="DW185" s="986">
        <v>0</v>
      </c>
      <c r="DX185" s="987">
        <v>0</v>
      </c>
      <c r="DY185" s="986">
        <v>0</v>
      </c>
      <c r="DZ185" s="987">
        <v>0</v>
      </c>
      <c r="EA185" s="986">
        <v>0</v>
      </c>
      <c r="EB185" s="987">
        <v>0</v>
      </c>
      <c r="EC185" s="986">
        <v>0</v>
      </c>
      <c r="ED185" s="987">
        <v>0</v>
      </c>
      <c r="EE185" s="986">
        <v>0</v>
      </c>
      <c r="EF185" s="987">
        <v>0</v>
      </c>
      <c r="EG185" s="986">
        <v>0</v>
      </c>
      <c r="EH185" s="987">
        <v>0</v>
      </c>
      <c r="EI185" s="986">
        <v>0</v>
      </c>
      <c r="EJ185" s="987">
        <v>0</v>
      </c>
      <c r="EK185" s="986">
        <v>0</v>
      </c>
      <c r="EL185" s="987">
        <v>0</v>
      </c>
      <c r="EM185" s="986">
        <v>0</v>
      </c>
      <c r="EN185" s="987">
        <v>0</v>
      </c>
      <c r="EO185" s="986">
        <v>0</v>
      </c>
      <c r="EP185" s="987">
        <v>0</v>
      </c>
      <c r="EQ185" s="986">
        <v>0</v>
      </c>
      <c r="ER185" s="987">
        <v>0</v>
      </c>
      <c r="ES185" s="986">
        <v>0</v>
      </c>
      <c r="ET185" s="987">
        <v>0</v>
      </c>
      <c r="EU185" s="986">
        <v>0</v>
      </c>
      <c r="EV185" s="987">
        <v>0</v>
      </c>
      <c r="EW185" s="986">
        <v>0</v>
      </c>
      <c r="EX185" s="987">
        <v>0</v>
      </c>
      <c r="EY185" s="986">
        <v>0</v>
      </c>
      <c r="EZ185" s="987">
        <v>0</v>
      </c>
      <c r="FA185" s="986">
        <v>0</v>
      </c>
      <c r="FB185" s="987">
        <v>0</v>
      </c>
      <c r="FC185" s="988">
        <v>0</v>
      </c>
      <c r="FD185" s="946"/>
      <c r="FE185" s="974"/>
      <c r="FF185" s="946"/>
      <c r="FG185" s="975"/>
      <c r="FI185" s="989" t="b">
        <v>1</v>
      </c>
    </row>
    <row r="186" spans="2:165" hidden="1" outlineLevel="1">
      <c r="B186" s="990">
        <v>173</v>
      </c>
      <c r="C186" s="1011" t="s">
        <v>356</v>
      </c>
      <c r="E186" s="992">
        <v>0</v>
      </c>
      <c r="F186" s="993">
        <v>0</v>
      </c>
      <c r="G186" s="994">
        <v>0</v>
      </c>
      <c r="H186" s="993">
        <v>0</v>
      </c>
      <c r="I186" s="994">
        <v>0</v>
      </c>
      <c r="J186" s="993">
        <v>0</v>
      </c>
      <c r="K186" s="994">
        <v>0</v>
      </c>
      <c r="L186" s="993">
        <v>0</v>
      </c>
      <c r="M186" s="994">
        <v>0</v>
      </c>
      <c r="N186" s="993">
        <v>0</v>
      </c>
      <c r="O186" s="994">
        <v>0</v>
      </c>
      <c r="P186" s="993">
        <v>0</v>
      </c>
      <c r="Q186" s="994">
        <v>0</v>
      </c>
      <c r="R186" s="993">
        <v>0</v>
      </c>
      <c r="S186" s="994">
        <v>0</v>
      </c>
      <c r="T186" s="993">
        <v>0</v>
      </c>
      <c r="U186" s="994">
        <v>0</v>
      </c>
      <c r="V186" s="993">
        <v>0</v>
      </c>
      <c r="W186" s="994">
        <v>0</v>
      </c>
      <c r="X186" s="993">
        <v>0</v>
      </c>
      <c r="Y186" s="994">
        <v>0</v>
      </c>
      <c r="Z186" s="993">
        <v>0</v>
      </c>
      <c r="AA186" s="994">
        <v>0</v>
      </c>
      <c r="AB186" s="993">
        <v>0</v>
      </c>
      <c r="AC186" s="994">
        <v>0</v>
      </c>
      <c r="AD186" s="993">
        <v>0</v>
      </c>
      <c r="AE186" s="994">
        <v>0</v>
      </c>
      <c r="AF186" s="993">
        <v>0</v>
      </c>
      <c r="AG186" s="994">
        <v>0</v>
      </c>
      <c r="AH186" s="993">
        <v>0</v>
      </c>
      <c r="AI186" s="994">
        <v>0</v>
      </c>
      <c r="AJ186" s="993">
        <v>0</v>
      </c>
      <c r="AK186" s="994">
        <v>0</v>
      </c>
      <c r="AL186" s="993">
        <v>0</v>
      </c>
      <c r="AM186" s="994">
        <v>0</v>
      </c>
      <c r="AN186" s="995">
        <v>0</v>
      </c>
      <c r="AO186" s="946"/>
      <c r="AP186" s="964"/>
      <c r="AQ186" s="946"/>
      <c r="AR186" s="992">
        <v>0</v>
      </c>
      <c r="AS186" s="993">
        <v>0</v>
      </c>
      <c r="AT186" s="994">
        <v>0</v>
      </c>
      <c r="AU186" s="993">
        <v>0</v>
      </c>
      <c r="AV186" s="994">
        <v>0</v>
      </c>
      <c r="AW186" s="993">
        <v>0</v>
      </c>
      <c r="AX186" s="994">
        <v>0</v>
      </c>
      <c r="AY186" s="993">
        <v>0</v>
      </c>
      <c r="AZ186" s="994">
        <v>0</v>
      </c>
      <c r="BA186" s="993">
        <v>0</v>
      </c>
      <c r="BB186" s="994">
        <v>0</v>
      </c>
      <c r="BC186" s="993">
        <v>0</v>
      </c>
      <c r="BD186" s="994">
        <v>0</v>
      </c>
      <c r="BE186" s="993">
        <v>0</v>
      </c>
      <c r="BF186" s="994">
        <v>0</v>
      </c>
      <c r="BG186" s="993">
        <v>0</v>
      </c>
      <c r="BH186" s="994">
        <v>0</v>
      </c>
      <c r="BI186" s="993">
        <v>0</v>
      </c>
      <c r="BJ186" s="994">
        <v>0</v>
      </c>
      <c r="BK186" s="993">
        <v>0</v>
      </c>
      <c r="BL186" s="994">
        <v>0</v>
      </c>
      <c r="BM186" s="993">
        <v>0</v>
      </c>
      <c r="BN186" s="994">
        <v>0</v>
      </c>
      <c r="BO186" s="993">
        <v>0</v>
      </c>
      <c r="BP186" s="994">
        <v>0</v>
      </c>
      <c r="BQ186" s="993">
        <v>0</v>
      </c>
      <c r="BR186" s="994">
        <v>0</v>
      </c>
      <c r="BS186" s="993">
        <v>0</v>
      </c>
      <c r="BT186" s="994">
        <v>0</v>
      </c>
      <c r="BU186" s="993">
        <v>0</v>
      </c>
      <c r="BV186" s="994">
        <v>0</v>
      </c>
      <c r="BW186" s="993">
        <v>0</v>
      </c>
      <c r="BX186" s="994">
        <v>0</v>
      </c>
      <c r="BY186" s="993">
        <v>0</v>
      </c>
      <c r="BZ186" s="994">
        <v>0</v>
      </c>
      <c r="CA186" s="995">
        <v>0</v>
      </c>
      <c r="CB186" s="946"/>
      <c r="CC186" s="971"/>
      <c r="CD186" s="946"/>
      <c r="CE186" s="972"/>
      <c r="CF186" s="946"/>
      <c r="CG186" s="992">
        <v>0</v>
      </c>
      <c r="CH186" s="993">
        <v>0</v>
      </c>
      <c r="CI186" s="994">
        <v>0</v>
      </c>
      <c r="CJ186" s="993">
        <v>0</v>
      </c>
      <c r="CK186" s="994">
        <v>0</v>
      </c>
      <c r="CL186" s="993">
        <v>0</v>
      </c>
      <c r="CM186" s="994">
        <v>0</v>
      </c>
      <c r="CN186" s="993">
        <v>0</v>
      </c>
      <c r="CO186" s="994">
        <v>0</v>
      </c>
      <c r="CP186" s="993">
        <v>0</v>
      </c>
      <c r="CQ186" s="994">
        <v>0</v>
      </c>
      <c r="CR186" s="993">
        <v>0</v>
      </c>
      <c r="CS186" s="994">
        <v>0</v>
      </c>
      <c r="CT186" s="993">
        <v>0</v>
      </c>
      <c r="CU186" s="994">
        <v>0</v>
      </c>
      <c r="CV186" s="993">
        <v>0</v>
      </c>
      <c r="CW186" s="994">
        <v>0</v>
      </c>
      <c r="CX186" s="993">
        <v>0</v>
      </c>
      <c r="CY186" s="994">
        <v>0</v>
      </c>
      <c r="CZ186" s="993">
        <v>0</v>
      </c>
      <c r="DA186" s="994">
        <v>0</v>
      </c>
      <c r="DB186" s="993">
        <v>0</v>
      </c>
      <c r="DC186" s="994">
        <v>0</v>
      </c>
      <c r="DD186" s="993">
        <v>0</v>
      </c>
      <c r="DE186" s="994">
        <v>0</v>
      </c>
      <c r="DF186" s="993">
        <v>0</v>
      </c>
      <c r="DG186" s="994">
        <v>0</v>
      </c>
      <c r="DH186" s="993">
        <v>0</v>
      </c>
      <c r="DI186" s="994">
        <v>0</v>
      </c>
      <c r="DJ186" s="993">
        <v>0</v>
      </c>
      <c r="DK186" s="994">
        <v>0</v>
      </c>
      <c r="DL186" s="993">
        <v>0</v>
      </c>
      <c r="DM186" s="994">
        <v>0</v>
      </c>
      <c r="DN186" s="993">
        <v>0</v>
      </c>
      <c r="DO186" s="994">
        <v>0</v>
      </c>
      <c r="DP186" s="995">
        <v>0</v>
      </c>
      <c r="DQ186" s="946"/>
      <c r="DR186" s="973"/>
      <c r="DS186" s="946"/>
      <c r="DT186" s="992">
        <v>0</v>
      </c>
      <c r="DU186" s="993">
        <v>0</v>
      </c>
      <c r="DV186" s="994">
        <v>0</v>
      </c>
      <c r="DW186" s="993">
        <v>0</v>
      </c>
      <c r="DX186" s="994">
        <v>0</v>
      </c>
      <c r="DY186" s="993">
        <v>0</v>
      </c>
      <c r="DZ186" s="994">
        <v>0</v>
      </c>
      <c r="EA186" s="993">
        <v>0</v>
      </c>
      <c r="EB186" s="994">
        <v>0</v>
      </c>
      <c r="EC186" s="993">
        <v>0</v>
      </c>
      <c r="ED186" s="994">
        <v>0</v>
      </c>
      <c r="EE186" s="993">
        <v>0</v>
      </c>
      <c r="EF186" s="994">
        <v>0</v>
      </c>
      <c r="EG186" s="993">
        <v>0</v>
      </c>
      <c r="EH186" s="994">
        <v>0</v>
      </c>
      <c r="EI186" s="993">
        <v>0</v>
      </c>
      <c r="EJ186" s="994">
        <v>0</v>
      </c>
      <c r="EK186" s="993">
        <v>0</v>
      </c>
      <c r="EL186" s="994">
        <v>0</v>
      </c>
      <c r="EM186" s="993">
        <v>0</v>
      </c>
      <c r="EN186" s="994">
        <v>0</v>
      </c>
      <c r="EO186" s="993">
        <v>0</v>
      </c>
      <c r="EP186" s="994">
        <v>0</v>
      </c>
      <c r="EQ186" s="993">
        <v>0</v>
      </c>
      <c r="ER186" s="994">
        <v>0</v>
      </c>
      <c r="ES186" s="993">
        <v>0</v>
      </c>
      <c r="ET186" s="994">
        <v>0</v>
      </c>
      <c r="EU186" s="993">
        <v>0</v>
      </c>
      <c r="EV186" s="994">
        <v>0</v>
      </c>
      <c r="EW186" s="993">
        <v>0</v>
      </c>
      <c r="EX186" s="994">
        <v>0</v>
      </c>
      <c r="EY186" s="993">
        <v>0</v>
      </c>
      <c r="EZ186" s="994">
        <v>0</v>
      </c>
      <c r="FA186" s="993">
        <v>0</v>
      </c>
      <c r="FB186" s="994">
        <v>0</v>
      </c>
      <c r="FC186" s="995">
        <v>0</v>
      </c>
      <c r="FD186" s="946"/>
      <c r="FE186" s="974"/>
      <c r="FF186" s="946"/>
      <c r="FG186" s="975"/>
      <c r="FI186" s="996" t="b">
        <v>1</v>
      </c>
    </row>
    <row r="187" spans="2:165" hidden="1" outlineLevel="1">
      <c r="B187" s="983">
        <v>174</v>
      </c>
      <c r="C187" s="1012" t="s">
        <v>358</v>
      </c>
      <c r="E187" s="985">
        <v>0</v>
      </c>
      <c r="F187" s="986">
        <v>0</v>
      </c>
      <c r="G187" s="987">
        <v>0</v>
      </c>
      <c r="H187" s="986">
        <v>0</v>
      </c>
      <c r="I187" s="987">
        <v>0</v>
      </c>
      <c r="J187" s="986">
        <v>0</v>
      </c>
      <c r="K187" s="987">
        <v>0</v>
      </c>
      <c r="L187" s="986">
        <v>0</v>
      </c>
      <c r="M187" s="987">
        <v>0</v>
      </c>
      <c r="N187" s="986">
        <v>0</v>
      </c>
      <c r="O187" s="987">
        <v>0</v>
      </c>
      <c r="P187" s="986">
        <v>0</v>
      </c>
      <c r="Q187" s="987">
        <v>0</v>
      </c>
      <c r="R187" s="986">
        <v>0</v>
      </c>
      <c r="S187" s="987">
        <v>0</v>
      </c>
      <c r="T187" s="986">
        <v>0</v>
      </c>
      <c r="U187" s="987">
        <v>0</v>
      </c>
      <c r="V187" s="986">
        <v>0</v>
      </c>
      <c r="W187" s="987">
        <v>0</v>
      </c>
      <c r="X187" s="986">
        <v>0</v>
      </c>
      <c r="Y187" s="987">
        <v>0</v>
      </c>
      <c r="Z187" s="986">
        <v>0</v>
      </c>
      <c r="AA187" s="987">
        <v>0</v>
      </c>
      <c r="AB187" s="986">
        <v>0</v>
      </c>
      <c r="AC187" s="987">
        <v>0</v>
      </c>
      <c r="AD187" s="986">
        <v>0</v>
      </c>
      <c r="AE187" s="987">
        <v>0</v>
      </c>
      <c r="AF187" s="986">
        <v>0</v>
      </c>
      <c r="AG187" s="987">
        <v>0</v>
      </c>
      <c r="AH187" s="986">
        <v>0</v>
      </c>
      <c r="AI187" s="987">
        <v>0</v>
      </c>
      <c r="AJ187" s="986">
        <v>0</v>
      </c>
      <c r="AK187" s="987">
        <v>0</v>
      </c>
      <c r="AL187" s="986">
        <v>0</v>
      </c>
      <c r="AM187" s="987">
        <v>0</v>
      </c>
      <c r="AN187" s="988">
        <v>0</v>
      </c>
      <c r="AO187" s="946"/>
      <c r="AP187" s="964"/>
      <c r="AQ187" s="946"/>
      <c r="AR187" s="985">
        <v>0</v>
      </c>
      <c r="AS187" s="986">
        <v>0</v>
      </c>
      <c r="AT187" s="987">
        <v>0</v>
      </c>
      <c r="AU187" s="986">
        <v>0</v>
      </c>
      <c r="AV187" s="987">
        <v>0</v>
      </c>
      <c r="AW187" s="986">
        <v>0</v>
      </c>
      <c r="AX187" s="987">
        <v>0</v>
      </c>
      <c r="AY187" s="986">
        <v>0</v>
      </c>
      <c r="AZ187" s="987">
        <v>0</v>
      </c>
      <c r="BA187" s="986">
        <v>0</v>
      </c>
      <c r="BB187" s="987">
        <v>0</v>
      </c>
      <c r="BC187" s="986">
        <v>0</v>
      </c>
      <c r="BD187" s="987">
        <v>0</v>
      </c>
      <c r="BE187" s="986">
        <v>0</v>
      </c>
      <c r="BF187" s="987">
        <v>0</v>
      </c>
      <c r="BG187" s="986">
        <v>0</v>
      </c>
      <c r="BH187" s="987">
        <v>0</v>
      </c>
      <c r="BI187" s="986">
        <v>0</v>
      </c>
      <c r="BJ187" s="987">
        <v>0</v>
      </c>
      <c r="BK187" s="986">
        <v>0</v>
      </c>
      <c r="BL187" s="987">
        <v>0</v>
      </c>
      <c r="BM187" s="986">
        <v>0</v>
      </c>
      <c r="BN187" s="987">
        <v>0</v>
      </c>
      <c r="BO187" s="986">
        <v>0</v>
      </c>
      <c r="BP187" s="987">
        <v>0</v>
      </c>
      <c r="BQ187" s="986">
        <v>0</v>
      </c>
      <c r="BR187" s="987">
        <v>0</v>
      </c>
      <c r="BS187" s="986">
        <v>0</v>
      </c>
      <c r="BT187" s="987">
        <v>0</v>
      </c>
      <c r="BU187" s="986">
        <v>0</v>
      </c>
      <c r="BV187" s="987">
        <v>0</v>
      </c>
      <c r="BW187" s="986">
        <v>0</v>
      </c>
      <c r="BX187" s="987">
        <v>0</v>
      </c>
      <c r="BY187" s="986">
        <v>0</v>
      </c>
      <c r="BZ187" s="987">
        <v>0</v>
      </c>
      <c r="CA187" s="988">
        <v>0</v>
      </c>
      <c r="CB187" s="946"/>
      <c r="CC187" s="971"/>
      <c r="CD187" s="946"/>
      <c r="CE187" s="972"/>
      <c r="CF187" s="946"/>
      <c r="CG187" s="985">
        <v>0</v>
      </c>
      <c r="CH187" s="986">
        <v>0</v>
      </c>
      <c r="CI187" s="987">
        <v>0</v>
      </c>
      <c r="CJ187" s="986">
        <v>0</v>
      </c>
      <c r="CK187" s="987">
        <v>0</v>
      </c>
      <c r="CL187" s="986">
        <v>0</v>
      </c>
      <c r="CM187" s="987">
        <v>0</v>
      </c>
      <c r="CN187" s="986">
        <v>0</v>
      </c>
      <c r="CO187" s="987">
        <v>0</v>
      </c>
      <c r="CP187" s="986">
        <v>0</v>
      </c>
      <c r="CQ187" s="987">
        <v>0</v>
      </c>
      <c r="CR187" s="986">
        <v>0</v>
      </c>
      <c r="CS187" s="987">
        <v>0</v>
      </c>
      <c r="CT187" s="986">
        <v>0</v>
      </c>
      <c r="CU187" s="987">
        <v>0</v>
      </c>
      <c r="CV187" s="986">
        <v>0</v>
      </c>
      <c r="CW187" s="987">
        <v>0</v>
      </c>
      <c r="CX187" s="986">
        <v>0</v>
      </c>
      <c r="CY187" s="987">
        <v>0</v>
      </c>
      <c r="CZ187" s="986">
        <v>0</v>
      </c>
      <c r="DA187" s="987">
        <v>0</v>
      </c>
      <c r="DB187" s="986">
        <v>0</v>
      </c>
      <c r="DC187" s="987">
        <v>0</v>
      </c>
      <c r="DD187" s="986">
        <v>0</v>
      </c>
      <c r="DE187" s="987">
        <v>0</v>
      </c>
      <c r="DF187" s="986">
        <v>0</v>
      </c>
      <c r="DG187" s="987">
        <v>0</v>
      </c>
      <c r="DH187" s="986">
        <v>0</v>
      </c>
      <c r="DI187" s="987">
        <v>0</v>
      </c>
      <c r="DJ187" s="986">
        <v>0</v>
      </c>
      <c r="DK187" s="987">
        <v>0</v>
      </c>
      <c r="DL187" s="986">
        <v>0</v>
      </c>
      <c r="DM187" s="987">
        <v>0</v>
      </c>
      <c r="DN187" s="986">
        <v>0</v>
      </c>
      <c r="DO187" s="987">
        <v>0</v>
      </c>
      <c r="DP187" s="988">
        <v>0</v>
      </c>
      <c r="DQ187" s="946"/>
      <c r="DR187" s="973"/>
      <c r="DS187" s="946"/>
      <c r="DT187" s="985">
        <v>0</v>
      </c>
      <c r="DU187" s="986">
        <v>0</v>
      </c>
      <c r="DV187" s="987">
        <v>0</v>
      </c>
      <c r="DW187" s="986">
        <v>0</v>
      </c>
      <c r="DX187" s="987">
        <v>0</v>
      </c>
      <c r="DY187" s="986">
        <v>0</v>
      </c>
      <c r="DZ187" s="987">
        <v>0</v>
      </c>
      <c r="EA187" s="986">
        <v>0</v>
      </c>
      <c r="EB187" s="987">
        <v>0</v>
      </c>
      <c r="EC187" s="986">
        <v>0</v>
      </c>
      <c r="ED187" s="987">
        <v>0</v>
      </c>
      <c r="EE187" s="986">
        <v>0</v>
      </c>
      <c r="EF187" s="987">
        <v>0</v>
      </c>
      <c r="EG187" s="986">
        <v>0</v>
      </c>
      <c r="EH187" s="987">
        <v>0</v>
      </c>
      <c r="EI187" s="986">
        <v>0</v>
      </c>
      <c r="EJ187" s="987">
        <v>0</v>
      </c>
      <c r="EK187" s="986">
        <v>0</v>
      </c>
      <c r="EL187" s="987">
        <v>0</v>
      </c>
      <c r="EM187" s="986">
        <v>0</v>
      </c>
      <c r="EN187" s="987">
        <v>0</v>
      </c>
      <c r="EO187" s="986">
        <v>0</v>
      </c>
      <c r="EP187" s="987">
        <v>0</v>
      </c>
      <c r="EQ187" s="986">
        <v>0</v>
      </c>
      <c r="ER187" s="987">
        <v>0</v>
      </c>
      <c r="ES187" s="986">
        <v>0</v>
      </c>
      <c r="ET187" s="987">
        <v>0</v>
      </c>
      <c r="EU187" s="986">
        <v>0</v>
      </c>
      <c r="EV187" s="987">
        <v>0</v>
      </c>
      <c r="EW187" s="986">
        <v>0</v>
      </c>
      <c r="EX187" s="987">
        <v>0</v>
      </c>
      <c r="EY187" s="986">
        <v>0</v>
      </c>
      <c r="EZ187" s="987">
        <v>0</v>
      </c>
      <c r="FA187" s="986">
        <v>0</v>
      </c>
      <c r="FB187" s="987">
        <v>0</v>
      </c>
      <c r="FC187" s="988">
        <v>0</v>
      </c>
      <c r="FD187" s="946"/>
      <c r="FE187" s="974"/>
      <c r="FF187" s="946"/>
      <c r="FG187" s="975"/>
      <c r="FI187" s="989" t="b">
        <v>1</v>
      </c>
    </row>
    <row r="188" spans="2:165" hidden="1" outlineLevel="1">
      <c r="B188" s="990">
        <v>175</v>
      </c>
      <c r="C188" s="1011" t="s">
        <v>756</v>
      </c>
      <c r="E188" s="992">
        <v>0</v>
      </c>
      <c r="F188" s="993">
        <v>0</v>
      </c>
      <c r="G188" s="994">
        <v>0</v>
      </c>
      <c r="H188" s="993">
        <v>0</v>
      </c>
      <c r="I188" s="994">
        <v>0</v>
      </c>
      <c r="J188" s="993">
        <v>0</v>
      </c>
      <c r="K188" s="994">
        <v>0</v>
      </c>
      <c r="L188" s="993">
        <v>0</v>
      </c>
      <c r="M188" s="994">
        <v>0</v>
      </c>
      <c r="N188" s="993">
        <v>0</v>
      </c>
      <c r="O188" s="994">
        <v>0</v>
      </c>
      <c r="P188" s="993">
        <v>0</v>
      </c>
      <c r="Q188" s="994">
        <v>0</v>
      </c>
      <c r="R188" s="993">
        <v>0</v>
      </c>
      <c r="S188" s="994">
        <v>0</v>
      </c>
      <c r="T188" s="993">
        <v>0</v>
      </c>
      <c r="U188" s="994">
        <v>0</v>
      </c>
      <c r="V188" s="993">
        <v>0</v>
      </c>
      <c r="W188" s="994">
        <v>0</v>
      </c>
      <c r="X188" s="993">
        <v>0</v>
      </c>
      <c r="Y188" s="994">
        <v>0</v>
      </c>
      <c r="Z188" s="993">
        <v>0</v>
      </c>
      <c r="AA188" s="994">
        <v>0</v>
      </c>
      <c r="AB188" s="993">
        <v>0</v>
      </c>
      <c r="AC188" s="994">
        <v>0</v>
      </c>
      <c r="AD188" s="993">
        <v>0</v>
      </c>
      <c r="AE188" s="994">
        <v>0</v>
      </c>
      <c r="AF188" s="993">
        <v>0</v>
      </c>
      <c r="AG188" s="994">
        <v>0</v>
      </c>
      <c r="AH188" s="993">
        <v>0</v>
      </c>
      <c r="AI188" s="994">
        <v>0</v>
      </c>
      <c r="AJ188" s="993">
        <v>0</v>
      </c>
      <c r="AK188" s="994">
        <v>0</v>
      </c>
      <c r="AL188" s="993">
        <v>0</v>
      </c>
      <c r="AM188" s="994">
        <v>0</v>
      </c>
      <c r="AN188" s="995">
        <v>0</v>
      </c>
      <c r="AO188" s="946"/>
      <c r="AP188" s="964"/>
      <c r="AQ188" s="946"/>
      <c r="AR188" s="992">
        <v>0</v>
      </c>
      <c r="AS188" s="993">
        <v>0</v>
      </c>
      <c r="AT188" s="994">
        <v>0</v>
      </c>
      <c r="AU188" s="993">
        <v>0</v>
      </c>
      <c r="AV188" s="994">
        <v>0</v>
      </c>
      <c r="AW188" s="993">
        <v>0</v>
      </c>
      <c r="AX188" s="994">
        <v>0</v>
      </c>
      <c r="AY188" s="993">
        <v>0</v>
      </c>
      <c r="AZ188" s="994">
        <v>0</v>
      </c>
      <c r="BA188" s="993">
        <v>0</v>
      </c>
      <c r="BB188" s="994">
        <v>0</v>
      </c>
      <c r="BC188" s="993">
        <v>0</v>
      </c>
      <c r="BD188" s="994">
        <v>0</v>
      </c>
      <c r="BE188" s="993">
        <v>0</v>
      </c>
      <c r="BF188" s="994">
        <v>0</v>
      </c>
      <c r="BG188" s="993">
        <v>0</v>
      </c>
      <c r="BH188" s="994">
        <v>0</v>
      </c>
      <c r="BI188" s="993">
        <v>0</v>
      </c>
      <c r="BJ188" s="994">
        <v>0</v>
      </c>
      <c r="BK188" s="993">
        <v>0</v>
      </c>
      <c r="BL188" s="994">
        <v>0</v>
      </c>
      <c r="BM188" s="993">
        <v>0</v>
      </c>
      <c r="BN188" s="994">
        <v>0</v>
      </c>
      <c r="BO188" s="993">
        <v>0</v>
      </c>
      <c r="BP188" s="994">
        <v>0</v>
      </c>
      <c r="BQ188" s="993">
        <v>0</v>
      </c>
      <c r="BR188" s="994">
        <v>0</v>
      </c>
      <c r="BS188" s="993">
        <v>0</v>
      </c>
      <c r="BT188" s="994">
        <v>0</v>
      </c>
      <c r="BU188" s="993">
        <v>0</v>
      </c>
      <c r="BV188" s="994">
        <v>0</v>
      </c>
      <c r="BW188" s="993">
        <v>0</v>
      </c>
      <c r="BX188" s="994">
        <v>0</v>
      </c>
      <c r="BY188" s="993">
        <v>0</v>
      </c>
      <c r="BZ188" s="994">
        <v>0</v>
      </c>
      <c r="CA188" s="995">
        <v>0</v>
      </c>
      <c r="CB188" s="946"/>
      <c r="CC188" s="971"/>
      <c r="CD188" s="946"/>
      <c r="CE188" s="972"/>
      <c r="CF188" s="946"/>
      <c r="CG188" s="992">
        <v>0</v>
      </c>
      <c r="CH188" s="993">
        <v>0</v>
      </c>
      <c r="CI188" s="994">
        <v>0</v>
      </c>
      <c r="CJ188" s="993">
        <v>0</v>
      </c>
      <c r="CK188" s="994">
        <v>0</v>
      </c>
      <c r="CL188" s="993">
        <v>0</v>
      </c>
      <c r="CM188" s="994">
        <v>0</v>
      </c>
      <c r="CN188" s="993">
        <v>0</v>
      </c>
      <c r="CO188" s="994">
        <v>0</v>
      </c>
      <c r="CP188" s="993">
        <v>0</v>
      </c>
      <c r="CQ188" s="994">
        <v>0</v>
      </c>
      <c r="CR188" s="993">
        <v>0</v>
      </c>
      <c r="CS188" s="994">
        <v>0</v>
      </c>
      <c r="CT188" s="993">
        <v>0</v>
      </c>
      <c r="CU188" s="994">
        <v>0</v>
      </c>
      <c r="CV188" s="993">
        <v>0</v>
      </c>
      <c r="CW188" s="994">
        <v>0</v>
      </c>
      <c r="CX188" s="993">
        <v>0</v>
      </c>
      <c r="CY188" s="994">
        <v>0</v>
      </c>
      <c r="CZ188" s="993">
        <v>0</v>
      </c>
      <c r="DA188" s="994">
        <v>0</v>
      </c>
      <c r="DB188" s="993">
        <v>0</v>
      </c>
      <c r="DC188" s="994">
        <v>0</v>
      </c>
      <c r="DD188" s="993">
        <v>0</v>
      </c>
      <c r="DE188" s="994">
        <v>0</v>
      </c>
      <c r="DF188" s="993">
        <v>0</v>
      </c>
      <c r="DG188" s="994">
        <v>0</v>
      </c>
      <c r="DH188" s="993">
        <v>0</v>
      </c>
      <c r="DI188" s="994">
        <v>0</v>
      </c>
      <c r="DJ188" s="993">
        <v>0</v>
      </c>
      <c r="DK188" s="994">
        <v>0</v>
      </c>
      <c r="DL188" s="993">
        <v>0</v>
      </c>
      <c r="DM188" s="994">
        <v>0</v>
      </c>
      <c r="DN188" s="993">
        <v>0</v>
      </c>
      <c r="DO188" s="994">
        <v>0</v>
      </c>
      <c r="DP188" s="995">
        <v>0</v>
      </c>
      <c r="DQ188" s="946"/>
      <c r="DR188" s="973"/>
      <c r="DS188" s="946"/>
      <c r="DT188" s="992">
        <v>0</v>
      </c>
      <c r="DU188" s="993">
        <v>0</v>
      </c>
      <c r="DV188" s="994">
        <v>0</v>
      </c>
      <c r="DW188" s="993">
        <v>0</v>
      </c>
      <c r="DX188" s="994">
        <v>0</v>
      </c>
      <c r="DY188" s="993">
        <v>0</v>
      </c>
      <c r="DZ188" s="994">
        <v>0</v>
      </c>
      <c r="EA188" s="993">
        <v>0</v>
      </c>
      <c r="EB188" s="994">
        <v>0</v>
      </c>
      <c r="EC188" s="993">
        <v>0</v>
      </c>
      <c r="ED188" s="994">
        <v>0</v>
      </c>
      <c r="EE188" s="993">
        <v>0</v>
      </c>
      <c r="EF188" s="994">
        <v>0</v>
      </c>
      <c r="EG188" s="993">
        <v>0</v>
      </c>
      <c r="EH188" s="994">
        <v>0</v>
      </c>
      <c r="EI188" s="993">
        <v>0</v>
      </c>
      <c r="EJ188" s="994">
        <v>0</v>
      </c>
      <c r="EK188" s="993">
        <v>0</v>
      </c>
      <c r="EL188" s="994">
        <v>0</v>
      </c>
      <c r="EM188" s="993">
        <v>0</v>
      </c>
      <c r="EN188" s="994">
        <v>0</v>
      </c>
      <c r="EO188" s="993">
        <v>0</v>
      </c>
      <c r="EP188" s="994">
        <v>0</v>
      </c>
      <c r="EQ188" s="993">
        <v>0</v>
      </c>
      <c r="ER188" s="994">
        <v>0</v>
      </c>
      <c r="ES188" s="993">
        <v>0</v>
      </c>
      <c r="ET188" s="994">
        <v>0</v>
      </c>
      <c r="EU188" s="993">
        <v>0</v>
      </c>
      <c r="EV188" s="994">
        <v>0</v>
      </c>
      <c r="EW188" s="993">
        <v>0</v>
      </c>
      <c r="EX188" s="994">
        <v>0</v>
      </c>
      <c r="EY188" s="993">
        <v>0</v>
      </c>
      <c r="EZ188" s="994">
        <v>0</v>
      </c>
      <c r="FA188" s="993">
        <v>0</v>
      </c>
      <c r="FB188" s="994">
        <v>0</v>
      </c>
      <c r="FC188" s="995">
        <v>0</v>
      </c>
      <c r="FD188" s="946"/>
      <c r="FE188" s="974"/>
      <c r="FF188" s="946"/>
      <c r="FG188" s="975"/>
      <c r="FI188" s="996" t="b">
        <v>1</v>
      </c>
    </row>
    <row r="189" spans="2:165" hidden="1" outlineLevel="1">
      <c r="B189" s="983">
        <v>176</v>
      </c>
      <c r="C189" s="1012" t="s">
        <v>359</v>
      </c>
      <c r="E189" s="985">
        <v>0</v>
      </c>
      <c r="F189" s="986">
        <v>0</v>
      </c>
      <c r="G189" s="987">
        <v>0</v>
      </c>
      <c r="H189" s="986">
        <v>0</v>
      </c>
      <c r="I189" s="987">
        <v>0</v>
      </c>
      <c r="J189" s="986">
        <v>0</v>
      </c>
      <c r="K189" s="987">
        <v>0</v>
      </c>
      <c r="L189" s="986">
        <v>0</v>
      </c>
      <c r="M189" s="987">
        <v>0</v>
      </c>
      <c r="N189" s="986">
        <v>0</v>
      </c>
      <c r="O189" s="987">
        <v>0</v>
      </c>
      <c r="P189" s="986">
        <v>0</v>
      </c>
      <c r="Q189" s="987">
        <v>0</v>
      </c>
      <c r="R189" s="986">
        <v>0</v>
      </c>
      <c r="S189" s="987">
        <v>0</v>
      </c>
      <c r="T189" s="986">
        <v>0</v>
      </c>
      <c r="U189" s="987">
        <v>0</v>
      </c>
      <c r="V189" s="986">
        <v>0</v>
      </c>
      <c r="W189" s="987">
        <v>0</v>
      </c>
      <c r="X189" s="986">
        <v>0</v>
      </c>
      <c r="Y189" s="987">
        <v>0</v>
      </c>
      <c r="Z189" s="986">
        <v>0</v>
      </c>
      <c r="AA189" s="987">
        <v>0</v>
      </c>
      <c r="AB189" s="986">
        <v>0</v>
      </c>
      <c r="AC189" s="987">
        <v>0</v>
      </c>
      <c r="AD189" s="986">
        <v>0</v>
      </c>
      <c r="AE189" s="987">
        <v>0</v>
      </c>
      <c r="AF189" s="986">
        <v>0</v>
      </c>
      <c r="AG189" s="987">
        <v>0</v>
      </c>
      <c r="AH189" s="986">
        <v>0</v>
      </c>
      <c r="AI189" s="987">
        <v>0</v>
      </c>
      <c r="AJ189" s="986">
        <v>0</v>
      </c>
      <c r="AK189" s="987">
        <v>0</v>
      </c>
      <c r="AL189" s="986">
        <v>0</v>
      </c>
      <c r="AM189" s="987">
        <v>0</v>
      </c>
      <c r="AN189" s="988">
        <v>0</v>
      </c>
      <c r="AO189" s="946"/>
      <c r="AP189" s="964"/>
      <c r="AQ189" s="946"/>
      <c r="AR189" s="985">
        <v>0</v>
      </c>
      <c r="AS189" s="986">
        <v>0</v>
      </c>
      <c r="AT189" s="987">
        <v>0</v>
      </c>
      <c r="AU189" s="986">
        <v>0</v>
      </c>
      <c r="AV189" s="987">
        <v>0</v>
      </c>
      <c r="AW189" s="986">
        <v>0</v>
      </c>
      <c r="AX189" s="987">
        <v>0</v>
      </c>
      <c r="AY189" s="986">
        <v>0</v>
      </c>
      <c r="AZ189" s="987">
        <v>0</v>
      </c>
      <c r="BA189" s="986">
        <v>0</v>
      </c>
      <c r="BB189" s="987">
        <v>0</v>
      </c>
      <c r="BC189" s="986">
        <v>0</v>
      </c>
      <c r="BD189" s="987">
        <v>0</v>
      </c>
      <c r="BE189" s="986">
        <v>0</v>
      </c>
      <c r="BF189" s="987">
        <v>0</v>
      </c>
      <c r="BG189" s="986">
        <v>0</v>
      </c>
      <c r="BH189" s="987">
        <v>0</v>
      </c>
      <c r="BI189" s="986">
        <v>0</v>
      </c>
      <c r="BJ189" s="987">
        <v>0</v>
      </c>
      <c r="BK189" s="986">
        <v>0</v>
      </c>
      <c r="BL189" s="987">
        <v>0</v>
      </c>
      <c r="BM189" s="986">
        <v>0</v>
      </c>
      <c r="BN189" s="987">
        <v>0</v>
      </c>
      <c r="BO189" s="986">
        <v>0</v>
      </c>
      <c r="BP189" s="987">
        <v>0</v>
      </c>
      <c r="BQ189" s="986">
        <v>0</v>
      </c>
      <c r="BR189" s="987">
        <v>0</v>
      </c>
      <c r="BS189" s="986">
        <v>0</v>
      </c>
      <c r="BT189" s="987">
        <v>0</v>
      </c>
      <c r="BU189" s="986">
        <v>0</v>
      </c>
      <c r="BV189" s="987">
        <v>0</v>
      </c>
      <c r="BW189" s="986">
        <v>0</v>
      </c>
      <c r="BX189" s="987">
        <v>0</v>
      </c>
      <c r="BY189" s="986">
        <v>0</v>
      </c>
      <c r="BZ189" s="987">
        <v>0</v>
      </c>
      <c r="CA189" s="988">
        <v>0</v>
      </c>
      <c r="CB189" s="946"/>
      <c r="CC189" s="971"/>
      <c r="CD189" s="946"/>
      <c r="CE189" s="972"/>
      <c r="CF189" s="946"/>
      <c r="CG189" s="985">
        <v>0</v>
      </c>
      <c r="CH189" s="986">
        <v>0</v>
      </c>
      <c r="CI189" s="987">
        <v>0</v>
      </c>
      <c r="CJ189" s="986">
        <v>0</v>
      </c>
      <c r="CK189" s="987">
        <v>0</v>
      </c>
      <c r="CL189" s="986">
        <v>0</v>
      </c>
      <c r="CM189" s="987">
        <v>0</v>
      </c>
      <c r="CN189" s="986">
        <v>0</v>
      </c>
      <c r="CO189" s="987">
        <v>0</v>
      </c>
      <c r="CP189" s="986">
        <v>0</v>
      </c>
      <c r="CQ189" s="987">
        <v>0</v>
      </c>
      <c r="CR189" s="986">
        <v>0</v>
      </c>
      <c r="CS189" s="987">
        <v>0</v>
      </c>
      <c r="CT189" s="986">
        <v>0</v>
      </c>
      <c r="CU189" s="987">
        <v>0</v>
      </c>
      <c r="CV189" s="986">
        <v>0</v>
      </c>
      <c r="CW189" s="987">
        <v>0</v>
      </c>
      <c r="CX189" s="986">
        <v>0</v>
      </c>
      <c r="CY189" s="987">
        <v>0</v>
      </c>
      <c r="CZ189" s="986">
        <v>0</v>
      </c>
      <c r="DA189" s="987">
        <v>0</v>
      </c>
      <c r="DB189" s="986">
        <v>0</v>
      </c>
      <c r="DC189" s="987">
        <v>0</v>
      </c>
      <c r="DD189" s="986">
        <v>0</v>
      </c>
      <c r="DE189" s="987">
        <v>0</v>
      </c>
      <c r="DF189" s="986">
        <v>0</v>
      </c>
      <c r="DG189" s="987">
        <v>0</v>
      </c>
      <c r="DH189" s="986">
        <v>0</v>
      </c>
      <c r="DI189" s="987">
        <v>0</v>
      </c>
      <c r="DJ189" s="986">
        <v>0</v>
      </c>
      <c r="DK189" s="987">
        <v>0</v>
      </c>
      <c r="DL189" s="986">
        <v>0</v>
      </c>
      <c r="DM189" s="987">
        <v>0</v>
      </c>
      <c r="DN189" s="986">
        <v>0</v>
      </c>
      <c r="DO189" s="987">
        <v>0</v>
      </c>
      <c r="DP189" s="988">
        <v>0</v>
      </c>
      <c r="DQ189" s="946"/>
      <c r="DR189" s="973"/>
      <c r="DS189" s="946"/>
      <c r="DT189" s="985">
        <v>0</v>
      </c>
      <c r="DU189" s="986">
        <v>0</v>
      </c>
      <c r="DV189" s="987">
        <v>0</v>
      </c>
      <c r="DW189" s="986">
        <v>0</v>
      </c>
      <c r="DX189" s="987">
        <v>0</v>
      </c>
      <c r="DY189" s="986">
        <v>0</v>
      </c>
      <c r="DZ189" s="987">
        <v>0</v>
      </c>
      <c r="EA189" s="986">
        <v>0</v>
      </c>
      <c r="EB189" s="987">
        <v>0</v>
      </c>
      <c r="EC189" s="986">
        <v>0</v>
      </c>
      <c r="ED189" s="987">
        <v>0</v>
      </c>
      <c r="EE189" s="986">
        <v>0</v>
      </c>
      <c r="EF189" s="987">
        <v>0</v>
      </c>
      <c r="EG189" s="986">
        <v>0</v>
      </c>
      <c r="EH189" s="987">
        <v>0</v>
      </c>
      <c r="EI189" s="986">
        <v>0</v>
      </c>
      <c r="EJ189" s="987">
        <v>0</v>
      </c>
      <c r="EK189" s="986">
        <v>0</v>
      </c>
      <c r="EL189" s="987">
        <v>0</v>
      </c>
      <c r="EM189" s="986">
        <v>0</v>
      </c>
      <c r="EN189" s="987">
        <v>0</v>
      </c>
      <c r="EO189" s="986">
        <v>0</v>
      </c>
      <c r="EP189" s="987">
        <v>0</v>
      </c>
      <c r="EQ189" s="986">
        <v>0</v>
      </c>
      <c r="ER189" s="987">
        <v>0</v>
      </c>
      <c r="ES189" s="986">
        <v>0</v>
      </c>
      <c r="ET189" s="987">
        <v>0</v>
      </c>
      <c r="EU189" s="986">
        <v>0</v>
      </c>
      <c r="EV189" s="987">
        <v>0</v>
      </c>
      <c r="EW189" s="986">
        <v>0</v>
      </c>
      <c r="EX189" s="987">
        <v>0</v>
      </c>
      <c r="EY189" s="986">
        <v>0</v>
      </c>
      <c r="EZ189" s="987">
        <v>0</v>
      </c>
      <c r="FA189" s="986">
        <v>0</v>
      </c>
      <c r="FB189" s="987">
        <v>0</v>
      </c>
      <c r="FC189" s="988">
        <v>0</v>
      </c>
      <c r="FD189" s="946"/>
      <c r="FE189" s="974"/>
      <c r="FF189" s="946"/>
      <c r="FG189" s="975"/>
      <c r="FI189" s="989" t="b">
        <v>1</v>
      </c>
    </row>
    <row r="190" spans="2:165" hidden="1" outlineLevel="1">
      <c r="B190" s="990">
        <v>177</v>
      </c>
      <c r="C190" s="1011" t="s">
        <v>361</v>
      </c>
      <c r="E190" s="992">
        <v>0</v>
      </c>
      <c r="F190" s="993">
        <v>0</v>
      </c>
      <c r="G190" s="994">
        <v>0</v>
      </c>
      <c r="H190" s="993">
        <v>0</v>
      </c>
      <c r="I190" s="994">
        <v>0</v>
      </c>
      <c r="J190" s="993">
        <v>0</v>
      </c>
      <c r="K190" s="994">
        <v>0</v>
      </c>
      <c r="L190" s="993">
        <v>0</v>
      </c>
      <c r="M190" s="994">
        <v>0</v>
      </c>
      <c r="N190" s="993">
        <v>0</v>
      </c>
      <c r="O190" s="994">
        <v>0</v>
      </c>
      <c r="P190" s="993">
        <v>0</v>
      </c>
      <c r="Q190" s="994">
        <v>0</v>
      </c>
      <c r="R190" s="993">
        <v>0</v>
      </c>
      <c r="S190" s="994">
        <v>0</v>
      </c>
      <c r="T190" s="993">
        <v>0</v>
      </c>
      <c r="U190" s="994">
        <v>0</v>
      </c>
      <c r="V190" s="993">
        <v>0</v>
      </c>
      <c r="W190" s="994">
        <v>0</v>
      </c>
      <c r="X190" s="993">
        <v>0</v>
      </c>
      <c r="Y190" s="994">
        <v>0</v>
      </c>
      <c r="Z190" s="993">
        <v>0</v>
      </c>
      <c r="AA190" s="994">
        <v>0</v>
      </c>
      <c r="AB190" s="993">
        <v>0</v>
      </c>
      <c r="AC190" s="994">
        <v>0</v>
      </c>
      <c r="AD190" s="993">
        <v>0</v>
      </c>
      <c r="AE190" s="994">
        <v>0</v>
      </c>
      <c r="AF190" s="993">
        <v>0</v>
      </c>
      <c r="AG190" s="994">
        <v>0</v>
      </c>
      <c r="AH190" s="993">
        <v>0</v>
      </c>
      <c r="AI190" s="994">
        <v>0</v>
      </c>
      <c r="AJ190" s="993">
        <v>0</v>
      </c>
      <c r="AK190" s="994">
        <v>0</v>
      </c>
      <c r="AL190" s="993">
        <v>0</v>
      </c>
      <c r="AM190" s="994">
        <v>0</v>
      </c>
      <c r="AN190" s="995">
        <v>0</v>
      </c>
      <c r="AO190" s="946"/>
      <c r="AP190" s="964"/>
      <c r="AQ190" s="946"/>
      <c r="AR190" s="992">
        <v>0</v>
      </c>
      <c r="AS190" s="993">
        <v>0</v>
      </c>
      <c r="AT190" s="994">
        <v>0</v>
      </c>
      <c r="AU190" s="993">
        <v>0</v>
      </c>
      <c r="AV190" s="994">
        <v>0</v>
      </c>
      <c r="AW190" s="993">
        <v>0</v>
      </c>
      <c r="AX190" s="994">
        <v>0</v>
      </c>
      <c r="AY190" s="993">
        <v>0</v>
      </c>
      <c r="AZ190" s="994">
        <v>0</v>
      </c>
      <c r="BA190" s="993">
        <v>0</v>
      </c>
      <c r="BB190" s="994">
        <v>0</v>
      </c>
      <c r="BC190" s="993">
        <v>0</v>
      </c>
      <c r="BD190" s="994">
        <v>0</v>
      </c>
      <c r="BE190" s="993">
        <v>0</v>
      </c>
      <c r="BF190" s="994">
        <v>0</v>
      </c>
      <c r="BG190" s="993">
        <v>0</v>
      </c>
      <c r="BH190" s="994">
        <v>0</v>
      </c>
      <c r="BI190" s="993">
        <v>0</v>
      </c>
      <c r="BJ190" s="994">
        <v>0</v>
      </c>
      <c r="BK190" s="993">
        <v>0</v>
      </c>
      <c r="BL190" s="994">
        <v>0</v>
      </c>
      <c r="BM190" s="993">
        <v>0</v>
      </c>
      <c r="BN190" s="994">
        <v>0</v>
      </c>
      <c r="BO190" s="993">
        <v>0</v>
      </c>
      <c r="BP190" s="994">
        <v>0</v>
      </c>
      <c r="BQ190" s="993">
        <v>0</v>
      </c>
      <c r="BR190" s="994">
        <v>0</v>
      </c>
      <c r="BS190" s="993">
        <v>0</v>
      </c>
      <c r="BT190" s="994">
        <v>0</v>
      </c>
      <c r="BU190" s="993">
        <v>0</v>
      </c>
      <c r="BV190" s="994">
        <v>0</v>
      </c>
      <c r="BW190" s="993">
        <v>0</v>
      </c>
      <c r="BX190" s="994">
        <v>0</v>
      </c>
      <c r="BY190" s="993">
        <v>0</v>
      </c>
      <c r="BZ190" s="994">
        <v>0</v>
      </c>
      <c r="CA190" s="995">
        <v>0</v>
      </c>
      <c r="CB190" s="946"/>
      <c r="CC190" s="971"/>
      <c r="CD190" s="946"/>
      <c r="CE190" s="972"/>
      <c r="CF190" s="946"/>
      <c r="CG190" s="992">
        <v>0</v>
      </c>
      <c r="CH190" s="993">
        <v>0</v>
      </c>
      <c r="CI190" s="994">
        <v>0</v>
      </c>
      <c r="CJ190" s="993">
        <v>0</v>
      </c>
      <c r="CK190" s="994">
        <v>0</v>
      </c>
      <c r="CL190" s="993">
        <v>0</v>
      </c>
      <c r="CM190" s="994">
        <v>0</v>
      </c>
      <c r="CN190" s="993">
        <v>0</v>
      </c>
      <c r="CO190" s="994">
        <v>0</v>
      </c>
      <c r="CP190" s="993">
        <v>0</v>
      </c>
      <c r="CQ190" s="994">
        <v>0</v>
      </c>
      <c r="CR190" s="993">
        <v>0</v>
      </c>
      <c r="CS190" s="994">
        <v>0</v>
      </c>
      <c r="CT190" s="993">
        <v>0</v>
      </c>
      <c r="CU190" s="994">
        <v>0</v>
      </c>
      <c r="CV190" s="993">
        <v>0</v>
      </c>
      <c r="CW190" s="994">
        <v>0</v>
      </c>
      <c r="CX190" s="993">
        <v>0</v>
      </c>
      <c r="CY190" s="994">
        <v>0</v>
      </c>
      <c r="CZ190" s="993">
        <v>0</v>
      </c>
      <c r="DA190" s="994">
        <v>0</v>
      </c>
      <c r="DB190" s="993">
        <v>0</v>
      </c>
      <c r="DC190" s="994">
        <v>0</v>
      </c>
      <c r="DD190" s="993">
        <v>0</v>
      </c>
      <c r="DE190" s="994">
        <v>0</v>
      </c>
      <c r="DF190" s="993">
        <v>0</v>
      </c>
      <c r="DG190" s="994">
        <v>0</v>
      </c>
      <c r="DH190" s="993">
        <v>0</v>
      </c>
      <c r="DI190" s="994">
        <v>0</v>
      </c>
      <c r="DJ190" s="993">
        <v>0</v>
      </c>
      <c r="DK190" s="994">
        <v>0</v>
      </c>
      <c r="DL190" s="993">
        <v>0</v>
      </c>
      <c r="DM190" s="994">
        <v>0</v>
      </c>
      <c r="DN190" s="993">
        <v>0</v>
      </c>
      <c r="DO190" s="994">
        <v>0</v>
      </c>
      <c r="DP190" s="995">
        <v>0</v>
      </c>
      <c r="DQ190" s="946"/>
      <c r="DR190" s="973"/>
      <c r="DS190" s="946"/>
      <c r="DT190" s="992">
        <v>0</v>
      </c>
      <c r="DU190" s="993">
        <v>0</v>
      </c>
      <c r="DV190" s="994">
        <v>0</v>
      </c>
      <c r="DW190" s="993">
        <v>0</v>
      </c>
      <c r="DX190" s="994">
        <v>0</v>
      </c>
      <c r="DY190" s="993">
        <v>0</v>
      </c>
      <c r="DZ190" s="994">
        <v>0</v>
      </c>
      <c r="EA190" s="993">
        <v>0</v>
      </c>
      <c r="EB190" s="994">
        <v>0</v>
      </c>
      <c r="EC190" s="993">
        <v>0</v>
      </c>
      <c r="ED190" s="994">
        <v>0</v>
      </c>
      <c r="EE190" s="993">
        <v>0</v>
      </c>
      <c r="EF190" s="994">
        <v>0</v>
      </c>
      <c r="EG190" s="993">
        <v>0</v>
      </c>
      <c r="EH190" s="994">
        <v>0</v>
      </c>
      <c r="EI190" s="993">
        <v>0</v>
      </c>
      <c r="EJ190" s="994">
        <v>0</v>
      </c>
      <c r="EK190" s="993">
        <v>0</v>
      </c>
      <c r="EL190" s="994">
        <v>0</v>
      </c>
      <c r="EM190" s="993">
        <v>0</v>
      </c>
      <c r="EN190" s="994">
        <v>0</v>
      </c>
      <c r="EO190" s="993">
        <v>0</v>
      </c>
      <c r="EP190" s="994">
        <v>0</v>
      </c>
      <c r="EQ190" s="993">
        <v>0</v>
      </c>
      <c r="ER190" s="994">
        <v>0</v>
      </c>
      <c r="ES190" s="993">
        <v>0</v>
      </c>
      <c r="ET190" s="994">
        <v>0</v>
      </c>
      <c r="EU190" s="993">
        <v>0</v>
      </c>
      <c r="EV190" s="994">
        <v>0</v>
      </c>
      <c r="EW190" s="993">
        <v>0</v>
      </c>
      <c r="EX190" s="994">
        <v>0</v>
      </c>
      <c r="EY190" s="993">
        <v>0</v>
      </c>
      <c r="EZ190" s="994">
        <v>0</v>
      </c>
      <c r="FA190" s="993">
        <v>0</v>
      </c>
      <c r="FB190" s="994">
        <v>0</v>
      </c>
      <c r="FC190" s="995">
        <v>0</v>
      </c>
      <c r="FD190" s="946"/>
      <c r="FE190" s="974"/>
      <c r="FF190" s="946"/>
      <c r="FG190" s="975"/>
      <c r="FI190" s="996" t="b">
        <v>1</v>
      </c>
    </row>
    <row r="191" spans="2:165" hidden="1" outlineLevel="1">
      <c r="B191" s="1013">
        <v>178</v>
      </c>
      <c r="C191" s="1014" t="s">
        <v>360</v>
      </c>
      <c r="E191" s="1015">
        <v>0</v>
      </c>
      <c r="F191" s="1016">
        <v>0</v>
      </c>
      <c r="G191" s="1017">
        <v>0</v>
      </c>
      <c r="H191" s="1016">
        <v>0</v>
      </c>
      <c r="I191" s="1017">
        <v>0</v>
      </c>
      <c r="J191" s="1016">
        <v>0</v>
      </c>
      <c r="K191" s="1017">
        <v>0</v>
      </c>
      <c r="L191" s="1016">
        <v>0</v>
      </c>
      <c r="M191" s="1017">
        <v>0</v>
      </c>
      <c r="N191" s="1016">
        <v>0</v>
      </c>
      <c r="O191" s="1017">
        <v>0</v>
      </c>
      <c r="P191" s="1016">
        <v>0</v>
      </c>
      <c r="Q191" s="1017">
        <v>0</v>
      </c>
      <c r="R191" s="1016">
        <v>0</v>
      </c>
      <c r="S191" s="1017">
        <v>0</v>
      </c>
      <c r="T191" s="1016">
        <v>0</v>
      </c>
      <c r="U191" s="1017">
        <v>0</v>
      </c>
      <c r="V191" s="1016">
        <v>0</v>
      </c>
      <c r="W191" s="1017">
        <v>0</v>
      </c>
      <c r="X191" s="1016">
        <v>0</v>
      </c>
      <c r="Y191" s="1017">
        <v>0</v>
      </c>
      <c r="Z191" s="1016">
        <v>0</v>
      </c>
      <c r="AA191" s="1017">
        <v>0</v>
      </c>
      <c r="AB191" s="1016">
        <v>0</v>
      </c>
      <c r="AC191" s="1017">
        <v>0</v>
      </c>
      <c r="AD191" s="1016">
        <v>0</v>
      </c>
      <c r="AE191" s="1017">
        <v>0</v>
      </c>
      <c r="AF191" s="1016">
        <v>0</v>
      </c>
      <c r="AG191" s="1017">
        <v>0</v>
      </c>
      <c r="AH191" s="1016">
        <v>0</v>
      </c>
      <c r="AI191" s="1017">
        <v>0</v>
      </c>
      <c r="AJ191" s="1016">
        <v>0</v>
      </c>
      <c r="AK191" s="1017">
        <v>0</v>
      </c>
      <c r="AL191" s="1016">
        <v>0</v>
      </c>
      <c r="AM191" s="1017">
        <v>0</v>
      </c>
      <c r="AN191" s="1018">
        <v>0</v>
      </c>
      <c r="AO191" s="946"/>
      <c r="AP191" s="964"/>
      <c r="AQ191" s="946"/>
      <c r="AR191" s="1015">
        <v>0</v>
      </c>
      <c r="AS191" s="1016">
        <v>0</v>
      </c>
      <c r="AT191" s="1017">
        <v>0</v>
      </c>
      <c r="AU191" s="1016">
        <v>0</v>
      </c>
      <c r="AV191" s="1017">
        <v>0</v>
      </c>
      <c r="AW191" s="1016">
        <v>0</v>
      </c>
      <c r="AX191" s="1017">
        <v>0</v>
      </c>
      <c r="AY191" s="1016">
        <v>0</v>
      </c>
      <c r="AZ191" s="1017">
        <v>0</v>
      </c>
      <c r="BA191" s="1016">
        <v>0</v>
      </c>
      <c r="BB191" s="1017">
        <v>0</v>
      </c>
      <c r="BC191" s="1016">
        <v>0</v>
      </c>
      <c r="BD191" s="1017">
        <v>0</v>
      </c>
      <c r="BE191" s="1016">
        <v>0</v>
      </c>
      <c r="BF191" s="1017">
        <v>0</v>
      </c>
      <c r="BG191" s="1016">
        <v>0</v>
      </c>
      <c r="BH191" s="1017">
        <v>0</v>
      </c>
      <c r="BI191" s="1016">
        <v>0</v>
      </c>
      <c r="BJ191" s="1017">
        <v>0</v>
      </c>
      <c r="BK191" s="1016">
        <v>0</v>
      </c>
      <c r="BL191" s="1017">
        <v>0</v>
      </c>
      <c r="BM191" s="1016">
        <v>0</v>
      </c>
      <c r="BN191" s="1017">
        <v>0</v>
      </c>
      <c r="BO191" s="1016">
        <v>0</v>
      </c>
      <c r="BP191" s="1017">
        <v>0</v>
      </c>
      <c r="BQ191" s="1016">
        <v>0</v>
      </c>
      <c r="BR191" s="1017">
        <v>0</v>
      </c>
      <c r="BS191" s="1016">
        <v>0</v>
      </c>
      <c r="BT191" s="1017">
        <v>0</v>
      </c>
      <c r="BU191" s="1016">
        <v>0</v>
      </c>
      <c r="BV191" s="1017">
        <v>0</v>
      </c>
      <c r="BW191" s="1016">
        <v>0</v>
      </c>
      <c r="BX191" s="1017">
        <v>0</v>
      </c>
      <c r="BY191" s="1016">
        <v>0</v>
      </c>
      <c r="BZ191" s="1017">
        <v>0</v>
      </c>
      <c r="CA191" s="1018">
        <v>0</v>
      </c>
      <c r="CB191" s="946"/>
      <c r="CC191" s="971"/>
      <c r="CD191" s="946"/>
      <c r="CE191" s="972"/>
      <c r="CF191" s="946"/>
      <c r="CG191" s="1015">
        <v>0</v>
      </c>
      <c r="CH191" s="1016">
        <v>0</v>
      </c>
      <c r="CI191" s="1017">
        <v>0</v>
      </c>
      <c r="CJ191" s="1016">
        <v>0</v>
      </c>
      <c r="CK191" s="1017">
        <v>0</v>
      </c>
      <c r="CL191" s="1016">
        <v>0</v>
      </c>
      <c r="CM191" s="1017">
        <v>0</v>
      </c>
      <c r="CN191" s="1016">
        <v>0</v>
      </c>
      <c r="CO191" s="1017">
        <v>0</v>
      </c>
      <c r="CP191" s="1016">
        <v>0</v>
      </c>
      <c r="CQ191" s="1017">
        <v>0</v>
      </c>
      <c r="CR191" s="1016">
        <v>0</v>
      </c>
      <c r="CS191" s="1017">
        <v>0</v>
      </c>
      <c r="CT191" s="1016">
        <v>0</v>
      </c>
      <c r="CU191" s="1017">
        <v>0</v>
      </c>
      <c r="CV191" s="1016">
        <v>0</v>
      </c>
      <c r="CW191" s="1017">
        <v>0</v>
      </c>
      <c r="CX191" s="1016">
        <v>0</v>
      </c>
      <c r="CY191" s="1017">
        <v>0</v>
      </c>
      <c r="CZ191" s="1016">
        <v>0</v>
      </c>
      <c r="DA191" s="1017">
        <v>0</v>
      </c>
      <c r="DB191" s="1016">
        <v>0</v>
      </c>
      <c r="DC191" s="1017">
        <v>0</v>
      </c>
      <c r="DD191" s="1016">
        <v>0</v>
      </c>
      <c r="DE191" s="1017">
        <v>0</v>
      </c>
      <c r="DF191" s="1016">
        <v>0</v>
      </c>
      <c r="DG191" s="1017">
        <v>0</v>
      </c>
      <c r="DH191" s="1016">
        <v>0</v>
      </c>
      <c r="DI191" s="1017">
        <v>0</v>
      </c>
      <c r="DJ191" s="1016">
        <v>0</v>
      </c>
      <c r="DK191" s="1017">
        <v>0</v>
      </c>
      <c r="DL191" s="1016">
        <v>0</v>
      </c>
      <c r="DM191" s="1017">
        <v>0</v>
      </c>
      <c r="DN191" s="1016">
        <v>0</v>
      </c>
      <c r="DO191" s="1017">
        <v>0</v>
      </c>
      <c r="DP191" s="1018">
        <v>0</v>
      </c>
      <c r="DQ191" s="946"/>
      <c r="DR191" s="973"/>
      <c r="DS191" s="946"/>
      <c r="DT191" s="1015">
        <v>0</v>
      </c>
      <c r="DU191" s="1016">
        <v>0</v>
      </c>
      <c r="DV191" s="1017">
        <v>0</v>
      </c>
      <c r="DW191" s="1016">
        <v>0</v>
      </c>
      <c r="DX191" s="1017">
        <v>0</v>
      </c>
      <c r="DY191" s="1016">
        <v>0</v>
      </c>
      <c r="DZ191" s="1017">
        <v>0</v>
      </c>
      <c r="EA191" s="1016">
        <v>0</v>
      </c>
      <c r="EB191" s="1017">
        <v>0</v>
      </c>
      <c r="EC191" s="1016">
        <v>0</v>
      </c>
      <c r="ED191" s="1017">
        <v>0</v>
      </c>
      <c r="EE191" s="1016">
        <v>0</v>
      </c>
      <c r="EF191" s="1017">
        <v>0</v>
      </c>
      <c r="EG191" s="1016">
        <v>0</v>
      </c>
      <c r="EH191" s="1017">
        <v>0</v>
      </c>
      <c r="EI191" s="1016">
        <v>0</v>
      </c>
      <c r="EJ191" s="1017">
        <v>0</v>
      </c>
      <c r="EK191" s="1016">
        <v>0</v>
      </c>
      <c r="EL191" s="1017">
        <v>0</v>
      </c>
      <c r="EM191" s="1016">
        <v>0</v>
      </c>
      <c r="EN191" s="1017">
        <v>0</v>
      </c>
      <c r="EO191" s="1016">
        <v>0</v>
      </c>
      <c r="EP191" s="1017">
        <v>0</v>
      </c>
      <c r="EQ191" s="1016">
        <v>0</v>
      </c>
      <c r="ER191" s="1017">
        <v>0</v>
      </c>
      <c r="ES191" s="1016">
        <v>0</v>
      </c>
      <c r="ET191" s="1017">
        <v>0</v>
      </c>
      <c r="EU191" s="1016">
        <v>0</v>
      </c>
      <c r="EV191" s="1017">
        <v>0</v>
      </c>
      <c r="EW191" s="1016">
        <v>0</v>
      </c>
      <c r="EX191" s="1017">
        <v>0</v>
      </c>
      <c r="EY191" s="1016">
        <v>0</v>
      </c>
      <c r="EZ191" s="1017">
        <v>0</v>
      </c>
      <c r="FA191" s="1016">
        <v>0</v>
      </c>
      <c r="FB191" s="1017">
        <v>0</v>
      </c>
      <c r="FC191" s="1018">
        <v>0</v>
      </c>
      <c r="FD191" s="946"/>
      <c r="FE191" s="974"/>
      <c r="FF191" s="946"/>
      <c r="FG191" s="975"/>
      <c r="FI191" s="1019" t="b">
        <v>1</v>
      </c>
    </row>
    <row r="192" spans="2:165" hidden="1" outlineLevel="1">
      <c r="B192" s="976">
        <v>179</v>
      </c>
      <c r="C192" s="1020" t="s">
        <v>757</v>
      </c>
      <c r="E192" s="978">
        <v>0</v>
      </c>
      <c r="F192" s="979">
        <v>0</v>
      </c>
      <c r="G192" s="980">
        <v>0</v>
      </c>
      <c r="H192" s="979">
        <v>0</v>
      </c>
      <c r="I192" s="980">
        <v>0</v>
      </c>
      <c r="J192" s="979">
        <v>0</v>
      </c>
      <c r="K192" s="980">
        <v>0</v>
      </c>
      <c r="L192" s="979">
        <v>0</v>
      </c>
      <c r="M192" s="980">
        <v>0</v>
      </c>
      <c r="N192" s="979">
        <v>0</v>
      </c>
      <c r="O192" s="980">
        <v>0</v>
      </c>
      <c r="P192" s="979">
        <v>0</v>
      </c>
      <c r="Q192" s="980">
        <v>0</v>
      </c>
      <c r="R192" s="979">
        <v>0</v>
      </c>
      <c r="S192" s="980">
        <v>0</v>
      </c>
      <c r="T192" s="979">
        <v>0</v>
      </c>
      <c r="U192" s="980">
        <v>0</v>
      </c>
      <c r="V192" s="979">
        <v>0</v>
      </c>
      <c r="W192" s="980">
        <v>0</v>
      </c>
      <c r="X192" s="979">
        <v>0</v>
      </c>
      <c r="Y192" s="980">
        <v>0</v>
      </c>
      <c r="Z192" s="979">
        <v>0</v>
      </c>
      <c r="AA192" s="980">
        <v>0</v>
      </c>
      <c r="AB192" s="979">
        <v>0</v>
      </c>
      <c r="AC192" s="980">
        <v>0</v>
      </c>
      <c r="AD192" s="979">
        <v>0</v>
      </c>
      <c r="AE192" s="980">
        <v>0</v>
      </c>
      <c r="AF192" s="979">
        <v>0</v>
      </c>
      <c r="AG192" s="980">
        <v>0</v>
      </c>
      <c r="AH192" s="979">
        <v>0</v>
      </c>
      <c r="AI192" s="980">
        <v>0</v>
      </c>
      <c r="AJ192" s="979">
        <v>0</v>
      </c>
      <c r="AK192" s="980">
        <v>0</v>
      </c>
      <c r="AL192" s="979">
        <v>0</v>
      </c>
      <c r="AM192" s="980">
        <v>0</v>
      </c>
      <c r="AN192" s="981">
        <v>0</v>
      </c>
      <c r="AO192" s="946"/>
      <c r="AP192" s="964"/>
      <c r="AQ192" s="946"/>
      <c r="AR192" s="978">
        <v>0</v>
      </c>
      <c r="AS192" s="979">
        <v>0</v>
      </c>
      <c r="AT192" s="980">
        <v>0</v>
      </c>
      <c r="AU192" s="979">
        <v>0</v>
      </c>
      <c r="AV192" s="980">
        <v>0</v>
      </c>
      <c r="AW192" s="979">
        <v>0</v>
      </c>
      <c r="AX192" s="980">
        <v>0</v>
      </c>
      <c r="AY192" s="979">
        <v>0</v>
      </c>
      <c r="AZ192" s="980">
        <v>0</v>
      </c>
      <c r="BA192" s="979">
        <v>0</v>
      </c>
      <c r="BB192" s="980">
        <v>0</v>
      </c>
      <c r="BC192" s="979">
        <v>0</v>
      </c>
      <c r="BD192" s="980">
        <v>0</v>
      </c>
      <c r="BE192" s="979">
        <v>0</v>
      </c>
      <c r="BF192" s="980">
        <v>0</v>
      </c>
      <c r="BG192" s="979">
        <v>0</v>
      </c>
      <c r="BH192" s="980">
        <v>0</v>
      </c>
      <c r="BI192" s="979">
        <v>0</v>
      </c>
      <c r="BJ192" s="980">
        <v>0</v>
      </c>
      <c r="BK192" s="979">
        <v>0</v>
      </c>
      <c r="BL192" s="980">
        <v>0</v>
      </c>
      <c r="BM192" s="979">
        <v>0</v>
      </c>
      <c r="BN192" s="980">
        <v>0</v>
      </c>
      <c r="BO192" s="979">
        <v>0</v>
      </c>
      <c r="BP192" s="980">
        <v>0</v>
      </c>
      <c r="BQ192" s="979">
        <v>0</v>
      </c>
      <c r="BR192" s="980">
        <v>0</v>
      </c>
      <c r="BS192" s="979">
        <v>0</v>
      </c>
      <c r="BT192" s="980">
        <v>0</v>
      </c>
      <c r="BU192" s="979">
        <v>0</v>
      </c>
      <c r="BV192" s="980">
        <v>0</v>
      </c>
      <c r="BW192" s="979">
        <v>0</v>
      </c>
      <c r="BX192" s="980">
        <v>0</v>
      </c>
      <c r="BY192" s="979">
        <v>0</v>
      </c>
      <c r="BZ192" s="980">
        <v>0</v>
      </c>
      <c r="CA192" s="981">
        <v>0</v>
      </c>
      <c r="CB192" s="946"/>
      <c r="CC192" s="971"/>
      <c r="CD192" s="946"/>
      <c r="CE192" s="972"/>
      <c r="CF192" s="946"/>
      <c r="CG192" s="978">
        <v>0</v>
      </c>
      <c r="CH192" s="979">
        <v>0</v>
      </c>
      <c r="CI192" s="980">
        <v>0</v>
      </c>
      <c r="CJ192" s="979">
        <v>0</v>
      </c>
      <c r="CK192" s="980">
        <v>0</v>
      </c>
      <c r="CL192" s="979">
        <v>0</v>
      </c>
      <c r="CM192" s="980">
        <v>0</v>
      </c>
      <c r="CN192" s="979">
        <v>0</v>
      </c>
      <c r="CO192" s="980">
        <v>0</v>
      </c>
      <c r="CP192" s="979">
        <v>0</v>
      </c>
      <c r="CQ192" s="980">
        <v>0</v>
      </c>
      <c r="CR192" s="979">
        <v>0</v>
      </c>
      <c r="CS192" s="980">
        <v>0</v>
      </c>
      <c r="CT192" s="979">
        <v>0</v>
      </c>
      <c r="CU192" s="980">
        <v>0</v>
      </c>
      <c r="CV192" s="979">
        <v>0</v>
      </c>
      <c r="CW192" s="980">
        <v>0</v>
      </c>
      <c r="CX192" s="979">
        <v>0</v>
      </c>
      <c r="CY192" s="980">
        <v>0</v>
      </c>
      <c r="CZ192" s="979">
        <v>0</v>
      </c>
      <c r="DA192" s="980">
        <v>0</v>
      </c>
      <c r="DB192" s="979">
        <v>0</v>
      </c>
      <c r="DC192" s="980">
        <v>0</v>
      </c>
      <c r="DD192" s="979">
        <v>0</v>
      </c>
      <c r="DE192" s="980">
        <v>0</v>
      </c>
      <c r="DF192" s="979">
        <v>0</v>
      </c>
      <c r="DG192" s="980">
        <v>0</v>
      </c>
      <c r="DH192" s="979">
        <v>0</v>
      </c>
      <c r="DI192" s="980">
        <v>0</v>
      </c>
      <c r="DJ192" s="979">
        <v>0</v>
      </c>
      <c r="DK192" s="980">
        <v>0</v>
      </c>
      <c r="DL192" s="979">
        <v>0</v>
      </c>
      <c r="DM192" s="980">
        <v>0</v>
      </c>
      <c r="DN192" s="979">
        <v>0</v>
      </c>
      <c r="DO192" s="980">
        <v>0</v>
      </c>
      <c r="DP192" s="981">
        <v>0</v>
      </c>
      <c r="DQ192" s="946"/>
      <c r="DR192" s="973"/>
      <c r="DS192" s="946"/>
      <c r="DT192" s="978">
        <v>0</v>
      </c>
      <c r="DU192" s="979">
        <v>0</v>
      </c>
      <c r="DV192" s="980">
        <v>0</v>
      </c>
      <c r="DW192" s="979">
        <v>0</v>
      </c>
      <c r="DX192" s="980">
        <v>0</v>
      </c>
      <c r="DY192" s="979">
        <v>0</v>
      </c>
      <c r="DZ192" s="980">
        <v>0</v>
      </c>
      <c r="EA192" s="979">
        <v>0</v>
      </c>
      <c r="EB192" s="980">
        <v>0</v>
      </c>
      <c r="EC192" s="979">
        <v>0</v>
      </c>
      <c r="ED192" s="980">
        <v>0</v>
      </c>
      <c r="EE192" s="979">
        <v>0</v>
      </c>
      <c r="EF192" s="980">
        <v>0</v>
      </c>
      <c r="EG192" s="979">
        <v>0</v>
      </c>
      <c r="EH192" s="980">
        <v>0</v>
      </c>
      <c r="EI192" s="979">
        <v>0</v>
      </c>
      <c r="EJ192" s="980">
        <v>0</v>
      </c>
      <c r="EK192" s="979">
        <v>0</v>
      </c>
      <c r="EL192" s="980">
        <v>0</v>
      </c>
      <c r="EM192" s="979">
        <v>0</v>
      </c>
      <c r="EN192" s="980">
        <v>0</v>
      </c>
      <c r="EO192" s="979">
        <v>0</v>
      </c>
      <c r="EP192" s="980">
        <v>0</v>
      </c>
      <c r="EQ192" s="979">
        <v>0</v>
      </c>
      <c r="ER192" s="980">
        <v>0</v>
      </c>
      <c r="ES192" s="979">
        <v>0</v>
      </c>
      <c r="ET192" s="980">
        <v>0</v>
      </c>
      <c r="EU192" s="979">
        <v>0</v>
      </c>
      <c r="EV192" s="980">
        <v>0</v>
      </c>
      <c r="EW192" s="979">
        <v>0</v>
      </c>
      <c r="EX192" s="980">
        <v>0</v>
      </c>
      <c r="EY192" s="979">
        <v>0</v>
      </c>
      <c r="EZ192" s="980">
        <v>0</v>
      </c>
      <c r="FA192" s="979">
        <v>0</v>
      </c>
      <c r="FB192" s="980">
        <v>0</v>
      </c>
      <c r="FC192" s="981">
        <v>0</v>
      </c>
      <c r="FD192" s="946"/>
      <c r="FE192" s="974"/>
      <c r="FF192" s="946"/>
      <c r="FG192" s="975"/>
      <c r="FI192" s="982" t="b">
        <v>1</v>
      </c>
    </row>
    <row r="193" spans="2:165" hidden="1" outlineLevel="1">
      <c r="B193" s="1013">
        <v>180</v>
      </c>
      <c r="C193" s="1014" t="s">
        <v>758</v>
      </c>
      <c r="E193" s="1015">
        <v>0</v>
      </c>
      <c r="F193" s="1016">
        <v>0</v>
      </c>
      <c r="G193" s="1017">
        <v>0</v>
      </c>
      <c r="H193" s="1016">
        <v>0</v>
      </c>
      <c r="I193" s="1017">
        <v>0</v>
      </c>
      <c r="J193" s="1016">
        <v>0</v>
      </c>
      <c r="K193" s="1017">
        <v>0</v>
      </c>
      <c r="L193" s="1016">
        <v>0</v>
      </c>
      <c r="M193" s="1017">
        <v>0</v>
      </c>
      <c r="N193" s="1016">
        <v>0</v>
      </c>
      <c r="O193" s="1017">
        <v>0</v>
      </c>
      <c r="P193" s="1016">
        <v>0</v>
      </c>
      <c r="Q193" s="1017">
        <v>0</v>
      </c>
      <c r="R193" s="1016">
        <v>0</v>
      </c>
      <c r="S193" s="1017">
        <v>0</v>
      </c>
      <c r="T193" s="1016">
        <v>0</v>
      </c>
      <c r="U193" s="1017">
        <v>0</v>
      </c>
      <c r="V193" s="1016">
        <v>0</v>
      </c>
      <c r="W193" s="1017">
        <v>0</v>
      </c>
      <c r="X193" s="1016">
        <v>0</v>
      </c>
      <c r="Y193" s="1017">
        <v>0</v>
      </c>
      <c r="Z193" s="1016">
        <v>0</v>
      </c>
      <c r="AA193" s="1017">
        <v>0</v>
      </c>
      <c r="AB193" s="1016">
        <v>0</v>
      </c>
      <c r="AC193" s="1017">
        <v>0</v>
      </c>
      <c r="AD193" s="1016">
        <v>0</v>
      </c>
      <c r="AE193" s="1017">
        <v>0</v>
      </c>
      <c r="AF193" s="1016">
        <v>0</v>
      </c>
      <c r="AG193" s="1017">
        <v>0</v>
      </c>
      <c r="AH193" s="1016">
        <v>0</v>
      </c>
      <c r="AI193" s="1017">
        <v>0</v>
      </c>
      <c r="AJ193" s="1016">
        <v>0</v>
      </c>
      <c r="AK193" s="1017">
        <v>0</v>
      </c>
      <c r="AL193" s="1016">
        <v>0</v>
      </c>
      <c r="AM193" s="1017">
        <v>0</v>
      </c>
      <c r="AN193" s="1018">
        <v>0</v>
      </c>
      <c r="AO193" s="946"/>
      <c r="AP193" s="964"/>
      <c r="AQ193" s="946"/>
      <c r="AR193" s="1015">
        <v>0</v>
      </c>
      <c r="AS193" s="1016">
        <v>0</v>
      </c>
      <c r="AT193" s="1017">
        <v>0</v>
      </c>
      <c r="AU193" s="1016">
        <v>0</v>
      </c>
      <c r="AV193" s="1017">
        <v>0</v>
      </c>
      <c r="AW193" s="1016">
        <v>0</v>
      </c>
      <c r="AX193" s="1017">
        <v>0</v>
      </c>
      <c r="AY193" s="1016">
        <v>0</v>
      </c>
      <c r="AZ193" s="1017">
        <v>0</v>
      </c>
      <c r="BA193" s="1016">
        <v>0</v>
      </c>
      <c r="BB193" s="1017">
        <v>0</v>
      </c>
      <c r="BC193" s="1016">
        <v>0</v>
      </c>
      <c r="BD193" s="1017">
        <v>0</v>
      </c>
      <c r="BE193" s="1016">
        <v>0</v>
      </c>
      <c r="BF193" s="1017">
        <v>0</v>
      </c>
      <c r="BG193" s="1016">
        <v>0</v>
      </c>
      <c r="BH193" s="1017">
        <v>0</v>
      </c>
      <c r="BI193" s="1016">
        <v>0</v>
      </c>
      <c r="BJ193" s="1017">
        <v>0</v>
      </c>
      <c r="BK193" s="1016">
        <v>0</v>
      </c>
      <c r="BL193" s="1017">
        <v>0</v>
      </c>
      <c r="BM193" s="1016">
        <v>0</v>
      </c>
      <c r="BN193" s="1017">
        <v>0</v>
      </c>
      <c r="BO193" s="1016">
        <v>0</v>
      </c>
      <c r="BP193" s="1017">
        <v>0</v>
      </c>
      <c r="BQ193" s="1016">
        <v>0</v>
      </c>
      <c r="BR193" s="1017">
        <v>0</v>
      </c>
      <c r="BS193" s="1016">
        <v>0</v>
      </c>
      <c r="BT193" s="1017">
        <v>0</v>
      </c>
      <c r="BU193" s="1016">
        <v>0</v>
      </c>
      <c r="BV193" s="1017">
        <v>0</v>
      </c>
      <c r="BW193" s="1016">
        <v>0</v>
      </c>
      <c r="BX193" s="1017">
        <v>0</v>
      </c>
      <c r="BY193" s="1016">
        <v>0</v>
      </c>
      <c r="BZ193" s="1017">
        <v>0</v>
      </c>
      <c r="CA193" s="1018">
        <v>0</v>
      </c>
      <c r="CB193" s="946"/>
      <c r="CC193" s="971"/>
      <c r="CD193" s="946"/>
      <c r="CE193" s="972"/>
      <c r="CF193" s="946"/>
      <c r="CG193" s="1015">
        <v>0</v>
      </c>
      <c r="CH193" s="1016">
        <v>0</v>
      </c>
      <c r="CI193" s="1017">
        <v>0</v>
      </c>
      <c r="CJ193" s="1016">
        <v>0</v>
      </c>
      <c r="CK193" s="1017">
        <v>0</v>
      </c>
      <c r="CL193" s="1016">
        <v>0</v>
      </c>
      <c r="CM193" s="1017">
        <v>0</v>
      </c>
      <c r="CN193" s="1016">
        <v>0</v>
      </c>
      <c r="CO193" s="1017">
        <v>0</v>
      </c>
      <c r="CP193" s="1016">
        <v>0</v>
      </c>
      <c r="CQ193" s="1017">
        <v>0</v>
      </c>
      <c r="CR193" s="1016">
        <v>0</v>
      </c>
      <c r="CS193" s="1017">
        <v>0</v>
      </c>
      <c r="CT193" s="1016">
        <v>0</v>
      </c>
      <c r="CU193" s="1017">
        <v>0</v>
      </c>
      <c r="CV193" s="1016">
        <v>0</v>
      </c>
      <c r="CW193" s="1017">
        <v>0</v>
      </c>
      <c r="CX193" s="1016">
        <v>0</v>
      </c>
      <c r="CY193" s="1017">
        <v>0</v>
      </c>
      <c r="CZ193" s="1016">
        <v>0</v>
      </c>
      <c r="DA193" s="1017">
        <v>0</v>
      </c>
      <c r="DB193" s="1016">
        <v>0</v>
      </c>
      <c r="DC193" s="1017">
        <v>0</v>
      </c>
      <c r="DD193" s="1016">
        <v>0</v>
      </c>
      <c r="DE193" s="1017">
        <v>0</v>
      </c>
      <c r="DF193" s="1016">
        <v>0</v>
      </c>
      <c r="DG193" s="1017">
        <v>0</v>
      </c>
      <c r="DH193" s="1016">
        <v>0</v>
      </c>
      <c r="DI193" s="1017">
        <v>0</v>
      </c>
      <c r="DJ193" s="1016">
        <v>0</v>
      </c>
      <c r="DK193" s="1017">
        <v>0</v>
      </c>
      <c r="DL193" s="1016">
        <v>0</v>
      </c>
      <c r="DM193" s="1017">
        <v>0</v>
      </c>
      <c r="DN193" s="1016">
        <v>0</v>
      </c>
      <c r="DO193" s="1017">
        <v>0</v>
      </c>
      <c r="DP193" s="1018">
        <v>0</v>
      </c>
      <c r="DQ193" s="946"/>
      <c r="DR193" s="973"/>
      <c r="DS193" s="946"/>
      <c r="DT193" s="1015">
        <v>0</v>
      </c>
      <c r="DU193" s="1016">
        <v>0</v>
      </c>
      <c r="DV193" s="1017">
        <v>0</v>
      </c>
      <c r="DW193" s="1016">
        <v>0</v>
      </c>
      <c r="DX193" s="1017">
        <v>0</v>
      </c>
      <c r="DY193" s="1016">
        <v>0</v>
      </c>
      <c r="DZ193" s="1017">
        <v>0</v>
      </c>
      <c r="EA193" s="1016">
        <v>0</v>
      </c>
      <c r="EB193" s="1017">
        <v>0</v>
      </c>
      <c r="EC193" s="1016">
        <v>0</v>
      </c>
      <c r="ED193" s="1017">
        <v>0</v>
      </c>
      <c r="EE193" s="1016">
        <v>0</v>
      </c>
      <c r="EF193" s="1017">
        <v>0</v>
      </c>
      <c r="EG193" s="1016">
        <v>0</v>
      </c>
      <c r="EH193" s="1017">
        <v>0</v>
      </c>
      <c r="EI193" s="1016">
        <v>0</v>
      </c>
      <c r="EJ193" s="1017">
        <v>0</v>
      </c>
      <c r="EK193" s="1016">
        <v>0</v>
      </c>
      <c r="EL193" s="1017">
        <v>0</v>
      </c>
      <c r="EM193" s="1016">
        <v>0</v>
      </c>
      <c r="EN193" s="1017">
        <v>0</v>
      </c>
      <c r="EO193" s="1016">
        <v>0</v>
      </c>
      <c r="EP193" s="1017">
        <v>0</v>
      </c>
      <c r="EQ193" s="1016">
        <v>0</v>
      </c>
      <c r="ER193" s="1017">
        <v>0</v>
      </c>
      <c r="ES193" s="1016">
        <v>0</v>
      </c>
      <c r="ET193" s="1017">
        <v>0</v>
      </c>
      <c r="EU193" s="1016">
        <v>0</v>
      </c>
      <c r="EV193" s="1017">
        <v>0</v>
      </c>
      <c r="EW193" s="1016">
        <v>0</v>
      </c>
      <c r="EX193" s="1017">
        <v>0</v>
      </c>
      <c r="EY193" s="1016">
        <v>0</v>
      </c>
      <c r="EZ193" s="1017">
        <v>0</v>
      </c>
      <c r="FA193" s="1016">
        <v>0</v>
      </c>
      <c r="FB193" s="1017">
        <v>0</v>
      </c>
      <c r="FC193" s="1018">
        <v>0</v>
      </c>
      <c r="FD193" s="946"/>
      <c r="FE193" s="974"/>
      <c r="FF193" s="946"/>
      <c r="FG193" s="975"/>
      <c r="FI193" s="1019" t="b">
        <v>1</v>
      </c>
    </row>
    <row r="194" spans="2:165" hidden="1" outlineLevel="1">
      <c r="B194" s="976">
        <v>181</v>
      </c>
      <c r="C194" s="1020" t="s">
        <v>759</v>
      </c>
      <c r="E194" s="978">
        <v>0</v>
      </c>
      <c r="F194" s="979">
        <v>0</v>
      </c>
      <c r="G194" s="980">
        <v>0</v>
      </c>
      <c r="H194" s="979">
        <v>0</v>
      </c>
      <c r="I194" s="980">
        <v>0</v>
      </c>
      <c r="J194" s="979">
        <v>0</v>
      </c>
      <c r="K194" s="980">
        <v>0</v>
      </c>
      <c r="L194" s="979">
        <v>0</v>
      </c>
      <c r="M194" s="980">
        <v>0</v>
      </c>
      <c r="N194" s="979">
        <v>0</v>
      </c>
      <c r="O194" s="980">
        <v>0</v>
      </c>
      <c r="P194" s="979">
        <v>0</v>
      </c>
      <c r="Q194" s="980">
        <v>0</v>
      </c>
      <c r="R194" s="979">
        <v>0</v>
      </c>
      <c r="S194" s="980">
        <v>0</v>
      </c>
      <c r="T194" s="979">
        <v>0</v>
      </c>
      <c r="U194" s="980">
        <v>0</v>
      </c>
      <c r="V194" s="979">
        <v>0</v>
      </c>
      <c r="W194" s="980">
        <v>0</v>
      </c>
      <c r="X194" s="979">
        <v>0</v>
      </c>
      <c r="Y194" s="980">
        <v>0</v>
      </c>
      <c r="Z194" s="979">
        <v>0</v>
      </c>
      <c r="AA194" s="980">
        <v>0</v>
      </c>
      <c r="AB194" s="979">
        <v>0</v>
      </c>
      <c r="AC194" s="980">
        <v>0</v>
      </c>
      <c r="AD194" s="979">
        <v>0</v>
      </c>
      <c r="AE194" s="980">
        <v>0</v>
      </c>
      <c r="AF194" s="979">
        <v>0</v>
      </c>
      <c r="AG194" s="980">
        <v>0</v>
      </c>
      <c r="AH194" s="979">
        <v>0</v>
      </c>
      <c r="AI194" s="980">
        <v>0</v>
      </c>
      <c r="AJ194" s="979">
        <v>0</v>
      </c>
      <c r="AK194" s="980">
        <v>0</v>
      </c>
      <c r="AL194" s="979">
        <v>0</v>
      </c>
      <c r="AM194" s="980">
        <v>0</v>
      </c>
      <c r="AN194" s="981">
        <v>0</v>
      </c>
      <c r="AO194" s="946"/>
      <c r="AP194" s="964"/>
      <c r="AQ194" s="946"/>
      <c r="AR194" s="978">
        <v>0</v>
      </c>
      <c r="AS194" s="979">
        <v>0</v>
      </c>
      <c r="AT194" s="980">
        <v>0</v>
      </c>
      <c r="AU194" s="979">
        <v>0</v>
      </c>
      <c r="AV194" s="980">
        <v>0</v>
      </c>
      <c r="AW194" s="979">
        <v>0</v>
      </c>
      <c r="AX194" s="980">
        <v>0</v>
      </c>
      <c r="AY194" s="979">
        <v>0</v>
      </c>
      <c r="AZ194" s="980">
        <v>0</v>
      </c>
      <c r="BA194" s="979">
        <v>0</v>
      </c>
      <c r="BB194" s="980">
        <v>0</v>
      </c>
      <c r="BC194" s="979">
        <v>0</v>
      </c>
      <c r="BD194" s="980">
        <v>0</v>
      </c>
      <c r="BE194" s="979">
        <v>0</v>
      </c>
      <c r="BF194" s="980">
        <v>0</v>
      </c>
      <c r="BG194" s="979">
        <v>0</v>
      </c>
      <c r="BH194" s="980">
        <v>0</v>
      </c>
      <c r="BI194" s="979">
        <v>0</v>
      </c>
      <c r="BJ194" s="980">
        <v>0</v>
      </c>
      <c r="BK194" s="979">
        <v>0</v>
      </c>
      <c r="BL194" s="980">
        <v>0</v>
      </c>
      <c r="BM194" s="979">
        <v>0</v>
      </c>
      <c r="BN194" s="980">
        <v>0</v>
      </c>
      <c r="BO194" s="979">
        <v>0</v>
      </c>
      <c r="BP194" s="980">
        <v>0</v>
      </c>
      <c r="BQ194" s="979">
        <v>0</v>
      </c>
      <c r="BR194" s="980">
        <v>0</v>
      </c>
      <c r="BS194" s="979">
        <v>0</v>
      </c>
      <c r="BT194" s="980">
        <v>0</v>
      </c>
      <c r="BU194" s="979">
        <v>0</v>
      </c>
      <c r="BV194" s="980">
        <v>0</v>
      </c>
      <c r="BW194" s="979">
        <v>0</v>
      </c>
      <c r="BX194" s="980">
        <v>0</v>
      </c>
      <c r="BY194" s="979">
        <v>0</v>
      </c>
      <c r="BZ194" s="980">
        <v>0</v>
      </c>
      <c r="CA194" s="981">
        <v>0</v>
      </c>
      <c r="CB194" s="946"/>
      <c r="CC194" s="971"/>
      <c r="CD194" s="946"/>
      <c r="CE194" s="972"/>
      <c r="CF194" s="946"/>
      <c r="CG194" s="978">
        <v>0</v>
      </c>
      <c r="CH194" s="979">
        <v>0</v>
      </c>
      <c r="CI194" s="980">
        <v>0</v>
      </c>
      <c r="CJ194" s="979">
        <v>0</v>
      </c>
      <c r="CK194" s="980">
        <v>0</v>
      </c>
      <c r="CL194" s="979">
        <v>0</v>
      </c>
      <c r="CM194" s="980">
        <v>0</v>
      </c>
      <c r="CN194" s="979">
        <v>0</v>
      </c>
      <c r="CO194" s="980">
        <v>0</v>
      </c>
      <c r="CP194" s="979">
        <v>0</v>
      </c>
      <c r="CQ194" s="980">
        <v>0</v>
      </c>
      <c r="CR194" s="979">
        <v>0</v>
      </c>
      <c r="CS194" s="980">
        <v>0</v>
      </c>
      <c r="CT194" s="979">
        <v>0</v>
      </c>
      <c r="CU194" s="980">
        <v>0</v>
      </c>
      <c r="CV194" s="979">
        <v>0</v>
      </c>
      <c r="CW194" s="980">
        <v>0</v>
      </c>
      <c r="CX194" s="979">
        <v>0</v>
      </c>
      <c r="CY194" s="980">
        <v>0</v>
      </c>
      <c r="CZ194" s="979">
        <v>0</v>
      </c>
      <c r="DA194" s="980">
        <v>0</v>
      </c>
      <c r="DB194" s="979">
        <v>0</v>
      </c>
      <c r="DC194" s="980">
        <v>0</v>
      </c>
      <c r="DD194" s="979">
        <v>0</v>
      </c>
      <c r="DE194" s="980">
        <v>0</v>
      </c>
      <c r="DF194" s="979">
        <v>0</v>
      </c>
      <c r="DG194" s="980">
        <v>0</v>
      </c>
      <c r="DH194" s="979">
        <v>0</v>
      </c>
      <c r="DI194" s="980">
        <v>0</v>
      </c>
      <c r="DJ194" s="979">
        <v>0</v>
      </c>
      <c r="DK194" s="980">
        <v>0</v>
      </c>
      <c r="DL194" s="979">
        <v>0</v>
      </c>
      <c r="DM194" s="980">
        <v>0</v>
      </c>
      <c r="DN194" s="979">
        <v>0</v>
      </c>
      <c r="DO194" s="980">
        <v>0</v>
      </c>
      <c r="DP194" s="981">
        <v>0</v>
      </c>
      <c r="DQ194" s="946"/>
      <c r="DR194" s="973"/>
      <c r="DS194" s="946"/>
      <c r="DT194" s="978">
        <v>0</v>
      </c>
      <c r="DU194" s="979">
        <v>0</v>
      </c>
      <c r="DV194" s="980">
        <v>0</v>
      </c>
      <c r="DW194" s="979">
        <v>0</v>
      </c>
      <c r="DX194" s="980">
        <v>0</v>
      </c>
      <c r="DY194" s="979">
        <v>0</v>
      </c>
      <c r="DZ194" s="980">
        <v>0</v>
      </c>
      <c r="EA194" s="979">
        <v>0</v>
      </c>
      <c r="EB194" s="980">
        <v>0</v>
      </c>
      <c r="EC194" s="979">
        <v>0</v>
      </c>
      <c r="ED194" s="980">
        <v>0</v>
      </c>
      <c r="EE194" s="979">
        <v>0</v>
      </c>
      <c r="EF194" s="980">
        <v>0</v>
      </c>
      <c r="EG194" s="979">
        <v>0</v>
      </c>
      <c r="EH194" s="980">
        <v>0</v>
      </c>
      <c r="EI194" s="979">
        <v>0</v>
      </c>
      <c r="EJ194" s="980">
        <v>0</v>
      </c>
      <c r="EK194" s="979">
        <v>0</v>
      </c>
      <c r="EL194" s="980">
        <v>0</v>
      </c>
      <c r="EM194" s="979">
        <v>0</v>
      </c>
      <c r="EN194" s="980">
        <v>0</v>
      </c>
      <c r="EO194" s="979">
        <v>0</v>
      </c>
      <c r="EP194" s="980">
        <v>0</v>
      </c>
      <c r="EQ194" s="979">
        <v>0</v>
      </c>
      <c r="ER194" s="980">
        <v>0</v>
      </c>
      <c r="ES194" s="979">
        <v>0</v>
      </c>
      <c r="ET194" s="980">
        <v>0</v>
      </c>
      <c r="EU194" s="979">
        <v>0</v>
      </c>
      <c r="EV194" s="980">
        <v>0</v>
      </c>
      <c r="EW194" s="979">
        <v>0</v>
      </c>
      <c r="EX194" s="980">
        <v>0</v>
      </c>
      <c r="EY194" s="979">
        <v>0</v>
      </c>
      <c r="EZ194" s="980">
        <v>0</v>
      </c>
      <c r="FA194" s="979">
        <v>0</v>
      </c>
      <c r="FB194" s="980">
        <v>0</v>
      </c>
      <c r="FC194" s="981">
        <v>0</v>
      </c>
      <c r="FD194" s="946"/>
      <c r="FE194" s="974"/>
      <c r="FF194" s="946"/>
      <c r="FG194" s="975"/>
      <c r="FI194" s="982" t="b">
        <v>1</v>
      </c>
    </row>
    <row r="195" spans="2:165" hidden="1" outlineLevel="1">
      <c r="B195" s="983">
        <v>182</v>
      </c>
      <c r="C195" s="1012" t="s">
        <v>760</v>
      </c>
      <c r="E195" s="985">
        <v>0</v>
      </c>
      <c r="F195" s="986">
        <v>0</v>
      </c>
      <c r="G195" s="987">
        <v>0</v>
      </c>
      <c r="H195" s="986">
        <v>0</v>
      </c>
      <c r="I195" s="987">
        <v>0</v>
      </c>
      <c r="J195" s="986">
        <v>0</v>
      </c>
      <c r="K195" s="987">
        <v>0</v>
      </c>
      <c r="L195" s="986">
        <v>0</v>
      </c>
      <c r="M195" s="987">
        <v>0</v>
      </c>
      <c r="N195" s="986">
        <v>0</v>
      </c>
      <c r="O195" s="987">
        <v>0</v>
      </c>
      <c r="P195" s="986">
        <v>0</v>
      </c>
      <c r="Q195" s="987">
        <v>0</v>
      </c>
      <c r="R195" s="986">
        <v>0</v>
      </c>
      <c r="S195" s="987">
        <v>0</v>
      </c>
      <c r="T195" s="986">
        <v>0</v>
      </c>
      <c r="U195" s="987">
        <v>0</v>
      </c>
      <c r="V195" s="986">
        <v>0</v>
      </c>
      <c r="W195" s="987">
        <v>0</v>
      </c>
      <c r="X195" s="986">
        <v>0</v>
      </c>
      <c r="Y195" s="987">
        <v>0</v>
      </c>
      <c r="Z195" s="986">
        <v>0</v>
      </c>
      <c r="AA195" s="987">
        <v>0</v>
      </c>
      <c r="AB195" s="986">
        <v>0</v>
      </c>
      <c r="AC195" s="987">
        <v>0</v>
      </c>
      <c r="AD195" s="986">
        <v>0</v>
      </c>
      <c r="AE195" s="987">
        <v>0</v>
      </c>
      <c r="AF195" s="986">
        <v>0</v>
      </c>
      <c r="AG195" s="987">
        <v>0</v>
      </c>
      <c r="AH195" s="986">
        <v>0</v>
      </c>
      <c r="AI195" s="987">
        <v>0</v>
      </c>
      <c r="AJ195" s="986">
        <v>0</v>
      </c>
      <c r="AK195" s="987">
        <v>0</v>
      </c>
      <c r="AL195" s="986">
        <v>0</v>
      </c>
      <c r="AM195" s="987">
        <v>0</v>
      </c>
      <c r="AN195" s="988">
        <v>0</v>
      </c>
      <c r="AO195" s="946"/>
      <c r="AP195" s="964"/>
      <c r="AQ195" s="946"/>
      <c r="AR195" s="985">
        <v>0</v>
      </c>
      <c r="AS195" s="986">
        <v>0</v>
      </c>
      <c r="AT195" s="987">
        <v>0</v>
      </c>
      <c r="AU195" s="986">
        <v>0</v>
      </c>
      <c r="AV195" s="987">
        <v>0</v>
      </c>
      <c r="AW195" s="986">
        <v>0</v>
      </c>
      <c r="AX195" s="987">
        <v>0</v>
      </c>
      <c r="AY195" s="986">
        <v>0</v>
      </c>
      <c r="AZ195" s="987">
        <v>0</v>
      </c>
      <c r="BA195" s="986">
        <v>0</v>
      </c>
      <c r="BB195" s="987">
        <v>0</v>
      </c>
      <c r="BC195" s="986">
        <v>0</v>
      </c>
      <c r="BD195" s="987">
        <v>0</v>
      </c>
      <c r="BE195" s="986">
        <v>0</v>
      </c>
      <c r="BF195" s="987">
        <v>0</v>
      </c>
      <c r="BG195" s="986">
        <v>0</v>
      </c>
      <c r="BH195" s="987">
        <v>0</v>
      </c>
      <c r="BI195" s="986">
        <v>0</v>
      </c>
      <c r="BJ195" s="987">
        <v>0</v>
      </c>
      <c r="BK195" s="986">
        <v>0</v>
      </c>
      <c r="BL195" s="987">
        <v>0</v>
      </c>
      <c r="BM195" s="986">
        <v>0</v>
      </c>
      <c r="BN195" s="987">
        <v>0</v>
      </c>
      <c r="BO195" s="986">
        <v>0</v>
      </c>
      <c r="BP195" s="987">
        <v>0</v>
      </c>
      <c r="BQ195" s="986">
        <v>0</v>
      </c>
      <c r="BR195" s="987">
        <v>0</v>
      </c>
      <c r="BS195" s="986">
        <v>0</v>
      </c>
      <c r="BT195" s="987">
        <v>0</v>
      </c>
      <c r="BU195" s="986">
        <v>0</v>
      </c>
      <c r="BV195" s="987">
        <v>0</v>
      </c>
      <c r="BW195" s="986">
        <v>0</v>
      </c>
      <c r="BX195" s="987">
        <v>0</v>
      </c>
      <c r="BY195" s="986">
        <v>0</v>
      </c>
      <c r="BZ195" s="987">
        <v>0</v>
      </c>
      <c r="CA195" s="988">
        <v>0</v>
      </c>
      <c r="CB195" s="946"/>
      <c r="CC195" s="971"/>
      <c r="CD195" s="946"/>
      <c r="CE195" s="972"/>
      <c r="CF195" s="946"/>
      <c r="CG195" s="985">
        <v>0</v>
      </c>
      <c r="CH195" s="986">
        <v>0</v>
      </c>
      <c r="CI195" s="987">
        <v>0</v>
      </c>
      <c r="CJ195" s="986">
        <v>0</v>
      </c>
      <c r="CK195" s="987">
        <v>0</v>
      </c>
      <c r="CL195" s="986">
        <v>0</v>
      </c>
      <c r="CM195" s="987">
        <v>0</v>
      </c>
      <c r="CN195" s="986">
        <v>0</v>
      </c>
      <c r="CO195" s="987">
        <v>0</v>
      </c>
      <c r="CP195" s="986">
        <v>0</v>
      </c>
      <c r="CQ195" s="987">
        <v>0</v>
      </c>
      <c r="CR195" s="986">
        <v>0</v>
      </c>
      <c r="CS195" s="987">
        <v>0</v>
      </c>
      <c r="CT195" s="986">
        <v>0</v>
      </c>
      <c r="CU195" s="987">
        <v>0</v>
      </c>
      <c r="CV195" s="986">
        <v>0</v>
      </c>
      <c r="CW195" s="987">
        <v>0</v>
      </c>
      <c r="CX195" s="986">
        <v>0</v>
      </c>
      <c r="CY195" s="987">
        <v>0</v>
      </c>
      <c r="CZ195" s="986">
        <v>0</v>
      </c>
      <c r="DA195" s="987">
        <v>0</v>
      </c>
      <c r="DB195" s="986">
        <v>0</v>
      </c>
      <c r="DC195" s="987">
        <v>0</v>
      </c>
      <c r="DD195" s="986">
        <v>0</v>
      </c>
      <c r="DE195" s="987">
        <v>0</v>
      </c>
      <c r="DF195" s="986">
        <v>0</v>
      </c>
      <c r="DG195" s="987">
        <v>0</v>
      </c>
      <c r="DH195" s="986">
        <v>0</v>
      </c>
      <c r="DI195" s="987">
        <v>0</v>
      </c>
      <c r="DJ195" s="986">
        <v>0</v>
      </c>
      <c r="DK195" s="987">
        <v>0</v>
      </c>
      <c r="DL195" s="986">
        <v>0</v>
      </c>
      <c r="DM195" s="987">
        <v>0</v>
      </c>
      <c r="DN195" s="986">
        <v>0</v>
      </c>
      <c r="DO195" s="987">
        <v>0</v>
      </c>
      <c r="DP195" s="988">
        <v>0</v>
      </c>
      <c r="DQ195" s="946"/>
      <c r="DR195" s="973"/>
      <c r="DS195" s="946"/>
      <c r="DT195" s="985">
        <v>0</v>
      </c>
      <c r="DU195" s="986">
        <v>0</v>
      </c>
      <c r="DV195" s="987">
        <v>0</v>
      </c>
      <c r="DW195" s="986">
        <v>0</v>
      </c>
      <c r="DX195" s="987">
        <v>0</v>
      </c>
      <c r="DY195" s="986">
        <v>0</v>
      </c>
      <c r="DZ195" s="987">
        <v>0</v>
      </c>
      <c r="EA195" s="986">
        <v>0</v>
      </c>
      <c r="EB195" s="987">
        <v>0</v>
      </c>
      <c r="EC195" s="986">
        <v>0</v>
      </c>
      <c r="ED195" s="987">
        <v>0</v>
      </c>
      <c r="EE195" s="986">
        <v>0</v>
      </c>
      <c r="EF195" s="987">
        <v>0</v>
      </c>
      <c r="EG195" s="986">
        <v>0</v>
      </c>
      <c r="EH195" s="987">
        <v>0</v>
      </c>
      <c r="EI195" s="986">
        <v>0</v>
      </c>
      <c r="EJ195" s="987">
        <v>0</v>
      </c>
      <c r="EK195" s="986">
        <v>0</v>
      </c>
      <c r="EL195" s="987">
        <v>0</v>
      </c>
      <c r="EM195" s="986">
        <v>0</v>
      </c>
      <c r="EN195" s="987">
        <v>0</v>
      </c>
      <c r="EO195" s="986">
        <v>0</v>
      </c>
      <c r="EP195" s="987">
        <v>0</v>
      </c>
      <c r="EQ195" s="986">
        <v>0</v>
      </c>
      <c r="ER195" s="987">
        <v>0</v>
      </c>
      <c r="ES195" s="986">
        <v>0</v>
      </c>
      <c r="ET195" s="987">
        <v>0</v>
      </c>
      <c r="EU195" s="986">
        <v>0</v>
      </c>
      <c r="EV195" s="987">
        <v>0</v>
      </c>
      <c r="EW195" s="986">
        <v>0</v>
      </c>
      <c r="EX195" s="987">
        <v>0</v>
      </c>
      <c r="EY195" s="986">
        <v>0</v>
      </c>
      <c r="EZ195" s="987">
        <v>0</v>
      </c>
      <c r="FA195" s="986">
        <v>0</v>
      </c>
      <c r="FB195" s="987">
        <v>0</v>
      </c>
      <c r="FC195" s="988">
        <v>0</v>
      </c>
      <c r="FD195" s="946"/>
      <c r="FE195" s="974"/>
      <c r="FF195" s="946"/>
      <c r="FG195" s="975"/>
      <c r="FI195" s="989" t="b">
        <v>1</v>
      </c>
    </row>
    <row r="196" spans="2:165" hidden="1" outlineLevel="1">
      <c r="B196" s="990">
        <v>183</v>
      </c>
      <c r="C196" s="1011" t="s">
        <v>761</v>
      </c>
      <c r="E196" s="992">
        <v>0</v>
      </c>
      <c r="F196" s="993">
        <v>0</v>
      </c>
      <c r="G196" s="994">
        <v>0</v>
      </c>
      <c r="H196" s="993">
        <v>0</v>
      </c>
      <c r="I196" s="994">
        <v>0</v>
      </c>
      <c r="J196" s="993">
        <v>0</v>
      </c>
      <c r="K196" s="994">
        <v>0</v>
      </c>
      <c r="L196" s="993">
        <v>0</v>
      </c>
      <c r="M196" s="994">
        <v>0</v>
      </c>
      <c r="N196" s="993">
        <v>0</v>
      </c>
      <c r="O196" s="994">
        <v>0</v>
      </c>
      <c r="P196" s="993">
        <v>0</v>
      </c>
      <c r="Q196" s="994">
        <v>0</v>
      </c>
      <c r="R196" s="993">
        <v>0</v>
      </c>
      <c r="S196" s="994">
        <v>0</v>
      </c>
      <c r="T196" s="993">
        <v>0</v>
      </c>
      <c r="U196" s="994">
        <v>0</v>
      </c>
      <c r="V196" s="993">
        <v>0</v>
      </c>
      <c r="W196" s="994">
        <v>0</v>
      </c>
      <c r="X196" s="993">
        <v>0</v>
      </c>
      <c r="Y196" s="994">
        <v>0</v>
      </c>
      <c r="Z196" s="993">
        <v>0</v>
      </c>
      <c r="AA196" s="994">
        <v>0</v>
      </c>
      <c r="AB196" s="993">
        <v>0</v>
      </c>
      <c r="AC196" s="994">
        <v>0</v>
      </c>
      <c r="AD196" s="993">
        <v>0</v>
      </c>
      <c r="AE196" s="994">
        <v>0</v>
      </c>
      <c r="AF196" s="993">
        <v>0</v>
      </c>
      <c r="AG196" s="994">
        <v>0</v>
      </c>
      <c r="AH196" s="993">
        <v>0</v>
      </c>
      <c r="AI196" s="994">
        <v>0</v>
      </c>
      <c r="AJ196" s="993">
        <v>0</v>
      </c>
      <c r="AK196" s="994">
        <v>0</v>
      </c>
      <c r="AL196" s="993">
        <v>0</v>
      </c>
      <c r="AM196" s="994">
        <v>0</v>
      </c>
      <c r="AN196" s="995">
        <v>0</v>
      </c>
      <c r="AO196" s="946"/>
      <c r="AP196" s="964"/>
      <c r="AQ196" s="946"/>
      <c r="AR196" s="992">
        <v>0</v>
      </c>
      <c r="AS196" s="993">
        <v>0</v>
      </c>
      <c r="AT196" s="994">
        <v>0</v>
      </c>
      <c r="AU196" s="993">
        <v>0</v>
      </c>
      <c r="AV196" s="994">
        <v>0</v>
      </c>
      <c r="AW196" s="993">
        <v>0</v>
      </c>
      <c r="AX196" s="994">
        <v>0</v>
      </c>
      <c r="AY196" s="993">
        <v>0</v>
      </c>
      <c r="AZ196" s="994">
        <v>0</v>
      </c>
      <c r="BA196" s="993">
        <v>0</v>
      </c>
      <c r="BB196" s="994">
        <v>0</v>
      </c>
      <c r="BC196" s="993">
        <v>0</v>
      </c>
      <c r="BD196" s="994">
        <v>0</v>
      </c>
      <c r="BE196" s="993">
        <v>0</v>
      </c>
      <c r="BF196" s="994">
        <v>0</v>
      </c>
      <c r="BG196" s="993">
        <v>0</v>
      </c>
      <c r="BH196" s="994">
        <v>0</v>
      </c>
      <c r="BI196" s="993">
        <v>0</v>
      </c>
      <c r="BJ196" s="994">
        <v>0</v>
      </c>
      <c r="BK196" s="993">
        <v>0</v>
      </c>
      <c r="BL196" s="994">
        <v>0</v>
      </c>
      <c r="BM196" s="993">
        <v>0</v>
      </c>
      <c r="BN196" s="994">
        <v>0</v>
      </c>
      <c r="BO196" s="993">
        <v>0</v>
      </c>
      <c r="BP196" s="994">
        <v>0</v>
      </c>
      <c r="BQ196" s="993">
        <v>0</v>
      </c>
      <c r="BR196" s="994">
        <v>0</v>
      </c>
      <c r="BS196" s="993">
        <v>0</v>
      </c>
      <c r="BT196" s="994">
        <v>0</v>
      </c>
      <c r="BU196" s="993">
        <v>0</v>
      </c>
      <c r="BV196" s="994">
        <v>0</v>
      </c>
      <c r="BW196" s="993">
        <v>0</v>
      </c>
      <c r="BX196" s="994">
        <v>0</v>
      </c>
      <c r="BY196" s="993">
        <v>0</v>
      </c>
      <c r="BZ196" s="994">
        <v>0</v>
      </c>
      <c r="CA196" s="995">
        <v>0</v>
      </c>
      <c r="CB196" s="946"/>
      <c r="CC196" s="971"/>
      <c r="CD196" s="946"/>
      <c r="CE196" s="972"/>
      <c r="CF196" s="946"/>
      <c r="CG196" s="992">
        <v>0</v>
      </c>
      <c r="CH196" s="993">
        <v>0</v>
      </c>
      <c r="CI196" s="994">
        <v>0</v>
      </c>
      <c r="CJ196" s="993">
        <v>0</v>
      </c>
      <c r="CK196" s="994">
        <v>0</v>
      </c>
      <c r="CL196" s="993">
        <v>0</v>
      </c>
      <c r="CM196" s="994">
        <v>0</v>
      </c>
      <c r="CN196" s="993">
        <v>0</v>
      </c>
      <c r="CO196" s="994">
        <v>0</v>
      </c>
      <c r="CP196" s="993">
        <v>0</v>
      </c>
      <c r="CQ196" s="994">
        <v>0</v>
      </c>
      <c r="CR196" s="993">
        <v>0</v>
      </c>
      <c r="CS196" s="994">
        <v>0</v>
      </c>
      <c r="CT196" s="993">
        <v>0</v>
      </c>
      <c r="CU196" s="994">
        <v>0</v>
      </c>
      <c r="CV196" s="993">
        <v>0</v>
      </c>
      <c r="CW196" s="994">
        <v>0</v>
      </c>
      <c r="CX196" s="993">
        <v>0</v>
      </c>
      <c r="CY196" s="994">
        <v>0</v>
      </c>
      <c r="CZ196" s="993">
        <v>0</v>
      </c>
      <c r="DA196" s="994">
        <v>0</v>
      </c>
      <c r="DB196" s="993">
        <v>0</v>
      </c>
      <c r="DC196" s="994">
        <v>0</v>
      </c>
      <c r="DD196" s="993">
        <v>0</v>
      </c>
      <c r="DE196" s="994">
        <v>0</v>
      </c>
      <c r="DF196" s="993">
        <v>0</v>
      </c>
      <c r="DG196" s="994">
        <v>0</v>
      </c>
      <c r="DH196" s="993">
        <v>0</v>
      </c>
      <c r="DI196" s="994">
        <v>0</v>
      </c>
      <c r="DJ196" s="993">
        <v>0</v>
      </c>
      <c r="DK196" s="994">
        <v>0</v>
      </c>
      <c r="DL196" s="993">
        <v>0</v>
      </c>
      <c r="DM196" s="994">
        <v>0</v>
      </c>
      <c r="DN196" s="993">
        <v>0</v>
      </c>
      <c r="DO196" s="994">
        <v>0</v>
      </c>
      <c r="DP196" s="995">
        <v>0</v>
      </c>
      <c r="DQ196" s="946"/>
      <c r="DR196" s="973"/>
      <c r="DS196" s="946"/>
      <c r="DT196" s="992">
        <v>0</v>
      </c>
      <c r="DU196" s="993">
        <v>0</v>
      </c>
      <c r="DV196" s="994">
        <v>0</v>
      </c>
      <c r="DW196" s="993">
        <v>0</v>
      </c>
      <c r="DX196" s="994">
        <v>0</v>
      </c>
      <c r="DY196" s="993">
        <v>0</v>
      </c>
      <c r="DZ196" s="994">
        <v>0</v>
      </c>
      <c r="EA196" s="993">
        <v>0</v>
      </c>
      <c r="EB196" s="994">
        <v>0</v>
      </c>
      <c r="EC196" s="993">
        <v>0</v>
      </c>
      <c r="ED196" s="994">
        <v>0</v>
      </c>
      <c r="EE196" s="993">
        <v>0</v>
      </c>
      <c r="EF196" s="994">
        <v>0</v>
      </c>
      <c r="EG196" s="993">
        <v>0</v>
      </c>
      <c r="EH196" s="994">
        <v>0</v>
      </c>
      <c r="EI196" s="993">
        <v>0</v>
      </c>
      <c r="EJ196" s="994">
        <v>0</v>
      </c>
      <c r="EK196" s="993">
        <v>0</v>
      </c>
      <c r="EL196" s="994">
        <v>0</v>
      </c>
      <c r="EM196" s="993">
        <v>0</v>
      </c>
      <c r="EN196" s="994">
        <v>0</v>
      </c>
      <c r="EO196" s="993">
        <v>0</v>
      </c>
      <c r="EP196" s="994">
        <v>0</v>
      </c>
      <c r="EQ196" s="993">
        <v>0</v>
      </c>
      <c r="ER196" s="994">
        <v>0</v>
      </c>
      <c r="ES196" s="993">
        <v>0</v>
      </c>
      <c r="ET196" s="994">
        <v>0</v>
      </c>
      <c r="EU196" s="993">
        <v>0</v>
      </c>
      <c r="EV196" s="994">
        <v>0</v>
      </c>
      <c r="EW196" s="993">
        <v>0</v>
      </c>
      <c r="EX196" s="994">
        <v>0</v>
      </c>
      <c r="EY196" s="993">
        <v>0</v>
      </c>
      <c r="EZ196" s="994">
        <v>0</v>
      </c>
      <c r="FA196" s="993">
        <v>0</v>
      </c>
      <c r="FB196" s="994">
        <v>0</v>
      </c>
      <c r="FC196" s="995">
        <v>0</v>
      </c>
      <c r="FD196" s="946"/>
      <c r="FE196" s="974"/>
      <c r="FF196" s="946"/>
      <c r="FG196" s="975"/>
      <c r="FI196" s="996" t="b">
        <v>1</v>
      </c>
    </row>
    <row r="197" spans="2:165" hidden="1" outlineLevel="1">
      <c r="B197" s="983">
        <v>184</v>
      </c>
      <c r="C197" s="1012" t="s">
        <v>762</v>
      </c>
      <c r="E197" s="985">
        <v>0</v>
      </c>
      <c r="F197" s="986">
        <v>0</v>
      </c>
      <c r="G197" s="987">
        <v>0</v>
      </c>
      <c r="H197" s="986">
        <v>0</v>
      </c>
      <c r="I197" s="987">
        <v>0</v>
      </c>
      <c r="J197" s="986">
        <v>0</v>
      </c>
      <c r="K197" s="987">
        <v>0</v>
      </c>
      <c r="L197" s="986">
        <v>0</v>
      </c>
      <c r="M197" s="987">
        <v>0</v>
      </c>
      <c r="N197" s="986">
        <v>0</v>
      </c>
      <c r="O197" s="987">
        <v>0</v>
      </c>
      <c r="P197" s="986">
        <v>0</v>
      </c>
      <c r="Q197" s="987">
        <v>0</v>
      </c>
      <c r="R197" s="986">
        <v>0</v>
      </c>
      <c r="S197" s="987">
        <v>0</v>
      </c>
      <c r="T197" s="986">
        <v>0</v>
      </c>
      <c r="U197" s="987">
        <v>0</v>
      </c>
      <c r="V197" s="986">
        <v>0</v>
      </c>
      <c r="W197" s="987">
        <v>0</v>
      </c>
      <c r="X197" s="986">
        <v>0</v>
      </c>
      <c r="Y197" s="987">
        <v>0</v>
      </c>
      <c r="Z197" s="986">
        <v>0</v>
      </c>
      <c r="AA197" s="987">
        <v>0</v>
      </c>
      <c r="AB197" s="986">
        <v>0</v>
      </c>
      <c r="AC197" s="987">
        <v>0</v>
      </c>
      <c r="AD197" s="986">
        <v>0</v>
      </c>
      <c r="AE197" s="987">
        <v>0</v>
      </c>
      <c r="AF197" s="986">
        <v>0</v>
      </c>
      <c r="AG197" s="987">
        <v>0</v>
      </c>
      <c r="AH197" s="986">
        <v>0</v>
      </c>
      <c r="AI197" s="987">
        <v>0</v>
      </c>
      <c r="AJ197" s="986">
        <v>0</v>
      </c>
      <c r="AK197" s="987">
        <v>0</v>
      </c>
      <c r="AL197" s="986">
        <v>0</v>
      </c>
      <c r="AM197" s="987">
        <v>0</v>
      </c>
      <c r="AN197" s="988">
        <v>0</v>
      </c>
      <c r="AO197" s="946"/>
      <c r="AP197" s="964"/>
      <c r="AQ197" s="946"/>
      <c r="AR197" s="985">
        <v>0</v>
      </c>
      <c r="AS197" s="986">
        <v>0</v>
      </c>
      <c r="AT197" s="987">
        <v>0</v>
      </c>
      <c r="AU197" s="986">
        <v>0</v>
      </c>
      <c r="AV197" s="987">
        <v>0</v>
      </c>
      <c r="AW197" s="986">
        <v>0</v>
      </c>
      <c r="AX197" s="987">
        <v>0</v>
      </c>
      <c r="AY197" s="986">
        <v>0</v>
      </c>
      <c r="AZ197" s="987">
        <v>0</v>
      </c>
      <c r="BA197" s="986">
        <v>0</v>
      </c>
      <c r="BB197" s="987">
        <v>0</v>
      </c>
      <c r="BC197" s="986">
        <v>0</v>
      </c>
      <c r="BD197" s="987">
        <v>0</v>
      </c>
      <c r="BE197" s="986">
        <v>0</v>
      </c>
      <c r="BF197" s="987">
        <v>0</v>
      </c>
      <c r="BG197" s="986">
        <v>0</v>
      </c>
      <c r="BH197" s="987">
        <v>0</v>
      </c>
      <c r="BI197" s="986">
        <v>0</v>
      </c>
      <c r="BJ197" s="987">
        <v>0</v>
      </c>
      <c r="BK197" s="986">
        <v>0</v>
      </c>
      <c r="BL197" s="987">
        <v>0</v>
      </c>
      <c r="BM197" s="986">
        <v>0</v>
      </c>
      <c r="BN197" s="987">
        <v>0</v>
      </c>
      <c r="BO197" s="986">
        <v>0</v>
      </c>
      <c r="BP197" s="987">
        <v>0</v>
      </c>
      <c r="BQ197" s="986">
        <v>0</v>
      </c>
      <c r="BR197" s="987">
        <v>0</v>
      </c>
      <c r="BS197" s="986">
        <v>0</v>
      </c>
      <c r="BT197" s="987">
        <v>0</v>
      </c>
      <c r="BU197" s="986">
        <v>0</v>
      </c>
      <c r="BV197" s="987">
        <v>0</v>
      </c>
      <c r="BW197" s="986">
        <v>0</v>
      </c>
      <c r="BX197" s="987">
        <v>0</v>
      </c>
      <c r="BY197" s="986">
        <v>0</v>
      </c>
      <c r="BZ197" s="987">
        <v>0</v>
      </c>
      <c r="CA197" s="988">
        <v>0</v>
      </c>
      <c r="CB197" s="946"/>
      <c r="CC197" s="971"/>
      <c r="CD197" s="946"/>
      <c r="CE197" s="972"/>
      <c r="CF197" s="946"/>
      <c r="CG197" s="985">
        <v>0</v>
      </c>
      <c r="CH197" s="986">
        <v>0</v>
      </c>
      <c r="CI197" s="987">
        <v>0</v>
      </c>
      <c r="CJ197" s="986">
        <v>0</v>
      </c>
      <c r="CK197" s="987">
        <v>0</v>
      </c>
      <c r="CL197" s="986">
        <v>0</v>
      </c>
      <c r="CM197" s="987">
        <v>0</v>
      </c>
      <c r="CN197" s="986">
        <v>0</v>
      </c>
      <c r="CO197" s="987">
        <v>0</v>
      </c>
      <c r="CP197" s="986">
        <v>0</v>
      </c>
      <c r="CQ197" s="987">
        <v>0</v>
      </c>
      <c r="CR197" s="986">
        <v>0</v>
      </c>
      <c r="CS197" s="987">
        <v>0</v>
      </c>
      <c r="CT197" s="986">
        <v>0</v>
      </c>
      <c r="CU197" s="987">
        <v>0</v>
      </c>
      <c r="CV197" s="986">
        <v>0</v>
      </c>
      <c r="CW197" s="987">
        <v>0</v>
      </c>
      <c r="CX197" s="986">
        <v>0</v>
      </c>
      <c r="CY197" s="987">
        <v>0</v>
      </c>
      <c r="CZ197" s="986">
        <v>0</v>
      </c>
      <c r="DA197" s="987">
        <v>0</v>
      </c>
      <c r="DB197" s="986">
        <v>0</v>
      </c>
      <c r="DC197" s="987">
        <v>0</v>
      </c>
      <c r="DD197" s="986">
        <v>0</v>
      </c>
      <c r="DE197" s="987">
        <v>0</v>
      </c>
      <c r="DF197" s="986">
        <v>0</v>
      </c>
      <c r="DG197" s="987">
        <v>0</v>
      </c>
      <c r="DH197" s="986">
        <v>0</v>
      </c>
      <c r="DI197" s="987">
        <v>0</v>
      </c>
      <c r="DJ197" s="986">
        <v>0</v>
      </c>
      <c r="DK197" s="987">
        <v>0</v>
      </c>
      <c r="DL197" s="986">
        <v>0</v>
      </c>
      <c r="DM197" s="987">
        <v>0</v>
      </c>
      <c r="DN197" s="986">
        <v>0</v>
      </c>
      <c r="DO197" s="987">
        <v>0</v>
      </c>
      <c r="DP197" s="988">
        <v>0</v>
      </c>
      <c r="DQ197" s="946"/>
      <c r="DR197" s="973"/>
      <c r="DS197" s="946"/>
      <c r="DT197" s="985">
        <v>0</v>
      </c>
      <c r="DU197" s="986">
        <v>0</v>
      </c>
      <c r="DV197" s="987">
        <v>0</v>
      </c>
      <c r="DW197" s="986">
        <v>0</v>
      </c>
      <c r="DX197" s="987">
        <v>0</v>
      </c>
      <c r="DY197" s="986">
        <v>0</v>
      </c>
      <c r="DZ197" s="987">
        <v>0</v>
      </c>
      <c r="EA197" s="986">
        <v>0</v>
      </c>
      <c r="EB197" s="987">
        <v>0</v>
      </c>
      <c r="EC197" s="986">
        <v>0</v>
      </c>
      <c r="ED197" s="987">
        <v>0</v>
      </c>
      <c r="EE197" s="986">
        <v>0</v>
      </c>
      <c r="EF197" s="987">
        <v>0</v>
      </c>
      <c r="EG197" s="986">
        <v>0</v>
      </c>
      <c r="EH197" s="987">
        <v>0</v>
      </c>
      <c r="EI197" s="986">
        <v>0</v>
      </c>
      <c r="EJ197" s="987">
        <v>0</v>
      </c>
      <c r="EK197" s="986">
        <v>0</v>
      </c>
      <c r="EL197" s="987">
        <v>0</v>
      </c>
      <c r="EM197" s="986">
        <v>0</v>
      </c>
      <c r="EN197" s="987">
        <v>0</v>
      </c>
      <c r="EO197" s="986">
        <v>0</v>
      </c>
      <c r="EP197" s="987">
        <v>0</v>
      </c>
      <c r="EQ197" s="986">
        <v>0</v>
      </c>
      <c r="ER197" s="987">
        <v>0</v>
      </c>
      <c r="ES197" s="986">
        <v>0</v>
      </c>
      <c r="ET197" s="987">
        <v>0</v>
      </c>
      <c r="EU197" s="986">
        <v>0</v>
      </c>
      <c r="EV197" s="987">
        <v>0</v>
      </c>
      <c r="EW197" s="986">
        <v>0</v>
      </c>
      <c r="EX197" s="987">
        <v>0</v>
      </c>
      <c r="EY197" s="986">
        <v>0</v>
      </c>
      <c r="EZ197" s="987">
        <v>0</v>
      </c>
      <c r="FA197" s="986">
        <v>0</v>
      </c>
      <c r="FB197" s="987">
        <v>0</v>
      </c>
      <c r="FC197" s="988">
        <v>0</v>
      </c>
      <c r="FD197" s="946"/>
      <c r="FE197" s="974"/>
      <c r="FF197" s="946"/>
      <c r="FG197" s="975"/>
      <c r="FI197" s="989" t="b">
        <v>1</v>
      </c>
    </row>
    <row r="198" spans="2:165" hidden="1" outlineLevel="1">
      <c r="B198" s="990">
        <v>185</v>
      </c>
      <c r="C198" s="1011" t="s">
        <v>763</v>
      </c>
      <c r="E198" s="992">
        <v>0</v>
      </c>
      <c r="F198" s="993">
        <v>0</v>
      </c>
      <c r="G198" s="994">
        <v>0</v>
      </c>
      <c r="H198" s="993">
        <v>0</v>
      </c>
      <c r="I198" s="994">
        <v>0</v>
      </c>
      <c r="J198" s="993">
        <v>0</v>
      </c>
      <c r="K198" s="994">
        <v>0</v>
      </c>
      <c r="L198" s="993">
        <v>0</v>
      </c>
      <c r="M198" s="994">
        <v>0</v>
      </c>
      <c r="N198" s="993">
        <v>0</v>
      </c>
      <c r="O198" s="994">
        <v>0</v>
      </c>
      <c r="P198" s="993">
        <v>0</v>
      </c>
      <c r="Q198" s="994">
        <v>0</v>
      </c>
      <c r="R198" s="993">
        <v>0</v>
      </c>
      <c r="S198" s="994">
        <v>0</v>
      </c>
      <c r="T198" s="993">
        <v>0</v>
      </c>
      <c r="U198" s="994">
        <v>0</v>
      </c>
      <c r="V198" s="993">
        <v>0</v>
      </c>
      <c r="W198" s="994">
        <v>0</v>
      </c>
      <c r="X198" s="993">
        <v>0</v>
      </c>
      <c r="Y198" s="994">
        <v>0</v>
      </c>
      <c r="Z198" s="993">
        <v>0</v>
      </c>
      <c r="AA198" s="994">
        <v>0</v>
      </c>
      <c r="AB198" s="993">
        <v>0</v>
      </c>
      <c r="AC198" s="994">
        <v>0</v>
      </c>
      <c r="AD198" s="993">
        <v>0</v>
      </c>
      <c r="AE198" s="994">
        <v>0</v>
      </c>
      <c r="AF198" s="993">
        <v>0</v>
      </c>
      <c r="AG198" s="994">
        <v>0</v>
      </c>
      <c r="AH198" s="993">
        <v>0</v>
      </c>
      <c r="AI198" s="994">
        <v>0</v>
      </c>
      <c r="AJ198" s="993">
        <v>0</v>
      </c>
      <c r="AK198" s="994">
        <v>0</v>
      </c>
      <c r="AL198" s="993">
        <v>0</v>
      </c>
      <c r="AM198" s="994">
        <v>0</v>
      </c>
      <c r="AN198" s="995">
        <v>0</v>
      </c>
      <c r="AO198" s="946"/>
      <c r="AP198" s="964"/>
      <c r="AQ198" s="946"/>
      <c r="AR198" s="992">
        <v>0</v>
      </c>
      <c r="AS198" s="993">
        <v>0</v>
      </c>
      <c r="AT198" s="994">
        <v>0</v>
      </c>
      <c r="AU198" s="993">
        <v>0</v>
      </c>
      <c r="AV198" s="994">
        <v>0</v>
      </c>
      <c r="AW198" s="993">
        <v>0</v>
      </c>
      <c r="AX198" s="994">
        <v>0</v>
      </c>
      <c r="AY198" s="993">
        <v>0</v>
      </c>
      <c r="AZ198" s="994">
        <v>0</v>
      </c>
      <c r="BA198" s="993">
        <v>0</v>
      </c>
      <c r="BB198" s="994">
        <v>0</v>
      </c>
      <c r="BC198" s="993">
        <v>0</v>
      </c>
      <c r="BD198" s="994">
        <v>0</v>
      </c>
      <c r="BE198" s="993">
        <v>0</v>
      </c>
      <c r="BF198" s="994">
        <v>0</v>
      </c>
      <c r="BG198" s="993">
        <v>0</v>
      </c>
      <c r="BH198" s="994">
        <v>0</v>
      </c>
      <c r="BI198" s="993">
        <v>0</v>
      </c>
      <c r="BJ198" s="994">
        <v>0</v>
      </c>
      <c r="BK198" s="993">
        <v>0</v>
      </c>
      <c r="BL198" s="994">
        <v>0</v>
      </c>
      <c r="BM198" s="993">
        <v>0</v>
      </c>
      <c r="BN198" s="994">
        <v>0</v>
      </c>
      <c r="BO198" s="993">
        <v>0</v>
      </c>
      <c r="BP198" s="994">
        <v>0</v>
      </c>
      <c r="BQ198" s="993">
        <v>0</v>
      </c>
      <c r="BR198" s="994">
        <v>0</v>
      </c>
      <c r="BS198" s="993">
        <v>0</v>
      </c>
      <c r="BT198" s="994">
        <v>0</v>
      </c>
      <c r="BU198" s="993">
        <v>0</v>
      </c>
      <c r="BV198" s="994">
        <v>0</v>
      </c>
      <c r="BW198" s="993">
        <v>0</v>
      </c>
      <c r="BX198" s="994">
        <v>0</v>
      </c>
      <c r="BY198" s="993">
        <v>0</v>
      </c>
      <c r="BZ198" s="994">
        <v>0</v>
      </c>
      <c r="CA198" s="995">
        <v>0</v>
      </c>
      <c r="CB198" s="946"/>
      <c r="CC198" s="971"/>
      <c r="CD198" s="946"/>
      <c r="CE198" s="972"/>
      <c r="CF198" s="946"/>
      <c r="CG198" s="992">
        <v>0</v>
      </c>
      <c r="CH198" s="993">
        <v>0</v>
      </c>
      <c r="CI198" s="994">
        <v>0</v>
      </c>
      <c r="CJ198" s="993">
        <v>0</v>
      </c>
      <c r="CK198" s="994">
        <v>0</v>
      </c>
      <c r="CL198" s="993">
        <v>0</v>
      </c>
      <c r="CM198" s="994">
        <v>0</v>
      </c>
      <c r="CN198" s="993">
        <v>0</v>
      </c>
      <c r="CO198" s="994">
        <v>0</v>
      </c>
      <c r="CP198" s="993">
        <v>0</v>
      </c>
      <c r="CQ198" s="994">
        <v>0</v>
      </c>
      <c r="CR198" s="993">
        <v>0</v>
      </c>
      <c r="CS198" s="994">
        <v>0</v>
      </c>
      <c r="CT198" s="993">
        <v>0</v>
      </c>
      <c r="CU198" s="994">
        <v>0</v>
      </c>
      <c r="CV198" s="993">
        <v>0</v>
      </c>
      <c r="CW198" s="994">
        <v>0</v>
      </c>
      <c r="CX198" s="993">
        <v>0</v>
      </c>
      <c r="CY198" s="994">
        <v>0</v>
      </c>
      <c r="CZ198" s="993">
        <v>0</v>
      </c>
      <c r="DA198" s="994">
        <v>0</v>
      </c>
      <c r="DB198" s="993">
        <v>0</v>
      </c>
      <c r="DC198" s="994">
        <v>0</v>
      </c>
      <c r="DD198" s="993">
        <v>0</v>
      </c>
      <c r="DE198" s="994">
        <v>0</v>
      </c>
      <c r="DF198" s="993">
        <v>0</v>
      </c>
      <c r="DG198" s="994">
        <v>0</v>
      </c>
      <c r="DH198" s="993">
        <v>0</v>
      </c>
      <c r="DI198" s="994">
        <v>0</v>
      </c>
      <c r="DJ198" s="993">
        <v>0</v>
      </c>
      <c r="DK198" s="994">
        <v>0</v>
      </c>
      <c r="DL198" s="993">
        <v>0</v>
      </c>
      <c r="DM198" s="994">
        <v>0</v>
      </c>
      <c r="DN198" s="993">
        <v>0</v>
      </c>
      <c r="DO198" s="994">
        <v>0</v>
      </c>
      <c r="DP198" s="995">
        <v>0</v>
      </c>
      <c r="DQ198" s="946"/>
      <c r="DR198" s="973"/>
      <c r="DS198" s="946"/>
      <c r="DT198" s="992">
        <v>0</v>
      </c>
      <c r="DU198" s="993">
        <v>0</v>
      </c>
      <c r="DV198" s="994">
        <v>0</v>
      </c>
      <c r="DW198" s="993">
        <v>0</v>
      </c>
      <c r="DX198" s="994">
        <v>0</v>
      </c>
      <c r="DY198" s="993">
        <v>0</v>
      </c>
      <c r="DZ198" s="994">
        <v>0</v>
      </c>
      <c r="EA198" s="993">
        <v>0</v>
      </c>
      <c r="EB198" s="994">
        <v>0</v>
      </c>
      <c r="EC198" s="993">
        <v>0</v>
      </c>
      <c r="ED198" s="994">
        <v>0</v>
      </c>
      <c r="EE198" s="993">
        <v>0</v>
      </c>
      <c r="EF198" s="994">
        <v>0</v>
      </c>
      <c r="EG198" s="993">
        <v>0</v>
      </c>
      <c r="EH198" s="994">
        <v>0</v>
      </c>
      <c r="EI198" s="993">
        <v>0</v>
      </c>
      <c r="EJ198" s="994">
        <v>0</v>
      </c>
      <c r="EK198" s="993">
        <v>0</v>
      </c>
      <c r="EL198" s="994">
        <v>0</v>
      </c>
      <c r="EM198" s="993">
        <v>0</v>
      </c>
      <c r="EN198" s="994">
        <v>0</v>
      </c>
      <c r="EO198" s="993">
        <v>0</v>
      </c>
      <c r="EP198" s="994">
        <v>0</v>
      </c>
      <c r="EQ198" s="993">
        <v>0</v>
      </c>
      <c r="ER198" s="994">
        <v>0</v>
      </c>
      <c r="ES198" s="993">
        <v>0</v>
      </c>
      <c r="ET198" s="994">
        <v>0</v>
      </c>
      <c r="EU198" s="993">
        <v>0</v>
      </c>
      <c r="EV198" s="994">
        <v>0</v>
      </c>
      <c r="EW198" s="993">
        <v>0</v>
      </c>
      <c r="EX198" s="994">
        <v>0</v>
      </c>
      <c r="EY198" s="993">
        <v>0</v>
      </c>
      <c r="EZ198" s="994">
        <v>0</v>
      </c>
      <c r="FA198" s="993">
        <v>0</v>
      </c>
      <c r="FB198" s="994">
        <v>0</v>
      </c>
      <c r="FC198" s="995">
        <v>0</v>
      </c>
      <c r="FD198" s="946"/>
      <c r="FE198" s="974"/>
      <c r="FF198" s="946"/>
      <c r="FG198" s="975"/>
      <c r="FI198" s="996" t="b">
        <v>1</v>
      </c>
    </row>
    <row r="199" spans="2:165" hidden="1" outlineLevel="1">
      <c r="B199" s="983">
        <v>186</v>
      </c>
      <c r="C199" s="1012" t="s">
        <v>764</v>
      </c>
      <c r="E199" s="985">
        <v>0</v>
      </c>
      <c r="F199" s="986">
        <v>0</v>
      </c>
      <c r="G199" s="987">
        <v>0</v>
      </c>
      <c r="H199" s="986">
        <v>0</v>
      </c>
      <c r="I199" s="987">
        <v>0</v>
      </c>
      <c r="J199" s="986">
        <v>0</v>
      </c>
      <c r="K199" s="987">
        <v>0</v>
      </c>
      <c r="L199" s="986">
        <v>0</v>
      </c>
      <c r="M199" s="987">
        <v>0</v>
      </c>
      <c r="N199" s="986">
        <v>0</v>
      </c>
      <c r="O199" s="987">
        <v>0</v>
      </c>
      <c r="P199" s="986">
        <v>0</v>
      </c>
      <c r="Q199" s="987">
        <v>0</v>
      </c>
      <c r="R199" s="986">
        <v>0</v>
      </c>
      <c r="S199" s="987">
        <v>0</v>
      </c>
      <c r="T199" s="986">
        <v>0</v>
      </c>
      <c r="U199" s="987">
        <v>0</v>
      </c>
      <c r="V199" s="986">
        <v>0</v>
      </c>
      <c r="W199" s="987">
        <v>0</v>
      </c>
      <c r="X199" s="986">
        <v>0</v>
      </c>
      <c r="Y199" s="987">
        <v>0</v>
      </c>
      <c r="Z199" s="986">
        <v>0</v>
      </c>
      <c r="AA199" s="987">
        <v>0</v>
      </c>
      <c r="AB199" s="986">
        <v>0</v>
      </c>
      <c r="AC199" s="987">
        <v>0</v>
      </c>
      <c r="AD199" s="986">
        <v>0</v>
      </c>
      <c r="AE199" s="987">
        <v>0</v>
      </c>
      <c r="AF199" s="986">
        <v>0</v>
      </c>
      <c r="AG199" s="987">
        <v>0</v>
      </c>
      <c r="AH199" s="986">
        <v>0</v>
      </c>
      <c r="AI199" s="987">
        <v>0</v>
      </c>
      <c r="AJ199" s="986">
        <v>0</v>
      </c>
      <c r="AK199" s="987">
        <v>0</v>
      </c>
      <c r="AL199" s="986">
        <v>0</v>
      </c>
      <c r="AM199" s="987">
        <v>0</v>
      </c>
      <c r="AN199" s="988">
        <v>0</v>
      </c>
      <c r="AO199" s="946"/>
      <c r="AP199" s="964"/>
      <c r="AQ199" s="946"/>
      <c r="AR199" s="985">
        <v>0</v>
      </c>
      <c r="AS199" s="986">
        <v>0</v>
      </c>
      <c r="AT199" s="987">
        <v>0</v>
      </c>
      <c r="AU199" s="986">
        <v>0</v>
      </c>
      <c r="AV199" s="987">
        <v>0</v>
      </c>
      <c r="AW199" s="986">
        <v>0</v>
      </c>
      <c r="AX199" s="987">
        <v>0</v>
      </c>
      <c r="AY199" s="986">
        <v>0</v>
      </c>
      <c r="AZ199" s="987">
        <v>0</v>
      </c>
      <c r="BA199" s="986">
        <v>0</v>
      </c>
      <c r="BB199" s="987">
        <v>0</v>
      </c>
      <c r="BC199" s="986">
        <v>0</v>
      </c>
      <c r="BD199" s="987">
        <v>0</v>
      </c>
      <c r="BE199" s="986">
        <v>0</v>
      </c>
      <c r="BF199" s="987">
        <v>0</v>
      </c>
      <c r="BG199" s="986">
        <v>0</v>
      </c>
      <c r="BH199" s="987">
        <v>0</v>
      </c>
      <c r="BI199" s="986">
        <v>0</v>
      </c>
      <c r="BJ199" s="987">
        <v>0</v>
      </c>
      <c r="BK199" s="986">
        <v>0</v>
      </c>
      <c r="BL199" s="987">
        <v>0</v>
      </c>
      <c r="BM199" s="986">
        <v>0</v>
      </c>
      <c r="BN199" s="987">
        <v>0</v>
      </c>
      <c r="BO199" s="986">
        <v>0</v>
      </c>
      <c r="BP199" s="987">
        <v>0</v>
      </c>
      <c r="BQ199" s="986">
        <v>0</v>
      </c>
      <c r="BR199" s="987">
        <v>0</v>
      </c>
      <c r="BS199" s="986">
        <v>0</v>
      </c>
      <c r="BT199" s="987">
        <v>0</v>
      </c>
      <c r="BU199" s="986">
        <v>0</v>
      </c>
      <c r="BV199" s="987">
        <v>0</v>
      </c>
      <c r="BW199" s="986">
        <v>0</v>
      </c>
      <c r="BX199" s="987">
        <v>0</v>
      </c>
      <c r="BY199" s="986">
        <v>0</v>
      </c>
      <c r="BZ199" s="987">
        <v>0</v>
      </c>
      <c r="CA199" s="988">
        <v>0</v>
      </c>
      <c r="CB199" s="946"/>
      <c r="CC199" s="971"/>
      <c r="CD199" s="946"/>
      <c r="CE199" s="972"/>
      <c r="CF199" s="946"/>
      <c r="CG199" s="985">
        <v>0</v>
      </c>
      <c r="CH199" s="986">
        <v>0</v>
      </c>
      <c r="CI199" s="987">
        <v>0</v>
      </c>
      <c r="CJ199" s="986">
        <v>0</v>
      </c>
      <c r="CK199" s="987">
        <v>0</v>
      </c>
      <c r="CL199" s="986">
        <v>0</v>
      </c>
      <c r="CM199" s="987">
        <v>0</v>
      </c>
      <c r="CN199" s="986">
        <v>0</v>
      </c>
      <c r="CO199" s="987">
        <v>0</v>
      </c>
      <c r="CP199" s="986">
        <v>0</v>
      </c>
      <c r="CQ199" s="987">
        <v>0</v>
      </c>
      <c r="CR199" s="986">
        <v>0</v>
      </c>
      <c r="CS199" s="987">
        <v>0</v>
      </c>
      <c r="CT199" s="986">
        <v>0</v>
      </c>
      <c r="CU199" s="987">
        <v>0</v>
      </c>
      <c r="CV199" s="986">
        <v>0</v>
      </c>
      <c r="CW199" s="987">
        <v>0</v>
      </c>
      <c r="CX199" s="986">
        <v>0</v>
      </c>
      <c r="CY199" s="987">
        <v>0</v>
      </c>
      <c r="CZ199" s="986">
        <v>0</v>
      </c>
      <c r="DA199" s="987">
        <v>0</v>
      </c>
      <c r="DB199" s="986">
        <v>0</v>
      </c>
      <c r="DC199" s="987">
        <v>0</v>
      </c>
      <c r="DD199" s="986">
        <v>0</v>
      </c>
      <c r="DE199" s="987">
        <v>0</v>
      </c>
      <c r="DF199" s="986">
        <v>0</v>
      </c>
      <c r="DG199" s="987">
        <v>0</v>
      </c>
      <c r="DH199" s="986">
        <v>0</v>
      </c>
      <c r="DI199" s="987">
        <v>0</v>
      </c>
      <c r="DJ199" s="986">
        <v>0</v>
      </c>
      <c r="DK199" s="987">
        <v>0</v>
      </c>
      <c r="DL199" s="986">
        <v>0</v>
      </c>
      <c r="DM199" s="987">
        <v>0</v>
      </c>
      <c r="DN199" s="986">
        <v>0</v>
      </c>
      <c r="DO199" s="987">
        <v>0</v>
      </c>
      <c r="DP199" s="988">
        <v>0</v>
      </c>
      <c r="DQ199" s="946"/>
      <c r="DR199" s="973"/>
      <c r="DS199" s="946"/>
      <c r="DT199" s="985">
        <v>0</v>
      </c>
      <c r="DU199" s="986">
        <v>0</v>
      </c>
      <c r="DV199" s="987">
        <v>0</v>
      </c>
      <c r="DW199" s="986">
        <v>0</v>
      </c>
      <c r="DX199" s="987">
        <v>0</v>
      </c>
      <c r="DY199" s="986">
        <v>0</v>
      </c>
      <c r="DZ199" s="987">
        <v>0</v>
      </c>
      <c r="EA199" s="986">
        <v>0</v>
      </c>
      <c r="EB199" s="987">
        <v>0</v>
      </c>
      <c r="EC199" s="986">
        <v>0</v>
      </c>
      <c r="ED199" s="987">
        <v>0</v>
      </c>
      <c r="EE199" s="986">
        <v>0</v>
      </c>
      <c r="EF199" s="987">
        <v>0</v>
      </c>
      <c r="EG199" s="986">
        <v>0</v>
      </c>
      <c r="EH199" s="987">
        <v>0</v>
      </c>
      <c r="EI199" s="986">
        <v>0</v>
      </c>
      <c r="EJ199" s="987">
        <v>0</v>
      </c>
      <c r="EK199" s="986">
        <v>0</v>
      </c>
      <c r="EL199" s="987">
        <v>0</v>
      </c>
      <c r="EM199" s="986">
        <v>0</v>
      </c>
      <c r="EN199" s="987">
        <v>0</v>
      </c>
      <c r="EO199" s="986">
        <v>0</v>
      </c>
      <c r="EP199" s="987">
        <v>0</v>
      </c>
      <c r="EQ199" s="986">
        <v>0</v>
      </c>
      <c r="ER199" s="987">
        <v>0</v>
      </c>
      <c r="ES199" s="986">
        <v>0</v>
      </c>
      <c r="ET199" s="987">
        <v>0</v>
      </c>
      <c r="EU199" s="986">
        <v>0</v>
      </c>
      <c r="EV199" s="987">
        <v>0</v>
      </c>
      <c r="EW199" s="986">
        <v>0</v>
      </c>
      <c r="EX199" s="987">
        <v>0</v>
      </c>
      <c r="EY199" s="986">
        <v>0</v>
      </c>
      <c r="EZ199" s="987">
        <v>0</v>
      </c>
      <c r="FA199" s="986">
        <v>0</v>
      </c>
      <c r="FB199" s="987">
        <v>0</v>
      </c>
      <c r="FC199" s="988">
        <v>0</v>
      </c>
      <c r="FD199" s="946"/>
      <c r="FE199" s="974"/>
      <c r="FF199" s="946"/>
      <c r="FG199" s="975"/>
      <c r="FI199" s="989" t="b">
        <v>1</v>
      </c>
    </row>
    <row r="200" spans="2:165" hidden="1" outlineLevel="1">
      <c r="B200" s="990">
        <v>187</v>
      </c>
      <c r="C200" s="1011" t="s">
        <v>765</v>
      </c>
      <c r="E200" s="992">
        <v>0</v>
      </c>
      <c r="F200" s="993">
        <v>0</v>
      </c>
      <c r="G200" s="994">
        <v>0</v>
      </c>
      <c r="H200" s="993">
        <v>0</v>
      </c>
      <c r="I200" s="994">
        <v>0</v>
      </c>
      <c r="J200" s="993">
        <v>0</v>
      </c>
      <c r="K200" s="994">
        <v>0</v>
      </c>
      <c r="L200" s="993">
        <v>0</v>
      </c>
      <c r="M200" s="994">
        <v>0</v>
      </c>
      <c r="N200" s="993">
        <v>0</v>
      </c>
      <c r="O200" s="994">
        <v>0</v>
      </c>
      <c r="P200" s="993">
        <v>0</v>
      </c>
      <c r="Q200" s="994">
        <v>0</v>
      </c>
      <c r="R200" s="993">
        <v>0</v>
      </c>
      <c r="S200" s="994">
        <v>0</v>
      </c>
      <c r="T200" s="993">
        <v>0</v>
      </c>
      <c r="U200" s="994">
        <v>0</v>
      </c>
      <c r="V200" s="993">
        <v>0</v>
      </c>
      <c r="W200" s="994">
        <v>0</v>
      </c>
      <c r="X200" s="993">
        <v>0</v>
      </c>
      <c r="Y200" s="994">
        <v>0</v>
      </c>
      <c r="Z200" s="993">
        <v>0</v>
      </c>
      <c r="AA200" s="994">
        <v>0</v>
      </c>
      <c r="AB200" s="993">
        <v>0</v>
      </c>
      <c r="AC200" s="994">
        <v>0</v>
      </c>
      <c r="AD200" s="993">
        <v>0</v>
      </c>
      <c r="AE200" s="994">
        <v>0</v>
      </c>
      <c r="AF200" s="993">
        <v>0</v>
      </c>
      <c r="AG200" s="994">
        <v>0</v>
      </c>
      <c r="AH200" s="993">
        <v>0</v>
      </c>
      <c r="AI200" s="994">
        <v>0</v>
      </c>
      <c r="AJ200" s="993">
        <v>0</v>
      </c>
      <c r="AK200" s="994">
        <v>0</v>
      </c>
      <c r="AL200" s="993">
        <v>0</v>
      </c>
      <c r="AM200" s="994">
        <v>0</v>
      </c>
      <c r="AN200" s="995">
        <v>0</v>
      </c>
      <c r="AO200" s="946"/>
      <c r="AP200" s="964"/>
      <c r="AQ200" s="946"/>
      <c r="AR200" s="992">
        <v>0</v>
      </c>
      <c r="AS200" s="993">
        <v>0</v>
      </c>
      <c r="AT200" s="994">
        <v>0</v>
      </c>
      <c r="AU200" s="993">
        <v>0</v>
      </c>
      <c r="AV200" s="994">
        <v>0</v>
      </c>
      <c r="AW200" s="993">
        <v>0</v>
      </c>
      <c r="AX200" s="994">
        <v>0</v>
      </c>
      <c r="AY200" s="993">
        <v>0</v>
      </c>
      <c r="AZ200" s="994">
        <v>0</v>
      </c>
      <c r="BA200" s="993">
        <v>0</v>
      </c>
      <c r="BB200" s="994">
        <v>0</v>
      </c>
      <c r="BC200" s="993">
        <v>0</v>
      </c>
      <c r="BD200" s="994">
        <v>0</v>
      </c>
      <c r="BE200" s="993">
        <v>0</v>
      </c>
      <c r="BF200" s="994">
        <v>0</v>
      </c>
      <c r="BG200" s="993">
        <v>0</v>
      </c>
      <c r="BH200" s="994">
        <v>0</v>
      </c>
      <c r="BI200" s="993">
        <v>0</v>
      </c>
      <c r="BJ200" s="994">
        <v>0</v>
      </c>
      <c r="BK200" s="993">
        <v>0</v>
      </c>
      <c r="BL200" s="994">
        <v>0</v>
      </c>
      <c r="BM200" s="993">
        <v>0</v>
      </c>
      <c r="BN200" s="994">
        <v>0</v>
      </c>
      <c r="BO200" s="993">
        <v>0</v>
      </c>
      <c r="BP200" s="994">
        <v>0</v>
      </c>
      <c r="BQ200" s="993">
        <v>0</v>
      </c>
      <c r="BR200" s="994">
        <v>0</v>
      </c>
      <c r="BS200" s="993">
        <v>0</v>
      </c>
      <c r="BT200" s="994">
        <v>0</v>
      </c>
      <c r="BU200" s="993">
        <v>0</v>
      </c>
      <c r="BV200" s="994">
        <v>0</v>
      </c>
      <c r="BW200" s="993">
        <v>0</v>
      </c>
      <c r="BX200" s="994">
        <v>0</v>
      </c>
      <c r="BY200" s="993">
        <v>0</v>
      </c>
      <c r="BZ200" s="994">
        <v>0</v>
      </c>
      <c r="CA200" s="995">
        <v>0</v>
      </c>
      <c r="CB200" s="946"/>
      <c r="CC200" s="971"/>
      <c r="CD200" s="946"/>
      <c r="CE200" s="972"/>
      <c r="CF200" s="946"/>
      <c r="CG200" s="992">
        <v>0</v>
      </c>
      <c r="CH200" s="993">
        <v>0</v>
      </c>
      <c r="CI200" s="994">
        <v>0</v>
      </c>
      <c r="CJ200" s="993">
        <v>0</v>
      </c>
      <c r="CK200" s="994">
        <v>0</v>
      </c>
      <c r="CL200" s="993">
        <v>0</v>
      </c>
      <c r="CM200" s="994">
        <v>0</v>
      </c>
      <c r="CN200" s="993">
        <v>0</v>
      </c>
      <c r="CO200" s="994">
        <v>0</v>
      </c>
      <c r="CP200" s="993">
        <v>0</v>
      </c>
      <c r="CQ200" s="994">
        <v>0</v>
      </c>
      <c r="CR200" s="993">
        <v>0</v>
      </c>
      <c r="CS200" s="994">
        <v>0</v>
      </c>
      <c r="CT200" s="993">
        <v>0</v>
      </c>
      <c r="CU200" s="994">
        <v>0</v>
      </c>
      <c r="CV200" s="993">
        <v>0</v>
      </c>
      <c r="CW200" s="994">
        <v>0</v>
      </c>
      <c r="CX200" s="993">
        <v>0</v>
      </c>
      <c r="CY200" s="994">
        <v>0</v>
      </c>
      <c r="CZ200" s="993">
        <v>0</v>
      </c>
      <c r="DA200" s="994">
        <v>0</v>
      </c>
      <c r="DB200" s="993">
        <v>0</v>
      </c>
      <c r="DC200" s="994">
        <v>0</v>
      </c>
      <c r="DD200" s="993">
        <v>0</v>
      </c>
      <c r="DE200" s="994">
        <v>0</v>
      </c>
      <c r="DF200" s="993">
        <v>0</v>
      </c>
      <c r="DG200" s="994">
        <v>0</v>
      </c>
      <c r="DH200" s="993">
        <v>0</v>
      </c>
      <c r="DI200" s="994">
        <v>0</v>
      </c>
      <c r="DJ200" s="993">
        <v>0</v>
      </c>
      <c r="DK200" s="994">
        <v>0</v>
      </c>
      <c r="DL200" s="993">
        <v>0</v>
      </c>
      <c r="DM200" s="994">
        <v>0</v>
      </c>
      <c r="DN200" s="993">
        <v>0</v>
      </c>
      <c r="DO200" s="994">
        <v>0</v>
      </c>
      <c r="DP200" s="995">
        <v>0</v>
      </c>
      <c r="DQ200" s="946"/>
      <c r="DR200" s="973"/>
      <c r="DS200" s="946"/>
      <c r="DT200" s="992">
        <v>0</v>
      </c>
      <c r="DU200" s="993">
        <v>0</v>
      </c>
      <c r="DV200" s="994">
        <v>0</v>
      </c>
      <c r="DW200" s="993">
        <v>0</v>
      </c>
      <c r="DX200" s="994">
        <v>0</v>
      </c>
      <c r="DY200" s="993">
        <v>0</v>
      </c>
      <c r="DZ200" s="994">
        <v>0</v>
      </c>
      <c r="EA200" s="993">
        <v>0</v>
      </c>
      <c r="EB200" s="994">
        <v>0</v>
      </c>
      <c r="EC200" s="993">
        <v>0</v>
      </c>
      <c r="ED200" s="994">
        <v>0</v>
      </c>
      <c r="EE200" s="993">
        <v>0</v>
      </c>
      <c r="EF200" s="994">
        <v>0</v>
      </c>
      <c r="EG200" s="993">
        <v>0</v>
      </c>
      <c r="EH200" s="994">
        <v>0</v>
      </c>
      <c r="EI200" s="993">
        <v>0</v>
      </c>
      <c r="EJ200" s="994">
        <v>0</v>
      </c>
      <c r="EK200" s="993">
        <v>0</v>
      </c>
      <c r="EL200" s="994">
        <v>0</v>
      </c>
      <c r="EM200" s="993">
        <v>0</v>
      </c>
      <c r="EN200" s="994">
        <v>0</v>
      </c>
      <c r="EO200" s="993">
        <v>0</v>
      </c>
      <c r="EP200" s="994">
        <v>0</v>
      </c>
      <c r="EQ200" s="993">
        <v>0</v>
      </c>
      <c r="ER200" s="994">
        <v>0</v>
      </c>
      <c r="ES200" s="993">
        <v>0</v>
      </c>
      <c r="ET200" s="994">
        <v>0</v>
      </c>
      <c r="EU200" s="993">
        <v>0</v>
      </c>
      <c r="EV200" s="994">
        <v>0</v>
      </c>
      <c r="EW200" s="993">
        <v>0</v>
      </c>
      <c r="EX200" s="994">
        <v>0</v>
      </c>
      <c r="EY200" s="993">
        <v>0</v>
      </c>
      <c r="EZ200" s="994">
        <v>0</v>
      </c>
      <c r="FA200" s="993">
        <v>0</v>
      </c>
      <c r="FB200" s="994">
        <v>0</v>
      </c>
      <c r="FC200" s="995">
        <v>0</v>
      </c>
      <c r="FD200" s="946"/>
      <c r="FE200" s="974"/>
      <c r="FF200" s="946"/>
      <c r="FG200" s="975"/>
      <c r="FI200" s="996" t="b">
        <v>1</v>
      </c>
    </row>
    <row r="201" spans="2:165" hidden="1" outlineLevel="1">
      <c r="B201" s="983">
        <v>188</v>
      </c>
      <c r="C201" s="1012" t="s">
        <v>766</v>
      </c>
      <c r="E201" s="985">
        <v>0</v>
      </c>
      <c r="F201" s="986">
        <v>0</v>
      </c>
      <c r="G201" s="987">
        <v>0</v>
      </c>
      <c r="H201" s="986">
        <v>0</v>
      </c>
      <c r="I201" s="987">
        <v>0</v>
      </c>
      <c r="J201" s="986">
        <v>0</v>
      </c>
      <c r="K201" s="987">
        <v>0</v>
      </c>
      <c r="L201" s="986">
        <v>0</v>
      </c>
      <c r="M201" s="987">
        <v>0</v>
      </c>
      <c r="N201" s="986">
        <v>0</v>
      </c>
      <c r="O201" s="987">
        <v>0</v>
      </c>
      <c r="P201" s="986">
        <v>0</v>
      </c>
      <c r="Q201" s="987">
        <v>0</v>
      </c>
      <c r="R201" s="986">
        <v>0</v>
      </c>
      <c r="S201" s="987">
        <v>0</v>
      </c>
      <c r="T201" s="986">
        <v>0</v>
      </c>
      <c r="U201" s="987">
        <v>0</v>
      </c>
      <c r="V201" s="986">
        <v>0</v>
      </c>
      <c r="W201" s="987">
        <v>0</v>
      </c>
      <c r="X201" s="986">
        <v>0</v>
      </c>
      <c r="Y201" s="987">
        <v>0</v>
      </c>
      <c r="Z201" s="986">
        <v>0</v>
      </c>
      <c r="AA201" s="987">
        <v>0</v>
      </c>
      <c r="AB201" s="986">
        <v>0</v>
      </c>
      <c r="AC201" s="987">
        <v>0</v>
      </c>
      <c r="AD201" s="986">
        <v>0</v>
      </c>
      <c r="AE201" s="987">
        <v>0</v>
      </c>
      <c r="AF201" s="986">
        <v>0</v>
      </c>
      <c r="AG201" s="987">
        <v>0</v>
      </c>
      <c r="AH201" s="986">
        <v>0</v>
      </c>
      <c r="AI201" s="987">
        <v>0</v>
      </c>
      <c r="AJ201" s="986">
        <v>0</v>
      </c>
      <c r="AK201" s="987">
        <v>0</v>
      </c>
      <c r="AL201" s="986">
        <v>0</v>
      </c>
      <c r="AM201" s="987">
        <v>0</v>
      </c>
      <c r="AN201" s="988">
        <v>0</v>
      </c>
      <c r="AO201" s="946"/>
      <c r="AP201" s="964"/>
      <c r="AQ201" s="946"/>
      <c r="AR201" s="985">
        <v>0</v>
      </c>
      <c r="AS201" s="986">
        <v>0</v>
      </c>
      <c r="AT201" s="987">
        <v>0</v>
      </c>
      <c r="AU201" s="986">
        <v>0</v>
      </c>
      <c r="AV201" s="987">
        <v>0</v>
      </c>
      <c r="AW201" s="986">
        <v>0</v>
      </c>
      <c r="AX201" s="987">
        <v>0</v>
      </c>
      <c r="AY201" s="986">
        <v>0</v>
      </c>
      <c r="AZ201" s="987">
        <v>0</v>
      </c>
      <c r="BA201" s="986">
        <v>0</v>
      </c>
      <c r="BB201" s="987">
        <v>0</v>
      </c>
      <c r="BC201" s="986">
        <v>0</v>
      </c>
      <c r="BD201" s="987">
        <v>0</v>
      </c>
      <c r="BE201" s="986">
        <v>0</v>
      </c>
      <c r="BF201" s="987">
        <v>0</v>
      </c>
      <c r="BG201" s="986">
        <v>0</v>
      </c>
      <c r="BH201" s="987">
        <v>0</v>
      </c>
      <c r="BI201" s="986">
        <v>0</v>
      </c>
      <c r="BJ201" s="987">
        <v>0</v>
      </c>
      <c r="BK201" s="986">
        <v>0</v>
      </c>
      <c r="BL201" s="987">
        <v>0</v>
      </c>
      <c r="BM201" s="986">
        <v>0</v>
      </c>
      <c r="BN201" s="987">
        <v>0</v>
      </c>
      <c r="BO201" s="986">
        <v>0</v>
      </c>
      <c r="BP201" s="987">
        <v>0</v>
      </c>
      <c r="BQ201" s="986">
        <v>0</v>
      </c>
      <c r="BR201" s="987">
        <v>0</v>
      </c>
      <c r="BS201" s="986">
        <v>0</v>
      </c>
      <c r="BT201" s="987">
        <v>0</v>
      </c>
      <c r="BU201" s="986">
        <v>0</v>
      </c>
      <c r="BV201" s="987">
        <v>0</v>
      </c>
      <c r="BW201" s="986">
        <v>0</v>
      </c>
      <c r="BX201" s="987">
        <v>0</v>
      </c>
      <c r="BY201" s="986">
        <v>0</v>
      </c>
      <c r="BZ201" s="987">
        <v>0</v>
      </c>
      <c r="CA201" s="988">
        <v>0</v>
      </c>
      <c r="CB201" s="946"/>
      <c r="CC201" s="971"/>
      <c r="CD201" s="946"/>
      <c r="CE201" s="972"/>
      <c r="CF201" s="946"/>
      <c r="CG201" s="985">
        <v>0</v>
      </c>
      <c r="CH201" s="986">
        <v>0</v>
      </c>
      <c r="CI201" s="987">
        <v>0</v>
      </c>
      <c r="CJ201" s="986">
        <v>0</v>
      </c>
      <c r="CK201" s="987">
        <v>0</v>
      </c>
      <c r="CL201" s="986">
        <v>0</v>
      </c>
      <c r="CM201" s="987">
        <v>0</v>
      </c>
      <c r="CN201" s="986">
        <v>0</v>
      </c>
      <c r="CO201" s="987">
        <v>0</v>
      </c>
      <c r="CP201" s="986">
        <v>0</v>
      </c>
      <c r="CQ201" s="987">
        <v>0</v>
      </c>
      <c r="CR201" s="986">
        <v>0</v>
      </c>
      <c r="CS201" s="987">
        <v>0</v>
      </c>
      <c r="CT201" s="986">
        <v>0</v>
      </c>
      <c r="CU201" s="987">
        <v>0</v>
      </c>
      <c r="CV201" s="986">
        <v>0</v>
      </c>
      <c r="CW201" s="987">
        <v>0</v>
      </c>
      <c r="CX201" s="986">
        <v>0</v>
      </c>
      <c r="CY201" s="987">
        <v>0</v>
      </c>
      <c r="CZ201" s="986">
        <v>0</v>
      </c>
      <c r="DA201" s="987">
        <v>0</v>
      </c>
      <c r="DB201" s="986">
        <v>0</v>
      </c>
      <c r="DC201" s="987">
        <v>0</v>
      </c>
      <c r="DD201" s="986">
        <v>0</v>
      </c>
      <c r="DE201" s="987">
        <v>0</v>
      </c>
      <c r="DF201" s="986">
        <v>0</v>
      </c>
      <c r="DG201" s="987">
        <v>0</v>
      </c>
      <c r="DH201" s="986">
        <v>0</v>
      </c>
      <c r="DI201" s="987">
        <v>0</v>
      </c>
      <c r="DJ201" s="986">
        <v>0</v>
      </c>
      <c r="DK201" s="987">
        <v>0</v>
      </c>
      <c r="DL201" s="986">
        <v>0</v>
      </c>
      <c r="DM201" s="987">
        <v>0</v>
      </c>
      <c r="DN201" s="986">
        <v>0</v>
      </c>
      <c r="DO201" s="987">
        <v>0</v>
      </c>
      <c r="DP201" s="988">
        <v>0</v>
      </c>
      <c r="DQ201" s="946"/>
      <c r="DR201" s="973"/>
      <c r="DS201" s="946"/>
      <c r="DT201" s="985">
        <v>0</v>
      </c>
      <c r="DU201" s="986">
        <v>0</v>
      </c>
      <c r="DV201" s="987">
        <v>0</v>
      </c>
      <c r="DW201" s="986">
        <v>0</v>
      </c>
      <c r="DX201" s="987">
        <v>0</v>
      </c>
      <c r="DY201" s="986">
        <v>0</v>
      </c>
      <c r="DZ201" s="987">
        <v>0</v>
      </c>
      <c r="EA201" s="986">
        <v>0</v>
      </c>
      <c r="EB201" s="987">
        <v>0</v>
      </c>
      <c r="EC201" s="986">
        <v>0</v>
      </c>
      <c r="ED201" s="987">
        <v>0</v>
      </c>
      <c r="EE201" s="986">
        <v>0</v>
      </c>
      <c r="EF201" s="987">
        <v>0</v>
      </c>
      <c r="EG201" s="986">
        <v>0</v>
      </c>
      <c r="EH201" s="987">
        <v>0</v>
      </c>
      <c r="EI201" s="986">
        <v>0</v>
      </c>
      <c r="EJ201" s="987">
        <v>0</v>
      </c>
      <c r="EK201" s="986">
        <v>0</v>
      </c>
      <c r="EL201" s="987">
        <v>0</v>
      </c>
      <c r="EM201" s="986">
        <v>0</v>
      </c>
      <c r="EN201" s="987">
        <v>0</v>
      </c>
      <c r="EO201" s="986">
        <v>0</v>
      </c>
      <c r="EP201" s="987">
        <v>0</v>
      </c>
      <c r="EQ201" s="986">
        <v>0</v>
      </c>
      <c r="ER201" s="987">
        <v>0</v>
      </c>
      <c r="ES201" s="986">
        <v>0</v>
      </c>
      <c r="ET201" s="987">
        <v>0</v>
      </c>
      <c r="EU201" s="986">
        <v>0</v>
      </c>
      <c r="EV201" s="987">
        <v>0</v>
      </c>
      <c r="EW201" s="986">
        <v>0</v>
      </c>
      <c r="EX201" s="987">
        <v>0</v>
      </c>
      <c r="EY201" s="986">
        <v>0</v>
      </c>
      <c r="EZ201" s="987">
        <v>0</v>
      </c>
      <c r="FA201" s="986">
        <v>0</v>
      </c>
      <c r="FB201" s="987">
        <v>0</v>
      </c>
      <c r="FC201" s="988">
        <v>0</v>
      </c>
      <c r="FD201" s="946"/>
      <c r="FE201" s="974"/>
      <c r="FF201" s="946"/>
      <c r="FG201" s="975"/>
      <c r="FI201" s="989" t="b">
        <v>1</v>
      </c>
    </row>
    <row r="202" spans="2:165" hidden="1" outlineLevel="1">
      <c r="B202" s="990">
        <v>189</v>
      </c>
      <c r="C202" s="1011" t="s">
        <v>767</v>
      </c>
      <c r="E202" s="992">
        <v>0</v>
      </c>
      <c r="F202" s="993">
        <v>0</v>
      </c>
      <c r="G202" s="994">
        <v>0</v>
      </c>
      <c r="H202" s="993">
        <v>0</v>
      </c>
      <c r="I202" s="994">
        <v>0</v>
      </c>
      <c r="J202" s="993">
        <v>0</v>
      </c>
      <c r="K202" s="994">
        <v>0</v>
      </c>
      <c r="L202" s="993">
        <v>0</v>
      </c>
      <c r="M202" s="994">
        <v>0</v>
      </c>
      <c r="N202" s="993">
        <v>0</v>
      </c>
      <c r="O202" s="994">
        <v>0</v>
      </c>
      <c r="P202" s="993">
        <v>0</v>
      </c>
      <c r="Q202" s="994">
        <v>0</v>
      </c>
      <c r="R202" s="993">
        <v>0</v>
      </c>
      <c r="S202" s="994">
        <v>0</v>
      </c>
      <c r="T202" s="993">
        <v>0</v>
      </c>
      <c r="U202" s="994">
        <v>0</v>
      </c>
      <c r="V202" s="993">
        <v>0</v>
      </c>
      <c r="W202" s="994">
        <v>0</v>
      </c>
      <c r="X202" s="993">
        <v>0</v>
      </c>
      <c r="Y202" s="994">
        <v>0</v>
      </c>
      <c r="Z202" s="993">
        <v>0</v>
      </c>
      <c r="AA202" s="994">
        <v>0</v>
      </c>
      <c r="AB202" s="993">
        <v>0</v>
      </c>
      <c r="AC202" s="994">
        <v>0</v>
      </c>
      <c r="AD202" s="993">
        <v>0</v>
      </c>
      <c r="AE202" s="994">
        <v>0</v>
      </c>
      <c r="AF202" s="993">
        <v>0</v>
      </c>
      <c r="AG202" s="994">
        <v>0</v>
      </c>
      <c r="AH202" s="993">
        <v>0</v>
      </c>
      <c r="AI202" s="994">
        <v>0</v>
      </c>
      <c r="AJ202" s="993">
        <v>0</v>
      </c>
      <c r="AK202" s="994">
        <v>0</v>
      </c>
      <c r="AL202" s="993">
        <v>0</v>
      </c>
      <c r="AM202" s="994">
        <v>0</v>
      </c>
      <c r="AN202" s="995">
        <v>0</v>
      </c>
      <c r="AO202" s="946"/>
      <c r="AP202" s="964"/>
      <c r="AQ202" s="946"/>
      <c r="AR202" s="992">
        <v>0</v>
      </c>
      <c r="AS202" s="993">
        <v>0</v>
      </c>
      <c r="AT202" s="994">
        <v>0</v>
      </c>
      <c r="AU202" s="993">
        <v>0</v>
      </c>
      <c r="AV202" s="994">
        <v>0</v>
      </c>
      <c r="AW202" s="993">
        <v>0</v>
      </c>
      <c r="AX202" s="994">
        <v>0</v>
      </c>
      <c r="AY202" s="993">
        <v>0</v>
      </c>
      <c r="AZ202" s="994">
        <v>0</v>
      </c>
      <c r="BA202" s="993">
        <v>0</v>
      </c>
      <c r="BB202" s="994">
        <v>0</v>
      </c>
      <c r="BC202" s="993">
        <v>0</v>
      </c>
      <c r="BD202" s="994">
        <v>0</v>
      </c>
      <c r="BE202" s="993">
        <v>0</v>
      </c>
      <c r="BF202" s="994">
        <v>0</v>
      </c>
      <c r="BG202" s="993">
        <v>0</v>
      </c>
      <c r="BH202" s="994">
        <v>0</v>
      </c>
      <c r="BI202" s="993">
        <v>0</v>
      </c>
      <c r="BJ202" s="994">
        <v>0</v>
      </c>
      <c r="BK202" s="993">
        <v>0</v>
      </c>
      <c r="BL202" s="994">
        <v>0</v>
      </c>
      <c r="BM202" s="993">
        <v>0</v>
      </c>
      <c r="BN202" s="994">
        <v>0</v>
      </c>
      <c r="BO202" s="993">
        <v>0</v>
      </c>
      <c r="BP202" s="994">
        <v>0</v>
      </c>
      <c r="BQ202" s="993">
        <v>0</v>
      </c>
      <c r="BR202" s="994">
        <v>0</v>
      </c>
      <c r="BS202" s="993">
        <v>0</v>
      </c>
      <c r="BT202" s="994">
        <v>0</v>
      </c>
      <c r="BU202" s="993">
        <v>0</v>
      </c>
      <c r="BV202" s="994">
        <v>0</v>
      </c>
      <c r="BW202" s="993">
        <v>0</v>
      </c>
      <c r="BX202" s="994">
        <v>0</v>
      </c>
      <c r="BY202" s="993">
        <v>0</v>
      </c>
      <c r="BZ202" s="994">
        <v>0</v>
      </c>
      <c r="CA202" s="995">
        <v>0</v>
      </c>
      <c r="CB202" s="946"/>
      <c r="CC202" s="971"/>
      <c r="CD202" s="946"/>
      <c r="CE202" s="972"/>
      <c r="CF202" s="946"/>
      <c r="CG202" s="992">
        <v>0</v>
      </c>
      <c r="CH202" s="993">
        <v>0</v>
      </c>
      <c r="CI202" s="994">
        <v>0</v>
      </c>
      <c r="CJ202" s="993">
        <v>0</v>
      </c>
      <c r="CK202" s="994">
        <v>0</v>
      </c>
      <c r="CL202" s="993">
        <v>0</v>
      </c>
      <c r="CM202" s="994">
        <v>0</v>
      </c>
      <c r="CN202" s="993">
        <v>0</v>
      </c>
      <c r="CO202" s="994">
        <v>0</v>
      </c>
      <c r="CP202" s="993">
        <v>0</v>
      </c>
      <c r="CQ202" s="994">
        <v>0</v>
      </c>
      <c r="CR202" s="993">
        <v>0</v>
      </c>
      <c r="CS202" s="994">
        <v>0</v>
      </c>
      <c r="CT202" s="993">
        <v>0</v>
      </c>
      <c r="CU202" s="994">
        <v>0</v>
      </c>
      <c r="CV202" s="993">
        <v>0</v>
      </c>
      <c r="CW202" s="994">
        <v>0</v>
      </c>
      <c r="CX202" s="993">
        <v>0</v>
      </c>
      <c r="CY202" s="994">
        <v>0</v>
      </c>
      <c r="CZ202" s="993">
        <v>0</v>
      </c>
      <c r="DA202" s="994">
        <v>0</v>
      </c>
      <c r="DB202" s="993">
        <v>0</v>
      </c>
      <c r="DC202" s="994">
        <v>0</v>
      </c>
      <c r="DD202" s="993">
        <v>0</v>
      </c>
      <c r="DE202" s="994">
        <v>0</v>
      </c>
      <c r="DF202" s="993">
        <v>0</v>
      </c>
      <c r="DG202" s="994">
        <v>0</v>
      </c>
      <c r="DH202" s="993">
        <v>0</v>
      </c>
      <c r="DI202" s="994">
        <v>0</v>
      </c>
      <c r="DJ202" s="993">
        <v>0</v>
      </c>
      <c r="DK202" s="994">
        <v>0</v>
      </c>
      <c r="DL202" s="993">
        <v>0</v>
      </c>
      <c r="DM202" s="994">
        <v>0</v>
      </c>
      <c r="DN202" s="993">
        <v>0</v>
      </c>
      <c r="DO202" s="994">
        <v>0</v>
      </c>
      <c r="DP202" s="995">
        <v>0</v>
      </c>
      <c r="DQ202" s="946"/>
      <c r="DR202" s="973"/>
      <c r="DS202" s="946"/>
      <c r="DT202" s="992">
        <v>0</v>
      </c>
      <c r="DU202" s="993">
        <v>0</v>
      </c>
      <c r="DV202" s="994">
        <v>0</v>
      </c>
      <c r="DW202" s="993">
        <v>0</v>
      </c>
      <c r="DX202" s="994">
        <v>0</v>
      </c>
      <c r="DY202" s="993">
        <v>0</v>
      </c>
      <c r="DZ202" s="994">
        <v>0</v>
      </c>
      <c r="EA202" s="993">
        <v>0</v>
      </c>
      <c r="EB202" s="994">
        <v>0</v>
      </c>
      <c r="EC202" s="993">
        <v>0</v>
      </c>
      <c r="ED202" s="994">
        <v>0</v>
      </c>
      <c r="EE202" s="993">
        <v>0</v>
      </c>
      <c r="EF202" s="994">
        <v>0</v>
      </c>
      <c r="EG202" s="993">
        <v>0</v>
      </c>
      <c r="EH202" s="994">
        <v>0</v>
      </c>
      <c r="EI202" s="993">
        <v>0</v>
      </c>
      <c r="EJ202" s="994">
        <v>0</v>
      </c>
      <c r="EK202" s="993">
        <v>0</v>
      </c>
      <c r="EL202" s="994">
        <v>0</v>
      </c>
      <c r="EM202" s="993">
        <v>0</v>
      </c>
      <c r="EN202" s="994">
        <v>0</v>
      </c>
      <c r="EO202" s="993">
        <v>0</v>
      </c>
      <c r="EP202" s="994">
        <v>0</v>
      </c>
      <c r="EQ202" s="993">
        <v>0</v>
      </c>
      <c r="ER202" s="994">
        <v>0</v>
      </c>
      <c r="ES202" s="993">
        <v>0</v>
      </c>
      <c r="ET202" s="994">
        <v>0</v>
      </c>
      <c r="EU202" s="993">
        <v>0</v>
      </c>
      <c r="EV202" s="994">
        <v>0</v>
      </c>
      <c r="EW202" s="993">
        <v>0</v>
      </c>
      <c r="EX202" s="994">
        <v>0</v>
      </c>
      <c r="EY202" s="993">
        <v>0</v>
      </c>
      <c r="EZ202" s="994">
        <v>0</v>
      </c>
      <c r="FA202" s="993">
        <v>0</v>
      </c>
      <c r="FB202" s="994">
        <v>0</v>
      </c>
      <c r="FC202" s="995">
        <v>0</v>
      </c>
      <c r="FD202" s="946"/>
      <c r="FE202" s="974"/>
      <c r="FF202" s="946"/>
      <c r="FG202" s="975"/>
      <c r="FI202" s="996" t="b">
        <v>1</v>
      </c>
    </row>
    <row r="203" spans="2:165" hidden="1" outlineLevel="1">
      <c r="B203" s="983">
        <v>190</v>
      </c>
      <c r="C203" s="1012" t="s">
        <v>768</v>
      </c>
      <c r="E203" s="985">
        <v>0</v>
      </c>
      <c r="F203" s="986">
        <v>0</v>
      </c>
      <c r="G203" s="987">
        <v>0</v>
      </c>
      <c r="H203" s="986">
        <v>0</v>
      </c>
      <c r="I203" s="987">
        <v>0</v>
      </c>
      <c r="J203" s="986">
        <v>0</v>
      </c>
      <c r="K203" s="987">
        <v>0</v>
      </c>
      <c r="L203" s="986">
        <v>0</v>
      </c>
      <c r="M203" s="987">
        <v>0</v>
      </c>
      <c r="N203" s="986">
        <v>0</v>
      </c>
      <c r="O203" s="987">
        <v>0</v>
      </c>
      <c r="P203" s="986">
        <v>0</v>
      </c>
      <c r="Q203" s="987">
        <v>0</v>
      </c>
      <c r="R203" s="986">
        <v>0</v>
      </c>
      <c r="S203" s="987">
        <v>0</v>
      </c>
      <c r="T203" s="986">
        <v>0</v>
      </c>
      <c r="U203" s="987">
        <v>0</v>
      </c>
      <c r="V203" s="986">
        <v>0</v>
      </c>
      <c r="W203" s="987">
        <v>0</v>
      </c>
      <c r="X203" s="986">
        <v>0</v>
      </c>
      <c r="Y203" s="987">
        <v>0</v>
      </c>
      <c r="Z203" s="986">
        <v>0</v>
      </c>
      <c r="AA203" s="987">
        <v>0</v>
      </c>
      <c r="AB203" s="986">
        <v>0</v>
      </c>
      <c r="AC203" s="987">
        <v>0</v>
      </c>
      <c r="AD203" s="986">
        <v>0</v>
      </c>
      <c r="AE203" s="987">
        <v>0</v>
      </c>
      <c r="AF203" s="986">
        <v>0</v>
      </c>
      <c r="AG203" s="987">
        <v>0</v>
      </c>
      <c r="AH203" s="986">
        <v>0</v>
      </c>
      <c r="AI203" s="987">
        <v>0</v>
      </c>
      <c r="AJ203" s="986">
        <v>0</v>
      </c>
      <c r="AK203" s="987">
        <v>0</v>
      </c>
      <c r="AL203" s="986">
        <v>0</v>
      </c>
      <c r="AM203" s="987">
        <v>0</v>
      </c>
      <c r="AN203" s="988">
        <v>0</v>
      </c>
      <c r="AO203" s="946"/>
      <c r="AP203" s="964"/>
      <c r="AQ203" s="946"/>
      <c r="AR203" s="985">
        <v>0</v>
      </c>
      <c r="AS203" s="986">
        <v>0</v>
      </c>
      <c r="AT203" s="987">
        <v>0</v>
      </c>
      <c r="AU203" s="986">
        <v>0</v>
      </c>
      <c r="AV203" s="987">
        <v>0</v>
      </c>
      <c r="AW203" s="986">
        <v>0</v>
      </c>
      <c r="AX203" s="987">
        <v>0</v>
      </c>
      <c r="AY203" s="986">
        <v>0</v>
      </c>
      <c r="AZ203" s="987">
        <v>0</v>
      </c>
      <c r="BA203" s="986">
        <v>0</v>
      </c>
      <c r="BB203" s="987">
        <v>0</v>
      </c>
      <c r="BC203" s="986">
        <v>0</v>
      </c>
      <c r="BD203" s="987">
        <v>0</v>
      </c>
      <c r="BE203" s="986">
        <v>0</v>
      </c>
      <c r="BF203" s="987">
        <v>0</v>
      </c>
      <c r="BG203" s="986">
        <v>0</v>
      </c>
      <c r="BH203" s="987">
        <v>0</v>
      </c>
      <c r="BI203" s="986">
        <v>0</v>
      </c>
      <c r="BJ203" s="987">
        <v>0</v>
      </c>
      <c r="BK203" s="986">
        <v>0</v>
      </c>
      <c r="BL203" s="987">
        <v>0</v>
      </c>
      <c r="BM203" s="986">
        <v>0</v>
      </c>
      <c r="BN203" s="987">
        <v>0</v>
      </c>
      <c r="BO203" s="986">
        <v>0</v>
      </c>
      <c r="BP203" s="987">
        <v>0</v>
      </c>
      <c r="BQ203" s="986">
        <v>0</v>
      </c>
      <c r="BR203" s="987">
        <v>0</v>
      </c>
      <c r="BS203" s="986">
        <v>0</v>
      </c>
      <c r="BT203" s="987">
        <v>0</v>
      </c>
      <c r="BU203" s="986">
        <v>0</v>
      </c>
      <c r="BV203" s="987">
        <v>0</v>
      </c>
      <c r="BW203" s="986">
        <v>0</v>
      </c>
      <c r="BX203" s="987">
        <v>0</v>
      </c>
      <c r="BY203" s="986">
        <v>0</v>
      </c>
      <c r="BZ203" s="987">
        <v>0</v>
      </c>
      <c r="CA203" s="988">
        <v>0</v>
      </c>
      <c r="CB203" s="946"/>
      <c r="CC203" s="971"/>
      <c r="CD203" s="946"/>
      <c r="CE203" s="972"/>
      <c r="CF203" s="946"/>
      <c r="CG203" s="985">
        <v>0</v>
      </c>
      <c r="CH203" s="986">
        <v>0</v>
      </c>
      <c r="CI203" s="987">
        <v>0</v>
      </c>
      <c r="CJ203" s="986">
        <v>0</v>
      </c>
      <c r="CK203" s="987">
        <v>0</v>
      </c>
      <c r="CL203" s="986">
        <v>0</v>
      </c>
      <c r="CM203" s="987">
        <v>0</v>
      </c>
      <c r="CN203" s="986">
        <v>0</v>
      </c>
      <c r="CO203" s="987">
        <v>0</v>
      </c>
      <c r="CP203" s="986">
        <v>0</v>
      </c>
      <c r="CQ203" s="987">
        <v>0</v>
      </c>
      <c r="CR203" s="986">
        <v>0</v>
      </c>
      <c r="CS203" s="987">
        <v>0</v>
      </c>
      <c r="CT203" s="986">
        <v>0</v>
      </c>
      <c r="CU203" s="987">
        <v>0</v>
      </c>
      <c r="CV203" s="986">
        <v>0</v>
      </c>
      <c r="CW203" s="987">
        <v>0</v>
      </c>
      <c r="CX203" s="986">
        <v>0</v>
      </c>
      <c r="CY203" s="987">
        <v>0</v>
      </c>
      <c r="CZ203" s="986">
        <v>0</v>
      </c>
      <c r="DA203" s="987">
        <v>0</v>
      </c>
      <c r="DB203" s="986">
        <v>0</v>
      </c>
      <c r="DC203" s="987">
        <v>0</v>
      </c>
      <c r="DD203" s="986">
        <v>0</v>
      </c>
      <c r="DE203" s="987">
        <v>0</v>
      </c>
      <c r="DF203" s="986">
        <v>0</v>
      </c>
      <c r="DG203" s="987">
        <v>0</v>
      </c>
      <c r="DH203" s="986">
        <v>0</v>
      </c>
      <c r="DI203" s="987">
        <v>0</v>
      </c>
      <c r="DJ203" s="986">
        <v>0</v>
      </c>
      <c r="DK203" s="987">
        <v>0</v>
      </c>
      <c r="DL203" s="986">
        <v>0</v>
      </c>
      <c r="DM203" s="987">
        <v>0</v>
      </c>
      <c r="DN203" s="986">
        <v>0</v>
      </c>
      <c r="DO203" s="987">
        <v>0</v>
      </c>
      <c r="DP203" s="988">
        <v>0</v>
      </c>
      <c r="DQ203" s="946"/>
      <c r="DR203" s="973"/>
      <c r="DS203" s="946"/>
      <c r="DT203" s="985">
        <v>0</v>
      </c>
      <c r="DU203" s="986">
        <v>0</v>
      </c>
      <c r="DV203" s="987">
        <v>0</v>
      </c>
      <c r="DW203" s="986">
        <v>0</v>
      </c>
      <c r="DX203" s="987">
        <v>0</v>
      </c>
      <c r="DY203" s="986">
        <v>0</v>
      </c>
      <c r="DZ203" s="987">
        <v>0</v>
      </c>
      <c r="EA203" s="986">
        <v>0</v>
      </c>
      <c r="EB203" s="987">
        <v>0</v>
      </c>
      <c r="EC203" s="986">
        <v>0</v>
      </c>
      <c r="ED203" s="987">
        <v>0</v>
      </c>
      <c r="EE203" s="986">
        <v>0</v>
      </c>
      <c r="EF203" s="987">
        <v>0</v>
      </c>
      <c r="EG203" s="986">
        <v>0</v>
      </c>
      <c r="EH203" s="987">
        <v>0</v>
      </c>
      <c r="EI203" s="986">
        <v>0</v>
      </c>
      <c r="EJ203" s="987">
        <v>0</v>
      </c>
      <c r="EK203" s="986">
        <v>0</v>
      </c>
      <c r="EL203" s="987">
        <v>0</v>
      </c>
      <c r="EM203" s="986">
        <v>0</v>
      </c>
      <c r="EN203" s="987">
        <v>0</v>
      </c>
      <c r="EO203" s="986">
        <v>0</v>
      </c>
      <c r="EP203" s="987">
        <v>0</v>
      </c>
      <c r="EQ203" s="986">
        <v>0</v>
      </c>
      <c r="ER203" s="987">
        <v>0</v>
      </c>
      <c r="ES203" s="986">
        <v>0</v>
      </c>
      <c r="ET203" s="987">
        <v>0</v>
      </c>
      <c r="EU203" s="986">
        <v>0</v>
      </c>
      <c r="EV203" s="987">
        <v>0</v>
      </c>
      <c r="EW203" s="986">
        <v>0</v>
      </c>
      <c r="EX203" s="987">
        <v>0</v>
      </c>
      <c r="EY203" s="986">
        <v>0</v>
      </c>
      <c r="EZ203" s="987">
        <v>0</v>
      </c>
      <c r="FA203" s="986">
        <v>0</v>
      </c>
      <c r="FB203" s="987">
        <v>0</v>
      </c>
      <c r="FC203" s="988">
        <v>0</v>
      </c>
      <c r="FD203" s="946"/>
      <c r="FE203" s="974"/>
      <c r="FF203" s="946"/>
      <c r="FG203" s="975"/>
      <c r="FI203" s="989" t="b">
        <v>1</v>
      </c>
    </row>
    <row r="204" spans="2:165" hidden="1" outlineLevel="1">
      <c r="B204" s="990">
        <v>191</v>
      </c>
      <c r="C204" s="1011" t="s">
        <v>769</v>
      </c>
      <c r="E204" s="992">
        <v>0</v>
      </c>
      <c r="F204" s="993">
        <v>0</v>
      </c>
      <c r="G204" s="994">
        <v>0</v>
      </c>
      <c r="H204" s="993">
        <v>0</v>
      </c>
      <c r="I204" s="994">
        <v>0</v>
      </c>
      <c r="J204" s="993">
        <v>0</v>
      </c>
      <c r="K204" s="994">
        <v>0</v>
      </c>
      <c r="L204" s="993">
        <v>0</v>
      </c>
      <c r="M204" s="994">
        <v>0</v>
      </c>
      <c r="N204" s="993">
        <v>0</v>
      </c>
      <c r="O204" s="994">
        <v>0</v>
      </c>
      <c r="P204" s="993">
        <v>0</v>
      </c>
      <c r="Q204" s="994">
        <v>0</v>
      </c>
      <c r="R204" s="993">
        <v>0</v>
      </c>
      <c r="S204" s="994">
        <v>0</v>
      </c>
      <c r="T204" s="993">
        <v>0</v>
      </c>
      <c r="U204" s="994">
        <v>0</v>
      </c>
      <c r="V204" s="993">
        <v>0</v>
      </c>
      <c r="W204" s="994">
        <v>0</v>
      </c>
      <c r="X204" s="993">
        <v>0</v>
      </c>
      <c r="Y204" s="994">
        <v>0</v>
      </c>
      <c r="Z204" s="993">
        <v>0</v>
      </c>
      <c r="AA204" s="994">
        <v>0</v>
      </c>
      <c r="AB204" s="993">
        <v>0</v>
      </c>
      <c r="AC204" s="994">
        <v>0</v>
      </c>
      <c r="AD204" s="993">
        <v>0</v>
      </c>
      <c r="AE204" s="994">
        <v>0</v>
      </c>
      <c r="AF204" s="993">
        <v>0</v>
      </c>
      <c r="AG204" s="994">
        <v>0</v>
      </c>
      <c r="AH204" s="993">
        <v>0</v>
      </c>
      <c r="AI204" s="994">
        <v>0</v>
      </c>
      <c r="AJ204" s="993">
        <v>0</v>
      </c>
      <c r="AK204" s="994">
        <v>0</v>
      </c>
      <c r="AL204" s="993">
        <v>0</v>
      </c>
      <c r="AM204" s="994">
        <v>0</v>
      </c>
      <c r="AN204" s="995">
        <v>0</v>
      </c>
      <c r="AO204" s="946"/>
      <c r="AP204" s="964"/>
      <c r="AQ204" s="946"/>
      <c r="AR204" s="992">
        <v>0</v>
      </c>
      <c r="AS204" s="993">
        <v>0</v>
      </c>
      <c r="AT204" s="994">
        <v>0</v>
      </c>
      <c r="AU204" s="993">
        <v>0</v>
      </c>
      <c r="AV204" s="994">
        <v>0</v>
      </c>
      <c r="AW204" s="993">
        <v>0</v>
      </c>
      <c r="AX204" s="994">
        <v>0</v>
      </c>
      <c r="AY204" s="993">
        <v>0</v>
      </c>
      <c r="AZ204" s="994">
        <v>0</v>
      </c>
      <c r="BA204" s="993">
        <v>0</v>
      </c>
      <c r="BB204" s="994">
        <v>0</v>
      </c>
      <c r="BC204" s="993">
        <v>0</v>
      </c>
      <c r="BD204" s="994">
        <v>0</v>
      </c>
      <c r="BE204" s="993">
        <v>0</v>
      </c>
      <c r="BF204" s="994">
        <v>0</v>
      </c>
      <c r="BG204" s="993">
        <v>0</v>
      </c>
      <c r="BH204" s="994">
        <v>0</v>
      </c>
      <c r="BI204" s="993">
        <v>0</v>
      </c>
      <c r="BJ204" s="994">
        <v>0</v>
      </c>
      <c r="BK204" s="993">
        <v>0</v>
      </c>
      <c r="BL204" s="994">
        <v>0</v>
      </c>
      <c r="BM204" s="993">
        <v>0</v>
      </c>
      <c r="BN204" s="994">
        <v>0</v>
      </c>
      <c r="BO204" s="993">
        <v>0</v>
      </c>
      <c r="BP204" s="994">
        <v>0</v>
      </c>
      <c r="BQ204" s="993">
        <v>0</v>
      </c>
      <c r="BR204" s="994">
        <v>0</v>
      </c>
      <c r="BS204" s="993">
        <v>0</v>
      </c>
      <c r="BT204" s="994">
        <v>0</v>
      </c>
      <c r="BU204" s="993">
        <v>0</v>
      </c>
      <c r="BV204" s="994">
        <v>0</v>
      </c>
      <c r="BW204" s="993">
        <v>0</v>
      </c>
      <c r="BX204" s="994">
        <v>0</v>
      </c>
      <c r="BY204" s="993">
        <v>0</v>
      </c>
      <c r="BZ204" s="994">
        <v>0</v>
      </c>
      <c r="CA204" s="995">
        <v>0</v>
      </c>
      <c r="CB204" s="946"/>
      <c r="CC204" s="971"/>
      <c r="CD204" s="946"/>
      <c r="CE204" s="972"/>
      <c r="CF204" s="946"/>
      <c r="CG204" s="992">
        <v>0</v>
      </c>
      <c r="CH204" s="993">
        <v>0</v>
      </c>
      <c r="CI204" s="994">
        <v>0</v>
      </c>
      <c r="CJ204" s="993">
        <v>0</v>
      </c>
      <c r="CK204" s="994">
        <v>0</v>
      </c>
      <c r="CL204" s="993">
        <v>0</v>
      </c>
      <c r="CM204" s="994">
        <v>0</v>
      </c>
      <c r="CN204" s="993">
        <v>0</v>
      </c>
      <c r="CO204" s="994">
        <v>0</v>
      </c>
      <c r="CP204" s="993">
        <v>0</v>
      </c>
      <c r="CQ204" s="994">
        <v>0</v>
      </c>
      <c r="CR204" s="993">
        <v>0</v>
      </c>
      <c r="CS204" s="994">
        <v>0</v>
      </c>
      <c r="CT204" s="993">
        <v>0</v>
      </c>
      <c r="CU204" s="994">
        <v>0</v>
      </c>
      <c r="CV204" s="993">
        <v>0</v>
      </c>
      <c r="CW204" s="994">
        <v>0</v>
      </c>
      <c r="CX204" s="993">
        <v>0</v>
      </c>
      <c r="CY204" s="994">
        <v>0</v>
      </c>
      <c r="CZ204" s="993">
        <v>0</v>
      </c>
      <c r="DA204" s="994">
        <v>0</v>
      </c>
      <c r="DB204" s="993">
        <v>0</v>
      </c>
      <c r="DC204" s="994">
        <v>0</v>
      </c>
      <c r="DD204" s="993">
        <v>0</v>
      </c>
      <c r="DE204" s="994">
        <v>0</v>
      </c>
      <c r="DF204" s="993">
        <v>0</v>
      </c>
      <c r="DG204" s="994">
        <v>0</v>
      </c>
      <c r="DH204" s="993">
        <v>0</v>
      </c>
      <c r="DI204" s="994">
        <v>0</v>
      </c>
      <c r="DJ204" s="993">
        <v>0</v>
      </c>
      <c r="DK204" s="994">
        <v>0</v>
      </c>
      <c r="DL204" s="993">
        <v>0</v>
      </c>
      <c r="DM204" s="994">
        <v>0</v>
      </c>
      <c r="DN204" s="993">
        <v>0</v>
      </c>
      <c r="DO204" s="994">
        <v>0</v>
      </c>
      <c r="DP204" s="995">
        <v>0</v>
      </c>
      <c r="DQ204" s="946"/>
      <c r="DR204" s="973"/>
      <c r="DS204" s="946"/>
      <c r="DT204" s="992">
        <v>0</v>
      </c>
      <c r="DU204" s="993">
        <v>0</v>
      </c>
      <c r="DV204" s="994">
        <v>0</v>
      </c>
      <c r="DW204" s="993">
        <v>0</v>
      </c>
      <c r="DX204" s="994">
        <v>0</v>
      </c>
      <c r="DY204" s="993">
        <v>0</v>
      </c>
      <c r="DZ204" s="994">
        <v>0</v>
      </c>
      <c r="EA204" s="993">
        <v>0</v>
      </c>
      <c r="EB204" s="994">
        <v>0</v>
      </c>
      <c r="EC204" s="993">
        <v>0</v>
      </c>
      <c r="ED204" s="994">
        <v>0</v>
      </c>
      <c r="EE204" s="993">
        <v>0</v>
      </c>
      <c r="EF204" s="994">
        <v>0</v>
      </c>
      <c r="EG204" s="993">
        <v>0</v>
      </c>
      <c r="EH204" s="994">
        <v>0</v>
      </c>
      <c r="EI204" s="993">
        <v>0</v>
      </c>
      <c r="EJ204" s="994">
        <v>0</v>
      </c>
      <c r="EK204" s="993">
        <v>0</v>
      </c>
      <c r="EL204" s="994">
        <v>0</v>
      </c>
      <c r="EM204" s="993">
        <v>0</v>
      </c>
      <c r="EN204" s="994">
        <v>0</v>
      </c>
      <c r="EO204" s="993">
        <v>0</v>
      </c>
      <c r="EP204" s="994">
        <v>0</v>
      </c>
      <c r="EQ204" s="993">
        <v>0</v>
      </c>
      <c r="ER204" s="994">
        <v>0</v>
      </c>
      <c r="ES204" s="993">
        <v>0</v>
      </c>
      <c r="ET204" s="994">
        <v>0</v>
      </c>
      <c r="EU204" s="993">
        <v>0</v>
      </c>
      <c r="EV204" s="994">
        <v>0</v>
      </c>
      <c r="EW204" s="993">
        <v>0</v>
      </c>
      <c r="EX204" s="994">
        <v>0</v>
      </c>
      <c r="EY204" s="993">
        <v>0</v>
      </c>
      <c r="EZ204" s="994">
        <v>0</v>
      </c>
      <c r="FA204" s="993">
        <v>0</v>
      </c>
      <c r="FB204" s="994">
        <v>0</v>
      </c>
      <c r="FC204" s="995">
        <v>0</v>
      </c>
      <c r="FD204" s="946"/>
      <c r="FE204" s="974"/>
      <c r="FF204" s="946"/>
      <c r="FG204" s="975"/>
      <c r="FI204" s="996" t="b">
        <v>1</v>
      </c>
    </row>
    <row r="205" spans="2:165" hidden="1" outlineLevel="1">
      <c r="B205" s="1013">
        <v>192</v>
      </c>
      <c r="C205" s="1014" t="s">
        <v>404</v>
      </c>
      <c r="E205" s="1015">
        <v>0</v>
      </c>
      <c r="F205" s="1016">
        <v>0</v>
      </c>
      <c r="G205" s="1017">
        <v>0</v>
      </c>
      <c r="H205" s="1016">
        <v>0</v>
      </c>
      <c r="I205" s="1017">
        <v>0</v>
      </c>
      <c r="J205" s="1016">
        <v>0</v>
      </c>
      <c r="K205" s="1017">
        <v>0</v>
      </c>
      <c r="L205" s="1016">
        <v>0</v>
      </c>
      <c r="M205" s="1017">
        <v>0</v>
      </c>
      <c r="N205" s="1016">
        <v>0</v>
      </c>
      <c r="O205" s="1017">
        <v>0</v>
      </c>
      <c r="P205" s="1016">
        <v>0</v>
      </c>
      <c r="Q205" s="1017">
        <v>0</v>
      </c>
      <c r="R205" s="1016">
        <v>0</v>
      </c>
      <c r="S205" s="1017">
        <v>0</v>
      </c>
      <c r="T205" s="1016">
        <v>0</v>
      </c>
      <c r="U205" s="1017">
        <v>0</v>
      </c>
      <c r="V205" s="1016">
        <v>0</v>
      </c>
      <c r="W205" s="1017">
        <v>0</v>
      </c>
      <c r="X205" s="1016">
        <v>0</v>
      </c>
      <c r="Y205" s="1017">
        <v>0</v>
      </c>
      <c r="Z205" s="1016">
        <v>0</v>
      </c>
      <c r="AA205" s="1017">
        <v>0</v>
      </c>
      <c r="AB205" s="1016">
        <v>0</v>
      </c>
      <c r="AC205" s="1017">
        <v>0</v>
      </c>
      <c r="AD205" s="1016">
        <v>0</v>
      </c>
      <c r="AE205" s="1017">
        <v>0</v>
      </c>
      <c r="AF205" s="1016">
        <v>0</v>
      </c>
      <c r="AG205" s="1017">
        <v>0</v>
      </c>
      <c r="AH205" s="1016">
        <v>0</v>
      </c>
      <c r="AI205" s="1017">
        <v>0</v>
      </c>
      <c r="AJ205" s="1016">
        <v>0</v>
      </c>
      <c r="AK205" s="1017">
        <v>0</v>
      </c>
      <c r="AL205" s="1016">
        <v>0</v>
      </c>
      <c r="AM205" s="1017">
        <v>0</v>
      </c>
      <c r="AN205" s="1018">
        <v>0</v>
      </c>
      <c r="AO205" s="946"/>
      <c r="AP205" s="964"/>
      <c r="AQ205" s="946"/>
      <c r="AR205" s="1015">
        <v>0</v>
      </c>
      <c r="AS205" s="1016">
        <v>0</v>
      </c>
      <c r="AT205" s="1017">
        <v>0</v>
      </c>
      <c r="AU205" s="1016">
        <v>0</v>
      </c>
      <c r="AV205" s="1017">
        <v>0</v>
      </c>
      <c r="AW205" s="1016">
        <v>0</v>
      </c>
      <c r="AX205" s="1017">
        <v>0</v>
      </c>
      <c r="AY205" s="1016">
        <v>0</v>
      </c>
      <c r="AZ205" s="1017">
        <v>0</v>
      </c>
      <c r="BA205" s="1016">
        <v>0</v>
      </c>
      <c r="BB205" s="1017">
        <v>0</v>
      </c>
      <c r="BC205" s="1016">
        <v>0</v>
      </c>
      <c r="BD205" s="1017">
        <v>0</v>
      </c>
      <c r="BE205" s="1016">
        <v>0</v>
      </c>
      <c r="BF205" s="1017">
        <v>0</v>
      </c>
      <c r="BG205" s="1016">
        <v>0</v>
      </c>
      <c r="BH205" s="1017">
        <v>0</v>
      </c>
      <c r="BI205" s="1016">
        <v>0</v>
      </c>
      <c r="BJ205" s="1017">
        <v>0</v>
      </c>
      <c r="BK205" s="1016">
        <v>0</v>
      </c>
      <c r="BL205" s="1017">
        <v>0</v>
      </c>
      <c r="BM205" s="1016">
        <v>0</v>
      </c>
      <c r="BN205" s="1017">
        <v>0</v>
      </c>
      <c r="BO205" s="1016">
        <v>0</v>
      </c>
      <c r="BP205" s="1017">
        <v>0</v>
      </c>
      <c r="BQ205" s="1016">
        <v>0</v>
      </c>
      <c r="BR205" s="1017">
        <v>0</v>
      </c>
      <c r="BS205" s="1016">
        <v>0</v>
      </c>
      <c r="BT205" s="1017">
        <v>0</v>
      </c>
      <c r="BU205" s="1016">
        <v>0</v>
      </c>
      <c r="BV205" s="1017">
        <v>0</v>
      </c>
      <c r="BW205" s="1016">
        <v>0</v>
      </c>
      <c r="BX205" s="1017">
        <v>0</v>
      </c>
      <c r="BY205" s="1016">
        <v>0</v>
      </c>
      <c r="BZ205" s="1017">
        <v>0</v>
      </c>
      <c r="CA205" s="1018">
        <v>0</v>
      </c>
      <c r="CB205" s="946"/>
      <c r="CC205" s="971"/>
      <c r="CD205" s="946"/>
      <c r="CE205" s="972"/>
      <c r="CF205" s="946"/>
      <c r="CG205" s="1015">
        <v>0</v>
      </c>
      <c r="CH205" s="1016">
        <v>0</v>
      </c>
      <c r="CI205" s="1017">
        <v>0</v>
      </c>
      <c r="CJ205" s="1016">
        <v>0</v>
      </c>
      <c r="CK205" s="1017">
        <v>0</v>
      </c>
      <c r="CL205" s="1016">
        <v>0</v>
      </c>
      <c r="CM205" s="1017">
        <v>0</v>
      </c>
      <c r="CN205" s="1016">
        <v>0</v>
      </c>
      <c r="CO205" s="1017">
        <v>0</v>
      </c>
      <c r="CP205" s="1016">
        <v>0</v>
      </c>
      <c r="CQ205" s="1017">
        <v>0</v>
      </c>
      <c r="CR205" s="1016">
        <v>0</v>
      </c>
      <c r="CS205" s="1017">
        <v>0</v>
      </c>
      <c r="CT205" s="1016">
        <v>0</v>
      </c>
      <c r="CU205" s="1017">
        <v>0</v>
      </c>
      <c r="CV205" s="1016">
        <v>0</v>
      </c>
      <c r="CW205" s="1017">
        <v>0</v>
      </c>
      <c r="CX205" s="1016">
        <v>0</v>
      </c>
      <c r="CY205" s="1017">
        <v>0</v>
      </c>
      <c r="CZ205" s="1016">
        <v>0</v>
      </c>
      <c r="DA205" s="1017">
        <v>0</v>
      </c>
      <c r="DB205" s="1016">
        <v>0</v>
      </c>
      <c r="DC205" s="1017">
        <v>0</v>
      </c>
      <c r="DD205" s="1016">
        <v>0</v>
      </c>
      <c r="DE205" s="1017">
        <v>0</v>
      </c>
      <c r="DF205" s="1016">
        <v>0</v>
      </c>
      <c r="DG205" s="1017">
        <v>0</v>
      </c>
      <c r="DH205" s="1016">
        <v>0</v>
      </c>
      <c r="DI205" s="1017">
        <v>0</v>
      </c>
      <c r="DJ205" s="1016">
        <v>0</v>
      </c>
      <c r="DK205" s="1017">
        <v>0</v>
      </c>
      <c r="DL205" s="1016">
        <v>0</v>
      </c>
      <c r="DM205" s="1017">
        <v>0</v>
      </c>
      <c r="DN205" s="1016">
        <v>0</v>
      </c>
      <c r="DO205" s="1017">
        <v>0</v>
      </c>
      <c r="DP205" s="1018">
        <v>0</v>
      </c>
      <c r="DQ205" s="946"/>
      <c r="DR205" s="973"/>
      <c r="DS205" s="946"/>
      <c r="DT205" s="1015">
        <v>0</v>
      </c>
      <c r="DU205" s="1016">
        <v>0</v>
      </c>
      <c r="DV205" s="1017">
        <v>0</v>
      </c>
      <c r="DW205" s="1016">
        <v>0</v>
      </c>
      <c r="DX205" s="1017">
        <v>0</v>
      </c>
      <c r="DY205" s="1016">
        <v>0</v>
      </c>
      <c r="DZ205" s="1017">
        <v>0</v>
      </c>
      <c r="EA205" s="1016">
        <v>0</v>
      </c>
      <c r="EB205" s="1017">
        <v>0</v>
      </c>
      <c r="EC205" s="1016">
        <v>0</v>
      </c>
      <c r="ED205" s="1017">
        <v>0</v>
      </c>
      <c r="EE205" s="1016">
        <v>0</v>
      </c>
      <c r="EF205" s="1017">
        <v>0</v>
      </c>
      <c r="EG205" s="1016">
        <v>0</v>
      </c>
      <c r="EH205" s="1017">
        <v>0</v>
      </c>
      <c r="EI205" s="1016">
        <v>0</v>
      </c>
      <c r="EJ205" s="1017">
        <v>0</v>
      </c>
      <c r="EK205" s="1016">
        <v>0</v>
      </c>
      <c r="EL205" s="1017">
        <v>0</v>
      </c>
      <c r="EM205" s="1016">
        <v>0</v>
      </c>
      <c r="EN205" s="1017">
        <v>0</v>
      </c>
      <c r="EO205" s="1016">
        <v>0</v>
      </c>
      <c r="EP205" s="1017">
        <v>0</v>
      </c>
      <c r="EQ205" s="1016">
        <v>0</v>
      </c>
      <c r="ER205" s="1017">
        <v>0</v>
      </c>
      <c r="ES205" s="1016">
        <v>0</v>
      </c>
      <c r="ET205" s="1017">
        <v>0</v>
      </c>
      <c r="EU205" s="1016">
        <v>0</v>
      </c>
      <c r="EV205" s="1017">
        <v>0</v>
      </c>
      <c r="EW205" s="1016">
        <v>0</v>
      </c>
      <c r="EX205" s="1017">
        <v>0</v>
      </c>
      <c r="EY205" s="1016">
        <v>0</v>
      </c>
      <c r="EZ205" s="1017">
        <v>0</v>
      </c>
      <c r="FA205" s="1016">
        <v>0</v>
      </c>
      <c r="FB205" s="1017">
        <v>0</v>
      </c>
      <c r="FC205" s="1018">
        <v>0</v>
      </c>
      <c r="FD205" s="946"/>
      <c r="FE205" s="974"/>
      <c r="FF205" s="946"/>
      <c r="FG205" s="975"/>
      <c r="FI205" s="1019" t="b">
        <v>1</v>
      </c>
    </row>
    <row r="206" spans="2:165" hidden="1" outlineLevel="1">
      <c r="B206" s="976">
        <v>193</v>
      </c>
      <c r="C206" s="1020" t="s">
        <v>770</v>
      </c>
      <c r="E206" s="978">
        <v>0</v>
      </c>
      <c r="F206" s="979">
        <v>0</v>
      </c>
      <c r="G206" s="980">
        <v>0</v>
      </c>
      <c r="H206" s="979">
        <v>0</v>
      </c>
      <c r="I206" s="980">
        <v>0</v>
      </c>
      <c r="J206" s="979">
        <v>0</v>
      </c>
      <c r="K206" s="980">
        <v>0</v>
      </c>
      <c r="L206" s="979">
        <v>0</v>
      </c>
      <c r="M206" s="980">
        <v>0</v>
      </c>
      <c r="N206" s="979">
        <v>0</v>
      </c>
      <c r="O206" s="980">
        <v>0</v>
      </c>
      <c r="P206" s="979">
        <v>0</v>
      </c>
      <c r="Q206" s="980">
        <v>0</v>
      </c>
      <c r="R206" s="979">
        <v>0</v>
      </c>
      <c r="S206" s="980">
        <v>0</v>
      </c>
      <c r="T206" s="979">
        <v>0</v>
      </c>
      <c r="U206" s="980">
        <v>0</v>
      </c>
      <c r="V206" s="979">
        <v>0</v>
      </c>
      <c r="W206" s="980">
        <v>0</v>
      </c>
      <c r="X206" s="979">
        <v>0</v>
      </c>
      <c r="Y206" s="980">
        <v>0</v>
      </c>
      <c r="Z206" s="979">
        <v>0</v>
      </c>
      <c r="AA206" s="980">
        <v>0</v>
      </c>
      <c r="AB206" s="979">
        <v>0</v>
      </c>
      <c r="AC206" s="980">
        <v>0</v>
      </c>
      <c r="AD206" s="979">
        <v>0</v>
      </c>
      <c r="AE206" s="980">
        <v>0</v>
      </c>
      <c r="AF206" s="979">
        <v>0</v>
      </c>
      <c r="AG206" s="980">
        <v>0</v>
      </c>
      <c r="AH206" s="979">
        <v>0</v>
      </c>
      <c r="AI206" s="980">
        <v>0</v>
      </c>
      <c r="AJ206" s="979">
        <v>0</v>
      </c>
      <c r="AK206" s="980">
        <v>0</v>
      </c>
      <c r="AL206" s="979">
        <v>0</v>
      </c>
      <c r="AM206" s="980">
        <v>0</v>
      </c>
      <c r="AN206" s="981">
        <v>0</v>
      </c>
      <c r="AO206" s="946"/>
      <c r="AP206" s="964"/>
      <c r="AQ206" s="946"/>
      <c r="AR206" s="978">
        <v>0</v>
      </c>
      <c r="AS206" s="979">
        <v>0</v>
      </c>
      <c r="AT206" s="980">
        <v>0</v>
      </c>
      <c r="AU206" s="979">
        <v>0</v>
      </c>
      <c r="AV206" s="980">
        <v>0</v>
      </c>
      <c r="AW206" s="979">
        <v>0</v>
      </c>
      <c r="AX206" s="980">
        <v>0</v>
      </c>
      <c r="AY206" s="979">
        <v>0</v>
      </c>
      <c r="AZ206" s="980">
        <v>0</v>
      </c>
      <c r="BA206" s="979">
        <v>0</v>
      </c>
      <c r="BB206" s="980">
        <v>0</v>
      </c>
      <c r="BC206" s="979">
        <v>0</v>
      </c>
      <c r="BD206" s="980">
        <v>0</v>
      </c>
      <c r="BE206" s="979">
        <v>0</v>
      </c>
      <c r="BF206" s="980">
        <v>0</v>
      </c>
      <c r="BG206" s="979">
        <v>0</v>
      </c>
      <c r="BH206" s="980">
        <v>0</v>
      </c>
      <c r="BI206" s="979">
        <v>0</v>
      </c>
      <c r="BJ206" s="980">
        <v>0</v>
      </c>
      <c r="BK206" s="979">
        <v>0</v>
      </c>
      <c r="BL206" s="980">
        <v>0</v>
      </c>
      <c r="BM206" s="979">
        <v>0</v>
      </c>
      <c r="BN206" s="980">
        <v>0</v>
      </c>
      <c r="BO206" s="979">
        <v>0</v>
      </c>
      <c r="BP206" s="980">
        <v>0</v>
      </c>
      <c r="BQ206" s="979">
        <v>0</v>
      </c>
      <c r="BR206" s="980">
        <v>0</v>
      </c>
      <c r="BS206" s="979">
        <v>0</v>
      </c>
      <c r="BT206" s="980">
        <v>0</v>
      </c>
      <c r="BU206" s="979">
        <v>0</v>
      </c>
      <c r="BV206" s="980">
        <v>0</v>
      </c>
      <c r="BW206" s="979">
        <v>0</v>
      </c>
      <c r="BX206" s="980">
        <v>0</v>
      </c>
      <c r="BY206" s="979">
        <v>0</v>
      </c>
      <c r="BZ206" s="980">
        <v>0</v>
      </c>
      <c r="CA206" s="981">
        <v>0</v>
      </c>
      <c r="CB206" s="946"/>
      <c r="CC206" s="971"/>
      <c r="CD206" s="946"/>
      <c r="CE206" s="972"/>
      <c r="CF206" s="946"/>
      <c r="CG206" s="978">
        <v>0</v>
      </c>
      <c r="CH206" s="979">
        <v>0</v>
      </c>
      <c r="CI206" s="980">
        <v>0</v>
      </c>
      <c r="CJ206" s="979">
        <v>0</v>
      </c>
      <c r="CK206" s="980">
        <v>0</v>
      </c>
      <c r="CL206" s="979">
        <v>0</v>
      </c>
      <c r="CM206" s="980">
        <v>0</v>
      </c>
      <c r="CN206" s="979">
        <v>0</v>
      </c>
      <c r="CO206" s="980">
        <v>0</v>
      </c>
      <c r="CP206" s="979">
        <v>0</v>
      </c>
      <c r="CQ206" s="980">
        <v>0</v>
      </c>
      <c r="CR206" s="979">
        <v>0</v>
      </c>
      <c r="CS206" s="980">
        <v>0</v>
      </c>
      <c r="CT206" s="979">
        <v>0</v>
      </c>
      <c r="CU206" s="980">
        <v>0</v>
      </c>
      <c r="CV206" s="979">
        <v>0</v>
      </c>
      <c r="CW206" s="980">
        <v>0</v>
      </c>
      <c r="CX206" s="979">
        <v>0</v>
      </c>
      <c r="CY206" s="980">
        <v>0</v>
      </c>
      <c r="CZ206" s="979">
        <v>0</v>
      </c>
      <c r="DA206" s="980">
        <v>0</v>
      </c>
      <c r="DB206" s="979">
        <v>0</v>
      </c>
      <c r="DC206" s="980">
        <v>0</v>
      </c>
      <c r="DD206" s="979">
        <v>0</v>
      </c>
      <c r="DE206" s="980">
        <v>0</v>
      </c>
      <c r="DF206" s="979">
        <v>0</v>
      </c>
      <c r="DG206" s="980">
        <v>0</v>
      </c>
      <c r="DH206" s="979">
        <v>0</v>
      </c>
      <c r="DI206" s="980">
        <v>0</v>
      </c>
      <c r="DJ206" s="979">
        <v>0</v>
      </c>
      <c r="DK206" s="980">
        <v>0</v>
      </c>
      <c r="DL206" s="979">
        <v>0</v>
      </c>
      <c r="DM206" s="980">
        <v>0</v>
      </c>
      <c r="DN206" s="979">
        <v>0</v>
      </c>
      <c r="DO206" s="980">
        <v>0</v>
      </c>
      <c r="DP206" s="981">
        <v>0</v>
      </c>
      <c r="DQ206" s="946"/>
      <c r="DR206" s="973"/>
      <c r="DS206" s="946"/>
      <c r="DT206" s="978">
        <v>0</v>
      </c>
      <c r="DU206" s="979">
        <v>0</v>
      </c>
      <c r="DV206" s="980">
        <v>0</v>
      </c>
      <c r="DW206" s="979">
        <v>0</v>
      </c>
      <c r="DX206" s="980">
        <v>0</v>
      </c>
      <c r="DY206" s="979">
        <v>0</v>
      </c>
      <c r="DZ206" s="980">
        <v>0</v>
      </c>
      <c r="EA206" s="979">
        <v>0</v>
      </c>
      <c r="EB206" s="980">
        <v>0</v>
      </c>
      <c r="EC206" s="979">
        <v>0</v>
      </c>
      <c r="ED206" s="980">
        <v>0</v>
      </c>
      <c r="EE206" s="979">
        <v>0</v>
      </c>
      <c r="EF206" s="980">
        <v>0</v>
      </c>
      <c r="EG206" s="979">
        <v>0</v>
      </c>
      <c r="EH206" s="980">
        <v>0</v>
      </c>
      <c r="EI206" s="979">
        <v>0</v>
      </c>
      <c r="EJ206" s="980">
        <v>0</v>
      </c>
      <c r="EK206" s="979">
        <v>0</v>
      </c>
      <c r="EL206" s="980">
        <v>0</v>
      </c>
      <c r="EM206" s="979">
        <v>0</v>
      </c>
      <c r="EN206" s="980">
        <v>0</v>
      </c>
      <c r="EO206" s="979">
        <v>0</v>
      </c>
      <c r="EP206" s="980">
        <v>0</v>
      </c>
      <c r="EQ206" s="979">
        <v>0</v>
      </c>
      <c r="ER206" s="980">
        <v>0</v>
      </c>
      <c r="ES206" s="979">
        <v>0</v>
      </c>
      <c r="ET206" s="980">
        <v>0</v>
      </c>
      <c r="EU206" s="979">
        <v>0</v>
      </c>
      <c r="EV206" s="980">
        <v>0</v>
      </c>
      <c r="EW206" s="979">
        <v>0</v>
      </c>
      <c r="EX206" s="980">
        <v>0</v>
      </c>
      <c r="EY206" s="979">
        <v>0</v>
      </c>
      <c r="EZ206" s="980">
        <v>0</v>
      </c>
      <c r="FA206" s="979">
        <v>0</v>
      </c>
      <c r="FB206" s="980">
        <v>0</v>
      </c>
      <c r="FC206" s="981">
        <v>0</v>
      </c>
      <c r="FD206" s="946"/>
      <c r="FE206" s="974"/>
      <c r="FF206" s="946"/>
      <c r="FG206" s="975"/>
      <c r="FI206" s="982" t="b">
        <v>1</v>
      </c>
    </row>
    <row r="207" spans="2:165" hidden="1" outlineLevel="1">
      <c r="B207" s="983">
        <v>194</v>
      </c>
      <c r="C207" s="1012" t="s">
        <v>771</v>
      </c>
      <c r="E207" s="985">
        <v>0</v>
      </c>
      <c r="F207" s="986">
        <v>0</v>
      </c>
      <c r="G207" s="987">
        <v>0</v>
      </c>
      <c r="H207" s="986">
        <v>0</v>
      </c>
      <c r="I207" s="987">
        <v>0</v>
      </c>
      <c r="J207" s="986">
        <v>0</v>
      </c>
      <c r="K207" s="987">
        <v>0</v>
      </c>
      <c r="L207" s="986">
        <v>0</v>
      </c>
      <c r="M207" s="987">
        <v>0</v>
      </c>
      <c r="N207" s="986">
        <v>0</v>
      </c>
      <c r="O207" s="987">
        <v>0</v>
      </c>
      <c r="P207" s="986">
        <v>0</v>
      </c>
      <c r="Q207" s="987">
        <v>0</v>
      </c>
      <c r="R207" s="986">
        <v>0</v>
      </c>
      <c r="S207" s="987">
        <v>0</v>
      </c>
      <c r="T207" s="986">
        <v>0</v>
      </c>
      <c r="U207" s="987">
        <v>0</v>
      </c>
      <c r="V207" s="986">
        <v>0</v>
      </c>
      <c r="W207" s="987">
        <v>0</v>
      </c>
      <c r="X207" s="986">
        <v>0</v>
      </c>
      <c r="Y207" s="987">
        <v>0</v>
      </c>
      <c r="Z207" s="986">
        <v>0</v>
      </c>
      <c r="AA207" s="987">
        <v>0</v>
      </c>
      <c r="AB207" s="986">
        <v>0</v>
      </c>
      <c r="AC207" s="987">
        <v>0</v>
      </c>
      <c r="AD207" s="986">
        <v>0</v>
      </c>
      <c r="AE207" s="987">
        <v>0</v>
      </c>
      <c r="AF207" s="986">
        <v>0</v>
      </c>
      <c r="AG207" s="987">
        <v>0</v>
      </c>
      <c r="AH207" s="986">
        <v>0</v>
      </c>
      <c r="AI207" s="987">
        <v>0</v>
      </c>
      <c r="AJ207" s="986">
        <v>0</v>
      </c>
      <c r="AK207" s="987">
        <v>0</v>
      </c>
      <c r="AL207" s="986">
        <v>0</v>
      </c>
      <c r="AM207" s="987">
        <v>0</v>
      </c>
      <c r="AN207" s="988">
        <v>0</v>
      </c>
      <c r="AO207" s="946"/>
      <c r="AP207" s="964"/>
      <c r="AQ207" s="946"/>
      <c r="AR207" s="985">
        <v>0</v>
      </c>
      <c r="AS207" s="986">
        <v>0</v>
      </c>
      <c r="AT207" s="987">
        <v>0</v>
      </c>
      <c r="AU207" s="986">
        <v>0</v>
      </c>
      <c r="AV207" s="987">
        <v>0</v>
      </c>
      <c r="AW207" s="986">
        <v>0</v>
      </c>
      <c r="AX207" s="987">
        <v>0</v>
      </c>
      <c r="AY207" s="986">
        <v>0</v>
      </c>
      <c r="AZ207" s="987">
        <v>0</v>
      </c>
      <c r="BA207" s="986">
        <v>0</v>
      </c>
      <c r="BB207" s="987">
        <v>0</v>
      </c>
      <c r="BC207" s="986">
        <v>0</v>
      </c>
      <c r="BD207" s="987">
        <v>0</v>
      </c>
      <c r="BE207" s="986">
        <v>0</v>
      </c>
      <c r="BF207" s="987">
        <v>0</v>
      </c>
      <c r="BG207" s="986">
        <v>0</v>
      </c>
      <c r="BH207" s="987">
        <v>0</v>
      </c>
      <c r="BI207" s="986">
        <v>0</v>
      </c>
      <c r="BJ207" s="987">
        <v>0</v>
      </c>
      <c r="BK207" s="986">
        <v>0</v>
      </c>
      <c r="BL207" s="987">
        <v>0</v>
      </c>
      <c r="BM207" s="986">
        <v>0</v>
      </c>
      <c r="BN207" s="987">
        <v>0</v>
      </c>
      <c r="BO207" s="986">
        <v>0</v>
      </c>
      <c r="BP207" s="987">
        <v>0</v>
      </c>
      <c r="BQ207" s="986">
        <v>0</v>
      </c>
      <c r="BR207" s="987">
        <v>0</v>
      </c>
      <c r="BS207" s="986">
        <v>0</v>
      </c>
      <c r="BT207" s="987">
        <v>0</v>
      </c>
      <c r="BU207" s="986">
        <v>0</v>
      </c>
      <c r="BV207" s="987">
        <v>0</v>
      </c>
      <c r="BW207" s="986">
        <v>0</v>
      </c>
      <c r="BX207" s="987">
        <v>0</v>
      </c>
      <c r="BY207" s="986">
        <v>0</v>
      </c>
      <c r="BZ207" s="987">
        <v>0</v>
      </c>
      <c r="CA207" s="988">
        <v>0</v>
      </c>
      <c r="CB207" s="946"/>
      <c r="CC207" s="971"/>
      <c r="CD207" s="946"/>
      <c r="CE207" s="972"/>
      <c r="CF207" s="946"/>
      <c r="CG207" s="985">
        <v>0</v>
      </c>
      <c r="CH207" s="986">
        <v>0</v>
      </c>
      <c r="CI207" s="987">
        <v>0</v>
      </c>
      <c r="CJ207" s="986">
        <v>0</v>
      </c>
      <c r="CK207" s="987">
        <v>0</v>
      </c>
      <c r="CL207" s="986">
        <v>0</v>
      </c>
      <c r="CM207" s="987">
        <v>0</v>
      </c>
      <c r="CN207" s="986">
        <v>0</v>
      </c>
      <c r="CO207" s="987">
        <v>0</v>
      </c>
      <c r="CP207" s="986">
        <v>0</v>
      </c>
      <c r="CQ207" s="987">
        <v>0</v>
      </c>
      <c r="CR207" s="986">
        <v>0</v>
      </c>
      <c r="CS207" s="987">
        <v>0</v>
      </c>
      <c r="CT207" s="986">
        <v>0</v>
      </c>
      <c r="CU207" s="987">
        <v>0</v>
      </c>
      <c r="CV207" s="986">
        <v>0</v>
      </c>
      <c r="CW207" s="987">
        <v>0</v>
      </c>
      <c r="CX207" s="986">
        <v>0</v>
      </c>
      <c r="CY207" s="987">
        <v>0</v>
      </c>
      <c r="CZ207" s="986">
        <v>0</v>
      </c>
      <c r="DA207" s="987">
        <v>0</v>
      </c>
      <c r="DB207" s="986">
        <v>0</v>
      </c>
      <c r="DC207" s="987">
        <v>0</v>
      </c>
      <c r="DD207" s="986">
        <v>0</v>
      </c>
      <c r="DE207" s="987">
        <v>0</v>
      </c>
      <c r="DF207" s="986">
        <v>0</v>
      </c>
      <c r="DG207" s="987">
        <v>0</v>
      </c>
      <c r="DH207" s="986">
        <v>0</v>
      </c>
      <c r="DI207" s="987">
        <v>0</v>
      </c>
      <c r="DJ207" s="986">
        <v>0</v>
      </c>
      <c r="DK207" s="987">
        <v>0</v>
      </c>
      <c r="DL207" s="986">
        <v>0</v>
      </c>
      <c r="DM207" s="987">
        <v>0</v>
      </c>
      <c r="DN207" s="986">
        <v>0</v>
      </c>
      <c r="DO207" s="987">
        <v>0</v>
      </c>
      <c r="DP207" s="988">
        <v>0</v>
      </c>
      <c r="DQ207" s="946"/>
      <c r="DR207" s="973"/>
      <c r="DS207" s="946"/>
      <c r="DT207" s="985">
        <v>0</v>
      </c>
      <c r="DU207" s="986">
        <v>0</v>
      </c>
      <c r="DV207" s="987">
        <v>0</v>
      </c>
      <c r="DW207" s="986">
        <v>0</v>
      </c>
      <c r="DX207" s="987">
        <v>0</v>
      </c>
      <c r="DY207" s="986">
        <v>0</v>
      </c>
      <c r="DZ207" s="987">
        <v>0</v>
      </c>
      <c r="EA207" s="986">
        <v>0</v>
      </c>
      <c r="EB207" s="987">
        <v>0</v>
      </c>
      <c r="EC207" s="986">
        <v>0</v>
      </c>
      <c r="ED207" s="987">
        <v>0</v>
      </c>
      <c r="EE207" s="986">
        <v>0</v>
      </c>
      <c r="EF207" s="987">
        <v>0</v>
      </c>
      <c r="EG207" s="986">
        <v>0</v>
      </c>
      <c r="EH207" s="987">
        <v>0</v>
      </c>
      <c r="EI207" s="986">
        <v>0</v>
      </c>
      <c r="EJ207" s="987">
        <v>0</v>
      </c>
      <c r="EK207" s="986">
        <v>0</v>
      </c>
      <c r="EL207" s="987">
        <v>0</v>
      </c>
      <c r="EM207" s="986">
        <v>0</v>
      </c>
      <c r="EN207" s="987">
        <v>0</v>
      </c>
      <c r="EO207" s="986">
        <v>0</v>
      </c>
      <c r="EP207" s="987">
        <v>0</v>
      </c>
      <c r="EQ207" s="986">
        <v>0</v>
      </c>
      <c r="ER207" s="987">
        <v>0</v>
      </c>
      <c r="ES207" s="986">
        <v>0</v>
      </c>
      <c r="ET207" s="987">
        <v>0</v>
      </c>
      <c r="EU207" s="986">
        <v>0</v>
      </c>
      <c r="EV207" s="987">
        <v>0</v>
      </c>
      <c r="EW207" s="986">
        <v>0</v>
      </c>
      <c r="EX207" s="987">
        <v>0</v>
      </c>
      <c r="EY207" s="986">
        <v>0</v>
      </c>
      <c r="EZ207" s="987">
        <v>0</v>
      </c>
      <c r="FA207" s="986">
        <v>0</v>
      </c>
      <c r="FB207" s="987">
        <v>0</v>
      </c>
      <c r="FC207" s="988">
        <v>0</v>
      </c>
      <c r="FD207" s="946"/>
      <c r="FE207" s="974"/>
      <c r="FF207" s="946"/>
      <c r="FG207" s="975"/>
      <c r="FI207" s="989" t="b">
        <v>1</v>
      </c>
    </row>
    <row r="208" spans="2:165" hidden="1" outlineLevel="1">
      <c r="B208" s="990">
        <v>195</v>
      </c>
      <c r="C208" s="1011" t="s">
        <v>772</v>
      </c>
      <c r="E208" s="992">
        <v>0</v>
      </c>
      <c r="F208" s="993">
        <v>0</v>
      </c>
      <c r="G208" s="994">
        <v>0</v>
      </c>
      <c r="H208" s="993">
        <v>0</v>
      </c>
      <c r="I208" s="994">
        <v>0</v>
      </c>
      <c r="J208" s="993">
        <v>0</v>
      </c>
      <c r="K208" s="994">
        <v>0</v>
      </c>
      <c r="L208" s="993">
        <v>0</v>
      </c>
      <c r="M208" s="994">
        <v>0</v>
      </c>
      <c r="N208" s="993">
        <v>0</v>
      </c>
      <c r="O208" s="994">
        <v>0</v>
      </c>
      <c r="P208" s="993">
        <v>0</v>
      </c>
      <c r="Q208" s="994">
        <v>0</v>
      </c>
      <c r="R208" s="993">
        <v>0</v>
      </c>
      <c r="S208" s="994">
        <v>0</v>
      </c>
      <c r="T208" s="993">
        <v>0</v>
      </c>
      <c r="U208" s="994">
        <v>0</v>
      </c>
      <c r="V208" s="993">
        <v>0</v>
      </c>
      <c r="W208" s="994">
        <v>0</v>
      </c>
      <c r="X208" s="993">
        <v>0</v>
      </c>
      <c r="Y208" s="994">
        <v>0</v>
      </c>
      <c r="Z208" s="993">
        <v>0</v>
      </c>
      <c r="AA208" s="994">
        <v>0</v>
      </c>
      <c r="AB208" s="993">
        <v>0</v>
      </c>
      <c r="AC208" s="994">
        <v>0</v>
      </c>
      <c r="AD208" s="993">
        <v>0</v>
      </c>
      <c r="AE208" s="994">
        <v>0</v>
      </c>
      <c r="AF208" s="993">
        <v>0</v>
      </c>
      <c r="AG208" s="994">
        <v>0</v>
      </c>
      <c r="AH208" s="993">
        <v>0</v>
      </c>
      <c r="AI208" s="994">
        <v>0</v>
      </c>
      <c r="AJ208" s="993">
        <v>0</v>
      </c>
      <c r="AK208" s="994">
        <v>0</v>
      </c>
      <c r="AL208" s="993">
        <v>0</v>
      </c>
      <c r="AM208" s="994">
        <v>0</v>
      </c>
      <c r="AN208" s="995">
        <v>0</v>
      </c>
      <c r="AO208" s="946"/>
      <c r="AP208" s="964"/>
      <c r="AQ208" s="946"/>
      <c r="AR208" s="992">
        <v>0</v>
      </c>
      <c r="AS208" s="993">
        <v>0</v>
      </c>
      <c r="AT208" s="994">
        <v>0</v>
      </c>
      <c r="AU208" s="993">
        <v>0</v>
      </c>
      <c r="AV208" s="994">
        <v>0</v>
      </c>
      <c r="AW208" s="993">
        <v>0</v>
      </c>
      <c r="AX208" s="994">
        <v>0</v>
      </c>
      <c r="AY208" s="993">
        <v>0</v>
      </c>
      <c r="AZ208" s="994">
        <v>0</v>
      </c>
      <c r="BA208" s="993">
        <v>0</v>
      </c>
      <c r="BB208" s="994">
        <v>0</v>
      </c>
      <c r="BC208" s="993">
        <v>0</v>
      </c>
      <c r="BD208" s="994">
        <v>0</v>
      </c>
      <c r="BE208" s="993">
        <v>0</v>
      </c>
      <c r="BF208" s="994">
        <v>0</v>
      </c>
      <c r="BG208" s="993">
        <v>0</v>
      </c>
      <c r="BH208" s="994">
        <v>0</v>
      </c>
      <c r="BI208" s="993">
        <v>0</v>
      </c>
      <c r="BJ208" s="994">
        <v>0</v>
      </c>
      <c r="BK208" s="993">
        <v>0</v>
      </c>
      <c r="BL208" s="994">
        <v>0</v>
      </c>
      <c r="BM208" s="993">
        <v>0</v>
      </c>
      <c r="BN208" s="994">
        <v>0</v>
      </c>
      <c r="BO208" s="993">
        <v>0</v>
      </c>
      <c r="BP208" s="994">
        <v>0</v>
      </c>
      <c r="BQ208" s="993">
        <v>0</v>
      </c>
      <c r="BR208" s="994">
        <v>0</v>
      </c>
      <c r="BS208" s="993">
        <v>0</v>
      </c>
      <c r="BT208" s="994">
        <v>0</v>
      </c>
      <c r="BU208" s="993">
        <v>0</v>
      </c>
      <c r="BV208" s="994">
        <v>0</v>
      </c>
      <c r="BW208" s="993">
        <v>0</v>
      </c>
      <c r="BX208" s="994">
        <v>0</v>
      </c>
      <c r="BY208" s="993">
        <v>0</v>
      </c>
      <c r="BZ208" s="994">
        <v>0</v>
      </c>
      <c r="CA208" s="995">
        <v>0</v>
      </c>
      <c r="CB208" s="946"/>
      <c r="CC208" s="971"/>
      <c r="CD208" s="946"/>
      <c r="CE208" s="972"/>
      <c r="CF208" s="946"/>
      <c r="CG208" s="992">
        <v>0</v>
      </c>
      <c r="CH208" s="993">
        <v>0</v>
      </c>
      <c r="CI208" s="994">
        <v>0</v>
      </c>
      <c r="CJ208" s="993">
        <v>0</v>
      </c>
      <c r="CK208" s="994">
        <v>0</v>
      </c>
      <c r="CL208" s="993">
        <v>0</v>
      </c>
      <c r="CM208" s="994">
        <v>0</v>
      </c>
      <c r="CN208" s="993">
        <v>0</v>
      </c>
      <c r="CO208" s="994">
        <v>0</v>
      </c>
      <c r="CP208" s="993">
        <v>0</v>
      </c>
      <c r="CQ208" s="994">
        <v>0</v>
      </c>
      <c r="CR208" s="993">
        <v>0</v>
      </c>
      <c r="CS208" s="994">
        <v>0</v>
      </c>
      <c r="CT208" s="993">
        <v>0</v>
      </c>
      <c r="CU208" s="994">
        <v>0</v>
      </c>
      <c r="CV208" s="993">
        <v>0</v>
      </c>
      <c r="CW208" s="994">
        <v>0</v>
      </c>
      <c r="CX208" s="993">
        <v>0</v>
      </c>
      <c r="CY208" s="994">
        <v>0</v>
      </c>
      <c r="CZ208" s="993">
        <v>0</v>
      </c>
      <c r="DA208" s="994">
        <v>0</v>
      </c>
      <c r="DB208" s="993">
        <v>0</v>
      </c>
      <c r="DC208" s="994">
        <v>0</v>
      </c>
      <c r="DD208" s="993">
        <v>0</v>
      </c>
      <c r="DE208" s="994">
        <v>0</v>
      </c>
      <c r="DF208" s="993">
        <v>0</v>
      </c>
      <c r="DG208" s="994">
        <v>0</v>
      </c>
      <c r="DH208" s="993">
        <v>0</v>
      </c>
      <c r="DI208" s="994">
        <v>0</v>
      </c>
      <c r="DJ208" s="993">
        <v>0</v>
      </c>
      <c r="DK208" s="994">
        <v>0</v>
      </c>
      <c r="DL208" s="993">
        <v>0</v>
      </c>
      <c r="DM208" s="994">
        <v>0</v>
      </c>
      <c r="DN208" s="993">
        <v>0</v>
      </c>
      <c r="DO208" s="994">
        <v>0</v>
      </c>
      <c r="DP208" s="995">
        <v>0</v>
      </c>
      <c r="DQ208" s="946"/>
      <c r="DR208" s="973"/>
      <c r="DS208" s="946"/>
      <c r="DT208" s="992">
        <v>0</v>
      </c>
      <c r="DU208" s="993">
        <v>0</v>
      </c>
      <c r="DV208" s="994">
        <v>0</v>
      </c>
      <c r="DW208" s="993">
        <v>0</v>
      </c>
      <c r="DX208" s="994">
        <v>0</v>
      </c>
      <c r="DY208" s="993">
        <v>0</v>
      </c>
      <c r="DZ208" s="994">
        <v>0</v>
      </c>
      <c r="EA208" s="993">
        <v>0</v>
      </c>
      <c r="EB208" s="994">
        <v>0</v>
      </c>
      <c r="EC208" s="993">
        <v>0</v>
      </c>
      <c r="ED208" s="994">
        <v>0</v>
      </c>
      <c r="EE208" s="993">
        <v>0</v>
      </c>
      <c r="EF208" s="994">
        <v>0</v>
      </c>
      <c r="EG208" s="993">
        <v>0</v>
      </c>
      <c r="EH208" s="994">
        <v>0</v>
      </c>
      <c r="EI208" s="993">
        <v>0</v>
      </c>
      <c r="EJ208" s="994">
        <v>0</v>
      </c>
      <c r="EK208" s="993">
        <v>0</v>
      </c>
      <c r="EL208" s="994">
        <v>0</v>
      </c>
      <c r="EM208" s="993">
        <v>0</v>
      </c>
      <c r="EN208" s="994">
        <v>0</v>
      </c>
      <c r="EO208" s="993">
        <v>0</v>
      </c>
      <c r="EP208" s="994">
        <v>0</v>
      </c>
      <c r="EQ208" s="993">
        <v>0</v>
      </c>
      <c r="ER208" s="994">
        <v>0</v>
      </c>
      <c r="ES208" s="993">
        <v>0</v>
      </c>
      <c r="ET208" s="994">
        <v>0</v>
      </c>
      <c r="EU208" s="993">
        <v>0</v>
      </c>
      <c r="EV208" s="994">
        <v>0</v>
      </c>
      <c r="EW208" s="993">
        <v>0</v>
      </c>
      <c r="EX208" s="994">
        <v>0</v>
      </c>
      <c r="EY208" s="993">
        <v>0</v>
      </c>
      <c r="EZ208" s="994">
        <v>0</v>
      </c>
      <c r="FA208" s="993">
        <v>0</v>
      </c>
      <c r="FB208" s="994">
        <v>0</v>
      </c>
      <c r="FC208" s="995">
        <v>0</v>
      </c>
      <c r="FD208" s="946"/>
      <c r="FE208" s="974"/>
      <c r="FF208" s="946"/>
      <c r="FG208" s="975"/>
      <c r="FI208" s="996" t="b">
        <v>1</v>
      </c>
    </row>
    <row r="209" spans="2:165" hidden="1" outlineLevel="1">
      <c r="B209" s="983">
        <v>196</v>
      </c>
      <c r="C209" s="1012" t="s">
        <v>773</v>
      </c>
      <c r="E209" s="985">
        <v>0</v>
      </c>
      <c r="F209" s="986">
        <v>0</v>
      </c>
      <c r="G209" s="987">
        <v>0</v>
      </c>
      <c r="H209" s="986">
        <v>0</v>
      </c>
      <c r="I209" s="987">
        <v>0</v>
      </c>
      <c r="J209" s="986">
        <v>0</v>
      </c>
      <c r="K209" s="987">
        <v>0</v>
      </c>
      <c r="L209" s="986">
        <v>0</v>
      </c>
      <c r="M209" s="987">
        <v>0</v>
      </c>
      <c r="N209" s="986">
        <v>0</v>
      </c>
      <c r="O209" s="987">
        <v>0</v>
      </c>
      <c r="P209" s="986">
        <v>0</v>
      </c>
      <c r="Q209" s="987">
        <v>0</v>
      </c>
      <c r="R209" s="986">
        <v>0</v>
      </c>
      <c r="S209" s="987">
        <v>0</v>
      </c>
      <c r="T209" s="986">
        <v>0</v>
      </c>
      <c r="U209" s="987">
        <v>0</v>
      </c>
      <c r="V209" s="986">
        <v>0</v>
      </c>
      <c r="W209" s="987">
        <v>0</v>
      </c>
      <c r="X209" s="986">
        <v>0</v>
      </c>
      <c r="Y209" s="987">
        <v>0</v>
      </c>
      <c r="Z209" s="986">
        <v>0</v>
      </c>
      <c r="AA209" s="987">
        <v>0</v>
      </c>
      <c r="AB209" s="986">
        <v>0</v>
      </c>
      <c r="AC209" s="987">
        <v>0</v>
      </c>
      <c r="AD209" s="986">
        <v>0</v>
      </c>
      <c r="AE209" s="987">
        <v>0</v>
      </c>
      <c r="AF209" s="986">
        <v>0</v>
      </c>
      <c r="AG209" s="987">
        <v>0</v>
      </c>
      <c r="AH209" s="986">
        <v>0</v>
      </c>
      <c r="AI209" s="987">
        <v>0</v>
      </c>
      <c r="AJ209" s="986">
        <v>0</v>
      </c>
      <c r="AK209" s="987">
        <v>0</v>
      </c>
      <c r="AL209" s="986">
        <v>0</v>
      </c>
      <c r="AM209" s="987">
        <v>0</v>
      </c>
      <c r="AN209" s="988">
        <v>0</v>
      </c>
      <c r="AO209" s="946"/>
      <c r="AP209" s="964"/>
      <c r="AQ209" s="946"/>
      <c r="AR209" s="985">
        <v>0</v>
      </c>
      <c r="AS209" s="986">
        <v>0</v>
      </c>
      <c r="AT209" s="987">
        <v>0</v>
      </c>
      <c r="AU209" s="986">
        <v>0</v>
      </c>
      <c r="AV209" s="987">
        <v>0</v>
      </c>
      <c r="AW209" s="986">
        <v>0</v>
      </c>
      <c r="AX209" s="987">
        <v>0</v>
      </c>
      <c r="AY209" s="986">
        <v>0</v>
      </c>
      <c r="AZ209" s="987">
        <v>0</v>
      </c>
      <c r="BA209" s="986">
        <v>0</v>
      </c>
      <c r="BB209" s="987">
        <v>0</v>
      </c>
      <c r="BC209" s="986">
        <v>0</v>
      </c>
      <c r="BD209" s="987">
        <v>0</v>
      </c>
      <c r="BE209" s="986">
        <v>0</v>
      </c>
      <c r="BF209" s="987">
        <v>0</v>
      </c>
      <c r="BG209" s="986">
        <v>0</v>
      </c>
      <c r="BH209" s="987">
        <v>0</v>
      </c>
      <c r="BI209" s="986">
        <v>0</v>
      </c>
      <c r="BJ209" s="987">
        <v>0</v>
      </c>
      <c r="BK209" s="986">
        <v>0</v>
      </c>
      <c r="BL209" s="987">
        <v>0</v>
      </c>
      <c r="BM209" s="986">
        <v>0</v>
      </c>
      <c r="BN209" s="987">
        <v>0</v>
      </c>
      <c r="BO209" s="986">
        <v>0</v>
      </c>
      <c r="BP209" s="987">
        <v>0</v>
      </c>
      <c r="BQ209" s="986">
        <v>0</v>
      </c>
      <c r="BR209" s="987">
        <v>0</v>
      </c>
      <c r="BS209" s="986">
        <v>0</v>
      </c>
      <c r="BT209" s="987">
        <v>0</v>
      </c>
      <c r="BU209" s="986">
        <v>0</v>
      </c>
      <c r="BV209" s="987">
        <v>0</v>
      </c>
      <c r="BW209" s="986">
        <v>0</v>
      </c>
      <c r="BX209" s="987">
        <v>0</v>
      </c>
      <c r="BY209" s="986">
        <v>0</v>
      </c>
      <c r="BZ209" s="987">
        <v>0</v>
      </c>
      <c r="CA209" s="988">
        <v>0</v>
      </c>
      <c r="CB209" s="946"/>
      <c r="CC209" s="971"/>
      <c r="CD209" s="946"/>
      <c r="CE209" s="972"/>
      <c r="CF209" s="946"/>
      <c r="CG209" s="985">
        <v>0</v>
      </c>
      <c r="CH209" s="986">
        <v>0</v>
      </c>
      <c r="CI209" s="987">
        <v>0</v>
      </c>
      <c r="CJ209" s="986">
        <v>0</v>
      </c>
      <c r="CK209" s="987">
        <v>0</v>
      </c>
      <c r="CL209" s="986">
        <v>0</v>
      </c>
      <c r="CM209" s="987">
        <v>0</v>
      </c>
      <c r="CN209" s="986">
        <v>0</v>
      </c>
      <c r="CO209" s="987">
        <v>0</v>
      </c>
      <c r="CP209" s="986">
        <v>0</v>
      </c>
      <c r="CQ209" s="987">
        <v>0</v>
      </c>
      <c r="CR209" s="986">
        <v>0</v>
      </c>
      <c r="CS209" s="987">
        <v>0</v>
      </c>
      <c r="CT209" s="986">
        <v>0</v>
      </c>
      <c r="CU209" s="987">
        <v>0</v>
      </c>
      <c r="CV209" s="986">
        <v>0</v>
      </c>
      <c r="CW209" s="987">
        <v>0</v>
      </c>
      <c r="CX209" s="986">
        <v>0</v>
      </c>
      <c r="CY209" s="987">
        <v>0</v>
      </c>
      <c r="CZ209" s="986">
        <v>0</v>
      </c>
      <c r="DA209" s="987">
        <v>0</v>
      </c>
      <c r="DB209" s="986">
        <v>0</v>
      </c>
      <c r="DC209" s="987">
        <v>0</v>
      </c>
      <c r="DD209" s="986">
        <v>0</v>
      </c>
      <c r="DE209" s="987">
        <v>0</v>
      </c>
      <c r="DF209" s="986">
        <v>0</v>
      </c>
      <c r="DG209" s="987">
        <v>0</v>
      </c>
      <c r="DH209" s="986">
        <v>0</v>
      </c>
      <c r="DI209" s="987">
        <v>0</v>
      </c>
      <c r="DJ209" s="986">
        <v>0</v>
      </c>
      <c r="DK209" s="987">
        <v>0</v>
      </c>
      <c r="DL209" s="986">
        <v>0</v>
      </c>
      <c r="DM209" s="987">
        <v>0</v>
      </c>
      <c r="DN209" s="986">
        <v>0</v>
      </c>
      <c r="DO209" s="987">
        <v>0</v>
      </c>
      <c r="DP209" s="988">
        <v>0</v>
      </c>
      <c r="DQ209" s="946"/>
      <c r="DR209" s="973"/>
      <c r="DS209" s="946"/>
      <c r="DT209" s="985">
        <v>0</v>
      </c>
      <c r="DU209" s="986">
        <v>0</v>
      </c>
      <c r="DV209" s="987">
        <v>0</v>
      </c>
      <c r="DW209" s="986">
        <v>0</v>
      </c>
      <c r="DX209" s="987">
        <v>0</v>
      </c>
      <c r="DY209" s="986">
        <v>0</v>
      </c>
      <c r="DZ209" s="987">
        <v>0</v>
      </c>
      <c r="EA209" s="986">
        <v>0</v>
      </c>
      <c r="EB209" s="987">
        <v>0</v>
      </c>
      <c r="EC209" s="986">
        <v>0</v>
      </c>
      <c r="ED209" s="987">
        <v>0</v>
      </c>
      <c r="EE209" s="986">
        <v>0</v>
      </c>
      <c r="EF209" s="987">
        <v>0</v>
      </c>
      <c r="EG209" s="986">
        <v>0</v>
      </c>
      <c r="EH209" s="987">
        <v>0</v>
      </c>
      <c r="EI209" s="986">
        <v>0</v>
      </c>
      <c r="EJ209" s="987">
        <v>0</v>
      </c>
      <c r="EK209" s="986">
        <v>0</v>
      </c>
      <c r="EL209" s="987">
        <v>0</v>
      </c>
      <c r="EM209" s="986">
        <v>0</v>
      </c>
      <c r="EN209" s="987">
        <v>0</v>
      </c>
      <c r="EO209" s="986">
        <v>0</v>
      </c>
      <c r="EP209" s="987">
        <v>0</v>
      </c>
      <c r="EQ209" s="986">
        <v>0</v>
      </c>
      <c r="ER209" s="987">
        <v>0</v>
      </c>
      <c r="ES209" s="986">
        <v>0</v>
      </c>
      <c r="ET209" s="987">
        <v>0</v>
      </c>
      <c r="EU209" s="986">
        <v>0</v>
      </c>
      <c r="EV209" s="987">
        <v>0</v>
      </c>
      <c r="EW209" s="986">
        <v>0</v>
      </c>
      <c r="EX209" s="987">
        <v>0</v>
      </c>
      <c r="EY209" s="986">
        <v>0</v>
      </c>
      <c r="EZ209" s="987">
        <v>0</v>
      </c>
      <c r="FA209" s="986">
        <v>0</v>
      </c>
      <c r="FB209" s="987">
        <v>0</v>
      </c>
      <c r="FC209" s="988">
        <v>0</v>
      </c>
      <c r="FD209" s="946"/>
      <c r="FE209" s="974"/>
      <c r="FF209" s="946"/>
      <c r="FG209" s="975"/>
      <c r="FI209" s="989" t="b">
        <v>1</v>
      </c>
    </row>
    <row r="210" spans="2:165" hidden="1" outlineLevel="1">
      <c r="B210" s="990">
        <v>197</v>
      </c>
      <c r="C210" s="1011" t="s">
        <v>774</v>
      </c>
      <c r="E210" s="992">
        <v>0</v>
      </c>
      <c r="F210" s="993">
        <v>0</v>
      </c>
      <c r="G210" s="994">
        <v>0</v>
      </c>
      <c r="H210" s="993">
        <v>0</v>
      </c>
      <c r="I210" s="994">
        <v>0</v>
      </c>
      <c r="J210" s="993">
        <v>0</v>
      </c>
      <c r="K210" s="994">
        <v>0</v>
      </c>
      <c r="L210" s="993">
        <v>0</v>
      </c>
      <c r="M210" s="994">
        <v>0</v>
      </c>
      <c r="N210" s="993">
        <v>0</v>
      </c>
      <c r="O210" s="994">
        <v>0</v>
      </c>
      <c r="P210" s="993">
        <v>0</v>
      </c>
      <c r="Q210" s="994">
        <v>0</v>
      </c>
      <c r="R210" s="993">
        <v>0</v>
      </c>
      <c r="S210" s="994">
        <v>0</v>
      </c>
      <c r="T210" s="993">
        <v>0</v>
      </c>
      <c r="U210" s="994">
        <v>0</v>
      </c>
      <c r="V210" s="993">
        <v>0</v>
      </c>
      <c r="W210" s="994">
        <v>0</v>
      </c>
      <c r="X210" s="993">
        <v>0</v>
      </c>
      <c r="Y210" s="994">
        <v>0</v>
      </c>
      <c r="Z210" s="993">
        <v>0</v>
      </c>
      <c r="AA210" s="994">
        <v>0</v>
      </c>
      <c r="AB210" s="993">
        <v>0</v>
      </c>
      <c r="AC210" s="994">
        <v>0</v>
      </c>
      <c r="AD210" s="993">
        <v>0</v>
      </c>
      <c r="AE210" s="994">
        <v>0</v>
      </c>
      <c r="AF210" s="993">
        <v>0</v>
      </c>
      <c r="AG210" s="994">
        <v>0</v>
      </c>
      <c r="AH210" s="993">
        <v>0</v>
      </c>
      <c r="AI210" s="994">
        <v>0</v>
      </c>
      <c r="AJ210" s="993">
        <v>0</v>
      </c>
      <c r="AK210" s="994">
        <v>0</v>
      </c>
      <c r="AL210" s="993">
        <v>0</v>
      </c>
      <c r="AM210" s="994">
        <v>0</v>
      </c>
      <c r="AN210" s="995">
        <v>0</v>
      </c>
      <c r="AO210" s="946"/>
      <c r="AP210" s="964"/>
      <c r="AQ210" s="946"/>
      <c r="AR210" s="992">
        <v>0</v>
      </c>
      <c r="AS210" s="993">
        <v>0</v>
      </c>
      <c r="AT210" s="994">
        <v>0</v>
      </c>
      <c r="AU210" s="993">
        <v>0</v>
      </c>
      <c r="AV210" s="994">
        <v>0</v>
      </c>
      <c r="AW210" s="993">
        <v>0</v>
      </c>
      <c r="AX210" s="994">
        <v>0</v>
      </c>
      <c r="AY210" s="993">
        <v>0</v>
      </c>
      <c r="AZ210" s="994">
        <v>0</v>
      </c>
      <c r="BA210" s="993">
        <v>0</v>
      </c>
      <c r="BB210" s="994">
        <v>0</v>
      </c>
      <c r="BC210" s="993">
        <v>0</v>
      </c>
      <c r="BD210" s="994">
        <v>0</v>
      </c>
      <c r="BE210" s="993">
        <v>0</v>
      </c>
      <c r="BF210" s="994">
        <v>0</v>
      </c>
      <c r="BG210" s="993">
        <v>0</v>
      </c>
      <c r="BH210" s="994">
        <v>0</v>
      </c>
      <c r="BI210" s="993">
        <v>0</v>
      </c>
      <c r="BJ210" s="994">
        <v>0</v>
      </c>
      <c r="BK210" s="993">
        <v>0</v>
      </c>
      <c r="BL210" s="994">
        <v>0</v>
      </c>
      <c r="BM210" s="993">
        <v>0</v>
      </c>
      <c r="BN210" s="994">
        <v>0</v>
      </c>
      <c r="BO210" s="993">
        <v>0</v>
      </c>
      <c r="BP210" s="994">
        <v>0</v>
      </c>
      <c r="BQ210" s="993">
        <v>0</v>
      </c>
      <c r="BR210" s="994">
        <v>0</v>
      </c>
      <c r="BS210" s="993">
        <v>0</v>
      </c>
      <c r="BT210" s="994">
        <v>0</v>
      </c>
      <c r="BU210" s="993">
        <v>0</v>
      </c>
      <c r="BV210" s="994">
        <v>0</v>
      </c>
      <c r="BW210" s="993">
        <v>0</v>
      </c>
      <c r="BX210" s="994">
        <v>0</v>
      </c>
      <c r="BY210" s="993">
        <v>0</v>
      </c>
      <c r="BZ210" s="994">
        <v>0</v>
      </c>
      <c r="CA210" s="995">
        <v>0</v>
      </c>
      <c r="CB210" s="946"/>
      <c r="CC210" s="971"/>
      <c r="CD210" s="946"/>
      <c r="CE210" s="972"/>
      <c r="CF210" s="946"/>
      <c r="CG210" s="992">
        <v>0</v>
      </c>
      <c r="CH210" s="993">
        <v>0</v>
      </c>
      <c r="CI210" s="994">
        <v>0</v>
      </c>
      <c r="CJ210" s="993">
        <v>0</v>
      </c>
      <c r="CK210" s="994">
        <v>0</v>
      </c>
      <c r="CL210" s="993">
        <v>0</v>
      </c>
      <c r="CM210" s="994">
        <v>0</v>
      </c>
      <c r="CN210" s="993">
        <v>0</v>
      </c>
      <c r="CO210" s="994">
        <v>0</v>
      </c>
      <c r="CP210" s="993">
        <v>0</v>
      </c>
      <c r="CQ210" s="994">
        <v>0</v>
      </c>
      <c r="CR210" s="993">
        <v>0</v>
      </c>
      <c r="CS210" s="994">
        <v>0</v>
      </c>
      <c r="CT210" s="993">
        <v>0</v>
      </c>
      <c r="CU210" s="994">
        <v>0</v>
      </c>
      <c r="CV210" s="993">
        <v>0</v>
      </c>
      <c r="CW210" s="994">
        <v>0</v>
      </c>
      <c r="CX210" s="993">
        <v>0</v>
      </c>
      <c r="CY210" s="994">
        <v>0</v>
      </c>
      <c r="CZ210" s="993">
        <v>0</v>
      </c>
      <c r="DA210" s="994">
        <v>0</v>
      </c>
      <c r="DB210" s="993">
        <v>0</v>
      </c>
      <c r="DC210" s="994">
        <v>0</v>
      </c>
      <c r="DD210" s="993">
        <v>0</v>
      </c>
      <c r="DE210" s="994">
        <v>0</v>
      </c>
      <c r="DF210" s="993">
        <v>0</v>
      </c>
      <c r="DG210" s="994">
        <v>0</v>
      </c>
      <c r="DH210" s="993">
        <v>0</v>
      </c>
      <c r="DI210" s="994">
        <v>0</v>
      </c>
      <c r="DJ210" s="993">
        <v>0</v>
      </c>
      <c r="DK210" s="994">
        <v>0</v>
      </c>
      <c r="DL210" s="993">
        <v>0</v>
      </c>
      <c r="DM210" s="994">
        <v>0</v>
      </c>
      <c r="DN210" s="993">
        <v>0</v>
      </c>
      <c r="DO210" s="994">
        <v>0</v>
      </c>
      <c r="DP210" s="995">
        <v>0</v>
      </c>
      <c r="DQ210" s="946"/>
      <c r="DR210" s="973"/>
      <c r="DS210" s="946"/>
      <c r="DT210" s="992">
        <v>0</v>
      </c>
      <c r="DU210" s="993">
        <v>0</v>
      </c>
      <c r="DV210" s="994">
        <v>0</v>
      </c>
      <c r="DW210" s="993">
        <v>0</v>
      </c>
      <c r="DX210" s="994">
        <v>0</v>
      </c>
      <c r="DY210" s="993">
        <v>0</v>
      </c>
      <c r="DZ210" s="994">
        <v>0</v>
      </c>
      <c r="EA210" s="993">
        <v>0</v>
      </c>
      <c r="EB210" s="994">
        <v>0</v>
      </c>
      <c r="EC210" s="993">
        <v>0</v>
      </c>
      <c r="ED210" s="994">
        <v>0</v>
      </c>
      <c r="EE210" s="993">
        <v>0</v>
      </c>
      <c r="EF210" s="994">
        <v>0</v>
      </c>
      <c r="EG210" s="993">
        <v>0</v>
      </c>
      <c r="EH210" s="994">
        <v>0</v>
      </c>
      <c r="EI210" s="993">
        <v>0</v>
      </c>
      <c r="EJ210" s="994">
        <v>0</v>
      </c>
      <c r="EK210" s="993">
        <v>0</v>
      </c>
      <c r="EL210" s="994">
        <v>0</v>
      </c>
      <c r="EM210" s="993">
        <v>0</v>
      </c>
      <c r="EN210" s="994">
        <v>0</v>
      </c>
      <c r="EO210" s="993">
        <v>0</v>
      </c>
      <c r="EP210" s="994">
        <v>0</v>
      </c>
      <c r="EQ210" s="993">
        <v>0</v>
      </c>
      <c r="ER210" s="994">
        <v>0</v>
      </c>
      <c r="ES210" s="993">
        <v>0</v>
      </c>
      <c r="ET210" s="994">
        <v>0</v>
      </c>
      <c r="EU210" s="993">
        <v>0</v>
      </c>
      <c r="EV210" s="994">
        <v>0</v>
      </c>
      <c r="EW210" s="993">
        <v>0</v>
      </c>
      <c r="EX210" s="994">
        <v>0</v>
      </c>
      <c r="EY210" s="993">
        <v>0</v>
      </c>
      <c r="EZ210" s="994">
        <v>0</v>
      </c>
      <c r="FA210" s="993">
        <v>0</v>
      </c>
      <c r="FB210" s="994">
        <v>0</v>
      </c>
      <c r="FC210" s="995">
        <v>0</v>
      </c>
      <c r="FD210" s="946"/>
      <c r="FE210" s="974"/>
      <c r="FF210" s="946"/>
      <c r="FG210" s="975"/>
      <c r="FI210" s="996" t="b">
        <v>1</v>
      </c>
    </row>
    <row r="211" spans="2:165" hidden="1" outlineLevel="1">
      <c r="B211" s="983">
        <v>198</v>
      </c>
      <c r="C211" s="1012" t="s">
        <v>775</v>
      </c>
      <c r="E211" s="985">
        <v>0</v>
      </c>
      <c r="F211" s="986">
        <v>0</v>
      </c>
      <c r="G211" s="987">
        <v>0</v>
      </c>
      <c r="H211" s="986">
        <v>0</v>
      </c>
      <c r="I211" s="987">
        <v>0</v>
      </c>
      <c r="J211" s="986">
        <v>0</v>
      </c>
      <c r="K211" s="987">
        <v>0</v>
      </c>
      <c r="L211" s="986">
        <v>0</v>
      </c>
      <c r="M211" s="987">
        <v>0</v>
      </c>
      <c r="N211" s="986">
        <v>0</v>
      </c>
      <c r="O211" s="987">
        <v>0</v>
      </c>
      <c r="P211" s="986">
        <v>0</v>
      </c>
      <c r="Q211" s="987">
        <v>0</v>
      </c>
      <c r="R211" s="986">
        <v>0</v>
      </c>
      <c r="S211" s="987">
        <v>0</v>
      </c>
      <c r="T211" s="986">
        <v>0</v>
      </c>
      <c r="U211" s="987">
        <v>0</v>
      </c>
      <c r="V211" s="986">
        <v>0</v>
      </c>
      <c r="W211" s="987">
        <v>0</v>
      </c>
      <c r="X211" s="986">
        <v>0</v>
      </c>
      <c r="Y211" s="987">
        <v>0</v>
      </c>
      <c r="Z211" s="986">
        <v>0</v>
      </c>
      <c r="AA211" s="987">
        <v>0</v>
      </c>
      <c r="AB211" s="986">
        <v>0</v>
      </c>
      <c r="AC211" s="987">
        <v>0</v>
      </c>
      <c r="AD211" s="986">
        <v>0</v>
      </c>
      <c r="AE211" s="987">
        <v>0</v>
      </c>
      <c r="AF211" s="986">
        <v>0</v>
      </c>
      <c r="AG211" s="987">
        <v>0</v>
      </c>
      <c r="AH211" s="986">
        <v>0</v>
      </c>
      <c r="AI211" s="987">
        <v>0</v>
      </c>
      <c r="AJ211" s="986">
        <v>0</v>
      </c>
      <c r="AK211" s="987">
        <v>0</v>
      </c>
      <c r="AL211" s="986">
        <v>0</v>
      </c>
      <c r="AM211" s="987">
        <v>0</v>
      </c>
      <c r="AN211" s="988">
        <v>0</v>
      </c>
      <c r="AO211" s="946"/>
      <c r="AP211" s="964"/>
      <c r="AQ211" s="946"/>
      <c r="AR211" s="985">
        <v>0</v>
      </c>
      <c r="AS211" s="986">
        <v>0</v>
      </c>
      <c r="AT211" s="987">
        <v>0</v>
      </c>
      <c r="AU211" s="986">
        <v>0</v>
      </c>
      <c r="AV211" s="987">
        <v>0</v>
      </c>
      <c r="AW211" s="986">
        <v>0</v>
      </c>
      <c r="AX211" s="987">
        <v>0</v>
      </c>
      <c r="AY211" s="986">
        <v>0</v>
      </c>
      <c r="AZ211" s="987">
        <v>0</v>
      </c>
      <c r="BA211" s="986">
        <v>0</v>
      </c>
      <c r="BB211" s="987">
        <v>0</v>
      </c>
      <c r="BC211" s="986">
        <v>0</v>
      </c>
      <c r="BD211" s="987">
        <v>0</v>
      </c>
      <c r="BE211" s="986">
        <v>0</v>
      </c>
      <c r="BF211" s="987">
        <v>0</v>
      </c>
      <c r="BG211" s="986">
        <v>0</v>
      </c>
      <c r="BH211" s="987">
        <v>0</v>
      </c>
      <c r="BI211" s="986">
        <v>0</v>
      </c>
      <c r="BJ211" s="987">
        <v>0</v>
      </c>
      <c r="BK211" s="986">
        <v>0</v>
      </c>
      <c r="BL211" s="987">
        <v>0</v>
      </c>
      <c r="BM211" s="986">
        <v>0</v>
      </c>
      <c r="BN211" s="987">
        <v>0</v>
      </c>
      <c r="BO211" s="986">
        <v>0</v>
      </c>
      <c r="BP211" s="987">
        <v>0</v>
      </c>
      <c r="BQ211" s="986">
        <v>0</v>
      </c>
      <c r="BR211" s="987">
        <v>0</v>
      </c>
      <c r="BS211" s="986">
        <v>0</v>
      </c>
      <c r="BT211" s="987">
        <v>0</v>
      </c>
      <c r="BU211" s="986">
        <v>0</v>
      </c>
      <c r="BV211" s="987">
        <v>0</v>
      </c>
      <c r="BW211" s="986">
        <v>0</v>
      </c>
      <c r="BX211" s="987">
        <v>0</v>
      </c>
      <c r="BY211" s="986">
        <v>0</v>
      </c>
      <c r="BZ211" s="987">
        <v>0</v>
      </c>
      <c r="CA211" s="988">
        <v>0</v>
      </c>
      <c r="CB211" s="946"/>
      <c r="CC211" s="971"/>
      <c r="CD211" s="946"/>
      <c r="CE211" s="972"/>
      <c r="CF211" s="946"/>
      <c r="CG211" s="985">
        <v>0</v>
      </c>
      <c r="CH211" s="986">
        <v>0</v>
      </c>
      <c r="CI211" s="987">
        <v>0</v>
      </c>
      <c r="CJ211" s="986">
        <v>0</v>
      </c>
      <c r="CK211" s="987">
        <v>0</v>
      </c>
      <c r="CL211" s="986">
        <v>0</v>
      </c>
      <c r="CM211" s="987">
        <v>0</v>
      </c>
      <c r="CN211" s="986">
        <v>0</v>
      </c>
      <c r="CO211" s="987">
        <v>0</v>
      </c>
      <c r="CP211" s="986">
        <v>0</v>
      </c>
      <c r="CQ211" s="987">
        <v>0</v>
      </c>
      <c r="CR211" s="986">
        <v>0</v>
      </c>
      <c r="CS211" s="987">
        <v>0</v>
      </c>
      <c r="CT211" s="986">
        <v>0</v>
      </c>
      <c r="CU211" s="987">
        <v>0</v>
      </c>
      <c r="CV211" s="986">
        <v>0</v>
      </c>
      <c r="CW211" s="987">
        <v>0</v>
      </c>
      <c r="CX211" s="986">
        <v>0</v>
      </c>
      <c r="CY211" s="987">
        <v>0</v>
      </c>
      <c r="CZ211" s="986">
        <v>0</v>
      </c>
      <c r="DA211" s="987">
        <v>0</v>
      </c>
      <c r="DB211" s="986">
        <v>0</v>
      </c>
      <c r="DC211" s="987">
        <v>0</v>
      </c>
      <c r="DD211" s="986">
        <v>0</v>
      </c>
      <c r="DE211" s="987">
        <v>0</v>
      </c>
      <c r="DF211" s="986">
        <v>0</v>
      </c>
      <c r="DG211" s="987">
        <v>0</v>
      </c>
      <c r="DH211" s="986">
        <v>0</v>
      </c>
      <c r="DI211" s="987">
        <v>0</v>
      </c>
      <c r="DJ211" s="986">
        <v>0</v>
      </c>
      <c r="DK211" s="987">
        <v>0</v>
      </c>
      <c r="DL211" s="986">
        <v>0</v>
      </c>
      <c r="DM211" s="987">
        <v>0</v>
      </c>
      <c r="DN211" s="986">
        <v>0</v>
      </c>
      <c r="DO211" s="987">
        <v>0</v>
      </c>
      <c r="DP211" s="988">
        <v>0</v>
      </c>
      <c r="DQ211" s="946"/>
      <c r="DR211" s="973"/>
      <c r="DS211" s="946"/>
      <c r="DT211" s="985">
        <v>0</v>
      </c>
      <c r="DU211" s="986">
        <v>0</v>
      </c>
      <c r="DV211" s="987">
        <v>0</v>
      </c>
      <c r="DW211" s="986">
        <v>0</v>
      </c>
      <c r="DX211" s="987">
        <v>0</v>
      </c>
      <c r="DY211" s="986">
        <v>0</v>
      </c>
      <c r="DZ211" s="987">
        <v>0</v>
      </c>
      <c r="EA211" s="986">
        <v>0</v>
      </c>
      <c r="EB211" s="987">
        <v>0</v>
      </c>
      <c r="EC211" s="986">
        <v>0</v>
      </c>
      <c r="ED211" s="987">
        <v>0</v>
      </c>
      <c r="EE211" s="986">
        <v>0</v>
      </c>
      <c r="EF211" s="987">
        <v>0</v>
      </c>
      <c r="EG211" s="986">
        <v>0</v>
      </c>
      <c r="EH211" s="987">
        <v>0</v>
      </c>
      <c r="EI211" s="986">
        <v>0</v>
      </c>
      <c r="EJ211" s="987">
        <v>0</v>
      </c>
      <c r="EK211" s="986">
        <v>0</v>
      </c>
      <c r="EL211" s="987">
        <v>0</v>
      </c>
      <c r="EM211" s="986">
        <v>0</v>
      </c>
      <c r="EN211" s="987">
        <v>0</v>
      </c>
      <c r="EO211" s="986">
        <v>0</v>
      </c>
      <c r="EP211" s="987">
        <v>0</v>
      </c>
      <c r="EQ211" s="986">
        <v>0</v>
      </c>
      <c r="ER211" s="987">
        <v>0</v>
      </c>
      <c r="ES211" s="986">
        <v>0</v>
      </c>
      <c r="ET211" s="987">
        <v>0</v>
      </c>
      <c r="EU211" s="986">
        <v>0</v>
      </c>
      <c r="EV211" s="987">
        <v>0</v>
      </c>
      <c r="EW211" s="986">
        <v>0</v>
      </c>
      <c r="EX211" s="987">
        <v>0</v>
      </c>
      <c r="EY211" s="986">
        <v>0</v>
      </c>
      <c r="EZ211" s="987">
        <v>0</v>
      </c>
      <c r="FA211" s="986">
        <v>0</v>
      </c>
      <c r="FB211" s="987">
        <v>0</v>
      </c>
      <c r="FC211" s="988">
        <v>0</v>
      </c>
      <c r="FD211" s="946"/>
      <c r="FE211" s="974"/>
      <c r="FF211" s="946"/>
      <c r="FG211" s="975"/>
      <c r="FI211" s="989" t="b">
        <v>1</v>
      </c>
    </row>
    <row r="212" spans="2:165" hidden="1" outlineLevel="1">
      <c r="B212" s="990">
        <v>199</v>
      </c>
      <c r="C212" s="1011" t="s">
        <v>776</v>
      </c>
      <c r="E212" s="992">
        <v>0</v>
      </c>
      <c r="F212" s="993">
        <v>0</v>
      </c>
      <c r="G212" s="994">
        <v>0</v>
      </c>
      <c r="H212" s="993">
        <v>0</v>
      </c>
      <c r="I212" s="994">
        <v>0</v>
      </c>
      <c r="J212" s="993">
        <v>0</v>
      </c>
      <c r="K212" s="994">
        <v>0</v>
      </c>
      <c r="L212" s="993">
        <v>0</v>
      </c>
      <c r="M212" s="994">
        <v>0</v>
      </c>
      <c r="N212" s="993">
        <v>0</v>
      </c>
      <c r="O212" s="994">
        <v>0</v>
      </c>
      <c r="P212" s="993">
        <v>0</v>
      </c>
      <c r="Q212" s="994">
        <v>0</v>
      </c>
      <c r="R212" s="993">
        <v>0</v>
      </c>
      <c r="S212" s="994">
        <v>0</v>
      </c>
      <c r="T212" s="993">
        <v>0</v>
      </c>
      <c r="U212" s="994">
        <v>0</v>
      </c>
      <c r="V212" s="993">
        <v>0</v>
      </c>
      <c r="W212" s="994">
        <v>0</v>
      </c>
      <c r="X212" s="993">
        <v>0</v>
      </c>
      <c r="Y212" s="994">
        <v>0</v>
      </c>
      <c r="Z212" s="993">
        <v>0</v>
      </c>
      <c r="AA212" s="994">
        <v>0</v>
      </c>
      <c r="AB212" s="993">
        <v>0</v>
      </c>
      <c r="AC212" s="994">
        <v>0</v>
      </c>
      <c r="AD212" s="993">
        <v>0</v>
      </c>
      <c r="AE212" s="994">
        <v>0</v>
      </c>
      <c r="AF212" s="993">
        <v>0</v>
      </c>
      <c r="AG212" s="994">
        <v>0</v>
      </c>
      <c r="AH212" s="993">
        <v>0</v>
      </c>
      <c r="AI212" s="994">
        <v>0</v>
      </c>
      <c r="AJ212" s="993">
        <v>0</v>
      </c>
      <c r="AK212" s="994">
        <v>0</v>
      </c>
      <c r="AL212" s="993">
        <v>0</v>
      </c>
      <c r="AM212" s="994">
        <v>0</v>
      </c>
      <c r="AN212" s="995">
        <v>0</v>
      </c>
      <c r="AO212" s="946"/>
      <c r="AP212" s="964"/>
      <c r="AQ212" s="946"/>
      <c r="AR212" s="992">
        <v>0</v>
      </c>
      <c r="AS212" s="993">
        <v>0</v>
      </c>
      <c r="AT212" s="994">
        <v>0</v>
      </c>
      <c r="AU212" s="993">
        <v>0</v>
      </c>
      <c r="AV212" s="994">
        <v>0</v>
      </c>
      <c r="AW212" s="993">
        <v>0</v>
      </c>
      <c r="AX212" s="994">
        <v>0</v>
      </c>
      <c r="AY212" s="993">
        <v>0</v>
      </c>
      <c r="AZ212" s="994">
        <v>0</v>
      </c>
      <c r="BA212" s="993">
        <v>0</v>
      </c>
      <c r="BB212" s="994">
        <v>0</v>
      </c>
      <c r="BC212" s="993">
        <v>0</v>
      </c>
      <c r="BD212" s="994">
        <v>0</v>
      </c>
      <c r="BE212" s="993">
        <v>0</v>
      </c>
      <c r="BF212" s="994">
        <v>0</v>
      </c>
      <c r="BG212" s="993">
        <v>0</v>
      </c>
      <c r="BH212" s="994">
        <v>0</v>
      </c>
      <c r="BI212" s="993">
        <v>0</v>
      </c>
      <c r="BJ212" s="994">
        <v>0</v>
      </c>
      <c r="BK212" s="993">
        <v>0</v>
      </c>
      <c r="BL212" s="994">
        <v>0</v>
      </c>
      <c r="BM212" s="993">
        <v>0</v>
      </c>
      <c r="BN212" s="994">
        <v>0</v>
      </c>
      <c r="BO212" s="993">
        <v>0</v>
      </c>
      <c r="BP212" s="994">
        <v>0</v>
      </c>
      <c r="BQ212" s="993">
        <v>0</v>
      </c>
      <c r="BR212" s="994">
        <v>0</v>
      </c>
      <c r="BS212" s="993">
        <v>0</v>
      </c>
      <c r="BT212" s="994">
        <v>0</v>
      </c>
      <c r="BU212" s="993">
        <v>0</v>
      </c>
      <c r="BV212" s="994">
        <v>0</v>
      </c>
      <c r="BW212" s="993">
        <v>0</v>
      </c>
      <c r="BX212" s="994">
        <v>0</v>
      </c>
      <c r="BY212" s="993">
        <v>0</v>
      </c>
      <c r="BZ212" s="994">
        <v>0</v>
      </c>
      <c r="CA212" s="995">
        <v>0</v>
      </c>
      <c r="CB212" s="946"/>
      <c r="CC212" s="971"/>
      <c r="CD212" s="946"/>
      <c r="CE212" s="972"/>
      <c r="CF212" s="946"/>
      <c r="CG212" s="992">
        <v>0</v>
      </c>
      <c r="CH212" s="993">
        <v>0</v>
      </c>
      <c r="CI212" s="994">
        <v>0</v>
      </c>
      <c r="CJ212" s="993">
        <v>0</v>
      </c>
      <c r="CK212" s="994">
        <v>0</v>
      </c>
      <c r="CL212" s="993">
        <v>0</v>
      </c>
      <c r="CM212" s="994">
        <v>0</v>
      </c>
      <c r="CN212" s="993">
        <v>0</v>
      </c>
      <c r="CO212" s="994">
        <v>0</v>
      </c>
      <c r="CP212" s="993">
        <v>0</v>
      </c>
      <c r="CQ212" s="994">
        <v>0</v>
      </c>
      <c r="CR212" s="993">
        <v>0</v>
      </c>
      <c r="CS212" s="994">
        <v>0</v>
      </c>
      <c r="CT212" s="993">
        <v>0</v>
      </c>
      <c r="CU212" s="994">
        <v>0</v>
      </c>
      <c r="CV212" s="993">
        <v>0</v>
      </c>
      <c r="CW212" s="994">
        <v>0</v>
      </c>
      <c r="CX212" s="993">
        <v>0</v>
      </c>
      <c r="CY212" s="994">
        <v>0</v>
      </c>
      <c r="CZ212" s="993">
        <v>0</v>
      </c>
      <c r="DA212" s="994">
        <v>0</v>
      </c>
      <c r="DB212" s="993">
        <v>0</v>
      </c>
      <c r="DC212" s="994">
        <v>0</v>
      </c>
      <c r="DD212" s="993">
        <v>0</v>
      </c>
      <c r="DE212" s="994">
        <v>0</v>
      </c>
      <c r="DF212" s="993">
        <v>0</v>
      </c>
      <c r="DG212" s="994">
        <v>0</v>
      </c>
      <c r="DH212" s="993">
        <v>0</v>
      </c>
      <c r="DI212" s="994">
        <v>0</v>
      </c>
      <c r="DJ212" s="993">
        <v>0</v>
      </c>
      <c r="DK212" s="994">
        <v>0</v>
      </c>
      <c r="DL212" s="993">
        <v>0</v>
      </c>
      <c r="DM212" s="994">
        <v>0</v>
      </c>
      <c r="DN212" s="993">
        <v>0</v>
      </c>
      <c r="DO212" s="994">
        <v>0</v>
      </c>
      <c r="DP212" s="995">
        <v>0</v>
      </c>
      <c r="DQ212" s="946"/>
      <c r="DR212" s="973"/>
      <c r="DS212" s="946"/>
      <c r="DT212" s="992">
        <v>0</v>
      </c>
      <c r="DU212" s="993">
        <v>0</v>
      </c>
      <c r="DV212" s="994">
        <v>0</v>
      </c>
      <c r="DW212" s="993">
        <v>0</v>
      </c>
      <c r="DX212" s="994">
        <v>0</v>
      </c>
      <c r="DY212" s="993">
        <v>0</v>
      </c>
      <c r="DZ212" s="994">
        <v>0</v>
      </c>
      <c r="EA212" s="993">
        <v>0</v>
      </c>
      <c r="EB212" s="994">
        <v>0</v>
      </c>
      <c r="EC212" s="993">
        <v>0</v>
      </c>
      <c r="ED212" s="994">
        <v>0</v>
      </c>
      <c r="EE212" s="993">
        <v>0</v>
      </c>
      <c r="EF212" s="994">
        <v>0</v>
      </c>
      <c r="EG212" s="993">
        <v>0</v>
      </c>
      <c r="EH212" s="994">
        <v>0</v>
      </c>
      <c r="EI212" s="993">
        <v>0</v>
      </c>
      <c r="EJ212" s="994">
        <v>0</v>
      </c>
      <c r="EK212" s="993">
        <v>0</v>
      </c>
      <c r="EL212" s="994">
        <v>0</v>
      </c>
      <c r="EM212" s="993">
        <v>0</v>
      </c>
      <c r="EN212" s="994">
        <v>0</v>
      </c>
      <c r="EO212" s="993">
        <v>0</v>
      </c>
      <c r="EP212" s="994">
        <v>0</v>
      </c>
      <c r="EQ212" s="993">
        <v>0</v>
      </c>
      <c r="ER212" s="994">
        <v>0</v>
      </c>
      <c r="ES212" s="993">
        <v>0</v>
      </c>
      <c r="ET212" s="994">
        <v>0</v>
      </c>
      <c r="EU212" s="993">
        <v>0</v>
      </c>
      <c r="EV212" s="994">
        <v>0</v>
      </c>
      <c r="EW212" s="993">
        <v>0</v>
      </c>
      <c r="EX212" s="994">
        <v>0</v>
      </c>
      <c r="EY212" s="993">
        <v>0</v>
      </c>
      <c r="EZ212" s="994">
        <v>0</v>
      </c>
      <c r="FA212" s="993">
        <v>0</v>
      </c>
      <c r="FB212" s="994">
        <v>0</v>
      </c>
      <c r="FC212" s="995">
        <v>0</v>
      </c>
      <c r="FD212" s="946"/>
      <c r="FE212" s="974"/>
      <c r="FF212" s="946"/>
      <c r="FG212" s="975"/>
      <c r="FI212" s="996" t="b">
        <v>1</v>
      </c>
    </row>
    <row r="213" spans="2:165" hidden="1" outlineLevel="1">
      <c r="B213" s="983">
        <v>200</v>
      </c>
      <c r="C213" s="1012" t="s">
        <v>777</v>
      </c>
      <c r="E213" s="985">
        <v>0</v>
      </c>
      <c r="F213" s="986">
        <v>0</v>
      </c>
      <c r="G213" s="987">
        <v>0</v>
      </c>
      <c r="H213" s="986">
        <v>0</v>
      </c>
      <c r="I213" s="987">
        <v>0</v>
      </c>
      <c r="J213" s="986">
        <v>0</v>
      </c>
      <c r="K213" s="987">
        <v>0</v>
      </c>
      <c r="L213" s="986">
        <v>0</v>
      </c>
      <c r="M213" s="987">
        <v>0</v>
      </c>
      <c r="N213" s="986">
        <v>0</v>
      </c>
      <c r="O213" s="987">
        <v>0</v>
      </c>
      <c r="P213" s="986">
        <v>0</v>
      </c>
      <c r="Q213" s="987">
        <v>0</v>
      </c>
      <c r="R213" s="986">
        <v>0</v>
      </c>
      <c r="S213" s="987">
        <v>0</v>
      </c>
      <c r="T213" s="986">
        <v>0</v>
      </c>
      <c r="U213" s="987">
        <v>0</v>
      </c>
      <c r="V213" s="986">
        <v>0</v>
      </c>
      <c r="W213" s="987">
        <v>0</v>
      </c>
      <c r="X213" s="986">
        <v>0</v>
      </c>
      <c r="Y213" s="987">
        <v>0</v>
      </c>
      <c r="Z213" s="986">
        <v>0</v>
      </c>
      <c r="AA213" s="987">
        <v>0</v>
      </c>
      <c r="AB213" s="986">
        <v>0</v>
      </c>
      <c r="AC213" s="987">
        <v>0</v>
      </c>
      <c r="AD213" s="986">
        <v>0</v>
      </c>
      <c r="AE213" s="987">
        <v>0</v>
      </c>
      <c r="AF213" s="986">
        <v>0</v>
      </c>
      <c r="AG213" s="987">
        <v>0</v>
      </c>
      <c r="AH213" s="986">
        <v>0</v>
      </c>
      <c r="AI213" s="987">
        <v>0</v>
      </c>
      <c r="AJ213" s="986">
        <v>0</v>
      </c>
      <c r="AK213" s="987">
        <v>0</v>
      </c>
      <c r="AL213" s="986">
        <v>0</v>
      </c>
      <c r="AM213" s="987">
        <v>0</v>
      </c>
      <c r="AN213" s="988">
        <v>0</v>
      </c>
      <c r="AO213" s="946"/>
      <c r="AP213" s="964"/>
      <c r="AQ213" s="946"/>
      <c r="AR213" s="985">
        <v>0</v>
      </c>
      <c r="AS213" s="986">
        <v>0</v>
      </c>
      <c r="AT213" s="987">
        <v>0</v>
      </c>
      <c r="AU213" s="986">
        <v>0</v>
      </c>
      <c r="AV213" s="987">
        <v>0</v>
      </c>
      <c r="AW213" s="986">
        <v>0</v>
      </c>
      <c r="AX213" s="987">
        <v>0</v>
      </c>
      <c r="AY213" s="986">
        <v>0</v>
      </c>
      <c r="AZ213" s="987">
        <v>0</v>
      </c>
      <c r="BA213" s="986">
        <v>0</v>
      </c>
      <c r="BB213" s="987">
        <v>0</v>
      </c>
      <c r="BC213" s="986">
        <v>0</v>
      </c>
      <c r="BD213" s="987">
        <v>0</v>
      </c>
      <c r="BE213" s="986">
        <v>0</v>
      </c>
      <c r="BF213" s="987">
        <v>0</v>
      </c>
      <c r="BG213" s="986">
        <v>0</v>
      </c>
      <c r="BH213" s="987">
        <v>0</v>
      </c>
      <c r="BI213" s="986">
        <v>0</v>
      </c>
      <c r="BJ213" s="987">
        <v>0</v>
      </c>
      <c r="BK213" s="986">
        <v>0</v>
      </c>
      <c r="BL213" s="987">
        <v>0</v>
      </c>
      <c r="BM213" s="986">
        <v>0</v>
      </c>
      <c r="BN213" s="987">
        <v>0</v>
      </c>
      <c r="BO213" s="986">
        <v>0</v>
      </c>
      <c r="BP213" s="987">
        <v>0</v>
      </c>
      <c r="BQ213" s="986">
        <v>0</v>
      </c>
      <c r="BR213" s="987">
        <v>0</v>
      </c>
      <c r="BS213" s="986">
        <v>0</v>
      </c>
      <c r="BT213" s="987">
        <v>0</v>
      </c>
      <c r="BU213" s="986">
        <v>0</v>
      </c>
      <c r="BV213" s="987">
        <v>0</v>
      </c>
      <c r="BW213" s="986">
        <v>0</v>
      </c>
      <c r="BX213" s="987">
        <v>0</v>
      </c>
      <c r="BY213" s="986">
        <v>0</v>
      </c>
      <c r="BZ213" s="987">
        <v>0</v>
      </c>
      <c r="CA213" s="988">
        <v>0</v>
      </c>
      <c r="CB213" s="946"/>
      <c r="CC213" s="971"/>
      <c r="CD213" s="946"/>
      <c r="CE213" s="972"/>
      <c r="CF213" s="946"/>
      <c r="CG213" s="985">
        <v>0</v>
      </c>
      <c r="CH213" s="986">
        <v>0</v>
      </c>
      <c r="CI213" s="987">
        <v>0</v>
      </c>
      <c r="CJ213" s="986">
        <v>0</v>
      </c>
      <c r="CK213" s="987">
        <v>0</v>
      </c>
      <c r="CL213" s="986">
        <v>0</v>
      </c>
      <c r="CM213" s="987">
        <v>0</v>
      </c>
      <c r="CN213" s="986">
        <v>0</v>
      </c>
      <c r="CO213" s="987">
        <v>0</v>
      </c>
      <c r="CP213" s="986">
        <v>0</v>
      </c>
      <c r="CQ213" s="987">
        <v>0</v>
      </c>
      <c r="CR213" s="986">
        <v>0</v>
      </c>
      <c r="CS213" s="987">
        <v>0</v>
      </c>
      <c r="CT213" s="986">
        <v>0</v>
      </c>
      <c r="CU213" s="987">
        <v>0</v>
      </c>
      <c r="CV213" s="986">
        <v>0</v>
      </c>
      <c r="CW213" s="987">
        <v>0</v>
      </c>
      <c r="CX213" s="986">
        <v>0</v>
      </c>
      <c r="CY213" s="987">
        <v>0</v>
      </c>
      <c r="CZ213" s="986">
        <v>0</v>
      </c>
      <c r="DA213" s="987">
        <v>0</v>
      </c>
      <c r="DB213" s="986">
        <v>0</v>
      </c>
      <c r="DC213" s="987">
        <v>0</v>
      </c>
      <c r="DD213" s="986">
        <v>0</v>
      </c>
      <c r="DE213" s="987">
        <v>0</v>
      </c>
      <c r="DF213" s="986">
        <v>0</v>
      </c>
      <c r="DG213" s="987">
        <v>0</v>
      </c>
      <c r="DH213" s="986">
        <v>0</v>
      </c>
      <c r="DI213" s="987">
        <v>0</v>
      </c>
      <c r="DJ213" s="986">
        <v>0</v>
      </c>
      <c r="DK213" s="987">
        <v>0</v>
      </c>
      <c r="DL213" s="986">
        <v>0</v>
      </c>
      <c r="DM213" s="987">
        <v>0</v>
      </c>
      <c r="DN213" s="986">
        <v>0</v>
      </c>
      <c r="DO213" s="987">
        <v>0</v>
      </c>
      <c r="DP213" s="988">
        <v>0</v>
      </c>
      <c r="DQ213" s="946"/>
      <c r="DR213" s="973"/>
      <c r="DS213" s="946"/>
      <c r="DT213" s="985">
        <v>0</v>
      </c>
      <c r="DU213" s="986">
        <v>0</v>
      </c>
      <c r="DV213" s="987">
        <v>0</v>
      </c>
      <c r="DW213" s="986">
        <v>0</v>
      </c>
      <c r="DX213" s="987">
        <v>0</v>
      </c>
      <c r="DY213" s="986">
        <v>0</v>
      </c>
      <c r="DZ213" s="987">
        <v>0</v>
      </c>
      <c r="EA213" s="986">
        <v>0</v>
      </c>
      <c r="EB213" s="987">
        <v>0</v>
      </c>
      <c r="EC213" s="986">
        <v>0</v>
      </c>
      <c r="ED213" s="987">
        <v>0</v>
      </c>
      <c r="EE213" s="986">
        <v>0</v>
      </c>
      <c r="EF213" s="987">
        <v>0</v>
      </c>
      <c r="EG213" s="986">
        <v>0</v>
      </c>
      <c r="EH213" s="987">
        <v>0</v>
      </c>
      <c r="EI213" s="986">
        <v>0</v>
      </c>
      <c r="EJ213" s="987">
        <v>0</v>
      </c>
      <c r="EK213" s="986">
        <v>0</v>
      </c>
      <c r="EL213" s="987">
        <v>0</v>
      </c>
      <c r="EM213" s="986">
        <v>0</v>
      </c>
      <c r="EN213" s="987">
        <v>0</v>
      </c>
      <c r="EO213" s="986">
        <v>0</v>
      </c>
      <c r="EP213" s="987">
        <v>0</v>
      </c>
      <c r="EQ213" s="986">
        <v>0</v>
      </c>
      <c r="ER213" s="987">
        <v>0</v>
      </c>
      <c r="ES213" s="986">
        <v>0</v>
      </c>
      <c r="ET213" s="987">
        <v>0</v>
      </c>
      <c r="EU213" s="986">
        <v>0</v>
      </c>
      <c r="EV213" s="987">
        <v>0</v>
      </c>
      <c r="EW213" s="986">
        <v>0</v>
      </c>
      <c r="EX213" s="987">
        <v>0</v>
      </c>
      <c r="EY213" s="986">
        <v>0</v>
      </c>
      <c r="EZ213" s="987">
        <v>0</v>
      </c>
      <c r="FA213" s="986">
        <v>0</v>
      </c>
      <c r="FB213" s="987">
        <v>0</v>
      </c>
      <c r="FC213" s="988">
        <v>0</v>
      </c>
      <c r="FD213" s="946"/>
      <c r="FE213" s="974"/>
      <c r="FF213" s="946"/>
      <c r="FG213" s="975"/>
      <c r="FI213" s="989" t="b">
        <v>1</v>
      </c>
    </row>
    <row r="214" spans="2:165" hidden="1" outlineLevel="1">
      <c r="B214" s="990">
        <v>201</v>
      </c>
      <c r="C214" s="1011" t="s">
        <v>778</v>
      </c>
      <c r="E214" s="992">
        <v>0</v>
      </c>
      <c r="F214" s="993">
        <v>0</v>
      </c>
      <c r="G214" s="994">
        <v>0</v>
      </c>
      <c r="H214" s="993">
        <v>0</v>
      </c>
      <c r="I214" s="994">
        <v>0</v>
      </c>
      <c r="J214" s="993">
        <v>0</v>
      </c>
      <c r="K214" s="994">
        <v>0</v>
      </c>
      <c r="L214" s="993">
        <v>0</v>
      </c>
      <c r="M214" s="994">
        <v>0</v>
      </c>
      <c r="N214" s="993">
        <v>0</v>
      </c>
      <c r="O214" s="994">
        <v>0</v>
      </c>
      <c r="P214" s="993">
        <v>0</v>
      </c>
      <c r="Q214" s="994">
        <v>0</v>
      </c>
      <c r="R214" s="993">
        <v>0</v>
      </c>
      <c r="S214" s="994">
        <v>0</v>
      </c>
      <c r="T214" s="993">
        <v>0</v>
      </c>
      <c r="U214" s="994">
        <v>0</v>
      </c>
      <c r="V214" s="993">
        <v>0</v>
      </c>
      <c r="W214" s="994">
        <v>0</v>
      </c>
      <c r="X214" s="993">
        <v>0</v>
      </c>
      <c r="Y214" s="994">
        <v>0</v>
      </c>
      <c r="Z214" s="993">
        <v>0</v>
      </c>
      <c r="AA214" s="994">
        <v>0</v>
      </c>
      <c r="AB214" s="993">
        <v>0</v>
      </c>
      <c r="AC214" s="994">
        <v>0</v>
      </c>
      <c r="AD214" s="993">
        <v>0</v>
      </c>
      <c r="AE214" s="994">
        <v>0</v>
      </c>
      <c r="AF214" s="993">
        <v>0</v>
      </c>
      <c r="AG214" s="994">
        <v>0</v>
      </c>
      <c r="AH214" s="993">
        <v>0</v>
      </c>
      <c r="AI214" s="994">
        <v>0</v>
      </c>
      <c r="AJ214" s="993">
        <v>0</v>
      </c>
      <c r="AK214" s="994">
        <v>0</v>
      </c>
      <c r="AL214" s="993">
        <v>0</v>
      </c>
      <c r="AM214" s="994">
        <v>0</v>
      </c>
      <c r="AN214" s="995">
        <v>0</v>
      </c>
      <c r="AO214" s="946"/>
      <c r="AP214" s="964"/>
      <c r="AQ214" s="946"/>
      <c r="AR214" s="992">
        <v>0</v>
      </c>
      <c r="AS214" s="993">
        <v>0</v>
      </c>
      <c r="AT214" s="994">
        <v>0</v>
      </c>
      <c r="AU214" s="993">
        <v>0</v>
      </c>
      <c r="AV214" s="994">
        <v>0</v>
      </c>
      <c r="AW214" s="993">
        <v>0</v>
      </c>
      <c r="AX214" s="994">
        <v>0</v>
      </c>
      <c r="AY214" s="993">
        <v>0</v>
      </c>
      <c r="AZ214" s="994">
        <v>0</v>
      </c>
      <c r="BA214" s="993">
        <v>0</v>
      </c>
      <c r="BB214" s="994">
        <v>0</v>
      </c>
      <c r="BC214" s="993">
        <v>0</v>
      </c>
      <c r="BD214" s="994">
        <v>0</v>
      </c>
      <c r="BE214" s="993">
        <v>0</v>
      </c>
      <c r="BF214" s="994">
        <v>0</v>
      </c>
      <c r="BG214" s="993">
        <v>0</v>
      </c>
      <c r="BH214" s="994">
        <v>0</v>
      </c>
      <c r="BI214" s="993">
        <v>0</v>
      </c>
      <c r="BJ214" s="994">
        <v>0</v>
      </c>
      <c r="BK214" s="993">
        <v>0</v>
      </c>
      <c r="BL214" s="994">
        <v>0</v>
      </c>
      <c r="BM214" s="993">
        <v>0</v>
      </c>
      <c r="BN214" s="994">
        <v>0</v>
      </c>
      <c r="BO214" s="993">
        <v>0</v>
      </c>
      <c r="BP214" s="994">
        <v>0</v>
      </c>
      <c r="BQ214" s="993">
        <v>0</v>
      </c>
      <c r="BR214" s="994">
        <v>0</v>
      </c>
      <c r="BS214" s="993">
        <v>0</v>
      </c>
      <c r="BT214" s="994">
        <v>0</v>
      </c>
      <c r="BU214" s="993">
        <v>0</v>
      </c>
      <c r="BV214" s="994">
        <v>0</v>
      </c>
      <c r="BW214" s="993">
        <v>0</v>
      </c>
      <c r="BX214" s="994">
        <v>0</v>
      </c>
      <c r="BY214" s="993">
        <v>0</v>
      </c>
      <c r="BZ214" s="994">
        <v>0</v>
      </c>
      <c r="CA214" s="995">
        <v>0</v>
      </c>
      <c r="CB214" s="946"/>
      <c r="CC214" s="971"/>
      <c r="CD214" s="946"/>
      <c r="CE214" s="972"/>
      <c r="CF214" s="946"/>
      <c r="CG214" s="992">
        <v>0</v>
      </c>
      <c r="CH214" s="993">
        <v>0</v>
      </c>
      <c r="CI214" s="994">
        <v>0</v>
      </c>
      <c r="CJ214" s="993">
        <v>0</v>
      </c>
      <c r="CK214" s="994">
        <v>0</v>
      </c>
      <c r="CL214" s="993">
        <v>0</v>
      </c>
      <c r="CM214" s="994">
        <v>0</v>
      </c>
      <c r="CN214" s="993">
        <v>0</v>
      </c>
      <c r="CO214" s="994">
        <v>0</v>
      </c>
      <c r="CP214" s="993">
        <v>0</v>
      </c>
      <c r="CQ214" s="994">
        <v>0</v>
      </c>
      <c r="CR214" s="993">
        <v>0</v>
      </c>
      <c r="CS214" s="994">
        <v>0</v>
      </c>
      <c r="CT214" s="993">
        <v>0</v>
      </c>
      <c r="CU214" s="994">
        <v>0</v>
      </c>
      <c r="CV214" s="993">
        <v>0</v>
      </c>
      <c r="CW214" s="994">
        <v>0</v>
      </c>
      <c r="CX214" s="993">
        <v>0</v>
      </c>
      <c r="CY214" s="994">
        <v>0</v>
      </c>
      <c r="CZ214" s="993">
        <v>0</v>
      </c>
      <c r="DA214" s="994">
        <v>0</v>
      </c>
      <c r="DB214" s="993">
        <v>0</v>
      </c>
      <c r="DC214" s="994">
        <v>0</v>
      </c>
      <c r="DD214" s="993">
        <v>0</v>
      </c>
      <c r="DE214" s="994">
        <v>0</v>
      </c>
      <c r="DF214" s="993">
        <v>0</v>
      </c>
      <c r="DG214" s="994">
        <v>0</v>
      </c>
      <c r="DH214" s="993">
        <v>0</v>
      </c>
      <c r="DI214" s="994">
        <v>0</v>
      </c>
      <c r="DJ214" s="993">
        <v>0</v>
      </c>
      <c r="DK214" s="994">
        <v>0</v>
      </c>
      <c r="DL214" s="993">
        <v>0</v>
      </c>
      <c r="DM214" s="994">
        <v>0</v>
      </c>
      <c r="DN214" s="993">
        <v>0</v>
      </c>
      <c r="DO214" s="994">
        <v>0</v>
      </c>
      <c r="DP214" s="995">
        <v>0</v>
      </c>
      <c r="DQ214" s="946"/>
      <c r="DR214" s="973"/>
      <c r="DS214" s="946"/>
      <c r="DT214" s="992">
        <v>0</v>
      </c>
      <c r="DU214" s="993">
        <v>0</v>
      </c>
      <c r="DV214" s="994">
        <v>0</v>
      </c>
      <c r="DW214" s="993">
        <v>0</v>
      </c>
      <c r="DX214" s="994">
        <v>0</v>
      </c>
      <c r="DY214" s="993">
        <v>0</v>
      </c>
      <c r="DZ214" s="994">
        <v>0</v>
      </c>
      <c r="EA214" s="993">
        <v>0</v>
      </c>
      <c r="EB214" s="994">
        <v>0</v>
      </c>
      <c r="EC214" s="993">
        <v>0</v>
      </c>
      <c r="ED214" s="994">
        <v>0</v>
      </c>
      <c r="EE214" s="993">
        <v>0</v>
      </c>
      <c r="EF214" s="994">
        <v>0</v>
      </c>
      <c r="EG214" s="993">
        <v>0</v>
      </c>
      <c r="EH214" s="994">
        <v>0</v>
      </c>
      <c r="EI214" s="993">
        <v>0</v>
      </c>
      <c r="EJ214" s="994">
        <v>0</v>
      </c>
      <c r="EK214" s="993">
        <v>0</v>
      </c>
      <c r="EL214" s="994">
        <v>0</v>
      </c>
      <c r="EM214" s="993">
        <v>0</v>
      </c>
      <c r="EN214" s="994">
        <v>0</v>
      </c>
      <c r="EO214" s="993">
        <v>0</v>
      </c>
      <c r="EP214" s="994">
        <v>0</v>
      </c>
      <c r="EQ214" s="993">
        <v>0</v>
      </c>
      <c r="ER214" s="994">
        <v>0</v>
      </c>
      <c r="ES214" s="993">
        <v>0</v>
      </c>
      <c r="ET214" s="994">
        <v>0</v>
      </c>
      <c r="EU214" s="993">
        <v>0</v>
      </c>
      <c r="EV214" s="994">
        <v>0</v>
      </c>
      <c r="EW214" s="993">
        <v>0</v>
      </c>
      <c r="EX214" s="994">
        <v>0</v>
      </c>
      <c r="EY214" s="993">
        <v>0</v>
      </c>
      <c r="EZ214" s="994">
        <v>0</v>
      </c>
      <c r="FA214" s="993">
        <v>0</v>
      </c>
      <c r="FB214" s="994">
        <v>0</v>
      </c>
      <c r="FC214" s="995">
        <v>0</v>
      </c>
      <c r="FD214" s="946"/>
      <c r="FE214" s="974"/>
      <c r="FF214" s="946"/>
      <c r="FG214" s="975"/>
      <c r="FI214" s="996" t="b">
        <v>1</v>
      </c>
    </row>
    <row r="215" spans="2:165" hidden="1" outlineLevel="1">
      <c r="B215" s="983">
        <v>202</v>
      </c>
      <c r="C215" s="1012" t="s">
        <v>779</v>
      </c>
      <c r="E215" s="985">
        <v>0</v>
      </c>
      <c r="F215" s="986">
        <v>0</v>
      </c>
      <c r="G215" s="987">
        <v>0</v>
      </c>
      <c r="H215" s="986">
        <v>0</v>
      </c>
      <c r="I215" s="987">
        <v>0</v>
      </c>
      <c r="J215" s="986">
        <v>0</v>
      </c>
      <c r="K215" s="987">
        <v>0</v>
      </c>
      <c r="L215" s="986">
        <v>0</v>
      </c>
      <c r="M215" s="987">
        <v>0</v>
      </c>
      <c r="N215" s="986">
        <v>0</v>
      </c>
      <c r="O215" s="987">
        <v>0</v>
      </c>
      <c r="P215" s="986">
        <v>0</v>
      </c>
      <c r="Q215" s="987">
        <v>0</v>
      </c>
      <c r="R215" s="986">
        <v>0</v>
      </c>
      <c r="S215" s="987">
        <v>0</v>
      </c>
      <c r="T215" s="986">
        <v>0</v>
      </c>
      <c r="U215" s="987">
        <v>0</v>
      </c>
      <c r="V215" s="986">
        <v>0</v>
      </c>
      <c r="W215" s="987">
        <v>0</v>
      </c>
      <c r="X215" s="986">
        <v>0</v>
      </c>
      <c r="Y215" s="987">
        <v>0</v>
      </c>
      <c r="Z215" s="986">
        <v>0</v>
      </c>
      <c r="AA215" s="987">
        <v>0</v>
      </c>
      <c r="AB215" s="986">
        <v>0</v>
      </c>
      <c r="AC215" s="987">
        <v>0</v>
      </c>
      <c r="AD215" s="986">
        <v>0</v>
      </c>
      <c r="AE215" s="987">
        <v>0</v>
      </c>
      <c r="AF215" s="986">
        <v>0</v>
      </c>
      <c r="AG215" s="987">
        <v>0</v>
      </c>
      <c r="AH215" s="986">
        <v>0</v>
      </c>
      <c r="AI215" s="987">
        <v>0</v>
      </c>
      <c r="AJ215" s="986">
        <v>0</v>
      </c>
      <c r="AK215" s="987">
        <v>0</v>
      </c>
      <c r="AL215" s="986">
        <v>0</v>
      </c>
      <c r="AM215" s="987">
        <v>0</v>
      </c>
      <c r="AN215" s="988">
        <v>0</v>
      </c>
      <c r="AO215" s="946"/>
      <c r="AP215" s="964"/>
      <c r="AQ215" s="946"/>
      <c r="AR215" s="985">
        <v>0</v>
      </c>
      <c r="AS215" s="986">
        <v>0</v>
      </c>
      <c r="AT215" s="987">
        <v>0</v>
      </c>
      <c r="AU215" s="986">
        <v>0</v>
      </c>
      <c r="AV215" s="987">
        <v>0</v>
      </c>
      <c r="AW215" s="986">
        <v>0</v>
      </c>
      <c r="AX215" s="987">
        <v>0</v>
      </c>
      <c r="AY215" s="986">
        <v>0</v>
      </c>
      <c r="AZ215" s="987">
        <v>0</v>
      </c>
      <c r="BA215" s="986">
        <v>0</v>
      </c>
      <c r="BB215" s="987">
        <v>0</v>
      </c>
      <c r="BC215" s="986">
        <v>0</v>
      </c>
      <c r="BD215" s="987">
        <v>0</v>
      </c>
      <c r="BE215" s="986">
        <v>0</v>
      </c>
      <c r="BF215" s="987">
        <v>0</v>
      </c>
      <c r="BG215" s="986">
        <v>0</v>
      </c>
      <c r="BH215" s="987">
        <v>0</v>
      </c>
      <c r="BI215" s="986">
        <v>0</v>
      </c>
      <c r="BJ215" s="987">
        <v>0</v>
      </c>
      <c r="BK215" s="986">
        <v>0</v>
      </c>
      <c r="BL215" s="987">
        <v>0</v>
      </c>
      <c r="BM215" s="986">
        <v>0</v>
      </c>
      <c r="BN215" s="987">
        <v>0</v>
      </c>
      <c r="BO215" s="986">
        <v>0</v>
      </c>
      <c r="BP215" s="987">
        <v>0</v>
      </c>
      <c r="BQ215" s="986">
        <v>0</v>
      </c>
      <c r="BR215" s="987">
        <v>0</v>
      </c>
      <c r="BS215" s="986">
        <v>0</v>
      </c>
      <c r="BT215" s="987">
        <v>0</v>
      </c>
      <c r="BU215" s="986">
        <v>0</v>
      </c>
      <c r="BV215" s="987">
        <v>0</v>
      </c>
      <c r="BW215" s="986">
        <v>0</v>
      </c>
      <c r="BX215" s="987">
        <v>0</v>
      </c>
      <c r="BY215" s="986">
        <v>0</v>
      </c>
      <c r="BZ215" s="987">
        <v>0</v>
      </c>
      <c r="CA215" s="988">
        <v>0</v>
      </c>
      <c r="CB215" s="946"/>
      <c r="CC215" s="971"/>
      <c r="CD215" s="946"/>
      <c r="CE215" s="972"/>
      <c r="CF215" s="946"/>
      <c r="CG215" s="985">
        <v>0</v>
      </c>
      <c r="CH215" s="986">
        <v>0</v>
      </c>
      <c r="CI215" s="987">
        <v>0</v>
      </c>
      <c r="CJ215" s="986">
        <v>0</v>
      </c>
      <c r="CK215" s="987">
        <v>0</v>
      </c>
      <c r="CL215" s="986">
        <v>0</v>
      </c>
      <c r="CM215" s="987">
        <v>0</v>
      </c>
      <c r="CN215" s="986">
        <v>0</v>
      </c>
      <c r="CO215" s="987">
        <v>0</v>
      </c>
      <c r="CP215" s="986">
        <v>0</v>
      </c>
      <c r="CQ215" s="987">
        <v>0</v>
      </c>
      <c r="CR215" s="986">
        <v>0</v>
      </c>
      <c r="CS215" s="987">
        <v>0</v>
      </c>
      <c r="CT215" s="986">
        <v>0</v>
      </c>
      <c r="CU215" s="987">
        <v>0</v>
      </c>
      <c r="CV215" s="986">
        <v>0</v>
      </c>
      <c r="CW215" s="987">
        <v>0</v>
      </c>
      <c r="CX215" s="986">
        <v>0</v>
      </c>
      <c r="CY215" s="987">
        <v>0</v>
      </c>
      <c r="CZ215" s="986">
        <v>0</v>
      </c>
      <c r="DA215" s="987">
        <v>0</v>
      </c>
      <c r="DB215" s="986">
        <v>0</v>
      </c>
      <c r="DC215" s="987">
        <v>0</v>
      </c>
      <c r="DD215" s="986">
        <v>0</v>
      </c>
      <c r="DE215" s="987">
        <v>0</v>
      </c>
      <c r="DF215" s="986">
        <v>0</v>
      </c>
      <c r="DG215" s="987">
        <v>0</v>
      </c>
      <c r="DH215" s="986">
        <v>0</v>
      </c>
      <c r="DI215" s="987">
        <v>0</v>
      </c>
      <c r="DJ215" s="986">
        <v>0</v>
      </c>
      <c r="DK215" s="987">
        <v>0</v>
      </c>
      <c r="DL215" s="986">
        <v>0</v>
      </c>
      <c r="DM215" s="987">
        <v>0</v>
      </c>
      <c r="DN215" s="986">
        <v>0</v>
      </c>
      <c r="DO215" s="987">
        <v>0</v>
      </c>
      <c r="DP215" s="988">
        <v>0</v>
      </c>
      <c r="DQ215" s="946"/>
      <c r="DR215" s="973"/>
      <c r="DS215" s="946"/>
      <c r="DT215" s="985">
        <v>0</v>
      </c>
      <c r="DU215" s="986">
        <v>0</v>
      </c>
      <c r="DV215" s="987">
        <v>0</v>
      </c>
      <c r="DW215" s="986">
        <v>0</v>
      </c>
      <c r="DX215" s="987">
        <v>0</v>
      </c>
      <c r="DY215" s="986">
        <v>0</v>
      </c>
      <c r="DZ215" s="987">
        <v>0</v>
      </c>
      <c r="EA215" s="986">
        <v>0</v>
      </c>
      <c r="EB215" s="987">
        <v>0</v>
      </c>
      <c r="EC215" s="986">
        <v>0</v>
      </c>
      <c r="ED215" s="987">
        <v>0</v>
      </c>
      <c r="EE215" s="986">
        <v>0</v>
      </c>
      <c r="EF215" s="987">
        <v>0</v>
      </c>
      <c r="EG215" s="986">
        <v>0</v>
      </c>
      <c r="EH215" s="987">
        <v>0</v>
      </c>
      <c r="EI215" s="986">
        <v>0</v>
      </c>
      <c r="EJ215" s="987">
        <v>0</v>
      </c>
      <c r="EK215" s="986">
        <v>0</v>
      </c>
      <c r="EL215" s="987">
        <v>0</v>
      </c>
      <c r="EM215" s="986">
        <v>0</v>
      </c>
      <c r="EN215" s="987">
        <v>0</v>
      </c>
      <c r="EO215" s="986">
        <v>0</v>
      </c>
      <c r="EP215" s="987">
        <v>0</v>
      </c>
      <c r="EQ215" s="986">
        <v>0</v>
      </c>
      <c r="ER215" s="987">
        <v>0</v>
      </c>
      <c r="ES215" s="986">
        <v>0</v>
      </c>
      <c r="ET215" s="987">
        <v>0</v>
      </c>
      <c r="EU215" s="986">
        <v>0</v>
      </c>
      <c r="EV215" s="987">
        <v>0</v>
      </c>
      <c r="EW215" s="986">
        <v>0</v>
      </c>
      <c r="EX215" s="987">
        <v>0</v>
      </c>
      <c r="EY215" s="986">
        <v>0</v>
      </c>
      <c r="EZ215" s="987">
        <v>0</v>
      </c>
      <c r="FA215" s="986">
        <v>0</v>
      </c>
      <c r="FB215" s="987">
        <v>0</v>
      </c>
      <c r="FC215" s="988">
        <v>0</v>
      </c>
      <c r="FD215" s="946"/>
      <c r="FE215" s="974"/>
      <c r="FF215" s="946"/>
      <c r="FG215" s="975"/>
      <c r="FI215" s="989" t="b">
        <v>1</v>
      </c>
    </row>
    <row r="216" spans="2:165" hidden="1" outlineLevel="1">
      <c r="B216" s="990">
        <v>203</v>
      </c>
      <c r="C216" s="1011" t="s">
        <v>780</v>
      </c>
      <c r="E216" s="992">
        <v>0</v>
      </c>
      <c r="F216" s="993">
        <v>0</v>
      </c>
      <c r="G216" s="994">
        <v>0</v>
      </c>
      <c r="H216" s="993">
        <v>0</v>
      </c>
      <c r="I216" s="994">
        <v>0</v>
      </c>
      <c r="J216" s="993">
        <v>0</v>
      </c>
      <c r="K216" s="994">
        <v>0</v>
      </c>
      <c r="L216" s="993">
        <v>0</v>
      </c>
      <c r="M216" s="994">
        <v>0</v>
      </c>
      <c r="N216" s="993">
        <v>0</v>
      </c>
      <c r="O216" s="994">
        <v>0</v>
      </c>
      <c r="P216" s="993">
        <v>0</v>
      </c>
      <c r="Q216" s="994">
        <v>0</v>
      </c>
      <c r="R216" s="993">
        <v>0</v>
      </c>
      <c r="S216" s="994">
        <v>0</v>
      </c>
      <c r="T216" s="993">
        <v>0</v>
      </c>
      <c r="U216" s="994">
        <v>0</v>
      </c>
      <c r="V216" s="993">
        <v>0</v>
      </c>
      <c r="W216" s="994">
        <v>0</v>
      </c>
      <c r="X216" s="993">
        <v>0</v>
      </c>
      <c r="Y216" s="994">
        <v>0</v>
      </c>
      <c r="Z216" s="993">
        <v>0</v>
      </c>
      <c r="AA216" s="994">
        <v>0</v>
      </c>
      <c r="AB216" s="993">
        <v>0</v>
      </c>
      <c r="AC216" s="994">
        <v>0</v>
      </c>
      <c r="AD216" s="993">
        <v>0</v>
      </c>
      <c r="AE216" s="994">
        <v>0</v>
      </c>
      <c r="AF216" s="993">
        <v>0</v>
      </c>
      <c r="AG216" s="994">
        <v>0</v>
      </c>
      <c r="AH216" s="993">
        <v>0</v>
      </c>
      <c r="AI216" s="994">
        <v>0</v>
      </c>
      <c r="AJ216" s="993">
        <v>0</v>
      </c>
      <c r="AK216" s="994">
        <v>0</v>
      </c>
      <c r="AL216" s="993">
        <v>0</v>
      </c>
      <c r="AM216" s="994">
        <v>0</v>
      </c>
      <c r="AN216" s="995">
        <v>0</v>
      </c>
      <c r="AO216" s="946"/>
      <c r="AP216" s="964"/>
      <c r="AQ216" s="946"/>
      <c r="AR216" s="992">
        <v>0</v>
      </c>
      <c r="AS216" s="993">
        <v>0</v>
      </c>
      <c r="AT216" s="994">
        <v>0</v>
      </c>
      <c r="AU216" s="993">
        <v>0</v>
      </c>
      <c r="AV216" s="994">
        <v>0</v>
      </c>
      <c r="AW216" s="993">
        <v>0</v>
      </c>
      <c r="AX216" s="994">
        <v>0</v>
      </c>
      <c r="AY216" s="993">
        <v>0</v>
      </c>
      <c r="AZ216" s="994">
        <v>0</v>
      </c>
      <c r="BA216" s="993">
        <v>0</v>
      </c>
      <c r="BB216" s="994">
        <v>0</v>
      </c>
      <c r="BC216" s="993">
        <v>0</v>
      </c>
      <c r="BD216" s="994">
        <v>0</v>
      </c>
      <c r="BE216" s="993">
        <v>0</v>
      </c>
      <c r="BF216" s="994">
        <v>0</v>
      </c>
      <c r="BG216" s="993">
        <v>0</v>
      </c>
      <c r="BH216" s="994">
        <v>0</v>
      </c>
      <c r="BI216" s="993">
        <v>0</v>
      </c>
      <c r="BJ216" s="994">
        <v>0</v>
      </c>
      <c r="BK216" s="993">
        <v>0</v>
      </c>
      <c r="BL216" s="994">
        <v>0</v>
      </c>
      <c r="BM216" s="993">
        <v>0</v>
      </c>
      <c r="BN216" s="994">
        <v>0</v>
      </c>
      <c r="BO216" s="993">
        <v>0</v>
      </c>
      <c r="BP216" s="994">
        <v>0</v>
      </c>
      <c r="BQ216" s="993">
        <v>0</v>
      </c>
      <c r="BR216" s="994">
        <v>0</v>
      </c>
      <c r="BS216" s="993">
        <v>0</v>
      </c>
      <c r="BT216" s="994">
        <v>0</v>
      </c>
      <c r="BU216" s="993">
        <v>0</v>
      </c>
      <c r="BV216" s="994">
        <v>0</v>
      </c>
      <c r="BW216" s="993">
        <v>0</v>
      </c>
      <c r="BX216" s="994">
        <v>0</v>
      </c>
      <c r="BY216" s="993">
        <v>0</v>
      </c>
      <c r="BZ216" s="994">
        <v>0</v>
      </c>
      <c r="CA216" s="995">
        <v>0</v>
      </c>
      <c r="CB216" s="946"/>
      <c r="CC216" s="971"/>
      <c r="CD216" s="946"/>
      <c r="CE216" s="972"/>
      <c r="CF216" s="946"/>
      <c r="CG216" s="992">
        <v>0</v>
      </c>
      <c r="CH216" s="993">
        <v>0</v>
      </c>
      <c r="CI216" s="994">
        <v>0</v>
      </c>
      <c r="CJ216" s="993">
        <v>0</v>
      </c>
      <c r="CK216" s="994">
        <v>0</v>
      </c>
      <c r="CL216" s="993">
        <v>0</v>
      </c>
      <c r="CM216" s="994">
        <v>0</v>
      </c>
      <c r="CN216" s="993">
        <v>0</v>
      </c>
      <c r="CO216" s="994">
        <v>0</v>
      </c>
      <c r="CP216" s="993">
        <v>0</v>
      </c>
      <c r="CQ216" s="994">
        <v>0</v>
      </c>
      <c r="CR216" s="993">
        <v>0</v>
      </c>
      <c r="CS216" s="994">
        <v>0</v>
      </c>
      <c r="CT216" s="993">
        <v>0</v>
      </c>
      <c r="CU216" s="994">
        <v>0</v>
      </c>
      <c r="CV216" s="993">
        <v>0</v>
      </c>
      <c r="CW216" s="994">
        <v>0</v>
      </c>
      <c r="CX216" s="993">
        <v>0</v>
      </c>
      <c r="CY216" s="994">
        <v>0</v>
      </c>
      <c r="CZ216" s="993">
        <v>0</v>
      </c>
      <c r="DA216" s="994">
        <v>0</v>
      </c>
      <c r="DB216" s="993">
        <v>0</v>
      </c>
      <c r="DC216" s="994">
        <v>0</v>
      </c>
      <c r="DD216" s="993">
        <v>0</v>
      </c>
      <c r="DE216" s="994">
        <v>0</v>
      </c>
      <c r="DF216" s="993">
        <v>0</v>
      </c>
      <c r="DG216" s="994">
        <v>0</v>
      </c>
      <c r="DH216" s="993">
        <v>0</v>
      </c>
      <c r="DI216" s="994">
        <v>0</v>
      </c>
      <c r="DJ216" s="993">
        <v>0</v>
      </c>
      <c r="DK216" s="994">
        <v>0</v>
      </c>
      <c r="DL216" s="993">
        <v>0</v>
      </c>
      <c r="DM216" s="994">
        <v>0</v>
      </c>
      <c r="DN216" s="993">
        <v>0</v>
      </c>
      <c r="DO216" s="994">
        <v>0</v>
      </c>
      <c r="DP216" s="995">
        <v>0</v>
      </c>
      <c r="DQ216" s="946"/>
      <c r="DR216" s="973"/>
      <c r="DS216" s="946"/>
      <c r="DT216" s="992">
        <v>0</v>
      </c>
      <c r="DU216" s="993">
        <v>0</v>
      </c>
      <c r="DV216" s="994">
        <v>0</v>
      </c>
      <c r="DW216" s="993">
        <v>0</v>
      </c>
      <c r="DX216" s="994">
        <v>0</v>
      </c>
      <c r="DY216" s="993">
        <v>0</v>
      </c>
      <c r="DZ216" s="994">
        <v>0</v>
      </c>
      <c r="EA216" s="993">
        <v>0</v>
      </c>
      <c r="EB216" s="994">
        <v>0</v>
      </c>
      <c r="EC216" s="993">
        <v>0</v>
      </c>
      <c r="ED216" s="994">
        <v>0</v>
      </c>
      <c r="EE216" s="993">
        <v>0</v>
      </c>
      <c r="EF216" s="994">
        <v>0</v>
      </c>
      <c r="EG216" s="993">
        <v>0</v>
      </c>
      <c r="EH216" s="994">
        <v>0</v>
      </c>
      <c r="EI216" s="993">
        <v>0</v>
      </c>
      <c r="EJ216" s="994">
        <v>0</v>
      </c>
      <c r="EK216" s="993">
        <v>0</v>
      </c>
      <c r="EL216" s="994">
        <v>0</v>
      </c>
      <c r="EM216" s="993">
        <v>0</v>
      </c>
      <c r="EN216" s="994">
        <v>0</v>
      </c>
      <c r="EO216" s="993">
        <v>0</v>
      </c>
      <c r="EP216" s="994">
        <v>0</v>
      </c>
      <c r="EQ216" s="993">
        <v>0</v>
      </c>
      <c r="ER216" s="994">
        <v>0</v>
      </c>
      <c r="ES216" s="993">
        <v>0</v>
      </c>
      <c r="ET216" s="994">
        <v>0</v>
      </c>
      <c r="EU216" s="993">
        <v>0</v>
      </c>
      <c r="EV216" s="994">
        <v>0</v>
      </c>
      <c r="EW216" s="993">
        <v>0</v>
      </c>
      <c r="EX216" s="994">
        <v>0</v>
      </c>
      <c r="EY216" s="993">
        <v>0</v>
      </c>
      <c r="EZ216" s="994">
        <v>0</v>
      </c>
      <c r="FA216" s="993">
        <v>0</v>
      </c>
      <c r="FB216" s="994">
        <v>0</v>
      </c>
      <c r="FC216" s="995">
        <v>0</v>
      </c>
      <c r="FD216" s="946"/>
      <c r="FE216" s="974"/>
      <c r="FF216" s="946"/>
      <c r="FG216" s="975"/>
      <c r="FI216" s="996" t="b">
        <v>1</v>
      </c>
    </row>
    <row r="217" spans="2:165" hidden="1" outlineLevel="1">
      <c r="B217" s="983">
        <v>204</v>
      </c>
      <c r="C217" s="1012" t="s">
        <v>781</v>
      </c>
      <c r="E217" s="985">
        <v>0</v>
      </c>
      <c r="F217" s="986">
        <v>0</v>
      </c>
      <c r="G217" s="987">
        <v>0</v>
      </c>
      <c r="H217" s="986">
        <v>0</v>
      </c>
      <c r="I217" s="987">
        <v>0</v>
      </c>
      <c r="J217" s="986">
        <v>0</v>
      </c>
      <c r="K217" s="987">
        <v>0</v>
      </c>
      <c r="L217" s="986">
        <v>0</v>
      </c>
      <c r="M217" s="987">
        <v>0</v>
      </c>
      <c r="N217" s="986">
        <v>0</v>
      </c>
      <c r="O217" s="987">
        <v>0</v>
      </c>
      <c r="P217" s="986">
        <v>0</v>
      </c>
      <c r="Q217" s="987">
        <v>0</v>
      </c>
      <c r="R217" s="986">
        <v>0</v>
      </c>
      <c r="S217" s="987">
        <v>0</v>
      </c>
      <c r="T217" s="986">
        <v>0</v>
      </c>
      <c r="U217" s="987">
        <v>0</v>
      </c>
      <c r="V217" s="986">
        <v>0</v>
      </c>
      <c r="W217" s="987">
        <v>0</v>
      </c>
      <c r="X217" s="986">
        <v>0</v>
      </c>
      <c r="Y217" s="987">
        <v>0</v>
      </c>
      <c r="Z217" s="986">
        <v>0</v>
      </c>
      <c r="AA217" s="987">
        <v>0</v>
      </c>
      <c r="AB217" s="986">
        <v>0</v>
      </c>
      <c r="AC217" s="987">
        <v>0</v>
      </c>
      <c r="AD217" s="986">
        <v>0</v>
      </c>
      <c r="AE217" s="987">
        <v>0</v>
      </c>
      <c r="AF217" s="986">
        <v>0</v>
      </c>
      <c r="AG217" s="987">
        <v>0</v>
      </c>
      <c r="AH217" s="986">
        <v>0</v>
      </c>
      <c r="AI217" s="987">
        <v>0</v>
      </c>
      <c r="AJ217" s="986">
        <v>0</v>
      </c>
      <c r="AK217" s="987">
        <v>0</v>
      </c>
      <c r="AL217" s="986">
        <v>0</v>
      </c>
      <c r="AM217" s="987">
        <v>0</v>
      </c>
      <c r="AN217" s="988">
        <v>0</v>
      </c>
      <c r="AO217" s="946"/>
      <c r="AP217" s="964"/>
      <c r="AQ217" s="946"/>
      <c r="AR217" s="985">
        <v>0</v>
      </c>
      <c r="AS217" s="986">
        <v>0</v>
      </c>
      <c r="AT217" s="987">
        <v>0</v>
      </c>
      <c r="AU217" s="986">
        <v>0</v>
      </c>
      <c r="AV217" s="987">
        <v>0</v>
      </c>
      <c r="AW217" s="986">
        <v>0</v>
      </c>
      <c r="AX217" s="987">
        <v>0</v>
      </c>
      <c r="AY217" s="986">
        <v>0</v>
      </c>
      <c r="AZ217" s="987">
        <v>0</v>
      </c>
      <c r="BA217" s="986">
        <v>0</v>
      </c>
      <c r="BB217" s="987">
        <v>0</v>
      </c>
      <c r="BC217" s="986">
        <v>0</v>
      </c>
      <c r="BD217" s="987">
        <v>0</v>
      </c>
      <c r="BE217" s="986">
        <v>0</v>
      </c>
      <c r="BF217" s="987">
        <v>0</v>
      </c>
      <c r="BG217" s="986">
        <v>0</v>
      </c>
      <c r="BH217" s="987">
        <v>0</v>
      </c>
      <c r="BI217" s="986">
        <v>0</v>
      </c>
      <c r="BJ217" s="987">
        <v>0</v>
      </c>
      <c r="BK217" s="986">
        <v>0</v>
      </c>
      <c r="BL217" s="987">
        <v>0</v>
      </c>
      <c r="BM217" s="986">
        <v>0</v>
      </c>
      <c r="BN217" s="987">
        <v>0</v>
      </c>
      <c r="BO217" s="986">
        <v>0</v>
      </c>
      <c r="BP217" s="987">
        <v>0</v>
      </c>
      <c r="BQ217" s="986">
        <v>0</v>
      </c>
      <c r="BR217" s="987">
        <v>0</v>
      </c>
      <c r="BS217" s="986">
        <v>0</v>
      </c>
      <c r="BT217" s="987">
        <v>0</v>
      </c>
      <c r="BU217" s="986">
        <v>0</v>
      </c>
      <c r="BV217" s="987">
        <v>0</v>
      </c>
      <c r="BW217" s="986">
        <v>0</v>
      </c>
      <c r="BX217" s="987">
        <v>0</v>
      </c>
      <c r="BY217" s="986">
        <v>0</v>
      </c>
      <c r="BZ217" s="987">
        <v>0</v>
      </c>
      <c r="CA217" s="988">
        <v>0</v>
      </c>
      <c r="CB217" s="946"/>
      <c r="CC217" s="971"/>
      <c r="CD217" s="946"/>
      <c r="CE217" s="972"/>
      <c r="CF217" s="946"/>
      <c r="CG217" s="985">
        <v>0</v>
      </c>
      <c r="CH217" s="986">
        <v>0</v>
      </c>
      <c r="CI217" s="987">
        <v>0</v>
      </c>
      <c r="CJ217" s="986">
        <v>0</v>
      </c>
      <c r="CK217" s="987">
        <v>0</v>
      </c>
      <c r="CL217" s="986">
        <v>0</v>
      </c>
      <c r="CM217" s="987">
        <v>0</v>
      </c>
      <c r="CN217" s="986">
        <v>0</v>
      </c>
      <c r="CO217" s="987">
        <v>0</v>
      </c>
      <c r="CP217" s="986">
        <v>0</v>
      </c>
      <c r="CQ217" s="987">
        <v>0</v>
      </c>
      <c r="CR217" s="986">
        <v>0</v>
      </c>
      <c r="CS217" s="987">
        <v>0</v>
      </c>
      <c r="CT217" s="986">
        <v>0</v>
      </c>
      <c r="CU217" s="987">
        <v>0</v>
      </c>
      <c r="CV217" s="986">
        <v>0</v>
      </c>
      <c r="CW217" s="987">
        <v>0</v>
      </c>
      <c r="CX217" s="986">
        <v>0</v>
      </c>
      <c r="CY217" s="987">
        <v>0</v>
      </c>
      <c r="CZ217" s="986">
        <v>0</v>
      </c>
      <c r="DA217" s="987">
        <v>0</v>
      </c>
      <c r="DB217" s="986">
        <v>0</v>
      </c>
      <c r="DC217" s="987">
        <v>0</v>
      </c>
      <c r="DD217" s="986">
        <v>0</v>
      </c>
      <c r="DE217" s="987">
        <v>0</v>
      </c>
      <c r="DF217" s="986">
        <v>0</v>
      </c>
      <c r="DG217" s="987">
        <v>0</v>
      </c>
      <c r="DH217" s="986">
        <v>0</v>
      </c>
      <c r="DI217" s="987">
        <v>0</v>
      </c>
      <c r="DJ217" s="986">
        <v>0</v>
      </c>
      <c r="DK217" s="987">
        <v>0</v>
      </c>
      <c r="DL217" s="986">
        <v>0</v>
      </c>
      <c r="DM217" s="987">
        <v>0</v>
      </c>
      <c r="DN217" s="986">
        <v>0</v>
      </c>
      <c r="DO217" s="987">
        <v>0</v>
      </c>
      <c r="DP217" s="988">
        <v>0</v>
      </c>
      <c r="DQ217" s="946"/>
      <c r="DR217" s="973"/>
      <c r="DS217" s="946"/>
      <c r="DT217" s="985">
        <v>0</v>
      </c>
      <c r="DU217" s="986">
        <v>0</v>
      </c>
      <c r="DV217" s="987">
        <v>0</v>
      </c>
      <c r="DW217" s="986">
        <v>0</v>
      </c>
      <c r="DX217" s="987">
        <v>0</v>
      </c>
      <c r="DY217" s="986">
        <v>0</v>
      </c>
      <c r="DZ217" s="987">
        <v>0</v>
      </c>
      <c r="EA217" s="986">
        <v>0</v>
      </c>
      <c r="EB217" s="987">
        <v>0</v>
      </c>
      <c r="EC217" s="986">
        <v>0</v>
      </c>
      <c r="ED217" s="987">
        <v>0</v>
      </c>
      <c r="EE217" s="986">
        <v>0</v>
      </c>
      <c r="EF217" s="987">
        <v>0</v>
      </c>
      <c r="EG217" s="986">
        <v>0</v>
      </c>
      <c r="EH217" s="987">
        <v>0</v>
      </c>
      <c r="EI217" s="986">
        <v>0</v>
      </c>
      <c r="EJ217" s="987">
        <v>0</v>
      </c>
      <c r="EK217" s="986">
        <v>0</v>
      </c>
      <c r="EL217" s="987">
        <v>0</v>
      </c>
      <c r="EM217" s="986">
        <v>0</v>
      </c>
      <c r="EN217" s="987">
        <v>0</v>
      </c>
      <c r="EO217" s="986">
        <v>0</v>
      </c>
      <c r="EP217" s="987">
        <v>0</v>
      </c>
      <c r="EQ217" s="986">
        <v>0</v>
      </c>
      <c r="ER217" s="987">
        <v>0</v>
      </c>
      <c r="ES217" s="986">
        <v>0</v>
      </c>
      <c r="ET217" s="987">
        <v>0</v>
      </c>
      <c r="EU217" s="986">
        <v>0</v>
      </c>
      <c r="EV217" s="987">
        <v>0</v>
      </c>
      <c r="EW217" s="986">
        <v>0</v>
      </c>
      <c r="EX217" s="987">
        <v>0</v>
      </c>
      <c r="EY217" s="986">
        <v>0</v>
      </c>
      <c r="EZ217" s="987">
        <v>0</v>
      </c>
      <c r="FA217" s="986">
        <v>0</v>
      </c>
      <c r="FB217" s="987">
        <v>0</v>
      </c>
      <c r="FC217" s="988">
        <v>0</v>
      </c>
      <c r="FD217" s="946"/>
      <c r="FE217" s="974"/>
      <c r="FF217" s="946"/>
      <c r="FG217" s="975"/>
      <c r="FI217" s="989" t="b">
        <v>1</v>
      </c>
    </row>
    <row r="218" spans="2:165" hidden="1" outlineLevel="1">
      <c r="B218" s="990">
        <v>205</v>
      </c>
      <c r="C218" s="1011" t="s">
        <v>782</v>
      </c>
      <c r="E218" s="992">
        <v>0</v>
      </c>
      <c r="F218" s="993">
        <v>0</v>
      </c>
      <c r="G218" s="994">
        <v>0</v>
      </c>
      <c r="H218" s="993">
        <v>0</v>
      </c>
      <c r="I218" s="994">
        <v>0</v>
      </c>
      <c r="J218" s="993">
        <v>0</v>
      </c>
      <c r="K218" s="994">
        <v>0</v>
      </c>
      <c r="L218" s="993">
        <v>0</v>
      </c>
      <c r="M218" s="994">
        <v>0</v>
      </c>
      <c r="N218" s="993">
        <v>0</v>
      </c>
      <c r="O218" s="994">
        <v>0</v>
      </c>
      <c r="P218" s="993">
        <v>0</v>
      </c>
      <c r="Q218" s="994">
        <v>0</v>
      </c>
      <c r="R218" s="993">
        <v>0</v>
      </c>
      <c r="S218" s="994">
        <v>0</v>
      </c>
      <c r="T218" s="993">
        <v>0</v>
      </c>
      <c r="U218" s="994">
        <v>0</v>
      </c>
      <c r="V218" s="993">
        <v>0</v>
      </c>
      <c r="W218" s="994">
        <v>0</v>
      </c>
      <c r="X218" s="993">
        <v>0</v>
      </c>
      <c r="Y218" s="994">
        <v>0</v>
      </c>
      <c r="Z218" s="993">
        <v>0</v>
      </c>
      <c r="AA218" s="994">
        <v>0</v>
      </c>
      <c r="AB218" s="993">
        <v>0</v>
      </c>
      <c r="AC218" s="994">
        <v>0</v>
      </c>
      <c r="AD218" s="993">
        <v>0</v>
      </c>
      <c r="AE218" s="994">
        <v>0</v>
      </c>
      <c r="AF218" s="993">
        <v>0</v>
      </c>
      <c r="AG218" s="994">
        <v>0</v>
      </c>
      <c r="AH218" s="993">
        <v>0</v>
      </c>
      <c r="AI218" s="994">
        <v>0</v>
      </c>
      <c r="AJ218" s="993">
        <v>0</v>
      </c>
      <c r="AK218" s="994">
        <v>0</v>
      </c>
      <c r="AL218" s="993">
        <v>0</v>
      </c>
      <c r="AM218" s="994">
        <v>0</v>
      </c>
      <c r="AN218" s="995">
        <v>0</v>
      </c>
      <c r="AO218" s="946"/>
      <c r="AP218" s="964"/>
      <c r="AQ218" s="946"/>
      <c r="AR218" s="992">
        <v>0</v>
      </c>
      <c r="AS218" s="993">
        <v>0</v>
      </c>
      <c r="AT218" s="994">
        <v>0</v>
      </c>
      <c r="AU218" s="993">
        <v>0</v>
      </c>
      <c r="AV218" s="994">
        <v>0</v>
      </c>
      <c r="AW218" s="993">
        <v>0</v>
      </c>
      <c r="AX218" s="994">
        <v>0</v>
      </c>
      <c r="AY218" s="993">
        <v>0</v>
      </c>
      <c r="AZ218" s="994">
        <v>0</v>
      </c>
      <c r="BA218" s="993">
        <v>0</v>
      </c>
      <c r="BB218" s="994">
        <v>0</v>
      </c>
      <c r="BC218" s="993">
        <v>0</v>
      </c>
      <c r="BD218" s="994">
        <v>0</v>
      </c>
      <c r="BE218" s="993">
        <v>0</v>
      </c>
      <c r="BF218" s="994">
        <v>0</v>
      </c>
      <c r="BG218" s="993">
        <v>0</v>
      </c>
      <c r="BH218" s="994">
        <v>0</v>
      </c>
      <c r="BI218" s="993">
        <v>0</v>
      </c>
      <c r="BJ218" s="994">
        <v>0</v>
      </c>
      <c r="BK218" s="993">
        <v>0</v>
      </c>
      <c r="BL218" s="994">
        <v>0</v>
      </c>
      <c r="BM218" s="993">
        <v>0</v>
      </c>
      <c r="BN218" s="994">
        <v>0</v>
      </c>
      <c r="BO218" s="993">
        <v>0</v>
      </c>
      <c r="BP218" s="994">
        <v>0</v>
      </c>
      <c r="BQ218" s="993">
        <v>0</v>
      </c>
      <c r="BR218" s="994">
        <v>0</v>
      </c>
      <c r="BS218" s="993">
        <v>0</v>
      </c>
      <c r="BT218" s="994">
        <v>0</v>
      </c>
      <c r="BU218" s="993">
        <v>0</v>
      </c>
      <c r="BV218" s="994">
        <v>0</v>
      </c>
      <c r="BW218" s="993">
        <v>0</v>
      </c>
      <c r="BX218" s="994">
        <v>0</v>
      </c>
      <c r="BY218" s="993">
        <v>0</v>
      </c>
      <c r="BZ218" s="994">
        <v>0</v>
      </c>
      <c r="CA218" s="995">
        <v>0</v>
      </c>
      <c r="CB218" s="946"/>
      <c r="CC218" s="971"/>
      <c r="CD218" s="946"/>
      <c r="CE218" s="972"/>
      <c r="CF218" s="946"/>
      <c r="CG218" s="992">
        <v>0</v>
      </c>
      <c r="CH218" s="993">
        <v>0</v>
      </c>
      <c r="CI218" s="994">
        <v>0</v>
      </c>
      <c r="CJ218" s="993">
        <v>0</v>
      </c>
      <c r="CK218" s="994">
        <v>0</v>
      </c>
      <c r="CL218" s="993">
        <v>0</v>
      </c>
      <c r="CM218" s="994">
        <v>0</v>
      </c>
      <c r="CN218" s="993">
        <v>0</v>
      </c>
      <c r="CO218" s="994">
        <v>0</v>
      </c>
      <c r="CP218" s="993">
        <v>0</v>
      </c>
      <c r="CQ218" s="994">
        <v>0</v>
      </c>
      <c r="CR218" s="993">
        <v>0</v>
      </c>
      <c r="CS218" s="994">
        <v>0</v>
      </c>
      <c r="CT218" s="993">
        <v>0</v>
      </c>
      <c r="CU218" s="994">
        <v>0</v>
      </c>
      <c r="CV218" s="993">
        <v>0</v>
      </c>
      <c r="CW218" s="994">
        <v>0</v>
      </c>
      <c r="CX218" s="993">
        <v>0</v>
      </c>
      <c r="CY218" s="994">
        <v>0</v>
      </c>
      <c r="CZ218" s="993">
        <v>0</v>
      </c>
      <c r="DA218" s="994">
        <v>0</v>
      </c>
      <c r="DB218" s="993">
        <v>0</v>
      </c>
      <c r="DC218" s="994">
        <v>0</v>
      </c>
      <c r="DD218" s="993">
        <v>0</v>
      </c>
      <c r="DE218" s="994">
        <v>0</v>
      </c>
      <c r="DF218" s="993">
        <v>0</v>
      </c>
      <c r="DG218" s="994">
        <v>0</v>
      </c>
      <c r="DH218" s="993">
        <v>0</v>
      </c>
      <c r="DI218" s="994">
        <v>0</v>
      </c>
      <c r="DJ218" s="993">
        <v>0</v>
      </c>
      <c r="DK218" s="994">
        <v>0</v>
      </c>
      <c r="DL218" s="993">
        <v>0</v>
      </c>
      <c r="DM218" s="994">
        <v>0</v>
      </c>
      <c r="DN218" s="993">
        <v>0</v>
      </c>
      <c r="DO218" s="994">
        <v>0</v>
      </c>
      <c r="DP218" s="995">
        <v>0</v>
      </c>
      <c r="DQ218" s="946"/>
      <c r="DR218" s="973"/>
      <c r="DS218" s="946"/>
      <c r="DT218" s="992">
        <v>0</v>
      </c>
      <c r="DU218" s="993">
        <v>0</v>
      </c>
      <c r="DV218" s="994">
        <v>0</v>
      </c>
      <c r="DW218" s="993">
        <v>0</v>
      </c>
      <c r="DX218" s="994">
        <v>0</v>
      </c>
      <c r="DY218" s="993">
        <v>0</v>
      </c>
      <c r="DZ218" s="994">
        <v>0</v>
      </c>
      <c r="EA218" s="993">
        <v>0</v>
      </c>
      <c r="EB218" s="994">
        <v>0</v>
      </c>
      <c r="EC218" s="993">
        <v>0</v>
      </c>
      <c r="ED218" s="994">
        <v>0</v>
      </c>
      <c r="EE218" s="993">
        <v>0</v>
      </c>
      <c r="EF218" s="994">
        <v>0</v>
      </c>
      <c r="EG218" s="993">
        <v>0</v>
      </c>
      <c r="EH218" s="994">
        <v>0</v>
      </c>
      <c r="EI218" s="993">
        <v>0</v>
      </c>
      <c r="EJ218" s="994">
        <v>0</v>
      </c>
      <c r="EK218" s="993">
        <v>0</v>
      </c>
      <c r="EL218" s="994">
        <v>0</v>
      </c>
      <c r="EM218" s="993">
        <v>0</v>
      </c>
      <c r="EN218" s="994">
        <v>0</v>
      </c>
      <c r="EO218" s="993">
        <v>0</v>
      </c>
      <c r="EP218" s="994">
        <v>0</v>
      </c>
      <c r="EQ218" s="993">
        <v>0</v>
      </c>
      <c r="ER218" s="994">
        <v>0</v>
      </c>
      <c r="ES218" s="993">
        <v>0</v>
      </c>
      <c r="ET218" s="994">
        <v>0</v>
      </c>
      <c r="EU218" s="993">
        <v>0</v>
      </c>
      <c r="EV218" s="994">
        <v>0</v>
      </c>
      <c r="EW218" s="993">
        <v>0</v>
      </c>
      <c r="EX218" s="994">
        <v>0</v>
      </c>
      <c r="EY218" s="993">
        <v>0</v>
      </c>
      <c r="EZ218" s="994">
        <v>0</v>
      </c>
      <c r="FA218" s="993">
        <v>0</v>
      </c>
      <c r="FB218" s="994">
        <v>0</v>
      </c>
      <c r="FC218" s="995">
        <v>0</v>
      </c>
      <c r="FD218" s="946"/>
      <c r="FE218" s="974"/>
      <c r="FF218" s="946"/>
      <c r="FG218" s="975"/>
      <c r="FI218" s="996" t="b">
        <v>1</v>
      </c>
    </row>
    <row r="219" spans="2:165" hidden="1" outlineLevel="1">
      <c r="B219" s="983">
        <v>206</v>
      </c>
      <c r="C219" s="1012" t="s">
        <v>783</v>
      </c>
      <c r="E219" s="985">
        <v>0</v>
      </c>
      <c r="F219" s="986">
        <v>0</v>
      </c>
      <c r="G219" s="987">
        <v>0</v>
      </c>
      <c r="H219" s="986">
        <v>0</v>
      </c>
      <c r="I219" s="987">
        <v>0</v>
      </c>
      <c r="J219" s="986">
        <v>0</v>
      </c>
      <c r="K219" s="987">
        <v>0</v>
      </c>
      <c r="L219" s="986">
        <v>0</v>
      </c>
      <c r="M219" s="987">
        <v>0</v>
      </c>
      <c r="N219" s="986">
        <v>0</v>
      </c>
      <c r="O219" s="987">
        <v>0</v>
      </c>
      <c r="P219" s="986">
        <v>0</v>
      </c>
      <c r="Q219" s="987">
        <v>0</v>
      </c>
      <c r="R219" s="986">
        <v>0</v>
      </c>
      <c r="S219" s="987">
        <v>0</v>
      </c>
      <c r="T219" s="986">
        <v>0</v>
      </c>
      <c r="U219" s="987">
        <v>0</v>
      </c>
      <c r="V219" s="986">
        <v>0</v>
      </c>
      <c r="W219" s="987">
        <v>0</v>
      </c>
      <c r="X219" s="986">
        <v>0</v>
      </c>
      <c r="Y219" s="987">
        <v>0</v>
      </c>
      <c r="Z219" s="986">
        <v>0</v>
      </c>
      <c r="AA219" s="987">
        <v>0</v>
      </c>
      <c r="AB219" s="986">
        <v>0</v>
      </c>
      <c r="AC219" s="987">
        <v>0</v>
      </c>
      <c r="AD219" s="986">
        <v>0</v>
      </c>
      <c r="AE219" s="987">
        <v>0</v>
      </c>
      <c r="AF219" s="986">
        <v>0</v>
      </c>
      <c r="AG219" s="987">
        <v>0</v>
      </c>
      <c r="AH219" s="986">
        <v>0</v>
      </c>
      <c r="AI219" s="987">
        <v>0</v>
      </c>
      <c r="AJ219" s="986">
        <v>0</v>
      </c>
      <c r="AK219" s="987">
        <v>0</v>
      </c>
      <c r="AL219" s="986">
        <v>0</v>
      </c>
      <c r="AM219" s="987">
        <v>0</v>
      </c>
      <c r="AN219" s="988">
        <v>0</v>
      </c>
      <c r="AO219" s="946"/>
      <c r="AP219" s="964"/>
      <c r="AQ219" s="946"/>
      <c r="AR219" s="985">
        <v>0</v>
      </c>
      <c r="AS219" s="986">
        <v>0</v>
      </c>
      <c r="AT219" s="987">
        <v>0</v>
      </c>
      <c r="AU219" s="986">
        <v>0</v>
      </c>
      <c r="AV219" s="987">
        <v>0</v>
      </c>
      <c r="AW219" s="986">
        <v>0</v>
      </c>
      <c r="AX219" s="987">
        <v>0</v>
      </c>
      <c r="AY219" s="986">
        <v>0</v>
      </c>
      <c r="AZ219" s="987">
        <v>0</v>
      </c>
      <c r="BA219" s="986">
        <v>0</v>
      </c>
      <c r="BB219" s="987">
        <v>0</v>
      </c>
      <c r="BC219" s="986">
        <v>0</v>
      </c>
      <c r="BD219" s="987">
        <v>0</v>
      </c>
      <c r="BE219" s="986">
        <v>0</v>
      </c>
      <c r="BF219" s="987">
        <v>0</v>
      </c>
      <c r="BG219" s="986">
        <v>0</v>
      </c>
      <c r="BH219" s="987">
        <v>0</v>
      </c>
      <c r="BI219" s="986">
        <v>0</v>
      </c>
      <c r="BJ219" s="987">
        <v>0</v>
      </c>
      <c r="BK219" s="986">
        <v>0</v>
      </c>
      <c r="BL219" s="987">
        <v>0</v>
      </c>
      <c r="BM219" s="986">
        <v>0</v>
      </c>
      <c r="BN219" s="987">
        <v>0</v>
      </c>
      <c r="BO219" s="986">
        <v>0</v>
      </c>
      <c r="BP219" s="987">
        <v>0</v>
      </c>
      <c r="BQ219" s="986">
        <v>0</v>
      </c>
      <c r="BR219" s="987">
        <v>0</v>
      </c>
      <c r="BS219" s="986">
        <v>0</v>
      </c>
      <c r="BT219" s="987">
        <v>0</v>
      </c>
      <c r="BU219" s="986">
        <v>0</v>
      </c>
      <c r="BV219" s="987">
        <v>0</v>
      </c>
      <c r="BW219" s="986">
        <v>0</v>
      </c>
      <c r="BX219" s="987">
        <v>0</v>
      </c>
      <c r="BY219" s="986">
        <v>0</v>
      </c>
      <c r="BZ219" s="987">
        <v>0</v>
      </c>
      <c r="CA219" s="988">
        <v>0</v>
      </c>
      <c r="CB219" s="946"/>
      <c r="CC219" s="971"/>
      <c r="CD219" s="946"/>
      <c r="CE219" s="972"/>
      <c r="CF219" s="946"/>
      <c r="CG219" s="985">
        <v>0</v>
      </c>
      <c r="CH219" s="986">
        <v>0</v>
      </c>
      <c r="CI219" s="987">
        <v>0</v>
      </c>
      <c r="CJ219" s="986">
        <v>0</v>
      </c>
      <c r="CK219" s="987">
        <v>0</v>
      </c>
      <c r="CL219" s="986">
        <v>0</v>
      </c>
      <c r="CM219" s="987">
        <v>0</v>
      </c>
      <c r="CN219" s="986">
        <v>0</v>
      </c>
      <c r="CO219" s="987">
        <v>0</v>
      </c>
      <c r="CP219" s="986">
        <v>0</v>
      </c>
      <c r="CQ219" s="987">
        <v>0</v>
      </c>
      <c r="CR219" s="986">
        <v>0</v>
      </c>
      <c r="CS219" s="987">
        <v>0</v>
      </c>
      <c r="CT219" s="986">
        <v>0</v>
      </c>
      <c r="CU219" s="987">
        <v>0</v>
      </c>
      <c r="CV219" s="986">
        <v>0</v>
      </c>
      <c r="CW219" s="987">
        <v>0</v>
      </c>
      <c r="CX219" s="986">
        <v>0</v>
      </c>
      <c r="CY219" s="987">
        <v>0</v>
      </c>
      <c r="CZ219" s="986">
        <v>0</v>
      </c>
      <c r="DA219" s="987">
        <v>0</v>
      </c>
      <c r="DB219" s="986">
        <v>0</v>
      </c>
      <c r="DC219" s="987">
        <v>0</v>
      </c>
      <c r="DD219" s="986">
        <v>0</v>
      </c>
      <c r="DE219" s="987">
        <v>0</v>
      </c>
      <c r="DF219" s="986">
        <v>0</v>
      </c>
      <c r="DG219" s="987">
        <v>0</v>
      </c>
      <c r="DH219" s="986">
        <v>0</v>
      </c>
      <c r="DI219" s="987">
        <v>0</v>
      </c>
      <c r="DJ219" s="986">
        <v>0</v>
      </c>
      <c r="DK219" s="987">
        <v>0</v>
      </c>
      <c r="DL219" s="986">
        <v>0</v>
      </c>
      <c r="DM219" s="987">
        <v>0</v>
      </c>
      <c r="DN219" s="986">
        <v>0</v>
      </c>
      <c r="DO219" s="987">
        <v>0</v>
      </c>
      <c r="DP219" s="988">
        <v>0</v>
      </c>
      <c r="DQ219" s="946"/>
      <c r="DR219" s="973"/>
      <c r="DS219" s="946"/>
      <c r="DT219" s="985">
        <v>0</v>
      </c>
      <c r="DU219" s="986">
        <v>0</v>
      </c>
      <c r="DV219" s="987">
        <v>0</v>
      </c>
      <c r="DW219" s="986">
        <v>0</v>
      </c>
      <c r="DX219" s="987">
        <v>0</v>
      </c>
      <c r="DY219" s="986">
        <v>0</v>
      </c>
      <c r="DZ219" s="987">
        <v>0</v>
      </c>
      <c r="EA219" s="986">
        <v>0</v>
      </c>
      <c r="EB219" s="987">
        <v>0</v>
      </c>
      <c r="EC219" s="986">
        <v>0</v>
      </c>
      <c r="ED219" s="987">
        <v>0</v>
      </c>
      <c r="EE219" s="986">
        <v>0</v>
      </c>
      <c r="EF219" s="987">
        <v>0</v>
      </c>
      <c r="EG219" s="986">
        <v>0</v>
      </c>
      <c r="EH219" s="987">
        <v>0</v>
      </c>
      <c r="EI219" s="986">
        <v>0</v>
      </c>
      <c r="EJ219" s="987">
        <v>0</v>
      </c>
      <c r="EK219" s="986">
        <v>0</v>
      </c>
      <c r="EL219" s="987">
        <v>0</v>
      </c>
      <c r="EM219" s="986">
        <v>0</v>
      </c>
      <c r="EN219" s="987">
        <v>0</v>
      </c>
      <c r="EO219" s="986">
        <v>0</v>
      </c>
      <c r="EP219" s="987">
        <v>0</v>
      </c>
      <c r="EQ219" s="986">
        <v>0</v>
      </c>
      <c r="ER219" s="987">
        <v>0</v>
      </c>
      <c r="ES219" s="986">
        <v>0</v>
      </c>
      <c r="ET219" s="987">
        <v>0</v>
      </c>
      <c r="EU219" s="986">
        <v>0</v>
      </c>
      <c r="EV219" s="987">
        <v>0</v>
      </c>
      <c r="EW219" s="986">
        <v>0</v>
      </c>
      <c r="EX219" s="987">
        <v>0</v>
      </c>
      <c r="EY219" s="986">
        <v>0</v>
      </c>
      <c r="EZ219" s="987">
        <v>0</v>
      </c>
      <c r="FA219" s="986">
        <v>0</v>
      </c>
      <c r="FB219" s="987">
        <v>0</v>
      </c>
      <c r="FC219" s="988">
        <v>0</v>
      </c>
      <c r="FD219" s="946"/>
      <c r="FE219" s="974"/>
      <c r="FF219" s="946"/>
      <c r="FG219" s="975"/>
      <c r="FI219" s="989" t="b">
        <v>1</v>
      </c>
    </row>
    <row r="220" spans="2:165" hidden="1" outlineLevel="1">
      <c r="B220" s="990">
        <v>207</v>
      </c>
      <c r="C220" s="1011" t="s">
        <v>784</v>
      </c>
      <c r="E220" s="992">
        <v>0</v>
      </c>
      <c r="F220" s="993">
        <v>0</v>
      </c>
      <c r="G220" s="994">
        <v>0</v>
      </c>
      <c r="H220" s="993">
        <v>0</v>
      </c>
      <c r="I220" s="994">
        <v>0</v>
      </c>
      <c r="J220" s="993">
        <v>0</v>
      </c>
      <c r="K220" s="994">
        <v>0</v>
      </c>
      <c r="L220" s="993">
        <v>0</v>
      </c>
      <c r="M220" s="994">
        <v>0</v>
      </c>
      <c r="N220" s="993">
        <v>0</v>
      </c>
      <c r="O220" s="994">
        <v>0</v>
      </c>
      <c r="P220" s="993">
        <v>0</v>
      </c>
      <c r="Q220" s="994">
        <v>0</v>
      </c>
      <c r="R220" s="993">
        <v>0</v>
      </c>
      <c r="S220" s="994">
        <v>0</v>
      </c>
      <c r="T220" s="993">
        <v>0</v>
      </c>
      <c r="U220" s="994">
        <v>0</v>
      </c>
      <c r="V220" s="993">
        <v>0</v>
      </c>
      <c r="W220" s="994">
        <v>0</v>
      </c>
      <c r="X220" s="993">
        <v>0</v>
      </c>
      <c r="Y220" s="994">
        <v>0</v>
      </c>
      <c r="Z220" s="993">
        <v>0</v>
      </c>
      <c r="AA220" s="994">
        <v>0</v>
      </c>
      <c r="AB220" s="993">
        <v>0</v>
      </c>
      <c r="AC220" s="994">
        <v>0</v>
      </c>
      <c r="AD220" s="993">
        <v>0</v>
      </c>
      <c r="AE220" s="994">
        <v>0</v>
      </c>
      <c r="AF220" s="993">
        <v>0</v>
      </c>
      <c r="AG220" s="994">
        <v>0</v>
      </c>
      <c r="AH220" s="993">
        <v>0</v>
      </c>
      <c r="AI220" s="994">
        <v>0</v>
      </c>
      <c r="AJ220" s="993">
        <v>0</v>
      </c>
      <c r="AK220" s="994">
        <v>0</v>
      </c>
      <c r="AL220" s="993">
        <v>0</v>
      </c>
      <c r="AM220" s="994">
        <v>0</v>
      </c>
      <c r="AN220" s="995">
        <v>0</v>
      </c>
      <c r="AO220" s="946"/>
      <c r="AP220" s="964"/>
      <c r="AQ220" s="946"/>
      <c r="AR220" s="992">
        <v>0</v>
      </c>
      <c r="AS220" s="993">
        <v>0</v>
      </c>
      <c r="AT220" s="994">
        <v>0</v>
      </c>
      <c r="AU220" s="993">
        <v>0</v>
      </c>
      <c r="AV220" s="994">
        <v>0</v>
      </c>
      <c r="AW220" s="993">
        <v>0</v>
      </c>
      <c r="AX220" s="994">
        <v>0</v>
      </c>
      <c r="AY220" s="993">
        <v>0</v>
      </c>
      <c r="AZ220" s="994">
        <v>0</v>
      </c>
      <c r="BA220" s="993">
        <v>0</v>
      </c>
      <c r="BB220" s="994">
        <v>0</v>
      </c>
      <c r="BC220" s="993">
        <v>0</v>
      </c>
      <c r="BD220" s="994">
        <v>0</v>
      </c>
      <c r="BE220" s="993">
        <v>0</v>
      </c>
      <c r="BF220" s="994">
        <v>0</v>
      </c>
      <c r="BG220" s="993">
        <v>0</v>
      </c>
      <c r="BH220" s="994">
        <v>0</v>
      </c>
      <c r="BI220" s="993">
        <v>0</v>
      </c>
      <c r="BJ220" s="994">
        <v>0</v>
      </c>
      <c r="BK220" s="993">
        <v>0</v>
      </c>
      <c r="BL220" s="994">
        <v>0</v>
      </c>
      <c r="BM220" s="993">
        <v>0</v>
      </c>
      <c r="BN220" s="994">
        <v>0</v>
      </c>
      <c r="BO220" s="993">
        <v>0</v>
      </c>
      <c r="BP220" s="994">
        <v>0</v>
      </c>
      <c r="BQ220" s="993">
        <v>0</v>
      </c>
      <c r="BR220" s="994">
        <v>0</v>
      </c>
      <c r="BS220" s="993">
        <v>0</v>
      </c>
      <c r="BT220" s="994">
        <v>0</v>
      </c>
      <c r="BU220" s="993">
        <v>0</v>
      </c>
      <c r="BV220" s="994">
        <v>0</v>
      </c>
      <c r="BW220" s="993">
        <v>0</v>
      </c>
      <c r="BX220" s="994">
        <v>0</v>
      </c>
      <c r="BY220" s="993">
        <v>0</v>
      </c>
      <c r="BZ220" s="994">
        <v>0</v>
      </c>
      <c r="CA220" s="995">
        <v>0</v>
      </c>
      <c r="CB220" s="946"/>
      <c r="CC220" s="971"/>
      <c r="CD220" s="946"/>
      <c r="CE220" s="972"/>
      <c r="CF220" s="946"/>
      <c r="CG220" s="992">
        <v>0</v>
      </c>
      <c r="CH220" s="993">
        <v>0</v>
      </c>
      <c r="CI220" s="994">
        <v>0</v>
      </c>
      <c r="CJ220" s="993">
        <v>0</v>
      </c>
      <c r="CK220" s="994">
        <v>0</v>
      </c>
      <c r="CL220" s="993">
        <v>0</v>
      </c>
      <c r="CM220" s="994">
        <v>0</v>
      </c>
      <c r="CN220" s="993">
        <v>0</v>
      </c>
      <c r="CO220" s="994">
        <v>0</v>
      </c>
      <c r="CP220" s="993">
        <v>0</v>
      </c>
      <c r="CQ220" s="994">
        <v>0</v>
      </c>
      <c r="CR220" s="993">
        <v>0</v>
      </c>
      <c r="CS220" s="994">
        <v>0</v>
      </c>
      <c r="CT220" s="993">
        <v>0</v>
      </c>
      <c r="CU220" s="994">
        <v>0</v>
      </c>
      <c r="CV220" s="993">
        <v>0</v>
      </c>
      <c r="CW220" s="994">
        <v>0</v>
      </c>
      <c r="CX220" s="993">
        <v>0</v>
      </c>
      <c r="CY220" s="994">
        <v>0</v>
      </c>
      <c r="CZ220" s="993">
        <v>0</v>
      </c>
      <c r="DA220" s="994">
        <v>0</v>
      </c>
      <c r="DB220" s="993">
        <v>0</v>
      </c>
      <c r="DC220" s="994">
        <v>0</v>
      </c>
      <c r="DD220" s="993">
        <v>0</v>
      </c>
      <c r="DE220" s="994">
        <v>0</v>
      </c>
      <c r="DF220" s="993">
        <v>0</v>
      </c>
      <c r="DG220" s="994">
        <v>0</v>
      </c>
      <c r="DH220" s="993">
        <v>0</v>
      </c>
      <c r="DI220" s="994">
        <v>0</v>
      </c>
      <c r="DJ220" s="993">
        <v>0</v>
      </c>
      <c r="DK220" s="994">
        <v>0</v>
      </c>
      <c r="DL220" s="993">
        <v>0</v>
      </c>
      <c r="DM220" s="994">
        <v>0</v>
      </c>
      <c r="DN220" s="993">
        <v>0</v>
      </c>
      <c r="DO220" s="994">
        <v>0</v>
      </c>
      <c r="DP220" s="995">
        <v>0</v>
      </c>
      <c r="DQ220" s="946"/>
      <c r="DR220" s="973"/>
      <c r="DS220" s="946"/>
      <c r="DT220" s="992">
        <v>0</v>
      </c>
      <c r="DU220" s="993">
        <v>0</v>
      </c>
      <c r="DV220" s="994">
        <v>0</v>
      </c>
      <c r="DW220" s="993">
        <v>0</v>
      </c>
      <c r="DX220" s="994">
        <v>0</v>
      </c>
      <c r="DY220" s="993">
        <v>0</v>
      </c>
      <c r="DZ220" s="994">
        <v>0</v>
      </c>
      <c r="EA220" s="993">
        <v>0</v>
      </c>
      <c r="EB220" s="994">
        <v>0</v>
      </c>
      <c r="EC220" s="993">
        <v>0</v>
      </c>
      <c r="ED220" s="994">
        <v>0</v>
      </c>
      <c r="EE220" s="993">
        <v>0</v>
      </c>
      <c r="EF220" s="994">
        <v>0</v>
      </c>
      <c r="EG220" s="993">
        <v>0</v>
      </c>
      <c r="EH220" s="994">
        <v>0</v>
      </c>
      <c r="EI220" s="993">
        <v>0</v>
      </c>
      <c r="EJ220" s="994">
        <v>0</v>
      </c>
      <c r="EK220" s="993">
        <v>0</v>
      </c>
      <c r="EL220" s="994">
        <v>0</v>
      </c>
      <c r="EM220" s="993">
        <v>0</v>
      </c>
      <c r="EN220" s="994">
        <v>0</v>
      </c>
      <c r="EO220" s="993">
        <v>0</v>
      </c>
      <c r="EP220" s="994">
        <v>0</v>
      </c>
      <c r="EQ220" s="993">
        <v>0</v>
      </c>
      <c r="ER220" s="994">
        <v>0</v>
      </c>
      <c r="ES220" s="993">
        <v>0</v>
      </c>
      <c r="ET220" s="994">
        <v>0</v>
      </c>
      <c r="EU220" s="993">
        <v>0</v>
      </c>
      <c r="EV220" s="994">
        <v>0</v>
      </c>
      <c r="EW220" s="993">
        <v>0</v>
      </c>
      <c r="EX220" s="994">
        <v>0</v>
      </c>
      <c r="EY220" s="993">
        <v>0</v>
      </c>
      <c r="EZ220" s="994">
        <v>0</v>
      </c>
      <c r="FA220" s="993">
        <v>0</v>
      </c>
      <c r="FB220" s="994">
        <v>0</v>
      </c>
      <c r="FC220" s="995">
        <v>0</v>
      </c>
      <c r="FD220" s="946"/>
      <c r="FE220" s="974"/>
      <c r="FF220" s="946"/>
      <c r="FG220" s="975"/>
      <c r="FI220" s="996" t="b">
        <v>1</v>
      </c>
    </row>
    <row r="221" spans="2:165" hidden="1" outlineLevel="1">
      <c r="B221" s="983">
        <v>208</v>
      </c>
      <c r="C221" s="1012" t="s">
        <v>785</v>
      </c>
      <c r="E221" s="985">
        <v>0</v>
      </c>
      <c r="F221" s="986">
        <v>0</v>
      </c>
      <c r="G221" s="987">
        <v>0</v>
      </c>
      <c r="H221" s="986">
        <v>0</v>
      </c>
      <c r="I221" s="987">
        <v>0</v>
      </c>
      <c r="J221" s="986">
        <v>0</v>
      </c>
      <c r="K221" s="987">
        <v>0</v>
      </c>
      <c r="L221" s="986">
        <v>0</v>
      </c>
      <c r="M221" s="987">
        <v>0</v>
      </c>
      <c r="N221" s="986">
        <v>0</v>
      </c>
      <c r="O221" s="987">
        <v>0</v>
      </c>
      <c r="P221" s="986">
        <v>0</v>
      </c>
      <c r="Q221" s="987">
        <v>0</v>
      </c>
      <c r="R221" s="986">
        <v>0</v>
      </c>
      <c r="S221" s="987">
        <v>0</v>
      </c>
      <c r="T221" s="986">
        <v>0</v>
      </c>
      <c r="U221" s="987">
        <v>0</v>
      </c>
      <c r="V221" s="986">
        <v>0</v>
      </c>
      <c r="W221" s="987">
        <v>0</v>
      </c>
      <c r="X221" s="986">
        <v>0</v>
      </c>
      <c r="Y221" s="987">
        <v>0</v>
      </c>
      <c r="Z221" s="986">
        <v>0</v>
      </c>
      <c r="AA221" s="987">
        <v>0</v>
      </c>
      <c r="AB221" s="986">
        <v>0</v>
      </c>
      <c r="AC221" s="987">
        <v>0</v>
      </c>
      <c r="AD221" s="986">
        <v>0</v>
      </c>
      <c r="AE221" s="987">
        <v>0</v>
      </c>
      <c r="AF221" s="986">
        <v>0</v>
      </c>
      <c r="AG221" s="987">
        <v>0</v>
      </c>
      <c r="AH221" s="986">
        <v>0</v>
      </c>
      <c r="AI221" s="987">
        <v>0</v>
      </c>
      <c r="AJ221" s="986">
        <v>0</v>
      </c>
      <c r="AK221" s="987">
        <v>0</v>
      </c>
      <c r="AL221" s="986">
        <v>0</v>
      </c>
      <c r="AM221" s="987">
        <v>0</v>
      </c>
      <c r="AN221" s="988">
        <v>0</v>
      </c>
      <c r="AO221" s="946"/>
      <c r="AP221" s="964"/>
      <c r="AQ221" s="946"/>
      <c r="AR221" s="985">
        <v>0</v>
      </c>
      <c r="AS221" s="986">
        <v>0</v>
      </c>
      <c r="AT221" s="987">
        <v>0</v>
      </c>
      <c r="AU221" s="986">
        <v>0</v>
      </c>
      <c r="AV221" s="987">
        <v>0</v>
      </c>
      <c r="AW221" s="986">
        <v>0</v>
      </c>
      <c r="AX221" s="987">
        <v>0</v>
      </c>
      <c r="AY221" s="986">
        <v>0</v>
      </c>
      <c r="AZ221" s="987">
        <v>0</v>
      </c>
      <c r="BA221" s="986">
        <v>0</v>
      </c>
      <c r="BB221" s="987">
        <v>0</v>
      </c>
      <c r="BC221" s="986">
        <v>0</v>
      </c>
      <c r="BD221" s="987">
        <v>0</v>
      </c>
      <c r="BE221" s="986">
        <v>0</v>
      </c>
      <c r="BF221" s="987">
        <v>0</v>
      </c>
      <c r="BG221" s="986">
        <v>0</v>
      </c>
      <c r="BH221" s="987">
        <v>0</v>
      </c>
      <c r="BI221" s="986">
        <v>0</v>
      </c>
      <c r="BJ221" s="987">
        <v>0</v>
      </c>
      <c r="BK221" s="986">
        <v>0</v>
      </c>
      <c r="BL221" s="987">
        <v>0</v>
      </c>
      <c r="BM221" s="986">
        <v>0</v>
      </c>
      <c r="BN221" s="987">
        <v>0</v>
      </c>
      <c r="BO221" s="986">
        <v>0</v>
      </c>
      <c r="BP221" s="987">
        <v>0</v>
      </c>
      <c r="BQ221" s="986">
        <v>0</v>
      </c>
      <c r="BR221" s="987">
        <v>0</v>
      </c>
      <c r="BS221" s="986">
        <v>0</v>
      </c>
      <c r="BT221" s="987">
        <v>0</v>
      </c>
      <c r="BU221" s="986">
        <v>0</v>
      </c>
      <c r="BV221" s="987">
        <v>0</v>
      </c>
      <c r="BW221" s="986">
        <v>0</v>
      </c>
      <c r="BX221" s="987">
        <v>0</v>
      </c>
      <c r="BY221" s="986">
        <v>0</v>
      </c>
      <c r="BZ221" s="987">
        <v>0</v>
      </c>
      <c r="CA221" s="988">
        <v>0</v>
      </c>
      <c r="CB221" s="946"/>
      <c r="CC221" s="971"/>
      <c r="CD221" s="946"/>
      <c r="CE221" s="972"/>
      <c r="CF221" s="946"/>
      <c r="CG221" s="985">
        <v>0</v>
      </c>
      <c r="CH221" s="986">
        <v>0</v>
      </c>
      <c r="CI221" s="987">
        <v>0</v>
      </c>
      <c r="CJ221" s="986">
        <v>0</v>
      </c>
      <c r="CK221" s="987">
        <v>0</v>
      </c>
      <c r="CL221" s="986">
        <v>0</v>
      </c>
      <c r="CM221" s="987">
        <v>0</v>
      </c>
      <c r="CN221" s="986">
        <v>0</v>
      </c>
      <c r="CO221" s="987">
        <v>0</v>
      </c>
      <c r="CP221" s="986">
        <v>0</v>
      </c>
      <c r="CQ221" s="987">
        <v>0</v>
      </c>
      <c r="CR221" s="986">
        <v>0</v>
      </c>
      <c r="CS221" s="987">
        <v>0</v>
      </c>
      <c r="CT221" s="986">
        <v>0</v>
      </c>
      <c r="CU221" s="987">
        <v>0</v>
      </c>
      <c r="CV221" s="986">
        <v>0</v>
      </c>
      <c r="CW221" s="987">
        <v>0</v>
      </c>
      <c r="CX221" s="986">
        <v>0</v>
      </c>
      <c r="CY221" s="987">
        <v>0</v>
      </c>
      <c r="CZ221" s="986">
        <v>0</v>
      </c>
      <c r="DA221" s="987">
        <v>0</v>
      </c>
      <c r="DB221" s="986">
        <v>0</v>
      </c>
      <c r="DC221" s="987">
        <v>0</v>
      </c>
      <c r="DD221" s="986">
        <v>0</v>
      </c>
      <c r="DE221" s="987">
        <v>0</v>
      </c>
      <c r="DF221" s="986">
        <v>0</v>
      </c>
      <c r="DG221" s="987">
        <v>0</v>
      </c>
      <c r="DH221" s="986">
        <v>0</v>
      </c>
      <c r="DI221" s="987">
        <v>0</v>
      </c>
      <c r="DJ221" s="986">
        <v>0</v>
      </c>
      <c r="DK221" s="987">
        <v>0</v>
      </c>
      <c r="DL221" s="986">
        <v>0</v>
      </c>
      <c r="DM221" s="987">
        <v>0</v>
      </c>
      <c r="DN221" s="986">
        <v>0</v>
      </c>
      <c r="DO221" s="987">
        <v>0</v>
      </c>
      <c r="DP221" s="988">
        <v>0</v>
      </c>
      <c r="DQ221" s="946"/>
      <c r="DR221" s="973"/>
      <c r="DS221" s="946"/>
      <c r="DT221" s="985">
        <v>0</v>
      </c>
      <c r="DU221" s="986">
        <v>0</v>
      </c>
      <c r="DV221" s="987">
        <v>0</v>
      </c>
      <c r="DW221" s="986">
        <v>0</v>
      </c>
      <c r="DX221" s="987">
        <v>0</v>
      </c>
      <c r="DY221" s="986">
        <v>0</v>
      </c>
      <c r="DZ221" s="987">
        <v>0</v>
      </c>
      <c r="EA221" s="986">
        <v>0</v>
      </c>
      <c r="EB221" s="987">
        <v>0</v>
      </c>
      <c r="EC221" s="986">
        <v>0</v>
      </c>
      <c r="ED221" s="987">
        <v>0</v>
      </c>
      <c r="EE221" s="986">
        <v>0</v>
      </c>
      <c r="EF221" s="987">
        <v>0</v>
      </c>
      <c r="EG221" s="986">
        <v>0</v>
      </c>
      <c r="EH221" s="987">
        <v>0</v>
      </c>
      <c r="EI221" s="986">
        <v>0</v>
      </c>
      <c r="EJ221" s="987">
        <v>0</v>
      </c>
      <c r="EK221" s="986">
        <v>0</v>
      </c>
      <c r="EL221" s="987">
        <v>0</v>
      </c>
      <c r="EM221" s="986">
        <v>0</v>
      </c>
      <c r="EN221" s="987">
        <v>0</v>
      </c>
      <c r="EO221" s="986">
        <v>0</v>
      </c>
      <c r="EP221" s="987">
        <v>0</v>
      </c>
      <c r="EQ221" s="986">
        <v>0</v>
      </c>
      <c r="ER221" s="987">
        <v>0</v>
      </c>
      <c r="ES221" s="986">
        <v>0</v>
      </c>
      <c r="ET221" s="987">
        <v>0</v>
      </c>
      <c r="EU221" s="986">
        <v>0</v>
      </c>
      <c r="EV221" s="987">
        <v>0</v>
      </c>
      <c r="EW221" s="986">
        <v>0</v>
      </c>
      <c r="EX221" s="987">
        <v>0</v>
      </c>
      <c r="EY221" s="986">
        <v>0</v>
      </c>
      <c r="EZ221" s="987">
        <v>0</v>
      </c>
      <c r="FA221" s="986">
        <v>0</v>
      </c>
      <c r="FB221" s="987">
        <v>0</v>
      </c>
      <c r="FC221" s="988">
        <v>0</v>
      </c>
      <c r="FD221" s="946"/>
      <c r="FE221" s="974"/>
      <c r="FF221" s="946"/>
      <c r="FG221" s="975"/>
      <c r="FI221" s="989" t="b">
        <v>1</v>
      </c>
    </row>
    <row r="222" spans="2:165" hidden="1" outlineLevel="1">
      <c r="B222" s="990">
        <v>209</v>
      </c>
      <c r="C222" s="1011" t="s">
        <v>786</v>
      </c>
      <c r="E222" s="992">
        <v>0</v>
      </c>
      <c r="F222" s="993">
        <v>0</v>
      </c>
      <c r="G222" s="994">
        <v>0</v>
      </c>
      <c r="H222" s="993">
        <v>0</v>
      </c>
      <c r="I222" s="994">
        <v>0</v>
      </c>
      <c r="J222" s="993">
        <v>0</v>
      </c>
      <c r="K222" s="994">
        <v>0</v>
      </c>
      <c r="L222" s="993">
        <v>0</v>
      </c>
      <c r="M222" s="994">
        <v>0</v>
      </c>
      <c r="N222" s="993">
        <v>0</v>
      </c>
      <c r="O222" s="994">
        <v>0</v>
      </c>
      <c r="P222" s="993">
        <v>0</v>
      </c>
      <c r="Q222" s="994">
        <v>0</v>
      </c>
      <c r="R222" s="993">
        <v>0</v>
      </c>
      <c r="S222" s="994">
        <v>0</v>
      </c>
      <c r="T222" s="993">
        <v>0</v>
      </c>
      <c r="U222" s="994">
        <v>0</v>
      </c>
      <c r="V222" s="993">
        <v>0</v>
      </c>
      <c r="W222" s="994">
        <v>0</v>
      </c>
      <c r="X222" s="993">
        <v>0</v>
      </c>
      <c r="Y222" s="994">
        <v>0</v>
      </c>
      <c r="Z222" s="993">
        <v>0</v>
      </c>
      <c r="AA222" s="994">
        <v>0</v>
      </c>
      <c r="AB222" s="993">
        <v>0</v>
      </c>
      <c r="AC222" s="994">
        <v>0</v>
      </c>
      <c r="AD222" s="993">
        <v>0</v>
      </c>
      <c r="AE222" s="994">
        <v>0</v>
      </c>
      <c r="AF222" s="993">
        <v>0</v>
      </c>
      <c r="AG222" s="994">
        <v>0</v>
      </c>
      <c r="AH222" s="993">
        <v>0</v>
      </c>
      <c r="AI222" s="994">
        <v>0</v>
      </c>
      <c r="AJ222" s="993">
        <v>0</v>
      </c>
      <c r="AK222" s="994">
        <v>0</v>
      </c>
      <c r="AL222" s="993">
        <v>0</v>
      </c>
      <c r="AM222" s="994">
        <v>0</v>
      </c>
      <c r="AN222" s="995">
        <v>0</v>
      </c>
      <c r="AO222" s="946"/>
      <c r="AP222" s="964"/>
      <c r="AQ222" s="946"/>
      <c r="AR222" s="992">
        <v>0</v>
      </c>
      <c r="AS222" s="993">
        <v>0</v>
      </c>
      <c r="AT222" s="994">
        <v>0</v>
      </c>
      <c r="AU222" s="993">
        <v>0</v>
      </c>
      <c r="AV222" s="994">
        <v>0</v>
      </c>
      <c r="AW222" s="993">
        <v>0</v>
      </c>
      <c r="AX222" s="994">
        <v>0</v>
      </c>
      <c r="AY222" s="993">
        <v>0</v>
      </c>
      <c r="AZ222" s="994">
        <v>0</v>
      </c>
      <c r="BA222" s="993">
        <v>0</v>
      </c>
      <c r="BB222" s="994">
        <v>0</v>
      </c>
      <c r="BC222" s="993">
        <v>0</v>
      </c>
      <c r="BD222" s="994">
        <v>0</v>
      </c>
      <c r="BE222" s="993">
        <v>0</v>
      </c>
      <c r="BF222" s="994">
        <v>0</v>
      </c>
      <c r="BG222" s="993">
        <v>0</v>
      </c>
      <c r="BH222" s="994">
        <v>0</v>
      </c>
      <c r="BI222" s="993">
        <v>0</v>
      </c>
      <c r="BJ222" s="994">
        <v>0</v>
      </c>
      <c r="BK222" s="993">
        <v>0</v>
      </c>
      <c r="BL222" s="994">
        <v>0</v>
      </c>
      <c r="BM222" s="993">
        <v>0</v>
      </c>
      <c r="BN222" s="994">
        <v>0</v>
      </c>
      <c r="BO222" s="993">
        <v>0</v>
      </c>
      <c r="BP222" s="994">
        <v>0</v>
      </c>
      <c r="BQ222" s="993">
        <v>0</v>
      </c>
      <c r="BR222" s="994">
        <v>0</v>
      </c>
      <c r="BS222" s="993">
        <v>0</v>
      </c>
      <c r="BT222" s="994">
        <v>0</v>
      </c>
      <c r="BU222" s="993">
        <v>0</v>
      </c>
      <c r="BV222" s="994">
        <v>0</v>
      </c>
      <c r="BW222" s="993">
        <v>0</v>
      </c>
      <c r="BX222" s="994">
        <v>0</v>
      </c>
      <c r="BY222" s="993">
        <v>0</v>
      </c>
      <c r="BZ222" s="994">
        <v>0</v>
      </c>
      <c r="CA222" s="995">
        <v>0</v>
      </c>
      <c r="CB222" s="946"/>
      <c r="CC222" s="971"/>
      <c r="CD222" s="946"/>
      <c r="CE222" s="972"/>
      <c r="CF222" s="946"/>
      <c r="CG222" s="992">
        <v>0</v>
      </c>
      <c r="CH222" s="993">
        <v>0</v>
      </c>
      <c r="CI222" s="994">
        <v>0</v>
      </c>
      <c r="CJ222" s="993">
        <v>0</v>
      </c>
      <c r="CK222" s="994">
        <v>0</v>
      </c>
      <c r="CL222" s="993">
        <v>0</v>
      </c>
      <c r="CM222" s="994">
        <v>0</v>
      </c>
      <c r="CN222" s="993">
        <v>0</v>
      </c>
      <c r="CO222" s="994">
        <v>0</v>
      </c>
      <c r="CP222" s="993">
        <v>0</v>
      </c>
      <c r="CQ222" s="994">
        <v>0</v>
      </c>
      <c r="CR222" s="993">
        <v>0</v>
      </c>
      <c r="CS222" s="994">
        <v>0</v>
      </c>
      <c r="CT222" s="993">
        <v>0</v>
      </c>
      <c r="CU222" s="994">
        <v>0</v>
      </c>
      <c r="CV222" s="993">
        <v>0</v>
      </c>
      <c r="CW222" s="994">
        <v>0</v>
      </c>
      <c r="CX222" s="993">
        <v>0</v>
      </c>
      <c r="CY222" s="994">
        <v>0</v>
      </c>
      <c r="CZ222" s="993">
        <v>0</v>
      </c>
      <c r="DA222" s="994">
        <v>0</v>
      </c>
      <c r="DB222" s="993">
        <v>0</v>
      </c>
      <c r="DC222" s="994">
        <v>0</v>
      </c>
      <c r="DD222" s="993">
        <v>0</v>
      </c>
      <c r="DE222" s="994">
        <v>0</v>
      </c>
      <c r="DF222" s="993">
        <v>0</v>
      </c>
      <c r="DG222" s="994">
        <v>0</v>
      </c>
      <c r="DH222" s="993">
        <v>0</v>
      </c>
      <c r="DI222" s="994">
        <v>0</v>
      </c>
      <c r="DJ222" s="993">
        <v>0</v>
      </c>
      <c r="DK222" s="994">
        <v>0</v>
      </c>
      <c r="DL222" s="993">
        <v>0</v>
      </c>
      <c r="DM222" s="994">
        <v>0</v>
      </c>
      <c r="DN222" s="993">
        <v>0</v>
      </c>
      <c r="DO222" s="994">
        <v>0</v>
      </c>
      <c r="DP222" s="995">
        <v>0</v>
      </c>
      <c r="DQ222" s="946"/>
      <c r="DR222" s="973"/>
      <c r="DS222" s="946"/>
      <c r="DT222" s="992">
        <v>0</v>
      </c>
      <c r="DU222" s="993">
        <v>0</v>
      </c>
      <c r="DV222" s="994">
        <v>0</v>
      </c>
      <c r="DW222" s="993">
        <v>0</v>
      </c>
      <c r="DX222" s="994">
        <v>0</v>
      </c>
      <c r="DY222" s="993">
        <v>0</v>
      </c>
      <c r="DZ222" s="994">
        <v>0</v>
      </c>
      <c r="EA222" s="993">
        <v>0</v>
      </c>
      <c r="EB222" s="994">
        <v>0</v>
      </c>
      <c r="EC222" s="993">
        <v>0</v>
      </c>
      <c r="ED222" s="994">
        <v>0</v>
      </c>
      <c r="EE222" s="993">
        <v>0</v>
      </c>
      <c r="EF222" s="994">
        <v>0</v>
      </c>
      <c r="EG222" s="993">
        <v>0</v>
      </c>
      <c r="EH222" s="994">
        <v>0</v>
      </c>
      <c r="EI222" s="993">
        <v>0</v>
      </c>
      <c r="EJ222" s="994">
        <v>0</v>
      </c>
      <c r="EK222" s="993">
        <v>0</v>
      </c>
      <c r="EL222" s="994">
        <v>0</v>
      </c>
      <c r="EM222" s="993">
        <v>0</v>
      </c>
      <c r="EN222" s="994">
        <v>0</v>
      </c>
      <c r="EO222" s="993">
        <v>0</v>
      </c>
      <c r="EP222" s="994">
        <v>0</v>
      </c>
      <c r="EQ222" s="993">
        <v>0</v>
      </c>
      <c r="ER222" s="994">
        <v>0</v>
      </c>
      <c r="ES222" s="993">
        <v>0</v>
      </c>
      <c r="ET222" s="994">
        <v>0</v>
      </c>
      <c r="EU222" s="993">
        <v>0</v>
      </c>
      <c r="EV222" s="994">
        <v>0</v>
      </c>
      <c r="EW222" s="993">
        <v>0</v>
      </c>
      <c r="EX222" s="994">
        <v>0</v>
      </c>
      <c r="EY222" s="993">
        <v>0</v>
      </c>
      <c r="EZ222" s="994">
        <v>0</v>
      </c>
      <c r="FA222" s="993">
        <v>0</v>
      </c>
      <c r="FB222" s="994">
        <v>0</v>
      </c>
      <c r="FC222" s="995">
        <v>0</v>
      </c>
      <c r="FD222" s="946"/>
      <c r="FE222" s="974"/>
      <c r="FF222" s="946"/>
      <c r="FG222" s="975"/>
      <c r="FI222" s="996" t="b">
        <v>1</v>
      </c>
    </row>
    <row r="223" spans="2:165" hidden="1" outlineLevel="1">
      <c r="B223" s="983">
        <v>210</v>
      </c>
      <c r="C223" s="1012" t="s">
        <v>787</v>
      </c>
      <c r="E223" s="985">
        <v>0</v>
      </c>
      <c r="F223" s="986">
        <v>0</v>
      </c>
      <c r="G223" s="987">
        <v>0</v>
      </c>
      <c r="H223" s="986">
        <v>0</v>
      </c>
      <c r="I223" s="987">
        <v>0</v>
      </c>
      <c r="J223" s="986">
        <v>0</v>
      </c>
      <c r="K223" s="987">
        <v>0</v>
      </c>
      <c r="L223" s="986">
        <v>0</v>
      </c>
      <c r="M223" s="987">
        <v>0</v>
      </c>
      <c r="N223" s="986">
        <v>0</v>
      </c>
      <c r="O223" s="987">
        <v>0</v>
      </c>
      <c r="P223" s="986">
        <v>0</v>
      </c>
      <c r="Q223" s="987">
        <v>0</v>
      </c>
      <c r="R223" s="986">
        <v>0</v>
      </c>
      <c r="S223" s="987">
        <v>0</v>
      </c>
      <c r="T223" s="986">
        <v>0</v>
      </c>
      <c r="U223" s="987">
        <v>0</v>
      </c>
      <c r="V223" s="986">
        <v>0</v>
      </c>
      <c r="W223" s="987">
        <v>0</v>
      </c>
      <c r="X223" s="986">
        <v>0</v>
      </c>
      <c r="Y223" s="987">
        <v>0</v>
      </c>
      <c r="Z223" s="986">
        <v>0</v>
      </c>
      <c r="AA223" s="987">
        <v>0</v>
      </c>
      <c r="AB223" s="986">
        <v>0</v>
      </c>
      <c r="AC223" s="987">
        <v>0</v>
      </c>
      <c r="AD223" s="986">
        <v>0</v>
      </c>
      <c r="AE223" s="987">
        <v>0</v>
      </c>
      <c r="AF223" s="986">
        <v>0</v>
      </c>
      <c r="AG223" s="987">
        <v>0</v>
      </c>
      <c r="AH223" s="986">
        <v>0</v>
      </c>
      <c r="AI223" s="987">
        <v>0</v>
      </c>
      <c r="AJ223" s="986">
        <v>0</v>
      </c>
      <c r="AK223" s="987">
        <v>0</v>
      </c>
      <c r="AL223" s="986">
        <v>0</v>
      </c>
      <c r="AM223" s="987">
        <v>0</v>
      </c>
      <c r="AN223" s="988">
        <v>0</v>
      </c>
      <c r="AO223" s="946"/>
      <c r="AP223" s="964"/>
      <c r="AQ223" s="946"/>
      <c r="AR223" s="985">
        <v>0</v>
      </c>
      <c r="AS223" s="986">
        <v>0</v>
      </c>
      <c r="AT223" s="987">
        <v>0</v>
      </c>
      <c r="AU223" s="986">
        <v>0</v>
      </c>
      <c r="AV223" s="987">
        <v>0</v>
      </c>
      <c r="AW223" s="986">
        <v>0</v>
      </c>
      <c r="AX223" s="987">
        <v>0</v>
      </c>
      <c r="AY223" s="986">
        <v>0</v>
      </c>
      <c r="AZ223" s="987">
        <v>0</v>
      </c>
      <c r="BA223" s="986">
        <v>0</v>
      </c>
      <c r="BB223" s="987">
        <v>0</v>
      </c>
      <c r="BC223" s="986">
        <v>0</v>
      </c>
      <c r="BD223" s="987">
        <v>0</v>
      </c>
      <c r="BE223" s="986">
        <v>0</v>
      </c>
      <c r="BF223" s="987">
        <v>0</v>
      </c>
      <c r="BG223" s="986">
        <v>0</v>
      </c>
      <c r="BH223" s="987">
        <v>0</v>
      </c>
      <c r="BI223" s="986">
        <v>0</v>
      </c>
      <c r="BJ223" s="987">
        <v>0</v>
      </c>
      <c r="BK223" s="986">
        <v>0</v>
      </c>
      <c r="BL223" s="987">
        <v>0</v>
      </c>
      <c r="BM223" s="986">
        <v>0</v>
      </c>
      <c r="BN223" s="987">
        <v>0</v>
      </c>
      <c r="BO223" s="986">
        <v>0</v>
      </c>
      <c r="BP223" s="987">
        <v>0</v>
      </c>
      <c r="BQ223" s="986">
        <v>0</v>
      </c>
      <c r="BR223" s="987">
        <v>0</v>
      </c>
      <c r="BS223" s="986">
        <v>0</v>
      </c>
      <c r="BT223" s="987">
        <v>0</v>
      </c>
      <c r="BU223" s="986">
        <v>0</v>
      </c>
      <c r="BV223" s="987">
        <v>0</v>
      </c>
      <c r="BW223" s="986">
        <v>0</v>
      </c>
      <c r="BX223" s="987">
        <v>0</v>
      </c>
      <c r="BY223" s="986">
        <v>0</v>
      </c>
      <c r="BZ223" s="987">
        <v>0</v>
      </c>
      <c r="CA223" s="988">
        <v>0</v>
      </c>
      <c r="CB223" s="946"/>
      <c r="CC223" s="971"/>
      <c r="CD223" s="946"/>
      <c r="CE223" s="972"/>
      <c r="CF223" s="946"/>
      <c r="CG223" s="985">
        <v>0</v>
      </c>
      <c r="CH223" s="986">
        <v>0</v>
      </c>
      <c r="CI223" s="987">
        <v>0</v>
      </c>
      <c r="CJ223" s="986">
        <v>0</v>
      </c>
      <c r="CK223" s="987">
        <v>0</v>
      </c>
      <c r="CL223" s="986">
        <v>0</v>
      </c>
      <c r="CM223" s="987">
        <v>0</v>
      </c>
      <c r="CN223" s="986">
        <v>0</v>
      </c>
      <c r="CO223" s="987">
        <v>0</v>
      </c>
      <c r="CP223" s="986">
        <v>0</v>
      </c>
      <c r="CQ223" s="987">
        <v>0</v>
      </c>
      <c r="CR223" s="986">
        <v>0</v>
      </c>
      <c r="CS223" s="987">
        <v>0</v>
      </c>
      <c r="CT223" s="986">
        <v>0</v>
      </c>
      <c r="CU223" s="987">
        <v>0</v>
      </c>
      <c r="CV223" s="986">
        <v>0</v>
      </c>
      <c r="CW223" s="987">
        <v>0</v>
      </c>
      <c r="CX223" s="986">
        <v>0</v>
      </c>
      <c r="CY223" s="987">
        <v>0</v>
      </c>
      <c r="CZ223" s="986">
        <v>0</v>
      </c>
      <c r="DA223" s="987">
        <v>0</v>
      </c>
      <c r="DB223" s="986">
        <v>0</v>
      </c>
      <c r="DC223" s="987">
        <v>0</v>
      </c>
      <c r="DD223" s="986">
        <v>0</v>
      </c>
      <c r="DE223" s="987">
        <v>0</v>
      </c>
      <c r="DF223" s="986">
        <v>0</v>
      </c>
      <c r="DG223" s="987">
        <v>0</v>
      </c>
      <c r="DH223" s="986">
        <v>0</v>
      </c>
      <c r="DI223" s="987">
        <v>0</v>
      </c>
      <c r="DJ223" s="986">
        <v>0</v>
      </c>
      <c r="DK223" s="987">
        <v>0</v>
      </c>
      <c r="DL223" s="986">
        <v>0</v>
      </c>
      <c r="DM223" s="987">
        <v>0</v>
      </c>
      <c r="DN223" s="986">
        <v>0</v>
      </c>
      <c r="DO223" s="987">
        <v>0</v>
      </c>
      <c r="DP223" s="988">
        <v>0</v>
      </c>
      <c r="DQ223" s="946"/>
      <c r="DR223" s="973"/>
      <c r="DS223" s="946"/>
      <c r="DT223" s="985">
        <v>0</v>
      </c>
      <c r="DU223" s="986">
        <v>0</v>
      </c>
      <c r="DV223" s="987">
        <v>0</v>
      </c>
      <c r="DW223" s="986">
        <v>0</v>
      </c>
      <c r="DX223" s="987">
        <v>0</v>
      </c>
      <c r="DY223" s="986">
        <v>0</v>
      </c>
      <c r="DZ223" s="987">
        <v>0</v>
      </c>
      <c r="EA223" s="986">
        <v>0</v>
      </c>
      <c r="EB223" s="987">
        <v>0</v>
      </c>
      <c r="EC223" s="986">
        <v>0</v>
      </c>
      <c r="ED223" s="987">
        <v>0</v>
      </c>
      <c r="EE223" s="986">
        <v>0</v>
      </c>
      <c r="EF223" s="987">
        <v>0</v>
      </c>
      <c r="EG223" s="986">
        <v>0</v>
      </c>
      <c r="EH223" s="987">
        <v>0</v>
      </c>
      <c r="EI223" s="986">
        <v>0</v>
      </c>
      <c r="EJ223" s="987">
        <v>0</v>
      </c>
      <c r="EK223" s="986">
        <v>0</v>
      </c>
      <c r="EL223" s="987">
        <v>0</v>
      </c>
      <c r="EM223" s="986">
        <v>0</v>
      </c>
      <c r="EN223" s="987">
        <v>0</v>
      </c>
      <c r="EO223" s="986">
        <v>0</v>
      </c>
      <c r="EP223" s="987">
        <v>0</v>
      </c>
      <c r="EQ223" s="986">
        <v>0</v>
      </c>
      <c r="ER223" s="987">
        <v>0</v>
      </c>
      <c r="ES223" s="986">
        <v>0</v>
      </c>
      <c r="ET223" s="987">
        <v>0</v>
      </c>
      <c r="EU223" s="986">
        <v>0</v>
      </c>
      <c r="EV223" s="987">
        <v>0</v>
      </c>
      <c r="EW223" s="986">
        <v>0</v>
      </c>
      <c r="EX223" s="987">
        <v>0</v>
      </c>
      <c r="EY223" s="986">
        <v>0</v>
      </c>
      <c r="EZ223" s="987">
        <v>0</v>
      </c>
      <c r="FA223" s="986">
        <v>0</v>
      </c>
      <c r="FB223" s="987">
        <v>0</v>
      </c>
      <c r="FC223" s="988">
        <v>0</v>
      </c>
      <c r="FD223" s="946"/>
      <c r="FE223" s="974"/>
      <c r="FF223" s="946"/>
      <c r="FG223" s="975"/>
      <c r="FI223" s="989" t="b">
        <v>1</v>
      </c>
    </row>
    <row r="224" spans="2:165" hidden="1" outlineLevel="1">
      <c r="B224" s="990">
        <v>211</v>
      </c>
      <c r="C224" s="991" t="s">
        <v>788</v>
      </c>
      <c r="E224" s="992">
        <v>0</v>
      </c>
      <c r="F224" s="993">
        <v>0</v>
      </c>
      <c r="G224" s="994">
        <v>0</v>
      </c>
      <c r="H224" s="993">
        <v>0</v>
      </c>
      <c r="I224" s="994">
        <v>0</v>
      </c>
      <c r="J224" s="993">
        <v>0</v>
      </c>
      <c r="K224" s="994">
        <v>0</v>
      </c>
      <c r="L224" s="993">
        <v>0</v>
      </c>
      <c r="M224" s="994">
        <v>0</v>
      </c>
      <c r="N224" s="993">
        <v>0</v>
      </c>
      <c r="O224" s="994">
        <v>0</v>
      </c>
      <c r="P224" s="993">
        <v>0</v>
      </c>
      <c r="Q224" s="994">
        <v>0</v>
      </c>
      <c r="R224" s="993">
        <v>0</v>
      </c>
      <c r="S224" s="994">
        <v>0</v>
      </c>
      <c r="T224" s="993">
        <v>0</v>
      </c>
      <c r="U224" s="994">
        <v>0</v>
      </c>
      <c r="V224" s="993">
        <v>0</v>
      </c>
      <c r="W224" s="994">
        <v>0</v>
      </c>
      <c r="X224" s="993">
        <v>0</v>
      </c>
      <c r="Y224" s="994">
        <v>0</v>
      </c>
      <c r="Z224" s="993">
        <v>0</v>
      </c>
      <c r="AA224" s="994">
        <v>0</v>
      </c>
      <c r="AB224" s="993">
        <v>0</v>
      </c>
      <c r="AC224" s="994">
        <v>0</v>
      </c>
      <c r="AD224" s="993">
        <v>0</v>
      </c>
      <c r="AE224" s="994">
        <v>0</v>
      </c>
      <c r="AF224" s="993">
        <v>0</v>
      </c>
      <c r="AG224" s="994">
        <v>0</v>
      </c>
      <c r="AH224" s="993">
        <v>0</v>
      </c>
      <c r="AI224" s="994">
        <v>0</v>
      </c>
      <c r="AJ224" s="993">
        <v>0</v>
      </c>
      <c r="AK224" s="994">
        <v>0</v>
      </c>
      <c r="AL224" s="993">
        <v>0</v>
      </c>
      <c r="AM224" s="994">
        <v>0</v>
      </c>
      <c r="AN224" s="995">
        <v>0</v>
      </c>
      <c r="AO224" s="946"/>
      <c r="AP224" s="964"/>
      <c r="AQ224" s="946"/>
      <c r="AR224" s="992">
        <v>0</v>
      </c>
      <c r="AS224" s="993">
        <v>0</v>
      </c>
      <c r="AT224" s="994">
        <v>0</v>
      </c>
      <c r="AU224" s="993">
        <v>0</v>
      </c>
      <c r="AV224" s="994">
        <v>0</v>
      </c>
      <c r="AW224" s="993">
        <v>0</v>
      </c>
      <c r="AX224" s="994">
        <v>0</v>
      </c>
      <c r="AY224" s="993">
        <v>0</v>
      </c>
      <c r="AZ224" s="994">
        <v>0</v>
      </c>
      <c r="BA224" s="993">
        <v>0</v>
      </c>
      <c r="BB224" s="994">
        <v>0</v>
      </c>
      <c r="BC224" s="993">
        <v>0</v>
      </c>
      <c r="BD224" s="994">
        <v>0</v>
      </c>
      <c r="BE224" s="993">
        <v>0</v>
      </c>
      <c r="BF224" s="994">
        <v>0</v>
      </c>
      <c r="BG224" s="993">
        <v>0</v>
      </c>
      <c r="BH224" s="994">
        <v>0</v>
      </c>
      <c r="BI224" s="993">
        <v>0</v>
      </c>
      <c r="BJ224" s="994">
        <v>0</v>
      </c>
      <c r="BK224" s="993">
        <v>0</v>
      </c>
      <c r="BL224" s="994">
        <v>0</v>
      </c>
      <c r="BM224" s="993">
        <v>0</v>
      </c>
      <c r="BN224" s="994">
        <v>0</v>
      </c>
      <c r="BO224" s="993">
        <v>0</v>
      </c>
      <c r="BP224" s="994">
        <v>0</v>
      </c>
      <c r="BQ224" s="993">
        <v>0</v>
      </c>
      <c r="BR224" s="994">
        <v>0</v>
      </c>
      <c r="BS224" s="993">
        <v>0</v>
      </c>
      <c r="BT224" s="994">
        <v>0</v>
      </c>
      <c r="BU224" s="993">
        <v>0</v>
      </c>
      <c r="BV224" s="994">
        <v>0</v>
      </c>
      <c r="BW224" s="993">
        <v>0</v>
      </c>
      <c r="BX224" s="994">
        <v>0</v>
      </c>
      <c r="BY224" s="993">
        <v>0</v>
      </c>
      <c r="BZ224" s="994">
        <v>0</v>
      </c>
      <c r="CA224" s="995">
        <v>0</v>
      </c>
      <c r="CB224" s="946"/>
      <c r="CC224" s="971"/>
      <c r="CD224" s="946"/>
      <c r="CE224" s="972"/>
      <c r="CF224" s="946"/>
      <c r="CG224" s="992">
        <v>0</v>
      </c>
      <c r="CH224" s="993">
        <v>0</v>
      </c>
      <c r="CI224" s="994">
        <v>0</v>
      </c>
      <c r="CJ224" s="993">
        <v>0</v>
      </c>
      <c r="CK224" s="994">
        <v>0</v>
      </c>
      <c r="CL224" s="993">
        <v>0</v>
      </c>
      <c r="CM224" s="994">
        <v>0</v>
      </c>
      <c r="CN224" s="993">
        <v>0</v>
      </c>
      <c r="CO224" s="994">
        <v>0</v>
      </c>
      <c r="CP224" s="993">
        <v>0</v>
      </c>
      <c r="CQ224" s="994">
        <v>0</v>
      </c>
      <c r="CR224" s="993">
        <v>0</v>
      </c>
      <c r="CS224" s="994">
        <v>0</v>
      </c>
      <c r="CT224" s="993">
        <v>0</v>
      </c>
      <c r="CU224" s="994">
        <v>0</v>
      </c>
      <c r="CV224" s="993">
        <v>0</v>
      </c>
      <c r="CW224" s="994">
        <v>0</v>
      </c>
      <c r="CX224" s="993">
        <v>0</v>
      </c>
      <c r="CY224" s="994">
        <v>0</v>
      </c>
      <c r="CZ224" s="993">
        <v>0</v>
      </c>
      <c r="DA224" s="994">
        <v>0</v>
      </c>
      <c r="DB224" s="993">
        <v>0</v>
      </c>
      <c r="DC224" s="994">
        <v>0</v>
      </c>
      <c r="DD224" s="993">
        <v>0</v>
      </c>
      <c r="DE224" s="994">
        <v>0</v>
      </c>
      <c r="DF224" s="993">
        <v>0</v>
      </c>
      <c r="DG224" s="994">
        <v>0</v>
      </c>
      <c r="DH224" s="993">
        <v>0</v>
      </c>
      <c r="DI224" s="994">
        <v>0</v>
      </c>
      <c r="DJ224" s="993">
        <v>0</v>
      </c>
      <c r="DK224" s="994">
        <v>0</v>
      </c>
      <c r="DL224" s="993">
        <v>0</v>
      </c>
      <c r="DM224" s="994">
        <v>0</v>
      </c>
      <c r="DN224" s="993">
        <v>0</v>
      </c>
      <c r="DO224" s="994">
        <v>0</v>
      </c>
      <c r="DP224" s="995">
        <v>0</v>
      </c>
      <c r="DQ224" s="946"/>
      <c r="DR224" s="973"/>
      <c r="DS224" s="946"/>
      <c r="DT224" s="992">
        <v>0</v>
      </c>
      <c r="DU224" s="993">
        <v>0</v>
      </c>
      <c r="DV224" s="994">
        <v>0</v>
      </c>
      <c r="DW224" s="993">
        <v>0</v>
      </c>
      <c r="DX224" s="994">
        <v>0</v>
      </c>
      <c r="DY224" s="993">
        <v>0</v>
      </c>
      <c r="DZ224" s="994">
        <v>0</v>
      </c>
      <c r="EA224" s="993">
        <v>0</v>
      </c>
      <c r="EB224" s="994">
        <v>0</v>
      </c>
      <c r="EC224" s="993">
        <v>0</v>
      </c>
      <c r="ED224" s="994">
        <v>0</v>
      </c>
      <c r="EE224" s="993">
        <v>0</v>
      </c>
      <c r="EF224" s="994">
        <v>0</v>
      </c>
      <c r="EG224" s="993">
        <v>0</v>
      </c>
      <c r="EH224" s="994">
        <v>0</v>
      </c>
      <c r="EI224" s="993">
        <v>0</v>
      </c>
      <c r="EJ224" s="994">
        <v>0</v>
      </c>
      <c r="EK224" s="993">
        <v>0</v>
      </c>
      <c r="EL224" s="994">
        <v>0</v>
      </c>
      <c r="EM224" s="993">
        <v>0</v>
      </c>
      <c r="EN224" s="994">
        <v>0</v>
      </c>
      <c r="EO224" s="993">
        <v>0</v>
      </c>
      <c r="EP224" s="994">
        <v>0</v>
      </c>
      <c r="EQ224" s="993">
        <v>0</v>
      </c>
      <c r="ER224" s="994">
        <v>0</v>
      </c>
      <c r="ES224" s="993">
        <v>0</v>
      </c>
      <c r="ET224" s="994">
        <v>0</v>
      </c>
      <c r="EU224" s="993">
        <v>0</v>
      </c>
      <c r="EV224" s="994">
        <v>0</v>
      </c>
      <c r="EW224" s="993">
        <v>0</v>
      </c>
      <c r="EX224" s="994">
        <v>0</v>
      </c>
      <c r="EY224" s="993">
        <v>0</v>
      </c>
      <c r="EZ224" s="994">
        <v>0</v>
      </c>
      <c r="FA224" s="993">
        <v>0</v>
      </c>
      <c r="FB224" s="994">
        <v>0</v>
      </c>
      <c r="FC224" s="995">
        <v>0</v>
      </c>
      <c r="FD224" s="946"/>
      <c r="FE224" s="974"/>
      <c r="FF224" s="946"/>
      <c r="FG224" s="975"/>
      <c r="FI224" s="996" t="b">
        <v>1</v>
      </c>
    </row>
    <row r="225" spans="2:165" hidden="1" outlineLevel="1">
      <c r="B225" s="983">
        <v>212</v>
      </c>
      <c r="C225" s="984" t="s">
        <v>789</v>
      </c>
      <c r="E225" s="985">
        <v>0</v>
      </c>
      <c r="F225" s="986">
        <v>0</v>
      </c>
      <c r="G225" s="987">
        <v>0</v>
      </c>
      <c r="H225" s="986">
        <v>0</v>
      </c>
      <c r="I225" s="987">
        <v>0</v>
      </c>
      <c r="J225" s="986">
        <v>0</v>
      </c>
      <c r="K225" s="987">
        <v>0</v>
      </c>
      <c r="L225" s="986">
        <v>0</v>
      </c>
      <c r="M225" s="987">
        <v>0</v>
      </c>
      <c r="N225" s="986">
        <v>0</v>
      </c>
      <c r="O225" s="987">
        <v>0</v>
      </c>
      <c r="P225" s="986">
        <v>0</v>
      </c>
      <c r="Q225" s="987">
        <v>0</v>
      </c>
      <c r="R225" s="986">
        <v>0</v>
      </c>
      <c r="S225" s="987">
        <v>0</v>
      </c>
      <c r="T225" s="986">
        <v>0</v>
      </c>
      <c r="U225" s="987">
        <v>0</v>
      </c>
      <c r="V225" s="986">
        <v>0</v>
      </c>
      <c r="W225" s="987">
        <v>0</v>
      </c>
      <c r="X225" s="986">
        <v>0</v>
      </c>
      <c r="Y225" s="987">
        <v>0</v>
      </c>
      <c r="Z225" s="986">
        <v>0</v>
      </c>
      <c r="AA225" s="987">
        <v>0</v>
      </c>
      <c r="AB225" s="986">
        <v>0</v>
      </c>
      <c r="AC225" s="987">
        <v>0</v>
      </c>
      <c r="AD225" s="986">
        <v>0</v>
      </c>
      <c r="AE225" s="987">
        <v>0</v>
      </c>
      <c r="AF225" s="986">
        <v>0</v>
      </c>
      <c r="AG225" s="987">
        <v>0</v>
      </c>
      <c r="AH225" s="986">
        <v>0</v>
      </c>
      <c r="AI225" s="987">
        <v>0</v>
      </c>
      <c r="AJ225" s="986">
        <v>0</v>
      </c>
      <c r="AK225" s="987">
        <v>0</v>
      </c>
      <c r="AL225" s="986">
        <v>0</v>
      </c>
      <c r="AM225" s="987">
        <v>0</v>
      </c>
      <c r="AN225" s="988">
        <v>0</v>
      </c>
      <c r="AO225" s="946"/>
      <c r="AP225" s="964"/>
      <c r="AQ225" s="946"/>
      <c r="AR225" s="985">
        <v>0</v>
      </c>
      <c r="AS225" s="986">
        <v>0</v>
      </c>
      <c r="AT225" s="987">
        <v>0</v>
      </c>
      <c r="AU225" s="986">
        <v>0</v>
      </c>
      <c r="AV225" s="987">
        <v>0</v>
      </c>
      <c r="AW225" s="986">
        <v>0</v>
      </c>
      <c r="AX225" s="987">
        <v>0</v>
      </c>
      <c r="AY225" s="986">
        <v>0</v>
      </c>
      <c r="AZ225" s="987">
        <v>0</v>
      </c>
      <c r="BA225" s="986">
        <v>0</v>
      </c>
      <c r="BB225" s="987">
        <v>0</v>
      </c>
      <c r="BC225" s="986">
        <v>0</v>
      </c>
      <c r="BD225" s="987">
        <v>0</v>
      </c>
      <c r="BE225" s="986">
        <v>0</v>
      </c>
      <c r="BF225" s="987">
        <v>0</v>
      </c>
      <c r="BG225" s="986">
        <v>0</v>
      </c>
      <c r="BH225" s="987">
        <v>0</v>
      </c>
      <c r="BI225" s="986">
        <v>0</v>
      </c>
      <c r="BJ225" s="987">
        <v>0</v>
      </c>
      <c r="BK225" s="986">
        <v>0</v>
      </c>
      <c r="BL225" s="987">
        <v>0</v>
      </c>
      <c r="BM225" s="986">
        <v>0</v>
      </c>
      <c r="BN225" s="987">
        <v>0</v>
      </c>
      <c r="BO225" s="986">
        <v>0</v>
      </c>
      <c r="BP225" s="987">
        <v>0</v>
      </c>
      <c r="BQ225" s="986">
        <v>0</v>
      </c>
      <c r="BR225" s="987">
        <v>0</v>
      </c>
      <c r="BS225" s="986">
        <v>0</v>
      </c>
      <c r="BT225" s="987">
        <v>0</v>
      </c>
      <c r="BU225" s="986">
        <v>0</v>
      </c>
      <c r="BV225" s="987">
        <v>0</v>
      </c>
      <c r="BW225" s="986">
        <v>0</v>
      </c>
      <c r="BX225" s="987">
        <v>0</v>
      </c>
      <c r="BY225" s="986">
        <v>0</v>
      </c>
      <c r="BZ225" s="987">
        <v>0</v>
      </c>
      <c r="CA225" s="988">
        <v>0</v>
      </c>
      <c r="CB225" s="946"/>
      <c r="CC225" s="971"/>
      <c r="CD225" s="946"/>
      <c r="CE225" s="972"/>
      <c r="CF225" s="946"/>
      <c r="CG225" s="985">
        <v>0</v>
      </c>
      <c r="CH225" s="986">
        <v>0</v>
      </c>
      <c r="CI225" s="987">
        <v>0</v>
      </c>
      <c r="CJ225" s="986">
        <v>0</v>
      </c>
      <c r="CK225" s="987">
        <v>0</v>
      </c>
      <c r="CL225" s="986">
        <v>0</v>
      </c>
      <c r="CM225" s="987">
        <v>0</v>
      </c>
      <c r="CN225" s="986">
        <v>0</v>
      </c>
      <c r="CO225" s="987">
        <v>0</v>
      </c>
      <c r="CP225" s="986">
        <v>0</v>
      </c>
      <c r="CQ225" s="987">
        <v>0</v>
      </c>
      <c r="CR225" s="986">
        <v>0</v>
      </c>
      <c r="CS225" s="987">
        <v>0</v>
      </c>
      <c r="CT225" s="986">
        <v>0</v>
      </c>
      <c r="CU225" s="987">
        <v>0</v>
      </c>
      <c r="CV225" s="986">
        <v>0</v>
      </c>
      <c r="CW225" s="987">
        <v>0</v>
      </c>
      <c r="CX225" s="986">
        <v>0</v>
      </c>
      <c r="CY225" s="987">
        <v>0</v>
      </c>
      <c r="CZ225" s="986">
        <v>0</v>
      </c>
      <c r="DA225" s="987">
        <v>0</v>
      </c>
      <c r="DB225" s="986">
        <v>0</v>
      </c>
      <c r="DC225" s="987">
        <v>0</v>
      </c>
      <c r="DD225" s="986">
        <v>0</v>
      </c>
      <c r="DE225" s="987">
        <v>0</v>
      </c>
      <c r="DF225" s="986">
        <v>0</v>
      </c>
      <c r="DG225" s="987">
        <v>0</v>
      </c>
      <c r="DH225" s="986">
        <v>0</v>
      </c>
      <c r="DI225" s="987">
        <v>0</v>
      </c>
      <c r="DJ225" s="986">
        <v>0</v>
      </c>
      <c r="DK225" s="987">
        <v>0</v>
      </c>
      <c r="DL225" s="986">
        <v>0</v>
      </c>
      <c r="DM225" s="987">
        <v>0</v>
      </c>
      <c r="DN225" s="986">
        <v>0</v>
      </c>
      <c r="DO225" s="987">
        <v>0</v>
      </c>
      <c r="DP225" s="988">
        <v>0</v>
      </c>
      <c r="DQ225" s="946"/>
      <c r="DR225" s="973"/>
      <c r="DS225" s="946"/>
      <c r="DT225" s="985">
        <v>0</v>
      </c>
      <c r="DU225" s="986">
        <v>0</v>
      </c>
      <c r="DV225" s="987">
        <v>0</v>
      </c>
      <c r="DW225" s="986">
        <v>0</v>
      </c>
      <c r="DX225" s="987">
        <v>0</v>
      </c>
      <c r="DY225" s="986">
        <v>0</v>
      </c>
      <c r="DZ225" s="987">
        <v>0</v>
      </c>
      <c r="EA225" s="986">
        <v>0</v>
      </c>
      <c r="EB225" s="987">
        <v>0</v>
      </c>
      <c r="EC225" s="986">
        <v>0</v>
      </c>
      <c r="ED225" s="987">
        <v>0</v>
      </c>
      <c r="EE225" s="986">
        <v>0</v>
      </c>
      <c r="EF225" s="987">
        <v>0</v>
      </c>
      <c r="EG225" s="986">
        <v>0</v>
      </c>
      <c r="EH225" s="987">
        <v>0</v>
      </c>
      <c r="EI225" s="986">
        <v>0</v>
      </c>
      <c r="EJ225" s="987">
        <v>0</v>
      </c>
      <c r="EK225" s="986">
        <v>0</v>
      </c>
      <c r="EL225" s="987">
        <v>0</v>
      </c>
      <c r="EM225" s="986">
        <v>0</v>
      </c>
      <c r="EN225" s="987">
        <v>0</v>
      </c>
      <c r="EO225" s="986">
        <v>0</v>
      </c>
      <c r="EP225" s="987">
        <v>0</v>
      </c>
      <c r="EQ225" s="986">
        <v>0</v>
      </c>
      <c r="ER225" s="987">
        <v>0</v>
      </c>
      <c r="ES225" s="986">
        <v>0</v>
      </c>
      <c r="ET225" s="987">
        <v>0</v>
      </c>
      <c r="EU225" s="986">
        <v>0</v>
      </c>
      <c r="EV225" s="987">
        <v>0</v>
      </c>
      <c r="EW225" s="986">
        <v>0</v>
      </c>
      <c r="EX225" s="987">
        <v>0</v>
      </c>
      <c r="EY225" s="986">
        <v>0</v>
      </c>
      <c r="EZ225" s="987">
        <v>0</v>
      </c>
      <c r="FA225" s="986">
        <v>0</v>
      </c>
      <c r="FB225" s="987">
        <v>0</v>
      </c>
      <c r="FC225" s="988">
        <v>0</v>
      </c>
      <c r="FD225" s="946"/>
      <c r="FE225" s="974"/>
      <c r="FF225" s="946"/>
      <c r="FG225" s="975"/>
      <c r="FI225" s="989" t="b">
        <v>1</v>
      </c>
    </row>
    <row r="226" spans="2:165" hidden="1" outlineLevel="1">
      <c r="B226" s="990">
        <v>213</v>
      </c>
      <c r="C226" s="991" t="s">
        <v>790</v>
      </c>
      <c r="E226" s="992">
        <v>0</v>
      </c>
      <c r="F226" s="993">
        <v>0</v>
      </c>
      <c r="G226" s="994">
        <v>0</v>
      </c>
      <c r="H226" s="993">
        <v>0</v>
      </c>
      <c r="I226" s="994">
        <v>0</v>
      </c>
      <c r="J226" s="993">
        <v>0</v>
      </c>
      <c r="K226" s="994">
        <v>0</v>
      </c>
      <c r="L226" s="993">
        <v>0</v>
      </c>
      <c r="M226" s="994">
        <v>0</v>
      </c>
      <c r="N226" s="993">
        <v>0</v>
      </c>
      <c r="O226" s="994">
        <v>0</v>
      </c>
      <c r="P226" s="993">
        <v>0</v>
      </c>
      <c r="Q226" s="994">
        <v>0</v>
      </c>
      <c r="R226" s="993">
        <v>0</v>
      </c>
      <c r="S226" s="994">
        <v>0</v>
      </c>
      <c r="T226" s="993">
        <v>0</v>
      </c>
      <c r="U226" s="994">
        <v>0</v>
      </c>
      <c r="V226" s="993">
        <v>0</v>
      </c>
      <c r="W226" s="994">
        <v>0</v>
      </c>
      <c r="X226" s="993">
        <v>0</v>
      </c>
      <c r="Y226" s="994">
        <v>0</v>
      </c>
      <c r="Z226" s="993">
        <v>0</v>
      </c>
      <c r="AA226" s="994">
        <v>0</v>
      </c>
      <c r="AB226" s="993">
        <v>0</v>
      </c>
      <c r="AC226" s="994">
        <v>0</v>
      </c>
      <c r="AD226" s="993">
        <v>0</v>
      </c>
      <c r="AE226" s="994">
        <v>0</v>
      </c>
      <c r="AF226" s="993">
        <v>0</v>
      </c>
      <c r="AG226" s="994">
        <v>0</v>
      </c>
      <c r="AH226" s="993">
        <v>0</v>
      </c>
      <c r="AI226" s="994">
        <v>0</v>
      </c>
      <c r="AJ226" s="993">
        <v>0</v>
      </c>
      <c r="AK226" s="994">
        <v>0</v>
      </c>
      <c r="AL226" s="993">
        <v>0</v>
      </c>
      <c r="AM226" s="994">
        <v>0</v>
      </c>
      <c r="AN226" s="995">
        <v>0</v>
      </c>
      <c r="AO226" s="946"/>
      <c r="AP226" s="964"/>
      <c r="AQ226" s="946"/>
      <c r="AR226" s="992">
        <v>0</v>
      </c>
      <c r="AS226" s="993">
        <v>0</v>
      </c>
      <c r="AT226" s="994">
        <v>0</v>
      </c>
      <c r="AU226" s="993">
        <v>0</v>
      </c>
      <c r="AV226" s="994">
        <v>0</v>
      </c>
      <c r="AW226" s="993">
        <v>0</v>
      </c>
      <c r="AX226" s="994">
        <v>0</v>
      </c>
      <c r="AY226" s="993">
        <v>0</v>
      </c>
      <c r="AZ226" s="994">
        <v>0</v>
      </c>
      <c r="BA226" s="993">
        <v>0</v>
      </c>
      <c r="BB226" s="994">
        <v>0</v>
      </c>
      <c r="BC226" s="993">
        <v>0</v>
      </c>
      <c r="BD226" s="994">
        <v>0</v>
      </c>
      <c r="BE226" s="993">
        <v>0</v>
      </c>
      <c r="BF226" s="994">
        <v>0</v>
      </c>
      <c r="BG226" s="993">
        <v>0</v>
      </c>
      <c r="BH226" s="994">
        <v>0</v>
      </c>
      <c r="BI226" s="993">
        <v>0</v>
      </c>
      <c r="BJ226" s="994">
        <v>0</v>
      </c>
      <c r="BK226" s="993">
        <v>0</v>
      </c>
      <c r="BL226" s="994">
        <v>0</v>
      </c>
      <c r="BM226" s="993">
        <v>0</v>
      </c>
      <c r="BN226" s="994">
        <v>0</v>
      </c>
      <c r="BO226" s="993">
        <v>0</v>
      </c>
      <c r="BP226" s="994">
        <v>0</v>
      </c>
      <c r="BQ226" s="993">
        <v>0</v>
      </c>
      <c r="BR226" s="994">
        <v>0</v>
      </c>
      <c r="BS226" s="993">
        <v>0</v>
      </c>
      <c r="BT226" s="994">
        <v>0</v>
      </c>
      <c r="BU226" s="993">
        <v>0</v>
      </c>
      <c r="BV226" s="994">
        <v>0</v>
      </c>
      <c r="BW226" s="993">
        <v>0</v>
      </c>
      <c r="BX226" s="994">
        <v>0</v>
      </c>
      <c r="BY226" s="993">
        <v>0</v>
      </c>
      <c r="BZ226" s="994">
        <v>0</v>
      </c>
      <c r="CA226" s="995">
        <v>0</v>
      </c>
      <c r="CB226" s="946"/>
      <c r="CC226" s="971"/>
      <c r="CD226" s="946"/>
      <c r="CE226" s="972"/>
      <c r="CF226" s="946"/>
      <c r="CG226" s="992">
        <v>0</v>
      </c>
      <c r="CH226" s="993">
        <v>0</v>
      </c>
      <c r="CI226" s="994">
        <v>0</v>
      </c>
      <c r="CJ226" s="993">
        <v>0</v>
      </c>
      <c r="CK226" s="994">
        <v>0</v>
      </c>
      <c r="CL226" s="993">
        <v>0</v>
      </c>
      <c r="CM226" s="994">
        <v>0</v>
      </c>
      <c r="CN226" s="993">
        <v>0</v>
      </c>
      <c r="CO226" s="994">
        <v>0</v>
      </c>
      <c r="CP226" s="993">
        <v>0</v>
      </c>
      <c r="CQ226" s="994">
        <v>0</v>
      </c>
      <c r="CR226" s="993">
        <v>0</v>
      </c>
      <c r="CS226" s="994">
        <v>0</v>
      </c>
      <c r="CT226" s="993">
        <v>0</v>
      </c>
      <c r="CU226" s="994">
        <v>0</v>
      </c>
      <c r="CV226" s="993">
        <v>0</v>
      </c>
      <c r="CW226" s="994">
        <v>0</v>
      </c>
      <c r="CX226" s="993">
        <v>0</v>
      </c>
      <c r="CY226" s="994">
        <v>0</v>
      </c>
      <c r="CZ226" s="993">
        <v>0</v>
      </c>
      <c r="DA226" s="994">
        <v>0</v>
      </c>
      <c r="DB226" s="993">
        <v>0</v>
      </c>
      <c r="DC226" s="994">
        <v>0</v>
      </c>
      <c r="DD226" s="993">
        <v>0</v>
      </c>
      <c r="DE226" s="994">
        <v>0</v>
      </c>
      <c r="DF226" s="993">
        <v>0</v>
      </c>
      <c r="DG226" s="994">
        <v>0</v>
      </c>
      <c r="DH226" s="993">
        <v>0</v>
      </c>
      <c r="DI226" s="994">
        <v>0</v>
      </c>
      <c r="DJ226" s="993">
        <v>0</v>
      </c>
      <c r="DK226" s="994">
        <v>0</v>
      </c>
      <c r="DL226" s="993">
        <v>0</v>
      </c>
      <c r="DM226" s="994">
        <v>0</v>
      </c>
      <c r="DN226" s="993">
        <v>0</v>
      </c>
      <c r="DO226" s="994">
        <v>0</v>
      </c>
      <c r="DP226" s="995">
        <v>0</v>
      </c>
      <c r="DQ226" s="946"/>
      <c r="DR226" s="973"/>
      <c r="DS226" s="946"/>
      <c r="DT226" s="992">
        <v>0</v>
      </c>
      <c r="DU226" s="993">
        <v>0</v>
      </c>
      <c r="DV226" s="994">
        <v>0</v>
      </c>
      <c r="DW226" s="993">
        <v>0</v>
      </c>
      <c r="DX226" s="994">
        <v>0</v>
      </c>
      <c r="DY226" s="993">
        <v>0</v>
      </c>
      <c r="DZ226" s="994">
        <v>0</v>
      </c>
      <c r="EA226" s="993">
        <v>0</v>
      </c>
      <c r="EB226" s="994">
        <v>0</v>
      </c>
      <c r="EC226" s="993">
        <v>0</v>
      </c>
      <c r="ED226" s="994">
        <v>0</v>
      </c>
      <c r="EE226" s="993">
        <v>0</v>
      </c>
      <c r="EF226" s="994">
        <v>0</v>
      </c>
      <c r="EG226" s="993">
        <v>0</v>
      </c>
      <c r="EH226" s="994">
        <v>0</v>
      </c>
      <c r="EI226" s="993">
        <v>0</v>
      </c>
      <c r="EJ226" s="994">
        <v>0</v>
      </c>
      <c r="EK226" s="993">
        <v>0</v>
      </c>
      <c r="EL226" s="994">
        <v>0</v>
      </c>
      <c r="EM226" s="993">
        <v>0</v>
      </c>
      <c r="EN226" s="994">
        <v>0</v>
      </c>
      <c r="EO226" s="993">
        <v>0</v>
      </c>
      <c r="EP226" s="994">
        <v>0</v>
      </c>
      <c r="EQ226" s="993">
        <v>0</v>
      </c>
      <c r="ER226" s="994">
        <v>0</v>
      </c>
      <c r="ES226" s="993">
        <v>0</v>
      </c>
      <c r="ET226" s="994">
        <v>0</v>
      </c>
      <c r="EU226" s="993">
        <v>0</v>
      </c>
      <c r="EV226" s="994">
        <v>0</v>
      </c>
      <c r="EW226" s="993">
        <v>0</v>
      </c>
      <c r="EX226" s="994">
        <v>0</v>
      </c>
      <c r="EY226" s="993">
        <v>0</v>
      </c>
      <c r="EZ226" s="994">
        <v>0</v>
      </c>
      <c r="FA226" s="993">
        <v>0</v>
      </c>
      <c r="FB226" s="994">
        <v>0</v>
      </c>
      <c r="FC226" s="995">
        <v>0</v>
      </c>
      <c r="FD226" s="946"/>
      <c r="FE226" s="974"/>
      <c r="FF226" s="946"/>
      <c r="FG226" s="975"/>
      <c r="FI226" s="996" t="b">
        <v>1</v>
      </c>
    </row>
    <row r="227" spans="2:165" hidden="1" outlineLevel="1">
      <c r="B227" s="1013">
        <v>214</v>
      </c>
      <c r="C227" s="1021" t="s">
        <v>791</v>
      </c>
      <c r="E227" s="1015">
        <v>0</v>
      </c>
      <c r="F227" s="1016">
        <v>0</v>
      </c>
      <c r="G227" s="1017">
        <v>0</v>
      </c>
      <c r="H227" s="1016">
        <v>0</v>
      </c>
      <c r="I227" s="1017">
        <v>0</v>
      </c>
      <c r="J227" s="1016">
        <v>0</v>
      </c>
      <c r="K227" s="1017">
        <v>0</v>
      </c>
      <c r="L227" s="1016">
        <v>0</v>
      </c>
      <c r="M227" s="1017">
        <v>0</v>
      </c>
      <c r="N227" s="1016">
        <v>0</v>
      </c>
      <c r="O227" s="1017">
        <v>0</v>
      </c>
      <c r="P227" s="1016">
        <v>0</v>
      </c>
      <c r="Q227" s="1017">
        <v>0</v>
      </c>
      <c r="R227" s="1016">
        <v>0</v>
      </c>
      <c r="S227" s="1017">
        <v>0</v>
      </c>
      <c r="T227" s="1016">
        <v>0</v>
      </c>
      <c r="U227" s="1017">
        <v>0</v>
      </c>
      <c r="V227" s="1016">
        <v>0</v>
      </c>
      <c r="W227" s="1017">
        <v>0</v>
      </c>
      <c r="X227" s="1016">
        <v>0</v>
      </c>
      <c r="Y227" s="1017">
        <v>0</v>
      </c>
      <c r="Z227" s="1016">
        <v>0</v>
      </c>
      <c r="AA227" s="1017">
        <v>0</v>
      </c>
      <c r="AB227" s="1016">
        <v>0</v>
      </c>
      <c r="AC227" s="1017">
        <v>0</v>
      </c>
      <c r="AD227" s="1016">
        <v>0</v>
      </c>
      <c r="AE227" s="1017">
        <v>0</v>
      </c>
      <c r="AF227" s="1016">
        <v>0</v>
      </c>
      <c r="AG227" s="1017">
        <v>0</v>
      </c>
      <c r="AH227" s="1016">
        <v>0</v>
      </c>
      <c r="AI227" s="1017">
        <v>0</v>
      </c>
      <c r="AJ227" s="1016">
        <v>0</v>
      </c>
      <c r="AK227" s="1017">
        <v>0</v>
      </c>
      <c r="AL227" s="1016">
        <v>0</v>
      </c>
      <c r="AM227" s="1017">
        <v>0</v>
      </c>
      <c r="AN227" s="1018">
        <v>0</v>
      </c>
      <c r="AO227" s="946"/>
      <c r="AP227" s="964"/>
      <c r="AQ227" s="946"/>
      <c r="AR227" s="1015">
        <v>0</v>
      </c>
      <c r="AS227" s="1016">
        <v>0</v>
      </c>
      <c r="AT227" s="1017">
        <v>0</v>
      </c>
      <c r="AU227" s="1016">
        <v>0</v>
      </c>
      <c r="AV227" s="1017">
        <v>0</v>
      </c>
      <c r="AW227" s="1016">
        <v>0</v>
      </c>
      <c r="AX227" s="1017">
        <v>0</v>
      </c>
      <c r="AY227" s="1016">
        <v>0</v>
      </c>
      <c r="AZ227" s="1017">
        <v>0</v>
      </c>
      <c r="BA227" s="1016">
        <v>0</v>
      </c>
      <c r="BB227" s="1017">
        <v>0</v>
      </c>
      <c r="BC227" s="1016">
        <v>0</v>
      </c>
      <c r="BD227" s="1017">
        <v>0</v>
      </c>
      <c r="BE227" s="1016">
        <v>0</v>
      </c>
      <c r="BF227" s="1017">
        <v>0</v>
      </c>
      <c r="BG227" s="1016">
        <v>0</v>
      </c>
      <c r="BH227" s="1017">
        <v>0</v>
      </c>
      <c r="BI227" s="1016">
        <v>0</v>
      </c>
      <c r="BJ227" s="1017">
        <v>0</v>
      </c>
      <c r="BK227" s="1016">
        <v>0</v>
      </c>
      <c r="BL227" s="1017">
        <v>0</v>
      </c>
      <c r="BM227" s="1016">
        <v>0</v>
      </c>
      <c r="BN227" s="1017">
        <v>0</v>
      </c>
      <c r="BO227" s="1016">
        <v>0</v>
      </c>
      <c r="BP227" s="1017">
        <v>0</v>
      </c>
      <c r="BQ227" s="1016">
        <v>0</v>
      </c>
      <c r="BR227" s="1017">
        <v>0</v>
      </c>
      <c r="BS227" s="1016">
        <v>0</v>
      </c>
      <c r="BT227" s="1017">
        <v>0</v>
      </c>
      <c r="BU227" s="1016">
        <v>0</v>
      </c>
      <c r="BV227" s="1017">
        <v>0</v>
      </c>
      <c r="BW227" s="1016">
        <v>0</v>
      </c>
      <c r="BX227" s="1017">
        <v>0</v>
      </c>
      <c r="BY227" s="1016">
        <v>0</v>
      </c>
      <c r="BZ227" s="1017">
        <v>0</v>
      </c>
      <c r="CA227" s="1018">
        <v>0</v>
      </c>
      <c r="CB227" s="946"/>
      <c r="CC227" s="971"/>
      <c r="CD227" s="946"/>
      <c r="CE227" s="972"/>
      <c r="CF227" s="946"/>
      <c r="CG227" s="1015">
        <v>0</v>
      </c>
      <c r="CH227" s="1016">
        <v>0</v>
      </c>
      <c r="CI227" s="1017">
        <v>0</v>
      </c>
      <c r="CJ227" s="1016">
        <v>0</v>
      </c>
      <c r="CK227" s="1017">
        <v>0</v>
      </c>
      <c r="CL227" s="1016">
        <v>0</v>
      </c>
      <c r="CM227" s="1017">
        <v>0</v>
      </c>
      <c r="CN227" s="1016">
        <v>0</v>
      </c>
      <c r="CO227" s="1017">
        <v>0</v>
      </c>
      <c r="CP227" s="1016">
        <v>0</v>
      </c>
      <c r="CQ227" s="1017">
        <v>0</v>
      </c>
      <c r="CR227" s="1016">
        <v>0</v>
      </c>
      <c r="CS227" s="1017">
        <v>0</v>
      </c>
      <c r="CT227" s="1016">
        <v>0</v>
      </c>
      <c r="CU227" s="1017">
        <v>0</v>
      </c>
      <c r="CV227" s="1016">
        <v>0</v>
      </c>
      <c r="CW227" s="1017">
        <v>0</v>
      </c>
      <c r="CX227" s="1016">
        <v>0</v>
      </c>
      <c r="CY227" s="1017">
        <v>0</v>
      </c>
      <c r="CZ227" s="1016">
        <v>0</v>
      </c>
      <c r="DA227" s="1017">
        <v>0</v>
      </c>
      <c r="DB227" s="1016">
        <v>0</v>
      </c>
      <c r="DC227" s="1017">
        <v>0</v>
      </c>
      <c r="DD227" s="1016">
        <v>0</v>
      </c>
      <c r="DE227" s="1017">
        <v>0</v>
      </c>
      <c r="DF227" s="1016">
        <v>0</v>
      </c>
      <c r="DG227" s="1017">
        <v>0</v>
      </c>
      <c r="DH227" s="1016">
        <v>0</v>
      </c>
      <c r="DI227" s="1017">
        <v>0</v>
      </c>
      <c r="DJ227" s="1016">
        <v>0</v>
      </c>
      <c r="DK227" s="1017">
        <v>0</v>
      </c>
      <c r="DL227" s="1016">
        <v>0</v>
      </c>
      <c r="DM227" s="1017">
        <v>0</v>
      </c>
      <c r="DN227" s="1016">
        <v>0</v>
      </c>
      <c r="DO227" s="1017">
        <v>0</v>
      </c>
      <c r="DP227" s="1018">
        <v>0</v>
      </c>
      <c r="DQ227" s="946"/>
      <c r="DR227" s="973"/>
      <c r="DS227" s="946"/>
      <c r="DT227" s="1015">
        <v>0</v>
      </c>
      <c r="DU227" s="1016">
        <v>0</v>
      </c>
      <c r="DV227" s="1017">
        <v>0</v>
      </c>
      <c r="DW227" s="1016">
        <v>0</v>
      </c>
      <c r="DX227" s="1017">
        <v>0</v>
      </c>
      <c r="DY227" s="1016">
        <v>0</v>
      </c>
      <c r="DZ227" s="1017">
        <v>0</v>
      </c>
      <c r="EA227" s="1016">
        <v>0</v>
      </c>
      <c r="EB227" s="1017">
        <v>0</v>
      </c>
      <c r="EC227" s="1016">
        <v>0</v>
      </c>
      <c r="ED227" s="1017">
        <v>0</v>
      </c>
      <c r="EE227" s="1016">
        <v>0</v>
      </c>
      <c r="EF227" s="1017">
        <v>0</v>
      </c>
      <c r="EG227" s="1016">
        <v>0</v>
      </c>
      <c r="EH227" s="1017">
        <v>0</v>
      </c>
      <c r="EI227" s="1016">
        <v>0</v>
      </c>
      <c r="EJ227" s="1017">
        <v>0</v>
      </c>
      <c r="EK227" s="1016">
        <v>0</v>
      </c>
      <c r="EL227" s="1017">
        <v>0</v>
      </c>
      <c r="EM227" s="1016">
        <v>0</v>
      </c>
      <c r="EN227" s="1017">
        <v>0</v>
      </c>
      <c r="EO227" s="1016">
        <v>0</v>
      </c>
      <c r="EP227" s="1017">
        <v>0</v>
      </c>
      <c r="EQ227" s="1016">
        <v>0</v>
      </c>
      <c r="ER227" s="1017">
        <v>0</v>
      </c>
      <c r="ES227" s="1016">
        <v>0</v>
      </c>
      <c r="ET227" s="1017">
        <v>0</v>
      </c>
      <c r="EU227" s="1016">
        <v>0</v>
      </c>
      <c r="EV227" s="1017">
        <v>0</v>
      </c>
      <c r="EW227" s="1016">
        <v>0</v>
      </c>
      <c r="EX227" s="1017">
        <v>0</v>
      </c>
      <c r="EY227" s="1016">
        <v>0</v>
      </c>
      <c r="EZ227" s="1017">
        <v>0</v>
      </c>
      <c r="FA227" s="1016">
        <v>0</v>
      </c>
      <c r="FB227" s="1017">
        <v>0</v>
      </c>
      <c r="FC227" s="1018">
        <v>0</v>
      </c>
      <c r="FD227" s="946"/>
      <c r="FE227" s="974"/>
      <c r="FF227" s="946"/>
      <c r="FG227" s="975"/>
      <c r="FI227" s="1019" t="b">
        <v>1</v>
      </c>
    </row>
    <row r="228" spans="2:165" hidden="1" outlineLevel="1">
      <c r="B228" s="976">
        <v>215</v>
      </c>
      <c r="C228" s="977" t="s">
        <v>792</v>
      </c>
      <c r="E228" s="978">
        <v>0</v>
      </c>
      <c r="F228" s="979">
        <v>0</v>
      </c>
      <c r="G228" s="980">
        <v>0</v>
      </c>
      <c r="H228" s="979">
        <v>0</v>
      </c>
      <c r="I228" s="980">
        <v>0</v>
      </c>
      <c r="J228" s="979">
        <v>0</v>
      </c>
      <c r="K228" s="980">
        <v>0</v>
      </c>
      <c r="L228" s="979">
        <v>0</v>
      </c>
      <c r="M228" s="980">
        <v>0</v>
      </c>
      <c r="N228" s="979">
        <v>0</v>
      </c>
      <c r="O228" s="980">
        <v>0</v>
      </c>
      <c r="P228" s="979">
        <v>0</v>
      </c>
      <c r="Q228" s="980">
        <v>0</v>
      </c>
      <c r="R228" s="979">
        <v>0</v>
      </c>
      <c r="S228" s="980">
        <v>0</v>
      </c>
      <c r="T228" s="979">
        <v>0</v>
      </c>
      <c r="U228" s="980">
        <v>0</v>
      </c>
      <c r="V228" s="979">
        <v>0</v>
      </c>
      <c r="W228" s="980">
        <v>0</v>
      </c>
      <c r="X228" s="979">
        <v>0</v>
      </c>
      <c r="Y228" s="980">
        <v>0</v>
      </c>
      <c r="Z228" s="979">
        <v>0</v>
      </c>
      <c r="AA228" s="980">
        <v>0</v>
      </c>
      <c r="AB228" s="979">
        <v>0</v>
      </c>
      <c r="AC228" s="980">
        <v>0</v>
      </c>
      <c r="AD228" s="979">
        <v>0</v>
      </c>
      <c r="AE228" s="980">
        <v>0</v>
      </c>
      <c r="AF228" s="979">
        <v>0</v>
      </c>
      <c r="AG228" s="980">
        <v>0</v>
      </c>
      <c r="AH228" s="979">
        <v>0</v>
      </c>
      <c r="AI228" s="980">
        <v>0</v>
      </c>
      <c r="AJ228" s="979">
        <v>0</v>
      </c>
      <c r="AK228" s="980">
        <v>0</v>
      </c>
      <c r="AL228" s="979">
        <v>0</v>
      </c>
      <c r="AM228" s="980">
        <v>0</v>
      </c>
      <c r="AN228" s="981">
        <v>0</v>
      </c>
      <c r="AO228" s="946"/>
      <c r="AP228" s="964"/>
      <c r="AQ228" s="946"/>
      <c r="AR228" s="978">
        <v>0</v>
      </c>
      <c r="AS228" s="979">
        <v>0</v>
      </c>
      <c r="AT228" s="980">
        <v>0</v>
      </c>
      <c r="AU228" s="979">
        <v>0</v>
      </c>
      <c r="AV228" s="980">
        <v>0</v>
      </c>
      <c r="AW228" s="979">
        <v>0</v>
      </c>
      <c r="AX228" s="980">
        <v>0</v>
      </c>
      <c r="AY228" s="979">
        <v>0</v>
      </c>
      <c r="AZ228" s="980">
        <v>0</v>
      </c>
      <c r="BA228" s="979">
        <v>0</v>
      </c>
      <c r="BB228" s="980">
        <v>0</v>
      </c>
      <c r="BC228" s="979">
        <v>0</v>
      </c>
      <c r="BD228" s="980">
        <v>0</v>
      </c>
      <c r="BE228" s="979">
        <v>0</v>
      </c>
      <c r="BF228" s="980">
        <v>0</v>
      </c>
      <c r="BG228" s="979">
        <v>0</v>
      </c>
      <c r="BH228" s="980">
        <v>0</v>
      </c>
      <c r="BI228" s="979">
        <v>0</v>
      </c>
      <c r="BJ228" s="980">
        <v>0</v>
      </c>
      <c r="BK228" s="979">
        <v>0</v>
      </c>
      <c r="BL228" s="980">
        <v>0</v>
      </c>
      <c r="BM228" s="979">
        <v>0</v>
      </c>
      <c r="BN228" s="980">
        <v>0</v>
      </c>
      <c r="BO228" s="979">
        <v>0</v>
      </c>
      <c r="BP228" s="980">
        <v>0</v>
      </c>
      <c r="BQ228" s="979">
        <v>0</v>
      </c>
      <c r="BR228" s="980">
        <v>0</v>
      </c>
      <c r="BS228" s="979">
        <v>0</v>
      </c>
      <c r="BT228" s="980">
        <v>0</v>
      </c>
      <c r="BU228" s="979">
        <v>0</v>
      </c>
      <c r="BV228" s="980">
        <v>0</v>
      </c>
      <c r="BW228" s="979">
        <v>0</v>
      </c>
      <c r="BX228" s="980">
        <v>0</v>
      </c>
      <c r="BY228" s="979">
        <v>0</v>
      </c>
      <c r="BZ228" s="980">
        <v>0</v>
      </c>
      <c r="CA228" s="981">
        <v>0</v>
      </c>
      <c r="CB228" s="946"/>
      <c r="CC228" s="971"/>
      <c r="CD228" s="946"/>
      <c r="CE228" s="972"/>
      <c r="CF228" s="946"/>
      <c r="CG228" s="978">
        <v>0</v>
      </c>
      <c r="CH228" s="979">
        <v>0</v>
      </c>
      <c r="CI228" s="980">
        <v>0</v>
      </c>
      <c r="CJ228" s="979">
        <v>0</v>
      </c>
      <c r="CK228" s="980">
        <v>0</v>
      </c>
      <c r="CL228" s="979">
        <v>0</v>
      </c>
      <c r="CM228" s="980">
        <v>0</v>
      </c>
      <c r="CN228" s="979">
        <v>0</v>
      </c>
      <c r="CO228" s="980">
        <v>0</v>
      </c>
      <c r="CP228" s="979">
        <v>0</v>
      </c>
      <c r="CQ228" s="980">
        <v>0</v>
      </c>
      <c r="CR228" s="979">
        <v>0</v>
      </c>
      <c r="CS228" s="980">
        <v>0</v>
      </c>
      <c r="CT228" s="979">
        <v>0</v>
      </c>
      <c r="CU228" s="980">
        <v>0</v>
      </c>
      <c r="CV228" s="979">
        <v>0</v>
      </c>
      <c r="CW228" s="980">
        <v>0</v>
      </c>
      <c r="CX228" s="979">
        <v>0</v>
      </c>
      <c r="CY228" s="980">
        <v>0</v>
      </c>
      <c r="CZ228" s="979">
        <v>0</v>
      </c>
      <c r="DA228" s="980">
        <v>0</v>
      </c>
      <c r="DB228" s="979">
        <v>0</v>
      </c>
      <c r="DC228" s="980">
        <v>0</v>
      </c>
      <c r="DD228" s="979">
        <v>0</v>
      </c>
      <c r="DE228" s="980">
        <v>0</v>
      </c>
      <c r="DF228" s="979">
        <v>0</v>
      </c>
      <c r="DG228" s="980">
        <v>0</v>
      </c>
      <c r="DH228" s="979">
        <v>0</v>
      </c>
      <c r="DI228" s="980">
        <v>0</v>
      </c>
      <c r="DJ228" s="979">
        <v>0</v>
      </c>
      <c r="DK228" s="980">
        <v>0</v>
      </c>
      <c r="DL228" s="979">
        <v>0</v>
      </c>
      <c r="DM228" s="980">
        <v>0</v>
      </c>
      <c r="DN228" s="979">
        <v>0</v>
      </c>
      <c r="DO228" s="980">
        <v>0</v>
      </c>
      <c r="DP228" s="981">
        <v>0</v>
      </c>
      <c r="DQ228" s="946"/>
      <c r="DR228" s="973"/>
      <c r="DS228" s="946"/>
      <c r="DT228" s="978">
        <v>0</v>
      </c>
      <c r="DU228" s="979">
        <v>0</v>
      </c>
      <c r="DV228" s="980">
        <v>0</v>
      </c>
      <c r="DW228" s="979">
        <v>0</v>
      </c>
      <c r="DX228" s="980">
        <v>0</v>
      </c>
      <c r="DY228" s="979">
        <v>0</v>
      </c>
      <c r="DZ228" s="980">
        <v>0</v>
      </c>
      <c r="EA228" s="979">
        <v>0</v>
      </c>
      <c r="EB228" s="980">
        <v>0</v>
      </c>
      <c r="EC228" s="979">
        <v>0</v>
      </c>
      <c r="ED228" s="980">
        <v>0</v>
      </c>
      <c r="EE228" s="979">
        <v>0</v>
      </c>
      <c r="EF228" s="980">
        <v>0</v>
      </c>
      <c r="EG228" s="979">
        <v>0</v>
      </c>
      <c r="EH228" s="980">
        <v>0</v>
      </c>
      <c r="EI228" s="979">
        <v>0</v>
      </c>
      <c r="EJ228" s="980">
        <v>0</v>
      </c>
      <c r="EK228" s="979">
        <v>0</v>
      </c>
      <c r="EL228" s="980">
        <v>0</v>
      </c>
      <c r="EM228" s="979">
        <v>0</v>
      </c>
      <c r="EN228" s="980">
        <v>0</v>
      </c>
      <c r="EO228" s="979">
        <v>0</v>
      </c>
      <c r="EP228" s="980">
        <v>0</v>
      </c>
      <c r="EQ228" s="979">
        <v>0</v>
      </c>
      <c r="ER228" s="980">
        <v>0</v>
      </c>
      <c r="ES228" s="979">
        <v>0</v>
      </c>
      <c r="ET228" s="980">
        <v>0</v>
      </c>
      <c r="EU228" s="979">
        <v>0</v>
      </c>
      <c r="EV228" s="980">
        <v>0</v>
      </c>
      <c r="EW228" s="979">
        <v>0</v>
      </c>
      <c r="EX228" s="980">
        <v>0</v>
      </c>
      <c r="EY228" s="979">
        <v>0</v>
      </c>
      <c r="EZ228" s="980">
        <v>0</v>
      </c>
      <c r="FA228" s="979">
        <v>0</v>
      </c>
      <c r="FB228" s="980">
        <v>0</v>
      </c>
      <c r="FC228" s="981">
        <v>0</v>
      </c>
      <c r="FD228" s="946"/>
      <c r="FE228" s="974"/>
      <c r="FF228" s="946"/>
      <c r="FG228" s="975"/>
      <c r="FI228" s="982" t="b">
        <v>1</v>
      </c>
    </row>
    <row r="229" spans="2:165" hidden="1" outlineLevel="1">
      <c r="B229" s="983">
        <v>216</v>
      </c>
      <c r="C229" s="984" t="s">
        <v>446</v>
      </c>
      <c r="E229" s="985">
        <v>0</v>
      </c>
      <c r="F229" s="986">
        <v>0</v>
      </c>
      <c r="G229" s="987">
        <v>0</v>
      </c>
      <c r="H229" s="986">
        <v>0</v>
      </c>
      <c r="I229" s="987">
        <v>0</v>
      </c>
      <c r="J229" s="986">
        <v>0</v>
      </c>
      <c r="K229" s="987">
        <v>0</v>
      </c>
      <c r="L229" s="986">
        <v>0</v>
      </c>
      <c r="M229" s="987">
        <v>0</v>
      </c>
      <c r="N229" s="986">
        <v>0</v>
      </c>
      <c r="O229" s="987">
        <v>0</v>
      </c>
      <c r="P229" s="986">
        <v>0</v>
      </c>
      <c r="Q229" s="987">
        <v>0</v>
      </c>
      <c r="R229" s="986">
        <v>0</v>
      </c>
      <c r="S229" s="987">
        <v>0</v>
      </c>
      <c r="T229" s="986">
        <v>0</v>
      </c>
      <c r="U229" s="987">
        <v>0</v>
      </c>
      <c r="V229" s="986">
        <v>0</v>
      </c>
      <c r="W229" s="987">
        <v>0</v>
      </c>
      <c r="X229" s="986">
        <v>0</v>
      </c>
      <c r="Y229" s="987">
        <v>0</v>
      </c>
      <c r="Z229" s="986">
        <v>0</v>
      </c>
      <c r="AA229" s="987">
        <v>0</v>
      </c>
      <c r="AB229" s="986">
        <v>0</v>
      </c>
      <c r="AC229" s="987">
        <v>0</v>
      </c>
      <c r="AD229" s="986">
        <v>0</v>
      </c>
      <c r="AE229" s="987">
        <v>0</v>
      </c>
      <c r="AF229" s="986">
        <v>0</v>
      </c>
      <c r="AG229" s="987">
        <v>0</v>
      </c>
      <c r="AH229" s="986">
        <v>0</v>
      </c>
      <c r="AI229" s="987">
        <v>0</v>
      </c>
      <c r="AJ229" s="986">
        <v>0</v>
      </c>
      <c r="AK229" s="987">
        <v>0</v>
      </c>
      <c r="AL229" s="986">
        <v>0</v>
      </c>
      <c r="AM229" s="987">
        <v>0</v>
      </c>
      <c r="AN229" s="988">
        <v>0</v>
      </c>
      <c r="AO229" s="946"/>
      <c r="AP229" s="964"/>
      <c r="AQ229" s="946"/>
      <c r="AR229" s="985">
        <v>0</v>
      </c>
      <c r="AS229" s="986">
        <v>0</v>
      </c>
      <c r="AT229" s="987">
        <v>0</v>
      </c>
      <c r="AU229" s="986">
        <v>0</v>
      </c>
      <c r="AV229" s="987">
        <v>0</v>
      </c>
      <c r="AW229" s="986">
        <v>0</v>
      </c>
      <c r="AX229" s="987">
        <v>0</v>
      </c>
      <c r="AY229" s="986">
        <v>0</v>
      </c>
      <c r="AZ229" s="987">
        <v>0</v>
      </c>
      <c r="BA229" s="986">
        <v>0</v>
      </c>
      <c r="BB229" s="987">
        <v>0</v>
      </c>
      <c r="BC229" s="986">
        <v>0</v>
      </c>
      <c r="BD229" s="987">
        <v>0</v>
      </c>
      <c r="BE229" s="986">
        <v>0</v>
      </c>
      <c r="BF229" s="987">
        <v>0</v>
      </c>
      <c r="BG229" s="986">
        <v>0</v>
      </c>
      <c r="BH229" s="987">
        <v>0</v>
      </c>
      <c r="BI229" s="986">
        <v>0</v>
      </c>
      <c r="BJ229" s="987">
        <v>0</v>
      </c>
      <c r="BK229" s="986">
        <v>0</v>
      </c>
      <c r="BL229" s="987">
        <v>0</v>
      </c>
      <c r="BM229" s="986">
        <v>0</v>
      </c>
      <c r="BN229" s="987">
        <v>0</v>
      </c>
      <c r="BO229" s="986">
        <v>0</v>
      </c>
      <c r="BP229" s="987">
        <v>0</v>
      </c>
      <c r="BQ229" s="986">
        <v>0</v>
      </c>
      <c r="BR229" s="987">
        <v>0</v>
      </c>
      <c r="BS229" s="986">
        <v>0</v>
      </c>
      <c r="BT229" s="987">
        <v>0</v>
      </c>
      <c r="BU229" s="986">
        <v>0</v>
      </c>
      <c r="BV229" s="987">
        <v>0</v>
      </c>
      <c r="BW229" s="986">
        <v>0</v>
      </c>
      <c r="BX229" s="987">
        <v>0</v>
      </c>
      <c r="BY229" s="986">
        <v>0</v>
      </c>
      <c r="BZ229" s="987">
        <v>0</v>
      </c>
      <c r="CA229" s="988">
        <v>0</v>
      </c>
      <c r="CB229" s="946"/>
      <c r="CC229" s="971"/>
      <c r="CD229" s="946"/>
      <c r="CE229" s="972"/>
      <c r="CF229" s="946"/>
      <c r="CG229" s="985">
        <v>0</v>
      </c>
      <c r="CH229" s="986">
        <v>0</v>
      </c>
      <c r="CI229" s="987">
        <v>0</v>
      </c>
      <c r="CJ229" s="986">
        <v>0</v>
      </c>
      <c r="CK229" s="987">
        <v>0</v>
      </c>
      <c r="CL229" s="986">
        <v>0</v>
      </c>
      <c r="CM229" s="987">
        <v>0</v>
      </c>
      <c r="CN229" s="986">
        <v>0</v>
      </c>
      <c r="CO229" s="987">
        <v>0</v>
      </c>
      <c r="CP229" s="986">
        <v>0</v>
      </c>
      <c r="CQ229" s="987">
        <v>0</v>
      </c>
      <c r="CR229" s="986">
        <v>0</v>
      </c>
      <c r="CS229" s="987">
        <v>0</v>
      </c>
      <c r="CT229" s="986">
        <v>0</v>
      </c>
      <c r="CU229" s="987">
        <v>0</v>
      </c>
      <c r="CV229" s="986">
        <v>0</v>
      </c>
      <c r="CW229" s="987">
        <v>0</v>
      </c>
      <c r="CX229" s="986">
        <v>0</v>
      </c>
      <c r="CY229" s="987">
        <v>0</v>
      </c>
      <c r="CZ229" s="986">
        <v>0</v>
      </c>
      <c r="DA229" s="987">
        <v>0</v>
      </c>
      <c r="DB229" s="986">
        <v>0</v>
      </c>
      <c r="DC229" s="987">
        <v>0</v>
      </c>
      <c r="DD229" s="986">
        <v>0</v>
      </c>
      <c r="DE229" s="987">
        <v>0</v>
      </c>
      <c r="DF229" s="986">
        <v>0</v>
      </c>
      <c r="DG229" s="987">
        <v>0</v>
      </c>
      <c r="DH229" s="986">
        <v>0</v>
      </c>
      <c r="DI229" s="987">
        <v>0</v>
      </c>
      <c r="DJ229" s="986">
        <v>0</v>
      </c>
      <c r="DK229" s="987">
        <v>0</v>
      </c>
      <c r="DL229" s="986">
        <v>0</v>
      </c>
      <c r="DM229" s="987">
        <v>0</v>
      </c>
      <c r="DN229" s="986">
        <v>0</v>
      </c>
      <c r="DO229" s="987">
        <v>0</v>
      </c>
      <c r="DP229" s="988">
        <v>0</v>
      </c>
      <c r="DQ229" s="946"/>
      <c r="DR229" s="973"/>
      <c r="DS229" s="946"/>
      <c r="DT229" s="985">
        <v>0</v>
      </c>
      <c r="DU229" s="986">
        <v>0</v>
      </c>
      <c r="DV229" s="987">
        <v>0</v>
      </c>
      <c r="DW229" s="986">
        <v>0</v>
      </c>
      <c r="DX229" s="987">
        <v>0</v>
      </c>
      <c r="DY229" s="986">
        <v>0</v>
      </c>
      <c r="DZ229" s="987">
        <v>0</v>
      </c>
      <c r="EA229" s="986">
        <v>0</v>
      </c>
      <c r="EB229" s="987">
        <v>0</v>
      </c>
      <c r="EC229" s="986">
        <v>0</v>
      </c>
      <c r="ED229" s="987">
        <v>0</v>
      </c>
      <c r="EE229" s="986">
        <v>0</v>
      </c>
      <c r="EF229" s="987">
        <v>0</v>
      </c>
      <c r="EG229" s="986">
        <v>0</v>
      </c>
      <c r="EH229" s="987">
        <v>0</v>
      </c>
      <c r="EI229" s="986">
        <v>0</v>
      </c>
      <c r="EJ229" s="987">
        <v>0</v>
      </c>
      <c r="EK229" s="986">
        <v>0</v>
      </c>
      <c r="EL229" s="987">
        <v>0</v>
      </c>
      <c r="EM229" s="986">
        <v>0</v>
      </c>
      <c r="EN229" s="987">
        <v>0</v>
      </c>
      <c r="EO229" s="986">
        <v>0</v>
      </c>
      <c r="EP229" s="987">
        <v>0</v>
      </c>
      <c r="EQ229" s="986">
        <v>0</v>
      </c>
      <c r="ER229" s="987">
        <v>0</v>
      </c>
      <c r="ES229" s="986">
        <v>0</v>
      </c>
      <c r="ET229" s="987">
        <v>0</v>
      </c>
      <c r="EU229" s="986">
        <v>0</v>
      </c>
      <c r="EV229" s="987">
        <v>0</v>
      </c>
      <c r="EW229" s="986">
        <v>0</v>
      </c>
      <c r="EX229" s="987">
        <v>0</v>
      </c>
      <c r="EY229" s="986">
        <v>0</v>
      </c>
      <c r="EZ229" s="987">
        <v>0</v>
      </c>
      <c r="FA229" s="986">
        <v>0</v>
      </c>
      <c r="FB229" s="987">
        <v>0</v>
      </c>
      <c r="FC229" s="988">
        <v>0</v>
      </c>
      <c r="FD229" s="946"/>
      <c r="FE229" s="974"/>
      <c r="FF229" s="946"/>
      <c r="FG229" s="975"/>
      <c r="FI229" s="989" t="b">
        <v>1</v>
      </c>
    </row>
    <row r="230" spans="2:165" hidden="1" outlineLevel="1">
      <c r="B230" s="997">
        <v>217</v>
      </c>
      <c r="C230" s="998" t="s">
        <v>448</v>
      </c>
      <c r="E230" s="999">
        <v>0</v>
      </c>
      <c r="F230" s="1000">
        <v>0</v>
      </c>
      <c r="G230" s="1001">
        <v>0</v>
      </c>
      <c r="H230" s="1000">
        <v>0</v>
      </c>
      <c r="I230" s="1001">
        <v>0</v>
      </c>
      <c r="J230" s="1000">
        <v>0</v>
      </c>
      <c r="K230" s="1001">
        <v>0</v>
      </c>
      <c r="L230" s="1000">
        <v>0</v>
      </c>
      <c r="M230" s="1001">
        <v>0</v>
      </c>
      <c r="N230" s="1000">
        <v>0</v>
      </c>
      <c r="O230" s="1001">
        <v>0</v>
      </c>
      <c r="P230" s="1000">
        <v>0</v>
      </c>
      <c r="Q230" s="1001">
        <v>0</v>
      </c>
      <c r="R230" s="1000">
        <v>0</v>
      </c>
      <c r="S230" s="1001">
        <v>0</v>
      </c>
      <c r="T230" s="1000">
        <v>0</v>
      </c>
      <c r="U230" s="1001">
        <v>0</v>
      </c>
      <c r="V230" s="1000">
        <v>0</v>
      </c>
      <c r="W230" s="1001">
        <v>0</v>
      </c>
      <c r="X230" s="1000">
        <v>0</v>
      </c>
      <c r="Y230" s="1001">
        <v>0</v>
      </c>
      <c r="Z230" s="1000">
        <v>0</v>
      </c>
      <c r="AA230" s="1001">
        <v>0</v>
      </c>
      <c r="AB230" s="1000">
        <v>0</v>
      </c>
      <c r="AC230" s="1001">
        <v>0</v>
      </c>
      <c r="AD230" s="1000">
        <v>0</v>
      </c>
      <c r="AE230" s="1001">
        <v>0</v>
      </c>
      <c r="AF230" s="1000">
        <v>0</v>
      </c>
      <c r="AG230" s="1001">
        <v>0</v>
      </c>
      <c r="AH230" s="1000">
        <v>0</v>
      </c>
      <c r="AI230" s="1001">
        <v>0</v>
      </c>
      <c r="AJ230" s="1000">
        <v>0</v>
      </c>
      <c r="AK230" s="1001">
        <v>0</v>
      </c>
      <c r="AL230" s="1000">
        <v>0</v>
      </c>
      <c r="AM230" s="1001">
        <v>0</v>
      </c>
      <c r="AN230" s="1002">
        <v>0</v>
      </c>
      <c r="AO230" s="946"/>
      <c r="AP230" s="964"/>
      <c r="AQ230" s="946"/>
      <c r="AR230" s="999">
        <v>0</v>
      </c>
      <c r="AS230" s="1000">
        <v>0</v>
      </c>
      <c r="AT230" s="1001">
        <v>0</v>
      </c>
      <c r="AU230" s="1000">
        <v>0</v>
      </c>
      <c r="AV230" s="1001">
        <v>0</v>
      </c>
      <c r="AW230" s="1000">
        <v>0</v>
      </c>
      <c r="AX230" s="1001">
        <v>0</v>
      </c>
      <c r="AY230" s="1000">
        <v>0</v>
      </c>
      <c r="AZ230" s="1001">
        <v>0</v>
      </c>
      <c r="BA230" s="1000">
        <v>0</v>
      </c>
      <c r="BB230" s="1001">
        <v>0</v>
      </c>
      <c r="BC230" s="1000">
        <v>0</v>
      </c>
      <c r="BD230" s="1001">
        <v>0</v>
      </c>
      <c r="BE230" s="1000">
        <v>0</v>
      </c>
      <c r="BF230" s="1001">
        <v>0</v>
      </c>
      <c r="BG230" s="1000">
        <v>0</v>
      </c>
      <c r="BH230" s="1001">
        <v>0</v>
      </c>
      <c r="BI230" s="1000">
        <v>0</v>
      </c>
      <c r="BJ230" s="1001">
        <v>0</v>
      </c>
      <c r="BK230" s="1000">
        <v>0</v>
      </c>
      <c r="BL230" s="1001">
        <v>0</v>
      </c>
      <c r="BM230" s="1000">
        <v>0</v>
      </c>
      <c r="BN230" s="1001">
        <v>0</v>
      </c>
      <c r="BO230" s="1000">
        <v>0</v>
      </c>
      <c r="BP230" s="1001">
        <v>0</v>
      </c>
      <c r="BQ230" s="1000">
        <v>0</v>
      </c>
      <c r="BR230" s="1001">
        <v>0</v>
      </c>
      <c r="BS230" s="1000">
        <v>0</v>
      </c>
      <c r="BT230" s="1001">
        <v>0</v>
      </c>
      <c r="BU230" s="1000">
        <v>0</v>
      </c>
      <c r="BV230" s="1001">
        <v>0</v>
      </c>
      <c r="BW230" s="1000">
        <v>0</v>
      </c>
      <c r="BX230" s="1001">
        <v>0</v>
      </c>
      <c r="BY230" s="1000">
        <v>0</v>
      </c>
      <c r="BZ230" s="1001">
        <v>0</v>
      </c>
      <c r="CA230" s="1002">
        <v>0</v>
      </c>
      <c r="CB230" s="946"/>
      <c r="CC230" s="971"/>
      <c r="CD230" s="946"/>
      <c r="CE230" s="972"/>
      <c r="CF230" s="946"/>
      <c r="CG230" s="999">
        <v>0</v>
      </c>
      <c r="CH230" s="1000">
        <v>0</v>
      </c>
      <c r="CI230" s="1001">
        <v>0</v>
      </c>
      <c r="CJ230" s="1000">
        <v>0</v>
      </c>
      <c r="CK230" s="1001">
        <v>0</v>
      </c>
      <c r="CL230" s="1000">
        <v>0</v>
      </c>
      <c r="CM230" s="1001">
        <v>0</v>
      </c>
      <c r="CN230" s="1000">
        <v>0</v>
      </c>
      <c r="CO230" s="1001">
        <v>0</v>
      </c>
      <c r="CP230" s="1000">
        <v>0</v>
      </c>
      <c r="CQ230" s="1001">
        <v>0</v>
      </c>
      <c r="CR230" s="1000">
        <v>0</v>
      </c>
      <c r="CS230" s="1001">
        <v>0</v>
      </c>
      <c r="CT230" s="1000">
        <v>0</v>
      </c>
      <c r="CU230" s="1001">
        <v>0</v>
      </c>
      <c r="CV230" s="1000">
        <v>0</v>
      </c>
      <c r="CW230" s="1001">
        <v>0</v>
      </c>
      <c r="CX230" s="1000">
        <v>0</v>
      </c>
      <c r="CY230" s="1001">
        <v>0</v>
      </c>
      <c r="CZ230" s="1000">
        <v>0</v>
      </c>
      <c r="DA230" s="1001">
        <v>0</v>
      </c>
      <c r="DB230" s="1000">
        <v>0</v>
      </c>
      <c r="DC230" s="1001">
        <v>0</v>
      </c>
      <c r="DD230" s="1000">
        <v>0</v>
      </c>
      <c r="DE230" s="1001">
        <v>0</v>
      </c>
      <c r="DF230" s="1000">
        <v>0</v>
      </c>
      <c r="DG230" s="1001">
        <v>0</v>
      </c>
      <c r="DH230" s="1000">
        <v>0</v>
      </c>
      <c r="DI230" s="1001">
        <v>0</v>
      </c>
      <c r="DJ230" s="1000">
        <v>0</v>
      </c>
      <c r="DK230" s="1001">
        <v>0</v>
      </c>
      <c r="DL230" s="1000">
        <v>0</v>
      </c>
      <c r="DM230" s="1001">
        <v>0</v>
      </c>
      <c r="DN230" s="1000">
        <v>0</v>
      </c>
      <c r="DO230" s="1001">
        <v>0</v>
      </c>
      <c r="DP230" s="1002">
        <v>0</v>
      </c>
      <c r="DQ230" s="946"/>
      <c r="DR230" s="973"/>
      <c r="DS230" s="946"/>
      <c r="DT230" s="999">
        <v>0</v>
      </c>
      <c r="DU230" s="1000">
        <v>0</v>
      </c>
      <c r="DV230" s="1001">
        <v>0</v>
      </c>
      <c r="DW230" s="1000">
        <v>0</v>
      </c>
      <c r="DX230" s="1001">
        <v>0</v>
      </c>
      <c r="DY230" s="1000">
        <v>0</v>
      </c>
      <c r="DZ230" s="1001">
        <v>0</v>
      </c>
      <c r="EA230" s="1000">
        <v>0</v>
      </c>
      <c r="EB230" s="1001">
        <v>0</v>
      </c>
      <c r="EC230" s="1000">
        <v>0</v>
      </c>
      <c r="ED230" s="1001">
        <v>0</v>
      </c>
      <c r="EE230" s="1000">
        <v>0</v>
      </c>
      <c r="EF230" s="1001">
        <v>0</v>
      </c>
      <c r="EG230" s="1000">
        <v>0</v>
      </c>
      <c r="EH230" s="1001">
        <v>0</v>
      </c>
      <c r="EI230" s="1000">
        <v>0</v>
      </c>
      <c r="EJ230" s="1001">
        <v>0</v>
      </c>
      <c r="EK230" s="1000">
        <v>0</v>
      </c>
      <c r="EL230" s="1001">
        <v>0</v>
      </c>
      <c r="EM230" s="1000">
        <v>0</v>
      </c>
      <c r="EN230" s="1001">
        <v>0</v>
      </c>
      <c r="EO230" s="1000">
        <v>0</v>
      </c>
      <c r="EP230" s="1001">
        <v>0</v>
      </c>
      <c r="EQ230" s="1000">
        <v>0</v>
      </c>
      <c r="ER230" s="1001">
        <v>0</v>
      </c>
      <c r="ES230" s="1000">
        <v>0</v>
      </c>
      <c r="ET230" s="1001">
        <v>0</v>
      </c>
      <c r="EU230" s="1000">
        <v>0</v>
      </c>
      <c r="EV230" s="1001">
        <v>0</v>
      </c>
      <c r="EW230" s="1000">
        <v>0</v>
      </c>
      <c r="EX230" s="1001">
        <v>0</v>
      </c>
      <c r="EY230" s="1000">
        <v>0</v>
      </c>
      <c r="EZ230" s="1001">
        <v>0</v>
      </c>
      <c r="FA230" s="1000">
        <v>0</v>
      </c>
      <c r="FB230" s="1001">
        <v>0</v>
      </c>
      <c r="FC230" s="1002">
        <v>0</v>
      </c>
      <c r="FD230" s="946"/>
      <c r="FE230" s="974"/>
      <c r="FF230" s="946"/>
      <c r="FG230" s="975"/>
      <c r="FI230" s="1003" t="b">
        <v>1</v>
      </c>
    </row>
    <row r="231" spans="2:165" hidden="1" outlineLevel="1">
      <c r="B231" s="1004">
        <v>218</v>
      </c>
      <c r="C231" s="1022" t="s">
        <v>793</v>
      </c>
      <c r="E231" s="1006">
        <v>0</v>
      </c>
      <c r="F231" s="1007">
        <v>0</v>
      </c>
      <c r="G231" s="1008">
        <v>0</v>
      </c>
      <c r="H231" s="1007">
        <v>0</v>
      </c>
      <c r="I231" s="1008">
        <v>0</v>
      </c>
      <c r="J231" s="1007">
        <v>0</v>
      </c>
      <c r="K231" s="1008">
        <v>0</v>
      </c>
      <c r="L231" s="1007">
        <v>0</v>
      </c>
      <c r="M231" s="1008">
        <v>0</v>
      </c>
      <c r="N231" s="1007">
        <v>0</v>
      </c>
      <c r="O231" s="1008">
        <v>0</v>
      </c>
      <c r="P231" s="1007">
        <v>0</v>
      </c>
      <c r="Q231" s="1008">
        <v>0</v>
      </c>
      <c r="R231" s="1007">
        <v>0</v>
      </c>
      <c r="S231" s="1008">
        <v>0</v>
      </c>
      <c r="T231" s="1007">
        <v>0</v>
      </c>
      <c r="U231" s="1008">
        <v>0</v>
      </c>
      <c r="V231" s="1007">
        <v>0</v>
      </c>
      <c r="W231" s="1008">
        <v>0</v>
      </c>
      <c r="X231" s="1007">
        <v>0</v>
      </c>
      <c r="Y231" s="1008">
        <v>0</v>
      </c>
      <c r="Z231" s="1007">
        <v>0</v>
      </c>
      <c r="AA231" s="1008">
        <v>0</v>
      </c>
      <c r="AB231" s="1007">
        <v>0</v>
      </c>
      <c r="AC231" s="1008">
        <v>0</v>
      </c>
      <c r="AD231" s="1007">
        <v>0</v>
      </c>
      <c r="AE231" s="1008">
        <v>0</v>
      </c>
      <c r="AF231" s="1007">
        <v>0</v>
      </c>
      <c r="AG231" s="1008">
        <v>0</v>
      </c>
      <c r="AH231" s="1007">
        <v>0</v>
      </c>
      <c r="AI231" s="1008">
        <v>0</v>
      </c>
      <c r="AJ231" s="1007">
        <v>0</v>
      </c>
      <c r="AK231" s="1008">
        <v>0</v>
      </c>
      <c r="AL231" s="1007">
        <v>0</v>
      </c>
      <c r="AM231" s="1008">
        <v>0</v>
      </c>
      <c r="AN231" s="1009">
        <v>0</v>
      </c>
      <c r="AO231" s="946"/>
      <c r="AP231" s="964"/>
      <c r="AQ231" s="946"/>
      <c r="AR231" s="1006">
        <v>0</v>
      </c>
      <c r="AS231" s="1007">
        <v>0</v>
      </c>
      <c r="AT231" s="1008">
        <v>0</v>
      </c>
      <c r="AU231" s="1007">
        <v>0</v>
      </c>
      <c r="AV231" s="1008">
        <v>0</v>
      </c>
      <c r="AW231" s="1007">
        <v>0</v>
      </c>
      <c r="AX231" s="1008">
        <v>0</v>
      </c>
      <c r="AY231" s="1007">
        <v>0</v>
      </c>
      <c r="AZ231" s="1008">
        <v>0</v>
      </c>
      <c r="BA231" s="1007">
        <v>0</v>
      </c>
      <c r="BB231" s="1008">
        <v>0</v>
      </c>
      <c r="BC231" s="1007">
        <v>0</v>
      </c>
      <c r="BD231" s="1008">
        <v>0</v>
      </c>
      <c r="BE231" s="1007">
        <v>0</v>
      </c>
      <c r="BF231" s="1008">
        <v>0</v>
      </c>
      <c r="BG231" s="1007">
        <v>0</v>
      </c>
      <c r="BH231" s="1008">
        <v>0</v>
      </c>
      <c r="BI231" s="1007">
        <v>0</v>
      </c>
      <c r="BJ231" s="1008">
        <v>0</v>
      </c>
      <c r="BK231" s="1007">
        <v>0</v>
      </c>
      <c r="BL231" s="1008">
        <v>0</v>
      </c>
      <c r="BM231" s="1007">
        <v>0</v>
      </c>
      <c r="BN231" s="1008">
        <v>0</v>
      </c>
      <c r="BO231" s="1007">
        <v>0</v>
      </c>
      <c r="BP231" s="1008">
        <v>0</v>
      </c>
      <c r="BQ231" s="1007">
        <v>0</v>
      </c>
      <c r="BR231" s="1008">
        <v>0</v>
      </c>
      <c r="BS231" s="1007">
        <v>0</v>
      </c>
      <c r="BT231" s="1008">
        <v>0</v>
      </c>
      <c r="BU231" s="1007">
        <v>0</v>
      </c>
      <c r="BV231" s="1008">
        <v>0</v>
      </c>
      <c r="BW231" s="1007">
        <v>0</v>
      </c>
      <c r="BX231" s="1008">
        <v>0</v>
      </c>
      <c r="BY231" s="1007">
        <v>0</v>
      </c>
      <c r="BZ231" s="1008">
        <v>0</v>
      </c>
      <c r="CA231" s="1009">
        <v>0</v>
      </c>
      <c r="CB231" s="946"/>
      <c r="CC231" s="971"/>
      <c r="CD231" s="946"/>
      <c r="CE231" s="972"/>
      <c r="CF231" s="946"/>
      <c r="CG231" s="1006">
        <v>0</v>
      </c>
      <c r="CH231" s="1007">
        <v>0</v>
      </c>
      <c r="CI231" s="1008">
        <v>0</v>
      </c>
      <c r="CJ231" s="1007">
        <v>0</v>
      </c>
      <c r="CK231" s="1008">
        <v>0</v>
      </c>
      <c r="CL231" s="1007">
        <v>0</v>
      </c>
      <c r="CM231" s="1008">
        <v>0</v>
      </c>
      <c r="CN231" s="1007">
        <v>0</v>
      </c>
      <c r="CO231" s="1008">
        <v>0</v>
      </c>
      <c r="CP231" s="1007">
        <v>0</v>
      </c>
      <c r="CQ231" s="1008">
        <v>0</v>
      </c>
      <c r="CR231" s="1007">
        <v>0</v>
      </c>
      <c r="CS231" s="1008">
        <v>0</v>
      </c>
      <c r="CT231" s="1007">
        <v>0</v>
      </c>
      <c r="CU231" s="1008">
        <v>0</v>
      </c>
      <c r="CV231" s="1007">
        <v>0</v>
      </c>
      <c r="CW231" s="1008">
        <v>0</v>
      </c>
      <c r="CX231" s="1007">
        <v>0</v>
      </c>
      <c r="CY231" s="1008">
        <v>0</v>
      </c>
      <c r="CZ231" s="1007">
        <v>0</v>
      </c>
      <c r="DA231" s="1008">
        <v>0</v>
      </c>
      <c r="DB231" s="1007">
        <v>0</v>
      </c>
      <c r="DC231" s="1008">
        <v>0</v>
      </c>
      <c r="DD231" s="1007">
        <v>0</v>
      </c>
      <c r="DE231" s="1008">
        <v>0</v>
      </c>
      <c r="DF231" s="1007">
        <v>0</v>
      </c>
      <c r="DG231" s="1008">
        <v>0</v>
      </c>
      <c r="DH231" s="1007">
        <v>0</v>
      </c>
      <c r="DI231" s="1008">
        <v>0</v>
      </c>
      <c r="DJ231" s="1007">
        <v>0</v>
      </c>
      <c r="DK231" s="1008">
        <v>0</v>
      </c>
      <c r="DL231" s="1007">
        <v>0</v>
      </c>
      <c r="DM231" s="1008">
        <v>0</v>
      </c>
      <c r="DN231" s="1007">
        <v>0</v>
      </c>
      <c r="DO231" s="1008">
        <v>0</v>
      </c>
      <c r="DP231" s="1009">
        <v>0</v>
      </c>
      <c r="DQ231" s="946"/>
      <c r="DR231" s="973"/>
      <c r="DS231" s="946"/>
      <c r="DT231" s="1006">
        <v>0</v>
      </c>
      <c r="DU231" s="1007">
        <v>0</v>
      </c>
      <c r="DV231" s="1008">
        <v>0</v>
      </c>
      <c r="DW231" s="1007">
        <v>0</v>
      </c>
      <c r="DX231" s="1008">
        <v>0</v>
      </c>
      <c r="DY231" s="1007">
        <v>0</v>
      </c>
      <c r="DZ231" s="1008">
        <v>0</v>
      </c>
      <c r="EA231" s="1007">
        <v>0</v>
      </c>
      <c r="EB231" s="1008">
        <v>0</v>
      </c>
      <c r="EC231" s="1007">
        <v>0</v>
      </c>
      <c r="ED231" s="1008">
        <v>0</v>
      </c>
      <c r="EE231" s="1007">
        <v>0</v>
      </c>
      <c r="EF231" s="1008">
        <v>0</v>
      </c>
      <c r="EG231" s="1007">
        <v>0</v>
      </c>
      <c r="EH231" s="1008">
        <v>0</v>
      </c>
      <c r="EI231" s="1007">
        <v>0</v>
      </c>
      <c r="EJ231" s="1008">
        <v>0</v>
      </c>
      <c r="EK231" s="1007">
        <v>0</v>
      </c>
      <c r="EL231" s="1008">
        <v>0</v>
      </c>
      <c r="EM231" s="1007">
        <v>0</v>
      </c>
      <c r="EN231" s="1008">
        <v>0</v>
      </c>
      <c r="EO231" s="1007">
        <v>0</v>
      </c>
      <c r="EP231" s="1008">
        <v>0</v>
      </c>
      <c r="EQ231" s="1007">
        <v>0</v>
      </c>
      <c r="ER231" s="1008">
        <v>0</v>
      </c>
      <c r="ES231" s="1007">
        <v>0</v>
      </c>
      <c r="ET231" s="1008">
        <v>0</v>
      </c>
      <c r="EU231" s="1007">
        <v>0</v>
      </c>
      <c r="EV231" s="1008">
        <v>0</v>
      </c>
      <c r="EW231" s="1007">
        <v>0</v>
      </c>
      <c r="EX231" s="1008">
        <v>0</v>
      </c>
      <c r="EY231" s="1007">
        <v>0</v>
      </c>
      <c r="EZ231" s="1008">
        <v>0</v>
      </c>
      <c r="FA231" s="1007">
        <v>0</v>
      </c>
      <c r="FB231" s="1008">
        <v>0</v>
      </c>
      <c r="FC231" s="1009">
        <v>0</v>
      </c>
      <c r="FD231" s="946"/>
      <c r="FE231" s="974"/>
      <c r="FF231" s="946"/>
      <c r="FG231" s="975"/>
      <c r="FI231" s="1010" t="b">
        <v>1</v>
      </c>
    </row>
    <row r="232" spans="2:165" hidden="1" outlineLevel="1">
      <c r="B232" s="990">
        <v>219</v>
      </c>
      <c r="C232" s="991" t="s">
        <v>794</v>
      </c>
      <c r="E232" s="992">
        <v>0</v>
      </c>
      <c r="F232" s="993">
        <v>0</v>
      </c>
      <c r="G232" s="994">
        <v>0</v>
      </c>
      <c r="H232" s="993">
        <v>0</v>
      </c>
      <c r="I232" s="994">
        <v>0</v>
      </c>
      <c r="J232" s="993">
        <v>0</v>
      </c>
      <c r="K232" s="994">
        <v>0</v>
      </c>
      <c r="L232" s="993">
        <v>0</v>
      </c>
      <c r="M232" s="994">
        <v>0</v>
      </c>
      <c r="N232" s="993">
        <v>0</v>
      </c>
      <c r="O232" s="994">
        <v>0</v>
      </c>
      <c r="P232" s="993">
        <v>0</v>
      </c>
      <c r="Q232" s="994">
        <v>0</v>
      </c>
      <c r="R232" s="993">
        <v>0</v>
      </c>
      <c r="S232" s="994">
        <v>0</v>
      </c>
      <c r="T232" s="993">
        <v>0</v>
      </c>
      <c r="U232" s="994">
        <v>0</v>
      </c>
      <c r="V232" s="993">
        <v>0</v>
      </c>
      <c r="W232" s="994">
        <v>0</v>
      </c>
      <c r="X232" s="993">
        <v>0</v>
      </c>
      <c r="Y232" s="994">
        <v>0</v>
      </c>
      <c r="Z232" s="993">
        <v>0</v>
      </c>
      <c r="AA232" s="994">
        <v>0</v>
      </c>
      <c r="AB232" s="993">
        <v>0</v>
      </c>
      <c r="AC232" s="994">
        <v>0</v>
      </c>
      <c r="AD232" s="993">
        <v>0</v>
      </c>
      <c r="AE232" s="994">
        <v>0</v>
      </c>
      <c r="AF232" s="993">
        <v>0</v>
      </c>
      <c r="AG232" s="994">
        <v>0</v>
      </c>
      <c r="AH232" s="993">
        <v>0</v>
      </c>
      <c r="AI232" s="994">
        <v>0</v>
      </c>
      <c r="AJ232" s="993">
        <v>0</v>
      </c>
      <c r="AK232" s="994">
        <v>0</v>
      </c>
      <c r="AL232" s="993">
        <v>0</v>
      </c>
      <c r="AM232" s="994">
        <v>0</v>
      </c>
      <c r="AN232" s="995">
        <v>0</v>
      </c>
      <c r="AO232" s="946"/>
      <c r="AP232" s="964"/>
      <c r="AQ232" s="946"/>
      <c r="AR232" s="992">
        <v>0</v>
      </c>
      <c r="AS232" s="993">
        <v>0</v>
      </c>
      <c r="AT232" s="994">
        <v>0</v>
      </c>
      <c r="AU232" s="993">
        <v>0</v>
      </c>
      <c r="AV232" s="994">
        <v>0</v>
      </c>
      <c r="AW232" s="993">
        <v>0</v>
      </c>
      <c r="AX232" s="994">
        <v>0</v>
      </c>
      <c r="AY232" s="993">
        <v>0</v>
      </c>
      <c r="AZ232" s="994">
        <v>0</v>
      </c>
      <c r="BA232" s="993">
        <v>0</v>
      </c>
      <c r="BB232" s="994">
        <v>0</v>
      </c>
      <c r="BC232" s="993">
        <v>0</v>
      </c>
      <c r="BD232" s="994">
        <v>0</v>
      </c>
      <c r="BE232" s="993">
        <v>0</v>
      </c>
      <c r="BF232" s="994">
        <v>0</v>
      </c>
      <c r="BG232" s="993">
        <v>0</v>
      </c>
      <c r="BH232" s="994">
        <v>0</v>
      </c>
      <c r="BI232" s="993">
        <v>0</v>
      </c>
      <c r="BJ232" s="994">
        <v>0</v>
      </c>
      <c r="BK232" s="993">
        <v>0</v>
      </c>
      <c r="BL232" s="994">
        <v>0</v>
      </c>
      <c r="BM232" s="993">
        <v>0</v>
      </c>
      <c r="BN232" s="994">
        <v>0</v>
      </c>
      <c r="BO232" s="993">
        <v>0</v>
      </c>
      <c r="BP232" s="994">
        <v>0</v>
      </c>
      <c r="BQ232" s="993">
        <v>0</v>
      </c>
      <c r="BR232" s="994">
        <v>0</v>
      </c>
      <c r="BS232" s="993">
        <v>0</v>
      </c>
      <c r="BT232" s="994">
        <v>0</v>
      </c>
      <c r="BU232" s="993">
        <v>0</v>
      </c>
      <c r="BV232" s="994">
        <v>0</v>
      </c>
      <c r="BW232" s="993">
        <v>0</v>
      </c>
      <c r="BX232" s="994">
        <v>0</v>
      </c>
      <c r="BY232" s="993">
        <v>0</v>
      </c>
      <c r="BZ232" s="994">
        <v>0</v>
      </c>
      <c r="CA232" s="995">
        <v>0</v>
      </c>
      <c r="CB232" s="946"/>
      <c r="CC232" s="971"/>
      <c r="CD232" s="946"/>
      <c r="CE232" s="972"/>
      <c r="CF232" s="946"/>
      <c r="CG232" s="992">
        <v>0</v>
      </c>
      <c r="CH232" s="993">
        <v>0</v>
      </c>
      <c r="CI232" s="994">
        <v>0</v>
      </c>
      <c r="CJ232" s="993">
        <v>0</v>
      </c>
      <c r="CK232" s="994">
        <v>0</v>
      </c>
      <c r="CL232" s="993">
        <v>0</v>
      </c>
      <c r="CM232" s="994">
        <v>0</v>
      </c>
      <c r="CN232" s="993">
        <v>0</v>
      </c>
      <c r="CO232" s="994">
        <v>0</v>
      </c>
      <c r="CP232" s="993">
        <v>0</v>
      </c>
      <c r="CQ232" s="994">
        <v>0</v>
      </c>
      <c r="CR232" s="993">
        <v>0</v>
      </c>
      <c r="CS232" s="994">
        <v>0</v>
      </c>
      <c r="CT232" s="993">
        <v>0</v>
      </c>
      <c r="CU232" s="994">
        <v>0</v>
      </c>
      <c r="CV232" s="993">
        <v>0</v>
      </c>
      <c r="CW232" s="994">
        <v>0</v>
      </c>
      <c r="CX232" s="993">
        <v>0</v>
      </c>
      <c r="CY232" s="994">
        <v>0</v>
      </c>
      <c r="CZ232" s="993">
        <v>0</v>
      </c>
      <c r="DA232" s="994">
        <v>0</v>
      </c>
      <c r="DB232" s="993">
        <v>0</v>
      </c>
      <c r="DC232" s="994">
        <v>0</v>
      </c>
      <c r="DD232" s="993">
        <v>0</v>
      </c>
      <c r="DE232" s="994">
        <v>0</v>
      </c>
      <c r="DF232" s="993">
        <v>0</v>
      </c>
      <c r="DG232" s="994">
        <v>0</v>
      </c>
      <c r="DH232" s="993">
        <v>0</v>
      </c>
      <c r="DI232" s="994">
        <v>0</v>
      </c>
      <c r="DJ232" s="993">
        <v>0</v>
      </c>
      <c r="DK232" s="994">
        <v>0</v>
      </c>
      <c r="DL232" s="993">
        <v>0</v>
      </c>
      <c r="DM232" s="994">
        <v>0</v>
      </c>
      <c r="DN232" s="993">
        <v>0</v>
      </c>
      <c r="DO232" s="994">
        <v>0</v>
      </c>
      <c r="DP232" s="995">
        <v>0</v>
      </c>
      <c r="DQ232" s="946"/>
      <c r="DR232" s="973"/>
      <c r="DS232" s="946"/>
      <c r="DT232" s="992">
        <v>0</v>
      </c>
      <c r="DU232" s="993">
        <v>0</v>
      </c>
      <c r="DV232" s="994">
        <v>0</v>
      </c>
      <c r="DW232" s="993">
        <v>0</v>
      </c>
      <c r="DX232" s="994">
        <v>0</v>
      </c>
      <c r="DY232" s="993">
        <v>0</v>
      </c>
      <c r="DZ232" s="994">
        <v>0</v>
      </c>
      <c r="EA232" s="993">
        <v>0</v>
      </c>
      <c r="EB232" s="994">
        <v>0</v>
      </c>
      <c r="EC232" s="993">
        <v>0</v>
      </c>
      <c r="ED232" s="994">
        <v>0</v>
      </c>
      <c r="EE232" s="993">
        <v>0</v>
      </c>
      <c r="EF232" s="994">
        <v>0</v>
      </c>
      <c r="EG232" s="993">
        <v>0</v>
      </c>
      <c r="EH232" s="994">
        <v>0</v>
      </c>
      <c r="EI232" s="993">
        <v>0</v>
      </c>
      <c r="EJ232" s="994">
        <v>0</v>
      </c>
      <c r="EK232" s="993">
        <v>0</v>
      </c>
      <c r="EL232" s="994">
        <v>0</v>
      </c>
      <c r="EM232" s="993">
        <v>0</v>
      </c>
      <c r="EN232" s="994">
        <v>0</v>
      </c>
      <c r="EO232" s="993">
        <v>0</v>
      </c>
      <c r="EP232" s="994">
        <v>0</v>
      </c>
      <c r="EQ232" s="993">
        <v>0</v>
      </c>
      <c r="ER232" s="994">
        <v>0</v>
      </c>
      <c r="ES232" s="993">
        <v>0</v>
      </c>
      <c r="ET232" s="994">
        <v>0</v>
      </c>
      <c r="EU232" s="993">
        <v>0</v>
      </c>
      <c r="EV232" s="994">
        <v>0</v>
      </c>
      <c r="EW232" s="993">
        <v>0</v>
      </c>
      <c r="EX232" s="994">
        <v>0</v>
      </c>
      <c r="EY232" s="993">
        <v>0</v>
      </c>
      <c r="EZ232" s="994">
        <v>0</v>
      </c>
      <c r="FA232" s="993">
        <v>0</v>
      </c>
      <c r="FB232" s="994">
        <v>0</v>
      </c>
      <c r="FC232" s="995">
        <v>0</v>
      </c>
      <c r="FD232" s="946"/>
      <c r="FE232" s="974"/>
      <c r="FF232" s="946"/>
      <c r="FG232" s="975"/>
      <c r="FI232" s="996" t="b">
        <v>1</v>
      </c>
    </row>
    <row r="233" spans="2:165" hidden="1" outlineLevel="1">
      <c r="B233" s="1013">
        <v>220</v>
      </c>
      <c r="C233" s="1021" t="s">
        <v>795</v>
      </c>
      <c r="E233" s="1015">
        <v>0</v>
      </c>
      <c r="F233" s="1016">
        <v>0</v>
      </c>
      <c r="G233" s="1017">
        <v>0</v>
      </c>
      <c r="H233" s="1016">
        <v>0</v>
      </c>
      <c r="I233" s="1017">
        <v>0</v>
      </c>
      <c r="J233" s="1016">
        <v>0</v>
      </c>
      <c r="K233" s="1017">
        <v>0</v>
      </c>
      <c r="L233" s="1016">
        <v>0</v>
      </c>
      <c r="M233" s="1017">
        <v>0</v>
      </c>
      <c r="N233" s="1016">
        <v>0</v>
      </c>
      <c r="O233" s="1017">
        <v>0</v>
      </c>
      <c r="P233" s="1016">
        <v>0</v>
      </c>
      <c r="Q233" s="1017">
        <v>0</v>
      </c>
      <c r="R233" s="1016">
        <v>0</v>
      </c>
      <c r="S233" s="1017">
        <v>0</v>
      </c>
      <c r="T233" s="1016">
        <v>0</v>
      </c>
      <c r="U233" s="1017">
        <v>0</v>
      </c>
      <c r="V233" s="1016">
        <v>0</v>
      </c>
      <c r="W233" s="1017">
        <v>0</v>
      </c>
      <c r="X233" s="1016">
        <v>0</v>
      </c>
      <c r="Y233" s="1017">
        <v>0</v>
      </c>
      <c r="Z233" s="1016">
        <v>0</v>
      </c>
      <c r="AA233" s="1017">
        <v>0</v>
      </c>
      <c r="AB233" s="1016">
        <v>0</v>
      </c>
      <c r="AC233" s="1017">
        <v>0</v>
      </c>
      <c r="AD233" s="1016">
        <v>0</v>
      </c>
      <c r="AE233" s="1017">
        <v>0</v>
      </c>
      <c r="AF233" s="1016">
        <v>0</v>
      </c>
      <c r="AG233" s="1017">
        <v>0</v>
      </c>
      <c r="AH233" s="1016">
        <v>0</v>
      </c>
      <c r="AI233" s="1017">
        <v>0</v>
      </c>
      <c r="AJ233" s="1016">
        <v>0</v>
      </c>
      <c r="AK233" s="1017">
        <v>0</v>
      </c>
      <c r="AL233" s="1016">
        <v>0</v>
      </c>
      <c r="AM233" s="1017">
        <v>0</v>
      </c>
      <c r="AN233" s="1018">
        <v>0</v>
      </c>
      <c r="AO233" s="946"/>
      <c r="AP233" s="964"/>
      <c r="AQ233" s="946"/>
      <c r="AR233" s="1015">
        <v>0</v>
      </c>
      <c r="AS233" s="1016">
        <v>0</v>
      </c>
      <c r="AT233" s="1017">
        <v>0</v>
      </c>
      <c r="AU233" s="1016">
        <v>0</v>
      </c>
      <c r="AV233" s="1017">
        <v>0</v>
      </c>
      <c r="AW233" s="1016">
        <v>0</v>
      </c>
      <c r="AX233" s="1017">
        <v>0</v>
      </c>
      <c r="AY233" s="1016">
        <v>0</v>
      </c>
      <c r="AZ233" s="1017">
        <v>0</v>
      </c>
      <c r="BA233" s="1016">
        <v>0</v>
      </c>
      <c r="BB233" s="1017">
        <v>0</v>
      </c>
      <c r="BC233" s="1016">
        <v>0</v>
      </c>
      <c r="BD233" s="1017">
        <v>0</v>
      </c>
      <c r="BE233" s="1016">
        <v>0</v>
      </c>
      <c r="BF233" s="1017">
        <v>0</v>
      </c>
      <c r="BG233" s="1016">
        <v>0</v>
      </c>
      <c r="BH233" s="1017">
        <v>0</v>
      </c>
      <c r="BI233" s="1016">
        <v>0</v>
      </c>
      <c r="BJ233" s="1017">
        <v>0</v>
      </c>
      <c r="BK233" s="1016">
        <v>0</v>
      </c>
      <c r="BL233" s="1017">
        <v>0</v>
      </c>
      <c r="BM233" s="1016">
        <v>0</v>
      </c>
      <c r="BN233" s="1017">
        <v>0</v>
      </c>
      <c r="BO233" s="1016">
        <v>0</v>
      </c>
      <c r="BP233" s="1017">
        <v>0</v>
      </c>
      <c r="BQ233" s="1016">
        <v>0</v>
      </c>
      <c r="BR233" s="1017">
        <v>0</v>
      </c>
      <c r="BS233" s="1016">
        <v>0</v>
      </c>
      <c r="BT233" s="1017">
        <v>0</v>
      </c>
      <c r="BU233" s="1016">
        <v>0</v>
      </c>
      <c r="BV233" s="1017">
        <v>0</v>
      </c>
      <c r="BW233" s="1016">
        <v>0</v>
      </c>
      <c r="BX233" s="1017">
        <v>0</v>
      </c>
      <c r="BY233" s="1016">
        <v>0</v>
      </c>
      <c r="BZ233" s="1017">
        <v>0</v>
      </c>
      <c r="CA233" s="1018">
        <v>0</v>
      </c>
      <c r="CB233" s="946"/>
      <c r="CC233" s="971"/>
      <c r="CD233" s="946"/>
      <c r="CE233" s="972"/>
      <c r="CF233" s="946"/>
      <c r="CG233" s="1015">
        <v>0</v>
      </c>
      <c r="CH233" s="1016">
        <v>0</v>
      </c>
      <c r="CI233" s="1017">
        <v>0</v>
      </c>
      <c r="CJ233" s="1016">
        <v>0</v>
      </c>
      <c r="CK233" s="1017">
        <v>0</v>
      </c>
      <c r="CL233" s="1016">
        <v>0</v>
      </c>
      <c r="CM233" s="1017">
        <v>0</v>
      </c>
      <c r="CN233" s="1016">
        <v>0</v>
      </c>
      <c r="CO233" s="1017">
        <v>0</v>
      </c>
      <c r="CP233" s="1016">
        <v>0</v>
      </c>
      <c r="CQ233" s="1017">
        <v>0</v>
      </c>
      <c r="CR233" s="1016">
        <v>0</v>
      </c>
      <c r="CS233" s="1017">
        <v>0</v>
      </c>
      <c r="CT233" s="1016">
        <v>0</v>
      </c>
      <c r="CU233" s="1017">
        <v>0</v>
      </c>
      <c r="CV233" s="1016">
        <v>0</v>
      </c>
      <c r="CW233" s="1017">
        <v>0</v>
      </c>
      <c r="CX233" s="1016">
        <v>0</v>
      </c>
      <c r="CY233" s="1017">
        <v>0</v>
      </c>
      <c r="CZ233" s="1016">
        <v>0</v>
      </c>
      <c r="DA233" s="1017">
        <v>0</v>
      </c>
      <c r="DB233" s="1016">
        <v>0</v>
      </c>
      <c r="DC233" s="1017">
        <v>0</v>
      </c>
      <c r="DD233" s="1016">
        <v>0</v>
      </c>
      <c r="DE233" s="1017">
        <v>0</v>
      </c>
      <c r="DF233" s="1016">
        <v>0</v>
      </c>
      <c r="DG233" s="1017">
        <v>0</v>
      </c>
      <c r="DH233" s="1016">
        <v>0</v>
      </c>
      <c r="DI233" s="1017">
        <v>0</v>
      </c>
      <c r="DJ233" s="1016">
        <v>0</v>
      </c>
      <c r="DK233" s="1017">
        <v>0</v>
      </c>
      <c r="DL233" s="1016">
        <v>0</v>
      </c>
      <c r="DM233" s="1017">
        <v>0</v>
      </c>
      <c r="DN233" s="1016">
        <v>0</v>
      </c>
      <c r="DO233" s="1017">
        <v>0</v>
      </c>
      <c r="DP233" s="1018">
        <v>0</v>
      </c>
      <c r="DQ233" s="946"/>
      <c r="DR233" s="973"/>
      <c r="DS233" s="946"/>
      <c r="DT233" s="1015">
        <v>0</v>
      </c>
      <c r="DU233" s="1016">
        <v>0</v>
      </c>
      <c r="DV233" s="1017">
        <v>0</v>
      </c>
      <c r="DW233" s="1016">
        <v>0</v>
      </c>
      <c r="DX233" s="1017">
        <v>0</v>
      </c>
      <c r="DY233" s="1016">
        <v>0</v>
      </c>
      <c r="DZ233" s="1017">
        <v>0</v>
      </c>
      <c r="EA233" s="1016">
        <v>0</v>
      </c>
      <c r="EB233" s="1017">
        <v>0</v>
      </c>
      <c r="EC233" s="1016">
        <v>0</v>
      </c>
      <c r="ED233" s="1017">
        <v>0</v>
      </c>
      <c r="EE233" s="1016">
        <v>0</v>
      </c>
      <c r="EF233" s="1017">
        <v>0</v>
      </c>
      <c r="EG233" s="1016">
        <v>0</v>
      </c>
      <c r="EH233" s="1017">
        <v>0</v>
      </c>
      <c r="EI233" s="1016">
        <v>0</v>
      </c>
      <c r="EJ233" s="1017">
        <v>0</v>
      </c>
      <c r="EK233" s="1016">
        <v>0</v>
      </c>
      <c r="EL233" s="1017">
        <v>0</v>
      </c>
      <c r="EM233" s="1016">
        <v>0</v>
      </c>
      <c r="EN233" s="1017">
        <v>0</v>
      </c>
      <c r="EO233" s="1016">
        <v>0</v>
      </c>
      <c r="EP233" s="1017">
        <v>0</v>
      </c>
      <c r="EQ233" s="1016">
        <v>0</v>
      </c>
      <c r="ER233" s="1017">
        <v>0</v>
      </c>
      <c r="ES233" s="1016">
        <v>0</v>
      </c>
      <c r="ET233" s="1017">
        <v>0</v>
      </c>
      <c r="EU233" s="1016">
        <v>0</v>
      </c>
      <c r="EV233" s="1017">
        <v>0</v>
      </c>
      <c r="EW233" s="1016">
        <v>0</v>
      </c>
      <c r="EX233" s="1017">
        <v>0</v>
      </c>
      <c r="EY233" s="1016">
        <v>0</v>
      </c>
      <c r="EZ233" s="1017">
        <v>0</v>
      </c>
      <c r="FA233" s="1016">
        <v>0</v>
      </c>
      <c r="FB233" s="1017">
        <v>0</v>
      </c>
      <c r="FC233" s="1018">
        <v>0</v>
      </c>
      <c r="FD233" s="946"/>
      <c r="FE233" s="974"/>
      <c r="FF233" s="946"/>
      <c r="FG233" s="975"/>
      <c r="FI233" s="1019" t="b">
        <v>1</v>
      </c>
    </row>
    <row r="234" spans="2:165" hidden="1" outlineLevel="1">
      <c r="B234" s="976">
        <v>221</v>
      </c>
      <c r="C234" s="977" t="s">
        <v>796</v>
      </c>
      <c r="E234" s="978">
        <v>0</v>
      </c>
      <c r="F234" s="979">
        <v>0</v>
      </c>
      <c r="G234" s="980">
        <v>0</v>
      </c>
      <c r="H234" s="979">
        <v>0</v>
      </c>
      <c r="I234" s="980">
        <v>0</v>
      </c>
      <c r="J234" s="979">
        <v>0</v>
      </c>
      <c r="K234" s="980">
        <v>0</v>
      </c>
      <c r="L234" s="979">
        <v>0</v>
      </c>
      <c r="M234" s="980">
        <v>0</v>
      </c>
      <c r="N234" s="979">
        <v>0</v>
      </c>
      <c r="O234" s="980">
        <v>0</v>
      </c>
      <c r="P234" s="979">
        <v>0</v>
      </c>
      <c r="Q234" s="980">
        <v>0</v>
      </c>
      <c r="R234" s="979">
        <v>0</v>
      </c>
      <c r="S234" s="980">
        <v>0</v>
      </c>
      <c r="T234" s="979">
        <v>0</v>
      </c>
      <c r="U234" s="980">
        <v>0</v>
      </c>
      <c r="V234" s="979">
        <v>0</v>
      </c>
      <c r="W234" s="980">
        <v>0</v>
      </c>
      <c r="X234" s="979">
        <v>0</v>
      </c>
      <c r="Y234" s="980">
        <v>0</v>
      </c>
      <c r="Z234" s="979">
        <v>0</v>
      </c>
      <c r="AA234" s="980">
        <v>0</v>
      </c>
      <c r="AB234" s="979">
        <v>0</v>
      </c>
      <c r="AC234" s="980">
        <v>0</v>
      </c>
      <c r="AD234" s="979">
        <v>0</v>
      </c>
      <c r="AE234" s="980">
        <v>0</v>
      </c>
      <c r="AF234" s="979">
        <v>0</v>
      </c>
      <c r="AG234" s="980">
        <v>0</v>
      </c>
      <c r="AH234" s="979">
        <v>0</v>
      </c>
      <c r="AI234" s="980">
        <v>0</v>
      </c>
      <c r="AJ234" s="979">
        <v>0</v>
      </c>
      <c r="AK234" s="980">
        <v>0</v>
      </c>
      <c r="AL234" s="979">
        <v>0</v>
      </c>
      <c r="AM234" s="980">
        <v>0</v>
      </c>
      <c r="AN234" s="981">
        <v>0</v>
      </c>
      <c r="AO234" s="946"/>
      <c r="AP234" s="964"/>
      <c r="AQ234" s="946"/>
      <c r="AR234" s="978">
        <v>0</v>
      </c>
      <c r="AS234" s="979">
        <v>0</v>
      </c>
      <c r="AT234" s="980">
        <v>0</v>
      </c>
      <c r="AU234" s="979">
        <v>0</v>
      </c>
      <c r="AV234" s="980">
        <v>0</v>
      </c>
      <c r="AW234" s="979">
        <v>0</v>
      </c>
      <c r="AX234" s="980">
        <v>0</v>
      </c>
      <c r="AY234" s="979">
        <v>0</v>
      </c>
      <c r="AZ234" s="980">
        <v>0</v>
      </c>
      <c r="BA234" s="979">
        <v>0</v>
      </c>
      <c r="BB234" s="980">
        <v>0</v>
      </c>
      <c r="BC234" s="979">
        <v>0</v>
      </c>
      <c r="BD234" s="980">
        <v>0</v>
      </c>
      <c r="BE234" s="979">
        <v>0</v>
      </c>
      <c r="BF234" s="980">
        <v>0</v>
      </c>
      <c r="BG234" s="979">
        <v>0</v>
      </c>
      <c r="BH234" s="980">
        <v>0</v>
      </c>
      <c r="BI234" s="979">
        <v>0</v>
      </c>
      <c r="BJ234" s="980">
        <v>0</v>
      </c>
      <c r="BK234" s="979">
        <v>0</v>
      </c>
      <c r="BL234" s="980">
        <v>0</v>
      </c>
      <c r="BM234" s="979">
        <v>0</v>
      </c>
      <c r="BN234" s="980">
        <v>0</v>
      </c>
      <c r="BO234" s="979">
        <v>0</v>
      </c>
      <c r="BP234" s="980">
        <v>0</v>
      </c>
      <c r="BQ234" s="979">
        <v>0</v>
      </c>
      <c r="BR234" s="980">
        <v>0</v>
      </c>
      <c r="BS234" s="979">
        <v>0</v>
      </c>
      <c r="BT234" s="980">
        <v>0</v>
      </c>
      <c r="BU234" s="979">
        <v>0</v>
      </c>
      <c r="BV234" s="980">
        <v>0</v>
      </c>
      <c r="BW234" s="979">
        <v>0</v>
      </c>
      <c r="BX234" s="980">
        <v>0</v>
      </c>
      <c r="BY234" s="979">
        <v>0</v>
      </c>
      <c r="BZ234" s="980">
        <v>0</v>
      </c>
      <c r="CA234" s="981">
        <v>0</v>
      </c>
      <c r="CB234" s="946"/>
      <c r="CC234" s="971"/>
      <c r="CD234" s="946"/>
      <c r="CE234" s="972"/>
      <c r="CF234" s="946"/>
      <c r="CG234" s="978">
        <v>0</v>
      </c>
      <c r="CH234" s="979">
        <v>0</v>
      </c>
      <c r="CI234" s="980">
        <v>0</v>
      </c>
      <c r="CJ234" s="979">
        <v>0</v>
      </c>
      <c r="CK234" s="980">
        <v>0</v>
      </c>
      <c r="CL234" s="979">
        <v>0</v>
      </c>
      <c r="CM234" s="980">
        <v>0</v>
      </c>
      <c r="CN234" s="979">
        <v>0</v>
      </c>
      <c r="CO234" s="980">
        <v>0</v>
      </c>
      <c r="CP234" s="979">
        <v>0</v>
      </c>
      <c r="CQ234" s="980">
        <v>0</v>
      </c>
      <c r="CR234" s="979">
        <v>0</v>
      </c>
      <c r="CS234" s="980">
        <v>0</v>
      </c>
      <c r="CT234" s="979">
        <v>0</v>
      </c>
      <c r="CU234" s="980">
        <v>0</v>
      </c>
      <c r="CV234" s="979">
        <v>0</v>
      </c>
      <c r="CW234" s="980">
        <v>0</v>
      </c>
      <c r="CX234" s="979">
        <v>0</v>
      </c>
      <c r="CY234" s="980">
        <v>0</v>
      </c>
      <c r="CZ234" s="979">
        <v>0</v>
      </c>
      <c r="DA234" s="980">
        <v>0</v>
      </c>
      <c r="DB234" s="979">
        <v>0</v>
      </c>
      <c r="DC234" s="980">
        <v>0</v>
      </c>
      <c r="DD234" s="979">
        <v>0</v>
      </c>
      <c r="DE234" s="980">
        <v>0</v>
      </c>
      <c r="DF234" s="979">
        <v>0</v>
      </c>
      <c r="DG234" s="980">
        <v>0</v>
      </c>
      <c r="DH234" s="979">
        <v>0</v>
      </c>
      <c r="DI234" s="980">
        <v>0</v>
      </c>
      <c r="DJ234" s="979">
        <v>0</v>
      </c>
      <c r="DK234" s="980">
        <v>0</v>
      </c>
      <c r="DL234" s="979">
        <v>0</v>
      </c>
      <c r="DM234" s="980">
        <v>0</v>
      </c>
      <c r="DN234" s="979">
        <v>0</v>
      </c>
      <c r="DO234" s="980">
        <v>0</v>
      </c>
      <c r="DP234" s="981">
        <v>0</v>
      </c>
      <c r="DQ234" s="946"/>
      <c r="DR234" s="973"/>
      <c r="DS234" s="946"/>
      <c r="DT234" s="978">
        <v>0</v>
      </c>
      <c r="DU234" s="979">
        <v>0</v>
      </c>
      <c r="DV234" s="980">
        <v>0</v>
      </c>
      <c r="DW234" s="979">
        <v>0</v>
      </c>
      <c r="DX234" s="980">
        <v>0</v>
      </c>
      <c r="DY234" s="979">
        <v>0</v>
      </c>
      <c r="DZ234" s="980">
        <v>0</v>
      </c>
      <c r="EA234" s="979">
        <v>0</v>
      </c>
      <c r="EB234" s="980">
        <v>0</v>
      </c>
      <c r="EC234" s="979">
        <v>0</v>
      </c>
      <c r="ED234" s="980">
        <v>0</v>
      </c>
      <c r="EE234" s="979">
        <v>0</v>
      </c>
      <c r="EF234" s="980">
        <v>0</v>
      </c>
      <c r="EG234" s="979">
        <v>0</v>
      </c>
      <c r="EH234" s="980">
        <v>0</v>
      </c>
      <c r="EI234" s="979">
        <v>0</v>
      </c>
      <c r="EJ234" s="980">
        <v>0</v>
      </c>
      <c r="EK234" s="979">
        <v>0</v>
      </c>
      <c r="EL234" s="980">
        <v>0</v>
      </c>
      <c r="EM234" s="979">
        <v>0</v>
      </c>
      <c r="EN234" s="980">
        <v>0</v>
      </c>
      <c r="EO234" s="979">
        <v>0</v>
      </c>
      <c r="EP234" s="980">
        <v>0</v>
      </c>
      <c r="EQ234" s="979">
        <v>0</v>
      </c>
      <c r="ER234" s="980">
        <v>0</v>
      </c>
      <c r="ES234" s="979">
        <v>0</v>
      </c>
      <c r="ET234" s="980">
        <v>0</v>
      </c>
      <c r="EU234" s="979">
        <v>0</v>
      </c>
      <c r="EV234" s="980">
        <v>0</v>
      </c>
      <c r="EW234" s="979">
        <v>0</v>
      </c>
      <c r="EX234" s="980">
        <v>0</v>
      </c>
      <c r="EY234" s="979">
        <v>0</v>
      </c>
      <c r="EZ234" s="980">
        <v>0</v>
      </c>
      <c r="FA234" s="979">
        <v>0</v>
      </c>
      <c r="FB234" s="980">
        <v>0</v>
      </c>
      <c r="FC234" s="981">
        <v>0</v>
      </c>
      <c r="FD234" s="946"/>
      <c r="FE234" s="974"/>
      <c r="FF234" s="946"/>
      <c r="FG234" s="975"/>
      <c r="FI234" s="982" t="b">
        <v>1</v>
      </c>
    </row>
    <row r="235" spans="2:165" hidden="1" outlineLevel="1">
      <c r="B235" s="1013">
        <v>222</v>
      </c>
      <c r="C235" s="1021" t="s">
        <v>797</v>
      </c>
      <c r="E235" s="1015">
        <v>0</v>
      </c>
      <c r="F235" s="1016">
        <v>0</v>
      </c>
      <c r="G235" s="1017">
        <v>0</v>
      </c>
      <c r="H235" s="1016">
        <v>0</v>
      </c>
      <c r="I235" s="1017">
        <v>0</v>
      </c>
      <c r="J235" s="1016">
        <v>0</v>
      </c>
      <c r="K235" s="1017">
        <v>0</v>
      </c>
      <c r="L235" s="1016">
        <v>0</v>
      </c>
      <c r="M235" s="1017">
        <v>0</v>
      </c>
      <c r="N235" s="1016">
        <v>0</v>
      </c>
      <c r="O235" s="1017">
        <v>0</v>
      </c>
      <c r="P235" s="1016">
        <v>0</v>
      </c>
      <c r="Q235" s="1017">
        <v>0</v>
      </c>
      <c r="R235" s="1016">
        <v>0</v>
      </c>
      <c r="S235" s="1017">
        <v>0</v>
      </c>
      <c r="T235" s="1016">
        <v>0</v>
      </c>
      <c r="U235" s="1017">
        <v>0</v>
      </c>
      <c r="V235" s="1016">
        <v>0</v>
      </c>
      <c r="W235" s="1017">
        <v>0</v>
      </c>
      <c r="X235" s="1016">
        <v>0</v>
      </c>
      <c r="Y235" s="1017">
        <v>0</v>
      </c>
      <c r="Z235" s="1016">
        <v>0</v>
      </c>
      <c r="AA235" s="1017">
        <v>0</v>
      </c>
      <c r="AB235" s="1016">
        <v>0</v>
      </c>
      <c r="AC235" s="1017">
        <v>0</v>
      </c>
      <c r="AD235" s="1016">
        <v>0</v>
      </c>
      <c r="AE235" s="1017">
        <v>0</v>
      </c>
      <c r="AF235" s="1016">
        <v>0</v>
      </c>
      <c r="AG235" s="1017">
        <v>0</v>
      </c>
      <c r="AH235" s="1016">
        <v>0</v>
      </c>
      <c r="AI235" s="1017">
        <v>0</v>
      </c>
      <c r="AJ235" s="1016">
        <v>0</v>
      </c>
      <c r="AK235" s="1017">
        <v>0</v>
      </c>
      <c r="AL235" s="1016">
        <v>0</v>
      </c>
      <c r="AM235" s="1017">
        <v>0</v>
      </c>
      <c r="AN235" s="1018">
        <v>0</v>
      </c>
      <c r="AO235" s="946"/>
      <c r="AP235" s="964"/>
      <c r="AQ235" s="946"/>
      <c r="AR235" s="1015">
        <v>0</v>
      </c>
      <c r="AS235" s="1016">
        <v>0</v>
      </c>
      <c r="AT235" s="1017">
        <v>0</v>
      </c>
      <c r="AU235" s="1016">
        <v>0</v>
      </c>
      <c r="AV235" s="1017">
        <v>0</v>
      </c>
      <c r="AW235" s="1016">
        <v>0</v>
      </c>
      <c r="AX235" s="1017">
        <v>0</v>
      </c>
      <c r="AY235" s="1016">
        <v>0</v>
      </c>
      <c r="AZ235" s="1017">
        <v>0</v>
      </c>
      <c r="BA235" s="1016">
        <v>0</v>
      </c>
      <c r="BB235" s="1017">
        <v>0</v>
      </c>
      <c r="BC235" s="1016">
        <v>0</v>
      </c>
      <c r="BD235" s="1017">
        <v>0</v>
      </c>
      <c r="BE235" s="1016">
        <v>0</v>
      </c>
      <c r="BF235" s="1017">
        <v>0</v>
      </c>
      <c r="BG235" s="1016">
        <v>0</v>
      </c>
      <c r="BH235" s="1017">
        <v>0</v>
      </c>
      <c r="BI235" s="1016">
        <v>0</v>
      </c>
      <c r="BJ235" s="1017">
        <v>0</v>
      </c>
      <c r="BK235" s="1016">
        <v>0</v>
      </c>
      <c r="BL235" s="1017">
        <v>0</v>
      </c>
      <c r="BM235" s="1016">
        <v>0</v>
      </c>
      <c r="BN235" s="1017">
        <v>0</v>
      </c>
      <c r="BO235" s="1016">
        <v>0</v>
      </c>
      <c r="BP235" s="1017">
        <v>0</v>
      </c>
      <c r="BQ235" s="1016">
        <v>0</v>
      </c>
      <c r="BR235" s="1017">
        <v>0</v>
      </c>
      <c r="BS235" s="1016">
        <v>0</v>
      </c>
      <c r="BT235" s="1017">
        <v>0</v>
      </c>
      <c r="BU235" s="1016">
        <v>0</v>
      </c>
      <c r="BV235" s="1017">
        <v>0</v>
      </c>
      <c r="BW235" s="1016">
        <v>0</v>
      </c>
      <c r="BX235" s="1017">
        <v>0</v>
      </c>
      <c r="BY235" s="1016">
        <v>0</v>
      </c>
      <c r="BZ235" s="1017">
        <v>0</v>
      </c>
      <c r="CA235" s="1018">
        <v>0</v>
      </c>
      <c r="CB235" s="946"/>
      <c r="CC235" s="971"/>
      <c r="CD235" s="946"/>
      <c r="CE235" s="972"/>
      <c r="CF235" s="946"/>
      <c r="CG235" s="1015">
        <v>0</v>
      </c>
      <c r="CH235" s="1016">
        <v>0</v>
      </c>
      <c r="CI235" s="1017">
        <v>0</v>
      </c>
      <c r="CJ235" s="1016">
        <v>0</v>
      </c>
      <c r="CK235" s="1017">
        <v>0</v>
      </c>
      <c r="CL235" s="1016">
        <v>0</v>
      </c>
      <c r="CM235" s="1017">
        <v>0</v>
      </c>
      <c r="CN235" s="1016">
        <v>0</v>
      </c>
      <c r="CO235" s="1017">
        <v>0</v>
      </c>
      <c r="CP235" s="1016">
        <v>0</v>
      </c>
      <c r="CQ235" s="1017">
        <v>0</v>
      </c>
      <c r="CR235" s="1016">
        <v>0</v>
      </c>
      <c r="CS235" s="1017">
        <v>0</v>
      </c>
      <c r="CT235" s="1016">
        <v>0</v>
      </c>
      <c r="CU235" s="1017">
        <v>0</v>
      </c>
      <c r="CV235" s="1016">
        <v>0</v>
      </c>
      <c r="CW235" s="1017">
        <v>0</v>
      </c>
      <c r="CX235" s="1016">
        <v>0</v>
      </c>
      <c r="CY235" s="1017">
        <v>0</v>
      </c>
      <c r="CZ235" s="1016">
        <v>0</v>
      </c>
      <c r="DA235" s="1017">
        <v>0</v>
      </c>
      <c r="DB235" s="1016">
        <v>0</v>
      </c>
      <c r="DC235" s="1017">
        <v>0</v>
      </c>
      <c r="DD235" s="1016">
        <v>0</v>
      </c>
      <c r="DE235" s="1017">
        <v>0</v>
      </c>
      <c r="DF235" s="1016">
        <v>0</v>
      </c>
      <c r="DG235" s="1017">
        <v>0</v>
      </c>
      <c r="DH235" s="1016">
        <v>0</v>
      </c>
      <c r="DI235" s="1017">
        <v>0</v>
      </c>
      <c r="DJ235" s="1016">
        <v>0</v>
      </c>
      <c r="DK235" s="1017">
        <v>0</v>
      </c>
      <c r="DL235" s="1016">
        <v>0</v>
      </c>
      <c r="DM235" s="1017">
        <v>0</v>
      </c>
      <c r="DN235" s="1016">
        <v>0</v>
      </c>
      <c r="DO235" s="1017">
        <v>0</v>
      </c>
      <c r="DP235" s="1018">
        <v>0</v>
      </c>
      <c r="DQ235" s="946"/>
      <c r="DR235" s="973"/>
      <c r="DS235" s="946"/>
      <c r="DT235" s="1015">
        <v>0</v>
      </c>
      <c r="DU235" s="1016">
        <v>0</v>
      </c>
      <c r="DV235" s="1017">
        <v>0</v>
      </c>
      <c r="DW235" s="1016">
        <v>0</v>
      </c>
      <c r="DX235" s="1017">
        <v>0</v>
      </c>
      <c r="DY235" s="1016">
        <v>0</v>
      </c>
      <c r="DZ235" s="1017">
        <v>0</v>
      </c>
      <c r="EA235" s="1016">
        <v>0</v>
      </c>
      <c r="EB235" s="1017">
        <v>0</v>
      </c>
      <c r="EC235" s="1016">
        <v>0</v>
      </c>
      <c r="ED235" s="1017">
        <v>0</v>
      </c>
      <c r="EE235" s="1016">
        <v>0</v>
      </c>
      <c r="EF235" s="1017">
        <v>0</v>
      </c>
      <c r="EG235" s="1016">
        <v>0</v>
      </c>
      <c r="EH235" s="1017">
        <v>0</v>
      </c>
      <c r="EI235" s="1016">
        <v>0</v>
      </c>
      <c r="EJ235" s="1017">
        <v>0</v>
      </c>
      <c r="EK235" s="1016">
        <v>0</v>
      </c>
      <c r="EL235" s="1017">
        <v>0</v>
      </c>
      <c r="EM235" s="1016">
        <v>0</v>
      </c>
      <c r="EN235" s="1017">
        <v>0</v>
      </c>
      <c r="EO235" s="1016">
        <v>0</v>
      </c>
      <c r="EP235" s="1017">
        <v>0</v>
      </c>
      <c r="EQ235" s="1016">
        <v>0</v>
      </c>
      <c r="ER235" s="1017">
        <v>0</v>
      </c>
      <c r="ES235" s="1016">
        <v>0</v>
      </c>
      <c r="ET235" s="1017">
        <v>0</v>
      </c>
      <c r="EU235" s="1016">
        <v>0</v>
      </c>
      <c r="EV235" s="1017">
        <v>0</v>
      </c>
      <c r="EW235" s="1016">
        <v>0</v>
      </c>
      <c r="EX235" s="1017">
        <v>0</v>
      </c>
      <c r="EY235" s="1016">
        <v>0</v>
      </c>
      <c r="EZ235" s="1017">
        <v>0</v>
      </c>
      <c r="FA235" s="1016">
        <v>0</v>
      </c>
      <c r="FB235" s="1017">
        <v>0</v>
      </c>
      <c r="FC235" s="1018">
        <v>0</v>
      </c>
      <c r="FD235" s="946"/>
      <c r="FE235" s="974"/>
      <c r="FF235" s="946"/>
      <c r="FG235" s="975"/>
      <c r="FI235" s="1019" t="b">
        <v>1</v>
      </c>
    </row>
    <row r="236" spans="2:165" hidden="1" outlineLevel="1">
      <c r="B236" s="976">
        <v>223</v>
      </c>
      <c r="C236" s="977" t="s">
        <v>798</v>
      </c>
      <c r="E236" s="978">
        <v>0</v>
      </c>
      <c r="F236" s="979">
        <v>0</v>
      </c>
      <c r="G236" s="980">
        <v>0</v>
      </c>
      <c r="H236" s="979">
        <v>0</v>
      </c>
      <c r="I236" s="980">
        <v>0</v>
      </c>
      <c r="J236" s="979">
        <v>0</v>
      </c>
      <c r="K236" s="980">
        <v>0</v>
      </c>
      <c r="L236" s="979">
        <v>0</v>
      </c>
      <c r="M236" s="980">
        <v>0</v>
      </c>
      <c r="N236" s="979">
        <v>0</v>
      </c>
      <c r="O236" s="980">
        <v>0</v>
      </c>
      <c r="P236" s="979">
        <v>0</v>
      </c>
      <c r="Q236" s="980">
        <v>0</v>
      </c>
      <c r="R236" s="979">
        <v>0</v>
      </c>
      <c r="S236" s="980">
        <v>0</v>
      </c>
      <c r="T236" s="979">
        <v>0</v>
      </c>
      <c r="U236" s="980">
        <v>0</v>
      </c>
      <c r="V236" s="979">
        <v>0</v>
      </c>
      <c r="W236" s="980">
        <v>0</v>
      </c>
      <c r="X236" s="979">
        <v>0</v>
      </c>
      <c r="Y236" s="980">
        <v>0</v>
      </c>
      <c r="Z236" s="979">
        <v>0</v>
      </c>
      <c r="AA236" s="980">
        <v>0</v>
      </c>
      <c r="AB236" s="979">
        <v>0</v>
      </c>
      <c r="AC236" s="980">
        <v>0</v>
      </c>
      <c r="AD236" s="979">
        <v>0</v>
      </c>
      <c r="AE236" s="980">
        <v>0</v>
      </c>
      <c r="AF236" s="979">
        <v>0</v>
      </c>
      <c r="AG236" s="980">
        <v>0</v>
      </c>
      <c r="AH236" s="979">
        <v>0</v>
      </c>
      <c r="AI236" s="980">
        <v>0</v>
      </c>
      <c r="AJ236" s="979">
        <v>0</v>
      </c>
      <c r="AK236" s="980">
        <v>0</v>
      </c>
      <c r="AL236" s="979">
        <v>0</v>
      </c>
      <c r="AM236" s="980">
        <v>0</v>
      </c>
      <c r="AN236" s="981">
        <v>0</v>
      </c>
      <c r="AO236" s="946"/>
      <c r="AP236" s="964"/>
      <c r="AQ236" s="946"/>
      <c r="AR236" s="978">
        <v>0</v>
      </c>
      <c r="AS236" s="979">
        <v>0</v>
      </c>
      <c r="AT236" s="980">
        <v>0</v>
      </c>
      <c r="AU236" s="979">
        <v>0</v>
      </c>
      <c r="AV236" s="980">
        <v>0</v>
      </c>
      <c r="AW236" s="979">
        <v>0</v>
      </c>
      <c r="AX236" s="980">
        <v>0</v>
      </c>
      <c r="AY236" s="979">
        <v>0</v>
      </c>
      <c r="AZ236" s="980">
        <v>0</v>
      </c>
      <c r="BA236" s="979">
        <v>0</v>
      </c>
      <c r="BB236" s="980">
        <v>0</v>
      </c>
      <c r="BC236" s="979">
        <v>0</v>
      </c>
      <c r="BD236" s="980">
        <v>0</v>
      </c>
      <c r="BE236" s="979">
        <v>0</v>
      </c>
      <c r="BF236" s="980">
        <v>0</v>
      </c>
      <c r="BG236" s="979">
        <v>0</v>
      </c>
      <c r="BH236" s="980">
        <v>0</v>
      </c>
      <c r="BI236" s="979">
        <v>0</v>
      </c>
      <c r="BJ236" s="980">
        <v>0</v>
      </c>
      <c r="BK236" s="979">
        <v>0</v>
      </c>
      <c r="BL236" s="980">
        <v>0</v>
      </c>
      <c r="BM236" s="979">
        <v>0</v>
      </c>
      <c r="BN236" s="980">
        <v>0</v>
      </c>
      <c r="BO236" s="979">
        <v>0</v>
      </c>
      <c r="BP236" s="980">
        <v>0</v>
      </c>
      <c r="BQ236" s="979">
        <v>0</v>
      </c>
      <c r="BR236" s="980">
        <v>0</v>
      </c>
      <c r="BS236" s="979">
        <v>0</v>
      </c>
      <c r="BT236" s="980">
        <v>0</v>
      </c>
      <c r="BU236" s="979">
        <v>0</v>
      </c>
      <c r="BV236" s="980">
        <v>0</v>
      </c>
      <c r="BW236" s="979">
        <v>0</v>
      </c>
      <c r="BX236" s="980">
        <v>0</v>
      </c>
      <c r="BY236" s="979">
        <v>0</v>
      </c>
      <c r="BZ236" s="980">
        <v>0</v>
      </c>
      <c r="CA236" s="981">
        <v>0</v>
      </c>
      <c r="CB236" s="946"/>
      <c r="CC236" s="971"/>
      <c r="CD236" s="946"/>
      <c r="CE236" s="972"/>
      <c r="CF236" s="946"/>
      <c r="CG236" s="978">
        <v>0</v>
      </c>
      <c r="CH236" s="979">
        <v>0</v>
      </c>
      <c r="CI236" s="980">
        <v>0</v>
      </c>
      <c r="CJ236" s="979">
        <v>0</v>
      </c>
      <c r="CK236" s="980">
        <v>0</v>
      </c>
      <c r="CL236" s="979">
        <v>0</v>
      </c>
      <c r="CM236" s="980">
        <v>0</v>
      </c>
      <c r="CN236" s="979">
        <v>0</v>
      </c>
      <c r="CO236" s="980">
        <v>0</v>
      </c>
      <c r="CP236" s="979">
        <v>0</v>
      </c>
      <c r="CQ236" s="980">
        <v>0</v>
      </c>
      <c r="CR236" s="979">
        <v>0</v>
      </c>
      <c r="CS236" s="980">
        <v>0</v>
      </c>
      <c r="CT236" s="979">
        <v>0</v>
      </c>
      <c r="CU236" s="980">
        <v>0</v>
      </c>
      <c r="CV236" s="979">
        <v>0</v>
      </c>
      <c r="CW236" s="980">
        <v>0</v>
      </c>
      <c r="CX236" s="979">
        <v>0</v>
      </c>
      <c r="CY236" s="980">
        <v>0</v>
      </c>
      <c r="CZ236" s="979">
        <v>0</v>
      </c>
      <c r="DA236" s="980">
        <v>0</v>
      </c>
      <c r="DB236" s="979">
        <v>0</v>
      </c>
      <c r="DC236" s="980">
        <v>0</v>
      </c>
      <c r="DD236" s="979">
        <v>0</v>
      </c>
      <c r="DE236" s="980">
        <v>0</v>
      </c>
      <c r="DF236" s="979">
        <v>0</v>
      </c>
      <c r="DG236" s="980">
        <v>0</v>
      </c>
      <c r="DH236" s="979">
        <v>0</v>
      </c>
      <c r="DI236" s="980">
        <v>0</v>
      </c>
      <c r="DJ236" s="979">
        <v>0</v>
      </c>
      <c r="DK236" s="980">
        <v>0</v>
      </c>
      <c r="DL236" s="979">
        <v>0</v>
      </c>
      <c r="DM236" s="980">
        <v>0</v>
      </c>
      <c r="DN236" s="979">
        <v>0</v>
      </c>
      <c r="DO236" s="980">
        <v>0</v>
      </c>
      <c r="DP236" s="981">
        <v>0</v>
      </c>
      <c r="DQ236" s="946"/>
      <c r="DR236" s="973"/>
      <c r="DS236" s="946"/>
      <c r="DT236" s="978">
        <v>0</v>
      </c>
      <c r="DU236" s="979">
        <v>0</v>
      </c>
      <c r="DV236" s="980">
        <v>0</v>
      </c>
      <c r="DW236" s="979">
        <v>0</v>
      </c>
      <c r="DX236" s="980">
        <v>0</v>
      </c>
      <c r="DY236" s="979">
        <v>0</v>
      </c>
      <c r="DZ236" s="980">
        <v>0</v>
      </c>
      <c r="EA236" s="979">
        <v>0</v>
      </c>
      <c r="EB236" s="980">
        <v>0</v>
      </c>
      <c r="EC236" s="979">
        <v>0</v>
      </c>
      <c r="ED236" s="980">
        <v>0</v>
      </c>
      <c r="EE236" s="979">
        <v>0</v>
      </c>
      <c r="EF236" s="980">
        <v>0</v>
      </c>
      <c r="EG236" s="979">
        <v>0</v>
      </c>
      <c r="EH236" s="980">
        <v>0</v>
      </c>
      <c r="EI236" s="979">
        <v>0</v>
      </c>
      <c r="EJ236" s="980">
        <v>0</v>
      </c>
      <c r="EK236" s="979">
        <v>0</v>
      </c>
      <c r="EL236" s="980">
        <v>0</v>
      </c>
      <c r="EM236" s="979">
        <v>0</v>
      </c>
      <c r="EN236" s="980">
        <v>0</v>
      </c>
      <c r="EO236" s="979">
        <v>0</v>
      </c>
      <c r="EP236" s="980">
        <v>0</v>
      </c>
      <c r="EQ236" s="979">
        <v>0</v>
      </c>
      <c r="ER236" s="980">
        <v>0</v>
      </c>
      <c r="ES236" s="979">
        <v>0</v>
      </c>
      <c r="ET236" s="980">
        <v>0</v>
      </c>
      <c r="EU236" s="979">
        <v>0</v>
      </c>
      <c r="EV236" s="980">
        <v>0</v>
      </c>
      <c r="EW236" s="979">
        <v>0</v>
      </c>
      <c r="EX236" s="980">
        <v>0</v>
      </c>
      <c r="EY236" s="979">
        <v>0</v>
      </c>
      <c r="EZ236" s="980">
        <v>0</v>
      </c>
      <c r="FA236" s="979">
        <v>0</v>
      </c>
      <c r="FB236" s="980">
        <v>0</v>
      </c>
      <c r="FC236" s="981">
        <v>0</v>
      </c>
      <c r="FD236" s="946"/>
      <c r="FE236" s="974"/>
      <c r="FF236" s="946"/>
      <c r="FG236" s="975"/>
      <c r="FI236" s="982" t="b">
        <v>1</v>
      </c>
    </row>
    <row r="237" spans="2:165" hidden="1" outlineLevel="1">
      <c r="B237" s="983">
        <v>224</v>
      </c>
      <c r="C237" s="984" t="s">
        <v>799</v>
      </c>
      <c r="E237" s="985">
        <v>0</v>
      </c>
      <c r="F237" s="986">
        <v>0</v>
      </c>
      <c r="G237" s="987">
        <v>0</v>
      </c>
      <c r="H237" s="986">
        <v>0</v>
      </c>
      <c r="I237" s="987">
        <v>0</v>
      </c>
      <c r="J237" s="986">
        <v>0</v>
      </c>
      <c r="K237" s="987">
        <v>0</v>
      </c>
      <c r="L237" s="986">
        <v>0</v>
      </c>
      <c r="M237" s="987">
        <v>0</v>
      </c>
      <c r="N237" s="986">
        <v>0</v>
      </c>
      <c r="O237" s="987">
        <v>0</v>
      </c>
      <c r="P237" s="986">
        <v>0</v>
      </c>
      <c r="Q237" s="987">
        <v>0</v>
      </c>
      <c r="R237" s="986">
        <v>0</v>
      </c>
      <c r="S237" s="987">
        <v>0</v>
      </c>
      <c r="T237" s="986">
        <v>0</v>
      </c>
      <c r="U237" s="987">
        <v>0</v>
      </c>
      <c r="V237" s="986">
        <v>0</v>
      </c>
      <c r="W237" s="987">
        <v>0</v>
      </c>
      <c r="X237" s="986">
        <v>0</v>
      </c>
      <c r="Y237" s="987">
        <v>0</v>
      </c>
      <c r="Z237" s="986">
        <v>0</v>
      </c>
      <c r="AA237" s="987">
        <v>0</v>
      </c>
      <c r="AB237" s="986">
        <v>0</v>
      </c>
      <c r="AC237" s="987">
        <v>0</v>
      </c>
      <c r="AD237" s="986">
        <v>0</v>
      </c>
      <c r="AE237" s="987">
        <v>0</v>
      </c>
      <c r="AF237" s="986">
        <v>0</v>
      </c>
      <c r="AG237" s="987">
        <v>0</v>
      </c>
      <c r="AH237" s="986">
        <v>0</v>
      </c>
      <c r="AI237" s="987">
        <v>0</v>
      </c>
      <c r="AJ237" s="986">
        <v>0</v>
      </c>
      <c r="AK237" s="987">
        <v>0</v>
      </c>
      <c r="AL237" s="986">
        <v>0</v>
      </c>
      <c r="AM237" s="987">
        <v>0</v>
      </c>
      <c r="AN237" s="988">
        <v>0</v>
      </c>
      <c r="AO237" s="946"/>
      <c r="AP237" s="964"/>
      <c r="AQ237" s="946"/>
      <c r="AR237" s="985">
        <v>0</v>
      </c>
      <c r="AS237" s="986">
        <v>0</v>
      </c>
      <c r="AT237" s="987">
        <v>0</v>
      </c>
      <c r="AU237" s="986">
        <v>0</v>
      </c>
      <c r="AV237" s="987">
        <v>0</v>
      </c>
      <c r="AW237" s="986">
        <v>0</v>
      </c>
      <c r="AX237" s="987">
        <v>0</v>
      </c>
      <c r="AY237" s="986">
        <v>0</v>
      </c>
      <c r="AZ237" s="987">
        <v>0</v>
      </c>
      <c r="BA237" s="986">
        <v>0</v>
      </c>
      <c r="BB237" s="987">
        <v>0</v>
      </c>
      <c r="BC237" s="986">
        <v>0</v>
      </c>
      <c r="BD237" s="987">
        <v>0</v>
      </c>
      <c r="BE237" s="986">
        <v>0</v>
      </c>
      <c r="BF237" s="987">
        <v>0</v>
      </c>
      <c r="BG237" s="986">
        <v>0</v>
      </c>
      <c r="BH237" s="987">
        <v>0</v>
      </c>
      <c r="BI237" s="986">
        <v>0</v>
      </c>
      <c r="BJ237" s="987">
        <v>0</v>
      </c>
      <c r="BK237" s="986">
        <v>0</v>
      </c>
      <c r="BL237" s="987">
        <v>0</v>
      </c>
      <c r="BM237" s="986">
        <v>0</v>
      </c>
      <c r="BN237" s="987">
        <v>0</v>
      </c>
      <c r="BO237" s="986">
        <v>0</v>
      </c>
      <c r="BP237" s="987">
        <v>0</v>
      </c>
      <c r="BQ237" s="986">
        <v>0</v>
      </c>
      <c r="BR237" s="987">
        <v>0</v>
      </c>
      <c r="BS237" s="986">
        <v>0</v>
      </c>
      <c r="BT237" s="987">
        <v>0</v>
      </c>
      <c r="BU237" s="986">
        <v>0</v>
      </c>
      <c r="BV237" s="987">
        <v>0</v>
      </c>
      <c r="BW237" s="986">
        <v>0</v>
      </c>
      <c r="BX237" s="987">
        <v>0</v>
      </c>
      <c r="BY237" s="986">
        <v>0</v>
      </c>
      <c r="BZ237" s="987">
        <v>0</v>
      </c>
      <c r="CA237" s="988">
        <v>0</v>
      </c>
      <c r="CB237" s="946"/>
      <c r="CC237" s="971"/>
      <c r="CD237" s="946"/>
      <c r="CE237" s="972"/>
      <c r="CF237" s="946"/>
      <c r="CG237" s="985">
        <v>0</v>
      </c>
      <c r="CH237" s="986">
        <v>0</v>
      </c>
      <c r="CI237" s="987">
        <v>0</v>
      </c>
      <c r="CJ237" s="986">
        <v>0</v>
      </c>
      <c r="CK237" s="987">
        <v>0</v>
      </c>
      <c r="CL237" s="986">
        <v>0</v>
      </c>
      <c r="CM237" s="987">
        <v>0</v>
      </c>
      <c r="CN237" s="986">
        <v>0</v>
      </c>
      <c r="CO237" s="987">
        <v>0</v>
      </c>
      <c r="CP237" s="986">
        <v>0</v>
      </c>
      <c r="CQ237" s="987">
        <v>0</v>
      </c>
      <c r="CR237" s="986">
        <v>0</v>
      </c>
      <c r="CS237" s="987">
        <v>0</v>
      </c>
      <c r="CT237" s="986">
        <v>0</v>
      </c>
      <c r="CU237" s="987">
        <v>0</v>
      </c>
      <c r="CV237" s="986">
        <v>0</v>
      </c>
      <c r="CW237" s="987">
        <v>0</v>
      </c>
      <c r="CX237" s="986">
        <v>0</v>
      </c>
      <c r="CY237" s="987">
        <v>0</v>
      </c>
      <c r="CZ237" s="986">
        <v>0</v>
      </c>
      <c r="DA237" s="987">
        <v>0</v>
      </c>
      <c r="DB237" s="986">
        <v>0</v>
      </c>
      <c r="DC237" s="987">
        <v>0</v>
      </c>
      <c r="DD237" s="986">
        <v>0</v>
      </c>
      <c r="DE237" s="987">
        <v>0</v>
      </c>
      <c r="DF237" s="986">
        <v>0</v>
      </c>
      <c r="DG237" s="987">
        <v>0</v>
      </c>
      <c r="DH237" s="986">
        <v>0</v>
      </c>
      <c r="DI237" s="987">
        <v>0</v>
      </c>
      <c r="DJ237" s="986">
        <v>0</v>
      </c>
      <c r="DK237" s="987">
        <v>0</v>
      </c>
      <c r="DL237" s="986">
        <v>0</v>
      </c>
      <c r="DM237" s="987">
        <v>0</v>
      </c>
      <c r="DN237" s="986">
        <v>0</v>
      </c>
      <c r="DO237" s="987">
        <v>0</v>
      </c>
      <c r="DP237" s="988">
        <v>0</v>
      </c>
      <c r="DQ237" s="946"/>
      <c r="DR237" s="973"/>
      <c r="DS237" s="946"/>
      <c r="DT237" s="985">
        <v>0</v>
      </c>
      <c r="DU237" s="986">
        <v>0</v>
      </c>
      <c r="DV237" s="987">
        <v>0</v>
      </c>
      <c r="DW237" s="986">
        <v>0</v>
      </c>
      <c r="DX237" s="987">
        <v>0</v>
      </c>
      <c r="DY237" s="986">
        <v>0</v>
      </c>
      <c r="DZ237" s="987">
        <v>0</v>
      </c>
      <c r="EA237" s="986">
        <v>0</v>
      </c>
      <c r="EB237" s="987">
        <v>0</v>
      </c>
      <c r="EC237" s="986">
        <v>0</v>
      </c>
      <c r="ED237" s="987">
        <v>0</v>
      </c>
      <c r="EE237" s="986">
        <v>0</v>
      </c>
      <c r="EF237" s="987">
        <v>0</v>
      </c>
      <c r="EG237" s="986">
        <v>0</v>
      </c>
      <c r="EH237" s="987">
        <v>0</v>
      </c>
      <c r="EI237" s="986">
        <v>0</v>
      </c>
      <c r="EJ237" s="987">
        <v>0</v>
      </c>
      <c r="EK237" s="986">
        <v>0</v>
      </c>
      <c r="EL237" s="987">
        <v>0</v>
      </c>
      <c r="EM237" s="986">
        <v>0</v>
      </c>
      <c r="EN237" s="987">
        <v>0</v>
      </c>
      <c r="EO237" s="986">
        <v>0</v>
      </c>
      <c r="EP237" s="987">
        <v>0</v>
      </c>
      <c r="EQ237" s="986">
        <v>0</v>
      </c>
      <c r="ER237" s="987">
        <v>0</v>
      </c>
      <c r="ES237" s="986">
        <v>0</v>
      </c>
      <c r="ET237" s="987">
        <v>0</v>
      </c>
      <c r="EU237" s="986">
        <v>0</v>
      </c>
      <c r="EV237" s="987">
        <v>0</v>
      </c>
      <c r="EW237" s="986">
        <v>0</v>
      </c>
      <c r="EX237" s="987">
        <v>0</v>
      </c>
      <c r="EY237" s="986">
        <v>0</v>
      </c>
      <c r="EZ237" s="987">
        <v>0</v>
      </c>
      <c r="FA237" s="986">
        <v>0</v>
      </c>
      <c r="FB237" s="987">
        <v>0</v>
      </c>
      <c r="FC237" s="988">
        <v>0</v>
      </c>
      <c r="FD237" s="946"/>
      <c r="FE237" s="974"/>
      <c r="FF237" s="946"/>
      <c r="FG237" s="975"/>
      <c r="FI237" s="989" t="b">
        <v>1</v>
      </c>
    </row>
    <row r="238" spans="2:165" hidden="1" outlineLevel="1">
      <c r="B238" s="990">
        <v>225</v>
      </c>
      <c r="C238" s="991" t="s">
        <v>800</v>
      </c>
      <c r="E238" s="992">
        <v>0</v>
      </c>
      <c r="F238" s="993">
        <v>0</v>
      </c>
      <c r="G238" s="994">
        <v>0</v>
      </c>
      <c r="H238" s="993">
        <v>0</v>
      </c>
      <c r="I238" s="994">
        <v>0</v>
      </c>
      <c r="J238" s="993">
        <v>0</v>
      </c>
      <c r="K238" s="994">
        <v>0</v>
      </c>
      <c r="L238" s="993">
        <v>0</v>
      </c>
      <c r="M238" s="994">
        <v>0</v>
      </c>
      <c r="N238" s="993">
        <v>0</v>
      </c>
      <c r="O238" s="994">
        <v>0</v>
      </c>
      <c r="P238" s="993">
        <v>0</v>
      </c>
      <c r="Q238" s="994">
        <v>0</v>
      </c>
      <c r="R238" s="993">
        <v>0</v>
      </c>
      <c r="S238" s="994">
        <v>0</v>
      </c>
      <c r="T238" s="993">
        <v>0</v>
      </c>
      <c r="U238" s="994">
        <v>0</v>
      </c>
      <c r="V238" s="993">
        <v>0</v>
      </c>
      <c r="W238" s="994">
        <v>0</v>
      </c>
      <c r="X238" s="993">
        <v>0</v>
      </c>
      <c r="Y238" s="994">
        <v>0</v>
      </c>
      <c r="Z238" s="993">
        <v>0</v>
      </c>
      <c r="AA238" s="994">
        <v>0</v>
      </c>
      <c r="AB238" s="993">
        <v>0</v>
      </c>
      <c r="AC238" s="994">
        <v>0</v>
      </c>
      <c r="AD238" s="993">
        <v>0</v>
      </c>
      <c r="AE238" s="994">
        <v>0</v>
      </c>
      <c r="AF238" s="993">
        <v>0</v>
      </c>
      <c r="AG238" s="994">
        <v>0</v>
      </c>
      <c r="AH238" s="993">
        <v>0</v>
      </c>
      <c r="AI238" s="994">
        <v>0</v>
      </c>
      <c r="AJ238" s="993">
        <v>0</v>
      </c>
      <c r="AK238" s="994">
        <v>0</v>
      </c>
      <c r="AL238" s="993">
        <v>0</v>
      </c>
      <c r="AM238" s="994">
        <v>0</v>
      </c>
      <c r="AN238" s="995">
        <v>0</v>
      </c>
      <c r="AO238" s="946"/>
      <c r="AP238" s="964"/>
      <c r="AQ238" s="946"/>
      <c r="AR238" s="992">
        <v>0</v>
      </c>
      <c r="AS238" s="993">
        <v>0</v>
      </c>
      <c r="AT238" s="994">
        <v>0</v>
      </c>
      <c r="AU238" s="993">
        <v>0</v>
      </c>
      <c r="AV238" s="994">
        <v>0</v>
      </c>
      <c r="AW238" s="993">
        <v>0</v>
      </c>
      <c r="AX238" s="994">
        <v>0</v>
      </c>
      <c r="AY238" s="993">
        <v>0</v>
      </c>
      <c r="AZ238" s="994">
        <v>0</v>
      </c>
      <c r="BA238" s="993">
        <v>0</v>
      </c>
      <c r="BB238" s="994">
        <v>0</v>
      </c>
      <c r="BC238" s="993">
        <v>0</v>
      </c>
      <c r="BD238" s="994">
        <v>0</v>
      </c>
      <c r="BE238" s="993">
        <v>0</v>
      </c>
      <c r="BF238" s="994">
        <v>0</v>
      </c>
      <c r="BG238" s="993">
        <v>0</v>
      </c>
      <c r="BH238" s="994">
        <v>0</v>
      </c>
      <c r="BI238" s="993">
        <v>0</v>
      </c>
      <c r="BJ238" s="994">
        <v>0</v>
      </c>
      <c r="BK238" s="993">
        <v>0</v>
      </c>
      <c r="BL238" s="994">
        <v>0</v>
      </c>
      <c r="BM238" s="993">
        <v>0</v>
      </c>
      <c r="BN238" s="994">
        <v>0</v>
      </c>
      <c r="BO238" s="993">
        <v>0</v>
      </c>
      <c r="BP238" s="994">
        <v>0</v>
      </c>
      <c r="BQ238" s="993">
        <v>0</v>
      </c>
      <c r="BR238" s="994">
        <v>0</v>
      </c>
      <c r="BS238" s="993">
        <v>0</v>
      </c>
      <c r="BT238" s="994">
        <v>0</v>
      </c>
      <c r="BU238" s="993">
        <v>0</v>
      </c>
      <c r="BV238" s="994">
        <v>0</v>
      </c>
      <c r="BW238" s="993">
        <v>0</v>
      </c>
      <c r="BX238" s="994">
        <v>0</v>
      </c>
      <c r="BY238" s="993">
        <v>0</v>
      </c>
      <c r="BZ238" s="994">
        <v>0</v>
      </c>
      <c r="CA238" s="995">
        <v>0</v>
      </c>
      <c r="CB238" s="946"/>
      <c r="CC238" s="971"/>
      <c r="CD238" s="946"/>
      <c r="CE238" s="972"/>
      <c r="CF238" s="946"/>
      <c r="CG238" s="992">
        <v>0</v>
      </c>
      <c r="CH238" s="993">
        <v>0</v>
      </c>
      <c r="CI238" s="994">
        <v>0</v>
      </c>
      <c r="CJ238" s="993">
        <v>0</v>
      </c>
      <c r="CK238" s="994">
        <v>0</v>
      </c>
      <c r="CL238" s="993">
        <v>0</v>
      </c>
      <c r="CM238" s="994">
        <v>0</v>
      </c>
      <c r="CN238" s="993">
        <v>0</v>
      </c>
      <c r="CO238" s="994">
        <v>0</v>
      </c>
      <c r="CP238" s="993">
        <v>0</v>
      </c>
      <c r="CQ238" s="994">
        <v>0</v>
      </c>
      <c r="CR238" s="993">
        <v>0</v>
      </c>
      <c r="CS238" s="994">
        <v>0</v>
      </c>
      <c r="CT238" s="993">
        <v>0</v>
      </c>
      <c r="CU238" s="994">
        <v>0</v>
      </c>
      <c r="CV238" s="993">
        <v>0</v>
      </c>
      <c r="CW238" s="994">
        <v>0</v>
      </c>
      <c r="CX238" s="993">
        <v>0</v>
      </c>
      <c r="CY238" s="994">
        <v>0</v>
      </c>
      <c r="CZ238" s="993">
        <v>0</v>
      </c>
      <c r="DA238" s="994">
        <v>0</v>
      </c>
      <c r="DB238" s="993">
        <v>0</v>
      </c>
      <c r="DC238" s="994">
        <v>0</v>
      </c>
      <c r="DD238" s="993">
        <v>0</v>
      </c>
      <c r="DE238" s="994">
        <v>0</v>
      </c>
      <c r="DF238" s="993">
        <v>0</v>
      </c>
      <c r="DG238" s="994">
        <v>0</v>
      </c>
      <c r="DH238" s="993">
        <v>0</v>
      </c>
      <c r="DI238" s="994">
        <v>0</v>
      </c>
      <c r="DJ238" s="993">
        <v>0</v>
      </c>
      <c r="DK238" s="994">
        <v>0</v>
      </c>
      <c r="DL238" s="993">
        <v>0</v>
      </c>
      <c r="DM238" s="994">
        <v>0</v>
      </c>
      <c r="DN238" s="993">
        <v>0</v>
      </c>
      <c r="DO238" s="994">
        <v>0</v>
      </c>
      <c r="DP238" s="995">
        <v>0</v>
      </c>
      <c r="DQ238" s="946"/>
      <c r="DR238" s="973"/>
      <c r="DS238" s="946"/>
      <c r="DT238" s="992">
        <v>0</v>
      </c>
      <c r="DU238" s="993">
        <v>0</v>
      </c>
      <c r="DV238" s="994">
        <v>0</v>
      </c>
      <c r="DW238" s="993">
        <v>0</v>
      </c>
      <c r="DX238" s="994">
        <v>0</v>
      </c>
      <c r="DY238" s="993">
        <v>0</v>
      </c>
      <c r="DZ238" s="994">
        <v>0</v>
      </c>
      <c r="EA238" s="993">
        <v>0</v>
      </c>
      <c r="EB238" s="994">
        <v>0</v>
      </c>
      <c r="EC238" s="993">
        <v>0</v>
      </c>
      <c r="ED238" s="994">
        <v>0</v>
      </c>
      <c r="EE238" s="993">
        <v>0</v>
      </c>
      <c r="EF238" s="994">
        <v>0</v>
      </c>
      <c r="EG238" s="993">
        <v>0</v>
      </c>
      <c r="EH238" s="994">
        <v>0</v>
      </c>
      <c r="EI238" s="993">
        <v>0</v>
      </c>
      <c r="EJ238" s="994">
        <v>0</v>
      </c>
      <c r="EK238" s="993">
        <v>0</v>
      </c>
      <c r="EL238" s="994">
        <v>0</v>
      </c>
      <c r="EM238" s="993">
        <v>0</v>
      </c>
      <c r="EN238" s="994">
        <v>0</v>
      </c>
      <c r="EO238" s="993">
        <v>0</v>
      </c>
      <c r="EP238" s="994">
        <v>0</v>
      </c>
      <c r="EQ238" s="993">
        <v>0</v>
      </c>
      <c r="ER238" s="994">
        <v>0</v>
      </c>
      <c r="ES238" s="993">
        <v>0</v>
      </c>
      <c r="ET238" s="994">
        <v>0</v>
      </c>
      <c r="EU238" s="993">
        <v>0</v>
      </c>
      <c r="EV238" s="994">
        <v>0</v>
      </c>
      <c r="EW238" s="993">
        <v>0</v>
      </c>
      <c r="EX238" s="994">
        <v>0</v>
      </c>
      <c r="EY238" s="993">
        <v>0</v>
      </c>
      <c r="EZ238" s="994">
        <v>0</v>
      </c>
      <c r="FA238" s="993">
        <v>0</v>
      </c>
      <c r="FB238" s="994">
        <v>0</v>
      </c>
      <c r="FC238" s="995">
        <v>0</v>
      </c>
      <c r="FD238" s="946"/>
      <c r="FE238" s="974"/>
      <c r="FF238" s="946"/>
      <c r="FG238" s="975"/>
      <c r="FI238" s="996" t="b">
        <v>1</v>
      </c>
    </row>
    <row r="239" spans="2:165" hidden="1" outlineLevel="1">
      <c r="B239" s="983">
        <v>226</v>
      </c>
      <c r="C239" s="984" t="s">
        <v>801</v>
      </c>
      <c r="E239" s="985">
        <v>0</v>
      </c>
      <c r="F239" s="986">
        <v>0</v>
      </c>
      <c r="G239" s="987">
        <v>0</v>
      </c>
      <c r="H239" s="986">
        <v>0</v>
      </c>
      <c r="I239" s="987">
        <v>0</v>
      </c>
      <c r="J239" s="986">
        <v>0</v>
      </c>
      <c r="K239" s="987">
        <v>0</v>
      </c>
      <c r="L239" s="986">
        <v>0</v>
      </c>
      <c r="M239" s="987">
        <v>0</v>
      </c>
      <c r="N239" s="986">
        <v>0</v>
      </c>
      <c r="O239" s="987">
        <v>0</v>
      </c>
      <c r="P239" s="986">
        <v>0</v>
      </c>
      <c r="Q239" s="987">
        <v>0</v>
      </c>
      <c r="R239" s="986">
        <v>0</v>
      </c>
      <c r="S239" s="987">
        <v>0</v>
      </c>
      <c r="T239" s="986">
        <v>0</v>
      </c>
      <c r="U239" s="987">
        <v>0</v>
      </c>
      <c r="V239" s="986">
        <v>0</v>
      </c>
      <c r="W239" s="987">
        <v>0</v>
      </c>
      <c r="X239" s="986">
        <v>0</v>
      </c>
      <c r="Y239" s="987">
        <v>0</v>
      </c>
      <c r="Z239" s="986">
        <v>0</v>
      </c>
      <c r="AA239" s="987">
        <v>0</v>
      </c>
      <c r="AB239" s="986">
        <v>0</v>
      </c>
      <c r="AC239" s="987">
        <v>0</v>
      </c>
      <c r="AD239" s="986">
        <v>0</v>
      </c>
      <c r="AE239" s="987">
        <v>0</v>
      </c>
      <c r="AF239" s="986">
        <v>0</v>
      </c>
      <c r="AG239" s="987">
        <v>0</v>
      </c>
      <c r="AH239" s="986">
        <v>0</v>
      </c>
      <c r="AI239" s="987">
        <v>0</v>
      </c>
      <c r="AJ239" s="986">
        <v>0</v>
      </c>
      <c r="AK239" s="987">
        <v>0</v>
      </c>
      <c r="AL239" s="986">
        <v>0</v>
      </c>
      <c r="AM239" s="987">
        <v>0</v>
      </c>
      <c r="AN239" s="988">
        <v>0</v>
      </c>
      <c r="AO239" s="946"/>
      <c r="AP239" s="964"/>
      <c r="AQ239" s="946"/>
      <c r="AR239" s="985">
        <v>0</v>
      </c>
      <c r="AS239" s="986">
        <v>0</v>
      </c>
      <c r="AT239" s="987">
        <v>0</v>
      </c>
      <c r="AU239" s="986">
        <v>0</v>
      </c>
      <c r="AV239" s="987">
        <v>0</v>
      </c>
      <c r="AW239" s="986">
        <v>0</v>
      </c>
      <c r="AX239" s="987">
        <v>0</v>
      </c>
      <c r="AY239" s="986">
        <v>0</v>
      </c>
      <c r="AZ239" s="987">
        <v>0</v>
      </c>
      <c r="BA239" s="986">
        <v>0</v>
      </c>
      <c r="BB239" s="987">
        <v>0</v>
      </c>
      <c r="BC239" s="986">
        <v>0</v>
      </c>
      <c r="BD239" s="987">
        <v>0</v>
      </c>
      <c r="BE239" s="986">
        <v>0</v>
      </c>
      <c r="BF239" s="987">
        <v>0</v>
      </c>
      <c r="BG239" s="986">
        <v>0</v>
      </c>
      <c r="BH239" s="987">
        <v>0</v>
      </c>
      <c r="BI239" s="986">
        <v>0</v>
      </c>
      <c r="BJ239" s="987">
        <v>0</v>
      </c>
      <c r="BK239" s="986">
        <v>0</v>
      </c>
      <c r="BL239" s="987">
        <v>0</v>
      </c>
      <c r="BM239" s="986">
        <v>0</v>
      </c>
      <c r="BN239" s="987">
        <v>0</v>
      </c>
      <c r="BO239" s="986">
        <v>0</v>
      </c>
      <c r="BP239" s="987">
        <v>0</v>
      </c>
      <c r="BQ239" s="986">
        <v>0</v>
      </c>
      <c r="BR239" s="987">
        <v>0</v>
      </c>
      <c r="BS239" s="986">
        <v>0</v>
      </c>
      <c r="BT239" s="987">
        <v>0</v>
      </c>
      <c r="BU239" s="986">
        <v>0</v>
      </c>
      <c r="BV239" s="987">
        <v>0</v>
      </c>
      <c r="BW239" s="986">
        <v>0</v>
      </c>
      <c r="BX239" s="987">
        <v>0</v>
      </c>
      <c r="BY239" s="986">
        <v>0</v>
      </c>
      <c r="BZ239" s="987">
        <v>0</v>
      </c>
      <c r="CA239" s="988">
        <v>0</v>
      </c>
      <c r="CB239" s="946"/>
      <c r="CC239" s="971"/>
      <c r="CD239" s="946"/>
      <c r="CE239" s="972"/>
      <c r="CF239" s="946"/>
      <c r="CG239" s="985">
        <v>0</v>
      </c>
      <c r="CH239" s="986">
        <v>0</v>
      </c>
      <c r="CI239" s="987">
        <v>0</v>
      </c>
      <c r="CJ239" s="986">
        <v>0</v>
      </c>
      <c r="CK239" s="987">
        <v>0</v>
      </c>
      <c r="CL239" s="986">
        <v>0</v>
      </c>
      <c r="CM239" s="987">
        <v>0</v>
      </c>
      <c r="CN239" s="986">
        <v>0</v>
      </c>
      <c r="CO239" s="987">
        <v>0</v>
      </c>
      <c r="CP239" s="986">
        <v>0</v>
      </c>
      <c r="CQ239" s="987">
        <v>0</v>
      </c>
      <c r="CR239" s="986">
        <v>0</v>
      </c>
      <c r="CS239" s="987">
        <v>0</v>
      </c>
      <c r="CT239" s="986">
        <v>0</v>
      </c>
      <c r="CU239" s="987">
        <v>0</v>
      </c>
      <c r="CV239" s="986">
        <v>0</v>
      </c>
      <c r="CW239" s="987">
        <v>0</v>
      </c>
      <c r="CX239" s="986">
        <v>0</v>
      </c>
      <c r="CY239" s="987">
        <v>0</v>
      </c>
      <c r="CZ239" s="986">
        <v>0</v>
      </c>
      <c r="DA239" s="987">
        <v>0</v>
      </c>
      <c r="DB239" s="986">
        <v>0</v>
      </c>
      <c r="DC239" s="987">
        <v>0</v>
      </c>
      <c r="DD239" s="986">
        <v>0</v>
      </c>
      <c r="DE239" s="987">
        <v>0</v>
      </c>
      <c r="DF239" s="986">
        <v>0</v>
      </c>
      <c r="DG239" s="987">
        <v>0</v>
      </c>
      <c r="DH239" s="986">
        <v>0</v>
      </c>
      <c r="DI239" s="987">
        <v>0</v>
      </c>
      <c r="DJ239" s="986">
        <v>0</v>
      </c>
      <c r="DK239" s="987">
        <v>0</v>
      </c>
      <c r="DL239" s="986">
        <v>0</v>
      </c>
      <c r="DM239" s="987">
        <v>0</v>
      </c>
      <c r="DN239" s="986">
        <v>0</v>
      </c>
      <c r="DO239" s="987">
        <v>0</v>
      </c>
      <c r="DP239" s="988">
        <v>0</v>
      </c>
      <c r="DQ239" s="946"/>
      <c r="DR239" s="973"/>
      <c r="DS239" s="946"/>
      <c r="DT239" s="985">
        <v>0</v>
      </c>
      <c r="DU239" s="986">
        <v>0</v>
      </c>
      <c r="DV239" s="987">
        <v>0</v>
      </c>
      <c r="DW239" s="986">
        <v>0</v>
      </c>
      <c r="DX239" s="987">
        <v>0</v>
      </c>
      <c r="DY239" s="986">
        <v>0</v>
      </c>
      <c r="DZ239" s="987">
        <v>0</v>
      </c>
      <c r="EA239" s="986">
        <v>0</v>
      </c>
      <c r="EB239" s="987">
        <v>0</v>
      </c>
      <c r="EC239" s="986">
        <v>0</v>
      </c>
      <c r="ED239" s="987">
        <v>0</v>
      </c>
      <c r="EE239" s="986">
        <v>0</v>
      </c>
      <c r="EF239" s="987">
        <v>0</v>
      </c>
      <c r="EG239" s="986">
        <v>0</v>
      </c>
      <c r="EH239" s="987">
        <v>0</v>
      </c>
      <c r="EI239" s="986">
        <v>0</v>
      </c>
      <c r="EJ239" s="987">
        <v>0</v>
      </c>
      <c r="EK239" s="986">
        <v>0</v>
      </c>
      <c r="EL239" s="987">
        <v>0</v>
      </c>
      <c r="EM239" s="986">
        <v>0</v>
      </c>
      <c r="EN239" s="987">
        <v>0</v>
      </c>
      <c r="EO239" s="986">
        <v>0</v>
      </c>
      <c r="EP239" s="987">
        <v>0</v>
      </c>
      <c r="EQ239" s="986">
        <v>0</v>
      </c>
      <c r="ER239" s="987">
        <v>0</v>
      </c>
      <c r="ES239" s="986">
        <v>0</v>
      </c>
      <c r="ET239" s="987">
        <v>0</v>
      </c>
      <c r="EU239" s="986">
        <v>0</v>
      </c>
      <c r="EV239" s="987">
        <v>0</v>
      </c>
      <c r="EW239" s="986">
        <v>0</v>
      </c>
      <c r="EX239" s="987">
        <v>0</v>
      </c>
      <c r="EY239" s="986">
        <v>0</v>
      </c>
      <c r="EZ239" s="987">
        <v>0</v>
      </c>
      <c r="FA239" s="986">
        <v>0</v>
      </c>
      <c r="FB239" s="987">
        <v>0</v>
      </c>
      <c r="FC239" s="988">
        <v>0</v>
      </c>
      <c r="FD239" s="946"/>
      <c r="FE239" s="974"/>
      <c r="FF239" s="946"/>
      <c r="FG239" s="975"/>
      <c r="FI239" s="989" t="b">
        <v>1</v>
      </c>
    </row>
    <row r="240" spans="2:165" hidden="1" outlineLevel="1">
      <c r="B240" s="990">
        <v>227</v>
      </c>
      <c r="C240" s="991" t="s">
        <v>802</v>
      </c>
      <c r="E240" s="992">
        <v>0</v>
      </c>
      <c r="F240" s="993">
        <v>0</v>
      </c>
      <c r="G240" s="994">
        <v>0</v>
      </c>
      <c r="H240" s="993">
        <v>0</v>
      </c>
      <c r="I240" s="994">
        <v>0</v>
      </c>
      <c r="J240" s="993">
        <v>0</v>
      </c>
      <c r="K240" s="994">
        <v>0</v>
      </c>
      <c r="L240" s="993">
        <v>0</v>
      </c>
      <c r="M240" s="994">
        <v>0</v>
      </c>
      <c r="N240" s="993">
        <v>0</v>
      </c>
      <c r="O240" s="994">
        <v>0</v>
      </c>
      <c r="P240" s="993">
        <v>0</v>
      </c>
      <c r="Q240" s="994">
        <v>0</v>
      </c>
      <c r="R240" s="993">
        <v>0</v>
      </c>
      <c r="S240" s="994">
        <v>0</v>
      </c>
      <c r="T240" s="993">
        <v>0</v>
      </c>
      <c r="U240" s="994">
        <v>0</v>
      </c>
      <c r="V240" s="993">
        <v>0</v>
      </c>
      <c r="W240" s="994">
        <v>0</v>
      </c>
      <c r="X240" s="993">
        <v>0</v>
      </c>
      <c r="Y240" s="994">
        <v>0</v>
      </c>
      <c r="Z240" s="993">
        <v>0</v>
      </c>
      <c r="AA240" s="994">
        <v>0</v>
      </c>
      <c r="AB240" s="993">
        <v>0</v>
      </c>
      <c r="AC240" s="994">
        <v>0</v>
      </c>
      <c r="AD240" s="993">
        <v>0</v>
      </c>
      <c r="AE240" s="994">
        <v>0</v>
      </c>
      <c r="AF240" s="993">
        <v>0</v>
      </c>
      <c r="AG240" s="994">
        <v>0</v>
      </c>
      <c r="AH240" s="993">
        <v>0</v>
      </c>
      <c r="AI240" s="994">
        <v>0</v>
      </c>
      <c r="AJ240" s="993">
        <v>0</v>
      </c>
      <c r="AK240" s="994">
        <v>0</v>
      </c>
      <c r="AL240" s="993">
        <v>0</v>
      </c>
      <c r="AM240" s="994">
        <v>0</v>
      </c>
      <c r="AN240" s="995">
        <v>0</v>
      </c>
      <c r="AO240" s="946"/>
      <c r="AP240" s="964"/>
      <c r="AQ240" s="946"/>
      <c r="AR240" s="992">
        <v>0</v>
      </c>
      <c r="AS240" s="993">
        <v>0</v>
      </c>
      <c r="AT240" s="994">
        <v>0</v>
      </c>
      <c r="AU240" s="993">
        <v>0</v>
      </c>
      <c r="AV240" s="994">
        <v>0</v>
      </c>
      <c r="AW240" s="993">
        <v>0</v>
      </c>
      <c r="AX240" s="994">
        <v>0</v>
      </c>
      <c r="AY240" s="993">
        <v>0</v>
      </c>
      <c r="AZ240" s="994">
        <v>0</v>
      </c>
      <c r="BA240" s="993">
        <v>0</v>
      </c>
      <c r="BB240" s="994">
        <v>0</v>
      </c>
      <c r="BC240" s="993">
        <v>0</v>
      </c>
      <c r="BD240" s="994">
        <v>0</v>
      </c>
      <c r="BE240" s="993">
        <v>0</v>
      </c>
      <c r="BF240" s="994">
        <v>0</v>
      </c>
      <c r="BG240" s="993">
        <v>0</v>
      </c>
      <c r="BH240" s="994">
        <v>0</v>
      </c>
      <c r="BI240" s="993">
        <v>0</v>
      </c>
      <c r="BJ240" s="994">
        <v>0</v>
      </c>
      <c r="BK240" s="993">
        <v>0</v>
      </c>
      <c r="BL240" s="994">
        <v>0</v>
      </c>
      <c r="BM240" s="993">
        <v>0</v>
      </c>
      <c r="BN240" s="994">
        <v>0</v>
      </c>
      <c r="BO240" s="993">
        <v>0</v>
      </c>
      <c r="BP240" s="994">
        <v>0</v>
      </c>
      <c r="BQ240" s="993">
        <v>0</v>
      </c>
      <c r="BR240" s="994">
        <v>0</v>
      </c>
      <c r="BS240" s="993">
        <v>0</v>
      </c>
      <c r="BT240" s="994">
        <v>0</v>
      </c>
      <c r="BU240" s="993">
        <v>0</v>
      </c>
      <c r="BV240" s="994">
        <v>0</v>
      </c>
      <c r="BW240" s="993">
        <v>0</v>
      </c>
      <c r="BX240" s="994">
        <v>0</v>
      </c>
      <c r="BY240" s="993">
        <v>0</v>
      </c>
      <c r="BZ240" s="994">
        <v>0</v>
      </c>
      <c r="CA240" s="995">
        <v>0</v>
      </c>
      <c r="CB240" s="946"/>
      <c r="CC240" s="971"/>
      <c r="CD240" s="946"/>
      <c r="CE240" s="972"/>
      <c r="CF240" s="946"/>
      <c r="CG240" s="992">
        <v>0</v>
      </c>
      <c r="CH240" s="993">
        <v>0</v>
      </c>
      <c r="CI240" s="994">
        <v>0</v>
      </c>
      <c r="CJ240" s="993">
        <v>0</v>
      </c>
      <c r="CK240" s="994">
        <v>0</v>
      </c>
      <c r="CL240" s="993">
        <v>0</v>
      </c>
      <c r="CM240" s="994">
        <v>0</v>
      </c>
      <c r="CN240" s="993">
        <v>0</v>
      </c>
      <c r="CO240" s="994">
        <v>0</v>
      </c>
      <c r="CP240" s="993">
        <v>0</v>
      </c>
      <c r="CQ240" s="994">
        <v>0</v>
      </c>
      <c r="CR240" s="993">
        <v>0</v>
      </c>
      <c r="CS240" s="994">
        <v>0</v>
      </c>
      <c r="CT240" s="993">
        <v>0</v>
      </c>
      <c r="CU240" s="994">
        <v>0</v>
      </c>
      <c r="CV240" s="993">
        <v>0</v>
      </c>
      <c r="CW240" s="994">
        <v>0</v>
      </c>
      <c r="CX240" s="993">
        <v>0</v>
      </c>
      <c r="CY240" s="994">
        <v>0</v>
      </c>
      <c r="CZ240" s="993">
        <v>0</v>
      </c>
      <c r="DA240" s="994">
        <v>0</v>
      </c>
      <c r="DB240" s="993">
        <v>0</v>
      </c>
      <c r="DC240" s="994">
        <v>0</v>
      </c>
      <c r="DD240" s="993">
        <v>0</v>
      </c>
      <c r="DE240" s="994">
        <v>0</v>
      </c>
      <c r="DF240" s="993">
        <v>0</v>
      </c>
      <c r="DG240" s="994">
        <v>0</v>
      </c>
      <c r="DH240" s="993">
        <v>0</v>
      </c>
      <c r="DI240" s="994">
        <v>0</v>
      </c>
      <c r="DJ240" s="993">
        <v>0</v>
      </c>
      <c r="DK240" s="994">
        <v>0</v>
      </c>
      <c r="DL240" s="993">
        <v>0</v>
      </c>
      <c r="DM240" s="994">
        <v>0</v>
      </c>
      <c r="DN240" s="993">
        <v>0</v>
      </c>
      <c r="DO240" s="994">
        <v>0</v>
      </c>
      <c r="DP240" s="995">
        <v>0</v>
      </c>
      <c r="DQ240" s="946"/>
      <c r="DR240" s="973"/>
      <c r="DS240" s="946"/>
      <c r="DT240" s="992">
        <v>0</v>
      </c>
      <c r="DU240" s="993">
        <v>0</v>
      </c>
      <c r="DV240" s="994">
        <v>0</v>
      </c>
      <c r="DW240" s="993">
        <v>0</v>
      </c>
      <c r="DX240" s="994">
        <v>0</v>
      </c>
      <c r="DY240" s="993">
        <v>0</v>
      </c>
      <c r="DZ240" s="994">
        <v>0</v>
      </c>
      <c r="EA240" s="993">
        <v>0</v>
      </c>
      <c r="EB240" s="994">
        <v>0</v>
      </c>
      <c r="EC240" s="993">
        <v>0</v>
      </c>
      <c r="ED240" s="994">
        <v>0</v>
      </c>
      <c r="EE240" s="993">
        <v>0</v>
      </c>
      <c r="EF240" s="994">
        <v>0</v>
      </c>
      <c r="EG240" s="993">
        <v>0</v>
      </c>
      <c r="EH240" s="994">
        <v>0</v>
      </c>
      <c r="EI240" s="993">
        <v>0</v>
      </c>
      <c r="EJ240" s="994">
        <v>0</v>
      </c>
      <c r="EK240" s="993">
        <v>0</v>
      </c>
      <c r="EL240" s="994">
        <v>0</v>
      </c>
      <c r="EM240" s="993">
        <v>0</v>
      </c>
      <c r="EN240" s="994">
        <v>0</v>
      </c>
      <c r="EO240" s="993">
        <v>0</v>
      </c>
      <c r="EP240" s="994">
        <v>0</v>
      </c>
      <c r="EQ240" s="993">
        <v>0</v>
      </c>
      <c r="ER240" s="994">
        <v>0</v>
      </c>
      <c r="ES240" s="993">
        <v>0</v>
      </c>
      <c r="ET240" s="994">
        <v>0</v>
      </c>
      <c r="EU240" s="993">
        <v>0</v>
      </c>
      <c r="EV240" s="994">
        <v>0</v>
      </c>
      <c r="EW240" s="993">
        <v>0</v>
      </c>
      <c r="EX240" s="994">
        <v>0</v>
      </c>
      <c r="EY240" s="993">
        <v>0</v>
      </c>
      <c r="EZ240" s="994">
        <v>0</v>
      </c>
      <c r="FA240" s="993">
        <v>0</v>
      </c>
      <c r="FB240" s="994">
        <v>0</v>
      </c>
      <c r="FC240" s="995">
        <v>0</v>
      </c>
      <c r="FD240" s="946"/>
      <c r="FE240" s="974"/>
      <c r="FF240" s="946"/>
      <c r="FG240" s="975"/>
      <c r="FI240" s="996" t="b">
        <v>1</v>
      </c>
    </row>
    <row r="241" spans="2:165" hidden="1" outlineLevel="1">
      <c r="B241" s="983">
        <v>228</v>
      </c>
      <c r="C241" s="984" t="s">
        <v>803</v>
      </c>
      <c r="E241" s="985">
        <v>0</v>
      </c>
      <c r="F241" s="986">
        <v>0</v>
      </c>
      <c r="G241" s="987">
        <v>0</v>
      </c>
      <c r="H241" s="986">
        <v>0</v>
      </c>
      <c r="I241" s="987">
        <v>0</v>
      </c>
      <c r="J241" s="986">
        <v>0</v>
      </c>
      <c r="K241" s="987">
        <v>0</v>
      </c>
      <c r="L241" s="986">
        <v>0</v>
      </c>
      <c r="M241" s="987">
        <v>0</v>
      </c>
      <c r="N241" s="986">
        <v>0</v>
      </c>
      <c r="O241" s="987">
        <v>0</v>
      </c>
      <c r="P241" s="986">
        <v>0</v>
      </c>
      <c r="Q241" s="987">
        <v>0</v>
      </c>
      <c r="R241" s="986">
        <v>0</v>
      </c>
      <c r="S241" s="987">
        <v>0</v>
      </c>
      <c r="T241" s="986">
        <v>0</v>
      </c>
      <c r="U241" s="987">
        <v>0</v>
      </c>
      <c r="V241" s="986">
        <v>0</v>
      </c>
      <c r="W241" s="987">
        <v>0</v>
      </c>
      <c r="X241" s="986">
        <v>0</v>
      </c>
      <c r="Y241" s="987">
        <v>0</v>
      </c>
      <c r="Z241" s="986">
        <v>0</v>
      </c>
      <c r="AA241" s="987">
        <v>0</v>
      </c>
      <c r="AB241" s="986">
        <v>0</v>
      </c>
      <c r="AC241" s="987">
        <v>0</v>
      </c>
      <c r="AD241" s="986">
        <v>0</v>
      </c>
      <c r="AE241" s="987">
        <v>0</v>
      </c>
      <c r="AF241" s="986">
        <v>0</v>
      </c>
      <c r="AG241" s="987">
        <v>0</v>
      </c>
      <c r="AH241" s="986">
        <v>0</v>
      </c>
      <c r="AI241" s="987">
        <v>0</v>
      </c>
      <c r="AJ241" s="986">
        <v>0</v>
      </c>
      <c r="AK241" s="987">
        <v>0</v>
      </c>
      <c r="AL241" s="986">
        <v>0</v>
      </c>
      <c r="AM241" s="987">
        <v>0</v>
      </c>
      <c r="AN241" s="988">
        <v>0</v>
      </c>
      <c r="AO241" s="946"/>
      <c r="AP241" s="964"/>
      <c r="AQ241" s="946"/>
      <c r="AR241" s="985">
        <v>0</v>
      </c>
      <c r="AS241" s="986">
        <v>0</v>
      </c>
      <c r="AT241" s="987">
        <v>0</v>
      </c>
      <c r="AU241" s="986">
        <v>0</v>
      </c>
      <c r="AV241" s="987">
        <v>0</v>
      </c>
      <c r="AW241" s="986">
        <v>0</v>
      </c>
      <c r="AX241" s="987">
        <v>0</v>
      </c>
      <c r="AY241" s="986">
        <v>0</v>
      </c>
      <c r="AZ241" s="987">
        <v>0</v>
      </c>
      <c r="BA241" s="986">
        <v>0</v>
      </c>
      <c r="BB241" s="987">
        <v>0</v>
      </c>
      <c r="BC241" s="986">
        <v>0</v>
      </c>
      <c r="BD241" s="987">
        <v>0</v>
      </c>
      <c r="BE241" s="986">
        <v>0</v>
      </c>
      <c r="BF241" s="987">
        <v>0</v>
      </c>
      <c r="BG241" s="986">
        <v>0</v>
      </c>
      <c r="BH241" s="987">
        <v>0</v>
      </c>
      <c r="BI241" s="986">
        <v>0</v>
      </c>
      <c r="BJ241" s="987">
        <v>0</v>
      </c>
      <c r="BK241" s="986">
        <v>0</v>
      </c>
      <c r="BL241" s="987">
        <v>0</v>
      </c>
      <c r="BM241" s="986">
        <v>0</v>
      </c>
      <c r="BN241" s="987">
        <v>0</v>
      </c>
      <c r="BO241" s="986">
        <v>0</v>
      </c>
      <c r="BP241" s="987">
        <v>0</v>
      </c>
      <c r="BQ241" s="986">
        <v>0</v>
      </c>
      <c r="BR241" s="987">
        <v>0</v>
      </c>
      <c r="BS241" s="986">
        <v>0</v>
      </c>
      <c r="BT241" s="987">
        <v>0</v>
      </c>
      <c r="BU241" s="986">
        <v>0</v>
      </c>
      <c r="BV241" s="987">
        <v>0</v>
      </c>
      <c r="BW241" s="986">
        <v>0</v>
      </c>
      <c r="BX241" s="987">
        <v>0</v>
      </c>
      <c r="BY241" s="986">
        <v>0</v>
      </c>
      <c r="BZ241" s="987">
        <v>0</v>
      </c>
      <c r="CA241" s="988">
        <v>0</v>
      </c>
      <c r="CB241" s="946"/>
      <c r="CC241" s="971"/>
      <c r="CD241" s="946"/>
      <c r="CE241" s="972"/>
      <c r="CF241" s="946"/>
      <c r="CG241" s="985">
        <v>0</v>
      </c>
      <c r="CH241" s="986">
        <v>0</v>
      </c>
      <c r="CI241" s="987">
        <v>0</v>
      </c>
      <c r="CJ241" s="986">
        <v>0</v>
      </c>
      <c r="CK241" s="987">
        <v>0</v>
      </c>
      <c r="CL241" s="986">
        <v>0</v>
      </c>
      <c r="CM241" s="987">
        <v>0</v>
      </c>
      <c r="CN241" s="986">
        <v>0</v>
      </c>
      <c r="CO241" s="987">
        <v>0</v>
      </c>
      <c r="CP241" s="986">
        <v>0</v>
      </c>
      <c r="CQ241" s="987">
        <v>0</v>
      </c>
      <c r="CR241" s="986">
        <v>0</v>
      </c>
      <c r="CS241" s="987">
        <v>0</v>
      </c>
      <c r="CT241" s="986">
        <v>0</v>
      </c>
      <c r="CU241" s="987">
        <v>0</v>
      </c>
      <c r="CV241" s="986">
        <v>0</v>
      </c>
      <c r="CW241" s="987">
        <v>0</v>
      </c>
      <c r="CX241" s="986">
        <v>0</v>
      </c>
      <c r="CY241" s="987">
        <v>0</v>
      </c>
      <c r="CZ241" s="986">
        <v>0</v>
      </c>
      <c r="DA241" s="987">
        <v>0</v>
      </c>
      <c r="DB241" s="986">
        <v>0</v>
      </c>
      <c r="DC241" s="987">
        <v>0</v>
      </c>
      <c r="DD241" s="986">
        <v>0</v>
      </c>
      <c r="DE241" s="987">
        <v>0</v>
      </c>
      <c r="DF241" s="986">
        <v>0</v>
      </c>
      <c r="DG241" s="987">
        <v>0</v>
      </c>
      <c r="DH241" s="986">
        <v>0</v>
      </c>
      <c r="DI241" s="987">
        <v>0</v>
      </c>
      <c r="DJ241" s="986">
        <v>0</v>
      </c>
      <c r="DK241" s="987">
        <v>0</v>
      </c>
      <c r="DL241" s="986">
        <v>0</v>
      </c>
      <c r="DM241" s="987">
        <v>0</v>
      </c>
      <c r="DN241" s="986">
        <v>0</v>
      </c>
      <c r="DO241" s="987">
        <v>0</v>
      </c>
      <c r="DP241" s="988">
        <v>0</v>
      </c>
      <c r="DQ241" s="946"/>
      <c r="DR241" s="973"/>
      <c r="DS241" s="946"/>
      <c r="DT241" s="985">
        <v>0</v>
      </c>
      <c r="DU241" s="986">
        <v>0</v>
      </c>
      <c r="DV241" s="987">
        <v>0</v>
      </c>
      <c r="DW241" s="986">
        <v>0</v>
      </c>
      <c r="DX241" s="987">
        <v>0</v>
      </c>
      <c r="DY241" s="986">
        <v>0</v>
      </c>
      <c r="DZ241" s="987">
        <v>0</v>
      </c>
      <c r="EA241" s="986">
        <v>0</v>
      </c>
      <c r="EB241" s="987">
        <v>0</v>
      </c>
      <c r="EC241" s="986">
        <v>0</v>
      </c>
      <c r="ED241" s="987">
        <v>0</v>
      </c>
      <c r="EE241" s="986">
        <v>0</v>
      </c>
      <c r="EF241" s="987">
        <v>0</v>
      </c>
      <c r="EG241" s="986">
        <v>0</v>
      </c>
      <c r="EH241" s="987">
        <v>0</v>
      </c>
      <c r="EI241" s="986">
        <v>0</v>
      </c>
      <c r="EJ241" s="987">
        <v>0</v>
      </c>
      <c r="EK241" s="986">
        <v>0</v>
      </c>
      <c r="EL241" s="987">
        <v>0</v>
      </c>
      <c r="EM241" s="986">
        <v>0</v>
      </c>
      <c r="EN241" s="987">
        <v>0</v>
      </c>
      <c r="EO241" s="986">
        <v>0</v>
      </c>
      <c r="EP241" s="987">
        <v>0</v>
      </c>
      <c r="EQ241" s="986">
        <v>0</v>
      </c>
      <c r="ER241" s="987">
        <v>0</v>
      </c>
      <c r="ES241" s="986">
        <v>0</v>
      </c>
      <c r="ET241" s="987">
        <v>0</v>
      </c>
      <c r="EU241" s="986">
        <v>0</v>
      </c>
      <c r="EV241" s="987">
        <v>0</v>
      </c>
      <c r="EW241" s="986">
        <v>0</v>
      </c>
      <c r="EX241" s="987">
        <v>0</v>
      </c>
      <c r="EY241" s="986">
        <v>0</v>
      </c>
      <c r="EZ241" s="987">
        <v>0</v>
      </c>
      <c r="FA241" s="986">
        <v>0</v>
      </c>
      <c r="FB241" s="987">
        <v>0</v>
      </c>
      <c r="FC241" s="988">
        <v>0</v>
      </c>
      <c r="FD241" s="946"/>
      <c r="FE241" s="974"/>
      <c r="FF241" s="946"/>
      <c r="FG241" s="975"/>
      <c r="FI241" s="989" t="b">
        <v>1</v>
      </c>
    </row>
    <row r="242" spans="2:165" hidden="1" outlineLevel="1">
      <c r="B242" s="990">
        <v>229</v>
      </c>
      <c r="C242" s="991" t="s">
        <v>804</v>
      </c>
      <c r="E242" s="992">
        <v>0</v>
      </c>
      <c r="F242" s="993">
        <v>0</v>
      </c>
      <c r="G242" s="994">
        <v>0</v>
      </c>
      <c r="H242" s="993">
        <v>0</v>
      </c>
      <c r="I242" s="994">
        <v>0</v>
      </c>
      <c r="J242" s="993">
        <v>0</v>
      </c>
      <c r="K242" s="994">
        <v>0</v>
      </c>
      <c r="L242" s="993">
        <v>0</v>
      </c>
      <c r="M242" s="994">
        <v>0</v>
      </c>
      <c r="N242" s="993">
        <v>0</v>
      </c>
      <c r="O242" s="994">
        <v>0</v>
      </c>
      <c r="P242" s="993">
        <v>0</v>
      </c>
      <c r="Q242" s="994">
        <v>0</v>
      </c>
      <c r="R242" s="993">
        <v>0</v>
      </c>
      <c r="S242" s="994">
        <v>0</v>
      </c>
      <c r="T242" s="993">
        <v>0</v>
      </c>
      <c r="U242" s="994">
        <v>0</v>
      </c>
      <c r="V242" s="993">
        <v>0</v>
      </c>
      <c r="W242" s="994">
        <v>0</v>
      </c>
      <c r="X242" s="993">
        <v>0</v>
      </c>
      <c r="Y242" s="994">
        <v>0</v>
      </c>
      <c r="Z242" s="993">
        <v>0</v>
      </c>
      <c r="AA242" s="994">
        <v>0</v>
      </c>
      <c r="AB242" s="993">
        <v>0</v>
      </c>
      <c r="AC242" s="994">
        <v>0</v>
      </c>
      <c r="AD242" s="993">
        <v>0</v>
      </c>
      <c r="AE242" s="994">
        <v>0</v>
      </c>
      <c r="AF242" s="993">
        <v>0</v>
      </c>
      <c r="AG242" s="994">
        <v>0</v>
      </c>
      <c r="AH242" s="993">
        <v>0</v>
      </c>
      <c r="AI242" s="994">
        <v>0</v>
      </c>
      <c r="AJ242" s="993">
        <v>0</v>
      </c>
      <c r="AK242" s="994">
        <v>0</v>
      </c>
      <c r="AL242" s="993">
        <v>0</v>
      </c>
      <c r="AM242" s="994">
        <v>0</v>
      </c>
      <c r="AN242" s="995">
        <v>0</v>
      </c>
      <c r="AO242" s="946"/>
      <c r="AP242" s="964"/>
      <c r="AQ242" s="946"/>
      <c r="AR242" s="992">
        <v>0</v>
      </c>
      <c r="AS242" s="993">
        <v>0</v>
      </c>
      <c r="AT242" s="994">
        <v>0</v>
      </c>
      <c r="AU242" s="993">
        <v>0</v>
      </c>
      <c r="AV242" s="994">
        <v>0</v>
      </c>
      <c r="AW242" s="993">
        <v>0</v>
      </c>
      <c r="AX242" s="994">
        <v>0</v>
      </c>
      <c r="AY242" s="993">
        <v>0</v>
      </c>
      <c r="AZ242" s="994">
        <v>0</v>
      </c>
      <c r="BA242" s="993">
        <v>0</v>
      </c>
      <c r="BB242" s="994">
        <v>0</v>
      </c>
      <c r="BC242" s="993">
        <v>0</v>
      </c>
      <c r="BD242" s="994">
        <v>0</v>
      </c>
      <c r="BE242" s="993">
        <v>0</v>
      </c>
      <c r="BF242" s="994">
        <v>0</v>
      </c>
      <c r="BG242" s="993">
        <v>0</v>
      </c>
      <c r="BH242" s="994">
        <v>0</v>
      </c>
      <c r="BI242" s="993">
        <v>0</v>
      </c>
      <c r="BJ242" s="994">
        <v>0</v>
      </c>
      <c r="BK242" s="993">
        <v>0</v>
      </c>
      <c r="BL242" s="994">
        <v>0</v>
      </c>
      <c r="BM242" s="993">
        <v>0</v>
      </c>
      <c r="BN242" s="994">
        <v>0</v>
      </c>
      <c r="BO242" s="993">
        <v>0</v>
      </c>
      <c r="BP242" s="994">
        <v>0</v>
      </c>
      <c r="BQ242" s="993">
        <v>0</v>
      </c>
      <c r="BR242" s="994">
        <v>0</v>
      </c>
      <c r="BS242" s="993">
        <v>0</v>
      </c>
      <c r="BT242" s="994">
        <v>0</v>
      </c>
      <c r="BU242" s="993">
        <v>0</v>
      </c>
      <c r="BV242" s="994">
        <v>0</v>
      </c>
      <c r="BW242" s="993">
        <v>0</v>
      </c>
      <c r="BX242" s="994">
        <v>0</v>
      </c>
      <c r="BY242" s="993">
        <v>0</v>
      </c>
      <c r="BZ242" s="994">
        <v>0</v>
      </c>
      <c r="CA242" s="995">
        <v>0</v>
      </c>
      <c r="CB242" s="946"/>
      <c r="CC242" s="971"/>
      <c r="CD242" s="946"/>
      <c r="CE242" s="972"/>
      <c r="CF242" s="946"/>
      <c r="CG242" s="992">
        <v>0</v>
      </c>
      <c r="CH242" s="993">
        <v>0</v>
      </c>
      <c r="CI242" s="994">
        <v>0</v>
      </c>
      <c r="CJ242" s="993">
        <v>0</v>
      </c>
      <c r="CK242" s="994">
        <v>0</v>
      </c>
      <c r="CL242" s="993">
        <v>0</v>
      </c>
      <c r="CM242" s="994">
        <v>0</v>
      </c>
      <c r="CN242" s="993">
        <v>0</v>
      </c>
      <c r="CO242" s="994">
        <v>0</v>
      </c>
      <c r="CP242" s="993">
        <v>0</v>
      </c>
      <c r="CQ242" s="994">
        <v>0</v>
      </c>
      <c r="CR242" s="993">
        <v>0</v>
      </c>
      <c r="CS242" s="994">
        <v>0</v>
      </c>
      <c r="CT242" s="993">
        <v>0</v>
      </c>
      <c r="CU242" s="994">
        <v>0</v>
      </c>
      <c r="CV242" s="993">
        <v>0</v>
      </c>
      <c r="CW242" s="994">
        <v>0</v>
      </c>
      <c r="CX242" s="993">
        <v>0</v>
      </c>
      <c r="CY242" s="994">
        <v>0</v>
      </c>
      <c r="CZ242" s="993">
        <v>0</v>
      </c>
      <c r="DA242" s="994">
        <v>0</v>
      </c>
      <c r="DB242" s="993">
        <v>0</v>
      </c>
      <c r="DC242" s="994">
        <v>0</v>
      </c>
      <c r="DD242" s="993">
        <v>0</v>
      </c>
      <c r="DE242" s="994">
        <v>0</v>
      </c>
      <c r="DF242" s="993">
        <v>0</v>
      </c>
      <c r="DG242" s="994">
        <v>0</v>
      </c>
      <c r="DH242" s="993">
        <v>0</v>
      </c>
      <c r="DI242" s="994">
        <v>0</v>
      </c>
      <c r="DJ242" s="993">
        <v>0</v>
      </c>
      <c r="DK242" s="994">
        <v>0</v>
      </c>
      <c r="DL242" s="993">
        <v>0</v>
      </c>
      <c r="DM242" s="994">
        <v>0</v>
      </c>
      <c r="DN242" s="993">
        <v>0</v>
      </c>
      <c r="DO242" s="994">
        <v>0</v>
      </c>
      <c r="DP242" s="995">
        <v>0</v>
      </c>
      <c r="DQ242" s="946"/>
      <c r="DR242" s="973"/>
      <c r="DS242" s="946"/>
      <c r="DT242" s="992">
        <v>0</v>
      </c>
      <c r="DU242" s="993">
        <v>0</v>
      </c>
      <c r="DV242" s="994">
        <v>0</v>
      </c>
      <c r="DW242" s="993">
        <v>0</v>
      </c>
      <c r="DX242" s="994">
        <v>0</v>
      </c>
      <c r="DY242" s="993">
        <v>0</v>
      </c>
      <c r="DZ242" s="994">
        <v>0</v>
      </c>
      <c r="EA242" s="993">
        <v>0</v>
      </c>
      <c r="EB242" s="994">
        <v>0</v>
      </c>
      <c r="EC242" s="993">
        <v>0</v>
      </c>
      <c r="ED242" s="994">
        <v>0</v>
      </c>
      <c r="EE242" s="993">
        <v>0</v>
      </c>
      <c r="EF242" s="994">
        <v>0</v>
      </c>
      <c r="EG242" s="993">
        <v>0</v>
      </c>
      <c r="EH242" s="994">
        <v>0</v>
      </c>
      <c r="EI242" s="993">
        <v>0</v>
      </c>
      <c r="EJ242" s="994">
        <v>0</v>
      </c>
      <c r="EK242" s="993">
        <v>0</v>
      </c>
      <c r="EL242" s="994">
        <v>0</v>
      </c>
      <c r="EM242" s="993">
        <v>0</v>
      </c>
      <c r="EN242" s="994">
        <v>0</v>
      </c>
      <c r="EO242" s="993">
        <v>0</v>
      </c>
      <c r="EP242" s="994">
        <v>0</v>
      </c>
      <c r="EQ242" s="993">
        <v>0</v>
      </c>
      <c r="ER242" s="994">
        <v>0</v>
      </c>
      <c r="ES242" s="993">
        <v>0</v>
      </c>
      <c r="ET242" s="994">
        <v>0</v>
      </c>
      <c r="EU242" s="993">
        <v>0</v>
      </c>
      <c r="EV242" s="994">
        <v>0</v>
      </c>
      <c r="EW242" s="993">
        <v>0</v>
      </c>
      <c r="EX242" s="994">
        <v>0</v>
      </c>
      <c r="EY242" s="993">
        <v>0</v>
      </c>
      <c r="EZ242" s="994">
        <v>0</v>
      </c>
      <c r="FA242" s="993">
        <v>0</v>
      </c>
      <c r="FB242" s="994">
        <v>0</v>
      </c>
      <c r="FC242" s="995">
        <v>0</v>
      </c>
      <c r="FD242" s="946"/>
      <c r="FE242" s="974"/>
      <c r="FF242" s="946"/>
      <c r="FG242" s="975"/>
      <c r="FI242" s="996" t="b">
        <v>1</v>
      </c>
    </row>
    <row r="243" spans="2:165" hidden="1" outlineLevel="1">
      <c r="B243" s="1013">
        <v>230</v>
      </c>
      <c r="C243" s="1021" t="s">
        <v>805</v>
      </c>
      <c r="E243" s="1015">
        <v>0</v>
      </c>
      <c r="F243" s="1016">
        <v>0</v>
      </c>
      <c r="G243" s="1017">
        <v>0</v>
      </c>
      <c r="H243" s="1016">
        <v>0</v>
      </c>
      <c r="I243" s="1017">
        <v>0</v>
      </c>
      <c r="J243" s="1016">
        <v>0</v>
      </c>
      <c r="K243" s="1017">
        <v>0</v>
      </c>
      <c r="L243" s="1016">
        <v>0</v>
      </c>
      <c r="M243" s="1017">
        <v>0</v>
      </c>
      <c r="N243" s="1016">
        <v>0</v>
      </c>
      <c r="O243" s="1017">
        <v>0</v>
      </c>
      <c r="P243" s="1016">
        <v>0</v>
      </c>
      <c r="Q243" s="1017">
        <v>0</v>
      </c>
      <c r="R243" s="1016">
        <v>0</v>
      </c>
      <c r="S243" s="1017">
        <v>0</v>
      </c>
      <c r="T243" s="1016">
        <v>0</v>
      </c>
      <c r="U243" s="1017">
        <v>0</v>
      </c>
      <c r="V243" s="1016">
        <v>0</v>
      </c>
      <c r="W243" s="1017">
        <v>0</v>
      </c>
      <c r="X243" s="1016">
        <v>0</v>
      </c>
      <c r="Y243" s="1017">
        <v>0</v>
      </c>
      <c r="Z243" s="1016">
        <v>0</v>
      </c>
      <c r="AA243" s="1017">
        <v>0</v>
      </c>
      <c r="AB243" s="1016">
        <v>0</v>
      </c>
      <c r="AC243" s="1017">
        <v>0</v>
      </c>
      <c r="AD243" s="1016">
        <v>0</v>
      </c>
      <c r="AE243" s="1017">
        <v>0</v>
      </c>
      <c r="AF243" s="1016">
        <v>0</v>
      </c>
      <c r="AG243" s="1017">
        <v>0</v>
      </c>
      <c r="AH243" s="1016">
        <v>0</v>
      </c>
      <c r="AI243" s="1017">
        <v>0</v>
      </c>
      <c r="AJ243" s="1016">
        <v>0</v>
      </c>
      <c r="AK243" s="1017">
        <v>0</v>
      </c>
      <c r="AL243" s="1016">
        <v>0</v>
      </c>
      <c r="AM243" s="1017">
        <v>0</v>
      </c>
      <c r="AN243" s="1018">
        <v>0</v>
      </c>
      <c r="AO243" s="946"/>
      <c r="AP243" s="964"/>
      <c r="AQ243" s="946"/>
      <c r="AR243" s="1015">
        <v>0</v>
      </c>
      <c r="AS243" s="1016">
        <v>0</v>
      </c>
      <c r="AT243" s="1017">
        <v>0</v>
      </c>
      <c r="AU243" s="1016">
        <v>0</v>
      </c>
      <c r="AV243" s="1017">
        <v>0</v>
      </c>
      <c r="AW243" s="1016">
        <v>0</v>
      </c>
      <c r="AX243" s="1017">
        <v>0</v>
      </c>
      <c r="AY243" s="1016">
        <v>0</v>
      </c>
      <c r="AZ243" s="1017">
        <v>0</v>
      </c>
      <c r="BA243" s="1016">
        <v>0</v>
      </c>
      <c r="BB243" s="1017">
        <v>0</v>
      </c>
      <c r="BC243" s="1016">
        <v>0</v>
      </c>
      <c r="BD243" s="1017">
        <v>0</v>
      </c>
      <c r="BE243" s="1016">
        <v>0</v>
      </c>
      <c r="BF243" s="1017">
        <v>0</v>
      </c>
      <c r="BG243" s="1016">
        <v>0</v>
      </c>
      <c r="BH243" s="1017">
        <v>0</v>
      </c>
      <c r="BI243" s="1016">
        <v>0</v>
      </c>
      <c r="BJ243" s="1017">
        <v>0</v>
      </c>
      <c r="BK243" s="1016">
        <v>0</v>
      </c>
      <c r="BL243" s="1017">
        <v>0</v>
      </c>
      <c r="BM243" s="1016">
        <v>0</v>
      </c>
      <c r="BN243" s="1017">
        <v>0</v>
      </c>
      <c r="BO243" s="1016">
        <v>0</v>
      </c>
      <c r="BP243" s="1017">
        <v>0</v>
      </c>
      <c r="BQ243" s="1016">
        <v>0</v>
      </c>
      <c r="BR243" s="1017">
        <v>0</v>
      </c>
      <c r="BS243" s="1016">
        <v>0</v>
      </c>
      <c r="BT243" s="1017">
        <v>0</v>
      </c>
      <c r="BU243" s="1016">
        <v>0</v>
      </c>
      <c r="BV243" s="1017">
        <v>0</v>
      </c>
      <c r="BW243" s="1016">
        <v>0</v>
      </c>
      <c r="BX243" s="1017">
        <v>0</v>
      </c>
      <c r="BY243" s="1016">
        <v>0</v>
      </c>
      <c r="BZ243" s="1017">
        <v>0</v>
      </c>
      <c r="CA243" s="1018">
        <v>0</v>
      </c>
      <c r="CB243" s="946"/>
      <c r="CC243" s="971"/>
      <c r="CD243" s="946"/>
      <c r="CE243" s="972"/>
      <c r="CF243" s="946"/>
      <c r="CG243" s="1015">
        <v>0</v>
      </c>
      <c r="CH243" s="1016">
        <v>0</v>
      </c>
      <c r="CI243" s="1017">
        <v>0</v>
      </c>
      <c r="CJ243" s="1016">
        <v>0</v>
      </c>
      <c r="CK243" s="1017">
        <v>0</v>
      </c>
      <c r="CL243" s="1016">
        <v>0</v>
      </c>
      <c r="CM243" s="1017">
        <v>0</v>
      </c>
      <c r="CN243" s="1016">
        <v>0</v>
      </c>
      <c r="CO243" s="1017">
        <v>0</v>
      </c>
      <c r="CP243" s="1016">
        <v>0</v>
      </c>
      <c r="CQ243" s="1017">
        <v>0</v>
      </c>
      <c r="CR243" s="1016">
        <v>0</v>
      </c>
      <c r="CS243" s="1017">
        <v>0</v>
      </c>
      <c r="CT243" s="1016">
        <v>0</v>
      </c>
      <c r="CU243" s="1017">
        <v>0</v>
      </c>
      <c r="CV243" s="1016">
        <v>0</v>
      </c>
      <c r="CW243" s="1017">
        <v>0</v>
      </c>
      <c r="CX243" s="1016">
        <v>0</v>
      </c>
      <c r="CY243" s="1017">
        <v>0</v>
      </c>
      <c r="CZ243" s="1016">
        <v>0</v>
      </c>
      <c r="DA243" s="1017">
        <v>0</v>
      </c>
      <c r="DB243" s="1016">
        <v>0</v>
      </c>
      <c r="DC243" s="1017">
        <v>0</v>
      </c>
      <c r="DD243" s="1016">
        <v>0</v>
      </c>
      <c r="DE243" s="1017">
        <v>0</v>
      </c>
      <c r="DF243" s="1016">
        <v>0</v>
      </c>
      <c r="DG243" s="1017">
        <v>0</v>
      </c>
      <c r="DH243" s="1016">
        <v>0</v>
      </c>
      <c r="DI243" s="1017">
        <v>0</v>
      </c>
      <c r="DJ243" s="1016">
        <v>0</v>
      </c>
      <c r="DK243" s="1017">
        <v>0</v>
      </c>
      <c r="DL243" s="1016">
        <v>0</v>
      </c>
      <c r="DM243" s="1017">
        <v>0</v>
      </c>
      <c r="DN243" s="1016">
        <v>0</v>
      </c>
      <c r="DO243" s="1017">
        <v>0</v>
      </c>
      <c r="DP243" s="1018">
        <v>0</v>
      </c>
      <c r="DQ243" s="946"/>
      <c r="DR243" s="973"/>
      <c r="DS243" s="946"/>
      <c r="DT243" s="1015">
        <v>0</v>
      </c>
      <c r="DU243" s="1016">
        <v>0</v>
      </c>
      <c r="DV243" s="1017">
        <v>0</v>
      </c>
      <c r="DW243" s="1016">
        <v>0</v>
      </c>
      <c r="DX243" s="1017">
        <v>0</v>
      </c>
      <c r="DY243" s="1016">
        <v>0</v>
      </c>
      <c r="DZ243" s="1017">
        <v>0</v>
      </c>
      <c r="EA243" s="1016">
        <v>0</v>
      </c>
      <c r="EB243" s="1017">
        <v>0</v>
      </c>
      <c r="EC243" s="1016">
        <v>0</v>
      </c>
      <c r="ED243" s="1017">
        <v>0</v>
      </c>
      <c r="EE243" s="1016">
        <v>0</v>
      </c>
      <c r="EF243" s="1017">
        <v>0</v>
      </c>
      <c r="EG243" s="1016">
        <v>0</v>
      </c>
      <c r="EH243" s="1017">
        <v>0</v>
      </c>
      <c r="EI243" s="1016">
        <v>0</v>
      </c>
      <c r="EJ243" s="1017">
        <v>0</v>
      </c>
      <c r="EK243" s="1016">
        <v>0</v>
      </c>
      <c r="EL243" s="1017">
        <v>0</v>
      </c>
      <c r="EM243" s="1016">
        <v>0</v>
      </c>
      <c r="EN243" s="1017">
        <v>0</v>
      </c>
      <c r="EO243" s="1016">
        <v>0</v>
      </c>
      <c r="EP243" s="1017">
        <v>0</v>
      </c>
      <c r="EQ243" s="1016">
        <v>0</v>
      </c>
      <c r="ER243" s="1017">
        <v>0</v>
      </c>
      <c r="ES243" s="1016">
        <v>0</v>
      </c>
      <c r="ET243" s="1017">
        <v>0</v>
      </c>
      <c r="EU243" s="1016">
        <v>0</v>
      </c>
      <c r="EV243" s="1017">
        <v>0</v>
      </c>
      <c r="EW243" s="1016">
        <v>0</v>
      </c>
      <c r="EX243" s="1017">
        <v>0</v>
      </c>
      <c r="EY243" s="1016">
        <v>0</v>
      </c>
      <c r="EZ243" s="1017">
        <v>0</v>
      </c>
      <c r="FA243" s="1016">
        <v>0</v>
      </c>
      <c r="FB243" s="1017">
        <v>0</v>
      </c>
      <c r="FC243" s="1018">
        <v>0</v>
      </c>
      <c r="FD243" s="946"/>
      <c r="FE243" s="974"/>
      <c r="FF243" s="946"/>
      <c r="FG243" s="975"/>
      <c r="FI243" s="1019" t="b">
        <v>1</v>
      </c>
    </row>
    <row r="244" spans="2:165" hidden="1" outlineLevel="1">
      <c r="B244" s="976">
        <v>231</v>
      </c>
      <c r="C244" s="977" t="s">
        <v>317</v>
      </c>
      <c r="E244" s="978">
        <v>0</v>
      </c>
      <c r="F244" s="979">
        <v>0</v>
      </c>
      <c r="G244" s="980">
        <v>0</v>
      </c>
      <c r="H244" s="979">
        <v>0</v>
      </c>
      <c r="I244" s="980">
        <v>0</v>
      </c>
      <c r="J244" s="979">
        <v>0</v>
      </c>
      <c r="K244" s="980">
        <v>0</v>
      </c>
      <c r="L244" s="979">
        <v>0</v>
      </c>
      <c r="M244" s="980">
        <v>0</v>
      </c>
      <c r="N244" s="979">
        <v>0</v>
      </c>
      <c r="O244" s="980">
        <v>0</v>
      </c>
      <c r="P244" s="979">
        <v>0</v>
      </c>
      <c r="Q244" s="980">
        <v>0</v>
      </c>
      <c r="R244" s="979">
        <v>0</v>
      </c>
      <c r="S244" s="980">
        <v>0</v>
      </c>
      <c r="T244" s="979">
        <v>0</v>
      </c>
      <c r="U244" s="980">
        <v>0</v>
      </c>
      <c r="V244" s="979">
        <v>0</v>
      </c>
      <c r="W244" s="980">
        <v>0</v>
      </c>
      <c r="X244" s="979">
        <v>0</v>
      </c>
      <c r="Y244" s="980">
        <v>0</v>
      </c>
      <c r="Z244" s="979">
        <v>0</v>
      </c>
      <c r="AA244" s="980">
        <v>0</v>
      </c>
      <c r="AB244" s="979">
        <v>0</v>
      </c>
      <c r="AC244" s="980">
        <v>0</v>
      </c>
      <c r="AD244" s="979">
        <v>0</v>
      </c>
      <c r="AE244" s="980">
        <v>0</v>
      </c>
      <c r="AF244" s="979">
        <v>0</v>
      </c>
      <c r="AG244" s="980">
        <v>0</v>
      </c>
      <c r="AH244" s="979">
        <v>0</v>
      </c>
      <c r="AI244" s="980">
        <v>0</v>
      </c>
      <c r="AJ244" s="979">
        <v>0</v>
      </c>
      <c r="AK244" s="980">
        <v>0</v>
      </c>
      <c r="AL244" s="979">
        <v>0</v>
      </c>
      <c r="AM244" s="980">
        <v>0</v>
      </c>
      <c r="AN244" s="981">
        <v>0</v>
      </c>
      <c r="AO244" s="946"/>
      <c r="AP244" s="964"/>
      <c r="AQ244" s="946"/>
      <c r="AR244" s="978">
        <v>0</v>
      </c>
      <c r="AS244" s="979">
        <v>0</v>
      </c>
      <c r="AT244" s="980">
        <v>0</v>
      </c>
      <c r="AU244" s="979">
        <v>0</v>
      </c>
      <c r="AV244" s="980">
        <v>0</v>
      </c>
      <c r="AW244" s="979">
        <v>0</v>
      </c>
      <c r="AX244" s="980">
        <v>0</v>
      </c>
      <c r="AY244" s="979">
        <v>0</v>
      </c>
      <c r="AZ244" s="980">
        <v>0</v>
      </c>
      <c r="BA244" s="979">
        <v>0</v>
      </c>
      <c r="BB244" s="980">
        <v>0</v>
      </c>
      <c r="BC244" s="979">
        <v>0</v>
      </c>
      <c r="BD244" s="980">
        <v>0</v>
      </c>
      <c r="BE244" s="979">
        <v>0</v>
      </c>
      <c r="BF244" s="980">
        <v>0</v>
      </c>
      <c r="BG244" s="979">
        <v>0</v>
      </c>
      <c r="BH244" s="980">
        <v>0</v>
      </c>
      <c r="BI244" s="979">
        <v>0</v>
      </c>
      <c r="BJ244" s="980">
        <v>0</v>
      </c>
      <c r="BK244" s="979">
        <v>0</v>
      </c>
      <c r="BL244" s="980">
        <v>0</v>
      </c>
      <c r="BM244" s="979">
        <v>0</v>
      </c>
      <c r="BN244" s="980">
        <v>0</v>
      </c>
      <c r="BO244" s="979">
        <v>0</v>
      </c>
      <c r="BP244" s="980">
        <v>0</v>
      </c>
      <c r="BQ244" s="979">
        <v>0</v>
      </c>
      <c r="BR244" s="980">
        <v>0</v>
      </c>
      <c r="BS244" s="979">
        <v>0</v>
      </c>
      <c r="BT244" s="980">
        <v>0</v>
      </c>
      <c r="BU244" s="979">
        <v>0</v>
      </c>
      <c r="BV244" s="980">
        <v>0</v>
      </c>
      <c r="BW244" s="979">
        <v>0</v>
      </c>
      <c r="BX244" s="980">
        <v>0</v>
      </c>
      <c r="BY244" s="979">
        <v>0</v>
      </c>
      <c r="BZ244" s="980">
        <v>0</v>
      </c>
      <c r="CA244" s="981">
        <v>0</v>
      </c>
      <c r="CB244" s="946"/>
      <c r="CC244" s="971"/>
      <c r="CD244" s="946"/>
      <c r="CE244" s="972"/>
      <c r="CF244" s="946"/>
      <c r="CG244" s="978">
        <v>0</v>
      </c>
      <c r="CH244" s="979">
        <v>0</v>
      </c>
      <c r="CI244" s="980">
        <v>0</v>
      </c>
      <c r="CJ244" s="979">
        <v>0</v>
      </c>
      <c r="CK244" s="980">
        <v>0</v>
      </c>
      <c r="CL244" s="979">
        <v>0</v>
      </c>
      <c r="CM244" s="980">
        <v>0</v>
      </c>
      <c r="CN244" s="979">
        <v>0</v>
      </c>
      <c r="CO244" s="980">
        <v>0</v>
      </c>
      <c r="CP244" s="979">
        <v>0</v>
      </c>
      <c r="CQ244" s="980">
        <v>0</v>
      </c>
      <c r="CR244" s="979">
        <v>0</v>
      </c>
      <c r="CS244" s="980">
        <v>0</v>
      </c>
      <c r="CT244" s="979">
        <v>0</v>
      </c>
      <c r="CU244" s="980">
        <v>0</v>
      </c>
      <c r="CV244" s="979">
        <v>0</v>
      </c>
      <c r="CW244" s="980">
        <v>0</v>
      </c>
      <c r="CX244" s="979">
        <v>0</v>
      </c>
      <c r="CY244" s="980">
        <v>0</v>
      </c>
      <c r="CZ244" s="979">
        <v>0</v>
      </c>
      <c r="DA244" s="980">
        <v>0</v>
      </c>
      <c r="DB244" s="979">
        <v>0</v>
      </c>
      <c r="DC244" s="980">
        <v>0</v>
      </c>
      <c r="DD244" s="979">
        <v>0</v>
      </c>
      <c r="DE244" s="980">
        <v>0</v>
      </c>
      <c r="DF244" s="979">
        <v>0</v>
      </c>
      <c r="DG244" s="980">
        <v>0</v>
      </c>
      <c r="DH244" s="979">
        <v>0</v>
      </c>
      <c r="DI244" s="980">
        <v>0</v>
      </c>
      <c r="DJ244" s="979">
        <v>0</v>
      </c>
      <c r="DK244" s="980">
        <v>0</v>
      </c>
      <c r="DL244" s="979">
        <v>0</v>
      </c>
      <c r="DM244" s="980">
        <v>0</v>
      </c>
      <c r="DN244" s="979">
        <v>0</v>
      </c>
      <c r="DO244" s="980">
        <v>0</v>
      </c>
      <c r="DP244" s="981">
        <v>0</v>
      </c>
      <c r="DQ244" s="946"/>
      <c r="DR244" s="973"/>
      <c r="DS244" s="946"/>
      <c r="DT244" s="978">
        <v>0</v>
      </c>
      <c r="DU244" s="979">
        <v>0</v>
      </c>
      <c r="DV244" s="980">
        <v>0</v>
      </c>
      <c r="DW244" s="979">
        <v>0</v>
      </c>
      <c r="DX244" s="980">
        <v>0</v>
      </c>
      <c r="DY244" s="979">
        <v>0</v>
      </c>
      <c r="DZ244" s="980">
        <v>0</v>
      </c>
      <c r="EA244" s="979">
        <v>0</v>
      </c>
      <c r="EB244" s="980">
        <v>0</v>
      </c>
      <c r="EC244" s="979">
        <v>0</v>
      </c>
      <c r="ED244" s="980">
        <v>0</v>
      </c>
      <c r="EE244" s="979">
        <v>0</v>
      </c>
      <c r="EF244" s="980">
        <v>0</v>
      </c>
      <c r="EG244" s="979">
        <v>0</v>
      </c>
      <c r="EH244" s="980">
        <v>0</v>
      </c>
      <c r="EI244" s="979">
        <v>0</v>
      </c>
      <c r="EJ244" s="980">
        <v>0</v>
      </c>
      <c r="EK244" s="979">
        <v>0</v>
      </c>
      <c r="EL244" s="980">
        <v>0</v>
      </c>
      <c r="EM244" s="979">
        <v>0</v>
      </c>
      <c r="EN244" s="980">
        <v>0</v>
      </c>
      <c r="EO244" s="979">
        <v>0</v>
      </c>
      <c r="EP244" s="980">
        <v>0</v>
      </c>
      <c r="EQ244" s="979">
        <v>0</v>
      </c>
      <c r="ER244" s="980">
        <v>0</v>
      </c>
      <c r="ES244" s="979">
        <v>0</v>
      </c>
      <c r="ET244" s="980">
        <v>0</v>
      </c>
      <c r="EU244" s="979">
        <v>0</v>
      </c>
      <c r="EV244" s="980">
        <v>0</v>
      </c>
      <c r="EW244" s="979">
        <v>0</v>
      </c>
      <c r="EX244" s="980">
        <v>0</v>
      </c>
      <c r="EY244" s="979">
        <v>0</v>
      </c>
      <c r="EZ244" s="980">
        <v>0</v>
      </c>
      <c r="FA244" s="979">
        <v>0</v>
      </c>
      <c r="FB244" s="980">
        <v>0</v>
      </c>
      <c r="FC244" s="981">
        <v>0</v>
      </c>
      <c r="FD244" s="946"/>
      <c r="FE244" s="974"/>
      <c r="FF244" s="946"/>
      <c r="FG244" s="975"/>
      <c r="FI244" s="982" t="b">
        <v>1</v>
      </c>
    </row>
    <row r="245" spans="2:165" hidden="1" outlineLevel="1">
      <c r="B245" s="983">
        <v>232</v>
      </c>
      <c r="C245" s="1012" t="s">
        <v>312</v>
      </c>
      <c r="E245" s="985">
        <v>0</v>
      </c>
      <c r="F245" s="986">
        <v>0</v>
      </c>
      <c r="G245" s="987">
        <v>0</v>
      </c>
      <c r="H245" s="986">
        <v>0</v>
      </c>
      <c r="I245" s="987">
        <v>0</v>
      </c>
      <c r="J245" s="986">
        <v>0</v>
      </c>
      <c r="K245" s="987">
        <v>0</v>
      </c>
      <c r="L245" s="986">
        <v>0</v>
      </c>
      <c r="M245" s="987">
        <v>0</v>
      </c>
      <c r="N245" s="986">
        <v>0</v>
      </c>
      <c r="O245" s="987">
        <v>0</v>
      </c>
      <c r="P245" s="986">
        <v>0</v>
      </c>
      <c r="Q245" s="987">
        <v>0</v>
      </c>
      <c r="R245" s="986">
        <v>0</v>
      </c>
      <c r="S245" s="987">
        <v>0</v>
      </c>
      <c r="T245" s="986">
        <v>0</v>
      </c>
      <c r="U245" s="987">
        <v>0</v>
      </c>
      <c r="V245" s="986">
        <v>0</v>
      </c>
      <c r="W245" s="987">
        <v>0</v>
      </c>
      <c r="X245" s="986">
        <v>0</v>
      </c>
      <c r="Y245" s="987">
        <v>0</v>
      </c>
      <c r="Z245" s="986">
        <v>0</v>
      </c>
      <c r="AA245" s="987">
        <v>0</v>
      </c>
      <c r="AB245" s="986">
        <v>0</v>
      </c>
      <c r="AC245" s="987">
        <v>0</v>
      </c>
      <c r="AD245" s="986">
        <v>0</v>
      </c>
      <c r="AE245" s="987">
        <v>0</v>
      </c>
      <c r="AF245" s="986">
        <v>0</v>
      </c>
      <c r="AG245" s="987">
        <v>0</v>
      </c>
      <c r="AH245" s="986">
        <v>0</v>
      </c>
      <c r="AI245" s="987">
        <v>0</v>
      </c>
      <c r="AJ245" s="986">
        <v>0</v>
      </c>
      <c r="AK245" s="987">
        <v>0</v>
      </c>
      <c r="AL245" s="986">
        <v>0</v>
      </c>
      <c r="AM245" s="987">
        <v>0</v>
      </c>
      <c r="AN245" s="988">
        <v>0</v>
      </c>
      <c r="AO245" s="946"/>
      <c r="AP245" s="964"/>
      <c r="AQ245" s="946"/>
      <c r="AR245" s="985">
        <v>0</v>
      </c>
      <c r="AS245" s="986">
        <v>0</v>
      </c>
      <c r="AT245" s="987">
        <v>0</v>
      </c>
      <c r="AU245" s="986">
        <v>0</v>
      </c>
      <c r="AV245" s="987">
        <v>0</v>
      </c>
      <c r="AW245" s="986">
        <v>0</v>
      </c>
      <c r="AX245" s="987">
        <v>0</v>
      </c>
      <c r="AY245" s="986">
        <v>0</v>
      </c>
      <c r="AZ245" s="987">
        <v>0</v>
      </c>
      <c r="BA245" s="986">
        <v>0</v>
      </c>
      <c r="BB245" s="987">
        <v>0</v>
      </c>
      <c r="BC245" s="986">
        <v>0</v>
      </c>
      <c r="BD245" s="987">
        <v>0</v>
      </c>
      <c r="BE245" s="986">
        <v>0</v>
      </c>
      <c r="BF245" s="987">
        <v>0</v>
      </c>
      <c r="BG245" s="986">
        <v>0</v>
      </c>
      <c r="BH245" s="987">
        <v>0</v>
      </c>
      <c r="BI245" s="986">
        <v>0</v>
      </c>
      <c r="BJ245" s="987">
        <v>0</v>
      </c>
      <c r="BK245" s="986">
        <v>0</v>
      </c>
      <c r="BL245" s="987">
        <v>0</v>
      </c>
      <c r="BM245" s="986">
        <v>0</v>
      </c>
      <c r="BN245" s="987">
        <v>0</v>
      </c>
      <c r="BO245" s="986">
        <v>0</v>
      </c>
      <c r="BP245" s="987">
        <v>0</v>
      </c>
      <c r="BQ245" s="986">
        <v>0</v>
      </c>
      <c r="BR245" s="987">
        <v>0</v>
      </c>
      <c r="BS245" s="986">
        <v>0</v>
      </c>
      <c r="BT245" s="987">
        <v>0</v>
      </c>
      <c r="BU245" s="986">
        <v>0</v>
      </c>
      <c r="BV245" s="987">
        <v>0</v>
      </c>
      <c r="BW245" s="986">
        <v>0</v>
      </c>
      <c r="BX245" s="987">
        <v>0</v>
      </c>
      <c r="BY245" s="986">
        <v>0</v>
      </c>
      <c r="BZ245" s="987">
        <v>0</v>
      </c>
      <c r="CA245" s="988">
        <v>0</v>
      </c>
      <c r="CB245" s="946"/>
      <c r="CC245" s="971"/>
      <c r="CD245" s="946"/>
      <c r="CE245" s="972"/>
      <c r="CF245" s="946"/>
      <c r="CG245" s="985">
        <v>0</v>
      </c>
      <c r="CH245" s="986">
        <v>0</v>
      </c>
      <c r="CI245" s="987">
        <v>0</v>
      </c>
      <c r="CJ245" s="986">
        <v>0</v>
      </c>
      <c r="CK245" s="987">
        <v>0</v>
      </c>
      <c r="CL245" s="986">
        <v>0</v>
      </c>
      <c r="CM245" s="987">
        <v>0</v>
      </c>
      <c r="CN245" s="986">
        <v>0</v>
      </c>
      <c r="CO245" s="987">
        <v>0</v>
      </c>
      <c r="CP245" s="986">
        <v>0</v>
      </c>
      <c r="CQ245" s="987">
        <v>0</v>
      </c>
      <c r="CR245" s="986">
        <v>0</v>
      </c>
      <c r="CS245" s="987">
        <v>0</v>
      </c>
      <c r="CT245" s="986">
        <v>0</v>
      </c>
      <c r="CU245" s="987">
        <v>0</v>
      </c>
      <c r="CV245" s="986">
        <v>0</v>
      </c>
      <c r="CW245" s="987">
        <v>0</v>
      </c>
      <c r="CX245" s="986">
        <v>0</v>
      </c>
      <c r="CY245" s="987">
        <v>0</v>
      </c>
      <c r="CZ245" s="986">
        <v>0</v>
      </c>
      <c r="DA245" s="987">
        <v>0</v>
      </c>
      <c r="DB245" s="986">
        <v>0</v>
      </c>
      <c r="DC245" s="987">
        <v>0</v>
      </c>
      <c r="DD245" s="986">
        <v>0</v>
      </c>
      <c r="DE245" s="987">
        <v>0</v>
      </c>
      <c r="DF245" s="986">
        <v>0</v>
      </c>
      <c r="DG245" s="987">
        <v>0</v>
      </c>
      <c r="DH245" s="986">
        <v>0</v>
      </c>
      <c r="DI245" s="987">
        <v>0</v>
      </c>
      <c r="DJ245" s="986">
        <v>0</v>
      </c>
      <c r="DK245" s="987">
        <v>0</v>
      </c>
      <c r="DL245" s="986">
        <v>0</v>
      </c>
      <c r="DM245" s="987">
        <v>0</v>
      </c>
      <c r="DN245" s="986">
        <v>0</v>
      </c>
      <c r="DO245" s="987">
        <v>0</v>
      </c>
      <c r="DP245" s="988">
        <v>0</v>
      </c>
      <c r="DQ245" s="946"/>
      <c r="DR245" s="973"/>
      <c r="DS245" s="946"/>
      <c r="DT245" s="985">
        <v>0</v>
      </c>
      <c r="DU245" s="986">
        <v>0</v>
      </c>
      <c r="DV245" s="987">
        <v>0</v>
      </c>
      <c r="DW245" s="986">
        <v>0</v>
      </c>
      <c r="DX245" s="987">
        <v>0</v>
      </c>
      <c r="DY245" s="986">
        <v>0</v>
      </c>
      <c r="DZ245" s="987">
        <v>0</v>
      </c>
      <c r="EA245" s="986">
        <v>0</v>
      </c>
      <c r="EB245" s="987">
        <v>0</v>
      </c>
      <c r="EC245" s="986">
        <v>0</v>
      </c>
      <c r="ED245" s="987">
        <v>0</v>
      </c>
      <c r="EE245" s="986">
        <v>0</v>
      </c>
      <c r="EF245" s="987">
        <v>0</v>
      </c>
      <c r="EG245" s="986">
        <v>0</v>
      </c>
      <c r="EH245" s="987">
        <v>0</v>
      </c>
      <c r="EI245" s="986">
        <v>0</v>
      </c>
      <c r="EJ245" s="987">
        <v>0</v>
      </c>
      <c r="EK245" s="986">
        <v>0</v>
      </c>
      <c r="EL245" s="987">
        <v>0</v>
      </c>
      <c r="EM245" s="986">
        <v>0</v>
      </c>
      <c r="EN245" s="987">
        <v>0</v>
      </c>
      <c r="EO245" s="986">
        <v>0</v>
      </c>
      <c r="EP245" s="987">
        <v>0</v>
      </c>
      <c r="EQ245" s="986">
        <v>0</v>
      </c>
      <c r="ER245" s="987">
        <v>0</v>
      </c>
      <c r="ES245" s="986">
        <v>0</v>
      </c>
      <c r="ET245" s="987">
        <v>0</v>
      </c>
      <c r="EU245" s="986">
        <v>0</v>
      </c>
      <c r="EV245" s="987">
        <v>0</v>
      </c>
      <c r="EW245" s="986">
        <v>0</v>
      </c>
      <c r="EX245" s="987">
        <v>0</v>
      </c>
      <c r="EY245" s="986">
        <v>0</v>
      </c>
      <c r="EZ245" s="987">
        <v>0</v>
      </c>
      <c r="FA245" s="986">
        <v>0</v>
      </c>
      <c r="FB245" s="987">
        <v>0</v>
      </c>
      <c r="FC245" s="988">
        <v>0</v>
      </c>
      <c r="FD245" s="946"/>
      <c r="FE245" s="974"/>
      <c r="FF245" s="946"/>
      <c r="FG245" s="975"/>
      <c r="FI245" s="989" t="b">
        <v>1</v>
      </c>
    </row>
    <row r="246" spans="2:165" hidden="1" outlineLevel="1">
      <c r="B246" s="990">
        <v>233</v>
      </c>
      <c r="C246" s="991" t="s">
        <v>316</v>
      </c>
      <c r="E246" s="992">
        <v>0</v>
      </c>
      <c r="F246" s="993">
        <v>0</v>
      </c>
      <c r="G246" s="994">
        <v>0</v>
      </c>
      <c r="H246" s="993">
        <v>0</v>
      </c>
      <c r="I246" s="994">
        <v>0</v>
      </c>
      <c r="J246" s="993">
        <v>0</v>
      </c>
      <c r="K246" s="994">
        <v>0</v>
      </c>
      <c r="L246" s="993">
        <v>0</v>
      </c>
      <c r="M246" s="994">
        <v>0</v>
      </c>
      <c r="N246" s="993">
        <v>0</v>
      </c>
      <c r="O246" s="994">
        <v>0</v>
      </c>
      <c r="P246" s="993">
        <v>0</v>
      </c>
      <c r="Q246" s="994">
        <v>0</v>
      </c>
      <c r="R246" s="993">
        <v>0</v>
      </c>
      <c r="S246" s="994">
        <v>0</v>
      </c>
      <c r="T246" s="993">
        <v>0</v>
      </c>
      <c r="U246" s="994">
        <v>0</v>
      </c>
      <c r="V246" s="993">
        <v>0</v>
      </c>
      <c r="W246" s="994">
        <v>0</v>
      </c>
      <c r="X246" s="993">
        <v>0</v>
      </c>
      <c r="Y246" s="994">
        <v>0</v>
      </c>
      <c r="Z246" s="993">
        <v>0</v>
      </c>
      <c r="AA246" s="994">
        <v>0</v>
      </c>
      <c r="AB246" s="993">
        <v>0</v>
      </c>
      <c r="AC246" s="994">
        <v>0</v>
      </c>
      <c r="AD246" s="993">
        <v>0</v>
      </c>
      <c r="AE246" s="994">
        <v>0</v>
      </c>
      <c r="AF246" s="993">
        <v>0</v>
      </c>
      <c r="AG246" s="994">
        <v>0</v>
      </c>
      <c r="AH246" s="993">
        <v>0</v>
      </c>
      <c r="AI246" s="994">
        <v>0</v>
      </c>
      <c r="AJ246" s="993">
        <v>0</v>
      </c>
      <c r="AK246" s="994">
        <v>0</v>
      </c>
      <c r="AL246" s="993">
        <v>0</v>
      </c>
      <c r="AM246" s="994">
        <v>0</v>
      </c>
      <c r="AN246" s="995">
        <v>0</v>
      </c>
      <c r="AO246" s="946"/>
      <c r="AP246" s="964"/>
      <c r="AQ246" s="946"/>
      <c r="AR246" s="992">
        <v>0</v>
      </c>
      <c r="AS246" s="993">
        <v>0</v>
      </c>
      <c r="AT246" s="994">
        <v>0</v>
      </c>
      <c r="AU246" s="993">
        <v>0</v>
      </c>
      <c r="AV246" s="994">
        <v>0</v>
      </c>
      <c r="AW246" s="993">
        <v>0</v>
      </c>
      <c r="AX246" s="994">
        <v>0</v>
      </c>
      <c r="AY246" s="993">
        <v>0</v>
      </c>
      <c r="AZ246" s="994">
        <v>0</v>
      </c>
      <c r="BA246" s="993">
        <v>0</v>
      </c>
      <c r="BB246" s="994">
        <v>0</v>
      </c>
      <c r="BC246" s="993">
        <v>0</v>
      </c>
      <c r="BD246" s="994">
        <v>0</v>
      </c>
      <c r="BE246" s="993">
        <v>0</v>
      </c>
      <c r="BF246" s="994">
        <v>0</v>
      </c>
      <c r="BG246" s="993">
        <v>0</v>
      </c>
      <c r="BH246" s="994">
        <v>0</v>
      </c>
      <c r="BI246" s="993">
        <v>0</v>
      </c>
      <c r="BJ246" s="994">
        <v>0</v>
      </c>
      <c r="BK246" s="993">
        <v>0</v>
      </c>
      <c r="BL246" s="994">
        <v>0</v>
      </c>
      <c r="BM246" s="993">
        <v>0</v>
      </c>
      <c r="BN246" s="994">
        <v>0</v>
      </c>
      <c r="BO246" s="993">
        <v>0</v>
      </c>
      <c r="BP246" s="994">
        <v>0</v>
      </c>
      <c r="BQ246" s="993">
        <v>0</v>
      </c>
      <c r="BR246" s="994">
        <v>0</v>
      </c>
      <c r="BS246" s="993">
        <v>0</v>
      </c>
      <c r="BT246" s="994">
        <v>0</v>
      </c>
      <c r="BU246" s="993">
        <v>0</v>
      </c>
      <c r="BV246" s="994">
        <v>0</v>
      </c>
      <c r="BW246" s="993">
        <v>0</v>
      </c>
      <c r="BX246" s="994">
        <v>0</v>
      </c>
      <c r="BY246" s="993">
        <v>0</v>
      </c>
      <c r="BZ246" s="994">
        <v>0</v>
      </c>
      <c r="CA246" s="995">
        <v>0</v>
      </c>
      <c r="CB246" s="946"/>
      <c r="CC246" s="971"/>
      <c r="CD246" s="946"/>
      <c r="CE246" s="972"/>
      <c r="CF246" s="946"/>
      <c r="CG246" s="992">
        <v>0</v>
      </c>
      <c r="CH246" s="993">
        <v>0</v>
      </c>
      <c r="CI246" s="994">
        <v>0</v>
      </c>
      <c r="CJ246" s="993">
        <v>0</v>
      </c>
      <c r="CK246" s="994">
        <v>0</v>
      </c>
      <c r="CL246" s="993">
        <v>0</v>
      </c>
      <c r="CM246" s="994">
        <v>0</v>
      </c>
      <c r="CN246" s="993">
        <v>0</v>
      </c>
      <c r="CO246" s="994">
        <v>0</v>
      </c>
      <c r="CP246" s="993">
        <v>0</v>
      </c>
      <c r="CQ246" s="994">
        <v>0</v>
      </c>
      <c r="CR246" s="993">
        <v>0</v>
      </c>
      <c r="CS246" s="994">
        <v>0</v>
      </c>
      <c r="CT246" s="993">
        <v>0</v>
      </c>
      <c r="CU246" s="994">
        <v>0</v>
      </c>
      <c r="CV246" s="993">
        <v>0</v>
      </c>
      <c r="CW246" s="994">
        <v>0</v>
      </c>
      <c r="CX246" s="993">
        <v>0</v>
      </c>
      <c r="CY246" s="994">
        <v>0</v>
      </c>
      <c r="CZ246" s="993">
        <v>0</v>
      </c>
      <c r="DA246" s="994">
        <v>0</v>
      </c>
      <c r="DB246" s="993">
        <v>0</v>
      </c>
      <c r="DC246" s="994">
        <v>0</v>
      </c>
      <c r="DD246" s="993">
        <v>0</v>
      </c>
      <c r="DE246" s="994">
        <v>0</v>
      </c>
      <c r="DF246" s="993">
        <v>0</v>
      </c>
      <c r="DG246" s="994">
        <v>0</v>
      </c>
      <c r="DH246" s="993">
        <v>0</v>
      </c>
      <c r="DI246" s="994">
        <v>0</v>
      </c>
      <c r="DJ246" s="993">
        <v>0</v>
      </c>
      <c r="DK246" s="994">
        <v>0</v>
      </c>
      <c r="DL246" s="993">
        <v>0</v>
      </c>
      <c r="DM246" s="994">
        <v>0</v>
      </c>
      <c r="DN246" s="993">
        <v>0</v>
      </c>
      <c r="DO246" s="994">
        <v>0</v>
      </c>
      <c r="DP246" s="995">
        <v>0</v>
      </c>
      <c r="DQ246" s="946"/>
      <c r="DR246" s="973"/>
      <c r="DS246" s="946"/>
      <c r="DT246" s="992">
        <v>0</v>
      </c>
      <c r="DU246" s="993">
        <v>0</v>
      </c>
      <c r="DV246" s="994">
        <v>0</v>
      </c>
      <c r="DW246" s="993">
        <v>0</v>
      </c>
      <c r="DX246" s="994">
        <v>0</v>
      </c>
      <c r="DY246" s="993">
        <v>0</v>
      </c>
      <c r="DZ246" s="994">
        <v>0</v>
      </c>
      <c r="EA246" s="993">
        <v>0</v>
      </c>
      <c r="EB246" s="994">
        <v>0</v>
      </c>
      <c r="EC246" s="993">
        <v>0</v>
      </c>
      <c r="ED246" s="994">
        <v>0</v>
      </c>
      <c r="EE246" s="993">
        <v>0</v>
      </c>
      <c r="EF246" s="994">
        <v>0</v>
      </c>
      <c r="EG246" s="993">
        <v>0</v>
      </c>
      <c r="EH246" s="994">
        <v>0</v>
      </c>
      <c r="EI246" s="993">
        <v>0</v>
      </c>
      <c r="EJ246" s="994">
        <v>0</v>
      </c>
      <c r="EK246" s="993">
        <v>0</v>
      </c>
      <c r="EL246" s="994">
        <v>0</v>
      </c>
      <c r="EM246" s="993">
        <v>0</v>
      </c>
      <c r="EN246" s="994">
        <v>0</v>
      </c>
      <c r="EO246" s="993">
        <v>0</v>
      </c>
      <c r="EP246" s="994">
        <v>0</v>
      </c>
      <c r="EQ246" s="993">
        <v>0</v>
      </c>
      <c r="ER246" s="994">
        <v>0</v>
      </c>
      <c r="ES246" s="993">
        <v>0</v>
      </c>
      <c r="ET246" s="994">
        <v>0</v>
      </c>
      <c r="EU246" s="993">
        <v>0</v>
      </c>
      <c r="EV246" s="994">
        <v>0</v>
      </c>
      <c r="EW246" s="993">
        <v>0</v>
      </c>
      <c r="EX246" s="994">
        <v>0</v>
      </c>
      <c r="EY246" s="993">
        <v>0</v>
      </c>
      <c r="EZ246" s="994">
        <v>0</v>
      </c>
      <c r="FA246" s="993">
        <v>0</v>
      </c>
      <c r="FB246" s="994">
        <v>0</v>
      </c>
      <c r="FC246" s="995">
        <v>0</v>
      </c>
      <c r="FD246" s="946"/>
      <c r="FE246" s="974"/>
      <c r="FF246" s="946"/>
      <c r="FG246" s="975"/>
      <c r="FI246" s="996" t="b">
        <v>1</v>
      </c>
    </row>
    <row r="247" spans="2:165" hidden="1" outlineLevel="1">
      <c r="B247" s="983">
        <v>234</v>
      </c>
      <c r="C247" s="984" t="s">
        <v>318</v>
      </c>
      <c r="E247" s="985">
        <v>0</v>
      </c>
      <c r="F247" s="986">
        <v>0</v>
      </c>
      <c r="G247" s="987">
        <v>0</v>
      </c>
      <c r="H247" s="986">
        <v>0</v>
      </c>
      <c r="I247" s="987">
        <v>0</v>
      </c>
      <c r="J247" s="986">
        <v>0</v>
      </c>
      <c r="K247" s="987">
        <v>0</v>
      </c>
      <c r="L247" s="986">
        <v>0</v>
      </c>
      <c r="M247" s="987">
        <v>0</v>
      </c>
      <c r="N247" s="986">
        <v>0</v>
      </c>
      <c r="O247" s="987">
        <v>0</v>
      </c>
      <c r="P247" s="986">
        <v>0</v>
      </c>
      <c r="Q247" s="987">
        <v>0</v>
      </c>
      <c r="R247" s="986">
        <v>0</v>
      </c>
      <c r="S247" s="987">
        <v>0</v>
      </c>
      <c r="T247" s="986">
        <v>0</v>
      </c>
      <c r="U247" s="987">
        <v>0</v>
      </c>
      <c r="V247" s="986">
        <v>0</v>
      </c>
      <c r="W247" s="987">
        <v>0</v>
      </c>
      <c r="X247" s="986">
        <v>0</v>
      </c>
      <c r="Y247" s="987">
        <v>0</v>
      </c>
      <c r="Z247" s="986">
        <v>0</v>
      </c>
      <c r="AA247" s="987">
        <v>0</v>
      </c>
      <c r="AB247" s="986">
        <v>0</v>
      </c>
      <c r="AC247" s="987">
        <v>0</v>
      </c>
      <c r="AD247" s="986">
        <v>0</v>
      </c>
      <c r="AE247" s="987">
        <v>0</v>
      </c>
      <c r="AF247" s="986">
        <v>0</v>
      </c>
      <c r="AG247" s="987">
        <v>0</v>
      </c>
      <c r="AH247" s="986">
        <v>0</v>
      </c>
      <c r="AI247" s="987">
        <v>0</v>
      </c>
      <c r="AJ247" s="986">
        <v>0</v>
      </c>
      <c r="AK247" s="987">
        <v>0</v>
      </c>
      <c r="AL247" s="986">
        <v>0</v>
      </c>
      <c r="AM247" s="987">
        <v>0</v>
      </c>
      <c r="AN247" s="988">
        <v>0</v>
      </c>
      <c r="AO247" s="946"/>
      <c r="AP247" s="964"/>
      <c r="AQ247" s="946"/>
      <c r="AR247" s="985">
        <v>0</v>
      </c>
      <c r="AS247" s="986">
        <v>0</v>
      </c>
      <c r="AT247" s="987">
        <v>0</v>
      </c>
      <c r="AU247" s="986">
        <v>0</v>
      </c>
      <c r="AV247" s="987">
        <v>0</v>
      </c>
      <c r="AW247" s="986">
        <v>0</v>
      </c>
      <c r="AX247" s="987">
        <v>0</v>
      </c>
      <c r="AY247" s="986">
        <v>0</v>
      </c>
      <c r="AZ247" s="987">
        <v>0</v>
      </c>
      <c r="BA247" s="986">
        <v>0</v>
      </c>
      <c r="BB247" s="987">
        <v>0</v>
      </c>
      <c r="BC247" s="986">
        <v>0</v>
      </c>
      <c r="BD247" s="987">
        <v>0</v>
      </c>
      <c r="BE247" s="986">
        <v>0</v>
      </c>
      <c r="BF247" s="987">
        <v>0</v>
      </c>
      <c r="BG247" s="986">
        <v>0</v>
      </c>
      <c r="BH247" s="987">
        <v>0</v>
      </c>
      <c r="BI247" s="986">
        <v>0</v>
      </c>
      <c r="BJ247" s="987">
        <v>0</v>
      </c>
      <c r="BK247" s="986">
        <v>0</v>
      </c>
      <c r="BL247" s="987">
        <v>0</v>
      </c>
      <c r="BM247" s="986">
        <v>0</v>
      </c>
      <c r="BN247" s="987">
        <v>0</v>
      </c>
      <c r="BO247" s="986">
        <v>0</v>
      </c>
      <c r="BP247" s="987">
        <v>0</v>
      </c>
      <c r="BQ247" s="986">
        <v>0</v>
      </c>
      <c r="BR247" s="987">
        <v>0</v>
      </c>
      <c r="BS247" s="986">
        <v>0</v>
      </c>
      <c r="BT247" s="987">
        <v>0</v>
      </c>
      <c r="BU247" s="986">
        <v>0</v>
      </c>
      <c r="BV247" s="987">
        <v>0</v>
      </c>
      <c r="BW247" s="986">
        <v>0</v>
      </c>
      <c r="BX247" s="987">
        <v>0</v>
      </c>
      <c r="BY247" s="986">
        <v>0</v>
      </c>
      <c r="BZ247" s="987">
        <v>0</v>
      </c>
      <c r="CA247" s="988">
        <v>0</v>
      </c>
      <c r="CB247" s="946"/>
      <c r="CC247" s="971"/>
      <c r="CD247" s="946"/>
      <c r="CE247" s="972"/>
      <c r="CF247" s="946"/>
      <c r="CG247" s="985">
        <v>0</v>
      </c>
      <c r="CH247" s="986">
        <v>0</v>
      </c>
      <c r="CI247" s="987">
        <v>0</v>
      </c>
      <c r="CJ247" s="986">
        <v>0</v>
      </c>
      <c r="CK247" s="987">
        <v>0</v>
      </c>
      <c r="CL247" s="986">
        <v>0</v>
      </c>
      <c r="CM247" s="987">
        <v>0</v>
      </c>
      <c r="CN247" s="986">
        <v>0</v>
      </c>
      <c r="CO247" s="987">
        <v>0</v>
      </c>
      <c r="CP247" s="986">
        <v>0</v>
      </c>
      <c r="CQ247" s="987">
        <v>0</v>
      </c>
      <c r="CR247" s="986">
        <v>0</v>
      </c>
      <c r="CS247" s="987">
        <v>0</v>
      </c>
      <c r="CT247" s="986">
        <v>0</v>
      </c>
      <c r="CU247" s="987">
        <v>0</v>
      </c>
      <c r="CV247" s="986">
        <v>0</v>
      </c>
      <c r="CW247" s="987">
        <v>0</v>
      </c>
      <c r="CX247" s="986">
        <v>0</v>
      </c>
      <c r="CY247" s="987">
        <v>0</v>
      </c>
      <c r="CZ247" s="986">
        <v>0</v>
      </c>
      <c r="DA247" s="987">
        <v>0</v>
      </c>
      <c r="DB247" s="986">
        <v>0</v>
      </c>
      <c r="DC247" s="987">
        <v>0</v>
      </c>
      <c r="DD247" s="986">
        <v>0</v>
      </c>
      <c r="DE247" s="987">
        <v>0</v>
      </c>
      <c r="DF247" s="986">
        <v>0</v>
      </c>
      <c r="DG247" s="987">
        <v>0</v>
      </c>
      <c r="DH247" s="986">
        <v>0</v>
      </c>
      <c r="DI247" s="987">
        <v>0</v>
      </c>
      <c r="DJ247" s="986">
        <v>0</v>
      </c>
      <c r="DK247" s="987">
        <v>0</v>
      </c>
      <c r="DL247" s="986">
        <v>0</v>
      </c>
      <c r="DM247" s="987">
        <v>0</v>
      </c>
      <c r="DN247" s="986">
        <v>0</v>
      </c>
      <c r="DO247" s="987">
        <v>0</v>
      </c>
      <c r="DP247" s="988">
        <v>0</v>
      </c>
      <c r="DQ247" s="946"/>
      <c r="DR247" s="973"/>
      <c r="DS247" s="946"/>
      <c r="DT247" s="985">
        <v>0</v>
      </c>
      <c r="DU247" s="986">
        <v>0</v>
      </c>
      <c r="DV247" s="987">
        <v>0</v>
      </c>
      <c r="DW247" s="986">
        <v>0</v>
      </c>
      <c r="DX247" s="987">
        <v>0</v>
      </c>
      <c r="DY247" s="986">
        <v>0</v>
      </c>
      <c r="DZ247" s="987">
        <v>0</v>
      </c>
      <c r="EA247" s="986">
        <v>0</v>
      </c>
      <c r="EB247" s="987">
        <v>0</v>
      </c>
      <c r="EC247" s="986">
        <v>0</v>
      </c>
      <c r="ED247" s="987">
        <v>0</v>
      </c>
      <c r="EE247" s="986">
        <v>0</v>
      </c>
      <c r="EF247" s="987">
        <v>0</v>
      </c>
      <c r="EG247" s="986">
        <v>0</v>
      </c>
      <c r="EH247" s="987">
        <v>0</v>
      </c>
      <c r="EI247" s="986">
        <v>0</v>
      </c>
      <c r="EJ247" s="987">
        <v>0</v>
      </c>
      <c r="EK247" s="986">
        <v>0</v>
      </c>
      <c r="EL247" s="987">
        <v>0</v>
      </c>
      <c r="EM247" s="986">
        <v>0</v>
      </c>
      <c r="EN247" s="987">
        <v>0</v>
      </c>
      <c r="EO247" s="986">
        <v>0</v>
      </c>
      <c r="EP247" s="987">
        <v>0</v>
      </c>
      <c r="EQ247" s="986">
        <v>0</v>
      </c>
      <c r="ER247" s="987">
        <v>0</v>
      </c>
      <c r="ES247" s="986">
        <v>0</v>
      </c>
      <c r="ET247" s="987">
        <v>0</v>
      </c>
      <c r="EU247" s="986">
        <v>0</v>
      </c>
      <c r="EV247" s="987">
        <v>0</v>
      </c>
      <c r="EW247" s="986">
        <v>0</v>
      </c>
      <c r="EX247" s="987">
        <v>0</v>
      </c>
      <c r="EY247" s="986">
        <v>0</v>
      </c>
      <c r="EZ247" s="987">
        <v>0</v>
      </c>
      <c r="FA247" s="986">
        <v>0</v>
      </c>
      <c r="FB247" s="987">
        <v>0</v>
      </c>
      <c r="FC247" s="988">
        <v>0</v>
      </c>
      <c r="FD247" s="946"/>
      <c r="FE247" s="974"/>
      <c r="FF247" s="946"/>
      <c r="FG247" s="975"/>
      <c r="FI247" s="989" t="b">
        <v>1</v>
      </c>
    </row>
    <row r="248" spans="2:165" hidden="1" outlineLevel="1">
      <c r="B248" s="997">
        <v>235</v>
      </c>
      <c r="C248" s="1023" t="s">
        <v>319</v>
      </c>
      <c r="E248" s="999">
        <v>0</v>
      </c>
      <c r="F248" s="1000">
        <v>0</v>
      </c>
      <c r="G248" s="1001">
        <v>0</v>
      </c>
      <c r="H248" s="1000">
        <v>0</v>
      </c>
      <c r="I248" s="1001">
        <v>0</v>
      </c>
      <c r="J248" s="1000">
        <v>0</v>
      </c>
      <c r="K248" s="1001">
        <v>0</v>
      </c>
      <c r="L248" s="1000">
        <v>0</v>
      </c>
      <c r="M248" s="1001">
        <v>0</v>
      </c>
      <c r="N248" s="1000">
        <v>0</v>
      </c>
      <c r="O248" s="1001">
        <v>0</v>
      </c>
      <c r="P248" s="1000">
        <v>0</v>
      </c>
      <c r="Q248" s="1001">
        <v>0</v>
      </c>
      <c r="R248" s="1000">
        <v>0</v>
      </c>
      <c r="S248" s="1001">
        <v>0</v>
      </c>
      <c r="T248" s="1000">
        <v>0</v>
      </c>
      <c r="U248" s="1001">
        <v>0</v>
      </c>
      <c r="V248" s="1000">
        <v>0</v>
      </c>
      <c r="W248" s="1001">
        <v>0</v>
      </c>
      <c r="X248" s="1000">
        <v>0</v>
      </c>
      <c r="Y248" s="1001">
        <v>0</v>
      </c>
      <c r="Z248" s="1000">
        <v>0</v>
      </c>
      <c r="AA248" s="1001">
        <v>0</v>
      </c>
      <c r="AB248" s="1000">
        <v>0</v>
      </c>
      <c r="AC248" s="1001">
        <v>0</v>
      </c>
      <c r="AD248" s="1000">
        <v>0</v>
      </c>
      <c r="AE248" s="1001">
        <v>0</v>
      </c>
      <c r="AF248" s="1000">
        <v>0</v>
      </c>
      <c r="AG248" s="1001">
        <v>0</v>
      </c>
      <c r="AH248" s="1000">
        <v>0</v>
      </c>
      <c r="AI248" s="1001">
        <v>0</v>
      </c>
      <c r="AJ248" s="1000">
        <v>0</v>
      </c>
      <c r="AK248" s="1001">
        <v>0</v>
      </c>
      <c r="AL248" s="1000">
        <v>0</v>
      </c>
      <c r="AM248" s="1001">
        <v>0</v>
      </c>
      <c r="AN248" s="1002">
        <v>0</v>
      </c>
      <c r="AO248" s="946"/>
      <c r="AP248" s="964"/>
      <c r="AQ248" s="946"/>
      <c r="AR248" s="999">
        <v>0</v>
      </c>
      <c r="AS248" s="1000">
        <v>0</v>
      </c>
      <c r="AT248" s="1001">
        <v>0</v>
      </c>
      <c r="AU248" s="1000">
        <v>0</v>
      </c>
      <c r="AV248" s="1001">
        <v>0</v>
      </c>
      <c r="AW248" s="1000">
        <v>0</v>
      </c>
      <c r="AX248" s="1001">
        <v>0</v>
      </c>
      <c r="AY248" s="1000">
        <v>0</v>
      </c>
      <c r="AZ248" s="1001">
        <v>0</v>
      </c>
      <c r="BA248" s="1000">
        <v>0</v>
      </c>
      <c r="BB248" s="1001">
        <v>0</v>
      </c>
      <c r="BC248" s="1000">
        <v>0</v>
      </c>
      <c r="BD248" s="1001">
        <v>0</v>
      </c>
      <c r="BE248" s="1000">
        <v>0</v>
      </c>
      <c r="BF248" s="1001">
        <v>0</v>
      </c>
      <c r="BG248" s="1000">
        <v>0</v>
      </c>
      <c r="BH248" s="1001">
        <v>0</v>
      </c>
      <c r="BI248" s="1000">
        <v>0</v>
      </c>
      <c r="BJ248" s="1001">
        <v>0</v>
      </c>
      <c r="BK248" s="1000">
        <v>0</v>
      </c>
      <c r="BL248" s="1001">
        <v>0</v>
      </c>
      <c r="BM248" s="1000">
        <v>0</v>
      </c>
      <c r="BN248" s="1001">
        <v>0</v>
      </c>
      <c r="BO248" s="1000">
        <v>0</v>
      </c>
      <c r="BP248" s="1001">
        <v>0</v>
      </c>
      <c r="BQ248" s="1000">
        <v>0</v>
      </c>
      <c r="BR248" s="1001">
        <v>0</v>
      </c>
      <c r="BS248" s="1000">
        <v>0</v>
      </c>
      <c r="BT248" s="1001">
        <v>0</v>
      </c>
      <c r="BU248" s="1000">
        <v>0</v>
      </c>
      <c r="BV248" s="1001">
        <v>0</v>
      </c>
      <c r="BW248" s="1000">
        <v>0</v>
      </c>
      <c r="BX248" s="1001">
        <v>0</v>
      </c>
      <c r="BY248" s="1000">
        <v>0</v>
      </c>
      <c r="BZ248" s="1001">
        <v>0</v>
      </c>
      <c r="CA248" s="1002">
        <v>0</v>
      </c>
      <c r="CB248" s="946"/>
      <c r="CC248" s="971"/>
      <c r="CD248" s="946"/>
      <c r="CE248" s="972"/>
      <c r="CF248" s="946"/>
      <c r="CG248" s="999">
        <v>0</v>
      </c>
      <c r="CH248" s="1000">
        <v>0</v>
      </c>
      <c r="CI248" s="1001">
        <v>0</v>
      </c>
      <c r="CJ248" s="1000">
        <v>0</v>
      </c>
      <c r="CK248" s="1001">
        <v>0</v>
      </c>
      <c r="CL248" s="1000">
        <v>0</v>
      </c>
      <c r="CM248" s="1001">
        <v>0</v>
      </c>
      <c r="CN248" s="1000">
        <v>0</v>
      </c>
      <c r="CO248" s="1001">
        <v>0</v>
      </c>
      <c r="CP248" s="1000">
        <v>0</v>
      </c>
      <c r="CQ248" s="1001">
        <v>0</v>
      </c>
      <c r="CR248" s="1000">
        <v>0</v>
      </c>
      <c r="CS248" s="1001">
        <v>0</v>
      </c>
      <c r="CT248" s="1000">
        <v>0</v>
      </c>
      <c r="CU248" s="1001">
        <v>0</v>
      </c>
      <c r="CV248" s="1000">
        <v>0</v>
      </c>
      <c r="CW248" s="1001">
        <v>0</v>
      </c>
      <c r="CX248" s="1000">
        <v>0</v>
      </c>
      <c r="CY248" s="1001">
        <v>0</v>
      </c>
      <c r="CZ248" s="1000">
        <v>0</v>
      </c>
      <c r="DA248" s="1001">
        <v>0</v>
      </c>
      <c r="DB248" s="1000">
        <v>0</v>
      </c>
      <c r="DC248" s="1001">
        <v>0</v>
      </c>
      <c r="DD248" s="1000">
        <v>0</v>
      </c>
      <c r="DE248" s="1001">
        <v>0</v>
      </c>
      <c r="DF248" s="1000">
        <v>0</v>
      </c>
      <c r="DG248" s="1001">
        <v>0</v>
      </c>
      <c r="DH248" s="1000">
        <v>0</v>
      </c>
      <c r="DI248" s="1001">
        <v>0</v>
      </c>
      <c r="DJ248" s="1000">
        <v>0</v>
      </c>
      <c r="DK248" s="1001">
        <v>0</v>
      </c>
      <c r="DL248" s="1000">
        <v>0</v>
      </c>
      <c r="DM248" s="1001">
        <v>0</v>
      </c>
      <c r="DN248" s="1000">
        <v>0</v>
      </c>
      <c r="DO248" s="1001">
        <v>0</v>
      </c>
      <c r="DP248" s="1002">
        <v>0</v>
      </c>
      <c r="DQ248" s="946"/>
      <c r="DR248" s="973"/>
      <c r="DS248" s="946"/>
      <c r="DT248" s="999">
        <v>0</v>
      </c>
      <c r="DU248" s="1000">
        <v>0</v>
      </c>
      <c r="DV248" s="1001">
        <v>0</v>
      </c>
      <c r="DW248" s="1000">
        <v>0</v>
      </c>
      <c r="DX248" s="1001">
        <v>0</v>
      </c>
      <c r="DY248" s="1000">
        <v>0</v>
      </c>
      <c r="DZ248" s="1001">
        <v>0</v>
      </c>
      <c r="EA248" s="1000">
        <v>0</v>
      </c>
      <c r="EB248" s="1001">
        <v>0</v>
      </c>
      <c r="EC248" s="1000">
        <v>0</v>
      </c>
      <c r="ED248" s="1001">
        <v>0</v>
      </c>
      <c r="EE248" s="1000">
        <v>0</v>
      </c>
      <c r="EF248" s="1001">
        <v>0</v>
      </c>
      <c r="EG248" s="1000">
        <v>0</v>
      </c>
      <c r="EH248" s="1001">
        <v>0</v>
      </c>
      <c r="EI248" s="1000">
        <v>0</v>
      </c>
      <c r="EJ248" s="1001">
        <v>0</v>
      </c>
      <c r="EK248" s="1000">
        <v>0</v>
      </c>
      <c r="EL248" s="1001">
        <v>0</v>
      </c>
      <c r="EM248" s="1000">
        <v>0</v>
      </c>
      <c r="EN248" s="1001">
        <v>0</v>
      </c>
      <c r="EO248" s="1000">
        <v>0</v>
      </c>
      <c r="EP248" s="1001">
        <v>0</v>
      </c>
      <c r="EQ248" s="1000">
        <v>0</v>
      </c>
      <c r="ER248" s="1001">
        <v>0</v>
      </c>
      <c r="ES248" s="1000">
        <v>0</v>
      </c>
      <c r="ET248" s="1001">
        <v>0</v>
      </c>
      <c r="EU248" s="1000">
        <v>0</v>
      </c>
      <c r="EV248" s="1001">
        <v>0</v>
      </c>
      <c r="EW248" s="1000">
        <v>0</v>
      </c>
      <c r="EX248" s="1001">
        <v>0</v>
      </c>
      <c r="EY248" s="1000">
        <v>0</v>
      </c>
      <c r="EZ248" s="1001">
        <v>0</v>
      </c>
      <c r="FA248" s="1000">
        <v>0</v>
      </c>
      <c r="FB248" s="1001">
        <v>0</v>
      </c>
      <c r="FC248" s="1002">
        <v>0</v>
      </c>
      <c r="FD248" s="946"/>
      <c r="FE248" s="974"/>
      <c r="FF248" s="946"/>
      <c r="FG248" s="975"/>
      <c r="FI248" s="1003" t="b">
        <v>1</v>
      </c>
    </row>
    <row r="249" spans="2:165" hidden="1" outlineLevel="1">
      <c r="B249" s="1004">
        <v>236</v>
      </c>
      <c r="C249" s="1005" t="s">
        <v>321</v>
      </c>
      <c r="E249" s="1006">
        <v>0</v>
      </c>
      <c r="F249" s="1007">
        <v>0</v>
      </c>
      <c r="G249" s="1008">
        <v>0</v>
      </c>
      <c r="H249" s="1007">
        <v>0</v>
      </c>
      <c r="I249" s="1008">
        <v>0</v>
      </c>
      <c r="J249" s="1007">
        <v>0</v>
      </c>
      <c r="K249" s="1008">
        <v>0</v>
      </c>
      <c r="L249" s="1007">
        <v>0</v>
      </c>
      <c r="M249" s="1008">
        <v>0</v>
      </c>
      <c r="N249" s="1007">
        <v>0</v>
      </c>
      <c r="O249" s="1008">
        <v>0</v>
      </c>
      <c r="P249" s="1007">
        <v>0</v>
      </c>
      <c r="Q249" s="1008">
        <v>0</v>
      </c>
      <c r="R249" s="1007">
        <v>0</v>
      </c>
      <c r="S249" s="1008">
        <v>0</v>
      </c>
      <c r="T249" s="1007">
        <v>0</v>
      </c>
      <c r="U249" s="1008">
        <v>0</v>
      </c>
      <c r="V249" s="1007">
        <v>0</v>
      </c>
      <c r="W249" s="1008">
        <v>0</v>
      </c>
      <c r="X249" s="1007">
        <v>0</v>
      </c>
      <c r="Y249" s="1008">
        <v>0</v>
      </c>
      <c r="Z249" s="1007">
        <v>0</v>
      </c>
      <c r="AA249" s="1008">
        <v>0</v>
      </c>
      <c r="AB249" s="1007">
        <v>0</v>
      </c>
      <c r="AC249" s="1008">
        <v>0</v>
      </c>
      <c r="AD249" s="1007">
        <v>0</v>
      </c>
      <c r="AE249" s="1008">
        <v>0</v>
      </c>
      <c r="AF249" s="1007">
        <v>0</v>
      </c>
      <c r="AG249" s="1008">
        <v>0</v>
      </c>
      <c r="AH249" s="1007">
        <v>0</v>
      </c>
      <c r="AI249" s="1008">
        <v>0</v>
      </c>
      <c r="AJ249" s="1007">
        <v>0</v>
      </c>
      <c r="AK249" s="1008">
        <v>0</v>
      </c>
      <c r="AL249" s="1007">
        <v>0</v>
      </c>
      <c r="AM249" s="1008">
        <v>0</v>
      </c>
      <c r="AN249" s="1009">
        <v>0</v>
      </c>
      <c r="AO249" s="946"/>
      <c r="AP249" s="964"/>
      <c r="AQ249" s="946"/>
      <c r="AR249" s="1006">
        <v>0</v>
      </c>
      <c r="AS249" s="1007">
        <v>0</v>
      </c>
      <c r="AT249" s="1008">
        <v>0</v>
      </c>
      <c r="AU249" s="1007">
        <v>0</v>
      </c>
      <c r="AV249" s="1008">
        <v>0</v>
      </c>
      <c r="AW249" s="1007">
        <v>0</v>
      </c>
      <c r="AX249" s="1008">
        <v>0</v>
      </c>
      <c r="AY249" s="1007">
        <v>0</v>
      </c>
      <c r="AZ249" s="1008">
        <v>0</v>
      </c>
      <c r="BA249" s="1007">
        <v>0</v>
      </c>
      <c r="BB249" s="1008">
        <v>0</v>
      </c>
      <c r="BC249" s="1007">
        <v>0</v>
      </c>
      <c r="BD249" s="1008">
        <v>0</v>
      </c>
      <c r="BE249" s="1007">
        <v>0</v>
      </c>
      <c r="BF249" s="1008">
        <v>0</v>
      </c>
      <c r="BG249" s="1007">
        <v>0</v>
      </c>
      <c r="BH249" s="1008">
        <v>0</v>
      </c>
      <c r="BI249" s="1007">
        <v>0</v>
      </c>
      <c r="BJ249" s="1008">
        <v>0</v>
      </c>
      <c r="BK249" s="1007">
        <v>0</v>
      </c>
      <c r="BL249" s="1008">
        <v>0</v>
      </c>
      <c r="BM249" s="1007">
        <v>0</v>
      </c>
      <c r="BN249" s="1008">
        <v>0</v>
      </c>
      <c r="BO249" s="1007">
        <v>0</v>
      </c>
      <c r="BP249" s="1008">
        <v>0</v>
      </c>
      <c r="BQ249" s="1007">
        <v>0</v>
      </c>
      <c r="BR249" s="1008">
        <v>0</v>
      </c>
      <c r="BS249" s="1007">
        <v>0</v>
      </c>
      <c r="BT249" s="1008">
        <v>0</v>
      </c>
      <c r="BU249" s="1007">
        <v>0</v>
      </c>
      <c r="BV249" s="1008">
        <v>0</v>
      </c>
      <c r="BW249" s="1007">
        <v>0</v>
      </c>
      <c r="BX249" s="1008">
        <v>0</v>
      </c>
      <c r="BY249" s="1007">
        <v>0</v>
      </c>
      <c r="BZ249" s="1008">
        <v>0</v>
      </c>
      <c r="CA249" s="1009">
        <v>0</v>
      </c>
      <c r="CB249" s="946"/>
      <c r="CC249" s="971"/>
      <c r="CD249" s="946"/>
      <c r="CE249" s="972"/>
      <c r="CF249" s="946"/>
      <c r="CG249" s="1006">
        <v>0</v>
      </c>
      <c r="CH249" s="1007">
        <v>0</v>
      </c>
      <c r="CI249" s="1008">
        <v>0</v>
      </c>
      <c r="CJ249" s="1007">
        <v>0</v>
      </c>
      <c r="CK249" s="1008">
        <v>0</v>
      </c>
      <c r="CL249" s="1007">
        <v>0</v>
      </c>
      <c r="CM249" s="1008">
        <v>0</v>
      </c>
      <c r="CN249" s="1007">
        <v>0</v>
      </c>
      <c r="CO249" s="1008">
        <v>0</v>
      </c>
      <c r="CP249" s="1007">
        <v>0</v>
      </c>
      <c r="CQ249" s="1008">
        <v>0</v>
      </c>
      <c r="CR249" s="1007">
        <v>0</v>
      </c>
      <c r="CS249" s="1008">
        <v>0</v>
      </c>
      <c r="CT249" s="1007">
        <v>0</v>
      </c>
      <c r="CU249" s="1008">
        <v>0</v>
      </c>
      <c r="CV249" s="1007">
        <v>0</v>
      </c>
      <c r="CW249" s="1008">
        <v>0</v>
      </c>
      <c r="CX249" s="1007">
        <v>0</v>
      </c>
      <c r="CY249" s="1008">
        <v>0</v>
      </c>
      <c r="CZ249" s="1007">
        <v>0</v>
      </c>
      <c r="DA249" s="1008">
        <v>0</v>
      </c>
      <c r="DB249" s="1007">
        <v>0</v>
      </c>
      <c r="DC249" s="1008">
        <v>0</v>
      </c>
      <c r="DD249" s="1007">
        <v>0</v>
      </c>
      <c r="DE249" s="1008">
        <v>0</v>
      </c>
      <c r="DF249" s="1007">
        <v>0</v>
      </c>
      <c r="DG249" s="1008">
        <v>0</v>
      </c>
      <c r="DH249" s="1007">
        <v>0</v>
      </c>
      <c r="DI249" s="1008">
        <v>0</v>
      </c>
      <c r="DJ249" s="1007">
        <v>0</v>
      </c>
      <c r="DK249" s="1008">
        <v>0</v>
      </c>
      <c r="DL249" s="1007">
        <v>0</v>
      </c>
      <c r="DM249" s="1008">
        <v>0</v>
      </c>
      <c r="DN249" s="1007">
        <v>0</v>
      </c>
      <c r="DO249" s="1008">
        <v>0</v>
      </c>
      <c r="DP249" s="1009">
        <v>0</v>
      </c>
      <c r="DQ249" s="946"/>
      <c r="DR249" s="973"/>
      <c r="DS249" s="946"/>
      <c r="DT249" s="1006">
        <v>0</v>
      </c>
      <c r="DU249" s="1007">
        <v>0</v>
      </c>
      <c r="DV249" s="1008">
        <v>0</v>
      </c>
      <c r="DW249" s="1007">
        <v>0</v>
      </c>
      <c r="DX249" s="1008">
        <v>0</v>
      </c>
      <c r="DY249" s="1007">
        <v>0</v>
      </c>
      <c r="DZ249" s="1008">
        <v>0</v>
      </c>
      <c r="EA249" s="1007">
        <v>0</v>
      </c>
      <c r="EB249" s="1008">
        <v>0</v>
      </c>
      <c r="EC249" s="1007">
        <v>0</v>
      </c>
      <c r="ED249" s="1008">
        <v>0</v>
      </c>
      <c r="EE249" s="1007">
        <v>0</v>
      </c>
      <c r="EF249" s="1008">
        <v>0</v>
      </c>
      <c r="EG249" s="1007">
        <v>0</v>
      </c>
      <c r="EH249" s="1008">
        <v>0</v>
      </c>
      <c r="EI249" s="1007">
        <v>0</v>
      </c>
      <c r="EJ249" s="1008">
        <v>0</v>
      </c>
      <c r="EK249" s="1007">
        <v>0</v>
      </c>
      <c r="EL249" s="1008">
        <v>0</v>
      </c>
      <c r="EM249" s="1007">
        <v>0</v>
      </c>
      <c r="EN249" s="1008">
        <v>0</v>
      </c>
      <c r="EO249" s="1007">
        <v>0</v>
      </c>
      <c r="EP249" s="1008">
        <v>0</v>
      </c>
      <c r="EQ249" s="1007">
        <v>0</v>
      </c>
      <c r="ER249" s="1008">
        <v>0</v>
      </c>
      <c r="ES249" s="1007">
        <v>0</v>
      </c>
      <c r="ET249" s="1008">
        <v>0</v>
      </c>
      <c r="EU249" s="1007">
        <v>0</v>
      </c>
      <c r="EV249" s="1008">
        <v>0</v>
      </c>
      <c r="EW249" s="1007">
        <v>0</v>
      </c>
      <c r="EX249" s="1008">
        <v>0</v>
      </c>
      <c r="EY249" s="1007">
        <v>0</v>
      </c>
      <c r="EZ249" s="1008">
        <v>0</v>
      </c>
      <c r="FA249" s="1007">
        <v>0</v>
      </c>
      <c r="FB249" s="1008">
        <v>0</v>
      </c>
      <c r="FC249" s="1009">
        <v>0</v>
      </c>
      <c r="FD249" s="946"/>
      <c r="FE249" s="974"/>
      <c r="FF249" s="946"/>
      <c r="FG249" s="975"/>
      <c r="FI249" s="1010" t="b">
        <v>1</v>
      </c>
    </row>
    <row r="250" spans="2:165" outlineLevel="1">
      <c r="B250" s="990">
        <v>237</v>
      </c>
      <c r="C250" s="1011" t="s">
        <v>394</v>
      </c>
      <c r="E250" s="992">
        <v>171821</v>
      </c>
      <c r="F250" s="993">
        <v>171821</v>
      </c>
      <c r="G250" s="994">
        <v>175929</v>
      </c>
      <c r="H250" s="993">
        <v>176642</v>
      </c>
      <c r="I250" s="994">
        <v>176642</v>
      </c>
      <c r="J250" s="993">
        <v>176642</v>
      </c>
      <c r="K250" s="994">
        <v>260972</v>
      </c>
      <c r="L250" s="993">
        <v>260972</v>
      </c>
      <c r="M250" s="994">
        <v>286685</v>
      </c>
      <c r="N250" s="993">
        <v>258854</v>
      </c>
      <c r="O250" s="994">
        <v>148491</v>
      </c>
      <c r="P250" s="993">
        <v>94496</v>
      </c>
      <c r="Q250" s="994">
        <v>110625</v>
      </c>
      <c r="R250" s="993">
        <v>-275</v>
      </c>
      <c r="S250" s="994">
        <v>-275</v>
      </c>
      <c r="T250" s="993">
        <v>-2049</v>
      </c>
      <c r="U250" s="994">
        <v>-3589</v>
      </c>
      <c r="V250" s="993">
        <v>-3589</v>
      </c>
      <c r="W250" s="994">
        <v>-3589</v>
      </c>
      <c r="X250" s="993">
        <v>-3589</v>
      </c>
      <c r="Y250" s="994">
        <v>0</v>
      </c>
      <c r="Z250" s="993">
        <v>0</v>
      </c>
      <c r="AA250" s="994">
        <v>0</v>
      </c>
      <c r="AB250" s="993">
        <v>0</v>
      </c>
      <c r="AC250" s="994">
        <v>0</v>
      </c>
      <c r="AD250" s="993">
        <v>0</v>
      </c>
      <c r="AE250" s="994">
        <v>0</v>
      </c>
      <c r="AF250" s="993">
        <v>0</v>
      </c>
      <c r="AG250" s="994">
        <v>0</v>
      </c>
      <c r="AH250" s="993">
        <v>0</v>
      </c>
      <c r="AI250" s="994">
        <v>0</v>
      </c>
      <c r="AJ250" s="993">
        <v>0</v>
      </c>
      <c r="AK250" s="994">
        <v>0</v>
      </c>
      <c r="AL250" s="993">
        <v>0</v>
      </c>
      <c r="AM250" s="994">
        <v>0</v>
      </c>
      <c r="AN250" s="995">
        <v>0</v>
      </c>
      <c r="AO250" s="946"/>
      <c r="AP250" s="964"/>
      <c r="AQ250" s="946"/>
      <c r="AR250" s="992">
        <v>48</v>
      </c>
      <c r="AS250" s="993">
        <v>48</v>
      </c>
      <c r="AT250" s="994">
        <v>50</v>
      </c>
      <c r="AU250" s="993">
        <v>50</v>
      </c>
      <c r="AV250" s="994">
        <v>50</v>
      </c>
      <c r="AW250" s="993">
        <v>50</v>
      </c>
      <c r="AX250" s="994">
        <v>61</v>
      </c>
      <c r="AY250" s="993">
        <v>61</v>
      </c>
      <c r="AZ250" s="994">
        <v>64</v>
      </c>
      <c r="BA250" s="993">
        <v>59</v>
      </c>
      <c r="BB250" s="994">
        <v>45</v>
      </c>
      <c r="BC250" s="993">
        <v>31</v>
      </c>
      <c r="BD250" s="994">
        <v>34</v>
      </c>
      <c r="BE250" s="993">
        <v>-1</v>
      </c>
      <c r="BF250" s="994">
        <v>-1</v>
      </c>
      <c r="BG250" s="993">
        <v>-1</v>
      </c>
      <c r="BH250" s="994">
        <v>-1</v>
      </c>
      <c r="BI250" s="993">
        <v>-1</v>
      </c>
      <c r="BJ250" s="994">
        <v>-1</v>
      </c>
      <c r="BK250" s="993">
        <v>-1</v>
      </c>
      <c r="BL250" s="994">
        <v>0</v>
      </c>
      <c r="BM250" s="993">
        <v>0</v>
      </c>
      <c r="BN250" s="994">
        <v>0</v>
      </c>
      <c r="BO250" s="993">
        <v>0</v>
      </c>
      <c r="BP250" s="994">
        <v>0</v>
      </c>
      <c r="BQ250" s="993">
        <v>0</v>
      </c>
      <c r="BR250" s="994">
        <v>0</v>
      </c>
      <c r="BS250" s="993">
        <v>0</v>
      </c>
      <c r="BT250" s="994">
        <v>0</v>
      </c>
      <c r="BU250" s="993">
        <v>0</v>
      </c>
      <c r="BV250" s="994">
        <v>0</v>
      </c>
      <c r="BW250" s="993">
        <v>0</v>
      </c>
      <c r="BX250" s="994">
        <v>0</v>
      </c>
      <c r="BY250" s="993">
        <v>0</v>
      </c>
      <c r="BZ250" s="994">
        <v>0</v>
      </c>
      <c r="CA250" s="995">
        <v>0</v>
      </c>
      <c r="CB250" s="946"/>
      <c r="CC250" s="971"/>
      <c r="CD250" s="946"/>
      <c r="CE250" s="972"/>
      <c r="CF250" s="946"/>
      <c r="CG250" s="992">
        <v>135577</v>
      </c>
      <c r="CH250" s="993">
        <v>135577</v>
      </c>
      <c r="CI250" s="994">
        <v>138837</v>
      </c>
      <c r="CJ250" s="993">
        <v>139403</v>
      </c>
      <c r="CK250" s="994">
        <v>139403</v>
      </c>
      <c r="CL250" s="993">
        <v>139403</v>
      </c>
      <c r="CM250" s="994">
        <v>202574</v>
      </c>
      <c r="CN250" s="993">
        <v>202574</v>
      </c>
      <c r="CO250" s="994">
        <v>220867</v>
      </c>
      <c r="CP250" s="993">
        <v>199651</v>
      </c>
      <c r="CQ250" s="994">
        <v>117752</v>
      </c>
      <c r="CR250" s="993">
        <v>76129</v>
      </c>
      <c r="CS250" s="994">
        <v>88930</v>
      </c>
      <c r="CT250" s="993">
        <v>913</v>
      </c>
      <c r="CU250" s="994">
        <v>913</v>
      </c>
      <c r="CV250" s="993">
        <v>-800</v>
      </c>
      <c r="CW250" s="994">
        <v>-2287</v>
      </c>
      <c r="CX250" s="993">
        <v>-2287</v>
      </c>
      <c r="CY250" s="994">
        <v>-2287</v>
      </c>
      <c r="CZ250" s="993">
        <v>-2287</v>
      </c>
      <c r="DA250" s="994">
        <v>0</v>
      </c>
      <c r="DB250" s="993">
        <v>0</v>
      </c>
      <c r="DC250" s="994">
        <v>0</v>
      </c>
      <c r="DD250" s="993">
        <v>0</v>
      </c>
      <c r="DE250" s="994">
        <v>0</v>
      </c>
      <c r="DF250" s="993">
        <v>0</v>
      </c>
      <c r="DG250" s="994">
        <v>0</v>
      </c>
      <c r="DH250" s="993">
        <v>0</v>
      </c>
      <c r="DI250" s="994">
        <v>0</v>
      </c>
      <c r="DJ250" s="993">
        <v>0</v>
      </c>
      <c r="DK250" s="994">
        <v>0</v>
      </c>
      <c r="DL250" s="993">
        <v>0</v>
      </c>
      <c r="DM250" s="994">
        <v>0</v>
      </c>
      <c r="DN250" s="993">
        <v>0</v>
      </c>
      <c r="DO250" s="994">
        <v>0</v>
      </c>
      <c r="DP250" s="995">
        <v>0</v>
      </c>
      <c r="DQ250" s="946"/>
      <c r="DR250" s="973"/>
      <c r="DS250" s="946"/>
      <c r="DT250" s="992">
        <v>38</v>
      </c>
      <c r="DU250" s="993">
        <v>38</v>
      </c>
      <c r="DV250" s="994">
        <v>39</v>
      </c>
      <c r="DW250" s="993">
        <v>39</v>
      </c>
      <c r="DX250" s="994">
        <v>39</v>
      </c>
      <c r="DY250" s="993">
        <v>39</v>
      </c>
      <c r="DZ250" s="994">
        <v>48</v>
      </c>
      <c r="EA250" s="993">
        <v>48</v>
      </c>
      <c r="EB250" s="994">
        <v>50</v>
      </c>
      <c r="EC250" s="993">
        <v>46</v>
      </c>
      <c r="ED250" s="994">
        <v>35</v>
      </c>
      <c r="EE250" s="993">
        <v>25</v>
      </c>
      <c r="EF250" s="994">
        <v>27</v>
      </c>
      <c r="EG250" s="993">
        <v>-1</v>
      </c>
      <c r="EH250" s="994">
        <v>-1</v>
      </c>
      <c r="EI250" s="993">
        <v>-1</v>
      </c>
      <c r="EJ250" s="994">
        <v>-1</v>
      </c>
      <c r="EK250" s="993">
        <v>-1</v>
      </c>
      <c r="EL250" s="994">
        <v>-1</v>
      </c>
      <c r="EM250" s="993">
        <v>-1</v>
      </c>
      <c r="EN250" s="994">
        <v>0</v>
      </c>
      <c r="EO250" s="993">
        <v>0</v>
      </c>
      <c r="EP250" s="994">
        <v>0</v>
      </c>
      <c r="EQ250" s="993">
        <v>0</v>
      </c>
      <c r="ER250" s="994">
        <v>0</v>
      </c>
      <c r="ES250" s="993">
        <v>0</v>
      </c>
      <c r="ET250" s="994">
        <v>0</v>
      </c>
      <c r="EU250" s="993">
        <v>0</v>
      </c>
      <c r="EV250" s="994">
        <v>0</v>
      </c>
      <c r="EW250" s="993">
        <v>0</v>
      </c>
      <c r="EX250" s="994">
        <v>0</v>
      </c>
      <c r="EY250" s="993">
        <v>0</v>
      </c>
      <c r="EZ250" s="994">
        <v>0</v>
      </c>
      <c r="FA250" s="993">
        <v>0</v>
      </c>
      <c r="FB250" s="994">
        <v>0</v>
      </c>
      <c r="FC250" s="995">
        <v>0</v>
      </c>
      <c r="FD250" s="946"/>
      <c r="FE250" s="974"/>
      <c r="FF250" s="946"/>
      <c r="FG250" s="975"/>
      <c r="FI250" s="996" t="b">
        <v>0</v>
      </c>
    </row>
    <row r="251" spans="2:165" outlineLevel="1">
      <c r="B251" s="983">
        <v>238</v>
      </c>
      <c r="C251" s="1012" t="s">
        <v>325</v>
      </c>
      <c r="E251" s="985">
        <v>-48674</v>
      </c>
      <c r="F251" s="986">
        <v>-16672</v>
      </c>
      <c r="G251" s="987">
        <v>-876</v>
      </c>
      <c r="H251" s="986">
        <v>6083</v>
      </c>
      <c r="I251" s="987">
        <v>6083</v>
      </c>
      <c r="J251" s="986">
        <v>6083</v>
      </c>
      <c r="K251" s="987">
        <v>6083</v>
      </c>
      <c r="L251" s="986">
        <v>6083</v>
      </c>
      <c r="M251" s="987">
        <v>6083</v>
      </c>
      <c r="N251" s="986">
        <v>6083</v>
      </c>
      <c r="O251" s="987">
        <v>6083</v>
      </c>
      <c r="P251" s="986">
        <v>609</v>
      </c>
      <c r="Q251" s="987">
        <v>0</v>
      </c>
      <c r="R251" s="986">
        <v>0</v>
      </c>
      <c r="S251" s="987">
        <v>0</v>
      </c>
      <c r="T251" s="986">
        <v>0</v>
      </c>
      <c r="U251" s="987">
        <v>0</v>
      </c>
      <c r="V251" s="986">
        <v>0</v>
      </c>
      <c r="W251" s="987">
        <v>0</v>
      </c>
      <c r="X251" s="986">
        <v>0</v>
      </c>
      <c r="Y251" s="987">
        <v>0</v>
      </c>
      <c r="Z251" s="986">
        <v>0</v>
      </c>
      <c r="AA251" s="987">
        <v>0</v>
      </c>
      <c r="AB251" s="986">
        <v>0</v>
      </c>
      <c r="AC251" s="987">
        <v>0</v>
      </c>
      <c r="AD251" s="986">
        <v>0</v>
      </c>
      <c r="AE251" s="987">
        <v>0</v>
      </c>
      <c r="AF251" s="986">
        <v>0</v>
      </c>
      <c r="AG251" s="987">
        <v>0</v>
      </c>
      <c r="AH251" s="986">
        <v>0</v>
      </c>
      <c r="AI251" s="987">
        <v>0</v>
      </c>
      <c r="AJ251" s="986">
        <v>0</v>
      </c>
      <c r="AK251" s="987">
        <v>0</v>
      </c>
      <c r="AL251" s="986">
        <v>0</v>
      </c>
      <c r="AM251" s="987">
        <v>0</v>
      </c>
      <c r="AN251" s="988">
        <v>0</v>
      </c>
      <c r="AO251" s="946"/>
      <c r="AP251" s="964"/>
      <c r="AQ251" s="946"/>
      <c r="AR251" s="985">
        <v>-11</v>
      </c>
      <c r="AS251" s="986">
        <v>-4</v>
      </c>
      <c r="AT251" s="987">
        <v>0</v>
      </c>
      <c r="AU251" s="986">
        <v>1</v>
      </c>
      <c r="AV251" s="987">
        <v>1</v>
      </c>
      <c r="AW251" s="986">
        <v>1</v>
      </c>
      <c r="AX251" s="987">
        <v>1</v>
      </c>
      <c r="AY251" s="986">
        <v>1</v>
      </c>
      <c r="AZ251" s="987">
        <v>1</v>
      </c>
      <c r="BA251" s="986">
        <v>1</v>
      </c>
      <c r="BB251" s="987">
        <v>1</v>
      </c>
      <c r="BC251" s="986">
        <v>0</v>
      </c>
      <c r="BD251" s="987">
        <v>0</v>
      </c>
      <c r="BE251" s="986">
        <v>0</v>
      </c>
      <c r="BF251" s="987">
        <v>0</v>
      </c>
      <c r="BG251" s="986">
        <v>0</v>
      </c>
      <c r="BH251" s="987">
        <v>0</v>
      </c>
      <c r="BI251" s="986">
        <v>0</v>
      </c>
      <c r="BJ251" s="987">
        <v>0</v>
      </c>
      <c r="BK251" s="986">
        <v>0</v>
      </c>
      <c r="BL251" s="987">
        <v>0</v>
      </c>
      <c r="BM251" s="986">
        <v>0</v>
      </c>
      <c r="BN251" s="987">
        <v>0</v>
      </c>
      <c r="BO251" s="986">
        <v>0</v>
      </c>
      <c r="BP251" s="987">
        <v>0</v>
      </c>
      <c r="BQ251" s="986">
        <v>0</v>
      </c>
      <c r="BR251" s="987">
        <v>0</v>
      </c>
      <c r="BS251" s="986">
        <v>0</v>
      </c>
      <c r="BT251" s="987">
        <v>0</v>
      </c>
      <c r="BU251" s="986">
        <v>0</v>
      </c>
      <c r="BV251" s="987">
        <v>0</v>
      </c>
      <c r="BW251" s="986">
        <v>0</v>
      </c>
      <c r="BX251" s="987">
        <v>0</v>
      </c>
      <c r="BY251" s="986">
        <v>0</v>
      </c>
      <c r="BZ251" s="987">
        <v>0</v>
      </c>
      <c r="CA251" s="988">
        <v>0</v>
      </c>
      <c r="CB251" s="946"/>
      <c r="CC251" s="971"/>
      <c r="CD251" s="946"/>
      <c r="CE251" s="972"/>
      <c r="CF251" s="946"/>
      <c r="CG251" s="985">
        <v>-40159</v>
      </c>
      <c r="CH251" s="986">
        <v>-13755</v>
      </c>
      <c r="CI251" s="987">
        <v>-723</v>
      </c>
      <c r="CJ251" s="986">
        <v>5019</v>
      </c>
      <c r="CK251" s="987">
        <v>5019</v>
      </c>
      <c r="CL251" s="986">
        <v>5019</v>
      </c>
      <c r="CM251" s="987">
        <v>5019</v>
      </c>
      <c r="CN251" s="986">
        <v>5019</v>
      </c>
      <c r="CO251" s="987">
        <v>5019</v>
      </c>
      <c r="CP251" s="986">
        <v>5019</v>
      </c>
      <c r="CQ251" s="987">
        <v>5019</v>
      </c>
      <c r="CR251" s="986">
        <v>502</v>
      </c>
      <c r="CS251" s="987">
        <v>0</v>
      </c>
      <c r="CT251" s="986">
        <v>0</v>
      </c>
      <c r="CU251" s="987">
        <v>0</v>
      </c>
      <c r="CV251" s="986">
        <v>0</v>
      </c>
      <c r="CW251" s="987">
        <v>0</v>
      </c>
      <c r="CX251" s="986">
        <v>0</v>
      </c>
      <c r="CY251" s="987">
        <v>0</v>
      </c>
      <c r="CZ251" s="986">
        <v>0</v>
      </c>
      <c r="DA251" s="987">
        <v>0</v>
      </c>
      <c r="DB251" s="986">
        <v>0</v>
      </c>
      <c r="DC251" s="987">
        <v>0</v>
      </c>
      <c r="DD251" s="986">
        <v>0</v>
      </c>
      <c r="DE251" s="987">
        <v>0</v>
      </c>
      <c r="DF251" s="986">
        <v>0</v>
      </c>
      <c r="DG251" s="987">
        <v>0</v>
      </c>
      <c r="DH251" s="986">
        <v>0</v>
      </c>
      <c r="DI251" s="987">
        <v>0</v>
      </c>
      <c r="DJ251" s="986">
        <v>0</v>
      </c>
      <c r="DK251" s="987">
        <v>0</v>
      </c>
      <c r="DL251" s="986">
        <v>0</v>
      </c>
      <c r="DM251" s="987">
        <v>0</v>
      </c>
      <c r="DN251" s="986">
        <v>0</v>
      </c>
      <c r="DO251" s="987">
        <v>0</v>
      </c>
      <c r="DP251" s="988">
        <v>0</v>
      </c>
      <c r="DQ251" s="946"/>
      <c r="DR251" s="973"/>
      <c r="DS251" s="946"/>
      <c r="DT251" s="985">
        <v>-9</v>
      </c>
      <c r="DU251" s="986">
        <v>-4</v>
      </c>
      <c r="DV251" s="987">
        <v>0</v>
      </c>
      <c r="DW251" s="986">
        <v>1</v>
      </c>
      <c r="DX251" s="987">
        <v>1</v>
      </c>
      <c r="DY251" s="986">
        <v>1</v>
      </c>
      <c r="DZ251" s="987">
        <v>1</v>
      </c>
      <c r="EA251" s="986">
        <v>1</v>
      </c>
      <c r="EB251" s="987">
        <v>1</v>
      </c>
      <c r="EC251" s="986">
        <v>1</v>
      </c>
      <c r="ED251" s="987">
        <v>1</v>
      </c>
      <c r="EE251" s="986">
        <v>0</v>
      </c>
      <c r="EF251" s="987">
        <v>0</v>
      </c>
      <c r="EG251" s="986">
        <v>0</v>
      </c>
      <c r="EH251" s="987">
        <v>0</v>
      </c>
      <c r="EI251" s="986">
        <v>0</v>
      </c>
      <c r="EJ251" s="987">
        <v>0</v>
      </c>
      <c r="EK251" s="986">
        <v>0</v>
      </c>
      <c r="EL251" s="987">
        <v>0</v>
      </c>
      <c r="EM251" s="986">
        <v>0</v>
      </c>
      <c r="EN251" s="987">
        <v>0</v>
      </c>
      <c r="EO251" s="986">
        <v>0</v>
      </c>
      <c r="EP251" s="987">
        <v>0</v>
      </c>
      <c r="EQ251" s="986">
        <v>0</v>
      </c>
      <c r="ER251" s="987">
        <v>0</v>
      </c>
      <c r="ES251" s="986">
        <v>0</v>
      </c>
      <c r="ET251" s="987">
        <v>0</v>
      </c>
      <c r="EU251" s="986">
        <v>0</v>
      </c>
      <c r="EV251" s="987">
        <v>0</v>
      </c>
      <c r="EW251" s="986">
        <v>0</v>
      </c>
      <c r="EX251" s="987">
        <v>0</v>
      </c>
      <c r="EY251" s="986">
        <v>0</v>
      </c>
      <c r="EZ251" s="987">
        <v>0</v>
      </c>
      <c r="FA251" s="986">
        <v>0</v>
      </c>
      <c r="FB251" s="987">
        <v>0</v>
      </c>
      <c r="FC251" s="988">
        <v>0</v>
      </c>
      <c r="FD251" s="946"/>
      <c r="FE251" s="974"/>
      <c r="FF251" s="946"/>
      <c r="FG251" s="975"/>
      <c r="FI251" s="989" t="b">
        <v>0</v>
      </c>
    </row>
    <row r="252" spans="2:165" hidden="1" outlineLevel="1">
      <c r="B252" s="990">
        <v>239</v>
      </c>
      <c r="C252" s="1011" t="s">
        <v>326</v>
      </c>
      <c r="E252" s="992">
        <v>0</v>
      </c>
      <c r="F252" s="993">
        <v>0</v>
      </c>
      <c r="G252" s="994">
        <v>0</v>
      </c>
      <c r="H252" s="993">
        <v>0</v>
      </c>
      <c r="I252" s="994">
        <v>0</v>
      </c>
      <c r="J252" s="993">
        <v>0</v>
      </c>
      <c r="K252" s="994">
        <v>0</v>
      </c>
      <c r="L252" s="993">
        <v>0</v>
      </c>
      <c r="M252" s="994">
        <v>0</v>
      </c>
      <c r="N252" s="993">
        <v>0</v>
      </c>
      <c r="O252" s="994">
        <v>0</v>
      </c>
      <c r="P252" s="993">
        <v>0</v>
      </c>
      <c r="Q252" s="994">
        <v>0</v>
      </c>
      <c r="R252" s="993">
        <v>0</v>
      </c>
      <c r="S252" s="994">
        <v>0</v>
      </c>
      <c r="T252" s="993">
        <v>0</v>
      </c>
      <c r="U252" s="994">
        <v>0</v>
      </c>
      <c r="V252" s="993">
        <v>0</v>
      </c>
      <c r="W252" s="994">
        <v>0</v>
      </c>
      <c r="X252" s="993">
        <v>0</v>
      </c>
      <c r="Y252" s="994">
        <v>0</v>
      </c>
      <c r="Z252" s="993">
        <v>0</v>
      </c>
      <c r="AA252" s="994">
        <v>0</v>
      </c>
      <c r="AB252" s="993">
        <v>0</v>
      </c>
      <c r="AC252" s="994">
        <v>0</v>
      </c>
      <c r="AD252" s="993">
        <v>0</v>
      </c>
      <c r="AE252" s="994">
        <v>0</v>
      </c>
      <c r="AF252" s="993">
        <v>0</v>
      </c>
      <c r="AG252" s="994">
        <v>0</v>
      </c>
      <c r="AH252" s="993">
        <v>0</v>
      </c>
      <c r="AI252" s="994">
        <v>0</v>
      </c>
      <c r="AJ252" s="993">
        <v>0</v>
      </c>
      <c r="AK252" s="994">
        <v>0</v>
      </c>
      <c r="AL252" s="993">
        <v>0</v>
      </c>
      <c r="AM252" s="994">
        <v>0</v>
      </c>
      <c r="AN252" s="995">
        <v>0</v>
      </c>
      <c r="AO252" s="946"/>
      <c r="AP252" s="964"/>
      <c r="AQ252" s="946"/>
      <c r="AR252" s="992">
        <v>0</v>
      </c>
      <c r="AS252" s="993">
        <v>0</v>
      </c>
      <c r="AT252" s="994">
        <v>0</v>
      </c>
      <c r="AU252" s="993">
        <v>0</v>
      </c>
      <c r="AV252" s="994">
        <v>0</v>
      </c>
      <c r="AW252" s="993">
        <v>0</v>
      </c>
      <c r="AX252" s="994">
        <v>0</v>
      </c>
      <c r="AY252" s="993">
        <v>0</v>
      </c>
      <c r="AZ252" s="994">
        <v>0</v>
      </c>
      <c r="BA252" s="993">
        <v>0</v>
      </c>
      <c r="BB252" s="994">
        <v>0</v>
      </c>
      <c r="BC252" s="993">
        <v>0</v>
      </c>
      <c r="BD252" s="994">
        <v>0</v>
      </c>
      <c r="BE252" s="993">
        <v>0</v>
      </c>
      <c r="BF252" s="994">
        <v>0</v>
      </c>
      <c r="BG252" s="993">
        <v>0</v>
      </c>
      <c r="BH252" s="994">
        <v>0</v>
      </c>
      <c r="BI252" s="993">
        <v>0</v>
      </c>
      <c r="BJ252" s="994">
        <v>0</v>
      </c>
      <c r="BK252" s="993">
        <v>0</v>
      </c>
      <c r="BL252" s="994">
        <v>0</v>
      </c>
      <c r="BM252" s="993">
        <v>0</v>
      </c>
      <c r="BN252" s="994">
        <v>0</v>
      </c>
      <c r="BO252" s="993">
        <v>0</v>
      </c>
      <c r="BP252" s="994">
        <v>0</v>
      </c>
      <c r="BQ252" s="993">
        <v>0</v>
      </c>
      <c r="BR252" s="994">
        <v>0</v>
      </c>
      <c r="BS252" s="993">
        <v>0</v>
      </c>
      <c r="BT252" s="994">
        <v>0</v>
      </c>
      <c r="BU252" s="993">
        <v>0</v>
      </c>
      <c r="BV252" s="994">
        <v>0</v>
      </c>
      <c r="BW252" s="993">
        <v>0</v>
      </c>
      <c r="BX252" s="994">
        <v>0</v>
      </c>
      <c r="BY252" s="993">
        <v>0</v>
      </c>
      <c r="BZ252" s="994">
        <v>0</v>
      </c>
      <c r="CA252" s="995">
        <v>0</v>
      </c>
      <c r="CB252" s="946"/>
      <c r="CC252" s="971"/>
      <c r="CD252" s="946"/>
      <c r="CE252" s="972"/>
      <c r="CF252" s="946"/>
      <c r="CG252" s="992">
        <v>0</v>
      </c>
      <c r="CH252" s="993">
        <v>0</v>
      </c>
      <c r="CI252" s="994">
        <v>0</v>
      </c>
      <c r="CJ252" s="993">
        <v>0</v>
      </c>
      <c r="CK252" s="994">
        <v>0</v>
      </c>
      <c r="CL252" s="993">
        <v>0</v>
      </c>
      <c r="CM252" s="994">
        <v>0</v>
      </c>
      <c r="CN252" s="993">
        <v>0</v>
      </c>
      <c r="CO252" s="994">
        <v>0</v>
      </c>
      <c r="CP252" s="993">
        <v>0</v>
      </c>
      <c r="CQ252" s="994">
        <v>0</v>
      </c>
      <c r="CR252" s="993">
        <v>0</v>
      </c>
      <c r="CS252" s="994">
        <v>0</v>
      </c>
      <c r="CT252" s="993">
        <v>0</v>
      </c>
      <c r="CU252" s="994">
        <v>0</v>
      </c>
      <c r="CV252" s="993">
        <v>0</v>
      </c>
      <c r="CW252" s="994">
        <v>0</v>
      </c>
      <c r="CX252" s="993">
        <v>0</v>
      </c>
      <c r="CY252" s="994">
        <v>0</v>
      </c>
      <c r="CZ252" s="993">
        <v>0</v>
      </c>
      <c r="DA252" s="994">
        <v>0</v>
      </c>
      <c r="DB252" s="993">
        <v>0</v>
      </c>
      <c r="DC252" s="994">
        <v>0</v>
      </c>
      <c r="DD252" s="993">
        <v>0</v>
      </c>
      <c r="DE252" s="994">
        <v>0</v>
      </c>
      <c r="DF252" s="993">
        <v>0</v>
      </c>
      <c r="DG252" s="994">
        <v>0</v>
      </c>
      <c r="DH252" s="993">
        <v>0</v>
      </c>
      <c r="DI252" s="994">
        <v>0</v>
      </c>
      <c r="DJ252" s="993">
        <v>0</v>
      </c>
      <c r="DK252" s="994">
        <v>0</v>
      </c>
      <c r="DL252" s="993">
        <v>0</v>
      </c>
      <c r="DM252" s="994">
        <v>0</v>
      </c>
      <c r="DN252" s="993">
        <v>0</v>
      </c>
      <c r="DO252" s="994">
        <v>0</v>
      </c>
      <c r="DP252" s="995">
        <v>0</v>
      </c>
      <c r="DQ252" s="946"/>
      <c r="DR252" s="973"/>
      <c r="DS252" s="946"/>
      <c r="DT252" s="992">
        <v>0</v>
      </c>
      <c r="DU252" s="993">
        <v>0</v>
      </c>
      <c r="DV252" s="994">
        <v>0</v>
      </c>
      <c r="DW252" s="993">
        <v>0</v>
      </c>
      <c r="DX252" s="994">
        <v>0</v>
      </c>
      <c r="DY252" s="993">
        <v>0</v>
      </c>
      <c r="DZ252" s="994">
        <v>0</v>
      </c>
      <c r="EA252" s="993">
        <v>0</v>
      </c>
      <c r="EB252" s="994">
        <v>0</v>
      </c>
      <c r="EC252" s="993">
        <v>0</v>
      </c>
      <c r="ED252" s="994">
        <v>0</v>
      </c>
      <c r="EE252" s="993">
        <v>0</v>
      </c>
      <c r="EF252" s="994">
        <v>0</v>
      </c>
      <c r="EG252" s="993">
        <v>0</v>
      </c>
      <c r="EH252" s="994">
        <v>0</v>
      </c>
      <c r="EI252" s="993">
        <v>0</v>
      </c>
      <c r="EJ252" s="994">
        <v>0</v>
      </c>
      <c r="EK252" s="993">
        <v>0</v>
      </c>
      <c r="EL252" s="994">
        <v>0</v>
      </c>
      <c r="EM252" s="993">
        <v>0</v>
      </c>
      <c r="EN252" s="994">
        <v>0</v>
      </c>
      <c r="EO252" s="993">
        <v>0</v>
      </c>
      <c r="EP252" s="994">
        <v>0</v>
      </c>
      <c r="EQ252" s="993">
        <v>0</v>
      </c>
      <c r="ER252" s="994">
        <v>0</v>
      </c>
      <c r="ES252" s="993">
        <v>0</v>
      </c>
      <c r="ET252" s="994">
        <v>0</v>
      </c>
      <c r="EU252" s="993">
        <v>0</v>
      </c>
      <c r="EV252" s="994">
        <v>0</v>
      </c>
      <c r="EW252" s="993">
        <v>0</v>
      </c>
      <c r="EX252" s="994">
        <v>0</v>
      </c>
      <c r="EY252" s="993">
        <v>0</v>
      </c>
      <c r="EZ252" s="994">
        <v>0</v>
      </c>
      <c r="FA252" s="993">
        <v>0</v>
      </c>
      <c r="FB252" s="994">
        <v>0</v>
      </c>
      <c r="FC252" s="995">
        <v>0</v>
      </c>
      <c r="FD252" s="946"/>
      <c r="FE252" s="974"/>
      <c r="FF252" s="946"/>
      <c r="FG252" s="975"/>
      <c r="FI252" s="996" t="b">
        <v>1</v>
      </c>
    </row>
    <row r="253" spans="2:165" hidden="1" outlineLevel="1">
      <c r="B253" s="1013">
        <v>240</v>
      </c>
      <c r="C253" s="1014" t="s">
        <v>327</v>
      </c>
      <c r="E253" s="1015">
        <v>0</v>
      </c>
      <c r="F253" s="1016">
        <v>0</v>
      </c>
      <c r="G253" s="1017">
        <v>0</v>
      </c>
      <c r="H253" s="1016">
        <v>0</v>
      </c>
      <c r="I253" s="1017">
        <v>0</v>
      </c>
      <c r="J253" s="1016">
        <v>0</v>
      </c>
      <c r="K253" s="1017">
        <v>0</v>
      </c>
      <c r="L253" s="1016">
        <v>0</v>
      </c>
      <c r="M253" s="1017">
        <v>0</v>
      </c>
      <c r="N253" s="1016">
        <v>0</v>
      </c>
      <c r="O253" s="1017">
        <v>0</v>
      </c>
      <c r="P253" s="1016">
        <v>0</v>
      </c>
      <c r="Q253" s="1017">
        <v>0</v>
      </c>
      <c r="R253" s="1016">
        <v>0</v>
      </c>
      <c r="S253" s="1017">
        <v>0</v>
      </c>
      <c r="T253" s="1016">
        <v>0</v>
      </c>
      <c r="U253" s="1017">
        <v>0</v>
      </c>
      <c r="V253" s="1016">
        <v>0</v>
      </c>
      <c r="W253" s="1017">
        <v>0</v>
      </c>
      <c r="X253" s="1016">
        <v>0</v>
      </c>
      <c r="Y253" s="1017">
        <v>0</v>
      </c>
      <c r="Z253" s="1016">
        <v>0</v>
      </c>
      <c r="AA253" s="1017">
        <v>0</v>
      </c>
      <c r="AB253" s="1016">
        <v>0</v>
      </c>
      <c r="AC253" s="1017">
        <v>0</v>
      </c>
      <c r="AD253" s="1016">
        <v>0</v>
      </c>
      <c r="AE253" s="1017">
        <v>0</v>
      </c>
      <c r="AF253" s="1016">
        <v>0</v>
      </c>
      <c r="AG253" s="1017">
        <v>0</v>
      </c>
      <c r="AH253" s="1016">
        <v>0</v>
      </c>
      <c r="AI253" s="1017">
        <v>0</v>
      </c>
      <c r="AJ253" s="1016">
        <v>0</v>
      </c>
      <c r="AK253" s="1017">
        <v>0</v>
      </c>
      <c r="AL253" s="1016">
        <v>0</v>
      </c>
      <c r="AM253" s="1017">
        <v>0</v>
      </c>
      <c r="AN253" s="1018">
        <v>0</v>
      </c>
      <c r="AO253" s="946"/>
      <c r="AP253" s="964"/>
      <c r="AQ253" s="946"/>
      <c r="AR253" s="1015">
        <v>0</v>
      </c>
      <c r="AS253" s="1016">
        <v>0</v>
      </c>
      <c r="AT253" s="1017">
        <v>0</v>
      </c>
      <c r="AU253" s="1016">
        <v>0</v>
      </c>
      <c r="AV253" s="1017">
        <v>0</v>
      </c>
      <c r="AW253" s="1016">
        <v>0</v>
      </c>
      <c r="AX253" s="1017">
        <v>0</v>
      </c>
      <c r="AY253" s="1016">
        <v>0</v>
      </c>
      <c r="AZ253" s="1017">
        <v>0</v>
      </c>
      <c r="BA253" s="1016">
        <v>0</v>
      </c>
      <c r="BB253" s="1017">
        <v>0</v>
      </c>
      <c r="BC253" s="1016">
        <v>0</v>
      </c>
      <c r="BD253" s="1017">
        <v>0</v>
      </c>
      <c r="BE253" s="1016">
        <v>0</v>
      </c>
      <c r="BF253" s="1017">
        <v>0</v>
      </c>
      <c r="BG253" s="1016">
        <v>0</v>
      </c>
      <c r="BH253" s="1017">
        <v>0</v>
      </c>
      <c r="BI253" s="1016">
        <v>0</v>
      </c>
      <c r="BJ253" s="1017">
        <v>0</v>
      </c>
      <c r="BK253" s="1016">
        <v>0</v>
      </c>
      <c r="BL253" s="1017">
        <v>0</v>
      </c>
      <c r="BM253" s="1016">
        <v>0</v>
      </c>
      <c r="BN253" s="1017">
        <v>0</v>
      </c>
      <c r="BO253" s="1016">
        <v>0</v>
      </c>
      <c r="BP253" s="1017">
        <v>0</v>
      </c>
      <c r="BQ253" s="1016">
        <v>0</v>
      </c>
      <c r="BR253" s="1017">
        <v>0</v>
      </c>
      <c r="BS253" s="1016">
        <v>0</v>
      </c>
      <c r="BT253" s="1017">
        <v>0</v>
      </c>
      <c r="BU253" s="1016">
        <v>0</v>
      </c>
      <c r="BV253" s="1017">
        <v>0</v>
      </c>
      <c r="BW253" s="1016">
        <v>0</v>
      </c>
      <c r="BX253" s="1017">
        <v>0</v>
      </c>
      <c r="BY253" s="1016">
        <v>0</v>
      </c>
      <c r="BZ253" s="1017">
        <v>0</v>
      </c>
      <c r="CA253" s="1018">
        <v>0</v>
      </c>
      <c r="CB253" s="946"/>
      <c r="CC253" s="971"/>
      <c r="CD253" s="946"/>
      <c r="CE253" s="972"/>
      <c r="CF253" s="946"/>
      <c r="CG253" s="1015">
        <v>0</v>
      </c>
      <c r="CH253" s="1016">
        <v>0</v>
      </c>
      <c r="CI253" s="1017">
        <v>0</v>
      </c>
      <c r="CJ253" s="1016">
        <v>0</v>
      </c>
      <c r="CK253" s="1017">
        <v>0</v>
      </c>
      <c r="CL253" s="1016">
        <v>0</v>
      </c>
      <c r="CM253" s="1017">
        <v>0</v>
      </c>
      <c r="CN253" s="1016">
        <v>0</v>
      </c>
      <c r="CO253" s="1017">
        <v>0</v>
      </c>
      <c r="CP253" s="1016">
        <v>0</v>
      </c>
      <c r="CQ253" s="1017">
        <v>0</v>
      </c>
      <c r="CR253" s="1016">
        <v>0</v>
      </c>
      <c r="CS253" s="1017">
        <v>0</v>
      </c>
      <c r="CT253" s="1016">
        <v>0</v>
      </c>
      <c r="CU253" s="1017">
        <v>0</v>
      </c>
      <c r="CV253" s="1016">
        <v>0</v>
      </c>
      <c r="CW253" s="1017">
        <v>0</v>
      </c>
      <c r="CX253" s="1016">
        <v>0</v>
      </c>
      <c r="CY253" s="1017">
        <v>0</v>
      </c>
      <c r="CZ253" s="1016">
        <v>0</v>
      </c>
      <c r="DA253" s="1017">
        <v>0</v>
      </c>
      <c r="DB253" s="1016">
        <v>0</v>
      </c>
      <c r="DC253" s="1017">
        <v>0</v>
      </c>
      <c r="DD253" s="1016">
        <v>0</v>
      </c>
      <c r="DE253" s="1017">
        <v>0</v>
      </c>
      <c r="DF253" s="1016">
        <v>0</v>
      </c>
      <c r="DG253" s="1017">
        <v>0</v>
      </c>
      <c r="DH253" s="1016">
        <v>0</v>
      </c>
      <c r="DI253" s="1017">
        <v>0</v>
      </c>
      <c r="DJ253" s="1016">
        <v>0</v>
      </c>
      <c r="DK253" s="1017">
        <v>0</v>
      </c>
      <c r="DL253" s="1016">
        <v>0</v>
      </c>
      <c r="DM253" s="1017">
        <v>0</v>
      </c>
      <c r="DN253" s="1016">
        <v>0</v>
      </c>
      <c r="DO253" s="1017">
        <v>0</v>
      </c>
      <c r="DP253" s="1018">
        <v>0</v>
      </c>
      <c r="DQ253" s="946"/>
      <c r="DR253" s="973"/>
      <c r="DS253" s="946"/>
      <c r="DT253" s="1015">
        <v>0</v>
      </c>
      <c r="DU253" s="1016">
        <v>0</v>
      </c>
      <c r="DV253" s="1017">
        <v>0</v>
      </c>
      <c r="DW253" s="1016">
        <v>0</v>
      </c>
      <c r="DX253" s="1017">
        <v>0</v>
      </c>
      <c r="DY253" s="1016">
        <v>0</v>
      </c>
      <c r="DZ253" s="1017">
        <v>0</v>
      </c>
      <c r="EA253" s="1016">
        <v>0</v>
      </c>
      <c r="EB253" s="1017">
        <v>0</v>
      </c>
      <c r="EC253" s="1016">
        <v>0</v>
      </c>
      <c r="ED253" s="1017">
        <v>0</v>
      </c>
      <c r="EE253" s="1016">
        <v>0</v>
      </c>
      <c r="EF253" s="1017">
        <v>0</v>
      </c>
      <c r="EG253" s="1016">
        <v>0</v>
      </c>
      <c r="EH253" s="1017">
        <v>0</v>
      </c>
      <c r="EI253" s="1016">
        <v>0</v>
      </c>
      <c r="EJ253" s="1017">
        <v>0</v>
      </c>
      <c r="EK253" s="1016">
        <v>0</v>
      </c>
      <c r="EL253" s="1017">
        <v>0</v>
      </c>
      <c r="EM253" s="1016">
        <v>0</v>
      </c>
      <c r="EN253" s="1017">
        <v>0</v>
      </c>
      <c r="EO253" s="1016">
        <v>0</v>
      </c>
      <c r="EP253" s="1017">
        <v>0</v>
      </c>
      <c r="EQ253" s="1016">
        <v>0</v>
      </c>
      <c r="ER253" s="1017">
        <v>0</v>
      </c>
      <c r="ES253" s="1016">
        <v>0</v>
      </c>
      <c r="ET253" s="1017">
        <v>0</v>
      </c>
      <c r="EU253" s="1016">
        <v>0</v>
      </c>
      <c r="EV253" s="1017">
        <v>0</v>
      </c>
      <c r="EW253" s="1016">
        <v>0</v>
      </c>
      <c r="EX253" s="1017">
        <v>0</v>
      </c>
      <c r="EY253" s="1016">
        <v>0</v>
      </c>
      <c r="EZ253" s="1017">
        <v>0</v>
      </c>
      <c r="FA253" s="1016">
        <v>0</v>
      </c>
      <c r="FB253" s="1017">
        <v>0</v>
      </c>
      <c r="FC253" s="1018">
        <v>0</v>
      </c>
      <c r="FD253" s="946"/>
      <c r="FE253" s="974"/>
      <c r="FF253" s="946"/>
      <c r="FG253" s="975"/>
      <c r="FI253" s="1019" t="b">
        <v>1</v>
      </c>
    </row>
    <row r="254" spans="2:165" hidden="1" outlineLevel="1">
      <c r="B254" s="976">
        <v>241</v>
      </c>
      <c r="C254" s="1020" t="s">
        <v>329</v>
      </c>
      <c r="E254" s="978">
        <v>0</v>
      </c>
      <c r="F254" s="979">
        <v>0</v>
      </c>
      <c r="G254" s="980">
        <v>0</v>
      </c>
      <c r="H254" s="979">
        <v>0</v>
      </c>
      <c r="I254" s="980">
        <v>0</v>
      </c>
      <c r="J254" s="979">
        <v>0</v>
      </c>
      <c r="K254" s="980">
        <v>0</v>
      </c>
      <c r="L254" s="979">
        <v>0</v>
      </c>
      <c r="M254" s="980">
        <v>0</v>
      </c>
      <c r="N254" s="979">
        <v>0</v>
      </c>
      <c r="O254" s="980">
        <v>0</v>
      </c>
      <c r="P254" s="979">
        <v>0</v>
      </c>
      <c r="Q254" s="980">
        <v>0</v>
      </c>
      <c r="R254" s="979">
        <v>0</v>
      </c>
      <c r="S254" s="980">
        <v>0</v>
      </c>
      <c r="T254" s="979">
        <v>0</v>
      </c>
      <c r="U254" s="980">
        <v>0</v>
      </c>
      <c r="V254" s="979">
        <v>0</v>
      </c>
      <c r="W254" s="980">
        <v>0</v>
      </c>
      <c r="X254" s="979">
        <v>0</v>
      </c>
      <c r="Y254" s="980">
        <v>0</v>
      </c>
      <c r="Z254" s="979">
        <v>0</v>
      </c>
      <c r="AA254" s="980">
        <v>0</v>
      </c>
      <c r="AB254" s="979">
        <v>0</v>
      </c>
      <c r="AC254" s="980">
        <v>0</v>
      </c>
      <c r="AD254" s="979">
        <v>0</v>
      </c>
      <c r="AE254" s="980">
        <v>0</v>
      </c>
      <c r="AF254" s="979">
        <v>0</v>
      </c>
      <c r="AG254" s="980">
        <v>0</v>
      </c>
      <c r="AH254" s="979">
        <v>0</v>
      </c>
      <c r="AI254" s="980">
        <v>0</v>
      </c>
      <c r="AJ254" s="979">
        <v>0</v>
      </c>
      <c r="AK254" s="980">
        <v>0</v>
      </c>
      <c r="AL254" s="979">
        <v>0</v>
      </c>
      <c r="AM254" s="980">
        <v>0</v>
      </c>
      <c r="AN254" s="981">
        <v>0</v>
      </c>
      <c r="AO254" s="946"/>
      <c r="AP254" s="964"/>
      <c r="AQ254" s="946"/>
      <c r="AR254" s="978">
        <v>0</v>
      </c>
      <c r="AS254" s="979">
        <v>0</v>
      </c>
      <c r="AT254" s="980">
        <v>0</v>
      </c>
      <c r="AU254" s="979">
        <v>0</v>
      </c>
      <c r="AV254" s="980">
        <v>0</v>
      </c>
      <c r="AW254" s="979">
        <v>0</v>
      </c>
      <c r="AX254" s="980">
        <v>0</v>
      </c>
      <c r="AY254" s="979">
        <v>0</v>
      </c>
      <c r="AZ254" s="980">
        <v>0</v>
      </c>
      <c r="BA254" s="979">
        <v>0</v>
      </c>
      <c r="BB254" s="980">
        <v>0</v>
      </c>
      <c r="BC254" s="979">
        <v>0</v>
      </c>
      <c r="BD254" s="980">
        <v>0</v>
      </c>
      <c r="BE254" s="979">
        <v>0</v>
      </c>
      <c r="BF254" s="980">
        <v>0</v>
      </c>
      <c r="BG254" s="979">
        <v>0</v>
      </c>
      <c r="BH254" s="980">
        <v>0</v>
      </c>
      <c r="BI254" s="979">
        <v>0</v>
      </c>
      <c r="BJ254" s="980">
        <v>0</v>
      </c>
      <c r="BK254" s="979">
        <v>0</v>
      </c>
      <c r="BL254" s="980">
        <v>0</v>
      </c>
      <c r="BM254" s="979">
        <v>0</v>
      </c>
      <c r="BN254" s="980">
        <v>0</v>
      </c>
      <c r="BO254" s="979">
        <v>0</v>
      </c>
      <c r="BP254" s="980">
        <v>0</v>
      </c>
      <c r="BQ254" s="979">
        <v>0</v>
      </c>
      <c r="BR254" s="980">
        <v>0</v>
      </c>
      <c r="BS254" s="979">
        <v>0</v>
      </c>
      <c r="BT254" s="980">
        <v>0</v>
      </c>
      <c r="BU254" s="979">
        <v>0</v>
      </c>
      <c r="BV254" s="980">
        <v>0</v>
      </c>
      <c r="BW254" s="979">
        <v>0</v>
      </c>
      <c r="BX254" s="980">
        <v>0</v>
      </c>
      <c r="BY254" s="979">
        <v>0</v>
      </c>
      <c r="BZ254" s="980">
        <v>0</v>
      </c>
      <c r="CA254" s="981">
        <v>0</v>
      </c>
      <c r="CB254" s="946"/>
      <c r="CC254" s="971"/>
      <c r="CD254" s="946"/>
      <c r="CE254" s="972"/>
      <c r="CF254" s="946"/>
      <c r="CG254" s="978">
        <v>0</v>
      </c>
      <c r="CH254" s="979">
        <v>0</v>
      </c>
      <c r="CI254" s="980">
        <v>0</v>
      </c>
      <c r="CJ254" s="979">
        <v>0</v>
      </c>
      <c r="CK254" s="980">
        <v>0</v>
      </c>
      <c r="CL254" s="979">
        <v>0</v>
      </c>
      <c r="CM254" s="980">
        <v>0</v>
      </c>
      <c r="CN254" s="979">
        <v>0</v>
      </c>
      <c r="CO254" s="980">
        <v>0</v>
      </c>
      <c r="CP254" s="979">
        <v>0</v>
      </c>
      <c r="CQ254" s="980">
        <v>0</v>
      </c>
      <c r="CR254" s="979">
        <v>0</v>
      </c>
      <c r="CS254" s="980">
        <v>0</v>
      </c>
      <c r="CT254" s="979">
        <v>0</v>
      </c>
      <c r="CU254" s="980">
        <v>0</v>
      </c>
      <c r="CV254" s="979">
        <v>0</v>
      </c>
      <c r="CW254" s="980">
        <v>0</v>
      </c>
      <c r="CX254" s="979">
        <v>0</v>
      </c>
      <c r="CY254" s="980">
        <v>0</v>
      </c>
      <c r="CZ254" s="979">
        <v>0</v>
      </c>
      <c r="DA254" s="980">
        <v>0</v>
      </c>
      <c r="DB254" s="979">
        <v>0</v>
      </c>
      <c r="DC254" s="980">
        <v>0</v>
      </c>
      <c r="DD254" s="979">
        <v>0</v>
      </c>
      <c r="DE254" s="980">
        <v>0</v>
      </c>
      <c r="DF254" s="979">
        <v>0</v>
      </c>
      <c r="DG254" s="980">
        <v>0</v>
      </c>
      <c r="DH254" s="979">
        <v>0</v>
      </c>
      <c r="DI254" s="980">
        <v>0</v>
      </c>
      <c r="DJ254" s="979">
        <v>0</v>
      </c>
      <c r="DK254" s="980">
        <v>0</v>
      </c>
      <c r="DL254" s="979">
        <v>0</v>
      </c>
      <c r="DM254" s="980">
        <v>0</v>
      </c>
      <c r="DN254" s="979">
        <v>0</v>
      </c>
      <c r="DO254" s="980">
        <v>0</v>
      </c>
      <c r="DP254" s="981">
        <v>0</v>
      </c>
      <c r="DQ254" s="946"/>
      <c r="DR254" s="973"/>
      <c r="DS254" s="946"/>
      <c r="DT254" s="978">
        <v>0</v>
      </c>
      <c r="DU254" s="979">
        <v>0</v>
      </c>
      <c r="DV254" s="980">
        <v>0</v>
      </c>
      <c r="DW254" s="979">
        <v>0</v>
      </c>
      <c r="DX254" s="980">
        <v>0</v>
      </c>
      <c r="DY254" s="979">
        <v>0</v>
      </c>
      <c r="DZ254" s="980">
        <v>0</v>
      </c>
      <c r="EA254" s="979">
        <v>0</v>
      </c>
      <c r="EB254" s="980">
        <v>0</v>
      </c>
      <c r="EC254" s="979">
        <v>0</v>
      </c>
      <c r="ED254" s="980">
        <v>0</v>
      </c>
      <c r="EE254" s="979">
        <v>0</v>
      </c>
      <c r="EF254" s="980">
        <v>0</v>
      </c>
      <c r="EG254" s="979">
        <v>0</v>
      </c>
      <c r="EH254" s="980">
        <v>0</v>
      </c>
      <c r="EI254" s="979">
        <v>0</v>
      </c>
      <c r="EJ254" s="980">
        <v>0</v>
      </c>
      <c r="EK254" s="979">
        <v>0</v>
      </c>
      <c r="EL254" s="980">
        <v>0</v>
      </c>
      <c r="EM254" s="979">
        <v>0</v>
      </c>
      <c r="EN254" s="980">
        <v>0</v>
      </c>
      <c r="EO254" s="979">
        <v>0</v>
      </c>
      <c r="EP254" s="980">
        <v>0</v>
      </c>
      <c r="EQ254" s="979">
        <v>0</v>
      </c>
      <c r="ER254" s="980">
        <v>0</v>
      </c>
      <c r="ES254" s="979">
        <v>0</v>
      </c>
      <c r="ET254" s="980">
        <v>0</v>
      </c>
      <c r="EU254" s="979">
        <v>0</v>
      </c>
      <c r="EV254" s="980">
        <v>0</v>
      </c>
      <c r="EW254" s="979">
        <v>0</v>
      </c>
      <c r="EX254" s="980">
        <v>0</v>
      </c>
      <c r="EY254" s="979">
        <v>0</v>
      </c>
      <c r="EZ254" s="980">
        <v>0</v>
      </c>
      <c r="FA254" s="979">
        <v>0</v>
      </c>
      <c r="FB254" s="980">
        <v>0</v>
      </c>
      <c r="FC254" s="981">
        <v>0</v>
      </c>
      <c r="FD254" s="946"/>
      <c r="FE254" s="974"/>
      <c r="FF254" s="946"/>
      <c r="FG254" s="975"/>
      <c r="FI254" s="982" t="b">
        <v>1</v>
      </c>
    </row>
    <row r="255" spans="2:165" hidden="1" outlineLevel="1">
      <c r="B255" s="983">
        <v>242</v>
      </c>
      <c r="C255" s="1012" t="s">
        <v>331</v>
      </c>
      <c r="E255" s="985">
        <v>0</v>
      </c>
      <c r="F255" s="986">
        <v>0</v>
      </c>
      <c r="G255" s="987">
        <v>0</v>
      </c>
      <c r="H255" s="986">
        <v>0</v>
      </c>
      <c r="I255" s="987">
        <v>0</v>
      </c>
      <c r="J255" s="986">
        <v>0</v>
      </c>
      <c r="K255" s="987">
        <v>0</v>
      </c>
      <c r="L255" s="986">
        <v>0</v>
      </c>
      <c r="M255" s="987">
        <v>0</v>
      </c>
      <c r="N255" s="986">
        <v>0</v>
      </c>
      <c r="O255" s="987">
        <v>0</v>
      </c>
      <c r="P255" s="986">
        <v>0</v>
      </c>
      <c r="Q255" s="987">
        <v>0</v>
      </c>
      <c r="R255" s="986">
        <v>0</v>
      </c>
      <c r="S255" s="987">
        <v>0</v>
      </c>
      <c r="T255" s="986">
        <v>0</v>
      </c>
      <c r="U255" s="987">
        <v>0</v>
      </c>
      <c r="V255" s="986">
        <v>0</v>
      </c>
      <c r="W255" s="987">
        <v>0</v>
      </c>
      <c r="X255" s="986">
        <v>0</v>
      </c>
      <c r="Y255" s="987">
        <v>0</v>
      </c>
      <c r="Z255" s="986">
        <v>0</v>
      </c>
      <c r="AA255" s="987">
        <v>0</v>
      </c>
      <c r="AB255" s="986">
        <v>0</v>
      </c>
      <c r="AC255" s="987">
        <v>0</v>
      </c>
      <c r="AD255" s="986">
        <v>0</v>
      </c>
      <c r="AE255" s="987">
        <v>0</v>
      </c>
      <c r="AF255" s="986">
        <v>0</v>
      </c>
      <c r="AG255" s="987">
        <v>0</v>
      </c>
      <c r="AH255" s="986">
        <v>0</v>
      </c>
      <c r="AI255" s="987">
        <v>0</v>
      </c>
      <c r="AJ255" s="986">
        <v>0</v>
      </c>
      <c r="AK255" s="987">
        <v>0</v>
      </c>
      <c r="AL255" s="986">
        <v>0</v>
      </c>
      <c r="AM255" s="987">
        <v>0</v>
      </c>
      <c r="AN255" s="988">
        <v>0</v>
      </c>
      <c r="AO255" s="946"/>
      <c r="AP255" s="964"/>
      <c r="AQ255" s="946"/>
      <c r="AR255" s="985">
        <v>0</v>
      </c>
      <c r="AS255" s="986">
        <v>0</v>
      </c>
      <c r="AT255" s="987">
        <v>0</v>
      </c>
      <c r="AU255" s="986">
        <v>0</v>
      </c>
      <c r="AV255" s="987">
        <v>0</v>
      </c>
      <c r="AW255" s="986">
        <v>0</v>
      </c>
      <c r="AX255" s="987">
        <v>0</v>
      </c>
      <c r="AY255" s="986">
        <v>0</v>
      </c>
      <c r="AZ255" s="987">
        <v>0</v>
      </c>
      <c r="BA255" s="986">
        <v>0</v>
      </c>
      <c r="BB255" s="987">
        <v>0</v>
      </c>
      <c r="BC255" s="986">
        <v>0</v>
      </c>
      <c r="BD255" s="987">
        <v>0</v>
      </c>
      <c r="BE255" s="986">
        <v>0</v>
      </c>
      <c r="BF255" s="987">
        <v>0</v>
      </c>
      <c r="BG255" s="986">
        <v>0</v>
      </c>
      <c r="BH255" s="987">
        <v>0</v>
      </c>
      <c r="BI255" s="986">
        <v>0</v>
      </c>
      <c r="BJ255" s="987">
        <v>0</v>
      </c>
      <c r="BK255" s="986">
        <v>0</v>
      </c>
      <c r="BL255" s="987">
        <v>0</v>
      </c>
      <c r="BM255" s="986">
        <v>0</v>
      </c>
      <c r="BN255" s="987">
        <v>0</v>
      </c>
      <c r="BO255" s="986">
        <v>0</v>
      </c>
      <c r="BP255" s="987">
        <v>0</v>
      </c>
      <c r="BQ255" s="986">
        <v>0</v>
      </c>
      <c r="BR255" s="987">
        <v>0</v>
      </c>
      <c r="BS255" s="986">
        <v>0</v>
      </c>
      <c r="BT255" s="987">
        <v>0</v>
      </c>
      <c r="BU255" s="986">
        <v>0</v>
      </c>
      <c r="BV255" s="987">
        <v>0</v>
      </c>
      <c r="BW255" s="986">
        <v>0</v>
      </c>
      <c r="BX255" s="987">
        <v>0</v>
      </c>
      <c r="BY255" s="986">
        <v>0</v>
      </c>
      <c r="BZ255" s="987">
        <v>0</v>
      </c>
      <c r="CA255" s="988">
        <v>0</v>
      </c>
      <c r="CB255" s="946"/>
      <c r="CC255" s="971"/>
      <c r="CD255" s="946"/>
      <c r="CE255" s="972"/>
      <c r="CF255" s="946"/>
      <c r="CG255" s="985">
        <v>0</v>
      </c>
      <c r="CH255" s="986">
        <v>0</v>
      </c>
      <c r="CI255" s="987">
        <v>0</v>
      </c>
      <c r="CJ255" s="986">
        <v>0</v>
      </c>
      <c r="CK255" s="987">
        <v>0</v>
      </c>
      <c r="CL255" s="986">
        <v>0</v>
      </c>
      <c r="CM255" s="987">
        <v>0</v>
      </c>
      <c r="CN255" s="986">
        <v>0</v>
      </c>
      <c r="CO255" s="987">
        <v>0</v>
      </c>
      <c r="CP255" s="986">
        <v>0</v>
      </c>
      <c r="CQ255" s="987">
        <v>0</v>
      </c>
      <c r="CR255" s="986">
        <v>0</v>
      </c>
      <c r="CS255" s="987">
        <v>0</v>
      </c>
      <c r="CT255" s="986">
        <v>0</v>
      </c>
      <c r="CU255" s="987">
        <v>0</v>
      </c>
      <c r="CV255" s="986">
        <v>0</v>
      </c>
      <c r="CW255" s="987">
        <v>0</v>
      </c>
      <c r="CX255" s="986">
        <v>0</v>
      </c>
      <c r="CY255" s="987">
        <v>0</v>
      </c>
      <c r="CZ255" s="986">
        <v>0</v>
      </c>
      <c r="DA255" s="987">
        <v>0</v>
      </c>
      <c r="DB255" s="986">
        <v>0</v>
      </c>
      <c r="DC255" s="987">
        <v>0</v>
      </c>
      <c r="DD255" s="986">
        <v>0</v>
      </c>
      <c r="DE255" s="987">
        <v>0</v>
      </c>
      <c r="DF255" s="986">
        <v>0</v>
      </c>
      <c r="DG255" s="987">
        <v>0</v>
      </c>
      <c r="DH255" s="986">
        <v>0</v>
      </c>
      <c r="DI255" s="987">
        <v>0</v>
      </c>
      <c r="DJ255" s="986">
        <v>0</v>
      </c>
      <c r="DK255" s="987">
        <v>0</v>
      </c>
      <c r="DL255" s="986">
        <v>0</v>
      </c>
      <c r="DM255" s="987">
        <v>0</v>
      </c>
      <c r="DN255" s="986">
        <v>0</v>
      </c>
      <c r="DO255" s="987">
        <v>0</v>
      </c>
      <c r="DP255" s="988">
        <v>0</v>
      </c>
      <c r="DQ255" s="946"/>
      <c r="DR255" s="973"/>
      <c r="DS255" s="946"/>
      <c r="DT255" s="985">
        <v>0</v>
      </c>
      <c r="DU255" s="986">
        <v>0</v>
      </c>
      <c r="DV255" s="987">
        <v>0</v>
      </c>
      <c r="DW255" s="986">
        <v>0</v>
      </c>
      <c r="DX255" s="987">
        <v>0</v>
      </c>
      <c r="DY255" s="986">
        <v>0</v>
      </c>
      <c r="DZ255" s="987">
        <v>0</v>
      </c>
      <c r="EA255" s="986">
        <v>0</v>
      </c>
      <c r="EB255" s="987">
        <v>0</v>
      </c>
      <c r="EC255" s="986">
        <v>0</v>
      </c>
      <c r="ED255" s="987">
        <v>0</v>
      </c>
      <c r="EE255" s="986">
        <v>0</v>
      </c>
      <c r="EF255" s="987">
        <v>0</v>
      </c>
      <c r="EG255" s="986">
        <v>0</v>
      </c>
      <c r="EH255" s="987">
        <v>0</v>
      </c>
      <c r="EI255" s="986">
        <v>0</v>
      </c>
      <c r="EJ255" s="987">
        <v>0</v>
      </c>
      <c r="EK255" s="986">
        <v>0</v>
      </c>
      <c r="EL255" s="987">
        <v>0</v>
      </c>
      <c r="EM255" s="986">
        <v>0</v>
      </c>
      <c r="EN255" s="987">
        <v>0</v>
      </c>
      <c r="EO255" s="986">
        <v>0</v>
      </c>
      <c r="EP255" s="987">
        <v>0</v>
      </c>
      <c r="EQ255" s="986">
        <v>0</v>
      </c>
      <c r="ER255" s="987">
        <v>0</v>
      </c>
      <c r="ES255" s="986">
        <v>0</v>
      </c>
      <c r="ET255" s="987">
        <v>0</v>
      </c>
      <c r="EU255" s="986">
        <v>0</v>
      </c>
      <c r="EV255" s="987">
        <v>0</v>
      </c>
      <c r="EW255" s="986">
        <v>0</v>
      </c>
      <c r="EX255" s="987">
        <v>0</v>
      </c>
      <c r="EY255" s="986">
        <v>0</v>
      </c>
      <c r="EZ255" s="987">
        <v>0</v>
      </c>
      <c r="FA255" s="986">
        <v>0</v>
      </c>
      <c r="FB255" s="987">
        <v>0</v>
      </c>
      <c r="FC255" s="988">
        <v>0</v>
      </c>
      <c r="FD255" s="946"/>
      <c r="FE255" s="974"/>
      <c r="FF255" s="946"/>
      <c r="FG255" s="975"/>
      <c r="FI255" s="989" t="b">
        <v>1</v>
      </c>
    </row>
    <row r="256" spans="2:165" hidden="1" outlineLevel="1">
      <c r="B256" s="997">
        <v>243</v>
      </c>
      <c r="C256" s="1023" t="s">
        <v>330</v>
      </c>
      <c r="E256" s="999">
        <v>0</v>
      </c>
      <c r="F256" s="1000">
        <v>0</v>
      </c>
      <c r="G256" s="1001">
        <v>0</v>
      </c>
      <c r="H256" s="1000">
        <v>0</v>
      </c>
      <c r="I256" s="1001">
        <v>0</v>
      </c>
      <c r="J256" s="1000">
        <v>0</v>
      </c>
      <c r="K256" s="1001">
        <v>0</v>
      </c>
      <c r="L256" s="1000">
        <v>0</v>
      </c>
      <c r="M256" s="1001">
        <v>0</v>
      </c>
      <c r="N256" s="1000">
        <v>0</v>
      </c>
      <c r="O256" s="1001">
        <v>0</v>
      </c>
      <c r="P256" s="1000">
        <v>0</v>
      </c>
      <c r="Q256" s="1001">
        <v>0</v>
      </c>
      <c r="R256" s="1000">
        <v>0</v>
      </c>
      <c r="S256" s="1001">
        <v>0</v>
      </c>
      <c r="T256" s="1000">
        <v>0</v>
      </c>
      <c r="U256" s="1001">
        <v>0</v>
      </c>
      <c r="V256" s="1000">
        <v>0</v>
      </c>
      <c r="W256" s="1001">
        <v>0</v>
      </c>
      <c r="X256" s="1000">
        <v>0</v>
      </c>
      <c r="Y256" s="1001">
        <v>0</v>
      </c>
      <c r="Z256" s="1000">
        <v>0</v>
      </c>
      <c r="AA256" s="1001">
        <v>0</v>
      </c>
      <c r="AB256" s="1000">
        <v>0</v>
      </c>
      <c r="AC256" s="1001">
        <v>0</v>
      </c>
      <c r="AD256" s="1000">
        <v>0</v>
      </c>
      <c r="AE256" s="1001">
        <v>0</v>
      </c>
      <c r="AF256" s="1000">
        <v>0</v>
      </c>
      <c r="AG256" s="1001">
        <v>0</v>
      </c>
      <c r="AH256" s="1000">
        <v>0</v>
      </c>
      <c r="AI256" s="1001">
        <v>0</v>
      </c>
      <c r="AJ256" s="1000">
        <v>0</v>
      </c>
      <c r="AK256" s="1001">
        <v>0</v>
      </c>
      <c r="AL256" s="1000">
        <v>0</v>
      </c>
      <c r="AM256" s="1001">
        <v>0</v>
      </c>
      <c r="AN256" s="1002">
        <v>0</v>
      </c>
      <c r="AO256" s="946"/>
      <c r="AP256" s="964"/>
      <c r="AQ256" s="946"/>
      <c r="AR256" s="999">
        <v>0</v>
      </c>
      <c r="AS256" s="1000">
        <v>0</v>
      </c>
      <c r="AT256" s="1001">
        <v>0</v>
      </c>
      <c r="AU256" s="1000">
        <v>0</v>
      </c>
      <c r="AV256" s="1001">
        <v>0</v>
      </c>
      <c r="AW256" s="1000">
        <v>0</v>
      </c>
      <c r="AX256" s="1001">
        <v>0</v>
      </c>
      <c r="AY256" s="1000">
        <v>0</v>
      </c>
      <c r="AZ256" s="1001">
        <v>0</v>
      </c>
      <c r="BA256" s="1000">
        <v>0</v>
      </c>
      <c r="BB256" s="1001">
        <v>0</v>
      </c>
      <c r="BC256" s="1000">
        <v>0</v>
      </c>
      <c r="BD256" s="1001">
        <v>0</v>
      </c>
      <c r="BE256" s="1000">
        <v>0</v>
      </c>
      <c r="BF256" s="1001">
        <v>0</v>
      </c>
      <c r="BG256" s="1000">
        <v>0</v>
      </c>
      <c r="BH256" s="1001">
        <v>0</v>
      </c>
      <c r="BI256" s="1000">
        <v>0</v>
      </c>
      <c r="BJ256" s="1001">
        <v>0</v>
      </c>
      <c r="BK256" s="1000">
        <v>0</v>
      </c>
      <c r="BL256" s="1001">
        <v>0</v>
      </c>
      <c r="BM256" s="1000">
        <v>0</v>
      </c>
      <c r="BN256" s="1001">
        <v>0</v>
      </c>
      <c r="BO256" s="1000">
        <v>0</v>
      </c>
      <c r="BP256" s="1001">
        <v>0</v>
      </c>
      <c r="BQ256" s="1000">
        <v>0</v>
      </c>
      <c r="BR256" s="1001">
        <v>0</v>
      </c>
      <c r="BS256" s="1000">
        <v>0</v>
      </c>
      <c r="BT256" s="1001">
        <v>0</v>
      </c>
      <c r="BU256" s="1000">
        <v>0</v>
      </c>
      <c r="BV256" s="1001">
        <v>0</v>
      </c>
      <c r="BW256" s="1000">
        <v>0</v>
      </c>
      <c r="BX256" s="1001">
        <v>0</v>
      </c>
      <c r="BY256" s="1000">
        <v>0</v>
      </c>
      <c r="BZ256" s="1001">
        <v>0</v>
      </c>
      <c r="CA256" s="1002">
        <v>0</v>
      </c>
      <c r="CB256" s="946"/>
      <c r="CC256" s="971"/>
      <c r="CD256" s="946"/>
      <c r="CE256" s="972"/>
      <c r="CF256" s="946"/>
      <c r="CG256" s="999">
        <v>0</v>
      </c>
      <c r="CH256" s="1000">
        <v>0</v>
      </c>
      <c r="CI256" s="1001">
        <v>0</v>
      </c>
      <c r="CJ256" s="1000">
        <v>0</v>
      </c>
      <c r="CK256" s="1001">
        <v>0</v>
      </c>
      <c r="CL256" s="1000">
        <v>0</v>
      </c>
      <c r="CM256" s="1001">
        <v>0</v>
      </c>
      <c r="CN256" s="1000">
        <v>0</v>
      </c>
      <c r="CO256" s="1001">
        <v>0</v>
      </c>
      <c r="CP256" s="1000">
        <v>0</v>
      </c>
      <c r="CQ256" s="1001">
        <v>0</v>
      </c>
      <c r="CR256" s="1000">
        <v>0</v>
      </c>
      <c r="CS256" s="1001">
        <v>0</v>
      </c>
      <c r="CT256" s="1000">
        <v>0</v>
      </c>
      <c r="CU256" s="1001">
        <v>0</v>
      </c>
      <c r="CV256" s="1000">
        <v>0</v>
      </c>
      <c r="CW256" s="1001">
        <v>0</v>
      </c>
      <c r="CX256" s="1000">
        <v>0</v>
      </c>
      <c r="CY256" s="1001">
        <v>0</v>
      </c>
      <c r="CZ256" s="1000">
        <v>0</v>
      </c>
      <c r="DA256" s="1001">
        <v>0</v>
      </c>
      <c r="DB256" s="1000">
        <v>0</v>
      </c>
      <c r="DC256" s="1001">
        <v>0</v>
      </c>
      <c r="DD256" s="1000">
        <v>0</v>
      </c>
      <c r="DE256" s="1001">
        <v>0</v>
      </c>
      <c r="DF256" s="1000">
        <v>0</v>
      </c>
      <c r="DG256" s="1001">
        <v>0</v>
      </c>
      <c r="DH256" s="1000">
        <v>0</v>
      </c>
      <c r="DI256" s="1001">
        <v>0</v>
      </c>
      <c r="DJ256" s="1000">
        <v>0</v>
      </c>
      <c r="DK256" s="1001">
        <v>0</v>
      </c>
      <c r="DL256" s="1000">
        <v>0</v>
      </c>
      <c r="DM256" s="1001">
        <v>0</v>
      </c>
      <c r="DN256" s="1000">
        <v>0</v>
      </c>
      <c r="DO256" s="1001">
        <v>0</v>
      </c>
      <c r="DP256" s="1002">
        <v>0</v>
      </c>
      <c r="DQ256" s="946"/>
      <c r="DR256" s="973"/>
      <c r="DS256" s="946"/>
      <c r="DT256" s="999">
        <v>0</v>
      </c>
      <c r="DU256" s="1000">
        <v>0</v>
      </c>
      <c r="DV256" s="1001">
        <v>0</v>
      </c>
      <c r="DW256" s="1000">
        <v>0</v>
      </c>
      <c r="DX256" s="1001">
        <v>0</v>
      </c>
      <c r="DY256" s="1000">
        <v>0</v>
      </c>
      <c r="DZ256" s="1001">
        <v>0</v>
      </c>
      <c r="EA256" s="1000">
        <v>0</v>
      </c>
      <c r="EB256" s="1001">
        <v>0</v>
      </c>
      <c r="EC256" s="1000">
        <v>0</v>
      </c>
      <c r="ED256" s="1001">
        <v>0</v>
      </c>
      <c r="EE256" s="1000">
        <v>0</v>
      </c>
      <c r="EF256" s="1001">
        <v>0</v>
      </c>
      <c r="EG256" s="1000">
        <v>0</v>
      </c>
      <c r="EH256" s="1001">
        <v>0</v>
      </c>
      <c r="EI256" s="1000">
        <v>0</v>
      </c>
      <c r="EJ256" s="1001">
        <v>0</v>
      </c>
      <c r="EK256" s="1000">
        <v>0</v>
      </c>
      <c r="EL256" s="1001">
        <v>0</v>
      </c>
      <c r="EM256" s="1000">
        <v>0</v>
      </c>
      <c r="EN256" s="1001">
        <v>0</v>
      </c>
      <c r="EO256" s="1000">
        <v>0</v>
      </c>
      <c r="EP256" s="1001">
        <v>0</v>
      </c>
      <c r="EQ256" s="1000">
        <v>0</v>
      </c>
      <c r="ER256" s="1001">
        <v>0</v>
      </c>
      <c r="ES256" s="1000">
        <v>0</v>
      </c>
      <c r="ET256" s="1001">
        <v>0</v>
      </c>
      <c r="EU256" s="1000">
        <v>0</v>
      </c>
      <c r="EV256" s="1001">
        <v>0</v>
      </c>
      <c r="EW256" s="1000">
        <v>0</v>
      </c>
      <c r="EX256" s="1001">
        <v>0</v>
      </c>
      <c r="EY256" s="1000">
        <v>0</v>
      </c>
      <c r="EZ256" s="1001">
        <v>0</v>
      </c>
      <c r="FA256" s="1000">
        <v>0</v>
      </c>
      <c r="FB256" s="1001">
        <v>0</v>
      </c>
      <c r="FC256" s="1002">
        <v>0</v>
      </c>
      <c r="FD256" s="946"/>
      <c r="FE256" s="974"/>
      <c r="FF256" s="946"/>
      <c r="FG256" s="975"/>
      <c r="FI256" s="1003" t="b">
        <v>1</v>
      </c>
    </row>
    <row r="257" spans="2:165" hidden="1" outlineLevel="1">
      <c r="B257" s="1024">
        <v>244</v>
      </c>
      <c r="C257" s="1025" t="s">
        <v>333</v>
      </c>
      <c r="E257" s="1026">
        <v>0</v>
      </c>
      <c r="F257" s="1027">
        <v>0</v>
      </c>
      <c r="G257" s="1028">
        <v>0</v>
      </c>
      <c r="H257" s="1027">
        <v>0</v>
      </c>
      <c r="I257" s="1028">
        <v>0</v>
      </c>
      <c r="J257" s="1027">
        <v>0</v>
      </c>
      <c r="K257" s="1028">
        <v>0</v>
      </c>
      <c r="L257" s="1027">
        <v>0</v>
      </c>
      <c r="M257" s="1028">
        <v>0</v>
      </c>
      <c r="N257" s="1027">
        <v>0</v>
      </c>
      <c r="O257" s="1028">
        <v>0</v>
      </c>
      <c r="P257" s="1027">
        <v>0</v>
      </c>
      <c r="Q257" s="1028">
        <v>0</v>
      </c>
      <c r="R257" s="1027">
        <v>0</v>
      </c>
      <c r="S257" s="1028">
        <v>0</v>
      </c>
      <c r="T257" s="1027">
        <v>0</v>
      </c>
      <c r="U257" s="1028">
        <v>0</v>
      </c>
      <c r="V257" s="1027">
        <v>0</v>
      </c>
      <c r="W257" s="1028">
        <v>0</v>
      </c>
      <c r="X257" s="1027">
        <v>0</v>
      </c>
      <c r="Y257" s="1028">
        <v>0</v>
      </c>
      <c r="Z257" s="1027">
        <v>0</v>
      </c>
      <c r="AA257" s="1028">
        <v>0</v>
      </c>
      <c r="AB257" s="1027">
        <v>0</v>
      </c>
      <c r="AC257" s="1028">
        <v>0</v>
      </c>
      <c r="AD257" s="1027">
        <v>0</v>
      </c>
      <c r="AE257" s="1028">
        <v>0</v>
      </c>
      <c r="AF257" s="1027">
        <v>0</v>
      </c>
      <c r="AG257" s="1028">
        <v>0</v>
      </c>
      <c r="AH257" s="1027">
        <v>0</v>
      </c>
      <c r="AI257" s="1028">
        <v>0</v>
      </c>
      <c r="AJ257" s="1027">
        <v>0</v>
      </c>
      <c r="AK257" s="1028">
        <v>0</v>
      </c>
      <c r="AL257" s="1027">
        <v>0</v>
      </c>
      <c r="AM257" s="1028">
        <v>0</v>
      </c>
      <c r="AN257" s="1029">
        <v>0</v>
      </c>
      <c r="AO257" s="946"/>
      <c r="AP257" s="964"/>
      <c r="AQ257" s="946"/>
      <c r="AR257" s="1026">
        <v>0</v>
      </c>
      <c r="AS257" s="1027">
        <v>0</v>
      </c>
      <c r="AT257" s="1028">
        <v>0</v>
      </c>
      <c r="AU257" s="1027">
        <v>0</v>
      </c>
      <c r="AV257" s="1028">
        <v>0</v>
      </c>
      <c r="AW257" s="1027">
        <v>0</v>
      </c>
      <c r="AX257" s="1028">
        <v>0</v>
      </c>
      <c r="AY257" s="1027">
        <v>0</v>
      </c>
      <c r="AZ257" s="1028">
        <v>0</v>
      </c>
      <c r="BA257" s="1027">
        <v>0</v>
      </c>
      <c r="BB257" s="1028">
        <v>0</v>
      </c>
      <c r="BC257" s="1027">
        <v>0</v>
      </c>
      <c r="BD257" s="1028">
        <v>0</v>
      </c>
      <c r="BE257" s="1027">
        <v>0</v>
      </c>
      <c r="BF257" s="1028">
        <v>0</v>
      </c>
      <c r="BG257" s="1027">
        <v>0</v>
      </c>
      <c r="BH257" s="1028">
        <v>0</v>
      </c>
      <c r="BI257" s="1027">
        <v>0</v>
      </c>
      <c r="BJ257" s="1028">
        <v>0</v>
      </c>
      <c r="BK257" s="1027">
        <v>0</v>
      </c>
      <c r="BL257" s="1028">
        <v>0</v>
      </c>
      <c r="BM257" s="1027">
        <v>0</v>
      </c>
      <c r="BN257" s="1028">
        <v>0</v>
      </c>
      <c r="BO257" s="1027">
        <v>0</v>
      </c>
      <c r="BP257" s="1028">
        <v>0</v>
      </c>
      <c r="BQ257" s="1027">
        <v>0</v>
      </c>
      <c r="BR257" s="1028">
        <v>0</v>
      </c>
      <c r="BS257" s="1027">
        <v>0</v>
      </c>
      <c r="BT257" s="1028">
        <v>0</v>
      </c>
      <c r="BU257" s="1027">
        <v>0</v>
      </c>
      <c r="BV257" s="1028">
        <v>0</v>
      </c>
      <c r="BW257" s="1027">
        <v>0</v>
      </c>
      <c r="BX257" s="1028">
        <v>0</v>
      </c>
      <c r="BY257" s="1027">
        <v>0</v>
      </c>
      <c r="BZ257" s="1028">
        <v>0</v>
      </c>
      <c r="CA257" s="1029">
        <v>0</v>
      </c>
      <c r="CB257" s="946"/>
      <c r="CC257" s="971"/>
      <c r="CD257" s="946"/>
      <c r="CE257" s="972"/>
      <c r="CF257" s="946"/>
      <c r="CG257" s="1026">
        <v>0</v>
      </c>
      <c r="CH257" s="1027">
        <v>0</v>
      </c>
      <c r="CI257" s="1028">
        <v>0</v>
      </c>
      <c r="CJ257" s="1027">
        <v>0</v>
      </c>
      <c r="CK257" s="1028">
        <v>0</v>
      </c>
      <c r="CL257" s="1027">
        <v>0</v>
      </c>
      <c r="CM257" s="1028">
        <v>0</v>
      </c>
      <c r="CN257" s="1027">
        <v>0</v>
      </c>
      <c r="CO257" s="1028">
        <v>0</v>
      </c>
      <c r="CP257" s="1027">
        <v>0</v>
      </c>
      <c r="CQ257" s="1028">
        <v>0</v>
      </c>
      <c r="CR257" s="1027">
        <v>0</v>
      </c>
      <c r="CS257" s="1028">
        <v>0</v>
      </c>
      <c r="CT257" s="1027">
        <v>0</v>
      </c>
      <c r="CU257" s="1028">
        <v>0</v>
      </c>
      <c r="CV257" s="1027">
        <v>0</v>
      </c>
      <c r="CW257" s="1028">
        <v>0</v>
      </c>
      <c r="CX257" s="1027">
        <v>0</v>
      </c>
      <c r="CY257" s="1028">
        <v>0</v>
      </c>
      <c r="CZ257" s="1027">
        <v>0</v>
      </c>
      <c r="DA257" s="1028">
        <v>0</v>
      </c>
      <c r="DB257" s="1027">
        <v>0</v>
      </c>
      <c r="DC257" s="1028">
        <v>0</v>
      </c>
      <c r="DD257" s="1027">
        <v>0</v>
      </c>
      <c r="DE257" s="1028">
        <v>0</v>
      </c>
      <c r="DF257" s="1027">
        <v>0</v>
      </c>
      <c r="DG257" s="1028">
        <v>0</v>
      </c>
      <c r="DH257" s="1027">
        <v>0</v>
      </c>
      <c r="DI257" s="1028">
        <v>0</v>
      </c>
      <c r="DJ257" s="1027">
        <v>0</v>
      </c>
      <c r="DK257" s="1028">
        <v>0</v>
      </c>
      <c r="DL257" s="1027">
        <v>0</v>
      </c>
      <c r="DM257" s="1028">
        <v>0</v>
      </c>
      <c r="DN257" s="1027">
        <v>0</v>
      </c>
      <c r="DO257" s="1028">
        <v>0</v>
      </c>
      <c r="DP257" s="1029">
        <v>0</v>
      </c>
      <c r="DQ257" s="946"/>
      <c r="DR257" s="973"/>
      <c r="DS257" s="946"/>
      <c r="DT257" s="1026">
        <v>0</v>
      </c>
      <c r="DU257" s="1027">
        <v>0</v>
      </c>
      <c r="DV257" s="1028">
        <v>0</v>
      </c>
      <c r="DW257" s="1027">
        <v>0</v>
      </c>
      <c r="DX257" s="1028">
        <v>0</v>
      </c>
      <c r="DY257" s="1027">
        <v>0</v>
      </c>
      <c r="DZ257" s="1028">
        <v>0</v>
      </c>
      <c r="EA257" s="1027">
        <v>0</v>
      </c>
      <c r="EB257" s="1028">
        <v>0</v>
      </c>
      <c r="EC257" s="1027">
        <v>0</v>
      </c>
      <c r="ED257" s="1028">
        <v>0</v>
      </c>
      <c r="EE257" s="1027">
        <v>0</v>
      </c>
      <c r="EF257" s="1028">
        <v>0</v>
      </c>
      <c r="EG257" s="1027">
        <v>0</v>
      </c>
      <c r="EH257" s="1028">
        <v>0</v>
      </c>
      <c r="EI257" s="1027">
        <v>0</v>
      </c>
      <c r="EJ257" s="1028">
        <v>0</v>
      </c>
      <c r="EK257" s="1027">
        <v>0</v>
      </c>
      <c r="EL257" s="1028">
        <v>0</v>
      </c>
      <c r="EM257" s="1027">
        <v>0</v>
      </c>
      <c r="EN257" s="1028">
        <v>0</v>
      </c>
      <c r="EO257" s="1027">
        <v>0</v>
      </c>
      <c r="EP257" s="1028">
        <v>0</v>
      </c>
      <c r="EQ257" s="1027">
        <v>0</v>
      </c>
      <c r="ER257" s="1028">
        <v>0</v>
      </c>
      <c r="ES257" s="1027">
        <v>0</v>
      </c>
      <c r="ET257" s="1028">
        <v>0</v>
      </c>
      <c r="EU257" s="1027">
        <v>0</v>
      </c>
      <c r="EV257" s="1028">
        <v>0</v>
      </c>
      <c r="EW257" s="1027">
        <v>0</v>
      </c>
      <c r="EX257" s="1028">
        <v>0</v>
      </c>
      <c r="EY257" s="1027">
        <v>0</v>
      </c>
      <c r="EZ257" s="1028">
        <v>0</v>
      </c>
      <c r="FA257" s="1027">
        <v>0</v>
      </c>
      <c r="FB257" s="1028">
        <v>0</v>
      </c>
      <c r="FC257" s="1029">
        <v>0</v>
      </c>
      <c r="FD257" s="946"/>
      <c r="FE257" s="974"/>
      <c r="FF257" s="946"/>
      <c r="FG257" s="975"/>
      <c r="FI257" s="1030" t="b">
        <v>1</v>
      </c>
    </row>
    <row r="258" spans="2:165" hidden="1" outlineLevel="1">
      <c r="B258" s="976">
        <v>245</v>
      </c>
      <c r="C258" s="977" t="s">
        <v>335</v>
      </c>
      <c r="E258" s="978">
        <v>0</v>
      </c>
      <c r="F258" s="979">
        <v>0</v>
      </c>
      <c r="G258" s="980">
        <v>0</v>
      </c>
      <c r="H258" s="979">
        <v>0</v>
      </c>
      <c r="I258" s="980">
        <v>0</v>
      </c>
      <c r="J258" s="979">
        <v>0</v>
      </c>
      <c r="K258" s="980">
        <v>0</v>
      </c>
      <c r="L258" s="979">
        <v>0</v>
      </c>
      <c r="M258" s="980">
        <v>0</v>
      </c>
      <c r="N258" s="979">
        <v>0</v>
      </c>
      <c r="O258" s="980">
        <v>0</v>
      </c>
      <c r="P258" s="979">
        <v>0</v>
      </c>
      <c r="Q258" s="980">
        <v>0</v>
      </c>
      <c r="R258" s="979">
        <v>0</v>
      </c>
      <c r="S258" s="980">
        <v>0</v>
      </c>
      <c r="T258" s="979">
        <v>0</v>
      </c>
      <c r="U258" s="980">
        <v>0</v>
      </c>
      <c r="V258" s="979">
        <v>0</v>
      </c>
      <c r="W258" s="980">
        <v>0</v>
      </c>
      <c r="X258" s="979">
        <v>0</v>
      </c>
      <c r="Y258" s="980">
        <v>0</v>
      </c>
      <c r="Z258" s="979">
        <v>0</v>
      </c>
      <c r="AA258" s="980">
        <v>0</v>
      </c>
      <c r="AB258" s="979">
        <v>0</v>
      </c>
      <c r="AC258" s="980">
        <v>0</v>
      </c>
      <c r="AD258" s="979">
        <v>0</v>
      </c>
      <c r="AE258" s="980">
        <v>0</v>
      </c>
      <c r="AF258" s="979">
        <v>0</v>
      </c>
      <c r="AG258" s="980">
        <v>0</v>
      </c>
      <c r="AH258" s="979">
        <v>0</v>
      </c>
      <c r="AI258" s="980">
        <v>0</v>
      </c>
      <c r="AJ258" s="979">
        <v>0</v>
      </c>
      <c r="AK258" s="980">
        <v>0</v>
      </c>
      <c r="AL258" s="979">
        <v>0</v>
      </c>
      <c r="AM258" s="980">
        <v>0</v>
      </c>
      <c r="AN258" s="981">
        <v>0</v>
      </c>
      <c r="AO258" s="946"/>
      <c r="AP258" s="964"/>
      <c r="AQ258" s="946"/>
      <c r="AR258" s="978">
        <v>0</v>
      </c>
      <c r="AS258" s="979">
        <v>0</v>
      </c>
      <c r="AT258" s="980">
        <v>0</v>
      </c>
      <c r="AU258" s="979">
        <v>0</v>
      </c>
      <c r="AV258" s="980">
        <v>0</v>
      </c>
      <c r="AW258" s="979">
        <v>0</v>
      </c>
      <c r="AX258" s="980">
        <v>0</v>
      </c>
      <c r="AY258" s="979">
        <v>0</v>
      </c>
      <c r="AZ258" s="980">
        <v>0</v>
      </c>
      <c r="BA258" s="979">
        <v>0</v>
      </c>
      <c r="BB258" s="980">
        <v>0</v>
      </c>
      <c r="BC258" s="979">
        <v>0</v>
      </c>
      <c r="BD258" s="980">
        <v>0</v>
      </c>
      <c r="BE258" s="979">
        <v>0</v>
      </c>
      <c r="BF258" s="980">
        <v>0</v>
      </c>
      <c r="BG258" s="979">
        <v>0</v>
      </c>
      <c r="BH258" s="980">
        <v>0</v>
      </c>
      <c r="BI258" s="979">
        <v>0</v>
      </c>
      <c r="BJ258" s="980">
        <v>0</v>
      </c>
      <c r="BK258" s="979">
        <v>0</v>
      </c>
      <c r="BL258" s="980">
        <v>0</v>
      </c>
      <c r="BM258" s="979">
        <v>0</v>
      </c>
      <c r="BN258" s="980">
        <v>0</v>
      </c>
      <c r="BO258" s="979">
        <v>0</v>
      </c>
      <c r="BP258" s="980">
        <v>0</v>
      </c>
      <c r="BQ258" s="979">
        <v>0</v>
      </c>
      <c r="BR258" s="980">
        <v>0</v>
      </c>
      <c r="BS258" s="979">
        <v>0</v>
      </c>
      <c r="BT258" s="980">
        <v>0</v>
      </c>
      <c r="BU258" s="979">
        <v>0</v>
      </c>
      <c r="BV258" s="980">
        <v>0</v>
      </c>
      <c r="BW258" s="979">
        <v>0</v>
      </c>
      <c r="BX258" s="980">
        <v>0</v>
      </c>
      <c r="BY258" s="979">
        <v>0</v>
      </c>
      <c r="BZ258" s="980">
        <v>0</v>
      </c>
      <c r="CA258" s="981">
        <v>0</v>
      </c>
      <c r="CB258" s="946"/>
      <c r="CC258" s="971"/>
      <c r="CD258" s="946"/>
      <c r="CE258" s="972"/>
      <c r="CF258" s="946"/>
      <c r="CG258" s="978">
        <v>0</v>
      </c>
      <c r="CH258" s="979">
        <v>0</v>
      </c>
      <c r="CI258" s="980">
        <v>0</v>
      </c>
      <c r="CJ258" s="979">
        <v>0</v>
      </c>
      <c r="CK258" s="980">
        <v>0</v>
      </c>
      <c r="CL258" s="979">
        <v>0</v>
      </c>
      <c r="CM258" s="980">
        <v>0</v>
      </c>
      <c r="CN258" s="979">
        <v>0</v>
      </c>
      <c r="CO258" s="980">
        <v>0</v>
      </c>
      <c r="CP258" s="979">
        <v>0</v>
      </c>
      <c r="CQ258" s="980">
        <v>0</v>
      </c>
      <c r="CR258" s="979">
        <v>0</v>
      </c>
      <c r="CS258" s="980">
        <v>0</v>
      </c>
      <c r="CT258" s="979">
        <v>0</v>
      </c>
      <c r="CU258" s="980">
        <v>0</v>
      </c>
      <c r="CV258" s="979">
        <v>0</v>
      </c>
      <c r="CW258" s="980">
        <v>0</v>
      </c>
      <c r="CX258" s="979">
        <v>0</v>
      </c>
      <c r="CY258" s="980">
        <v>0</v>
      </c>
      <c r="CZ258" s="979">
        <v>0</v>
      </c>
      <c r="DA258" s="980">
        <v>0</v>
      </c>
      <c r="DB258" s="979">
        <v>0</v>
      </c>
      <c r="DC258" s="980">
        <v>0</v>
      </c>
      <c r="DD258" s="979">
        <v>0</v>
      </c>
      <c r="DE258" s="980">
        <v>0</v>
      </c>
      <c r="DF258" s="979">
        <v>0</v>
      </c>
      <c r="DG258" s="980">
        <v>0</v>
      </c>
      <c r="DH258" s="979">
        <v>0</v>
      </c>
      <c r="DI258" s="980">
        <v>0</v>
      </c>
      <c r="DJ258" s="979">
        <v>0</v>
      </c>
      <c r="DK258" s="980">
        <v>0</v>
      </c>
      <c r="DL258" s="979">
        <v>0</v>
      </c>
      <c r="DM258" s="980">
        <v>0</v>
      </c>
      <c r="DN258" s="979">
        <v>0</v>
      </c>
      <c r="DO258" s="980">
        <v>0</v>
      </c>
      <c r="DP258" s="981">
        <v>0</v>
      </c>
      <c r="DQ258" s="946"/>
      <c r="DR258" s="973"/>
      <c r="DS258" s="946"/>
      <c r="DT258" s="978">
        <v>0</v>
      </c>
      <c r="DU258" s="979">
        <v>0</v>
      </c>
      <c r="DV258" s="980">
        <v>0</v>
      </c>
      <c r="DW258" s="979">
        <v>0</v>
      </c>
      <c r="DX258" s="980">
        <v>0</v>
      </c>
      <c r="DY258" s="979">
        <v>0</v>
      </c>
      <c r="DZ258" s="980">
        <v>0</v>
      </c>
      <c r="EA258" s="979">
        <v>0</v>
      </c>
      <c r="EB258" s="980">
        <v>0</v>
      </c>
      <c r="EC258" s="979">
        <v>0</v>
      </c>
      <c r="ED258" s="980">
        <v>0</v>
      </c>
      <c r="EE258" s="979">
        <v>0</v>
      </c>
      <c r="EF258" s="980">
        <v>0</v>
      </c>
      <c r="EG258" s="979">
        <v>0</v>
      </c>
      <c r="EH258" s="980">
        <v>0</v>
      </c>
      <c r="EI258" s="979">
        <v>0</v>
      </c>
      <c r="EJ258" s="980">
        <v>0</v>
      </c>
      <c r="EK258" s="979">
        <v>0</v>
      </c>
      <c r="EL258" s="980">
        <v>0</v>
      </c>
      <c r="EM258" s="979">
        <v>0</v>
      </c>
      <c r="EN258" s="980">
        <v>0</v>
      </c>
      <c r="EO258" s="979">
        <v>0</v>
      </c>
      <c r="EP258" s="980">
        <v>0</v>
      </c>
      <c r="EQ258" s="979">
        <v>0</v>
      </c>
      <c r="ER258" s="980">
        <v>0</v>
      </c>
      <c r="ES258" s="979">
        <v>0</v>
      </c>
      <c r="ET258" s="980">
        <v>0</v>
      </c>
      <c r="EU258" s="979">
        <v>0</v>
      </c>
      <c r="EV258" s="980">
        <v>0</v>
      </c>
      <c r="EW258" s="979">
        <v>0</v>
      </c>
      <c r="EX258" s="980">
        <v>0</v>
      </c>
      <c r="EY258" s="979">
        <v>0</v>
      </c>
      <c r="EZ258" s="980">
        <v>0</v>
      </c>
      <c r="FA258" s="979">
        <v>0</v>
      </c>
      <c r="FB258" s="980">
        <v>0</v>
      </c>
      <c r="FC258" s="981">
        <v>0</v>
      </c>
      <c r="FD258" s="946"/>
      <c r="FE258" s="974"/>
      <c r="FF258" s="946"/>
      <c r="FG258" s="975"/>
      <c r="FI258" s="982" t="b">
        <v>1</v>
      </c>
    </row>
    <row r="259" spans="2:165" hidden="1" outlineLevel="1">
      <c r="B259" s="1013">
        <v>246</v>
      </c>
      <c r="C259" s="1021" t="s">
        <v>336</v>
      </c>
      <c r="E259" s="1015">
        <v>0</v>
      </c>
      <c r="F259" s="1016">
        <v>0</v>
      </c>
      <c r="G259" s="1017">
        <v>0</v>
      </c>
      <c r="H259" s="1016">
        <v>0</v>
      </c>
      <c r="I259" s="1017">
        <v>0</v>
      </c>
      <c r="J259" s="1016">
        <v>0</v>
      </c>
      <c r="K259" s="1017">
        <v>0</v>
      </c>
      <c r="L259" s="1016">
        <v>0</v>
      </c>
      <c r="M259" s="1017">
        <v>0</v>
      </c>
      <c r="N259" s="1016">
        <v>0</v>
      </c>
      <c r="O259" s="1017">
        <v>0</v>
      </c>
      <c r="P259" s="1016">
        <v>0</v>
      </c>
      <c r="Q259" s="1017">
        <v>0</v>
      </c>
      <c r="R259" s="1016">
        <v>0</v>
      </c>
      <c r="S259" s="1017">
        <v>0</v>
      </c>
      <c r="T259" s="1016">
        <v>0</v>
      </c>
      <c r="U259" s="1017">
        <v>0</v>
      </c>
      <c r="V259" s="1016">
        <v>0</v>
      </c>
      <c r="W259" s="1017">
        <v>0</v>
      </c>
      <c r="X259" s="1016">
        <v>0</v>
      </c>
      <c r="Y259" s="1017">
        <v>0</v>
      </c>
      <c r="Z259" s="1016">
        <v>0</v>
      </c>
      <c r="AA259" s="1017">
        <v>0</v>
      </c>
      <c r="AB259" s="1016">
        <v>0</v>
      </c>
      <c r="AC259" s="1017">
        <v>0</v>
      </c>
      <c r="AD259" s="1016">
        <v>0</v>
      </c>
      <c r="AE259" s="1017">
        <v>0</v>
      </c>
      <c r="AF259" s="1016">
        <v>0</v>
      </c>
      <c r="AG259" s="1017">
        <v>0</v>
      </c>
      <c r="AH259" s="1016">
        <v>0</v>
      </c>
      <c r="AI259" s="1017">
        <v>0</v>
      </c>
      <c r="AJ259" s="1016">
        <v>0</v>
      </c>
      <c r="AK259" s="1017">
        <v>0</v>
      </c>
      <c r="AL259" s="1016">
        <v>0</v>
      </c>
      <c r="AM259" s="1017">
        <v>0</v>
      </c>
      <c r="AN259" s="1018">
        <v>0</v>
      </c>
      <c r="AO259" s="946"/>
      <c r="AP259" s="964"/>
      <c r="AQ259" s="946"/>
      <c r="AR259" s="1015">
        <v>0</v>
      </c>
      <c r="AS259" s="1016">
        <v>0</v>
      </c>
      <c r="AT259" s="1017">
        <v>0</v>
      </c>
      <c r="AU259" s="1016">
        <v>0</v>
      </c>
      <c r="AV259" s="1017">
        <v>0</v>
      </c>
      <c r="AW259" s="1016">
        <v>0</v>
      </c>
      <c r="AX259" s="1017">
        <v>0</v>
      </c>
      <c r="AY259" s="1016">
        <v>0</v>
      </c>
      <c r="AZ259" s="1017">
        <v>0</v>
      </c>
      <c r="BA259" s="1016">
        <v>0</v>
      </c>
      <c r="BB259" s="1017">
        <v>0</v>
      </c>
      <c r="BC259" s="1016">
        <v>0</v>
      </c>
      <c r="BD259" s="1017">
        <v>0</v>
      </c>
      <c r="BE259" s="1016">
        <v>0</v>
      </c>
      <c r="BF259" s="1017">
        <v>0</v>
      </c>
      <c r="BG259" s="1016">
        <v>0</v>
      </c>
      <c r="BH259" s="1017">
        <v>0</v>
      </c>
      <c r="BI259" s="1016">
        <v>0</v>
      </c>
      <c r="BJ259" s="1017">
        <v>0</v>
      </c>
      <c r="BK259" s="1016">
        <v>0</v>
      </c>
      <c r="BL259" s="1017">
        <v>0</v>
      </c>
      <c r="BM259" s="1016">
        <v>0</v>
      </c>
      <c r="BN259" s="1017">
        <v>0</v>
      </c>
      <c r="BO259" s="1016">
        <v>0</v>
      </c>
      <c r="BP259" s="1017">
        <v>0</v>
      </c>
      <c r="BQ259" s="1016">
        <v>0</v>
      </c>
      <c r="BR259" s="1017">
        <v>0</v>
      </c>
      <c r="BS259" s="1016">
        <v>0</v>
      </c>
      <c r="BT259" s="1017">
        <v>0</v>
      </c>
      <c r="BU259" s="1016">
        <v>0</v>
      </c>
      <c r="BV259" s="1017">
        <v>0</v>
      </c>
      <c r="BW259" s="1016">
        <v>0</v>
      </c>
      <c r="BX259" s="1017">
        <v>0</v>
      </c>
      <c r="BY259" s="1016">
        <v>0</v>
      </c>
      <c r="BZ259" s="1017">
        <v>0</v>
      </c>
      <c r="CA259" s="1018">
        <v>0</v>
      </c>
      <c r="CB259" s="946"/>
      <c r="CC259" s="971"/>
      <c r="CD259" s="946"/>
      <c r="CE259" s="972"/>
      <c r="CF259" s="946"/>
      <c r="CG259" s="1015">
        <v>0</v>
      </c>
      <c r="CH259" s="1016">
        <v>0</v>
      </c>
      <c r="CI259" s="1017">
        <v>0</v>
      </c>
      <c r="CJ259" s="1016">
        <v>0</v>
      </c>
      <c r="CK259" s="1017">
        <v>0</v>
      </c>
      <c r="CL259" s="1016">
        <v>0</v>
      </c>
      <c r="CM259" s="1017">
        <v>0</v>
      </c>
      <c r="CN259" s="1016">
        <v>0</v>
      </c>
      <c r="CO259" s="1017">
        <v>0</v>
      </c>
      <c r="CP259" s="1016">
        <v>0</v>
      </c>
      <c r="CQ259" s="1017">
        <v>0</v>
      </c>
      <c r="CR259" s="1016">
        <v>0</v>
      </c>
      <c r="CS259" s="1017">
        <v>0</v>
      </c>
      <c r="CT259" s="1016">
        <v>0</v>
      </c>
      <c r="CU259" s="1017">
        <v>0</v>
      </c>
      <c r="CV259" s="1016">
        <v>0</v>
      </c>
      <c r="CW259" s="1017">
        <v>0</v>
      </c>
      <c r="CX259" s="1016">
        <v>0</v>
      </c>
      <c r="CY259" s="1017">
        <v>0</v>
      </c>
      <c r="CZ259" s="1016">
        <v>0</v>
      </c>
      <c r="DA259" s="1017">
        <v>0</v>
      </c>
      <c r="DB259" s="1016">
        <v>0</v>
      </c>
      <c r="DC259" s="1017">
        <v>0</v>
      </c>
      <c r="DD259" s="1016">
        <v>0</v>
      </c>
      <c r="DE259" s="1017">
        <v>0</v>
      </c>
      <c r="DF259" s="1016">
        <v>0</v>
      </c>
      <c r="DG259" s="1017">
        <v>0</v>
      </c>
      <c r="DH259" s="1016">
        <v>0</v>
      </c>
      <c r="DI259" s="1017">
        <v>0</v>
      </c>
      <c r="DJ259" s="1016">
        <v>0</v>
      </c>
      <c r="DK259" s="1017">
        <v>0</v>
      </c>
      <c r="DL259" s="1016">
        <v>0</v>
      </c>
      <c r="DM259" s="1017">
        <v>0</v>
      </c>
      <c r="DN259" s="1016">
        <v>0</v>
      </c>
      <c r="DO259" s="1017">
        <v>0</v>
      </c>
      <c r="DP259" s="1018">
        <v>0</v>
      </c>
      <c r="DQ259" s="946"/>
      <c r="DR259" s="973"/>
      <c r="DS259" s="946"/>
      <c r="DT259" s="1015">
        <v>0</v>
      </c>
      <c r="DU259" s="1016">
        <v>0</v>
      </c>
      <c r="DV259" s="1017">
        <v>0</v>
      </c>
      <c r="DW259" s="1016">
        <v>0</v>
      </c>
      <c r="DX259" s="1017">
        <v>0</v>
      </c>
      <c r="DY259" s="1016">
        <v>0</v>
      </c>
      <c r="DZ259" s="1017">
        <v>0</v>
      </c>
      <c r="EA259" s="1016">
        <v>0</v>
      </c>
      <c r="EB259" s="1017">
        <v>0</v>
      </c>
      <c r="EC259" s="1016">
        <v>0</v>
      </c>
      <c r="ED259" s="1017">
        <v>0</v>
      </c>
      <c r="EE259" s="1016">
        <v>0</v>
      </c>
      <c r="EF259" s="1017">
        <v>0</v>
      </c>
      <c r="EG259" s="1016">
        <v>0</v>
      </c>
      <c r="EH259" s="1017">
        <v>0</v>
      </c>
      <c r="EI259" s="1016">
        <v>0</v>
      </c>
      <c r="EJ259" s="1017">
        <v>0</v>
      </c>
      <c r="EK259" s="1016">
        <v>0</v>
      </c>
      <c r="EL259" s="1017">
        <v>0</v>
      </c>
      <c r="EM259" s="1016">
        <v>0</v>
      </c>
      <c r="EN259" s="1017">
        <v>0</v>
      </c>
      <c r="EO259" s="1016">
        <v>0</v>
      </c>
      <c r="EP259" s="1017">
        <v>0</v>
      </c>
      <c r="EQ259" s="1016">
        <v>0</v>
      </c>
      <c r="ER259" s="1017">
        <v>0</v>
      </c>
      <c r="ES259" s="1016">
        <v>0</v>
      </c>
      <c r="ET259" s="1017">
        <v>0</v>
      </c>
      <c r="EU259" s="1016">
        <v>0</v>
      </c>
      <c r="EV259" s="1017">
        <v>0</v>
      </c>
      <c r="EW259" s="1016">
        <v>0</v>
      </c>
      <c r="EX259" s="1017">
        <v>0</v>
      </c>
      <c r="EY259" s="1016">
        <v>0</v>
      </c>
      <c r="EZ259" s="1017">
        <v>0</v>
      </c>
      <c r="FA259" s="1016">
        <v>0</v>
      </c>
      <c r="FB259" s="1017">
        <v>0</v>
      </c>
      <c r="FC259" s="1018">
        <v>0</v>
      </c>
      <c r="FD259" s="946"/>
      <c r="FE259" s="974"/>
      <c r="FF259" s="946"/>
      <c r="FG259" s="975"/>
      <c r="FI259" s="1019" t="b">
        <v>1</v>
      </c>
    </row>
    <row r="260" spans="2:165">
      <c r="B260" s="1035" t="s">
        <v>810</v>
      </c>
      <c r="C260" s="1036"/>
      <c r="E260" s="1032">
        <v>145244</v>
      </c>
      <c r="F260" s="1032">
        <v>177246</v>
      </c>
      <c r="G260" s="1032">
        <v>197150</v>
      </c>
      <c r="H260" s="1032">
        <v>204844</v>
      </c>
      <c r="I260" s="1032">
        <v>204844</v>
      </c>
      <c r="J260" s="1032">
        <v>204844</v>
      </c>
      <c r="K260" s="1032">
        <v>312639</v>
      </c>
      <c r="L260" s="1032">
        <v>312639</v>
      </c>
      <c r="M260" s="1032">
        <v>338352</v>
      </c>
      <c r="N260" s="1032">
        <v>303595</v>
      </c>
      <c r="O260" s="1032">
        <v>175661</v>
      </c>
      <c r="P260" s="1032">
        <v>116192</v>
      </c>
      <c r="Q260" s="1032">
        <v>110540</v>
      </c>
      <c r="R260" s="1032">
        <v>-360</v>
      </c>
      <c r="S260" s="1032">
        <v>-360</v>
      </c>
      <c r="T260" s="1032">
        <v>-2134</v>
      </c>
      <c r="U260" s="1032">
        <v>-3674</v>
      </c>
      <c r="V260" s="1032">
        <v>-3674</v>
      </c>
      <c r="W260" s="1032">
        <v>-3674</v>
      </c>
      <c r="X260" s="1032">
        <v>-3674</v>
      </c>
      <c r="Y260" s="1032">
        <v>0</v>
      </c>
      <c r="Z260" s="1032">
        <v>0</v>
      </c>
      <c r="AA260" s="1032">
        <v>0</v>
      </c>
      <c r="AB260" s="1032">
        <v>0</v>
      </c>
      <c r="AC260" s="1032">
        <v>0</v>
      </c>
      <c r="AD260" s="1032">
        <v>0</v>
      </c>
      <c r="AE260" s="1032">
        <v>0</v>
      </c>
      <c r="AF260" s="1032">
        <v>0</v>
      </c>
      <c r="AG260" s="1032">
        <v>0</v>
      </c>
      <c r="AH260" s="1032">
        <v>0</v>
      </c>
      <c r="AI260" s="1032">
        <v>0</v>
      </c>
      <c r="AJ260" s="1032">
        <v>0</v>
      </c>
      <c r="AK260" s="1032">
        <v>0</v>
      </c>
      <c r="AL260" s="1032">
        <v>0</v>
      </c>
      <c r="AM260" s="1032">
        <v>0</v>
      </c>
      <c r="AN260" s="1032">
        <v>0</v>
      </c>
      <c r="AO260" s="946"/>
      <c r="AP260" s="964"/>
      <c r="AQ260" s="946"/>
      <c r="AR260" s="1032">
        <v>41</v>
      </c>
      <c r="AS260" s="1032">
        <v>48</v>
      </c>
      <c r="AT260" s="1032">
        <v>54</v>
      </c>
      <c r="AU260" s="1032">
        <v>55</v>
      </c>
      <c r="AV260" s="1032">
        <v>55</v>
      </c>
      <c r="AW260" s="1032">
        <v>55</v>
      </c>
      <c r="AX260" s="1032">
        <v>69</v>
      </c>
      <c r="AY260" s="1032">
        <v>69</v>
      </c>
      <c r="AZ260" s="1032">
        <v>72</v>
      </c>
      <c r="BA260" s="1032">
        <v>66</v>
      </c>
      <c r="BB260" s="1032">
        <v>50</v>
      </c>
      <c r="BC260" s="1032">
        <v>35</v>
      </c>
      <c r="BD260" s="1032">
        <v>34</v>
      </c>
      <c r="BE260" s="1032">
        <v>-1</v>
      </c>
      <c r="BF260" s="1032">
        <v>-1</v>
      </c>
      <c r="BG260" s="1032">
        <v>-1</v>
      </c>
      <c r="BH260" s="1032">
        <v>-1</v>
      </c>
      <c r="BI260" s="1032">
        <v>-1</v>
      </c>
      <c r="BJ260" s="1032">
        <v>-1</v>
      </c>
      <c r="BK260" s="1032">
        <v>-1</v>
      </c>
      <c r="BL260" s="1032">
        <v>0</v>
      </c>
      <c r="BM260" s="1032">
        <v>0</v>
      </c>
      <c r="BN260" s="1032">
        <v>0</v>
      </c>
      <c r="BO260" s="1032">
        <v>0</v>
      </c>
      <c r="BP260" s="1032">
        <v>0</v>
      </c>
      <c r="BQ260" s="1032">
        <v>0</v>
      </c>
      <c r="BR260" s="1032">
        <v>0</v>
      </c>
      <c r="BS260" s="1032">
        <v>0</v>
      </c>
      <c r="BT260" s="1032">
        <v>0</v>
      </c>
      <c r="BU260" s="1032">
        <v>0</v>
      </c>
      <c r="BV260" s="1032">
        <v>0</v>
      </c>
      <c r="BW260" s="1032">
        <v>0</v>
      </c>
      <c r="BX260" s="1032">
        <v>0</v>
      </c>
      <c r="BY260" s="1032">
        <v>0</v>
      </c>
      <c r="BZ260" s="1032">
        <v>0</v>
      </c>
      <c r="CA260" s="1032">
        <v>0</v>
      </c>
      <c r="CB260" s="946"/>
      <c r="CC260" s="971"/>
      <c r="CD260" s="946"/>
      <c r="CE260" s="972"/>
      <c r="CF260" s="946"/>
      <c r="CG260" s="1032">
        <v>112956</v>
      </c>
      <c r="CH260" s="1032">
        <v>139360</v>
      </c>
      <c r="CI260" s="1032">
        <v>155652</v>
      </c>
      <c r="CJ260" s="1032">
        <v>161977</v>
      </c>
      <c r="CK260" s="1032">
        <v>161977</v>
      </c>
      <c r="CL260" s="1032">
        <v>161977</v>
      </c>
      <c r="CM260" s="1032">
        <v>242725</v>
      </c>
      <c r="CN260" s="1032">
        <v>242725</v>
      </c>
      <c r="CO260" s="1032">
        <v>261018</v>
      </c>
      <c r="CP260" s="1032">
        <v>234614</v>
      </c>
      <c r="CQ260" s="1032">
        <v>139507</v>
      </c>
      <c r="CR260" s="1032">
        <v>93367</v>
      </c>
      <c r="CS260" s="1032">
        <v>88863</v>
      </c>
      <c r="CT260" s="1032">
        <v>846</v>
      </c>
      <c r="CU260" s="1032">
        <v>846</v>
      </c>
      <c r="CV260" s="1032">
        <v>-867</v>
      </c>
      <c r="CW260" s="1032">
        <v>-2354</v>
      </c>
      <c r="CX260" s="1032">
        <v>-2354</v>
      </c>
      <c r="CY260" s="1032">
        <v>-2354</v>
      </c>
      <c r="CZ260" s="1032">
        <v>-2354</v>
      </c>
      <c r="DA260" s="1032">
        <v>0</v>
      </c>
      <c r="DB260" s="1032">
        <v>0</v>
      </c>
      <c r="DC260" s="1032">
        <v>0</v>
      </c>
      <c r="DD260" s="1032">
        <v>0</v>
      </c>
      <c r="DE260" s="1032">
        <v>0</v>
      </c>
      <c r="DF260" s="1032">
        <v>0</v>
      </c>
      <c r="DG260" s="1032">
        <v>0</v>
      </c>
      <c r="DH260" s="1032">
        <v>0</v>
      </c>
      <c r="DI260" s="1032">
        <v>0</v>
      </c>
      <c r="DJ260" s="1032">
        <v>0</v>
      </c>
      <c r="DK260" s="1032">
        <v>0</v>
      </c>
      <c r="DL260" s="1032">
        <v>0</v>
      </c>
      <c r="DM260" s="1032">
        <v>0</v>
      </c>
      <c r="DN260" s="1032">
        <v>0</v>
      </c>
      <c r="DO260" s="1032">
        <v>0</v>
      </c>
      <c r="DP260" s="1032">
        <v>0</v>
      </c>
      <c r="DQ260" s="946"/>
      <c r="DR260" s="973"/>
      <c r="DS260" s="946"/>
      <c r="DT260" s="1032">
        <v>32</v>
      </c>
      <c r="DU260" s="1032">
        <v>37</v>
      </c>
      <c r="DV260" s="1032">
        <v>42</v>
      </c>
      <c r="DW260" s="1032">
        <v>43</v>
      </c>
      <c r="DX260" s="1032">
        <v>43</v>
      </c>
      <c r="DY260" s="1032">
        <v>43</v>
      </c>
      <c r="DZ260" s="1032">
        <v>55</v>
      </c>
      <c r="EA260" s="1032">
        <v>55</v>
      </c>
      <c r="EB260" s="1032">
        <v>57</v>
      </c>
      <c r="EC260" s="1032">
        <v>52</v>
      </c>
      <c r="ED260" s="1032">
        <v>39</v>
      </c>
      <c r="EE260" s="1032">
        <v>28</v>
      </c>
      <c r="EF260" s="1032">
        <v>27</v>
      </c>
      <c r="EG260" s="1032">
        <v>-1</v>
      </c>
      <c r="EH260" s="1032">
        <v>-1</v>
      </c>
      <c r="EI260" s="1032">
        <v>-1</v>
      </c>
      <c r="EJ260" s="1032">
        <v>-1</v>
      </c>
      <c r="EK260" s="1032">
        <v>-1</v>
      </c>
      <c r="EL260" s="1032">
        <v>-1</v>
      </c>
      <c r="EM260" s="1032">
        <v>-1</v>
      </c>
      <c r="EN260" s="1032">
        <v>0</v>
      </c>
      <c r="EO260" s="1032">
        <v>0</v>
      </c>
      <c r="EP260" s="1032">
        <v>0</v>
      </c>
      <c r="EQ260" s="1032">
        <v>0</v>
      </c>
      <c r="ER260" s="1032">
        <v>0</v>
      </c>
      <c r="ES260" s="1032">
        <v>0</v>
      </c>
      <c r="ET260" s="1032">
        <v>0</v>
      </c>
      <c r="EU260" s="1032">
        <v>0</v>
      </c>
      <c r="EV260" s="1032">
        <v>0</v>
      </c>
      <c r="EW260" s="1032">
        <v>0</v>
      </c>
      <c r="EX260" s="1032">
        <v>0</v>
      </c>
      <c r="EY260" s="1032">
        <v>0</v>
      </c>
      <c r="EZ260" s="1032">
        <v>0</v>
      </c>
      <c r="FA260" s="1032">
        <v>0</v>
      </c>
      <c r="FB260" s="1032">
        <v>0</v>
      </c>
      <c r="FC260" s="1032">
        <v>0</v>
      </c>
      <c r="FD260" s="946"/>
      <c r="FE260" s="974"/>
      <c r="FF260" s="946"/>
      <c r="FG260" s="975"/>
      <c r="FI260" s="1032"/>
    </row>
    <row r="261" spans="2:165" ht="5.0999999999999996" customHeight="1">
      <c r="E261" s="946"/>
      <c r="F261" s="946"/>
      <c r="G261" s="946"/>
      <c r="H261" s="946"/>
      <c r="I261" s="946"/>
      <c r="J261" s="946"/>
      <c r="K261" s="946"/>
      <c r="L261" s="946"/>
      <c r="M261" s="946"/>
      <c r="N261" s="946"/>
      <c r="O261" s="946"/>
      <c r="P261" s="946"/>
      <c r="Q261" s="946"/>
      <c r="R261" s="946"/>
      <c r="S261" s="946"/>
      <c r="T261" s="946"/>
      <c r="U261" s="946"/>
      <c r="V261" s="946"/>
      <c r="W261" s="946"/>
      <c r="X261" s="946"/>
      <c r="Y261" s="946"/>
      <c r="Z261" s="946"/>
      <c r="AA261" s="946"/>
      <c r="AB261" s="946"/>
      <c r="AC261" s="946"/>
      <c r="AD261" s="946"/>
      <c r="AE261" s="946"/>
      <c r="AF261" s="946"/>
      <c r="AG261" s="946"/>
      <c r="AH261" s="946"/>
      <c r="AI261" s="946"/>
      <c r="AJ261" s="946"/>
      <c r="AK261" s="946"/>
      <c r="AL261" s="946"/>
      <c r="AM261" s="946"/>
      <c r="AN261" s="946"/>
      <c r="AO261" s="946"/>
      <c r="AP261" s="964"/>
      <c r="AQ261" s="946"/>
      <c r="AR261" s="946"/>
      <c r="AS261" s="946"/>
      <c r="AT261" s="946"/>
      <c r="AU261" s="946"/>
      <c r="AV261" s="946"/>
      <c r="AW261" s="946"/>
      <c r="AX261" s="946"/>
      <c r="AY261" s="946"/>
      <c r="AZ261" s="946"/>
      <c r="BA261" s="946"/>
      <c r="BB261" s="946"/>
      <c r="BC261" s="946"/>
      <c r="BD261" s="946"/>
      <c r="BE261" s="946"/>
      <c r="BF261" s="946"/>
      <c r="BG261" s="946"/>
      <c r="BH261" s="946"/>
      <c r="BI261" s="946"/>
      <c r="BJ261" s="946"/>
      <c r="BK261" s="946"/>
      <c r="BL261" s="946"/>
      <c r="BM261" s="946"/>
      <c r="BN261" s="946"/>
      <c r="BO261" s="946"/>
      <c r="BP261" s="946"/>
      <c r="BQ261" s="946"/>
      <c r="BR261" s="946"/>
      <c r="BS261" s="946"/>
      <c r="BT261" s="946"/>
      <c r="BU261" s="946"/>
      <c r="BV261" s="946"/>
      <c r="BW261" s="946"/>
      <c r="BX261" s="946"/>
      <c r="BY261" s="946"/>
      <c r="BZ261" s="946"/>
      <c r="CA261" s="946"/>
      <c r="CB261" s="946"/>
      <c r="CC261" s="971"/>
      <c r="CD261" s="946"/>
      <c r="CE261" s="972"/>
      <c r="CF261" s="946"/>
      <c r="CG261" s="946"/>
      <c r="CH261" s="946"/>
      <c r="CI261" s="946"/>
      <c r="CJ261" s="946"/>
      <c r="CK261" s="946"/>
      <c r="CL261" s="946"/>
      <c r="CM261" s="946"/>
      <c r="CN261" s="946"/>
      <c r="CO261" s="946"/>
      <c r="CP261" s="946"/>
      <c r="CQ261" s="946"/>
      <c r="CR261" s="946"/>
      <c r="CS261" s="946"/>
      <c r="CT261" s="946"/>
      <c r="CU261" s="946"/>
      <c r="CV261" s="946"/>
      <c r="CW261" s="946"/>
      <c r="CX261" s="946"/>
      <c r="CY261" s="946"/>
      <c r="CZ261" s="946"/>
      <c r="DA261" s="946"/>
      <c r="DB261" s="946"/>
      <c r="DC261" s="946"/>
      <c r="DD261" s="946"/>
      <c r="DE261" s="946"/>
      <c r="DF261" s="946"/>
      <c r="DG261" s="946"/>
      <c r="DH261" s="946"/>
      <c r="DI261" s="946"/>
      <c r="DJ261" s="946"/>
      <c r="DK261" s="946"/>
      <c r="DL261" s="946"/>
      <c r="DM261" s="946"/>
      <c r="DN261" s="946"/>
      <c r="DO261" s="946"/>
      <c r="DP261" s="946"/>
      <c r="DQ261" s="946"/>
      <c r="DR261" s="973"/>
      <c r="DS261" s="946"/>
      <c r="DT261" s="946"/>
      <c r="DU261" s="946"/>
      <c r="DV261" s="946"/>
      <c r="DW261" s="946"/>
      <c r="DX261" s="946"/>
      <c r="DY261" s="946"/>
      <c r="DZ261" s="946"/>
      <c r="EA261" s="946"/>
      <c r="EB261" s="946"/>
      <c r="EC261" s="946"/>
      <c r="ED261" s="946"/>
      <c r="EE261" s="946"/>
      <c r="EF261" s="946"/>
      <c r="EG261" s="946"/>
      <c r="EH261" s="946"/>
      <c r="EI261" s="946"/>
      <c r="EJ261" s="946"/>
      <c r="EK261" s="946"/>
      <c r="EL261" s="946"/>
      <c r="EM261" s="946"/>
      <c r="EN261" s="946"/>
      <c r="EO261" s="946"/>
      <c r="EP261" s="946"/>
      <c r="EQ261" s="946"/>
      <c r="ER261" s="946"/>
      <c r="ES261" s="946"/>
      <c r="ET261" s="946"/>
      <c r="EU261" s="946"/>
      <c r="EV261" s="946"/>
      <c r="EW261" s="946"/>
      <c r="EX261" s="946"/>
      <c r="EY261" s="946"/>
      <c r="EZ261" s="946"/>
      <c r="FA261" s="946"/>
      <c r="FB261" s="946"/>
      <c r="FC261" s="946"/>
      <c r="FD261" s="946"/>
      <c r="FE261" s="974"/>
      <c r="FF261" s="946"/>
      <c r="FG261" s="975"/>
      <c r="FI261" s="946"/>
    </row>
    <row r="262" spans="2:165" outlineLevel="1">
      <c r="B262" s="1178" t="s">
        <v>811</v>
      </c>
      <c r="C262" s="1179"/>
      <c r="E262" s="1180"/>
      <c r="F262" s="970"/>
      <c r="G262" s="970"/>
      <c r="H262" s="970"/>
      <c r="I262" s="970"/>
      <c r="J262" s="970"/>
      <c r="K262" s="970"/>
      <c r="L262" s="970"/>
      <c r="M262" s="970"/>
      <c r="N262" s="970"/>
      <c r="O262" s="970"/>
      <c r="P262" s="970"/>
      <c r="Q262" s="970"/>
      <c r="R262" s="970"/>
      <c r="S262" s="970"/>
      <c r="T262" s="970"/>
      <c r="U262" s="970"/>
      <c r="V262" s="970"/>
      <c r="W262" s="970"/>
      <c r="X262" s="970"/>
      <c r="Y262" s="970"/>
      <c r="Z262" s="970"/>
      <c r="AA262" s="970"/>
      <c r="AB262" s="970"/>
      <c r="AC262" s="970"/>
      <c r="AD262" s="970"/>
      <c r="AE262" s="970"/>
      <c r="AF262" s="970"/>
      <c r="AG262" s="970"/>
      <c r="AH262" s="970"/>
      <c r="AI262" s="970"/>
      <c r="AJ262" s="970"/>
      <c r="AK262" s="970"/>
      <c r="AL262" s="970"/>
      <c r="AM262" s="970"/>
      <c r="AN262" s="1181"/>
      <c r="AO262" s="946"/>
      <c r="AP262" s="964"/>
      <c r="AQ262" s="946"/>
      <c r="AR262" s="1180"/>
      <c r="AS262" s="970"/>
      <c r="AT262" s="970"/>
      <c r="AU262" s="970"/>
      <c r="AV262" s="970"/>
      <c r="AW262" s="970"/>
      <c r="AX262" s="970"/>
      <c r="AY262" s="970"/>
      <c r="AZ262" s="970"/>
      <c r="BA262" s="970"/>
      <c r="BB262" s="970"/>
      <c r="BC262" s="970"/>
      <c r="BD262" s="970"/>
      <c r="BE262" s="970"/>
      <c r="BF262" s="970"/>
      <c r="BG262" s="970"/>
      <c r="BH262" s="970"/>
      <c r="BI262" s="970"/>
      <c r="BJ262" s="970"/>
      <c r="BK262" s="970"/>
      <c r="BL262" s="970"/>
      <c r="BM262" s="970"/>
      <c r="BN262" s="970"/>
      <c r="BO262" s="970"/>
      <c r="BP262" s="970"/>
      <c r="BQ262" s="970"/>
      <c r="BR262" s="970"/>
      <c r="BS262" s="970"/>
      <c r="BT262" s="970"/>
      <c r="BU262" s="970"/>
      <c r="BV262" s="970"/>
      <c r="BW262" s="970"/>
      <c r="BX262" s="970"/>
      <c r="BY262" s="970"/>
      <c r="BZ262" s="970"/>
      <c r="CA262" s="1181"/>
      <c r="CB262" s="946"/>
      <c r="CC262" s="971"/>
      <c r="CD262" s="946"/>
      <c r="CE262" s="972"/>
      <c r="CF262" s="946"/>
      <c r="CG262" s="1180"/>
      <c r="CH262" s="970"/>
      <c r="CI262" s="970"/>
      <c r="CJ262" s="970"/>
      <c r="CK262" s="970"/>
      <c r="CL262" s="970"/>
      <c r="CM262" s="970"/>
      <c r="CN262" s="970"/>
      <c r="CO262" s="970"/>
      <c r="CP262" s="970"/>
      <c r="CQ262" s="970"/>
      <c r="CR262" s="970"/>
      <c r="CS262" s="970"/>
      <c r="CT262" s="970"/>
      <c r="CU262" s="970"/>
      <c r="CV262" s="970"/>
      <c r="CW262" s="970"/>
      <c r="CX262" s="970"/>
      <c r="CY262" s="970"/>
      <c r="CZ262" s="970"/>
      <c r="DA262" s="970"/>
      <c r="DB262" s="970"/>
      <c r="DC262" s="970"/>
      <c r="DD262" s="970"/>
      <c r="DE262" s="970"/>
      <c r="DF262" s="970"/>
      <c r="DG262" s="970"/>
      <c r="DH262" s="970"/>
      <c r="DI262" s="970"/>
      <c r="DJ262" s="970"/>
      <c r="DK262" s="970"/>
      <c r="DL262" s="970"/>
      <c r="DM262" s="970"/>
      <c r="DN262" s="970"/>
      <c r="DO262" s="970"/>
      <c r="DP262" s="1181"/>
      <c r="DQ262" s="946"/>
      <c r="DR262" s="973"/>
      <c r="DS262" s="946"/>
      <c r="DT262" s="1180"/>
      <c r="DU262" s="970"/>
      <c r="DV262" s="970"/>
      <c r="DW262" s="970"/>
      <c r="DX262" s="970"/>
      <c r="DY262" s="970"/>
      <c r="DZ262" s="970"/>
      <c r="EA262" s="970"/>
      <c r="EB262" s="970"/>
      <c r="EC262" s="970"/>
      <c r="ED262" s="970"/>
      <c r="EE262" s="970"/>
      <c r="EF262" s="970"/>
      <c r="EG262" s="970"/>
      <c r="EH262" s="970"/>
      <c r="EI262" s="970"/>
      <c r="EJ262" s="970"/>
      <c r="EK262" s="970"/>
      <c r="EL262" s="970"/>
      <c r="EM262" s="970"/>
      <c r="EN262" s="970"/>
      <c r="EO262" s="970"/>
      <c r="EP262" s="970"/>
      <c r="EQ262" s="970"/>
      <c r="ER262" s="970"/>
      <c r="ES262" s="970"/>
      <c r="ET262" s="970"/>
      <c r="EU262" s="970"/>
      <c r="EV262" s="970"/>
      <c r="EW262" s="970"/>
      <c r="EX262" s="970"/>
      <c r="EY262" s="970"/>
      <c r="EZ262" s="970"/>
      <c r="FA262" s="970"/>
      <c r="FB262" s="970"/>
      <c r="FC262" s="1181"/>
      <c r="FD262" s="946"/>
      <c r="FE262" s="974"/>
      <c r="FF262" s="946"/>
      <c r="FG262" s="975"/>
      <c r="FI262" s="1182"/>
    </row>
    <row r="263" spans="2:165" outlineLevel="1">
      <c r="B263" s="976">
        <v>247</v>
      </c>
      <c r="C263" s="977" t="s">
        <v>344</v>
      </c>
      <c r="E263" s="978">
        <v>0</v>
      </c>
      <c r="F263" s="979">
        <v>3142522</v>
      </c>
      <c r="G263" s="980">
        <v>3142522</v>
      </c>
      <c r="H263" s="979">
        <v>3142522</v>
      </c>
      <c r="I263" s="980">
        <v>3142522</v>
      </c>
      <c r="J263" s="979">
        <v>3142522</v>
      </c>
      <c r="K263" s="980">
        <v>3142522</v>
      </c>
      <c r="L263" s="979">
        <v>3142522</v>
      </c>
      <c r="M263" s="980">
        <v>3142060</v>
      </c>
      <c r="N263" s="979">
        <v>3142060</v>
      </c>
      <c r="O263" s="980">
        <v>3128563</v>
      </c>
      <c r="P263" s="979">
        <v>3090518</v>
      </c>
      <c r="Q263" s="980">
        <v>3088702</v>
      </c>
      <c r="R263" s="979">
        <v>3088702</v>
      </c>
      <c r="S263" s="980">
        <v>3071948</v>
      </c>
      <c r="T263" s="979">
        <v>2672074</v>
      </c>
      <c r="U263" s="980">
        <v>2672074</v>
      </c>
      <c r="V263" s="979">
        <v>1170888</v>
      </c>
      <c r="W263" s="980">
        <v>0</v>
      </c>
      <c r="X263" s="979">
        <v>0</v>
      </c>
      <c r="Y263" s="980">
        <v>0</v>
      </c>
      <c r="Z263" s="979">
        <v>0</v>
      </c>
      <c r="AA263" s="980">
        <v>0</v>
      </c>
      <c r="AB263" s="979">
        <v>0</v>
      </c>
      <c r="AC263" s="980">
        <v>0</v>
      </c>
      <c r="AD263" s="979">
        <v>0</v>
      </c>
      <c r="AE263" s="980">
        <v>0</v>
      </c>
      <c r="AF263" s="979">
        <v>0</v>
      </c>
      <c r="AG263" s="980">
        <v>0</v>
      </c>
      <c r="AH263" s="979">
        <v>0</v>
      </c>
      <c r="AI263" s="980">
        <v>0</v>
      </c>
      <c r="AJ263" s="979">
        <v>0</v>
      </c>
      <c r="AK263" s="980">
        <v>0</v>
      </c>
      <c r="AL263" s="979">
        <v>0</v>
      </c>
      <c r="AM263" s="980">
        <v>0</v>
      </c>
      <c r="AN263" s="981">
        <v>0</v>
      </c>
      <c r="AO263" s="946"/>
      <c r="AP263" s="964"/>
      <c r="AQ263" s="946"/>
      <c r="AR263" s="978">
        <v>0</v>
      </c>
      <c r="AS263" s="979">
        <v>204</v>
      </c>
      <c r="AT263" s="980">
        <v>204</v>
      </c>
      <c r="AU263" s="979">
        <v>204</v>
      </c>
      <c r="AV263" s="980">
        <v>204</v>
      </c>
      <c r="AW263" s="979">
        <v>204</v>
      </c>
      <c r="AX263" s="980">
        <v>204</v>
      </c>
      <c r="AY263" s="979">
        <v>204</v>
      </c>
      <c r="AZ263" s="980">
        <v>204</v>
      </c>
      <c r="BA263" s="979">
        <v>204</v>
      </c>
      <c r="BB263" s="980">
        <v>203</v>
      </c>
      <c r="BC263" s="979">
        <v>196</v>
      </c>
      <c r="BD263" s="980">
        <v>196</v>
      </c>
      <c r="BE263" s="979">
        <v>196</v>
      </c>
      <c r="BF263" s="980">
        <v>196</v>
      </c>
      <c r="BG263" s="979">
        <v>171</v>
      </c>
      <c r="BH263" s="980">
        <v>171</v>
      </c>
      <c r="BI263" s="979">
        <v>74</v>
      </c>
      <c r="BJ263" s="980">
        <v>0</v>
      </c>
      <c r="BK263" s="979">
        <v>0</v>
      </c>
      <c r="BL263" s="980">
        <v>0</v>
      </c>
      <c r="BM263" s="979">
        <v>0</v>
      </c>
      <c r="BN263" s="980">
        <v>0</v>
      </c>
      <c r="BO263" s="979">
        <v>0</v>
      </c>
      <c r="BP263" s="980">
        <v>0</v>
      </c>
      <c r="BQ263" s="979">
        <v>0</v>
      </c>
      <c r="BR263" s="980">
        <v>0</v>
      </c>
      <c r="BS263" s="979">
        <v>0</v>
      </c>
      <c r="BT263" s="980">
        <v>0</v>
      </c>
      <c r="BU263" s="979">
        <v>0</v>
      </c>
      <c r="BV263" s="980">
        <v>0</v>
      </c>
      <c r="BW263" s="979">
        <v>0</v>
      </c>
      <c r="BX263" s="980">
        <v>0</v>
      </c>
      <c r="BY263" s="979">
        <v>0</v>
      </c>
      <c r="BZ263" s="980">
        <v>0</v>
      </c>
      <c r="CA263" s="981">
        <v>0</v>
      </c>
      <c r="CB263" s="946"/>
      <c r="CC263" s="971"/>
      <c r="CD263" s="946"/>
      <c r="CE263" s="972"/>
      <c r="CF263" s="946"/>
      <c r="CG263" s="978">
        <v>0</v>
      </c>
      <c r="CH263" s="979">
        <v>5429010</v>
      </c>
      <c r="CI263" s="980">
        <v>5429010</v>
      </c>
      <c r="CJ263" s="979">
        <v>5429010</v>
      </c>
      <c r="CK263" s="980">
        <v>5429010</v>
      </c>
      <c r="CL263" s="979">
        <v>5429010</v>
      </c>
      <c r="CM263" s="980">
        <v>5429010</v>
      </c>
      <c r="CN263" s="979">
        <v>5429010</v>
      </c>
      <c r="CO263" s="980">
        <v>5428211</v>
      </c>
      <c r="CP263" s="979">
        <v>5428211</v>
      </c>
      <c r="CQ263" s="980">
        <v>5404895</v>
      </c>
      <c r="CR263" s="979">
        <v>5339169</v>
      </c>
      <c r="CS263" s="980">
        <v>5336030</v>
      </c>
      <c r="CT263" s="979">
        <v>5336030</v>
      </c>
      <c r="CU263" s="980">
        <v>5307087</v>
      </c>
      <c r="CV263" s="979">
        <v>4616266</v>
      </c>
      <c r="CW263" s="980">
        <v>4616266</v>
      </c>
      <c r="CX263" s="979">
        <v>2022821</v>
      </c>
      <c r="CY263" s="980">
        <v>0</v>
      </c>
      <c r="CZ263" s="979">
        <v>0</v>
      </c>
      <c r="DA263" s="980">
        <v>0</v>
      </c>
      <c r="DB263" s="979">
        <v>0</v>
      </c>
      <c r="DC263" s="980">
        <v>0</v>
      </c>
      <c r="DD263" s="979">
        <v>0</v>
      </c>
      <c r="DE263" s="980">
        <v>0</v>
      </c>
      <c r="DF263" s="979">
        <v>0</v>
      </c>
      <c r="DG263" s="980">
        <v>0</v>
      </c>
      <c r="DH263" s="979">
        <v>0</v>
      </c>
      <c r="DI263" s="980">
        <v>0</v>
      </c>
      <c r="DJ263" s="979">
        <v>0</v>
      </c>
      <c r="DK263" s="980">
        <v>0</v>
      </c>
      <c r="DL263" s="979">
        <v>0</v>
      </c>
      <c r="DM263" s="980">
        <v>0</v>
      </c>
      <c r="DN263" s="979">
        <v>0</v>
      </c>
      <c r="DO263" s="980">
        <v>0</v>
      </c>
      <c r="DP263" s="981">
        <v>0</v>
      </c>
      <c r="DQ263" s="946"/>
      <c r="DR263" s="973"/>
      <c r="DS263" s="946"/>
      <c r="DT263" s="978">
        <v>0</v>
      </c>
      <c r="DU263" s="979">
        <v>353</v>
      </c>
      <c r="DV263" s="980">
        <v>353</v>
      </c>
      <c r="DW263" s="979">
        <v>353</v>
      </c>
      <c r="DX263" s="980">
        <v>353</v>
      </c>
      <c r="DY263" s="979">
        <v>353</v>
      </c>
      <c r="DZ263" s="980">
        <v>353</v>
      </c>
      <c r="EA263" s="979">
        <v>353</v>
      </c>
      <c r="EB263" s="980">
        <v>353</v>
      </c>
      <c r="EC263" s="979">
        <v>353</v>
      </c>
      <c r="ED263" s="980">
        <v>351</v>
      </c>
      <c r="EE263" s="979">
        <v>339</v>
      </c>
      <c r="EF263" s="980">
        <v>339</v>
      </c>
      <c r="EG263" s="979">
        <v>339</v>
      </c>
      <c r="EH263" s="980">
        <v>339</v>
      </c>
      <c r="EI263" s="979">
        <v>295</v>
      </c>
      <c r="EJ263" s="980">
        <v>295</v>
      </c>
      <c r="EK263" s="979">
        <v>127</v>
      </c>
      <c r="EL263" s="980">
        <v>0</v>
      </c>
      <c r="EM263" s="979">
        <v>0</v>
      </c>
      <c r="EN263" s="980">
        <v>0</v>
      </c>
      <c r="EO263" s="979">
        <v>0</v>
      </c>
      <c r="EP263" s="980">
        <v>0</v>
      </c>
      <c r="EQ263" s="979">
        <v>0</v>
      </c>
      <c r="ER263" s="980">
        <v>0</v>
      </c>
      <c r="ES263" s="979">
        <v>0</v>
      </c>
      <c r="ET263" s="980">
        <v>0</v>
      </c>
      <c r="EU263" s="979">
        <v>0</v>
      </c>
      <c r="EV263" s="980">
        <v>0</v>
      </c>
      <c r="EW263" s="979">
        <v>0</v>
      </c>
      <c r="EX263" s="980">
        <v>0</v>
      </c>
      <c r="EY263" s="979">
        <v>0</v>
      </c>
      <c r="EZ263" s="980">
        <v>0</v>
      </c>
      <c r="FA263" s="979">
        <v>0</v>
      </c>
      <c r="FB263" s="980">
        <v>0</v>
      </c>
      <c r="FC263" s="981">
        <v>0</v>
      </c>
      <c r="FD263" s="946"/>
      <c r="FE263" s="974"/>
      <c r="FF263" s="946"/>
      <c r="FG263" s="975"/>
      <c r="FI263" s="982" t="b">
        <v>0</v>
      </c>
    </row>
    <row r="264" spans="2:165" hidden="1" outlineLevel="1">
      <c r="B264" s="983">
        <v>248</v>
      </c>
      <c r="C264" s="984" t="s">
        <v>440</v>
      </c>
      <c r="E264" s="985">
        <v>0</v>
      </c>
      <c r="F264" s="986">
        <v>0</v>
      </c>
      <c r="G264" s="987">
        <v>0</v>
      </c>
      <c r="H264" s="986">
        <v>0</v>
      </c>
      <c r="I264" s="987">
        <v>0</v>
      </c>
      <c r="J264" s="986">
        <v>0</v>
      </c>
      <c r="K264" s="987">
        <v>0</v>
      </c>
      <c r="L264" s="986">
        <v>0</v>
      </c>
      <c r="M264" s="987">
        <v>0</v>
      </c>
      <c r="N264" s="986">
        <v>0</v>
      </c>
      <c r="O264" s="987">
        <v>0</v>
      </c>
      <c r="P264" s="986">
        <v>0</v>
      </c>
      <c r="Q264" s="987">
        <v>0</v>
      </c>
      <c r="R264" s="986">
        <v>0</v>
      </c>
      <c r="S264" s="987">
        <v>0</v>
      </c>
      <c r="T264" s="986">
        <v>0</v>
      </c>
      <c r="U264" s="987">
        <v>0</v>
      </c>
      <c r="V264" s="986">
        <v>0</v>
      </c>
      <c r="W264" s="987">
        <v>0</v>
      </c>
      <c r="X264" s="986">
        <v>0</v>
      </c>
      <c r="Y264" s="987">
        <v>0</v>
      </c>
      <c r="Z264" s="986">
        <v>0</v>
      </c>
      <c r="AA264" s="987">
        <v>0</v>
      </c>
      <c r="AB264" s="986">
        <v>0</v>
      </c>
      <c r="AC264" s="987">
        <v>0</v>
      </c>
      <c r="AD264" s="986">
        <v>0</v>
      </c>
      <c r="AE264" s="987">
        <v>0</v>
      </c>
      <c r="AF264" s="986">
        <v>0</v>
      </c>
      <c r="AG264" s="987">
        <v>0</v>
      </c>
      <c r="AH264" s="986">
        <v>0</v>
      </c>
      <c r="AI264" s="987">
        <v>0</v>
      </c>
      <c r="AJ264" s="986">
        <v>0</v>
      </c>
      <c r="AK264" s="987">
        <v>0</v>
      </c>
      <c r="AL264" s="986">
        <v>0</v>
      </c>
      <c r="AM264" s="987">
        <v>0</v>
      </c>
      <c r="AN264" s="988">
        <v>0</v>
      </c>
      <c r="AO264" s="946"/>
      <c r="AP264" s="964"/>
      <c r="AQ264" s="946"/>
      <c r="AR264" s="985">
        <v>0</v>
      </c>
      <c r="AS264" s="986">
        <v>0</v>
      </c>
      <c r="AT264" s="987">
        <v>0</v>
      </c>
      <c r="AU264" s="986">
        <v>0</v>
      </c>
      <c r="AV264" s="987">
        <v>0</v>
      </c>
      <c r="AW264" s="986">
        <v>0</v>
      </c>
      <c r="AX264" s="987">
        <v>0</v>
      </c>
      <c r="AY264" s="986">
        <v>0</v>
      </c>
      <c r="AZ264" s="987">
        <v>0</v>
      </c>
      <c r="BA264" s="986">
        <v>0</v>
      </c>
      <c r="BB264" s="987">
        <v>0</v>
      </c>
      <c r="BC264" s="986">
        <v>0</v>
      </c>
      <c r="BD264" s="987">
        <v>0</v>
      </c>
      <c r="BE264" s="986">
        <v>0</v>
      </c>
      <c r="BF264" s="987">
        <v>0</v>
      </c>
      <c r="BG264" s="986">
        <v>0</v>
      </c>
      <c r="BH264" s="987">
        <v>0</v>
      </c>
      <c r="BI264" s="986">
        <v>0</v>
      </c>
      <c r="BJ264" s="987">
        <v>0</v>
      </c>
      <c r="BK264" s="986">
        <v>0</v>
      </c>
      <c r="BL264" s="987">
        <v>0</v>
      </c>
      <c r="BM264" s="986">
        <v>0</v>
      </c>
      <c r="BN264" s="987">
        <v>0</v>
      </c>
      <c r="BO264" s="986">
        <v>0</v>
      </c>
      <c r="BP264" s="987">
        <v>0</v>
      </c>
      <c r="BQ264" s="986">
        <v>0</v>
      </c>
      <c r="BR264" s="987">
        <v>0</v>
      </c>
      <c r="BS264" s="986">
        <v>0</v>
      </c>
      <c r="BT264" s="987">
        <v>0</v>
      </c>
      <c r="BU264" s="986">
        <v>0</v>
      </c>
      <c r="BV264" s="987">
        <v>0</v>
      </c>
      <c r="BW264" s="986">
        <v>0</v>
      </c>
      <c r="BX264" s="987">
        <v>0</v>
      </c>
      <c r="BY264" s="986">
        <v>0</v>
      </c>
      <c r="BZ264" s="987">
        <v>0</v>
      </c>
      <c r="CA264" s="988">
        <v>0</v>
      </c>
      <c r="CB264" s="946"/>
      <c r="CC264" s="971"/>
      <c r="CD264" s="946"/>
      <c r="CE264" s="972"/>
      <c r="CF264" s="946"/>
      <c r="CG264" s="985">
        <v>0</v>
      </c>
      <c r="CH264" s="986">
        <v>0</v>
      </c>
      <c r="CI264" s="987">
        <v>0</v>
      </c>
      <c r="CJ264" s="986">
        <v>0</v>
      </c>
      <c r="CK264" s="987">
        <v>0</v>
      </c>
      <c r="CL264" s="986">
        <v>0</v>
      </c>
      <c r="CM264" s="987">
        <v>0</v>
      </c>
      <c r="CN264" s="986">
        <v>0</v>
      </c>
      <c r="CO264" s="987">
        <v>0</v>
      </c>
      <c r="CP264" s="986">
        <v>0</v>
      </c>
      <c r="CQ264" s="987">
        <v>0</v>
      </c>
      <c r="CR264" s="986">
        <v>0</v>
      </c>
      <c r="CS264" s="987">
        <v>0</v>
      </c>
      <c r="CT264" s="986">
        <v>0</v>
      </c>
      <c r="CU264" s="987">
        <v>0</v>
      </c>
      <c r="CV264" s="986">
        <v>0</v>
      </c>
      <c r="CW264" s="987">
        <v>0</v>
      </c>
      <c r="CX264" s="986">
        <v>0</v>
      </c>
      <c r="CY264" s="987">
        <v>0</v>
      </c>
      <c r="CZ264" s="986">
        <v>0</v>
      </c>
      <c r="DA264" s="987">
        <v>0</v>
      </c>
      <c r="DB264" s="986">
        <v>0</v>
      </c>
      <c r="DC264" s="987">
        <v>0</v>
      </c>
      <c r="DD264" s="986">
        <v>0</v>
      </c>
      <c r="DE264" s="987">
        <v>0</v>
      </c>
      <c r="DF264" s="986">
        <v>0</v>
      </c>
      <c r="DG264" s="987">
        <v>0</v>
      </c>
      <c r="DH264" s="986">
        <v>0</v>
      </c>
      <c r="DI264" s="987">
        <v>0</v>
      </c>
      <c r="DJ264" s="986">
        <v>0</v>
      </c>
      <c r="DK264" s="987">
        <v>0</v>
      </c>
      <c r="DL264" s="986">
        <v>0</v>
      </c>
      <c r="DM264" s="987">
        <v>0</v>
      </c>
      <c r="DN264" s="986">
        <v>0</v>
      </c>
      <c r="DO264" s="987">
        <v>0</v>
      </c>
      <c r="DP264" s="988">
        <v>0</v>
      </c>
      <c r="DQ264" s="946"/>
      <c r="DR264" s="973"/>
      <c r="DS264" s="946"/>
      <c r="DT264" s="985">
        <v>0</v>
      </c>
      <c r="DU264" s="986">
        <v>0</v>
      </c>
      <c r="DV264" s="987">
        <v>0</v>
      </c>
      <c r="DW264" s="986">
        <v>0</v>
      </c>
      <c r="DX264" s="987">
        <v>0</v>
      </c>
      <c r="DY264" s="986">
        <v>0</v>
      </c>
      <c r="DZ264" s="987">
        <v>0</v>
      </c>
      <c r="EA264" s="986">
        <v>0</v>
      </c>
      <c r="EB264" s="987">
        <v>0</v>
      </c>
      <c r="EC264" s="986">
        <v>0</v>
      </c>
      <c r="ED264" s="987">
        <v>0</v>
      </c>
      <c r="EE264" s="986">
        <v>0</v>
      </c>
      <c r="EF264" s="987">
        <v>0</v>
      </c>
      <c r="EG264" s="986">
        <v>0</v>
      </c>
      <c r="EH264" s="987">
        <v>0</v>
      </c>
      <c r="EI264" s="986">
        <v>0</v>
      </c>
      <c r="EJ264" s="987">
        <v>0</v>
      </c>
      <c r="EK264" s="986">
        <v>0</v>
      </c>
      <c r="EL264" s="987">
        <v>0</v>
      </c>
      <c r="EM264" s="986">
        <v>0</v>
      </c>
      <c r="EN264" s="987">
        <v>0</v>
      </c>
      <c r="EO264" s="986">
        <v>0</v>
      </c>
      <c r="EP264" s="987">
        <v>0</v>
      </c>
      <c r="EQ264" s="986">
        <v>0</v>
      </c>
      <c r="ER264" s="987">
        <v>0</v>
      </c>
      <c r="ES264" s="986">
        <v>0</v>
      </c>
      <c r="ET264" s="987">
        <v>0</v>
      </c>
      <c r="EU264" s="986">
        <v>0</v>
      </c>
      <c r="EV264" s="987">
        <v>0</v>
      </c>
      <c r="EW264" s="986">
        <v>0</v>
      </c>
      <c r="EX264" s="987">
        <v>0</v>
      </c>
      <c r="EY264" s="986">
        <v>0</v>
      </c>
      <c r="EZ264" s="987">
        <v>0</v>
      </c>
      <c r="FA264" s="986">
        <v>0</v>
      </c>
      <c r="FB264" s="987">
        <v>0</v>
      </c>
      <c r="FC264" s="988">
        <v>0</v>
      </c>
      <c r="FD264" s="946"/>
      <c r="FE264" s="974"/>
      <c r="FF264" s="946"/>
      <c r="FG264" s="975"/>
      <c r="FI264" s="989" t="b">
        <v>1</v>
      </c>
    </row>
    <row r="265" spans="2:165" outlineLevel="1">
      <c r="B265" s="990">
        <v>249</v>
      </c>
      <c r="C265" s="991" t="s">
        <v>755</v>
      </c>
      <c r="E265" s="992">
        <v>0</v>
      </c>
      <c r="F265" s="993">
        <v>1449931</v>
      </c>
      <c r="G265" s="994">
        <v>1449931</v>
      </c>
      <c r="H265" s="993">
        <v>1449931</v>
      </c>
      <c r="I265" s="994">
        <v>1449931</v>
      </c>
      <c r="J265" s="993">
        <v>1449931</v>
      </c>
      <c r="K265" s="994">
        <v>1449931</v>
      </c>
      <c r="L265" s="993">
        <v>1449931</v>
      </c>
      <c r="M265" s="994">
        <v>1449931</v>
      </c>
      <c r="N265" s="993">
        <v>1449931</v>
      </c>
      <c r="O265" s="994">
        <v>1449931</v>
      </c>
      <c r="P265" s="993">
        <v>1449931</v>
      </c>
      <c r="Q265" s="994">
        <v>1449931</v>
      </c>
      <c r="R265" s="993">
        <v>1449931</v>
      </c>
      <c r="S265" s="994">
        <v>1449931</v>
      </c>
      <c r="T265" s="993">
        <v>1449931</v>
      </c>
      <c r="U265" s="994">
        <v>1449931</v>
      </c>
      <c r="V265" s="993">
        <v>1449931</v>
      </c>
      <c r="W265" s="994">
        <v>1449931</v>
      </c>
      <c r="X265" s="993">
        <v>1425572</v>
      </c>
      <c r="Y265" s="994">
        <v>0</v>
      </c>
      <c r="Z265" s="993">
        <v>0</v>
      </c>
      <c r="AA265" s="994">
        <v>0</v>
      </c>
      <c r="AB265" s="993">
        <v>0</v>
      </c>
      <c r="AC265" s="994">
        <v>0</v>
      </c>
      <c r="AD265" s="993">
        <v>0</v>
      </c>
      <c r="AE265" s="994">
        <v>0</v>
      </c>
      <c r="AF265" s="993">
        <v>0</v>
      </c>
      <c r="AG265" s="994">
        <v>0</v>
      </c>
      <c r="AH265" s="993">
        <v>0</v>
      </c>
      <c r="AI265" s="994">
        <v>0</v>
      </c>
      <c r="AJ265" s="993">
        <v>0</v>
      </c>
      <c r="AK265" s="994">
        <v>0</v>
      </c>
      <c r="AL265" s="993">
        <v>0</v>
      </c>
      <c r="AM265" s="994">
        <v>0</v>
      </c>
      <c r="AN265" s="995">
        <v>0</v>
      </c>
      <c r="AO265" s="946"/>
      <c r="AP265" s="964"/>
      <c r="AQ265" s="946"/>
      <c r="AR265" s="992">
        <v>0</v>
      </c>
      <c r="AS265" s="993">
        <v>420</v>
      </c>
      <c r="AT265" s="994">
        <v>420</v>
      </c>
      <c r="AU265" s="993">
        <v>420</v>
      </c>
      <c r="AV265" s="994">
        <v>420</v>
      </c>
      <c r="AW265" s="993">
        <v>420</v>
      </c>
      <c r="AX265" s="994">
        <v>420</v>
      </c>
      <c r="AY265" s="993">
        <v>420</v>
      </c>
      <c r="AZ265" s="994">
        <v>420</v>
      </c>
      <c r="BA265" s="993">
        <v>420</v>
      </c>
      <c r="BB265" s="994">
        <v>420</v>
      </c>
      <c r="BC265" s="993">
        <v>420</v>
      </c>
      <c r="BD265" s="994">
        <v>420</v>
      </c>
      <c r="BE265" s="993">
        <v>420</v>
      </c>
      <c r="BF265" s="994">
        <v>420</v>
      </c>
      <c r="BG265" s="993">
        <v>420</v>
      </c>
      <c r="BH265" s="994">
        <v>420</v>
      </c>
      <c r="BI265" s="993">
        <v>420</v>
      </c>
      <c r="BJ265" s="994">
        <v>420</v>
      </c>
      <c r="BK265" s="993">
        <v>393</v>
      </c>
      <c r="BL265" s="994">
        <v>0</v>
      </c>
      <c r="BM265" s="993">
        <v>0</v>
      </c>
      <c r="BN265" s="994">
        <v>0</v>
      </c>
      <c r="BO265" s="993">
        <v>0</v>
      </c>
      <c r="BP265" s="994">
        <v>0</v>
      </c>
      <c r="BQ265" s="993">
        <v>0</v>
      </c>
      <c r="BR265" s="994">
        <v>0</v>
      </c>
      <c r="BS265" s="993">
        <v>0</v>
      </c>
      <c r="BT265" s="994">
        <v>0</v>
      </c>
      <c r="BU265" s="993">
        <v>0</v>
      </c>
      <c r="BV265" s="994">
        <v>0</v>
      </c>
      <c r="BW265" s="993">
        <v>0</v>
      </c>
      <c r="BX265" s="994">
        <v>0</v>
      </c>
      <c r="BY265" s="993">
        <v>0</v>
      </c>
      <c r="BZ265" s="994">
        <v>0</v>
      </c>
      <c r="CA265" s="995">
        <v>0</v>
      </c>
      <c r="CB265" s="946"/>
      <c r="CC265" s="971"/>
      <c r="CD265" s="946"/>
      <c r="CE265" s="972"/>
      <c r="CF265" s="946"/>
      <c r="CG265" s="992">
        <v>0</v>
      </c>
      <c r="CH265" s="993">
        <v>1022301</v>
      </c>
      <c r="CI265" s="994">
        <v>1022301</v>
      </c>
      <c r="CJ265" s="993">
        <v>1022301</v>
      </c>
      <c r="CK265" s="994">
        <v>1022301</v>
      </c>
      <c r="CL265" s="993">
        <v>1022301</v>
      </c>
      <c r="CM265" s="994">
        <v>1022301</v>
      </c>
      <c r="CN265" s="993">
        <v>1022301</v>
      </c>
      <c r="CO265" s="994">
        <v>1022301</v>
      </c>
      <c r="CP265" s="993">
        <v>1022301</v>
      </c>
      <c r="CQ265" s="994">
        <v>1022301</v>
      </c>
      <c r="CR265" s="993">
        <v>1022301</v>
      </c>
      <c r="CS265" s="994">
        <v>1022301</v>
      </c>
      <c r="CT265" s="993">
        <v>1022301</v>
      </c>
      <c r="CU265" s="994">
        <v>1022301</v>
      </c>
      <c r="CV265" s="993">
        <v>1022301</v>
      </c>
      <c r="CW265" s="994">
        <v>1022301</v>
      </c>
      <c r="CX265" s="993">
        <v>1022301</v>
      </c>
      <c r="CY265" s="994">
        <v>1022301</v>
      </c>
      <c r="CZ265" s="993">
        <v>997942</v>
      </c>
      <c r="DA265" s="994">
        <v>0</v>
      </c>
      <c r="DB265" s="993">
        <v>0</v>
      </c>
      <c r="DC265" s="994">
        <v>0</v>
      </c>
      <c r="DD265" s="993">
        <v>0</v>
      </c>
      <c r="DE265" s="994">
        <v>0</v>
      </c>
      <c r="DF265" s="993">
        <v>0</v>
      </c>
      <c r="DG265" s="994">
        <v>0</v>
      </c>
      <c r="DH265" s="993">
        <v>0</v>
      </c>
      <c r="DI265" s="994">
        <v>0</v>
      </c>
      <c r="DJ265" s="993">
        <v>0</v>
      </c>
      <c r="DK265" s="994">
        <v>0</v>
      </c>
      <c r="DL265" s="993">
        <v>0</v>
      </c>
      <c r="DM265" s="994">
        <v>0</v>
      </c>
      <c r="DN265" s="993">
        <v>0</v>
      </c>
      <c r="DO265" s="994">
        <v>0</v>
      </c>
      <c r="DP265" s="995">
        <v>0</v>
      </c>
      <c r="DQ265" s="946"/>
      <c r="DR265" s="973"/>
      <c r="DS265" s="946"/>
      <c r="DT265" s="992">
        <v>0</v>
      </c>
      <c r="DU265" s="993">
        <v>302</v>
      </c>
      <c r="DV265" s="994">
        <v>302</v>
      </c>
      <c r="DW265" s="993">
        <v>302</v>
      </c>
      <c r="DX265" s="994">
        <v>302</v>
      </c>
      <c r="DY265" s="993">
        <v>302</v>
      </c>
      <c r="DZ265" s="994">
        <v>302</v>
      </c>
      <c r="EA265" s="993">
        <v>302</v>
      </c>
      <c r="EB265" s="994">
        <v>302</v>
      </c>
      <c r="EC265" s="993">
        <v>302</v>
      </c>
      <c r="ED265" s="994">
        <v>302</v>
      </c>
      <c r="EE265" s="993">
        <v>302</v>
      </c>
      <c r="EF265" s="994">
        <v>302</v>
      </c>
      <c r="EG265" s="993">
        <v>302</v>
      </c>
      <c r="EH265" s="994">
        <v>302</v>
      </c>
      <c r="EI265" s="993">
        <v>302</v>
      </c>
      <c r="EJ265" s="994">
        <v>302</v>
      </c>
      <c r="EK265" s="993">
        <v>302</v>
      </c>
      <c r="EL265" s="994">
        <v>302</v>
      </c>
      <c r="EM265" s="993">
        <v>275</v>
      </c>
      <c r="EN265" s="994">
        <v>0</v>
      </c>
      <c r="EO265" s="993">
        <v>0</v>
      </c>
      <c r="EP265" s="994">
        <v>0</v>
      </c>
      <c r="EQ265" s="993">
        <v>0</v>
      </c>
      <c r="ER265" s="994">
        <v>0</v>
      </c>
      <c r="ES265" s="993">
        <v>0</v>
      </c>
      <c r="ET265" s="994">
        <v>0</v>
      </c>
      <c r="EU265" s="993">
        <v>0</v>
      </c>
      <c r="EV265" s="994">
        <v>0</v>
      </c>
      <c r="EW265" s="993">
        <v>0</v>
      </c>
      <c r="EX265" s="994">
        <v>0</v>
      </c>
      <c r="EY265" s="993">
        <v>0</v>
      </c>
      <c r="EZ265" s="994">
        <v>0</v>
      </c>
      <c r="FA265" s="993">
        <v>0</v>
      </c>
      <c r="FB265" s="994">
        <v>0</v>
      </c>
      <c r="FC265" s="995">
        <v>0</v>
      </c>
      <c r="FD265" s="946"/>
      <c r="FE265" s="974"/>
      <c r="FF265" s="946"/>
      <c r="FG265" s="975"/>
      <c r="FI265" s="996" t="b">
        <v>0</v>
      </c>
    </row>
    <row r="266" spans="2:165" hidden="1" outlineLevel="1">
      <c r="B266" s="983">
        <v>250</v>
      </c>
      <c r="C266" s="984" t="s">
        <v>346</v>
      </c>
      <c r="E266" s="985">
        <v>0</v>
      </c>
      <c r="F266" s="986">
        <v>0</v>
      </c>
      <c r="G266" s="987">
        <v>0</v>
      </c>
      <c r="H266" s="986">
        <v>0</v>
      </c>
      <c r="I266" s="987">
        <v>0</v>
      </c>
      <c r="J266" s="986">
        <v>0</v>
      </c>
      <c r="K266" s="987">
        <v>0</v>
      </c>
      <c r="L266" s="986">
        <v>0</v>
      </c>
      <c r="M266" s="987">
        <v>0</v>
      </c>
      <c r="N266" s="986">
        <v>0</v>
      </c>
      <c r="O266" s="987">
        <v>0</v>
      </c>
      <c r="P266" s="986">
        <v>0</v>
      </c>
      <c r="Q266" s="987">
        <v>0</v>
      </c>
      <c r="R266" s="986">
        <v>0</v>
      </c>
      <c r="S266" s="987">
        <v>0</v>
      </c>
      <c r="T266" s="986">
        <v>0</v>
      </c>
      <c r="U266" s="987">
        <v>0</v>
      </c>
      <c r="V266" s="986">
        <v>0</v>
      </c>
      <c r="W266" s="987">
        <v>0</v>
      </c>
      <c r="X266" s="986">
        <v>0</v>
      </c>
      <c r="Y266" s="987">
        <v>0</v>
      </c>
      <c r="Z266" s="986">
        <v>0</v>
      </c>
      <c r="AA266" s="987">
        <v>0</v>
      </c>
      <c r="AB266" s="986">
        <v>0</v>
      </c>
      <c r="AC266" s="987">
        <v>0</v>
      </c>
      <c r="AD266" s="986">
        <v>0</v>
      </c>
      <c r="AE266" s="987">
        <v>0</v>
      </c>
      <c r="AF266" s="986">
        <v>0</v>
      </c>
      <c r="AG266" s="987">
        <v>0</v>
      </c>
      <c r="AH266" s="986">
        <v>0</v>
      </c>
      <c r="AI266" s="987">
        <v>0</v>
      </c>
      <c r="AJ266" s="986">
        <v>0</v>
      </c>
      <c r="AK266" s="987">
        <v>0</v>
      </c>
      <c r="AL266" s="986">
        <v>0</v>
      </c>
      <c r="AM266" s="987">
        <v>0</v>
      </c>
      <c r="AN266" s="988">
        <v>0</v>
      </c>
      <c r="AO266" s="946"/>
      <c r="AP266" s="964"/>
      <c r="AQ266" s="946"/>
      <c r="AR266" s="985">
        <v>0</v>
      </c>
      <c r="AS266" s="986">
        <v>0</v>
      </c>
      <c r="AT266" s="987">
        <v>0</v>
      </c>
      <c r="AU266" s="986">
        <v>0</v>
      </c>
      <c r="AV266" s="987">
        <v>0</v>
      </c>
      <c r="AW266" s="986">
        <v>0</v>
      </c>
      <c r="AX266" s="987">
        <v>0</v>
      </c>
      <c r="AY266" s="986">
        <v>0</v>
      </c>
      <c r="AZ266" s="987">
        <v>0</v>
      </c>
      <c r="BA266" s="986">
        <v>0</v>
      </c>
      <c r="BB266" s="987">
        <v>0</v>
      </c>
      <c r="BC266" s="986">
        <v>0</v>
      </c>
      <c r="BD266" s="987">
        <v>0</v>
      </c>
      <c r="BE266" s="986">
        <v>0</v>
      </c>
      <c r="BF266" s="987">
        <v>0</v>
      </c>
      <c r="BG266" s="986">
        <v>0</v>
      </c>
      <c r="BH266" s="987">
        <v>0</v>
      </c>
      <c r="BI266" s="986">
        <v>0</v>
      </c>
      <c r="BJ266" s="987">
        <v>0</v>
      </c>
      <c r="BK266" s="986">
        <v>0</v>
      </c>
      <c r="BL266" s="987">
        <v>0</v>
      </c>
      <c r="BM266" s="986">
        <v>0</v>
      </c>
      <c r="BN266" s="987">
        <v>0</v>
      </c>
      <c r="BO266" s="986">
        <v>0</v>
      </c>
      <c r="BP266" s="987">
        <v>0</v>
      </c>
      <c r="BQ266" s="986">
        <v>0</v>
      </c>
      <c r="BR266" s="987">
        <v>0</v>
      </c>
      <c r="BS266" s="986">
        <v>0</v>
      </c>
      <c r="BT266" s="987">
        <v>0</v>
      </c>
      <c r="BU266" s="986">
        <v>0</v>
      </c>
      <c r="BV266" s="987">
        <v>0</v>
      </c>
      <c r="BW266" s="986">
        <v>0</v>
      </c>
      <c r="BX266" s="987">
        <v>0</v>
      </c>
      <c r="BY266" s="986">
        <v>0</v>
      </c>
      <c r="BZ266" s="987">
        <v>0</v>
      </c>
      <c r="CA266" s="988">
        <v>0</v>
      </c>
      <c r="CB266" s="946"/>
      <c r="CC266" s="971"/>
      <c r="CD266" s="946"/>
      <c r="CE266" s="972"/>
      <c r="CF266" s="946"/>
      <c r="CG266" s="985">
        <v>0</v>
      </c>
      <c r="CH266" s="986">
        <v>0</v>
      </c>
      <c r="CI266" s="987">
        <v>0</v>
      </c>
      <c r="CJ266" s="986">
        <v>0</v>
      </c>
      <c r="CK266" s="987">
        <v>0</v>
      </c>
      <c r="CL266" s="986">
        <v>0</v>
      </c>
      <c r="CM266" s="987">
        <v>0</v>
      </c>
      <c r="CN266" s="986">
        <v>0</v>
      </c>
      <c r="CO266" s="987">
        <v>0</v>
      </c>
      <c r="CP266" s="986">
        <v>0</v>
      </c>
      <c r="CQ266" s="987">
        <v>0</v>
      </c>
      <c r="CR266" s="986">
        <v>0</v>
      </c>
      <c r="CS266" s="987">
        <v>0</v>
      </c>
      <c r="CT266" s="986">
        <v>0</v>
      </c>
      <c r="CU266" s="987">
        <v>0</v>
      </c>
      <c r="CV266" s="986">
        <v>0</v>
      </c>
      <c r="CW266" s="987">
        <v>0</v>
      </c>
      <c r="CX266" s="986">
        <v>0</v>
      </c>
      <c r="CY266" s="987">
        <v>0</v>
      </c>
      <c r="CZ266" s="986">
        <v>0</v>
      </c>
      <c r="DA266" s="987">
        <v>0</v>
      </c>
      <c r="DB266" s="986">
        <v>0</v>
      </c>
      <c r="DC266" s="987">
        <v>0</v>
      </c>
      <c r="DD266" s="986">
        <v>0</v>
      </c>
      <c r="DE266" s="987">
        <v>0</v>
      </c>
      <c r="DF266" s="986">
        <v>0</v>
      </c>
      <c r="DG266" s="987">
        <v>0</v>
      </c>
      <c r="DH266" s="986">
        <v>0</v>
      </c>
      <c r="DI266" s="987">
        <v>0</v>
      </c>
      <c r="DJ266" s="986">
        <v>0</v>
      </c>
      <c r="DK266" s="987">
        <v>0</v>
      </c>
      <c r="DL266" s="986">
        <v>0</v>
      </c>
      <c r="DM266" s="987">
        <v>0</v>
      </c>
      <c r="DN266" s="986">
        <v>0</v>
      </c>
      <c r="DO266" s="987">
        <v>0</v>
      </c>
      <c r="DP266" s="988">
        <v>0</v>
      </c>
      <c r="DQ266" s="946"/>
      <c r="DR266" s="973"/>
      <c r="DS266" s="946"/>
      <c r="DT266" s="985">
        <v>0</v>
      </c>
      <c r="DU266" s="986">
        <v>0</v>
      </c>
      <c r="DV266" s="987">
        <v>0</v>
      </c>
      <c r="DW266" s="986">
        <v>0</v>
      </c>
      <c r="DX266" s="987">
        <v>0</v>
      </c>
      <c r="DY266" s="986">
        <v>0</v>
      </c>
      <c r="DZ266" s="987">
        <v>0</v>
      </c>
      <c r="EA266" s="986">
        <v>0</v>
      </c>
      <c r="EB266" s="987">
        <v>0</v>
      </c>
      <c r="EC266" s="986">
        <v>0</v>
      </c>
      <c r="ED266" s="987">
        <v>0</v>
      </c>
      <c r="EE266" s="986">
        <v>0</v>
      </c>
      <c r="EF266" s="987">
        <v>0</v>
      </c>
      <c r="EG266" s="986">
        <v>0</v>
      </c>
      <c r="EH266" s="987">
        <v>0</v>
      </c>
      <c r="EI266" s="986">
        <v>0</v>
      </c>
      <c r="EJ266" s="987">
        <v>0</v>
      </c>
      <c r="EK266" s="986">
        <v>0</v>
      </c>
      <c r="EL266" s="987">
        <v>0</v>
      </c>
      <c r="EM266" s="986">
        <v>0</v>
      </c>
      <c r="EN266" s="987">
        <v>0</v>
      </c>
      <c r="EO266" s="986">
        <v>0</v>
      </c>
      <c r="EP266" s="987">
        <v>0</v>
      </c>
      <c r="EQ266" s="986">
        <v>0</v>
      </c>
      <c r="ER266" s="987">
        <v>0</v>
      </c>
      <c r="ES266" s="986">
        <v>0</v>
      </c>
      <c r="ET266" s="987">
        <v>0</v>
      </c>
      <c r="EU266" s="986">
        <v>0</v>
      </c>
      <c r="EV266" s="987">
        <v>0</v>
      </c>
      <c r="EW266" s="986">
        <v>0</v>
      </c>
      <c r="EX266" s="987">
        <v>0</v>
      </c>
      <c r="EY266" s="986">
        <v>0</v>
      </c>
      <c r="EZ266" s="987">
        <v>0</v>
      </c>
      <c r="FA266" s="986">
        <v>0</v>
      </c>
      <c r="FB266" s="987">
        <v>0</v>
      </c>
      <c r="FC266" s="988">
        <v>0</v>
      </c>
      <c r="FD266" s="946"/>
      <c r="FE266" s="974"/>
      <c r="FF266" s="946"/>
      <c r="FG266" s="975"/>
      <c r="FI266" s="989" t="b">
        <v>1</v>
      </c>
    </row>
    <row r="267" spans="2:165" outlineLevel="1">
      <c r="B267" s="997">
        <v>251</v>
      </c>
      <c r="C267" s="998" t="s">
        <v>347</v>
      </c>
      <c r="E267" s="999">
        <v>0</v>
      </c>
      <c r="F267" s="1000">
        <v>6075</v>
      </c>
      <c r="G267" s="1001">
        <v>6075</v>
      </c>
      <c r="H267" s="1000">
        <v>6075</v>
      </c>
      <c r="I267" s="1001">
        <v>6075</v>
      </c>
      <c r="J267" s="1000">
        <v>6075</v>
      </c>
      <c r="K267" s="1001">
        <v>6075</v>
      </c>
      <c r="L267" s="1000">
        <v>6075</v>
      </c>
      <c r="M267" s="1001">
        <v>6075</v>
      </c>
      <c r="N267" s="1000">
        <v>6075</v>
      </c>
      <c r="O267" s="1001">
        <v>4746</v>
      </c>
      <c r="P267" s="1000">
        <v>3533</v>
      </c>
      <c r="Q267" s="1001">
        <v>3533</v>
      </c>
      <c r="R267" s="1000">
        <v>3533</v>
      </c>
      <c r="S267" s="1001">
        <v>3533</v>
      </c>
      <c r="T267" s="1000">
        <v>3533</v>
      </c>
      <c r="U267" s="1001">
        <v>3533</v>
      </c>
      <c r="V267" s="1000">
        <v>3533</v>
      </c>
      <c r="W267" s="1001">
        <v>3533</v>
      </c>
      <c r="X267" s="1000">
        <v>3533</v>
      </c>
      <c r="Y267" s="1001">
        <v>3533</v>
      </c>
      <c r="Z267" s="1000">
        <v>0</v>
      </c>
      <c r="AA267" s="1001">
        <v>0</v>
      </c>
      <c r="AB267" s="1000">
        <v>0</v>
      </c>
      <c r="AC267" s="1001">
        <v>0</v>
      </c>
      <c r="AD267" s="1000">
        <v>0</v>
      </c>
      <c r="AE267" s="1001">
        <v>0</v>
      </c>
      <c r="AF267" s="1000">
        <v>0</v>
      </c>
      <c r="AG267" s="1001">
        <v>0</v>
      </c>
      <c r="AH267" s="1000">
        <v>0</v>
      </c>
      <c r="AI267" s="1001">
        <v>0</v>
      </c>
      <c r="AJ267" s="1000">
        <v>0</v>
      </c>
      <c r="AK267" s="1001">
        <v>0</v>
      </c>
      <c r="AL267" s="1000">
        <v>0</v>
      </c>
      <c r="AM267" s="1001">
        <v>0</v>
      </c>
      <c r="AN267" s="1002">
        <v>0</v>
      </c>
      <c r="AO267" s="946"/>
      <c r="AP267" s="964"/>
      <c r="AQ267" s="946"/>
      <c r="AR267" s="999">
        <v>0</v>
      </c>
      <c r="AS267" s="1000">
        <v>1</v>
      </c>
      <c r="AT267" s="1001">
        <v>1</v>
      </c>
      <c r="AU267" s="1000">
        <v>1</v>
      </c>
      <c r="AV267" s="1001">
        <v>1</v>
      </c>
      <c r="AW267" s="1000">
        <v>1</v>
      </c>
      <c r="AX267" s="1001">
        <v>1</v>
      </c>
      <c r="AY267" s="1000">
        <v>1</v>
      </c>
      <c r="AZ267" s="1001">
        <v>1</v>
      </c>
      <c r="BA267" s="1000">
        <v>1</v>
      </c>
      <c r="BB267" s="1001">
        <v>1</v>
      </c>
      <c r="BC267" s="1000">
        <v>1</v>
      </c>
      <c r="BD267" s="1001">
        <v>0</v>
      </c>
      <c r="BE267" s="1000">
        <v>0</v>
      </c>
      <c r="BF267" s="1001">
        <v>0</v>
      </c>
      <c r="BG267" s="1000">
        <v>0</v>
      </c>
      <c r="BH267" s="1001">
        <v>0</v>
      </c>
      <c r="BI267" s="1000">
        <v>0</v>
      </c>
      <c r="BJ267" s="1001">
        <v>0</v>
      </c>
      <c r="BK267" s="1000">
        <v>0</v>
      </c>
      <c r="BL267" s="1001">
        <v>0</v>
      </c>
      <c r="BM267" s="1000">
        <v>0</v>
      </c>
      <c r="BN267" s="1001">
        <v>0</v>
      </c>
      <c r="BO267" s="1000">
        <v>0</v>
      </c>
      <c r="BP267" s="1001">
        <v>0</v>
      </c>
      <c r="BQ267" s="1000">
        <v>0</v>
      </c>
      <c r="BR267" s="1001">
        <v>0</v>
      </c>
      <c r="BS267" s="1000">
        <v>0</v>
      </c>
      <c r="BT267" s="1001">
        <v>0</v>
      </c>
      <c r="BU267" s="1000">
        <v>0</v>
      </c>
      <c r="BV267" s="1001">
        <v>0</v>
      </c>
      <c r="BW267" s="1000">
        <v>0</v>
      </c>
      <c r="BX267" s="1001">
        <v>0</v>
      </c>
      <c r="BY267" s="1000">
        <v>0</v>
      </c>
      <c r="BZ267" s="1001">
        <v>0</v>
      </c>
      <c r="CA267" s="1002">
        <v>0</v>
      </c>
      <c r="CB267" s="946"/>
      <c r="CC267" s="971"/>
      <c r="CD267" s="946"/>
      <c r="CE267" s="972"/>
      <c r="CF267" s="946"/>
      <c r="CG267" s="999">
        <v>0</v>
      </c>
      <c r="CH267" s="1000">
        <v>6075</v>
      </c>
      <c r="CI267" s="1001">
        <v>6075</v>
      </c>
      <c r="CJ267" s="1000">
        <v>6075</v>
      </c>
      <c r="CK267" s="1001">
        <v>6075</v>
      </c>
      <c r="CL267" s="1000">
        <v>6075</v>
      </c>
      <c r="CM267" s="1001">
        <v>6075</v>
      </c>
      <c r="CN267" s="1000">
        <v>6075</v>
      </c>
      <c r="CO267" s="1001">
        <v>6075</v>
      </c>
      <c r="CP267" s="1000">
        <v>6075</v>
      </c>
      <c r="CQ267" s="1001">
        <v>4746</v>
      </c>
      <c r="CR267" s="1000">
        <v>3533</v>
      </c>
      <c r="CS267" s="1001">
        <v>3533</v>
      </c>
      <c r="CT267" s="1000">
        <v>3533</v>
      </c>
      <c r="CU267" s="1001">
        <v>3533</v>
      </c>
      <c r="CV267" s="1000">
        <v>3533</v>
      </c>
      <c r="CW267" s="1001">
        <v>3533</v>
      </c>
      <c r="CX267" s="1000">
        <v>3533</v>
      </c>
      <c r="CY267" s="1001">
        <v>3533</v>
      </c>
      <c r="CZ267" s="1000">
        <v>3533</v>
      </c>
      <c r="DA267" s="1001">
        <v>3533</v>
      </c>
      <c r="DB267" s="1000">
        <v>0</v>
      </c>
      <c r="DC267" s="1001">
        <v>0</v>
      </c>
      <c r="DD267" s="1000">
        <v>0</v>
      </c>
      <c r="DE267" s="1001">
        <v>0</v>
      </c>
      <c r="DF267" s="1000">
        <v>0</v>
      </c>
      <c r="DG267" s="1001">
        <v>0</v>
      </c>
      <c r="DH267" s="1000">
        <v>0</v>
      </c>
      <c r="DI267" s="1001">
        <v>0</v>
      </c>
      <c r="DJ267" s="1000">
        <v>0</v>
      </c>
      <c r="DK267" s="1001">
        <v>0</v>
      </c>
      <c r="DL267" s="1000">
        <v>0</v>
      </c>
      <c r="DM267" s="1001">
        <v>0</v>
      </c>
      <c r="DN267" s="1000">
        <v>0</v>
      </c>
      <c r="DO267" s="1001">
        <v>0</v>
      </c>
      <c r="DP267" s="1002">
        <v>0</v>
      </c>
      <c r="DQ267" s="946"/>
      <c r="DR267" s="973"/>
      <c r="DS267" s="946"/>
      <c r="DT267" s="999">
        <v>0</v>
      </c>
      <c r="DU267" s="1000">
        <v>1</v>
      </c>
      <c r="DV267" s="1001">
        <v>1</v>
      </c>
      <c r="DW267" s="1000">
        <v>1</v>
      </c>
      <c r="DX267" s="1001">
        <v>1</v>
      </c>
      <c r="DY267" s="1000">
        <v>1</v>
      </c>
      <c r="DZ267" s="1001">
        <v>1</v>
      </c>
      <c r="EA267" s="1000">
        <v>1</v>
      </c>
      <c r="EB267" s="1001">
        <v>1</v>
      </c>
      <c r="EC267" s="1000">
        <v>1</v>
      </c>
      <c r="ED267" s="1001">
        <v>1</v>
      </c>
      <c r="EE267" s="1000">
        <v>0</v>
      </c>
      <c r="EF267" s="1001">
        <v>0</v>
      </c>
      <c r="EG267" s="1000">
        <v>0</v>
      </c>
      <c r="EH267" s="1001">
        <v>0</v>
      </c>
      <c r="EI267" s="1000">
        <v>0</v>
      </c>
      <c r="EJ267" s="1001">
        <v>0</v>
      </c>
      <c r="EK267" s="1000">
        <v>0</v>
      </c>
      <c r="EL267" s="1001">
        <v>0</v>
      </c>
      <c r="EM267" s="1000">
        <v>0</v>
      </c>
      <c r="EN267" s="1001">
        <v>0</v>
      </c>
      <c r="EO267" s="1000">
        <v>0</v>
      </c>
      <c r="EP267" s="1001">
        <v>0</v>
      </c>
      <c r="EQ267" s="1000">
        <v>0</v>
      </c>
      <c r="ER267" s="1001">
        <v>0</v>
      </c>
      <c r="ES267" s="1000">
        <v>0</v>
      </c>
      <c r="ET267" s="1001">
        <v>0</v>
      </c>
      <c r="EU267" s="1000">
        <v>0</v>
      </c>
      <c r="EV267" s="1001">
        <v>0</v>
      </c>
      <c r="EW267" s="1000">
        <v>0</v>
      </c>
      <c r="EX267" s="1001">
        <v>0</v>
      </c>
      <c r="EY267" s="1000">
        <v>0</v>
      </c>
      <c r="EZ267" s="1001">
        <v>0</v>
      </c>
      <c r="FA267" s="1000">
        <v>0</v>
      </c>
      <c r="FB267" s="1001">
        <v>0</v>
      </c>
      <c r="FC267" s="1002">
        <v>0</v>
      </c>
      <c r="FD267" s="946"/>
      <c r="FE267" s="974"/>
      <c r="FF267" s="946"/>
      <c r="FG267" s="975"/>
      <c r="FI267" s="1003" t="b">
        <v>0</v>
      </c>
    </row>
    <row r="268" spans="2:165" hidden="1" outlineLevel="1">
      <c r="B268" s="1004">
        <v>252</v>
      </c>
      <c r="C268" s="1005" t="s">
        <v>349</v>
      </c>
      <c r="E268" s="1006">
        <v>0</v>
      </c>
      <c r="F268" s="1007">
        <v>0</v>
      </c>
      <c r="G268" s="1008">
        <v>0</v>
      </c>
      <c r="H268" s="1007">
        <v>0</v>
      </c>
      <c r="I268" s="1008">
        <v>0</v>
      </c>
      <c r="J268" s="1007">
        <v>0</v>
      </c>
      <c r="K268" s="1008">
        <v>0</v>
      </c>
      <c r="L268" s="1007">
        <v>0</v>
      </c>
      <c r="M268" s="1008">
        <v>0</v>
      </c>
      <c r="N268" s="1007">
        <v>0</v>
      </c>
      <c r="O268" s="1008">
        <v>0</v>
      </c>
      <c r="P268" s="1007">
        <v>0</v>
      </c>
      <c r="Q268" s="1008">
        <v>0</v>
      </c>
      <c r="R268" s="1007">
        <v>0</v>
      </c>
      <c r="S268" s="1008">
        <v>0</v>
      </c>
      <c r="T268" s="1007">
        <v>0</v>
      </c>
      <c r="U268" s="1008">
        <v>0</v>
      </c>
      <c r="V268" s="1007">
        <v>0</v>
      </c>
      <c r="W268" s="1008">
        <v>0</v>
      </c>
      <c r="X268" s="1007">
        <v>0</v>
      </c>
      <c r="Y268" s="1008">
        <v>0</v>
      </c>
      <c r="Z268" s="1007">
        <v>0</v>
      </c>
      <c r="AA268" s="1008">
        <v>0</v>
      </c>
      <c r="AB268" s="1007">
        <v>0</v>
      </c>
      <c r="AC268" s="1008">
        <v>0</v>
      </c>
      <c r="AD268" s="1007">
        <v>0</v>
      </c>
      <c r="AE268" s="1008">
        <v>0</v>
      </c>
      <c r="AF268" s="1007">
        <v>0</v>
      </c>
      <c r="AG268" s="1008">
        <v>0</v>
      </c>
      <c r="AH268" s="1007">
        <v>0</v>
      </c>
      <c r="AI268" s="1008">
        <v>0</v>
      </c>
      <c r="AJ268" s="1007">
        <v>0</v>
      </c>
      <c r="AK268" s="1008">
        <v>0</v>
      </c>
      <c r="AL268" s="1007">
        <v>0</v>
      </c>
      <c r="AM268" s="1008">
        <v>0</v>
      </c>
      <c r="AN268" s="1009">
        <v>0</v>
      </c>
      <c r="AO268" s="946"/>
      <c r="AP268" s="964"/>
      <c r="AQ268" s="946"/>
      <c r="AR268" s="1006">
        <v>0</v>
      </c>
      <c r="AS268" s="1007">
        <v>0</v>
      </c>
      <c r="AT268" s="1008">
        <v>0</v>
      </c>
      <c r="AU268" s="1007">
        <v>0</v>
      </c>
      <c r="AV268" s="1008">
        <v>0</v>
      </c>
      <c r="AW268" s="1007">
        <v>0</v>
      </c>
      <c r="AX268" s="1008">
        <v>0</v>
      </c>
      <c r="AY268" s="1007">
        <v>0</v>
      </c>
      <c r="AZ268" s="1008">
        <v>0</v>
      </c>
      <c r="BA268" s="1007">
        <v>0</v>
      </c>
      <c r="BB268" s="1008">
        <v>0</v>
      </c>
      <c r="BC268" s="1007">
        <v>0</v>
      </c>
      <c r="BD268" s="1008">
        <v>0</v>
      </c>
      <c r="BE268" s="1007">
        <v>0</v>
      </c>
      <c r="BF268" s="1008">
        <v>0</v>
      </c>
      <c r="BG268" s="1007">
        <v>0</v>
      </c>
      <c r="BH268" s="1008">
        <v>0</v>
      </c>
      <c r="BI268" s="1007">
        <v>0</v>
      </c>
      <c r="BJ268" s="1008">
        <v>0</v>
      </c>
      <c r="BK268" s="1007">
        <v>0</v>
      </c>
      <c r="BL268" s="1008">
        <v>0</v>
      </c>
      <c r="BM268" s="1007">
        <v>0</v>
      </c>
      <c r="BN268" s="1008">
        <v>0</v>
      </c>
      <c r="BO268" s="1007">
        <v>0</v>
      </c>
      <c r="BP268" s="1008">
        <v>0</v>
      </c>
      <c r="BQ268" s="1007">
        <v>0</v>
      </c>
      <c r="BR268" s="1008">
        <v>0</v>
      </c>
      <c r="BS268" s="1007">
        <v>0</v>
      </c>
      <c r="BT268" s="1008">
        <v>0</v>
      </c>
      <c r="BU268" s="1007">
        <v>0</v>
      </c>
      <c r="BV268" s="1008">
        <v>0</v>
      </c>
      <c r="BW268" s="1007">
        <v>0</v>
      </c>
      <c r="BX268" s="1008">
        <v>0</v>
      </c>
      <c r="BY268" s="1007">
        <v>0</v>
      </c>
      <c r="BZ268" s="1008">
        <v>0</v>
      </c>
      <c r="CA268" s="1009">
        <v>0</v>
      </c>
      <c r="CB268" s="946"/>
      <c r="CC268" s="971"/>
      <c r="CD268" s="946"/>
      <c r="CE268" s="972"/>
      <c r="CF268" s="946"/>
      <c r="CG268" s="1006">
        <v>0</v>
      </c>
      <c r="CH268" s="1007">
        <v>0</v>
      </c>
      <c r="CI268" s="1008">
        <v>0</v>
      </c>
      <c r="CJ268" s="1007">
        <v>0</v>
      </c>
      <c r="CK268" s="1008">
        <v>0</v>
      </c>
      <c r="CL268" s="1007">
        <v>0</v>
      </c>
      <c r="CM268" s="1008">
        <v>0</v>
      </c>
      <c r="CN268" s="1007">
        <v>0</v>
      </c>
      <c r="CO268" s="1008">
        <v>0</v>
      </c>
      <c r="CP268" s="1007">
        <v>0</v>
      </c>
      <c r="CQ268" s="1008">
        <v>0</v>
      </c>
      <c r="CR268" s="1007">
        <v>0</v>
      </c>
      <c r="CS268" s="1008">
        <v>0</v>
      </c>
      <c r="CT268" s="1007">
        <v>0</v>
      </c>
      <c r="CU268" s="1008">
        <v>0</v>
      </c>
      <c r="CV268" s="1007">
        <v>0</v>
      </c>
      <c r="CW268" s="1008">
        <v>0</v>
      </c>
      <c r="CX268" s="1007">
        <v>0</v>
      </c>
      <c r="CY268" s="1008">
        <v>0</v>
      </c>
      <c r="CZ268" s="1007">
        <v>0</v>
      </c>
      <c r="DA268" s="1008">
        <v>0</v>
      </c>
      <c r="DB268" s="1007">
        <v>0</v>
      </c>
      <c r="DC268" s="1008">
        <v>0</v>
      </c>
      <c r="DD268" s="1007">
        <v>0</v>
      </c>
      <c r="DE268" s="1008">
        <v>0</v>
      </c>
      <c r="DF268" s="1007">
        <v>0</v>
      </c>
      <c r="DG268" s="1008">
        <v>0</v>
      </c>
      <c r="DH268" s="1007">
        <v>0</v>
      </c>
      <c r="DI268" s="1008">
        <v>0</v>
      </c>
      <c r="DJ268" s="1007">
        <v>0</v>
      </c>
      <c r="DK268" s="1008">
        <v>0</v>
      </c>
      <c r="DL268" s="1007">
        <v>0</v>
      </c>
      <c r="DM268" s="1008">
        <v>0</v>
      </c>
      <c r="DN268" s="1007">
        <v>0</v>
      </c>
      <c r="DO268" s="1008">
        <v>0</v>
      </c>
      <c r="DP268" s="1009">
        <v>0</v>
      </c>
      <c r="DQ268" s="946"/>
      <c r="DR268" s="973"/>
      <c r="DS268" s="946"/>
      <c r="DT268" s="1006">
        <v>0</v>
      </c>
      <c r="DU268" s="1007">
        <v>0</v>
      </c>
      <c r="DV268" s="1008">
        <v>0</v>
      </c>
      <c r="DW268" s="1007">
        <v>0</v>
      </c>
      <c r="DX268" s="1008">
        <v>0</v>
      </c>
      <c r="DY268" s="1007">
        <v>0</v>
      </c>
      <c r="DZ268" s="1008">
        <v>0</v>
      </c>
      <c r="EA268" s="1007">
        <v>0</v>
      </c>
      <c r="EB268" s="1008">
        <v>0</v>
      </c>
      <c r="EC268" s="1007">
        <v>0</v>
      </c>
      <c r="ED268" s="1008">
        <v>0</v>
      </c>
      <c r="EE268" s="1007">
        <v>0</v>
      </c>
      <c r="EF268" s="1008">
        <v>0</v>
      </c>
      <c r="EG268" s="1007">
        <v>0</v>
      </c>
      <c r="EH268" s="1008">
        <v>0</v>
      </c>
      <c r="EI268" s="1007">
        <v>0</v>
      </c>
      <c r="EJ268" s="1008">
        <v>0</v>
      </c>
      <c r="EK268" s="1007">
        <v>0</v>
      </c>
      <c r="EL268" s="1008">
        <v>0</v>
      </c>
      <c r="EM268" s="1007">
        <v>0</v>
      </c>
      <c r="EN268" s="1008">
        <v>0</v>
      </c>
      <c r="EO268" s="1007">
        <v>0</v>
      </c>
      <c r="EP268" s="1008">
        <v>0</v>
      </c>
      <c r="EQ268" s="1007">
        <v>0</v>
      </c>
      <c r="ER268" s="1008">
        <v>0</v>
      </c>
      <c r="ES268" s="1007">
        <v>0</v>
      </c>
      <c r="ET268" s="1008">
        <v>0</v>
      </c>
      <c r="EU268" s="1007">
        <v>0</v>
      </c>
      <c r="EV268" s="1008">
        <v>0</v>
      </c>
      <c r="EW268" s="1007">
        <v>0</v>
      </c>
      <c r="EX268" s="1008">
        <v>0</v>
      </c>
      <c r="EY268" s="1007">
        <v>0</v>
      </c>
      <c r="EZ268" s="1008">
        <v>0</v>
      </c>
      <c r="FA268" s="1007">
        <v>0</v>
      </c>
      <c r="FB268" s="1008">
        <v>0</v>
      </c>
      <c r="FC268" s="1009">
        <v>0</v>
      </c>
      <c r="FD268" s="946"/>
      <c r="FE268" s="974"/>
      <c r="FF268" s="946"/>
      <c r="FG268" s="975"/>
      <c r="FI268" s="1010" t="b">
        <v>1</v>
      </c>
    </row>
    <row r="269" spans="2:165" outlineLevel="1">
      <c r="B269" s="990">
        <v>253</v>
      </c>
      <c r="C269" s="1011" t="s">
        <v>350</v>
      </c>
      <c r="E269" s="992">
        <v>0</v>
      </c>
      <c r="F269" s="993">
        <v>6632024</v>
      </c>
      <c r="G269" s="994">
        <v>6554998</v>
      </c>
      <c r="H269" s="993">
        <v>6554998</v>
      </c>
      <c r="I269" s="994">
        <v>6554998</v>
      </c>
      <c r="J269" s="993">
        <v>6554998</v>
      </c>
      <c r="K269" s="994">
        <v>6485474</v>
      </c>
      <c r="L269" s="993">
        <v>6485474</v>
      </c>
      <c r="M269" s="994">
        <v>6485474</v>
      </c>
      <c r="N269" s="993">
        <v>6485474</v>
      </c>
      <c r="O269" s="994">
        <v>6485474</v>
      </c>
      <c r="P269" s="993">
        <v>6476813</v>
      </c>
      <c r="Q269" s="994">
        <v>5701831</v>
      </c>
      <c r="R269" s="993">
        <v>402011</v>
      </c>
      <c r="S269" s="994">
        <v>402011</v>
      </c>
      <c r="T269" s="993">
        <v>88851</v>
      </c>
      <c r="U269" s="994">
        <v>0</v>
      </c>
      <c r="V269" s="993">
        <v>0</v>
      </c>
      <c r="W269" s="994">
        <v>0</v>
      </c>
      <c r="X269" s="993">
        <v>0</v>
      </c>
      <c r="Y269" s="994">
        <v>0</v>
      </c>
      <c r="Z269" s="993">
        <v>0</v>
      </c>
      <c r="AA269" s="994">
        <v>0</v>
      </c>
      <c r="AB269" s="993">
        <v>0</v>
      </c>
      <c r="AC269" s="994">
        <v>0</v>
      </c>
      <c r="AD269" s="993">
        <v>0</v>
      </c>
      <c r="AE269" s="994">
        <v>0</v>
      </c>
      <c r="AF269" s="993">
        <v>0</v>
      </c>
      <c r="AG269" s="994">
        <v>0</v>
      </c>
      <c r="AH269" s="993">
        <v>0</v>
      </c>
      <c r="AI269" s="994">
        <v>0</v>
      </c>
      <c r="AJ269" s="993">
        <v>0</v>
      </c>
      <c r="AK269" s="994">
        <v>0</v>
      </c>
      <c r="AL269" s="993">
        <v>0</v>
      </c>
      <c r="AM269" s="994">
        <v>0</v>
      </c>
      <c r="AN269" s="995">
        <v>0</v>
      </c>
      <c r="AO269" s="946"/>
      <c r="AP269" s="964"/>
      <c r="AQ269" s="946"/>
      <c r="AR269" s="992">
        <v>0</v>
      </c>
      <c r="AS269" s="993">
        <v>319</v>
      </c>
      <c r="AT269" s="994">
        <v>309</v>
      </c>
      <c r="AU269" s="993">
        <v>309</v>
      </c>
      <c r="AV269" s="994">
        <v>309</v>
      </c>
      <c r="AW269" s="993">
        <v>309</v>
      </c>
      <c r="AX269" s="994">
        <v>298</v>
      </c>
      <c r="AY269" s="993">
        <v>298</v>
      </c>
      <c r="AZ269" s="994">
        <v>298</v>
      </c>
      <c r="BA269" s="993">
        <v>298</v>
      </c>
      <c r="BB269" s="994">
        <v>298</v>
      </c>
      <c r="BC269" s="993">
        <v>296</v>
      </c>
      <c r="BD269" s="994">
        <v>201</v>
      </c>
      <c r="BE269" s="993">
        <v>59</v>
      </c>
      <c r="BF269" s="994">
        <v>59</v>
      </c>
      <c r="BG269" s="993">
        <v>23</v>
      </c>
      <c r="BH269" s="994">
        <v>0</v>
      </c>
      <c r="BI269" s="993">
        <v>0</v>
      </c>
      <c r="BJ269" s="994">
        <v>0</v>
      </c>
      <c r="BK269" s="993">
        <v>0</v>
      </c>
      <c r="BL269" s="994">
        <v>0</v>
      </c>
      <c r="BM269" s="993">
        <v>0</v>
      </c>
      <c r="BN269" s="994">
        <v>0</v>
      </c>
      <c r="BO269" s="993">
        <v>0</v>
      </c>
      <c r="BP269" s="994">
        <v>0</v>
      </c>
      <c r="BQ269" s="993">
        <v>0</v>
      </c>
      <c r="BR269" s="994">
        <v>0</v>
      </c>
      <c r="BS269" s="993">
        <v>0</v>
      </c>
      <c r="BT269" s="994">
        <v>0</v>
      </c>
      <c r="BU269" s="993">
        <v>0</v>
      </c>
      <c r="BV269" s="994">
        <v>0</v>
      </c>
      <c r="BW269" s="993">
        <v>0</v>
      </c>
      <c r="BX269" s="994">
        <v>0</v>
      </c>
      <c r="BY269" s="993">
        <v>0</v>
      </c>
      <c r="BZ269" s="994">
        <v>0</v>
      </c>
      <c r="CA269" s="995">
        <v>0</v>
      </c>
      <c r="CB269" s="946"/>
      <c r="CC269" s="971"/>
      <c r="CD269" s="946"/>
      <c r="CE269" s="972"/>
      <c r="CF269" s="946"/>
      <c r="CG269" s="992">
        <v>0</v>
      </c>
      <c r="CH269" s="993">
        <v>4043950</v>
      </c>
      <c r="CI269" s="994">
        <v>3996982</v>
      </c>
      <c r="CJ269" s="993">
        <v>3996982</v>
      </c>
      <c r="CK269" s="994">
        <v>3996982</v>
      </c>
      <c r="CL269" s="993">
        <v>3996982</v>
      </c>
      <c r="CM269" s="994">
        <v>3954589</v>
      </c>
      <c r="CN269" s="993">
        <v>3954589</v>
      </c>
      <c r="CO269" s="994">
        <v>3954589</v>
      </c>
      <c r="CP269" s="993">
        <v>3954589</v>
      </c>
      <c r="CQ269" s="994">
        <v>3954589</v>
      </c>
      <c r="CR269" s="993">
        <v>3949308</v>
      </c>
      <c r="CS269" s="994">
        <v>3476754</v>
      </c>
      <c r="CT269" s="993">
        <v>245130</v>
      </c>
      <c r="CU269" s="994">
        <v>245130</v>
      </c>
      <c r="CV269" s="993">
        <v>54178</v>
      </c>
      <c r="CW269" s="994">
        <v>0</v>
      </c>
      <c r="CX269" s="993">
        <v>0</v>
      </c>
      <c r="CY269" s="994">
        <v>0</v>
      </c>
      <c r="CZ269" s="993">
        <v>0</v>
      </c>
      <c r="DA269" s="994">
        <v>0</v>
      </c>
      <c r="DB269" s="993">
        <v>0</v>
      </c>
      <c r="DC269" s="994">
        <v>0</v>
      </c>
      <c r="DD269" s="993">
        <v>0</v>
      </c>
      <c r="DE269" s="994">
        <v>0</v>
      </c>
      <c r="DF269" s="993">
        <v>0</v>
      </c>
      <c r="DG269" s="994">
        <v>0</v>
      </c>
      <c r="DH269" s="993">
        <v>0</v>
      </c>
      <c r="DI269" s="994">
        <v>0</v>
      </c>
      <c r="DJ269" s="993">
        <v>0</v>
      </c>
      <c r="DK269" s="994">
        <v>0</v>
      </c>
      <c r="DL269" s="993">
        <v>0</v>
      </c>
      <c r="DM269" s="994">
        <v>0</v>
      </c>
      <c r="DN269" s="993">
        <v>0</v>
      </c>
      <c r="DO269" s="994">
        <v>0</v>
      </c>
      <c r="DP269" s="995">
        <v>0</v>
      </c>
      <c r="DQ269" s="946"/>
      <c r="DR269" s="973"/>
      <c r="DS269" s="946"/>
      <c r="DT269" s="992">
        <v>0</v>
      </c>
      <c r="DU269" s="993">
        <v>194</v>
      </c>
      <c r="DV269" s="994">
        <v>188</v>
      </c>
      <c r="DW269" s="993">
        <v>188</v>
      </c>
      <c r="DX269" s="994">
        <v>188</v>
      </c>
      <c r="DY269" s="993">
        <v>188</v>
      </c>
      <c r="DZ269" s="994">
        <v>182</v>
      </c>
      <c r="EA269" s="993">
        <v>182</v>
      </c>
      <c r="EB269" s="994">
        <v>182</v>
      </c>
      <c r="EC269" s="993">
        <v>182</v>
      </c>
      <c r="ED269" s="994">
        <v>182</v>
      </c>
      <c r="EE269" s="993">
        <v>181</v>
      </c>
      <c r="EF269" s="994">
        <v>122</v>
      </c>
      <c r="EG269" s="993">
        <v>36</v>
      </c>
      <c r="EH269" s="994">
        <v>36</v>
      </c>
      <c r="EI269" s="993">
        <v>14</v>
      </c>
      <c r="EJ269" s="994">
        <v>0</v>
      </c>
      <c r="EK269" s="993">
        <v>0</v>
      </c>
      <c r="EL269" s="994">
        <v>0</v>
      </c>
      <c r="EM269" s="993">
        <v>0</v>
      </c>
      <c r="EN269" s="994">
        <v>0</v>
      </c>
      <c r="EO269" s="993">
        <v>0</v>
      </c>
      <c r="EP269" s="994">
        <v>0</v>
      </c>
      <c r="EQ269" s="993">
        <v>0</v>
      </c>
      <c r="ER269" s="994">
        <v>0</v>
      </c>
      <c r="ES269" s="993">
        <v>0</v>
      </c>
      <c r="ET269" s="994">
        <v>0</v>
      </c>
      <c r="EU269" s="993">
        <v>0</v>
      </c>
      <c r="EV269" s="994">
        <v>0</v>
      </c>
      <c r="EW269" s="993">
        <v>0</v>
      </c>
      <c r="EX269" s="994">
        <v>0</v>
      </c>
      <c r="EY269" s="993">
        <v>0</v>
      </c>
      <c r="EZ269" s="994">
        <v>0</v>
      </c>
      <c r="FA269" s="993">
        <v>0</v>
      </c>
      <c r="FB269" s="994">
        <v>0</v>
      </c>
      <c r="FC269" s="995">
        <v>0</v>
      </c>
      <c r="FD269" s="946"/>
      <c r="FE269" s="974"/>
      <c r="FF269" s="946"/>
      <c r="FG269" s="975"/>
      <c r="FI269" s="996" t="b">
        <v>0</v>
      </c>
    </row>
    <row r="270" spans="2:165" hidden="1" outlineLevel="1">
      <c r="B270" s="983">
        <v>254</v>
      </c>
      <c r="C270" s="1012" t="s">
        <v>355</v>
      </c>
      <c r="E270" s="985">
        <v>0</v>
      </c>
      <c r="F270" s="986">
        <v>0</v>
      </c>
      <c r="G270" s="987">
        <v>0</v>
      </c>
      <c r="H270" s="986">
        <v>0</v>
      </c>
      <c r="I270" s="987">
        <v>0</v>
      </c>
      <c r="J270" s="986">
        <v>0</v>
      </c>
      <c r="K270" s="987">
        <v>0</v>
      </c>
      <c r="L270" s="986">
        <v>0</v>
      </c>
      <c r="M270" s="987">
        <v>0</v>
      </c>
      <c r="N270" s="986">
        <v>0</v>
      </c>
      <c r="O270" s="987">
        <v>0</v>
      </c>
      <c r="P270" s="986">
        <v>0</v>
      </c>
      <c r="Q270" s="987">
        <v>0</v>
      </c>
      <c r="R270" s="986">
        <v>0</v>
      </c>
      <c r="S270" s="987">
        <v>0</v>
      </c>
      <c r="T270" s="986">
        <v>0</v>
      </c>
      <c r="U270" s="987">
        <v>0</v>
      </c>
      <c r="V270" s="986">
        <v>0</v>
      </c>
      <c r="W270" s="987">
        <v>0</v>
      </c>
      <c r="X270" s="986">
        <v>0</v>
      </c>
      <c r="Y270" s="987">
        <v>0</v>
      </c>
      <c r="Z270" s="986">
        <v>0</v>
      </c>
      <c r="AA270" s="987">
        <v>0</v>
      </c>
      <c r="AB270" s="986">
        <v>0</v>
      </c>
      <c r="AC270" s="987">
        <v>0</v>
      </c>
      <c r="AD270" s="986">
        <v>0</v>
      </c>
      <c r="AE270" s="987">
        <v>0</v>
      </c>
      <c r="AF270" s="986">
        <v>0</v>
      </c>
      <c r="AG270" s="987">
        <v>0</v>
      </c>
      <c r="AH270" s="986">
        <v>0</v>
      </c>
      <c r="AI270" s="987">
        <v>0</v>
      </c>
      <c r="AJ270" s="986">
        <v>0</v>
      </c>
      <c r="AK270" s="987">
        <v>0</v>
      </c>
      <c r="AL270" s="986">
        <v>0</v>
      </c>
      <c r="AM270" s="987">
        <v>0</v>
      </c>
      <c r="AN270" s="988">
        <v>0</v>
      </c>
      <c r="AO270" s="946"/>
      <c r="AP270" s="964"/>
      <c r="AQ270" s="946"/>
      <c r="AR270" s="985">
        <v>0</v>
      </c>
      <c r="AS270" s="986">
        <v>0</v>
      </c>
      <c r="AT270" s="987">
        <v>0</v>
      </c>
      <c r="AU270" s="986">
        <v>0</v>
      </c>
      <c r="AV270" s="987">
        <v>0</v>
      </c>
      <c r="AW270" s="986">
        <v>0</v>
      </c>
      <c r="AX270" s="987">
        <v>0</v>
      </c>
      <c r="AY270" s="986">
        <v>0</v>
      </c>
      <c r="AZ270" s="987">
        <v>0</v>
      </c>
      <c r="BA270" s="986">
        <v>0</v>
      </c>
      <c r="BB270" s="987">
        <v>0</v>
      </c>
      <c r="BC270" s="986">
        <v>0</v>
      </c>
      <c r="BD270" s="987">
        <v>0</v>
      </c>
      <c r="BE270" s="986">
        <v>0</v>
      </c>
      <c r="BF270" s="987">
        <v>0</v>
      </c>
      <c r="BG270" s="986">
        <v>0</v>
      </c>
      <c r="BH270" s="987">
        <v>0</v>
      </c>
      <c r="BI270" s="986">
        <v>0</v>
      </c>
      <c r="BJ270" s="987">
        <v>0</v>
      </c>
      <c r="BK270" s="986">
        <v>0</v>
      </c>
      <c r="BL270" s="987">
        <v>0</v>
      </c>
      <c r="BM270" s="986">
        <v>0</v>
      </c>
      <c r="BN270" s="987">
        <v>0</v>
      </c>
      <c r="BO270" s="986">
        <v>0</v>
      </c>
      <c r="BP270" s="987">
        <v>0</v>
      </c>
      <c r="BQ270" s="986">
        <v>0</v>
      </c>
      <c r="BR270" s="987">
        <v>0</v>
      </c>
      <c r="BS270" s="986">
        <v>0</v>
      </c>
      <c r="BT270" s="987">
        <v>0</v>
      </c>
      <c r="BU270" s="986">
        <v>0</v>
      </c>
      <c r="BV270" s="987">
        <v>0</v>
      </c>
      <c r="BW270" s="986">
        <v>0</v>
      </c>
      <c r="BX270" s="987">
        <v>0</v>
      </c>
      <c r="BY270" s="986">
        <v>0</v>
      </c>
      <c r="BZ270" s="987">
        <v>0</v>
      </c>
      <c r="CA270" s="988">
        <v>0</v>
      </c>
      <c r="CB270" s="946"/>
      <c r="CC270" s="971"/>
      <c r="CD270" s="946"/>
      <c r="CE270" s="972"/>
      <c r="CF270" s="946"/>
      <c r="CG270" s="985">
        <v>0</v>
      </c>
      <c r="CH270" s="986">
        <v>0</v>
      </c>
      <c r="CI270" s="987">
        <v>0</v>
      </c>
      <c r="CJ270" s="986">
        <v>0</v>
      </c>
      <c r="CK270" s="987">
        <v>0</v>
      </c>
      <c r="CL270" s="986">
        <v>0</v>
      </c>
      <c r="CM270" s="987">
        <v>0</v>
      </c>
      <c r="CN270" s="986">
        <v>0</v>
      </c>
      <c r="CO270" s="987">
        <v>0</v>
      </c>
      <c r="CP270" s="986">
        <v>0</v>
      </c>
      <c r="CQ270" s="987">
        <v>0</v>
      </c>
      <c r="CR270" s="986">
        <v>0</v>
      </c>
      <c r="CS270" s="987">
        <v>0</v>
      </c>
      <c r="CT270" s="986">
        <v>0</v>
      </c>
      <c r="CU270" s="987">
        <v>0</v>
      </c>
      <c r="CV270" s="986">
        <v>0</v>
      </c>
      <c r="CW270" s="987">
        <v>0</v>
      </c>
      <c r="CX270" s="986">
        <v>0</v>
      </c>
      <c r="CY270" s="987">
        <v>0</v>
      </c>
      <c r="CZ270" s="986">
        <v>0</v>
      </c>
      <c r="DA270" s="987">
        <v>0</v>
      </c>
      <c r="DB270" s="986">
        <v>0</v>
      </c>
      <c r="DC270" s="987">
        <v>0</v>
      </c>
      <c r="DD270" s="986">
        <v>0</v>
      </c>
      <c r="DE270" s="987">
        <v>0</v>
      </c>
      <c r="DF270" s="986">
        <v>0</v>
      </c>
      <c r="DG270" s="987">
        <v>0</v>
      </c>
      <c r="DH270" s="986">
        <v>0</v>
      </c>
      <c r="DI270" s="987">
        <v>0</v>
      </c>
      <c r="DJ270" s="986">
        <v>0</v>
      </c>
      <c r="DK270" s="987">
        <v>0</v>
      </c>
      <c r="DL270" s="986">
        <v>0</v>
      </c>
      <c r="DM270" s="987">
        <v>0</v>
      </c>
      <c r="DN270" s="986">
        <v>0</v>
      </c>
      <c r="DO270" s="987">
        <v>0</v>
      </c>
      <c r="DP270" s="988">
        <v>0</v>
      </c>
      <c r="DQ270" s="946"/>
      <c r="DR270" s="973"/>
      <c r="DS270" s="946"/>
      <c r="DT270" s="985">
        <v>0</v>
      </c>
      <c r="DU270" s="986">
        <v>0</v>
      </c>
      <c r="DV270" s="987">
        <v>0</v>
      </c>
      <c r="DW270" s="986">
        <v>0</v>
      </c>
      <c r="DX270" s="987">
        <v>0</v>
      </c>
      <c r="DY270" s="986">
        <v>0</v>
      </c>
      <c r="DZ270" s="987">
        <v>0</v>
      </c>
      <c r="EA270" s="986">
        <v>0</v>
      </c>
      <c r="EB270" s="987">
        <v>0</v>
      </c>
      <c r="EC270" s="986">
        <v>0</v>
      </c>
      <c r="ED270" s="987">
        <v>0</v>
      </c>
      <c r="EE270" s="986">
        <v>0</v>
      </c>
      <c r="EF270" s="987">
        <v>0</v>
      </c>
      <c r="EG270" s="986">
        <v>0</v>
      </c>
      <c r="EH270" s="987">
        <v>0</v>
      </c>
      <c r="EI270" s="986">
        <v>0</v>
      </c>
      <c r="EJ270" s="987">
        <v>0</v>
      </c>
      <c r="EK270" s="986">
        <v>0</v>
      </c>
      <c r="EL270" s="987">
        <v>0</v>
      </c>
      <c r="EM270" s="986">
        <v>0</v>
      </c>
      <c r="EN270" s="987">
        <v>0</v>
      </c>
      <c r="EO270" s="986">
        <v>0</v>
      </c>
      <c r="EP270" s="987">
        <v>0</v>
      </c>
      <c r="EQ270" s="986">
        <v>0</v>
      </c>
      <c r="ER270" s="987">
        <v>0</v>
      </c>
      <c r="ES270" s="986">
        <v>0</v>
      </c>
      <c r="ET270" s="987">
        <v>0</v>
      </c>
      <c r="EU270" s="986">
        <v>0</v>
      </c>
      <c r="EV270" s="987">
        <v>0</v>
      </c>
      <c r="EW270" s="986">
        <v>0</v>
      </c>
      <c r="EX270" s="987">
        <v>0</v>
      </c>
      <c r="EY270" s="986">
        <v>0</v>
      </c>
      <c r="EZ270" s="987">
        <v>0</v>
      </c>
      <c r="FA270" s="986">
        <v>0</v>
      </c>
      <c r="FB270" s="987">
        <v>0</v>
      </c>
      <c r="FC270" s="988">
        <v>0</v>
      </c>
      <c r="FD270" s="946"/>
      <c r="FE270" s="974"/>
      <c r="FF270" s="946"/>
      <c r="FG270" s="975"/>
      <c r="FI270" s="989" t="b">
        <v>1</v>
      </c>
    </row>
    <row r="271" spans="2:165" hidden="1" outlineLevel="1">
      <c r="B271" s="990">
        <v>255</v>
      </c>
      <c r="C271" s="1011" t="s">
        <v>356</v>
      </c>
      <c r="E271" s="992">
        <v>0</v>
      </c>
      <c r="F271" s="993">
        <v>0</v>
      </c>
      <c r="G271" s="994">
        <v>0</v>
      </c>
      <c r="H271" s="993">
        <v>0</v>
      </c>
      <c r="I271" s="994">
        <v>0</v>
      </c>
      <c r="J271" s="993">
        <v>0</v>
      </c>
      <c r="K271" s="994">
        <v>0</v>
      </c>
      <c r="L271" s="993">
        <v>0</v>
      </c>
      <c r="M271" s="994">
        <v>0</v>
      </c>
      <c r="N271" s="993">
        <v>0</v>
      </c>
      <c r="O271" s="994">
        <v>0</v>
      </c>
      <c r="P271" s="993">
        <v>0</v>
      </c>
      <c r="Q271" s="994">
        <v>0</v>
      </c>
      <c r="R271" s="993">
        <v>0</v>
      </c>
      <c r="S271" s="994">
        <v>0</v>
      </c>
      <c r="T271" s="993">
        <v>0</v>
      </c>
      <c r="U271" s="994">
        <v>0</v>
      </c>
      <c r="V271" s="993">
        <v>0</v>
      </c>
      <c r="W271" s="994">
        <v>0</v>
      </c>
      <c r="X271" s="993">
        <v>0</v>
      </c>
      <c r="Y271" s="994">
        <v>0</v>
      </c>
      <c r="Z271" s="993">
        <v>0</v>
      </c>
      <c r="AA271" s="994">
        <v>0</v>
      </c>
      <c r="AB271" s="993">
        <v>0</v>
      </c>
      <c r="AC271" s="994">
        <v>0</v>
      </c>
      <c r="AD271" s="993">
        <v>0</v>
      </c>
      <c r="AE271" s="994">
        <v>0</v>
      </c>
      <c r="AF271" s="993">
        <v>0</v>
      </c>
      <c r="AG271" s="994">
        <v>0</v>
      </c>
      <c r="AH271" s="993">
        <v>0</v>
      </c>
      <c r="AI271" s="994">
        <v>0</v>
      </c>
      <c r="AJ271" s="993">
        <v>0</v>
      </c>
      <c r="AK271" s="994">
        <v>0</v>
      </c>
      <c r="AL271" s="993">
        <v>0</v>
      </c>
      <c r="AM271" s="994">
        <v>0</v>
      </c>
      <c r="AN271" s="995">
        <v>0</v>
      </c>
      <c r="AO271" s="946"/>
      <c r="AP271" s="964"/>
      <c r="AQ271" s="946"/>
      <c r="AR271" s="992">
        <v>0</v>
      </c>
      <c r="AS271" s="993">
        <v>0</v>
      </c>
      <c r="AT271" s="994">
        <v>0</v>
      </c>
      <c r="AU271" s="993">
        <v>0</v>
      </c>
      <c r="AV271" s="994">
        <v>0</v>
      </c>
      <c r="AW271" s="993">
        <v>0</v>
      </c>
      <c r="AX271" s="994">
        <v>0</v>
      </c>
      <c r="AY271" s="993">
        <v>0</v>
      </c>
      <c r="AZ271" s="994">
        <v>0</v>
      </c>
      <c r="BA271" s="993">
        <v>0</v>
      </c>
      <c r="BB271" s="994">
        <v>0</v>
      </c>
      <c r="BC271" s="993">
        <v>0</v>
      </c>
      <c r="BD271" s="994">
        <v>0</v>
      </c>
      <c r="BE271" s="993">
        <v>0</v>
      </c>
      <c r="BF271" s="994">
        <v>0</v>
      </c>
      <c r="BG271" s="993">
        <v>0</v>
      </c>
      <c r="BH271" s="994">
        <v>0</v>
      </c>
      <c r="BI271" s="993">
        <v>0</v>
      </c>
      <c r="BJ271" s="994">
        <v>0</v>
      </c>
      <c r="BK271" s="993">
        <v>0</v>
      </c>
      <c r="BL271" s="994">
        <v>0</v>
      </c>
      <c r="BM271" s="993">
        <v>0</v>
      </c>
      <c r="BN271" s="994">
        <v>0</v>
      </c>
      <c r="BO271" s="993">
        <v>0</v>
      </c>
      <c r="BP271" s="994">
        <v>0</v>
      </c>
      <c r="BQ271" s="993">
        <v>0</v>
      </c>
      <c r="BR271" s="994">
        <v>0</v>
      </c>
      <c r="BS271" s="993">
        <v>0</v>
      </c>
      <c r="BT271" s="994">
        <v>0</v>
      </c>
      <c r="BU271" s="993">
        <v>0</v>
      </c>
      <c r="BV271" s="994">
        <v>0</v>
      </c>
      <c r="BW271" s="993">
        <v>0</v>
      </c>
      <c r="BX271" s="994">
        <v>0</v>
      </c>
      <c r="BY271" s="993">
        <v>0</v>
      </c>
      <c r="BZ271" s="994">
        <v>0</v>
      </c>
      <c r="CA271" s="995">
        <v>0</v>
      </c>
      <c r="CB271" s="946"/>
      <c r="CC271" s="971"/>
      <c r="CD271" s="946"/>
      <c r="CE271" s="972"/>
      <c r="CF271" s="946"/>
      <c r="CG271" s="992">
        <v>0</v>
      </c>
      <c r="CH271" s="993">
        <v>0</v>
      </c>
      <c r="CI271" s="994">
        <v>0</v>
      </c>
      <c r="CJ271" s="993">
        <v>0</v>
      </c>
      <c r="CK271" s="994">
        <v>0</v>
      </c>
      <c r="CL271" s="993">
        <v>0</v>
      </c>
      <c r="CM271" s="994">
        <v>0</v>
      </c>
      <c r="CN271" s="993">
        <v>0</v>
      </c>
      <c r="CO271" s="994">
        <v>0</v>
      </c>
      <c r="CP271" s="993">
        <v>0</v>
      </c>
      <c r="CQ271" s="994">
        <v>0</v>
      </c>
      <c r="CR271" s="993">
        <v>0</v>
      </c>
      <c r="CS271" s="994">
        <v>0</v>
      </c>
      <c r="CT271" s="993">
        <v>0</v>
      </c>
      <c r="CU271" s="994">
        <v>0</v>
      </c>
      <c r="CV271" s="993">
        <v>0</v>
      </c>
      <c r="CW271" s="994">
        <v>0</v>
      </c>
      <c r="CX271" s="993">
        <v>0</v>
      </c>
      <c r="CY271" s="994">
        <v>0</v>
      </c>
      <c r="CZ271" s="993">
        <v>0</v>
      </c>
      <c r="DA271" s="994">
        <v>0</v>
      </c>
      <c r="DB271" s="993">
        <v>0</v>
      </c>
      <c r="DC271" s="994">
        <v>0</v>
      </c>
      <c r="DD271" s="993">
        <v>0</v>
      </c>
      <c r="DE271" s="994">
        <v>0</v>
      </c>
      <c r="DF271" s="993">
        <v>0</v>
      </c>
      <c r="DG271" s="994">
        <v>0</v>
      </c>
      <c r="DH271" s="993">
        <v>0</v>
      </c>
      <c r="DI271" s="994">
        <v>0</v>
      </c>
      <c r="DJ271" s="993">
        <v>0</v>
      </c>
      <c r="DK271" s="994">
        <v>0</v>
      </c>
      <c r="DL271" s="993">
        <v>0</v>
      </c>
      <c r="DM271" s="994">
        <v>0</v>
      </c>
      <c r="DN271" s="993">
        <v>0</v>
      </c>
      <c r="DO271" s="994">
        <v>0</v>
      </c>
      <c r="DP271" s="995">
        <v>0</v>
      </c>
      <c r="DQ271" s="946"/>
      <c r="DR271" s="973"/>
      <c r="DS271" s="946"/>
      <c r="DT271" s="992">
        <v>0</v>
      </c>
      <c r="DU271" s="993">
        <v>0</v>
      </c>
      <c r="DV271" s="994">
        <v>0</v>
      </c>
      <c r="DW271" s="993">
        <v>0</v>
      </c>
      <c r="DX271" s="994">
        <v>0</v>
      </c>
      <c r="DY271" s="993">
        <v>0</v>
      </c>
      <c r="DZ271" s="994">
        <v>0</v>
      </c>
      <c r="EA271" s="993">
        <v>0</v>
      </c>
      <c r="EB271" s="994">
        <v>0</v>
      </c>
      <c r="EC271" s="993">
        <v>0</v>
      </c>
      <c r="ED271" s="994">
        <v>0</v>
      </c>
      <c r="EE271" s="993">
        <v>0</v>
      </c>
      <c r="EF271" s="994">
        <v>0</v>
      </c>
      <c r="EG271" s="993">
        <v>0</v>
      </c>
      <c r="EH271" s="994">
        <v>0</v>
      </c>
      <c r="EI271" s="993">
        <v>0</v>
      </c>
      <c r="EJ271" s="994">
        <v>0</v>
      </c>
      <c r="EK271" s="993">
        <v>0</v>
      </c>
      <c r="EL271" s="994">
        <v>0</v>
      </c>
      <c r="EM271" s="993">
        <v>0</v>
      </c>
      <c r="EN271" s="994">
        <v>0</v>
      </c>
      <c r="EO271" s="993">
        <v>0</v>
      </c>
      <c r="EP271" s="994">
        <v>0</v>
      </c>
      <c r="EQ271" s="993">
        <v>0</v>
      </c>
      <c r="ER271" s="994">
        <v>0</v>
      </c>
      <c r="ES271" s="993">
        <v>0</v>
      </c>
      <c r="ET271" s="994">
        <v>0</v>
      </c>
      <c r="EU271" s="993">
        <v>0</v>
      </c>
      <c r="EV271" s="994">
        <v>0</v>
      </c>
      <c r="EW271" s="993">
        <v>0</v>
      </c>
      <c r="EX271" s="994">
        <v>0</v>
      </c>
      <c r="EY271" s="993">
        <v>0</v>
      </c>
      <c r="EZ271" s="994">
        <v>0</v>
      </c>
      <c r="FA271" s="993">
        <v>0</v>
      </c>
      <c r="FB271" s="994">
        <v>0</v>
      </c>
      <c r="FC271" s="995">
        <v>0</v>
      </c>
      <c r="FD271" s="946"/>
      <c r="FE271" s="974"/>
      <c r="FF271" s="946"/>
      <c r="FG271" s="975"/>
      <c r="FI271" s="996" t="b">
        <v>1</v>
      </c>
    </row>
    <row r="272" spans="2:165" hidden="1" outlineLevel="1">
      <c r="B272" s="983">
        <v>256</v>
      </c>
      <c r="C272" s="1012" t="s">
        <v>358</v>
      </c>
      <c r="E272" s="985">
        <v>0</v>
      </c>
      <c r="F272" s="986">
        <v>0</v>
      </c>
      <c r="G272" s="987">
        <v>0</v>
      </c>
      <c r="H272" s="986">
        <v>0</v>
      </c>
      <c r="I272" s="987">
        <v>0</v>
      </c>
      <c r="J272" s="986">
        <v>0</v>
      </c>
      <c r="K272" s="987">
        <v>0</v>
      </c>
      <c r="L272" s="986">
        <v>0</v>
      </c>
      <c r="M272" s="987">
        <v>0</v>
      </c>
      <c r="N272" s="986">
        <v>0</v>
      </c>
      <c r="O272" s="987">
        <v>0</v>
      </c>
      <c r="P272" s="986">
        <v>0</v>
      </c>
      <c r="Q272" s="987">
        <v>0</v>
      </c>
      <c r="R272" s="986">
        <v>0</v>
      </c>
      <c r="S272" s="987">
        <v>0</v>
      </c>
      <c r="T272" s="986">
        <v>0</v>
      </c>
      <c r="U272" s="987">
        <v>0</v>
      </c>
      <c r="V272" s="986">
        <v>0</v>
      </c>
      <c r="W272" s="987">
        <v>0</v>
      </c>
      <c r="X272" s="986">
        <v>0</v>
      </c>
      <c r="Y272" s="987">
        <v>0</v>
      </c>
      <c r="Z272" s="986">
        <v>0</v>
      </c>
      <c r="AA272" s="987">
        <v>0</v>
      </c>
      <c r="AB272" s="986">
        <v>0</v>
      </c>
      <c r="AC272" s="987">
        <v>0</v>
      </c>
      <c r="AD272" s="986">
        <v>0</v>
      </c>
      <c r="AE272" s="987">
        <v>0</v>
      </c>
      <c r="AF272" s="986">
        <v>0</v>
      </c>
      <c r="AG272" s="987">
        <v>0</v>
      </c>
      <c r="AH272" s="986">
        <v>0</v>
      </c>
      <c r="AI272" s="987">
        <v>0</v>
      </c>
      <c r="AJ272" s="986">
        <v>0</v>
      </c>
      <c r="AK272" s="987">
        <v>0</v>
      </c>
      <c r="AL272" s="986">
        <v>0</v>
      </c>
      <c r="AM272" s="987">
        <v>0</v>
      </c>
      <c r="AN272" s="988">
        <v>0</v>
      </c>
      <c r="AO272" s="946"/>
      <c r="AP272" s="964"/>
      <c r="AQ272" s="946"/>
      <c r="AR272" s="985">
        <v>0</v>
      </c>
      <c r="AS272" s="986">
        <v>0</v>
      </c>
      <c r="AT272" s="987">
        <v>0</v>
      </c>
      <c r="AU272" s="986">
        <v>0</v>
      </c>
      <c r="AV272" s="987">
        <v>0</v>
      </c>
      <c r="AW272" s="986">
        <v>0</v>
      </c>
      <c r="AX272" s="987">
        <v>0</v>
      </c>
      <c r="AY272" s="986">
        <v>0</v>
      </c>
      <c r="AZ272" s="987">
        <v>0</v>
      </c>
      <c r="BA272" s="986">
        <v>0</v>
      </c>
      <c r="BB272" s="987">
        <v>0</v>
      </c>
      <c r="BC272" s="986">
        <v>0</v>
      </c>
      <c r="BD272" s="987">
        <v>0</v>
      </c>
      <c r="BE272" s="986">
        <v>0</v>
      </c>
      <c r="BF272" s="987">
        <v>0</v>
      </c>
      <c r="BG272" s="986">
        <v>0</v>
      </c>
      <c r="BH272" s="987">
        <v>0</v>
      </c>
      <c r="BI272" s="986">
        <v>0</v>
      </c>
      <c r="BJ272" s="987">
        <v>0</v>
      </c>
      <c r="BK272" s="986">
        <v>0</v>
      </c>
      <c r="BL272" s="987">
        <v>0</v>
      </c>
      <c r="BM272" s="986">
        <v>0</v>
      </c>
      <c r="BN272" s="987">
        <v>0</v>
      </c>
      <c r="BO272" s="986">
        <v>0</v>
      </c>
      <c r="BP272" s="987">
        <v>0</v>
      </c>
      <c r="BQ272" s="986">
        <v>0</v>
      </c>
      <c r="BR272" s="987">
        <v>0</v>
      </c>
      <c r="BS272" s="986">
        <v>0</v>
      </c>
      <c r="BT272" s="987">
        <v>0</v>
      </c>
      <c r="BU272" s="986">
        <v>0</v>
      </c>
      <c r="BV272" s="987">
        <v>0</v>
      </c>
      <c r="BW272" s="986">
        <v>0</v>
      </c>
      <c r="BX272" s="987">
        <v>0</v>
      </c>
      <c r="BY272" s="986">
        <v>0</v>
      </c>
      <c r="BZ272" s="987">
        <v>0</v>
      </c>
      <c r="CA272" s="988">
        <v>0</v>
      </c>
      <c r="CB272" s="946"/>
      <c r="CC272" s="971"/>
      <c r="CD272" s="946"/>
      <c r="CE272" s="972"/>
      <c r="CF272" s="946"/>
      <c r="CG272" s="985">
        <v>0</v>
      </c>
      <c r="CH272" s="986">
        <v>0</v>
      </c>
      <c r="CI272" s="987">
        <v>0</v>
      </c>
      <c r="CJ272" s="986">
        <v>0</v>
      </c>
      <c r="CK272" s="987">
        <v>0</v>
      </c>
      <c r="CL272" s="986">
        <v>0</v>
      </c>
      <c r="CM272" s="987">
        <v>0</v>
      </c>
      <c r="CN272" s="986">
        <v>0</v>
      </c>
      <c r="CO272" s="987">
        <v>0</v>
      </c>
      <c r="CP272" s="986">
        <v>0</v>
      </c>
      <c r="CQ272" s="987">
        <v>0</v>
      </c>
      <c r="CR272" s="986">
        <v>0</v>
      </c>
      <c r="CS272" s="987">
        <v>0</v>
      </c>
      <c r="CT272" s="986">
        <v>0</v>
      </c>
      <c r="CU272" s="987">
        <v>0</v>
      </c>
      <c r="CV272" s="986">
        <v>0</v>
      </c>
      <c r="CW272" s="987">
        <v>0</v>
      </c>
      <c r="CX272" s="986">
        <v>0</v>
      </c>
      <c r="CY272" s="987">
        <v>0</v>
      </c>
      <c r="CZ272" s="986">
        <v>0</v>
      </c>
      <c r="DA272" s="987">
        <v>0</v>
      </c>
      <c r="DB272" s="986">
        <v>0</v>
      </c>
      <c r="DC272" s="987">
        <v>0</v>
      </c>
      <c r="DD272" s="986">
        <v>0</v>
      </c>
      <c r="DE272" s="987">
        <v>0</v>
      </c>
      <c r="DF272" s="986">
        <v>0</v>
      </c>
      <c r="DG272" s="987">
        <v>0</v>
      </c>
      <c r="DH272" s="986">
        <v>0</v>
      </c>
      <c r="DI272" s="987">
        <v>0</v>
      </c>
      <c r="DJ272" s="986">
        <v>0</v>
      </c>
      <c r="DK272" s="987">
        <v>0</v>
      </c>
      <c r="DL272" s="986">
        <v>0</v>
      </c>
      <c r="DM272" s="987">
        <v>0</v>
      </c>
      <c r="DN272" s="986">
        <v>0</v>
      </c>
      <c r="DO272" s="987">
        <v>0</v>
      </c>
      <c r="DP272" s="988">
        <v>0</v>
      </c>
      <c r="DQ272" s="946"/>
      <c r="DR272" s="973"/>
      <c r="DS272" s="946"/>
      <c r="DT272" s="985">
        <v>0</v>
      </c>
      <c r="DU272" s="986">
        <v>0</v>
      </c>
      <c r="DV272" s="987">
        <v>0</v>
      </c>
      <c r="DW272" s="986">
        <v>0</v>
      </c>
      <c r="DX272" s="987">
        <v>0</v>
      </c>
      <c r="DY272" s="986">
        <v>0</v>
      </c>
      <c r="DZ272" s="987">
        <v>0</v>
      </c>
      <c r="EA272" s="986">
        <v>0</v>
      </c>
      <c r="EB272" s="987">
        <v>0</v>
      </c>
      <c r="EC272" s="986">
        <v>0</v>
      </c>
      <c r="ED272" s="987">
        <v>0</v>
      </c>
      <c r="EE272" s="986">
        <v>0</v>
      </c>
      <c r="EF272" s="987">
        <v>0</v>
      </c>
      <c r="EG272" s="986">
        <v>0</v>
      </c>
      <c r="EH272" s="987">
        <v>0</v>
      </c>
      <c r="EI272" s="986">
        <v>0</v>
      </c>
      <c r="EJ272" s="987">
        <v>0</v>
      </c>
      <c r="EK272" s="986">
        <v>0</v>
      </c>
      <c r="EL272" s="987">
        <v>0</v>
      </c>
      <c r="EM272" s="986">
        <v>0</v>
      </c>
      <c r="EN272" s="987">
        <v>0</v>
      </c>
      <c r="EO272" s="986">
        <v>0</v>
      </c>
      <c r="EP272" s="987">
        <v>0</v>
      </c>
      <c r="EQ272" s="986">
        <v>0</v>
      </c>
      <c r="ER272" s="987">
        <v>0</v>
      </c>
      <c r="ES272" s="986">
        <v>0</v>
      </c>
      <c r="ET272" s="987">
        <v>0</v>
      </c>
      <c r="EU272" s="986">
        <v>0</v>
      </c>
      <c r="EV272" s="987">
        <v>0</v>
      </c>
      <c r="EW272" s="986">
        <v>0</v>
      </c>
      <c r="EX272" s="987">
        <v>0</v>
      </c>
      <c r="EY272" s="986">
        <v>0</v>
      </c>
      <c r="EZ272" s="987">
        <v>0</v>
      </c>
      <c r="FA272" s="986">
        <v>0</v>
      </c>
      <c r="FB272" s="987">
        <v>0</v>
      </c>
      <c r="FC272" s="988">
        <v>0</v>
      </c>
      <c r="FD272" s="946"/>
      <c r="FE272" s="974"/>
      <c r="FF272" s="946"/>
      <c r="FG272" s="975"/>
      <c r="FI272" s="989" t="b">
        <v>1</v>
      </c>
    </row>
    <row r="273" spans="2:165" hidden="1" outlineLevel="1">
      <c r="B273" s="990">
        <v>257</v>
      </c>
      <c r="C273" s="1011" t="s">
        <v>756</v>
      </c>
      <c r="E273" s="992">
        <v>0</v>
      </c>
      <c r="F273" s="993">
        <v>0</v>
      </c>
      <c r="G273" s="994">
        <v>0</v>
      </c>
      <c r="H273" s="993">
        <v>0</v>
      </c>
      <c r="I273" s="994">
        <v>0</v>
      </c>
      <c r="J273" s="993">
        <v>0</v>
      </c>
      <c r="K273" s="994">
        <v>0</v>
      </c>
      <c r="L273" s="993">
        <v>0</v>
      </c>
      <c r="M273" s="994">
        <v>0</v>
      </c>
      <c r="N273" s="993">
        <v>0</v>
      </c>
      <c r="O273" s="994">
        <v>0</v>
      </c>
      <c r="P273" s="993">
        <v>0</v>
      </c>
      <c r="Q273" s="994">
        <v>0</v>
      </c>
      <c r="R273" s="993">
        <v>0</v>
      </c>
      <c r="S273" s="994">
        <v>0</v>
      </c>
      <c r="T273" s="993">
        <v>0</v>
      </c>
      <c r="U273" s="994">
        <v>0</v>
      </c>
      <c r="V273" s="993">
        <v>0</v>
      </c>
      <c r="W273" s="994">
        <v>0</v>
      </c>
      <c r="X273" s="993">
        <v>0</v>
      </c>
      <c r="Y273" s="994">
        <v>0</v>
      </c>
      <c r="Z273" s="993">
        <v>0</v>
      </c>
      <c r="AA273" s="994">
        <v>0</v>
      </c>
      <c r="AB273" s="993">
        <v>0</v>
      </c>
      <c r="AC273" s="994">
        <v>0</v>
      </c>
      <c r="AD273" s="993">
        <v>0</v>
      </c>
      <c r="AE273" s="994">
        <v>0</v>
      </c>
      <c r="AF273" s="993">
        <v>0</v>
      </c>
      <c r="AG273" s="994">
        <v>0</v>
      </c>
      <c r="AH273" s="993">
        <v>0</v>
      </c>
      <c r="AI273" s="994">
        <v>0</v>
      </c>
      <c r="AJ273" s="993">
        <v>0</v>
      </c>
      <c r="AK273" s="994">
        <v>0</v>
      </c>
      <c r="AL273" s="993">
        <v>0</v>
      </c>
      <c r="AM273" s="994">
        <v>0</v>
      </c>
      <c r="AN273" s="995">
        <v>0</v>
      </c>
      <c r="AO273" s="946"/>
      <c r="AP273" s="964"/>
      <c r="AQ273" s="946"/>
      <c r="AR273" s="992">
        <v>0</v>
      </c>
      <c r="AS273" s="993">
        <v>0</v>
      </c>
      <c r="AT273" s="994">
        <v>0</v>
      </c>
      <c r="AU273" s="993">
        <v>0</v>
      </c>
      <c r="AV273" s="994">
        <v>0</v>
      </c>
      <c r="AW273" s="993">
        <v>0</v>
      </c>
      <c r="AX273" s="994">
        <v>0</v>
      </c>
      <c r="AY273" s="993">
        <v>0</v>
      </c>
      <c r="AZ273" s="994">
        <v>0</v>
      </c>
      <c r="BA273" s="993">
        <v>0</v>
      </c>
      <c r="BB273" s="994">
        <v>0</v>
      </c>
      <c r="BC273" s="993">
        <v>0</v>
      </c>
      <c r="BD273" s="994">
        <v>0</v>
      </c>
      <c r="BE273" s="993">
        <v>0</v>
      </c>
      <c r="BF273" s="994">
        <v>0</v>
      </c>
      <c r="BG273" s="993">
        <v>0</v>
      </c>
      <c r="BH273" s="994">
        <v>0</v>
      </c>
      <c r="BI273" s="993">
        <v>0</v>
      </c>
      <c r="BJ273" s="994">
        <v>0</v>
      </c>
      <c r="BK273" s="993">
        <v>0</v>
      </c>
      <c r="BL273" s="994">
        <v>0</v>
      </c>
      <c r="BM273" s="993">
        <v>0</v>
      </c>
      <c r="BN273" s="994">
        <v>0</v>
      </c>
      <c r="BO273" s="993">
        <v>0</v>
      </c>
      <c r="BP273" s="994">
        <v>0</v>
      </c>
      <c r="BQ273" s="993">
        <v>0</v>
      </c>
      <c r="BR273" s="994">
        <v>0</v>
      </c>
      <c r="BS273" s="993">
        <v>0</v>
      </c>
      <c r="BT273" s="994">
        <v>0</v>
      </c>
      <c r="BU273" s="993">
        <v>0</v>
      </c>
      <c r="BV273" s="994">
        <v>0</v>
      </c>
      <c r="BW273" s="993">
        <v>0</v>
      </c>
      <c r="BX273" s="994">
        <v>0</v>
      </c>
      <c r="BY273" s="993">
        <v>0</v>
      </c>
      <c r="BZ273" s="994">
        <v>0</v>
      </c>
      <c r="CA273" s="995">
        <v>0</v>
      </c>
      <c r="CB273" s="946"/>
      <c r="CC273" s="971"/>
      <c r="CD273" s="946"/>
      <c r="CE273" s="972"/>
      <c r="CF273" s="946"/>
      <c r="CG273" s="992">
        <v>0</v>
      </c>
      <c r="CH273" s="993">
        <v>0</v>
      </c>
      <c r="CI273" s="994">
        <v>0</v>
      </c>
      <c r="CJ273" s="993">
        <v>0</v>
      </c>
      <c r="CK273" s="994">
        <v>0</v>
      </c>
      <c r="CL273" s="993">
        <v>0</v>
      </c>
      <c r="CM273" s="994">
        <v>0</v>
      </c>
      <c r="CN273" s="993">
        <v>0</v>
      </c>
      <c r="CO273" s="994">
        <v>0</v>
      </c>
      <c r="CP273" s="993">
        <v>0</v>
      </c>
      <c r="CQ273" s="994">
        <v>0</v>
      </c>
      <c r="CR273" s="993">
        <v>0</v>
      </c>
      <c r="CS273" s="994">
        <v>0</v>
      </c>
      <c r="CT273" s="993">
        <v>0</v>
      </c>
      <c r="CU273" s="994">
        <v>0</v>
      </c>
      <c r="CV273" s="993">
        <v>0</v>
      </c>
      <c r="CW273" s="994">
        <v>0</v>
      </c>
      <c r="CX273" s="993">
        <v>0</v>
      </c>
      <c r="CY273" s="994">
        <v>0</v>
      </c>
      <c r="CZ273" s="993">
        <v>0</v>
      </c>
      <c r="DA273" s="994">
        <v>0</v>
      </c>
      <c r="DB273" s="993">
        <v>0</v>
      </c>
      <c r="DC273" s="994">
        <v>0</v>
      </c>
      <c r="DD273" s="993">
        <v>0</v>
      </c>
      <c r="DE273" s="994">
        <v>0</v>
      </c>
      <c r="DF273" s="993">
        <v>0</v>
      </c>
      <c r="DG273" s="994">
        <v>0</v>
      </c>
      <c r="DH273" s="993">
        <v>0</v>
      </c>
      <c r="DI273" s="994">
        <v>0</v>
      </c>
      <c r="DJ273" s="993">
        <v>0</v>
      </c>
      <c r="DK273" s="994">
        <v>0</v>
      </c>
      <c r="DL273" s="993">
        <v>0</v>
      </c>
      <c r="DM273" s="994">
        <v>0</v>
      </c>
      <c r="DN273" s="993">
        <v>0</v>
      </c>
      <c r="DO273" s="994">
        <v>0</v>
      </c>
      <c r="DP273" s="995">
        <v>0</v>
      </c>
      <c r="DQ273" s="946"/>
      <c r="DR273" s="973"/>
      <c r="DS273" s="946"/>
      <c r="DT273" s="992">
        <v>0</v>
      </c>
      <c r="DU273" s="993">
        <v>0</v>
      </c>
      <c r="DV273" s="994">
        <v>0</v>
      </c>
      <c r="DW273" s="993">
        <v>0</v>
      </c>
      <c r="DX273" s="994">
        <v>0</v>
      </c>
      <c r="DY273" s="993">
        <v>0</v>
      </c>
      <c r="DZ273" s="994">
        <v>0</v>
      </c>
      <c r="EA273" s="993">
        <v>0</v>
      </c>
      <c r="EB273" s="994">
        <v>0</v>
      </c>
      <c r="EC273" s="993">
        <v>0</v>
      </c>
      <c r="ED273" s="994">
        <v>0</v>
      </c>
      <c r="EE273" s="993">
        <v>0</v>
      </c>
      <c r="EF273" s="994">
        <v>0</v>
      </c>
      <c r="EG273" s="993">
        <v>0</v>
      </c>
      <c r="EH273" s="994">
        <v>0</v>
      </c>
      <c r="EI273" s="993">
        <v>0</v>
      </c>
      <c r="EJ273" s="994">
        <v>0</v>
      </c>
      <c r="EK273" s="993">
        <v>0</v>
      </c>
      <c r="EL273" s="994">
        <v>0</v>
      </c>
      <c r="EM273" s="993">
        <v>0</v>
      </c>
      <c r="EN273" s="994">
        <v>0</v>
      </c>
      <c r="EO273" s="993">
        <v>0</v>
      </c>
      <c r="EP273" s="994">
        <v>0</v>
      </c>
      <c r="EQ273" s="993">
        <v>0</v>
      </c>
      <c r="ER273" s="994">
        <v>0</v>
      </c>
      <c r="ES273" s="993">
        <v>0</v>
      </c>
      <c r="ET273" s="994">
        <v>0</v>
      </c>
      <c r="EU273" s="993">
        <v>0</v>
      </c>
      <c r="EV273" s="994">
        <v>0</v>
      </c>
      <c r="EW273" s="993">
        <v>0</v>
      </c>
      <c r="EX273" s="994">
        <v>0</v>
      </c>
      <c r="EY273" s="993">
        <v>0</v>
      </c>
      <c r="EZ273" s="994">
        <v>0</v>
      </c>
      <c r="FA273" s="993">
        <v>0</v>
      </c>
      <c r="FB273" s="994">
        <v>0</v>
      </c>
      <c r="FC273" s="995">
        <v>0</v>
      </c>
      <c r="FD273" s="946"/>
      <c r="FE273" s="974"/>
      <c r="FF273" s="946"/>
      <c r="FG273" s="975"/>
      <c r="FI273" s="996" t="b">
        <v>1</v>
      </c>
    </row>
    <row r="274" spans="2:165" hidden="1" outlineLevel="1">
      <c r="B274" s="983">
        <v>258</v>
      </c>
      <c r="C274" s="1012" t="s">
        <v>359</v>
      </c>
      <c r="E274" s="985">
        <v>0</v>
      </c>
      <c r="F274" s="986">
        <v>0</v>
      </c>
      <c r="G274" s="987">
        <v>0</v>
      </c>
      <c r="H274" s="986">
        <v>0</v>
      </c>
      <c r="I274" s="987">
        <v>0</v>
      </c>
      <c r="J274" s="986">
        <v>0</v>
      </c>
      <c r="K274" s="987">
        <v>0</v>
      </c>
      <c r="L274" s="986">
        <v>0</v>
      </c>
      <c r="M274" s="987">
        <v>0</v>
      </c>
      <c r="N274" s="986">
        <v>0</v>
      </c>
      <c r="O274" s="987">
        <v>0</v>
      </c>
      <c r="P274" s="986">
        <v>0</v>
      </c>
      <c r="Q274" s="987">
        <v>0</v>
      </c>
      <c r="R274" s="986">
        <v>0</v>
      </c>
      <c r="S274" s="987">
        <v>0</v>
      </c>
      <c r="T274" s="986">
        <v>0</v>
      </c>
      <c r="U274" s="987">
        <v>0</v>
      </c>
      <c r="V274" s="986">
        <v>0</v>
      </c>
      <c r="W274" s="987">
        <v>0</v>
      </c>
      <c r="X274" s="986">
        <v>0</v>
      </c>
      <c r="Y274" s="987">
        <v>0</v>
      </c>
      <c r="Z274" s="986">
        <v>0</v>
      </c>
      <c r="AA274" s="987">
        <v>0</v>
      </c>
      <c r="AB274" s="986">
        <v>0</v>
      </c>
      <c r="AC274" s="987">
        <v>0</v>
      </c>
      <c r="AD274" s="986">
        <v>0</v>
      </c>
      <c r="AE274" s="987">
        <v>0</v>
      </c>
      <c r="AF274" s="986">
        <v>0</v>
      </c>
      <c r="AG274" s="987">
        <v>0</v>
      </c>
      <c r="AH274" s="986">
        <v>0</v>
      </c>
      <c r="AI274" s="987">
        <v>0</v>
      </c>
      <c r="AJ274" s="986">
        <v>0</v>
      </c>
      <c r="AK274" s="987">
        <v>0</v>
      </c>
      <c r="AL274" s="986">
        <v>0</v>
      </c>
      <c r="AM274" s="987">
        <v>0</v>
      </c>
      <c r="AN274" s="988">
        <v>0</v>
      </c>
      <c r="AO274" s="946"/>
      <c r="AP274" s="964"/>
      <c r="AQ274" s="946"/>
      <c r="AR274" s="985">
        <v>0</v>
      </c>
      <c r="AS274" s="986">
        <v>0</v>
      </c>
      <c r="AT274" s="987">
        <v>0</v>
      </c>
      <c r="AU274" s="986">
        <v>0</v>
      </c>
      <c r="AV274" s="987">
        <v>0</v>
      </c>
      <c r="AW274" s="986">
        <v>0</v>
      </c>
      <c r="AX274" s="987">
        <v>0</v>
      </c>
      <c r="AY274" s="986">
        <v>0</v>
      </c>
      <c r="AZ274" s="987">
        <v>0</v>
      </c>
      <c r="BA274" s="986">
        <v>0</v>
      </c>
      <c r="BB274" s="987">
        <v>0</v>
      </c>
      <c r="BC274" s="986">
        <v>0</v>
      </c>
      <c r="BD274" s="987">
        <v>0</v>
      </c>
      <c r="BE274" s="986">
        <v>0</v>
      </c>
      <c r="BF274" s="987">
        <v>0</v>
      </c>
      <c r="BG274" s="986">
        <v>0</v>
      </c>
      <c r="BH274" s="987">
        <v>0</v>
      </c>
      <c r="BI274" s="986">
        <v>0</v>
      </c>
      <c r="BJ274" s="987">
        <v>0</v>
      </c>
      <c r="BK274" s="986">
        <v>0</v>
      </c>
      <c r="BL274" s="987">
        <v>0</v>
      </c>
      <c r="BM274" s="986">
        <v>0</v>
      </c>
      <c r="BN274" s="987">
        <v>0</v>
      </c>
      <c r="BO274" s="986">
        <v>0</v>
      </c>
      <c r="BP274" s="987">
        <v>0</v>
      </c>
      <c r="BQ274" s="986">
        <v>0</v>
      </c>
      <c r="BR274" s="987">
        <v>0</v>
      </c>
      <c r="BS274" s="986">
        <v>0</v>
      </c>
      <c r="BT274" s="987">
        <v>0</v>
      </c>
      <c r="BU274" s="986">
        <v>0</v>
      </c>
      <c r="BV274" s="987">
        <v>0</v>
      </c>
      <c r="BW274" s="986">
        <v>0</v>
      </c>
      <c r="BX274" s="987">
        <v>0</v>
      </c>
      <c r="BY274" s="986">
        <v>0</v>
      </c>
      <c r="BZ274" s="987">
        <v>0</v>
      </c>
      <c r="CA274" s="988">
        <v>0</v>
      </c>
      <c r="CB274" s="946"/>
      <c r="CC274" s="971"/>
      <c r="CD274" s="946"/>
      <c r="CE274" s="972"/>
      <c r="CF274" s="946"/>
      <c r="CG274" s="985">
        <v>0</v>
      </c>
      <c r="CH274" s="986">
        <v>0</v>
      </c>
      <c r="CI274" s="987">
        <v>0</v>
      </c>
      <c r="CJ274" s="986">
        <v>0</v>
      </c>
      <c r="CK274" s="987">
        <v>0</v>
      </c>
      <c r="CL274" s="986">
        <v>0</v>
      </c>
      <c r="CM274" s="987">
        <v>0</v>
      </c>
      <c r="CN274" s="986">
        <v>0</v>
      </c>
      <c r="CO274" s="987">
        <v>0</v>
      </c>
      <c r="CP274" s="986">
        <v>0</v>
      </c>
      <c r="CQ274" s="987">
        <v>0</v>
      </c>
      <c r="CR274" s="986">
        <v>0</v>
      </c>
      <c r="CS274" s="987">
        <v>0</v>
      </c>
      <c r="CT274" s="986">
        <v>0</v>
      </c>
      <c r="CU274" s="987">
        <v>0</v>
      </c>
      <c r="CV274" s="986">
        <v>0</v>
      </c>
      <c r="CW274" s="987">
        <v>0</v>
      </c>
      <c r="CX274" s="986">
        <v>0</v>
      </c>
      <c r="CY274" s="987">
        <v>0</v>
      </c>
      <c r="CZ274" s="986">
        <v>0</v>
      </c>
      <c r="DA274" s="987">
        <v>0</v>
      </c>
      <c r="DB274" s="986">
        <v>0</v>
      </c>
      <c r="DC274" s="987">
        <v>0</v>
      </c>
      <c r="DD274" s="986">
        <v>0</v>
      </c>
      <c r="DE274" s="987">
        <v>0</v>
      </c>
      <c r="DF274" s="986">
        <v>0</v>
      </c>
      <c r="DG274" s="987">
        <v>0</v>
      </c>
      <c r="DH274" s="986">
        <v>0</v>
      </c>
      <c r="DI274" s="987">
        <v>0</v>
      </c>
      <c r="DJ274" s="986">
        <v>0</v>
      </c>
      <c r="DK274" s="987">
        <v>0</v>
      </c>
      <c r="DL274" s="986">
        <v>0</v>
      </c>
      <c r="DM274" s="987">
        <v>0</v>
      </c>
      <c r="DN274" s="986">
        <v>0</v>
      </c>
      <c r="DO274" s="987">
        <v>0</v>
      </c>
      <c r="DP274" s="988">
        <v>0</v>
      </c>
      <c r="DQ274" s="946"/>
      <c r="DR274" s="973"/>
      <c r="DS274" s="946"/>
      <c r="DT274" s="985">
        <v>0</v>
      </c>
      <c r="DU274" s="986">
        <v>0</v>
      </c>
      <c r="DV274" s="987">
        <v>0</v>
      </c>
      <c r="DW274" s="986">
        <v>0</v>
      </c>
      <c r="DX274" s="987">
        <v>0</v>
      </c>
      <c r="DY274" s="986">
        <v>0</v>
      </c>
      <c r="DZ274" s="987">
        <v>0</v>
      </c>
      <c r="EA274" s="986">
        <v>0</v>
      </c>
      <c r="EB274" s="987">
        <v>0</v>
      </c>
      <c r="EC274" s="986">
        <v>0</v>
      </c>
      <c r="ED274" s="987">
        <v>0</v>
      </c>
      <c r="EE274" s="986">
        <v>0</v>
      </c>
      <c r="EF274" s="987">
        <v>0</v>
      </c>
      <c r="EG274" s="986">
        <v>0</v>
      </c>
      <c r="EH274" s="987">
        <v>0</v>
      </c>
      <c r="EI274" s="986">
        <v>0</v>
      </c>
      <c r="EJ274" s="987">
        <v>0</v>
      </c>
      <c r="EK274" s="986">
        <v>0</v>
      </c>
      <c r="EL274" s="987">
        <v>0</v>
      </c>
      <c r="EM274" s="986">
        <v>0</v>
      </c>
      <c r="EN274" s="987">
        <v>0</v>
      </c>
      <c r="EO274" s="986">
        <v>0</v>
      </c>
      <c r="EP274" s="987">
        <v>0</v>
      </c>
      <c r="EQ274" s="986">
        <v>0</v>
      </c>
      <c r="ER274" s="987">
        <v>0</v>
      </c>
      <c r="ES274" s="986">
        <v>0</v>
      </c>
      <c r="ET274" s="987">
        <v>0</v>
      </c>
      <c r="EU274" s="986">
        <v>0</v>
      </c>
      <c r="EV274" s="987">
        <v>0</v>
      </c>
      <c r="EW274" s="986">
        <v>0</v>
      </c>
      <c r="EX274" s="987">
        <v>0</v>
      </c>
      <c r="EY274" s="986">
        <v>0</v>
      </c>
      <c r="EZ274" s="987">
        <v>0</v>
      </c>
      <c r="FA274" s="986">
        <v>0</v>
      </c>
      <c r="FB274" s="987">
        <v>0</v>
      </c>
      <c r="FC274" s="988">
        <v>0</v>
      </c>
      <c r="FD274" s="946"/>
      <c r="FE274" s="974"/>
      <c r="FF274" s="946"/>
      <c r="FG274" s="975"/>
      <c r="FI274" s="989" t="b">
        <v>1</v>
      </c>
    </row>
    <row r="275" spans="2:165" hidden="1" outlineLevel="1">
      <c r="B275" s="990">
        <v>259</v>
      </c>
      <c r="C275" s="1011" t="s">
        <v>361</v>
      </c>
      <c r="E275" s="992">
        <v>0</v>
      </c>
      <c r="F275" s="993">
        <v>0</v>
      </c>
      <c r="G275" s="994">
        <v>0</v>
      </c>
      <c r="H275" s="993">
        <v>0</v>
      </c>
      <c r="I275" s="994">
        <v>0</v>
      </c>
      <c r="J275" s="993">
        <v>0</v>
      </c>
      <c r="K275" s="994">
        <v>0</v>
      </c>
      <c r="L275" s="993">
        <v>0</v>
      </c>
      <c r="M275" s="994">
        <v>0</v>
      </c>
      <c r="N275" s="993">
        <v>0</v>
      </c>
      <c r="O275" s="994">
        <v>0</v>
      </c>
      <c r="P275" s="993">
        <v>0</v>
      </c>
      <c r="Q275" s="994">
        <v>0</v>
      </c>
      <c r="R275" s="993">
        <v>0</v>
      </c>
      <c r="S275" s="994">
        <v>0</v>
      </c>
      <c r="T275" s="993">
        <v>0</v>
      </c>
      <c r="U275" s="994">
        <v>0</v>
      </c>
      <c r="V275" s="993">
        <v>0</v>
      </c>
      <c r="W275" s="994">
        <v>0</v>
      </c>
      <c r="X275" s="993">
        <v>0</v>
      </c>
      <c r="Y275" s="994">
        <v>0</v>
      </c>
      <c r="Z275" s="993">
        <v>0</v>
      </c>
      <c r="AA275" s="994">
        <v>0</v>
      </c>
      <c r="AB275" s="993">
        <v>0</v>
      </c>
      <c r="AC275" s="994">
        <v>0</v>
      </c>
      <c r="AD275" s="993">
        <v>0</v>
      </c>
      <c r="AE275" s="994">
        <v>0</v>
      </c>
      <c r="AF275" s="993">
        <v>0</v>
      </c>
      <c r="AG275" s="994">
        <v>0</v>
      </c>
      <c r="AH275" s="993">
        <v>0</v>
      </c>
      <c r="AI275" s="994">
        <v>0</v>
      </c>
      <c r="AJ275" s="993">
        <v>0</v>
      </c>
      <c r="AK275" s="994">
        <v>0</v>
      </c>
      <c r="AL275" s="993">
        <v>0</v>
      </c>
      <c r="AM275" s="994">
        <v>0</v>
      </c>
      <c r="AN275" s="995">
        <v>0</v>
      </c>
      <c r="AO275" s="946"/>
      <c r="AP275" s="964"/>
      <c r="AQ275" s="946"/>
      <c r="AR275" s="992">
        <v>0</v>
      </c>
      <c r="AS275" s="993">
        <v>0</v>
      </c>
      <c r="AT275" s="994">
        <v>0</v>
      </c>
      <c r="AU275" s="993">
        <v>0</v>
      </c>
      <c r="AV275" s="994">
        <v>0</v>
      </c>
      <c r="AW275" s="993">
        <v>0</v>
      </c>
      <c r="AX275" s="994">
        <v>0</v>
      </c>
      <c r="AY275" s="993">
        <v>0</v>
      </c>
      <c r="AZ275" s="994">
        <v>0</v>
      </c>
      <c r="BA275" s="993">
        <v>0</v>
      </c>
      <c r="BB275" s="994">
        <v>0</v>
      </c>
      <c r="BC275" s="993">
        <v>0</v>
      </c>
      <c r="BD275" s="994">
        <v>0</v>
      </c>
      <c r="BE275" s="993">
        <v>0</v>
      </c>
      <c r="BF275" s="994">
        <v>0</v>
      </c>
      <c r="BG275" s="993">
        <v>0</v>
      </c>
      <c r="BH275" s="994">
        <v>0</v>
      </c>
      <c r="BI275" s="993">
        <v>0</v>
      </c>
      <c r="BJ275" s="994">
        <v>0</v>
      </c>
      <c r="BK275" s="993">
        <v>0</v>
      </c>
      <c r="BL275" s="994">
        <v>0</v>
      </c>
      <c r="BM275" s="993">
        <v>0</v>
      </c>
      <c r="BN275" s="994">
        <v>0</v>
      </c>
      <c r="BO275" s="993">
        <v>0</v>
      </c>
      <c r="BP275" s="994">
        <v>0</v>
      </c>
      <c r="BQ275" s="993">
        <v>0</v>
      </c>
      <c r="BR275" s="994">
        <v>0</v>
      </c>
      <c r="BS275" s="993">
        <v>0</v>
      </c>
      <c r="BT275" s="994">
        <v>0</v>
      </c>
      <c r="BU275" s="993">
        <v>0</v>
      </c>
      <c r="BV275" s="994">
        <v>0</v>
      </c>
      <c r="BW275" s="993">
        <v>0</v>
      </c>
      <c r="BX275" s="994">
        <v>0</v>
      </c>
      <c r="BY275" s="993">
        <v>0</v>
      </c>
      <c r="BZ275" s="994">
        <v>0</v>
      </c>
      <c r="CA275" s="995">
        <v>0</v>
      </c>
      <c r="CB275" s="946"/>
      <c r="CC275" s="971"/>
      <c r="CD275" s="946"/>
      <c r="CE275" s="972"/>
      <c r="CF275" s="946"/>
      <c r="CG275" s="992">
        <v>0</v>
      </c>
      <c r="CH275" s="993">
        <v>0</v>
      </c>
      <c r="CI275" s="994">
        <v>0</v>
      </c>
      <c r="CJ275" s="993">
        <v>0</v>
      </c>
      <c r="CK275" s="994">
        <v>0</v>
      </c>
      <c r="CL275" s="993">
        <v>0</v>
      </c>
      <c r="CM275" s="994">
        <v>0</v>
      </c>
      <c r="CN275" s="993">
        <v>0</v>
      </c>
      <c r="CO275" s="994">
        <v>0</v>
      </c>
      <c r="CP275" s="993">
        <v>0</v>
      </c>
      <c r="CQ275" s="994">
        <v>0</v>
      </c>
      <c r="CR275" s="993">
        <v>0</v>
      </c>
      <c r="CS275" s="994">
        <v>0</v>
      </c>
      <c r="CT275" s="993">
        <v>0</v>
      </c>
      <c r="CU275" s="994">
        <v>0</v>
      </c>
      <c r="CV275" s="993">
        <v>0</v>
      </c>
      <c r="CW275" s="994">
        <v>0</v>
      </c>
      <c r="CX275" s="993">
        <v>0</v>
      </c>
      <c r="CY275" s="994">
        <v>0</v>
      </c>
      <c r="CZ275" s="993">
        <v>0</v>
      </c>
      <c r="DA275" s="994">
        <v>0</v>
      </c>
      <c r="DB275" s="993">
        <v>0</v>
      </c>
      <c r="DC275" s="994">
        <v>0</v>
      </c>
      <c r="DD275" s="993">
        <v>0</v>
      </c>
      <c r="DE275" s="994">
        <v>0</v>
      </c>
      <c r="DF275" s="993">
        <v>0</v>
      </c>
      <c r="DG275" s="994">
        <v>0</v>
      </c>
      <c r="DH275" s="993">
        <v>0</v>
      </c>
      <c r="DI275" s="994">
        <v>0</v>
      </c>
      <c r="DJ275" s="993">
        <v>0</v>
      </c>
      <c r="DK275" s="994">
        <v>0</v>
      </c>
      <c r="DL275" s="993">
        <v>0</v>
      </c>
      <c r="DM275" s="994">
        <v>0</v>
      </c>
      <c r="DN275" s="993">
        <v>0</v>
      </c>
      <c r="DO275" s="994">
        <v>0</v>
      </c>
      <c r="DP275" s="995">
        <v>0</v>
      </c>
      <c r="DQ275" s="946"/>
      <c r="DR275" s="973"/>
      <c r="DS275" s="946"/>
      <c r="DT275" s="992">
        <v>0</v>
      </c>
      <c r="DU275" s="993">
        <v>0</v>
      </c>
      <c r="DV275" s="994">
        <v>0</v>
      </c>
      <c r="DW275" s="993">
        <v>0</v>
      </c>
      <c r="DX275" s="994">
        <v>0</v>
      </c>
      <c r="DY275" s="993">
        <v>0</v>
      </c>
      <c r="DZ275" s="994">
        <v>0</v>
      </c>
      <c r="EA275" s="993">
        <v>0</v>
      </c>
      <c r="EB275" s="994">
        <v>0</v>
      </c>
      <c r="EC275" s="993">
        <v>0</v>
      </c>
      <c r="ED275" s="994">
        <v>0</v>
      </c>
      <c r="EE275" s="993">
        <v>0</v>
      </c>
      <c r="EF275" s="994">
        <v>0</v>
      </c>
      <c r="EG275" s="993">
        <v>0</v>
      </c>
      <c r="EH275" s="994">
        <v>0</v>
      </c>
      <c r="EI275" s="993">
        <v>0</v>
      </c>
      <c r="EJ275" s="994">
        <v>0</v>
      </c>
      <c r="EK275" s="993">
        <v>0</v>
      </c>
      <c r="EL275" s="994">
        <v>0</v>
      </c>
      <c r="EM275" s="993">
        <v>0</v>
      </c>
      <c r="EN275" s="994">
        <v>0</v>
      </c>
      <c r="EO275" s="993">
        <v>0</v>
      </c>
      <c r="EP275" s="994">
        <v>0</v>
      </c>
      <c r="EQ275" s="993">
        <v>0</v>
      </c>
      <c r="ER275" s="994">
        <v>0</v>
      </c>
      <c r="ES275" s="993">
        <v>0</v>
      </c>
      <c r="ET275" s="994">
        <v>0</v>
      </c>
      <c r="EU275" s="993">
        <v>0</v>
      </c>
      <c r="EV275" s="994">
        <v>0</v>
      </c>
      <c r="EW275" s="993">
        <v>0</v>
      </c>
      <c r="EX275" s="994">
        <v>0</v>
      </c>
      <c r="EY275" s="993">
        <v>0</v>
      </c>
      <c r="EZ275" s="994">
        <v>0</v>
      </c>
      <c r="FA275" s="993">
        <v>0</v>
      </c>
      <c r="FB275" s="994">
        <v>0</v>
      </c>
      <c r="FC275" s="995">
        <v>0</v>
      </c>
      <c r="FD275" s="946"/>
      <c r="FE275" s="974"/>
      <c r="FF275" s="946"/>
      <c r="FG275" s="975"/>
      <c r="FI275" s="996" t="b">
        <v>1</v>
      </c>
    </row>
    <row r="276" spans="2:165" hidden="1" outlineLevel="1">
      <c r="B276" s="1013">
        <v>260</v>
      </c>
      <c r="C276" s="1014" t="s">
        <v>360</v>
      </c>
      <c r="E276" s="1015">
        <v>0</v>
      </c>
      <c r="F276" s="1016">
        <v>0</v>
      </c>
      <c r="G276" s="1017">
        <v>0</v>
      </c>
      <c r="H276" s="1016">
        <v>0</v>
      </c>
      <c r="I276" s="1017">
        <v>0</v>
      </c>
      <c r="J276" s="1016">
        <v>0</v>
      </c>
      <c r="K276" s="1017">
        <v>0</v>
      </c>
      <c r="L276" s="1016">
        <v>0</v>
      </c>
      <c r="M276" s="1017">
        <v>0</v>
      </c>
      <c r="N276" s="1016">
        <v>0</v>
      </c>
      <c r="O276" s="1017">
        <v>0</v>
      </c>
      <c r="P276" s="1016">
        <v>0</v>
      </c>
      <c r="Q276" s="1017">
        <v>0</v>
      </c>
      <c r="R276" s="1016">
        <v>0</v>
      </c>
      <c r="S276" s="1017">
        <v>0</v>
      </c>
      <c r="T276" s="1016">
        <v>0</v>
      </c>
      <c r="U276" s="1017">
        <v>0</v>
      </c>
      <c r="V276" s="1016">
        <v>0</v>
      </c>
      <c r="W276" s="1017">
        <v>0</v>
      </c>
      <c r="X276" s="1016">
        <v>0</v>
      </c>
      <c r="Y276" s="1017">
        <v>0</v>
      </c>
      <c r="Z276" s="1016">
        <v>0</v>
      </c>
      <c r="AA276" s="1017">
        <v>0</v>
      </c>
      <c r="AB276" s="1016">
        <v>0</v>
      </c>
      <c r="AC276" s="1017">
        <v>0</v>
      </c>
      <c r="AD276" s="1016">
        <v>0</v>
      </c>
      <c r="AE276" s="1017">
        <v>0</v>
      </c>
      <c r="AF276" s="1016">
        <v>0</v>
      </c>
      <c r="AG276" s="1017">
        <v>0</v>
      </c>
      <c r="AH276" s="1016">
        <v>0</v>
      </c>
      <c r="AI276" s="1017">
        <v>0</v>
      </c>
      <c r="AJ276" s="1016">
        <v>0</v>
      </c>
      <c r="AK276" s="1017">
        <v>0</v>
      </c>
      <c r="AL276" s="1016">
        <v>0</v>
      </c>
      <c r="AM276" s="1017">
        <v>0</v>
      </c>
      <c r="AN276" s="1018">
        <v>0</v>
      </c>
      <c r="AO276" s="946"/>
      <c r="AP276" s="964"/>
      <c r="AQ276" s="946"/>
      <c r="AR276" s="1015">
        <v>0</v>
      </c>
      <c r="AS276" s="1016">
        <v>0</v>
      </c>
      <c r="AT276" s="1017">
        <v>0</v>
      </c>
      <c r="AU276" s="1016">
        <v>0</v>
      </c>
      <c r="AV276" s="1017">
        <v>0</v>
      </c>
      <c r="AW276" s="1016">
        <v>0</v>
      </c>
      <c r="AX276" s="1017">
        <v>0</v>
      </c>
      <c r="AY276" s="1016">
        <v>0</v>
      </c>
      <c r="AZ276" s="1017">
        <v>0</v>
      </c>
      <c r="BA276" s="1016">
        <v>0</v>
      </c>
      <c r="BB276" s="1017">
        <v>0</v>
      </c>
      <c r="BC276" s="1016">
        <v>0</v>
      </c>
      <c r="BD276" s="1017">
        <v>0</v>
      </c>
      <c r="BE276" s="1016">
        <v>0</v>
      </c>
      <c r="BF276" s="1017">
        <v>0</v>
      </c>
      <c r="BG276" s="1016">
        <v>0</v>
      </c>
      <c r="BH276" s="1017">
        <v>0</v>
      </c>
      <c r="BI276" s="1016">
        <v>0</v>
      </c>
      <c r="BJ276" s="1017">
        <v>0</v>
      </c>
      <c r="BK276" s="1016">
        <v>0</v>
      </c>
      <c r="BL276" s="1017">
        <v>0</v>
      </c>
      <c r="BM276" s="1016">
        <v>0</v>
      </c>
      <c r="BN276" s="1017">
        <v>0</v>
      </c>
      <c r="BO276" s="1016">
        <v>0</v>
      </c>
      <c r="BP276" s="1017">
        <v>0</v>
      </c>
      <c r="BQ276" s="1016">
        <v>0</v>
      </c>
      <c r="BR276" s="1017">
        <v>0</v>
      </c>
      <c r="BS276" s="1016">
        <v>0</v>
      </c>
      <c r="BT276" s="1017">
        <v>0</v>
      </c>
      <c r="BU276" s="1016">
        <v>0</v>
      </c>
      <c r="BV276" s="1017">
        <v>0</v>
      </c>
      <c r="BW276" s="1016">
        <v>0</v>
      </c>
      <c r="BX276" s="1017">
        <v>0</v>
      </c>
      <c r="BY276" s="1016">
        <v>0</v>
      </c>
      <c r="BZ276" s="1017">
        <v>0</v>
      </c>
      <c r="CA276" s="1018">
        <v>0</v>
      </c>
      <c r="CB276" s="946"/>
      <c r="CC276" s="971"/>
      <c r="CD276" s="946"/>
      <c r="CE276" s="972"/>
      <c r="CF276" s="946"/>
      <c r="CG276" s="1015">
        <v>0</v>
      </c>
      <c r="CH276" s="1016">
        <v>0</v>
      </c>
      <c r="CI276" s="1017">
        <v>0</v>
      </c>
      <c r="CJ276" s="1016">
        <v>0</v>
      </c>
      <c r="CK276" s="1017">
        <v>0</v>
      </c>
      <c r="CL276" s="1016">
        <v>0</v>
      </c>
      <c r="CM276" s="1017">
        <v>0</v>
      </c>
      <c r="CN276" s="1016">
        <v>0</v>
      </c>
      <c r="CO276" s="1017">
        <v>0</v>
      </c>
      <c r="CP276" s="1016">
        <v>0</v>
      </c>
      <c r="CQ276" s="1017">
        <v>0</v>
      </c>
      <c r="CR276" s="1016">
        <v>0</v>
      </c>
      <c r="CS276" s="1017">
        <v>0</v>
      </c>
      <c r="CT276" s="1016">
        <v>0</v>
      </c>
      <c r="CU276" s="1017">
        <v>0</v>
      </c>
      <c r="CV276" s="1016">
        <v>0</v>
      </c>
      <c r="CW276" s="1017">
        <v>0</v>
      </c>
      <c r="CX276" s="1016">
        <v>0</v>
      </c>
      <c r="CY276" s="1017">
        <v>0</v>
      </c>
      <c r="CZ276" s="1016">
        <v>0</v>
      </c>
      <c r="DA276" s="1017">
        <v>0</v>
      </c>
      <c r="DB276" s="1016">
        <v>0</v>
      </c>
      <c r="DC276" s="1017">
        <v>0</v>
      </c>
      <c r="DD276" s="1016">
        <v>0</v>
      </c>
      <c r="DE276" s="1017">
        <v>0</v>
      </c>
      <c r="DF276" s="1016">
        <v>0</v>
      </c>
      <c r="DG276" s="1017">
        <v>0</v>
      </c>
      <c r="DH276" s="1016">
        <v>0</v>
      </c>
      <c r="DI276" s="1017">
        <v>0</v>
      </c>
      <c r="DJ276" s="1016">
        <v>0</v>
      </c>
      <c r="DK276" s="1017">
        <v>0</v>
      </c>
      <c r="DL276" s="1016">
        <v>0</v>
      </c>
      <c r="DM276" s="1017">
        <v>0</v>
      </c>
      <c r="DN276" s="1016">
        <v>0</v>
      </c>
      <c r="DO276" s="1017">
        <v>0</v>
      </c>
      <c r="DP276" s="1018">
        <v>0</v>
      </c>
      <c r="DQ276" s="946"/>
      <c r="DR276" s="973"/>
      <c r="DS276" s="946"/>
      <c r="DT276" s="1015">
        <v>0</v>
      </c>
      <c r="DU276" s="1016">
        <v>0</v>
      </c>
      <c r="DV276" s="1017">
        <v>0</v>
      </c>
      <c r="DW276" s="1016">
        <v>0</v>
      </c>
      <c r="DX276" s="1017">
        <v>0</v>
      </c>
      <c r="DY276" s="1016">
        <v>0</v>
      </c>
      <c r="DZ276" s="1017">
        <v>0</v>
      </c>
      <c r="EA276" s="1016">
        <v>0</v>
      </c>
      <c r="EB276" s="1017">
        <v>0</v>
      </c>
      <c r="EC276" s="1016">
        <v>0</v>
      </c>
      <c r="ED276" s="1017">
        <v>0</v>
      </c>
      <c r="EE276" s="1016">
        <v>0</v>
      </c>
      <c r="EF276" s="1017">
        <v>0</v>
      </c>
      <c r="EG276" s="1016">
        <v>0</v>
      </c>
      <c r="EH276" s="1017">
        <v>0</v>
      </c>
      <c r="EI276" s="1016">
        <v>0</v>
      </c>
      <c r="EJ276" s="1017">
        <v>0</v>
      </c>
      <c r="EK276" s="1016">
        <v>0</v>
      </c>
      <c r="EL276" s="1017">
        <v>0</v>
      </c>
      <c r="EM276" s="1016">
        <v>0</v>
      </c>
      <c r="EN276" s="1017">
        <v>0</v>
      </c>
      <c r="EO276" s="1016">
        <v>0</v>
      </c>
      <c r="EP276" s="1017">
        <v>0</v>
      </c>
      <c r="EQ276" s="1016">
        <v>0</v>
      </c>
      <c r="ER276" s="1017">
        <v>0</v>
      </c>
      <c r="ES276" s="1016">
        <v>0</v>
      </c>
      <c r="ET276" s="1017">
        <v>0</v>
      </c>
      <c r="EU276" s="1016">
        <v>0</v>
      </c>
      <c r="EV276" s="1017">
        <v>0</v>
      </c>
      <c r="EW276" s="1016">
        <v>0</v>
      </c>
      <c r="EX276" s="1017">
        <v>0</v>
      </c>
      <c r="EY276" s="1016">
        <v>0</v>
      </c>
      <c r="EZ276" s="1017">
        <v>0</v>
      </c>
      <c r="FA276" s="1016">
        <v>0</v>
      </c>
      <c r="FB276" s="1017">
        <v>0</v>
      </c>
      <c r="FC276" s="1018">
        <v>0</v>
      </c>
      <c r="FD276" s="946"/>
      <c r="FE276" s="974"/>
      <c r="FF276" s="946"/>
      <c r="FG276" s="975"/>
      <c r="FI276" s="1019" t="b">
        <v>1</v>
      </c>
    </row>
    <row r="277" spans="2:165" hidden="1" outlineLevel="1">
      <c r="B277" s="976">
        <v>261</v>
      </c>
      <c r="C277" s="1020" t="s">
        <v>757</v>
      </c>
      <c r="E277" s="978">
        <v>0</v>
      </c>
      <c r="F277" s="979">
        <v>0</v>
      </c>
      <c r="G277" s="980">
        <v>0</v>
      </c>
      <c r="H277" s="979">
        <v>0</v>
      </c>
      <c r="I277" s="980">
        <v>0</v>
      </c>
      <c r="J277" s="979">
        <v>0</v>
      </c>
      <c r="K277" s="980">
        <v>0</v>
      </c>
      <c r="L277" s="979">
        <v>0</v>
      </c>
      <c r="M277" s="980">
        <v>0</v>
      </c>
      <c r="N277" s="979">
        <v>0</v>
      </c>
      <c r="O277" s="980">
        <v>0</v>
      </c>
      <c r="P277" s="979">
        <v>0</v>
      </c>
      <c r="Q277" s="980">
        <v>0</v>
      </c>
      <c r="R277" s="979">
        <v>0</v>
      </c>
      <c r="S277" s="980">
        <v>0</v>
      </c>
      <c r="T277" s="979">
        <v>0</v>
      </c>
      <c r="U277" s="980">
        <v>0</v>
      </c>
      <c r="V277" s="979">
        <v>0</v>
      </c>
      <c r="W277" s="980">
        <v>0</v>
      </c>
      <c r="X277" s="979">
        <v>0</v>
      </c>
      <c r="Y277" s="980">
        <v>0</v>
      </c>
      <c r="Z277" s="979">
        <v>0</v>
      </c>
      <c r="AA277" s="980">
        <v>0</v>
      </c>
      <c r="AB277" s="979">
        <v>0</v>
      </c>
      <c r="AC277" s="980">
        <v>0</v>
      </c>
      <c r="AD277" s="979">
        <v>0</v>
      </c>
      <c r="AE277" s="980">
        <v>0</v>
      </c>
      <c r="AF277" s="979">
        <v>0</v>
      </c>
      <c r="AG277" s="980">
        <v>0</v>
      </c>
      <c r="AH277" s="979">
        <v>0</v>
      </c>
      <c r="AI277" s="980">
        <v>0</v>
      </c>
      <c r="AJ277" s="979">
        <v>0</v>
      </c>
      <c r="AK277" s="980">
        <v>0</v>
      </c>
      <c r="AL277" s="979">
        <v>0</v>
      </c>
      <c r="AM277" s="980">
        <v>0</v>
      </c>
      <c r="AN277" s="981">
        <v>0</v>
      </c>
      <c r="AO277" s="946"/>
      <c r="AP277" s="964"/>
      <c r="AQ277" s="946"/>
      <c r="AR277" s="978">
        <v>0</v>
      </c>
      <c r="AS277" s="979">
        <v>0</v>
      </c>
      <c r="AT277" s="980">
        <v>0</v>
      </c>
      <c r="AU277" s="979">
        <v>0</v>
      </c>
      <c r="AV277" s="980">
        <v>0</v>
      </c>
      <c r="AW277" s="979">
        <v>0</v>
      </c>
      <c r="AX277" s="980">
        <v>0</v>
      </c>
      <c r="AY277" s="979">
        <v>0</v>
      </c>
      <c r="AZ277" s="980">
        <v>0</v>
      </c>
      <c r="BA277" s="979">
        <v>0</v>
      </c>
      <c r="BB277" s="980">
        <v>0</v>
      </c>
      <c r="BC277" s="979">
        <v>0</v>
      </c>
      <c r="BD277" s="980">
        <v>0</v>
      </c>
      <c r="BE277" s="979">
        <v>0</v>
      </c>
      <c r="BF277" s="980">
        <v>0</v>
      </c>
      <c r="BG277" s="979">
        <v>0</v>
      </c>
      <c r="BH277" s="980">
        <v>0</v>
      </c>
      <c r="BI277" s="979">
        <v>0</v>
      </c>
      <c r="BJ277" s="980">
        <v>0</v>
      </c>
      <c r="BK277" s="979">
        <v>0</v>
      </c>
      <c r="BL277" s="980">
        <v>0</v>
      </c>
      <c r="BM277" s="979">
        <v>0</v>
      </c>
      <c r="BN277" s="980">
        <v>0</v>
      </c>
      <c r="BO277" s="979">
        <v>0</v>
      </c>
      <c r="BP277" s="980">
        <v>0</v>
      </c>
      <c r="BQ277" s="979">
        <v>0</v>
      </c>
      <c r="BR277" s="980">
        <v>0</v>
      </c>
      <c r="BS277" s="979">
        <v>0</v>
      </c>
      <c r="BT277" s="980">
        <v>0</v>
      </c>
      <c r="BU277" s="979">
        <v>0</v>
      </c>
      <c r="BV277" s="980">
        <v>0</v>
      </c>
      <c r="BW277" s="979">
        <v>0</v>
      </c>
      <c r="BX277" s="980">
        <v>0</v>
      </c>
      <c r="BY277" s="979">
        <v>0</v>
      </c>
      <c r="BZ277" s="980">
        <v>0</v>
      </c>
      <c r="CA277" s="981">
        <v>0</v>
      </c>
      <c r="CB277" s="946"/>
      <c r="CC277" s="971"/>
      <c r="CD277" s="946"/>
      <c r="CE277" s="972"/>
      <c r="CF277" s="946"/>
      <c r="CG277" s="978">
        <v>0</v>
      </c>
      <c r="CH277" s="979">
        <v>0</v>
      </c>
      <c r="CI277" s="980">
        <v>0</v>
      </c>
      <c r="CJ277" s="979">
        <v>0</v>
      </c>
      <c r="CK277" s="980">
        <v>0</v>
      </c>
      <c r="CL277" s="979">
        <v>0</v>
      </c>
      <c r="CM277" s="980">
        <v>0</v>
      </c>
      <c r="CN277" s="979">
        <v>0</v>
      </c>
      <c r="CO277" s="980">
        <v>0</v>
      </c>
      <c r="CP277" s="979">
        <v>0</v>
      </c>
      <c r="CQ277" s="980">
        <v>0</v>
      </c>
      <c r="CR277" s="979">
        <v>0</v>
      </c>
      <c r="CS277" s="980">
        <v>0</v>
      </c>
      <c r="CT277" s="979">
        <v>0</v>
      </c>
      <c r="CU277" s="980">
        <v>0</v>
      </c>
      <c r="CV277" s="979">
        <v>0</v>
      </c>
      <c r="CW277" s="980">
        <v>0</v>
      </c>
      <c r="CX277" s="979">
        <v>0</v>
      </c>
      <c r="CY277" s="980">
        <v>0</v>
      </c>
      <c r="CZ277" s="979">
        <v>0</v>
      </c>
      <c r="DA277" s="980">
        <v>0</v>
      </c>
      <c r="DB277" s="979">
        <v>0</v>
      </c>
      <c r="DC277" s="980">
        <v>0</v>
      </c>
      <c r="DD277" s="979">
        <v>0</v>
      </c>
      <c r="DE277" s="980">
        <v>0</v>
      </c>
      <c r="DF277" s="979">
        <v>0</v>
      </c>
      <c r="DG277" s="980">
        <v>0</v>
      </c>
      <c r="DH277" s="979">
        <v>0</v>
      </c>
      <c r="DI277" s="980">
        <v>0</v>
      </c>
      <c r="DJ277" s="979">
        <v>0</v>
      </c>
      <c r="DK277" s="980">
        <v>0</v>
      </c>
      <c r="DL277" s="979">
        <v>0</v>
      </c>
      <c r="DM277" s="980">
        <v>0</v>
      </c>
      <c r="DN277" s="979">
        <v>0</v>
      </c>
      <c r="DO277" s="980">
        <v>0</v>
      </c>
      <c r="DP277" s="981">
        <v>0</v>
      </c>
      <c r="DQ277" s="946"/>
      <c r="DR277" s="973"/>
      <c r="DS277" s="946"/>
      <c r="DT277" s="978">
        <v>0</v>
      </c>
      <c r="DU277" s="979">
        <v>0</v>
      </c>
      <c r="DV277" s="980">
        <v>0</v>
      </c>
      <c r="DW277" s="979">
        <v>0</v>
      </c>
      <c r="DX277" s="980">
        <v>0</v>
      </c>
      <c r="DY277" s="979">
        <v>0</v>
      </c>
      <c r="DZ277" s="980">
        <v>0</v>
      </c>
      <c r="EA277" s="979">
        <v>0</v>
      </c>
      <c r="EB277" s="980">
        <v>0</v>
      </c>
      <c r="EC277" s="979">
        <v>0</v>
      </c>
      <c r="ED277" s="980">
        <v>0</v>
      </c>
      <c r="EE277" s="979">
        <v>0</v>
      </c>
      <c r="EF277" s="980">
        <v>0</v>
      </c>
      <c r="EG277" s="979">
        <v>0</v>
      </c>
      <c r="EH277" s="980">
        <v>0</v>
      </c>
      <c r="EI277" s="979">
        <v>0</v>
      </c>
      <c r="EJ277" s="980">
        <v>0</v>
      </c>
      <c r="EK277" s="979">
        <v>0</v>
      </c>
      <c r="EL277" s="980">
        <v>0</v>
      </c>
      <c r="EM277" s="979">
        <v>0</v>
      </c>
      <c r="EN277" s="980">
        <v>0</v>
      </c>
      <c r="EO277" s="979">
        <v>0</v>
      </c>
      <c r="EP277" s="980">
        <v>0</v>
      </c>
      <c r="EQ277" s="979">
        <v>0</v>
      </c>
      <c r="ER277" s="980">
        <v>0</v>
      </c>
      <c r="ES277" s="979">
        <v>0</v>
      </c>
      <c r="ET277" s="980">
        <v>0</v>
      </c>
      <c r="EU277" s="979">
        <v>0</v>
      </c>
      <c r="EV277" s="980">
        <v>0</v>
      </c>
      <c r="EW277" s="979">
        <v>0</v>
      </c>
      <c r="EX277" s="980">
        <v>0</v>
      </c>
      <c r="EY277" s="979">
        <v>0</v>
      </c>
      <c r="EZ277" s="980">
        <v>0</v>
      </c>
      <c r="FA277" s="979">
        <v>0</v>
      </c>
      <c r="FB277" s="980">
        <v>0</v>
      </c>
      <c r="FC277" s="981">
        <v>0</v>
      </c>
      <c r="FD277" s="946"/>
      <c r="FE277" s="974"/>
      <c r="FF277" s="946"/>
      <c r="FG277" s="975"/>
      <c r="FI277" s="982" t="b">
        <v>1</v>
      </c>
    </row>
    <row r="278" spans="2:165" hidden="1" outlineLevel="1">
      <c r="B278" s="1013">
        <v>262</v>
      </c>
      <c r="C278" s="1014" t="s">
        <v>758</v>
      </c>
      <c r="E278" s="1015">
        <v>0</v>
      </c>
      <c r="F278" s="1016">
        <v>0</v>
      </c>
      <c r="G278" s="1017">
        <v>0</v>
      </c>
      <c r="H278" s="1016">
        <v>0</v>
      </c>
      <c r="I278" s="1017">
        <v>0</v>
      </c>
      <c r="J278" s="1016">
        <v>0</v>
      </c>
      <c r="K278" s="1017">
        <v>0</v>
      </c>
      <c r="L278" s="1016">
        <v>0</v>
      </c>
      <c r="M278" s="1017">
        <v>0</v>
      </c>
      <c r="N278" s="1016">
        <v>0</v>
      </c>
      <c r="O278" s="1017">
        <v>0</v>
      </c>
      <c r="P278" s="1016">
        <v>0</v>
      </c>
      <c r="Q278" s="1017">
        <v>0</v>
      </c>
      <c r="R278" s="1016">
        <v>0</v>
      </c>
      <c r="S278" s="1017">
        <v>0</v>
      </c>
      <c r="T278" s="1016">
        <v>0</v>
      </c>
      <c r="U278" s="1017">
        <v>0</v>
      </c>
      <c r="V278" s="1016">
        <v>0</v>
      </c>
      <c r="W278" s="1017">
        <v>0</v>
      </c>
      <c r="X278" s="1016">
        <v>0</v>
      </c>
      <c r="Y278" s="1017">
        <v>0</v>
      </c>
      <c r="Z278" s="1016">
        <v>0</v>
      </c>
      <c r="AA278" s="1017">
        <v>0</v>
      </c>
      <c r="AB278" s="1016">
        <v>0</v>
      </c>
      <c r="AC278" s="1017">
        <v>0</v>
      </c>
      <c r="AD278" s="1016">
        <v>0</v>
      </c>
      <c r="AE278" s="1017">
        <v>0</v>
      </c>
      <c r="AF278" s="1016">
        <v>0</v>
      </c>
      <c r="AG278" s="1017">
        <v>0</v>
      </c>
      <c r="AH278" s="1016">
        <v>0</v>
      </c>
      <c r="AI278" s="1017">
        <v>0</v>
      </c>
      <c r="AJ278" s="1016">
        <v>0</v>
      </c>
      <c r="AK278" s="1017">
        <v>0</v>
      </c>
      <c r="AL278" s="1016">
        <v>0</v>
      </c>
      <c r="AM278" s="1017">
        <v>0</v>
      </c>
      <c r="AN278" s="1018">
        <v>0</v>
      </c>
      <c r="AO278" s="946"/>
      <c r="AP278" s="964"/>
      <c r="AQ278" s="946"/>
      <c r="AR278" s="1015">
        <v>0</v>
      </c>
      <c r="AS278" s="1016">
        <v>0</v>
      </c>
      <c r="AT278" s="1017">
        <v>0</v>
      </c>
      <c r="AU278" s="1016">
        <v>0</v>
      </c>
      <c r="AV278" s="1017">
        <v>0</v>
      </c>
      <c r="AW278" s="1016">
        <v>0</v>
      </c>
      <c r="AX278" s="1017">
        <v>0</v>
      </c>
      <c r="AY278" s="1016">
        <v>0</v>
      </c>
      <c r="AZ278" s="1017">
        <v>0</v>
      </c>
      <c r="BA278" s="1016">
        <v>0</v>
      </c>
      <c r="BB278" s="1017">
        <v>0</v>
      </c>
      <c r="BC278" s="1016">
        <v>0</v>
      </c>
      <c r="BD278" s="1017">
        <v>0</v>
      </c>
      <c r="BE278" s="1016">
        <v>0</v>
      </c>
      <c r="BF278" s="1017">
        <v>0</v>
      </c>
      <c r="BG278" s="1016">
        <v>0</v>
      </c>
      <c r="BH278" s="1017">
        <v>0</v>
      </c>
      <c r="BI278" s="1016">
        <v>0</v>
      </c>
      <c r="BJ278" s="1017">
        <v>0</v>
      </c>
      <c r="BK278" s="1016">
        <v>0</v>
      </c>
      <c r="BL278" s="1017">
        <v>0</v>
      </c>
      <c r="BM278" s="1016">
        <v>0</v>
      </c>
      <c r="BN278" s="1017">
        <v>0</v>
      </c>
      <c r="BO278" s="1016">
        <v>0</v>
      </c>
      <c r="BP278" s="1017">
        <v>0</v>
      </c>
      <c r="BQ278" s="1016">
        <v>0</v>
      </c>
      <c r="BR278" s="1017">
        <v>0</v>
      </c>
      <c r="BS278" s="1016">
        <v>0</v>
      </c>
      <c r="BT278" s="1017">
        <v>0</v>
      </c>
      <c r="BU278" s="1016">
        <v>0</v>
      </c>
      <c r="BV278" s="1017">
        <v>0</v>
      </c>
      <c r="BW278" s="1016">
        <v>0</v>
      </c>
      <c r="BX278" s="1017">
        <v>0</v>
      </c>
      <c r="BY278" s="1016">
        <v>0</v>
      </c>
      <c r="BZ278" s="1017">
        <v>0</v>
      </c>
      <c r="CA278" s="1018">
        <v>0</v>
      </c>
      <c r="CB278" s="946"/>
      <c r="CC278" s="971"/>
      <c r="CD278" s="946"/>
      <c r="CE278" s="972"/>
      <c r="CF278" s="946"/>
      <c r="CG278" s="1015">
        <v>0</v>
      </c>
      <c r="CH278" s="1016">
        <v>0</v>
      </c>
      <c r="CI278" s="1017">
        <v>0</v>
      </c>
      <c r="CJ278" s="1016">
        <v>0</v>
      </c>
      <c r="CK278" s="1017">
        <v>0</v>
      </c>
      <c r="CL278" s="1016">
        <v>0</v>
      </c>
      <c r="CM278" s="1017">
        <v>0</v>
      </c>
      <c r="CN278" s="1016">
        <v>0</v>
      </c>
      <c r="CO278" s="1017">
        <v>0</v>
      </c>
      <c r="CP278" s="1016">
        <v>0</v>
      </c>
      <c r="CQ278" s="1017">
        <v>0</v>
      </c>
      <c r="CR278" s="1016">
        <v>0</v>
      </c>
      <c r="CS278" s="1017">
        <v>0</v>
      </c>
      <c r="CT278" s="1016">
        <v>0</v>
      </c>
      <c r="CU278" s="1017">
        <v>0</v>
      </c>
      <c r="CV278" s="1016">
        <v>0</v>
      </c>
      <c r="CW278" s="1017">
        <v>0</v>
      </c>
      <c r="CX278" s="1016">
        <v>0</v>
      </c>
      <c r="CY278" s="1017">
        <v>0</v>
      </c>
      <c r="CZ278" s="1016">
        <v>0</v>
      </c>
      <c r="DA278" s="1017">
        <v>0</v>
      </c>
      <c r="DB278" s="1016">
        <v>0</v>
      </c>
      <c r="DC278" s="1017">
        <v>0</v>
      </c>
      <c r="DD278" s="1016">
        <v>0</v>
      </c>
      <c r="DE278" s="1017">
        <v>0</v>
      </c>
      <c r="DF278" s="1016">
        <v>0</v>
      </c>
      <c r="DG278" s="1017">
        <v>0</v>
      </c>
      <c r="DH278" s="1016">
        <v>0</v>
      </c>
      <c r="DI278" s="1017">
        <v>0</v>
      </c>
      <c r="DJ278" s="1016">
        <v>0</v>
      </c>
      <c r="DK278" s="1017">
        <v>0</v>
      </c>
      <c r="DL278" s="1016">
        <v>0</v>
      </c>
      <c r="DM278" s="1017">
        <v>0</v>
      </c>
      <c r="DN278" s="1016">
        <v>0</v>
      </c>
      <c r="DO278" s="1017">
        <v>0</v>
      </c>
      <c r="DP278" s="1018">
        <v>0</v>
      </c>
      <c r="DQ278" s="946"/>
      <c r="DR278" s="973"/>
      <c r="DS278" s="946"/>
      <c r="DT278" s="1015">
        <v>0</v>
      </c>
      <c r="DU278" s="1016">
        <v>0</v>
      </c>
      <c r="DV278" s="1017">
        <v>0</v>
      </c>
      <c r="DW278" s="1016">
        <v>0</v>
      </c>
      <c r="DX278" s="1017">
        <v>0</v>
      </c>
      <c r="DY278" s="1016">
        <v>0</v>
      </c>
      <c r="DZ278" s="1017">
        <v>0</v>
      </c>
      <c r="EA278" s="1016">
        <v>0</v>
      </c>
      <c r="EB278" s="1017">
        <v>0</v>
      </c>
      <c r="EC278" s="1016">
        <v>0</v>
      </c>
      <c r="ED278" s="1017">
        <v>0</v>
      </c>
      <c r="EE278" s="1016">
        <v>0</v>
      </c>
      <c r="EF278" s="1017">
        <v>0</v>
      </c>
      <c r="EG278" s="1016">
        <v>0</v>
      </c>
      <c r="EH278" s="1017">
        <v>0</v>
      </c>
      <c r="EI278" s="1016">
        <v>0</v>
      </c>
      <c r="EJ278" s="1017">
        <v>0</v>
      </c>
      <c r="EK278" s="1016">
        <v>0</v>
      </c>
      <c r="EL278" s="1017">
        <v>0</v>
      </c>
      <c r="EM278" s="1016">
        <v>0</v>
      </c>
      <c r="EN278" s="1017">
        <v>0</v>
      </c>
      <c r="EO278" s="1016">
        <v>0</v>
      </c>
      <c r="EP278" s="1017">
        <v>0</v>
      </c>
      <c r="EQ278" s="1016">
        <v>0</v>
      </c>
      <c r="ER278" s="1017">
        <v>0</v>
      </c>
      <c r="ES278" s="1016">
        <v>0</v>
      </c>
      <c r="ET278" s="1017">
        <v>0</v>
      </c>
      <c r="EU278" s="1016">
        <v>0</v>
      </c>
      <c r="EV278" s="1017">
        <v>0</v>
      </c>
      <c r="EW278" s="1016">
        <v>0</v>
      </c>
      <c r="EX278" s="1017">
        <v>0</v>
      </c>
      <c r="EY278" s="1016">
        <v>0</v>
      </c>
      <c r="EZ278" s="1017">
        <v>0</v>
      </c>
      <c r="FA278" s="1016">
        <v>0</v>
      </c>
      <c r="FB278" s="1017">
        <v>0</v>
      </c>
      <c r="FC278" s="1018">
        <v>0</v>
      </c>
      <c r="FD278" s="946"/>
      <c r="FE278" s="974"/>
      <c r="FF278" s="946"/>
      <c r="FG278" s="975"/>
      <c r="FI278" s="1019" t="b">
        <v>1</v>
      </c>
    </row>
    <row r="279" spans="2:165" hidden="1" outlineLevel="1">
      <c r="B279" s="976">
        <v>263</v>
      </c>
      <c r="C279" s="1020" t="s">
        <v>759</v>
      </c>
      <c r="E279" s="978">
        <v>0</v>
      </c>
      <c r="F279" s="979">
        <v>0</v>
      </c>
      <c r="G279" s="980">
        <v>0</v>
      </c>
      <c r="H279" s="979">
        <v>0</v>
      </c>
      <c r="I279" s="980">
        <v>0</v>
      </c>
      <c r="J279" s="979">
        <v>0</v>
      </c>
      <c r="K279" s="980">
        <v>0</v>
      </c>
      <c r="L279" s="979">
        <v>0</v>
      </c>
      <c r="M279" s="980">
        <v>0</v>
      </c>
      <c r="N279" s="979">
        <v>0</v>
      </c>
      <c r="O279" s="980">
        <v>0</v>
      </c>
      <c r="P279" s="979">
        <v>0</v>
      </c>
      <c r="Q279" s="980">
        <v>0</v>
      </c>
      <c r="R279" s="979">
        <v>0</v>
      </c>
      <c r="S279" s="980">
        <v>0</v>
      </c>
      <c r="T279" s="979">
        <v>0</v>
      </c>
      <c r="U279" s="980">
        <v>0</v>
      </c>
      <c r="V279" s="979">
        <v>0</v>
      </c>
      <c r="W279" s="980">
        <v>0</v>
      </c>
      <c r="X279" s="979">
        <v>0</v>
      </c>
      <c r="Y279" s="980">
        <v>0</v>
      </c>
      <c r="Z279" s="979">
        <v>0</v>
      </c>
      <c r="AA279" s="980">
        <v>0</v>
      </c>
      <c r="AB279" s="979">
        <v>0</v>
      </c>
      <c r="AC279" s="980">
        <v>0</v>
      </c>
      <c r="AD279" s="979">
        <v>0</v>
      </c>
      <c r="AE279" s="980">
        <v>0</v>
      </c>
      <c r="AF279" s="979">
        <v>0</v>
      </c>
      <c r="AG279" s="980">
        <v>0</v>
      </c>
      <c r="AH279" s="979">
        <v>0</v>
      </c>
      <c r="AI279" s="980">
        <v>0</v>
      </c>
      <c r="AJ279" s="979">
        <v>0</v>
      </c>
      <c r="AK279" s="980">
        <v>0</v>
      </c>
      <c r="AL279" s="979">
        <v>0</v>
      </c>
      <c r="AM279" s="980">
        <v>0</v>
      </c>
      <c r="AN279" s="981">
        <v>0</v>
      </c>
      <c r="AO279" s="946"/>
      <c r="AP279" s="964"/>
      <c r="AQ279" s="946"/>
      <c r="AR279" s="978">
        <v>0</v>
      </c>
      <c r="AS279" s="979">
        <v>0</v>
      </c>
      <c r="AT279" s="980">
        <v>0</v>
      </c>
      <c r="AU279" s="979">
        <v>0</v>
      </c>
      <c r="AV279" s="980">
        <v>0</v>
      </c>
      <c r="AW279" s="979">
        <v>0</v>
      </c>
      <c r="AX279" s="980">
        <v>0</v>
      </c>
      <c r="AY279" s="979">
        <v>0</v>
      </c>
      <c r="AZ279" s="980">
        <v>0</v>
      </c>
      <c r="BA279" s="979">
        <v>0</v>
      </c>
      <c r="BB279" s="980">
        <v>0</v>
      </c>
      <c r="BC279" s="979">
        <v>0</v>
      </c>
      <c r="BD279" s="980">
        <v>0</v>
      </c>
      <c r="BE279" s="979">
        <v>0</v>
      </c>
      <c r="BF279" s="980">
        <v>0</v>
      </c>
      <c r="BG279" s="979">
        <v>0</v>
      </c>
      <c r="BH279" s="980">
        <v>0</v>
      </c>
      <c r="BI279" s="979">
        <v>0</v>
      </c>
      <c r="BJ279" s="980">
        <v>0</v>
      </c>
      <c r="BK279" s="979">
        <v>0</v>
      </c>
      <c r="BL279" s="980">
        <v>0</v>
      </c>
      <c r="BM279" s="979">
        <v>0</v>
      </c>
      <c r="BN279" s="980">
        <v>0</v>
      </c>
      <c r="BO279" s="979">
        <v>0</v>
      </c>
      <c r="BP279" s="980">
        <v>0</v>
      </c>
      <c r="BQ279" s="979">
        <v>0</v>
      </c>
      <c r="BR279" s="980">
        <v>0</v>
      </c>
      <c r="BS279" s="979">
        <v>0</v>
      </c>
      <c r="BT279" s="980">
        <v>0</v>
      </c>
      <c r="BU279" s="979">
        <v>0</v>
      </c>
      <c r="BV279" s="980">
        <v>0</v>
      </c>
      <c r="BW279" s="979">
        <v>0</v>
      </c>
      <c r="BX279" s="980">
        <v>0</v>
      </c>
      <c r="BY279" s="979">
        <v>0</v>
      </c>
      <c r="BZ279" s="980">
        <v>0</v>
      </c>
      <c r="CA279" s="981">
        <v>0</v>
      </c>
      <c r="CB279" s="946"/>
      <c r="CC279" s="971"/>
      <c r="CD279" s="946"/>
      <c r="CE279" s="972"/>
      <c r="CF279" s="946"/>
      <c r="CG279" s="978">
        <v>0</v>
      </c>
      <c r="CH279" s="979">
        <v>0</v>
      </c>
      <c r="CI279" s="980">
        <v>0</v>
      </c>
      <c r="CJ279" s="979">
        <v>0</v>
      </c>
      <c r="CK279" s="980">
        <v>0</v>
      </c>
      <c r="CL279" s="979">
        <v>0</v>
      </c>
      <c r="CM279" s="980">
        <v>0</v>
      </c>
      <c r="CN279" s="979">
        <v>0</v>
      </c>
      <c r="CO279" s="980">
        <v>0</v>
      </c>
      <c r="CP279" s="979">
        <v>0</v>
      </c>
      <c r="CQ279" s="980">
        <v>0</v>
      </c>
      <c r="CR279" s="979">
        <v>0</v>
      </c>
      <c r="CS279" s="980">
        <v>0</v>
      </c>
      <c r="CT279" s="979">
        <v>0</v>
      </c>
      <c r="CU279" s="980">
        <v>0</v>
      </c>
      <c r="CV279" s="979">
        <v>0</v>
      </c>
      <c r="CW279" s="980">
        <v>0</v>
      </c>
      <c r="CX279" s="979">
        <v>0</v>
      </c>
      <c r="CY279" s="980">
        <v>0</v>
      </c>
      <c r="CZ279" s="979">
        <v>0</v>
      </c>
      <c r="DA279" s="980">
        <v>0</v>
      </c>
      <c r="DB279" s="979">
        <v>0</v>
      </c>
      <c r="DC279" s="980">
        <v>0</v>
      </c>
      <c r="DD279" s="979">
        <v>0</v>
      </c>
      <c r="DE279" s="980">
        <v>0</v>
      </c>
      <c r="DF279" s="979">
        <v>0</v>
      </c>
      <c r="DG279" s="980">
        <v>0</v>
      </c>
      <c r="DH279" s="979">
        <v>0</v>
      </c>
      <c r="DI279" s="980">
        <v>0</v>
      </c>
      <c r="DJ279" s="979">
        <v>0</v>
      </c>
      <c r="DK279" s="980">
        <v>0</v>
      </c>
      <c r="DL279" s="979">
        <v>0</v>
      </c>
      <c r="DM279" s="980">
        <v>0</v>
      </c>
      <c r="DN279" s="979">
        <v>0</v>
      </c>
      <c r="DO279" s="980">
        <v>0</v>
      </c>
      <c r="DP279" s="981">
        <v>0</v>
      </c>
      <c r="DQ279" s="946"/>
      <c r="DR279" s="973"/>
      <c r="DS279" s="946"/>
      <c r="DT279" s="978">
        <v>0</v>
      </c>
      <c r="DU279" s="979">
        <v>0</v>
      </c>
      <c r="DV279" s="980">
        <v>0</v>
      </c>
      <c r="DW279" s="979">
        <v>0</v>
      </c>
      <c r="DX279" s="980">
        <v>0</v>
      </c>
      <c r="DY279" s="979">
        <v>0</v>
      </c>
      <c r="DZ279" s="980">
        <v>0</v>
      </c>
      <c r="EA279" s="979">
        <v>0</v>
      </c>
      <c r="EB279" s="980">
        <v>0</v>
      </c>
      <c r="EC279" s="979">
        <v>0</v>
      </c>
      <c r="ED279" s="980">
        <v>0</v>
      </c>
      <c r="EE279" s="979">
        <v>0</v>
      </c>
      <c r="EF279" s="980">
        <v>0</v>
      </c>
      <c r="EG279" s="979">
        <v>0</v>
      </c>
      <c r="EH279" s="980">
        <v>0</v>
      </c>
      <c r="EI279" s="979">
        <v>0</v>
      </c>
      <c r="EJ279" s="980">
        <v>0</v>
      </c>
      <c r="EK279" s="979">
        <v>0</v>
      </c>
      <c r="EL279" s="980">
        <v>0</v>
      </c>
      <c r="EM279" s="979">
        <v>0</v>
      </c>
      <c r="EN279" s="980">
        <v>0</v>
      </c>
      <c r="EO279" s="979">
        <v>0</v>
      </c>
      <c r="EP279" s="980">
        <v>0</v>
      </c>
      <c r="EQ279" s="979">
        <v>0</v>
      </c>
      <c r="ER279" s="980">
        <v>0</v>
      </c>
      <c r="ES279" s="979">
        <v>0</v>
      </c>
      <c r="ET279" s="980">
        <v>0</v>
      </c>
      <c r="EU279" s="979">
        <v>0</v>
      </c>
      <c r="EV279" s="980">
        <v>0</v>
      </c>
      <c r="EW279" s="979">
        <v>0</v>
      </c>
      <c r="EX279" s="980">
        <v>0</v>
      </c>
      <c r="EY279" s="979">
        <v>0</v>
      </c>
      <c r="EZ279" s="980">
        <v>0</v>
      </c>
      <c r="FA279" s="979">
        <v>0</v>
      </c>
      <c r="FB279" s="980">
        <v>0</v>
      </c>
      <c r="FC279" s="981">
        <v>0</v>
      </c>
      <c r="FD279" s="946"/>
      <c r="FE279" s="974"/>
      <c r="FF279" s="946"/>
      <c r="FG279" s="975"/>
      <c r="FI279" s="982" t="b">
        <v>1</v>
      </c>
    </row>
    <row r="280" spans="2:165" hidden="1" outlineLevel="1">
      <c r="B280" s="983">
        <v>264</v>
      </c>
      <c r="C280" s="1012" t="s">
        <v>760</v>
      </c>
      <c r="E280" s="985">
        <v>0</v>
      </c>
      <c r="F280" s="986">
        <v>0</v>
      </c>
      <c r="G280" s="987">
        <v>0</v>
      </c>
      <c r="H280" s="986">
        <v>0</v>
      </c>
      <c r="I280" s="987">
        <v>0</v>
      </c>
      <c r="J280" s="986">
        <v>0</v>
      </c>
      <c r="K280" s="987">
        <v>0</v>
      </c>
      <c r="L280" s="986">
        <v>0</v>
      </c>
      <c r="M280" s="987">
        <v>0</v>
      </c>
      <c r="N280" s="986">
        <v>0</v>
      </c>
      <c r="O280" s="987">
        <v>0</v>
      </c>
      <c r="P280" s="986">
        <v>0</v>
      </c>
      <c r="Q280" s="987">
        <v>0</v>
      </c>
      <c r="R280" s="986">
        <v>0</v>
      </c>
      <c r="S280" s="987">
        <v>0</v>
      </c>
      <c r="T280" s="986">
        <v>0</v>
      </c>
      <c r="U280" s="987">
        <v>0</v>
      </c>
      <c r="V280" s="986">
        <v>0</v>
      </c>
      <c r="W280" s="987">
        <v>0</v>
      </c>
      <c r="X280" s="986">
        <v>0</v>
      </c>
      <c r="Y280" s="987">
        <v>0</v>
      </c>
      <c r="Z280" s="986">
        <v>0</v>
      </c>
      <c r="AA280" s="987">
        <v>0</v>
      </c>
      <c r="AB280" s="986">
        <v>0</v>
      </c>
      <c r="AC280" s="987">
        <v>0</v>
      </c>
      <c r="AD280" s="986">
        <v>0</v>
      </c>
      <c r="AE280" s="987">
        <v>0</v>
      </c>
      <c r="AF280" s="986">
        <v>0</v>
      </c>
      <c r="AG280" s="987">
        <v>0</v>
      </c>
      <c r="AH280" s="986">
        <v>0</v>
      </c>
      <c r="AI280" s="987">
        <v>0</v>
      </c>
      <c r="AJ280" s="986">
        <v>0</v>
      </c>
      <c r="AK280" s="987">
        <v>0</v>
      </c>
      <c r="AL280" s="986">
        <v>0</v>
      </c>
      <c r="AM280" s="987">
        <v>0</v>
      </c>
      <c r="AN280" s="988">
        <v>0</v>
      </c>
      <c r="AO280" s="946"/>
      <c r="AP280" s="964"/>
      <c r="AQ280" s="946"/>
      <c r="AR280" s="985">
        <v>0</v>
      </c>
      <c r="AS280" s="986">
        <v>0</v>
      </c>
      <c r="AT280" s="987">
        <v>0</v>
      </c>
      <c r="AU280" s="986">
        <v>0</v>
      </c>
      <c r="AV280" s="987">
        <v>0</v>
      </c>
      <c r="AW280" s="986">
        <v>0</v>
      </c>
      <c r="AX280" s="987">
        <v>0</v>
      </c>
      <c r="AY280" s="986">
        <v>0</v>
      </c>
      <c r="AZ280" s="987">
        <v>0</v>
      </c>
      <c r="BA280" s="986">
        <v>0</v>
      </c>
      <c r="BB280" s="987">
        <v>0</v>
      </c>
      <c r="BC280" s="986">
        <v>0</v>
      </c>
      <c r="BD280" s="987">
        <v>0</v>
      </c>
      <c r="BE280" s="986">
        <v>0</v>
      </c>
      <c r="BF280" s="987">
        <v>0</v>
      </c>
      <c r="BG280" s="986">
        <v>0</v>
      </c>
      <c r="BH280" s="987">
        <v>0</v>
      </c>
      <c r="BI280" s="986">
        <v>0</v>
      </c>
      <c r="BJ280" s="987">
        <v>0</v>
      </c>
      <c r="BK280" s="986">
        <v>0</v>
      </c>
      <c r="BL280" s="987">
        <v>0</v>
      </c>
      <c r="BM280" s="986">
        <v>0</v>
      </c>
      <c r="BN280" s="987">
        <v>0</v>
      </c>
      <c r="BO280" s="986">
        <v>0</v>
      </c>
      <c r="BP280" s="987">
        <v>0</v>
      </c>
      <c r="BQ280" s="986">
        <v>0</v>
      </c>
      <c r="BR280" s="987">
        <v>0</v>
      </c>
      <c r="BS280" s="986">
        <v>0</v>
      </c>
      <c r="BT280" s="987">
        <v>0</v>
      </c>
      <c r="BU280" s="986">
        <v>0</v>
      </c>
      <c r="BV280" s="987">
        <v>0</v>
      </c>
      <c r="BW280" s="986">
        <v>0</v>
      </c>
      <c r="BX280" s="987">
        <v>0</v>
      </c>
      <c r="BY280" s="986">
        <v>0</v>
      </c>
      <c r="BZ280" s="987">
        <v>0</v>
      </c>
      <c r="CA280" s="988">
        <v>0</v>
      </c>
      <c r="CB280" s="946"/>
      <c r="CC280" s="971"/>
      <c r="CD280" s="946"/>
      <c r="CE280" s="972"/>
      <c r="CF280" s="946"/>
      <c r="CG280" s="985">
        <v>0</v>
      </c>
      <c r="CH280" s="986">
        <v>0</v>
      </c>
      <c r="CI280" s="987">
        <v>0</v>
      </c>
      <c r="CJ280" s="986">
        <v>0</v>
      </c>
      <c r="CK280" s="987">
        <v>0</v>
      </c>
      <c r="CL280" s="986">
        <v>0</v>
      </c>
      <c r="CM280" s="987">
        <v>0</v>
      </c>
      <c r="CN280" s="986">
        <v>0</v>
      </c>
      <c r="CO280" s="987">
        <v>0</v>
      </c>
      <c r="CP280" s="986">
        <v>0</v>
      </c>
      <c r="CQ280" s="987">
        <v>0</v>
      </c>
      <c r="CR280" s="986">
        <v>0</v>
      </c>
      <c r="CS280" s="987">
        <v>0</v>
      </c>
      <c r="CT280" s="986">
        <v>0</v>
      </c>
      <c r="CU280" s="987">
        <v>0</v>
      </c>
      <c r="CV280" s="986">
        <v>0</v>
      </c>
      <c r="CW280" s="987">
        <v>0</v>
      </c>
      <c r="CX280" s="986">
        <v>0</v>
      </c>
      <c r="CY280" s="987">
        <v>0</v>
      </c>
      <c r="CZ280" s="986">
        <v>0</v>
      </c>
      <c r="DA280" s="987">
        <v>0</v>
      </c>
      <c r="DB280" s="986">
        <v>0</v>
      </c>
      <c r="DC280" s="987">
        <v>0</v>
      </c>
      <c r="DD280" s="986">
        <v>0</v>
      </c>
      <c r="DE280" s="987">
        <v>0</v>
      </c>
      <c r="DF280" s="986">
        <v>0</v>
      </c>
      <c r="DG280" s="987">
        <v>0</v>
      </c>
      <c r="DH280" s="986">
        <v>0</v>
      </c>
      <c r="DI280" s="987">
        <v>0</v>
      </c>
      <c r="DJ280" s="986">
        <v>0</v>
      </c>
      <c r="DK280" s="987">
        <v>0</v>
      </c>
      <c r="DL280" s="986">
        <v>0</v>
      </c>
      <c r="DM280" s="987">
        <v>0</v>
      </c>
      <c r="DN280" s="986">
        <v>0</v>
      </c>
      <c r="DO280" s="987">
        <v>0</v>
      </c>
      <c r="DP280" s="988">
        <v>0</v>
      </c>
      <c r="DQ280" s="946"/>
      <c r="DR280" s="973"/>
      <c r="DS280" s="946"/>
      <c r="DT280" s="985">
        <v>0</v>
      </c>
      <c r="DU280" s="986">
        <v>0</v>
      </c>
      <c r="DV280" s="987">
        <v>0</v>
      </c>
      <c r="DW280" s="986">
        <v>0</v>
      </c>
      <c r="DX280" s="987">
        <v>0</v>
      </c>
      <c r="DY280" s="986">
        <v>0</v>
      </c>
      <c r="DZ280" s="987">
        <v>0</v>
      </c>
      <c r="EA280" s="986">
        <v>0</v>
      </c>
      <c r="EB280" s="987">
        <v>0</v>
      </c>
      <c r="EC280" s="986">
        <v>0</v>
      </c>
      <c r="ED280" s="987">
        <v>0</v>
      </c>
      <c r="EE280" s="986">
        <v>0</v>
      </c>
      <c r="EF280" s="987">
        <v>0</v>
      </c>
      <c r="EG280" s="986">
        <v>0</v>
      </c>
      <c r="EH280" s="987">
        <v>0</v>
      </c>
      <c r="EI280" s="986">
        <v>0</v>
      </c>
      <c r="EJ280" s="987">
        <v>0</v>
      </c>
      <c r="EK280" s="986">
        <v>0</v>
      </c>
      <c r="EL280" s="987">
        <v>0</v>
      </c>
      <c r="EM280" s="986">
        <v>0</v>
      </c>
      <c r="EN280" s="987">
        <v>0</v>
      </c>
      <c r="EO280" s="986">
        <v>0</v>
      </c>
      <c r="EP280" s="987">
        <v>0</v>
      </c>
      <c r="EQ280" s="986">
        <v>0</v>
      </c>
      <c r="ER280" s="987">
        <v>0</v>
      </c>
      <c r="ES280" s="986">
        <v>0</v>
      </c>
      <c r="ET280" s="987">
        <v>0</v>
      </c>
      <c r="EU280" s="986">
        <v>0</v>
      </c>
      <c r="EV280" s="987">
        <v>0</v>
      </c>
      <c r="EW280" s="986">
        <v>0</v>
      </c>
      <c r="EX280" s="987">
        <v>0</v>
      </c>
      <c r="EY280" s="986">
        <v>0</v>
      </c>
      <c r="EZ280" s="987">
        <v>0</v>
      </c>
      <c r="FA280" s="986">
        <v>0</v>
      </c>
      <c r="FB280" s="987">
        <v>0</v>
      </c>
      <c r="FC280" s="988">
        <v>0</v>
      </c>
      <c r="FD280" s="946"/>
      <c r="FE280" s="974"/>
      <c r="FF280" s="946"/>
      <c r="FG280" s="975"/>
      <c r="FI280" s="989" t="b">
        <v>1</v>
      </c>
    </row>
    <row r="281" spans="2:165" hidden="1" outlineLevel="1">
      <c r="B281" s="990">
        <v>265</v>
      </c>
      <c r="C281" s="1011" t="s">
        <v>761</v>
      </c>
      <c r="E281" s="992">
        <v>0</v>
      </c>
      <c r="F281" s="993">
        <v>0</v>
      </c>
      <c r="G281" s="994">
        <v>0</v>
      </c>
      <c r="H281" s="993">
        <v>0</v>
      </c>
      <c r="I281" s="994">
        <v>0</v>
      </c>
      <c r="J281" s="993">
        <v>0</v>
      </c>
      <c r="K281" s="994">
        <v>0</v>
      </c>
      <c r="L281" s="993">
        <v>0</v>
      </c>
      <c r="M281" s="994">
        <v>0</v>
      </c>
      <c r="N281" s="993">
        <v>0</v>
      </c>
      <c r="O281" s="994">
        <v>0</v>
      </c>
      <c r="P281" s="993">
        <v>0</v>
      </c>
      <c r="Q281" s="994">
        <v>0</v>
      </c>
      <c r="R281" s="993">
        <v>0</v>
      </c>
      <c r="S281" s="994">
        <v>0</v>
      </c>
      <c r="T281" s="993">
        <v>0</v>
      </c>
      <c r="U281" s="994">
        <v>0</v>
      </c>
      <c r="V281" s="993">
        <v>0</v>
      </c>
      <c r="W281" s="994">
        <v>0</v>
      </c>
      <c r="X281" s="993">
        <v>0</v>
      </c>
      <c r="Y281" s="994">
        <v>0</v>
      </c>
      <c r="Z281" s="993">
        <v>0</v>
      </c>
      <c r="AA281" s="994">
        <v>0</v>
      </c>
      <c r="AB281" s="993">
        <v>0</v>
      </c>
      <c r="AC281" s="994">
        <v>0</v>
      </c>
      <c r="AD281" s="993">
        <v>0</v>
      </c>
      <c r="AE281" s="994">
        <v>0</v>
      </c>
      <c r="AF281" s="993">
        <v>0</v>
      </c>
      <c r="AG281" s="994">
        <v>0</v>
      </c>
      <c r="AH281" s="993">
        <v>0</v>
      </c>
      <c r="AI281" s="994">
        <v>0</v>
      </c>
      <c r="AJ281" s="993">
        <v>0</v>
      </c>
      <c r="AK281" s="994">
        <v>0</v>
      </c>
      <c r="AL281" s="993">
        <v>0</v>
      </c>
      <c r="AM281" s="994">
        <v>0</v>
      </c>
      <c r="AN281" s="995">
        <v>0</v>
      </c>
      <c r="AO281" s="946"/>
      <c r="AP281" s="964"/>
      <c r="AQ281" s="946"/>
      <c r="AR281" s="992">
        <v>0</v>
      </c>
      <c r="AS281" s="993">
        <v>0</v>
      </c>
      <c r="AT281" s="994">
        <v>0</v>
      </c>
      <c r="AU281" s="993">
        <v>0</v>
      </c>
      <c r="AV281" s="994">
        <v>0</v>
      </c>
      <c r="AW281" s="993">
        <v>0</v>
      </c>
      <c r="AX281" s="994">
        <v>0</v>
      </c>
      <c r="AY281" s="993">
        <v>0</v>
      </c>
      <c r="AZ281" s="994">
        <v>0</v>
      </c>
      <c r="BA281" s="993">
        <v>0</v>
      </c>
      <c r="BB281" s="994">
        <v>0</v>
      </c>
      <c r="BC281" s="993">
        <v>0</v>
      </c>
      <c r="BD281" s="994">
        <v>0</v>
      </c>
      <c r="BE281" s="993">
        <v>0</v>
      </c>
      <c r="BF281" s="994">
        <v>0</v>
      </c>
      <c r="BG281" s="993">
        <v>0</v>
      </c>
      <c r="BH281" s="994">
        <v>0</v>
      </c>
      <c r="BI281" s="993">
        <v>0</v>
      </c>
      <c r="BJ281" s="994">
        <v>0</v>
      </c>
      <c r="BK281" s="993">
        <v>0</v>
      </c>
      <c r="BL281" s="994">
        <v>0</v>
      </c>
      <c r="BM281" s="993">
        <v>0</v>
      </c>
      <c r="BN281" s="994">
        <v>0</v>
      </c>
      <c r="BO281" s="993">
        <v>0</v>
      </c>
      <c r="BP281" s="994">
        <v>0</v>
      </c>
      <c r="BQ281" s="993">
        <v>0</v>
      </c>
      <c r="BR281" s="994">
        <v>0</v>
      </c>
      <c r="BS281" s="993">
        <v>0</v>
      </c>
      <c r="BT281" s="994">
        <v>0</v>
      </c>
      <c r="BU281" s="993">
        <v>0</v>
      </c>
      <c r="BV281" s="994">
        <v>0</v>
      </c>
      <c r="BW281" s="993">
        <v>0</v>
      </c>
      <c r="BX281" s="994">
        <v>0</v>
      </c>
      <c r="BY281" s="993">
        <v>0</v>
      </c>
      <c r="BZ281" s="994">
        <v>0</v>
      </c>
      <c r="CA281" s="995">
        <v>0</v>
      </c>
      <c r="CB281" s="946"/>
      <c r="CC281" s="971"/>
      <c r="CD281" s="946"/>
      <c r="CE281" s="972"/>
      <c r="CF281" s="946"/>
      <c r="CG281" s="992">
        <v>0</v>
      </c>
      <c r="CH281" s="993">
        <v>0</v>
      </c>
      <c r="CI281" s="994">
        <v>0</v>
      </c>
      <c r="CJ281" s="993">
        <v>0</v>
      </c>
      <c r="CK281" s="994">
        <v>0</v>
      </c>
      <c r="CL281" s="993">
        <v>0</v>
      </c>
      <c r="CM281" s="994">
        <v>0</v>
      </c>
      <c r="CN281" s="993">
        <v>0</v>
      </c>
      <c r="CO281" s="994">
        <v>0</v>
      </c>
      <c r="CP281" s="993">
        <v>0</v>
      </c>
      <c r="CQ281" s="994">
        <v>0</v>
      </c>
      <c r="CR281" s="993">
        <v>0</v>
      </c>
      <c r="CS281" s="994">
        <v>0</v>
      </c>
      <c r="CT281" s="993">
        <v>0</v>
      </c>
      <c r="CU281" s="994">
        <v>0</v>
      </c>
      <c r="CV281" s="993">
        <v>0</v>
      </c>
      <c r="CW281" s="994">
        <v>0</v>
      </c>
      <c r="CX281" s="993">
        <v>0</v>
      </c>
      <c r="CY281" s="994">
        <v>0</v>
      </c>
      <c r="CZ281" s="993">
        <v>0</v>
      </c>
      <c r="DA281" s="994">
        <v>0</v>
      </c>
      <c r="DB281" s="993">
        <v>0</v>
      </c>
      <c r="DC281" s="994">
        <v>0</v>
      </c>
      <c r="DD281" s="993">
        <v>0</v>
      </c>
      <c r="DE281" s="994">
        <v>0</v>
      </c>
      <c r="DF281" s="993">
        <v>0</v>
      </c>
      <c r="DG281" s="994">
        <v>0</v>
      </c>
      <c r="DH281" s="993">
        <v>0</v>
      </c>
      <c r="DI281" s="994">
        <v>0</v>
      </c>
      <c r="DJ281" s="993">
        <v>0</v>
      </c>
      <c r="DK281" s="994">
        <v>0</v>
      </c>
      <c r="DL281" s="993">
        <v>0</v>
      </c>
      <c r="DM281" s="994">
        <v>0</v>
      </c>
      <c r="DN281" s="993">
        <v>0</v>
      </c>
      <c r="DO281" s="994">
        <v>0</v>
      </c>
      <c r="DP281" s="995">
        <v>0</v>
      </c>
      <c r="DQ281" s="946"/>
      <c r="DR281" s="973"/>
      <c r="DS281" s="946"/>
      <c r="DT281" s="992">
        <v>0</v>
      </c>
      <c r="DU281" s="993">
        <v>0</v>
      </c>
      <c r="DV281" s="994">
        <v>0</v>
      </c>
      <c r="DW281" s="993">
        <v>0</v>
      </c>
      <c r="DX281" s="994">
        <v>0</v>
      </c>
      <c r="DY281" s="993">
        <v>0</v>
      </c>
      <c r="DZ281" s="994">
        <v>0</v>
      </c>
      <c r="EA281" s="993">
        <v>0</v>
      </c>
      <c r="EB281" s="994">
        <v>0</v>
      </c>
      <c r="EC281" s="993">
        <v>0</v>
      </c>
      <c r="ED281" s="994">
        <v>0</v>
      </c>
      <c r="EE281" s="993">
        <v>0</v>
      </c>
      <c r="EF281" s="994">
        <v>0</v>
      </c>
      <c r="EG281" s="993">
        <v>0</v>
      </c>
      <c r="EH281" s="994">
        <v>0</v>
      </c>
      <c r="EI281" s="993">
        <v>0</v>
      </c>
      <c r="EJ281" s="994">
        <v>0</v>
      </c>
      <c r="EK281" s="993">
        <v>0</v>
      </c>
      <c r="EL281" s="994">
        <v>0</v>
      </c>
      <c r="EM281" s="993">
        <v>0</v>
      </c>
      <c r="EN281" s="994">
        <v>0</v>
      </c>
      <c r="EO281" s="993">
        <v>0</v>
      </c>
      <c r="EP281" s="994">
        <v>0</v>
      </c>
      <c r="EQ281" s="993">
        <v>0</v>
      </c>
      <c r="ER281" s="994">
        <v>0</v>
      </c>
      <c r="ES281" s="993">
        <v>0</v>
      </c>
      <c r="ET281" s="994">
        <v>0</v>
      </c>
      <c r="EU281" s="993">
        <v>0</v>
      </c>
      <c r="EV281" s="994">
        <v>0</v>
      </c>
      <c r="EW281" s="993">
        <v>0</v>
      </c>
      <c r="EX281" s="994">
        <v>0</v>
      </c>
      <c r="EY281" s="993">
        <v>0</v>
      </c>
      <c r="EZ281" s="994">
        <v>0</v>
      </c>
      <c r="FA281" s="993">
        <v>0</v>
      </c>
      <c r="FB281" s="994">
        <v>0</v>
      </c>
      <c r="FC281" s="995">
        <v>0</v>
      </c>
      <c r="FD281" s="946"/>
      <c r="FE281" s="974"/>
      <c r="FF281" s="946"/>
      <c r="FG281" s="975"/>
      <c r="FI281" s="996" t="b">
        <v>1</v>
      </c>
    </row>
    <row r="282" spans="2:165" hidden="1" outlineLevel="1">
      <c r="B282" s="983">
        <v>266</v>
      </c>
      <c r="C282" s="1012" t="s">
        <v>762</v>
      </c>
      <c r="E282" s="985">
        <v>0</v>
      </c>
      <c r="F282" s="986">
        <v>0</v>
      </c>
      <c r="G282" s="987">
        <v>0</v>
      </c>
      <c r="H282" s="986">
        <v>0</v>
      </c>
      <c r="I282" s="987">
        <v>0</v>
      </c>
      <c r="J282" s="986">
        <v>0</v>
      </c>
      <c r="K282" s="987">
        <v>0</v>
      </c>
      <c r="L282" s="986">
        <v>0</v>
      </c>
      <c r="M282" s="987">
        <v>0</v>
      </c>
      <c r="N282" s="986">
        <v>0</v>
      </c>
      <c r="O282" s="987">
        <v>0</v>
      </c>
      <c r="P282" s="986">
        <v>0</v>
      </c>
      <c r="Q282" s="987">
        <v>0</v>
      </c>
      <c r="R282" s="986">
        <v>0</v>
      </c>
      <c r="S282" s="987">
        <v>0</v>
      </c>
      <c r="T282" s="986">
        <v>0</v>
      </c>
      <c r="U282" s="987">
        <v>0</v>
      </c>
      <c r="V282" s="986">
        <v>0</v>
      </c>
      <c r="W282" s="987">
        <v>0</v>
      </c>
      <c r="X282" s="986">
        <v>0</v>
      </c>
      <c r="Y282" s="987">
        <v>0</v>
      </c>
      <c r="Z282" s="986">
        <v>0</v>
      </c>
      <c r="AA282" s="987">
        <v>0</v>
      </c>
      <c r="AB282" s="986">
        <v>0</v>
      </c>
      <c r="AC282" s="987">
        <v>0</v>
      </c>
      <c r="AD282" s="986">
        <v>0</v>
      </c>
      <c r="AE282" s="987">
        <v>0</v>
      </c>
      <c r="AF282" s="986">
        <v>0</v>
      </c>
      <c r="AG282" s="987">
        <v>0</v>
      </c>
      <c r="AH282" s="986">
        <v>0</v>
      </c>
      <c r="AI282" s="987">
        <v>0</v>
      </c>
      <c r="AJ282" s="986">
        <v>0</v>
      </c>
      <c r="AK282" s="987">
        <v>0</v>
      </c>
      <c r="AL282" s="986">
        <v>0</v>
      </c>
      <c r="AM282" s="987">
        <v>0</v>
      </c>
      <c r="AN282" s="988">
        <v>0</v>
      </c>
      <c r="AO282" s="946"/>
      <c r="AP282" s="964"/>
      <c r="AQ282" s="946"/>
      <c r="AR282" s="985">
        <v>0</v>
      </c>
      <c r="AS282" s="986">
        <v>0</v>
      </c>
      <c r="AT282" s="987">
        <v>0</v>
      </c>
      <c r="AU282" s="986">
        <v>0</v>
      </c>
      <c r="AV282" s="987">
        <v>0</v>
      </c>
      <c r="AW282" s="986">
        <v>0</v>
      </c>
      <c r="AX282" s="987">
        <v>0</v>
      </c>
      <c r="AY282" s="986">
        <v>0</v>
      </c>
      <c r="AZ282" s="987">
        <v>0</v>
      </c>
      <c r="BA282" s="986">
        <v>0</v>
      </c>
      <c r="BB282" s="987">
        <v>0</v>
      </c>
      <c r="BC282" s="986">
        <v>0</v>
      </c>
      <c r="BD282" s="987">
        <v>0</v>
      </c>
      <c r="BE282" s="986">
        <v>0</v>
      </c>
      <c r="BF282" s="987">
        <v>0</v>
      </c>
      <c r="BG282" s="986">
        <v>0</v>
      </c>
      <c r="BH282" s="987">
        <v>0</v>
      </c>
      <c r="BI282" s="986">
        <v>0</v>
      </c>
      <c r="BJ282" s="987">
        <v>0</v>
      </c>
      <c r="BK282" s="986">
        <v>0</v>
      </c>
      <c r="BL282" s="987">
        <v>0</v>
      </c>
      <c r="BM282" s="986">
        <v>0</v>
      </c>
      <c r="BN282" s="987">
        <v>0</v>
      </c>
      <c r="BO282" s="986">
        <v>0</v>
      </c>
      <c r="BP282" s="987">
        <v>0</v>
      </c>
      <c r="BQ282" s="986">
        <v>0</v>
      </c>
      <c r="BR282" s="987">
        <v>0</v>
      </c>
      <c r="BS282" s="986">
        <v>0</v>
      </c>
      <c r="BT282" s="987">
        <v>0</v>
      </c>
      <c r="BU282" s="986">
        <v>0</v>
      </c>
      <c r="BV282" s="987">
        <v>0</v>
      </c>
      <c r="BW282" s="986">
        <v>0</v>
      </c>
      <c r="BX282" s="987">
        <v>0</v>
      </c>
      <c r="BY282" s="986">
        <v>0</v>
      </c>
      <c r="BZ282" s="987">
        <v>0</v>
      </c>
      <c r="CA282" s="988">
        <v>0</v>
      </c>
      <c r="CB282" s="946"/>
      <c r="CC282" s="971"/>
      <c r="CD282" s="946"/>
      <c r="CE282" s="972"/>
      <c r="CF282" s="946"/>
      <c r="CG282" s="985">
        <v>0</v>
      </c>
      <c r="CH282" s="986">
        <v>0</v>
      </c>
      <c r="CI282" s="987">
        <v>0</v>
      </c>
      <c r="CJ282" s="986">
        <v>0</v>
      </c>
      <c r="CK282" s="987">
        <v>0</v>
      </c>
      <c r="CL282" s="986">
        <v>0</v>
      </c>
      <c r="CM282" s="987">
        <v>0</v>
      </c>
      <c r="CN282" s="986">
        <v>0</v>
      </c>
      <c r="CO282" s="987">
        <v>0</v>
      </c>
      <c r="CP282" s="986">
        <v>0</v>
      </c>
      <c r="CQ282" s="987">
        <v>0</v>
      </c>
      <c r="CR282" s="986">
        <v>0</v>
      </c>
      <c r="CS282" s="987">
        <v>0</v>
      </c>
      <c r="CT282" s="986">
        <v>0</v>
      </c>
      <c r="CU282" s="987">
        <v>0</v>
      </c>
      <c r="CV282" s="986">
        <v>0</v>
      </c>
      <c r="CW282" s="987">
        <v>0</v>
      </c>
      <c r="CX282" s="986">
        <v>0</v>
      </c>
      <c r="CY282" s="987">
        <v>0</v>
      </c>
      <c r="CZ282" s="986">
        <v>0</v>
      </c>
      <c r="DA282" s="987">
        <v>0</v>
      </c>
      <c r="DB282" s="986">
        <v>0</v>
      </c>
      <c r="DC282" s="987">
        <v>0</v>
      </c>
      <c r="DD282" s="986">
        <v>0</v>
      </c>
      <c r="DE282" s="987">
        <v>0</v>
      </c>
      <c r="DF282" s="986">
        <v>0</v>
      </c>
      <c r="DG282" s="987">
        <v>0</v>
      </c>
      <c r="DH282" s="986">
        <v>0</v>
      </c>
      <c r="DI282" s="987">
        <v>0</v>
      </c>
      <c r="DJ282" s="986">
        <v>0</v>
      </c>
      <c r="DK282" s="987">
        <v>0</v>
      </c>
      <c r="DL282" s="986">
        <v>0</v>
      </c>
      <c r="DM282" s="987">
        <v>0</v>
      </c>
      <c r="DN282" s="986">
        <v>0</v>
      </c>
      <c r="DO282" s="987">
        <v>0</v>
      </c>
      <c r="DP282" s="988">
        <v>0</v>
      </c>
      <c r="DQ282" s="946"/>
      <c r="DR282" s="973"/>
      <c r="DS282" s="946"/>
      <c r="DT282" s="985">
        <v>0</v>
      </c>
      <c r="DU282" s="986">
        <v>0</v>
      </c>
      <c r="DV282" s="987">
        <v>0</v>
      </c>
      <c r="DW282" s="986">
        <v>0</v>
      </c>
      <c r="DX282" s="987">
        <v>0</v>
      </c>
      <c r="DY282" s="986">
        <v>0</v>
      </c>
      <c r="DZ282" s="987">
        <v>0</v>
      </c>
      <c r="EA282" s="986">
        <v>0</v>
      </c>
      <c r="EB282" s="987">
        <v>0</v>
      </c>
      <c r="EC282" s="986">
        <v>0</v>
      </c>
      <c r="ED282" s="987">
        <v>0</v>
      </c>
      <c r="EE282" s="986">
        <v>0</v>
      </c>
      <c r="EF282" s="987">
        <v>0</v>
      </c>
      <c r="EG282" s="986">
        <v>0</v>
      </c>
      <c r="EH282" s="987">
        <v>0</v>
      </c>
      <c r="EI282" s="986">
        <v>0</v>
      </c>
      <c r="EJ282" s="987">
        <v>0</v>
      </c>
      <c r="EK282" s="986">
        <v>0</v>
      </c>
      <c r="EL282" s="987">
        <v>0</v>
      </c>
      <c r="EM282" s="986">
        <v>0</v>
      </c>
      <c r="EN282" s="987">
        <v>0</v>
      </c>
      <c r="EO282" s="986">
        <v>0</v>
      </c>
      <c r="EP282" s="987">
        <v>0</v>
      </c>
      <c r="EQ282" s="986">
        <v>0</v>
      </c>
      <c r="ER282" s="987">
        <v>0</v>
      </c>
      <c r="ES282" s="986">
        <v>0</v>
      </c>
      <c r="ET282" s="987">
        <v>0</v>
      </c>
      <c r="EU282" s="986">
        <v>0</v>
      </c>
      <c r="EV282" s="987">
        <v>0</v>
      </c>
      <c r="EW282" s="986">
        <v>0</v>
      </c>
      <c r="EX282" s="987">
        <v>0</v>
      </c>
      <c r="EY282" s="986">
        <v>0</v>
      </c>
      <c r="EZ282" s="987">
        <v>0</v>
      </c>
      <c r="FA282" s="986">
        <v>0</v>
      </c>
      <c r="FB282" s="987">
        <v>0</v>
      </c>
      <c r="FC282" s="988">
        <v>0</v>
      </c>
      <c r="FD282" s="946"/>
      <c r="FE282" s="974"/>
      <c r="FF282" s="946"/>
      <c r="FG282" s="975"/>
      <c r="FI282" s="989" t="b">
        <v>1</v>
      </c>
    </row>
    <row r="283" spans="2:165" hidden="1" outlineLevel="1">
      <c r="B283" s="990">
        <v>267</v>
      </c>
      <c r="C283" s="1011" t="s">
        <v>763</v>
      </c>
      <c r="E283" s="992">
        <v>0</v>
      </c>
      <c r="F283" s="993">
        <v>0</v>
      </c>
      <c r="G283" s="994">
        <v>0</v>
      </c>
      <c r="H283" s="993">
        <v>0</v>
      </c>
      <c r="I283" s="994">
        <v>0</v>
      </c>
      <c r="J283" s="993">
        <v>0</v>
      </c>
      <c r="K283" s="994">
        <v>0</v>
      </c>
      <c r="L283" s="993">
        <v>0</v>
      </c>
      <c r="M283" s="994">
        <v>0</v>
      </c>
      <c r="N283" s="993">
        <v>0</v>
      </c>
      <c r="O283" s="994">
        <v>0</v>
      </c>
      <c r="P283" s="993">
        <v>0</v>
      </c>
      <c r="Q283" s="994">
        <v>0</v>
      </c>
      <c r="R283" s="993">
        <v>0</v>
      </c>
      <c r="S283" s="994">
        <v>0</v>
      </c>
      <c r="T283" s="993">
        <v>0</v>
      </c>
      <c r="U283" s="994">
        <v>0</v>
      </c>
      <c r="V283" s="993">
        <v>0</v>
      </c>
      <c r="W283" s="994">
        <v>0</v>
      </c>
      <c r="X283" s="993">
        <v>0</v>
      </c>
      <c r="Y283" s="994">
        <v>0</v>
      </c>
      <c r="Z283" s="993">
        <v>0</v>
      </c>
      <c r="AA283" s="994">
        <v>0</v>
      </c>
      <c r="AB283" s="993">
        <v>0</v>
      </c>
      <c r="AC283" s="994">
        <v>0</v>
      </c>
      <c r="AD283" s="993">
        <v>0</v>
      </c>
      <c r="AE283" s="994">
        <v>0</v>
      </c>
      <c r="AF283" s="993">
        <v>0</v>
      </c>
      <c r="AG283" s="994">
        <v>0</v>
      </c>
      <c r="AH283" s="993">
        <v>0</v>
      </c>
      <c r="AI283" s="994">
        <v>0</v>
      </c>
      <c r="AJ283" s="993">
        <v>0</v>
      </c>
      <c r="AK283" s="994">
        <v>0</v>
      </c>
      <c r="AL283" s="993">
        <v>0</v>
      </c>
      <c r="AM283" s="994">
        <v>0</v>
      </c>
      <c r="AN283" s="995">
        <v>0</v>
      </c>
      <c r="AO283" s="946"/>
      <c r="AP283" s="964"/>
      <c r="AQ283" s="946"/>
      <c r="AR283" s="992">
        <v>0</v>
      </c>
      <c r="AS283" s="993">
        <v>0</v>
      </c>
      <c r="AT283" s="994">
        <v>0</v>
      </c>
      <c r="AU283" s="993">
        <v>0</v>
      </c>
      <c r="AV283" s="994">
        <v>0</v>
      </c>
      <c r="AW283" s="993">
        <v>0</v>
      </c>
      <c r="AX283" s="994">
        <v>0</v>
      </c>
      <c r="AY283" s="993">
        <v>0</v>
      </c>
      <c r="AZ283" s="994">
        <v>0</v>
      </c>
      <c r="BA283" s="993">
        <v>0</v>
      </c>
      <c r="BB283" s="994">
        <v>0</v>
      </c>
      <c r="BC283" s="993">
        <v>0</v>
      </c>
      <c r="BD283" s="994">
        <v>0</v>
      </c>
      <c r="BE283" s="993">
        <v>0</v>
      </c>
      <c r="BF283" s="994">
        <v>0</v>
      </c>
      <c r="BG283" s="993">
        <v>0</v>
      </c>
      <c r="BH283" s="994">
        <v>0</v>
      </c>
      <c r="BI283" s="993">
        <v>0</v>
      </c>
      <c r="BJ283" s="994">
        <v>0</v>
      </c>
      <c r="BK283" s="993">
        <v>0</v>
      </c>
      <c r="BL283" s="994">
        <v>0</v>
      </c>
      <c r="BM283" s="993">
        <v>0</v>
      </c>
      <c r="BN283" s="994">
        <v>0</v>
      </c>
      <c r="BO283" s="993">
        <v>0</v>
      </c>
      <c r="BP283" s="994">
        <v>0</v>
      </c>
      <c r="BQ283" s="993">
        <v>0</v>
      </c>
      <c r="BR283" s="994">
        <v>0</v>
      </c>
      <c r="BS283" s="993">
        <v>0</v>
      </c>
      <c r="BT283" s="994">
        <v>0</v>
      </c>
      <c r="BU283" s="993">
        <v>0</v>
      </c>
      <c r="BV283" s="994">
        <v>0</v>
      </c>
      <c r="BW283" s="993">
        <v>0</v>
      </c>
      <c r="BX283" s="994">
        <v>0</v>
      </c>
      <c r="BY283" s="993">
        <v>0</v>
      </c>
      <c r="BZ283" s="994">
        <v>0</v>
      </c>
      <c r="CA283" s="995">
        <v>0</v>
      </c>
      <c r="CB283" s="946"/>
      <c r="CC283" s="971"/>
      <c r="CD283" s="946"/>
      <c r="CE283" s="972"/>
      <c r="CF283" s="946"/>
      <c r="CG283" s="992">
        <v>0</v>
      </c>
      <c r="CH283" s="993">
        <v>0</v>
      </c>
      <c r="CI283" s="994">
        <v>0</v>
      </c>
      <c r="CJ283" s="993">
        <v>0</v>
      </c>
      <c r="CK283" s="994">
        <v>0</v>
      </c>
      <c r="CL283" s="993">
        <v>0</v>
      </c>
      <c r="CM283" s="994">
        <v>0</v>
      </c>
      <c r="CN283" s="993">
        <v>0</v>
      </c>
      <c r="CO283" s="994">
        <v>0</v>
      </c>
      <c r="CP283" s="993">
        <v>0</v>
      </c>
      <c r="CQ283" s="994">
        <v>0</v>
      </c>
      <c r="CR283" s="993">
        <v>0</v>
      </c>
      <c r="CS283" s="994">
        <v>0</v>
      </c>
      <c r="CT283" s="993">
        <v>0</v>
      </c>
      <c r="CU283" s="994">
        <v>0</v>
      </c>
      <c r="CV283" s="993">
        <v>0</v>
      </c>
      <c r="CW283" s="994">
        <v>0</v>
      </c>
      <c r="CX283" s="993">
        <v>0</v>
      </c>
      <c r="CY283" s="994">
        <v>0</v>
      </c>
      <c r="CZ283" s="993">
        <v>0</v>
      </c>
      <c r="DA283" s="994">
        <v>0</v>
      </c>
      <c r="DB283" s="993">
        <v>0</v>
      </c>
      <c r="DC283" s="994">
        <v>0</v>
      </c>
      <c r="DD283" s="993">
        <v>0</v>
      </c>
      <c r="DE283" s="994">
        <v>0</v>
      </c>
      <c r="DF283" s="993">
        <v>0</v>
      </c>
      <c r="DG283" s="994">
        <v>0</v>
      </c>
      <c r="DH283" s="993">
        <v>0</v>
      </c>
      <c r="DI283" s="994">
        <v>0</v>
      </c>
      <c r="DJ283" s="993">
        <v>0</v>
      </c>
      <c r="DK283" s="994">
        <v>0</v>
      </c>
      <c r="DL283" s="993">
        <v>0</v>
      </c>
      <c r="DM283" s="994">
        <v>0</v>
      </c>
      <c r="DN283" s="993">
        <v>0</v>
      </c>
      <c r="DO283" s="994">
        <v>0</v>
      </c>
      <c r="DP283" s="995">
        <v>0</v>
      </c>
      <c r="DQ283" s="946"/>
      <c r="DR283" s="973"/>
      <c r="DS283" s="946"/>
      <c r="DT283" s="992">
        <v>0</v>
      </c>
      <c r="DU283" s="993">
        <v>0</v>
      </c>
      <c r="DV283" s="994">
        <v>0</v>
      </c>
      <c r="DW283" s="993">
        <v>0</v>
      </c>
      <c r="DX283" s="994">
        <v>0</v>
      </c>
      <c r="DY283" s="993">
        <v>0</v>
      </c>
      <c r="DZ283" s="994">
        <v>0</v>
      </c>
      <c r="EA283" s="993">
        <v>0</v>
      </c>
      <c r="EB283" s="994">
        <v>0</v>
      </c>
      <c r="EC283" s="993">
        <v>0</v>
      </c>
      <c r="ED283" s="994">
        <v>0</v>
      </c>
      <c r="EE283" s="993">
        <v>0</v>
      </c>
      <c r="EF283" s="994">
        <v>0</v>
      </c>
      <c r="EG283" s="993">
        <v>0</v>
      </c>
      <c r="EH283" s="994">
        <v>0</v>
      </c>
      <c r="EI283" s="993">
        <v>0</v>
      </c>
      <c r="EJ283" s="994">
        <v>0</v>
      </c>
      <c r="EK283" s="993">
        <v>0</v>
      </c>
      <c r="EL283" s="994">
        <v>0</v>
      </c>
      <c r="EM283" s="993">
        <v>0</v>
      </c>
      <c r="EN283" s="994">
        <v>0</v>
      </c>
      <c r="EO283" s="993">
        <v>0</v>
      </c>
      <c r="EP283" s="994">
        <v>0</v>
      </c>
      <c r="EQ283" s="993">
        <v>0</v>
      </c>
      <c r="ER283" s="994">
        <v>0</v>
      </c>
      <c r="ES283" s="993">
        <v>0</v>
      </c>
      <c r="ET283" s="994">
        <v>0</v>
      </c>
      <c r="EU283" s="993">
        <v>0</v>
      </c>
      <c r="EV283" s="994">
        <v>0</v>
      </c>
      <c r="EW283" s="993">
        <v>0</v>
      </c>
      <c r="EX283" s="994">
        <v>0</v>
      </c>
      <c r="EY283" s="993">
        <v>0</v>
      </c>
      <c r="EZ283" s="994">
        <v>0</v>
      </c>
      <c r="FA283" s="993">
        <v>0</v>
      </c>
      <c r="FB283" s="994">
        <v>0</v>
      </c>
      <c r="FC283" s="995">
        <v>0</v>
      </c>
      <c r="FD283" s="946"/>
      <c r="FE283" s="974"/>
      <c r="FF283" s="946"/>
      <c r="FG283" s="975"/>
      <c r="FI283" s="996" t="b">
        <v>1</v>
      </c>
    </row>
    <row r="284" spans="2:165" hidden="1" outlineLevel="1">
      <c r="B284" s="983">
        <v>268</v>
      </c>
      <c r="C284" s="1012" t="s">
        <v>764</v>
      </c>
      <c r="E284" s="985">
        <v>0</v>
      </c>
      <c r="F284" s="986">
        <v>0</v>
      </c>
      <c r="G284" s="987">
        <v>0</v>
      </c>
      <c r="H284" s="986">
        <v>0</v>
      </c>
      <c r="I284" s="987">
        <v>0</v>
      </c>
      <c r="J284" s="986">
        <v>0</v>
      </c>
      <c r="K284" s="987">
        <v>0</v>
      </c>
      <c r="L284" s="986">
        <v>0</v>
      </c>
      <c r="M284" s="987">
        <v>0</v>
      </c>
      <c r="N284" s="986">
        <v>0</v>
      </c>
      <c r="O284" s="987">
        <v>0</v>
      </c>
      <c r="P284" s="986">
        <v>0</v>
      </c>
      <c r="Q284" s="987">
        <v>0</v>
      </c>
      <c r="R284" s="986">
        <v>0</v>
      </c>
      <c r="S284" s="987">
        <v>0</v>
      </c>
      <c r="T284" s="986">
        <v>0</v>
      </c>
      <c r="U284" s="987">
        <v>0</v>
      </c>
      <c r="V284" s="986">
        <v>0</v>
      </c>
      <c r="W284" s="987">
        <v>0</v>
      </c>
      <c r="X284" s="986">
        <v>0</v>
      </c>
      <c r="Y284" s="987">
        <v>0</v>
      </c>
      <c r="Z284" s="986">
        <v>0</v>
      </c>
      <c r="AA284" s="987">
        <v>0</v>
      </c>
      <c r="AB284" s="986">
        <v>0</v>
      </c>
      <c r="AC284" s="987">
        <v>0</v>
      </c>
      <c r="AD284" s="986">
        <v>0</v>
      </c>
      <c r="AE284" s="987">
        <v>0</v>
      </c>
      <c r="AF284" s="986">
        <v>0</v>
      </c>
      <c r="AG284" s="987">
        <v>0</v>
      </c>
      <c r="AH284" s="986">
        <v>0</v>
      </c>
      <c r="AI284" s="987">
        <v>0</v>
      </c>
      <c r="AJ284" s="986">
        <v>0</v>
      </c>
      <c r="AK284" s="987">
        <v>0</v>
      </c>
      <c r="AL284" s="986">
        <v>0</v>
      </c>
      <c r="AM284" s="987">
        <v>0</v>
      </c>
      <c r="AN284" s="988">
        <v>0</v>
      </c>
      <c r="AO284" s="946"/>
      <c r="AP284" s="964"/>
      <c r="AQ284" s="946"/>
      <c r="AR284" s="985">
        <v>0</v>
      </c>
      <c r="AS284" s="986">
        <v>0</v>
      </c>
      <c r="AT284" s="987">
        <v>0</v>
      </c>
      <c r="AU284" s="986">
        <v>0</v>
      </c>
      <c r="AV284" s="987">
        <v>0</v>
      </c>
      <c r="AW284" s="986">
        <v>0</v>
      </c>
      <c r="AX284" s="987">
        <v>0</v>
      </c>
      <c r="AY284" s="986">
        <v>0</v>
      </c>
      <c r="AZ284" s="987">
        <v>0</v>
      </c>
      <c r="BA284" s="986">
        <v>0</v>
      </c>
      <c r="BB284" s="987">
        <v>0</v>
      </c>
      <c r="BC284" s="986">
        <v>0</v>
      </c>
      <c r="BD284" s="987">
        <v>0</v>
      </c>
      <c r="BE284" s="986">
        <v>0</v>
      </c>
      <c r="BF284" s="987">
        <v>0</v>
      </c>
      <c r="BG284" s="986">
        <v>0</v>
      </c>
      <c r="BH284" s="987">
        <v>0</v>
      </c>
      <c r="BI284" s="986">
        <v>0</v>
      </c>
      <c r="BJ284" s="987">
        <v>0</v>
      </c>
      <c r="BK284" s="986">
        <v>0</v>
      </c>
      <c r="BL284" s="987">
        <v>0</v>
      </c>
      <c r="BM284" s="986">
        <v>0</v>
      </c>
      <c r="BN284" s="987">
        <v>0</v>
      </c>
      <c r="BO284" s="986">
        <v>0</v>
      </c>
      <c r="BP284" s="987">
        <v>0</v>
      </c>
      <c r="BQ284" s="986">
        <v>0</v>
      </c>
      <c r="BR284" s="987">
        <v>0</v>
      </c>
      <c r="BS284" s="986">
        <v>0</v>
      </c>
      <c r="BT284" s="987">
        <v>0</v>
      </c>
      <c r="BU284" s="986">
        <v>0</v>
      </c>
      <c r="BV284" s="987">
        <v>0</v>
      </c>
      <c r="BW284" s="986">
        <v>0</v>
      </c>
      <c r="BX284" s="987">
        <v>0</v>
      </c>
      <c r="BY284" s="986">
        <v>0</v>
      </c>
      <c r="BZ284" s="987">
        <v>0</v>
      </c>
      <c r="CA284" s="988">
        <v>0</v>
      </c>
      <c r="CB284" s="946"/>
      <c r="CC284" s="971"/>
      <c r="CD284" s="946"/>
      <c r="CE284" s="972"/>
      <c r="CF284" s="946"/>
      <c r="CG284" s="985">
        <v>0</v>
      </c>
      <c r="CH284" s="986">
        <v>0</v>
      </c>
      <c r="CI284" s="987">
        <v>0</v>
      </c>
      <c r="CJ284" s="986">
        <v>0</v>
      </c>
      <c r="CK284" s="987">
        <v>0</v>
      </c>
      <c r="CL284" s="986">
        <v>0</v>
      </c>
      <c r="CM284" s="987">
        <v>0</v>
      </c>
      <c r="CN284" s="986">
        <v>0</v>
      </c>
      <c r="CO284" s="987">
        <v>0</v>
      </c>
      <c r="CP284" s="986">
        <v>0</v>
      </c>
      <c r="CQ284" s="987">
        <v>0</v>
      </c>
      <c r="CR284" s="986">
        <v>0</v>
      </c>
      <c r="CS284" s="987">
        <v>0</v>
      </c>
      <c r="CT284" s="986">
        <v>0</v>
      </c>
      <c r="CU284" s="987">
        <v>0</v>
      </c>
      <c r="CV284" s="986">
        <v>0</v>
      </c>
      <c r="CW284" s="987">
        <v>0</v>
      </c>
      <c r="CX284" s="986">
        <v>0</v>
      </c>
      <c r="CY284" s="987">
        <v>0</v>
      </c>
      <c r="CZ284" s="986">
        <v>0</v>
      </c>
      <c r="DA284" s="987">
        <v>0</v>
      </c>
      <c r="DB284" s="986">
        <v>0</v>
      </c>
      <c r="DC284" s="987">
        <v>0</v>
      </c>
      <c r="DD284" s="986">
        <v>0</v>
      </c>
      <c r="DE284" s="987">
        <v>0</v>
      </c>
      <c r="DF284" s="986">
        <v>0</v>
      </c>
      <c r="DG284" s="987">
        <v>0</v>
      </c>
      <c r="DH284" s="986">
        <v>0</v>
      </c>
      <c r="DI284" s="987">
        <v>0</v>
      </c>
      <c r="DJ284" s="986">
        <v>0</v>
      </c>
      <c r="DK284" s="987">
        <v>0</v>
      </c>
      <c r="DL284" s="986">
        <v>0</v>
      </c>
      <c r="DM284" s="987">
        <v>0</v>
      </c>
      <c r="DN284" s="986">
        <v>0</v>
      </c>
      <c r="DO284" s="987">
        <v>0</v>
      </c>
      <c r="DP284" s="988">
        <v>0</v>
      </c>
      <c r="DQ284" s="946"/>
      <c r="DR284" s="973"/>
      <c r="DS284" s="946"/>
      <c r="DT284" s="985">
        <v>0</v>
      </c>
      <c r="DU284" s="986">
        <v>0</v>
      </c>
      <c r="DV284" s="987">
        <v>0</v>
      </c>
      <c r="DW284" s="986">
        <v>0</v>
      </c>
      <c r="DX284" s="987">
        <v>0</v>
      </c>
      <c r="DY284" s="986">
        <v>0</v>
      </c>
      <c r="DZ284" s="987">
        <v>0</v>
      </c>
      <c r="EA284" s="986">
        <v>0</v>
      </c>
      <c r="EB284" s="987">
        <v>0</v>
      </c>
      <c r="EC284" s="986">
        <v>0</v>
      </c>
      <c r="ED284" s="987">
        <v>0</v>
      </c>
      <c r="EE284" s="986">
        <v>0</v>
      </c>
      <c r="EF284" s="987">
        <v>0</v>
      </c>
      <c r="EG284" s="986">
        <v>0</v>
      </c>
      <c r="EH284" s="987">
        <v>0</v>
      </c>
      <c r="EI284" s="986">
        <v>0</v>
      </c>
      <c r="EJ284" s="987">
        <v>0</v>
      </c>
      <c r="EK284" s="986">
        <v>0</v>
      </c>
      <c r="EL284" s="987">
        <v>0</v>
      </c>
      <c r="EM284" s="986">
        <v>0</v>
      </c>
      <c r="EN284" s="987">
        <v>0</v>
      </c>
      <c r="EO284" s="986">
        <v>0</v>
      </c>
      <c r="EP284" s="987">
        <v>0</v>
      </c>
      <c r="EQ284" s="986">
        <v>0</v>
      </c>
      <c r="ER284" s="987">
        <v>0</v>
      </c>
      <c r="ES284" s="986">
        <v>0</v>
      </c>
      <c r="ET284" s="987">
        <v>0</v>
      </c>
      <c r="EU284" s="986">
        <v>0</v>
      </c>
      <c r="EV284" s="987">
        <v>0</v>
      </c>
      <c r="EW284" s="986">
        <v>0</v>
      </c>
      <c r="EX284" s="987">
        <v>0</v>
      </c>
      <c r="EY284" s="986">
        <v>0</v>
      </c>
      <c r="EZ284" s="987">
        <v>0</v>
      </c>
      <c r="FA284" s="986">
        <v>0</v>
      </c>
      <c r="FB284" s="987">
        <v>0</v>
      </c>
      <c r="FC284" s="988">
        <v>0</v>
      </c>
      <c r="FD284" s="946"/>
      <c r="FE284" s="974"/>
      <c r="FF284" s="946"/>
      <c r="FG284" s="975"/>
      <c r="FI284" s="989" t="b">
        <v>1</v>
      </c>
    </row>
    <row r="285" spans="2:165" hidden="1" outlineLevel="1">
      <c r="B285" s="990">
        <v>269</v>
      </c>
      <c r="C285" s="1011" t="s">
        <v>765</v>
      </c>
      <c r="E285" s="992">
        <v>0</v>
      </c>
      <c r="F285" s="993">
        <v>0</v>
      </c>
      <c r="G285" s="994">
        <v>0</v>
      </c>
      <c r="H285" s="993">
        <v>0</v>
      </c>
      <c r="I285" s="994">
        <v>0</v>
      </c>
      <c r="J285" s="993">
        <v>0</v>
      </c>
      <c r="K285" s="994">
        <v>0</v>
      </c>
      <c r="L285" s="993">
        <v>0</v>
      </c>
      <c r="M285" s="994">
        <v>0</v>
      </c>
      <c r="N285" s="993">
        <v>0</v>
      </c>
      <c r="O285" s="994">
        <v>0</v>
      </c>
      <c r="P285" s="993">
        <v>0</v>
      </c>
      <c r="Q285" s="994">
        <v>0</v>
      </c>
      <c r="R285" s="993">
        <v>0</v>
      </c>
      <c r="S285" s="994">
        <v>0</v>
      </c>
      <c r="T285" s="993">
        <v>0</v>
      </c>
      <c r="U285" s="994">
        <v>0</v>
      </c>
      <c r="V285" s="993">
        <v>0</v>
      </c>
      <c r="W285" s="994">
        <v>0</v>
      </c>
      <c r="X285" s="993">
        <v>0</v>
      </c>
      <c r="Y285" s="994">
        <v>0</v>
      </c>
      <c r="Z285" s="993">
        <v>0</v>
      </c>
      <c r="AA285" s="994">
        <v>0</v>
      </c>
      <c r="AB285" s="993">
        <v>0</v>
      </c>
      <c r="AC285" s="994">
        <v>0</v>
      </c>
      <c r="AD285" s="993">
        <v>0</v>
      </c>
      <c r="AE285" s="994">
        <v>0</v>
      </c>
      <c r="AF285" s="993">
        <v>0</v>
      </c>
      <c r="AG285" s="994">
        <v>0</v>
      </c>
      <c r="AH285" s="993">
        <v>0</v>
      </c>
      <c r="AI285" s="994">
        <v>0</v>
      </c>
      <c r="AJ285" s="993">
        <v>0</v>
      </c>
      <c r="AK285" s="994">
        <v>0</v>
      </c>
      <c r="AL285" s="993">
        <v>0</v>
      </c>
      <c r="AM285" s="994">
        <v>0</v>
      </c>
      <c r="AN285" s="995">
        <v>0</v>
      </c>
      <c r="AO285" s="946"/>
      <c r="AP285" s="964"/>
      <c r="AQ285" s="946"/>
      <c r="AR285" s="992">
        <v>0</v>
      </c>
      <c r="AS285" s="993">
        <v>0</v>
      </c>
      <c r="AT285" s="994">
        <v>0</v>
      </c>
      <c r="AU285" s="993">
        <v>0</v>
      </c>
      <c r="AV285" s="994">
        <v>0</v>
      </c>
      <c r="AW285" s="993">
        <v>0</v>
      </c>
      <c r="AX285" s="994">
        <v>0</v>
      </c>
      <c r="AY285" s="993">
        <v>0</v>
      </c>
      <c r="AZ285" s="994">
        <v>0</v>
      </c>
      <c r="BA285" s="993">
        <v>0</v>
      </c>
      <c r="BB285" s="994">
        <v>0</v>
      </c>
      <c r="BC285" s="993">
        <v>0</v>
      </c>
      <c r="BD285" s="994">
        <v>0</v>
      </c>
      <c r="BE285" s="993">
        <v>0</v>
      </c>
      <c r="BF285" s="994">
        <v>0</v>
      </c>
      <c r="BG285" s="993">
        <v>0</v>
      </c>
      <c r="BH285" s="994">
        <v>0</v>
      </c>
      <c r="BI285" s="993">
        <v>0</v>
      </c>
      <c r="BJ285" s="994">
        <v>0</v>
      </c>
      <c r="BK285" s="993">
        <v>0</v>
      </c>
      <c r="BL285" s="994">
        <v>0</v>
      </c>
      <c r="BM285" s="993">
        <v>0</v>
      </c>
      <c r="BN285" s="994">
        <v>0</v>
      </c>
      <c r="BO285" s="993">
        <v>0</v>
      </c>
      <c r="BP285" s="994">
        <v>0</v>
      </c>
      <c r="BQ285" s="993">
        <v>0</v>
      </c>
      <c r="BR285" s="994">
        <v>0</v>
      </c>
      <c r="BS285" s="993">
        <v>0</v>
      </c>
      <c r="BT285" s="994">
        <v>0</v>
      </c>
      <c r="BU285" s="993">
        <v>0</v>
      </c>
      <c r="BV285" s="994">
        <v>0</v>
      </c>
      <c r="BW285" s="993">
        <v>0</v>
      </c>
      <c r="BX285" s="994">
        <v>0</v>
      </c>
      <c r="BY285" s="993">
        <v>0</v>
      </c>
      <c r="BZ285" s="994">
        <v>0</v>
      </c>
      <c r="CA285" s="995">
        <v>0</v>
      </c>
      <c r="CB285" s="946"/>
      <c r="CC285" s="971"/>
      <c r="CD285" s="946"/>
      <c r="CE285" s="972"/>
      <c r="CF285" s="946"/>
      <c r="CG285" s="992">
        <v>0</v>
      </c>
      <c r="CH285" s="993">
        <v>0</v>
      </c>
      <c r="CI285" s="994">
        <v>0</v>
      </c>
      <c r="CJ285" s="993">
        <v>0</v>
      </c>
      <c r="CK285" s="994">
        <v>0</v>
      </c>
      <c r="CL285" s="993">
        <v>0</v>
      </c>
      <c r="CM285" s="994">
        <v>0</v>
      </c>
      <c r="CN285" s="993">
        <v>0</v>
      </c>
      <c r="CO285" s="994">
        <v>0</v>
      </c>
      <c r="CP285" s="993">
        <v>0</v>
      </c>
      <c r="CQ285" s="994">
        <v>0</v>
      </c>
      <c r="CR285" s="993">
        <v>0</v>
      </c>
      <c r="CS285" s="994">
        <v>0</v>
      </c>
      <c r="CT285" s="993">
        <v>0</v>
      </c>
      <c r="CU285" s="994">
        <v>0</v>
      </c>
      <c r="CV285" s="993">
        <v>0</v>
      </c>
      <c r="CW285" s="994">
        <v>0</v>
      </c>
      <c r="CX285" s="993">
        <v>0</v>
      </c>
      <c r="CY285" s="994">
        <v>0</v>
      </c>
      <c r="CZ285" s="993">
        <v>0</v>
      </c>
      <c r="DA285" s="994">
        <v>0</v>
      </c>
      <c r="DB285" s="993">
        <v>0</v>
      </c>
      <c r="DC285" s="994">
        <v>0</v>
      </c>
      <c r="DD285" s="993">
        <v>0</v>
      </c>
      <c r="DE285" s="994">
        <v>0</v>
      </c>
      <c r="DF285" s="993">
        <v>0</v>
      </c>
      <c r="DG285" s="994">
        <v>0</v>
      </c>
      <c r="DH285" s="993">
        <v>0</v>
      </c>
      <c r="DI285" s="994">
        <v>0</v>
      </c>
      <c r="DJ285" s="993">
        <v>0</v>
      </c>
      <c r="DK285" s="994">
        <v>0</v>
      </c>
      <c r="DL285" s="993">
        <v>0</v>
      </c>
      <c r="DM285" s="994">
        <v>0</v>
      </c>
      <c r="DN285" s="993">
        <v>0</v>
      </c>
      <c r="DO285" s="994">
        <v>0</v>
      </c>
      <c r="DP285" s="995">
        <v>0</v>
      </c>
      <c r="DQ285" s="946"/>
      <c r="DR285" s="973"/>
      <c r="DS285" s="946"/>
      <c r="DT285" s="992">
        <v>0</v>
      </c>
      <c r="DU285" s="993">
        <v>0</v>
      </c>
      <c r="DV285" s="994">
        <v>0</v>
      </c>
      <c r="DW285" s="993">
        <v>0</v>
      </c>
      <c r="DX285" s="994">
        <v>0</v>
      </c>
      <c r="DY285" s="993">
        <v>0</v>
      </c>
      <c r="DZ285" s="994">
        <v>0</v>
      </c>
      <c r="EA285" s="993">
        <v>0</v>
      </c>
      <c r="EB285" s="994">
        <v>0</v>
      </c>
      <c r="EC285" s="993">
        <v>0</v>
      </c>
      <c r="ED285" s="994">
        <v>0</v>
      </c>
      <c r="EE285" s="993">
        <v>0</v>
      </c>
      <c r="EF285" s="994">
        <v>0</v>
      </c>
      <c r="EG285" s="993">
        <v>0</v>
      </c>
      <c r="EH285" s="994">
        <v>0</v>
      </c>
      <c r="EI285" s="993">
        <v>0</v>
      </c>
      <c r="EJ285" s="994">
        <v>0</v>
      </c>
      <c r="EK285" s="993">
        <v>0</v>
      </c>
      <c r="EL285" s="994">
        <v>0</v>
      </c>
      <c r="EM285" s="993">
        <v>0</v>
      </c>
      <c r="EN285" s="994">
        <v>0</v>
      </c>
      <c r="EO285" s="993">
        <v>0</v>
      </c>
      <c r="EP285" s="994">
        <v>0</v>
      </c>
      <c r="EQ285" s="993">
        <v>0</v>
      </c>
      <c r="ER285" s="994">
        <v>0</v>
      </c>
      <c r="ES285" s="993">
        <v>0</v>
      </c>
      <c r="ET285" s="994">
        <v>0</v>
      </c>
      <c r="EU285" s="993">
        <v>0</v>
      </c>
      <c r="EV285" s="994">
        <v>0</v>
      </c>
      <c r="EW285" s="993">
        <v>0</v>
      </c>
      <c r="EX285" s="994">
        <v>0</v>
      </c>
      <c r="EY285" s="993">
        <v>0</v>
      </c>
      <c r="EZ285" s="994">
        <v>0</v>
      </c>
      <c r="FA285" s="993">
        <v>0</v>
      </c>
      <c r="FB285" s="994">
        <v>0</v>
      </c>
      <c r="FC285" s="995">
        <v>0</v>
      </c>
      <c r="FD285" s="946"/>
      <c r="FE285" s="974"/>
      <c r="FF285" s="946"/>
      <c r="FG285" s="975"/>
      <c r="FI285" s="996" t="b">
        <v>1</v>
      </c>
    </row>
    <row r="286" spans="2:165" hidden="1" outlineLevel="1">
      <c r="B286" s="983">
        <v>270</v>
      </c>
      <c r="C286" s="1012" t="s">
        <v>766</v>
      </c>
      <c r="E286" s="985">
        <v>0</v>
      </c>
      <c r="F286" s="986">
        <v>0</v>
      </c>
      <c r="G286" s="987">
        <v>0</v>
      </c>
      <c r="H286" s="986">
        <v>0</v>
      </c>
      <c r="I286" s="987">
        <v>0</v>
      </c>
      <c r="J286" s="986">
        <v>0</v>
      </c>
      <c r="K286" s="987">
        <v>0</v>
      </c>
      <c r="L286" s="986">
        <v>0</v>
      </c>
      <c r="M286" s="987">
        <v>0</v>
      </c>
      <c r="N286" s="986">
        <v>0</v>
      </c>
      <c r="O286" s="987">
        <v>0</v>
      </c>
      <c r="P286" s="986">
        <v>0</v>
      </c>
      <c r="Q286" s="987">
        <v>0</v>
      </c>
      <c r="R286" s="986">
        <v>0</v>
      </c>
      <c r="S286" s="987">
        <v>0</v>
      </c>
      <c r="T286" s="986">
        <v>0</v>
      </c>
      <c r="U286" s="987">
        <v>0</v>
      </c>
      <c r="V286" s="986">
        <v>0</v>
      </c>
      <c r="W286" s="987">
        <v>0</v>
      </c>
      <c r="X286" s="986">
        <v>0</v>
      </c>
      <c r="Y286" s="987">
        <v>0</v>
      </c>
      <c r="Z286" s="986">
        <v>0</v>
      </c>
      <c r="AA286" s="987">
        <v>0</v>
      </c>
      <c r="AB286" s="986">
        <v>0</v>
      </c>
      <c r="AC286" s="987">
        <v>0</v>
      </c>
      <c r="AD286" s="986">
        <v>0</v>
      </c>
      <c r="AE286" s="987">
        <v>0</v>
      </c>
      <c r="AF286" s="986">
        <v>0</v>
      </c>
      <c r="AG286" s="987">
        <v>0</v>
      </c>
      <c r="AH286" s="986">
        <v>0</v>
      </c>
      <c r="AI286" s="987">
        <v>0</v>
      </c>
      <c r="AJ286" s="986">
        <v>0</v>
      </c>
      <c r="AK286" s="987">
        <v>0</v>
      </c>
      <c r="AL286" s="986">
        <v>0</v>
      </c>
      <c r="AM286" s="987">
        <v>0</v>
      </c>
      <c r="AN286" s="988">
        <v>0</v>
      </c>
      <c r="AO286" s="946"/>
      <c r="AP286" s="964"/>
      <c r="AQ286" s="946"/>
      <c r="AR286" s="985">
        <v>0</v>
      </c>
      <c r="AS286" s="986">
        <v>0</v>
      </c>
      <c r="AT286" s="987">
        <v>0</v>
      </c>
      <c r="AU286" s="986">
        <v>0</v>
      </c>
      <c r="AV286" s="987">
        <v>0</v>
      </c>
      <c r="AW286" s="986">
        <v>0</v>
      </c>
      <c r="AX286" s="987">
        <v>0</v>
      </c>
      <c r="AY286" s="986">
        <v>0</v>
      </c>
      <c r="AZ286" s="987">
        <v>0</v>
      </c>
      <c r="BA286" s="986">
        <v>0</v>
      </c>
      <c r="BB286" s="987">
        <v>0</v>
      </c>
      <c r="BC286" s="986">
        <v>0</v>
      </c>
      <c r="BD286" s="987">
        <v>0</v>
      </c>
      <c r="BE286" s="986">
        <v>0</v>
      </c>
      <c r="BF286" s="987">
        <v>0</v>
      </c>
      <c r="BG286" s="986">
        <v>0</v>
      </c>
      <c r="BH286" s="987">
        <v>0</v>
      </c>
      <c r="BI286" s="986">
        <v>0</v>
      </c>
      <c r="BJ286" s="987">
        <v>0</v>
      </c>
      <c r="BK286" s="986">
        <v>0</v>
      </c>
      <c r="BL286" s="987">
        <v>0</v>
      </c>
      <c r="BM286" s="986">
        <v>0</v>
      </c>
      <c r="BN286" s="987">
        <v>0</v>
      </c>
      <c r="BO286" s="986">
        <v>0</v>
      </c>
      <c r="BP286" s="987">
        <v>0</v>
      </c>
      <c r="BQ286" s="986">
        <v>0</v>
      </c>
      <c r="BR286" s="987">
        <v>0</v>
      </c>
      <c r="BS286" s="986">
        <v>0</v>
      </c>
      <c r="BT286" s="987">
        <v>0</v>
      </c>
      <c r="BU286" s="986">
        <v>0</v>
      </c>
      <c r="BV286" s="987">
        <v>0</v>
      </c>
      <c r="BW286" s="986">
        <v>0</v>
      </c>
      <c r="BX286" s="987">
        <v>0</v>
      </c>
      <c r="BY286" s="986">
        <v>0</v>
      </c>
      <c r="BZ286" s="987">
        <v>0</v>
      </c>
      <c r="CA286" s="988">
        <v>0</v>
      </c>
      <c r="CB286" s="946"/>
      <c r="CC286" s="971"/>
      <c r="CD286" s="946"/>
      <c r="CE286" s="972"/>
      <c r="CF286" s="946"/>
      <c r="CG286" s="985">
        <v>0</v>
      </c>
      <c r="CH286" s="986">
        <v>0</v>
      </c>
      <c r="CI286" s="987">
        <v>0</v>
      </c>
      <c r="CJ286" s="986">
        <v>0</v>
      </c>
      <c r="CK286" s="987">
        <v>0</v>
      </c>
      <c r="CL286" s="986">
        <v>0</v>
      </c>
      <c r="CM286" s="987">
        <v>0</v>
      </c>
      <c r="CN286" s="986">
        <v>0</v>
      </c>
      <c r="CO286" s="987">
        <v>0</v>
      </c>
      <c r="CP286" s="986">
        <v>0</v>
      </c>
      <c r="CQ286" s="987">
        <v>0</v>
      </c>
      <c r="CR286" s="986">
        <v>0</v>
      </c>
      <c r="CS286" s="987">
        <v>0</v>
      </c>
      <c r="CT286" s="986">
        <v>0</v>
      </c>
      <c r="CU286" s="987">
        <v>0</v>
      </c>
      <c r="CV286" s="986">
        <v>0</v>
      </c>
      <c r="CW286" s="987">
        <v>0</v>
      </c>
      <c r="CX286" s="986">
        <v>0</v>
      </c>
      <c r="CY286" s="987">
        <v>0</v>
      </c>
      <c r="CZ286" s="986">
        <v>0</v>
      </c>
      <c r="DA286" s="987">
        <v>0</v>
      </c>
      <c r="DB286" s="986">
        <v>0</v>
      </c>
      <c r="DC286" s="987">
        <v>0</v>
      </c>
      <c r="DD286" s="986">
        <v>0</v>
      </c>
      <c r="DE286" s="987">
        <v>0</v>
      </c>
      <c r="DF286" s="986">
        <v>0</v>
      </c>
      <c r="DG286" s="987">
        <v>0</v>
      </c>
      <c r="DH286" s="986">
        <v>0</v>
      </c>
      <c r="DI286" s="987">
        <v>0</v>
      </c>
      <c r="DJ286" s="986">
        <v>0</v>
      </c>
      <c r="DK286" s="987">
        <v>0</v>
      </c>
      <c r="DL286" s="986">
        <v>0</v>
      </c>
      <c r="DM286" s="987">
        <v>0</v>
      </c>
      <c r="DN286" s="986">
        <v>0</v>
      </c>
      <c r="DO286" s="987">
        <v>0</v>
      </c>
      <c r="DP286" s="988">
        <v>0</v>
      </c>
      <c r="DQ286" s="946"/>
      <c r="DR286" s="973"/>
      <c r="DS286" s="946"/>
      <c r="DT286" s="985">
        <v>0</v>
      </c>
      <c r="DU286" s="986">
        <v>0</v>
      </c>
      <c r="DV286" s="987">
        <v>0</v>
      </c>
      <c r="DW286" s="986">
        <v>0</v>
      </c>
      <c r="DX286" s="987">
        <v>0</v>
      </c>
      <c r="DY286" s="986">
        <v>0</v>
      </c>
      <c r="DZ286" s="987">
        <v>0</v>
      </c>
      <c r="EA286" s="986">
        <v>0</v>
      </c>
      <c r="EB286" s="987">
        <v>0</v>
      </c>
      <c r="EC286" s="986">
        <v>0</v>
      </c>
      <c r="ED286" s="987">
        <v>0</v>
      </c>
      <c r="EE286" s="986">
        <v>0</v>
      </c>
      <c r="EF286" s="987">
        <v>0</v>
      </c>
      <c r="EG286" s="986">
        <v>0</v>
      </c>
      <c r="EH286" s="987">
        <v>0</v>
      </c>
      <c r="EI286" s="986">
        <v>0</v>
      </c>
      <c r="EJ286" s="987">
        <v>0</v>
      </c>
      <c r="EK286" s="986">
        <v>0</v>
      </c>
      <c r="EL286" s="987">
        <v>0</v>
      </c>
      <c r="EM286" s="986">
        <v>0</v>
      </c>
      <c r="EN286" s="987">
        <v>0</v>
      </c>
      <c r="EO286" s="986">
        <v>0</v>
      </c>
      <c r="EP286" s="987">
        <v>0</v>
      </c>
      <c r="EQ286" s="986">
        <v>0</v>
      </c>
      <c r="ER286" s="987">
        <v>0</v>
      </c>
      <c r="ES286" s="986">
        <v>0</v>
      </c>
      <c r="ET286" s="987">
        <v>0</v>
      </c>
      <c r="EU286" s="986">
        <v>0</v>
      </c>
      <c r="EV286" s="987">
        <v>0</v>
      </c>
      <c r="EW286" s="986">
        <v>0</v>
      </c>
      <c r="EX286" s="987">
        <v>0</v>
      </c>
      <c r="EY286" s="986">
        <v>0</v>
      </c>
      <c r="EZ286" s="987">
        <v>0</v>
      </c>
      <c r="FA286" s="986">
        <v>0</v>
      </c>
      <c r="FB286" s="987">
        <v>0</v>
      </c>
      <c r="FC286" s="988">
        <v>0</v>
      </c>
      <c r="FD286" s="946"/>
      <c r="FE286" s="974"/>
      <c r="FF286" s="946"/>
      <c r="FG286" s="975"/>
      <c r="FI286" s="989" t="b">
        <v>1</v>
      </c>
    </row>
    <row r="287" spans="2:165" hidden="1" outlineLevel="1">
      <c r="B287" s="990">
        <v>271</v>
      </c>
      <c r="C287" s="1011" t="s">
        <v>767</v>
      </c>
      <c r="E287" s="992">
        <v>0</v>
      </c>
      <c r="F287" s="993">
        <v>0</v>
      </c>
      <c r="G287" s="994">
        <v>0</v>
      </c>
      <c r="H287" s="993">
        <v>0</v>
      </c>
      <c r="I287" s="994">
        <v>0</v>
      </c>
      <c r="J287" s="993">
        <v>0</v>
      </c>
      <c r="K287" s="994">
        <v>0</v>
      </c>
      <c r="L287" s="993">
        <v>0</v>
      </c>
      <c r="M287" s="994">
        <v>0</v>
      </c>
      <c r="N287" s="993">
        <v>0</v>
      </c>
      <c r="O287" s="994">
        <v>0</v>
      </c>
      <c r="P287" s="993">
        <v>0</v>
      </c>
      <c r="Q287" s="994">
        <v>0</v>
      </c>
      <c r="R287" s="993">
        <v>0</v>
      </c>
      <c r="S287" s="994">
        <v>0</v>
      </c>
      <c r="T287" s="993">
        <v>0</v>
      </c>
      <c r="U287" s="994">
        <v>0</v>
      </c>
      <c r="V287" s="993">
        <v>0</v>
      </c>
      <c r="W287" s="994">
        <v>0</v>
      </c>
      <c r="X287" s="993">
        <v>0</v>
      </c>
      <c r="Y287" s="994">
        <v>0</v>
      </c>
      <c r="Z287" s="993">
        <v>0</v>
      </c>
      <c r="AA287" s="994">
        <v>0</v>
      </c>
      <c r="AB287" s="993">
        <v>0</v>
      </c>
      <c r="AC287" s="994">
        <v>0</v>
      </c>
      <c r="AD287" s="993">
        <v>0</v>
      </c>
      <c r="AE287" s="994">
        <v>0</v>
      </c>
      <c r="AF287" s="993">
        <v>0</v>
      </c>
      <c r="AG287" s="994">
        <v>0</v>
      </c>
      <c r="AH287" s="993">
        <v>0</v>
      </c>
      <c r="AI287" s="994">
        <v>0</v>
      </c>
      <c r="AJ287" s="993">
        <v>0</v>
      </c>
      <c r="AK287" s="994">
        <v>0</v>
      </c>
      <c r="AL287" s="993">
        <v>0</v>
      </c>
      <c r="AM287" s="994">
        <v>0</v>
      </c>
      <c r="AN287" s="995">
        <v>0</v>
      </c>
      <c r="AO287" s="946"/>
      <c r="AP287" s="964"/>
      <c r="AQ287" s="946"/>
      <c r="AR287" s="992">
        <v>0</v>
      </c>
      <c r="AS287" s="993">
        <v>0</v>
      </c>
      <c r="AT287" s="994">
        <v>0</v>
      </c>
      <c r="AU287" s="993">
        <v>0</v>
      </c>
      <c r="AV287" s="994">
        <v>0</v>
      </c>
      <c r="AW287" s="993">
        <v>0</v>
      </c>
      <c r="AX287" s="994">
        <v>0</v>
      </c>
      <c r="AY287" s="993">
        <v>0</v>
      </c>
      <c r="AZ287" s="994">
        <v>0</v>
      </c>
      <c r="BA287" s="993">
        <v>0</v>
      </c>
      <c r="BB287" s="994">
        <v>0</v>
      </c>
      <c r="BC287" s="993">
        <v>0</v>
      </c>
      <c r="BD287" s="994">
        <v>0</v>
      </c>
      <c r="BE287" s="993">
        <v>0</v>
      </c>
      <c r="BF287" s="994">
        <v>0</v>
      </c>
      <c r="BG287" s="993">
        <v>0</v>
      </c>
      <c r="BH287" s="994">
        <v>0</v>
      </c>
      <c r="BI287" s="993">
        <v>0</v>
      </c>
      <c r="BJ287" s="994">
        <v>0</v>
      </c>
      <c r="BK287" s="993">
        <v>0</v>
      </c>
      <c r="BL287" s="994">
        <v>0</v>
      </c>
      <c r="BM287" s="993">
        <v>0</v>
      </c>
      <c r="BN287" s="994">
        <v>0</v>
      </c>
      <c r="BO287" s="993">
        <v>0</v>
      </c>
      <c r="BP287" s="994">
        <v>0</v>
      </c>
      <c r="BQ287" s="993">
        <v>0</v>
      </c>
      <c r="BR287" s="994">
        <v>0</v>
      </c>
      <c r="BS287" s="993">
        <v>0</v>
      </c>
      <c r="BT287" s="994">
        <v>0</v>
      </c>
      <c r="BU287" s="993">
        <v>0</v>
      </c>
      <c r="BV287" s="994">
        <v>0</v>
      </c>
      <c r="BW287" s="993">
        <v>0</v>
      </c>
      <c r="BX287" s="994">
        <v>0</v>
      </c>
      <c r="BY287" s="993">
        <v>0</v>
      </c>
      <c r="BZ287" s="994">
        <v>0</v>
      </c>
      <c r="CA287" s="995">
        <v>0</v>
      </c>
      <c r="CB287" s="946"/>
      <c r="CC287" s="971"/>
      <c r="CD287" s="946"/>
      <c r="CE287" s="972"/>
      <c r="CF287" s="946"/>
      <c r="CG287" s="992">
        <v>0</v>
      </c>
      <c r="CH287" s="993">
        <v>0</v>
      </c>
      <c r="CI287" s="994">
        <v>0</v>
      </c>
      <c r="CJ287" s="993">
        <v>0</v>
      </c>
      <c r="CK287" s="994">
        <v>0</v>
      </c>
      <c r="CL287" s="993">
        <v>0</v>
      </c>
      <c r="CM287" s="994">
        <v>0</v>
      </c>
      <c r="CN287" s="993">
        <v>0</v>
      </c>
      <c r="CO287" s="994">
        <v>0</v>
      </c>
      <c r="CP287" s="993">
        <v>0</v>
      </c>
      <c r="CQ287" s="994">
        <v>0</v>
      </c>
      <c r="CR287" s="993">
        <v>0</v>
      </c>
      <c r="CS287" s="994">
        <v>0</v>
      </c>
      <c r="CT287" s="993">
        <v>0</v>
      </c>
      <c r="CU287" s="994">
        <v>0</v>
      </c>
      <c r="CV287" s="993">
        <v>0</v>
      </c>
      <c r="CW287" s="994">
        <v>0</v>
      </c>
      <c r="CX287" s="993">
        <v>0</v>
      </c>
      <c r="CY287" s="994">
        <v>0</v>
      </c>
      <c r="CZ287" s="993">
        <v>0</v>
      </c>
      <c r="DA287" s="994">
        <v>0</v>
      </c>
      <c r="DB287" s="993">
        <v>0</v>
      </c>
      <c r="DC287" s="994">
        <v>0</v>
      </c>
      <c r="DD287" s="993">
        <v>0</v>
      </c>
      <c r="DE287" s="994">
        <v>0</v>
      </c>
      <c r="DF287" s="993">
        <v>0</v>
      </c>
      <c r="DG287" s="994">
        <v>0</v>
      </c>
      <c r="DH287" s="993">
        <v>0</v>
      </c>
      <c r="DI287" s="994">
        <v>0</v>
      </c>
      <c r="DJ287" s="993">
        <v>0</v>
      </c>
      <c r="DK287" s="994">
        <v>0</v>
      </c>
      <c r="DL287" s="993">
        <v>0</v>
      </c>
      <c r="DM287" s="994">
        <v>0</v>
      </c>
      <c r="DN287" s="993">
        <v>0</v>
      </c>
      <c r="DO287" s="994">
        <v>0</v>
      </c>
      <c r="DP287" s="995">
        <v>0</v>
      </c>
      <c r="DQ287" s="946"/>
      <c r="DR287" s="973"/>
      <c r="DS287" s="946"/>
      <c r="DT287" s="992">
        <v>0</v>
      </c>
      <c r="DU287" s="993">
        <v>0</v>
      </c>
      <c r="DV287" s="994">
        <v>0</v>
      </c>
      <c r="DW287" s="993">
        <v>0</v>
      </c>
      <c r="DX287" s="994">
        <v>0</v>
      </c>
      <c r="DY287" s="993">
        <v>0</v>
      </c>
      <c r="DZ287" s="994">
        <v>0</v>
      </c>
      <c r="EA287" s="993">
        <v>0</v>
      </c>
      <c r="EB287" s="994">
        <v>0</v>
      </c>
      <c r="EC287" s="993">
        <v>0</v>
      </c>
      <c r="ED287" s="994">
        <v>0</v>
      </c>
      <c r="EE287" s="993">
        <v>0</v>
      </c>
      <c r="EF287" s="994">
        <v>0</v>
      </c>
      <c r="EG287" s="993">
        <v>0</v>
      </c>
      <c r="EH287" s="994">
        <v>0</v>
      </c>
      <c r="EI287" s="993">
        <v>0</v>
      </c>
      <c r="EJ287" s="994">
        <v>0</v>
      </c>
      <c r="EK287" s="993">
        <v>0</v>
      </c>
      <c r="EL287" s="994">
        <v>0</v>
      </c>
      <c r="EM287" s="993">
        <v>0</v>
      </c>
      <c r="EN287" s="994">
        <v>0</v>
      </c>
      <c r="EO287" s="993">
        <v>0</v>
      </c>
      <c r="EP287" s="994">
        <v>0</v>
      </c>
      <c r="EQ287" s="993">
        <v>0</v>
      </c>
      <c r="ER287" s="994">
        <v>0</v>
      </c>
      <c r="ES287" s="993">
        <v>0</v>
      </c>
      <c r="ET287" s="994">
        <v>0</v>
      </c>
      <c r="EU287" s="993">
        <v>0</v>
      </c>
      <c r="EV287" s="994">
        <v>0</v>
      </c>
      <c r="EW287" s="993">
        <v>0</v>
      </c>
      <c r="EX287" s="994">
        <v>0</v>
      </c>
      <c r="EY287" s="993">
        <v>0</v>
      </c>
      <c r="EZ287" s="994">
        <v>0</v>
      </c>
      <c r="FA287" s="993">
        <v>0</v>
      </c>
      <c r="FB287" s="994">
        <v>0</v>
      </c>
      <c r="FC287" s="995">
        <v>0</v>
      </c>
      <c r="FD287" s="946"/>
      <c r="FE287" s="974"/>
      <c r="FF287" s="946"/>
      <c r="FG287" s="975"/>
      <c r="FI287" s="996" t="b">
        <v>1</v>
      </c>
    </row>
    <row r="288" spans="2:165" hidden="1" outlineLevel="1">
      <c r="B288" s="983">
        <v>272</v>
      </c>
      <c r="C288" s="1012" t="s">
        <v>768</v>
      </c>
      <c r="E288" s="985">
        <v>0</v>
      </c>
      <c r="F288" s="986">
        <v>0</v>
      </c>
      <c r="G288" s="987">
        <v>0</v>
      </c>
      <c r="H288" s="986">
        <v>0</v>
      </c>
      <c r="I288" s="987">
        <v>0</v>
      </c>
      <c r="J288" s="986">
        <v>0</v>
      </c>
      <c r="K288" s="987">
        <v>0</v>
      </c>
      <c r="L288" s="986">
        <v>0</v>
      </c>
      <c r="M288" s="987">
        <v>0</v>
      </c>
      <c r="N288" s="986">
        <v>0</v>
      </c>
      <c r="O288" s="987">
        <v>0</v>
      </c>
      <c r="P288" s="986">
        <v>0</v>
      </c>
      <c r="Q288" s="987">
        <v>0</v>
      </c>
      <c r="R288" s="986">
        <v>0</v>
      </c>
      <c r="S288" s="987">
        <v>0</v>
      </c>
      <c r="T288" s="986">
        <v>0</v>
      </c>
      <c r="U288" s="987">
        <v>0</v>
      </c>
      <c r="V288" s="986">
        <v>0</v>
      </c>
      <c r="W288" s="987">
        <v>0</v>
      </c>
      <c r="X288" s="986">
        <v>0</v>
      </c>
      <c r="Y288" s="987">
        <v>0</v>
      </c>
      <c r="Z288" s="986">
        <v>0</v>
      </c>
      <c r="AA288" s="987">
        <v>0</v>
      </c>
      <c r="AB288" s="986">
        <v>0</v>
      </c>
      <c r="AC288" s="987">
        <v>0</v>
      </c>
      <c r="AD288" s="986">
        <v>0</v>
      </c>
      <c r="AE288" s="987">
        <v>0</v>
      </c>
      <c r="AF288" s="986">
        <v>0</v>
      </c>
      <c r="AG288" s="987">
        <v>0</v>
      </c>
      <c r="AH288" s="986">
        <v>0</v>
      </c>
      <c r="AI288" s="987">
        <v>0</v>
      </c>
      <c r="AJ288" s="986">
        <v>0</v>
      </c>
      <c r="AK288" s="987">
        <v>0</v>
      </c>
      <c r="AL288" s="986">
        <v>0</v>
      </c>
      <c r="AM288" s="987">
        <v>0</v>
      </c>
      <c r="AN288" s="988">
        <v>0</v>
      </c>
      <c r="AO288" s="946"/>
      <c r="AP288" s="964"/>
      <c r="AQ288" s="946"/>
      <c r="AR288" s="985">
        <v>0</v>
      </c>
      <c r="AS288" s="986">
        <v>0</v>
      </c>
      <c r="AT288" s="987">
        <v>0</v>
      </c>
      <c r="AU288" s="986">
        <v>0</v>
      </c>
      <c r="AV288" s="987">
        <v>0</v>
      </c>
      <c r="AW288" s="986">
        <v>0</v>
      </c>
      <c r="AX288" s="987">
        <v>0</v>
      </c>
      <c r="AY288" s="986">
        <v>0</v>
      </c>
      <c r="AZ288" s="987">
        <v>0</v>
      </c>
      <c r="BA288" s="986">
        <v>0</v>
      </c>
      <c r="BB288" s="987">
        <v>0</v>
      </c>
      <c r="BC288" s="986">
        <v>0</v>
      </c>
      <c r="BD288" s="987">
        <v>0</v>
      </c>
      <c r="BE288" s="986">
        <v>0</v>
      </c>
      <c r="BF288" s="987">
        <v>0</v>
      </c>
      <c r="BG288" s="986">
        <v>0</v>
      </c>
      <c r="BH288" s="987">
        <v>0</v>
      </c>
      <c r="BI288" s="986">
        <v>0</v>
      </c>
      <c r="BJ288" s="987">
        <v>0</v>
      </c>
      <c r="BK288" s="986">
        <v>0</v>
      </c>
      <c r="BL288" s="987">
        <v>0</v>
      </c>
      <c r="BM288" s="986">
        <v>0</v>
      </c>
      <c r="BN288" s="987">
        <v>0</v>
      </c>
      <c r="BO288" s="986">
        <v>0</v>
      </c>
      <c r="BP288" s="987">
        <v>0</v>
      </c>
      <c r="BQ288" s="986">
        <v>0</v>
      </c>
      <c r="BR288" s="987">
        <v>0</v>
      </c>
      <c r="BS288" s="986">
        <v>0</v>
      </c>
      <c r="BT288" s="987">
        <v>0</v>
      </c>
      <c r="BU288" s="986">
        <v>0</v>
      </c>
      <c r="BV288" s="987">
        <v>0</v>
      </c>
      <c r="BW288" s="986">
        <v>0</v>
      </c>
      <c r="BX288" s="987">
        <v>0</v>
      </c>
      <c r="BY288" s="986">
        <v>0</v>
      </c>
      <c r="BZ288" s="987">
        <v>0</v>
      </c>
      <c r="CA288" s="988">
        <v>0</v>
      </c>
      <c r="CB288" s="946"/>
      <c r="CC288" s="971"/>
      <c r="CD288" s="946"/>
      <c r="CE288" s="972"/>
      <c r="CF288" s="946"/>
      <c r="CG288" s="985">
        <v>0</v>
      </c>
      <c r="CH288" s="986">
        <v>0</v>
      </c>
      <c r="CI288" s="987">
        <v>0</v>
      </c>
      <c r="CJ288" s="986">
        <v>0</v>
      </c>
      <c r="CK288" s="987">
        <v>0</v>
      </c>
      <c r="CL288" s="986">
        <v>0</v>
      </c>
      <c r="CM288" s="987">
        <v>0</v>
      </c>
      <c r="CN288" s="986">
        <v>0</v>
      </c>
      <c r="CO288" s="987">
        <v>0</v>
      </c>
      <c r="CP288" s="986">
        <v>0</v>
      </c>
      <c r="CQ288" s="987">
        <v>0</v>
      </c>
      <c r="CR288" s="986">
        <v>0</v>
      </c>
      <c r="CS288" s="987">
        <v>0</v>
      </c>
      <c r="CT288" s="986">
        <v>0</v>
      </c>
      <c r="CU288" s="987">
        <v>0</v>
      </c>
      <c r="CV288" s="986">
        <v>0</v>
      </c>
      <c r="CW288" s="987">
        <v>0</v>
      </c>
      <c r="CX288" s="986">
        <v>0</v>
      </c>
      <c r="CY288" s="987">
        <v>0</v>
      </c>
      <c r="CZ288" s="986">
        <v>0</v>
      </c>
      <c r="DA288" s="987">
        <v>0</v>
      </c>
      <c r="DB288" s="986">
        <v>0</v>
      </c>
      <c r="DC288" s="987">
        <v>0</v>
      </c>
      <c r="DD288" s="986">
        <v>0</v>
      </c>
      <c r="DE288" s="987">
        <v>0</v>
      </c>
      <c r="DF288" s="986">
        <v>0</v>
      </c>
      <c r="DG288" s="987">
        <v>0</v>
      </c>
      <c r="DH288" s="986">
        <v>0</v>
      </c>
      <c r="DI288" s="987">
        <v>0</v>
      </c>
      <c r="DJ288" s="986">
        <v>0</v>
      </c>
      <c r="DK288" s="987">
        <v>0</v>
      </c>
      <c r="DL288" s="986">
        <v>0</v>
      </c>
      <c r="DM288" s="987">
        <v>0</v>
      </c>
      <c r="DN288" s="986">
        <v>0</v>
      </c>
      <c r="DO288" s="987">
        <v>0</v>
      </c>
      <c r="DP288" s="988">
        <v>0</v>
      </c>
      <c r="DQ288" s="946"/>
      <c r="DR288" s="973"/>
      <c r="DS288" s="946"/>
      <c r="DT288" s="985">
        <v>0</v>
      </c>
      <c r="DU288" s="986">
        <v>0</v>
      </c>
      <c r="DV288" s="987">
        <v>0</v>
      </c>
      <c r="DW288" s="986">
        <v>0</v>
      </c>
      <c r="DX288" s="987">
        <v>0</v>
      </c>
      <c r="DY288" s="986">
        <v>0</v>
      </c>
      <c r="DZ288" s="987">
        <v>0</v>
      </c>
      <c r="EA288" s="986">
        <v>0</v>
      </c>
      <c r="EB288" s="987">
        <v>0</v>
      </c>
      <c r="EC288" s="986">
        <v>0</v>
      </c>
      <c r="ED288" s="987">
        <v>0</v>
      </c>
      <c r="EE288" s="986">
        <v>0</v>
      </c>
      <c r="EF288" s="987">
        <v>0</v>
      </c>
      <c r="EG288" s="986">
        <v>0</v>
      </c>
      <c r="EH288" s="987">
        <v>0</v>
      </c>
      <c r="EI288" s="986">
        <v>0</v>
      </c>
      <c r="EJ288" s="987">
        <v>0</v>
      </c>
      <c r="EK288" s="986">
        <v>0</v>
      </c>
      <c r="EL288" s="987">
        <v>0</v>
      </c>
      <c r="EM288" s="986">
        <v>0</v>
      </c>
      <c r="EN288" s="987">
        <v>0</v>
      </c>
      <c r="EO288" s="986">
        <v>0</v>
      </c>
      <c r="EP288" s="987">
        <v>0</v>
      </c>
      <c r="EQ288" s="986">
        <v>0</v>
      </c>
      <c r="ER288" s="987">
        <v>0</v>
      </c>
      <c r="ES288" s="986">
        <v>0</v>
      </c>
      <c r="ET288" s="987">
        <v>0</v>
      </c>
      <c r="EU288" s="986">
        <v>0</v>
      </c>
      <c r="EV288" s="987">
        <v>0</v>
      </c>
      <c r="EW288" s="986">
        <v>0</v>
      </c>
      <c r="EX288" s="987">
        <v>0</v>
      </c>
      <c r="EY288" s="986">
        <v>0</v>
      </c>
      <c r="EZ288" s="987">
        <v>0</v>
      </c>
      <c r="FA288" s="986">
        <v>0</v>
      </c>
      <c r="FB288" s="987">
        <v>0</v>
      </c>
      <c r="FC288" s="988">
        <v>0</v>
      </c>
      <c r="FD288" s="946"/>
      <c r="FE288" s="974"/>
      <c r="FF288" s="946"/>
      <c r="FG288" s="975"/>
      <c r="FI288" s="989" t="b">
        <v>1</v>
      </c>
    </row>
    <row r="289" spans="2:165" hidden="1" outlineLevel="1">
      <c r="B289" s="990">
        <v>273</v>
      </c>
      <c r="C289" s="1011" t="s">
        <v>769</v>
      </c>
      <c r="E289" s="992">
        <v>0</v>
      </c>
      <c r="F289" s="993">
        <v>0</v>
      </c>
      <c r="G289" s="994">
        <v>0</v>
      </c>
      <c r="H289" s="993">
        <v>0</v>
      </c>
      <c r="I289" s="994">
        <v>0</v>
      </c>
      <c r="J289" s="993">
        <v>0</v>
      </c>
      <c r="K289" s="994">
        <v>0</v>
      </c>
      <c r="L289" s="993">
        <v>0</v>
      </c>
      <c r="M289" s="994">
        <v>0</v>
      </c>
      <c r="N289" s="993">
        <v>0</v>
      </c>
      <c r="O289" s="994">
        <v>0</v>
      </c>
      <c r="P289" s="993">
        <v>0</v>
      </c>
      <c r="Q289" s="994">
        <v>0</v>
      </c>
      <c r="R289" s="993">
        <v>0</v>
      </c>
      <c r="S289" s="994">
        <v>0</v>
      </c>
      <c r="T289" s="993">
        <v>0</v>
      </c>
      <c r="U289" s="994">
        <v>0</v>
      </c>
      <c r="V289" s="993">
        <v>0</v>
      </c>
      <c r="W289" s="994">
        <v>0</v>
      </c>
      <c r="X289" s="993">
        <v>0</v>
      </c>
      <c r="Y289" s="994">
        <v>0</v>
      </c>
      <c r="Z289" s="993">
        <v>0</v>
      </c>
      <c r="AA289" s="994">
        <v>0</v>
      </c>
      <c r="AB289" s="993">
        <v>0</v>
      </c>
      <c r="AC289" s="994">
        <v>0</v>
      </c>
      <c r="AD289" s="993">
        <v>0</v>
      </c>
      <c r="AE289" s="994">
        <v>0</v>
      </c>
      <c r="AF289" s="993">
        <v>0</v>
      </c>
      <c r="AG289" s="994">
        <v>0</v>
      </c>
      <c r="AH289" s="993">
        <v>0</v>
      </c>
      <c r="AI289" s="994">
        <v>0</v>
      </c>
      <c r="AJ289" s="993">
        <v>0</v>
      </c>
      <c r="AK289" s="994">
        <v>0</v>
      </c>
      <c r="AL289" s="993">
        <v>0</v>
      </c>
      <c r="AM289" s="994">
        <v>0</v>
      </c>
      <c r="AN289" s="995">
        <v>0</v>
      </c>
      <c r="AO289" s="946"/>
      <c r="AP289" s="964"/>
      <c r="AQ289" s="946"/>
      <c r="AR289" s="992">
        <v>0</v>
      </c>
      <c r="AS289" s="993">
        <v>0</v>
      </c>
      <c r="AT289" s="994">
        <v>0</v>
      </c>
      <c r="AU289" s="993">
        <v>0</v>
      </c>
      <c r="AV289" s="994">
        <v>0</v>
      </c>
      <c r="AW289" s="993">
        <v>0</v>
      </c>
      <c r="AX289" s="994">
        <v>0</v>
      </c>
      <c r="AY289" s="993">
        <v>0</v>
      </c>
      <c r="AZ289" s="994">
        <v>0</v>
      </c>
      <c r="BA289" s="993">
        <v>0</v>
      </c>
      <c r="BB289" s="994">
        <v>0</v>
      </c>
      <c r="BC289" s="993">
        <v>0</v>
      </c>
      <c r="BD289" s="994">
        <v>0</v>
      </c>
      <c r="BE289" s="993">
        <v>0</v>
      </c>
      <c r="BF289" s="994">
        <v>0</v>
      </c>
      <c r="BG289" s="993">
        <v>0</v>
      </c>
      <c r="BH289" s="994">
        <v>0</v>
      </c>
      <c r="BI289" s="993">
        <v>0</v>
      </c>
      <c r="BJ289" s="994">
        <v>0</v>
      </c>
      <c r="BK289" s="993">
        <v>0</v>
      </c>
      <c r="BL289" s="994">
        <v>0</v>
      </c>
      <c r="BM289" s="993">
        <v>0</v>
      </c>
      <c r="BN289" s="994">
        <v>0</v>
      </c>
      <c r="BO289" s="993">
        <v>0</v>
      </c>
      <c r="BP289" s="994">
        <v>0</v>
      </c>
      <c r="BQ289" s="993">
        <v>0</v>
      </c>
      <c r="BR289" s="994">
        <v>0</v>
      </c>
      <c r="BS289" s="993">
        <v>0</v>
      </c>
      <c r="BT289" s="994">
        <v>0</v>
      </c>
      <c r="BU289" s="993">
        <v>0</v>
      </c>
      <c r="BV289" s="994">
        <v>0</v>
      </c>
      <c r="BW289" s="993">
        <v>0</v>
      </c>
      <c r="BX289" s="994">
        <v>0</v>
      </c>
      <c r="BY289" s="993">
        <v>0</v>
      </c>
      <c r="BZ289" s="994">
        <v>0</v>
      </c>
      <c r="CA289" s="995">
        <v>0</v>
      </c>
      <c r="CB289" s="946"/>
      <c r="CC289" s="971"/>
      <c r="CD289" s="946"/>
      <c r="CE289" s="972"/>
      <c r="CF289" s="946"/>
      <c r="CG289" s="992">
        <v>0</v>
      </c>
      <c r="CH289" s="993">
        <v>0</v>
      </c>
      <c r="CI289" s="994">
        <v>0</v>
      </c>
      <c r="CJ289" s="993">
        <v>0</v>
      </c>
      <c r="CK289" s="994">
        <v>0</v>
      </c>
      <c r="CL289" s="993">
        <v>0</v>
      </c>
      <c r="CM289" s="994">
        <v>0</v>
      </c>
      <c r="CN289" s="993">
        <v>0</v>
      </c>
      <c r="CO289" s="994">
        <v>0</v>
      </c>
      <c r="CP289" s="993">
        <v>0</v>
      </c>
      <c r="CQ289" s="994">
        <v>0</v>
      </c>
      <c r="CR289" s="993">
        <v>0</v>
      </c>
      <c r="CS289" s="994">
        <v>0</v>
      </c>
      <c r="CT289" s="993">
        <v>0</v>
      </c>
      <c r="CU289" s="994">
        <v>0</v>
      </c>
      <c r="CV289" s="993">
        <v>0</v>
      </c>
      <c r="CW289" s="994">
        <v>0</v>
      </c>
      <c r="CX289" s="993">
        <v>0</v>
      </c>
      <c r="CY289" s="994">
        <v>0</v>
      </c>
      <c r="CZ289" s="993">
        <v>0</v>
      </c>
      <c r="DA289" s="994">
        <v>0</v>
      </c>
      <c r="DB289" s="993">
        <v>0</v>
      </c>
      <c r="DC289" s="994">
        <v>0</v>
      </c>
      <c r="DD289" s="993">
        <v>0</v>
      </c>
      <c r="DE289" s="994">
        <v>0</v>
      </c>
      <c r="DF289" s="993">
        <v>0</v>
      </c>
      <c r="DG289" s="994">
        <v>0</v>
      </c>
      <c r="DH289" s="993">
        <v>0</v>
      </c>
      <c r="DI289" s="994">
        <v>0</v>
      </c>
      <c r="DJ289" s="993">
        <v>0</v>
      </c>
      <c r="DK289" s="994">
        <v>0</v>
      </c>
      <c r="DL289" s="993">
        <v>0</v>
      </c>
      <c r="DM289" s="994">
        <v>0</v>
      </c>
      <c r="DN289" s="993">
        <v>0</v>
      </c>
      <c r="DO289" s="994">
        <v>0</v>
      </c>
      <c r="DP289" s="995">
        <v>0</v>
      </c>
      <c r="DQ289" s="946"/>
      <c r="DR289" s="973"/>
      <c r="DS289" s="946"/>
      <c r="DT289" s="992">
        <v>0</v>
      </c>
      <c r="DU289" s="993">
        <v>0</v>
      </c>
      <c r="DV289" s="994">
        <v>0</v>
      </c>
      <c r="DW289" s="993">
        <v>0</v>
      </c>
      <c r="DX289" s="994">
        <v>0</v>
      </c>
      <c r="DY289" s="993">
        <v>0</v>
      </c>
      <c r="DZ289" s="994">
        <v>0</v>
      </c>
      <c r="EA289" s="993">
        <v>0</v>
      </c>
      <c r="EB289" s="994">
        <v>0</v>
      </c>
      <c r="EC289" s="993">
        <v>0</v>
      </c>
      <c r="ED289" s="994">
        <v>0</v>
      </c>
      <c r="EE289" s="993">
        <v>0</v>
      </c>
      <c r="EF289" s="994">
        <v>0</v>
      </c>
      <c r="EG289" s="993">
        <v>0</v>
      </c>
      <c r="EH289" s="994">
        <v>0</v>
      </c>
      <c r="EI289" s="993">
        <v>0</v>
      </c>
      <c r="EJ289" s="994">
        <v>0</v>
      </c>
      <c r="EK289" s="993">
        <v>0</v>
      </c>
      <c r="EL289" s="994">
        <v>0</v>
      </c>
      <c r="EM289" s="993">
        <v>0</v>
      </c>
      <c r="EN289" s="994">
        <v>0</v>
      </c>
      <c r="EO289" s="993">
        <v>0</v>
      </c>
      <c r="EP289" s="994">
        <v>0</v>
      </c>
      <c r="EQ289" s="993">
        <v>0</v>
      </c>
      <c r="ER289" s="994">
        <v>0</v>
      </c>
      <c r="ES289" s="993">
        <v>0</v>
      </c>
      <c r="ET289" s="994">
        <v>0</v>
      </c>
      <c r="EU289" s="993">
        <v>0</v>
      </c>
      <c r="EV289" s="994">
        <v>0</v>
      </c>
      <c r="EW289" s="993">
        <v>0</v>
      </c>
      <c r="EX289" s="994">
        <v>0</v>
      </c>
      <c r="EY289" s="993">
        <v>0</v>
      </c>
      <c r="EZ289" s="994">
        <v>0</v>
      </c>
      <c r="FA289" s="993">
        <v>0</v>
      </c>
      <c r="FB289" s="994">
        <v>0</v>
      </c>
      <c r="FC289" s="995">
        <v>0</v>
      </c>
      <c r="FD289" s="946"/>
      <c r="FE289" s="974"/>
      <c r="FF289" s="946"/>
      <c r="FG289" s="975"/>
      <c r="FI289" s="996" t="b">
        <v>1</v>
      </c>
    </row>
    <row r="290" spans="2:165" hidden="1" outlineLevel="1">
      <c r="B290" s="1013">
        <v>274</v>
      </c>
      <c r="C290" s="1014" t="s">
        <v>404</v>
      </c>
      <c r="E290" s="1015">
        <v>0</v>
      </c>
      <c r="F290" s="1016">
        <v>0</v>
      </c>
      <c r="G290" s="1017">
        <v>0</v>
      </c>
      <c r="H290" s="1016">
        <v>0</v>
      </c>
      <c r="I290" s="1017">
        <v>0</v>
      </c>
      <c r="J290" s="1016">
        <v>0</v>
      </c>
      <c r="K290" s="1017">
        <v>0</v>
      </c>
      <c r="L290" s="1016">
        <v>0</v>
      </c>
      <c r="M290" s="1017">
        <v>0</v>
      </c>
      <c r="N290" s="1016">
        <v>0</v>
      </c>
      <c r="O290" s="1017">
        <v>0</v>
      </c>
      <c r="P290" s="1016">
        <v>0</v>
      </c>
      <c r="Q290" s="1017">
        <v>0</v>
      </c>
      <c r="R290" s="1016">
        <v>0</v>
      </c>
      <c r="S290" s="1017">
        <v>0</v>
      </c>
      <c r="T290" s="1016">
        <v>0</v>
      </c>
      <c r="U290" s="1017">
        <v>0</v>
      </c>
      <c r="V290" s="1016">
        <v>0</v>
      </c>
      <c r="W290" s="1017">
        <v>0</v>
      </c>
      <c r="X290" s="1016">
        <v>0</v>
      </c>
      <c r="Y290" s="1017">
        <v>0</v>
      </c>
      <c r="Z290" s="1016">
        <v>0</v>
      </c>
      <c r="AA290" s="1017">
        <v>0</v>
      </c>
      <c r="AB290" s="1016">
        <v>0</v>
      </c>
      <c r="AC290" s="1017">
        <v>0</v>
      </c>
      <c r="AD290" s="1016">
        <v>0</v>
      </c>
      <c r="AE290" s="1017">
        <v>0</v>
      </c>
      <c r="AF290" s="1016">
        <v>0</v>
      </c>
      <c r="AG290" s="1017">
        <v>0</v>
      </c>
      <c r="AH290" s="1016">
        <v>0</v>
      </c>
      <c r="AI290" s="1017">
        <v>0</v>
      </c>
      <c r="AJ290" s="1016">
        <v>0</v>
      </c>
      <c r="AK290" s="1017">
        <v>0</v>
      </c>
      <c r="AL290" s="1016">
        <v>0</v>
      </c>
      <c r="AM290" s="1017">
        <v>0</v>
      </c>
      <c r="AN290" s="1018">
        <v>0</v>
      </c>
      <c r="AO290" s="946"/>
      <c r="AP290" s="964"/>
      <c r="AQ290" s="946"/>
      <c r="AR290" s="1015">
        <v>0</v>
      </c>
      <c r="AS290" s="1016">
        <v>0</v>
      </c>
      <c r="AT290" s="1017">
        <v>0</v>
      </c>
      <c r="AU290" s="1016">
        <v>0</v>
      </c>
      <c r="AV290" s="1017">
        <v>0</v>
      </c>
      <c r="AW290" s="1016">
        <v>0</v>
      </c>
      <c r="AX290" s="1017">
        <v>0</v>
      </c>
      <c r="AY290" s="1016">
        <v>0</v>
      </c>
      <c r="AZ290" s="1017">
        <v>0</v>
      </c>
      <c r="BA290" s="1016">
        <v>0</v>
      </c>
      <c r="BB290" s="1017">
        <v>0</v>
      </c>
      <c r="BC290" s="1016">
        <v>0</v>
      </c>
      <c r="BD290" s="1017">
        <v>0</v>
      </c>
      <c r="BE290" s="1016">
        <v>0</v>
      </c>
      <c r="BF290" s="1017">
        <v>0</v>
      </c>
      <c r="BG290" s="1016">
        <v>0</v>
      </c>
      <c r="BH290" s="1017">
        <v>0</v>
      </c>
      <c r="BI290" s="1016">
        <v>0</v>
      </c>
      <c r="BJ290" s="1017">
        <v>0</v>
      </c>
      <c r="BK290" s="1016">
        <v>0</v>
      </c>
      <c r="BL290" s="1017">
        <v>0</v>
      </c>
      <c r="BM290" s="1016">
        <v>0</v>
      </c>
      <c r="BN290" s="1017">
        <v>0</v>
      </c>
      <c r="BO290" s="1016">
        <v>0</v>
      </c>
      <c r="BP290" s="1017">
        <v>0</v>
      </c>
      <c r="BQ290" s="1016">
        <v>0</v>
      </c>
      <c r="BR290" s="1017">
        <v>0</v>
      </c>
      <c r="BS290" s="1016">
        <v>0</v>
      </c>
      <c r="BT290" s="1017">
        <v>0</v>
      </c>
      <c r="BU290" s="1016">
        <v>0</v>
      </c>
      <c r="BV290" s="1017">
        <v>0</v>
      </c>
      <c r="BW290" s="1016">
        <v>0</v>
      </c>
      <c r="BX290" s="1017">
        <v>0</v>
      </c>
      <c r="BY290" s="1016">
        <v>0</v>
      </c>
      <c r="BZ290" s="1017">
        <v>0</v>
      </c>
      <c r="CA290" s="1018">
        <v>0</v>
      </c>
      <c r="CB290" s="946"/>
      <c r="CC290" s="971"/>
      <c r="CD290" s="946"/>
      <c r="CE290" s="972"/>
      <c r="CF290" s="946"/>
      <c r="CG290" s="1015">
        <v>0</v>
      </c>
      <c r="CH290" s="1016">
        <v>0</v>
      </c>
      <c r="CI290" s="1017">
        <v>0</v>
      </c>
      <c r="CJ290" s="1016">
        <v>0</v>
      </c>
      <c r="CK290" s="1017">
        <v>0</v>
      </c>
      <c r="CL290" s="1016">
        <v>0</v>
      </c>
      <c r="CM290" s="1017">
        <v>0</v>
      </c>
      <c r="CN290" s="1016">
        <v>0</v>
      </c>
      <c r="CO290" s="1017">
        <v>0</v>
      </c>
      <c r="CP290" s="1016">
        <v>0</v>
      </c>
      <c r="CQ290" s="1017">
        <v>0</v>
      </c>
      <c r="CR290" s="1016">
        <v>0</v>
      </c>
      <c r="CS290" s="1017">
        <v>0</v>
      </c>
      <c r="CT290" s="1016">
        <v>0</v>
      </c>
      <c r="CU290" s="1017">
        <v>0</v>
      </c>
      <c r="CV290" s="1016">
        <v>0</v>
      </c>
      <c r="CW290" s="1017">
        <v>0</v>
      </c>
      <c r="CX290" s="1016">
        <v>0</v>
      </c>
      <c r="CY290" s="1017">
        <v>0</v>
      </c>
      <c r="CZ290" s="1016">
        <v>0</v>
      </c>
      <c r="DA290" s="1017">
        <v>0</v>
      </c>
      <c r="DB290" s="1016">
        <v>0</v>
      </c>
      <c r="DC290" s="1017">
        <v>0</v>
      </c>
      <c r="DD290" s="1016">
        <v>0</v>
      </c>
      <c r="DE290" s="1017">
        <v>0</v>
      </c>
      <c r="DF290" s="1016">
        <v>0</v>
      </c>
      <c r="DG290" s="1017">
        <v>0</v>
      </c>
      <c r="DH290" s="1016">
        <v>0</v>
      </c>
      <c r="DI290" s="1017">
        <v>0</v>
      </c>
      <c r="DJ290" s="1016">
        <v>0</v>
      </c>
      <c r="DK290" s="1017">
        <v>0</v>
      </c>
      <c r="DL290" s="1016">
        <v>0</v>
      </c>
      <c r="DM290" s="1017">
        <v>0</v>
      </c>
      <c r="DN290" s="1016">
        <v>0</v>
      </c>
      <c r="DO290" s="1017">
        <v>0</v>
      </c>
      <c r="DP290" s="1018">
        <v>0</v>
      </c>
      <c r="DQ290" s="946"/>
      <c r="DR290" s="973"/>
      <c r="DS290" s="946"/>
      <c r="DT290" s="1015">
        <v>0</v>
      </c>
      <c r="DU290" s="1016">
        <v>0</v>
      </c>
      <c r="DV290" s="1017">
        <v>0</v>
      </c>
      <c r="DW290" s="1016">
        <v>0</v>
      </c>
      <c r="DX290" s="1017">
        <v>0</v>
      </c>
      <c r="DY290" s="1016">
        <v>0</v>
      </c>
      <c r="DZ290" s="1017">
        <v>0</v>
      </c>
      <c r="EA290" s="1016">
        <v>0</v>
      </c>
      <c r="EB290" s="1017">
        <v>0</v>
      </c>
      <c r="EC290" s="1016">
        <v>0</v>
      </c>
      <c r="ED290" s="1017">
        <v>0</v>
      </c>
      <c r="EE290" s="1016">
        <v>0</v>
      </c>
      <c r="EF290" s="1017">
        <v>0</v>
      </c>
      <c r="EG290" s="1016">
        <v>0</v>
      </c>
      <c r="EH290" s="1017">
        <v>0</v>
      </c>
      <c r="EI290" s="1016">
        <v>0</v>
      </c>
      <c r="EJ290" s="1017">
        <v>0</v>
      </c>
      <c r="EK290" s="1016">
        <v>0</v>
      </c>
      <c r="EL290" s="1017">
        <v>0</v>
      </c>
      <c r="EM290" s="1016">
        <v>0</v>
      </c>
      <c r="EN290" s="1017">
        <v>0</v>
      </c>
      <c r="EO290" s="1016">
        <v>0</v>
      </c>
      <c r="EP290" s="1017">
        <v>0</v>
      </c>
      <c r="EQ290" s="1016">
        <v>0</v>
      </c>
      <c r="ER290" s="1017">
        <v>0</v>
      </c>
      <c r="ES290" s="1016">
        <v>0</v>
      </c>
      <c r="ET290" s="1017">
        <v>0</v>
      </c>
      <c r="EU290" s="1016">
        <v>0</v>
      </c>
      <c r="EV290" s="1017">
        <v>0</v>
      </c>
      <c r="EW290" s="1016">
        <v>0</v>
      </c>
      <c r="EX290" s="1017">
        <v>0</v>
      </c>
      <c r="EY290" s="1016">
        <v>0</v>
      </c>
      <c r="EZ290" s="1017">
        <v>0</v>
      </c>
      <c r="FA290" s="1016">
        <v>0</v>
      </c>
      <c r="FB290" s="1017">
        <v>0</v>
      </c>
      <c r="FC290" s="1018">
        <v>0</v>
      </c>
      <c r="FD290" s="946"/>
      <c r="FE290" s="974"/>
      <c r="FF290" s="946"/>
      <c r="FG290" s="975"/>
      <c r="FI290" s="1019" t="b">
        <v>1</v>
      </c>
    </row>
    <row r="291" spans="2:165" hidden="1" outlineLevel="1">
      <c r="B291" s="976">
        <v>275</v>
      </c>
      <c r="C291" s="1020" t="s">
        <v>770</v>
      </c>
      <c r="E291" s="978">
        <v>0</v>
      </c>
      <c r="F291" s="979">
        <v>0</v>
      </c>
      <c r="G291" s="980">
        <v>0</v>
      </c>
      <c r="H291" s="979">
        <v>0</v>
      </c>
      <c r="I291" s="980">
        <v>0</v>
      </c>
      <c r="J291" s="979">
        <v>0</v>
      </c>
      <c r="K291" s="980">
        <v>0</v>
      </c>
      <c r="L291" s="979">
        <v>0</v>
      </c>
      <c r="M291" s="980">
        <v>0</v>
      </c>
      <c r="N291" s="979">
        <v>0</v>
      </c>
      <c r="O291" s="980">
        <v>0</v>
      </c>
      <c r="P291" s="979">
        <v>0</v>
      </c>
      <c r="Q291" s="980">
        <v>0</v>
      </c>
      <c r="R291" s="979">
        <v>0</v>
      </c>
      <c r="S291" s="980">
        <v>0</v>
      </c>
      <c r="T291" s="979">
        <v>0</v>
      </c>
      <c r="U291" s="980">
        <v>0</v>
      </c>
      <c r="V291" s="979">
        <v>0</v>
      </c>
      <c r="W291" s="980">
        <v>0</v>
      </c>
      <c r="X291" s="979">
        <v>0</v>
      </c>
      <c r="Y291" s="980">
        <v>0</v>
      </c>
      <c r="Z291" s="979">
        <v>0</v>
      </c>
      <c r="AA291" s="980">
        <v>0</v>
      </c>
      <c r="AB291" s="979">
        <v>0</v>
      </c>
      <c r="AC291" s="980">
        <v>0</v>
      </c>
      <c r="AD291" s="979">
        <v>0</v>
      </c>
      <c r="AE291" s="980">
        <v>0</v>
      </c>
      <c r="AF291" s="979">
        <v>0</v>
      </c>
      <c r="AG291" s="980">
        <v>0</v>
      </c>
      <c r="AH291" s="979">
        <v>0</v>
      </c>
      <c r="AI291" s="980">
        <v>0</v>
      </c>
      <c r="AJ291" s="979">
        <v>0</v>
      </c>
      <c r="AK291" s="980">
        <v>0</v>
      </c>
      <c r="AL291" s="979">
        <v>0</v>
      </c>
      <c r="AM291" s="980">
        <v>0</v>
      </c>
      <c r="AN291" s="981">
        <v>0</v>
      </c>
      <c r="AO291" s="946"/>
      <c r="AP291" s="964"/>
      <c r="AQ291" s="946"/>
      <c r="AR291" s="978">
        <v>0</v>
      </c>
      <c r="AS291" s="979">
        <v>0</v>
      </c>
      <c r="AT291" s="980">
        <v>0</v>
      </c>
      <c r="AU291" s="979">
        <v>0</v>
      </c>
      <c r="AV291" s="980">
        <v>0</v>
      </c>
      <c r="AW291" s="979">
        <v>0</v>
      </c>
      <c r="AX291" s="980">
        <v>0</v>
      </c>
      <c r="AY291" s="979">
        <v>0</v>
      </c>
      <c r="AZ291" s="980">
        <v>0</v>
      </c>
      <c r="BA291" s="979">
        <v>0</v>
      </c>
      <c r="BB291" s="980">
        <v>0</v>
      </c>
      <c r="BC291" s="979">
        <v>0</v>
      </c>
      <c r="BD291" s="980">
        <v>0</v>
      </c>
      <c r="BE291" s="979">
        <v>0</v>
      </c>
      <c r="BF291" s="980">
        <v>0</v>
      </c>
      <c r="BG291" s="979">
        <v>0</v>
      </c>
      <c r="BH291" s="980">
        <v>0</v>
      </c>
      <c r="BI291" s="979">
        <v>0</v>
      </c>
      <c r="BJ291" s="980">
        <v>0</v>
      </c>
      <c r="BK291" s="979">
        <v>0</v>
      </c>
      <c r="BL291" s="980">
        <v>0</v>
      </c>
      <c r="BM291" s="979">
        <v>0</v>
      </c>
      <c r="BN291" s="980">
        <v>0</v>
      </c>
      <c r="BO291" s="979">
        <v>0</v>
      </c>
      <c r="BP291" s="980">
        <v>0</v>
      </c>
      <c r="BQ291" s="979">
        <v>0</v>
      </c>
      <c r="BR291" s="980">
        <v>0</v>
      </c>
      <c r="BS291" s="979">
        <v>0</v>
      </c>
      <c r="BT291" s="980">
        <v>0</v>
      </c>
      <c r="BU291" s="979">
        <v>0</v>
      </c>
      <c r="BV291" s="980">
        <v>0</v>
      </c>
      <c r="BW291" s="979">
        <v>0</v>
      </c>
      <c r="BX291" s="980">
        <v>0</v>
      </c>
      <c r="BY291" s="979">
        <v>0</v>
      </c>
      <c r="BZ291" s="980">
        <v>0</v>
      </c>
      <c r="CA291" s="981">
        <v>0</v>
      </c>
      <c r="CB291" s="946"/>
      <c r="CC291" s="971"/>
      <c r="CD291" s="946"/>
      <c r="CE291" s="972"/>
      <c r="CF291" s="946"/>
      <c r="CG291" s="978">
        <v>0</v>
      </c>
      <c r="CH291" s="979">
        <v>0</v>
      </c>
      <c r="CI291" s="980">
        <v>0</v>
      </c>
      <c r="CJ291" s="979">
        <v>0</v>
      </c>
      <c r="CK291" s="980">
        <v>0</v>
      </c>
      <c r="CL291" s="979">
        <v>0</v>
      </c>
      <c r="CM291" s="980">
        <v>0</v>
      </c>
      <c r="CN291" s="979">
        <v>0</v>
      </c>
      <c r="CO291" s="980">
        <v>0</v>
      </c>
      <c r="CP291" s="979">
        <v>0</v>
      </c>
      <c r="CQ291" s="980">
        <v>0</v>
      </c>
      <c r="CR291" s="979">
        <v>0</v>
      </c>
      <c r="CS291" s="980">
        <v>0</v>
      </c>
      <c r="CT291" s="979">
        <v>0</v>
      </c>
      <c r="CU291" s="980">
        <v>0</v>
      </c>
      <c r="CV291" s="979">
        <v>0</v>
      </c>
      <c r="CW291" s="980">
        <v>0</v>
      </c>
      <c r="CX291" s="979">
        <v>0</v>
      </c>
      <c r="CY291" s="980">
        <v>0</v>
      </c>
      <c r="CZ291" s="979">
        <v>0</v>
      </c>
      <c r="DA291" s="980">
        <v>0</v>
      </c>
      <c r="DB291" s="979">
        <v>0</v>
      </c>
      <c r="DC291" s="980">
        <v>0</v>
      </c>
      <c r="DD291" s="979">
        <v>0</v>
      </c>
      <c r="DE291" s="980">
        <v>0</v>
      </c>
      <c r="DF291" s="979">
        <v>0</v>
      </c>
      <c r="DG291" s="980">
        <v>0</v>
      </c>
      <c r="DH291" s="979">
        <v>0</v>
      </c>
      <c r="DI291" s="980">
        <v>0</v>
      </c>
      <c r="DJ291" s="979">
        <v>0</v>
      </c>
      <c r="DK291" s="980">
        <v>0</v>
      </c>
      <c r="DL291" s="979">
        <v>0</v>
      </c>
      <c r="DM291" s="980">
        <v>0</v>
      </c>
      <c r="DN291" s="979">
        <v>0</v>
      </c>
      <c r="DO291" s="980">
        <v>0</v>
      </c>
      <c r="DP291" s="981">
        <v>0</v>
      </c>
      <c r="DQ291" s="946"/>
      <c r="DR291" s="973"/>
      <c r="DS291" s="946"/>
      <c r="DT291" s="978">
        <v>0</v>
      </c>
      <c r="DU291" s="979">
        <v>0</v>
      </c>
      <c r="DV291" s="980">
        <v>0</v>
      </c>
      <c r="DW291" s="979">
        <v>0</v>
      </c>
      <c r="DX291" s="980">
        <v>0</v>
      </c>
      <c r="DY291" s="979">
        <v>0</v>
      </c>
      <c r="DZ291" s="980">
        <v>0</v>
      </c>
      <c r="EA291" s="979">
        <v>0</v>
      </c>
      <c r="EB291" s="980">
        <v>0</v>
      </c>
      <c r="EC291" s="979">
        <v>0</v>
      </c>
      <c r="ED291" s="980">
        <v>0</v>
      </c>
      <c r="EE291" s="979">
        <v>0</v>
      </c>
      <c r="EF291" s="980">
        <v>0</v>
      </c>
      <c r="EG291" s="979">
        <v>0</v>
      </c>
      <c r="EH291" s="980">
        <v>0</v>
      </c>
      <c r="EI291" s="979">
        <v>0</v>
      </c>
      <c r="EJ291" s="980">
        <v>0</v>
      </c>
      <c r="EK291" s="979">
        <v>0</v>
      </c>
      <c r="EL291" s="980">
        <v>0</v>
      </c>
      <c r="EM291" s="979">
        <v>0</v>
      </c>
      <c r="EN291" s="980">
        <v>0</v>
      </c>
      <c r="EO291" s="979">
        <v>0</v>
      </c>
      <c r="EP291" s="980">
        <v>0</v>
      </c>
      <c r="EQ291" s="979">
        <v>0</v>
      </c>
      <c r="ER291" s="980">
        <v>0</v>
      </c>
      <c r="ES291" s="979">
        <v>0</v>
      </c>
      <c r="ET291" s="980">
        <v>0</v>
      </c>
      <c r="EU291" s="979">
        <v>0</v>
      </c>
      <c r="EV291" s="980">
        <v>0</v>
      </c>
      <c r="EW291" s="979">
        <v>0</v>
      </c>
      <c r="EX291" s="980">
        <v>0</v>
      </c>
      <c r="EY291" s="979">
        <v>0</v>
      </c>
      <c r="EZ291" s="980">
        <v>0</v>
      </c>
      <c r="FA291" s="979">
        <v>0</v>
      </c>
      <c r="FB291" s="980">
        <v>0</v>
      </c>
      <c r="FC291" s="981">
        <v>0</v>
      </c>
      <c r="FD291" s="946"/>
      <c r="FE291" s="974"/>
      <c r="FF291" s="946"/>
      <c r="FG291" s="975"/>
      <c r="FI291" s="982" t="b">
        <v>1</v>
      </c>
    </row>
    <row r="292" spans="2:165" hidden="1" outlineLevel="1">
      <c r="B292" s="983">
        <v>276</v>
      </c>
      <c r="C292" s="1012" t="s">
        <v>771</v>
      </c>
      <c r="E292" s="985">
        <v>0</v>
      </c>
      <c r="F292" s="986">
        <v>0</v>
      </c>
      <c r="G292" s="987">
        <v>0</v>
      </c>
      <c r="H292" s="986">
        <v>0</v>
      </c>
      <c r="I292" s="987">
        <v>0</v>
      </c>
      <c r="J292" s="986">
        <v>0</v>
      </c>
      <c r="K292" s="987">
        <v>0</v>
      </c>
      <c r="L292" s="986">
        <v>0</v>
      </c>
      <c r="M292" s="987">
        <v>0</v>
      </c>
      <c r="N292" s="986">
        <v>0</v>
      </c>
      <c r="O292" s="987">
        <v>0</v>
      </c>
      <c r="P292" s="986">
        <v>0</v>
      </c>
      <c r="Q292" s="987">
        <v>0</v>
      </c>
      <c r="R292" s="986">
        <v>0</v>
      </c>
      <c r="S292" s="987">
        <v>0</v>
      </c>
      <c r="T292" s="986">
        <v>0</v>
      </c>
      <c r="U292" s="987">
        <v>0</v>
      </c>
      <c r="V292" s="986">
        <v>0</v>
      </c>
      <c r="W292" s="987">
        <v>0</v>
      </c>
      <c r="X292" s="986">
        <v>0</v>
      </c>
      <c r="Y292" s="987">
        <v>0</v>
      </c>
      <c r="Z292" s="986">
        <v>0</v>
      </c>
      <c r="AA292" s="987">
        <v>0</v>
      </c>
      <c r="AB292" s="986">
        <v>0</v>
      </c>
      <c r="AC292" s="987">
        <v>0</v>
      </c>
      <c r="AD292" s="986">
        <v>0</v>
      </c>
      <c r="AE292" s="987">
        <v>0</v>
      </c>
      <c r="AF292" s="986">
        <v>0</v>
      </c>
      <c r="AG292" s="987">
        <v>0</v>
      </c>
      <c r="AH292" s="986">
        <v>0</v>
      </c>
      <c r="AI292" s="987">
        <v>0</v>
      </c>
      <c r="AJ292" s="986">
        <v>0</v>
      </c>
      <c r="AK292" s="987">
        <v>0</v>
      </c>
      <c r="AL292" s="986">
        <v>0</v>
      </c>
      <c r="AM292" s="987">
        <v>0</v>
      </c>
      <c r="AN292" s="988">
        <v>0</v>
      </c>
      <c r="AO292" s="946"/>
      <c r="AP292" s="964"/>
      <c r="AQ292" s="946"/>
      <c r="AR292" s="985">
        <v>0</v>
      </c>
      <c r="AS292" s="986">
        <v>0</v>
      </c>
      <c r="AT292" s="987">
        <v>0</v>
      </c>
      <c r="AU292" s="986">
        <v>0</v>
      </c>
      <c r="AV292" s="987">
        <v>0</v>
      </c>
      <c r="AW292" s="986">
        <v>0</v>
      </c>
      <c r="AX292" s="987">
        <v>0</v>
      </c>
      <c r="AY292" s="986">
        <v>0</v>
      </c>
      <c r="AZ292" s="987">
        <v>0</v>
      </c>
      <c r="BA292" s="986">
        <v>0</v>
      </c>
      <c r="BB292" s="987">
        <v>0</v>
      </c>
      <c r="BC292" s="986">
        <v>0</v>
      </c>
      <c r="BD292" s="987">
        <v>0</v>
      </c>
      <c r="BE292" s="986">
        <v>0</v>
      </c>
      <c r="BF292" s="987">
        <v>0</v>
      </c>
      <c r="BG292" s="986">
        <v>0</v>
      </c>
      <c r="BH292" s="987">
        <v>0</v>
      </c>
      <c r="BI292" s="986">
        <v>0</v>
      </c>
      <c r="BJ292" s="987">
        <v>0</v>
      </c>
      <c r="BK292" s="986">
        <v>0</v>
      </c>
      <c r="BL292" s="987">
        <v>0</v>
      </c>
      <c r="BM292" s="986">
        <v>0</v>
      </c>
      <c r="BN292" s="987">
        <v>0</v>
      </c>
      <c r="BO292" s="986">
        <v>0</v>
      </c>
      <c r="BP292" s="987">
        <v>0</v>
      </c>
      <c r="BQ292" s="986">
        <v>0</v>
      </c>
      <c r="BR292" s="987">
        <v>0</v>
      </c>
      <c r="BS292" s="986">
        <v>0</v>
      </c>
      <c r="BT292" s="987">
        <v>0</v>
      </c>
      <c r="BU292" s="986">
        <v>0</v>
      </c>
      <c r="BV292" s="987">
        <v>0</v>
      </c>
      <c r="BW292" s="986">
        <v>0</v>
      </c>
      <c r="BX292" s="987">
        <v>0</v>
      </c>
      <c r="BY292" s="986">
        <v>0</v>
      </c>
      <c r="BZ292" s="987">
        <v>0</v>
      </c>
      <c r="CA292" s="988">
        <v>0</v>
      </c>
      <c r="CB292" s="946"/>
      <c r="CC292" s="971"/>
      <c r="CD292" s="946"/>
      <c r="CE292" s="972"/>
      <c r="CF292" s="946"/>
      <c r="CG292" s="985">
        <v>0</v>
      </c>
      <c r="CH292" s="986">
        <v>0</v>
      </c>
      <c r="CI292" s="987">
        <v>0</v>
      </c>
      <c r="CJ292" s="986">
        <v>0</v>
      </c>
      <c r="CK292" s="987">
        <v>0</v>
      </c>
      <c r="CL292" s="986">
        <v>0</v>
      </c>
      <c r="CM292" s="987">
        <v>0</v>
      </c>
      <c r="CN292" s="986">
        <v>0</v>
      </c>
      <c r="CO292" s="987">
        <v>0</v>
      </c>
      <c r="CP292" s="986">
        <v>0</v>
      </c>
      <c r="CQ292" s="987">
        <v>0</v>
      </c>
      <c r="CR292" s="986">
        <v>0</v>
      </c>
      <c r="CS292" s="987">
        <v>0</v>
      </c>
      <c r="CT292" s="986">
        <v>0</v>
      </c>
      <c r="CU292" s="987">
        <v>0</v>
      </c>
      <c r="CV292" s="986">
        <v>0</v>
      </c>
      <c r="CW292" s="987">
        <v>0</v>
      </c>
      <c r="CX292" s="986">
        <v>0</v>
      </c>
      <c r="CY292" s="987">
        <v>0</v>
      </c>
      <c r="CZ292" s="986">
        <v>0</v>
      </c>
      <c r="DA292" s="987">
        <v>0</v>
      </c>
      <c r="DB292" s="986">
        <v>0</v>
      </c>
      <c r="DC292" s="987">
        <v>0</v>
      </c>
      <c r="DD292" s="986">
        <v>0</v>
      </c>
      <c r="DE292" s="987">
        <v>0</v>
      </c>
      <c r="DF292" s="986">
        <v>0</v>
      </c>
      <c r="DG292" s="987">
        <v>0</v>
      </c>
      <c r="DH292" s="986">
        <v>0</v>
      </c>
      <c r="DI292" s="987">
        <v>0</v>
      </c>
      <c r="DJ292" s="986">
        <v>0</v>
      </c>
      <c r="DK292" s="987">
        <v>0</v>
      </c>
      <c r="DL292" s="986">
        <v>0</v>
      </c>
      <c r="DM292" s="987">
        <v>0</v>
      </c>
      <c r="DN292" s="986">
        <v>0</v>
      </c>
      <c r="DO292" s="987">
        <v>0</v>
      </c>
      <c r="DP292" s="988">
        <v>0</v>
      </c>
      <c r="DQ292" s="946"/>
      <c r="DR292" s="973"/>
      <c r="DS292" s="946"/>
      <c r="DT292" s="985">
        <v>0</v>
      </c>
      <c r="DU292" s="986">
        <v>0</v>
      </c>
      <c r="DV292" s="987">
        <v>0</v>
      </c>
      <c r="DW292" s="986">
        <v>0</v>
      </c>
      <c r="DX292" s="987">
        <v>0</v>
      </c>
      <c r="DY292" s="986">
        <v>0</v>
      </c>
      <c r="DZ292" s="987">
        <v>0</v>
      </c>
      <c r="EA292" s="986">
        <v>0</v>
      </c>
      <c r="EB292" s="987">
        <v>0</v>
      </c>
      <c r="EC292" s="986">
        <v>0</v>
      </c>
      <c r="ED292" s="987">
        <v>0</v>
      </c>
      <c r="EE292" s="986">
        <v>0</v>
      </c>
      <c r="EF292" s="987">
        <v>0</v>
      </c>
      <c r="EG292" s="986">
        <v>0</v>
      </c>
      <c r="EH292" s="987">
        <v>0</v>
      </c>
      <c r="EI292" s="986">
        <v>0</v>
      </c>
      <c r="EJ292" s="987">
        <v>0</v>
      </c>
      <c r="EK292" s="986">
        <v>0</v>
      </c>
      <c r="EL292" s="987">
        <v>0</v>
      </c>
      <c r="EM292" s="986">
        <v>0</v>
      </c>
      <c r="EN292" s="987">
        <v>0</v>
      </c>
      <c r="EO292" s="986">
        <v>0</v>
      </c>
      <c r="EP292" s="987">
        <v>0</v>
      </c>
      <c r="EQ292" s="986">
        <v>0</v>
      </c>
      <c r="ER292" s="987">
        <v>0</v>
      </c>
      <c r="ES292" s="986">
        <v>0</v>
      </c>
      <c r="ET292" s="987">
        <v>0</v>
      </c>
      <c r="EU292" s="986">
        <v>0</v>
      </c>
      <c r="EV292" s="987">
        <v>0</v>
      </c>
      <c r="EW292" s="986">
        <v>0</v>
      </c>
      <c r="EX292" s="987">
        <v>0</v>
      </c>
      <c r="EY292" s="986">
        <v>0</v>
      </c>
      <c r="EZ292" s="987">
        <v>0</v>
      </c>
      <c r="FA292" s="986">
        <v>0</v>
      </c>
      <c r="FB292" s="987">
        <v>0</v>
      </c>
      <c r="FC292" s="988">
        <v>0</v>
      </c>
      <c r="FD292" s="946"/>
      <c r="FE292" s="974"/>
      <c r="FF292" s="946"/>
      <c r="FG292" s="975"/>
      <c r="FI292" s="989" t="b">
        <v>1</v>
      </c>
    </row>
    <row r="293" spans="2:165" hidden="1" outlineLevel="1">
      <c r="B293" s="990">
        <v>277</v>
      </c>
      <c r="C293" s="1011" t="s">
        <v>772</v>
      </c>
      <c r="E293" s="992">
        <v>0</v>
      </c>
      <c r="F293" s="993">
        <v>0</v>
      </c>
      <c r="G293" s="994">
        <v>0</v>
      </c>
      <c r="H293" s="993">
        <v>0</v>
      </c>
      <c r="I293" s="994">
        <v>0</v>
      </c>
      <c r="J293" s="993">
        <v>0</v>
      </c>
      <c r="K293" s="994">
        <v>0</v>
      </c>
      <c r="L293" s="993">
        <v>0</v>
      </c>
      <c r="M293" s="994">
        <v>0</v>
      </c>
      <c r="N293" s="993">
        <v>0</v>
      </c>
      <c r="O293" s="994">
        <v>0</v>
      </c>
      <c r="P293" s="993">
        <v>0</v>
      </c>
      <c r="Q293" s="994">
        <v>0</v>
      </c>
      <c r="R293" s="993">
        <v>0</v>
      </c>
      <c r="S293" s="994">
        <v>0</v>
      </c>
      <c r="T293" s="993">
        <v>0</v>
      </c>
      <c r="U293" s="994">
        <v>0</v>
      </c>
      <c r="V293" s="993">
        <v>0</v>
      </c>
      <c r="W293" s="994">
        <v>0</v>
      </c>
      <c r="X293" s="993">
        <v>0</v>
      </c>
      <c r="Y293" s="994">
        <v>0</v>
      </c>
      <c r="Z293" s="993">
        <v>0</v>
      </c>
      <c r="AA293" s="994">
        <v>0</v>
      </c>
      <c r="AB293" s="993">
        <v>0</v>
      </c>
      <c r="AC293" s="994">
        <v>0</v>
      </c>
      <c r="AD293" s="993">
        <v>0</v>
      </c>
      <c r="AE293" s="994">
        <v>0</v>
      </c>
      <c r="AF293" s="993">
        <v>0</v>
      </c>
      <c r="AG293" s="994">
        <v>0</v>
      </c>
      <c r="AH293" s="993">
        <v>0</v>
      </c>
      <c r="AI293" s="994">
        <v>0</v>
      </c>
      <c r="AJ293" s="993">
        <v>0</v>
      </c>
      <c r="AK293" s="994">
        <v>0</v>
      </c>
      <c r="AL293" s="993">
        <v>0</v>
      </c>
      <c r="AM293" s="994">
        <v>0</v>
      </c>
      <c r="AN293" s="995">
        <v>0</v>
      </c>
      <c r="AO293" s="946"/>
      <c r="AP293" s="964"/>
      <c r="AQ293" s="946"/>
      <c r="AR293" s="992">
        <v>0</v>
      </c>
      <c r="AS293" s="993">
        <v>0</v>
      </c>
      <c r="AT293" s="994">
        <v>0</v>
      </c>
      <c r="AU293" s="993">
        <v>0</v>
      </c>
      <c r="AV293" s="994">
        <v>0</v>
      </c>
      <c r="AW293" s="993">
        <v>0</v>
      </c>
      <c r="AX293" s="994">
        <v>0</v>
      </c>
      <c r="AY293" s="993">
        <v>0</v>
      </c>
      <c r="AZ293" s="994">
        <v>0</v>
      </c>
      <c r="BA293" s="993">
        <v>0</v>
      </c>
      <c r="BB293" s="994">
        <v>0</v>
      </c>
      <c r="BC293" s="993">
        <v>0</v>
      </c>
      <c r="BD293" s="994">
        <v>0</v>
      </c>
      <c r="BE293" s="993">
        <v>0</v>
      </c>
      <c r="BF293" s="994">
        <v>0</v>
      </c>
      <c r="BG293" s="993">
        <v>0</v>
      </c>
      <c r="BH293" s="994">
        <v>0</v>
      </c>
      <c r="BI293" s="993">
        <v>0</v>
      </c>
      <c r="BJ293" s="994">
        <v>0</v>
      </c>
      <c r="BK293" s="993">
        <v>0</v>
      </c>
      <c r="BL293" s="994">
        <v>0</v>
      </c>
      <c r="BM293" s="993">
        <v>0</v>
      </c>
      <c r="BN293" s="994">
        <v>0</v>
      </c>
      <c r="BO293" s="993">
        <v>0</v>
      </c>
      <c r="BP293" s="994">
        <v>0</v>
      </c>
      <c r="BQ293" s="993">
        <v>0</v>
      </c>
      <c r="BR293" s="994">
        <v>0</v>
      </c>
      <c r="BS293" s="993">
        <v>0</v>
      </c>
      <c r="BT293" s="994">
        <v>0</v>
      </c>
      <c r="BU293" s="993">
        <v>0</v>
      </c>
      <c r="BV293" s="994">
        <v>0</v>
      </c>
      <c r="BW293" s="993">
        <v>0</v>
      </c>
      <c r="BX293" s="994">
        <v>0</v>
      </c>
      <c r="BY293" s="993">
        <v>0</v>
      </c>
      <c r="BZ293" s="994">
        <v>0</v>
      </c>
      <c r="CA293" s="995">
        <v>0</v>
      </c>
      <c r="CB293" s="946"/>
      <c r="CC293" s="971"/>
      <c r="CD293" s="946"/>
      <c r="CE293" s="972"/>
      <c r="CF293" s="946"/>
      <c r="CG293" s="992">
        <v>0</v>
      </c>
      <c r="CH293" s="993">
        <v>0</v>
      </c>
      <c r="CI293" s="994">
        <v>0</v>
      </c>
      <c r="CJ293" s="993">
        <v>0</v>
      </c>
      <c r="CK293" s="994">
        <v>0</v>
      </c>
      <c r="CL293" s="993">
        <v>0</v>
      </c>
      <c r="CM293" s="994">
        <v>0</v>
      </c>
      <c r="CN293" s="993">
        <v>0</v>
      </c>
      <c r="CO293" s="994">
        <v>0</v>
      </c>
      <c r="CP293" s="993">
        <v>0</v>
      </c>
      <c r="CQ293" s="994">
        <v>0</v>
      </c>
      <c r="CR293" s="993">
        <v>0</v>
      </c>
      <c r="CS293" s="994">
        <v>0</v>
      </c>
      <c r="CT293" s="993">
        <v>0</v>
      </c>
      <c r="CU293" s="994">
        <v>0</v>
      </c>
      <c r="CV293" s="993">
        <v>0</v>
      </c>
      <c r="CW293" s="994">
        <v>0</v>
      </c>
      <c r="CX293" s="993">
        <v>0</v>
      </c>
      <c r="CY293" s="994">
        <v>0</v>
      </c>
      <c r="CZ293" s="993">
        <v>0</v>
      </c>
      <c r="DA293" s="994">
        <v>0</v>
      </c>
      <c r="DB293" s="993">
        <v>0</v>
      </c>
      <c r="DC293" s="994">
        <v>0</v>
      </c>
      <c r="DD293" s="993">
        <v>0</v>
      </c>
      <c r="DE293" s="994">
        <v>0</v>
      </c>
      <c r="DF293" s="993">
        <v>0</v>
      </c>
      <c r="DG293" s="994">
        <v>0</v>
      </c>
      <c r="DH293" s="993">
        <v>0</v>
      </c>
      <c r="DI293" s="994">
        <v>0</v>
      </c>
      <c r="DJ293" s="993">
        <v>0</v>
      </c>
      <c r="DK293" s="994">
        <v>0</v>
      </c>
      <c r="DL293" s="993">
        <v>0</v>
      </c>
      <c r="DM293" s="994">
        <v>0</v>
      </c>
      <c r="DN293" s="993">
        <v>0</v>
      </c>
      <c r="DO293" s="994">
        <v>0</v>
      </c>
      <c r="DP293" s="995">
        <v>0</v>
      </c>
      <c r="DQ293" s="946"/>
      <c r="DR293" s="973"/>
      <c r="DS293" s="946"/>
      <c r="DT293" s="992">
        <v>0</v>
      </c>
      <c r="DU293" s="993">
        <v>0</v>
      </c>
      <c r="DV293" s="994">
        <v>0</v>
      </c>
      <c r="DW293" s="993">
        <v>0</v>
      </c>
      <c r="DX293" s="994">
        <v>0</v>
      </c>
      <c r="DY293" s="993">
        <v>0</v>
      </c>
      <c r="DZ293" s="994">
        <v>0</v>
      </c>
      <c r="EA293" s="993">
        <v>0</v>
      </c>
      <c r="EB293" s="994">
        <v>0</v>
      </c>
      <c r="EC293" s="993">
        <v>0</v>
      </c>
      <c r="ED293" s="994">
        <v>0</v>
      </c>
      <c r="EE293" s="993">
        <v>0</v>
      </c>
      <c r="EF293" s="994">
        <v>0</v>
      </c>
      <c r="EG293" s="993">
        <v>0</v>
      </c>
      <c r="EH293" s="994">
        <v>0</v>
      </c>
      <c r="EI293" s="993">
        <v>0</v>
      </c>
      <c r="EJ293" s="994">
        <v>0</v>
      </c>
      <c r="EK293" s="993">
        <v>0</v>
      </c>
      <c r="EL293" s="994">
        <v>0</v>
      </c>
      <c r="EM293" s="993">
        <v>0</v>
      </c>
      <c r="EN293" s="994">
        <v>0</v>
      </c>
      <c r="EO293" s="993">
        <v>0</v>
      </c>
      <c r="EP293" s="994">
        <v>0</v>
      </c>
      <c r="EQ293" s="993">
        <v>0</v>
      </c>
      <c r="ER293" s="994">
        <v>0</v>
      </c>
      <c r="ES293" s="993">
        <v>0</v>
      </c>
      <c r="ET293" s="994">
        <v>0</v>
      </c>
      <c r="EU293" s="993">
        <v>0</v>
      </c>
      <c r="EV293" s="994">
        <v>0</v>
      </c>
      <c r="EW293" s="993">
        <v>0</v>
      </c>
      <c r="EX293" s="994">
        <v>0</v>
      </c>
      <c r="EY293" s="993">
        <v>0</v>
      </c>
      <c r="EZ293" s="994">
        <v>0</v>
      </c>
      <c r="FA293" s="993">
        <v>0</v>
      </c>
      <c r="FB293" s="994">
        <v>0</v>
      </c>
      <c r="FC293" s="995">
        <v>0</v>
      </c>
      <c r="FD293" s="946"/>
      <c r="FE293" s="974"/>
      <c r="FF293" s="946"/>
      <c r="FG293" s="975"/>
      <c r="FI293" s="996" t="b">
        <v>1</v>
      </c>
    </row>
    <row r="294" spans="2:165" hidden="1" outlineLevel="1">
      <c r="B294" s="983">
        <v>278</v>
      </c>
      <c r="C294" s="1012" t="s">
        <v>773</v>
      </c>
      <c r="E294" s="985">
        <v>0</v>
      </c>
      <c r="F294" s="986">
        <v>0</v>
      </c>
      <c r="G294" s="987">
        <v>0</v>
      </c>
      <c r="H294" s="986">
        <v>0</v>
      </c>
      <c r="I294" s="987">
        <v>0</v>
      </c>
      <c r="J294" s="986">
        <v>0</v>
      </c>
      <c r="K294" s="987">
        <v>0</v>
      </c>
      <c r="L294" s="986">
        <v>0</v>
      </c>
      <c r="M294" s="987">
        <v>0</v>
      </c>
      <c r="N294" s="986">
        <v>0</v>
      </c>
      <c r="O294" s="987">
        <v>0</v>
      </c>
      <c r="P294" s="986">
        <v>0</v>
      </c>
      <c r="Q294" s="987">
        <v>0</v>
      </c>
      <c r="R294" s="986">
        <v>0</v>
      </c>
      <c r="S294" s="987">
        <v>0</v>
      </c>
      <c r="T294" s="986">
        <v>0</v>
      </c>
      <c r="U294" s="987">
        <v>0</v>
      </c>
      <c r="V294" s="986">
        <v>0</v>
      </c>
      <c r="W294" s="987">
        <v>0</v>
      </c>
      <c r="X294" s="986">
        <v>0</v>
      </c>
      <c r="Y294" s="987">
        <v>0</v>
      </c>
      <c r="Z294" s="986">
        <v>0</v>
      </c>
      <c r="AA294" s="987">
        <v>0</v>
      </c>
      <c r="AB294" s="986">
        <v>0</v>
      </c>
      <c r="AC294" s="987">
        <v>0</v>
      </c>
      <c r="AD294" s="986">
        <v>0</v>
      </c>
      <c r="AE294" s="987">
        <v>0</v>
      </c>
      <c r="AF294" s="986">
        <v>0</v>
      </c>
      <c r="AG294" s="987">
        <v>0</v>
      </c>
      <c r="AH294" s="986">
        <v>0</v>
      </c>
      <c r="AI294" s="987">
        <v>0</v>
      </c>
      <c r="AJ294" s="986">
        <v>0</v>
      </c>
      <c r="AK294" s="987">
        <v>0</v>
      </c>
      <c r="AL294" s="986">
        <v>0</v>
      </c>
      <c r="AM294" s="987">
        <v>0</v>
      </c>
      <c r="AN294" s="988">
        <v>0</v>
      </c>
      <c r="AO294" s="946"/>
      <c r="AP294" s="964"/>
      <c r="AQ294" s="946"/>
      <c r="AR294" s="985">
        <v>0</v>
      </c>
      <c r="AS294" s="986">
        <v>0</v>
      </c>
      <c r="AT294" s="987">
        <v>0</v>
      </c>
      <c r="AU294" s="986">
        <v>0</v>
      </c>
      <c r="AV294" s="987">
        <v>0</v>
      </c>
      <c r="AW294" s="986">
        <v>0</v>
      </c>
      <c r="AX294" s="987">
        <v>0</v>
      </c>
      <c r="AY294" s="986">
        <v>0</v>
      </c>
      <c r="AZ294" s="987">
        <v>0</v>
      </c>
      <c r="BA294" s="986">
        <v>0</v>
      </c>
      <c r="BB294" s="987">
        <v>0</v>
      </c>
      <c r="BC294" s="986">
        <v>0</v>
      </c>
      <c r="BD294" s="987">
        <v>0</v>
      </c>
      <c r="BE294" s="986">
        <v>0</v>
      </c>
      <c r="BF294" s="987">
        <v>0</v>
      </c>
      <c r="BG294" s="986">
        <v>0</v>
      </c>
      <c r="BH294" s="987">
        <v>0</v>
      </c>
      <c r="BI294" s="986">
        <v>0</v>
      </c>
      <c r="BJ294" s="987">
        <v>0</v>
      </c>
      <c r="BK294" s="986">
        <v>0</v>
      </c>
      <c r="BL294" s="987">
        <v>0</v>
      </c>
      <c r="BM294" s="986">
        <v>0</v>
      </c>
      <c r="BN294" s="987">
        <v>0</v>
      </c>
      <c r="BO294" s="986">
        <v>0</v>
      </c>
      <c r="BP294" s="987">
        <v>0</v>
      </c>
      <c r="BQ294" s="986">
        <v>0</v>
      </c>
      <c r="BR294" s="987">
        <v>0</v>
      </c>
      <c r="BS294" s="986">
        <v>0</v>
      </c>
      <c r="BT294" s="987">
        <v>0</v>
      </c>
      <c r="BU294" s="986">
        <v>0</v>
      </c>
      <c r="BV294" s="987">
        <v>0</v>
      </c>
      <c r="BW294" s="986">
        <v>0</v>
      </c>
      <c r="BX294" s="987">
        <v>0</v>
      </c>
      <c r="BY294" s="986">
        <v>0</v>
      </c>
      <c r="BZ294" s="987">
        <v>0</v>
      </c>
      <c r="CA294" s="988">
        <v>0</v>
      </c>
      <c r="CB294" s="946"/>
      <c r="CC294" s="971"/>
      <c r="CD294" s="946"/>
      <c r="CE294" s="972"/>
      <c r="CF294" s="946"/>
      <c r="CG294" s="985">
        <v>0</v>
      </c>
      <c r="CH294" s="986">
        <v>0</v>
      </c>
      <c r="CI294" s="987">
        <v>0</v>
      </c>
      <c r="CJ294" s="986">
        <v>0</v>
      </c>
      <c r="CK294" s="987">
        <v>0</v>
      </c>
      <c r="CL294" s="986">
        <v>0</v>
      </c>
      <c r="CM294" s="987">
        <v>0</v>
      </c>
      <c r="CN294" s="986">
        <v>0</v>
      </c>
      <c r="CO294" s="987">
        <v>0</v>
      </c>
      <c r="CP294" s="986">
        <v>0</v>
      </c>
      <c r="CQ294" s="987">
        <v>0</v>
      </c>
      <c r="CR294" s="986">
        <v>0</v>
      </c>
      <c r="CS294" s="987">
        <v>0</v>
      </c>
      <c r="CT294" s="986">
        <v>0</v>
      </c>
      <c r="CU294" s="987">
        <v>0</v>
      </c>
      <c r="CV294" s="986">
        <v>0</v>
      </c>
      <c r="CW294" s="987">
        <v>0</v>
      </c>
      <c r="CX294" s="986">
        <v>0</v>
      </c>
      <c r="CY294" s="987">
        <v>0</v>
      </c>
      <c r="CZ294" s="986">
        <v>0</v>
      </c>
      <c r="DA294" s="987">
        <v>0</v>
      </c>
      <c r="DB294" s="986">
        <v>0</v>
      </c>
      <c r="DC294" s="987">
        <v>0</v>
      </c>
      <c r="DD294" s="986">
        <v>0</v>
      </c>
      <c r="DE294" s="987">
        <v>0</v>
      </c>
      <c r="DF294" s="986">
        <v>0</v>
      </c>
      <c r="DG294" s="987">
        <v>0</v>
      </c>
      <c r="DH294" s="986">
        <v>0</v>
      </c>
      <c r="DI294" s="987">
        <v>0</v>
      </c>
      <c r="DJ294" s="986">
        <v>0</v>
      </c>
      <c r="DK294" s="987">
        <v>0</v>
      </c>
      <c r="DL294" s="986">
        <v>0</v>
      </c>
      <c r="DM294" s="987">
        <v>0</v>
      </c>
      <c r="DN294" s="986">
        <v>0</v>
      </c>
      <c r="DO294" s="987">
        <v>0</v>
      </c>
      <c r="DP294" s="988">
        <v>0</v>
      </c>
      <c r="DQ294" s="946"/>
      <c r="DR294" s="973"/>
      <c r="DS294" s="946"/>
      <c r="DT294" s="985">
        <v>0</v>
      </c>
      <c r="DU294" s="986">
        <v>0</v>
      </c>
      <c r="DV294" s="987">
        <v>0</v>
      </c>
      <c r="DW294" s="986">
        <v>0</v>
      </c>
      <c r="DX294" s="987">
        <v>0</v>
      </c>
      <c r="DY294" s="986">
        <v>0</v>
      </c>
      <c r="DZ294" s="987">
        <v>0</v>
      </c>
      <c r="EA294" s="986">
        <v>0</v>
      </c>
      <c r="EB294" s="987">
        <v>0</v>
      </c>
      <c r="EC294" s="986">
        <v>0</v>
      </c>
      <c r="ED294" s="987">
        <v>0</v>
      </c>
      <c r="EE294" s="986">
        <v>0</v>
      </c>
      <c r="EF294" s="987">
        <v>0</v>
      </c>
      <c r="EG294" s="986">
        <v>0</v>
      </c>
      <c r="EH294" s="987">
        <v>0</v>
      </c>
      <c r="EI294" s="986">
        <v>0</v>
      </c>
      <c r="EJ294" s="987">
        <v>0</v>
      </c>
      <c r="EK294" s="986">
        <v>0</v>
      </c>
      <c r="EL294" s="987">
        <v>0</v>
      </c>
      <c r="EM294" s="986">
        <v>0</v>
      </c>
      <c r="EN294" s="987">
        <v>0</v>
      </c>
      <c r="EO294" s="986">
        <v>0</v>
      </c>
      <c r="EP294" s="987">
        <v>0</v>
      </c>
      <c r="EQ294" s="986">
        <v>0</v>
      </c>
      <c r="ER294" s="987">
        <v>0</v>
      </c>
      <c r="ES294" s="986">
        <v>0</v>
      </c>
      <c r="ET294" s="987">
        <v>0</v>
      </c>
      <c r="EU294" s="986">
        <v>0</v>
      </c>
      <c r="EV294" s="987">
        <v>0</v>
      </c>
      <c r="EW294" s="986">
        <v>0</v>
      </c>
      <c r="EX294" s="987">
        <v>0</v>
      </c>
      <c r="EY294" s="986">
        <v>0</v>
      </c>
      <c r="EZ294" s="987">
        <v>0</v>
      </c>
      <c r="FA294" s="986">
        <v>0</v>
      </c>
      <c r="FB294" s="987">
        <v>0</v>
      </c>
      <c r="FC294" s="988">
        <v>0</v>
      </c>
      <c r="FD294" s="946"/>
      <c r="FE294" s="974"/>
      <c r="FF294" s="946"/>
      <c r="FG294" s="975"/>
      <c r="FI294" s="989" t="b">
        <v>1</v>
      </c>
    </row>
    <row r="295" spans="2:165" hidden="1" outlineLevel="1">
      <c r="B295" s="990">
        <v>279</v>
      </c>
      <c r="C295" s="1011" t="s">
        <v>774</v>
      </c>
      <c r="E295" s="992">
        <v>0</v>
      </c>
      <c r="F295" s="993">
        <v>0</v>
      </c>
      <c r="G295" s="994">
        <v>0</v>
      </c>
      <c r="H295" s="993">
        <v>0</v>
      </c>
      <c r="I295" s="994">
        <v>0</v>
      </c>
      <c r="J295" s="993">
        <v>0</v>
      </c>
      <c r="K295" s="994">
        <v>0</v>
      </c>
      <c r="L295" s="993">
        <v>0</v>
      </c>
      <c r="M295" s="994">
        <v>0</v>
      </c>
      <c r="N295" s="993">
        <v>0</v>
      </c>
      <c r="O295" s="994">
        <v>0</v>
      </c>
      <c r="P295" s="993">
        <v>0</v>
      </c>
      <c r="Q295" s="994">
        <v>0</v>
      </c>
      <c r="R295" s="993">
        <v>0</v>
      </c>
      <c r="S295" s="994">
        <v>0</v>
      </c>
      <c r="T295" s="993">
        <v>0</v>
      </c>
      <c r="U295" s="994">
        <v>0</v>
      </c>
      <c r="V295" s="993">
        <v>0</v>
      </c>
      <c r="W295" s="994">
        <v>0</v>
      </c>
      <c r="X295" s="993">
        <v>0</v>
      </c>
      <c r="Y295" s="994">
        <v>0</v>
      </c>
      <c r="Z295" s="993">
        <v>0</v>
      </c>
      <c r="AA295" s="994">
        <v>0</v>
      </c>
      <c r="AB295" s="993">
        <v>0</v>
      </c>
      <c r="AC295" s="994">
        <v>0</v>
      </c>
      <c r="AD295" s="993">
        <v>0</v>
      </c>
      <c r="AE295" s="994">
        <v>0</v>
      </c>
      <c r="AF295" s="993">
        <v>0</v>
      </c>
      <c r="AG295" s="994">
        <v>0</v>
      </c>
      <c r="AH295" s="993">
        <v>0</v>
      </c>
      <c r="AI295" s="994">
        <v>0</v>
      </c>
      <c r="AJ295" s="993">
        <v>0</v>
      </c>
      <c r="AK295" s="994">
        <v>0</v>
      </c>
      <c r="AL295" s="993">
        <v>0</v>
      </c>
      <c r="AM295" s="994">
        <v>0</v>
      </c>
      <c r="AN295" s="995">
        <v>0</v>
      </c>
      <c r="AO295" s="946"/>
      <c r="AP295" s="964"/>
      <c r="AQ295" s="946"/>
      <c r="AR295" s="992">
        <v>0</v>
      </c>
      <c r="AS295" s="993">
        <v>0</v>
      </c>
      <c r="AT295" s="994">
        <v>0</v>
      </c>
      <c r="AU295" s="993">
        <v>0</v>
      </c>
      <c r="AV295" s="994">
        <v>0</v>
      </c>
      <c r="AW295" s="993">
        <v>0</v>
      </c>
      <c r="AX295" s="994">
        <v>0</v>
      </c>
      <c r="AY295" s="993">
        <v>0</v>
      </c>
      <c r="AZ295" s="994">
        <v>0</v>
      </c>
      <c r="BA295" s="993">
        <v>0</v>
      </c>
      <c r="BB295" s="994">
        <v>0</v>
      </c>
      <c r="BC295" s="993">
        <v>0</v>
      </c>
      <c r="BD295" s="994">
        <v>0</v>
      </c>
      <c r="BE295" s="993">
        <v>0</v>
      </c>
      <c r="BF295" s="994">
        <v>0</v>
      </c>
      <c r="BG295" s="993">
        <v>0</v>
      </c>
      <c r="BH295" s="994">
        <v>0</v>
      </c>
      <c r="BI295" s="993">
        <v>0</v>
      </c>
      <c r="BJ295" s="994">
        <v>0</v>
      </c>
      <c r="BK295" s="993">
        <v>0</v>
      </c>
      <c r="BL295" s="994">
        <v>0</v>
      </c>
      <c r="BM295" s="993">
        <v>0</v>
      </c>
      <c r="BN295" s="994">
        <v>0</v>
      </c>
      <c r="BO295" s="993">
        <v>0</v>
      </c>
      <c r="BP295" s="994">
        <v>0</v>
      </c>
      <c r="BQ295" s="993">
        <v>0</v>
      </c>
      <c r="BR295" s="994">
        <v>0</v>
      </c>
      <c r="BS295" s="993">
        <v>0</v>
      </c>
      <c r="BT295" s="994">
        <v>0</v>
      </c>
      <c r="BU295" s="993">
        <v>0</v>
      </c>
      <c r="BV295" s="994">
        <v>0</v>
      </c>
      <c r="BW295" s="993">
        <v>0</v>
      </c>
      <c r="BX295" s="994">
        <v>0</v>
      </c>
      <c r="BY295" s="993">
        <v>0</v>
      </c>
      <c r="BZ295" s="994">
        <v>0</v>
      </c>
      <c r="CA295" s="995">
        <v>0</v>
      </c>
      <c r="CB295" s="946"/>
      <c r="CC295" s="971"/>
      <c r="CD295" s="946"/>
      <c r="CE295" s="972"/>
      <c r="CF295" s="946"/>
      <c r="CG295" s="992">
        <v>0</v>
      </c>
      <c r="CH295" s="993">
        <v>0</v>
      </c>
      <c r="CI295" s="994">
        <v>0</v>
      </c>
      <c r="CJ295" s="993">
        <v>0</v>
      </c>
      <c r="CK295" s="994">
        <v>0</v>
      </c>
      <c r="CL295" s="993">
        <v>0</v>
      </c>
      <c r="CM295" s="994">
        <v>0</v>
      </c>
      <c r="CN295" s="993">
        <v>0</v>
      </c>
      <c r="CO295" s="994">
        <v>0</v>
      </c>
      <c r="CP295" s="993">
        <v>0</v>
      </c>
      <c r="CQ295" s="994">
        <v>0</v>
      </c>
      <c r="CR295" s="993">
        <v>0</v>
      </c>
      <c r="CS295" s="994">
        <v>0</v>
      </c>
      <c r="CT295" s="993">
        <v>0</v>
      </c>
      <c r="CU295" s="994">
        <v>0</v>
      </c>
      <c r="CV295" s="993">
        <v>0</v>
      </c>
      <c r="CW295" s="994">
        <v>0</v>
      </c>
      <c r="CX295" s="993">
        <v>0</v>
      </c>
      <c r="CY295" s="994">
        <v>0</v>
      </c>
      <c r="CZ295" s="993">
        <v>0</v>
      </c>
      <c r="DA295" s="994">
        <v>0</v>
      </c>
      <c r="DB295" s="993">
        <v>0</v>
      </c>
      <c r="DC295" s="994">
        <v>0</v>
      </c>
      <c r="DD295" s="993">
        <v>0</v>
      </c>
      <c r="DE295" s="994">
        <v>0</v>
      </c>
      <c r="DF295" s="993">
        <v>0</v>
      </c>
      <c r="DG295" s="994">
        <v>0</v>
      </c>
      <c r="DH295" s="993">
        <v>0</v>
      </c>
      <c r="DI295" s="994">
        <v>0</v>
      </c>
      <c r="DJ295" s="993">
        <v>0</v>
      </c>
      <c r="DK295" s="994">
        <v>0</v>
      </c>
      <c r="DL295" s="993">
        <v>0</v>
      </c>
      <c r="DM295" s="994">
        <v>0</v>
      </c>
      <c r="DN295" s="993">
        <v>0</v>
      </c>
      <c r="DO295" s="994">
        <v>0</v>
      </c>
      <c r="DP295" s="995">
        <v>0</v>
      </c>
      <c r="DQ295" s="946"/>
      <c r="DR295" s="973"/>
      <c r="DS295" s="946"/>
      <c r="DT295" s="992">
        <v>0</v>
      </c>
      <c r="DU295" s="993">
        <v>0</v>
      </c>
      <c r="DV295" s="994">
        <v>0</v>
      </c>
      <c r="DW295" s="993">
        <v>0</v>
      </c>
      <c r="DX295" s="994">
        <v>0</v>
      </c>
      <c r="DY295" s="993">
        <v>0</v>
      </c>
      <c r="DZ295" s="994">
        <v>0</v>
      </c>
      <c r="EA295" s="993">
        <v>0</v>
      </c>
      <c r="EB295" s="994">
        <v>0</v>
      </c>
      <c r="EC295" s="993">
        <v>0</v>
      </c>
      <c r="ED295" s="994">
        <v>0</v>
      </c>
      <c r="EE295" s="993">
        <v>0</v>
      </c>
      <c r="EF295" s="994">
        <v>0</v>
      </c>
      <c r="EG295" s="993">
        <v>0</v>
      </c>
      <c r="EH295" s="994">
        <v>0</v>
      </c>
      <c r="EI295" s="993">
        <v>0</v>
      </c>
      <c r="EJ295" s="994">
        <v>0</v>
      </c>
      <c r="EK295" s="993">
        <v>0</v>
      </c>
      <c r="EL295" s="994">
        <v>0</v>
      </c>
      <c r="EM295" s="993">
        <v>0</v>
      </c>
      <c r="EN295" s="994">
        <v>0</v>
      </c>
      <c r="EO295" s="993">
        <v>0</v>
      </c>
      <c r="EP295" s="994">
        <v>0</v>
      </c>
      <c r="EQ295" s="993">
        <v>0</v>
      </c>
      <c r="ER295" s="994">
        <v>0</v>
      </c>
      <c r="ES295" s="993">
        <v>0</v>
      </c>
      <c r="ET295" s="994">
        <v>0</v>
      </c>
      <c r="EU295" s="993">
        <v>0</v>
      </c>
      <c r="EV295" s="994">
        <v>0</v>
      </c>
      <c r="EW295" s="993">
        <v>0</v>
      </c>
      <c r="EX295" s="994">
        <v>0</v>
      </c>
      <c r="EY295" s="993">
        <v>0</v>
      </c>
      <c r="EZ295" s="994">
        <v>0</v>
      </c>
      <c r="FA295" s="993">
        <v>0</v>
      </c>
      <c r="FB295" s="994">
        <v>0</v>
      </c>
      <c r="FC295" s="995">
        <v>0</v>
      </c>
      <c r="FD295" s="946"/>
      <c r="FE295" s="974"/>
      <c r="FF295" s="946"/>
      <c r="FG295" s="975"/>
      <c r="FI295" s="996" t="b">
        <v>1</v>
      </c>
    </row>
    <row r="296" spans="2:165" hidden="1" outlineLevel="1">
      <c r="B296" s="983">
        <v>280</v>
      </c>
      <c r="C296" s="1012" t="s">
        <v>775</v>
      </c>
      <c r="E296" s="985">
        <v>0</v>
      </c>
      <c r="F296" s="986">
        <v>0</v>
      </c>
      <c r="G296" s="987">
        <v>0</v>
      </c>
      <c r="H296" s="986">
        <v>0</v>
      </c>
      <c r="I296" s="987">
        <v>0</v>
      </c>
      <c r="J296" s="986">
        <v>0</v>
      </c>
      <c r="K296" s="987">
        <v>0</v>
      </c>
      <c r="L296" s="986">
        <v>0</v>
      </c>
      <c r="M296" s="987">
        <v>0</v>
      </c>
      <c r="N296" s="986">
        <v>0</v>
      </c>
      <c r="O296" s="987">
        <v>0</v>
      </c>
      <c r="P296" s="986">
        <v>0</v>
      </c>
      <c r="Q296" s="987">
        <v>0</v>
      </c>
      <c r="R296" s="986">
        <v>0</v>
      </c>
      <c r="S296" s="987">
        <v>0</v>
      </c>
      <c r="T296" s="986">
        <v>0</v>
      </c>
      <c r="U296" s="987">
        <v>0</v>
      </c>
      <c r="V296" s="986">
        <v>0</v>
      </c>
      <c r="W296" s="987">
        <v>0</v>
      </c>
      <c r="X296" s="986">
        <v>0</v>
      </c>
      <c r="Y296" s="987">
        <v>0</v>
      </c>
      <c r="Z296" s="986">
        <v>0</v>
      </c>
      <c r="AA296" s="987">
        <v>0</v>
      </c>
      <c r="AB296" s="986">
        <v>0</v>
      </c>
      <c r="AC296" s="987">
        <v>0</v>
      </c>
      <c r="AD296" s="986">
        <v>0</v>
      </c>
      <c r="AE296" s="987">
        <v>0</v>
      </c>
      <c r="AF296" s="986">
        <v>0</v>
      </c>
      <c r="AG296" s="987">
        <v>0</v>
      </c>
      <c r="AH296" s="986">
        <v>0</v>
      </c>
      <c r="AI296" s="987">
        <v>0</v>
      </c>
      <c r="AJ296" s="986">
        <v>0</v>
      </c>
      <c r="AK296" s="987">
        <v>0</v>
      </c>
      <c r="AL296" s="986">
        <v>0</v>
      </c>
      <c r="AM296" s="987">
        <v>0</v>
      </c>
      <c r="AN296" s="988">
        <v>0</v>
      </c>
      <c r="AO296" s="946"/>
      <c r="AP296" s="964"/>
      <c r="AQ296" s="946"/>
      <c r="AR296" s="985">
        <v>0</v>
      </c>
      <c r="AS296" s="986">
        <v>0</v>
      </c>
      <c r="AT296" s="987">
        <v>0</v>
      </c>
      <c r="AU296" s="986">
        <v>0</v>
      </c>
      <c r="AV296" s="987">
        <v>0</v>
      </c>
      <c r="AW296" s="986">
        <v>0</v>
      </c>
      <c r="AX296" s="987">
        <v>0</v>
      </c>
      <c r="AY296" s="986">
        <v>0</v>
      </c>
      <c r="AZ296" s="987">
        <v>0</v>
      </c>
      <c r="BA296" s="986">
        <v>0</v>
      </c>
      <c r="BB296" s="987">
        <v>0</v>
      </c>
      <c r="BC296" s="986">
        <v>0</v>
      </c>
      <c r="BD296" s="987">
        <v>0</v>
      </c>
      <c r="BE296" s="986">
        <v>0</v>
      </c>
      <c r="BF296" s="987">
        <v>0</v>
      </c>
      <c r="BG296" s="986">
        <v>0</v>
      </c>
      <c r="BH296" s="987">
        <v>0</v>
      </c>
      <c r="BI296" s="986">
        <v>0</v>
      </c>
      <c r="BJ296" s="987">
        <v>0</v>
      </c>
      <c r="BK296" s="986">
        <v>0</v>
      </c>
      <c r="BL296" s="987">
        <v>0</v>
      </c>
      <c r="BM296" s="986">
        <v>0</v>
      </c>
      <c r="BN296" s="987">
        <v>0</v>
      </c>
      <c r="BO296" s="986">
        <v>0</v>
      </c>
      <c r="BP296" s="987">
        <v>0</v>
      </c>
      <c r="BQ296" s="986">
        <v>0</v>
      </c>
      <c r="BR296" s="987">
        <v>0</v>
      </c>
      <c r="BS296" s="986">
        <v>0</v>
      </c>
      <c r="BT296" s="987">
        <v>0</v>
      </c>
      <c r="BU296" s="986">
        <v>0</v>
      </c>
      <c r="BV296" s="987">
        <v>0</v>
      </c>
      <c r="BW296" s="986">
        <v>0</v>
      </c>
      <c r="BX296" s="987">
        <v>0</v>
      </c>
      <c r="BY296" s="986">
        <v>0</v>
      </c>
      <c r="BZ296" s="987">
        <v>0</v>
      </c>
      <c r="CA296" s="988">
        <v>0</v>
      </c>
      <c r="CB296" s="946"/>
      <c r="CC296" s="971"/>
      <c r="CD296" s="946"/>
      <c r="CE296" s="972"/>
      <c r="CF296" s="946"/>
      <c r="CG296" s="985">
        <v>0</v>
      </c>
      <c r="CH296" s="986">
        <v>0</v>
      </c>
      <c r="CI296" s="987">
        <v>0</v>
      </c>
      <c r="CJ296" s="986">
        <v>0</v>
      </c>
      <c r="CK296" s="987">
        <v>0</v>
      </c>
      <c r="CL296" s="986">
        <v>0</v>
      </c>
      <c r="CM296" s="987">
        <v>0</v>
      </c>
      <c r="CN296" s="986">
        <v>0</v>
      </c>
      <c r="CO296" s="987">
        <v>0</v>
      </c>
      <c r="CP296" s="986">
        <v>0</v>
      </c>
      <c r="CQ296" s="987">
        <v>0</v>
      </c>
      <c r="CR296" s="986">
        <v>0</v>
      </c>
      <c r="CS296" s="987">
        <v>0</v>
      </c>
      <c r="CT296" s="986">
        <v>0</v>
      </c>
      <c r="CU296" s="987">
        <v>0</v>
      </c>
      <c r="CV296" s="986">
        <v>0</v>
      </c>
      <c r="CW296" s="987">
        <v>0</v>
      </c>
      <c r="CX296" s="986">
        <v>0</v>
      </c>
      <c r="CY296" s="987">
        <v>0</v>
      </c>
      <c r="CZ296" s="986">
        <v>0</v>
      </c>
      <c r="DA296" s="987">
        <v>0</v>
      </c>
      <c r="DB296" s="986">
        <v>0</v>
      </c>
      <c r="DC296" s="987">
        <v>0</v>
      </c>
      <c r="DD296" s="986">
        <v>0</v>
      </c>
      <c r="DE296" s="987">
        <v>0</v>
      </c>
      <c r="DF296" s="986">
        <v>0</v>
      </c>
      <c r="DG296" s="987">
        <v>0</v>
      </c>
      <c r="DH296" s="986">
        <v>0</v>
      </c>
      <c r="DI296" s="987">
        <v>0</v>
      </c>
      <c r="DJ296" s="986">
        <v>0</v>
      </c>
      <c r="DK296" s="987">
        <v>0</v>
      </c>
      <c r="DL296" s="986">
        <v>0</v>
      </c>
      <c r="DM296" s="987">
        <v>0</v>
      </c>
      <c r="DN296" s="986">
        <v>0</v>
      </c>
      <c r="DO296" s="987">
        <v>0</v>
      </c>
      <c r="DP296" s="988">
        <v>0</v>
      </c>
      <c r="DQ296" s="946"/>
      <c r="DR296" s="973"/>
      <c r="DS296" s="946"/>
      <c r="DT296" s="985">
        <v>0</v>
      </c>
      <c r="DU296" s="986">
        <v>0</v>
      </c>
      <c r="DV296" s="987">
        <v>0</v>
      </c>
      <c r="DW296" s="986">
        <v>0</v>
      </c>
      <c r="DX296" s="987">
        <v>0</v>
      </c>
      <c r="DY296" s="986">
        <v>0</v>
      </c>
      <c r="DZ296" s="987">
        <v>0</v>
      </c>
      <c r="EA296" s="986">
        <v>0</v>
      </c>
      <c r="EB296" s="987">
        <v>0</v>
      </c>
      <c r="EC296" s="986">
        <v>0</v>
      </c>
      <c r="ED296" s="987">
        <v>0</v>
      </c>
      <c r="EE296" s="986">
        <v>0</v>
      </c>
      <c r="EF296" s="987">
        <v>0</v>
      </c>
      <c r="EG296" s="986">
        <v>0</v>
      </c>
      <c r="EH296" s="987">
        <v>0</v>
      </c>
      <c r="EI296" s="986">
        <v>0</v>
      </c>
      <c r="EJ296" s="987">
        <v>0</v>
      </c>
      <c r="EK296" s="986">
        <v>0</v>
      </c>
      <c r="EL296" s="987">
        <v>0</v>
      </c>
      <c r="EM296" s="986">
        <v>0</v>
      </c>
      <c r="EN296" s="987">
        <v>0</v>
      </c>
      <c r="EO296" s="986">
        <v>0</v>
      </c>
      <c r="EP296" s="987">
        <v>0</v>
      </c>
      <c r="EQ296" s="986">
        <v>0</v>
      </c>
      <c r="ER296" s="987">
        <v>0</v>
      </c>
      <c r="ES296" s="986">
        <v>0</v>
      </c>
      <c r="ET296" s="987">
        <v>0</v>
      </c>
      <c r="EU296" s="986">
        <v>0</v>
      </c>
      <c r="EV296" s="987">
        <v>0</v>
      </c>
      <c r="EW296" s="986">
        <v>0</v>
      </c>
      <c r="EX296" s="987">
        <v>0</v>
      </c>
      <c r="EY296" s="986">
        <v>0</v>
      </c>
      <c r="EZ296" s="987">
        <v>0</v>
      </c>
      <c r="FA296" s="986">
        <v>0</v>
      </c>
      <c r="FB296" s="987">
        <v>0</v>
      </c>
      <c r="FC296" s="988">
        <v>0</v>
      </c>
      <c r="FD296" s="946"/>
      <c r="FE296" s="974"/>
      <c r="FF296" s="946"/>
      <c r="FG296" s="975"/>
      <c r="FI296" s="989" t="b">
        <v>1</v>
      </c>
    </row>
    <row r="297" spans="2:165" hidden="1" outlineLevel="1">
      <c r="B297" s="990">
        <v>281</v>
      </c>
      <c r="C297" s="1011" t="s">
        <v>776</v>
      </c>
      <c r="E297" s="992">
        <v>0</v>
      </c>
      <c r="F297" s="993">
        <v>0</v>
      </c>
      <c r="G297" s="994">
        <v>0</v>
      </c>
      <c r="H297" s="993">
        <v>0</v>
      </c>
      <c r="I297" s="994">
        <v>0</v>
      </c>
      <c r="J297" s="993">
        <v>0</v>
      </c>
      <c r="K297" s="994">
        <v>0</v>
      </c>
      <c r="L297" s="993">
        <v>0</v>
      </c>
      <c r="M297" s="994">
        <v>0</v>
      </c>
      <c r="N297" s="993">
        <v>0</v>
      </c>
      <c r="O297" s="994">
        <v>0</v>
      </c>
      <c r="P297" s="993">
        <v>0</v>
      </c>
      <c r="Q297" s="994">
        <v>0</v>
      </c>
      <c r="R297" s="993">
        <v>0</v>
      </c>
      <c r="S297" s="994">
        <v>0</v>
      </c>
      <c r="T297" s="993">
        <v>0</v>
      </c>
      <c r="U297" s="994">
        <v>0</v>
      </c>
      <c r="V297" s="993">
        <v>0</v>
      </c>
      <c r="W297" s="994">
        <v>0</v>
      </c>
      <c r="X297" s="993">
        <v>0</v>
      </c>
      <c r="Y297" s="994">
        <v>0</v>
      </c>
      <c r="Z297" s="993">
        <v>0</v>
      </c>
      <c r="AA297" s="994">
        <v>0</v>
      </c>
      <c r="AB297" s="993">
        <v>0</v>
      </c>
      <c r="AC297" s="994">
        <v>0</v>
      </c>
      <c r="AD297" s="993">
        <v>0</v>
      </c>
      <c r="AE297" s="994">
        <v>0</v>
      </c>
      <c r="AF297" s="993">
        <v>0</v>
      </c>
      <c r="AG297" s="994">
        <v>0</v>
      </c>
      <c r="AH297" s="993">
        <v>0</v>
      </c>
      <c r="AI297" s="994">
        <v>0</v>
      </c>
      <c r="AJ297" s="993">
        <v>0</v>
      </c>
      <c r="AK297" s="994">
        <v>0</v>
      </c>
      <c r="AL297" s="993">
        <v>0</v>
      </c>
      <c r="AM297" s="994">
        <v>0</v>
      </c>
      <c r="AN297" s="995">
        <v>0</v>
      </c>
      <c r="AO297" s="946"/>
      <c r="AP297" s="964"/>
      <c r="AQ297" s="946"/>
      <c r="AR297" s="992">
        <v>0</v>
      </c>
      <c r="AS297" s="993">
        <v>0</v>
      </c>
      <c r="AT297" s="994">
        <v>0</v>
      </c>
      <c r="AU297" s="993">
        <v>0</v>
      </c>
      <c r="AV297" s="994">
        <v>0</v>
      </c>
      <c r="AW297" s="993">
        <v>0</v>
      </c>
      <c r="AX297" s="994">
        <v>0</v>
      </c>
      <c r="AY297" s="993">
        <v>0</v>
      </c>
      <c r="AZ297" s="994">
        <v>0</v>
      </c>
      <c r="BA297" s="993">
        <v>0</v>
      </c>
      <c r="BB297" s="994">
        <v>0</v>
      </c>
      <c r="BC297" s="993">
        <v>0</v>
      </c>
      <c r="BD297" s="994">
        <v>0</v>
      </c>
      <c r="BE297" s="993">
        <v>0</v>
      </c>
      <c r="BF297" s="994">
        <v>0</v>
      </c>
      <c r="BG297" s="993">
        <v>0</v>
      </c>
      <c r="BH297" s="994">
        <v>0</v>
      </c>
      <c r="BI297" s="993">
        <v>0</v>
      </c>
      <c r="BJ297" s="994">
        <v>0</v>
      </c>
      <c r="BK297" s="993">
        <v>0</v>
      </c>
      <c r="BL297" s="994">
        <v>0</v>
      </c>
      <c r="BM297" s="993">
        <v>0</v>
      </c>
      <c r="BN297" s="994">
        <v>0</v>
      </c>
      <c r="BO297" s="993">
        <v>0</v>
      </c>
      <c r="BP297" s="994">
        <v>0</v>
      </c>
      <c r="BQ297" s="993">
        <v>0</v>
      </c>
      <c r="BR297" s="994">
        <v>0</v>
      </c>
      <c r="BS297" s="993">
        <v>0</v>
      </c>
      <c r="BT297" s="994">
        <v>0</v>
      </c>
      <c r="BU297" s="993">
        <v>0</v>
      </c>
      <c r="BV297" s="994">
        <v>0</v>
      </c>
      <c r="BW297" s="993">
        <v>0</v>
      </c>
      <c r="BX297" s="994">
        <v>0</v>
      </c>
      <c r="BY297" s="993">
        <v>0</v>
      </c>
      <c r="BZ297" s="994">
        <v>0</v>
      </c>
      <c r="CA297" s="995">
        <v>0</v>
      </c>
      <c r="CB297" s="946"/>
      <c r="CC297" s="971"/>
      <c r="CD297" s="946"/>
      <c r="CE297" s="972"/>
      <c r="CF297" s="946"/>
      <c r="CG297" s="992">
        <v>0</v>
      </c>
      <c r="CH297" s="993">
        <v>0</v>
      </c>
      <c r="CI297" s="994">
        <v>0</v>
      </c>
      <c r="CJ297" s="993">
        <v>0</v>
      </c>
      <c r="CK297" s="994">
        <v>0</v>
      </c>
      <c r="CL297" s="993">
        <v>0</v>
      </c>
      <c r="CM297" s="994">
        <v>0</v>
      </c>
      <c r="CN297" s="993">
        <v>0</v>
      </c>
      <c r="CO297" s="994">
        <v>0</v>
      </c>
      <c r="CP297" s="993">
        <v>0</v>
      </c>
      <c r="CQ297" s="994">
        <v>0</v>
      </c>
      <c r="CR297" s="993">
        <v>0</v>
      </c>
      <c r="CS297" s="994">
        <v>0</v>
      </c>
      <c r="CT297" s="993">
        <v>0</v>
      </c>
      <c r="CU297" s="994">
        <v>0</v>
      </c>
      <c r="CV297" s="993">
        <v>0</v>
      </c>
      <c r="CW297" s="994">
        <v>0</v>
      </c>
      <c r="CX297" s="993">
        <v>0</v>
      </c>
      <c r="CY297" s="994">
        <v>0</v>
      </c>
      <c r="CZ297" s="993">
        <v>0</v>
      </c>
      <c r="DA297" s="994">
        <v>0</v>
      </c>
      <c r="DB297" s="993">
        <v>0</v>
      </c>
      <c r="DC297" s="994">
        <v>0</v>
      </c>
      <c r="DD297" s="993">
        <v>0</v>
      </c>
      <c r="DE297" s="994">
        <v>0</v>
      </c>
      <c r="DF297" s="993">
        <v>0</v>
      </c>
      <c r="DG297" s="994">
        <v>0</v>
      </c>
      <c r="DH297" s="993">
        <v>0</v>
      </c>
      <c r="DI297" s="994">
        <v>0</v>
      </c>
      <c r="DJ297" s="993">
        <v>0</v>
      </c>
      <c r="DK297" s="994">
        <v>0</v>
      </c>
      <c r="DL297" s="993">
        <v>0</v>
      </c>
      <c r="DM297" s="994">
        <v>0</v>
      </c>
      <c r="DN297" s="993">
        <v>0</v>
      </c>
      <c r="DO297" s="994">
        <v>0</v>
      </c>
      <c r="DP297" s="995">
        <v>0</v>
      </c>
      <c r="DQ297" s="946"/>
      <c r="DR297" s="973"/>
      <c r="DS297" s="946"/>
      <c r="DT297" s="992">
        <v>0</v>
      </c>
      <c r="DU297" s="993">
        <v>0</v>
      </c>
      <c r="DV297" s="994">
        <v>0</v>
      </c>
      <c r="DW297" s="993">
        <v>0</v>
      </c>
      <c r="DX297" s="994">
        <v>0</v>
      </c>
      <c r="DY297" s="993">
        <v>0</v>
      </c>
      <c r="DZ297" s="994">
        <v>0</v>
      </c>
      <c r="EA297" s="993">
        <v>0</v>
      </c>
      <c r="EB297" s="994">
        <v>0</v>
      </c>
      <c r="EC297" s="993">
        <v>0</v>
      </c>
      <c r="ED297" s="994">
        <v>0</v>
      </c>
      <c r="EE297" s="993">
        <v>0</v>
      </c>
      <c r="EF297" s="994">
        <v>0</v>
      </c>
      <c r="EG297" s="993">
        <v>0</v>
      </c>
      <c r="EH297" s="994">
        <v>0</v>
      </c>
      <c r="EI297" s="993">
        <v>0</v>
      </c>
      <c r="EJ297" s="994">
        <v>0</v>
      </c>
      <c r="EK297" s="993">
        <v>0</v>
      </c>
      <c r="EL297" s="994">
        <v>0</v>
      </c>
      <c r="EM297" s="993">
        <v>0</v>
      </c>
      <c r="EN297" s="994">
        <v>0</v>
      </c>
      <c r="EO297" s="993">
        <v>0</v>
      </c>
      <c r="EP297" s="994">
        <v>0</v>
      </c>
      <c r="EQ297" s="993">
        <v>0</v>
      </c>
      <c r="ER297" s="994">
        <v>0</v>
      </c>
      <c r="ES297" s="993">
        <v>0</v>
      </c>
      <c r="ET297" s="994">
        <v>0</v>
      </c>
      <c r="EU297" s="993">
        <v>0</v>
      </c>
      <c r="EV297" s="994">
        <v>0</v>
      </c>
      <c r="EW297" s="993">
        <v>0</v>
      </c>
      <c r="EX297" s="994">
        <v>0</v>
      </c>
      <c r="EY297" s="993">
        <v>0</v>
      </c>
      <c r="EZ297" s="994">
        <v>0</v>
      </c>
      <c r="FA297" s="993">
        <v>0</v>
      </c>
      <c r="FB297" s="994">
        <v>0</v>
      </c>
      <c r="FC297" s="995">
        <v>0</v>
      </c>
      <c r="FD297" s="946"/>
      <c r="FE297" s="974"/>
      <c r="FF297" s="946"/>
      <c r="FG297" s="975"/>
      <c r="FI297" s="996" t="b">
        <v>1</v>
      </c>
    </row>
    <row r="298" spans="2:165" hidden="1" outlineLevel="1">
      <c r="B298" s="983">
        <v>282</v>
      </c>
      <c r="C298" s="1012" t="s">
        <v>777</v>
      </c>
      <c r="E298" s="985">
        <v>0</v>
      </c>
      <c r="F298" s="986">
        <v>0</v>
      </c>
      <c r="G298" s="987">
        <v>0</v>
      </c>
      <c r="H298" s="986">
        <v>0</v>
      </c>
      <c r="I298" s="987">
        <v>0</v>
      </c>
      <c r="J298" s="986">
        <v>0</v>
      </c>
      <c r="K298" s="987">
        <v>0</v>
      </c>
      <c r="L298" s="986">
        <v>0</v>
      </c>
      <c r="M298" s="987">
        <v>0</v>
      </c>
      <c r="N298" s="986">
        <v>0</v>
      </c>
      <c r="O298" s="987">
        <v>0</v>
      </c>
      <c r="P298" s="986">
        <v>0</v>
      </c>
      <c r="Q298" s="987">
        <v>0</v>
      </c>
      <c r="R298" s="986">
        <v>0</v>
      </c>
      <c r="S298" s="987">
        <v>0</v>
      </c>
      <c r="T298" s="986">
        <v>0</v>
      </c>
      <c r="U298" s="987">
        <v>0</v>
      </c>
      <c r="V298" s="986">
        <v>0</v>
      </c>
      <c r="W298" s="987">
        <v>0</v>
      </c>
      <c r="X298" s="986">
        <v>0</v>
      </c>
      <c r="Y298" s="987">
        <v>0</v>
      </c>
      <c r="Z298" s="986">
        <v>0</v>
      </c>
      <c r="AA298" s="987">
        <v>0</v>
      </c>
      <c r="AB298" s="986">
        <v>0</v>
      </c>
      <c r="AC298" s="987">
        <v>0</v>
      </c>
      <c r="AD298" s="986">
        <v>0</v>
      </c>
      <c r="AE298" s="987">
        <v>0</v>
      </c>
      <c r="AF298" s="986">
        <v>0</v>
      </c>
      <c r="AG298" s="987">
        <v>0</v>
      </c>
      <c r="AH298" s="986">
        <v>0</v>
      </c>
      <c r="AI298" s="987">
        <v>0</v>
      </c>
      <c r="AJ298" s="986">
        <v>0</v>
      </c>
      <c r="AK298" s="987">
        <v>0</v>
      </c>
      <c r="AL298" s="986">
        <v>0</v>
      </c>
      <c r="AM298" s="987">
        <v>0</v>
      </c>
      <c r="AN298" s="988">
        <v>0</v>
      </c>
      <c r="AO298" s="946"/>
      <c r="AP298" s="964"/>
      <c r="AQ298" s="946"/>
      <c r="AR298" s="985">
        <v>0</v>
      </c>
      <c r="AS298" s="986">
        <v>0</v>
      </c>
      <c r="AT298" s="987">
        <v>0</v>
      </c>
      <c r="AU298" s="986">
        <v>0</v>
      </c>
      <c r="AV298" s="987">
        <v>0</v>
      </c>
      <c r="AW298" s="986">
        <v>0</v>
      </c>
      <c r="AX298" s="987">
        <v>0</v>
      </c>
      <c r="AY298" s="986">
        <v>0</v>
      </c>
      <c r="AZ298" s="987">
        <v>0</v>
      </c>
      <c r="BA298" s="986">
        <v>0</v>
      </c>
      <c r="BB298" s="987">
        <v>0</v>
      </c>
      <c r="BC298" s="986">
        <v>0</v>
      </c>
      <c r="BD298" s="987">
        <v>0</v>
      </c>
      <c r="BE298" s="986">
        <v>0</v>
      </c>
      <c r="BF298" s="987">
        <v>0</v>
      </c>
      <c r="BG298" s="986">
        <v>0</v>
      </c>
      <c r="BH298" s="987">
        <v>0</v>
      </c>
      <c r="BI298" s="986">
        <v>0</v>
      </c>
      <c r="BJ298" s="987">
        <v>0</v>
      </c>
      <c r="BK298" s="986">
        <v>0</v>
      </c>
      <c r="BL298" s="987">
        <v>0</v>
      </c>
      <c r="BM298" s="986">
        <v>0</v>
      </c>
      <c r="BN298" s="987">
        <v>0</v>
      </c>
      <c r="BO298" s="986">
        <v>0</v>
      </c>
      <c r="BP298" s="987">
        <v>0</v>
      </c>
      <c r="BQ298" s="986">
        <v>0</v>
      </c>
      <c r="BR298" s="987">
        <v>0</v>
      </c>
      <c r="BS298" s="986">
        <v>0</v>
      </c>
      <c r="BT298" s="987">
        <v>0</v>
      </c>
      <c r="BU298" s="986">
        <v>0</v>
      </c>
      <c r="BV298" s="987">
        <v>0</v>
      </c>
      <c r="BW298" s="986">
        <v>0</v>
      </c>
      <c r="BX298" s="987">
        <v>0</v>
      </c>
      <c r="BY298" s="986">
        <v>0</v>
      </c>
      <c r="BZ298" s="987">
        <v>0</v>
      </c>
      <c r="CA298" s="988">
        <v>0</v>
      </c>
      <c r="CB298" s="946"/>
      <c r="CC298" s="971"/>
      <c r="CD298" s="946"/>
      <c r="CE298" s="972"/>
      <c r="CF298" s="946"/>
      <c r="CG298" s="985">
        <v>0</v>
      </c>
      <c r="CH298" s="986">
        <v>0</v>
      </c>
      <c r="CI298" s="987">
        <v>0</v>
      </c>
      <c r="CJ298" s="986">
        <v>0</v>
      </c>
      <c r="CK298" s="987">
        <v>0</v>
      </c>
      <c r="CL298" s="986">
        <v>0</v>
      </c>
      <c r="CM298" s="987">
        <v>0</v>
      </c>
      <c r="CN298" s="986">
        <v>0</v>
      </c>
      <c r="CO298" s="987">
        <v>0</v>
      </c>
      <c r="CP298" s="986">
        <v>0</v>
      </c>
      <c r="CQ298" s="987">
        <v>0</v>
      </c>
      <c r="CR298" s="986">
        <v>0</v>
      </c>
      <c r="CS298" s="987">
        <v>0</v>
      </c>
      <c r="CT298" s="986">
        <v>0</v>
      </c>
      <c r="CU298" s="987">
        <v>0</v>
      </c>
      <c r="CV298" s="986">
        <v>0</v>
      </c>
      <c r="CW298" s="987">
        <v>0</v>
      </c>
      <c r="CX298" s="986">
        <v>0</v>
      </c>
      <c r="CY298" s="987">
        <v>0</v>
      </c>
      <c r="CZ298" s="986">
        <v>0</v>
      </c>
      <c r="DA298" s="987">
        <v>0</v>
      </c>
      <c r="DB298" s="986">
        <v>0</v>
      </c>
      <c r="DC298" s="987">
        <v>0</v>
      </c>
      <c r="DD298" s="986">
        <v>0</v>
      </c>
      <c r="DE298" s="987">
        <v>0</v>
      </c>
      <c r="DF298" s="986">
        <v>0</v>
      </c>
      <c r="DG298" s="987">
        <v>0</v>
      </c>
      <c r="DH298" s="986">
        <v>0</v>
      </c>
      <c r="DI298" s="987">
        <v>0</v>
      </c>
      <c r="DJ298" s="986">
        <v>0</v>
      </c>
      <c r="DK298" s="987">
        <v>0</v>
      </c>
      <c r="DL298" s="986">
        <v>0</v>
      </c>
      <c r="DM298" s="987">
        <v>0</v>
      </c>
      <c r="DN298" s="986">
        <v>0</v>
      </c>
      <c r="DO298" s="987">
        <v>0</v>
      </c>
      <c r="DP298" s="988">
        <v>0</v>
      </c>
      <c r="DQ298" s="946"/>
      <c r="DR298" s="973"/>
      <c r="DS298" s="946"/>
      <c r="DT298" s="985">
        <v>0</v>
      </c>
      <c r="DU298" s="986">
        <v>0</v>
      </c>
      <c r="DV298" s="987">
        <v>0</v>
      </c>
      <c r="DW298" s="986">
        <v>0</v>
      </c>
      <c r="DX298" s="987">
        <v>0</v>
      </c>
      <c r="DY298" s="986">
        <v>0</v>
      </c>
      <c r="DZ298" s="987">
        <v>0</v>
      </c>
      <c r="EA298" s="986">
        <v>0</v>
      </c>
      <c r="EB298" s="987">
        <v>0</v>
      </c>
      <c r="EC298" s="986">
        <v>0</v>
      </c>
      <c r="ED298" s="987">
        <v>0</v>
      </c>
      <c r="EE298" s="986">
        <v>0</v>
      </c>
      <c r="EF298" s="987">
        <v>0</v>
      </c>
      <c r="EG298" s="986">
        <v>0</v>
      </c>
      <c r="EH298" s="987">
        <v>0</v>
      </c>
      <c r="EI298" s="986">
        <v>0</v>
      </c>
      <c r="EJ298" s="987">
        <v>0</v>
      </c>
      <c r="EK298" s="986">
        <v>0</v>
      </c>
      <c r="EL298" s="987">
        <v>0</v>
      </c>
      <c r="EM298" s="986">
        <v>0</v>
      </c>
      <c r="EN298" s="987">
        <v>0</v>
      </c>
      <c r="EO298" s="986">
        <v>0</v>
      </c>
      <c r="EP298" s="987">
        <v>0</v>
      </c>
      <c r="EQ298" s="986">
        <v>0</v>
      </c>
      <c r="ER298" s="987">
        <v>0</v>
      </c>
      <c r="ES298" s="986">
        <v>0</v>
      </c>
      <c r="ET298" s="987">
        <v>0</v>
      </c>
      <c r="EU298" s="986">
        <v>0</v>
      </c>
      <c r="EV298" s="987">
        <v>0</v>
      </c>
      <c r="EW298" s="986">
        <v>0</v>
      </c>
      <c r="EX298" s="987">
        <v>0</v>
      </c>
      <c r="EY298" s="986">
        <v>0</v>
      </c>
      <c r="EZ298" s="987">
        <v>0</v>
      </c>
      <c r="FA298" s="986">
        <v>0</v>
      </c>
      <c r="FB298" s="987">
        <v>0</v>
      </c>
      <c r="FC298" s="988">
        <v>0</v>
      </c>
      <c r="FD298" s="946"/>
      <c r="FE298" s="974"/>
      <c r="FF298" s="946"/>
      <c r="FG298" s="975"/>
      <c r="FI298" s="989" t="b">
        <v>1</v>
      </c>
    </row>
    <row r="299" spans="2:165" hidden="1" outlineLevel="1">
      <c r="B299" s="990">
        <v>283</v>
      </c>
      <c r="C299" s="1011" t="s">
        <v>778</v>
      </c>
      <c r="E299" s="992">
        <v>0</v>
      </c>
      <c r="F299" s="993">
        <v>0</v>
      </c>
      <c r="G299" s="994">
        <v>0</v>
      </c>
      <c r="H299" s="993">
        <v>0</v>
      </c>
      <c r="I299" s="994">
        <v>0</v>
      </c>
      <c r="J299" s="993">
        <v>0</v>
      </c>
      <c r="K299" s="994">
        <v>0</v>
      </c>
      <c r="L299" s="993">
        <v>0</v>
      </c>
      <c r="M299" s="994">
        <v>0</v>
      </c>
      <c r="N299" s="993">
        <v>0</v>
      </c>
      <c r="O299" s="994">
        <v>0</v>
      </c>
      <c r="P299" s="993">
        <v>0</v>
      </c>
      <c r="Q299" s="994">
        <v>0</v>
      </c>
      <c r="R299" s="993">
        <v>0</v>
      </c>
      <c r="S299" s="994">
        <v>0</v>
      </c>
      <c r="T299" s="993">
        <v>0</v>
      </c>
      <c r="U299" s="994">
        <v>0</v>
      </c>
      <c r="V299" s="993">
        <v>0</v>
      </c>
      <c r="W299" s="994">
        <v>0</v>
      </c>
      <c r="X299" s="993">
        <v>0</v>
      </c>
      <c r="Y299" s="994">
        <v>0</v>
      </c>
      <c r="Z299" s="993">
        <v>0</v>
      </c>
      <c r="AA299" s="994">
        <v>0</v>
      </c>
      <c r="AB299" s="993">
        <v>0</v>
      </c>
      <c r="AC299" s="994">
        <v>0</v>
      </c>
      <c r="AD299" s="993">
        <v>0</v>
      </c>
      <c r="AE299" s="994">
        <v>0</v>
      </c>
      <c r="AF299" s="993">
        <v>0</v>
      </c>
      <c r="AG299" s="994">
        <v>0</v>
      </c>
      <c r="AH299" s="993">
        <v>0</v>
      </c>
      <c r="AI299" s="994">
        <v>0</v>
      </c>
      <c r="AJ299" s="993">
        <v>0</v>
      </c>
      <c r="AK299" s="994">
        <v>0</v>
      </c>
      <c r="AL299" s="993">
        <v>0</v>
      </c>
      <c r="AM299" s="994">
        <v>0</v>
      </c>
      <c r="AN299" s="995">
        <v>0</v>
      </c>
      <c r="AO299" s="946"/>
      <c r="AP299" s="964"/>
      <c r="AQ299" s="946"/>
      <c r="AR299" s="992">
        <v>0</v>
      </c>
      <c r="AS299" s="993">
        <v>0</v>
      </c>
      <c r="AT299" s="994">
        <v>0</v>
      </c>
      <c r="AU299" s="993">
        <v>0</v>
      </c>
      <c r="AV299" s="994">
        <v>0</v>
      </c>
      <c r="AW299" s="993">
        <v>0</v>
      </c>
      <c r="AX299" s="994">
        <v>0</v>
      </c>
      <c r="AY299" s="993">
        <v>0</v>
      </c>
      <c r="AZ299" s="994">
        <v>0</v>
      </c>
      <c r="BA299" s="993">
        <v>0</v>
      </c>
      <c r="BB299" s="994">
        <v>0</v>
      </c>
      <c r="BC299" s="993">
        <v>0</v>
      </c>
      <c r="BD299" s="994">
        <v>0</v>
      </c>
      <c r="BE299" s="993">
        <v>0</v>
      </c>
      <c r="BF299" s="994">
        <v>0</v>
      </c>
      <c r="BG299" s="993">
        <v>0</v>
      </c>
      <c r="BH299" s="994">
        <v>0</v>
      </c>
      <c r="BI299" s="993">
        <v>0</v>
      </c>
      <c r="BJ299" s="994">
        <v>0</v>
      </c>
      <c r="BK299" s="993">
        <v>0</v>
      </c>
      <c r="BL299" s="994">
        <v>0</v>
      </c>
      <c r="BM299" s="993">
        <v>0</v>
      </c>
      <c r="BN299" s="994">
        <v>0</v>
      </c>
      <c r="BO299" s="993">
        <v>0</v>
      </c>
      <c r="BP299" s="994">
        <v>0</v>
      </c>
      <c r="BQ299" s="993">
        <v>0</v>
      </c>
      <c r="BR299" s="994">
        <v>0</v>
      </c>
      <c r="BS299" s="993">
        <v>0</v>
      </c>
      <c r="BT299" s="994">
        <v>0</v>
      </c>
      <c r="BU299" s="993">
        <v>0</v>
      </c>
      <c r="BV299" s="994">
        <v>0</v>
      </c>
      <c r="BW299" s="993">
        <v>0</v>
      </c>
      <c r="BX299" s="994">
        <v>0</v>
      </c>
      <c r="BY299" s="993">
        <v>0</v>
      </c>
      <c r="BZ299" s="994">
        <v>0</v>
      </c>
      <c r="CA299" s="995">
        <v>0</v>
      </c>
      <c r="CB299" s="946"/>
      <c r="CC299" s="971"/>
      <c r="CD299" s="946"/>
      <c r="CE299" s="972"/>
      <c r="CF299" s="946"/>
      <c r="CG299" s="992">
        <v>0</v>
      </c>
      <c r="CH299" s="993">
        <v>0</v>
      </c>
      <c r="CI299" s="994">
        <v>0</v>
      </c>
      <c r="CJ299" s="993">
        <v>0</v>
      </c>
      <c r="CK299" s="994">
        <v>0</v>
      </c>
      <c r="CL299" s="993">
        <v>0</v>
      </c>
      <c r="CM299" s="994">
        <v>0</v>
      </c>
      <c r="CN299" s="993">
        <v>0</v>
      </c>
      <c r="CO299" s="994">
        <v>0</v>
      </c>
      <c r="CP299" s="993">
        <v>0</v>
      </c>
      <c r="CQ299" s="994">
        <v>0</v>
      </c>
      <c r="CR299" s="993">
        <v>0</v>
      </c>
      <c r="CS299" s="994">
        <v>0</v>
      </c>
      <c r="CT299" s="993">
        <v>0</v>
      </c>
      <c r="CU299" s="994">
        <v>0</v>
      </c>
      <c r="CV299" s="993">
        <v>0</v>
      </c>
      <c r="CW299" s="994">
        <v>0</v>
      </c>
      <c r="CX299" s="993">
        <v>0</v>
      </c>
      <c r="CY299" s="994">
        <v>0</v>
      </c>
      <c r="CZ299" s="993">
        <v>0</v>
      </c>
      <c r="DA299" s="994">
        <v>0</v>
      </c>
      <c r="DB299" s="993">
        <v>0</v>
      </c>
      <c r="DC299" s="994">
        <v>0</v>
      </c>
      <c r="DD299" s="993">
        <v>0</v>
      </c>
      <c r="DE299" s="994">
        <v>0</v>
      </c>
      <c r="DF299" s="993">
        <v>0</v>
      </c>
      <c r="DG299" s="994">
        <v>0</v>
      </c>
      <c r="DH299" s="993">
        <v>0</v>
      </c>
      <c r="DI299" s="994">
        <v>0</v>
      </c>
      <c r="DJ299" s="993">
        <v>0</v>
      </c>
      <c r="DK299" s="994">
        <v>0</v>
      </c>
      <c r="DL299" s="993">
        <v>0</v>
      </c>
      <c r="DM299" s="994">
        <v>0</v>
      </c>
      <c r="DN299" s="993">
        <v>0</v>
      </c>
      <c r="DO299" s="994">
        <v>0</v>
      </c>
      <c r="DP299" s="995">
        <v>0</v>
      </c>
      <c r="DQ299" s="946"/>
      <c r="DR299" s="973"/>
      <c r="DS299" s="946"/>
      <c r="DT299" s="992">
        <v>0</v>
      </c>
      <c r="DU299" s="993">
        <v>0</v>
      </c>
      <c r="DV299" s="994">
        <v>0</v>
      </c>
      <c r="DW299" s="993">
        <v>0</v>
      </c>
      <c r="DX299" s="994">
        <v>0</v>
      </c>
      <c r="DY299" s="993">
        <v>0</v>
      </c>
      <c r="DZ299" s="994">
        <v>0</v>
      </c>
      <c r="EA299" s="993">
        <v>0</v>
      </c>
      <c r="EB299" s="994">
        <v>0</v>
      </c>
      <c r="EC299" s="993">
        <v>0</v>
      </c>
      <c r="ED299" s="994">
        <v>0</v>
      </c>
      <c r="EE299" s="993">
        <v>0</v>
      </c>
      <c r="EF299" s="994">
        <v>0</v>
      </c>
      <c r="EG299" s="993">
        <v>0</v>
      </c>
      <c r="EH299" s="994">
        <v>0</v>
      </c>
      <c r="EI299" s="993">
        <v>0</v>
      </c>
      <c r="EJ299" s="994">
        <v>0</v>
      </c>
      <c r="EK299" s="993">
        <v>0</v>
      </c>
      <c r="EL299" s="994">
        <v>0</v>
      </c>
      <c r="EM299" s="993">
        <v>0</v>
      </c>
      <c r="EN299" s="994">
        <v>0</v>
      </c>
      <c r="EO299" s="993">
        <v>0</v>
      </c>
      <c r="EP299" s="994">
        <v>0</v>
      </c>
      <c r="EQ299" s="993">
        <v>0</v>
      </c>
      <c r="ER299" s="994">
        <v>0</v>
      </c>
      <c r="ES299" s="993">
        <v>0</v>
      </c>
      <c r="ET299" s="994">
        <v>0</v>
      </c>
      <c r="EU299" s="993">
        <v>0</v>
      </c>
      <c r="EV299" s="994">
        <v>0</v>
      </c>
      <c r="EW299" s="993">
        <v>0</v>
      </c>
      <c r="EX299" s="994">
        <v>0</v>
      </c>
      <c r="EY299" s="993">
        <v>0</v>
      </c>
      <c r="EZ299" s="994">
        <v>0</v>
      </c>
      <c r="FA299" s="993">
        <v>0</v>
      </c>
      <c r="FB299" s="994">
        <v>0</v>
      </c>
      <c r="FC299" s="995">
        <v>0</v>
      </c>
      <c r="FD299" s="946"/>
      <c r="FE299" s="974"/>
      <c r="FF299" s="946"/>
      <c r="FG299" s="975"/>
      <c r="FI299" s="996" t="b">
        <v>1</v>
      </c>
    </row>
    <row r="300" spans="2:165" hidden="1" outlineLevel="1">
      <c r="B300" s="983">
        <v>284</v>
      </c>
      <c r="C300" s="1012" t="s">
        <v>779</v>
      </c>
      <c r="E300" s="985">
        <v>0</v>
      </c>
      <c r="F300" s="986">
        <v>0</v>
      </c>
      <c r="G300" s="987">
        <v>0</v>
      </c>
      <c r="H300" s="986">
        <v>0</v>
      </c>
      <c r="I300" s="987">
        <v>0</v>
      </c>
      <c r="J300" s="986">
        <v>0</v>
      </c>
      <c r="K300" s="987">
        <v>0</v>
      </c>
      <c r="L300" s="986">
        <v>0</v>
      </c>
      <c r="M300" s="987">
        <v>0</v>
      </c>
      <c r="N300" s="986">
        <v>0</v>
      </c>
      <c r="O300" s="987">
        <v>0</v>
      </c>
      <c r="P300" s="986">
        <v>0</v>
      </c>
      <c r="Q300" s="987">
        <v>0</v>
      </c>
      <c r="R300" s="986">
        <v>0</v>
      </c>
      <c r="S300" s="987">
        <v>0</v>
      </c>
      <c r="T300" s="986">
        <v>0</v>
      </c>
      <c r="U300" s="987">
        <v>0</v>
      </c>
      <c r="V300" s="986">
        <v>0</v>
      </c>
      <c r="W300" s="987">
        <v>0</v>
      </c>
      <c r="X300" s="986">
        <v>0</v>
      </c>
      <c r="Y300" s="987">
        <v>0</v>
      </c>
      <c r="Z300" s="986">
        <v>0</v>
      </c>
      <c r="AA300" s="987">
        <v>0</v>
      </c>
      <c r="AB300" s="986">
        <v>0</v>
      </c>
      <c r="AC300" s="987">
        <v>0</v>
      </c>
      <c r="AD300" s="986">
        <v>0</v>
      </c>
      <c r="AE300" s="987">
        <v>0</v>
      </c>
      <c r="AF300" s="986">
        <v>0</v>
      </c>
      <c r="AG300" s="987">
        <v>0</v>
      </c>
      <c r="AH300" s="986">
        <v>0</v>
      </c>
      <c r="AI300" s="987">
        <v>0</v>
      </c>
      <c r="AJ300" s="986">
        <v>0</v>
      </c>
      <c r="AK300" s="987">
        <v>0</v>
      </c>
      <c r="AL300" s="986">
        <v>0</v>
      </c>
      <c r="AM300" s="987">
        <v>0</v>
      </c>
      <c r="AN300" s="988">
        <v>0</v>
      </c>
      <c r="AO300" s="946"/>
      <c r="AP300" s="964"/>
      <c r="AQ300" s="946"/>
      <c r="AR300" s="985">
        <v>0</v>
      </c>
      <c r="AS300" s="986">
        <v>0</v>
      </c>
      <c r="AT300" s="987">
        <v>0</v>
      </c>
      <c r="AU300" s="986">
        <v>0</v>
      </c>
      <c r="AV300" s="987">
        <v>0</v>
      </c>
      <c r="AW300" s="986">
        <v>0</v>
      </c>
      <c r="AX300" s="987">
        <v>0</v>
      </c>
      <c r="AY300" s="986">
        <v>0</v>
      </c>
      <c r="AZ300" s="987">
        <v>0</v>
      </c>
      <c r="BA300" s="986">
        <v>0</v>
      </c>
      <c r="BB300" s="987">
        <v>0</v>
      </c>
      <c r="BC300" s="986">
        <v>0</v>
      </c>
      <c r="BD300" s="987">
        <v>0</v>
      </c>
      <c r="BE300" s="986">
        <v>0</v>
      </c>
      <c r="BF300" s="987">
        <v>0</v>
      </c>
      <c r="BG300" s="986">
        <v>0</v>
      </c>
      <c r="BH300" s="987">
        <v>0</v>
      </c>
      <c r="BI300" s="986">
        <v>0</v>
      </c>
      <c r="BJ300" s="987">
        <v>0</v>
      </c>
      <c r="BK300" s="986">
        <v>0</v>
      </c>
      <c r="BL300" s="987">
        <v>0</v>
      </c>
      <c r="BM300" s="986">
        <v>0</v>
      </c>
      <c r="BN300" s="987">
        <v>0</v>
      </c>
      <c r="BO300" s="986">
        <v>0</v>
      </c>
      <c r="BP300" s="987">
        <v>0</v>
      </c>
      <c r="BQ300" s="986">
        <v>0</v>
      </c>
      <c r="BR300" s="987">
        <v>0</v>
      </c>
      <c r="BS300" s="986">
        <v>0</v>
      </c>
      <c r="BT300" s="987">
        <v>0</v>
      </c>
      <c r="BU300" s="986">
        <v>0</v>
      </c>
      <c r="BV300" s="987">
        <v>0</v>
      </c>
      <c r="BW300" s="986">
        <v>0</v>
      </c>
      <c r="BX300" s="987">
        <v>0</v>
      </c>
      <c r="BY300" s="986">
        <v>0</v>
      </c>
      <c r="BZ300" s="987">
        <v>0</v>
      </c>
      <c r="CA300" s="988">
        <v>0</v>
      </c>
      <c r="CB300" s="946"/>
      <c r="CC300" s="971"/>
      <c r="CD300" s="946"/>
      <c r="CE300" s="972"/>
      <c r="CF300" s="946"/>
      <c r="CG300" s="985">
        <v>0</v>
      </c>
      <c r="CH300" s="986">
        <v>0</v>
      </c>
      <c r="CI300" s="987">
        <v>0</v>
      </c>
      <c r="CJ300" s="986">
        <v>0</v>
      </c>
      <c r="CK300" s="987">
        <v>0</v>
      </c>
      <c r="CL300" s="986">
        <v>0</v>
      </c>
      <c r="CM300" s="987">
        <v>0</v>
      </c>
      <c r="CN300" s="986">
        <v>0</v>
      </c>
      <c r="CO300" s="987">
        <v>0</v>
      </c>
      <c r="CP300" s="986">
        <v>0</v>
      </c>
      <c r="CQ300" s="987">
        <v>0</v>
      </c>
      <c r="CR300" s="986">
        <v>0</v>
      </c>
      <c r="CS300" s="987">
        <v>0</v>
      </c>
      <c r="CT300" s="986">
        <v>0</v>
      </c>
      <c r="CU300" s="987">
        <v>0</v>
      </c>
      <c r="CV300" s="986">
        <v>0</v>
      </c>
      <c r="CW300" s="987">
        <v>0</v>
      </c>
      <c r="CX300" s="986">
        <v>0</v>
      </c>
      <c r="CY300" s="987">
        <v>0</v>
      </c>
      <c r="CZ300" s="986">
        <v>0</v>
      </c>
      <c r="DA300" s="987">
        <v>0</v>
      </c>
      <c r="DB300" s="986">
        <v>0</v>
      </c>
      <c r="DC300" s="987">
        <v>0</v>
      </c>
      <c r="DD300" s="986">
        <v>0</v>
      </c>
      <c r="DE300" s="987">
        <v>0</v>
      </c>
      <c r="DF300" s="986">
        <v>0</v>
      </c>
      <c r="DG300" s="987">
        <v>0</v>
      </c>
      <c r="DH300" s="986">
        <v>0</v>
      </c>
      <c r="DI300" s="987">
        <v>0</v>
      </c>
      <c r="DJ300" s="986">
        <v>0</v>
      </c>
      <c r="DK300" s="987">
        <v>0</v>
      </c>
      <c r="DL300" s="986">
        <v>0</v>
      </c>
      <c r="DM300" s="987">
        <v>0</v>
      </c>
      <c r="DN300" s="986">
        <v>0</v>
      </c>
      <c r="DO300" s="987">
        <v>0</v>
      </c>
      <c r="DP300" s="988">
        <v>0</v>
      </c>
      <c r="DQ300" s="946"/>
      <c r="DR300" s="973"/>
      <c r="DS300" s="946"/>
      <c r="DT300" s="985">
        <v>0</v>
      </c>
      <c r="DU300" s="986">
        <v>0</v>
      </c>
      <c r="DV300" s="987">
        <v>0</v>
      </c>
      <c r="DW300" s="986">
        <v>0</v>
      </c>
      <c r="DX300" s="987">
        <v>0</v>
      </c>
      <c r="DY300" s="986">
        <v>0</v>
      </c>
      <c r="DZ300" s="987">
        <v>0</v>
      </c>
      <c r="EA300" s="986">
        <v>0</v>
      </c>
      <c r="EB300" s="987">
        <v>0</v>
      </c>
      <c r="EC300" s="986">
        <v>0</v>
      </c>
      <c r="ED300" s="987">
        <v>0</v>
      </c>
      <c r="EE300" s="986">
        <v>0</v>
      </c>
      <c r="EF300" s="987">
        <v>0</v>
      </c>
      <c r="EG300" s="986">
        <v>0</v>
      </c>
      <c r="EH300" s="987">
        <v>0</v>
      </c>
      <c r="EI300" s="986">
        <v>0</v>
      </c>
      <c r="EJ300" s="987">
        <v>0</v>
      </c>
      <c r="EK300" s="986">
        <v>0</v>
      </c>
      <c r="EL300" s="987">
        <v>0</v>
      </c>
      <c r="EM300" s="986">
        <v>0</v>
      </c>
      <c r="EN300" s="987">
        <v>0</v>
      </c>
      <c r="EO300" s="986">
        <v>0</v>
      </c>
      <c r="EP300" s="987">
        <v>0</v>
      </c>
      <c r="EQ300" s="986">
        <v>0</v>
      </c>
      <c r="ER300" s="987">
        <v>0</v>
      </c>
      <c r="ES300" s="986">
        <v>0</v>
      </c>
      <c r="ET300" s="987">
        <v>0</v>
      </c>
      <c r="EU300" s="986">
        <v>0</v>
      </c>
      <c r="EV300" s="987">
        <v>0</v>
      </c>
      <c r="EW300" s="986">
        <v>0</v>
      </c>
      <c r="EX300" s="987">
        <v>0</v>
      </c>
      <c r="EY300" s="986">
        <v>0</v>
      </c>
      <c r="EZ300" s="987">
        <v>0</v>
      </c>
      <c r="FA300" s="986">
        <v>0</v>
      </c>
      <c r="FB300" s="987">
        <v>0</v>
      </c>
      <c r="FC300" s="988">
        <v>0</v>
      </c>
      <c r="FD300" s="946"/>
      <c r="FE300" s="974"/>
      <c r="FF300" s="946"/>
      <c r="FG300" s="975"/>
      <c r="FI300" s="989" t="b">
        <v>1</v>
      </c>
    </row>
    <row r="301" spans="2:165" hidden="1" outlineLevel="1">
      <c r="B301" s="990">
        <v>285</v>
      </c>
      <c r="C301" s="1011" t="s">
        <v>780</v>
      </c>
      <c r="E301" s="992">
        <v>0</v>
      </c>
      <c r="F301" s="993">
        <v>0</v>
      </c>
      <c r="G301" s="994">
        <v>0</v>
      </c>
      <c r="H301" s="993">
        <v>0</v>
      </c>
      <c r="I301" s="994">
        <v>0</v>
      </c>
      <c r="J301" s="993">
        <v>0</v>
      </c>
      <c r="K301" s="994">
        <v>0</v>
      </c>
      <c r="L301" s="993">
        <v>0</v>
      </c>
      <c r="M301" s="994">
        <v>0</v>
      </c>
      <c r="N301" s="993">
        <v>0</v>
      </c>
      <c r="O301" s="994">
        <v>0</v>
      </c>
      <c r="P301" s="993">
        <v>0</v>
      </c>
      <c r="Q301" s="994">
        <v>0</v>
      </c>
      <c r="R301" s="993">
        <v>0</v>
      </c>
      <c r="S301" s="994">
        <v>0</v>
      </c>
      <c r="T301" s="993">
        <v>0</v>
      </c>
      <c r="U301" s="994">
        <v>0</v>
      </c>
      <c r="V301" s="993">
        <v>0</v>
      </c>
      <c r="W301" s="994">
        <v>0</v>
      </c>
      <c r="X301" s="993">
        <v>0</v>
      </c>
      <c r="Y301" s="994">
        <v>0</v>
      </c>
      <c r="Z301" s="993">
        <v>0</v>
      </c>
      <c r="AA301" s="994">
        <v>0</v>
      </c>
      <c r="AB301" s="993">
        <v>0</v>
      </c>
      <c r="AC301" s="994">
        <v>0</v>
      </c>
      <c r="AD301" s="993">
        <v>0</v>
      </c>
      <c r="AE301" s="994">
        <v>0</v>
      </c>
      <c r="AF301" s="993">
        <v>0</v>
      </c>
      <c r="AG301" s="994">
        <v>0</v>
      </c>
      <c r="AH301" s="993">
        <v>0</v>
      </c>
      <c r="AI301" s="994">
        <v>0</v>
      </c>
      <c r="AJ301" s="993">
        <v>0</v>
      </c>
      <c r="AK301" s="994">
        <v>0</v>
      </c>
      <c r="AL301" s="993">
        <v>0</v>
      </c>
      <c r="AM301" s="994">
        <v>0</v>
      </c>
      <c r="AN301" s="995">
        <v>0</v>
      </c>
      <c r="AO301" s="946"/>
      <c r="AP301" s="964"/>
      <c r="AQ301" s="946"/>
      <c r="AR301" s="992">
        <v>0</v>
      </c>
      <c r="AS301" s="993">
        <v>0</v>
      </c>
      <c r="AT301" s="994">
        <v>0</v>
      </c>
      <c r="AU301" s="993">
        <v>0</v>
      </c>
      <c r="AV301" s="994">
        <v>0</v>
      </c>
      <c r="AW301" s="993">
        <v>0</v>
      </c>
      <c r="AX301" s="994">
        <v>0</v>
      </c>
      <c r="AY301" s="993">
        <v>0</v>
      </c>
      <c r="AZ301" s="994">
        <v>0</v>
      </c>
      <c r="BA301" s="993">
        <v>0</v>
      </c>
      <c r="BB301" s="994">
        <v>0</v>
      </c>
      <c r="BC301" s="993">
        <v>0</v>
      </c>
      <c r="BD301" s="994">
        <v>0</v>
      </c>
      <c r="BE301" s="993">
        <v>0</v>
      </c>
      <c r="BF301" s="994">
        <v>0</v>
      </c>
      <c r="BG301" s="993">
        <v>0</v>
      </c>
      <c r="BH301" s="994">
        <v>0</v>
      </c>
      <c r="BI301" s="993">
        <v>0</v>
      </c>
      <c r="BJ301" s="994">
        <v>0</v>
      </c>
      <c r="BK301" s="993">
        <v>0</v>
      </c>
      <c r="BL301" s="994">
        <v>0</v>
      </c>
      <c r="BM301" s="993">
        <v>0</v>
      </c>
      <c r="BN301" s="994">
        <v>0</v>
      </c>
      <c r="BO301" s="993">
        <v>0</v>
      </c>
      <c r="BP301" s="994">
        <v>0</v>
      </c>
      <c r="BQ301" s="993">
        <v>0</v>
      </c>
      <c r="BR301" s="994">
        <v>0</v>
      </c>
      <c r="BS301" s="993">
        <v>0</v>
      </c>
      <c r="BT301" s="994">
        <v>0</v>
      </c>
      <c r="BU301" s="993">
        <v>0</v>
      </c>
      <c r="BV301" s="994">
        <v>0</v>
      </c>
      <c r="BW301" s="993">
        <v>0</v>
      </c>
      <c r="BX301" s="994">
        <v>0</v>
      </c>
      <c r="BY301" s="993">
        <v>0</v>
      </c>
      <c r="BZ301" s="994">
        <v>0</v>
      </c>
      <c r="CA301" s="995">
        <v>0</v>
      </c>
      <c r="CB301" s="946"/>
      <c r="CC301" s="971"/>
      <c r="CD301" s="946"/>
      <c r="CE301" s="972"/>
      <c r="CF301" s="946"/>
      <c r="CG301" s="992">
        <v>0</v>
      </c>
      <c r="CH301" s="993">
        <v>0</v>
      </c>
      <c r="CI301" s="994">
        <v>0</v>
      </c>
      <c r="CJ301" s="993">
        <v>0</v>
      </c>
      <c r="CK301" s="994">
        <v>0</v>
      </c>
      <c r="CL301" s="993">
        <v>0</v>
      </c>
      <c r="CM301" s="994">
        <v>0</v>
      </c>
      <c r="CN301" s="993">
        <v>0</v>
      </c>
      <c r="CO301" s="994">
        <v>0</v>
      </c>
      <c r="CP301" s="993">
        <v>0</v>
      </c>
      <c r="CQ301" s="994">
        <v>0</v>
      </c>
      <c r="CR301" s="993">
        <v>0</v>
      </c>
      <c r="CS301" s="994">
        <v>0</v>
      </c>
      <c r="CT301" s="993">
        <v>0</v>
      </c>
      <c r="CU301" s="994">
        <v>0</v>
      </c>
      <c r="CV301" s="993">
        <v>0</v>
      </c>
      <c r="CW301" s="994">
        <v>0</v>
      </c>
      <c r="CX301" s="993">
        <v>0</v>
      </c>
      <c r="CY301" s="994">
        <v>0</v>
      </c>
      <c r="CZ301" s="993">
        <v>0</v>
      </c>
      <c r="DA301" s="994">
        <v>0</v>
      </c>
      <c r="DB301" s="993">
        <v>0</v>
      </c>
      <c r="DC301" s="994">
        <v>0</v>
      </c>
      <c r="DD301" s="993">
        <v>0</v>
      </c>
      <c r="DE301" s="994">
        <v>0</v>
      </c>
      <c r="DF301" s="993">
        <v>0</v>
      </c>
      <c r="DG301" s="994">
        <v>0</v>
      </c>
      <c r="DH301" s="993">
        <v>0</v>
      </c>
      <c r="DI301" s="994">
        <v>0</v>
      </c>
      <c r="DJ301" s="993">
        <v>0</v>
      </c>
      <c r="DK301" s="994">
        <v>0</v>
      </c>
      <c r="DL301" s="993">
        <v>0</v>
      </c>
      <c r="DM301" s="994">
        <v>0</v>
      </c>
      <c r="DN301" s="993">
        <v>0</v>
      </c>
      <c r="DO301" s="994">
        <v>0</v>
      </c>
      <c r="DP301" s="995">
        <v>0</v>
      </c>
      <c r="DQ301" s="946"/>
      <c r="DR301" s="973"/>
      <c r="DS301" s="946"/>
      <c r="DT301" s="992">
        <v>0</v>
      </c>
      <c r="DU301" s="993">
        <v>0</v>
      </c>
      <c r="DV301" s="994">
        <v>0</v>
      </c>
      <c r="DW301" s="993">
        <v>0</v>
      </c>
      <c r="DX301" s="994">
        <v>0</v>
      </c>
      <c r="DY301" s="993">
        <v>0</v>
      </c>
      <c r="DZ301" s="994">
        <v>0</v>
      </c>
      <c r="EA301" s="993">
        <v>0</v>
      </c>
      <c r="EB301" s="994">
        <v>0</v>
      </c>
      <c r="EC301" s="993">
        <v>0</v>
      </c>
      <c r="ED301" s="994">
        <v>0</v>
      </c>
      <c r="EE301" s="993">
        <v>0</v>
      </c>
      <c r="EF301" s="994">
        <v>0</v>
      </c>
      <c r="EG301" s="993">
        <v>0</v>
      </c>
      <c r="EH301" s="994">
        <v>0</v>
      </c>
      <c r="EI301" s="993">
        <v>0</v>
      </c>
      <c r="EJ301" s="994">
        <v>0</v>
      </c>
      <c r="EK301" s="993">
        <v>0</v>
      </c>
      <c r="EL301" s="994">
        <v>0</v>
      </c>
      <c r="EM301" s="993">
        <v>0</v>
      </c>
      <c r="EN301" s="994">
        <v>0</v>
      </c>
      <c r="EO301" s="993">
        <v>0</v>
      </c>
      <c r="EP301" s="994">
        <v>0</v>
      </c>
      <c r="EQ301" s="993">
        <v>0</v>
      </c>
      <c r="ER301" s="994">
        <v>0</v>
      </c>
      <c r="ES301" s="993">
        <v>0</v>
      </c>
      <c r="ET301" s="994">
        <v>0</v>
      </c>
      <c r="EU301" s="993">
        <v>0</v>
      </c>
      <c r="EV301" s="994">
        <v>0</v>
      </c>
      <c r="EW301" s="993">
        <v>0</v>
      </c>
      <c r="EX301" s="994">
        <v>0</v>
      </c>
      <c r="EY301" s="993">
        <v>0</v>
      </c>
      <c r="EZ301" s="994">
        <v>0</v>
      </c>
      <c r="FA301" s="993">
        <v>0</v>
      </c>
      <c r="FB301" s="994">
        <v>0</v>
      </c>
      <c r="FC301" s="995">
        <v>0</v>
      </c>
      <c r="FD301" s="946"/>
      <c r="FE301" s="974"/>
      <c r="FF301" s="946"/>
      <c r="FG301" s="975"/>
      <c r="FI301" s="996" t="b">
        <v>1</v>
      </c>
    </row>
    <row r="302" spans="2:165" hidden="1" outlineLevel="1">
      <c r="B302" s="983">
        <v>286</v>
      </c>
      <c r="C302" s="1012" t="s">
        <v>781</v>
      </c>
      <c r="E302" s="985">
        <v>0</v>
      </c>
      <c r="F302" s="986">
        <v>0</v>
      </c>
      <c r="G302" s="987">
        <v>0</v>
      </c>
      <c r="H302" s="986">
        <v>0</v>
      </c>
      <c r="I302" s="987">
        <v>0</v>
      </c>
      <c r="J302" s="986">
        <v>0</v>
      </c>
      <c r="K302" s="987">
        <v>0</v>
      </c>
      <c r="L302" s="986">
        <v>0</v>
      </c>
      <c r="M302" s="987">
        <v>0</v>
      </c>
      <c r="N302" s="986">
        <v>0</v>
      </c>
      <c r="O302" s="987">
        <v>0</v>
      </c>
      <c r="P302" s="986">
        <v>0</v>
      </c>
      <c r="Q302" s="987">
        <v>0</v>
      </c>
      <c r="R302" s="986">
        <v>0</v>
      </c>
      <c r="S302" s="987">
        <v>0</v>
      </c>
      <c r="T302" s="986">
        <v>0</v>
      </c>
      <c r="U302" s="987">
        <v>0</v>
      </c>
      <c r="V302" s="986">
        <v>0</v>
      </c>
      <c r="W302" s="987">
        <v>0</v>
      </c>
      <c r="X302" s="986">
        <v>0</v>
      </c>
      <c r="Y302" s="987">
        <v>0</v>
      </c>
      <c r="Z302" s="986">
        <v>0</v>
      </c>
      <c r="AA302" s="987">
        <v>0</v>
      </c>
      <c r="AB302" s="986">
        <v>0</v>
      </c>
      <c r="AC302" s="987">
        <v>0</v>
      </c>
      <c r="AD302" s="986">
        <v>0</v>
      </c>
      <c r="AE302" s="987">
        <v>0</v>
      </c>
      <c r="AF302" s="986">
        <v>0</v>
      </c>
      <c r="AG302" s="987">
        <v>0</v>
      </c>
      <c r="AH302" s="986">
        <v>0</v>
      </c>
      <c r="AI302" s="987">
        <v>0</v>
      </c>
      <c r="AJ302" s="986">
        <v>0</v>
      </c>
      <c r="AK302" s="987">
        <v>0</v>
      </c>
      <c r="AL302" s="986">
        <v>0</v>
      </c>
      <c r="AM302" s="987">
        <v>0</v>
      </c>
      <c r="AN302" s="988">
        <v>0</v>
      </c>
      <c r="AO302" s="946"/>
      <c r="AP302" s="964"/>
      <c r="AQ302" s="946"/>
      <c r="AR302" s="985">
        <v>0</v>
      </c>
      <c r="AS302" s="986">
        <v>0</v>
      </c>
      <c r="AT302" s="987">
        <v>0</v>
      </c>
      <c r="AU302" s="986">
        <v>0</v>
      </c>
      <c r="AV302" s="987">
        <v>0</v>
      </c>
      <c r="AW302" s="986">
        <v>0</v>
      </c>
      <c r="AX302" s="987">
        <v>0</v>
      </c>
      <c r="AY302" s="986">
        <v>0</v>
      </c>
      <c r="AZ302" s="987">
        <v>0</v>
      </c>
      <c r="BA302" s="986">
        <v>0</v>
      </c>
      <c r="BB302" s="987">
        <v>0</v>
      </c>
      <c r="BC302" s="986">
        <v>0</v>
      </c>
      <c r="BD302" s="987">
        <v>0</v>
      </c>
      <c r="BE302" s="986">
        <v>0</v>
      </c>
      <c r="BF302" s="987">
        <v>0</v>
      </c>
      <c r="BG302" s="986">
        <v>0</v>
      </c>
      <c r="BH302" s="987">
        <v>0</v>
      </c>
      <c r="BI302" s="986">
        <v>0</v>
      </c>
      <c r="BJ302" s="987">
        <v>0</v>
      </c>
      <c r="BK302" s="986">
        <v>0</v>
      </c>
      <c r="BL302" s="987">
        <v>0</v>
      </c>
      <c r="BM302" s="986">
        <v>0</v>
      </c>
      <c r="BN302" s="987">
        <v>0</v>
      </c>
      <c r="BO302" s="986">
        <v>0</v>
      </c>
      <c r="BP302" s="987">
        <v>0</v>
      </c>
      <c r="BQ302" s="986">
        <v>0</v>
      </c>
      <c r="BR302" s="987">
        <v>0</v>
      </c>
      <c r="BS302" s="986">
        <v>0</v>
      </c>
      <c r="BT302" s="987">
        <v>0</v>
      </c>
      <c r="BU302" s="986">
        <v>0</v>
      </c>
      <c r="BV302" s="987">
        <v>0</v>
      </c>
      <c r="BW302" s="986">
        <v>0</v>
      </c>
      <c r="BX302" s="987">
        <v>0</v>
      </c>
      <c r="BY302" s="986">
        <v>0</v>
      </c>
      <c r="BZ302" s="987">
        <v>0</v>
      </c>
      <c r="CA302" s="988">
        <v>0</v>
      </c>
      <c r="CB302" s="946"/>
      <c r="CC302" s="971"/>
      <c r="CD302" s="946"/>
      <c r="CE302" s="972"/>
      <c r="CF302" s="946"/>
      <c r="CG302" s="985">
        <v>0</v>
      </c>
      <c r="CH302" s="986">
        <v>0</v>
      </c>
      <c r="CI302" s="987">
        <v>0</v>
      </c>
      <c r="CJ302" s="986">
        <v>0</v>
      </c>
      <c r="CK302" s="987">
        <v>0</v>
      </c>
      <c r="CL302" s="986">
        <v>0</v>
      </c>
      <c r="CM302" s="987">
        <v>0</v>
      </c>
      <c r="CN302" s="986">
        <v>0</v>
      </c>
      <c r="CO302" s="987">
        <v>0</v>
      </c>
      <c r="CP302" s="986">
        <v>0</v>
      </c>
      <c r="CQ302" s="987">
        <v>0</v>
      </c>
      <c r="CR302" s="986">
        <v>0</v>
      </c>
      <c r="CS302" s="987">
        <v>0</v>
      </c>
      <c r="CT302" s="986">
        <v>0</v>
      </c>
      <c r="CU302" s="987">
        <v>0</v>
      </c>
      <c r="CV302" s="986">
        <v>0</v>
      </c>
      <c r="CW302" s="987">
        <v>0</v>
      </c>
      <c r="CX302" s="986">
        <v>0</v>
      </c>
      <c r="CY302" s="987">
        <v>0</v>
      </c>
      <c r="CZ302" s="986">
        <v>0</v>
      </c>
      <c r="DA302" s="987">
        <v>0</v>
      </c>
      <c r="DB302" s="986">
        <v>0</v>
      </c>
      <c r="DC302" s="987">
        <v>0</v>
      </c>
      <c r="DD302" s="986">
        <v>0</v>
      </c>
      <c r="DE302" s="987">
        <v>0</v>
      </c>
      <c r="DF302" s="986">
        <v>0</v>
      </c>
      <c r="DG302" s="987">
        <v>0</v>
      </c>
      <c r="DH302" s="986">
        <v>0</v>
      </c>
      <c r="DI302" s="987">
        <v>0</v>
      </c>
      <c r="DJ302" s="986">
        <v>0</v>
      </c>
      <c r="DK302" s="987">
        <v>0</v>
      </c>
      <c r="DL302" s="986">
        <v>0</v>
      </c>
      <c r="DM302" s="987">
        <v>0</v>
      </c>
      <c r="DN302" s="986">
        <v>0</v>
      </c>
      <c r="DO302" s="987">
        <v>0</v>
      </c>
      <c r="DP302" s="988">
        <v>0</v>
      </c>
      <c r="DQ302" s="946"/>
      <c r="DR302" s="973"/>
      <c r="DS302" s="946"/>
      <c r="DT302" s="985">
        <v>0</v>
      </c>
      <c r="DU302" s="986">
        <v>0</v>
      </c>
      <c r="DV302" s="987">
        <v>0</v>
      </c>
      <c r="DW302" s="986">
        <v>0</v>
      </c>
      <c r="DX302" s="987">
        <v>0</v>
      </c>
      <c r="DY302" s="986">
        <v>0</v>
      </c>
      <c r="DZ302" s="987">
        <v>0</v>
      </c>
      <c r="EA302" s="986">
        <v>0</v>
      </c>
      <c r="EB302" s="987">
        <v>0</v>
      </c>
      <c r="EC302" s="986">
        <v>0</v>
      </c>
      <c r="ED302" s="987">
        <v>0</v>
      </c>
      <c r="EE302" s="986">
        <v>0</v>
      </c>
      <c r="EF302" s="987">
        <v>0</v>
      </c>
      <c r="EG302" s="986">
        <v>0</v>
      </c>
      <c r="EH302" s="987">
        <v>0</v>
      </c>
      <c r="EI302" s="986">
        <v>0</v>
      </c>
      <c r="EJ302" s="987">
        <v>0</v>
      </c>
      <c r="EK302" s="986">
        <v>0</v>
      </c>
      <c r="EL302" s="987">
        <v>0</v>
      </c>
      <c r="EM302" s="986">
        <v>0</v>
      </c>
      <c r="EN302" s="987">
        <v>0</v>
      </c>
      <c r="EO302" s="986">
        <v>0</v>
      </c>
      <c r="EP302" s="987">
        <v>0</v>
      </c>
      <c r="EQ302" s="986">
        <v>0</v>
      </c>
      <c r="ER302" s="987">
        <v>0</v>
      </c>
      <c r="ES302" s="986">
        <v>0</v>
      </c>
      <c r="ET302" s="987">
        <v>0</v>
      </c>
      <c r="EU302" s="986">
        <v>0</v>
      </c>
      <c r="EV302" s="987">
        <v>0</v>
      </c>
      <c r="EW302" s="986">
        <v>0</v>
      </c>
      <c r="EX302" s="987">
        <v>0</v>
      </c>
      <c r="EY302" s="986">
        <v>0</v>
      </c>
      <c r="EZ302" s="987">
        <v>0</v>
      </c>
      <c r="FA302" s="986">
        <v>0</v>
      </c>
      <c r="FB302" s="987">
        <v>0</v>
      </c>
      <c r="FC302" s="988">
        <v>0</v>
      </c>
      <c r="FD302" s="946"/>
      <c r="FE302" s="974"/>
      <c r="FF302" s="946"/>
      <c r="FG302" s="975"/>
      <c r="FI302" s="989" t="b">
        <v>1</v>
      </c>
    </row>
    <row r="303" spans="2:165" hidden="1" outlineLevel="1">
      <c r="B303" s="990">
        <v>287</v>
      </c>
      <c r="C303" s="1011" t="s">
        <v>782</v>
      </c>
      <c r="E303" s="992">
        <v>0</v>
      </c>
      <c r="F303" s="993">
        <v>0</v>
      </c>
      <c r="G303" s="994">
        <v>0</v>
      </c>
      <c r="H303" s="993">
        <v>0</v>
      </c>
      <c r="I303" s="994">
        <v>0</v>
      </c>
      <c r="J303" s="993">
        <v>0</v>
      </c>
      <c r="K303" s="994">
        <v>0</v>
      </c>
      <c r="L303" s="993">
        <v>0</v>
      </c>
      <c r="M303" s="994">
        <v>0</v>
      </c>
      <c r="N303" s="993">
        <v>0</v>
      </c>
      <c r="O303" s="994">
        <v>0</v>
      </c>
      <c r="P303" s="993">
        <v>0</v>
      </c>
      <c r="Q303" s="994">
        <v>0</v>
      </c>
      <c r="R303" s="993">
        <v>0</v>
      </c>
      <c r="S303" s="994">
        <v>0</v>
      </c>
      <c r="T303" s="993">
        <v>0</v>
      </c>
      <c r="U303" s="994">
        <v>0</v>
      </c>
      <c r="V303" s="993">
        <v>0</v>
      </c>
      <c r="W303" s="994">
        <v>0</v>
      </c>
      <c r="X303" s="993">
        <v>0</v>
      </c>
      <c r="Y303" s="994">
        <v>0</v>
      </c>
      <c r="Z303" s="993">
        <v>0</v>
      </c>
      <c r="AA303" s="994">
        <v>0</v>
      </c>
      <c r="AB303" s="993">
        <v>0</v>
      </c>
      <c r="AC303" s="994">
        <v>0</v>
      </c>
      <c r="AD303" s="993">
        <v>0</v>
      </c>
      <c r="AE303" s="994">
        <v>0</v>
      </c>
      <c r="AF303" s="993">
        <v>0</v>
      </c>
      <c r="AG303" s="994">
        <v>0</v>
      </c>
      <c r="AH303" s="993">
        <v>0</v>
      </c>
      <c r="AI303" s="994">
        <v>0</v>
      </c>
      <c r="AJ303" s="993">
        <v>0</v>
      </c>
      <c r="AK303" s="994">
        <v>0</v>
      </c>
      <c r="AL303" s="993">
        <v>0</v>
      </c>
      <c r="AM303" s="994">
        <v>0</v>
      </c>
      <c r="AN303" s="995">
        <v>0</v>
      </c>
      <c r="AO303" s="946"/>
      <c r="AP303" s="964"/>
      <c r="AQ303" s="946"/>
      <c r="AR303" s="992">
        <v>0</v>
      </c>
      <c r="AS303" s="993">
        <v>0</v>
      </c>
      <c r="AT303" s="994">
        <v>0</v>
      </c>
      <c r="AU303" s="993">
        <v>0</v>
      </c>
      <c r="AV303" s="994">
        <v>0</v>
      </c>
      <c r="AW303" s="993">
        <v>0</v>
      </c>
      <c r="AX303" s="994">
        <v>0</v>
      </c>
      <c r="AY303" s="993">
        <v>0</v>
      </c>
      <c r="AZ303" s="994">
        <v>0</v>
      </c>
      <c r="BA303" s="993">
        <v>0</v>
      </c>
      <c r="BB303" s="994">
        <v>0</v>
      </c>
      <c r="BC303" s="993">
        <v>0</v>
      </c>
      <c r="BD303" s="994">
        <v>0</v>
      </c>
      <c r="BE303" s="993">
        <v>0</v>
      </c>
      <c r="BF303" s="994">
        <v>0</v>
      </c>
      <c r="BG303" s="993">
        <v>0</v>
      </c>
      <c r="BH303" s="994">
        <v>0</v>
      </c>
      <c r="BI303" s="993">
        <v>0</v>
      </c>
      <c r="BJ303" s="994">
        <v>0</v>
      </c>
      <c r="BK303" s="993">
        <v>0</v>
      </c>
      <c r="BL303" s="994">
        <v>0</v>
      </c>
      <c r="BM303" s="993">
        <v>0</v>
      </c>
      <c r="BN303" s="994">
        <v>0</v>
      </c>
      <c r="BO303" s="993">
        <v>0</v>
      </c>
      <c r="BP303" s="994">
        <v>0</v>
      </c>
      <c r="BQ303" s="993">
        <v>0</v>
      </c>
      <c r="BR303" s="994">
        <v>0</v>
      </c>
      <c r="BS303" s="993">
        <v>0</v>
      </c>
      <c r="BT303" s="994">
        <v>0</v>
      </c>
      <c r="BU303" s="993">
        <v>0</v>
      </c>
      <c r="BV303" s="994">
        <v>0</v>
      </c>
      <c r="BW303" s="993">
        <v>0</v>
      </c>
      <c r="BX303" s="994">
        <v>0</v>
      </c>
      <c r="BY303" s="993">
        <v>0</v>
      </c>
      <c r="BZ303" s="994">
        <v>0</v>
      </c>
      <c r="CA303" s="995">
        <v>0</v>
      </c>
      <c r="CB303" s="946"/>
      <c r="CC303" s="971"/>
      <c r="CD303" s="946"/>
      <c r="CE303" s="972"/>
      <c r="CF303" s="946"/>
      <c r="CG303" s="992">
        <v>0</v>
      </c>
      <c r="CH303" s="993">
        <v>0</v>
      </c>
      <c r="CI303" s="994">
        <v>0</v>
      </c>
      <c r="CJ303" s="993">
        <v>0</v>
      </c>
      <c r="CK303" s="994">
        <v>0</v>
      </c>
      <c r="CL303" s="993">
        <v>0</v>
      </c>
      <c r="CM303" s="994">
        <v>0</v>
      </c>
      <c r="CN303" s="993">
        <v>0</v>
      </c>
      <c r="CO303" s="994">
        <v>0</v>
      </c>
      <c r="CP303" s="993">
        <v>0</v>
      </c>
      <c r="CQ303" s="994">
        <v>0</v>
      </c>
      <c r="CR303" s="993">
        <v>0</v>
      </c>
      <c r="CS303" s="994">
        <v>0</v>
      </c>
      <c r="CT303" s="993">
        <v>0</v>
      </c>
      <c r="CU303" s="994">
        <v>0</v>
      </c>
      <c r="CV303" s="993">
        <v>0</v>
      </c>
      <c r="CW303" s="994">
        <v>0</v>
      </c>
      <c r="CX303" s="993">
        <v>0</v>
      </c>
      <c r="CY303" s="994">
        <v>0</v>
      </c>
      <c r="CZ303" s="993">
        <v>0</v>
      </c>
      <c r="DA303" s="994">
        <v>0</v>
      </c>
      <c r="DB303" s="993">
        <v>0</v>
      </c>
      <c r="DC303" s="994">
        <v>0</v>
      </c>
      <c r="DD303" s="993">
        <v>0</v>
      </c>
      <c r="DE303" s="994">
        <v>0</v>
      </c>
      <c r="DF303" s="993">
        <v>0</v>
      </c>
      <c r="DG303" s="994">
        <v>0</v>
      </c>
      <c r="DH303" s="993">
        <v>0</v>
      </c>
      <c r="DI303" s="994">
        <v>0</v>
      </c>
      <c r="DJ303" s="993">
        <v>0</v>
      </c>
      <c r="DK303" s="994">
        <v>0</v>
      </c>
      <c r="DL303" s="993">
        <v>0</v>
      </c>
      <c r="DM303" s="994">
        <v>0</v>
      </c>
      <c r="DN303" s="993">
        <v>0</v>
      </c>
      <c r="DO303" s="994">
        <v>0</v>
      </c>
      <c r="DP303" s="995">
        <v>0</v>
      </c>
      <c r="DQ303" s="946"/>
      <c r="DR303" s="973"/>
      <c r="DS303" s="946"/>
      <c r="DT303" s="992">
        <v>0</v>
      </c>
      <c r="DU303" s="993">
        <v>0</v>
      </c>
      <c r="DV303" s="994">
        <v>0</v>
      </c>
      <c r="DW303" s="993">
        <v>0</v>
      </c>
      <c r="DX303" s="994">
        <v>0</v>
      </c>
      <c r="DY303" s="993">
        <v>0</v>
      </c>
      <c r="DZ303" s="994">
        <v>0</v>
      </c>
      <c r="EA303" s="993">
        <v>0</v>
      </c>
      <c r="EB303" s="994">
        <v>0</v>
      </c>
      <c r="EC303" s="993">
        <v>0</v>
      </c>
      <c r="ED303" s="994">
        <v>0</v>
      </c>
      <c r="EE303" s="993">
        <v>0</v>
      </c>
      <c r="EF303" s="994">
        <v>0</v>
      </c>
      <c r="EG303" s="993">
        <v>0</v>
      </c>
      <c r="EH303" s="994">
        <v>0</v>
      </c>
      <c r="EI303" s="993">
        <v>0</v>
      </c>
      <c r="EJ303" s="994">
        <v>0</v>
      </c>
      <c r="EK303" s="993">
        <v>0</v>
      </c>
      <c r="EL303" s="994">
        <v>0</v>
      </c>
      <c r="EM303" s="993">
        <v>0</v>
      </c>
      <c r="EN303" s="994">
        <v>0</v>
      </c>
      <c r="EO303" s="993">
        <v>0</v>
      </c>
      <c r="EP303" s="994">
        <v>0</v>
      </c>
      <c r="EQ303" s="993">
        <v>0</v>
      </c>
      <c r="ER303" s="994">
        <v>0</v>
      </c>
      <c r="ES303" s="993">
        <v>0</v>
      </c>
      <c r="ET303" s="994">
        <v>0</v>
      </c>
      <c r="EU303" s="993">
        <v>0</v>
      </c>
      <c r="EV303" s="994">
        <v>0</v>
      </c>
      <c r="EW303" s="993">
        <v>0</v>
      </c>
      <c r="EX303" s="994">
        <v>0</v>
      </c>
      <c r="EY303" s="993">
        <v>0</v>
      </c>
      <c r="EZ303" s="994">
        <v>0</v>
      </c>
      <c r="FA303" s="993">
        <v>0</v>
      </c>
      <c r="FB303" s="994">
        <v>0</v>
      </c>
      <c r="FC303" s="995">
        <v>0</v>
      </c>
      <c r="FD303" s="946"/>
      <c r="FE303" s="974"/>
      <c r="FF303" s="946"/>
      <c r="FG303" s="975"/>
      <c r="FI303" s="996" t="b">
        <v>1</v>
      </c>
    </row>
    <row r="304" spans="2:165" hidden="1" outlineLevel="1">
      <c r="B304" s="983">
        <v>288</v>
      </c>
      <c r="C304" s="1012" t="s">
        <v>783</v>
      </c>
      <c r="E304" s="985">
        <v>0</v>
      </c>
      <c r="F304" s="986">
        <v>0</v>
      </c>
      <c r="G304" s="987">
        <v>0</v>
      </c>
      <c r="H304" s="986">
        <v>0</v>
      </c>
      <c r="I304" s="987">
        <v>0</v>
      </c>
      <c r="J304" s="986">
        <v>0</v>
      </c>
      <c r="K304" s="987">
        <v>0</v>
      </c>
      <c r="L304" s="986">
        <v>0</v>
      </c>
      <c r="M304" s="987">
        <v>0</v>
      </c>
      <c r="N304" s="986">
        <v>0</v>
      </c>
      <c r="O304" s="987">
        <v>0</v>
      </c>
      <c r="P304" s="986">
        <v>0</v>
      </c>
      <c r="Q304" s="987">
        <v>0</v>
      </c>
      <c r="R304" s="986">
        <v>0</v>
      </c>
      <c r="S304" s="987">
        <v>0</v>
      </c>
      <c r="T304" s="986">
        <v>0</v>
      </c>
      <c r="U304" s="987">
        <v>0</v>
      </c>
      <c r="V304" s="986">
        <v>0</v>
      </c>
      <c r="W304" s="987">
        <v>0</v>
      </c>
      <c r="X304" s="986">
        <v>0</v>
      </c>
      <c r="Y304" s="987">
        <v>0</v>
      </c>
      <c r="Z304" s="986">
        <v>0</v>
      </c>
      <c r="AA304" s="987">
        <v>0</v>
      </c>
      <c r="AB304" s="986">
        <v>0</v>
      </c>
      <c r="AC304" s="987">
        <v>0</v>
      </c>
      <c r="AD304" s="986">
        <v>0</v>
      </c>
      <c r="AE304" s="987">
        <v>0</v>
      </c>
      <c r="AF304" s="986">
        <v>0</v>
      </c>
      <c r="AG304" s="987">
        <v>0</v>
      </c>
      <c r="AH304" s="986">
        <v>0</v>
      </c>
      <c r="AI304" s="987">
        <v>0</v>
      </c>
      <c r="AJ304" s="986">
        <v>0</v>
      </c>
      <c r="AK304" s="987">
        <v>0</v>
      </c>
      <c r="AL304" s="986">
        <v>0</v>
      </c>
      <c r="AM304" s="987">
        <v>0</v>
      </c>
      <c r="AN304" s="988">
        <v>0</v>
      </c>
      <c r="AO304" s="946"/>
      <c r="AP304" s="964"/>
      <c r="AQ304" s="946"/>
      <c r="AR304" s="985">
        <v>0</v>
      </c>
      <c r="AS304" s="986">
        <v>0</v>
      </c>
      <c r="AT304" s="987">
        <v>0</v>
      </c>
      <c r="AU304" s="986">
        <v>0</v>
      </c>
      <c r="AV304" s="987">
        <v>0</v>
      </c>
      <c r="AW304" s="986">
        <v>0</v>
      </c>
      <c r="AX304" s="987">
        <v>0</v>
      </c>
      <c r="AY304" s="986">
        <v>0</v>
      </c>
      <c r="AZ304" s="987">
        <v>0</v>
      </c>
      <c r="BA304" s="986">
        <v>0</v>
      </c>
      <c r="BB304" s="987">
        <v>0</v>
      </c>
      <c r="BC304" s="986">
        <v>0</v>
      </c>
      <c r="BD304" s="987">
        <v>0</v>
      </c>
      <c r="BE304" s="986">
        <v>0</v>
      </c>
      <c r="BF304" s="987">
        <v>0</v>
      </c>
      <c r="BG304" s="986">
        <v>0</v>
      </c>
      <c r="BH304" s="987">
        <v>0</v>
      </c>
      <c r="BI304" s="986">
        <v>0</v>
      </c>
      <c r="BJ304" s="987">
        <v>0</v>
      </c>
      <c r="BK304" s="986">
        <v>0</v>
      </c>
      <c r="BL304" s="987">
        <v>0</v>
      </c>
      <c r="BM304" s="986">
        <v>0</v>
      </c>
      <c r="BN304" s="987">
        <v>0</v>
      </c>
      <c r="BO304" s="986">
        <v>0</v>
      </c>
      <c r="BP304" s="987">
        <v>0</v>
      </c>
      <c r="BQ304" s="986">
        <v>0</v>
      </c>
      <c r="BR304" s="987">
        <v>0</v>
      </c>
      <c r="BS304" s="986">
        <v>0</v>
      </c>
      <c r="BT304" s="987">
        <v>0</v>
      </c>
      <c r="BU304" s="986">
        <v>0</v>
      </c>
      <c r="BV304" s="987">
        <v>0</v>
      </c>
      <c r="BW304" s="986">
        <v>0</v>
      </c>
      <c r="BX304" s="987">
        <v>0</v>
      </c>
      <c r="BY304" s="986">
        <v>0</v>
      </c>
      <c r="BZ304" s="987">
        <v>0</v>
      </c>
      <c r="CA304" s="988">
        <v>0</v>
      </c>
      <c r="CB304" s="946"/>
      <c r="CC304" s="971"/>
      <c r="CD304" s="946"/>
      <c r="CE304" s="972"/>
      <c r="CF304" s="946"/>
      <c r="CG304" s="985">
        <v>0</v>
      </c>
      <c r="CH304" s="986">
        <v>0</v>
      </c>
      <c r="CI304" s="987">
        <v>0</v>
      </c>
      <c r="CJ304" s="986">
        <v>0</v>
      </c>
      <c r="CK304" s="987">
        <v>0</v>
      </c>
      <c r="CL304" s="986">
        <v>0</v>
      </c>
      <c r="CM304" s="987">
        <v>0</v>
      </c>
      <c r="CN304" s="986">
        <v>0</v>
      </c>
      <c r="CO304" s="987">
        <v>0</v>
      </c>
      <c r="CP304" s="986">
        <v>0</v>
      </c>
      <c r="CQ304" s="987">
        <v>0</v>
      </c>
      <c r="CR304" s="986">
        <v>0</v>
      </c>
      <c r="CS304" s="987">
        <v>0</v>
      </c>
      <c r="CT304" s="986">
        <v>0</v>
      </c>
      <c r="CU304" s="987">
        <v>0</v>
      </c>
      <c r="CV304" s="986">
        <v>0</v>
      </c>
      <c r="CW304" s="987">
        <v>0</v>
      </c>
      <c r="CX304" s="986">
        <v>0</v>
      </c>
      <c r="CY304" s="987">
        <v>0</v>
      </c>
      <c r="CZ304" s="986">
        <v>0</v>
      </c>
      <c r="DA304" s="987">
        <v>0</v>
      </c>
      <c r="DB304" s="986">
        <v>0</v>
      </c>
      <c r="DC304" s="987">
        <v>0</v>
      </c>
      <c r="DD304" s="986">
        <v>0</v>
      </c>
      <c r="DE304" s="987">
        <v>0</v>
      </c>
      <c r="DF304" s="986">
        <v>0</v>
      </c>
      <c r="DG304" s="987">
        <v>0</v>
      </c>
      <c r="DH304" s="986">
        <v>0</v>
      </c>
      <c r="DI304" s="987">
        <v>0</v>
      </c>
      <c r="DJ304" s="986">
        <v>0</v>
      </c>
      <c r="DK304" s="987">
        <v>0</v>
      </c>
      <c r="DL304" s="986">
        <v>0</v>
      </c>
      <c r="DM304" s="987">
        <v>0</v>
      </c>
      <c r="DN304" s="986">
        <v>0</v>
      </c>
      <c r="DO304" s="987">
        <v>0</v>
      </c>
      <c r="DP304" s="988">
        <v>0</v>
      </c>
      <c r="DQ304" s="946"/>
      <c r="DR304" s="973"/>
      <c r="DS304" s="946"/>
      <c r="DT304" s="985">
        <v>0</v>
      </c>
      <c r="DU304" s="986">
        <v>0</v>
      </c>
      <c r="DV304" s="987">
        <v>0</v>
      </c>
      <c r="DW304" s="986">
        <v>0</v>
      </c>
      <c r="DX304" s="987">
        <v>0</v>
      </c>
      <c r="DY304" s="986">
        <v>0</v>
      </c>
      <c r="DZ304" s="987">
        <v>0</v>
      </c>
      <c r="EA304" s="986">
        <v>0</v>
      </c>
      <c r="EB304" s="987">
        <v>0</v>
      </c>
      <c r="EC304" s="986">
        <v>0</v>
      </c>
      <c r="ED304" s="987">
        <v>0</v>
      </c>
      <c r="EE304" s="986">
        <v>0</v>
      </c>
      <c r="EF304" s="987">
        <v>0</v>
      </c>
      <c r="EG304" s="986">
        <v>0</v>
      </c>
      <c r="EH304" s="987">
        <v>0</v>
      </c>
      <c r="EI304" s="986">
        <v>0</v>
      </c>
      <c r="EJ304" s="987">
        <v>0</v>
      </c>
      <c r="EK304" s="986">
        <v>0</v>
      </c>
      <c r="EL304" s="987">
        <v>0</v>
      </c>
      <c r="EM304" s="986">
        <v>0</v>
      </c>
      <c r="EN304" s="987">
        <v>0</v>
      </c>
      <c r="EO304" s="986">
        <v>0</v>
      </c>
      <c r="EP304" s="987">
        <v>0</v>
      </c>
      <c r="EQ304" s="986">
        <v>0</v>
      </c>
      <c r="ER304" s="987">
        <v>0</v>
      </c>
      <c r="ES304" s="986">
        <v>0</v>
      </c>
      <c r="ET304" s="987">
        <v>0</v>
      </c>
      <c r="EU304" s="986">
        <v>0</v>
      </c>
      <c r="EV304" s="987">
        <v>0</v>
      </c>
      <c r="EW304" s="986">
        <v>0</v>
      </c>
      <c r="EX304" s="987">
        <v>0</v>
      </c>
      <c r="EY304" s="986">
        <v>0</v>
      </c>
      <c r="EZ304" s="987">
        <v>0</v>
      </c>
      <c r="FA304" s="986">
        <v>0</v>
      </c>
      <c r="FB304" s="987">
        <v>0</v>
      </c>
      <c r="FC304" s="988">
        <v>0</v>
      </c>
      <c r="FD304" s="946"/>
      <c r="FE304" s="974"/>
      <c r="FF304" s="946"/>
      <c r="FG304" s="975"/>
      <c r="FI304" s="989" t="b">
        <v>1</v>
      </c>
    </row>
    <row r="305" spans="2:165" hidden="1" outlineLevel="1">
      <c r="B305" s="990">
        <v>289</v>
      </c>
      <c r="C305" s="1011" t="s">
        <v>784</v>
      </c>
      <c r="E305" s="992">
        <v>0</v>
      </c>
      <c r="F305" s="993">
        <v>0</v>
      </c>
      <c r="G305" s="994">
        <v>0</v>
      </c>
      <c r="H305" s="993">
        <v>0</v>
      </c>
      <c r="I305" s="994">
        <v>0</v>
      </c>
      <c r="J305" s="993">
        <v>0</v>
      </c>
      <c r="K305" s="994">
        <v>0</v>
      </c>
      <c r="L305" s="993">
        <v>0</v>
      </c>
      <c r="M305" s="994">
        <v>0</v>
      </c>
      <c r="N305" s="993">
        <v>0</v>
      </c>
      <c r="O305" s="994">
        <v>0</v>
      </c>
      <c r="P305" s="993">
        <v>0</v>
      </c>
      <c r="Q305" s="994">
        <v>0</v>
      </c>
      <c r="R305" s="993">
        <v>0</v>
      </c>
      <c r="S305" s="994">
        <v>0</v>
      </c>
      <c r="T305" s="993">
        <v>0</v>
      </c>
      <c r="U305" s="994">
        <v>0</v>
      </c>
      <c r="V305" s="993">
        <v>0</v>
      </c>
      <c r="W305" s="994">
        <v>0</v>
      </c>
      <c r="X305" s="993">
        <v>0</v>
      </c>
      <c r="Y305" s="994">
        <v>0</v>
      </c>
      <c r="Z305" s="993">
        <v>0</v>
      </c>
      <c r="AA305" s="994">
        <v>0</v>
      </c>
      <c r="AB305" s="993">
        <v>0</v>
      </c>
      <c r="AC305" s="994">
        <v>0</v>
      </c>
      <c r="AD305" s="993">
        <v>0</v>
      </c>
      <c r="AE305" s="994">
        <v>0</v>
      </c>
      <c r="AF305" s="993">
        <v>0</v>
      </c>
      <c r="AG305" s="994">
        <v>0</v>
      </c>
      <c r="AH305" s="993">
        <v>0</v>
      </c>
      <c r="AI305" s="994">
        <v>0</v>
      </c>
      <c r="AJ305" s="993">
        <v>0</v>
      </c>
      <c r="AK305" s="994">
        <v>0</v>
      </c>
      <c r="AL305" s="993">
        <v>0</v>
      </c>
      <c r="AM305" s="994">
        <v>0</v>
      </c>
      <c r="AN305" s="995">
        <v>0</v>
      </c>
      <c r="AO305" s="946"/>
      <c r="AP305" s="964"/>
      <c r="AQ305" s="946"/>
      <c r="AR305" s="992">
        <v>0</v>
      </c>
      <c r="AS305" s="993">
        <v>0</v>
      </c>
      <c r="AT305" s="994">
        <v>0</v>
      </c>
      <c r="AU305" s="993">
        <v>0</v>
      </c>
      <c r="AV305" s="994">
        <v>0</v>
      </c>
      <c r="AW305" s="993">
        <v>0</v>
      </c>
      <c r="AX305" s="994">
        <v>0</v>
      </c>
      <c r="AY305" s="993">
        <v>0</v>
      </c>
      <c r="AZ305" s="994">
        <v>0</v>
      </c>
      <c r="BA305" s="993">
        <v>0</v>
      </c>
      <c r="BB305" s="994">
        <v>0</v>
      </c>
      <c r="BC305" s="993">
        <v>0</v>
      </c>
      <c r="BD305" s="994">
        <v>0</v>
      </c>
      <c r="BE305" s="993">
        <v>0</v>
      </c>
      <c r="BF305" s="994">
        <v>0</v>
      </c>
      <c r="BG305" s="993">
        <v>0</v>
      </c>
      <c r="BH305" s="994">
        <v>0</v>
      </c>
      <c r="BI305" s="993">
        <v>0</v>
      </c>
      <c r="BJ305" s="994">
        <v>0</v>
      </c>
      <c r="BK305" s="993">
        <v>0</v>
      </c>
      <c r="BL305" s="994">
        <v>0</v>
      </c>
      <c r="BM305" s="993">
        <v>0</v>
      </c>
      <c r="BN305" s="994">
        <v>0</v>
      </c>
      <c r="BO305" s="993">
        <v>0</v>
      </c>
      <c r="BP305" s="994">
        <v>0</v>
      </c>
      <c r="BQ305" s="993">
        <v>0</v>
      </c>
      <c r="BR305" s="994">
        <v>0</v>
      </c>
      <c r="BS305" s="993">
        <v>0</v>
      </c>
      <c r="BT305" s="994">
        <v>0</v>
      </c>
      <c r="BU305" s="993">
        <v>0</v>
      </c>
      <c r="BV305" s="994">
        <v>0</v>
      </c>
      <c r="BW305" s="993">
        <v>0</v>
      </c>
      <c r="BX305" s="994">
        <v>0</v>
      </c>
      <c r="BY305" s="993">
        <v>0</v>
      </c>
      <c r="BZ305" s="994">
        <v>0</v>
      </c>
      <c r="CA305" s="995">
        <v>0</v>
      </c>
      <c r="CB305" s="946"/>
      <c r="CC305" s="971"/>
      <c r="CD305" s="946"/>
      <c r="CE305" s="972"/>
      <c r="CF305" s="946"/>
      <c r="CG305" s="992">
        <v>0</v>
      </c>
      <c r="CH305" s="993">
        <v>0</v>
      </c>
      <c r="CI305" s="994">
        <v>0</v>
      </c>
      <c r="CJ305" s="993">
        <v>0</v>
      </c>
      <c r="CK305" s="994">
        <v>0</v>
      </c>
      <c r="CL305" s="993">
        <v>0</v>
      </c>
      <c r="CM305" s="994">
        <v>0</v>
      </c>
      <c r="CN305" s="993">
        <v>0</v>
      </c>
      <c r="CO305" s="994">
        <v>0</v>
      </c>
      <c r="CP305" s="993">
        <v>0</v>
      </c>
      <c r="CQ305" s="994">
        <v>0</v>
      </c>
      <c r="CR305" s="993">
        <v>0</v>
      </c>
      <c r="CS305" s="994">
        <v>0</v>
      </c>
      <c r="CT305" s="993">
        <v>0</v>
      </c>
      <c r="CU305" s="994">
        <v>0</v>
      </c>
      <c r="CV305" s="993">
        <v>0</v>
      </c>
      <c r="CW305" s="994">
        <v>0</v>
      </c>
      <c r="CX305" s="993">
        <v>0</v>
      </c>
      <c r="CY305" s="994">
        <v>0</v>
      </c>
      <c r="CZ305" s="993">
        <v>0</v>
      </c>
      <c r="DA305" s="994">
        <v>0</v>
      </c>
      <c r="DB305" s="993">
        <v>0</v>
      </c>
      <c r="DC305" s="994">
        <v>0</v>
      </c>
      <c r="DD305" s="993">
        <v>0</v>
      </c>
      <c r="DE305" s="994">
        <v>0</v>
      </c>
      <c r="DF305" s="993">
        <v>0</v>
      </c>
      <c r="DG305" s="994">
        <v>0</v>
      </c>
      <c r="DH305" s="993">
        <v>0</v>
      </c>
      <c r="DI305" s="994">
        <v>0</v>
      </c>
      <c r="DJ305" s="993">
        <v>0</v>
      </c>
      <c r="DK305" s="994">
        <v>0</v>
      </c>
      <c r="DL305" s="993">
        <v>0</v>
      </c>
      <c r="DM305" s="994">
        <v>0</v>
      </c>
      <c r="DN305" s="993">
        <v>0</v>
      </c>
      <c r="DO305" s="994">
        <v>0</v>
      </c>
      <c r="DP305" s="995">
        <v>0</v>
      </c>
      <c r="DQ305" s="946"/>
      <c r="DR305" s="973"/>
      <c r="DS305" s="946"/>
      <c r="DT305" s="992">
        <v>0</v>
      </c>
      <c r="DU305" s="993">
        <v>0</v>
      </c>
      <c r="DV305" s="994">
        <v>0</v>
      </c>
      <c r="DW305" s="993">
        <v>0</v>
      </c>
      <c r="DX305" s="994">
        <v>0</v>
      </c>
      <c r="DY305" s="993">
        <v>0</v>
      </c>
      <c r="DZ305" s="994">
        <v>0</v>
      </c>
      <c r="EA305" s="993">
        <v>0</v>
      </c>
      <c r="EB305" s="994">
        <v>0</v>
      </c>
      <c r="EC305" s="993">
        <v>0</v>
      </c>
      <c r="ED305" s="994">
        <v>0</v>
      </c>
      <c r="EE305" s="993">
        <v>0</v>
      </c>
      <c r="EF305" s="994">
        <v>0</v>
      </c>
      <c r="EG305" s="993">
        <v>0</v>
      </c>
      <c r="EH305" s="994">
        <v>0</v>
      </c>
      <c r="EI305" s="993">
        <v>0</v>
      </c>
      <c r="EJ305" s="994">
        <v>0</v>
      </c>
      <c r="EK305" s="993">
        <v>0</v>
      </c>
      <c r="EL305" s="994">
        <v>0</v>
      </c>
      <c r="EM305" s="993">
        <v>0</v>
      </c>
      <c r="EN305" s="994">
        <v>0</v>
      </c>
      <c r="EO305" s="993">
        <v>0</v>
      </c>
      <c r="EP305" s="994">
        <v>0</v>
      </c>
      <c r="EQ305" s="993">
        <v>0</v>
      </c>
      <c r="ER305" s="994">
        <v>0</v>
      </c>
      <c r="ES305" s="993">
        <v>0</v>
      </c>
      <c r="ET305" s="994">
        <v>0</v>
      </c>
      <c r="EU305" s="993">
        <v>0</v>
      </c>
      <c r="EV305" s="994">
        <v>0</v>
      </c>
      <c r="EW305" s="993">
        <v>0</v>
      </c>
      <c r="EX305" s="994">
        <v>0</v>
      </c>
      <c r="EY305" s="993">
        <v>0</v>
      </c>
      <c r="EZ305" s="994">
        <v>0</v>
      </c>
      <c r="FA305" s="993">
        <v>0</v>
      </c>
      <c r="FB305" s="994">
        <v>0</v>
      </c>
      <c r="FC305" s="995">
        <v>0</v>
      </c>
      <c r="FD305" s="946"/>
      <c r="FE305" s="974"/>
      <c r="FF305" s="946"/>
      <c r="FG305" s="975"/>
      <c r="FI305" s="996" t="b">
        <v>1</v>
      </c>
    </row>
    <row r="306" spans="2:165" hidden="1" outlineLevel="1">
      <c r="B306" s="983">
        <v>290</v>
      </c>
      <c r="C306" s="1012" t="s">
        <v>785</v>
      </c>
      <c r="E306" s="985">
        <v>0</v>
      </c>
      <c r="F306" s="986">
        <v>0</v>
      </c>
      <c r="G306" s="987">
        <v>0</v>
      </c>
      <c r="H306" s="986">
        <v>0</v>
      </c>
      <c r="I306" s="987">
        <v>0</v>
      </c>
      <c r="J306" s="986">
        <v>0</v>
      </c>
      <c r="K306" s="987">
        <v>0</v>
      </c>
      <c r="L306" s="986">
        <v>0</v>
      </c>
      <c r="M306" s="987">
        <v>0</v>
      </c>
      <c r="N306" s="986">
        <v>0</v>
      </c>
      <c r="O306" s="987">
        <v>0</v>
      </c>
      <c r="P306" s="986">
        <v>0</v>
      </c>
      <c r="Q306" s="987">
        <v>0</v>
      </c>
      <c r="R306" s="986">
        <v>0</v>
      </c>
      <c r="S306" s="987">
        <v>0</v>
      </c>
      <c r="T306" s="986">
        <v>0</v>
      </c>
      <c r="U306" s="987">
        <v>0</v>
      </c>
      <c r="V306" s="986">
        <v>0</v>
      </c>
      <c r="W306" s="987">
        <v>0</v>
      </c>
      <c r="X306" s="986">
        <v>0</v>
      </c>
      <c r="Y306" s="987">
        <v>0</v>
      </c>
      <c r="Z306" s="986">
        <v>0</v>
      </c>
      <c r="AA306" s="987">
        <v>0</v>
      </c>
      <c r="AB306" s="986">
        <v>0</v>
      </c>
      <c r="AC306" s="987">
        <v>0</v>
      </c>
      <c r="AD306" s="986">
        <v>0</v>
      </c>
      <c r="AE306" s="987">
        <v>0</v>
      </c>
      <c r="AF306" s="986">
        <v>0</v>
      </c>
      <c r="AG306" s="987">
        <v>0</v>
      </c>
      <c r="AH306" s="986">
        <v>0</v>
      </c>
      <c r="AI306" s="987">
        <v>0</v>
      </c>
      <c r="AJ306" s="986">
        <v>0</v>
      </c>
      <c r="AK306" s="987">
        <v>0</v>
      </c>
      <c r="AL306" s="986">
        <v>0</v>
      </c>
      <c r="AM306" s="987">
        <v>0</v>
      </c>
      <c r="AN306" s="988">
        <v>0</v>
      </c>
      <c r="AO306" s="946"/>
      <c r="AP306" s="964"/>
      <c r="AQ306" s="946"/>
      <c r="AR306" s="985">
        <v>0</v>
      </c>
      <c r="AS306" s="986">
        <v>0</v>
      </c>
      <c r="AT306" s="987">
        <v>0</v>
      </c>
      <c r="AU306" s="986">
        <v>0</v>
      </c>
      <c r="AV306" s="987">
        <v>0</v>
      </c>
      <c r="AW306" s="986">
        <v>0</v>
      </c>
      <c r="AX306" s="987">
        <v>0</v>
      </c>
      <c r="AY306" s="986">
        <v>0</v>
      </c>
      <c r="AZ306" s="987">
        <v>0</v>
      </c>
      <c r="BA306" s="986">
        <v>0</v>
      </c>
      <c r="BB306" s="987">
        <v>0</v>
      </c>
      <c r="BC306" s="986">
        <v>0</v>
      </c>
      <c r="BD306" s="987">
        <v>0</v>
      </c>
      <c r="BE306" s="986">
        <v>0</v>
      </c>
      <c r="BF306" s="987">
        <v>0</v>
      </c>
      <c r="BG306" s="986">
        <v>0</v>
      </c>
      <c r="BH306" s="987">
        <v>0</v>
      </c>
      <c r="BI306" s="986">
        <v>0</v>
      </c>
      <c r="BJ306" s="987">
        <v>0</v>
      </c>
      <c r="BK306" s="986">
        <v>0</v>
      </c>
      <c r="BL306" s="987">
        <v>0</v>
      </c>
      <c r="BM306" s="986">
        <v>0</v>
      </c>
      <c r="BN306" s="987">
        <v>0</v>
      </c>
      <c r="BO306" s="986">
        <v>0</v>
      </c>
      <c r="BP306" s="987">
        <v>0</v>
      </c>
      <c r="BQ306" s="986">
        <v>0</v>
      </c>
      <c r="BR306" s="987">
        <v>0</v>
      </c>
      <c r="BS306" s="986">
        <v>0</v>
      </c>
      <c r="BT306" s="987">
        <v>0</v>
      </c>
      <c r="BU306" s="986">
        <v>0</v>
      </c>
      <c r="BV306" s="987">
        <v>0</v>
      </c>
      <c r="BW306" s="986">
        <v>0</v>
      </c>
      <c r="BX306" s="987">
        <v>0</v>
      </c>
      <c r="BY306" s="986">
        <v>0</v>
      </c>
      <c r="BZ306" s="987">
        <v>0</v>
      </c>
      <c r="CA306" s="988">
        <v>0</v>
      </c>
      <c r="CB306" s="946"/>
      <c r="CC306" s="971"/>
      <c r="CD306" s="946"/>
      <c r="CE306" s="972"/>
      <c r="CF306" s="946"/>
      <c r="CG306" s="985">
        <v>0</v>
      </c>
      <c r="CH306" s="986">
        <v>0</v>
      </c>
      <c r="CI306" s="987">
        <v>0</v>
      </c>
      <c r="CJ306" s="986">
        <v>0</v>
      </c>
      <c r="CK306" s="987">
        <v>0</v>
      </c>
      <c r="CL306" s="986">
        <v>0</v>
      </c>
      <c r="CM306" s="987">
        <v>0</v>
      </c>
      <c r="CN306" s="986">
        <v>0</v>
      </c>
      <c r="CO306" s="987">
        <v>0</v>
      </c>
      <c r="CP306" s="986">
        <v>0</v>
      </c>
      <c r="CQ306" s="987">
        <v>0</v>
      </c>
      <c r="CR306" s="986">
        <v>0</v>
      </c>
      <c r="CS306" s="987">
        <v>0</v>
      </c>
      <c r="CT306" s="986">
        <v>0</v>
      </c>
      <c r="CU306" s="987">
        <v>0</v>
      </c>
      <c r="CV306" s="986">
        <v>0</v>
      </c>
      <c r="CW306" s="987">
        <v>0</v>
      </c>
      <c r="CX306" s="986">
        <v>0</v>
      </c>
      <c r="CY306" s="987">
        <v>0</v>
      </c>
      <c r="CZ306" s="986">
        <v>0</v>
      </c>
      <c r="DA306" s="987">
        <v>0</v>
      </c>
      <c r="DB306" s="986">
        <v>0</v>
      </c>
      <c r="DC306" s="987">
        <v>0</v>
      </c>
      <c r="DD306" s="986">
        <v>0</v>
      </c>
      <c r="DE306" s="987">
        <v>0</v>
      </c>
      <c r="DF306" s="986">
        <v>0</v>
      </c>
      <c r="DG306" s="987">
        <v>0</v>
      </c>
      <c r="DH306" s="986">
        <v>0</v>
      </c>
      <c r="DI306" s="987">
        <v>0</v>
      </c>
      <c r="DJ306" s="986">
        <v>0</v>
      </c>
      <c r="DK306" s="987">
        <v>0</v>
      </c>
      <c r="DL306" s="986">
        <v>0</v>
      </c>
      <c r="DM306" s="987">
        <v>0</v>
      </c>
      <c r="DN306" s="986">
        <v>0</v>
      </c>
      <c r="DO306" s="987">
        <v>0</v>
      </c>
      <c r="DP306" s="988">
        <v>0</v>
      </c>
      <c r="DQ306" s="946"/>
      <c r="DR306" s="973"/>
      <c r="DS306" s="946"/>
      <c r="DT306" s="985">
        <v>0</v>
      </c>
      <c r="DU306" s="986">
        <v>0</v>
      </c>
      <c r="DV306" s="987">
        <v>0</v>
      </c>
      <c r="DW306" s="986">
        <v>0</v>
      </c>
      <c r="DX306" s="987">
        <v>0</v>
      </c>
      <c r="DY306" s="986">
        <v>0</v>
      </c>
      <c r="DZ306" s="987">
        <v>0</v>
      </c>
      <c r="EA306" s="986">
        <v>0</v>
      </c>
      <c r="EB306" s="987">
        <v>0</v>
      </c>
      <c r="EC306" s="986">
        <v>0</v>
      </c>
      <c r="ED306" s="987">
        <v>0</v>
      </c>
      <c r="EE306" s="986">
        <v>0</v>
      </c>
      <c r="EF306" s="987">
        <v>0</v>
      </c>
      <c r="EG306" s="986">
        <v>0</v>
      </c>
      <c r="EH306" s="987">
        <v>0</v>
      </c>
      <c r="EI306" s="986">
        <v>0</v>
      </c>
      <c r="EJ306" s="987">
        <v>0</v>
      </c>
      <c r="EK306" s="986">
        <v>0</v>
      </c>
      <c r="EL306" s="987">
        <v>0</v>
      </c>
      <c r="EM306" s="986">
        <v>0</v>
      </c>
      <c r="EN306" s="987">
        <v>0</v>
      </c>
      <c r="EO306" s="986">
        <v>0</v>
      </c>
      <c r="EP306" s="987">
        <v>0</v>
      </c>
      <c r="EQ306" s="986">
        <v>0</v>
      </c>
      <c r="ER306" s="987">
        <v>0</v>
      </c>
      <c r="ES306" s="986">
        <v>0</v>
      </c>
      <c r="ET306" s="987">
        <v>0</v>
      </c>
      <c r="EU306" s="986">
        <v>0</v>
      </c>
      <c r="EV306" s="987">
        <v>0</v>
      </c>
      <c r="EW306" s="986">
        <v>0</v>
      </c>
      <c r="EX306" s="987">
        <v>0</v>
      </c>
      <c r="EY306" s="986">
        <v>0</v>
      </c>
      <c r="EZ306" s="987">
        <v>0</v>
      </c>
      <c r="FA306" s="986">
        <v>0</v>
      </c>
      <c r="FB306" s="987">
        <v>0</v>
      </c>
      <c r="FC306" s="988">
        <v>0</v>
      </c>
      <c r="FD306" s="946"/>
      <c r="FE306" s="974"/>
      <c r="FF306" s="946"/>
      <c r="FG306" s="975"/>
      <c r="FI306" s="989" t="b">
        <v>1</v>
      </c>
    </row>
    <row r="307" spans="2:165" hidden="1" outlineLevel="1">
      <c r="B307" s="990">
        <v>291</v>
      </c>
      <c r="C307" s="1011" t="s">
        <v>786</v>
      </c>
      <c r="E307" s="992">
        <v>0</v>
      </c>
      <c r="F307" s="993">
        <v>0</v>
      </c>
      <c r="G307" s="994">
        <v>0</v>
      </c>
      <c r="H307" s="993">
        <v>0</v>
      </c>
      <c r="I307" s="994">
        <v>0</v>
      </c>
      <c r="J307" s="993">
        <v>0</v>
      </c>
      <c r="K307" s="994">
        <v>0</v>
      </c>
      <c r="L307" s="993">
        <v>0</v>
      </c>
      <c r="M307" s="994">
        <v>0</v>
      </c>
      <c r="N307" s="993">
        <v>0</v>
      </c>
      <c r="O307" s="994">
        <v>0</v>
      </c>
      <c r="P307" s="993">
        <v>0</v>
      </c>
      <c r="Q307" s="994">
        <v>0</v>
      </c>
      <c r="R307" s="993">
        <v>0</v>
      </c>
      <c r="S307" s="994">
        <v>0</v>
      </c>
      <c r="T307" s="993">
        <v>0</v>
      </c>
      <c r="U307" s="994">
        <v>0</v>
      </c>
      <c r="V307" s="993">
        <v>0</v>
      </c>
      <c r="W307" s="994">
        <v>0</v>
      </c>
      <c r="X307" s="993">
        <v>0</v>
      </c>
      <c r="Y307" s="994">
        <v>0</v>
      </c>
      <c r="Z307" s="993">
        <v>0</v>
      </c>
      <c r="AA307" s="994">
        <v>0</v>
      </c>
      <c r="AB307" s="993">
        <v>0</v>
      </c>
      <c r="AC307" s="994">
        <v>0</v>
      </c>
      <c r="AD307" s="993">
        <v>0</v>
      </c>
      <c r="AE307" s="994">
        <v>0</v>
      </c>
      <c r="AF307" s="993">
        <v>0</v>
      </c>
      <c r="AG307" s="994">
        <v>0</v>
      </c>
      <c r="AH307" s="993">
        <v>0</v>
      </c>
      <c r="AI307" s="994">
        <v>0</v>
      </c>
      <c r="AJ307" s="993">
        <v>0</v>
      </c>
      <c r="AK307" s="994">
        <v>0</v>
      </c>
      <c r="AL307" s="993">
        <v>0</v>
      </c>
      <c r="AM307" s="994">
        <v>0</v>
      </c>
      <c r="AN307" s="995">
        <v>0</v>
      </c>
      <c r="AO307" s="946"/>
      <c r="AP307" s="964"/>
      <c r="AQ307" s="946"/>
      <c r="AR307" s="992">
        <v>0</v>
      </c>
      <c r="AS307" s="993">
        <v>0</v>
      </c>
      <c r="AT307" s="994">
        <v>0</v>
      </c>
      <c r="AU307" s="993">
        <v>0</v>
      </c>
      <c r="AV307" s="994">
        <v>0</v>
      </c>
      <c r="AW307" s="993">
        <v>0</v>
      </c>
      <c r="AX307" s="994">
        <v>0</v>
      </c>
      <c r="AY307" s="993">
        <v>0</v>
      </c>
      <c r="AZ307" s="994">
        <v>0</v>
      </c>
      <c r="BA307" s="993">
        <v>0</v>
      </c>
      <c r="BB307" s="994">
        <v>0</v>
      </c>
      <c r="BC307" s="993">
        <v>0</v>
      </c>
      <c r="BD307" s="994">
        <v>0</v>
      </c>
      <c r="BE307" s="993">
        <v>0</v>
      </c>
      <c r="BF307" s="994">
        <v>0</v>
      </c>
      <c r="BG307" s="993">
        <v>0</v>
      </c>
      <c r="BH307" s="994">
        <v>0</v>
      </c>
      <c r="BI307" s="993">
        <v>0</v>
      </c>
      <c r="BJ307" s="994">
        <v>0</v>
      </c>
      <c r="BK307" s="993">
        <v>0</v>
      </c>
      <c r="BL307" s="994">
        <v>0</v>
      </c>
      <c r="BM307" s="993">
        <v>0</v>
      </c>
      <c r="BN307" s="994">
        <v>0</v>
      </c>
      <c r="BO307" s="993">
        <v>0</v>
      </c>
      <c r="BP307" s="994">
        <v>0</v>
      </c>
      <c r="BQ307" s="993">
        <v>0</v>
      </c>
      <c r="BR307" s="994">
        <v>0</v>
      </c>
      <c r="BS307" s="993">
        <v>0</v>
      </c>
      <c r="BT307" s="994">
        <v>0</v>
      </c>
      <c r="BU307" s="993">
        <v>0</v>
      </c>
      <c r="BV307" s="994">
        <v>0</v>
      </c>
      <c r="BW307" s="993">
        <v>0</v>
      </c>
      <c r="BX307" s="994">
        <v>0</v>
      </c>
      <c r="BY307" s="993">
        <v>0</v>
      </c>
      <c r="BZ307" s="994">
        <v>0</v>
      </c>
      <c r="CA307" s="995">
        <v>0</v>
      </c>
      <c r="CB307" s="946"/>
      <c r="CC307" s="971"/>
      <c r="CD307" s="946"/>
      <c r="CE307" s="972"/>
      <c r="CF307" s="946"/>
      <c r="CG307" s="992">
        <v>0</v>
      </c>
      <c r="CH307" s="993">
        <v>0</v>
      </c>
      <c r="CI307" s="994">
        <v>0</v>
      </c>
      <c r="CJ307" s="993">
        <v>0</v>
      </c>
      <c r="CK307" s="994">
        <v>0</v>
      </c>
      <c r="CL307" s="993">
        <v>0</v>
      </c>
      <c r="CM307" s="994">
        <v>0</v>
      </c>
      <c r="CN307" s="993">
        <v>0</v>
      </c>
      <c r="CO307" s="994">
        <v>0</v>
      </c>
      <c r="CP307" s="993">
        <v>0</v>
      </c>
      <c r="CQ307" s="994">
        <v>0</v>
      </c>
      <c r="CR307" s="993">
        <v>0</v>
      </c>
      <c r="CS307" s="994">
        <v>0</v>
      </c>
      <c r="CT307" s="993">
        <v>0</v>
      </c>
      <c r="CU307" s="994">
        <v>0</v>
      </c>
      <c r="CV307" s="993">
        <v>0</v>
      </c>
      <c r="CW307" s="994">
        <v>0</v>
      </c>
      <c r="CX307" s="993">
        <v>0</v>
      </c>
      <c r="CY307" s="994">
        <v>0</v>
      </c>
      <c r="CZ307" s="993">
        <v>0</v>
      </c>
      <c r="DA307" s="994">
        <v>0</v>
      </c>
      <c r="DB307" s="993">
        <v>0</v>
      </c>
      <c r="DC307" s="994">
        <v>0</v>
      </c>
      <c r="DD307" s="993">
        <v>0</v>
      </c>
      <c r="DE307" s="994">
        <v>0</v>
      </c>
      <c r="DF307" s="993">
        <v>0</v>
      </c>
      <c r="DG307" s="994">
        <v>0</v>
      </c>
      <c r="DH307" s="993">
        <v>0</v>
      </c>
      <c r="DI307" s="994">
        <v>0</v>
      </c>
      <c r="DJ307" s="993">
        <v>0</v>
      </c>
      <c r="DK307" s="994">
        <v>0</v>
      </c>
      <c r="DL307" s="993">
        <v>0</v>
      </c>
      <c r="DM307" s="994">
        <v>0</v>
      </c>
      <c r="DN307" s="993">
        <v>0</v>
      </c>
      <c r="DO307" s="994">
        <v>0</v>
      </c>
      <c r="DP307" s="995">
        <v>0</v>
      </c>
      <c r="DQ307" s="946"/>
      <c r="DR307" s="973"/>
      <c r="DS307" s="946"/>
      <c r="DT307" s="992">
        <v>0</v>
      </c>
      <c r="DU307" s="993">
        <v>0</v>
      </c>
      <c r="DV307" s="994">
        <v>0</v>
      </c>
      <c r="DW307" s="993">
        <v>0</v>
      </c>
      <c r="DX307" s="994">
        <v>0</v>
      </c>
      <c r="DY307" s="993">
        <v>0</v>
      </c>
      <c r="DZ307" s="994">
        <v>0</v>
      </c>
      <c r="EA307" s="993">
        <v>0</v>
      </c>
      <c r="EB307" s="994">
        <v>0</v>
      </c>
      <c r="EC307" s="993">
        <v>0</v>
      </c>
      <c r="ED307" s="994">
        <v>0</v>
      </c>
      <c r="EE307" s="993">
        <v>0</v>
      </c>
      <c r="EF307" s="994">
        <v>0</v>
      </c>
      <c r="EG307" s="993">
        <v>0</v>
      </c>
      <c r="EH307" s="994">
        <v>0</v>
      </c>
      <c r="EI307" s="993">
        <v>0</v>
      </c>
      <c r="EJ307" s="994">
        <v>0</v>
      </c>
      <c r="EK307" s="993">
        <v>0</v>
      </c>
      <c r="EL307" s="994">
        <v>0</v>
      </c>
      <c r="EM307" s="993">
        <v>0</v>
      </c>
      <c r="EN307" s="994">
        <v>0</v>
      </c>
      <c r="EO307" s="993">
        <v>0</v>
      </c>
      <c r="EP307" s="994">
        <v>0</v>
      </c>
      <c r="EQ307" s="993">
        <v>0</v>
      </c>
      <c r="ER307" s="994">
        <v>0</v>
      </c>
      <c r="ES307" s="993">
        <v>0</v>
      </c>
      <c r="ET307" s="994">
        <v>0</v>
      </c>
      <c r="EU307" s="993">
        <v>0</v>
      </c>
      <c r="EV307" s="994">
        <v>0</v>
      </c>
      <c r="EW307" s="993">
        <v>0</v>
      </c>
      <c r="EX307" s="994">
        <v>0</v>
      </c>
      <c r="EY307" s="993">
        <v>0</v>
      </c>
      <c r="EZ307" s="994">
        <v>0</v>
      </c>
      <c r="FA307" s="993">
        <v>0</v>
      </c>
      <c r="FB307" s="994">
        <v>0</v>
      </c>
      <c r="FC307" s="995">
        <v>0</v>
      </c>
      <c r="FD307" s="946"/>
      <c r="FE307" s="974"/>
      <c r="FF307" s="946"/>
      <c r="FG307" s="975"/>
      <c r="FI307" s="996" t="b">
        <v>1</v>
      </c>
    </row>
    <row r="308" spans="2:165" hidden="1" outlineLevel="1">
      <c r="B308" s="983">
        <v>292</v>
      </c>
      <c r="C308" s="1012" t="s">
        <v>787</v>
      </c>
      <c r="E308" s="985">
        <v>0</v>
      </c>
      <c r="F308" s="986">
        <v>0</v>
      </c>
      <c r="G308" s="987">
        <v>0</v>
      </c>
      <c r="H308" s="986">
        <v>0</v>
      </c>
      <c r="I308" s="987">
        <v>0</v>
      </c>
      <c r="J308" s="986">
        <v>0</v>
      </c>
      <c r="K308" s="987">
        <v>0</v>
      </c>
      <c r="L308" s="986">
        <v>0</v>
      </c>
      <c r="M308" s="987">
        <v>0</v>
      </c>
      <c r="N308" s="986">
        <v>0</v>
      </c>
      <c r="O308" s="987">
        <v>0</v>
      </c>
      <c r="P308" s="986">
        <v>0</v>
      </c>
      <c r="Q308" s="987">
        <v>0</v>
      </c>
      <c r="R308" s="986">
        <v>0</v>
      </c>
      <c r="S308" s="987">
        <v>0</v>
      </c>
      <c r="T308" s="986">
        <v>0</v>
      </c>
      <c r="U308" s="987">
        <v>0</v>
      </c>
      <c r="V308" s="986">
        <v>0</v>
      </c>
      <c r="W308" s="987">
        <v>0</v>
      </c>
      <c r="X308" s="986">
        <v>0</v>
      </c>
      <c r="Y308" s="987">
        <v>0</v>
      </c>
      <c r="Z308" s="986">
        <v>0</v>
      </c>
      <c r="AA308" s="987">
        <v>0</v>
      </c>
      <c r="AB308" s="986">
        <v>0</v>
      </c>
      <c r="AC308" s="987">
        <v>0</v>
      </c>
      <c r="AD308" s="986">
        <v>0</v>
      </c>
      <c r="AE308" s="987">
        <v>0</v>
      </c>
      <c r="AF308" s="986">
        <v>0</v>
      </c>
      <c r="AG308" s="987">
        <v>0</v>
      </c>
      <c r="AH308" s="986">
        <v>0</v>
      </c>
      <c r="AI308" s="987">
        <v>0</v>
      </c>
      <c r="AJ308" s="986">
        <v>0</v>
      </c>
      <c r="AK308" s="987">
        <v>0</v>
      </c>
      <c r="AL308" s="986">
        <v>0</v>
      </c>
      <c r="AM308" s="987">
        <v>0</v>
      </c>
      <c r="AN308" s="988">
        <v>0</v>
      </c>
      <c r="AO308" s="946"/>
      <c r="AP308" s="964"/>
      <c r="AQ308" s="946"/>
      <c r="AR308" s="985">
        <v>0</v>
      </c>
      <c r="AS308" s="986">
        <v>0</v>
      </c>
      <c r="AT308" s="987">
        <v>0</v>
      </c>
      <c r="AU308" s="986">
        <v>0</v>
      </c>
      <c r="AV308" s="987">
        <v>0</v>
      </c>
      <c r="AW308" s="986">
        <v>0</v>
      </c>
      <c r="AX308" s="987">
        <v>0</v>
      </c>
      <c r="AY308" s="986">
        <v>0</v>
      </c>
      <c r="AZ308" s="987">
        <v>0</v>
      </c>
      <c r="BA308" s="986">
        <v>0</v>
      </c>
      <c r="BB308" s="987">
        <v>0</v>
      </c>
      <c r="BC308" s="986">
        <v>0</v>
      </c>
      <c r="BD308" s="987">
        <v>0</v>
      </c>
      <c r="BE308" s="986">
        <v>0</v>
      </c>
      <c r="BF308" s="987">
        <v>0</v>
      </c>
      <c r="BG308" s="986">
        <v>0</v>
      </c>
      <c r="BH308" s="987">
        <v>0</v>
      </c>
      <c r="BI308" s="986">
        <v>0</v>
      </c>
      <c r="BJ308" s="987">
        <v>0</v>
      </c>
      <c r="BK308" s="986">
        <v>0</v>
      </c>
      <c r="BL308" s="987">
        <v>0</v>
      </c>
      <c r="BM308" s="986">
        <v>0</v>
      </c>
      <c r="BN308" s="987">
        <v>0</v>
      </c>
      <c r="BO308" s="986">
        <v>0</v>
      </c>
      <c r="BP308" s="987">
        <v>0</v>
      </c>
      <c r="BQ308" s="986">
        <v>0</v>
      </c>
      <c r="BR308" s="987">
        <v>0</v>
      </c>
      <c r="BS308" s="986">
        <v>0</v>
      </c>
      <c r="BT308" s="987">
        <v>0</v>
      </c>
      <c r="BU308" s="986">
        <v>0</v>
      </c>
      <c r="BV308" s="987">
        <v>0</v>
      </c>
      <c r="BW308" s="986">
        <v>0</v>
      </c>
      <c r="BX308" s="987">
        <v>0</v>
      </c>
      <c r="BY308" s="986">
        <v>0</v>
      </c>
      <c r="BZ308" s="987">
        <v>0</v>
      </c>
      <c r="CA308" s="988">
        <v>0</v>
      </c>
      <c r="CB308" s="946"/>
      <c r="CC308" s="971"/>
      <c r="CD308" s="946"/>
      <c r="CE308" s="972"/>
      <c r="CF308" s="946"/>
      <c r="CG308" s="985">
        <v>0</v>
      </c>
      <c r="CH308" s="986">
        <v>0</v>
      </c>
      <c r="CI308" s="987">
        <v>0</v>
      </c>
      <c r="CJ308" s="986">
        <v>0</v>
      </c>
      <c r="CK308" s="987">
        <v>0</v>
      </c>
      <c r="CL308" s="986">
        <v>0</v>
      </c>
      <c r="CM308" s="987">
        <v>0</v>
      </c>
      <c r="CN308" s="986">
        <v>0</v>
      </c>
      <c r="CO308" s="987">
        <v>0</v>
      </c>
      <c r="CP308" s="986">
        <v>0</v>
      </c>
      <c r="CQ308" s="987">
        <v>0</v>
      </c>
      <c r="CR308" s="986">
        <v>0</v>
      </c>
      <c r="CS308" s="987">
        <v>0</v>
      </c>
      <c r="CT308" s="986">
        <v>0</v>
      </c>
      <c r="CU308" s="987">
        <v>0</v>
      </c>
      <c r="CV308" s="986">
        <v>0</v>
      </c>
      <c r="CW308" s="987">
        <v>0</v>
      </c>
      <c r="CX308" s="986">
        <v>0</v>
      </c>
      <c r="CY308" s="987">
        <v>0</v>
      </c>
      <c r="CZ308" s="986">
        <v>0</v>
      </c>
      <c r="DA308" s="987">
        <v>0</v>
      </c>
      <c r="DB308" s="986">
        <v>0</v>
      </c>
      <c r="DC308" s="987">
        <v>0</v>
      </c>
      <c r="DD308" s="986">
        <v>0</v>
      </c>
      <c r="DE308" s="987">
        <v>0</v>
      </c>
      <c r="DF308" s="986">
        <v>0</v>
      </c>
      <c r="DG308" s="987">
        <v>0</v>
      </c>
      <c r="DH308" s="986">
        <v>0</v>
      </c>
      <c r="DI308" s="987">
        <v>0</v>
      </c>
      <c r="DJ308" s="986">
        <v>0</v>
      </c>
      <c r="DK308" s="987">
        <v>0</v>
      </c>
      <c r="DL308" s="986">
        <v>0</v>
      </c>
      <c r="DM308" s="987">
        <v>0</v>
      </c>
      <c r="DN308" s="986">
        <v>0</v>
      </c>
      <c r="DO308" s="987">
        <v>0</v>
      </c>
      <c r="DP308" s="988">
        <v>0</v>
      </c>
      <c r="DQ308" s="946"/>
      <c r="DR308" s="973"/>
      <c r="DS308" s="946"/>
      <c r="DT308" s="985">
        <v>0</v>
      </c>
      <c r="DU308" s="986">
        <v>0</v>
      </c>
      <c r="DV308" s="987">
        <v>0</v>
      </c>
      <c r="DW308" s="986">
        <v>0</v>
      </c>
      <c r="DX308" s="987">
        <v>0</v>
      </c>
      <c r="DY308" s="986">
        <v>0</v>
      </c>
      <c r="DZ308" s="987">
        <v>0</v>
      </c>
      <c r="EA308" s="986">
        <v>0</v>
      </c>
      <c r="EB308" s="987">
        <v>0</v>
      </c>
      <c r="EC308" s="986">
        <v>0</v>
      </c>
      <c r="ED308" s="987">
        <v>0</v>
      </c>
      <c r="EE308" s="986">
        <v>0</v>
      </c>
      <c r="EF308" s="987">
        <v>0</v>
      </c>
      <c r="EG308" s="986">
        <v>0</v>
      </c>
      <c r="EH308" s="987">
        <v>0</v>
      </c>
      <c r="EI308" s="986">
        <v>0</v>
      </c>
      <c r="EJ308" s="987">
        <v>0</v>
      </c>
      <c r="EK308" s="986">
        <v>0</v>
      </c>
      <c r="EL308" s="987">
        <v>0</v>
      </c>
      <c r="EM308" s="986">
        <v>0</v>
      </c>
      <c r="EN308" s="987">
        <v>0</v>
      </c>
      <c r="EO308" s="986">
        <v>0</v>
      </c>
      <c r="EP308" s="987">
        <v>0</v>
      </c>
      <c r="EQ308" s="986">
        <v>0</v>
      </c>
      <c r="ER308" s="987">
        <v>0</v>
      </c>
      <c r="ES308" s="986">
        <v>0</v>
      </c>
      <c r="ET308" s="987">
        <v>0</v>
      </c>
      <c r="EU308" s="986">
        <v>0</v>
      </c>
      <c r="EV308" s="987">
        <v>0</v>
      </c>
      <c r="EW308" s="986">
        <v>0</v>
      </c>
      <c r="EX308" s="987">
        <v>0</v>
      </c>
      <c r="EY308" s="986">
        <v>0</v>
      </c>
      <c r="EZ308" s="987">
        <v>0</v>
      </c>
      <c r="FA308" s="986">
        <v>0</v>
      </c>
      <c r="FB308" s="987">
        <v>0</v>
      </c>
      <c r="FC308" s="988">
        <v>0</v>
      </c>
      <c r="FD308" s="946"/>
      <c r="FE308" s="974"/>
      <c r="FF308" s="946"/>
      <c r="FG308" s="975"/>
      <c r="FI308" s="989" t="b">
        <v>1</v>
      </c>
    </row>
    <row r="309" spans="2:165" hidden="1" outlineLevel="1">
      <c r="B309" s="990">
        <v>293</v>
      </c>
      <c r="C309" s="991" t="s">
        <v>788</v>
      </c>
      <c r="E309" s="992">
        <v>0</v>
      </c>
      <c r="F309" s="993">
        <v>0</v>
      </c>
      <c r="G309" s="994">
        <v>0</v>
      </c>
      <c r="H309" s="993">
        <v>0</v>
      </c>
      <c r="I309" s="994">
        <v>0</v>
      </c>
      <c r="J309" s="993">
        <v>0</v>
      </c>
      <c r="K309" s="994">
        <v>0</v>
      </c>
      <c r="L309" s="993">
        <v>0</v>
      </c>
      <c r="M309" s="994">
        <v>0</v>
      </c>
      <c r="N309" s="993">
        <v>0</v>
      </c>
      <c r="O309" s="994">
        <v>0</v>
      </c>
      <c r="P309" s="993">
        <v>0</v>
      </c>
      <c r="Q309" s="994">
        <v>0</v>
      </c>
      <c r="R309" s="993">
        <v>0</v>
      </c>
      <c r="S309" s="994">
        <v>0</v>
      </c>
      <c r="T309" s="993">
        <v>0</v>
      </c>
      <c r="U309" s="994">
        <v>0</v>
      </c>
      <c r="V309" s="993">
        <v>0</v>
      </c>
      <c r="W309" s="994">
        <v>0</v>
      </c>
      <c r="X309" s="993">
        <v>0</v>
      </c>
      <c r="Y309" s="994">
        <v>0</v>
      </c>
      <c r="Z309" s="993">
        <v>0</v>
      </c>
      <c r="AA309" s="994">
        <v>0</v>
      </c>
      <c r="AB309" s="993">
        <v>0</v>
      </c>
      <c r="AC309" s="994">
        <v>0</v>
      </c>
      <c r="AD309" s="993">
        <v>0</v>
      </c>
      <c r="AE309" s="994">
        <v>0</v>
      </c>
      <c r="AF309" s="993">
        <v>0</v>
      </c>
      <c r="AG309" s="994">
        <v>0</v>
      </c>
      <c r="AH309" s="993">
        <v>0</v>
      </c>
      <c r="AI309" s="994">
        <v>0</v>
      </c>
      <c r="AJ309" s="993">
        <v>0</v>
      </c>
      <c r="AK309" s="994">
        <v>0</v>
      </c>
      <c r="AL309" s="993">
        <v>0</v>
      </c>
      <c r="AM309" s="994">
        <v>0</v>
      </c>
      <c r="AN309" s="995">
        <v>0</v>
      </c>
      <c r="AO309" s="946"/>
      <c r="AP309" s="964"/>
      <c r="AQ309" s="946"/>
      <c r="AR309" s="992">
        <v>0</v>
      </c>
      <c r="AS309" s="993">
        <v>0</v>
      </c>
      <c r="AT309" s="994">
        <v>0</v>
      </c>
      <c r="AU309" s="993">
        <v>0</v>
      </c>
      <c r="AV309" s="994">
        <v>0</v>
      </c>
      <c r="AW309" s="993">
        <v>0</v>
      </c>
      <c r="AX309" s="994">
        <v>0</v>
      </c>
      <c r="AY309" s="993">
        <v>0</v>
      </c>
      <c r="AZ309" s="994">
        <v>0</v>
      </c>
      <c r="BA309" s="993">
        <v>0</v>
      </c>
      <c r="BB309" s="994">
        <v>0</v>
      </c>
      <c r="BC309" s="993">
        <v>0</v>
      </c>
      <c r="BD309" s="994">
        <v>0</v>
      </c>
      <c r="BE309" s="993">
        <v>0</v>
      </c>
      <c r="BF309" s="994">
        <v>0</v>
      </c>
      <c r="BG309" s="993">
        <v>0</v>
      </c>
      <c r="BH309" s="994">
        <v>0</v>
      </c>
      <c r="BI309" s="993">
        <v>0</v>
      </c>
      <c r="BJ309" s="994">
        <v>0</v>
      </c>
      <c r="BK309" s="993">
        <v>0</v>
      </c>
      <c r="BL309" s="994">
        <v>0</v>
      </c>
      <c r="BM309" s="993">
        <v>0</v>
      </c>
      <c r="BN309" s="994">
        <v>0</v>
      </c>
      <c r="BO309" s="993">
        <v>0</v>
      </c>
      <c r="BP309" s="994">
        <v>0</v>
      </c>
      <c r="BQ309" s="993">
        <v>0</v>
      </c>
      <c r="BR309" s="994">
        <v>0</v>
      </c>
      <c r="BS309" s="993">
        <v>0</v>
      </c>
      <c r="BT309" s="994">
        <v>0</v>
      </c>
      <c r="BU309" s="993">
        <v>0</v>
      </c>
      <c r="BV309" s="994">
        <v>0</v>
      </c>
      <c r="BW309" s="993">
        <v>0</v>
      </c>
      <c r="BX309" s="994">
        <v>0</v>
      </c>
      <c r="BY309" s="993">
        <v>0</v>
      </c>
      <c r="BZ309" s="994">
        <v>0</v>
      </c>
      <c r="CA309" s="995">
        <v>0</v>
      </c>
      <c r="CB309" s="946"/>
      <c r="CC309" s="971"/>
      <c r="CD309" s="946"/>
      <c r="CE309" s="972"/>
      <c r="CF309" s="946"/>
      <c r="CG309" s="992">
        <v>0</v>
      </c>
      <c r="CH309" s="993">
        <v>0</v>
      </c>
      <c r="CI309" s="994">
        <v>0</v>
      </c>
      <c r="CJ309" s="993">
        <v>0</v>
      </c>
      <c r="CK309" s="994">
        <v>0</v>
      </c>
      <c r="CL309" s="993">
        <v>0</v>
      </c>
      <c r="CM309" s="994">
        <v>0</v>
      </c>
      <c r="CN309" s="993">
        <v>0</v>
      </c>
      <c r="CO309" s="994">
        <v>0</v>
      </c>
      <c r="CP309" s="993">
        <v>0</v>
      </c>
      <c r="CQ309" s="994">
        <v>0</v>
      </c>
      <c r="CR309" s="993">
        <v>0</v>
      </c>
      <c r="CS309" s="994">
        <v>0</v>
      </c>
      <c r="CT309" s="993">
        <v>0</v>
      </c>
      <c r="CU309" s="994">
        <v>0</v>
      </c>
      <c r="CV309" s="993">
        <v>0</v>
      </c>
      <c r="CW309" s="994">
        <v>0</v>
      </c>
      <c r="CX309" s="993">
        <v>0</v>
      </c>
      <c r="CY309" s="994">
        <v>0</v>
      </c>
      <c r="CZ309" s="993">
        <v>0</v>
      </c>
      <c r="DA309" s="994">
        <v>0</v>
      </c>
      <c r="DB309" s="993">
        <v>0</v>
      </c>
      <c r="DC309" s="994">
        <v>0</v>
      </c>
      <c r="DD309" s="993">
        <v>0</v>
      </c>
      <c r="DE309" s="994">
        <v>0</v>
      </c>
      <c r="DF309" s="993">
        <v>0</v>
      </c>
      <c r="DG309" s="994">
        <v>0</v>
      </c>
      <c r="DH309" s="993">
        <v>0</v>
      </c>
      <c r="DI309" s="994">
        <v>0</v>
      </c>
      <c r="DJ309" s="993">
        <v>0</v>
      </c>
      <c r="DK309" s="994">
        <v>0</v>
      </c>
      <c r="DL309" s="993">
        <v>0</v>
      </c>
      <c r="DM309" s="994">
        <v>0</v>
      </c>
      <c r="DN309" s="993">
        <v>0</v>
      </c>
      <c r="DO309" s="994">
        <v>0</v>
      </c>
      <c r="DP309" s="995">
        <v>0</v>
      </c>
      <c r="DQ309" s="946"/>
      <c r="DR309" s="973"/>
      <c r="DS309" s="946"/>
      <c r="DT309" s="992">
        <v>0</v>
      </c>
      <c r="DU309" s="993">
        <v>0</v>
      </c>
      <c r="DV309" s="994">
        <v>0</v>
      </c>
      <c r="DW309" s="993">
        <v>0</v>
      </c>
      <c r="DX309" s="994">
        <v>0</v>
      </c>
      <c r="DY309" s="993">
        <v>0</v>
      </c>
      <c r="DZ309" s="994">
        <v>0</v>
      </c>
      <c r="EA309" s="993">
        <v>0</v>
      </c>
      <c r="EB309" s="994">
        <v>0</v>
      </c>
      <c r="EC309" s="993">
        <v>0</v>
      </c>
      <c r="ED309" s="994">
        <v>0</v>
      </c>
      <c r="EE309" s="993">
        <v>0</v>
      </c>
      <c r="EF309" s="994">
        <v>0</v>
      </c>
      <c r="EG309" s="993">
        <v>0</v>
      </c>
      <c r="EH309" s="994">
        <v>0</v>
      </c>
      <c r="EI309" s="993">
        <v>0</v>
      </c>
      <c r="EJ309" s="994">
        <v>0</v>
      </c>
      <c r="EK309" s="993">
        <v>0</v>
      </c>
      <c r="EL309" s="994">
        <v>0</v>
      </c>
      <c r="EM309" s="993">
        <v>0</v>
      </c>
      <c r="EN309" s="994">
        <v>0</v>
      </c>
      <c r="EO309" s="993">
        <v>0</v>
      </c>
      <c r="EP309" s="994">
        <v>0</v>
      </c>
      <c r="EQ309" s="993">
        <v>0</v>
      </c>
      <c r="ER309" s="994">
        <v>0</v>
      </c>
      <c r="ES309" s="993">
        <v>0</v>
      </c>
      <c r="ET309" s="994">
        <v>0</v>
      </c>
      <c r="EU309" s="993">
        <v>0</v>
      </c>
      <c r="EV309" s="994">
        <v>0</v>
      </c>
      <c r="EW309" s="993">
        <v>0</v>
      </c>
      <c r="EX309" s="994">
        <v>0</v>
      </c>
      <c r="EY309" s="993">
        <v>0</v>
      </c>
      <c r="EZ309" s="994">
        <v>0</v>
      </c>
      <c r="FA309" s="993">
        <v>0</v>
      </c>
      <c r="FB309" s="994">
        <v>0</v>
      </c>
      <c r="FC309" s="995">
        <v>0</v>
      </c>
      <c r="FD309" s="946"/>
      <c r="FE309" s="974"/>
      <c r="FF309" s="946"/>
      <c r="FG309" s="975"/>
      <c r="FI309" s="996" t="b">
        <v>1</v>
      </c>
    </row>
    <row r="310" spans="2:165" hidden="1" outlineLevel="1">
      <c r="B310" s="983">
        <v>294</v>
      </c>
      <c r="C310" s="984" t="s">
        <v>789</v>
      </c>
      <c r="E310" s="985">
        <v>0</v>
      </c>
      <c r="F310" s="986">
        <v>0</v>
      </c>
      <c r="G310" s="987">
        <v>0</v>
      </c>
      <c r="H310" s="986">
        <v>0</v>
      </c>
      <c r="I310" s="987">
        <v>0</v>
      </c>
      <c r="J310" s="986">
        <v>0</v>
      </c>
      <c r="K310" s="987">
        <v>0</v>
      </c>
      <c r="L310" s="986">
        <v>0</v>
      </c>
      <c r="M310" s="987">
        <v>0</v>
      </c>
      <c r="N310" s="986">
        <v>0</v>
      </c>
      <c r="O310" s="987">
        <v>0</v>
      </c>
      <c r="P310" s="986">
        <v>0</v>
      </c>
      <c r="Q310" s="987">
        <v>0</v>
      </c>
      <c r="R310" s="986">
        <v>0</v>
      </c>
      <c r="S310" s="987">
        <v>0</v>
      </c>
      <c r="T310" s="986">
        <v>0</v>
      </c>
      <c r="U310" s="987">
        <v>0</v>
      </c>
      <c r="V310" s="986">
        <v>0</v>
      </c>
      <c r="W310" s="987">
        <v>0</v>
      </c>
      <c r="X310" s="986">
        <v>0</v>
      </c>
      <c r="Y310" s="987">
        <v>0</v>
      </c>
      <c r="Z310" s="986">
        <v>0</v>
      </c>
      <c r="AA310" s="987">
        <v>0</v>
      </c>
      <c r="AB310" s="986">
        <v>0</v>
      </c>
      <c r="AC310" s="987">
        <v>0</v>
      </c>
      <c r="AD310" s="986">
        <v>0</v>
      </c>
      <c r="AE310" s="987">
        <v>0</v>
      </c>
      <c r="AF310" s="986">
        <v>0</v>
      </c>
      <c r="AG310" s="987">
        <v>0</v>
      </c>
      <c r="AH310" s="986">
        <v>0</v>
      </c>
      <c r="AI310" s="987">
        <v>0</v>
      </c>
      <c r="AJ310" s="986">
        <v>0</v>
      </c>
      <c r="AK310" s="987">
        <v>0</v>
      </c>
      <c r="AL310" s="986">
        <v>0</v>
      </c>
      <c r="AM310" s="987">
        <v>0</v>
      </c>
      <c r="AN310" s="988">
        <v>0</v>
      </c>
      <c r="AO310" s="946"/>
      <c r="AP310" s="964"/>
      <c r="AQ310" s="946"/>
      <c r="AR310" s="985">
        <v>0</v>
      </c>
      <c r="AS310" s="986">
        <v>0</v>
      </c>
      <c r="AT310" s="987">
        <v>0</v>
      </c>
      <c r="AU310" s="986">
        <v>0</v>
      </c>
      <c r="AV310" s="987">
        <v>0</v>
      </c>
      <c r="AW310" s="986">
        <v>0</v>
      </c>
      <c r="AX310" s="987">
        <v>0</v>
      </c>
      <c r="AY310" s="986">
        <v>0</v>
      </c>
      <c r="AZ310" s="987">
        <v>0</v>
      </c>
      <c r="BA310" s="986">
        <v>0</v>
      </c>
      <c r="BB310" s="987">
        <v>0</v>
      </c>
      <c r="BC310" s="986">
        <v>0</v>
      </c>
      <c r="BD310" s="987">
        <v>0</v>
      </c>
      <c r="BE310" s="986">
        <v>0</v>
      </c>
      <c r="BF310" s="987">
        <v>0</v>
      </c>
      <c r="BG310" s="986">
        <v>0</v>
      </c>
      <c r="BH310" s="987">
        <v>0</v>
      </c>
      <c r="BI310" s="986">
        <v>0</v>
      </c>
      <c r="BJ310" s="987">
        <v>0</v>
      </c>
      <c r="BK310" s="986">
        <v>0</v>
      </c>
      <c r="BL310" s="987">
        <v>0</v>
      </c>
      <c r="BM310" s="986">
        <v>0</v>
      </c>
      <c r="BN310" s="987">
        <v>0</v>
      </c>
      <c r="BO310" s="986">
        <v>0</v>
      </c>
      <c r="BP310" s="987">
        <v>0</v>
      </c>
      <c r="BQ310" s="986">
        <v>0</v>
      </c>
      <c r="BR310" s="987">
        <v>0</v>
      </c>
      <c r="BS310" s="986">
        <v>0</v>
      </c>
      <c r="BT310" s="987">
        <v>0</v>
      </c>
      <c r="BU310" s="986">
        <v>0</v>
      </c>
      <c r="BV310" s="987">
        <v>0</v>
      </c>
      <c r="BW310" s="986">
        <v>0</v>
      </c>
      <c r="BX310" s="987">
        <v>0</v>
      </c>
      <c r="BY310" s="986">
        <v>0</v>
      </c>
      <c r="BZ310" s="987">
        <v>0</v>
      </c>
      <c r="CA310" s="988">
        <v>0</v>
      </c>
      <c r="CB310" s="946"/>
      <c r="CC310" s="971"/>
      <c r="CD310" s="946"/>
      <c r="CE310" s="972"/>
      <c r="CF310" s="946"/>
      <c r="CG310" s="985">
        <v>0</v>
      </c>
      <c r="CH310" s="986">
        <v>0</v>
      </c>
      <c r="CI310" s="987">
        <v>0</v>
      </c>
      <c r="CJ310" s="986">
        <v>0</v>
      </c>
      <c r="CK310" s="987">
        <v>0</v>
      </c>
      <c r="CL310" s="986">
        <v>0</v>
      </c>
      <c r="CM310" s="987">
        <v>0</v>
      </c>
      <c r="CN310" s="986">
        <v>0</v>
      </c>
      <c r="CO310" s="987">
        <v>0</v>
      </c>
      <c r="CP310" s="986">
        <v>0</v>
      </c>
      <c r="CQ310" s="987">
        <v>0</v>
      </c>
      <c r="CR310" s="986">
        <v>0</v>
      </c>
      <c r="CS310" s="987">
        <v>0</v>
      </c>
      <c r="CT310" s="986">
        <v>0</v>
      </c>
      <c r="CU310" s="987">
        <v>0</v>
      </c>
      <c r="CV310" s="986">
        <v>0</v>
      </c>
      <c r="CW310" s="987">
        <v>0</v>
      </c>
      <c r="CX310" s="986">
        <v>0</v>
      </c>
      <c r="CY310" s="987">
        <v>0</v>
      </c>
      <c r="CZ310" s="986">
        <v>0</v>
      </c>
      <c r="DA310" s="987">
        <v>0</v>
      </c>
      <c r="DB310" s="986">
        <v>0</v>
      </c>
      <c r="DC310" s="987">
        <v>0</v>
      </c>
      <c r="DD310" s="986">
        <v>0</v>
      </c>
      <c r="DE310" s="987">
        <v>0</v>
      </c>
      <c r="DF310" s="986">
        <v>0</v>
      </c>
      <c r="DG310" s="987">
        <v>0</v>
      </c>
      <c r="DH310" s="986">
        <v>0</v>
      </c>
      <c r="DI310" s="987">
        <v>0</v>
      </c>
      <c r="DJ310" s="986">
        <v>0</v>
      </c>
      <c r="DK310" s="987">
        <v>0</v>
      </c>
      <c r="DL310" s="986">
        <v>0</v>
      </c>
      <c r="DM310" s="987">
        <v>0</v>
      </c>
      <c r="DN310" s="986">
        <v>0</v>
      </c>
      <c r="DO310" s="987">
        <v>0</v>
      </c>
      <c r="DP310" s="988">
        <v>0</v>
      </c>
      <c r="DQ310" s="946"/>
      <c r="DR310" s="973"/>
      <c r="DS310" s="946"/>
      <c r="DT310" s="985">
        <v>0</v>
      </c>
      <c r="DU310" s="986">
        <v>0</v>
      </c>
      <c r="DV310" s="987">
        <v>0</v>
      </c>
      <c r="DW310" s="986">
        <v>0</v>
      </c>
      <c r="DX310" s="987">
        <v>0</v>
      </c>
      <c r="DY310" s="986">
        <v>0</v>
      </c>
      <c r="DZ310" s="987">
        <v>0</v>
      </c>
      <c r="EA310" s="986">
        <v>0</v>
      </c>
      <c r="EB310" s="987">
        <v>0</v>
      </c>
      <c r="EC310" s="986">
        <v>0</v>
      </c>
      <c r="ED310" s="987">
        <v>0</v>
      </c>
      <c r="EE310" s="986">
        <v>0</v>
      </c>
      <c r="EF310" s="987">
        <v>0</v>
      </c>
      <c r="EG310" s="986">
        <v>0</v>
      </c>
      <c r="EH310" s="987">
        <v>0</v>
      </c>
      <c r="EI310" s="986">
        <v>0</v>
      </c>
      <c r="EJ310" s="987">
        <v>0</v>
      </c>
      <c r="EK310" s="986">
        <v>0</v>
      </c>
      <c r="EL310" s="987">
        <v>0</v>
      </c>
      <c r="EM310" s="986">
        <v>0</v>
      </c>
      <c r="EN310" s="987">
        <v>0</v>
      </c>
      <c r="EO310" s="986">
        <v>0</v>
      </c>
      <c r="EP310" s="987">
        <v>0</v>
      </c>
      <c r="EQ310" s="986">
        <v>0</v>
      </c>
      <c r="ER310" s="987">
        <v>0</v>
      </c>
      <c r="ES310" s="986">
        <v>0</v>
      </c>
      <c r="ET310" s="987">
        <v>0</v>
      </c>
      <c r="EU310" s="986">
        <v>0</v>
      </c>
      <c r="EV310" s="987">
        <v>0</v>
      </c>
      <c r="EW310" s="986">
        <v>0</v>
      </c>
      <c r="EX310" s="987">
        <v>0</v>
      </c>
      <c r="EY310" s="986">
        <v>0</v>
      </c>
      <c r="EZ310" s="987">
        <v>0</v>
      </c>
      <c r="FA310" s="986">
        <v>0</v>
      </c>
      <c r="FB310" s="987">
        <v>0</v>
      </c>
      <c r="FC310" s="988">
        <v>0</v>
      </c>
      <c r="FD310" s="946"/>
      <c r="FE310" s="974"/>
      <c r="FF310" s="946"/>
      <c r="FG310" s="975"/>
      <c r="FI310" s="989" t="b">
        <v>1</v>
      </c>
    </row>
    <row r="311" spans="2:165" hidden="1" outlineLevel="1">
      <c r="B311" s="990">
        <v>295</v>
      </c>
      <c r="C311" s="991" t="s">
        <v>790</v>
      </c>
      <c r="E311" s="992">
        <v>0</v>
      </c>
      <c r="F311" s="993">
        <v>0</v>
      </c>
      <c r="G311" s="994">
        <v>0</v>
      </c>
      <c r="H311" s="993">
        <v>0</v>
      </c>
      <c r="I311" s="994">
        <v>0</v>
      </c>
      <c r="J311" s="993">
        <v>0</v>
      </c>
      <c r="K311" s="994">
        <v>0</v>
      </c>
      <c r="L311" s="993">
        <v>0</v>
      </c>
      <c r="M311" s="994">
        <v>0</v>
      </c>
      <c r="N311" s="993">
        <v>0</v>
      </c>
      <c r="O311" s="994">
        <v>0</v>
      </c>
      <c r="P311" s="993">
        <v>0</v>
      </c>
      <c r="Q311" s="994">
        <v>0</v>
      </c>
      <c r="R311" s="993">
        <v>0</v>
      </c>
      <c r="S311" s="994">
        <v>0</v>
      </c>
      <c r="T311" s="993">
        <v>0</v>
      </c>
      <c r="U311" s="994">
        <v>0</v>
      </c>
      <c r="V311" s="993">
        <v>0</v>
      </c>
      <c r="W311" s="994">
        <v>0</v>
      </c>
      <c r="X311" s="993">
        <v>0</v>
      </c>
      <c r="Y311" s="994">
        <v>0</v>
      </c>
      <c r="Z311" s="993">
        <v>0</v>
      </c>
      <c r="AA311" s="994">
        <v>0</v>
      </c>
      <c r="AB311" s="993">
        <v>0</v>
      </c>
      <c r="AC311" s="994">
        <v>0</v>
      </c>
      <c r="AD311" s="993">
        <v>0</v>
      </c>
      <c r="AE311" s="994">
        <v>0</v>
      </c>
      <c r="AF311" s="993">
        <v>0</v>
      </c>
      <c r="AG311" s="994">
        <v>0</v>
      </c>
      <c r="AH311" s="993">
        <v>0</v>
      </c>
      <c r="AI311" s="994">
        <v>0</v>
      </c>
      <c r="AJ311" s="993">
        <v>0</v>
      </c>
      <c r="AK311" s="994">
        <v>0</v>
      </c>
      <c r="AL311" s="993">
        <v>0</v>
      </c>
      <c r="AM311" s="994">
        <v>0</v>
      </c>
      <c r="AN311" s="995">
        <v>0</v>
      </c>
      <c r="AO311" s="946"/>
      <c r="AP311" s="964"/>
      <c r="AQ311" s="946"/>
      <c r="AR311" s="992">
        <v>0</v>
      </c>
      <c r="AS311" s="993">
        <v>0</v>
      </c>
      <c r="AT311" s="994">
        <v>0</v>
      </c>
      <c r="AU311" s="993">
        <v>0</v>
      </c>
      <c r="AV311" s="994">
        <v>0</v>
      </c>
      <c r="AW311" s="993">
        <v>0</v>
      </c>
      <c r="AX311" s="994">
        <v>0</v>
      </c>
      <c r="AY311" s="993">
        <v>0</v>
      </c>
      <c r="AZ311" s="994">
        <v>0</v>
      </c>
      <c r="BA311" s="993">
        <v>0</v>
      </c>
      <c r="BB311" s="994">
        <v>0</v>
      </c>
      <c r="BC311" s="993">
        <v>0</v>
      </c>
      <c r="BD311" s="994">
        <v>0</v>
      </c>
      <c r="BE311" s="993">
        <v>0</v>
      </c>
      <c r="BF311" s="994">
        <v>0</v>
      </c>
      <c r="BG311" s="993">
        <v>0</v>
      </c>
      <c r="BH311" s="994">
        <v>0</v>
      </c>
      <c r="BI311" s="993">
        <v>0</v>
      </c>
      <c r="BJ311" s="994">
        <v>0</v>
      </c>
      <c r="BK311" s="993">
        <v>0</v>
      </c>
      <c r="BL311" s="994">
        <v>0</v>
      </c>
      <c r="BM311" s="993">
        <v>0</v>
      </c>
      <c r="BN311" s="994">
        <v>0</v>
      </c>
      <c r="BO311" s="993">
        <v>0</v>
      </c>
      <c r="BP311" s="994">
        <v>0</v>
      </c>
      <c r="BQ311" s="993">
        <v>0</v>
      </c>
      <c r="BR311" s="994">
        <v>0</v>
      </c>
      <c r="BS311" s="993">
        <v>0</v>
      </c>
      <c r="BT311" s="994">
        <v>0</v>
      </c>
      <c r="BU311" s="993">
        <v>0</v>
      </c>
      <c r="BV311" s="994">
        <v>0</v>
      </c>
      <c r="BW311" s="993">
        <v>0</v>
      </c>
      <c r="BX311" s="994">
        <v>0</v>
      </c>
      <c r="BY311" s="993">
        <v>0</v>
      </c>
      <c r="BZ311" s="994">
        <v>0</v>
      </c>
      <c r="CA311" s="995">
        <v>0</v>
      </c>
      <c r="CB311" s="946"/>
      <c r="CC311" s="971"/>
      <c r="CD311" s="946"/>
      <c r="CE311" s="972"/>
      <c r="CF311" s="946"/>
      <c r="CG311" s="992">
        <v>0</v>
      </c>
      <c r="CH311" s="993">
        <v>0</v>
      </c>
      <c r="CI311" s="994">
        <v>0</v>
      </c>
      <c r="CJ311" s="993">
        <v>0</v>
      </c>
      <c r="CK311" s="994">
        <v>0</v>
      </c>
      <c r="CL311" s="993">
        <v>0</v>
      </c>
      <c r="CM311" s="994">
        <v>0</v>
      </c>
      <c r="CN311" s="993">
        <v>0</v>
      </c>
      <c r="CO311" s="994">
        <v>0</v>
      </c>
      <c r="CP311" s="993">
        <v>0</v>
      </c>
      <c r="CQ311" s="994">
        <v>0</v>
      </c>
      <c r="CR311" s="993">
        <v>0</v>
      </c>
      <c r="CS311" s="994">
        <v>0</v>
      </c>
      <c r="CT311" s="993">
        <v>0</v>
      </c>
      <c r="CU311" s="994">
        <v>0</v>
      </c>
      <c r="CV311" s="993">
        <v>0</v>
      </c>
      <c r="CW311" s="994">
        <v>0</v>
      </c>
      <c r="CX311" s="993">
        <v>0</v>
      </c>
      <c r="CY311" s="994">
        <v>0</v>
      </c>
      <c r="CZ311" s="993">
        <v>0</v>
      </c>
      <c r="DA311" s="994">
        <v>0</v>
      </c>
      <c r="DB311" s="993">
        <v>0</v>
      </c>
      <c r="DC311" s="994">
        <v>0</v>
      </c>
      <c r="DD311" s="993">
        <v>0</v>
      </c>
      <c r="DE311" s="994">
        <v>0</v>
      </c>
      <c r="DF311" s="993">
        <v>0</v>
      </c>
      <c r="DG311" s="994">
        <v>0</v>
      </c>
      <c r="DH311" s="993">
        <v>0</v>
      </c>
      <c r="DI311" s="994">
        <v>0</v>
      </c>
      <c r="DJ311" s="993">
        <v>0</v>
      </c>
      <c r="DK311" s="994">
        <v>0</v>
      </c>
      <c r="DL311" s="993">
        <v>0</v>
      </c>
      <c r="DM311" s="994">
        <v>0</v>
      </c>
      <c r="DN311" s="993">
        <v>0</v>
      </c>
      <c r="DO311" s="994">
        <v>0</v>
      </c>
      <c r="DP311" s="995">
        <v>0</v>
      </c>
      <c r="DQ311" s="946"/>
      <c r="DR311" s="973"/>
      <c r="DS311" s="946"/>
      <c r="DT311" s="992">
        <v>0</v>
      </c>
      <c r="DU311" s="993">
        <v>0</v>
      </c>
      <c r="DV311" s="994">
        <v>0</v>
      </c>
      <c r="DW311" s="993">
        <v>0</v>
      </c>
      <c r="DX311" s="994">
        <v>0</v>
      </c>
      <c r="DY311" s="993">
        <v>0</v>
      </c>
      <c r="DZ311" s="994">
        <v>0</v>
      </c>
      <c r="EA311" s="993">
        <v>0</v>
      </c>
      <c r="EB311" s="994">
        <v>0</v>
      </c>
      <c r="EC311" s="993">
        <v>0</v>
      </c>
      <c r="ED311" s="994">
        <v>0</v>
      </c>
      <c r="EE311" s="993">
        <v>0</v>
      </c>
      <c r="EF311" s="994">
        <v>0</v>
      </c>
      <c r="EG311" s="993">
        <v>0</v>
      </c>
      <c r="EH311" s="994">
        <v>0</v>
      </c>
      <c r="EI311" s="993">
        <v>0</v>
      </c>
      <c r="EJ311" s="994">
        <v>0</v>
      </c>
      <c r="EK311" s="993">
        <v>0</v>
      </c>
      <c r="EL311" s="994">
        <v>0</v>
      </c>
      <c r="EM311" s="993">
        <v>0</v>
      </c>
      <c r="EN311" s="994">
        <v>0</v>
      </c>
      <c r="EO311" s="993">
        <v>0</v>
      </c>
      <c r="EP311" s="994">
        <v>0</v>
      </c>
      <c r="EQ311" s="993">
        <v>0</v>
      </c>
      <c r="ER311" s="994">
        <v>0</v>
      </c>
      <c r="ES311" s="993">
        <v>0</v>
      </c>
      <c r="ET311" s="994">
        <v>0</v>
      </c>
      <c r="EU311" s="993">
        <v>0</v>
      </c>
      <c r="EV311" s="994">
        <v>0</v>
      </c>
      <c r="EW311" s="993">
        <v>0</v>
      </c>
      <c r="EX311" s="994">
        <v>0</v>
      </c>
      <c r="EY311" s="993">
        <v>0</v>
      </c>
      <c r="EZ311" s="994">
        <v>0</v>
      </c>
      <c r="FA311" s="993">
        <v>0</v>
      </c>
      <c r="FB311" s="994">
        <v>0</v>
      </c>
      <c r="FC311" s="995">
        <v>0</v>
      </c>
      <c r="FD311" s="946"/>
      <c r="FE311" s="974"/>
      <c r="FF311" s="946"/>
      <c r="FG311" s="975"/>
      <c r="FI311" s="996" t="b">
        <v>1</v>
      </c>
    </row>
    <row r="312" spans="2:165" hidden="1" outlineLevel="1">
      <c r="B312" s="1013">
        <v>296</v>
      </c>
      <c r="C312" s="1021" t="s">
        <v>791</v>
      </c>
      <c r="E312" s="1015">
        <v>0</v>
      </c>
      <c r="F312" s="1016">
        <v>0</v>
      </c>
      <c r="G312" s="1017">
        <v>0</v>
      </c>
      <c r="H312" s="1016">
        <v>0</v>
      </c>
      <c r="I312" s="1017">
        <v>0</v>
      </c>
      <c r="J312" s="1016">
        <v>0</v>
      </c>
      <c r="K312" s="1017">
        <v>0</v>
      </c>
      <c r="L312" s="1016">
        <v>0</v>
      </c>
      <c r="M312" s="1017">
        <v>0</v>
      </c>
      <c r="N312" s="1016">
        <v>0</v>
      </c>
      <c r="O312" s="1017">
        <v>0</v>
      </c>
      <c r="P312" s="1016">
        <v>0</v>
      </c>
      <c r="Q312" s="1017">
        <v>0</v>
      </c>
      <c r="R312" s="1016">
        <v>0</v>
      </c>
      <c r="S312" s="1017">
        <v>0</v>
      </c>
      <c r="T312" s="1016">
        <v>0</v>
      </c>
      <c r="U312" s="1017">
        <v>0</v>
      </c>
      <c r="V312" s="1016">
        <v>0</v>
      </c>
      <c r="W312" s="1017">
        <v>0</v>
      </c>
      <c r="X312" s="1016">
        <v>0</v>
      </c>
      <c r="Y312" s="1017">
        <v>0</v>
      </c>
      <c r="Z312" s="1016">
        <v>0</v>
      </c>
      <c r="AA312" s="1017">
        <v>0</v>
      </c>
      <c r="AB312" s="1016">
        <v>0</v>
      </c>
      <c r="AC312" s="1017">
        <v>0</v>
      </c>
      <c r="AD312" s="1016">
        <v>0</v>
      </c>
      <c r="AE312" s="1017">
        <v>0</v>
      </c>
      <c r="AF312" s="1016">
        <v>0</v>
      </c>
      <c r="AG312" s="1017">
        <v>0</v>
      </c>
      <c r="AH312" s="1016">
        <v>0</v>
      </c>
      <c r="AI312" s="1017">
        <v>0</v>
      </c>
      <c r="AJ312" s="1016">
        <v>0</v>
      </c>
      <c r="AK312" s="1017">
        <v>0</v>
      </c>
      <c r="AL312" s="1016">
        <v>0</v>
      </c>
      <c r="AM312" s="1017">
        <v>0</v>
      </c>
      <c r="AN312" s="1018">
        <v>0</v>
      </c>
      <c r="AO312" s="946"/>
      <c r="AP312" s="964"/>
      <c r="AQ312" s="946"/>
      <c r="AR312" s="1015">
        <v>0</v>
      </c>
      <c r="AS312" s="1016">
        <v>0</v>
      </c>
      <c r="AT312" s="1017">
        <v>0</v>
      </c>
      <c r="AU312" s="1016">
        <v>0</v>
      </c>
      <c r="AV312" s="1017">
        <v>0</v>
      </c>
      <c r="AW312" s="1016">
        <v>0</v>
      </c>
      <c r="AX312" s="1017">
        <v>0</v>
      </c>
      <c r="AY312" s="1016">
        <v>0</v>
      </c>
      <c r="AZ312" s="1017">
        <v>0</v>
      </c>
      <c r="BA312" s="1016">
        <v>0</v>
      </c>
      <c r="BB312" s="1017">
        <v>0</v>
      </c>
      <c r="BC312" s="1016">
        <v>0</v>
      </c>
      <c r="BD312" s="1017">
        <v>0</v>
      </c>
      <c r="BE312" s="1016">
        <v>0</v>
      </c>
      <c r="BF312" s="1017">
        <v>0</v>
      </c>
      <c r="BG312" s="1016">
        <v>0</v>
      </c>
      <c r="BH312" s="1017">
        <v>0</v>
      </c>
      <c r="BI312" s="1016">
        <v>0</v>
      </c>
      <c r="BJ312" s="1017">
        <v>0</v>
      </c>
      <c r="BK312" s="1016">
        <v>0</v>
      </c>
      <c r="BL312" s="1017">
        <v>0</v>
      </c>
      <c r="BM312" s="1016">
        <v>0</v>
      </c>
      <c r="BN312" s="1017">
        <v>0</v>
      </c>
      <c r="BO312" s="1016">
        <v>0</v>
      </c>
      <c r="BP312" s="1017">
        <v>0</v>
      </c>
      <c r="BQ312" s="1016">
        <v>0</v>
      </c>
      <c r="BR312" s="1017">
        <v>0</v>
      </c>
      <c r="BS312" s="1016">
        <v>0</v>
      </c>
      <c r="BT312" s="1017">
        <v>0</v>
      </c>
      <c r="BU312" s="1016">
        <v>0</v>
      </c>
      <c r="BV312" s="1017">
        <v>0</v>
      </c>
      <c r="BW312" s="1016">
        <v>0</v>
      </c>
      <c r="BX312" s="1017">
        <v>0</v>
      </c>
      <c r="BY312" s="1016">
        <v>0</v>
      </c>
      <c r="BZ312" s="1017">
        <v>0</v>
      </c>
      <c r="CA312" s="1018">
        <v>0</v>
      </c>
      <c r="CB312" s="946"/>
      <c r="CC312" s="971"/>
      <c r="CD312" s="946"/>
      <c r="CE312" s="972"/>
      <c r="CF312" s="946"/>
      <c r="CG312" s="1015">
        <v>0</v>
      </c>
      <c r="CH312" s="1016">
        <v>0</v>
      </c>
      <c r="CI312" s="1017">
        <v>0</v>
      </c>
      <c r="CJ312" s="1016">
        <v>0</v>
      </c>
      <c r="CK312" s="1017">
        <v>0</v>
      </c>
      <c r="CL312" s="1016">
        <v>0</v>
      </c>
      <c r="CM312" s="1017">
        <v>0</v>
      </c>
      <c r="CN312" s="1016">
        <v>0</v>
      </c>
      <c r="CO312" s="1017">
        <v>0</v>
      </c>
      <c r="CP312" s="1016">
        <v>0</v>
      </c>
      <c r="CQ312" s="1017">
        <v>0</v>
      </c>
      <c r="CR312" s="1016">
        <v>0</v>
      </c>
      <c r="CS312" s="1017">
        <v>0</v>
      </c>
      <c r="CT312" s="1016">
        <v>0</v>
      </c>
      <c r="CU312" s="1017">
        <v>0</v>
      </c>
      <c r="CV312" s="1016">
        <v>0</v>
      </c>
      <c r="CW312" s="1017">
        <v>0</v>
      </c>
      <c r="CX312" s="1016">
        <v>0</v>
      </c>
      <c r="CY312" s="1017">
        <v>0</v>
      </c>
      <c r="CZ312" s="1016">
        <v>0</v>
      </c>
      <c r="DA312" s="1017">
        <v>0</v>
      </c>
      <c r="DB312" s="1016">
        <v>0</v>
      </c>
      <c r="DC312" s="1017">
        <v>0</v>
      </c>
      <c r="DD312" s="1016">
        <v>0</v>
      </c>
      <c r="DE312" s="1017">
        <v>0</v>
      </c>
      <c r="DF312" s="1016">
        <v>0</v>
      </c>
      <c r="DG312" s="1017">
        <v>0</v>
      </c>
      <c r="DH312" s="1016">
        <v>0</v>
      </c>
      <c r="DI312" s="1017">
        <v>0</v>
      </c>
      <c r="DJ312" s="1016">
        <v>0</v>
      </c>
      <c r="DK312" s="1017">
        <v>0</v>
      </c>
      <c r="DL312" s="1016">
        <v>0</v>
      </c>
      <c r="DM312" s="1017">
        <v>0</v>
      </c>
      <c r="DN312" s="1016">
        <v>0</v>
      </c>
      <c r="DO312" s="1017">
        <v>0</v>
      </c>
      <c r="DP312" s="1018">
        <v>0</v>
      </c>
      <c r="DQ312" s="946"/>
      <c r="DR312" s="973"/>
      <c r="DS312" s="946"/>
      <c r="DT312" s="1015">
        <v>0</v>
      </c>
      <c r="DU312" s="1016">
        <v>0</v>
      </c>
      <c r="DV312" s="1017">
        <v>0</v>
      </c>
      <c r="DW312" s="1016">
        <v>0</v>
      </c>
      <c r="DX312" s="1017">
        <v>0</v>
      </c>
      <c r="DY312" s="1016">
        <v>0</v>
      </c>
      <c r="DZ312" s="1017">
        <v>0</v>
      </c>
      <c r="EA312" s="1016">
        <v>0</v>
      </c>
      <c r="EB312" s="1017">
        <v>0</v>
      </c>
      <c r="EC312" s="1016">
        <v>0</v>
      </c>
      <c r="ED312" s="1017">
        <v>0</v>
      </c>
      <c r="EE312" s="1016">
        <v>0</v>
      </c>
      <c r="EF312" s="1017">
        <v>0</v>
      </c>
      <c r="EG312" s="1016">
        <v>0</v>
      </c>
      <c r="EH312" s="1017">
        <v>0</v>
      </c>
      <c r="EI312" s="1016">
        <v>0</v>
      </c>
      <c r="EJ312" s="1017">
        <v>0</v>
      </c>
      <c r="EK312" s="1016">
        <v>0</v>
      </c>
      <c r="EL312" s="1017">
        <v>0</v>
      </c>
      <c r="EM312" s="1016">
        <v>0</v>
      </c>
      <c r="EN312" s="1017">
        <v>0</v>
      </c>
      <c r="EO312" s="1016">
        <v>0</v>
      </c>
      <c r="EP312" s="1017">
        <v>0</v>
      </c>
      <c r="EQ312" s="1016">
        <v>0</v>
      </c>
      <c r="ER312" s="1017">
        <v>0</v>
      </c>
      <c r="ES312" s="1016">
        <v>0</v>
      </c>
      <c r="ET312" s="1017">
        <v>0</v>
      </c>
      <c r="EU312" s="1016">
        <v>0</v>
      </c>
      <c r="EV312" s="1017">
        <v>0</v>
      </c>
      <c r="EW312" s="1016">
        <v>0</v>
      </c>
      <c r="EX312" s="1017">
        <v>0</v>
      </c>
      <c r="EY312" s="1016">
        <v>0</v>
      </c>
      <c r="EZ312" s="1017">
        <v>0</v>
      </c>
      <c r="FA312" s="1016">
        <v>0</v>
      </c>
      <c r="FB312" s="1017">
        <v>0</v>
      </c>
      <c r="FC312" s="1018">
        <v>0</v>
      </c>
      <c r="FD312" s="946"/>
      <c r="FE312" s="974"/>
      <c r="FF312" s="946"/>
      <c r="FG312" s="975"/>
      <c r="FI312" s="1019" t="b">
        <v>1</v>
      </c>
    </row>
    <row r="313" spans="2:165" hidden="1" outlineLevel="1">
      <c r="B313" s="976">
        <v>297</v>
      </c>
      <c r="C313" s="977" t="s">
        <v>792</v>
      </c>
      <c r="E313" s="978">
        <v>0</v>
      </c>
      <c r="F313" s="979">
        <v>0</v>
      </c>
      <c r="G313" s="980">
        <v>0</v>
      </c>
      <c r="H313" s="979">
        <v>0</v>
      </c>
      <c r="I313" s="980">
        <v>0</v>
      </c>
      <c r="J313" s="979">
        <v>0</v>
      </c>
      <c r="K313" s="980">
        <v>0</v>
      </c>
      <c r="L313" s="979">
        <v>0</v>
      </c>
      <c r="M313" s="980">
        <v>0</v>
      </c>
      <c r="N313" s="979">
        <v>0</v>
      </c>
      <c r="O313" s="980">
        <v>0</v>
      </c>
      <c r="P313" s="979">
        <v>0</v>
      </c>
      <c r="Q313" s="980">
        <v>0</v>
      </c>
      <c r="R313" s="979">
        <v>0</v>
      </c>
      <c r="S313" s="980">
        <v>0</v>
      </c>
      <c r="T313" s="979">
        <v>0</v>
      </c>
      <c r="U313" s="980">
        <v>0</v>
      </c>
      <c r="V313" s="979">
        <v>0</v>
      </c>
      <c r="W313" s="980">
        <v>0</v>
      </c>
      <c r="X313" s="979">
        <v>0</v>
      </c>
      <c r="Y313" s="980">
        <v>0</v>
      </c>
      <c r="Z313" s="979">
        <v>0</v>
      </c>
      <c r="AA313" s="980">
        <v>0</v>
      </c>
      <c r="AB313" s="979">
        <v>0</v>
      </c>
      <c r="AC313" s="980">
        <v>0</v>
      </c>
      <c r="AD313" s="979">
        <v>0</v>
      </c>
      <c r="AE313" s="980">
        <v>0</v>
      </c>
      <c r="AF313" s="979">
        <v>0</v>
      </c>
      <c r="AG313" s="980">
        <v>0</v>
      </c>
      <c r="AH313" s="979">
        <v>0</v>
      </c>
      <c r="AI313" s="980">
        <v>0</v>
      </c>
      <c r="AJ313" s="979">
        <v>0</v>
      </c>
      <c r="AK313" s="980">
        <v>0</v>
      </c>
      <c r="AL313" s="979">
        <v>0</v>
      </c>
      <c r="AM313" s="980">
        <v>0</v>
      </c>
      <c r="AN313" s="981">
        <v>0</v>
      </c>
      <c r="AO313" s="946"/>
      <c r="AP313" s="964"/>
      <c r="AQ313" s="946"/>
      <c r="AR313" s="978">
        <v>0</v>
      </c>
      <c r="AS313" s="979">
        <v>0</v>
      </c>
      <c r="AT313" s="980">
        <v>0</v>
      </c>
      <c r="AU313" s="979">
        <v>0</v>
      </c>
      <c r="AV313" s="980">
        <v>0</v>
      </c>
      <c r="AW313" s="979">
        <v>0</v>
      </c>
      <c r="AX313" s="980">
        <v>0</v>
      </c>
      <c r="AY313" s="979">
        <v>0</v>
      </c>
      <c r="AZ313" s="980">
        <v>0</v>
      </c>
      <c r="BA313" s="979">
        <v>0</v>
      </c>
      <c r="BB313" s="980">
        <v>0</v>
      </c>
      <c r="BC313" s="979">
        <v>0</v>
      </c>
      <c r="BD313" s="980">
        <v>0</v>
      </c>
      <c r="BE313" s="979">
        <v>0</v>
      </c>
      <c r="BF313" s="980">
        <v>0</v>
      </c>
      <c r="BG313" s="979">
        <v>0</v>
      </c>
      <c r="BH313" s="980">
        <v>0</v>
      </c>
      <c r="BI313" s="979">
        <v>0</v>
      </c>
      <c r="BJ313" s="980">
        <v>0</v>
      </c>
      <c r="BK313" s="979">
        <v>0</v>
      </c>
      <c r="BL313" s="980">
        <v>0</v>
      </c>
      <c r="BM313" s="979">
        <v>0</v>
      </c>
      <c r="BN313" s="980">
        <v>0</v>
      </c>
      <c r="BO313" s="979">
        <v>0</v>
      </c>
      <c r="BP313" s="980">
        <v>0</v>
      </c>
      <c r="BQ313" s="979">
        <v>0</v>
      </c>
      <c r="BR313" s="980">
        <v>0</v>
      </c>
      <c r="BS313" s="979">
        <v>0</v>
      </c>
      <c r="BT313" s="980">
        <v>0</v>
      </c>
      <c r="BU313" s="979">
        <v>0</v>
      </c>
      <c r="BV313" s="980">
        <v>0</v>
      </c>
      <c r="BW313" s="979">
        <v>0</v>
      </c>
      <c r="BX313" s="980">
        <v>0</v>
      </c>
      <c r="BY313" s="979">
        <v>0</v>
      </c>
      <c r="BZ313" s="980">
        <v>0</v>
      </c>
      <c r="CA313" s="981">
        <v>0</v>
      </c>
      <c r="CB313" s="946"/>
      <c r="CC313" s="971"/>
      <c r="CD313" s="946"/>
      <c r="CE313" s="972"/>
      <c r="CF313" s="946"/>
      <c r="CG313" s="978">
        <v>0</v>
      </c>
      <c r="CH313" s="979">
        <v>0</v>
      </c>
      <c r="CI313" s="980">
        <v>0</v>
      </c>
      <c r="CJ313" s="979">
        <v>0</v>
      </c>
      <c r="CK313" s="980">
        <v>0</v>
      </c>
      <c r="CL313" s="979">
        <v>0</v>
      </c>
      <c r="CM313" s="980">
        <v>0</v>
      </c>
      <c r="CN313" s="979">
        <v>0</v>
      </c>
      <c r="CO313" s="980">
        <v>0</v>
      </c>
      <c r="CP313" s="979">
        <v>0</v>
      </c>
      <c r="CQ313" s="980">
        <v>0</v>
      </c>
      <c r="CR313" s="979">
        <v>0</v>
      </c>
      <c r="CS313" s="980">
        <v>0</v>
      </c>
      <c r="CT313" s="979">
        <v>0</v>
      </c>
      <c r="CU313" s="980">
        <v>0</v>
      </c>
      <c r="CV313" s="979">
        <v>0</v>
      </c>
      <c r="CW313" s="980">
        <v>0</v>
      </c>
      <c r="CX313" s="979">
        <v>0</v>
      </c>
      <c r="CY313" s="980">
        <v>0</v>
      </c>
      <c r="CZ313" s="979">
        <v>0</v>
      </c>
      <c r="DA313" s="980">
        <v>0</v>
      </c>
      <c r="DB313" s="979">
        <v>0</v>
      </c>
      <c r="DC313" s="980">
        <v>0</v>
      </c>
      <c r="DD313" s="979">
        <v>0</v>
      </c>
      <c r="DE313" s="980">
        <v>0</v>
      </c>
      <c r="DF313" s="979">
        <v>0</v>
      </c>
      <c r="DG313" s="980">
        <v>0</v>
      </c>
      <c r="DH313" s="979">
        <v>0</v>
      </c>
      <c r="DI313" s="980">
        <v>0</v>
      </c>
      <c r="DJ313" s="979">
        <v>0</v>
      </c>
      <c r="DK313" s="980">
        <v>0</v>
      </c>
      <c r="DL313" s="979">
        <v>0</v>
      </c>
      <c r="DM313" s="980">
        <v>0</v>
      </c>
      <c r="DN313" s="979">
        <v>0</v>
      </c>
      <c r="DO313" s="980">
        <v>0</v>
      </c>
      <c r="DP313" s="981">
        <v>0</v>
      </c>
      <c r="DQ313" s="946"/>
      <c r="DR313" s="973"/>
      <c r="DS313" s="946"/>
      <c r="DT313" s="978">
        <v>0</v>
      </c>
      <c r="DU313" s="979">
        <v>0</v>
      </c>
      <c r="DV313" s="980">
        <v>0</v>
      </c>
      <c r="DW313" s="979">
        <v>0</v>
      </c>
      <c r="DX313" s="980">
        <v>0</v>
      </c>
      <c r="DY313" s="979">
        <v>0</v>
      </c>
      <c r="DZ313" s="980">
        <v>0</v>
      </c>
      <c r="EA313" s="979">
        <v>0</v>
      </c>
      <c r="EB313" s="980">
        <v>0</v>
      </c>
      <c r="EC313" s="979">
        <v>0</v>
      </c>
      <c r="ED313" s="980">
        <v>0</v>
      </c>
      <c r="EE313" s="979">
        <v>0</v>
      </c>
      <c r="EF313" s="980">
        <v>0</v>
      </c>
      <c r="EG313" s="979">
        <v>0</v>
      </c>
      <c r="EH313" s="980">
        <v>0</v>
      </c>
      <c r="EI313" s="979">
        <v>0</v>
      </c>
      <c r="EJ313" s="980">
        <v>0</v>
      </c>
      <c r="EK313" s="979">
        <v>0</v>
      </c>
      <c r="EL313" s="980">
        <v>0</v>
      </c>
      <c r="EM313" s="979">
        <v>0</v>
      </c>
      <c r="EN313" s="980">
        <v>0</v>
      </c>
      <c r="EO313" s="979">
        <v>0</v>
      </c>
      <c r="EP313" s="980">
        <v>0</v>
      </c>
      <c r="EQ313" s="979">
        <v>0</v>
      </c>
      <c r="ER313" s="980">
        <v>0</v>
      </c>
      <c r="ES313" s="979">
        <v>0</v>
      </c>
      <c r="ET313" s="980">
        <v>0</v>
      </c>
      <c r="EU313" s="979">
        <v>0</v>
      </c>
      <c r="EV313" s="980">
        <v>0</v>
      </c>
      <c r="EW313" s="979">
        <v>0</v>
      </c>
      <c r="EX313" s="980">
        <v>0</v>
      </c>
      <c r="EY313" s="979">
        <v>0</v>
      </c>
      <c r="EZ313" s="980">
        <v>0</v>
      </c>
      <c r="FA313" s="979">
        <v>0</v>
      </c>
      <c r="FB313" s="980">
        <v>0</v>
      </c>
      <c r="FC313" s="981">
        <v>0</v>
      </c>
      <c r="FD313" s="946"/>
      <c r="FE313" s="974"/>
      <c r="FF313" s="946"/>
      <c r="FG313" s="975"/>
      <c r="FI313" s="982" t="b">
        <v>1</v>
      </c>
    </row>
    <row r="314" spans="2:165" hidden="1" outlineLevel="1">
      <c r="B314" s="983">
        <v>298</v>
      </c>
      <c r="C314" s="984" t="s">
        <v>446</v>
      </c>
      <c r="E314" s="985">
        <v>0</v>
      </c>
      <c r="F314" s="986">
        <v>0</v>
      </c>
      <c r="G314" s="987">
        <v>0</v>
      </c>
      <c r="H314" s="986">
        <v>0</v>
      </c>
      <c r="I314" s="987">
        <v>0</v>
      </c>
      <c r="J314" s="986">
        <v>0</v>
      </c>
      <c r="K314" s="987">
        <v>0</v>
      </c>
      <c r="L314" s="986">
        <v>0</v>
      </c>
      <c r="M314" s="987">
        <v>0</v>
      </c>
      <c r="N314" s="986">
        <v>0</v>
      </c>
      <c r="O314" s="987">
        <v>0</v>
      </c>
      <c r="P314" s="986">
        <v>0</v>
      </c>
      <c r="Q314" s="987">
        <v>0</v>
      </c>
      <c r="R314" s="986">
        <v>0</v>
      </c>
      <c r="S314" s="987">
        <v>0</v>
      </c>
      <c r="T314" s="986">
        <v>0</v>
      </c>
      <c r="U314" s="987">
        <v>0</v>
      </c>
      <c r="V314" s="986">
        <v>0</v>
      </c>
      <c r="W314" s="987">
        <v>0</v>
      </c>
      <c r="X314" s="986">
        <v>0</v>
      </c>
      <c r="Y314" s="987">
        <v>0</v>
      </c>
      <c r="Z314" s="986">
        <v>0</v>
      </c>
      <c r="AA314" s="987">
        <v>0</v>
      </c>
      <c r="AB314" s="986">
        <v>0</v>
      </c>
      <c r="AC314" s="987">
        <v>0</v>
      </c>
      <c r="AD314" s="986">
        <v>0</v>
      </c>
      <c r="AE314" s="987">
        <v>0</v>
      </c>
      <c r="AF314" s="986">
        <v>0</v>
      </c>
      <c r="AG314" s="987">
        <v>0</v>
      </c>
      <c r="AH314" s="986">
        <v>0</v>
      </c>
      <c r="AI314" s="987">
        <v>0</v>
      </c>
      <c r="AJ314" s="986">
        <v>0</v>
      </c>
      <c r="AK314" s="987">
        <v>0</v>
      </c>
      <c r="AL314" s="986">
        <v>0</v>
      </c>
      <c r="AM314" s="987">
        <v>0</v>
      </c>
      <c r="AN314" s="988">
        <v>0</v>
      </c>
      <c r="AO314" s="946"/>
      <c r="AP314" s="964"/>
      <c r="AQ314" s="946"/>
      <c r="AR314" s="985">
        <v>0</v>
      </c>
      <c r="AS314" s="986">
        <v>0</v>
      </c>
      <c r="AT314" s="987">
        <v>0</v>
      </c>
      <c r="AU314" s="986">
        <v>0</v>
      </c>
      <c r="AV314" s="987">
        <v>0</v>
      </c>
      <c r="AW314" s="986">
        <v>0</v>
      </c>
      <c r="AX314" s="987">
        <v>0</v>
      </c>
      <c r="AY314" s="986">
        <v>0</v>
      </c>
      <c r="AZ314" s="987">
        <v>0</v>
      </c>
      <c r="BA314" s="986">
        <v>0</v>
      </c>
      <c r="BB314" s="987">
        <v>0</v>
      </c>
      <c r="BC314" s="986">
        <v>0</v>
      </c>
      <c r="BD314" s="987">
        <v>0</v>
      </c>
      <c r="BE314" s="986">
        <v>0</v>
      </c>
      <c r="BF314" s="987">
        <v>0</v>
      </c>
      <c r="BG314" s="986">
        <v>0</v>
      </c>
      <c r="BH314" s="987">
        <v>0</v>
      </c>
      <c r="BI314" s="986">
        <v>0</v>
      </c>
      <c r="BJ314" s="987">
        <v>0</v>
      </c>
      <c r="BK314" s="986">
        <v>0</v>
      </c>
      <c r="BL314" s="987">
        <v>0</v>
      </c>
      <c r="BM314" s="986">
        <v>0</v>
      </c>
      <c r="BN314" s="987">
        <v>0</v>
      </c>
      <c r="BO314" s="986">
        <v>0</v>
      </c>
      <c r="BP314" s="987">
        <v>0</v>
      </c>
      <c r="BQ314" s="986">
        <v>0</v>
      </c>
      <c r="BR314" s="987">
        <v>0</v>
      </c>
      <c r="BS314" s="986">
        <v>0</v>
      </c>
      <c r="BT314" s="987">
        <v>0</v>
      </c>
      <c r="BU314" s="986">
        <v>0</v>
      </c>
      <c r="BV314" s="987">
        <v>0</v>
      </c>
      <c r="BW314" s="986">
        <v>0</v>
      </c>
      <c r="BX314" s="987">
        <v>0</v>
      </c>
      <c r="BY314" s="986">
        <v>0</v>
      </c>
      <c r="BZ314" s="987">
        <v>0</v>
      </c>
      <c r="CA314" s="988">
        <v>0</v>
      </c>
      <c r="CB314" s="946"/>
      <c r="CC314" s="971"/>
      <c r="CD314" s="946"/>
      <c r="CE314" s="972"/>
      <c r="CF314" s="946"/>
      <c r="CG314" s="985">
        <v>0</v>
      </c>
      <c r="CH314" s="986">
        <v>0</v>
      </c>
      <c r="CI314" s="987">
        <v>0</v>
      </c>
      <c r="CJ314" s="986">
        <v>0</v>
      </c>
      <c r="CK314" s="987">
        <v>0</v>
      </c>
      <c r="CL314" s="986">
        <v>0</v>
      </c>
      <c r="CM314" s="987">
        <v>0</v>
      </c>
      <c r="CN314" s="986">
        <v>0</v>
      </c>
      <c r="CO314" s="987">
        <v>0</v>
      </c>
      <c r="CP314" s="986">
        <v>0</v>
      </c>
      <c r="CQ314" s="987">
        <v>0</v>
      </c>
      <c r="CR314" s="986">
        <v>0</v>
      </c>
      <c r="CS314" s="987">
        <v>0</v>
      </c>
      <c r="CT314" s="986">
        <v>0</v>
      </c>
      <c r="CU314" s="987">
        <v>0</v>
      </c>
      <c r="CV314" s="986">
        <v>0</v>
      </c>
      <c r="CW314" s="987">
        <v>0</v>
      </c>
      <c r="CX314" s="986">
        <v>0</v>
      </c>
      <c r="CY314" s="987">
        <v>0</v>
      </c>
      <c r="CZ314" s="986">
        <v>0</v>
      </c>
      <c r="DA314" s="987">
        <v>0</v>
      </c>
      <c r="DB314" s="986">
        <v>0</v>
      </c>
      <c r="DC314" s="987">
        <v>0</v>
      </c>
      <c r="DD314" s="986">
        <v>0</v>
      </c>
      <c r="DE314" s="987">
        <v>0</v>
      </c>
      <c r="DF314" s="986">
        <v>0</v>
      </c>
      <c r="DG314" s="987">
        <v>0</v>
      </c>
      <c r="DH314" s="986">
        <v>0</v>
      </c>
      <c r="DI314" s="987">
        <v>0</v>
      </c>
      <c r="DJ314" s="986">
        <v>0</v>
      </c>
      <c r="DK314" s="987">
        <v>0</v>
      </c>
      <c r="DL314" s="986">
        <v>0</v>
      </c>
      <c r="DM314" s="987">
        <v>0</v>
      </c>
      <c r="DN314" s="986">
        <v>0</v>
      </c>
      <c r="DO314" s="987">
        <v>0</v>
      </c>
      <c r="DP314" s="988">
        <v>0</v>
      </c>
      <c r="DQ314" s="946"/>
      <c r="DR314" s="973"/>
      <c r="DS314" s="946"/>
      <c r="DT314" s="985">
        <v>0</v>
      </c>
      <c r="DU314" s="986">
        <v>0</v>
      </c>
      <c r="DV314" s="987">
        <v>0</v>
      </c>
      <c r="DW314" s="986">
        <v>0</v>
      </c>
      <c r="DX314" s="987">
        <v>0</v>
      </c>
      <c r="DY314" s="986">
        <v>0</v>
      </c>
      <c r="DZ314" s="987">
        <v>0</v>
      </c>
      <c r="EA314" s="986">
        <v>0</v>
      </c>
      <c r="EB314" s="987">
        <v>0</v>
      </c>
      <c r="EC314" s="986">
        <v>0</v>
      </c>
      <c r="ED314" s="987">
        <v>0</v>
      </c>
      <c r="EE314" s="986">
        <v>0</v>
      </c>
      <c r="EF314" s="987">
        <v>0</v>
      </c>
      <c r="EG314" s="986">
        <v>0</v>
      </c>
      <c r="EH314" s="987">
        <v>0</v>
      </c>
      <c r="EI314" s="986">
        <v>0</v>
      </c>
      <c r="EJ314" s="987">
        <v>0</v>
      </c>
      <c r="EK314" s="986">
        <v>0</v>
      </c>
      <c r="EL314" s="987">
        <v>0</v>
      </c>
      <c r="EM314" s="986">
        <v>0</v>
      </c>
      <c r="EN314" s="987">
        <v>0</v>
      </c>
      <c r="EO314" s="986">
        <v>0</v>
      </c>
      <c r="EP314" s="987">
        <v>0</v>
      </c>
      <c r="EQ314" s="986">
        <v>0</v>
      </c>
      <c r="ER314" s="987">
        <v>0</v>
      </c>
      <c r="ES314" s="986">
        <v>0</v>
      </c>
      <c r="ET314" s="987">
        <v>0</v>
      </c>
      <c r="EU314" s="986">
        <v>0</v>
      </c>
      <c r="EV314" s="987">
        <v>0</v>
      </c>
      <c r="EW314" s="986">
        <v>0</v>
      </c>
      <c r="EX314" s="987">
        <v>0</v>
      </c>
      <c r="EY314" s="986">
        <v>0</v>
      </c>
      <c r="EZ314" s="987">
        <v>0</v>
      </c>
      <c r="FA314" s="986">
        <v>0</v>
      </c>
      <c r="FB314" s="987">
        <v>0</v>
      </c>
      <c r="FC314" s="988">
        <v>0</v>
      </c>
      <c r="FD314" s="946"/>
      <c r="FE314" s="974"/>
      <c r="FF314" s="946"/>
      <c r="FG314" s="975"/>
      <c r="FI314" s="989" t="b">
        <v>1</v>
      </c>
    </row>
    <row r="315" spans="2:165" hidden="1" outlineLevel="1">
      <c r="B315" s="997">
        <v>299</v>
      </c>
      <c r="C315" s="998" t="s">
        <v>448</v>
      </c>
      <c r="E315" s="999">
        <v>0</v>
      </c>
      <c r="F315" s="1000">
        <v>0</v>
      </c>
      <c r="G315" s="1001">
        <v>0</v>
      </c>
      <c r="H315" s="1000">
        <v>0</v>
      </c>
      <c r="I315" s="1001">
        <v>0</v>
      </c>
      <c r="J315" s="1000">
        <v>0</v>
      </c>
      <c r="K315" s="1001">
        <v>0</v>
      </c>
      <c r="L315" s="1000">
        <v>0</v>
      </c>
      <c r="M315" s="1001">
        <v>0</v>
      </c>
      <c r="N315" s="1000">
        <v>0</v>
      </c>
      <c r="O315" s="1001">
        <v>0</v>
      </c>
      <c r="P315" s="1000">
        <v>0</v>
      </c>
      <c r="Q315" s="1001">
        <v>0</v>
      </c>
      <c r="R315" s="1000">
        <v>0</v>
      </c>
      <c r="S315" s="1001">
        <v>0</v>
      </c>
      <c r="T315" s="1000">
        <v>0</v>
      </c>
      <c r="U315" s="1001">
        <v>0</v>
      </c>
      <c r="V315" s="1000">
        <v>0</v>
      </c>
      <c r="W315" s="1001">
        <v>0</v>
      </c>
      <c r="X315" s="1000">
        <v>0</v>
      </c>
      <c r="Y315" s="1001">
        <v>0</v>
      </c>
      <c r="Z315" s="1000">
        <v>0</v>
      </c>
      <c r="AA315" s="1001">
        <v>0</v>
      </c>
      <c r="AB315" s="1000">
        <v>0</v>
      </c>
      <c r="AC315" s="1001">
        <v>0</v>
      </c>
      <c r="AD315" s="1000">
        <v>0</v>
      </c>
      <c r="AE315" s="1001">
        <v>0</v>
      </c>
      <c r="AF315" s="1000">
        <v>0</v>
      </c>
      <c r="AG315" s="1001">
        <v>0</v>
      </c>
      <c r="AH315" s="1000">
        <v>0</v>
      </c>
      <c r="AI315" s="1001">
        <v>0</v>
      </c>
      <c r="AJ315" s="1000">
        <v>0</v>
      </c>
      <c r="AK315" s="1001">
        <v>0</v>
      </c>
      <c r="AL315" s="1000">
        <v>0</v>
      </c>
      <c r="AM315" s="1001">
        <v>0</v>
      </c>
      <c r="AN315" s="1002">
        <v>0</v>
      </c>
      <c r="AO315" s="946"/>
      <c r="AP315" s="964"/>
      <c r="AQ315" s="946"/>
      <c r="AR315" s="999">
        <v>0</v>
      </c>
      <c r="AS315" s="1000">
        <v>0</v>
      </c>
      <c r="AT315" s="1001">
        <v>0</v>
      </c>
      <c r="AU315" s="1000">
        <v>0</v>
      </c>
      <c r="AV315" s="1001">
        <v>0</v>
      </c>
      <c r="AW315" s="1000">
        <v>0</v>
      </c>
      <c r="AX315" s="1001">
        <v>0</v>
      </c>
      <c r="AY315" s="1000">
        <v>0</v>
      </c>
      <c r="AZ315" s="1001">
        <v>0</v>
      </c>
      <c r="BA315" s="1000">
        <v>0</v>
      </c>
      <c r="BB315" s="1001">
        <v>0</v>
      </c>
      <c r="BC315" s="1000">
        <v>0</v>
      </c>
      <c r="BD315" s="1001">
        <v>0</v>
      </c>
      <c r="BE315" s="1000">
        <v>0</v>
      </c>
      <c r="BF315" s="1001">
        <v>0</v>
      </c>
      <c r="BG315" s="1000">
        <v>0</v>
      </c>
      <c r="BH315" s="1001">
        <v>0</v>
      </c>
      <c r="BI315" s="1000">
        <v>0</v>
      </c>
      <c r="BJ315" s="1001">
        <v>0</v>
      </c>
      <c r="BK315" s="1000">
        <v>0</v>
      </c>
      <c r="BL315" s="1001">
        <v>0</v>
      </c>
      <c r="BM315" s="1000">
        <v>0</v>
      </c>
      <c r="BN315" s="1001">
        <v>0</v>
      </c>
      <c r="BO315" s="1000">
        <v>0</v>
      </c>
      <c r="BP315" s="1001">
        <v>0</v>
      </c>
      <c r="BQ315" s="1000">
        <v>0</v>
      </c>
      <c r="BR315" s="1001">
        <v>0</v>
      </c>
      <c r="BS315" s="1000">
        <v>0</v>
      </c>
      <c r="BT315" s="1001">
        <v>0</v>
      </c>
      <c r="BU315" s="1000">
        <v>0</v>
      </c>
      <c r="BV315" s="1001">
        <v>0</v>
      </c>
      <c r="BW315" s="1000">
        <v>0</v>
      </c>
      <c r="BX315" s="1001">
        <v>0</v>
      </c>
      <c r="BY315" s="1000">
        <v>0</v>
      </c>
      <c r="BZ315" s="1001">
        <v>0</v>
      </c>
      <c r="CA315" s="1002">
        <v>0</v>
      </c>
      <c r="CB315" s="946"/>
      <c r="CC315" s="971"/>
      <c r="CD315" s="946"/>
      <c r="CE315" s="972"/>
      <c r="CF315" s="946"/>
      <c r="CG315" s="999">
        <v>0</v>
      </c>
      <c r="CH315" s="1000">
        <v>0</v>
      </c>
      <c r="CI315" s="1001">
        <v>0</v>
      </c>
      <c r="CJ315" s="1000">
        <v>0</v>
      </c>
      <c r="CK315" s="1001">
        <v>0</v>
      </c>
      <c r="CL315" s="1000">
        <v>0</v>
      </c>
      <c r="CM315" s="1001">
        <v>0</v>
      </c>
      <c r="CN315" s="1000">
        <v>0</v>
      </c>
      <c r="CO315" s="1001">
        <v>0</v>
      </c>
      <c r="CP315" s="1000">
        <v>0</v>
      </c>
      <c r="CQ315" s="1001">
        <v>0</v>
      </c>
      <c r="CR315" s="1000">
        <v>0</v>
      </c>
      <c r="CS315" s="1001">
        <v>0</v>
      </c>
      <c r="CT315" s="1000">
        <v>0</v>
      </c>
      <c r="CU315" s="1001">
        <v>0</v>
      </c>
      <c r="CV315" s="1000">
        <v>0</v>
      </c>
      <c r="CW315" s="1001">
        <v>0</v>
      </c>
      <c r="CX315" s="1000">
        <v>0</v>
      </c>
      <c r="CY315" s="1001">
        <v>0</v>
      </c>
      <c r="CZ315" s="1000">
        <v>0</v>
      </c>
      <c r="DA315" s="1001">
        <v>0</v>
      </c>
      <c r="DB315" s="1000">
        <v>0</v>
      </c>
      <c r="DC315" s="1001">
        <v>0</v>
      </c>
      <c r="DD315" s="1000">
        <v>0</v>
      </c>
      <c r="DE315" s="1001">
        <v>0</v>
      </c>
      <c r="DF315" s="1000">
        <v>0</v>
      </c>
      <c r="DG315" s="1001">
        <v>0</v>
      </c>
      <c r="DH315" s="1000">
        <v>0</v>
      </c>
      <c r="DI315" s="1001">
        <v>0</v>
      </c>
      <c r="DJ315" s="1000">
        <v>0</v>
      </c>
      <c r="DK315" s="1001">
        <v>0</v>
      </c>
      <c r="DL315" s="1000">
        <v>0</v>
      </c>
      <c r="DM315" s="1001">
        <v>0</v>
      </c>
      <c r="DN315" s="1000">
        <v>0</v>
      </c>
      <c r="DO315" s="1001">
        <v>0</v>
      </c>
      <c r="DP315" s="1002">
        <v>0</v>
      </c>
      <c r="DQ315" s="946"/>
      <c r="DR315" s="973"/>
      <c r="DS315" s="946"/>
      <c r="DT315" s="999">
        <v>0</v>
      </c>
      <c r="DU315" s="1000">
        <v>0</v>
      </c>
      <c r="DV315" s="1001">
        <v>0</v>
      </c>
      <c r="DW315" s="1000">
        <v>0</v>
      </c>
      <c r="DX315" s="1001">
        <v>0</v>
      </c>
      <c r="DY315" s="1000">
        <v>0</v>
      </c>
      <c r="DZ315" s="1001">
        <v>0</v>
      </c>
      <c r="EA315" s="1000">
        <v>0</v>
      </c>
      <c r="EB315" s="1001">
        <v>0</v>
      </c>
      <c r="EC315" s="1000">
        <v>0</v>
      </c>
      <c r="ED315" s="1001">
        <v>0</v>
      </c>
      <c r="EE315" s="1000">
        <v>0</v>
      </c>
      <c r="EF315" s="1001">
        <v>0</v>
      </c>
      <c r="EG315" s="1000">
        <v>0</v>
      </c>
      <c r="EH315" s="1001">
        <v>0</v>
      </c>
      <c r="EI315" s="1000">
        <v>0</v>
      </c>
      <c r="EJ315" s="1001">
        <v>0</v>
      </c>
      <c r="EK315" s="1000">
        <v>0</v>
      </c>
      <c r="EL315" s="1001">
        <v>0</v>
      </c>
      <c r="EM315" s="1000">
        <v>0</v>
      </c>
      <c r="EN315" s="1001">
        <v>0</v>
      </c>
      <c r="EO315" s="1000">
        <v>0</v>
      </c>
      <c r="EP315" s="1001">
        <v>0</v>
      </c>
      <c r="EQ315" s="1000">
        <v>0</v>
      </c>
      <c r="ER315" s="1001">
        <v>0</v>
      </c>
      <c r="ES315" s="1000">
        <v>0</v>
      </c>
      <c r="ET315" s="1001">
        <v>0</v>
      </c>
      <c r="EU315" s="1000">
        <v>0</v>
      </c>
      <c r="EV315" s="1001">
        <v>0</v>
      </c>
      <c r="EW315" s="1000">
        <v>0</v>
      </c>
      <c r="EX315" s="1001">
        <v>0</v>
      </c>
      <c r="EY315" s="1000">
        <v>0</v>
      </c>
      <c r="EZ315" s="1001">
        <v>0</v>
      </c>
      <c r="FA315" s="1000">
        <v>0</v>
      </c>
      <c r="FB315" s="1001">
        <v>0</v>
      </c>
      <c r="FC315" s="1002">
        <v>0</v>
      </c>
      <c r="FD315" s="946"/>
      <c r="FE315" s="974"/>
      <c r="FF315" s="946"/>
      <c r="FG315" s="975"/>
      <c r="FI315" s="1003" t="b">
        <v>1</v>
      </c>
    </row>
    <row r="316" spans="2:165" hidden="1" outlineLevel="1">
      <c r="B316" s="1004">
        <v>300</v>
      </c>
      <c r="C316" s="1022" t="s">
        <v>793</v>
      </c>
      <c r="E316" s="1006">
        <v>0</v>
      </c>
      <c r="F316" s="1007">
        <v>0</v>
      </c>
      <c r="G316" s="1008">
        <v>0</v>
      </c>
      <c r="H316" s="1007">
        <v>0</v>
      </c>
      <c r="I316" s="1008">
        <v>0</v>
      </c>
      <c r="J316" s="1007">
        <v>0</v>
      </c>
      <c r="K316" s="1008">
        <v>0</v>
      </c>
      <c r="L316" s="1007">
        <v>0</v>
      </c>
      <c r="M316" s="1008">
        <v>0</v>
      </c>
      <c r="N316" s="1007">
        <v>0</v>
      </c>
      <c r="O316" s="1008">
        <v>0</v>
      </c>
      <c r="P316" s="1007">
        <v>0</v>
      </c>
      <c r="Q316" s="1008">
        <v>0</v>
      </c>
      <c r="R316" s="1007">
        <v>0</v>
      </c>
      <c r="S316" s="1008">
        <v>0</v>
      </c>
      <c r="T316" s="1007">
        <v>0</v>
      </c>
      <c r="U316" s="1008">
        <v>0</v>
      </c>
      <c r="V316" s="1007">
        <v>0</v>
      </c>
      <c r="W316" s="1008">
        <v>0</v>
      </c>
      <c r="X316" s="1007">
        <v>0</v>
      </c>
      <c r="Y316" s="1008">
        <v>0</v>
      </c>
      <c r="Z316" s="1007">
        <v>0</v>
      </c>
      <c r="AA316" s="1008">
        <v>0</v>
      </c>
      <c r="AB316" s="1007">
        <v>0</v>
      </c>
      <c r="AC316" s="1008">
        <v>0</v>
      </c>
      <c r="AD316" s="1007">
        <v>0</v>
      </c>
      <c r="AE316" s="1008">
        <v>0</v>
      </c>
      <c r="AF316" s="1007">
        <v>0</v>
      </c>
      <c r="AG316" s="1008">
        <v>0</v>
      </c>
      <c r="AH316" s="1007">
        <v>0</v>
      </c>
      <c r="AI316" s="1008">
        <v>0</v>
      </c>
      <c r="AJ316" s="1007">
        <v>0</v>
      </c>
      <c r="AK316" s="1008">
        <v>0</v>
      </c>
      <c r="AL316" s="1007">
        <v>0</v>
      </c>
      <c r="AM316" s="1008">
        <v>0</v>
      </c>
      <c r="AN316" s="1009">
        <v>0</v>
      </c>
      <c r="AO316" s="946"/>
      <c r="AP316" s="964"/>
      <c r="AQ316" s="946"/>
      <c r="AR316" s="1006">
        <v>0</v>
      </c>
      <c r="AS316" s="1007">
        <v>0</v>
      </c>
      <c r="AT316" s="1008">
        <v>0</v>
      </c>
      <c r="AU316" s="1007">
        <v>0</v>
      </c>
      <c r="AV316" s="1008">
        <v>0</v>
      </c>
      <c r="AW316" s="1007">
        <v>0</v>
      </c>
      <c r="AX316" s="1008">
        <v>0</v>
      </c>
      <c r="AY316" s="1007">
        <v>0</v>
      </c>
      <c r="AZ316" s="1008">
        <v>0</v>
      </c>
      <c r="BA316" s="1007">
        <v>0</v>
      </c>
      <c r="BB316" s="1008">
        <v>0</v>
      </c>
      <c r="BC316" s="1007">
        <v>0</v>
      </c>
      <c r="BD316" s="1008">
        <v>0</v>
      </c>
      <c r="BE316" s="1007">
        <v>0</v>
      </c>
      <c r="BF316" s="1008">
        <v>0</v>
      </c>
      <c r="BG316" s="1007">
        <v>0</v>
      </c>
      <c r="BH316" s="1008">
        <v>0</v>
      </c>
      <c r="BI316" s="1007">
        <v>0</v>
      </c>
      <c r="BJ316" s="1008">
        <v>0</v>
      </c>
      <c r="BK316" s="1007">
        <v>0</v>
      </c>
      <c r="BL316" s="1008">
        <v>0</v>
      </c>
      <c r="BM316" s="1007">
        <v>0</v>
      </c>
      <c r="BN316" s="1008">
        <v>0</v>
      </c>
      <c r="BO316" s="1007">
        <v>0</v>
      </c>
      <c r="BP316" s="1008">
        <v>0</v>
      </c>
      <c r="BQ316" s="1007">
        <v>0</v>
      </c>
      <c r="BR316" s="1008">
        <v>0</v>
      </c>
      <c r="BS316" s="1007">
        <v>0</v>
      </c>
      <c r="BT316" s="1008">
        <v>0</v>
      </c>
      <c r="BU316" s="1007">
        <v>0</v>
      </c>
      <c r="BV316" s="1008">
        <v>0</v>
      </c>
      <c r="BW316" s="1007">
        <v>0</v>
      </c>
      <c r="BX316" s="1008">
        <v>0</v>
      </c>
      <c r="BY316" s="1007">
        <v>0</v>
      </c>
      <c r="BZ316" s="1008">
        <v>0</v>
      </c>
      <c r="CA316" s="1009">
        <v>0</v>
      </c>
      <c r="CB316" s="946"/>
      <c r="CC316" s="971"/>
      <c r="CD316" s="946"/>
      <c r="CE316" s="972"/>
      <c r="CF316" s="946"/>
      <c r="CG316" s="1006">
        <v>0</v>
      </c>
      <c r="CH316" s="1007">
        <v>0</v>
      </c>
      <c r="CI316" s="1008">
        <v>0</v>
      </c>
      <c r="CJ316" s="1007">
        <v>0</v>
      </c>
      <c r="CK316" s="1008">
        <v>0</v>
      </c>
      <c r="CL316" s="1007">
        <v>0</v>
      </c>
      <c r="CM316" s="1008">
        <v>0</v>
      </c>
      <c r="CN316" s="1007">
        <v>0</v>
      </c>
      <c r="CO316" s="1008">
        <v>0</v>
      </c>
      <c r="CP316" s="1007">
        <v>0</v>
      </c>
      <c r="CQ316" s="1008">
        <v>0</v>
      </c>
      <c r="CR316" s="1007">
        <v>0</v>
      </c>
      <c r="CS316" s="1008">
        <v>0</v>
      </c>
      <c r="CT316" s="1007">
        <v>0</v>
      </c>
      <c r="CU316" s="1008">
        <v>0</v>
      </c>
      <c r="CV316" s="1007">
        <v>0</v>
      </c>
      <c r="CW316" s="1008">
        <v>0</v>
      </c>
      <c r="CX316" s="1007">
        <v>0</v>
      </c>
      <c r="CY316" s="1008">
        <v>0</v>
      </c>
      <c r="CZ316" s="1007">
        <v>0</v>
      </c>
      <c r="DA316" s="1008">
        <v>0</v>
      </c>
      <c r="DB316" s="1007">
        <v>0</v>
      </c>
      <c r="DC316" s="1008">
        <v>0</v>
      </c>
      <c r="DD316" s="1007">
        <v>0</v>
      </c>
      <c r="DE316" s="1008">
        <v>0</v>
      </c>
      <c r="DF316" s="1007">
        <v>0</v>
      </c>
      <c r="DG316" s="1008">
        <v>0</v>
      </c>
      <c r="DH316" s="1007">
        <v>0</v>
      </c>
      <c r="DI316" s="1008">
        <v>0</v>
      </c>
      <c r="DJ316" s="1007">
        <v>0</v>
      </c>
      <c r="DK316" s="1008">
        <v>0</v>
      </c>
      <c r="DL316" s="1007">
        <v>0</v>
      </c>
      <c r="DM316" s="1008">
        <v>0</v>
      </c>
      <c r="DN316" s="1007">
        <v>0</v>
      </c>
      <c r="DO316" s="1008">
        <v>0</v>
      </c>
      <c r="DP316" s="1009">
        <v>0</v>
      </c>
      <c r="DQ316" s="946"/>
      <c r="DR316" s="973"/>
      <c r="DS316" s="946"/>
      <c r="DT316" s="1006">
        <v>0</v>
      </c>
      <c r="DU316" s="1007">
        <v>0</v>
      </c>
      <c r="DV316" s="1008">
        <v>0</v>
      </c>
      <c r="DW316" s="1007">
        <v>0</v>
      </c>
      <c r="DX316" s="1008">
        <v>0</v>
      </c>
      <c r="DY316" s="1007">
        <v>0</v>
      </c>
      <c r="DZ316" s="1008">
        <v>0</v>
      </c>
      <c r="EA316" s="1007">
        <v>0</v>
      </c>
      <c r="EB316" s="1008">
        <v>0</v>
      </c>
      <c r="EC316" s="1007">
        <v>0</v>
      </c>
      <c r="ED316" s="1008">
        <v>0</v>
      </c>
      <c r="EE316" s="1007">
        <v>0</v>
      </c>
      <c r="EF316" s="1008">
        <v>0</v>
      </c>
      <c r="EG316" s="1007">
        <v>0</v>
      </c>
      <c r="EH316" s="1008">
        <v>0</v>
      </c>
      <c r="EI316" s="1007">
        <v>0</v>
      </c>
      <c r="EJ316" s="1008">
        <v>0</v>
      </c>
      <c r="EK316" s="1007">
        <v>0</v>
      </c>
      <c r="EL316" s="1008">
        <v>0</v>
      </c>
      <c r="EM316" s="1007">
        <v>0</v>
      </c>
      <c r="EN316" s="1008">
        <v>0</v>
      </c>
      <c r="EO316" s="1007">
        <v>0</v>
      </c>
      <c r="EP316" s="1008">
        <v>0</v>
      </c>
      <c r="EQ316" s="1007">
        <v>0</v>
      </c>
      <c r="ER316" s="1008">
        <v>0</v>
      </c>
      <c r="ES316" s="1007">
        <v>0</v>
      </c>
      <c r="ET316" s="1008">
        <v>0</v>
      </c>
      <c r="EU316" s="1007">
        <v>0</v>
      </c>
      <c r="EV316" s="1008">
        <v>0</v>
      </c>
      <c r="EW316" s="1007">
        <v>0</v>
      </c>
      <c r="EX316" s="1008">
        <v>0</v>
      </c>
      <c r="EY316" s="1007">
        <v>0</v>
      </c>
      <c r="EZ316" s="1008">
        <v>0</v>
      </c>
      <c r="FA316" s="1007">
        <v>0</v>
      </c>
      <c r="FB316" s="1008">
        <v>0</v>
      </c>
      <c r="FC316" s="1009">
        <v>0</v>
      </c>
      <c r="FD316" s="946"/>
      <c r="FE316" s="974"/>
      <c r="FF316" s="946"/>
      <c r="FG316" s="975"/>
      <c r="FI316" s="1010" t="b">
        <v>1</v>
      </c>
    </row>
    <row r="317" spans="2:165" hidden="1" outlineLevel="1">
      <c r="B317" s="990">
        <v>301</v>
      </c>
      <c r="C317" s="991" t="s">
        <v>794</v>
      </c>
      <c r="E317" s="992">
        <v>0</v>
      </c>
      <c r="F317" s="993">
        <v>0</v>
      </c>
      <c r="G317" s="994">
        <v>0</v>
      </c>
      <c r="H317" s="993">
        <v>0</v>
      </c>
      <c r="I317" s="994">
        <v>0</v>
      </c>
      <c r="J317" s="993">
        <v>0</v>
      </c>
      <c r="K317" s="994">
        <v>0</v>
      </c>
      <c r="L317" s="993">
        <v>0</v>
      </c>
      <c r="M317" s="994">
        <v>0</v>
      </c>
      <c r="N317" s="993">
        <v>0</v>
      </c>
      <c r="O317" s="994">
        <v>0</v>
      </c>
      <c r="P317" s="993">
        <v>0</v>
      </c>
      <c r="Q317" s="994">
        <v>0</v>
      </c>
      <c r="R317" s="993">
        <v>0</v>
      </c>
      <c r="S317" s="994">
        <v>0</v>
      </c>
      <c r="T317" s="993">
        <v>0</v>
      </c>
      <c r="U317" s="994">
        <v>0</v>
      </c>
      <c r="V317" s="993">
        <v>0</v>
      </c>
      <c r="W317" s="994">
        <v>0</v>
      </c>
      <c r="X317" s="993">
        <v>0</v>
      </c>
      <c r="Y317" s="994">
        <v>0</v>
      </c>
      <c r="Z317" s="993">
        <v>0</v>
      </c>
      <c r="AA317" s="994">
        <v>0</v>
      </c>
      <c r="AB317" s="993">
        <v>0</v>
      </c>
      <c r="AC317" s="994">
        <v>0</v>
      </c>
      <c r="AD317" s="993">
        <v>0</v>
      </c>
      <c r="AE317" s="994">
        <v>0</v>
      </c>
      <c r="AF317" s="993">
        <v>0</v>
      </c>
      <c r="AG317" s="994">
        <v>0</v>
      </c>
      <c r="AH317" s="993">
        <v>0</v>
      </c>
      <c r="AI317" s="994">
        <v>0</v>
      </c>
      <c r="AJ317" s="993">
        <v>0</v>
      </c>
      <c r="AK317" s="994">
        <v>0</v>
      </c>
      <c r="AL317" s="993">
        <v>0</v>
      </c>
      <c r="AM317" s="994">
        <v>0</v>
      </c>
      <c r="AN317" s="995">
        <v>0</v>
      </c>
      <c r="AO317" s="946"/>
      <c r="AP317" s="964"/>
      <c r="AQ317" s="946"/>
      <c r="AR317" s="992">
        <v>0</v>
      </c>
      <c r="AS317" s="993">
        <v>0</v>
      </c>
      <c r="AT317" s="994">
        <v>0</v>
      </c>
      <c r="AU317" s="993">
        <v>0</v>
      </c>
      <c r="AV317" s="994">
        <v>0</v>
      </c>
      <c r="AW317" s="993">
        <v>0</v>
      </c>
      <c r="AX317" s="994">
        <v>0</v>
      </c>
      <c r="AY317" s="993">
        <v>0</v>
      </c>
      <c r="AZ317" s="994">
        <v>0</v>
      </c>
      <c r="BA317" s="993">
        <v>0</v>
      </c>
      <c r="BB317" s="994">
        <v>0</v>
      </c>
      <c r="BC317" s="993">
        <v>0</v>
      </c>
      <c r="BD317" s="994">
        <v>0</v>
      </c>
      <c r="BE317" s="993">
        <v>0</v>
      </c>
      <c r="BF317" s="994">
        <v>0</v>
      </c>
      <c r="BG317" s="993">
        <v>0</v>
      </c>
      <c r="BH317" s="994">
        <v>0</v>
      </c>
      <c r="BI317" s="993">
        <v>0</v>
      </c>
      <c r="BJ317" s="994">
        <v>0</v>
      </c>
      <c r="BK317" s="993">
        <v>0</v>
      </c>
      <c r="BL317" s="994">
        <v>0</v>
      </c>
      <c r="BM317" s="993">
        <v>0</v>
      </c>
      <c r="BN317" s="994">
        <v>0</v>
      </c>
      <c r="BO317" s="993">
        <v>0</v>
      </c>
      <c r="BP317" s="994">
        <v>0</v>
      </c>
      <c r="BQ317" s="993">
        <v>0</v>
      </c>
      <c r="BR317" s="994">
        <v>0</v>
      </c>
      <c r="BS317" s="993">
        <v>0</v>
      </c>
      <c r="BT317" s="994">
        <v>0</v>
      </c>
      <c r="BU317" s="993">
        <v>0</v>
      </c>
      <c r="BV317" s="994">
        <v>0</v>
      </c>
      <c r="BW317" s="993">
        <v>0</v>
      </c>
      <c r="BX317" s="994">
        <v>0</v>
      </c>
      <c r="BY317" s="993">
        <v>0</v>
      </c>
      <c r="BZ317" s="994">
        <v>0</v>
      </c>
      <c r="CA317" s="995">
        <v>0</v>
      </c>
      <c r="CB317" s="946"/>
      <c r="CC317" s="971"/>
      <c r="CD317" s="946"/>
      <c r="CE317" s="972"/>
      <c r="CF317" s="946"/>
      <c r="CG317" s="992">
        <v>0</v>
      </c>
      <c r="CH317" s="993">
        <v>0</v>
      </c>
      <c r="CI317" s="994">
        <v>0</v>
      </c>
      <c r="CJ317" s="993">
        <v>0</v>
      </c>
      <c r="CK317" s="994">
        <v>0</v>
      </c>
      <c r="CL317" s="993">
        <v>0</v>
      </c>
      <c r="CM317" s="994">
        <v>0</v>
      </c>
      <c r="CN317" s="993">
        <v>0</v>
      </c>
      <c r="CO317" s="994">
        <v>0</v>
      </c>
      <c r="CP317" s="993">
        <v>0</v>
      </c>
      <c r="CQ317" s="994">
        <v>0</v>
      </c>
      <c r="CR317" s="993">
        <v>0</v>
      </c>
      <c r="CS317" s="994">
        <v>0</v>
      </c>
      <c r="CT317" s="993">
        <v>0</v>
      </c>
      <c r="CU317" s="994">
        <v>0</v>
      </c>
      <c r="CV317" s="993">
        <v>0</v>
      </c>
      <c r="CW317" s="994">
        <v>0</v>
      </c>
      <c r="CX317" s="993">
        <v>0</v>
      </c>
      <c r="CY317" s="994">
        <v>0</v>
      </c>
      <c r="CZ317" s="993">
        <v>0</v>
      </c>
      <c r="DA317" s="994">
        <v>0</v>
      </c>
      <c r="DB317" s="993">
        <v>0</v>
      </c>
      <c r="DC317" s="994">
        <v>0</v>
      </c>
      <c r="DD317" s="993">
        <v>0</v>
      </c>
      <c r="DE317" s="994">
        <v>0</v>
      </c>
      <c r="DF317" s="993">
        <v>0</v>
      </c>
      <c r="DG317" s="994">
        <v>0</v>
      </c>
      <c r="DH317" s="993">
        <v>0</v>
      </c>
      <c r="DI317" s="994">
        <v>0</v>
      </c>
      <c r="DJ317" s="993">
        <v>0</v>
      </c>
      <c r="DK317" s="994">
        <v>0</v>
      </c>
      <c r="DL317" s="993">
        <v>0</v>
      </c>
      <c r="DM317" s="994">
        <v>0</v>
      </c>
      <c r="DN317" s="993">
        <v>0</v>
      </c>
      <c r="DO317" s="994">
        <v>0</v>
      </c>
      <c r="DP317" s="995">
        <v>0</v>
      </c>
      <c r="DQ317" s="946"/>
      <c r="DR317" s="973"/>
      <c r="DS317" s="946"/>
      <c r="DT317" s="992">
        <v>0</v>
      </c>
      <c r="DU317" s="993">
        <v>0</v>
      </c>
      <c r="DV317" s="994">
        <v>0</v>
      </c>
      <c r="DW317" s="993">
        <v>0</v>
      </c>
      <c r="DX317" s="994">
        <v>0</v>
      </c>
      <c r="DY317" s="993">
        <v>0</v>
      </c>
      <c r="DZ317" s="994">
        <v>0</v>
      </c>
      <c r="EA317" s="993">
        <v>0</v>
      </c>
      <c r="EB317" s="994">
        <v>0</v>
      </c>
      <c r="EC317" s="993">
        <v>0</v>
      </c>
      <c r="ED317" s="994">
        <v>0</v>
      </c>
      <c r="EE317" s="993">
        <v>0</v>
      </c>
      <c r="EF317" s="994">
        <v>0</v>
      </c>
      <c r="EG317" s="993">
        <v>0</v>
      </c>
      <c r="EH317" s="994">
        <v>0</v>
      </c>
      <c r="EI317" s="993">
        <v>0</v>
      </c>
      <c r="EJ317" s="994">
        <v>0</v>
      </c>
      <c r="EK317" s="993">
        <v>0</v>
      </c>
      <c r="EL317" s="994">
        <v>0</v>
      </c>
      <c r="EM317" s="993">
        <v>0</v>
      </c>
      <c r="EN317" s="994">
        <v>0</v>
      </c>
      <c r="EO317" s="993">
        <v>0</v>
      </c>
      <c r="EP317" s="994">
        <v>0</v>
      </c>
      <c r="EQ317" s="993">
        <v>0</v>
      </c>
      <c r="ER317" s="994">
        <v>0</v>
      </c>
      <c r="ES317" s="993">
        <v>0</v>
      </c>
      <c r="ET317" s="994">
        <v>0</v>
      </c>
      <c r="EU317" s="993">
        <v>0</v>
      </c>
      <c r="EV317" s="994">
        <v>0</v>
      </c>
      <c r="EW317" s="993">
        <v>0</v>
      </c>
      <c r="EX317" s="994">
        <v>0</v>
      </c>
      <c r="EY317" s="993">
        <v>0</v>
      </c>
      <c r="EZ317" s="994">
        <v>0</v>
      </c>
      <c r="FA317" s="993">
        <v>0</v>
      </c>
      <c r="FB317" s="994">
        <v>0</v>
      </c>
      <c r="FC317" s="995">
        <v>0</v>
      </c>
      <c r="FD317" s="946"/>
      <c r="FE317" s="974"/>
      <c r="FF317" s="946"/>
      <c r="FG317" s="975"/>
      <c r="FI317" s="996" t="b">
        <v>1</v>
      </c>
    </row>
    <row r="318" spans="2:165" hidden="1" outlineLevel="1">
      <c r="B318" s="1013">
        <v>302</v>
      </c>
      <c r="C318" s="1021" t="s">
        <v>795</v>
      </c>
      <c r="E318" s="1015">
        <v>0</v>
      </c>
      <c r="F318" s="1016">
        <v>0</v>
      </c>
      <c r="G318" s="1017">
        <v>0</v>
      </c>
      <c r="H318" s="1016">
        <v>0</v>
      </c>
      <c r="I318" s="1017">
        <v>0</v>
      </c>
      <c r="J318" s="1016">
        <v>0</v>
      </c>
      <c r="K318" s="1017">
        <v>0</v>
      </c>
      <c r="L318" s="1016">
        <v>0</v>
      </c>
      <c r="M318" s="1017">
        <v>0</v>
      </c>
      <c r="N318" s="1016">
        <v>0</v>
      </c>
      <c r="O318" s="1017">
        <v>0</v>
      </c>
      <c r="P318" s="1016">
        <v>0</v>
      </c>
      <c r="Q318" s="1017">
        <v>0</v>
      </c>
      <c r="R318" s="1016">
        <v>0</v>
      </c>
      <c r="S318" s="1017">
        <v>0</v>
      </c>
      <c r="T318" s="1016">
        <v>0</v>
      </c>
      <c r="U318" s="1017">
        <v>0</v>
      </c>
      <c r="V318" s="1016">
        <v>0</v>
      </c>
      <c r="W318" s="1017">
        <v>0</v>
      </c>
      <c r="X318" s="1016">
        <v>0</v>
      </c>
      <c r="Y318" s="1017">
        <v>0</v>
      </c>
      <c r="Z318" s="1016">
        <v>0</v>
      </c>
      <c r="AA318" s="1017">
        <v>0</v>
      </c>
      <c r="AB318" s="1016">
        <v>0</v>
      </c>
      <c r="AC318" s="1017">
        <v>0</v>
      </c>
      <c r="AD318" s="1016">
        <v>0</v>
      </c>
      <c r="AE318" s="1017">
        <v>0</v>
      </c>
      <c r="AF318" s="1016">
        <v>0</v>
      </c>
      <c r="AG318" s="1017">
        <v>0</v>
      </c>
      <c r="AH318" s="1016">
        <v>0</v>
      </c>
      <c r="AI318" s="1017">
        <v>0</v>
      </c>
      <c r="AJ318" s="1016">
        <v>0</v>
      </c>
      <c r="AK318" s="1017">
        <v>0</v>
      </c>
      <c r="AL318" s="1016">
        <v>0</v>
      </c>
      <c r="AM318" s="1017">
        <v>0</v>
      </c>
      <c r="AN318" s="1018">
        <v>0</v>
      </c>
      <c r="AO318" s="946"/>
      <c r="AP318" s="964"/>
      <c r="AQ318" s="946"/>
      <c r="AR318" s="1015">
        <v>0</v>
      </c>
      <c r="AS318" s="1016">
        <v>0</v>
      </c>
      <c r="AT318" s="1017">
        <v>0</v>
      </c>
      <c r="AU318" s="1016">
        <v>0</v>
      </c>
      <c r="AV318" s="1017">
        <v>0</v>
      </c>
      <c r="AW318" s="1016">
        <v>0</v>
      </c>
      <c r="AX318" s="1017">
        <v>0</v>
      </c>
      <c r="AY318" s="1016">
        <v>0</v>
      </c>
      <c r="AZ318" s="1017">
        <v>0</v>
      </c>
      <c r="BA318" s="1016">
        <v>0</v>
      </c>
      <c r="BB318" s="1017">
        <v>0</v>
      </c>
      <c r="BC318" s="1016">
        <v>0</v>
      </c>
      <c r="BD318" s="1017">
        <v>0</v>
      </c>
      <c r="BE318" s="1016">
        <v>0</v>
      </c>
      <c r="BF318" s="1017">
        <v>0</v>
      </c>
      <c r="BG318" s="1016">
        <v>0</v>
      </c>
      <c r="BH318" s="1017">
        <v>0</v>
      </c>
      <c r="BI318" s="1016">
        <v>0</v>
      </c>
      <c r="BJ318" s="1017">
        <v>0</v>
      </c>
      <c r="BK318" s="1016">
        <v>0</v>
      </c>
      <c r="BL318" s="1017">
        <v>0</v>
      </c>
      <c r="BM318" s="1016">
        <v>0</v>
      </c>
      <c r="BN318" s="1017">
        <v>0</v>
      </c>
      <c r="BO318" s="1016">
        <v>0</v>
      </c>
      <c r="BP318" s="1017">
        <v>0</v>
      </c>
      <c r="BQ318" s="1016">
        <v>0</v>
      </c>
      <c r="BR318" s="1017">
        <v>0</v>
      </c>
      <c r="BS318" s="1016">
        <v>0</v>
      </c>
      <c r="BT318" s="1017">
        <v>0</v>
      </c>
      <c r="BU318" s="1016">
        <v>0</v>
      </c>
      <c r="BV318" s="1017">
        <v>0</v>
      </c>
      <c r="BW318" s="1016">
        <v>0</v>
      </c>
      <c r="BX318" s="1017">
        <v>0</v>
      </c>
      <c r="BY318" s="1016">
        <v>0</v>
      </c>
      <c r="BZ318" s="1017">
        <v>0</v>
      </c>
      <c r="CA318" s="1018">
        <v>0</v>
      </c>
      <c r="CB318" s="946"/>
      <c r="CC318" s="971"/>
      <c r="CD318" s="946"/>
      <c r="CE318" s="972"/>
      <c r="CF318" s="946"/>
      <c r="CG318" s="1015">
        <v>0</v>
      </c>
      <c r="CH318" s="1016">
        <v>0</v>
      </c>
      <c r="CI318" s="1017">
        <v>0</v>
      </c>
      <c r="CJ318" s="1016">
        <v>0</v>
      </c>
      <c r="CK318" s="1017">
        <v>0</v>
      </c>
      <c r="CL318" s="1016">
        <v>0</v>
      </c>
      <c r="CM318" s="1017">
        <v>0</v>
      </c>
      <c r="CN318" s="1016">
        <v>0</v>
      </c>
      <c r="CO318" s="1017">
        <v>0</v>
      </c>
      <c r="CP318" s="1016">
        <v>0</v>
      </c>
      <c r="CQ318" s="1017">
        <v>0</v>
      </c>
      <c r="CR318" s="1016">
        <v>0</v>
      </c>
      <c r="CS318" s="1017">
        <v>0</v>
      </c>
      <c r="CT318" s="1016">
        <v>0</v>
      </c>
      <c r="CU318" s="1017">
        <v>0</v>
      </c>
      <c r="CV318" s="1016">
        <v>0</v>
      </c>
      <c r="CW318" s="1017">
        <v>0</v>
      </c>
      <c r="CX318" s="1016">
        <v>0</v>
      </c>
      <c r="CY318" s="1017">
        <v>0</v>
      </c>
      <c r="CZ318" s="1016">
        <v>0</v>
      </c>
      <c r="DA318" s="1017">
        <v>0</v>
      </c>
      <c r="DB318" s="1016">
        <v>0</v>
      </c>
      <c r="DC318" s="1017">
        <v>0</v>
      </c>
      <c r="DD318" s="1016">
        <v>0</v>
      </c>
      <c r="DE318" s="1017">
        <v>0</v>
      </c>
      <c r="DF318" s="1016">
        <v>0</v>
      </c>
      <c r="DG318" s="1017">
        <v>0</v>
      </c>
      <c r="DH318" s="1016">
        <v>0</v>
      </c>
      <c r="DI318" s="1017">
        <v>0</v>
      </c>
      <c r="DJ318" s="1016">
        <v>0</v>
      </c>
      <c r="DK318" s="1017">
        <v>0</v>
      </c>
      <c r="DL318" s="1016">
        <v>0</v>
      </c>
      <c r="DM318" s="1017">
        <v>0</v>
      </c>
      <c r="DN318" s="1016">
        <v>0</v>
      </c>
      <c r="DO318" s="1017">
        <v>0</v>
      </c>
      <c r="DP318" s="1018">
        <v>0</v>
      </c>
      <c r="DQ318" s="946"/>
      <c r="DR318" s="973"/>
      <c r="DS318" s="946"/>
      <c r="DT318" s="1015">
        <v>0</v>
      </c>
      <c r="DU318" s="1016">
        <v>0</v>
      </c>
      <c r="DV318" s="1017">
        <v>0</v>
      </c>
      <c r="DW318" s="1016">
        <v>0</v>
      </c>
      <c r="DX318" s="1017">
        <v>0</v>
      </c>
      <c r="DY318" s="1016">
        <v>0</v>
      </c>
      <c r="DZ318" s="1017">
        <v>0</v>
      </c>
      <c r="EA318" s="1016">
        <v>0</v>
      </c>
      <c r="EB318" s="1017">
        <v>0</v>
      </c>
      <c r="EC318" s="1016">
        <v>0</v>
      </c>
      <c r="ED318" s="1017">
        <v>0</v>
      </c>
      <c r="EE318" s="1016">
        <v>0</v>
      </c>
      <c r="EF318" s="1017">
        <v>0</v>
      </c>
      <c r="EG318" s="1016">
        <v>0</v>
      </c>
      <c r="EH318" s="1017">
        <v>0</v>
      </c>
      <c r="EI318" s="1016">
        <v>0</v>
      </c>
      <c r="EJ318" s="1017">
        <v>0</v>
      </c>
      <c r="EK318" s="1016">
        <v>0</v>
      </c>
      <c r="EL318" s="1017">
        <v>0</v>
      </c>
      <c r="EM318" s="1016">
        <v>0</v>
      </c>
      <c r="EN318" s="1017">
        <v>0</v>
      </c>
      <c r="EO318" s="1016">
        <v>0</v>
      </c>
      <c r="EP318" s="1017">
        <v>0</v>
      </c>
      <c r="EQ318" s="1016">
        <v>0</v>
      </c>
      <c r="ER318" s="1017">
        <v>0</v>
      </c>
      <c r="ES318" s="1016">
        <v>0</v>
      </c>
      <c r="ET318" s="1017">
        <v>0</v>
      </c>
      <c r="EU318" s="1016">
        <v>0</v>
      </c>
      <c r="EV318" s="1017">
        <v>0</v>
      </c>
      <c r="EW318" s="1016">
        <v>0</v>
      </c>
      <c r="EX318" s="1017">
        <v>0</v>
      </c>
      <c r="EY318" s="1016">
        <v>0</v>
      </c>
      <c r="EZ318" s="1017">
        <v>0</v>
      </c>
      <c r="FA318" s="1016">
        <v>0</v>
      </c>
      <c r="FB318" s="1017">
        <v>0</v>
      </c>
      <c r="FC318" s="1018">
        <v>0</v>
      </c>
      <c r="FD318" s="946"/>
      <c r="FE318" s="974"/>
      <c r="FF318" s="946"/>
      <c r="FG318" s="975"/>
      <c r="FI318" s="1019" t="b">
        <v>1</v>
      </c>
    </row>
    <row r="319" spans="2:165" hidden="1" outlineLevel="1">
      <c r="B319" s="976">
        <v>303</v>
      </c>
      <c r="C319" s="977" t="s">
        <v>796</v>
      </c>
      <c r="E319" s="978">
        <v>0</v>
      </c>
      <c r="F319" s="979">
        <v>0</v>
      </c>
      <c r="G319" s="980">
        <v>0</v>
      </c>
      <c r="H319" s="979">
        <v>0</v>
      </c>
      <c r="I319" s="980">
        <v>0</v>
      </c>
      <c r="J319" s="979">
        <v>0</v>
      </c>
      <c r="K319" s="980">
        <v>0</v>
      </c>
      <c r="L319" s="979">
        <v>0</v>
      </c>
      <c r="M319" s="980">
        <v>0</v>
      </c>
      <c r="N319" s="979">
        <v>0</v>
      </c>
      <c r="O319" s="980">
        <v>0</v>
      </c>
      <c r="P319" s="979">
        <v>0</v>
      </c>
      <c r="Q319" s="980">
        <v>0</v>
      </c>
      <c r="R319" s="979">
        <v>0</v>
      </c>
      <c r="S319" s="980">
        <v>0</v>
      </c>
      <c r="T319" s="979">
        <v>0</v>
      </c>
      <c r="U319" s="980">
        <v>0</v>
      </c>
      <c r="V319" s="979">
        <v>0</v>
      </c>
      <c r="W319" s="980">
        <v>0</v>
      </c>
      <c r="X319" s="979">
        <v>0</v>
      </c>
      <c r="Y319" s="980">
        <v>0</v>
      </c>
      <c r="Z319" s="979">
        <v>0</v>
      </c>
      <c r="AA319" s="980">
        <v>0</v>
      </c>
      <c r="AB319" s="979">
        <v>0</v>
      </c>
      <c r="AC319" s="980">
        <v>0</v>
      </c>
      <c r="AD319" s="979">
        <v>0</v>
      </c>
      <c r="AE319" s="980">
        <v>0</v>
      </c>
      <c r="AF319" s="979">
        <v>0</v>
      </c>
      <c r="AG319" s="980">
        <v>0</v>
      </c>
      <c r="AH319" s="979">
        <v>0</v>
      </c>
      <c r="AI319" s="980">
        <v>0</v>
      </c>
      <c r="AJ319" s="979">
        <v>0</v>
      </c>
      <c r="AK319" s="980">
        <v>0</v>
      </c>
      <c r="AL319" s="979">
        <v>0</v>
      </c>
      <c r="AM319" s="980">
        <v>0</v>
      </c>
      <c r="AN319" s="981">
        <v>0</v>
      </c>
      <c r="AO319" s="946"/>
      <c r="AP319" s="964"/>
      <c r="AQ319" s="946"/>
      <c r="AR319" s="978">
        <v>0</v>
      </c>
      <c r="AS319" s="979">
        <v>0</v>
      </c>
      <c r="AT319" s="980">
        <v>0</v>
      </c>
      <c r="AU319" s="979">
        <v>0</v>
      </c>
      <c r="AV319" s="980">
        <v>0</v>
      </c>
      <c r="AW319" s="979">
        <v>0</v>
      </c>
      <c r="AX319" s="980">
        <v>0</v>
      </c>
      <c r="AY319" s="979">
        <v>0</v>
      </c>
      <c r="AZ319" s="980">
        <v>0</v>
      </c>
      <c r="BA319" s="979">
        <v>0</v>
      </c>
      <c r="BB319" s="980">
        <v>0</v>
      </c>
      <c r="BC319" s="979">
        <v>0</v>
      </c>
      <c r="BD319" s="980">
        <v>0</v>
      </c>
      <c r="BE319" s="979">
        <v>0</v>
      </c>
      <c r="BF319" s="980">
        <v>0</v>
      </c>
      <c r="BG319" s="979">
        <v>0</v>
      </c>
      <c r="BH319" s="980">
        <v>0</v>
      </c>
      <c r="BI319" s="979">
        <v>0</v>
      </c>
      <c r="BJ319" s="980">
        <v>0</v>
      </c>
      <c r="BK319" s="979">
        <v>0</v>
      </c>
      <c r="BL319" s="980">
        <v>0</v>
      </c>
      <c r="BM319" s="979">
        <v>0</v>
      </c>
      <c r="BN319" s="980">
        <v>0</v>
      </c>
      <c r="BO319" s="979">
        <v>0</v>
      </c>
      <c r="BP319" s="980">
        <v>0</v>
      </c>
      <c r="BQ319" s="979">
        <v>0</v>
      </c>
      <c r="BR319" s="980">
        <v>0</v>
      </c>
      <c r="BS319" s="979">
        <v>0</v>
      </c>
      <c r="BT319" s="980">
        <v>0</v>
      </c>
      <c r="BU319" s="979">
        <v>0</v>
      </c>
      <c r="BV319" s="980">
        <v>0</v>
      </c>
      <c r="BW319" s="979">
        <v>0</v>
      </c>
      <c r="BX319" s="980">
        <v>0</v>
      </c>
      <c r="BY319" s="979">
        <v>0</v>
      </c>
      <c r="BZ319" s="980">
        <v>0</v>
      </c>
      <c r="CA319" s="981">
        <v>0</v>
      </c>
      <c r="CB319" s="946"/>
      <c r="CC319" s="971"/>
      <c r="CD319" s="946"/>
      <c r="CE319" s="972"/>
      <c r="CF319" s="946"/>
      <c r="CG319" s="978">
        <v>0</v>
      </c>
      <c r="CH319" s="979">
        <v>0</v>
      </c>
      <c r="CI319" s="980">
        <v>0</v>
      </c>
      <c r="CJ319" s="979">
        <v>0</v>
      </c>
      <c r="CK319" s="980">
        <v>0</v>
      </c>
      <c r="CL319" s="979">
        <v>0</v>
      </c>
      <c r="CM319" s="980">
        <v>0</v>
      </c>
      <c r="CN319" s="979">
        <v>0</v>
      </c>
      <c r="CO319" s="980">
        <v>0</v>
      </c>
      <c r="CP319" s="979">
        <v>0</v>
      </c>
      <c r="CQ319" s="980">
        <v>0</v>
      </c>
      <c r="CR319" s="979">
        <v>0</v>
      </c>
      <c r="CS319" s="980">
        <v>0</v>
      </c>
      <c r="CT319" s="979">
        <v>0</v>
      </c>
      <c r="CU319" s="980">
        <v>0</v>
      </c>
      <c r="CV319" s="979">
        <v>0</v>
      </c>
      <c r="CW319" s="980">
        <v>0</v>
      </c>
      <c r="CX319" s="979">
        <v>0</v>
      </c>
      <c r="CY319" s="980">
        <v>0</v>
      </c>
      <c r="CZ319" s="979">
        <v>0</v>
      </c>
      <c r="DA319" s="980">
        <v>0</v>
      </c>
      <c r="DB319" s="979">
        <v>0</v>
      </c>
      <c r="DC319" s="980">
        <v>0</v>
      </c>
      <c r="DD319" s="979">
        <v>0</v>
      </c>
      <c r="DE319" s="980">
        <v>0</v>
      </c>
      <c r="DF319" s="979">
        <v>0</v>
      </c>
      <c r="DG319" s="980">
        <v>0</v>
      </c>
      <c r="DH319" s="979">
        <v>0</v>
      </c>
      <c r="DI319" s="980">
        <v>0</v>
      </c>
      <c r="DJ319" s="979">
        <v>0</v>
      </c>
      <c r="DK319" s="980">
        <v>0</v>
      </c>
      <c r="DL319" s="979">
        <v>0</v>
      </c>
      <c r="DM319" s="980">
        <v>0</v>
      </c>
      <c r="DN319" s="979">
        <v>0</v>
      </c>
      <c r="DO319" s="980">
        <v>0</v>
      </c>
      <c r="DP319" s="981">
        <v>0</v>
      </c>
      <c r="DQ319" s="946"/>
      <c r="DR319" s="973"/>
      <c r="DS319" s="946"/>
      <c r="DT319" s="978">
        <v>0</v>
      </c>
      <c r="DU319" s="979">
        <v>0</v>
      </c>
      <c r="DV319" s="980">
        <v>0</v>
      </c>
      <c r="DW319" s="979">
        <v>0</v>
      </c>
      <c r="DX319" s="980">
        <v>0</v>
      </c>
      <c r="DY319" s="979">
        <v>0</v>
      </c>
      <c r="DZ319" s="980">
        <v>0</v>
      </c>
      <c r="EA319" s="979">
        <v>0</v>
      </c>
      <c r="EB319" s="980">
        <v>0</v>
      </c>
      <c r="EC319" s="979">
        <v>0</v>
      </c>
      <c r="ED319" s="980">
        <v>0</v>
      </c>
      <c r="EE319" s="979">
        <v>0</v>
      </c>
      <c r="EF319" s="980">
        <v>0</v>
      </c>
      <c r="EG319" s="979">
        <v>0</v>
      </c>
      <c r="EH319" s="980">
        <v>0</v>
      </c>
      <c r="EI319" s="979">
        <v>0</v>
      </c>
      <c r="EJ319" s="980">
        <v>0</v>
      </c>
      <c r="EK319" s="979">
        <v>0</v>
      </c>
      <c r="EL319" s="980">
        <v>0</v>
      </c>
      <c r="EM319" s="979">
        <v>0</v>
      </c>
      <c r="EN319" s="980">
        <v>0</v>
      </c>
      <c r="EO319" s="979">
        <v>0</v>
      </c>
      <c r="EP319" s="980">
        <v>0</v>
      </c>
      <c r="EQ319" s="979">
        <v>0</v>
      </c>
      <c r="ER319" s="980">
        <v>0</v>
      </c>
      <c r="ES319" s="979">
        <v>0</v>
      </c>
      <c r="ET319" s="980">
        <v>0</v>
      </c>
      <c r="EU319" s="979">
        <v>0</v>
      </c>
      <c r="EV319" s="980">
        <v>0</v>
      </c>
      <c r="EW319" s="979">
        <v>0</v>
      </c>
      <c r="EX319" s="980">
        <v>0</v>
      </c>
      <c r="EY319" s="979">
        <v>0</v>
      </c>
      <c r="EZ319" s="980">
        <v>0</v>
      </c>
      <c r="FA319" s="979">
        <v>0</v>
      </c>
      <c r="FB319" s="980">
        <v>0</v>
      </c>
      <c r="FC319" s="981">
        <v>0</v>
      </c>
      <c r="FD319" s="946"/>
      <c r="FE319" s="974"/>
      <c r="FF319" s="946"/>
      <c r="FG319" s="975"/>
      <c r="FI319" s="982" t="b">
        <v>1</v>
      </c>
    </row>
    <row r="320" spans="2:165" hidden="1" outlineLevel="1">
      <c r="B320" s="1013">
        <v>304</v>
      </c>
      <c r="C320" s="1021" t="s">
        <v>797</v>
      </c>
      <c r="E320" s="1015">
        <v>0</v>
      </c>
      <c r="F320" s="1016">
        <v>0</v>
      </c>
      <c r="G320" s="1017">
        <v>0</v>
      </c>
      <c r="H320" s="1016">
        <v>0</v>
      </c>
      <c r="I320" s="1017">
        <v>0</v>
      </c>
      <c r="J320" s="1016">
        <v>0</v>
      </c>
      <c r="K320" s="1017">
        <v>0</v>
      </c>
      <c r="L320" s="1016">
        <v>0</v>
      </c>
      <c r="M320" s="1017">
        <v>0</v>
      </c>
      <c r="N320" s="1016">
        <v>0</v>
      </c>
      <c r="O320" s="1017">
        <v>0</v>
      </c>
      <c r="P320" s="1016">
        <v>0</v>
      </c>
      <c r="Q320" s="1017">
        <v>0</v>
      </c>
      <c r="R320" s="1016">
        <v>0</v>
      </c>
      <c r="S320" s="1017">
        <v>0</v>
      </c>
      <c r="T320" s="1016">
        <v>0</v>
      </c>
      <c r="U320" s="1017">
        <v>0</v>
      </c>
      <c r="V320" s="1016">
        <v>0</v>
      </c>
      <c r="W320" s="1017">
        <v>0</v>
      </c>
      <c r="X320" s="1016">
        <v>0</v>
      </c>
      <c r="Y320" s="1017">
        <v>0</v>
      </c>
      <c r="Z320" s="1016">
        <v>0</v>
      </c>
      <c r="AA320" s="1017">
        <v>0</v>
      </c>
      <c r="AB320" s="1016">
        <v>0</v>
      </c>
      <c r="AC320" s="1017">
        <v>0</v>
      </c>
      <c r="AD320" s="1016">
        <v>0</v>
      </c>
      <c r="AE320" s="1017">
        <v>0</v>
      </c>
      <c r="AF320" s="1016">
        <v>0</v>
      </c>
      <c r="AG320" s="1017">
        <v>0</v>
      </c>
      <c r="AH320" s="1016">
        <v>0</v>
      </c>
      <c r="AI320" s="1017">
        <v>0</v>
      </c>
      <c r="AJ320" s="1016">
        <v>0</v>
      </c>
      <c r="AK320" s="1017">
        <v>0</v>
      </c>
      <c r="AL320" s="1016">
        <v>0</v>
      </c>
      <c r="AM320" s="1017">
        <v>0</v>
      </c>
      <c r="AN320" s="1018">
        <v>0</v>
      </c>
      <c r="AO320" s="946"/>
      <c r="AP320" s="964"/>
      <c r="AQ320" s="946"/>
      <c r="AR320" s="1015">
        <v>0</v>
      </c>
      <c r="AS320" s="1016">
        <v>0</v>
      </c>
      <c r="AT320" s="1017">
        <v>0</v>
      </c>
      <c r="AU320" s="1016">
        <v>0</v>
      </c>
      <c r="AV320" s="1017">
        <v>0</v>
      </c>
      <c r="AW320" s="1016">
        <v>0</v>
      </c>
      <c r="AX320" s="1017">
        <v>0</v>
      </c>
      <c r="AY320" s="1016">
        <v>0</v>
      </c>
      <c r="AZ320" s="1017">
        <v>0</v>
      </c>
      <c r="BA320" s="1016">
        <v>0</v>
      </c>
      <c r="BB320" s="1017">
        <v>0</v>
      </c>
      <c r="BC320" s="1016">
        <v>0</v>
      </c>
      <c r="BD320" s="1017">
        <v>0</v>
      </c>
      <c r="BE320" s="1016">
        <v>0</v>
      </c>
      <c r="BF320" s="1017">
        <v>0</v>
      </c>
      <c r="BG320" s="1016">
        <v>0</v>
      </c>
      <c r="BH320" s="1017">
        <v>0</v>
      </c>
      <c r="BI320" s="1016">
        <v>0</v>
      </c>
      <c r="BJ320" s="1017">
        <v>0</v>
      </c>
      <c r="BK320" s="1016">
        <v>0</v>
      </c>
      <c r="BL320" s="1017">
        <v>0</v>
      </c>
      <c r="BM320" s="1016">
        <v>0</v>
      </c>
      <c r="BN320" s="1017">
        <v>0</v>
      </c>
      <c r="BO320" s="1016">
        <v>0</v>
      </c>
      <c r="BP320" s="1017">
        <v>0</v>
      </c>
      <c r="BQ320" s="1016">
        <v>0</v>
      </c>
      <c r="BR320" s="1017">
        <v>0</v>
      </c>
      <c r="BS320" s="1016">
        <v>0</v>
      </c>
      <c r="BT320" s="1017">
        <v>0</v>
      </c>
      <c r="BU320" s="1016">
        <v>0</v>
      </c>
      <c r="BV320" s="1017">
        <v>0</v>
      </c>
      <c r="BW320" s="1016">
        <v>0</v>
      </c>
      <c r="BX320" s="1017">
        <v>0</v>
      </c>
      <c r="BY320" s="1016">
        <v>0</v>
      </c>
      <c r="BZ320" s="1017">
        <v>0</v>
      </c>
      <c r="CA320" s="1018">
        <v>0</v>
      </c>
      <c r="CB320" s="946"/>
      <c r="CC320" s="971"/>
      <c r="CD320" s="946"/>
      <c r="CE320" s="972"/>
      <c r="CF320" s="946"/>
      <c r="CG320" s="1015">
        <v>0</v>
      </c>
      <c r="CH320" s="1016">
        <v>0</v>
      </c>
      <c r="CI320" s="1017">
        <v>0</v>
      </c>
      <c r="CJ320" s="1016">
        <v>0</v>
      </c>
      <c r="CK320" s="1017">
        <v>0</v>
      </c>
      <c r="CL320" s="1016">
        <v>0</v>
      </c>
      <c r="CM320" s="1017">
        <v>0</v>
      </c>
      <c r="CN320" s="1016">
        <v>0</v>
      </c>
      <c r="CO320" s="1017">
        <v>0</v>
      </c>
      <c r="CP320" s="1016">
        <v>0</v>
      </c>
      <c r="CQ320" s="1017">
        <v>0</v>
      </c>
      <c r="CR320" s="1016">
        <v>0</v>
      </c>
      <c r="CS320" s="1017">
        <v>0</v>
      </c>
      <c r="CT320" s="1016">
        <v>0</v>
      </c>
      <c r="CU320" s="1017">
        <v>0</v>
      </c>
      <c r="CV320" s="1016">
        <v>0</v>
      </c>
      <c r="CW320" s="1017">
        <v>0</v>
      </c>
      <c r="CX320" s="1016">
        <v>0</v>
      </c>
      <c r="CY320" s="1017">
        <v>0</v>
      </c>
      <c r="CZ320" s="1016">
        <v>0</v>
      </c>
      <c r="DA320" s="1017">
        <v>0</v>
      </c>
      <c r="DB320" s="1016">
        <v>0</v>
      </c>
      <c r="DC320" s="1017">
        <v>0</v>
      </c>
      <c r="DD320" s="1016">
        <v>0</v>
      </c>
      <c r="DE320" s="1017">
        <v>0</v>
      </c>
      <c r="DF320" s="1016">
        <v>0</v>
      </c>
      <c r="DG320" s="1017">
        <v>0</v>
      </c>
      <c r="DH320" s="1016">
        <v>0</v>
      </c>
      <c r="DI320" s="1017">
        <v>0</v>
      </c>
      <c r="DJ320" s="1016">
        <v>0</v>
      </c>
      <c r="DK320" s="1017">
        <v>0</v>
      </c>
      <c r="DL320" s="1016">
        <v>0</v>
      </c>
      <c r="DM320" s="1017">
        <v>0</v>
      </c>
      <c r="DN320" s="1016">
        <v>0</v>
      </c>
      <c r="DO320" s="1017">
        <v>0</v>
      </c>
      <c r="DP320" s="1018">
        <v>0</v>
      </c>
      <c r="DQ320" s="946"/>
      <c r="DR320" s="973"/>
      <c r="DS320" s="946"/>
      <c r="DT320" s="1015">
        <v>0</v>
      </c>
      <c r="DU320" s="1016">
        <v>0</v>
      </c>
      <c r="DV320" s="1017">
        <v>0</v>
      </c>
      <c r="DW320" s="1016">
        <v>0</v>
      </c>
      <c r="DX320" s="1017">
        <v>0</v>
      </c>
      <c r="DY320" s="1016">
        <v>0</v>
      </c>
      <c r="DZ320" s="1017">
        <v>0</v>
      </c>
      <c r="EA320" s="1016">
        <v>0</v>
      </c>
      <c r="EB320" s="1017">
        <v>0</v>
      </c>
      <c r="EC320" s="1016">
        <v>0</v>
      </c>
      <c r="ED320" s="1017">
        <v>0</v>
      </c>
      <c r="EE320" s="1016">
        <v>0</v>
      </c>
      <c r="EF320" s="1017">
        <v>0</v>
      </c>
      <c r="EG320" s="1016">
        <v>0</v>
      </c>
      <c r="EH320" s="1017">
        <v>0</v>
      </c>
      <c r="EI320" s="1016">
        <v>0</v>
      </c>
      <c r="EJ320" s="1017">
        <v>0</v>
      </c>
      <c r="EK320" s="1016">
        <v>0</v>
      </c>
      <c r="EL320" s="1017">
        <v>0</v>
      </c>
      <c r="EM320" s="1016">
        <v>0</v>
      </c>
      <c r="EN320" s="1017">
        <v>0</v>
      </c>
      <c r="EO320" s="1016">
        <v>0</v>
      </c>
      <c r="EP320" s="1017">
        <v>0</v>
      </c>
      <c r="EQ320" s="1016">
        <v>0</v>
      </c>
      <c r="ER320" s="1017">
        <v>0</v>
      </c>
      <c r="ES320" s="1016">
        <v>0</v>
      </c>
      <c r="ET320" s="1017">
        <v>0</v>
      </c>
      <c r="EU320" s="1016">
        <v>0</v>
      </c>
      <c r="EV320" s="1017">
        <v>0</v>
      </c>
      <c r="EW320" s="1016">
        <v>0</v>
      </c>
      <c r="EX320" s="1017">
        <v>0</v>
      </c>
      <c r="EY320" s="1016">
        <v>0</v>
      </c>
      <c r="EZ320" s="1017">
        <v>0</v>
      </c>
      <c r="FA320" s="1016">
        <v>0</v>
      </c>
      <c r="FB320" s="1017">
        <v>0</v>
      </c>
      <c r="FC320" s="1018">
        <v>0</v>
      </c>
      <c r="FD320" s="946"/>
      <c r="FE320" s="974"/>
      <c r="FF320" s="946"/>
      <c r="FG320" s="975"/>
      <c r="FI320" s="1019" t="b">
        <v>1</v>
      </c>
    </row>
    <row r="321" spans="2:165" hidden="1" outlineLevel="1">
      <c r="B321" s="976">
        <v>305</v>
      </c>
      <c r="C321" s="977" t="s">
        <v>798</v>
      </c>
      <c r="E321" s="978">
        <v>0</v>
      </c>
      <c r="F321" s="979">
        <v>0</v>
      </c>
      <c r="G321" s="980">
        <v>0</v>
      </c>
      <c r="H321" s="979">
        <v>0</v>
      </c>
      <c r="I321" s="980">
        <v>0</v>
      </c>
      <c r="J321" s="979">
        <v>0</v>
      </c>
      <c r="K321" s="980">
        <v>0</v>
      </c>
      <c r="L321" s="979">
        <v>0</v>
      </c>
      <c r="M321" s="980">
        <v>0</v>
      </c>
      <c r="N321" s="979">
        <v>0</v>
      </c>
      <c r="O321" s="980">
        <v>0</v>
      </c>
      <c r="P321" s="979">
        <v>0</v>
      </c>
      <c r="Q321" s="980">
        <v>0</v>
      </c>
      <c r="R321" s="979">
        <v>0</v>
      </c>
      <c r="S321" s="980">
        <v>0</v>
      </c>
      <c r="T321" s="979">
        <v>0</v>
      </c>
      <c r="U321" s="980">
        <v>0</v>
      </c>
      <c r="V321" s="979">
        <v>0</v>
      </c>
      <c r="W321" s="980">
        <v>0</v>
      </c>
      <c r="X321" s="979">
        <v>0</v>
      </c>
      <c r="Y321" s="980">
        <v>0</v>
      </c>
      <c r="Z321" s="979">
        <v>0</v>
      </c>
      <c r="AA321" s="980">
        <v>0</v>
      </c>
      <c r="AB321" s="979">
        <v>0</v>
      </c>
      <c r="AC321" s="980">
        <v>0</v>
      </c>
      <c r="AD321" s="979">
        <v>0</v>
      </c>
      <c r="AE321" s="980">
        <v>0</v>
      </c>
      <c r="AF321" s="979">
        <v>0</v>
      </c>
      <c r="AG321" s="980">
        <v>0</v>
      </c>
      <c r="AH321" s="979">
        <v>0</v>
      </c>
      <c r="AI321" s="980">
        <v>0</v>
      </c>
      <c r="AJ321" s="979">
        <v>0</v>
      </c>
      <c r="AK321" s="980">
        <v>0</v>
      </c>
      <c r="AL321" s="979">
        <v>0</v>
      </c>
      <c r="AM321" s="980">
        <v>0</v>
      </c>
      <c r="AN321" s="981">
        <v>0</v>
      </c>
      <c r="AO321" s="946"/>
      <c r="AP321" s="964"/>
      <c r="AQ321" s="946"/>
      <c r="AR321" s="978">
        <v>0</v>
      </c>
      <c r="AS321" s="979">
        <v>0</v>
      </c>
      <c r="AT321" s="980">
        <v>0</v>
      </c>
      <c r="AU321" s="979">
        <v>0</v>
      </c>
      <c r="AV321" s="980">
        <v>0</v>
      </c>
      <c r="AW321" s="979">
        <v>0</v>
      </c>
      <c r="AX321" s="980">
        <v>0</v>
      </c>
      <c r="AY321" s="979">
        <v>0</v>
      </c>
      <c r="AZ321" s="980">
        <v>0</v>
      </c>
      <c r="BA321" s="979">
        <v>0</v>
      </c>
      <c r="BB321" s="980">
        <v>0</v>
      </c>
      <c r="BC321" s="979">
        <v>0</v>
      </c>
      <c r="BD321" s="980">
        <v>0</v>
      </c>
      <c r="BE321" s="979">
        <v>0</v>
      </c>
      <c r="BF321" s="980">
        <v>0</v>
      </c>
      <c r="BG321" s="979">
        <v>0</v>
      </c>
      <c r="BH321" s="980">
        <v>0</v>
      </c>
      <c r="BI321" s="979">
        <v>0</v>
      </c>
      <c r="BJ321" s="980">
        <v>0</v>
      </c>
      <c r="BK321" s="979">
        <v>0</v>
      </c>
      <c r="BL321" s="980">
        <v>0</v>
      </c>
      <c r="BM321" s="979">
        <v>0</v>
      </c>
      <c r="BN321" s="980">
        <v>0</v>
      </c>
      <c r="BO321" s="979">
        <v>0</v>
      </c>
      <c r="BP321" s="980">
        <v>0</v>
      </c>
      <c r="BQ321" s="979">
        <v>0</v>
      </c>
      <c r="BR321" s="980">
        <v>0</v>
      </c>
      <c r="BS321" s="979">
        <v>0</v>
      </c>
      <c r="BT321" s="980">
        <v>0</v>
      </c>
      <c r="BU321" s="979">
        <v>0</v>
      </c>
      <c r="BV321" s="980">
        <v>0</v>
      </c>
      <c r="BW321" s="979">
        <v>0</v>
      </c>
      <c r="BX321" s="980">
        <v>0</v>
      </c>
      <c r="BY321" s="979">
        <v>0</v>
      </c>
      <c r="BZ321" s="980">
        <v>0</v>
      </c>
      <c r="CA321" s="981">
        <v>0</v>
      </c>
      <c r="CB321" s="946"/>
      <c r="CC321" s="971"/>
      <c r="CD321" s="946"/>
      <c r="CE321" s="972"/>
      <c r="CF321" s="946"/>
      <c r="CG321" s="978">
        <v>0</v>
      </c>
      <c r="CH321" s="979">
        <v>0</v>
      </c>
      <c r="CI321" s="980">
        <v>0</v>
      </c>
      <c r="CJ321" s="979">
        <v>0</v>
      </c>
      <c r="CK321" s="980">
        <v>0</v>
      </c>
      <c r="CL321" s="979">
        <v>0</v>
      </c>
      <c r="CM321" s="980">
        <v>0</v>
      </c>
      <c r="CN321" s="979">
        <v>0</v>
      </c>
      <c r="CO321" s="980">
        <v>0</v>
      </c>
      <c r="CP321" s="979">
        <v>0</v>
      </c>
      <c r="CQ321" s="980">
        <v>0</v>
      </c>
      <c r="CR321" s="979">
        <v>0</v>
      </c>
      <c r="CS321" s="980">
        <v>0</v>
      </c>
      <c r="CT321" s="979">
        <v>0</v>
      </c>
      <c r="CU321" s="980">
        <v>0</v>
      </c>
      <c r="CV321" s="979">
        <v>0</v>
      </c>
      <c r="CW321" s="980">
        <v>0</v>
      </c>
      <c r="CX321" s="979">
        <v>0</v>
      </c>
      <c r="CY321" s="980">
        <v>0</v>
      </c>
      <c r="CZ321" s="979">
        <v>0</v>
      </c>
      <c r="DA321" s="980">
        <v>0</v>
      </c>
      <c r="DB321" s="979">
        <v>0</v>
      </c>
      <c r="DC321" s="980">
        <v>0</v>
      </c>
      <c r="DD321" s="979">
        <v>0</v>
      </c>
      <c r="DE321" s="980">
        <v>0</v>
      </c>
      <c r="DF321" s="979">
        <v>0</v>
      </c>
      <c r="DG321" s="980">
        <v>0</v>
      </c>
      <c r="DH321" s="979">
        <v>0</v>
      </c>
      <c r="DI321" s="980">
        <v>0</v>
      </c>
      <c r="DJ321" s="979">
        <v>0</v>
      </c>
      <c r="DK321" s="980">
        <v>0</v>
      </c>
      <c r="DL321" s="979">
        <v>0</v>
      </c>
      <c r="DM321" s="980">
        <v>0</v>
      </c>
      <c r="DN321" s="979">
        <v>0</v>
      </c>
      <c r="DO321" s="980">
        <v>0</v>
      </c>
      <c r="DP321" s="981">
        <v>0</v>
      </c>
      <c r="DQ321" s="946"/>
      <c r="DR321" s="973"/>
      <c r="DS321" s="946"/>
      <c r="DT321" s="978">
        <v>0</v>
      </c>
      <c r="DU321" s="979">
        <v>0</v>
      </c>
      <c r="DV321" s="980">
        <v>0</v>
      </c>
      <c r="DW321" s="979">
        <v>0</v>
      </c>
      <c r="DX321" s="980">
        <v>0</v>
      </c>
      <c r="DY321" s="979">
        <v>0</v>
      </c>
      <c r="DZ321" s="980">
        <v>0</v>
      </c>
      <c r="EA321" s="979">
        <v>0</v>
      </c>
      <c r="EB321" s="980">
        <v>0</v>
      </c>
      <c r="EC321" s="979">
        <v>0</v>
      </c>
      <c r="ED321" s="980">
        <v>0</v>
      </c>
      <c r="EE321" s="979">
        <v>0</v>
      </c>
      <c r="EF321" s="980">
        <v>0</v>
      </c>
      <c r="EG321" s="979">
        <v>0</v>
      </c>
      <c r="EH321" s="980">
        <v>0</v>
      </c>
      <c r="EI321" s="979">
        <v>0</v>
      </c>
      <c r="EJ321" s="980">
        <v>0</v>
      </c>
      <c r="EK321" s="979">
        <v>0</v>
      </c>
      <c r="EL321" s="980">
        <v>0</v>
      </c>
      <c r="EM321" s="979">
        <v>0</v>
      </c>
      <c r="EN321" s="980">
        <v>0</v>
      </c>
      <c r="EO321" s="979">
        <v>0</v>
      </c>
      <c r="EP321" s="980">
        <v>0</v>
      </c>
      <c r="EQ321" s="979">
        <v>0</v>
      </c>
      <c r="ER321" s="980">
        <v>0</v>
      </c>
      <c r="ES321" s="979">
        <v>0</v>
      </c>
      <c r="ET321" s="980">
        <v>0</v>
      </c>
      <c r="EU321" s="979">
        <v>0</v>
      </c>
      <c r="EV321" s="980">
        <v>0</v>
      </c>
      <c r="EW321" s="979">
        <v>0</v>
      </c>
      <c r="EX321" s="980">
        <v>0</v>
      </c>
      <c r="EY321" s="979">
        <v>0</v>
      </c>
      <c r="EZ321" s="980">
        <v>0</v>
      </c>
      <c r="FA321" s="979">
        <v>0</v>
      </c>
      <c r="FB321" s="980">
        <v>0</v>
      </c>
      <c r="FC321" s="981">
        <v>0</v>
      </c>
      <c r="FD321" s="946"/>
      <c r="FE321" s="974"/>
      <c r="FF321" s="946"/>
      <c r="FG321" s="975"/>
      <c r="FI321" s="982" t="b">
        <v>1</v>
      </c>
    </row>
    <row r="322" spans="2:165" hidden="1" outlineLevel="1">
      <c r="B322" s="983">
        <v>306</v>
      </c>
      <c r="C322" s="984" t="s">
        <v>799</v>
      </c>
      <c r="E322" s="985">
        <v>0</v>
      </c>
      <c r="F322" s="986">
        <v>0</v>
      </c>
      <c r="G322" s="987">
        <v>0</v>
      </c>
      <c r="H322" s="986">
        <v>0</v>
      </c>
      <c r="I322" s="987">
        <v>0</v>
      </c>
      <c r="J322" s="986">
        <v>0</v>
      </c>
      <c r="K322" s="987">
        <v>0</v>
      </c>
      <c r="L322" s="986">
        <v>0</v>
      </c>
      <c r="M322" s="987">
        <v>0</v>
      </c>
      <c r="N322" s="986">
        <v>0</v>
      </c>
      <c r="O322" s="987">
        <v>0</v>
      </c>
      <c r="P322" s="986">
        <v>0</v>
      </c>
      <c r="Q322" s="987">
        <v>0</v>
      </c>
      <c r="R322" s="986">
        <v>0</v>
      </c>
      <c r="S322" s="987">
        <v>0</v>
      </c>
      <c r="T322" s="986">
        <v>0</v>
      </c>
      <c r="U322" s="987">
        <v>0</v>
      </c>
      <c r="V322" s="986">
        <v>0</v>
      </c>
      <c r="W322" s="987">
        <v>0</v>
      </c>
      <c r="X322" s="986">
        <v>0</v>
      </c>
      <c r="Y322" s="987">
        <v>0</v>
      </c>
      <c r="Z322" s="986">
        <v>0</v>
      </c>
      <c r="AA322" s="987">
        <v>0</v>
      </c>
      <c r="AB322" s="986">
        <v>0</v>
      </c>
      <c r="AC322" s="987">
        <v>0</v>
      </c>
      <c r="AD322" s="986">
        <v>0</v>
      </c>
      <c r="AE322" s="987">
        <v>0</v>
      </c>
      <c r="AF322" s="986">
        <v>0</v>
      </c>
      <c r="AG322" s="987">
        <v>0</v>
      </c>
      <c r="AH322" s="986">
        <v>0</v>
      </c>
      <c r="AI322" s="987">
        <v>0</v>
      </c>
      <c r="AJ322" s="986">
        <v>0</v>
      </c>
      <c r="AK322" s="987">
        <v>0</v>
      </c>
      <c r="AL322" s="986">
        <v>0</v>
      </c>
      <c r="AM322" s="987">
        <v>0</v>
      </c>
      <c r="AN322" s="988">
        <v>0</v>
      </c>
      <c r="AO322" s="946"/>
      <c r="AP322" s="964"/>
      <c r="AQ322" s="946"/>
      <c r="AR322" s="985">
        <v>0</v>
      </c>
      <c r="AS322" s="986">
        <v>0</v>
      </c>
      <c r="AT322" s="987">
        <v>0</v>
      </c>
      <c r="AU322" s="986">
        <v>0</v>
      </c>
      <c r="AV322" s="987">
        <v>0</v>
      </c>
      <c r="AW322" s="986">
        <v>0</v>
      </c>
      <c r="AX322" s="987">
        <v>0</v>
      </c>
      <c r="AY322" s="986">
        <v>0</v>
      </c>
      <c r="AZ322" s="987">
        <v>0</v>
      </c>
      <c r="BA322" s="986">
        <v>0</v>
      </c>
      <c r="BB322" s="987">
        <v>0</v>
      </c>
      <c r="BC322" s="986">
        <v>0</v>
      </c>
      <c r="BD322" s="987">
        <v>0</v>
      </c>
      <c r="BE322" s="986">
        <v>0</v>
      </c>
      <c r="BF322" s="987">
        <v>0</v>
      </c>
      <c r="BG322" s="986">
        <v>0</v>
      </c>
      <c r="BH322" s="987">
        <v>0</v>
      </c>
      <c r="BI322" s="986">
        <v>0</v>
      </c>
      <c r="BJ322" s="987">
        <v>0</v>
      </c>
      <c r="BK322" s="986">
        <v>0</v>
      </c>
      <c r="BL322" s="987">
        <v>0</v>
      </c>
      <c r="BM322" s="986">
        <v>0</v>
      </c>
      <c r="BN322" s="987">
        <v>0</v>
      </c>
      <c r="BO322" s="986">
        <v>0</v>
      </c>
      <c r="BP322" s="987">
        <v>0</v>
      </c>
      <c r="BQ322" s="986">
        <v>0</v>
      </c>
      <c r="BR322" s="987">
        <v>0</v>
      </c>
      <c r="BS322" s="986">
        <v>0</v>
      </c>
      <c r="BT322" s="987">
        <v>0</v>
      </c>
      <c r="BU322" s="986">
        <v>0</v>
      </c>
      <c r="BV322" s="987">
        <v>0</v>
      </c>
      <c r="BW322" s="986">
        <v>0</v>
      </c>
      <c r="BX322" s="987">
        <v>0</v>
      </c>
      <c r="BY322" s="986">
        <v>0</v>
      </c>
      <c r="BZ322" s="987">
        <v>0</v>
      </c>
      <c r="CA322" s="988">
        <v>0</v>
      </c>
      <c r="CB322" s="946"/>
      <c r="CC322" s="971"/>
      <c r="CD322" s="946"/>
      <c r="CE322" s="972"/>
      <c r="CF322" s="946"/>
      <c r="CG322" s="985">
        <v>0</v>
      </c>
      <c r="CH322" s="986">
        <v>0</v>
      </c>
      <c r="CI322" s="987">
        <v>0</v>
      </c>
      <c r="CJ322" s="986">
        <v>0</v>
      </c>
      <c r="CK322" s="987">
        <v>0</v>
      </c>
      <c r="CL322" s="986">
        <v>0</v>
      </c>
      <c r="CM322" s="987">
        <v>0</v>
      </c>
      <c r="CN322" s="986">
        <v>0</v>
      </c>
      <c r="CO322" s="987">
        <v>0</v>
      </c>
      <c r="CP322" s="986">
        <v>0</v>
      </c>
      <c r="CQ322" s="987">
        <v>0</v>
      </c>
      <c r="CR322" s="986">
        <v>0</v>
      </c>
      <c r="CS322" s="987">
        <v>0</v>
      </c>
      <c r="CT322" s="986">
        <v>0</v>
      </c>
      <c r="CU322" s="987">
        <v>0</v>
      </c>
      <c r="CV322" s="986">
        <v>0</v>
      </c>
      <c r="CW322" s="987">
        <v>0</v>
      </c>
      <c r="CX322" s="986">
        <v>0</v>
      </c>
      <c r="CY322" s="987">
        <v>0</v>
      </c>
      <c r="CZ322" s="986">
        <v>0</v>
      </c>
      <c r="DA322" s="987">
        <v>0</v>
      </c>
      <c r="DB322" s="986">
        <v>0</v>
      </c>
      <c r="DC322" s="987">
        <v>0</v>
      </c>
      <c r="DD322" s="986">
        <v>0</v>
      </c>
      <c r="DE322" s="987">
        <v>0</v>
      </c>
      <c r="DF322" s="986">
        <v>0</v>
      </c>
      <c r="DG322" s="987">
        <v>0</v>
      </c>
      <c r="DH322" s="986">
        <v>0</v>
      </c>
      <c r="DI322" s="987">
        <v>0</v>
      </c>
      <c r="DJ322" s="986">
        <v>0</v>
      </c>
      <c r="DK322" s="987">
        <v>0</v>
      </c>
      <c r="DL322" s="986">
        <v>0</v>
      </c>
      <c r="DM322" s="987">
        <v>0</v>
      </c>
      <c r="DN322" s="986">
        <v>0</v>
      </c>
      <c r="DO322" s="987">
        <v>0</v>
      </c>
      <c r="DP322" s="988">
        <v>0</v>
      </c>
      <c r="DQ322" s="946"/>
      <c r="DR322" s="973"/>
      <c r="DS322" s="946"/>
      <c r="DT322" s="985">
        <v>0</v>
      </c>
      <c r="DU322" s="986">
        <v>0</v>
      </c>
      <c r="DV322" s="987">
        <v>0</v>
      </c>
      <c r="DW322" s="986">
        <v>0</v>
      </c>
      <c r="DX322" s="987">
        <v>0</v>
      </c>
      <c r="DY322" s="986">
        <v>0</v>
      </c>
      <c r="DZ322" s="987">
        <v>0</v>
      </c>
      <c r="EA322" s="986">
        <v>0</v>
      </c>
      <c r="EB322" s="987">
        <v>0</v>
      </c>
      <c r="EC322" s="986">
        <v>0</v>
      </c>
      <c r="ED322" s="987">
        <v>0</v>
      </c>
      <c r="EE322" s="986">
        <v>0</v>
      </c>
      <c r="EF322" s="987">
        <v>0</v>
      </c>
      <c r="EG322" s="986">
        <v>0</v>
      </c>
      <c r="EH322" s="987">
        <v>0</v>
      </c>
      <c r="EI322" s="986">
        <v>0</v>
      </c>
      <c r="EJ322" s="987">
        <v>0</v>
      </c>
      <c r="EK322" s="986">
        <v>0</v>
      </c>
      <c r="EL322" s="987">
        <v>0</v>
      </c>
      <c r="EM322" s="986">
        <v>0</v>
      </c>
      <c r="EN322" s="987">
        <v>0</v>
      </c>
      <c r="EO322" s="986">
        <v>0</v>
      </c>
      <c r="EP322" s="987">
        <v>0</v>
      </c>
      <c r="EQ322" s="986">
        <v>0</v>
      </c>
      <c r="ER322" s="987">
        <v>0</v>
      </c>
      <c r="ES322" s="986">
        <v>0</v>
      </c>
      <c r="ET322" s="987">
        <v>0</v>
      </c>
      <c r="EU322" s="986">
        <v>0</v>
      </c>
      <c r="EV322" s="987">
        <v>0</v>
      </c>
      <c r="EW322" s="986">
        <v>0</v>
      </c>
      <c r="EX322" s="987">
        <v>0</v>
      </c>
      <c r="EY322" s="986">
        <v>0</v>
      </c>
      <c r="EZ322" s="987">
        <v>0</v>
      </c>
      <c r="FA322" s="986">
        <v>0</v>
      </c>
      <c r="FB322" s="987">
        <v>0</v>
      </c>
      <c r="FC322" s="988">
        <v>0</v>
      </c>
      <c r="FD322" s="946"/>
      <c r="FE322" s="974"/>
      <c r="FF322" s="946"/>
      <c r="FG322" s="975"/>
      <c r="FI322" s="989" t="b">
        <v>1</v>
      </c>
    </row>
    <row r="323" spans="2:165" outlineLevel="1">
      <c r="B323" s="990">
        <v>307</v>
      </c>
      <c r="C323" s="991" t="s">
        <v>800</v>
      </c>
      <c r="E323" s="992">
        <v>0</v>
      </c>
      <c r="F323" s="993">
        <v>9825</v>
      </c>
      <c r="G323" s="994">
        <v>9825</v>
      </c>
      <c r="H323" s="993">
        <v>9825</v>
      </c>
      <c r="I323" s="994">
        <v>9825</v>
      </c>
      <c r="J323" s="993">
        <v>9825</v>
      </c>
      <c r="K323" s="994">
        <v>9825</v>
      </c>
      <c r="L323" s="993">
        <v>9825</v>
      </c>
      <c r="M323" s="994">
        <v>9825</v>
      </c>
      <c r="N323" s="993">
        <v>9825</v>
      </c>
      <c r="O323" s="994">
        <v>9825</v>
      </c>
      <c r="P323" s="993">
        <v>9825</v>
      </c>
      <c r="Q323" s="994">
        <v>9825</v>
      </c>
      <c r="R323" s="993">
        <v>9825</v>
      </c>
      <c r="S323" s="994">
        <v>9825</v>
      </c>
      <c r="T323" s="993">
        <v>2883</v>
      </c>
      <c r="U323" s="994">
        <v>2883</v>
      </c>
      <c r="V323" s="993">
        <v>2883</v>
      </c>
      <c r="W323" s="994">
        <v>2883</v>
      </c>
      <c r="X323" s="993">
        <v>0</v>
      </c>
      <c r="Y323" s="994">
        <v>0</v>
      </c>
      <c r="Z323" s="993">
        <v>0</v>
      </c>
      <c r="AA323" s="994">
        <v>0</v>
      </c>
      <c r="AB323" s="993">
        <v>0</v>
      </c>
      <c r="AC323" s="994">
        <v>0</v>
      </c>
      <c r="AD323" s="993">
        <v>0</v>
      </c>
      <c r="AE323" s="994">
        <v>0</v>
      </c>
      <c r="AF323" s="993">
        <v>0</v>
      </c>
      <c r="AG323" s="994">
        <v>0</v>
      </c>
      <c r="AH323" s="993">
        <v>0</v>
      </c>
      <c r="AI323" s="994">
        <v>0</v>
      </c>
      <c r="AJ323" s="993">
        <v>0</v>
      </c>
      <c r="AK323" s="994">
        <v>0</v>
      </c>
      <c r="AL323" s="993">
        <v>0</v>
      </c>
      <c r="AM323" s="994">
        <v>0</v>
      </c>
      <c r="AN323" s="995">
        <v>0</v>
      </c>
      <c r="AO323" s="946"/>
      <c r="AP323" s="964"/>
      <c r="AQ323" s="946"/>
      <c r="AR323" s="992">
        <v>0</v>
      </c>
      <c r="AS323" s="993">
        <v>1</v>
      </c>
      <c r="AT323" s="994">
        <v>1</v>
      </c>
      <c r="AU323" s="993">
        <v>1</v>
      </c>
      <c r="AV323" s="994">
        <v>1</v>
      </c>
      <c r="AW323" s="993">
        <v>1</v>
      </c>
      <c r="AX323" s="994">
        <v>1</v>
      </c>
      <c r="AY323" s="993">
        <v>1</v>
      </c>
      <c r="AZ323" s="994">
        <v>1</v>
      </c>
      <c r="BA323" s="993">
        <v>1</v>
      </c>
      <c r="BB323" s="994">
        <v>1</v>
      </c>
      <c r="BC323" s="993">
        <v>1</v>
      </c>
      <c r="BD323" s="994">
        <v>1</v>
      </c>
      <c r="BE323" s="993">
        <v>1</v>
      </c>
      <c r="BF323" s="994">
        <v>1</v>
      </c>
      <c r="BG323" s="993">
        <v>0</v>
      </c>
      <c r="BH323" s="994">
        <v>0</v>
      </c>
      <c r="BI323" s="993">
        <v>0</v>
      </c>
      <c r="BJ323" s="994">
        <v>0</v>
      </c>
      <c r="BK323" s="993">
        <v>0</v>
      </c>
      <c r="BL323" s="994">
        <v>0</v>
      </c>
      <c r="BM323" s="993">
        <v>0</v>
      </c>
      <c r="BN323" s="994">
        <v>0</v>
      </c>
      <c r="BO323" s="993">
        <v>0</v>
      </c>
      <c r="BP323" s="994">
        <v>0</v>
      </c>
      <c r="BQ323" s="993">
        <v>0</v>
      </c>
      <c r="BR323" s="994">
        <v>0</v>
      </c>
      <c r="BS323" s="993">
        <v>0</v>
      </c>
      <c r="BT323" s="994">
        <v>0</v>
      </c>
      <c r="BU323" s="993">
        <v>0</v>
      </c>
      <c r="BV323" s="994">
        <v>0</v>
      </c>
      <c r="BW323" s="993">
        <v>0</v>
      </c>
      <c r="BX323" s="994">
        <v>0</v>
      </c>
      <c r="BY323" s="993">
        <v>0</v>
      </c>
      <c r="BZ323" s="994">
        <v>0</v>
      </c>
      <c r="CA323" s="995">
        <v>0</v>
      </c>
      <c r="CB323" s="946"/>
      <c r="CC323" s="971"/>
      <c r="CD323" s="946"/>
      <c r="CE323" s="972"/>
      <c r="CF323" s="946"/>
      <c r="CG323" s="992">
        <v>0</v>
      </c>
      <c r="CH323" s="993">
        <v>925</v>
      </c>
      <c r="CI323" s="994">
        <v>925</v>
      </c>
      <c r="CJ323" s="993">
        <v>925</v>
      </c>
      <c r="CK323" s="994">
        <v>925</v>
      </c>
      <c r="CL323" s="993">
        <v>925</v>
      </c>
      <c r="CM323" s="994">
        <v>925</v>
      </c>
      <c r="CN323" s="993">
        <v>925</v>
      </c>
      <c r="CO323" s="994">
        <v>925</v>
      </c>
      <c r="CP323" s="993">
        <v>925</v>
      </c>
      <c r="CQ323" s="994">
        <v>925</v>
      </c>
      <c r="CR323" s="993">
        <v>925</v>
      </c>
      <c r="CS323" s="994">
        <v>925</v>
      </c>
      <c r="CT323" s="993">
        <v>925</v>
      </c>
      <c r="CU323" s="994">
        <v>925</v>
      </c>
      <c r="CV323" s="993">
        <v>643</v>
      </c>
      <c r="CW323" s="994">
        <v>643</v>
      </c>
      <c r="CX323" s="993">
        <v>643</v>
      </c>
      <c r="CY323" s="994">
        <v>643</v>
      </c>
      <c r="CZ323" s="993">
        <v>0</v>
      </c>
      <c r="DA323" s="994">
        <v>0</v>
      </c>
      <c r="DB323" s="993">
        <v>0</v>
      </c>
      <c r="DC323" s="994">
        <v>0</v>
      </c>
      <c r="DD323" s="993">
        <v>0</v>
      </c>
      <c r="DE323" s="994">
        <v>0</v>
      </c>
      <c r="DF323" s="993">
        <v>0</v>
      </c>
      <c r="DG323" s="994">
        <v>0</v>
      </c>
      <c r="DH323" s="993">
        <v>0</v>
      </c>
      <c r="DI323" s="994">
        <v>0</v>
      </c>
      <c r="DJ323" s="993">
        <v>0</v>
      </c>
      <c r="DK323" s="994">
        <v>0</v>
      </c>
      <c r="DL323" s="993">
        <v>0</v>
      </c>
      <c r="DM323" s="994">
        <v>0</v>
      </c>
      <c r="DN323" s="993">
        <v>0</v>
      </c>
      <c r="DO323" s="994">
        <v>0</v>
      </c>
      <c r="DP323" s="995">
        <v>0</v>
      </c>
      <c r="DQ323" s="946"/>
      <c r="DR323" s="973"/>
      <c r="DS323" s="946"/>
      <c r="DT323" s="992">
        <v>0</v>
      </c>
      <c r="DU323" s="993">
        <v>0</v>
      </c>
      <c r="DV323" s="994">
        <v>0</v>
      </c>
      <c r="DW323" s="993">
        <v>0</v>
      </c>
      <c r="DX323" s="994">
        <v>0</v>
      </c>
      <c r="DY323" s="993">
        <v>0</v>
      </c>
      <c r="DZ323" s="994">
        <v>0</v>
      </c>
      <c r="EA323" s="993">
        <v>0</v>
      </c>
      <c r="EB323" s="994">
        <v>0</v>
      </c>
      <c r="EC323" s="993">
        <v>0</v>
      </c>
      <c r="ED323" s="994">
        <v>0</v>
      </c>
      <c r="EE323" s="993">
        <v>0</v>
      </c>
      <c r="EF323" s="994">
        <v>0</v>
      </c>
      <c r="EG323" s="993">
        <v>0</v>
      </c>
      <c r="EH323" s="994">
        <v>0</v>
      </c>
      <c r="EI323" s="993">
        <v>0</v>
      </c>
      <c r="EJ323" s="994">
        <v>0</v>
      </c>
      <c r="EK323" s="993">
        <v>0</v>
      </c>
      <c r="EL323" s="994">
        <v>0</v>
      </c>
      <c r="EM323" s="993">
        <v>0</v>
      </c>
      <c r="EN323" s="994">
        <v>0</v>
      </c>
      <c r="EO323" s="993">
        <v>0</v>
      </c>
      <c r="EP323" s="994">
        <v>0</v>
      </c>
      <c r="EQ323" s="993">
        <v>0</v>
      </c>
      <c r="ER323" s="994">
        <v>0</v>
      </c>
      <c r="ES323" s="993">
        <v>0</v>
      </c>
      <c r="ET323" s="994">
        <v>0</v>
      </c>
      <c r="EU323" s="993">
        <v>0</v>
      </c>
      <c r="EV323" s="994">
        <v>0</v>
      </c>
      <c r="EW323" s="993">
        <v>0</v>
      </c>
      <c r="EX323" s="994">
        <v>0</v>
      </c>
      <c r="EY323" s="993">
        <v>0</v>
      </c>
      <c r="EZ323" s="994">
        <v>0</v>
      </c>
      <c r="FA323" s="993">
        <v>0</v>
      </c>
      <c r="FB323" s="994">
        <v>0</v>
      </c>
      <c r="FC323" s="995">
        <v>0</v>
      </c>
      <c r="FD323" s="946"/>
      <c r="FE323" s="974"/>
      <c r="FF323" s="946"/>
      <c r="FG323" s="975"/>
      <c r="FI323" s="996" t="b">
        <v>0</v>
      </c>
    </row>
    <row r="324" spans="2:165" hidden="1" outlineLevel="1">
      <c r="B324" s="983">
        <v>308</v>
      </c>
      <c r="C324" s="984" t="s">
        <v>801</v>
      </c>
      <c r="E324" s="985">
        <v>0</v>
      </c>
      <c r="F324" s="986">
        <v>0</v>
      </c>
      <c r="G324" s="987">
        <v>0</v>
      </c>
      <c r="H324" s="986">
        <v>0</v>
      </c>
      <c r="I324" s="987">
        <v>0</v>
      </c>
      <c r="J324" s="986">
        <v>0</v>
      </c>
      <c r="K324" s="987">
        <v>0</v>
      </c>
      <c r="L324" s="986">
        <v>0</v>
      </c>
      <c r="M324" s="987">
        <v>0</v>
      </c>
      <c r="N324" s="986">
        <v>0</v>
      </c>
      <c r="O324" s="987">
        <v>0</v>
      </c>
      <c r="P324" s="986">
        <v>0</v>
      </c>
      <c r="Q324" s="987">
        <v>0</v>
      </c>
      <c r="R324" s="986">
        <v>0</v>
      </c>
      <c r="S324" s="987">
        <v>0</v>
      </c>
      <c r="T324" s="986">
        <v>0</v>
      </c>
      <c r="U324" s="987">
        <v>0</v>
      </c>
      <c r="V324" s="986">
        <v>0</v>
      </c>
      <c r="W324" s="987">
        <v>0</v>
      </c>
      <c r="X324" s="986">
        <v>0</v>
      </c>
      <c r="Y324" s="987">
        <v>0</v>
      </c>
      <c r="Z324" s="986">
        <v>0</v>
      </c>
      <c r="AA324" s="987">
        <v>0</v>
      </c>
      <c r="AB324" s="986">
        <v>0</v>
      </c>
      <c r="AC324" s="987">
        <v>0</v>
      </c>
      <c r="AD324" s="986">
        <v>0</v>
      </c>
      <c r="AE324" s="987">
        <v>0</v>
      </c>
      <c r="AF324" s="986">
        <v>0</v>
      </c>
      <c r="AG324" s="987">
        <v>0</v>
      </c>
      <c r="AH324" s="986">
        <v>0</v>
      </c>
      <c r="AI324" s="987">
        <v>0</v>
      </c>
      <c r="AJ324" s="986">
        <v>0</v>
      </c>
      <c r="AK324" s="987">
        <v>0</v>
      </c>
      <c r="AL324" s="986">
        <v>0</v>
      </c>
      <c r="AM324" s="987">
        <v>0</v>
      </c>
      <c r="AN324" s="988">
        <v>0</v>
      </c>
      <c r="AO324" s="946"/>
      <c r="AP324" s="964"/>
      <c r="AQ324" s="946"/>
      <c r="AR324" s="985">
        <v>0</v>
      </c>
      <c r="AS324" s="986">
        <v>0</v>
      </c>
      <c r="AT324" s="987">
        <v>0</v>
      </c>
      <c r="AU324" s="986">
        <v>0</v>
      </c>
      <c r="AV324" s="987">
        <v>0</v>
      </c>
      <c r="AW324" s="986">
        <v>0</v>
      </c>
      <c r="AX324" s="987">
        <v>0</v>
      </c>
      <c r="AY324" s="986">
        <v>0</v>
      </c>
      <c r="AZ324" s="987">
        <v>0</v>
      </c>
      <c r="BA324" s="986">
        <v>0</v>
      </c>
      <c r="BB324" s="987">
        <v>0</v>
      </c>
      <c r="BC324" s="986">
        <v>0</v>
      </c>
      <c r="BD324" s="987">
        <v>0</v>
      </c>
      <c r="BE324" s="986">
        <v>0</v>
      </c>
      <c r="BF324" s="987">
        <v>0</v>
      </c>
      <c r="BG324" s="986">
        <v>0</v>
      </c>
      <c r="BH324" s="987">
        <v>0</v>
      </c>
      <c r="BI324" s="986">
        <v>0</v>
      </c>
      <c r="BJ324" s="987">
        <v>0</v>
      </c>
      <c r="BK324" s="986">
        <v>0</v>
      </c>
      <c r="BL324" s="987">
        <v>0</v>
      </c>
      <c r="BM324" s="986">
        <v>0</v>
      </c>
      <c r="BN324" s="987">
        <v>0</v>
      </c>
      <c r="BO324" s="986">
        <v>0</v>
      </c>
      <c r="BP324" s="987">
        <v>0</v>
      </c>
      <c r="BQ324" s="986">
        <v>0</v>
      </c>
      <c r="BR324" s="987">
        <v>0</v>
      </c>
      <c r="BS324" s="986">
        <v>0</v>
      </c>
      <c r="BT324" s="987">
        <v>0</v>
      </c>
      <c r="BU324" s="986">
        <v>0</v>
      </c>
      <c r="BV324" s="987">
        <v>0</v>
      </c>
      <c r="BW324" s="986">
        <v>0</v>
      </c>
      <c r="BX324" s="987">
        <v>0</v>
      </c>
      <c r="BY324" s="986">
        <v>0</v>
      </c>
      <c r="BZ324" s="987">
        <v>0</v>
      </c>
      <c r="CA324" s="988">
        <v>0</v>
      </c>
      <c r="CB324" s="946"/>
      <c r="CC324" s="971"/>
      <c r="CD324" s="946"/>
      <c r="CE324" s="972"/>
      <c r="CF324" s="946"/>
      <c r="CG324" s="985">
        <v>0</v>
      </c>
      <c r="CH324" s="986">
        <v>0</v>
      </c>
      <c r="CI324" s="987">
        <v>0</v>
      </c>
      <c r="CJ324" s="986">
        <v>0</v>
      </c>
      <c r="CK324" s="987">
        <v>0</v>
      </c>
      <c r="CL324" s="986">
        <v>0</v>
      </c>
      <c r="CM324" s="987">
        <v>0</v>
      </c>
      <c r="CN324" s="986">
        <v>0</v>
      </c>
      <c r="CO324" s="987">
        <v>0</v>
      </c>
      <c r="CP324" s="986">
        <v>0</v>
      </c>
      <c r="CQ324" s="987">
        <v>0</v>
      </c>
      <c r="CR324" s="986">
        <v>0</v>
      </c>
      <c r="CS324" s="987">
        <v>0</v>
      </c>
      <c r="CT324" s="986">
        <v>0</v>
      </c>
      <c r="CU324" s="987">
        <v>0</v>
      </c>
      <c r="CV324" s="986">
        <v>0</v>
      </c>
      <c r="CW324" s="987">
        <v>0</v>
      </c>
      <c r="CX324" s="986">
        <v>0</v>
      </c>
      <c r="CY324" s="987">
        <v>0</v>
      </c>
      <c r="CZ324" s="986">
        <v>0</v>
      </c>
      <c r="DA324" s="987">
        <v>0</v>
      </c>
      <c r="DB324" s="986">
        <v>0</v>
      </c>
      <c r="DC324" s="987">
        <v>0</v>
      </c>
      <c r="DD324" s="986">
        <v>0</v>
      </c>
      <c r="DE324" s="987">
        <v>0</v>
      </c>
      <c r="DF324" s="986">
        <v>0</v>
      </c>
      <c r="DG324" s="987">
        <v>0</v>
      </c>
      <c r="DH324" s="986">
        <v>0</v>
      </c>
      <c r="DI324" s="987">
        <v>0</v>
      </c>
      <c r="DJ324" s="986">
        <v>0</v>
      </c>
      <c r="DK324" s="987">
        <v>0</v>
      </c>
      <c r="DL324" s="986">
        <v>0</v>
      </c>
      <c r="DM324" s="987">
        <v>0</v>
      </c>
      <c r="DN324" s="986">
        <v>0</v>
      </c>
      <c r="DO324" s="987">
        <v>0</v>
      </c>
      <c r="DP324" s="988">
        <v>0</v>
      </c>
      <c r="DQ324" s="946"/>
      <c r="DR324" s="973"/>
      <c r="DS324" s="946"/>
      <c r="DT324" s="985">
        <v>0</v>
      </c>
      <c r="DU324" s="986">
        <v>0</v>
      </c>
      <c r="DV324" s="987">
        <v>0</v>
      </c>
      <c r="DW324" s="986">
        <v>0</v>
      </c>
      <c r="DX324" s="987">
        <v>0</v>
      </c>
      <c r="DY324" s="986">
        <v>0</v>
      </c>
      <c r="DZ324" s="987">
        <v>0</v>
      </c>
      <c r="EA324" s="986">
        <v>0</v>
      </c>
      <c r="EB324" s="987">
        <v>0</v>
      </c>
      <c r="EC324" s="986">
        <v>0</v>
      </c>
      <c r="ED324" s="987">
        <v>0</v>
      </c>
      <c r="EE324" s="986">
        <v>0</v>
      </c>
      <c r="EF324" s="987">
        <v>0</v>
      </c>
      <c r="EG324" s="986">
        <v>0</v>
      </c>
      <c r="EH324" s="987">
        <v>0</v>
      </c>
      <c r="EI324" s="986">
        <v>0</v>
      </c>
      <c r="EJ324" s="987">
        <v>0</v>
      </c>
      <c r="EK324" s="986">
        <v>0</v>
      </c>
      <c r="EL324" s="987">
        <v>0</v>
      </c>
      <c r="EM324" s="986">
        <v>0</v>
      </c>
      <c r="EN324" s="987">
        <v>0</v>
      </c>
      <c r="EO324" s="986">
        <v>0</v>
      </c>
      <c r="EP324" s="987">
        <v>0</v>
      </c>
      <c r="EQ324" s="986">
        <v>0</v>
      </c>
      <c r="ER324" s="987">
        <v>0</v>
      </c>
      <c r="ES324" s="986">
        <v>0</v>
      </c>
      <c r="ET324" s="987">
        <v>0</v>
      </c>
      <c r="EU324" s="986">
        <v>0</v>
      </c>
      <c r="EV324" s="987">
        <v>0</v>
      </c>
      <c r="EW324" s="986">
        <v>0</v>
      </c>
      <c r="EX324" s="987">
        <v>0</v>
      </c>
      <c r="EY324" s="986">
        <v>0</v>
      </c>
      <c r="EZ324" s="987">
        <v>0</v>
      </c>
      <c r="FA324" s="986">
        <v>0</v>
      </c>
      <c r="FB324" s="987">
        <v>0</v>
      </c>
      <c r="FC324" s="988">
        <v>0</v>
      </c>
      <c r="FD324" s="946"/>
      <c r="FE324" s="974"/>
      <c r="FF324" s="946"/>
      <c r="FG324" s="975"/>
      <c r="FI324" s="989" t="b">
        <v>1</v>
      </c>
    </row>
    <row r="325" spans="2:165" hidden="1" outlineLevel="1">
      <c r="B325" s="990">
        <v>309</v>
      </c>
      <c r="C325" s="991" t="s">
        <v>802</v>
      </c>
      <c r="E325" s="992">
        <v>0</v>
      </c>
      <c r="F325" s="993">
        <v>0</v>
      </c>
      <c r="G325" s="994">
        <v>0</v>
      </c>
      <c r="H325" s="993">
        <v>0</v>
      </c>
      <c r="I325" s="994">
        <v>0</v>
      </c>
      <c r="J325" s="993">
        <v>0</v>
      </c>
      <c r="K325" s="994">
        <v>0</v>
      </c>
      <c r="L325" s="993">
        <v>0</v>
      </c>
      <c r="M325" s="994">
        <v>0</v>
      </c>
      <c r="N325" s="993">
        <v>0</v>
      </c>
      <c r="O325" s="994">
        <v>0</v>
      </c>
      <c r="P325" s="993">
        <v>0</v>
      </c>
      <c r="Q325" s="994">
        <v>0</v>
      </c>
      <c r="R325" s="993">
        <v>0</v>
      </c>
      <c r="S325" s="994">
        <v>0</v>
      </c>
      <c r="T325" s="993">
        <v>0</v>
      </c>
      <c r="U325" s="994">
        <v>0</v>
      </c>
      <c r="V325" s="993">
        <v>0</v>
      </c>
      <c r="W325" s="994">
        <v>0</v>
      </c>
      <c r="X325" s="993">
        <v>0</v>
      </c>
      <c r="Y325" s="994">
        <v>0</v>
      </c>
      <c r="Z325" s="993">
        <v>0</v>
      </c>
      <c r="AA325" s="994">
        <v>0</v>
      </c>
      <c r="AB325" s="993">
        <v>0</v>
      </c>
      <c r="AC325" s="994">
        <v>0</v>
      </c>
      <c r="AD325" s="993">
        <v>0</v>
      </c>
      <c r="AE325" s="994">
        <v>0</v>
      </c>
      <c r="AF325" s="993">
        <v>0</v>
      </c>
      <c r="AG325" s="994">
        <v>0</v>
      </c>
      <c r="AH325" s="993">
        <v>0</v>
      </c>
      <c r="AI325" s="994">
        <v>0</v>
      </c>
      <c r="AJ325" s="993">
        <v>0</v>
      </c>
      <c r="AK325" s="994">
        <v>0</v>
      </c>
      <c r="AL325" s="993">
        <v>0</v>
      </c>
      <c r="AM325" s="994">
        <v>0</v>
      </c>
      <c r="AN325" s="995">
        <v>0</v>
      </c>
      <c r="AO325" s="946"/>
      <c r="AP325" s="964"/>
      <c r="AQ325" s="946"/>
      <c r="AR325" s="992">
        <v>0</v>
      </c>
      <c r="AS325" s="993">
        <v>0</v>
      </c>
      <c r="AT325" s="994">
        <v>0</v>
      </c>
      <c r="AU325" s="993">
        <v>0</v>
      </c>
      <c r="AV325" s="994">
        <v>0</v>
      </c>
      <c r="AW325" s="993">
        <v>0</v>
      </c>
      <c r="AX325" s="994">
        <v>0</v>
      </c>
      <c r="AY325" s="993">
        <v>0</v>
      </c>
      <c r="AZ325" s="994">
        <v>0</v>
      </c>
      <c r="BA325" s="993">
        <v>0</v>
      </c>
      <c r="BB325" s="994">
        <v>0</v>
      </c>
      <c r="BC325" s="993">
        <v>0</v>
      </c>
      <c r="BD325" s="994">
        <v>0</v>
      </c>
      <c r="BE325" s="993">
        <v>0</v>
      </c>
      <c r="BF325" s="994">
        <v>0</v>
      </c>
      <c r="BG325" s="993">
        <v>0</v>
      </c>
      <c r="BH325" s="994">
        <v>0</v>
      </c>
      <c r="BI325" s="993">
        <v>0</v>
      </c>
      <c r="BJ325" s="994">
        <v>0</v>
      </c>
      <c r="BK325" s="993">
        <v>0</v>
      </c>
      <c r="BL325" s="994">
        <v>0</v>
      </c>
      <c r="BM325" s="993">
        <v>0</v>
      </c>
      <c r="BN325" s="994">
        <v>0</v>
      </c>
      <c r="BO325" s="993">
        <v>0</v>
      </c>
      <c r="BP325" s="994">
        <v>0</v>
      </c>
      <c r="BQ325" s="993">
        <v>0</v>
      </c>
      <c r="BR325" s="994">
        <v>0</v>
      </c>
      <c r="BS325" s="993">
        <v>0</v>
      </c>
      <c r="BT325" s="994">
        <v>0</v>
      </c>
      <c r="BU325" s="993">
        <v>0</v>
      </c>
      <c r="BV325" s="994">
        <v>0</v>
      </c>
      <c r="BW325" s="993">
        <v>0</v>
      </c>
      <c r="BX325" s="994">
        <v>0</v>
      </c>
      <c r="BY325" s="993">
        <v>0</v>
      </c>
      <c r="BZ325" s="994">
        <v>0</v>
      </c>
      <c r="CA325" s="995">
        <v>0</v>
      </c>
      <c r="CB325" s="946"/>
      <c r="CC325" s="971"/>
      <c r="CD325" s="946"/>
      <c r="CE325" s="972"/>
      <c r="CF325" s="946"/>
      <c r="CG325" s="992">
        <v>0</v>
      </c>
      <c r="CH325" s="993">
        <v>0</v>
      </c>
      <c r="CI325" s="994">
        <v>0</v>
      </c>
      <c r="CJ325" s="993">
        <v>0</v>
      </c>
      <c r="CK325" s="994">
        <v>0</v>
      </c>
      <c r="CL325" s="993">
        <v>0</v>
      </c>
      <c r="CM325" s="994">
        <v>0</v>
      </c>
      <c r="CN325" s="993">
        <v>0</v>
      </c>
      <c r="CO325" s="994">
        <v>0</v>
      </c>
      <c r="CP325" s="993">
        <v>0</v>
      </c>
      <c r="CQ325" s="994">
        <v>0</v>
      </c>
      <c r="CR325" s="993">
        <v>0</v>
      </c>
      <c r="CS325" s="994">
        <v>0</v>
      </c>
      <c r="CT325" s="993">
        <v>0</v>
      </c>
      <c r="CU325" s="994">
        <v>0</v>
      </c>
      <c r="CV325" s="993">
        <v>0</v>
      </c>
      <c r="CW325" s="994">
        <v>0</v>
      </c>
      <c r="CX325" s="993">
        <v>0</v>
      </c>
      <c r="CY325" s="994">
        <v>0</v>
      </c>
      <c r="CZ325" s="993">
        <v>0</v>
      </c>
      <c r="DA325" s="994">
        <v>0</v>
      </c>
      <c r="DB325" s="993">
        <v>0</v>
      </c>
      <c r="DC325" s="994">
        <v>0</v>
      </c>
      <c r="DD325" s="993">
        <v>0</v>
      </c>
      <c r="DE325" s="994">
        <v>0</v>
      </c>
      <c r="DF325" s="993">
        <v>0</v>
      </c>
      <c r="DG325" s="994">
        <v>0</v>
      </c>
      <c r="DH325" s="993">
        <v>0</v>
      </c>
      <c r="DI325" s="994">
        <v>0</v>
      </c>
      <c r="DJ325" s="993">
        <v>0</v>
      </c>
      <c r="DK325" s="994">
        <v>0</v>
      </c>
      <c r="DL325" s="993">
        <v>0</v>
      </c>
      <c r="DM325" s="994">
        <v>0</v>
      </c>
      <c r="DN325" s="993">
        <v>0</v>
      </c>
      <c r="DO325" s="994">
        <v>0</v>
      </c>
      <c r="DP325" s="995">
        <v>0</v>
      </c>
      <c r="DQ325" s="946"/>
      <c r="DR325" s="973"/>
      <c r="DS325" s="946"/>
      <c r="DT325" s="992">
        <v>0</v>
      </c>
      <c r="DU325" s="993">
        <v>0</v>
      </c>
      <c r="DV325" s="994">
        <v>0</v>
      </c>
      <c r="DW325" s="993">
        <v>0</v>
      </c>
      <c r="DX325" s="994">
        <v>0</v>
      </c>
      <c r="DY325" s="993">
        <v>0</v>
      </c>
      <c r="DZ325" s="994">
        <v>0</v>
      </c>
      <c r="EA325" s="993">
        <v>0</v>
      </c>
      <c r="EB325" s="994">
        <v>0</v>
      </c>
      <c r="EC325" s="993">
        <v>0</v>
      </c>
      <c r="ED325" s="994">
        <v>0</v>
      </c>
      <c r="EE325" s="993">
        <v>0</v>
      </c>
      <c r="EF325" s="994">
        <v>0</v>
      </c>
      <c r="EG325" s="993">
        <v>0</v>
      </c>
      <c r="EH325" s="994">
        <v>0</v>
      </c>
      <c r="EI325" s="993">
        <v>0</v>
      </c>
      <c r="EJ325" s="994">
        <v>0</v>
      </c>
      <c r="EK325" s="993">
        <v>0</v>
      </c>
      <c r="EL325" s="994">
        <v>0</v>
      </c>
      <c r="EM325" s="993">
        <v>0</v>
      </c>
      <c r="EN325" s="994">
        <v>0</v>
      </c>
      <c r="EO325" s="993">
        <v>0</v>
      </c>
      <c r="EP325" s="994">
        <v>0</v>
      </c>
      <c r="EQ325" s="993">
        <v>0</v>
      </c>
      <c r="ER325" s="994">
        <v>0</v>
      </c>
      <c r="ES325" s="993">
        <v>0</v>
      </c>
      <c r="ET325" s="994">
        <v>0</v>
      </c>
      <c r="EU325" s="993">
        <v>0</v>
      </c>
      <c r="EV325" s="994">
        <v>0</v>
      </c>
      <c r="EW325" s="993">
        <v>0</v>
      </c>
      <c r="EX325" s="994">
        <v>0</v>
      </c>
      <c r="EY325" s="993">
        <v>0</v>
      </c>
      <c r="EZ325" s="994">
        <v>0</v>
      </c>
      <c r="FA325" s="993">
        <v>0</v>
      </c>
      <c r="FB325" s="994">
        <v>0</v>
      </c>
      <c r="FC325" s="995">
        <v>0</v>
      </c>
      <c r="FD325" s="946"/>
      <c r="FE325" s="974"/>
      <c r="FF325" s="946"/>
      <c r="FG325" s="975"/>
      <c r="FI325" s="996" t="b">
        <v>1</v>
      </c>
    </row>
    <row r="326" spans="2:165" hidden="1" outlineLevel="1">
      <c r="B326" s="983">
        <v>310</v>
      </c>
      <c r="C326" s="984" t="s">
        <v>803</v>
      </c>
      <c r="E326" s="985">
        <v>0</v>
      </c>
      <c r="F326" s="986">
        <v>0</v>
      </c>
      <c r="G326" s="987">
        <v>0</v>
      </c>
      <c r="H326" s="986">
        <v>0</v>
      </c>
      <c r="I326" s="987">
        <v>0</v>
      </c>
      <c r="J326" s="986">
        <v>0</v>
      </c>
      <c r="K326" s="987">
        <v>0</v>
      </c>
      <c r="L326" s="986">
        <v>0</v>
      </c>
      <c r="M326" s="987">
        <v>0</v>
      </c>
      <c r="N326" s="986">
        <v>0</v>
      </c>
      <c r="O326" s="987">
        <v>0</v>
      </c>
      <c r="P326" s="986">
        <v>0</v>
      </c>
      <c r="Q326" s="987">
        <v>0</v>
      </c>
      <c r="R326" s="986">
        <v>0</v>
      </c>
      <c r="S326" s="987">
        <v>0</v>
      </c>
      <c r="T326" s="986">
        <v>0</v>
      </c>
      <c r="U326" s="987">
        <v>0</v>
      </c>
      <c r="V326" s="986">
        <v>0</v>
      </c>
      <c r="W326" s="987">
        <v>0</v>
      </c>
      <c r="X326" s="986">
        <v>0</v>
      </c>
      <c r="Y326" s="987">
        <v>0</v>
      </c>
      <c r="Z326" s="986">
        <v>0</v>
      </c>
      <c r="AA326" s="987">
        <v>0</v>
      </c>
      <c r="AB326" s="986">
        <v>0</v>
      </c>
      <c r="AC326" s="987">
        <v>0</v>
      </c>
      <c r="AD326" s="986">
        <v>0</v>
      </c>
      <c r="AE326" s="987">
        <v>0</v>
      </c>
      <c r="AF326" s="986">
        <v>0</v>
      </c>
      <c r="AG326" s="987">
        <v>0</v>
      </c>
      <c r="AH326" s="986">
        <v>0</v>
      </c>
      <c r="AI326" s="987">
        <v>0</v>
      </c>
      <c r="AJ326" s="986">
        <v>0</v>
      </c>
      <c r="AK326" s="987">
        <v>0</v>
      </c>
      <c r="AL326" s="986">
        <v>0</v>
      </c>
      <c r="AM326" s="987">
        <v>0</v>
      </c>
      <c r="AN326" s="988">
        <v>0</v>
      </c>
      <c r="AO326" s="946"/>
      <c r="AP326" s="964"/>
      <c r="AQ326" s="946"/>
      <c r="AR326" s="985">
        <v>0</v>
      </c>
      <c r="AS326" s="986">
        <v>0</v>
      </c>
      <c r="AT326" s="987">
        <v>0</v>
      </c>
      <c r="AU326" s="986">
        <v>0</v>
      </c>
      <c r="AV326" s="987">
        <v>0</v>
      </c>
      <c r="AW326" s="986">
        <v>0</v>
      </c>
      <c r="AX326" s="987">
        <v>0</v>
      </c>
      <c r="AY326" s="986">
        <v>0</v>
      </c>
      <c r="AZ326" s="987">
        <v>0</v>
      </c>
      <c r="BA326" s="986">
        <v>0</v>
      </c>
      <c r="BB326" s="987">
        <v>0</v>
      </c>
      <c r="BC326" s="986">
        <v>0</v>
      </c>
      <c r="BD326" s="987">
        <v>0</v>
      </c>
      <c r="BE326" s="986">
        <v>0</v>
      </c>
      <c r="BF326" s="987">
        <v>0</v>
      </c>
      <c r="BG326" s="986">
        <v>0</v>
      </c>
      <c r="BH326" s="987">
        <v>0</v>
      </c>
      <c r="BI326" s="986">
        <v>0</v>
      </c>
      <c r="BJ326" s="987">
        <v>0</v>
      </c>
      <c r="BK326" s="986">
        <v>0</v>
      </c>
      <c r="BL326" s="987">
        <v>0</v>
      </c>
      <c r="BM326" s="986">
        <v>0</v>
      </c>
      <c r="BN326" s="987">
        <v>0</v>
      </c>
      <c r="BO326" s="986">
        <v>0</v>
      </c>
      <c r="BP326" s="987">
        <v>0</v>
      </c>
      <c r="BQ326" s="986">
        <v>0</v>
      </c>
      <c r="BR326" s="987">
        <v>0</v>
      </c>
      <c r="BS326" s="986">
        <v>0</v>
      </c>
      <c r="BT326" s="987">
        <v>0</v>
      </c>
      <c r="BU326" s="986">
        <v>0</v>
      </c>
      <c r="BV326" s="987">
        <v>0</v>
      </c>
      <c r="BW326" s="986">
        <v>0</v>
      </c>
      <c r="BX326" s="987">
        <v>0</v>
      </c>
      <c r="BY326" s="986">
        <v>0</v>
      </c>
      <c r="BZ326" s="987">
        <v>0</v>
      </c>
      <c r="CA326" s="988">
        <v>0</v>
      </c>
      <c r="CB326" s="946"/>
      <c r="CC326" s="971"/>
      <c r="CD326" s="946"/>
      <c r="CE326" s="972"/>
      <c r="CF326" s="946"/>
      <c r="CG326" s="985">
        <v>0</v>
      </c>
      <c r="CH326" s="986">
        <v>0</v>
      </c>
      <c r="CI326" s="987">
        <v>0</v>
      </c>
      <c r="CJ326" s="986">
        <v>0</v>
      </c>
      <c r="CK326" s="987">
        <v>0</v>
      </c>
      <c r="CL326" s="986">
        <v>0</v>
      </c>
      <c r="CM326" s="987">
        <v>0</v>
      </c>
      <c r="CN326" s="986">
        <v>0</v>
      </c>
      <c r="CO326" s="987">
        <v>0</v>
      </c>
      <c r="CP326" s="986">
        <v>0</v>
      </c>
      <c r="CQ326" s="987">
        <v>0</v>
      </c>
      <c r="CR326" s="986">
        <v>0</v>
      </c>
      <c r="CS326" s="987">
        <v>0</v>
      </c>
      <c r="CT326" s="986">
        <v>0</v>
      </c>
      <c r="CU326" s="987">
        <v>0</v>
      </c>
      <c r="CV326" s="986">
        <v>0</v>
      </c>
      <c r="CW326" s="987">
        <v>0</v>
      </c>
      <c r="CX326" s="986">
        <v>0</v>
      </c>
      <c r="CY326" s="987">
        <v>0</v>
      </c>
      <c r="CZ326" s="986">
        <v>0</v>
      </c>
      <c r="DA326" s="987">
        <v>0</v>
      </c>
      <c r="DB326" s="986">
        <v>0</v>
      </c>
      <c r="DC326" s="987">
        <v>0</v>
      </c>
      <c r="DD326" s="986">
        <v>0</v>
      </c>
      <c r="DE326" s="987">
        <v>0</v>
      </c>
      <c r="DF326" s="986">
        <v>0</v>
      </c>
      <c r="DG326" s="987">
        <v>0</v>
      </c>
      <c r="DH326" s="986">
        <v>0</v>
      </c>
      <c r="DI326" s="987">
        <v>0</v>
      </c>
      <c r="DJ326" s="986">
        <v>0</v>
      </c>
      <c r="DK326" s="987">
        <v>0</v>
      </c>
      <c r="DL326" s="986">
        <v>0</v>
      </c>
      <c r="DM326" s="987">
        <v>0</v>
      </c>
      <c r="DN326" s="986">
        <v>0</v>
      </c>
      <c r="DO326" s="987">
        <v>0</v>
      </c>
      <c r="DP326" s="988">
        <v>0</v>
      </c>
      <c r="DQ326" s="946"/>
      <c r="DR326" s="973"/>
      <c r="DS326" s="946"/>
      <c r="DT326" s="985">
        <v>0</v>
      </c>
      <c r="DU326" s="986">
        <v>0</v>
      </c>
      <c r="DV326" s="987">
        <v>0</v>
      </c>
      <c r="DW326" s="986">
        <v>0</v>
      </c>
      <c r="DX326" s="987">
        <v>0</v>
      </c>
      <c r="DY326" s="986">
        <v>0</v>
      </c>
      <c r="DZ326" s="987">
        <v>0</v>
      </c>
      <c r="EA326" s="986">
        <v>0</v>
      </c>
      <c r="EB326" s="987">
        <v>0</v>
      </c>
      <c r="EC326" s="986">
        <v>0</v>
      </c>
      <c r="ED326" s="987">
        <v>0</v>
      </c>
      <c r="EE326" s="986">
        <v>0</v>
      </c>
      <c r="EF326" s="987">
        <v>0</v>
      </c>
      <c r="EG326" s="986">
        <v>0</v>
      </c>
      <c r="EH326" s="987">
        <v>0</v>
      </c>
      <c r="EI326" s="986">
        <v>0</v>
      </c>
      <c r="EJ326" s="987">
        <v>0</v>
      </c>
      <c r="EK326" s="986">
        <v>0</v>
      </c>
      <c r="EL326" s="987">
        <v>0</v>
      </c>
      <c r="EM326" s="986">
        <v>0</v>
      </c>
      <c r="EN326" s="987">
        <v>0</v>
      </c>
      <c r="EO326" s="986">
        <v>0</v>
      </c>
      <c r="EP326" s="987">
        <v>0</v>
      </c>
      <c r="EQ326" s="986">
        <v>0</v>
      </c>
      <c r="ER326" s="987">
        <v>0</v>
      </c>
      <c r="ES326" s="986">
        <v>0</v>
      </c>
      <c r="ET326" s="987">
        <v>0</v>
      </c>
      <c r="EU326" s="986">
        <v>0</v>
      </c>
      <c r="EV326" s="987">
        <v>0</v>
      </c>
      <c r="EW326" s="986">
        <v>0</v>
      </c>
      <c r="EX326" s="987">
        <v>0</v>
      </c>
      <c r="EY326" s="986">
        <v>0</v>
      </c>
      <c r="EZ326" s="987">
        <v>0</v>
      </c>
      <c r="FA326" s="986">
        <v>0</v>
      </c>
      <c r="FB326" s="987">
        <v>0</v>
      </c>
      <c r="FC326" s="988">
        <v>0</v>
      </c>
      <c r="FD326" s="946"/>
      <c r="FE326" s="974"/>
      <c r="FF326" s="946"/>
      <c r="FG326" s="975"/>
      <c r="FI326" s="989" t="b">
        <v>1</v>
      </c>
    </row>
    <row r="327" spans="2:165" hidden="1" outlineLevel="1">
      <c r="B327" s="990">
        <v>311</v>
      </c>
      <c r="C327" s="991" t="s">
        <v>804</v>
      </c>
      <c r="E327" s="992">
        <v>0</v>
      </c>
      <c r="F327" s="993">
        <v>0</v>
      </c>
      <c r="G327" s="994">
        <v>0</v>
      </c>
      <c r="H327" s="993">
        <v>0</v>
      </c>
      <c r="I327" s="994">
        <v>0</v>
      </c>
      <c r="J327" s="993">
        <v>0</v>
      </c>
      <c r="K327" s="994">
        <v>0</v>
      </c>
      <c r="L327" s="993">
        <v>0</v>
      </c>
      <c r="M327" s="994">
        <v>0</v>
      </c>
      <c r="N327" s="993">
        <v>0</v>
      </c>
      <c r="O327" s="994">
        <v>0</v>
      </c>
      <c r="P327" s="993">
        <v>0</v>
      </c>
      <c r="Q327" s="994">
        <v>0</v>
      </c>
      <c r="R327" s="993">
        <v>0</v>
      </c>
      <c r="S327" s="994">
        <v>0</v>
      </c>
      <c r="T327" s="993">
        <v>0</v>
      </c>
      <c r="U327" s="994">
        <v>0</v>
      </c>
      <c r="V327" s="993">
        <v>0</v>
      </c>
      <c r="W327" s="994">
        <v>0</v>
      </c>
      <c r="X327" s="993">
        <v>0</v>
      </c>
      <c r="Y327" s="994">
        <v>0</v>
      </c>
      <c r="Z327" s="993">
        <v>0</v>
      </c>
      <c r="AA327" s="994">
        <v>0</v>
      </c>
      <c r="AB327" s="993">
        <v>0</v>
      </c>
      <c r="AC327" s="994">
        <v>0</v>
      </c>
      <c r="AD327" s="993">
        <v>0</v>
      </c>
      <c r="AE327" s="994">
        <v>0</v>
      </c>
      <c r="AF327" s="993">
        <v>0</v>
      </c>
      <c r="AG327" s="994">
        <v>0</v>
      </c>
      <c r="AH327" s="993">
        <v>0</v>
      </c>
      <c r="AI327" s="994">
        <v>0</v>
      </c>
      <c r="AJ327" s="993">
        <v>0</v>
      </c>
      <c r="AK327" s="994">
        <v>0</v>
      </c>
      <c r="AL327" s="993">
        <v>0</v>
      </c>
      <c r="AM327" s="994">
        <v>0</v>
      </c>
      <c r="AN327" s="995">
        <v>0</v>
      </c>
      <c r="AO327" s="946"/>
      <c r="AP327" s="964"/>
      <c r="AQ327" s="946"/>
      <c r="AR327" s="992">
        <v>0</v>
      </c>
      <c r="AS327" s="993">
        <v>0</v>
      </c>
      <c r="AT327" s="994">
        <v>0</v>
      </c>
      <c r="AU327" s="993">
        <v>0</v>
      </c>
      <c r="AV327" s="994">
        <v>0</v>
      </c>
      <c r="AW327" s="993">
        <v>0</v>
      </c>
      <c r="AX327" s="994">
        <v>0</v>
      </c>
      <c r="AY327" s="993">
        <v>0</v>
      </c>
      <c r="AZ327" s="994">
        <v>0</v>
      </c>
      <c r="BA327" s="993">
        <v>0</v>
      </c>
      <c r="BB327" s="994">
        <v>0</v>
      </c>
      <c r="BC327" s="993">
        <v>0</v>
      </c>
      <c r="BD327" s="994">
        <v>0</v>
      </c>
      <c r="BE327" s="993">
        <v>0</v>
      </c>
      <c r="BF327" s="994">
        <v>0</v>
      </c>
      <c r="BG327" s="993">
        <v>0</v>
      </c>
      <c r="BH327" s="994">
        <v>0</v>
      </c>
      <c r="BI327" s="993">
        <v>0</v>
      </c>
      <c r="BJ327" s="994">
        <v>0</v>
      </c>
      <c r="BK327" s="993">
        <v>0</v>
      </c>
      <c r="BL327" s="994">
        <v>0</v>
      </c>
      <c r="BM327" s="993">
        <v>0</v>
      </c>
      <c r="BN327" s="994">
        <v>0</v>
      </c>
      <c r="BO327" s="993">
        <v>0</v>
      </c>
      <c r="BP327" s="994">
        <v>0</v>
      </c>
      <c r="BQ327" s="993">
        <v>0</v>
      </c>
      <c r="BR327" s="994">
        <v>0</v>
      </c>
      <c r="BS327" s="993">
        <v>0</v>
      </c>
      <c r="BT327" s="994">
        <v>0</v>
      </c>
      <c r="BU327" s="993">
        <v>0</v>
      </c>
      <c r="BV327" s="994">
        <v>0</v>
      </c>
      <c r="BW327" s="993">
        <v>0</v>
      </c>
      <c r="BX327" s="994">
        <v>0</v>
      </c>
      <c r="BY327" s="993">
        <v>0</v>
      </c>
      <c r="BZ327" s="994">
        <v>0</v>
      </c>
      <c r="CA327" s="995">
        <v>0</v>
      </c>
      <c r="CB327" s="946"/>
      <c r="CC327" s="971"/>
      <c r="CD327" s="946"/>
      <c r="CE327" s="972"/>
      <c r="CF327" s="946"/>
      <c r="CG327" s="992">
        <v>0</v>
      </c>
      <c r="CH327" s="993">
        <v>0</v>
      </c>
      <c r="CI327" s="994">
        <v>0</v>
      </c>
      <c r="CJ327" s="993">
        <v>0</v>
      </c>
      <c r="CK327" s="994">
        <v>0</v>
      </c>
      <c r="CL327" s="993">
        <v>0</v>
      </c>
      <c r="CM327" s="994">
        <v>0</v>
      </c>
      <c r="CN327" s="993">
        <v>0</v>
      </c>
      <c r="CO327" s="994">
        <v>0</v>
      </c>
      <c r="CP327" s="993">
        <v>0</v>
      </c>
      <c r="CQ327" s="994">
        <v>0</v>
      </c>
      <c r="CR327" s="993">
        <v>0</v>
      </c>
      <c r="CS327" s="994">
        <v>0</v>
      </c>
      <c r="CT327" s="993">
        <v>0</v>
      </c>
      <c r="CU327" s="994">
        <v>0</v>
      </c>
      <c r="CV327" s="993">
        <v>0</v>
      </c>
      <c r="CW327" s="994">
        <v>0</v>
      </c>
      <c r="CX327" s="993">
        <v>0</v>
      </c>
      <c r="CY327" s="994">
        <v>0</v>
      </c>
      <c r="CZ327" s="993">
        <v>0</v>
      </c>
      <c r="DA327" s="994">
        <v>0</v>
      </c>
      <c r="DB327" s="993">
        <v>0</v>
      </c>
      <c r="DC327" s="994">
        <v>0</v>
      </c>
      <c r="DD327" s="993">
        <v>0</v>
      </c>
      <c r="DE327" s="994">
        <v>0</v>
      </c>
      <c r="DF327" s="993">
        <v>0</v>
      </c>
      <c r="DG327" s="994">
        <v>0</v>
      </c>
      <c r="DH327" s="993">
        <v>0</v>
      </c>
      <c r="DI327" s="994">
        <v>0</v>
      </c>
      <c r="DJ327" s="993">
        <v>0</v>
      </c>
      <c r="DK327" s="994">
        <v>0</v>
      </c>
      <c r="DL327" s="993">
        <v>0</v>
      </c>
      <c r="DM327" s="994">
        <v>0</v>
      </c>
      <c r="DN327" s="993">
        <v>0</v>
      </c>
      <c r="DO327" s="994">
        <v>0</v>
      </c>
      <c r="DP327" s="995">
        <v>0</v>
      </c>
      <c r="DQ327" s="946"/>
      <c r="DR327" s="973"/>
      <c r="DS327" s="946"/>
      <c r="DT327" s="992">
        <v>0</v>
      </c>
      <c r="DU327" s="993">
        <v>0</v>
      </c>
      <c r="DV327" s="994">
        <v>0</v>
      </c>
      <c r="DW327" s="993">
        <v>0</v>
      </c>
      <c r="DX327" s="994">
        <v>0</v>
      </c>
      <c r="DY327" s="993">
        <v>0</v>
      </c>
      <c r="DZ327" s="994">
        <v>0</v>
      </c>
      <c r="EA327" s="993">
        <v>0</v>
      </c>
      <c r="EB327" s="994">
        <v>0</v>
      </c>
      <c r="EC327" s="993">
        <v>0</v>
      </c>
      <c r="ED327" s="994">
        <v>0</v>
      </c>
      <c r="EE327" s="993">
        <v>0</v>
      </c>
      <c r="EF327" s="994">
        <v>0</v>
      </c>
      <c r="EG327" s="993">
        <v>0</v>
      </c>
      <c r="EH327" s="994">
        <v>0</v>
      </c>
      <c r="EI327" s="993">
        <v>0</v>
      </c>
      <c r="EJ327" s="994">
        <v>0</v>
      </c>
      <c r="EK327" s="993">
        <v>0</v>
      </c>
      <c r="EL327" s="994">
        <v>0</v>
      </c>
      <c r="EM327" s="993">
        <v>0</v>
      </c>
      <c r="EN327" s="994">
        <v>0</v>
      </c>
      <c r="EO327" s="993">
        <v>0</v>
      </c>
      <c r="EP327" s="994">
        <v>0</v>
      </c>
      <c r="EQ327" s="993">
        <v>0</v>
      </c>
      <c r="ER327" s="994">
        <v>0</v>
      </c>
      <c r="ES327" s="993">
        <v>0</v>
      </c>
      <c r="ET327" s="994">
        <v>0</v>
      </c>
      <c r="EU327" s="993">
        <v>0</v>
      </c>
      <c r="EV327" s="994">
        <v>0</v>
      </c>
      <c r="EW327" s="993">
        <v>0</v>
      </c>
      <c r="EX327" s="994">
        <v>0</v>
      </c>
      <c r="EY327" s="993">
        <v>0</v>
      </c>
      <c r="EZ327" s="994">
        <v>0</v>
      </c>
      <c r="FA327" s="993">
        <v>0</v>
      </c>
      <c r="FB327" s="994">
        <v>0</v>
      </c>
      <c r="FC327" s="995">
        <v>0</v>
      </c>
      <c r="FD327" s="946"/>
      <c r="FE327" s="974"/>
      <c r="FF327" s="946"/>
      <c r="FG327" s="975"/>
      <c r="FI327" s="996" t="b">
        <v>1</v>
      </c>
    </row>
    <row r="328" spans="2:165" hidden="1" outlineLevel="1">
      <c r="B328" s="1013">
        <v>312</v>
      </c>
      <c r="C328" s="1021" t="s">
        <v>805</v>
      </c>
      <c r="E328" s="1015">
        <v>0</v>
      </c>
      <c r="F328" s="1016">
        <v>0</v>
      </c>
      <c r="G328" s="1017">
        <v>0</v>
      </c>
      <c r="H328" s="1016">
        <v>0</v>
      </c>
      <c r="I328" s="1017">
        <v>0</v>
      </c>
      <c r="J328" s="1016">
        <v>0</v>
      </c>
      <c r="K328" s="1017">
        <v>0</v>
      </c>
      <c r="L328" s="1016">
        <v>0</v>
      </c>
      <c r="M328" s="1017">
        <v>0</v>
      </c>
      <c r="N328" s="1016">
        <v>0</v>
      </c>
      <c r="O328" s="1017">
        <v>0</v>
      </c>
      <c r="P328" s="1016">
        <v>0</v>
      </c>
      <c r="Q328" s="1017">
        <v>0</v>
      </c>
      <c r="R328" s="1016">
        <v>0</v>
      </c>
      <c r="S328" s="1017">
        <v>0</v>
      </c>
      <c r="T328" s="1016">
        <v>0</v>
      </c>
      <c r="U328" s="1017">
        <v>0</v>
      </c>
      <c r="V328" s="1016">
        <v>0</v>
      </c>
      <c r="W328" s="1017">
        <v>0</v>
      </c>
      <c r="X328" s="1016">
        <v>0</v>
      </c>
      <c r="Y328" s="1017">
        <v>0</v>
      </c>
      <c r="Z328" s="1016">
        <v>0</v>
      </c>
      <c r="AA328" s="1017">
        <v>0</v>
      </c>
      <c r="AB328" s="1016">
        <v>0</v>
      </c>
      <c r="AC328" s="1017">
        <v>0</v>
      </c>
      <c r="AD328" s="1016">
        <v>0</v>
      </c>
      <c r="AE328" s="1017">
        <v>0</v>
      </c>
      <c r="AF328" s="1016">
        <v>0</v>
      </c>
      <c r="AG328" s="1017">
        <v>0</v>
      </c>
      <c r="AH328" s="1016">
        <v>0</v>
      </c>
      <c r="AI328" s="1017">
        <v>0</v>
      </c>
      <c r="AJ328" s="1016">
        <v>0</v>
      </c>
      <c r="AK328" s="1017">
        <v>0</v>
      </c>
      <c r="AL328" s="1016">
        <v>0</v>
      </c>
      <c r="AM328" s="1017">
        <v>0</v>
      </c>
      <c r="AN328" s="1018">
        <v>0</v>
      </c>
      <c r="AO328" s="946"/>
      <c r="AP328" s="964"/>
      <c r="AQ328" s="946"/>
      <c r="AR328" s="1015">
        <v>0</v>
      </c>
      <c r="AS328" s="1016">
        <v>0</v>
      </c>
      <c r="AT328" s="1017">
        <v>0</v>
      </c>
      <c r="AU328" s="1016">
        <v>0</v>
      </c>
      <c r="AV328" s="1017">
        <v>0</v>
      </c>
      <c r="AW328" s="1016">
        <v>0</v>
      </c>
      <c r="AX328" s="1017">
        <v>0</v>
      </c>
      <c r="AY328" s="1016">
        <v>0</v>
      </c>
      <c r="AZ328" s="1017">
        <v>0</v>
      </c>
      <c r="BA328" s="1016">
        <v>0</v>
      </c>
      <c r="BB328" s="1017">
        <v>0</v>
      </c>
      <c r="BC328" s="1016">
        <v>0</v>
      </c>
      <c r="BD328" s="1017">
        <v>0</v>
      </c>
      <c r="BE328" s="1016">
        <v>0</v>
      </c>
      <c r="BF328" s="1017">
        <v>0</v>
      </c>
      <c r="BG328" s="1016">
        <v>0</v>
      </c>
      <c r="BH328" s="1017">
        <v>0</v>
      </c>
      <c r="BI328" s="1016">
        <v>0</v>
      </c>
      <c r="BJ328" s="1017">
        <v>0</v>
      </c>
      <c r="BK328" s="1016">
        <v>0</v>
      </c>
      <c r="BL328" s="1017">
        <v>0</v>
      </c>
      <c r="BM328" s="1016">
        <v>0</v>
      </c>
      <c r="BN328" s="1017">
        <v>0</v>
      </c>
      <c r="BO328" s="1016">
        <v>0</v>
      </c>
      <c r="BP328" s="1017">
        <v>0</v>
      </c>
      <c r="BQ328" s="1016">
        <v>0</v>
      </c>
      <c r="BR328" s="1017">
        <v>0</v>
      </c>
      <c r="BS328" s="1016">
        <v>0</v>
      </c>
      <c r="BT328" s="1017">
        <v>0</v>
      </c>
      <c r="BU328" s="1016">
        <v>0</v>
      </c>
      <c r="BV328" s="1017">
        <v>0</v>
      </c>
      <c r="BW328" s="1016">
        <v>0</v>
      </c>
      <c r="BX328" s="1017">
        <v>0</v>
      </c>
      <c r="BY328" s="1016">
        <v>0</v>
      </c>
      <c r="BZ328" s="1017">
        <v>0</v>
      </c>
      <c r="CA328" s="1018">
        <v>0</v>
      </c>
      <c r="CB328" s="946"/>
      <c r="CC328" s="971"/>
      <c r="CD328" s="946"/>
      <c r="CE328" s="972"/>
      <c r="CF328" s="946"/>
      <c r="CG328" s="1015">
        <v>0</v>
      </c>
      <c r="CH328" s="1016">
        <v>0</v>
      </c>
      <c r="CI328" s="1017">
        <v>0</v>
      </c>
      <c r="CJ328" s="1016">
        <v>0</v>
      </c>
      <c r="CK328" s="1017">
        <v>0</v>
      </c>
      <c r="CL328" s="1016">
        <v>0</v>
      </c>
      <c r="CM328" s="1017">
        <v>0</v>
      </c>
      <c r="CN328" s="1016">
        <v>0</v>
      </c>
      <c r="CO328" s="1017">
        <v>0</v>
      </c>
      <c r="CP328" s="1016">
        <v>0</v>
      </c>
      <c r="CQ328" s="1017">
        <v>0</v>
      </c>
      <c r="CR328" s="1016">
        <v>0</v>
      </c>
      <c r="CS328" s="1017">
        <v>0</v>
      </c>
      <c r="CT328" s="1016">
        <v>0</v>
      </c>
      <c r="CU328" s="1017">
        <v>0</v>
      </c>
      <c r="CV328" s="1016">
        <v>0</v>
      </c>
      <c r="CW328" s="1017">
        <v>0</v>
      </c>
      <c r="CX328" s="1016">
        <v>0</v>
      </c>
      <c r="CY328" s="1017">
        <v>0</v>
      </c>
      <c r="CZ328" s="1016">
        <v>0</v>
      </c>
      <c r="DA328" s="1017">
        <v>0</v>
      </c>
      <c r="DB328" s="1016">
        <v>0</v>
      </c>
      <c r="DC328" s="1017">
        <v>0</v>
      </c>
      <c r="DD328" s="1016">
        <v>0</v>
      </c>
      <c r="DE328" s="1017">
        <v>0</v>
      </c>
      <c r="DF328" s="1016">
        <v>0</v>
      </c>
      <c r="DG328" s="1017">
        <v>0</v>
      </c>
      <c r="DH328" s="1016">
        <v>0</v>
      </c>
      <c r="DI328" s="1017">
        <v>0</v>
      </c>
      <c r="DJ328" s="1016">
        <v>0</v>
      </c>
      <c r="DK328" s="1017">
        <v>0</v>
      </c>
      <c r="DL328" s="1016">
        <v>0</v>
      </c>
      <c r="DM328" s="1017">
        <v>0</v>
      </c>
      <c r="DN328" s="1016">
        <v>0</v>
      </c>
      <c r="DO328" s="1017">
        <v>0</v>
      </c>
      <c r="DP328" s="1018">
        <v>0</v>
      </c>
      <c r="DQ328" s="946"/>
      <c r="DR328" s="973"/>
      <c r="DS328" s="946"/>
      <c r="DT328" s="1015">
        <v>0</v>
      </c>
      <c r="DU328" s="1016">
        <v>0</v>
      </c>
      <c r="DV328" s="1017">
        <v>0</v>
      </c>
      <c r="DW328" s="1016">
        <v>0</v>
      </c>
      <c r="DX328" s="1017">
        <v>0</v>
      </c>
      <c r="DY328" s="1016">
        <v>0</v>
      </c>
      <c r="DZ328" s="1017">
        <v>0</v>
      </c>
      <c r="EA328" s="1016">
        <v>0</v>
      </c>
      <c r="EB328" s="1017">
        <v>0</v>
      </c>
      <c r="EC328" s="1016">
        <v>0</v>
      </c>
      <c r="ED328" s="1017">
        <v>0</v>
      </c>
      <c r="EE328" s="1016">
        <v>0</v>
      </c>
      <c r="EF328" s="1017">
        <v>0</v>
      </c>
      <c r="EG328" s="1016">
        <v>0</v>
      </c>
      <c r="EH328" s="1017">
        <v>0</v>
      </c>
      <c r="EI328" s="1016">
        <v>0</v>
      </c>
      <c r="EJ328" s="1017">
        <v>0</v>
      </c>
      <c r="EK328" s="1016">
        <v>0</v>
      </c>
      <c r="EL328" s="1017">
        <v>0</v>
      </c>
      <c r="EM328" s="1016">
        <v>0</v>
      </c>
      <c r="EN328" s="1017">
        <v>0</v>
      </c>
      <c r="EO328" s="1016">
        <v>0</v>
      </c>
      <c r="EP328" s="1017">
        <v>0</v>
      </c>
      <c r="EQ328" s="1016">
        <v>0</v>
      </c>
      <c r="ER328" s="1017">
        <v>0</v>
      </c>
      <c r="ES328" s="1016">
        <v>0</v>
      </c>
      <c r="ET328" s="1017">
        <v>0</v>
      </c>
      <c r="EU328" s="1016">
        <v>0</v>
      </c>
      <c r="EV328" s="1017">
        <v>0</v>
      </c>
      <c r="EW328" s="1016">
        <v>0</v>
      </c>
      <c r="EX328" s="1017">
        <v>0</v>
      </c>
      <c r="EY328" s="1016">
        <v>0</v>
      </c>
      <c r="EZ328" s="1017">
        <v>0</v>
      </c>
      <c r="FA328" s="1016">
        <v>0</v>
      </c>
      <c r="FB328" s="1017">
        <v>0</v>
      </c>
      <c r="FC328" s="1018">
        <v>0</v>
      </c>
      <c r="FD328" s="946"/>
      <c r="FE328" s="974"/>
      <c r="FF328" s="946"/>
      <c r="FG328" s="975"/>
      <c r="FI328" s="1019" t="b">
        <v>1</v>
      </c>
    </row>
    <row r="329" spans="2:165" hidden="1" outlineLevel="1">
      <c r="B329" s="976">
        <v>313</v>
      </c>
      <c r="C329" s="977" t="s">
        <v>317</v>
      </c>
      <c r="E329" s="978">
        <v>0</v>
      </c>
      <c r="F329" s="979">
        <v>0</v>
      </c>
      <c r="G329" s="980">
        <v>0</v>
      </c>
      <c r="H329" s="979">
        <v>0</v>
      </c>
      <c r="I329" s="980">
        <v>0</v>
      </c>
      <c r="J329" s="979">
        <v>0</v>
      </c>
      <c r="K329" s="980">
        <v>0</v>
      </c>
      <c r="L329" s="979">
        <v>0</v>
      </c>
      <c r="M329" s="980">
        <v>0</v>
      </c>
      <c r="N329" s="979">
        <v>0</v>
      </c>
      <c r="O329" s="980">
        <v>0</v>
      </c>
      <c r="P329" s="979">
        <v>0</v>
      </c>
      <c r="Q329" s="980">
        <v>0</v>
      </c>
      <c r="R329" s="979">
        <v>0</v>
      </c>
      <c r="S329" s="980">
        <v>0</v>
      </c>
      <c r="T329" s="979">
        <v>0</v>
      </c>
      <c r="U329" s="980">
        <v>0</v>
      </c>
      <c r="V329" s="979">
        <v>0</v>
      </c>
      <c r="W329" s="980">
        <v>0</v>
      </c>
      <c r="X329" s="979">
        <v>0</v>
      </c>
      <c r="Y329" s="980">
        <v>0</v>
      </c>
      <c r="Z329" s="979">
        <v>0</v>
      </c>
      <c r="AA329" s="980">
        <v>0</v>
      </c>
      <c r="AB329" s="979">
        <v>0</v>
      </c>
      <c r="AC329" s="980">
        <v>0</v>
      </c>
      <c r="AD329" s="979">
        <v>0</v>
      </c>
      <c r="AE329" s="980">
        <v>0</v>
      </c>
      <c r="AF329" s="979">
        <v>0</v>
      </c>
      <c r="AG329" s="980">
        <v>0</v>
      </c>
      <c r="AH329" s="979">
        <v>0</v>
      </c>
      <c r="AI329" s="980">
        <v>0</v>
      </c>
      <c r="AJ329" s="979">
        <v>0</v>
      </c>
      <c r="AK329" s="980">
        <v>0</v>
      </c>
      <c r="AL329" s="979">
        <v>0</v>
      </c>
      <c r="AM329" s="980">
        <v>0</v>
      </c>
      <c r="AN329" s="981">
        <v>0</v>
      </c>
      <c r="AO329" s="946"/>
      <c r="AP329" s="964"/>
      <c r="AQ329" s="946"/>
      <c r="AR329" s="978">
        <v>0</v>
      </c>
      <c r="AS329" s="979">
        <v>0</v>
      </c>
      <c r="AT329" s="980">
        <v>0</v>
      </c>
      <c r="AU329" s="979">
        <v>0</v>
      </c>
      <c r="AV329" s="980">
        <v>0</v>
      </c>
      <c r="AW329" s="979">
        <v>0</v>
      </c>
      <c r="AX329" s="980">
        <v>0</v>
      </c>
      <c r="AY329" s="979">
        <v>0</v>
      </c>
      <c r="AZ329" s="980">
        <v>0</v>
      </c>
      <c r="BA329" s="979">
        <v>0</v>
      </c>
      <c r="BB329" s="980">
        <v>0</v>
      </c>
      <c r="BC329" s="979">
        <v>0</v>
      </c>
      <c r="BD329" s="980">
        <v>0</v>
      </c>
      <c r="BE329" s="979">
        <v>0</v>
      </c>
      <c r="BF329" s="980">
        <v>0</v>
      </c>
      <c r="BG329" s="979">
        <v>0</v>
      </c>
      <c r="BH329" s="980">
        <v>0</v>
      </c>
      <c r="BI329" s="979">
        <v>0</v>
      </c>
      <c r="BJ329" s="980">
        <v>0</v>
      </c>
      <c r="BK329" s="979">
        <v>0</v>
      </c>
      <c r="BL329" s="980">
        <v>0</v>
      </c>
      <c r="BM329" s="979">
        <v>0</v>
      </c>
      <c r="BN329" s="980">
        <v>0</v>
      </c>
      <c r="BO329" s="979">
        <v>0</v>
      </c>
      <c r="BP329" s="980">
        <v>0</v>
      </c>
      <c r="BQ329" s="979">
        <v>0</v>
      </c>
      <c r="BR329" s="980">
        <v>0</v>
      </c>
      <c r="BS329" s="979">
        <v>0</v>
      </c>
      <c r="BT329" s="980">
        <v>0</v>
      </c>
      <c r="BU329" s="979">
        <v>0</v>
      </c>
      <c r="BV329" s="980">
        <v>0</v>
      </c>
      <c r="BW329" s="979">
        <v>0</v>
      </c>
      <c r="BX329" s="980">
        <v>0</v>
      </c>
      <c r="BY329" s="979">
        <v>0</v>
      </c>
      <c r="BZ329" s="980">
        <v>0</v>
      </c>
      <c r="CA329" s="981">
        <v>0</v>
      </c>
      <c r="CB329" s="946"/>
      <c r="CC329" s="971"/>
      <c r="CD329" s="946"/>
      <c r="CE329" s="972"/>
      <c r="CF329" s="946"/>
      <c r="CG329" s="978">
        <v>0</v>
      </c>
      <c r="CH329" s="979">
        <v>0</v>
      </c>
      <c r="CI329" s="980">
        <v>0</v>
      </c>
      <c r="CJ329" s="979">
        <v>0</v>
      </c>
      <c r="CK329" s="980">
        <v>0</v>
      </c>
      <c r="CL329" s="979">
        <v>0</v>
      </c>
      <c r="CM329" s="980">
        <v>0</v>
      </c>
      <c r="CN329" s="979">
        <v>0</v>
      </c>
      <c r="CO329" s="980">
        <v>0</v>
      </c>
      <c r="CP329" s="979">
        <v>0</v>
      </c>
      <c r="CQ329" s="980">
        <v>0</v>
      </c>
      <c r="CR329" s="979">
        <v>0</v>
      </c>
      <c r="CS329" s="980">
        <v>0</v>
      </c>
      <c r="CT329" s="979">
        <v>0</v>
      </c>
      <c r="CU329" s="980">
        <v>0</v>
      </c>
      <c r="CV329" s="979">
        <v>0</v>
      </c>
      <c r="CW329" s="980">
        <v>0</v>
      </c>
      <c r="CX329" s="979">
        <v>0</v>
      </c>
      <c r="CY329" s="980">
        <v>0</v>
      </c>
      <c r="CZ329" s="979">
        <v>0</v>
      </c>
      <c r="DA329" s="980">
        <v>0</v>
      </c>
      <c r="DB329" s="979">
        <v>0</v>
      </c>
      <c r="DC329" s="980">
        <v>0</v>
      </c>
      <c r="DD329" s="979">
        <v>0</v>
      </c>
      <c r="DE329" s="980">
        <v>0</v>
      </c>
      <c r="DF329" s="979">
        <v>0</v>
      </c>
      <c r="DG329" s="980">
        <v>0</v>
      </c>
      <c r="DH329" s="979">
        <v>0</v>
      </c>
      <c r="DI329" s="980">
        <v>0</v>
      </c>
      <c r="DJ329" s="979">
        <v>0</v>
      </c>
      <c r="DK329" s="980">
        <v>0</v>
      </c>
      <c r="DL329" s="979">
        <v>0</v>
      </c>
      <c r="DM329" s="980">
        <v>0</v>
      </c>
      <c r="DN329" s="979">
        <v>0</v>
      </c>
      <c r="DO329" s="980">
        <v>0</v>
      </c>
      <c r="DP329" s="981">
        <v>0</v>
      </c>
      <c r="DQ329" s="946"/>
      <c r="DR329" s="973"/>
      <c r="DS329" s="946"/>
      <c r="DT329" s="978">
        <v>0</v>
      </c>
      <c r="DU329" s="979">
        <v>0</v>
      </c>
      <c r="DV329" s="980">
        <v>0</v>
      </c>
      <c r="DW329" s="979">
        <v>0</v>
      </c>
      <c r="DX329" s="980">
        <v>0</v>
      </c>
      <c r="DY329" s="979">
        <v>0</v>
      </c>
      <c r="DZ329" s="980">
        <v>0</v>
      </c>
      <c r="EA329" s="979">
        <v>0</v>
      </c>
      <c r="EB329" s="980">
        <v>0</v>
      </c>
      <c r="EC329" s="979">
        <v>0</v>
      </c>
      <c r="ED329" s="980">
        <v>0</v>
      </c>
      <c r="EE329" s="979">
        <v>0</v>
      </c>
      <c r="EF329" s="980">
        <v>0</v>
      </c>
      <c r="EG329" s="979">
        <v>0</v>
      </c>
      <c r="EH329" s="980">
        <v>0</v>
      </c>
      <c r="EI329" s="979">
        <v>0</v>
      </c>
      <c r="EJ329" s="980">
        <v>0</v>
      </c>
      <c r="EK329" s="979">
        <v>0</v>
      </c>
      <c r="EL329" s="980">
        <v>0</v>
      </c>
      <c r="EM329" s="979">
        <v>0</v>
      </c>
      <c r="EN329" s="980">
        <v>0</v>
      </c>
      <c r="EO329" s="979">
        <v>0</v>
      </c>
      <c r="EP329" s="980">
        <v>0</v>
      </c>
      <c r="EQ329" s="979">
        <v>0</v>
      </c>
      <c r="ER329" s="980">
        <v>0</v>
      </c>
      <c r="ES329" s="979">
        <v>0</v>
      </c>
      <c r="ET329" s="980">
        <v>0</v>
      </c>
      <c r="EU329" s="979">
        <v>0</v>
      </c>
      <c r="EV329" s="980">
        <v>0</v>
      </c>
      <c r="EW329" s="979">
        <v>0</v>
      </c>
      <c r="EX329" s="980">
        <v>0</v>
      </c>
      <c r="EY329" s="979">
        <v>0</v>
      </c>
      <c r="EZ329" s="980">
        <v>0</v>
      </c>
      <c r="FA329" s="979">
        <v>0</v>
      </c>
      <c r="FB329" s="980">
        <v>0</v>
      </c>
      <c r="FC329" s="981">
        <v>0</v>
      </c>
      <c r="FD329" s="946"/>
      <c r="FE329" s="974"/>
      <c r="FF329" s="946"/>
      <c r="FG329" s="975"/>
      <c r="FI329" s="982" t="b">
        <v>1</v>
      </c>
    </row>
    <row r="330" spans="2:165" hidden="1" outlineLevel="1">
      <c r="B330" s="983">
        <v>314</v>
      </c>
      <c r="C330" s="1012" t="s">
        <v>312</v>
      </c>
      <c r="E330" s="985">
        <v>0</v>
      </c>
      <c r="F330" s="986">
        <v>0</v>
      </c>
      <c r="G330" s="987">
        <v>0</v>
      </c>
      <c r="H330" s="986">
        <v>0</v>
      </c>
      <c r="I330" s="987">
        <v>0</v>
      </c>
      <c r="J330" s="986">
        <v>0</v>
      </c>
      <c r="K330" s="987">
        <v>0</v>
      </c>
      <c r="L330" s="986">
        <v>0</v>
      </c>
      <c r="M330" s="987">
        <v>0</v>
      </c>
      <c r="N330" s="986">
        <v>0</v>
      </c>
      <c r="O330" s="987">
        <v>0</v>
      </c>
      <c r="P330" s="986">
        <v>0</v>
      </c>
      <c r="Q330" s="987">
        <v>0</v>
      </c>
      <c r="R330" s="986">
        <v>0</v>
      </c>
      <c r="S330" s="987">
        <v>0</v>
      </c>
      <c r="T330" s="986">
        <v>0</v>
      </c>
      <c r="U330" s="987">
        <v>0</v>
      </c>
      <c r="V330" s="986">
        <v>0</v>
      </c>
      <c r="W330" s="987">
        <v>0</v>
      </c>
      <c r="X330" s="986">
        <v>0</v>
      </c>
      <c r="Y330" s="987">
        <v>0</v>
      </c>
      <c r="Z330" s="986">
        <v>0</v>
      </c>
      <c r="AA330" s="987">
        <v>0</v>
      </c>
      <c r="AB330" s="986">
        <v>0</v>
      </c>
      <c r="AC330" s="987">
        <v>0</v>
      </c>
      <c r="AD330" s="986">
        <v>0</v>
      </c>
      <c r="AE330" s="987">
        <v>0</v>
      </c>
      <c r="AF330" s="986">
        <v>0</v>
      </c>
      <c r="AG330" s="987">
        <v>0</v>
      </c>
      <c r="AH330" s="986">
        <v>0</v>
      </c>
      <c r="AI330" s="987">
        <v>0</v>
      </c>
      <c r="AJ330" s="986">
        <v>0</v>
      </c>
      <c r="AK330" s="987">
        <v>0</v>
      </c>
      <c r="AL330" s="986">
        <v>0</v>
      </c>
      <c r="AM330" s="987">
        <v>0</v>
      </c>
      <c r="AN330" s="988">
        <v>0</v>
      </c>
      <c r="AO330" s="946"/>
      <c r="AP330" s="964"/>
      <c r="AQ330" s="946"/>
      <c r="AR330" s="985">
        <v>0</v>
      </c>
      <c r="AS330" s="986">
        <v>0</v>
      </c>
      <c r="AT330" s="987">
        <v>0</v>
      </c>
      <c r="AU330" s="986">
        <v>0</v>
      </c>
      <c r="AV330" s="987">
        <v>0</v>
      </c>
      <c r="AW330" s="986">
        <v>0</v>
      </c>
      <c r="AX330" s="987">
        <v>0</v>
      </c>
      <c r="AY330" s="986">
        <v>0</v>
      </c>
      <c r="AZ330" s="987">
        <v>0</v>
      </c>
      <c r="BA330" s="986">
        <v>0</v>
      </c>
      <c r="BB330" s="987">
        <v>0</v>
      </c>
      <c r="BC330" s="986">
        <v>0</v>
      </c>
      <c r="BD330" s="987">
        <v>0</v>
      </c>
      <c r="BE330" s="986">
        <v>0</v>
      </c>
      <c r="BF330" s="987">
        <v>0</v>
      </c>
      <c r="BG330" s="986">
        <v>0</v>
      </c>
      <c r="BH330" s="987">
        <v>0</v>
      </c>
      <c r="BI330" s="986">
        <v>0</v>
      </c>
      <c r="BJ330" s="987">
        <v>0</v>
      </c>
      <c r="BK330" s="986">
        <v>0</v>
      </c>
      <c r="BL330" s="987">
        <v>0</v>
      </c>
      <c r="BM330" s="986">
        <v>0</v>
      </c>
      <c r="BN330" s="987">
        <v>0</v>
      </c>
      <c r="BO330" s="986">
        <v>0</v>
      </c>
      <c r="BP330" s="987">
        <v>0</v>
      </c>
      <c r="BQ330" s="986">
        <v>0</v>
      </c>
      <c r="BR330" s="987">
        <v>0</v>
      </c>
      <c r="BS330" s="986">
        <v>0</v>
      </c>
      <c r="BT330" s="987">
        <v>0</v>
      </c>
      <c r="BU330" s="986">
        <v>0</v>
      </c>
      <c r="BV330" s="987">
        <v>0</v>
      </c>
      <c r="BW330" s="986">
        <v>0</v>
      </c>
      <c r="BX330" s="987">
        <v>0</v>
      </c>
      <c r="BY330" s="986">
        <v>0</v>
      </c>
      <c r="BZ330" s="987">
        <v>0</v>
      </c>
      <c r="CA330" s="988">
        <v>0</v>
      </c>
      <c r="CB330" s="946"/>
      <c r="CC330" s="971"/>
      <c r="CD330" s="946"/>
      <c r="CE330" s="972"/>
      <c r="CF330" s="946"/>
      <c r="CG330" s="985">
        <v>0</v>
      </c>
      <c r="CH330" s="986">
        <v>0</v>
      </c>
      <c r="CI330" s="987">
        <v>0</v>
      </c>
      <c r="CJ330" s="986">
        <v>0</v>
      </c>
      <c r="CK330" s="987">
        <v>0</v>
      </c>
      <c r="CL330" s="986">
        <v>0</v>
      </c>
      <c r="CM330" s="987">
        <v>0</v>
      </c>
      <c r="CN330" s="986">
        <v>0</v>
      </c>
      <c r="CO330" s="987">
        <v>0</v>
      </c>
      <c r="CP330" s="986">
        <v>0</v>
      </c>
      <c r="CQ330" s="987">
        <v>0</v>
      </c>
      <c r="CR330" s="986">
        <v>0</v>
      </c>
      <c r="CS330" s="987">
        <v>0</v>
      </c>
      <c r="CT330" s="986">
        <v>0</v>
      </c>
      <c r="CU330" s="987">
        <v>0</v>
      </c>
      <c r="CV330" s="986">
        <v>0</v>
      </c>
      <c r="CW330" s="987">
        <v>0</v>
      </c>
      <c r="CX330" s="986">
        <v>0</v>
      </c>
      <c r="CY330" s="987">
        <v>0</v>
      </c>
      <c r="CZ330" s="986">
        <v>0</v>
      </c>
      <c r="DA330" s="987">
        <v>0</v>
      </c>
      <c r="DB330" s="986">
        <v>0</v>
      </c>
      <c r="DC330" s="987">
        <v>0</v>
      </c>
      <c r="DD330" s="986">
        <v>0</v>
      </c>
      <c r="DE330" s="987">
        <v>0</v>
      </c>
      <c r="DF330" s="986">
        <v>0</v>
      </c>
      <c r="DG330" s="987">
        <v>0</v>
      </c>
      <c r="DH330" s="986">
        <v>0</v>
      </c>
      <c r="DI330" s="987">
        <v>0</v>
      </c>
      <c r="DJ330" s="986">
        <v>0</v>
      </c>
      <c r="DK330" s="987">
        <v>0</v>
      </c>
      <c r="DL330" s="986">
        <v>0</v>
      </c>
      <c r="DM330" s="987">
        <v>0</v>
      </c>
      <c r="DN330" s="986">
        <v>0</v>
      </c>
      <c r="DO330" s="987">
        <v>0</v>
      </c>
      <c r="DP330" s="988">
        <v>0</v>
      </c>
      <c r="DQ330" s="946"/>
      <c r="DR330" s="973"/>
      <c r="DS330" s="946"/>
      <c r="DT330" s="985">
        <v>0</v>
      </c>
      <c r="DU330" s="986">
        <v>0</v>
      </c>
      <c r="DV330" s="987">
        <v>0</v>
      </c>
      <c r="DW330" s="986">
        <v>0</v>
      </c>
      <c r="DX330" s="987">
        <v>0</v>
      </c>
      <c r="DY330" s="986">
        <v>0</v>
      </c>
      <c r="DZ330" s="987">
        <v>0</v>
      </c>
      <c r="EA330" s="986">
        <v>0</v>
      </c>
      <c r="EB330" s="987">
        <v>0</v>
      </c>
      <c r="EC330" s="986">
        <v>0</v>
      </c>
      <c r="ED330" s="987">
        <v>0</v>
      </c>
      <c r="EE330" s="986">
        <v>0</v>
      </c>
      <c r="EF330" s="987">
        <v>0</v>
      </c>
      <c r="EG330" s="986">
        <v>0</v>
      </c>
      <c r="EH330" s="987">
        <v>0</v>
      </c>
      <c r="EI330" s="986">
        <v>0</v>
      </c>
      <c r="EJ330" s="987">
        <v>0</v>
      </c>
      <c r="EK330" s="986">
        <v>0</v>
      </c>
      <c r="EL330" s="987">
        <v>0</v>
      </c>
      <c r="EM330" s="986">
        <v>0</v>
      </c>
      <c r="EN330" s="987">
        <v>0</v>
      </c>
      <c r="EO330" s="986">
        <v>0</v>
      </c>
      <c r="EP330" s="987">
        <v>0</v>
      </c>
      <c r="EQ330" s="986">
        <v>0</v>
      </c>
      <c r="ER330" s="987">
        <v>0</v>
      </c>
      <c r="ES330" s="986">
        <v>0</v>
      </c>
      <c r="ET330" s="987">
        <v>0</v>
      </c>
      <c r="EU330" s="986">
        <v>0</v>
      </c>
      <c r="EV330" s="987">
        <v>0</v>
      </c>
      <c r="EW330" s="986">
        <v>0</v>
      </c>
      <c r="EX330" s="987">
        <v>0</v>
      </c>
      <c r="EY330" s="986">
        <v>0</v>
      </c>
      <c r="EZ330" s="987">
        <v>0</v>
      </c>
      <c r="FA330" s="986">
        <v>0</v>
      </c>
      <c r="FB330" s="987">
        <v>0</v>
      </c>
      <c r="FC330" s="988">
        <v>0</v>
      </c>
      <c r="FD330" s="946"/>
      <c r="FE330" s="974"/>
      <c r="FF330" s="946"/>
      <c r="FG330" s="975"/>
      <c r="FI330" s="989" t="b">
        <v>1</v>
      </c>
    </row>
    <row r="331" spans="2:165" hidden="1" outlineLevel="1">
      <c r="B331" s="990">
        <v>315</v>
      </c>
      <c r="C331" s="991" t="s">
        <v>316</v>
      </c>
      <c r="E331" s="992">
        <v>0</v>
      </c>
      <c r="F331" s="993">
        <v>0</v>
      </c>
      <c r="G331" s="994">
        <v>0</v>
      </c>
      <c r="H331" s="993">
        <v>0</v>
      </c>
      <c r="I331" s="994">
        <v>0</v>
      </c>
      <c r="J331" s="993">
        <v>0</v>
      </c>
      <c r="K331" s="994">
        <v>0</v>
      </c>
      <c r="L331" s="993">
        <v>0</v>
      </c>
      <c r="M331" s="994">
        <v>0</v>
      </c>
      <c r="N331" s="993">
        <v>0</v>
      </c>
      <c r="O331" s="994">
        <v>0</v>
      </c>
      <c r="P331" s="993">
        <v>0</v>
      </c>
      <c r="Q331" s="994">
        <v>0</v>
      </c>
      <c r="R331" s="993">
        <v>0</v>
      </c>
      <c r="S331" s="994">
        <v>0</v>
      </c>
      <c r="T331" s="993">
        <v>0</v>
      </c>
      <c r="U331" s="994">
        <v>0</v>
      </c>
      <c r="V331" s="993">
        <v>0</v>
      </c>
      <c r="W331" s="994">
        <v>0</v>
      </c>
      <c r="X331" s="993">
        <v>0</v>
      </c>
      <c r="Y331" s="994">
        <v>0</v>
      </c>
      <c r="Z331" s="993">
        <v>0</v>
      </c>
      <c r="AA331" s="994">
        <v>0</v>
      </c>
      <c r="AB331" s="993">
        <v>0</v>
      </c>
      <c r="AC331" s="994">
        <v>0</v>
      </c>
      <c r="AD331" s="993">
        <v>0</v>
      </c>
      <c r="AE331" s="994">
        <v>0</v>
      </c>
      <c r="AF331" s="993">
        <v>0</v>
      </c>
      <c r="AG331" s="994">
        <v>0</v>
      </c>
      <c r="AH331" s="993">
        <v>0</v>
      </c>
      <c r="AI331" s="994">
        <v>0</v>
      </c>
      <c r="AJ331" s="993">
        <v>0</v>
      </c>
      <c r="AK331" s="994">
        <v>0</v>
      </c>
      <c r="AL331" s="993">
        <v>0</v>
      </c>
      <c r="AM331" s="994">
        <v>0</v>
      </c>
      <c r="AN331" s="995">
        <v>0</v>
      </c>
      <c r="AO331" s="946"/>
      <c r="AP331" s="964"/>
      <c r="AQ331" s="946"/>
      <c r="AR331" s="992">
        <v>0</v>
      </c>
      <c r="AS331" s="993">
        <v>0</v>
      </c>
      <c r="AT331" s="994">
        <v>0</v>
      </c>
      <c r="AU331" s="993">
        <v>0</v>
      </c>
      <c r="AV331" s="994">
        <v>0</v>
      </c>
      <c r="AW331" s="993">
        <v>0</v>
      </c>
      <c r="AX331" s="994">
        <v>0</v>
      </c>
      <c r="AY331" s="993">
        <v>0</v>
      </c>
      <c r="AZ331" s="994">
        <v>0</v>
      </c>
      <c r="BA331" s="993">
        <v>0</v>
      </c>
      <c r="BB331" s="994">
        <v>0</v>
      </c>
      <c r="BC331" s="993">
        <v>0</v>
      </c>
      <c r="BD331" s="994">
        <v>0</v>
      </c>
      <c r="BE331" s="993">
        <v>0</v>
      </c>
      <c r="BF331" s="994">
        <v>0</v>
      </c>
      <c r="BG331" s="993">
        <v>0</v>
      </c>
      <c r="BH331" s="994">
        <v>0</v>
      </c>
      <c r="BI331" s="993">
        <v>0</v>
      </c>
      <c r="BJ331" s="994">
        <v>0</v>
      </c>
      <c r="BK331" s="993">
        <v>0</v>
      </c>
      <c r="BL331" s="994">
        <v>0</v>
      </c>
      <c r="BM331" s="993">
        <v>0</v>
      </c>
      <c r="BN331" s="994">
        <v>0</v>
      </c>
      <c r="BO331" s="993">
        <v>0</v>
      </c>
      <c r="BP331" s="994">
        <v>0</v>
      </c>
      <c r="BQ331" s="993">
        <v>0</v>
      </c>
      <c r="BR331" s="994">
        <v>0</v>
      </c>
      <c r="BS331" s="993">
        <v>0</v>
      </c>
      <c r="BT331" s="994">
        <v>0</v>
      </c>
      <c r="BU331" s="993">
        <v>0</v>
      </c>
      <c r="BV331" s="994">
        <v>0</v>
      </c>
      <c r="BW331" s="993">
        <v>0</v>
      </c>
      <c r="BX331" s="994">
        <v>0</v>
      </c>
      <c r="BY331" s="993">
        <v>0</v>
      </c>
      <c r="BZ331" s="994">
        <v>0</v>
      </c>
      <c r="CA331" s="995">
        <v>0</v>
      </c>
      <c r="CB331" s="946"/>
      <c r="CC331" s="971"/>
      <c r="CD331" s="946"/>
      <c r="CE331" s="972"/>
      <c r="CF331" s="946"/>
      <c r="CG331" s="992">
        <v>0</v>
      </c>
      <c r="CH331" s="993">
        <v>0</v>
      </c>
      <c r="CI331" s="994">
        <v>0</v>
      </c>
      <c r="CJ331" s="993">
        <v>0</v>
      </c>
      <c r="CK331" s="994">
        <v>0</v>
      </c>
      <c r="CL331" s="993">
        <v>0</v>
      </c>
      <c r="CM331" s="994">
        <v>0</v>
      </c>
      <c r="CN331" s="993">
        <v>0</v>
      </c>
      <c r="CO331" s="994">
        <v>0</v>
      </c>
      <c r="CP331" s="993">
        <v>0</v>
      </c>
      <c r="CQ331" s="994">
        <v>0</v>
      </c>
      <c r="CR331" s="993">
        <v>0</v>
      </c>
      <c r="CS331" s="994">
        <v>0</v>
      </c>
      <c r="CT331" s="993">
        <v>0</v>
      </c>
      <c r="CU331" s="994">
        <v>0</v>
      </c>
      <c r="CV331" s="993">
        <v>0</v>
      </c>
      <c r="CW331" s="994">
        <v>0</v>
      </c>
      <c r="CX331" s="993">
        <v>0</v>
      </c>
      <c r="CY331" s="994">
        <v>0</v>
      </c>
      <c r="CZ331" s="993">
        <v>0</v>
      </c>
      <c r="DA331" s="994">
        <v>0</v>
      </c>
      <c r="DB331" s="993">
        <v>0</v>
      </c>
      <c r="DC331" s="994">
        <v>0</v>
      </c>
      <c r="DD331" s="993">
        <v>0</v>
      </c>
      <c r="DE331" s="994">
        <v>0</v>
      </c>
      <c r="DF331" s="993">
        <v>0</v>
      </c>
      <c r="DG331" s="994">
        <v>0</v>
      </c>
      <c r="DH331" s="993">
        <v>0</v>
      </c>
      <c r="DI331" s="994">
        <v>0</v>
      </c>
      <c r="DJ331" s="993">
        <v>0</v>
      </c>
      <c r="DK331" s="994">
        <v>0</v>
      </c>
      <c r="DL331" s="993">
        <v>0</v>
      </c>
      <c r="DM331" s="994">
        <v>0</v>
      </c>
      <c r="DN331" s="993">
        <v>0</v>
      </c>
      <c r="DO331" s="994">
        <v>0</v>
      </c>
      <c r="DP331" s="995">
        <v>0</v>
      </c>
      <c r="DQ331" s="946"/>
      <c r="DR331" s="973"/>
      <c r="DS331" s="946"/>
      <c r="DT331" s="992">
        <v>0</v>
      </c>
      <c r="DU331" s="993">
        <v>0</v>
      </c>
      <c r="DV331" s="994">
        <v>0</v>
      </c>
      <c r="DW331" s="993">
        <v>0</v>
      </c>
      <c r="DX331" s="994">
        <v>0</v>
      </c>
      <c r="DY331" s="993">
        <v>0</v>
      </c>
      <c r="DZ331" s="994">
        <v>0</v>
      </c>
      <c r="EA331" s="993">
        <v>0</v>
      </c>
      <c r="EB331" s="994">
        <v>0</v>
      </c>
      <c r="EC331" s="993">
        <v>0</v>
      </c>
      <c r="ED331" s="994">
        <v>0</v>
      </c>
      <c r="EE331" s="993">
        <v>0</v>
      </c>
      <c r="EF331" s="994">
        <v>0</v>
      </c>
      <c r="EG331" s="993">
        <v>0</v>
      </c>
      <c r="EH331" s="994">
        <v>0</v>
      </c>
      <c r="EI331" s="993">
        <v>0</v>
      </c>
      <c r="EJ331" s="994">
        <v>0</v>
      </c>
      <c r="EK331" s="993">
        <v>0</v>
      </c>
      <c r="EL331" s="994">
        <v>0</v>
      </c>
      <c r="EM331" s="993">
        <v>0</v>
      </c>
      <c r="EN331" s="994">
        <v>0</v>
      </c>
      <c r="EO331" s="993">
        <v>0</v>
      </c>
      <c r="EP331" s="994">
        <v>0</v>
      </c>
      <c r="EQ331" s="993">
        <v>0</v>
      </c>
      <c r="ER331" s="994">
        <v>0</v>
      </c>
      <c r="ES331" s="993">
        <v>0</v>
      </c>
      <c r="ET331" s="994">
        <v>0</v>
      </c>
      <c r="EU331" s="993">
        <v>0</v>
      </c>
      <c r="EV331" s="994">
        <v>0</v>
      </c>
      <c r="EW331" s="993">
        <v>0</v>
      </c>
      <c r="EX331" s="994">
        <v>0</v>
      </c>
      <c r="EY331" s="993">
        <v>0</v>
      </c>
      <c r="EZ331" s="994">
        <v>0</v>
      </c>
      <c r="FA331" s="993">
        <v>0</v>
      </c>
      <c r="FB331" s="994">
        <v>0</v>
      </c>
      <c r="FC331" s="995">
        <v>0</v>
      </c>
      <c r="FD331" s="946"/>
      <c r="FE331" s="974"/>
      <c r="FF331" s="946"/>
      <c r="FG331" s="975"/>
      <c r="FI331" s="996" t="b">
        <v>1</v>
      </c>
    </row>
    <row r="332" spans="2:165" hidden="1" outlineLevel="1">
      <c r="B332" s="983">
        <v>316</v>
      </c>
      <c r="C332" s="984" t="s">
        <v>318</v>
      </c>
      <c r="E332" s="985">
        <v>0</v>
      </c>
      <c r="F332" s="986">
        <v>0</v>
      </c>
      <c r="G332" s="987">
        <v>0</v>
      </c>
      <c r="H332" s="986">
        <v>0</v>
      </c>
      <c r="I332" s="987">
        <v>0</v>
      </c>
      <c r="J332" s="986">
        <v>0</v>
      </c>
      <c r="K332" s="987">
        <v>0</v>
      </c>
      <c r="L332" s="986">
        <v>0</v>
      </c>
      <c r="M332" s="987">
        <v>0</v>
      </c>
      <c r="N332" s="986">
        <v>0</v>
      </c>
      <c r="O332" s="987">
        <v>0</v>
      </c>
      <c r="P332" s="986">
        <v>0</v>
      </c>
      <c r="Q332" s="987">
        <v>0</v>
      </c>
      <c r="R332" s="986">
        <v>0</v>
      </c>
      <c r="S332" s="987">
        <v>0</v>
      </c>
      <c r="T332" s="986">
        <v>0</v>
      </c>
      <c r="U332" s="987">
        <v>0</v>
      </c>
      <c r="V332" s="986">
        <v>0</v>
      </c>
      <c r="W332" s="987">
        <v>0</v>
      </c>
      <c r="X332" s="986">
        <v>0</v>
      </c>
      <c r="Y332" s="987">
        <v>0</v>
      </c>
      <c r="Z332" s="986">
        <v>0</v>
      </c>
      <c r="AA332" s="987">
        <v>0</v>
      </c>
      <c r="AB332" s="986">
        <v>0</v>
      </c>
      <c r="AC332" s="987">
        <v>0</v>
      </c>
      <c r="AD332" s="986">
        <v>0</v>
      </c>
      <c r="AE332" s="987">
        <v>0</v>
      </c>
      <c r="AF332" s="986">
        <v>0</v>
      </c>
      <c r="AG332" s="987">
        <v>0</v>
      </c>
      <c r="AH332" s="986">
        <v>0</v>
      </c>
      <c r="AI332" s="987">
        <v>0</v>
      </c>
      <c r="AJ332" s="986">
        <v>0</v>
      </c>
      <c r="AK332" s="987">
        <v>0</v>
      </c>
      <c r="AL332" s="986">
        <v>0</v>
      </c>
      <c r="AM332" s="987">
        <v>0</v>
      </c>
      <c r="AN332" s="988">
        <v>0</v>
      </c>
      <c r="AO332" s="946"/>
      <c r="AP332" s="964"/>
      <c r="AQ332" s="946"/>
      <c r="AR332" s="985">
        <v>0</v>
      </c>
      <c r="AS332" s="986">
        <v>0</v>
      </c>
      <c r="AT332" s="987">
        <v>0</v>
      </c>
      <c r="AU332" s="986">
        <v>0</v>
      </c>
      <c r="AV332" s="987">
        <v>0</v>
      </c>
      <c r="AW332" s="986">
        <v>0</v>
      </c>
      <c r="AX332" s="987">
        <v>0</v>
      </c>
      <c r="AY332" s="986">
        <v>0</v>
      </c>
      <c r="AZ332" s="987">
        <v>0</v>
      </c>
      <c r="BA332" s="986">
        <v>0</v>
      </c>
      <c r="BB332" s="987">
        <v>0</v>
      </c>
      <c r="BC332" s="986">
        <v>0</v>
      </c>
      <c r="BD332" s="987">
        <v>0</v>
      </c>
      <c r="BE332" s="986">
        <v>0</v>
      </c>
      <c r="BF332" s="987">
        <v>0</v>
      </c>
      <c r="BG332" s="986">
        <v>0</v>
      </c>
      <c r="BH332" s="987">
        <v>0</v>
      </c>
      <c r="BI332" s="986">
        <v>0</v>
      </c>
      <c r="BJ332" s="987">
        <v>0</v>
      </c>
      <c r="BK332" s="986">
        <v>0</v>
      </c>
      <c r="BL332" s="987">
        <v>0</v>
      </c>
      <c r="BM332" s="986">
        <v>0</v>
      </c>
      <c r="BN332" s="987">
        <v>0</v>
      </c>
      <c r="BO332" s="986">
        <v>0</v>
      </c>
      <c r="BP332" s="987">
        <v>0</v>
      </c>
      <c r="BQ332" s="986">
        <v>0</v>
      </c>
      <c r="BR332" s="987">
        <v>0</v>
      </c>
      <c r="BS332" s="986">
        <v>0</v>
      </c>
      <c r="BT332" s="987">
        <v>0</v>
      </c>
      <c r="BU332" s="986">
        <v>0</v>
      </c>
      <c r="BV332" s="987">
        <v>0</v>
      </c>
      <c r="BW332" s="986">
        <v>0</v>
      </c>
      <c r="BX332" s="987">
        <v>0</v>
      </c>
      <c r="BY332" s="986">
        <v>0</v>
      </c>
      <c r="BZ332" s="987">
        <v>0</v>
      </c>
      <c r="CA332" s="988">
        <v>0</v>
      </c>
      <c r="CB332" s="946"/>
      <c r="CC332" s="971"/>
      <c r="CD332" s="946"/>
      <c r="CE332" s="972"/>
      <c r="CF332" s="946"/>
      <c r="CG332" s="985">
        <v>0</v>
      </c>
      <c r="CH332" s="986">
        <v>0</v>
      </c>
      <c r="CI332" s="987">
        <v>0</v>
      </c>
      <c r="CJ332" s="986">
        <v>0</v>
      </c>
      <c r="CK332" s="987">
        <v>0</v>
      </c>
      <c r="CL332" s="986">
        <v>0</v>
      </c>
      <c r="CM332" s="987">
        <v>0</v>
      </c>
      <c r="CN332" s="986">
        <v>0</v>
      </c>
      <c r="CO332" s="987">
        <v>0</v>
      </c>
      <c r="CP332" s="986">
        <v>0</v>
      </c>
      <c r="CQ332" s="987">
        <v>0</v>
      </c>
      <c r="CR332" s="986">
        <v>0</v>
      </c>
      <c r="CS332" s="987">
        <v>0</v>
      </c>
      <c r="CT332" s="986">
        <v>0</v>
      </c>
      <c r="CU332" s="987">
        <v>0</v>
      </c>
      <c r="CV332" s="986">
        <v>0</v>
      </c>
      <c r="CW332" s="987">
        <v>0</v>
      </c>
      <c r="CX332" s="986">
        <v>0</v>
      </c>
      <c r="CY332" s="987">
        <v>0</v>
      </c>
      <c r="CZ332" s="986">
        <v>0</v>
      </c>
      <c r="DA332" s="987">
        <v>0</v>
      </c>
      <c r="DB332" s="986">
        <v>0</v>
      </c>
      <c r="DC332" s="987">
        <v>0</v>
      </c>
      <c r="DD332" s="986">
        <v>0</v>
      </c>
      <c r="DE332" s="987">
        <v>0</v>
      </c>
      <c r="DF332" s="986">
        <v>0</v>
      </c>
      <c r="DG332" s="987">
        <v>0</v>
      </c>
      <c r="DH332" s="986">
        <v>0</v>
      </c>
      <c r="DI332" s="987">
        <v>0</v>
      </c>
      <c r="DJ332" s="986">
        <v>0</v>
      </c>
      <c r="DK332" s="987">
        <v>0</v>
      </c>
      <c r="DL332" s="986">
        <v>0</v>
      </c>
      <c r="DM332" s="987">
        <v>0</v>
      </c>
      <c r="DN332" s="986">
        <v>0</v>
      </c>
      <c r="DO332" s="987">
        <v>0</v>
      </c>
      <c r="DP332" s="988">
        <v>0</v>
      </c>
      <c r="DQ332" s="946"/>
      <c r="DR332" s="973"/>
      <c r="DS332" s="946"/>
      <c r="DT332" s="985">
        <v>0</v>
      </c>
      <c r="DU332" s="986">
        <v>0</v>
      </c>
      <c r="DV332" s="987">
        <v>0</v>
      </c>
      <c r="DW332" s="986">
        <v>0</v>
      </c>
      <c r="DX332" s="987">
        <v>0</v>
      </c>
      <c r="DY332" s="986">
        <v>0</v>
      </c>
      <c r="DZ332" s="987">
        <v>0</v>
      </c>
      <c r="EA332" s="986">
        <v>0</v>
      </c>
      <c r="EB332" s="987">
        <v>0</v>
      </c>
      <c r="EC332" s="986">
        <v>0</v>
      </c>
      <c r="ED332" s="987">
        <v>0</v>
      </c>
      <c r="EE332" s="986">
        <v>0</v>
      </c>
      <c r="EF332" s="987">
        <v>0</v>
      </c>
      <c r="EG332" s="986">
        <v>0</v>
      </c>
      <c r="EH332" s="987">
        <v>0</v>
      </c>
      <c r="EI332" s="986">
        <v>0</v>
      </c>
      <c r="EJ332" s="987">
        <v>0</v>
      </c>
      <c r="EK332" s="986">
        <v>0</v>
      </c>
      <c r="EL332" s="987">
        <v>0</v>
      </c>
      <c r="EM332" s="986">
        <v>0</v>
      </c>
      <c r="EN332" s="987">
        <v>0</v>
      </c>
      <c r="EO332" s="986">
        <v>0</v>
      </c>
      <c r="EP332" s="987">
        <v>0</v>
      </c>
      <c r="EQ332" s="986">
        <v>0</v>
      </c>
      <c r="ER332" s="987">
        <v>0</v>
      </c>
      <c r="ES332" s="986">
        <v>0</v>
      </c>
      <c r="ET332" s="987">
        <v>0</v>
      </c>
      <c r="EU332" s="986">
        <v>0</v>
      </c>
      <c r="EV332" s="987">
        <v>0</v>
      </c>
      <c r="EW332" s="986">
        <v>0</v>
      </c>
      <c r="EX332" s="987">
        <v>0</v>
      </c>
      <c r="EY332" s="986">
        <v>0</v>
      </c>
      <c r="EZ332" s="987">
        <v>0</v>
      </c>
      <c r="FA332" s="986">
        <v>0</v>
      </c>
      <c r="FB332" s="987">
        <v>0</v>
      </c>
      <c r="FC332" s="988">
        <v>0</v>
      </c>
      <c r="FD332" s="946"/>
      <c r="FE332" s="974"/>
      <c r="FF332" s="946"/>
      <c r="FG332" s="975"/>
      <c r="FI332" s="989" t="b">
        <v>1</v>
      </c>
    </row>
    <row r="333" spans="2:165" hidden="1" outlineLevel="1">
      <c r="B333" s="997">
        <v>317</v>
      </c>
      <c r="C333" s="1023" t="s">
        <v>319</v>
      </c>
      <c r="E333" s="999">
        <v>0</v>
      </c>
      <c r="F333" s="1000">
        <v>0</v>
      </c>
      <c r="G333" s="1001">
        <v>0</v>
      </c>
      <c r="H333" s="1000">
        <v>0</v>
      </c>
      <c r="I333" s="1001">
        <v>0</v>
      </c>
      <c r="J333" s="1000">
        <v>0</v>
      </c>
      <c r="K333" s="1001">
        <v>0</v>
      </c>
      <c r="L333" s="1000">
        <v>0</v>
      </c>
      <c r="M333" s="1001">
        <v>0</v>
      </c>
      <c r="N333" s="1000">
        <v>0</v>
      </c>
      <c r="O333" s="1001">
        <v>0</v>
      </c>
      <c r="P333" s="1000">
        <v>0</v>
      </c>
      <c r="Q333" s="1001">
        <v>0</v>
      </c>
      <c r="R333" s="1000">
        <v>0</v>
      </c>
      <c r="S333" s="1001">
        <v>0</v>
      </c>
      <c r="T333" s="1000">
        <v>0</v>
      </c>
      <c r="U333" s="1001">
        <v>0</v>
      </c>
      <c r="V333" s="1000">
        <v>0</v>
      </c>
      <c r="W333" s="1001">
        <v>0</v>
      </c>
      <c r="X333" s="1000">
        <v>0</v>
      </c>
      <c r="Y333" s="1001">
        <v>0</v>
      </c>
      <c r="Z333" s="1000">
        <v>0</v>
      </c>
      <c r="AA333" s="1001">
        <v>0</v>
      </c>
      <c r="AB333" s="1000">
        <v>0</v>
      </c>
      <c r="AC333" s="1001">
        <v>0</v>
      </c>
      <c r="AD333" s="1000">
        <v>0</v>
      </c>
      <c r="AE333" s="1001">
        <v>0</v>
      </c>
      <c r="AF333" s="1000">
        <v>0</v>
      </c>
      <c r="AG333" s="1001">
        <v>0</v>
      </c>
      <c r="AH333" s="1000">
        <v>0</v>
      </c>
      <c r="AI333" s="1001">
        <v>0</v>
      </c>
      <c r="AJ333" s="1000">
        <v>0</v>
      </c>
      <c r="AK333" s="1001">
        <v>0</v>
      </c>
      <c r="AL333" s="1000">
        <v>0</v>
      </c>
      <c r="AM333" s="1001">
        <v>0</v>
      </c>
      <c r="AN333" s="1002">
        <v>0</v>
      </c>
      <c r="AO333" s="946"/>
      <c r="AP333" s="964"/>
      <c r="AQ333" s="946"/>
      <c r="AR333" s="999">
        <v>0</v>
      </c>
      <c r="AS333" s="1000">
        <v>0</v>
      </c>
      <c r="AT333" s="1001">
        <v>0</v>
      </c>
      <c r="AU333" s="1000">
        <v>0</v>
      </c>
      <c r="AV333" s="1001">
        <v>0</v>
      </c>
      <c r="AW333" s="1000">
        <v>0</v>
      </c>
      <c r="AX333" s="1001">
        <v>0</v>
      </c>
      <c r="AY333" s="1000">
        <v>0</v>
      </c>
      <c r="AZ333" s="1001">
        <v>0</v>
      </c>
      <c r="BA333" s="1000">
        <v>0</v>
      </c>
      <c r="BB333" s="1001">
        <v>0</v>
      </c>
      <c r="BC333" s="1000">
        <v>0</v>
      </c>
      <c r="BD333" s="1001">
        <v>0</v>
      </c>
      <c r="BE333" s="1000">
        <v>0</v>
      </c>
      <c r="BF333" s="1001">
        <v>0</v>
      </c>
      <c r="BG333" s="1000">
        <v>0</v>
      </c>
      <c r="BH333" s="1001">
        <v>0</v>
      </c>
      <c r="BI333" s="1000">
        <v>0</v>
      </c>
      <c r="BJ333" s="1001">
        <v>0</v>
      </c>
      <c r="BK333" s="1000">
        <v>0</v>
      </c>
      <c r="BL333" s="1001">
        <v>0</v>
      </c>
      <c r="BM333" s="1000">
        <v>0</v>
      </c>
      <c r="BN333" s="1001">
        <v>0</v>
      </c>
      <c r="BO333" s="1000">
        <v>0</v>
      </c>
      <c r="BP333" s="1001">
        <v>0</v>
      </c>
      <c r="BQ333" s="1000">
        <v>0</v>
      </c>
      <c r="BR333" s="1001">
        <v>0</v>
      </c>
      <c r="BS333" s="1000">
        <v>0</v>
      </c>
      <c r="BT333" s="1001">
        <v>0</v>
      </c>
      <c r="BU333" s="1000">
        <v>0</v>
      </c>
      <c r="BV333" s="1001">
        <v>0</v>
      </c>
      <c r="BW333" s="1000">
        <v>0</v>
      </c>
      <c r="BX333" s="1001">
        <v>0</v>
      </c>
      <c r="BY333" s="1000">
        <v>0</v>
      </c>
      <c r="BZ333" s="1001">
        <v>0</v>
      </c>
      <c r="CA333" s="1002">
        <v>0</v>
      </c>
      <c r="CB333" s="946"/>
      <c r="CC333" s="971"/>
      <c r="CD333" s="946"/>
      <c r="CE333" s="972"/>
      <c r="CF333" s="946"/>
      <c r="CG333" s="999">
        <v>0</v>
      </c>
      <c r="CH333" s="1000">
        <v>0</v>
      </c>
      <c r="CI333" s="1001">
        <v>0</v>
      </c>
      <c r="CJ333" s="1000">
        <v>0</v>
      </c>
      <c r="CK333" s="1001">
        <v>0</v>
      </c>
      <c r="CL333" s="1000">
        <v>0</v>
      </c>
      <c r="CM333" s="1001">
        <v>0</v>
      </c>
      <c r="CN333" s="1000">
        <v>0</v>
      </c>
      <c r="CO333" s="1001">
        <v>0</v>
      </c>
      <c r="CP333" s="1000">
        <v>0</v>
      </c>
      <c r="CQ333" s="1001">
        <v>0</v>
      </c>
      <c r="CR333" s="1000">
        <v>0</v>
      </c>
      <c r="CS333" s="1001">
        <v>0</v>
      </c>
      <c r="CT333" s="1000">
        <v>0</v>
      </c>
      <c r="CU333" s="1001">
        <v>0</v>
      </c>
      <c r="CV333" s="1000">
        <v>0</v>
      </c>
      <c r="CW333" s="1001">
        <v>0</v>
      </c>
      <c r="CX333" s="1000">
        <v>0</v>
      </c>
      <c r="CY333" s="1001">
        <v>0</v>
      </c>
      <c r="CZ333" s="1000">
        <v>0</v>
      </c>
      <c r="DA333" s="1001">
        <v>0</v>
      </c>
      <c r="DB333" s="1000">
        <v>0</v>
      </c>
      <c r="DC333" s="1001">
        <v>0</v>
      </c>
      <c r="DD333" s="1000">
        <v>0</v>
      </c>
      <c r="DE333" s="1001">
        <v>0</v>
      </c>
      <c r="DF333" s="1000">
        <v>0</v>
      </c>
      <c r="DG333" s="1001">
        <v>0</v>
      </c>
      <c r="DH333" s="1000">
        <v>0</v>
      </c>
      <c r="DI333" s="1001">
        <v>0</v>
      </c>
      <c r="DJ333" s="1000">
        <v>0</v>
      </c>
      <c r="DK333" s="1001">
        <v>0</v>
      </c>
      <c r="DL333" s="1000">
        <v>0</v>
      </c>
      <c r="DM333" s="1001">
        <v>0</v>
      </c>
      <c r="DN333" s="1000">
        <v>0</v>
      </c>
      <c r="DO333" s="1001">
        <v>0</v>
      </c>
      <c r="DP333" s="1002">
        <v>0</v>
      </c>
      <c r="DQ333" s="946"/>
      <c r="DR333" s="973"/>
      <c r="DS333" s="946"/>
      <c r="DT333" s="999">
        <v>0</v>
      </c>
      <c r="DU333" s="1000">
        <v>0</v>
      </c>
      <c r="DV333" s="1001">
        <v>0</v>
      </c>
      <c r="DW333" s="1000">
        <v>0</v>
      </c>
      <c r="DX333" s="1001">
        <v>0</v>
      </c>
      <c r="DY333" s="1000">
        <v>0</v>
      </c>
      <c r="DZ333" s="1001">
        <v>0</v>
      </c>
      <c r="EA333" s="1000">
        <v>0</v>
      </c>
      <c r="EB333" s="1001">
        <v>0</v>
      </c>
      <c r="EC333" s="1000">
        <v>0</v>
      </c>
      <c r="ED333" s="1001">
        <v>0</v>
      </c>
      <c r="EE333" s="1000">
        <v>0</v>
      </c>
      <c r="EF333" s="1001">
        <v>0</v>
      </c>
      <c r="EG333" s="1000">
        <v>0</v>
      </c>
      <c r="EH333" s="1001">
        <v>0</v>
      </c>
      <c r="EI333" s="1000">
        <v>0</v>
      </c>
      <c r="EJ333" s="1001">
        <v>0</v>
      </c>
      <c r="EK333" s="1000">
        <v>0</v>
      </c>
      <c r="EL333" s="1001">
        <v>0</v>
      </c>
      <c r="EM333" s="1000">
        <v>0</v>
      </c>
      <c r="EN333" s="1001">
        <v>0</v>
      </c>
      <c r="EO333" s="1000">
        <v>0</v>
      </c>
      <c r="EP333" s="1001">
        <v>0</v>
      </c>
      <c r="EQ333" s="1000">
        <v>0</v>
      </c>
      <c r="ER333" s="1001">
        <v>0</v>
      </c>
      <c r="ES333" s="1000">
        <v>0</v>
      </c>
      <c r="ET333" s="1001">
        <v>0</v>
      </c>
      <c r="EU333" s="1000">
        <v>0</v>
      </c>
      <c r="EV333" s="1001">
        <v>0</v>
      </c>
      <c r="EW333" s="1000">
        <v>0</v>
      </c>
      <c r="EX333" s="1001">
        <v>0</v>
      </c>
      <c r="EY333" s="1000">
        <v>0</v>
      </c>
      <c r="EZ333" s="1001">
        <v>0</v>
      </c>
      <c r="FA333" s="1000">
        <v>0</v>
      </c>
      <c r="FB333" s="1001">
        <v>0</v>
      </c>
      <c r="FC333" s="1002">
        <v>0</v>
      </c>
      <c r="FD333" s="946"/>
      <c r="FE333" s="974"/>
      <c r="FF333" s="946"/>
      <c r="FG333" s="975"/>
      <c r="FI333" s="1003" t="b">
        <v>1</v>
      </c>
    </row>
    <row r="334" spans="2:165" hidden="1" outlineLevel="1">
      <c r="B334" s="1004">
        <v>318</v>
      </c>
      <c r="C334" s="1005" t="s">
        <v>321</v>
      </c>
      <c r="E334" s="1006">
        <v>0</v>
      </c>
      <c r="F334" s="1007">
        <v>0</v>
      </c>
      <c r="G334" s="1008">
        <v>0</v>
      </c>
      <c r="H334" s="1007">
        <v>0</v>
      </c>
      <c r="I334" s="1008">
        <v>0</v>
      </c>
      <c r="J334" s="1007">
        <v>0</v>
      </c>
      <c r="K334" s="1008">
        <v>0</v>
      </c>
      <c r="L334" s="1007">
        <v>0</v>
      </c>
      <c r="M334" s="1008">
        <v>0</v>
      </c>
      <c r="N334" s="1007">
        <v>0</v>
      </c>
      <c r="O334" s="1008">
        <v>0</v>
      </c>
      <c r="P334" s="1007">
        <v>0</v>
      </c>
      <c r="Q334" s="1008">
        <v>0</v>
      </c>
      <c r="R334" s="1007">
        <v>0</v>
      </c>
      <c r="S334" s="1008">
        <v>0</v>
      </c>
      <c r="T334" s="1007">
        <v>0</v>
      </c>
      <c r="U334" s="1008">
        <v>0</v>
      </c>
      <c r="V334" s="1007">
        <v>0</v>
      </c>
      <c r="W334" s="1008">
        <v>0</v>
      </c>
      <c r="X334" s="1007">
        <v>0</v>
      </c>
      <c r="Y334" s="1008">
        <v>0</v>
      </c>
      <c r="Z334" s="1007">
        <v>0</v>
      </c>
      <c r="AA334" s="1008">
        <v>0</v>
      </c>
      <c r="AB334" s="1007">
        <v>0</v>
      </c>
      <c r="AC334" s="1008">
        <v>0</v>
      </c>
      <c r="AD334" s="1007">
        <v>0</v>
      </c>
      <c r="AE334" s="1008">
        <v>0</v>
      </c>
      <c r="AF334" s="1007">
        <v>0</v>
      </c>
      <c r="AG334" s="1008">
        <v>0</v>
      </c>
      <c r="AH334" s="1007">
        <v>0</v>
      </c>
      <c r="AI334" s="1008">
        <v>0</v>
      </c>
      <c r="AJ334" s="1007">
        <v>0</v>
      </c>
      <c r="AK334" s="1008">
        <v>0</v>
      </c>
      <c r="AL334" s="1007">
        <v>0</v>
      </c>
      <c r="AM334" s="1008">
        <v>0</v>
      </c>
      <c r="AN334" s="1009">
        <v>0</v>
      </c>
      <c r="AO334" s="946"/>
      <c r="AP334" s="964"/>
      <c r="AQ334" s="946"/>
      <c r="AR334" s="1006">
        <v>0</v>
      </c>
      <c r="AS334" s="1007">
        <v>0</v>
      </c>
      <c r="AT334" s="1008">
        <v>0</v>
      </c>
      <c r="AU334" s="1007">
        <v>0</v>
      </c>
      <c r="AV334" s="1008">
        <v>0</v>
      </c>
      <c r="AW334" s="1007">
        <v>0</v>
      </c>
      <c r="AX334" s="1008">
        <v>0</v>
      </c>
      <c r="AY334" s="1007">
        <v>0</v>
      </c>
      <c r="AZ334" s="1008">
        <v>0</v>
      </c>
      <c r="BA334" s="1007">
        <v>0</v>
      </c>
      <c r="BB334" s="1008">
        <v>0</v>
      </c>
      <c r="BC334" s="1007">
        <v>0</v>
      </c>
      <c r="BD334" s="1008">
        <v>0</v>
      </c>
      <c r="BE334" s="1007">
        <v>0</v>
      </c>
      <c r="BF334" s="1008">
        <v>0</v>
      </c>
      <c r="BG334" s="1007">
        <v>0</v>
      </c>
      <c r="BH334" s="1008">
        <v>0</v>
      </c>
      <c r="BI334" s="1007">
        <v>0</v>
      </c>
      <c r="BJ334" s="1008">
        <v>0</v>
      </c>
      <c r="BK334" s="1007">
        <v>0</v>
      </c>
      <c r="BL334" s="1008">
        <v>0</v>
      </c>
      <c r="BM334" s="1007">
        <v>0</v>
      </c>
      <c r="BN334" s="1008">
        <v>0</v>
      </c>
      <c r="BO334" s="1007">
        <v>0</v>
      </c>
      <c r="BP334" s="1008">
        <v>0</v>
      </c>
      <c r="BQ334" s="1007">
        <v>0</v>
      </c>
      <c r="BR334" s="1008">
        <v>0</v>
      </c>
      <c r="BS334" s="1007">
        <v>0</v>
      </c>
      <c r="BT334" s="1008">
        <v>0</v>
      </c>
      <c r="BU334" s="1007">
        <v>0</v>
      </c>
      <c r="BV334" s="1008">
        <v>0</v>
      </c>
      <c r="BW334" s="1007">
        <v>0</v>
      </c>
      <c r="BX334" s="1008">
        <v>0</v>
      </c>
      <c r="BY334" s="1007">
        <v>0</v>
      </c>
      <c r="BZ334" s="1008">
        <v>0</v>
      </c>
      <c r="CA334" s="1009">
        <v>0</v>
      </c>
      <c r="CB334" s="946"/>
      <c r="CC334" s="971"/>
      <c r="CD334" s="946"/>
      <c r="CE334" s="972"/>
      <c r="CF334" s="946"/>
      <c r="CG334" s="1006">
        <v>0</v>
      </c>
      <c r="CH334" s="1007">
        <v>0</v>
      </c>
      <c r="CI334" s="1008">
        <v>0</v>
      </c>
      <c r="CJ334" s="1007">
        <v>0</v>
      </c>
      <c r="CK334" s="1008">
        <v>0</v>
      </c>
      <c r="CL334" s="1007">
        <v>0</v>
      </c>
      <c r="CM334" s="1008">
        <v>0</v>
      </c>
      <c r="CN334" s="1007">
        <v>0</v>
      </c>
      <c r="CO334" s="1008">
        <v>0</v>
      </c>
      <c r="CP334" s="1007">
        <v>0</v>
      </c>
      <c r="CQ334" s="1008">
        <v>0</v>
      </c>
      <c r="CR334" s="1007">
        <v>0</v>
      </c>
      <c r="CS334" s="1008">
        <v>0</v>
      </c>
      <c r="CT334" s="1007">
        <v>0</v>
      </c>
      <c r="CU334" s="1008">
        <v>0</v>
      </c>
      <c r="CV334" s="1007">
        <v>0</v>
      </c>
      <c r="CW334" s="1008">
        <v>0</v>
      </c>
      <c r="CX334" s="1007">
        <v>0</v>
      </c>
      <c r="CY334" s="1008">
        <v>0</v>
      </c>
      <c r="CZ334" s="1007">
        <v>0</v>
      </c>
      <c r="DA334" s="1008">
        <v>0</v>
      </c>
      <c r="DB334" s="1007">
        <v>0</v>
      </c>
      <c r="DC334" s="1008">
        <v>0</v>
      </c>
      <c r="DD334" s="1007">
        <v>0</v>
      </c>
      <c r="DE334" s="1008">
        <v>0</v>
      </c>
      <c r="DF334" s="1007">
        <v>0</v>
      </c>
      <c r="DG334" s="1008">
        <v>0</v>
      </c>
      <c r="DH334" s="1007">
        <v>0</v>
      </c>
      <c r="DI334" s="1008">
        <v>0</v>
      </c>
      <c r="DJ334" s="1007">
        <v>0</v>
      </c>
      <c r="DK334" s="1008">
        <v>0</v>
      </c>
      <c r="DL334" s="1007">
        <v>0</v>
      </c>
      <c r="DM334" s="1008">
        <v>0</v>
      </c>
      <c r="DN334" s="1007">
        <v>0</v>
      </c>
      <c r="DO334" s="1008">
        <v>0</v>
      </c>
      <c r="DP334" s="1009">
        <v>0</v>
      </c>
      <c r="DQ334" s="946"/>
      <c r="DR334" s="973"/>
      <c r="DS334" s="946"/>
      <c r="DT334" s="1006">
        <v>0</v>
      </c>
      <c r="DU334" s="1007">
        <v>0</v>
      </c>
      <c r="DV334" s="1008">
        <v>0</v>
      </c>
      <c r="DW334" s="1007">
        <v>0</v>
      </c>
      <c r="DX334" s="1008">
        <v>0</v>
      </c>
      <c r="DY334" s="1007">
        <v>0</v>
      </c>
      <c r="DZ334" s="1008">
        <v>0</v>
      </c>
      <c r="EA334" s="1007">
        <v>0</v>
      </c>
      <c r="EB334" s="1008">
        <v>0</v>
      </c>
      <c r="EC334" s="1007">
        <v>0</v>
      </c>
      <c r="ED334" s="1008">
        <v>0</v>
      </c>
      <c r="EE334" s="1007">
        <v>0</v>
      </c>
      <c r="EF334" s="1008">
        <v>0</v>
      </c>
      <c r="EG334" s="1007">
        <v>0</v>
      </c>
      <c r="EH334" s="1008">
        <v>0</v>
      </c>
      <c r="EI334" s="1007">
        <v>0</v>
      </c>
      <c r="EJ334" s="1008">
        <v>0</v>
      </c>
      <c r="EK334" s="1007">
        <v>0</v>
      </c>
      <c r="EL334" s="1008">
        <v>0</v>
      </c>
      <c r="EM334" s="1007">
        <v>0</v>
      </c>
      <c r="EN334" s="1008">
        <v>0</v>
      </c>
      <c r="EO334" s="1007">
        <v>0</v>
      </c>
      <c r="EP334" s="1008">
        <v>0</v>
      </c>
      <c r="EQ334" s="1007">
        <v>0</v>
      </c>
      <c r="ER334" s="1008">
        <v>0</v>
      </c>
      <c r="ES334" s="1007">
        <v>0</v>
      </c>
      <c r="ET334" s="1008">
        <v>0</v>
      </c>
      <c r="EU334" s="1007">
        <v>0</v>
      </c>
      <c r="EV334" s="1008">
        <v>0</v>
      </c>
      <c r="EW334" s="1007">
        <v>0</v>
      </c>
      <c r="EX334" s="1008">
        <v>0</v>
      </c>
      <c r="EY334" s="1007">
        <v>0</v>
      </c>
      <c r="EZ334" s="1008">
        <v>0</v>
      </c>
      <c r="FA334" s="1007">
        <v>0</v>
      </c>
      <c r="FB334" s="1008">
        <v>0</v>
      </c>
      <c r="FC334" s="1009">
        <v>0</v>
      </c>
      <c r="FD334" s="946"/>
      <c r="FE334" s="974"/>
      <c r="FF334" s="946"/>
      <c r="FG334" s="975"/>
      <c r="FI334" s="1010" t="b">
        <v>1</v>
      </c>
    </row>
    <row r="335" spans="2:165" hidden="1" outlineLevel="1">
      <c r="B335" s="990">
        <v>319</v>
      </c>
      <c r="C335" s="1011" t="s">
        <v>394</v>
      </c>
      <c r="E335" s="992">
        <v>0</v>
      </c>
      <c r="F335" s="993">
        <v>0</v>
      </c>
      <c r="G335" s="994">
        <v>0</v>
      </c>
      <c r="H335" s="993">
        <v>0</v>
      </c>
      <c r="I335" s="994">
        <v>0</v>
      </c>
      <c r="J335" s="993">
        <v>0</v>
      </c>
      <c r="K335" s="994">
        <v>0</v>
      </c>
      <c r="L335" s="993">
        <v>0</v>
      </c>
      <c r="M335" s="994">
        <v>0</v>
      </c>
      <c r="N335" s="993">
        <v>0</v>
      </c>
      <c r="O335" s="994">
        <v>0</v>
      </c>
      <c r="P335" s="993">
        <v>0</v>
      </c>
      <c r="Q335" s="994">
        <v>0</v>
      </c>
      <c r="R335" s="993">
        <v>0</v>
      </c>
      <c r="S335" s="994">
        <v>0</v>
      </c>
      <c r="T335" s="993">
        <v>0</v>
      </c>
      <c r="U335" s="994">
        <v>0</v>
      </c>
      <c r="V335" s="993">
        <v>0</v>
      </c>
      <c r="W335" s="994">
        <v>0</v>
      </c>
      <c r="X335" s="993">
        <v>0</v>
      </c>
      <c r="Y335" s="994">
        <v>0</v>
      </c>
      <c r="Z335" s="993">
        <v>0</v>
      </c>
      <c r="AA335" s="994">
        <v>0</v>
      </c>
      <c r="AB335" s="993">
        <v>0</v>
      </c>
      <c r="AC335" s="994">
        <v>0</v>
      </c>
      <c r="AD335" s="993">
        <v>0</v>
      </c>
      <c r="AE335" s="994">
        <v>0</v>
      </c>
      <c r="AF335" s="993">
        <v>0</v>
      </c>
      <c r="AG335" s="994">
        <v>0</v>
      </c>
      <c r="AH335" s="993">
        <v>0</v>
      </c>
      <c r="AI335" s="994">
        <v>0</v>
      </c>
      <c r="AJ335" s="993">
        <v>0</v>
      </c>
      <c r="AK335" s="994">
        <v>0</v>
      </c>
      <c r="AL335" s="993">
        <v>0</v>
      </c>
      <c r="AM335" s="994">
        <v>0</v>
      </c>
      <c r="AN335" s="995">
        <v>0</v>
      </c>
      <c r="AO335" s="946"/>
      <c r="AP335" s="964"/>
      <c r="AQ335" s="946"/>
      <c r="AR335" s="992">
        <v>0</v>
      </c>
      <c r="AS335" s="993">
        <v>0</v>
      </c>
      <c r="AT335" s="994">
        <v>0</v>
      </c>
      <c r="AU335" s="993">
        <v>0</v>
      </c>
      <c r="AV335" s="994">
        <v>0</v>
      </c>
      <c r="AW335" s="993">
        <v>0</v>
      </c>
      <c r="AX335" s="994">
        <v>0</v>
      </c>
      <c r="AY335" s="993">
        <v>0</v>
      </c>
      <c r="AZ335" s="994">
        <v>0</v>
      </c>
      <c r="BA335" s="993">
        <v>0</v>
      </c>
      <c r="BB335" s="994">
        <v>0</v>
      </c>
      <c r="BC335" s="993">
        <v>0</v>
      </c>
      <c r="BD335" s="994">
        <v>0</v>
      </c>
      <c r="BE335" s="993">
        <v>0</v>
      </c>
      <c r="BF335" s="994">
        <v>0</v>
      </c>
      <c r="BG335" s="993">
        <v>0</v>
      </c>
      <c r="BH335" s="994">
        <v>0</v>
      </c>
      <c r="BI335" s="993">
        <v>0</v>
      </c>
      <c r="BJ335" s="994">
        <v>0</v>
      </c>
      <c r="BK335" s="993">
        <v>0</v>
      </c>
      <c r="BL335" s="994">
        <v>0</v>
      </c>
      <c r="BM335" s="993">
        <v>0</v>
      </c>
      <c r="BN335" s="994">
        <v>0</v>
      </c>
      <c r="BO335" s="993">
        <v>0</v>
      </c>
      <c r="BP335" s="994">
        <v>0</v>
      </c>
      <c r="BQ335" s="993">
        <v>0</v>
      </c>
      <c r="BR335" s="994">
        <v>0</v>
      </c>
      <c r="BS335" s="993">
        <v>0</v>
      </c>
      <c r="BT335" s="994">
        <v>0</v>
      </c>
      <c r="BU335" s="993">
        <v>0</v>
      </c>
      <c r="BV335" s="994">
        <v>0</v>
      </c>
      <c r="BW335" s="993">
        <v>0</v>
      </c>
      <c r="BX335" s="994">
        <v>0</v>
      </c>
      <c r="BY335" s="993">
        <v>0</v>
      </c>
      <c r="BZ335" s="994">
        <v>0</v>
      </c>
      <c r="CA335" s="995">
        <v>0</v>
      </c>
      <c r="CB335" s="946"/>
      <c r="CC335" s="971"/>
      <c r="CD335" s="946"/>
      <c r="CE335" s="972"/>
      <c r="CF335" s="946"/>
      <c r="CG335" s="992">
        <v>0</v>
      </c>
      <c r="CH335" s="993">
        <v>0</v>
      </c>
      <c r="CI335" s="994">
        <v>0</v>
      </c>
      <c r="CJ335" s="993">
        <v>0</v>
      </c>
      <c r="CK335" s="994">
        <v>0</v>
      </c>
      <c r="CL335" s="993">
        <v>0</v>
      </c>
      <c r="CM335" s="994">
        <v>0</v>
      </c>
      <c r="CN335" s="993">
        <v>0</v>
      </c>
      <c r="CO335" s="994">
        <v>0</v>
      </c>
      <c r="CP335" s="993">
        <v>0</v>
      </c>
      <c r="CQ335" s="994">
        <v>0</v>
      </c>
      <c r="CR335" s="993">
        <v>0</v>
      </c>
      <c r="CS335" s="994">
        <v>0</v>
      </c>
      <c r="CT335" s="993">
        <v>0</v>
      </c>
      <c r="CU335" s="994">
        <v>0</v>
      </c>
      <c r="CV335" s="993">
        <v>0</v>
      </c>
      <c r="CW335" s="994">
        <v>0</v>
      </c>
      <c r="CX335" s="993">
        <v>0</v>
      </c>
      <c r="CY335" s="994">
        <v>0</v>
      </c>
      <c r="CZ335" s="993">
        <v>0</v>
      </c>
      <c r="DA335" s="994">
        <v>0</v>
      </c>
      <c r="DB335" s="993">
        <v>0</v>
      </c>
      <c r="DC335" s="994">
        <v>0</v>
      </c>
      <c r="DD335" s="993">
        <v>0</v>
      </c>
      <c r="DE335" s="994">
        <v>0</v>
      </c>
      <c r="DF335" s="993">
        <v>0</v>
      </c>
      <c r="DG335" s="994">
        <v>0</v>
      </c>
      <c r="DH335" s="993">
        <v>0</v>
      </c>
      <c r="DI335" s="994">
        <v>0</v>
      </c>
      <c r="DJ335" s="993">
        <v>0</v>
      </c>
      <c r="DK335" s="994">
        <v>0</v>
      </c>
      <c r="DL335" s="993">
        <v>0</v>
      </c>
      <c r="DM335" s="994">
        <v>0</v>
      </c>
      <c r="DN335" s="993">
        <v>0</v>
      </c>
      <c r="DO335" s="994">
        <v>0</v>
      </c>
      <c r="DP335" s="995">
        <v>0</v>
      </c>
      <c r="DQ335" s="946"/>
      <c r="DR335" s="973"/>
      <c r="DS335" s="946"/>
      <c r="DT335" s="992">
        <v>0</v>
      </c>
      <c r="DU335" s="993">
        <v>0</v>
      </c>
      <c r="DV335" s="994">
        <v>0</v>
      </c>
      <c r="DW335" s="993">
        <v>0</v>
      </c>
      <c r="DX335" s="994">
        <v>0</v>
      </c>
      <c r="DY335" s="993">
        <v>0</v>
      </c>
      <c r="DZ335" s="994">
        <v>0</v>
      </c>
      <c r="EA335" s="993">
        <v>0</v>
      </c>
      <c r="EB335" s="994">
        <v>0</v>
      </c>
      <c r="EC335" s="993">
        <v>0</v>
      </c>
      <c r="ED335" s="994">
        <v>0</v>
      </c>
      <c r="EE335" s="993">
        <v>0</v>
      </c>
      <c r="EF335" s="994">
        <v>0</v>
      </c>
      <c r="EG335" s="993">
        <v>0</v>
      </c>
      <c r="EH335" s="994">
        <v>0</v>
      </c>
      <c r="EI335" s="993">
        <v>0</v>
      </c>
      <c r="EJ335" s="994">
        <v>0</v>
      </c>
      <c r="EK335" s="993">
        <v>0</v>
      </c>
      <c r="EL335" s="994">
        <v>0</v>
      </c>
      <c r="EM335" s="993">
        <v>0</v>
      </c>
      <c r="EN335" s="994">
        <v>0</v>
      </c>
      <c r="EO335" s="993">
        <v>0</v>
      </c>
      <c r="EP335" s="994">
        <v>0</v>
      </c>
      <c r="EQ335" s="993">
        <v>0</v>
      </c>
      <c r="ER335" s="994">
        <v>0</v>
      </c>
      <c r="ES335" s="993">
        <v>0</v>
      </c>
      <c r="ET335" s="994">
        <v>0</v>
      </c>
      <c r="EU335" s="993">
        <v>0</v>
      </c>
      <c r="EV335" s="994">
        <v>0</v>
      </c>
      <c r="EW335" s="993">
        <v>0</v>
      </c>
      <c r="EX335" s="994">
        <v>0</v>
      </c>
      <c r="EY335" s="993">
        <v>0</v>
      </c>
      <c r="EZ335" s="994">
        <v>0</v>
      </c>
      <c r="FA335" s="993">
        <v>0</v>
      </c>
      <c r="FB335" s="994">
        <v>0</v>
      </c>
      <c r="FC335" s="995">
        <v>0</v>
      </c>
      <c r="FD335" s="946"/>
      <c r="FE335" s="974"/>
      <c r="FF335" s="946"/>
      <c r="FG335" s="975"/>
      <c r="FI335" s="996" t="b">
        <v>1</v>
      </c>
    </row>
    <row r="336" spans="2:165" hidden="1" outlineLevel="1">
      <c r="B336" s="983">
        <v>320</v>
      </c>
      <c r="C336" s="1012" t="s">
        <v>325</v>
      </c>
      <c r="E336" s="985">
        <v>0</v>
      </c>
      <c r="F336" s="986">
        <v>0</v>
      </c>
      <c r="G336" s="987">
        <v>0</v>
      </c>
      <c r="H336" s="986">
        <v>0</v>
      </c>
      <c r="I336" s="987">
        <v>0</v>
      </c>
      <c r="J336" s="986">
        <v>0</v>
      </c>
      <c r="K336" s="987">
        <v>0</v>
      </c>
      <c r="L336" s="986">
        <v>0</v>
      </c>
      <c r="M336" s="987">
        <v>0</v>
      </c>
      <c r="N336" s="986">
        <v>0</v>
      </c>
      <c r="O336" s="987">
        <v>0</v>
      </c>
      <c r="P336" s="986">
        <v>0</v>
      </c>
      <c r="Q336" s="987">
        <v>0</v>
      </c>
      <c r="R336" s="986">
        <v>0</v>
      </c>
      <c r="S336" s="987">
        <v>0</v>
      </c>
      <c r="T336" s="986">
        <v>0</v>
      </c>
      <c r="U336" s="987">
        <v>0</v>
      </c>
      <c r="V336" s="986">
        <v>0</v>
      </c>
      <c r="W336" s="987">
        <v>0</v>
      </c>
      <c r="X336" s="986">
        <v>0</v>
      </c>
      <c r="Y336" s="987">
        <v>0</v>
      </c>
      <c r="Z336" s="986">
        <v>0</v>
      </c>
      <c r="AA336" s="987">
        <v>0</v>
      </c>
      <c r="AB336" s="986">
        <v>0</v>
      </c>
      <c r="AC336" s="987">
        <v>0</v>
      </c>
      <c r="AD336" s="986">
        <v>0</v>
      </c>
      <c r="AE336" s="987">
        <v>0</v>
      </c>
      <c r="AF336" s="986">
        <v>0</v>
      </c>
      <c r="AG336" s="987">
        <v>0</v>
      </c>
      <c r="AH336" s="986">
        <v>0</v>
      </c>
      <c r="AI336" s="987">
        <v>0</v>
      </c>
      <c r="AJ336" s="986">
        <v>0</v>
      </c>
      <c r="AK336" s="987">
        <v>0</v>
      </c>
      <c r="AL336" s="986">
        <v>0</v>
      </c>
      <c r="AM336" s="987">
        <v>0</v>
      </c>
      <c r="AN336" s="988">
        <v>0</v>
      </c>
      <c r="AO336" s="946"/>
      <c r="AP336" s="964"/>
      <c r="AQ336" s="946"/>
      <c r="AR336" s="985">
        <v>0</v>
      </c>
      <c r="AS336" s="986">
        <v>0</v>
      </c>
      <c r="AT336" s="987">
        <v>0</v>
      </c>
      <c r="AU336" s="986">
        <v>0</v>
      </c>
      <c r="AV336" s="987">
        <v>0</v>
      </c>
      <c r="AW336" s="986">
        <v>0</v>
      </c>
      <c r="AX336" s="987">
        <v>0</v>
      </c>
      <c r="AY336" s="986">
        <v>0</v>
      </c>
      <c r="AZ336" s="987">
        <v>0</v>
      </c>
      <c r="BA336" s="986">
        <v>0</v>
      </c>
      <c r="BB336" s="987">
        <v>0</v>
      </c>
      <c r="BC336" s="986">
        <v>0</v>
      </c>
      <c r="BD336" s="987">
        <v>0</v>
      </c>
      <c r="BE336" s="986">
        <v>0</v>
      </c>
      <c r="BF336" s="987">
        <v>0</v>
      </c>
      <c r="BG336" s="986">
        <v>0</v>
      </c>
      <c r="BH336" s="987">
        <v>0</v>
      </c>
      <c r="BI336" s="986">
        <v>0</v>
      </c>
      <c r="BJ336" s="987">
        <v>0</v>
      </c>
      <c r="BK336" s="986">
        <v>0</v>
      </c>
      <c r="BL336" s="987">
        <v>0</v>
      </c>
      <c r="BM336" s="986">
        <v>0</v>
      </c>
      <c r="BN336" s="987">
        <v>0</v>
      </c>
      <c r="BO336" s="986">
        <v>0</v>
      </c>
      <c r="BP336" s="987">
        <v>0</v>
      </c>
      <c r="BQ336" s="986">
        <v>0</v>
      </c>
      <c r="BR336" s="987">
        <v>0</v>
      </c>
      <c r="BS336" s="986">
        <v>0</v>
      </c>
      <c r="BT336" s="987">
        <v>0</v>
      </c>
      <c r="BU336" s="986">
        <v>0</v>
      </c>
      <c r="BV336" s="987">
        <v>0</v>
      </c>
      <c r="BW336" s="986">
        <v>0</v>
      </c>
      <c r="BX336" s="987">
        <v>0</v>
      </c>
      <c r="BY336" s="986">
        <v>0</v>
      </c>
      <c r="BZ336" s="987">
        <v>0</v>
      </c>
      <c r="CA336" s="988">
        <v>0</v>
      </c>
      <c r="CB336" s="946"/>
      <c r="CC336" s="971"/>
      <c r="CD336" s="946"/>
      <c r="CE336" s="972"/>
      <c r="CF336" s="946"/>
      <c r="CG336" s="985">
        <v>0</v>
      </c>
      <c r="CH336" s="986">
        <v>0</v>
      </c>
      <c r="CI336" s="987">
        <v>0</v>
      </c>
      <c r="CJ336" s="986">
        <v>0</v>
      </c>
      <c r="CK336" s="987">
        <v>0</v>
      </c>
      <c r="CL336" s="986">
        <v>0</v>
      </c>
      <c r="CM336" s="987">
        <v>0</v>
      </c>
      <c r="CN336" s="986">
        <v>0</v>
      </c>
      <c r="CO336" s="987">
        <v>0</v>
      </c>
      <c r="CP336" s="986">
        <v>0</v>
      </c>
      <c r="CQ336" s="987">
        <v>0</v>
      </c>
      <c r="CR336" s="986">
        <v>0</v>
      </c>
      <c r="CS336" s="987">
        <v>0</v>
      </c>
      <c r="CT336" s="986">
        <v>0</v>
      </c>
      <c r="CU336" s="987">
        <v>0</v>
      </c>
      <c r="CV336" s="986">
        <v>0</v>
      </c>
      <c r="CW336" s="987">
        <v>0</v>
      </c>
      <c r="CX336" s="986">
        <v>0</v>
      </c>
      <c r="CY336" s="987">
        <v>0</v>
      </c>
      <c r="CZ336" s="986">
        <v>0</v>
      </c>
      <c r="DA336" s="987">
        <v>0</v>
      </c>
      <c r="DB336" s="986">
        <v>0</v>
      </c>
      <c r="DC336" s="987">
        <v>0</v>
      </c>
      <c r="DD336" s="986">
        <v>0</v>
      </c>
      <c r="DE336" s="987">
        <v>0</v>
      </c>
      <c r="DF336" s="986">
        <v>0</v>
      </c>
      <c r="DG336" s="987">
        <v>0</v>
      </c>
      <c r="DH336" s="986">
        <v>0</v>
      </c>
      <c r="DI336" s="987">
        <v>0</v>
      </c>
      <c r="DJ336" s="986">
        <v>0</v>
      </c>
      <c r="DK336" s="987">
        <v>0</v>
      </c>
      <c r="DL336" s="986">
        <v>0</v>
      </c>
      <c r="DM336" s="987">
        <v>0</v>
      </c>
      <c r="DN336" s="986">
        <v>0</v>
      </c>
      <c r="DO336" s="987">
        <v>0</v>
      </c>
      <c r="DP336" s="988">
        <v>0</v>
      </c>
      <c r="DQ336" s="946"/>
      <c r="DR336" s="973"/>
      <c r="DS336" s="946"/>
      <c r="DT336" s="985">
        <v>0</v>
      </c>
      <c r="DU336" s="986">
        <v>0</v>
      </c>
      <c r="DV336" s="987">
        <v>0</v>
      </c>
      <c r="DW336" s="986">
        <v>0</v>
      </c>
      <c r="DX336" s="987">
        <v>0</v>
      </c>
      <c r="DY336" s="986">
        <v>0</v>
      </c>
      <c r="DZ336" s="987">
        <v>0</v>
      </c>
      <c r="EA336" s="986">
        <v>0</v>
      </c>
      <c r="EB336" s="987">
        <v>0</v>
      </c>
      <c r="EC336" s="986">
        <v>0</v>
      </c>
      <c r="ED336" s="987">
        <v>0</v>
      </c>
      <c r="EE336" s="986">
        <v>0</v>
      </c>
      <c r="EF336" s="987">
        <v>0</v>
      </c>
      <c r="EG336" s="986">
        <v>0</v>
      </c>
      <c r="EH336" s="987">
        <v>0</v>
      </c>
      <c r="EI336" s="986">
        <v>0</v>
      </c>
      <c r="EJ336" s="987">
        <v>0</v>
      </c>
      <c r="EK336" s="986">
        <v>0</v>
      </c>
      <c r="EL336" s="987">
        <v>0</v>
      </c>
      <c r="EM336" s="986">
        <v>0</v>
      </c>
      <c r="EN336" s="987">
        <v>0</v>
      </c>
      <c r="EO336" s="986">
        <v>0</v>
      </c>
      <c r="EP336" s="987">
        <v>0</v>
      </c>
      <c r="EQ336" s="986">
        <v>0</v>
      </c>
      <c r="ER336" s="987">
        <v>0</v>
      </c>
      <c r="ES336" s="986">
        <v>0</v>
      </c>
      <c r="ET336" s="987">
        <v>0</v>
      </c>
      <c r="EU336" s="986">
        <v>0</v>
      </c>
      <c r="EV336" s="987">
        <v>0</v>
      </c>
      <c r="EW336" s="986">
        <v>0</v>
      </c>
      <c r="EX336" s="987">
        <v>0</v>
      </c>
      <c r="EY336" s="986">
        <v>0</v>
      </c>
      <c r="EZ336" s="987">
        <v>0</v>
      </c>
      <c r="FA336" s="986">
        <v>0</v>
      </c>
      <c r="FB336" s="987">
        <v>0</v>
      </c>
      <c r="FC336" s="988">
        <v>0</v>
      </c>
      <c r="FD336" s="946"/>
      <c r="FE336" s="974"/>
      <c r="FF336" s="946"/>
      <c r="FG336" s="975"/>
      <c r="FI336" s="989" t="b">
        <v>1</v>
      </c>
    </row>
    <row r="337" spans="2:165" hidden="1" outlineLevel="1">
      <c r="B337" s="990">
        <v>321</v>
      </c>
      <c r="C337" s="1011" t="s">
        <v>326</v>
      </c>
      <c r="E337" s="992">
        <v>0</v>
      </c>
      <c r="F337" s="993">
        <v>0</v>
      </c>
      <c r="G337" s="994">
        <v>0</v>
      </c>
      <c r="H337" s="993">
        <v>0</v>
      </c>
      <c r="I337" s="994">
        <v>0</v>
      </c>
      <c r="J337" s="993">
        <v>0</v>
      </c>
      <c r="K337" s="994">
        <v>0</v>
      </c>
      <c r="L337" s="993">
        <v>0</v>
      </c>
      <c r="M337" s="994">
        <v>0</v>
      </c>
      <c r="N337" s="993">
        <v>0</v>
      </c>
      <c r="O337" s="994">
        <v>0</v>
      </c>
      <c r="P337" s="993">
        <v>0</v>
      </c>
      <c r="Q337" s="994">
        <v>0</v>
      </c>
      <c r="R337" s="993">
        <v>0</v>
      </c>
      <c r="S337" s="994">
        <v>0</v>
      </c>
      <c r="T337" s="993">
        <v>0</v>
      </c>
      <c r="U337" s="994">
        <v>0</v>
      </c>
      <c r="V337" s="993">
        <v>0</v>
      </c>
      <c r="W337" s="994">
        <v>0</v>
      </c>
      <c r="X337" s="993">
        <v>0</v>
      </c>
      <c r="Y337" s="994">
        <v>0</v>
      </c>
      <c r="Z337" s="993">
        <v>0</v>
      </c>
      <c r="AA337" s="994">
        <v>0</v>
      </c>
      <c r="AB337" s="993">
        <v>0</v>
      </c>
      <c r="AC337" s="994">
        <v>0</v>
      </c>
      <c r="AD337" s="993">
        <v>0</v>
      </c>
      <c r="AE337" s="994">
        <v>0</v>
      </c>
      <c r="AF337" s="993">
        <v>0</v>
      </c>
      <c r="AG337" s="994">
        <v>0</v>
      </c>
      <c r="AH337" s="993">
        <v>0</v>
      </c>
      <c r="AI337" s="994">
        <v>0</v>
      </c>
      <c r="AJ337" s="993">
        <v>0</v>
      </c>
      <c r="AK337" s="994">
        <v>0</v>
      </c>
      <c r="AL337" s="993">
        <v>0</v>
      </c>
      <c r="AM337" s="994">
        <v>0</v>
      </c>
      <c r="AN337" s="995">
        <v>0</v>
      </c>
      <c r="AO337" s="946"/>
      <c r="AP337" s="964"/>
      <c r="AQ337" s="946"/>
      <c r="AR337" s="992">
        <v>0</v>
      </c>
      <c r="AS337" s="993">
        <v>0</v>
      </c>
      <c r="AT337" s="994">
        <v>0</v>
      </c>
      <c r="AU337" s="993">
        <v>0</v>
      </c>
      <c r="AV337" s="994">
        <v>0</v>
      </c>
      <c r="AW337" s="993">
        <v>0</v>
      </c>
      <c r="AX337" s="994">
        <v>0</v>
      </c>
      <c r="AY337" s="993">
        <v>0</v>
      </c>
      <c r="AZ337" s="994">
        <v>0</v>
      </c>
      <c r="BA337" s="993">
        <v>0</v>
      </c>
      <c r="BB337" s="994">
        <v>0</v>
      </c>
      <c r="BC337" s="993">
        <v>0</v>
      </c>
      <c r="BD337" s="994">
        <v>0</v>
      </c>
      <c r="BE337" s="993">
        <v>0</v>
      </c>
      <c r="BF337" s="994">
        <v>0</v>
      </c>
      <c r="BG337" s="993">
        <v>0</v>
      </c>
      <c r="BH337" s="994">
        <v>0</v>
      </c>
      <c r="BI337" s="993">
        <v>0</v>
      </c>
      <c r="BJ337" s="994">
        <v>0</v>
      </c>
      <c r="BK337" s="993">
        <v>0</v>
      </c>
      <c r="BL337" s="994">
        <v>0</v>
      </c>
      <c r="BM337" s="993">
        <v>0</v>
      </c>
      <c r="BN337" s="994">
        <v>0</v>
      </c>
      <c r="BO337" s="993">
        <v>0</v>
      </c>
      <c r="BP337" s="994">
        <v>0</v>
      </c>
      <c r="BQ337" s="993">
        <v>0</v>
      </c>
      <c r="BR337" s="994">
        <v>0</v>
      </c>
      <c r="BS337" s="993">
        <v>0</v>
      </c>
      <c r="BT337" s="994">
        <v>0</v>
      </c>
      <c r="BU337" s="993">
        <v>0</v>
      </c>
      <c r="BV337" s="994">
        <v>0</v>
      </c>
      <c r="BW337" s="993">
        <v>0</v>
      </c>
      <c r="BX337" s="994">
        <v>0</v>
      </c>
      <c r="BY337" s="993">
        <v>0</v>
      </c>
      <c r="BZ337" s="994">
        <v>0</v>
      </c>
      <c r="CA337" s="995">
        <v>0</v>
      </c>
      <c r="CB337" s="946"/>
      <c r="CC337" s="971"/>
      <c r="CD337" s="946"/>
      <c r="CE337" s="972"/>
      <c r="CF337" s="946"/>
      <c r="CG337" s="992">
        <v>0</v>
      </c>
      <c r="CH337" s="993">
        <v>0</v>
      </c>
      <c r="CI337" s="994">
        <v>0</v>
      </c>
      <c r="CJ337" s="993">
        <v>0</v>
      </c>
      <c r="CK337" s="994">
        <v>0</v>
      </c>
      <c r="CL337" s="993">
        <v>0</v>
      </c>
      <c r="CM337" s="994">
        <v>0</v>
      </c>
      <c r="CN337" s="993">
        <v>0</v>
      </c>
      <c r="CO337" s="994">
        <v>0</v>
      </c>
      <c r="CP337" s="993">
        <v>0</v>
      </c>
      <c r="CQ337" s="994">
        <v>0</v>
      </c>
      <c r="CR337" s="993">
        <v>0</v>
      </c>
      <c r="CS337" s="994">
        <v>0</v>
      </c>
      <c r="CT337" s="993">
        <v>0</v>
      </c>
      <c r="CU337" s="994">
        <v>0</v>
      </c>
      <c r="CV337" s="993">
        <v>0</v>
      </c>
      <c r="CW337" s="994">
        <v>0</v>
      </c>
      <c r="CX337" s="993">
        <v>0</v>
      </c>
      <c r="CY337" s="994">
        <v>0</v>
      </c>
      <c r="CZ337" s="993">
        <v>0</v>
      </c>
      <c r="DA337" s="994">
        <v>0</v>
      </c>
      <c r="DB337" s="993">
        <v>0</v>
      </c>
      <c r="DC337" s="994">
        <v>0</v>
      </c>
      <c r="DD337" s="993">
        <v>0</v>
      </c>
      <c r="DE337" s="994">
        <v>0</v>
      </c>
      <c r="DF337" s="993">
        <v>0</v>
      </c>
      <c r="DG337" s="994">
        <v>0</v>
      </c>
      <c r="DH337" s="993">
        <v>0</v>
      </c>
      <c r="DI337" s="994">
        <v>0</v>
      </c>
      <c r="DJ337" s="993">
        <v>0</v>
      </c>
      <c r="DK337" s="994">
        <v>0</v>
      </c>
      <c r="DL337" s="993">
        <v>0</v>
      </c>
      <c r="DM337" s="994">
        <v>0</v>
      </c>
      <c r="DN337" s="993">
        <v>0</v>
      </c>
      <c r="DO337" s="994">
        <v>0</v>
      </c>
      <c r="DP337" s="995">
        <v>0</v>
      </c>
      <c r="DQ337" s="946"/>
      <c r="DR337" s="973"/>
      <c r="DS337" s="946"/>
      <c r="DT337" s="992">
        <v>0</v>
      </c>
      <c r="DU337" s="993">
        <v>0</v>
      </c>
      <c r="DV337" s="994">
        <v>0</v>
      </c>
      <c r="DW337" s="993">
        <v>0</v>
      </c>
      <c r="DX337" s="994">
        <v>0</v>
      </c>
      <c r="DY337" s="993">
        <v>0</v>
      </c>
      <c r="DZ337" s="994">
        <v>0</v>
      </c>
      <c r="EA337" s="993">
        <v>0</v>
      </c>
      <c r="EB337" s="994">
        <v>0</v>
      </c>
      <c r="EC337" s="993">
        <v>0</v>
      </c>
      <c r="ED337" s="994">
        <v>0</v>
      </c>
      <c r="EE337" s="993">
        <v>0</v>
      </c>
      <c r="EF337" s="994">
        <v>0</v>
      </c>
      <c r="EG337" s="993">
        <v>0</v>
      </c>
      <c r="EH337" s="994">
        <v>0</v>
      </c>
      <c r="EI337" s="993">
        <v>0</v>
      </c>
      <c r="EJ337" s="994">
        <v>0</v>
      </c>
      <c r="EK337" s="993">
        <v>0</v>
      </c>
      <c r="EL337" s="994">
        <v>0</v>
      </c>
      <c r="EM337" s="993">
        <v>0</v>
      </c>
      <c r="EN337" s="994">
        <v>0</v>
      </c>
      <c r="EO337" s="993">
        <v>0</v>
      </c>
      <c r="EP337" s="994">
        <v>0</v>
      </c>
      <c r="EQ337" s="993">
        <v>0</v>
      </c>
      <c r="ER337" s="994">
        <v>0</v>
      </c>
      <c r="ES337" s="993">
        <v>0</v>
      </c>
      <c r="ET337" s="994">
        <v>0</v>
      </c>
      <c r="EU337" s="993">
        <v>0</v>
      </c>
      <c r="EV337" s="994">
        <v>0</v>
      </c>
      <c r="EW337" s="993">
        <v>0</v>
      </c>
      <c r="EX337" s="994">
        <v>0</v>
      </c>
      <c r="EY337" s="993">
        <v>0</v>
      </c>
      <c r="EZ337" s="994">
        <v>0</v>
      </c>
      <c r="FA337" s="993">
        <v>0</v>
      </c>
      <c r="FB337" s="994">
        <v>0</v>
      </c>
      <c r="FC337" s="995">
        <v>0</v>
      </c>
      <c r="FD337" s="946"/>
      <c r="FE337" s="974"/>
      <c r="FF337" s="946"/>
      <c r="FG337" s="975"/>
      <c r="FI337" s="996" t="b">
        <v>1</v>
      </c>
    </row>
    <row r="338" spans="2:165" hidden="1" outlineLevel="1">
      <c r="B338" s="1013">
        <v>322</v>
      </c>
      <c r="C338" s="1014" t="s">
        <v>327</v>
      </c>
      <c r="E338" s="1015">
        <v>0</v>
      </c>
      <c r="F338" s="1016">
        <v>0</v>
      </c>
      <c r="G338" s="1017">
        <v>0</v>
      </c>
      <c r="H338" s="1016">
        <v>0</v>
      </c>
      <c r="I338" s="1017">
        <v>0</v>
      </c>
      <c r="J338" s="1016">
        <v>0</v>
      </c>
      <c r="K338" s="1017">
        <v>0</v>
      </c>
      <c r="L338" s="1016">
        <v>0</v>
      </c>
      <c r="M338" s="1017">
        <v>0</v>
      </c>
      <c r="N338" s="1016">
        <v>0</v>
      </c>
      <c r="O338" s="1017">
        <v>0</v>
      </c>
      <c r="P338" s="1016">
        <v>0</v>
      </c>
      <c r="Q338" s="1017">
        <v>0</v>
      </c>
      <c r="R338" s="1016">
        <v>0</v>
      </c>
      <c r="S338" s="1017">
        <v>0</v>
      </c>
      <c r="T338" s="1016">
        <v>0</v>
      </c>
      <c r="U338" s="1017">
        <v>0</v>
      </c>
      <c r="V338" s="1016">
        <v>0</v>
      </c>
      <c r="W338" s="1017">
        <v>0</v>
      </c>
      <c r="X338" s="1016">
        <v>0</v>
      </c>
      <c r="Y338" s="1017">
        <v>0</v>
      </c>
      <c r="Z338" s="1016">
        <v>0</v>
      </c>
      <c r="AA338" s="1017">
        <v>0</v>
      </c>
      <c r="AB338" s="1016">
        <v>0</v>
      </c>
      <c r="AC338" s="1017">
        <v>0</v>
      </c>
      <c r="AD338" s="1016">
        <v>0</v>
      </c>
      <c r="AE338" s="1017">
        <v>0</v>
      </c>
      <c r="AF338" s="1016">
        <v>0</v>
      </c>
      <c r="AG338" s="1017">
        <v>0</v>
      </c>
      <c r="AH338" s="1016">
        <v>0</v>
      </c>
      <c r="AI338" s="1017">
        <v>0</v>
      </c>
      <c r="AJ338" s="1016">
        <v>0</v>
      </c>
      <c r="AK338" s="1017">
        <v>0</v>
      </c>
      <c r="AL338" s="1016">
        <v>0</v>
      </c>
      <c r="AM338" s="1017">
        <v>0</v>
      </c>
      <c r="AN338" s="1018">
        <v>0</v>
      </c>
      <c r="AO338" s="946"/>
      <c r="AP338" s="964"/>
      <c r="AQ338" s="946"/>
      <c r="AR338" s="1015">
        <v>0</v>
      </c>
      <c r="AS338" s="1016">
        <v>0</v>
      </c>
      <c r="AT338" s="1017">
        <v>0</v>
      </c>
      <c r="AU338" s="1016">
        <v>0</v>
      </c>
      <c r="AV338" s="1017">
        <v>0</v>
      </c>
      <c r="AW338" s="1016">
        <v>0</v>
      </c>
      <c r="AX338" s="1017">
        <v>0</v>
      </c>
      <c r="AY338" s="1016">
        <v>0</v>
      </c>
      <c r="AZ338" s="1017">
        <v>0</v>
      </c>
      <c r="BA338" s="1016">
        <v>0</v>
      </c>
      <c r="BB338" s="1017">
        <v>0</v>
      </c>
      <c r="BC338" s="1016">
        <v>0</v>
      </c>
      <c r="BD338" s="1017">
        <v>0</v>
      </c>
      <c r="BE338" s="1016">
        <v>0</v>
      </c>
      <c r="BF338" s="1017">
        <v>0</v>
      </c>
      <c r="BG338" s="1016">
        <v>0</v>
      </c>
      <c r="BH338" s="1017">
        <v>0</v>
      </c>
      <c r="BI338" s="1016">
        <v>0</v>
      </c>
      <c r="BJ338" s="1017">
        <v>0</v>
      </c>
      <c r="BK338" s="1016">
        <v>0</v>
      </c>
      <c r="BL338" s="1017">
        <v>0</v>
      </c>
      <c r="BM338" s="1016">
        <v>0</v>
      </c>
      <c r="BN338" s="1017">
        <v>0</v>
      </c>
      <c r="BO338" s="1016">
        <v>0</v>
      </c>
      <c r="BP338" s="1017">
        <v>0</v>
      </c>
      <c r="BQ338" s="1016">
        <v>0</v>
      </c>
      <c r="BR338" s="1017">
        <v>0</v>
      </c>
      <c r="BS338" s="1016">
        <v>0</v>
      </c>
      <c r="BT338" s="1017">
        <v>0</v>
      </c>
      <c r="BU338" s="1016">
        <v>0</v>
      </c>
      <c r="BV338" s="1017">
        <v>0</v>
      </c>
      <c r="BW338" s="1016">
        <v>0</v>
      </c>
      <c r="BX338" s="1017">
        <v>0</v>
      </c>
      <c r="BY338" s="1016">
        <v>0</v>
      </c>
      <c r="BZ338" s="1017">
        <v>0</v>
      </c>
      <c r="CA338" s="1018">
        <v>0</v>
      </c>
      <c r="CB338" s="946"/>
      <c r="CC338" s="971"/>
      <c r="CD338" s="946"/>
      <c r="CE338" s="972"/>
      <c r="CF338" s="946"/>
      <c r="CG338" s="1015">
        <v>0</v>
      </c>
      <c r="CH338" s="1016">
        <v>0</v>
      </c>
      <c r="CI338" s="1017">
        <v>0</v>
      </c>
      <c r="CJ338" s="1016">
        <v>0</v>
      </c>
      <c r="CK338" s="1017">
        <v>0</v>
      </c>
      <c r="CL338" s="1016">
        <v>0</v>
      </c>
      <c r="CM338" s="1017">
        <v>0</v>
      </c>
      <c r="CN338" s="1016">
        <v>0</v>
      </c>
      <c r="CO338" s="1017">
        <v>0</v>
      </c>
      <c r="CP338" s="1016">
        <v>0</v>
      </c>
      <c r="CQ338" s="1017">
        <v>0</v>
      </c>
      <c r="CR338" s="1016">
        <v>0</v>
      </c>
      <c r="CS338" s="1017">
        <v>0</v>
      </c>
      <c r="CT338" s="1016">
        <v>0</v>
      </c>
      <c r="CU338" s="1017">
        <v>0</v>
      </c>
      <c r="CV338" s="1016">
        <v>0</v>
      </c>
      <c r="CW338" s="1017">
        <v>0</v>
      </c>
      <c r="CX338" s="1016">
        <v>0</v>
      </c>
      <c r="CY338" s="1017">
        <v>0</v>
      </c>
      <c r="CZ338" s="1016">
        <v>0</v>
      </c>
      <c r="DA338" s="1017">
        <v>0</v>
      </c>
      <c r="DB338" s="1016">
        <v>0</v>
      </c>
      <c r="DC338" s="1017">
        <v>0</v>
      </c>
      <c r="DD338" s="1016">
        <v>0</v>
      </c>
      <c r="DE338" s="1017">
        <v>0</v>
      </c>
      <c r="DF338" s="1016">
        <v>0</v>
      </c>
      <c r="DG338" s="1017">
        <v>0</v>
      </c>
      <c r="DH338" s="1016">
        <v>0</v>
      </c>
      <c r="DI338" s="1017">
        <v>0</v>
      </c>
      <c r="DJ338" s="1016">
        <v>0</v>
      </c>
      <c r="DK338" s="1017">
        <v>0</v>
      </c>
      <c r="DL338" s="1016">
        <v>0</v>
      </c>
      <c r="DM338" s="1017">
        <v>0</v>
      </c>
      <c r="DN338" s="1016">
        <v>0</v>
      </c>
      <c r="DO338" s="1017">
        <v>0</v>
      </c>
      <c r="DP338" s="1018">
        <v>0</v>
      </c>
      <c r="DQ338" s="946"/>
      <c r="DR338" s="973"/>
      <c r="DS338" s="946"/>
      <c r="DT338" s="1015">
        <v>0</v>
      </c>
      <c r="DU338" s="1016">
        <v>0</v>
      </c>
      <c r="DV338" s="1017">
        <v>0</v>
      </c>
      <c r="DW338" s="1016">
        <v>0</v>
      </c>
      <c r="DX338" s="1017">
        <v>0</v>
      </c>
      <c r="DY338" s="1016">
        <v>0</v>
      </c>
      <c r="DZ338" s="1017">
        <v>0</v>
      </c>
      <c r="EA338" s="1016">
        <v>0</v>
      </c>
      <c r="EB338" s="1017">
        <v>0</v>
      </c>
      <c r="EC338" s="1016">
        <v>0</v>
      </c>
      <c r="ED338" s="1017">
        <v>0</v>
      </c>
      <c r="EE338" s="1016">
        <v>0</v>
      </c>
      <c r="EF338" s="1017">
        <v>0</v>
      </c>
      <c r="EG338" s="1016">
        <v>0</v>
      </c>
      <c r="EH338" s="1017">
        <v>0</v>
      </c>
      <c r="EI338" s="1016">
        <v>0</v>
      </c>
      <c r="EJ338" s="1017">
        <v>0</v>
      </c>
      <c r="EK338" s="1016">
        <v>0</v>
      </c>
      <c r="EL338" s="1017">
        <v>0</v>
      </c>
      <c r="EM338" s="1016">
        <v>0</v>
      </c>
      <c r="EN338" s="1017">
        <v>0</v>
      </c>
      <c r="EO338" s="1016">
        <v>0</v>
      </c>
      <c r="EP338" s="1017">
        <v>0</v>
      </c>
      <c r="EQ338" s="1016">
        <v>0</v>
      </c>
      <c r="ER338" s="1017">
        <v>0</v>
      </c>
      <c r="ES338" s="1016">
        <v>0</v>
      </c>
      <c r="ET338" s="1017">
        <v>0</v>
      </c>
      <c r="EU338" s="1016">
        <v>0</v>
      </c>
      <c r="EV338" s="1017">
        <v>0</v>
      </c>
      <c r="EW338" s="1016">
        <v>0</v>
      </c>
      <c r="EX338" s="1017">
        <v>0</v>
      </c>
      <c r="EY338" s="1016">
        <v>0</v>
      </c>
      <c r="EZ338" s="1017">
        <v>0</v>
      </c>
      <c r="FA338" s="1016">
        <v>0</v>
      </c>
      <c r="FB338" s="1017">
        <v>0</v>
      </c>
      <c r="FC338" s="1018">
        <v>0</v>
      </c>
      <c r="FD338" s="946"/>
      <c r="FE338" s="974"/>
      <c r="FF338" s="946"/>
      <c r="FG338" s="975"/>
      <c r="FI338" s="1019" t="b">
        <v>1</v>
      </c>
    </row>
    <row r="339" spans="2:165" hidden="1" outlineLevel="1">
      <c r="B339" s="976">
        <v>323</v>
      </c>
      <c r="C339" s="1020" t="s">
        <v>329</v>
      </c>
      <c r="E339" s="978">
        <v>0</v>
      </c>
      <c r="F339" s="979">
        <v>0</v>
      </c>
      <c r="G339" s="980">
        <v>0</v>
      </c>
      <c r="H339" s="979">
        <v>0</v>
      </c>
      <c r="I339" s="980">
        <v>0</v>
      </c>
      <c r="J339" s="979">
        <v>0</v>
      </c>
      <c r="K339" s="980">
        <v>0</v>
      </c>
      <c r="L339" s="979">
        <v>0</v>
      </c>
      <c r="M339" s="980">
        <v>0</v>
      </c>
      <c r="N339" s="979">
        <v>0</v>
      </c>
      <c r="O339" s="980">
        <v>0</v>
      </c>
      <c r="P339" s="979">
        <v>0</v>
      </c>
      <c r="Q339" s="980">
        <v>0</v>
      </c>
      <c r="R339" s="979">
        <v>0</v>
      </c>
      <c r="S339" s="980">
        <v>0</v>
      </c>
      <c r="T339" s="979">
        <v>0</v>
      </c>
      <c r="U339" s="980">
        <v>0</v>
      </c>
      <c r="V339" s="979">
        <v>0</v>
      </c>
      <c r="W339" s="980">
        <v>0</v>
      </c>
      <c r="X339" s="979">
        <v>0</v>
      </c>
      <c r="Y339" s="980">
        <v>0</v>
      </c>
      <c r="Z339" s="979">
        <v>0</v>
      </c>
      <c r="AA339" s="980">
        <v>0</v>
      </c>
      <c r="AB339" s="979">
        <v>0</v>
      </c>
      <c r="AC339" s="980">
        <v>0</v>
      </c>
      <c r="AD339" s="979">
        <v>0</v>
      </c>
      <c r="AE339" s="980">
        <v>0</v>
      </c>
      <c r="AF339" s="979">
        <v>0</v>
      </c>
      <c r="AG339" s="980">
        <v>0</v>
      </c>
      <c r="AH339" s="979">
        <v>0</v>
      </c>
      <c r="AI339" s="980">
        <v>0</v>
      </c>
      <c r="AJ339" s="979">
        <v>0</v>
      </c>
      <c r="AK339" s="980">
        <v>0</v>
      </c>
      <c r="AL339" s="979">
        <v>0</v>
      </c>
      <c r="AM339" s="980">
        <v>0</v>
      </c>
      <c r="AN339" s="981">
        <v>0</v>
      </c>
      <c r="AO339" s="946"/>
      <c r="AP339" s="964"/>
      <c r="AQ339" s="946"/>
      <c r="AR339" s="978">
        <v>0</v>
      </c>
      <c r="AS339" s="979">
        <v>0</v>
      </c>
      <c r="AT339" s="980">
        <v>0</v>
      </c>
      <c r="AU339" s="979">
        <v>0</v>
      </c>
      <c r="AV339" s="980">
        <v>0</v>
      </c>
      <c r="AW339" s="979">
        <v>0</v>
      </c>
      <c r="AX339" s="980">
        <v>0</v>
      </c>
      <c r="AY339" s="979">
        <v>0</v>
      </c>
      <c r="AZ339" s="980">
        <v>0</v>
      </c>
      <c r="BA339" s="979">
        <v>0</v>
      </c>
      <c r="BB339" s="980">
        <v>0</v>
      </c>
      <c r="BC339" s="979">
        <v>0</v>
      </c>
      <c r="BD339" s="980">
        <v>0</v>
      </c>
      <c r="BE339" s="979">
        <v>0</v>
      </c>
      <c r="BF339" s="980">
        <v>0</v>
      </c>
      <c r="BG339" s="979">
        <v>0</v>
      </c>
      <c r="BH339" s="980">
        <v>0</v>
      </c>
      <c r="BI339" s="979">
        <v>0</v>
      </c>
      <c r="BJ339" s="980">
        <v>0</v>
      </c>
      <c r="BK339" s="979">
        <v>0</v>
      </c>
      <c r="BL339" s="980">
        <v>0</v>
      </c>
      <c r="BM339" s="979">
        <v>0</v>
      </c>
      <c r="BN339" s="980">
        <v>0</v>
      </c>
      <c r="BO339" s="979">
        <v>0</v>
      </c>
      <c r="BP339" s="980">
        <v>0</v>
      </c>
      <c r="BQ339" s="979">
        <v>0</v>
      </c>
      <c r="BR339" s="980">
        <v>0</v>
      </c>
      <c r="BS339" s="979">
        <v>0</v>
      </c>
      <c r="BT339" s="980">
        <v>0</v>
      </c>
      <c r="BU339" s="979">
        <v>0</v>
      </c>
      <c r="BV339" s="980">
        <v>0</v>
      </c>
      <c r="BW339" s="979">
        <v>0</v>
      </c>
      <c r="BX339" s="980">
        <v>0</v>
      </c>
      <c r="BY339" s="979">
        <v>0</v>
      </c>
      <c r="BZ339" s="980">
        <v>0</v>
      </c>
      <c r="CA339" s="981">
        <v>0</v>
      </c>
      <c r="CB339" s="946"/>
      <c r="CC339" s="971"/>
      <c r="CD339" s="946"/>
      <c r="CE339" s="972"/>
      <c r="CF339" s="946"/>
      <c r="CG339" s="978">
        <v>0</v>
      </c>
      <c r="CH339" s="979">
        <v>0</v>
      </c>
      <c r="CI339" s="980">
        <v>0</v>
      </c>
      <c r="CJ339" s="979">
        <v>0</v>
      </c>
      <c r="CK339" s="980">
        <v>0</v>
      </c>
      <c r="CL339" s="979">
        <v>0</v>
      </c>
      <c r="CM339" s="980">
        <v>0</v>
      </c>
      <c r="CN339" s="979">
        <v>0</v>
      </c>
      <c r="CO339" s="980">
        <v>0</v>
      </c>
      <c r="CP339" s="979">
        <v>0</v>
      </c>
      <c r="CQ339" s="980">
        <v>0</v>
      </c>
      <c r="CR339" s="979">
        <v>0</v>
      </c>
      <c r="CS339" s="980">
        <v>0</v>
      </c>
      <c r="CT339" s="979">
        <v>0</v>
      </c>
      <c r="CU339" s="980">
        <v>0</v>
      </c>
      <c r="CV339" s="979">
        <v>0</v>
      </c>
      <c r="CW339" s="980">
        <v>0</v>
      </c>
      <c r="CX339" s="979">
        <v>0</v>
      </c>
      <c r="CY339" s="980">
        <v>0</v>
      </c>
      <c r="CZ339" s="979">
        <v>0</v>
      </c>
      <c r="DA339" s="980">
        <v>0</v>
      </c>
      <c r="DB339" s="979">
        <v>0</v>
      </c>
      <c r="DC339" s="980">
        <v>0</v>
      </c>
      <c r="DD339" s="979">
        <v>0</v>
      </c>
      <c r="DE339" s="980">
        <v>0</v>
      </c>
      <c r="DF339" s="979">
        <v>0</v>
      </c>
      <c r="DG339" s="980">
        <v>0</v>
      </c>
      <c r="DH339" s="979">
        <v>0</v>
      </c>
      <c r="DI339" s="980">
        <v>0</v>
      </c>
      <c r="DJ339" s="979">
        <v>0</v>
      </c>
      <c r="DK339" s="980">
        <v>0</v>
      </c>
      <c r="DL339" s="979">
        <v>0</v>
      </c>
      <c r="DM339" s="980">
        <v>0</v>
      </c>
      <c r="DN339" s="979">
        <v>0</v>
      </c>
      <c r="DO339" s="980">
        <v>0</v>
      </c>
      <c r="DP339" s="981">
        <v>0</v>
      </c>
      <c r="DQ339" s="946"/>
      <c r="DR339" s="973"/>
      <c r="DS339" s="946"/>
      <c r="DT339" s="978">
        <v>0</v>
      </c>
      <c r="DU339" s="979">
        <v>0</v>
      </c>
      <c r="DV339" s="980">
        <v>0</v>
      </c>
      <c r="DW339" s="979">
        <v>0</v>
      </c>
      <c r="DX339" s="980">
        <v>0</v>
      </c>
      <c r="DY339" s="979">
        <v>0</v>
      </c>
      <c r="DZ339" s="980">
        <v>0</v>
      </c>
      <c r="EA339" s="979">
        <v>0</v>
      </c>
      <c r="EB339" s="980">
        <v>0</v>
      </c>
      <c r="EC339" s="979">
        <v>0</v>
      </c>
      <c r="ED339" s="980">
        <v>0</v>
      </c>
      <c r="EE339" s="979">
        <v>0</v>
      </c>
      <c r="EF339" s="980">
        <v>0</v>
      </c>
      <c r="EG339" s="979">
        <v>0</v>
      </c>
      <c r="EH339" s="980">
        <v>0</v>
      </c>
      <c r="EI339" s="979">
        <v>0</v>
      </c>
      <c r="EJ339" s="980">
        <v>0</v>
      </c>
      <c r="EK339" s="979">
        <v>0</v>
      </c>
      <c r="EL339" s="980">
        <v>0</v>
      </c>
      <c r="EM339" s="979">
        <v>0</v>
      </c>
      <c r="EN339" s="980">
        <v>0</v>
      </c>
      <c r="EO339" s="979">
        <v>0</v>
      </c>
      <c r="EP339" s="980">
        <v>0</v>
      </c>
      <c r="EQ339" s="979">
        <v>0</v>
      </c>
      <c r="ER339" s="980">
        <v>0</v>
      </c>
      <c r="ES339" s="979">
        <v>0</v>
      </c>
      <c r="ET339" s="980">
        <v>0</v>
      </c>
      <c r="EU339" s="979">
        <v>0</v>
      </c>
      <c r="EV339" s="980">
        <v>0</v>
      </c>
      <c r="EW339" s="979">
        <v>0</v>
      </c>
      <c r="EX339" s="980">
        <v>0</v>
      </c>
      <c r="EY339" s="979">
        <v>0</v>
      </c>
      <c r="EZ339" s="980">
        <v>0</v>
      </c>
      <c r="FA339" s="979">
        <v>0</v>
      </c>
      <c r="FB339" s="980">
        <v>0</v>
      </c>
      <c r="FC339" s="981">
        <v>0</v>
      </c>
      <c r="FD339" s="946"/>
      <c r="FE339" s="974"/>
      <c r="FF339" s="946"/>
      <c r="FG339" s="975"/>
      <c r="FI339" s="982" t="b">
        <v>1</v>
      </c>
    </row>
    <row r="340" spans="2:165" hidden="1" outlineLevel="1">
      <c r="B340" s="983">
        <v>324</v>
      </c>
      <c r="C340" s="1012" t="s">
        <v>331</v>
      </c>
      <c r="E340" s="985">
        <v>0</v>
      </c>
      <c r="F340" s="986">
        <v>0</v>
      </c>
      <c r="G340" s="987">
        <v>0</v>
      </c>
      <c r="H340" s="986">
        <v>0</v>
      </c>
      <c r="I340" s="987">
        <v>0</v>
      </c>
      <c r="J340" s="986">
        <v>0</v>
      </c>
      <c r="K340" s="987">
        <v>0</v>
      </c>
      <c r="L340" s="986">
        <v>0</v>
      </c>
      <c r="M340" s="987">
        <v>0</v>
      </c>
      <c r="N340" s="986">
        <v>0</v>
      </c>
      <c r="O340" s="987">
        <v>0</v>
      </c>
      <c r="P340" s="986">
        <v>0</v>
      </c>
      <c r="Q340" s="987">
        <v>0</v>
      </c>
      <c r="R340" s="986">
        <v>0</v>
      </c>
      <c r="S340" s="987">
        <v>0</v>
      </c>
      <c r="T340" s="986">
        <v>0</v>
      </c>
      <c r="U340" s="987">
        <v>0</v>
      </c>
      <c r="V340" s="986">
        <v>0</v>
      </c>
      <c r="W340" s="987">
        <v>0</v>
      </c>
      <c r="X340" s="986">
        <v>0</v>
      </c>
      <c r="Y340" s="987">
        <v>0</v>
      </c>
      <c r="Z340" s="986">
        <v>0</v>
      </c>
      <c r="AA340" s="987">
        <v>0</v>
      </c>
      <c r="AB340" s="986">
        <v>0</v>
      </c>
      <c r="AC340" s="987">
        <v>0</v>
      </c>
      <c r="AD340" s="986">
        <v>0</v>
      </c>
      <c r="AE340" s="987">
        <v>0</v>
      </c>
      <c r="AF340" s="986">
        <v>0</v>
      </c>
      <c r="AG340" s="987">
        <v>0</v>
      </c>
      <c r="AH340" s="986">
        <v>0</v>
      </c>
      <c r="AI340" s="987">
        <v>0</v>
      </c>
      <c r="AJ340" s="986">
        <v>0</v>
      </c>
      <c r="AK340" s="987">
        <v>0</v>
      </c>
      <c r="AL340" s="986">
        <v>0</v>
      </c>
      <c r="AM340" s="987">
        <v>0</v>
      </c>
      <c r="AN340" s="988">
        <v>0</v>
      </c>
      <c r="AO340" s="946"/>
      <c r="AP340" s="964"/>
      <c r="AQ340" s="946"/>
      <c r="AR340" s="985">
        <v>0</v>
      </c>
      <c r="AS340" s="986">
        <v>0</v>
      </c>
      <c r="AT340" s="987">
        <v>0</v>
      </c>
      <c r="AU340" s="986">
        <v>0</v>
      </c>
      <c r="AV340" s="987">
        <v>0</v>
      </c>
      <c r="AW340" s="986">
        <v>0</v>
      </c>
      <c r="AX340" s="987">
        <v>0</v>
      </c>
      <c r="AY340" s="986">
        <v>0</v>
      </c>
      <c r="AZ340" s="987">
        <v>0</v>
      </c>
      <c r="BA340" s="986">
        <v>0</v>
      </c>
      <c r="BB340" s="987">
        <v>0</v>
      </c>
      <c r="BC340" s="986">
        <v>0</v>
      </c>
      <c r="BD340" s="987">
        <v>0</v>
      </c>
      <c r="BE340" s="986">
        <v>0</v>
      </c>
      <c r="BF340" s="987">
        <v>0</v>
      </c>
      <c r="BG340" s="986">
        <v>0</v>
      </c>
      <c r="BH340" s="987">
        <v>0</v>
      </c>
      <c r="BI340" s="986">
        <v>0</v>
      </c>
      <c r="BJ340" s="987">
        <v>0</v>
      </c>
      <c r="BK340" s="986">
        <v>0</v>
      </c>
      <c r="BL340" s="987">
        <v>0</v>
      </c>
      <c r="BM340" s="986">
        <v>0</v>
      </c>
      <c r="BN340" s="987">
        <v>0</v>
      </c>
      <c r="BO340" s="986">
        <v>0</v>
      </c>
      <c r="BP340" s="987">
        <v>0</v>
      </c>
      <c r="BQ340" s="986">
        <v>0</v>
      </c>
      <c r="BR340" s="987">
        <v>0</v>
      </c>
      <c r="BS340" s="986">
        <v>0</v>
      </c>
      <c r="BT340" s="987">
        <v>0</v>
      </c>
      <c r="BU340" s="986">
        <v>0</v>
      </c>
      <c r="BV340" s="987">
        <v>0</v>
      </c>
      <c r="BW340" s="986">
        <v>0</v>
      </c>
      <c r="BX340" s="987">
        <v>0</v>
      </c>
      <c r="BY340" s="986">
        <v>0</v>
      </c>
      <c r="BZ340" s="987">
        <v>0</v>
      </c>
      <c r="CA340" s="988">
        <v>0</v>
      </c>
      <c r="CB340" s="946"/>
      <c r="CC340" s="971"/>
      <c r="CD340" s="946"/>
      <c r="CE340" s="972"/>
      <c r="CF340" s="946"/>
      <c r="CG340" s="985">
        <v>0</v>
      </c>
      <c r="CH340" s="986">
        <v>0</v>
      </c>
      <c r="CI340" s="987">
        <v>0</v>
      </c>
      <c r="CJ340" s="986">
        <v>0</v>
      </c>
      <c r="CK340" s="987">
        <v>0</v>
      </c>
      <c r="CL340" s="986">
        <v>0</v>
      </c>
      <c r="CM340" s="987">
        <v>0</v>
      </c>
      <c r="CN340" s="986">
        <v>0</v>
      </c>
      <c r="CO340" s="987">
        <v>0</v>
      </c>
      <c r="CP340" s="986">
        <v>0</v>
      </c>
      <c r="CQ340" s="987">
        <v>0</v>
      </c>
      <c r="CR340" s="986">
        <v>0</v>
      </c>
      <c r="CS340" s="987">
        <v>0</v>
      </c>
      <c r="CT340" s="986">
        <v>0</v>
      </c>
      <c r="CU340" s="987">
        <v>0</v>
      </c>
      <c r="CV340" s="986">
        <v>0</v>
      </c>
      <c r="CW340" s="987">
        <v>0</v>
      </c>
      <c r="CX340" s="986">
        <v>0</v>
      </c>
      <c r="CY340" s="987">
        <v>0</v>
      </c>
      <c r="CZ340" s="986">
        <v>0</v>
      </c>
      <c r="DA340" s="987">
        <v>0</v>
      </c>
      <c r="DB340" s="986">
        <v>0</v>
      </c>
      <c r="DC340" s="987">
        <v>0</v>
      </c>
      <c r="DD340" s="986">
        <v>0</v>
      </c>
      <c r="DE340" s="987">
        <v>0</v>
      </c>
      <c r="DF340" s="986">
        <v>0</v>
      </c>
      <c r="DG340" s="987">
        <v>0</v>
      </c>
      <c r="DH340" s="986">
        <v>0</v>
      </c>
      <c r="DI340" s="987">
        <v>0</v>
      </c>
      <c r="DJ340" s="986">
        <v>0</v>
      </c>
      <c r="DK340" s="987">
        <v>0</v>
      </c>
      <c r="DL340" s="986">
        <v>0</v>
      </c>
      <c r="DM340" s="987">
        <v>0</v>
      </c>
      <c r="DN340" s="986">
        <v>0</v>
      </c>
      <c r="DO340" s="987">
        <v>0</v>
      </c>
      <c r="DP340" s="988">
        <v>0</v>
      </c>
      <c r="DQ340" s="946"/>
      <c r="DR340" s="973"/>
      <c r="DS340" s="946"/>
      <c r="DT340" s="985">
        <v>0</v>
      </c>
      <c r="DU340" s="986">
        <v>0</v>
      </c>
      <c r="DV340" s="987">
        <v>0</v>
      </c>
      <c r="DW340" s="986">
        <v>0</v>
      </c>
      <c r="DX340" s="987">
        <v>0</v>
      </c>
      <c r="DY340" s="986">
        <v>0</v>
      </c>
      <c r="DZ340" s="987">
        <v>0</v>
      </c>
      <c r="EA340" s="986">
        <v>0</v>
      </c>
      <c r="EB340" s="987">
        <v>0</v>
      </c>
      <c r="EC340" s="986">
        <v>0</v>
      </c>
      <c r="ED340" s="987">
        <v>0</v>
      </c>
      <c r="EE340" s="986">
        <v>0</v>
      </c>
      <c r="EF340" s="987">
        <v>0</v>
      </c>
      <c r="EG340" s="986">
        <v>0</v>
      </c>
      <c r="EH340" s="987">
        <v>0</v>
      </c>
      <c r="EI340" s="986">
        <v>0</v>
      </c>
      <c r="EJ340" s="987">
        <v>0</v>
      </c>
      <c r="EK340" s="986">
        <v>0</v>
      </c>
      <c r="EL340" s="987">
        <v>0</v>
      </c>
      <c r="EM340" s="986">
        <v>0</v>
      </c>
      <c r="EN340" s="987">
        <v>0</v>
      </c>
      <c r="EO340" s="986">
        <v>0</v>
      </c>
      <c r="EP340" s="987">
        <v>0</v>
      </c>
      <c r="EQ340" s="986">
        <v>0</v>
      </c>
      <c r="ER340" s="987">
        <v>0</v>
      </c>
      <c r="ES340" s="986">
        <v>0</v>
      </c>
      <c r="ET340" s="987">
        <v>0</v>
      </c>
      <c r="EU340" s="986">
        <v>0</v>
      </c>
      <c r="EV340" s="987">
        <v>0</v>
      </c>
      <c r="EW340" s="986">
        <v>0</v>
      </c>
      <c r="EX340" s="987">
        <v>0</v>
      </c>
      <c r="EY340" s="986">
        <v>0</v>
      </c>
      <c r="EZ340" s="987">
        <v>0</v>
      </c>
      <c r="FA340" s="986">
        <v>0</v>
      </c>
      <c r="FB340" s="987">
        <v>0</v>
      </c>
      <c r="FC340" s="988">
        <v>0</v>
      </c>
      <c r="FD340" s="946"/>
      <c r="FE340" s="974"/>
      <c r="FF340" s="946"/>
      <c r="FG340" s="975"/>
      <c r="FI340" s="989" t="b">
        <v>1</v>
      </c>
    </row>
    <row r="341" spans="2:165" hidden="1" outlineLevel="1">
      <c r="B341" s="997">
        <v>325</v>
      </c>
      <c r="C341" s="1023" t="s">
        <v>330</v>
      </c>
      <c r="E341" s="999">
        <v>0</v>
      </c>
      <c r="F341" s="1000">
        <v>0</v>
      </c>
      <c r="G341" s="1001">
        <v>0</v>
      </c>
      <c r="H341" s="1000">
        <v>0</v>
      </c>
      <c r="I341" s="1001">
        <v>0</v>
      </c>
      <c r="J341" s="1000">
        <v>0</v>
      </c>
      <c r="K341" s="1001">
        <v>0</v>
      </c>
      <c r="L341" s="1000">
        <v>0</v>
      </c>
      <c r="M341" s="1001">
        <v>0</v>
      </c>
      <c r="N341" s="1000">
        <v>0</v>
      </c>
      <c r="O341" s="1001">
        <v>0</v>
      </c>
      <c r="P341" s="1000">
        <v>0</v>
      </c>
      <c r="Q341" s="1001">
        <v>0</v>
      </c>
      <c r="R341" s="1000">
        <v>0</v>
      </c>
      <c r="S341" s="1001">
        <v>0</v>
      </c>
      <c r="T341" s="1000">
        <v>0</v>
      </c>
      <c r="U341" s="1001">
        <v>0</v>
      </c>
      <c r="V341" s="1000">
        <v>0</v>
      </c>
      <c r="W341" s="1001">
        <v>0</v>
      </c>
      <c r="X341" s="1000">
        <v>0</v>
      </c>
      <c r="Y341" s="1001">
        <v>0</v>
      </c>
      <c r="Z341" s="1000">
        <v>0</v>
      </c>
      <c r="AA341" s="1001">
        <v>0</v>
      </c>
      <c r="AB341" s="1000">
        <v>0</v>
      </c>
      <c r="AC341" s="1001">
        <v>0</v>
      </c>
      <c r="AD341" s="1000">
        <v>0</v>
      </c>
      <c r="AE341" s="1001">
        <v>0</v>
      </c>
      <c r="AF341" s="1000">
        <v>0</v>
      </c>
      <c r="AG341" s="1001">
        <v>0</v>
      </c>
      <c r="AH341" s="1000">
        <v>0</v>
      </c>
      <c r="AI341" s="1001">
        <v>0</v>
      </c>
      <c r="AJ341" s="1000">
        <v>0</v>
      </c>
      <c r="AK341" s="1001">
        <v>0</v>
      </c>
      <c r="AL341" s="1000">
        <v>0</v>
      </c>
      <c r="AM341" s="1001">
        <v>0</v>
      </c>
      <c r="AN341" s="1002">
        <v>0</v>
      </c>
      <c r="AO341" s="946"/>
      <c r="AP341" s="964"/>
      <c r="AQ341" s="946"/>
      <c r="AR341" s="999">
        <v>0</v>
      </c>
      <c r="AS341" s="1000">
        <v>0</v>
      </c>
      <c r="AT341" s="1001">
        <v>0</v>
      </c>
      <c r="AU341" s="1000">
        <v>0</v>
      </c>
      <c r="AV341" s="1001">
        <v>0</v>
      </c>
      <c r="AW341" s="1000">
        <v>0</v>
      </c>
      <c r="AX341" s="1001">
        <v>0</v>
      </c>
      <c r="AY341" s="1000">
        <v>0</v>
      </c>
      <c r="AZ341" s="1001">
        <v>0</v>
      </c>
      <c r="BA341" s="1000">
        <v>0</v>
      </c>
      <c r="BB341" s="1001">
        <v>0</v>
      </c>
      <c r="BC341" s="1000">
        <v>0</v>
      </c>
      <c r="BD341" s="1001">
        <v>0</v>
      </c>
      <c r="BE341" s="1000">
        <v>0</v>
      </c>
      <c r="BF341" s="1001">
        <v>0</v>
      </c>
      <c r="BG341" s="1000">
        <v>0</v>
      </c>
      <c r="BH341" s="1001">
        <v>0</v>
      </c>
      <c r="BI341" s="1000">
        <v>0</v>
      </c>
      <c r="BJ341" s="1001">
        <v>0</v>
      </c>
      <c r="BK341" s="1000">
        <v>0</v>
      </c>
      <c r="BL341" s="1001">
        <v>0</v>
      </c>
      <c r="BM341" s="1000">
        <v>0</v>
      </c>
      <c r="BN341" s="1001">
        <v>0</v>
      </c>
      <c r="BO341" s="1000">
        <v>0</v>
      </c>
      <c r="BP341" s="1001">
        <v>0</v>
      </c>
      <c r="BQ341" s="1000">
        <v>0</v>
      </c>
      <c r="BR341" s="1001">
        <v>0</v>
      </c>
      <c r="BS341" s="1000">
        <v>0</v>
      </c>
      <c r="BT341" s="1001">
        <v>0</v>
      </c>
      <c r="BU341" s="1000">
        <v>0</v>
      </c>
      <c r="BV341" s="1001">
        <v>0</v>
      </c>
      <c r="BW341" s="1000">
        <v>0</v>
      </c>
      <c r="BX341" s="1001">
        <v>0</v>
      </c>
      <c r="BY341" s="1000">
        <v>0</v>
      </c>
      <c r="BZ341" s="1001">
        <v>0</v>
      </c>
      <c r="CA341" s="1002">
        <v>0</v>
      </c>
      <c r="CB341" s="946"/>
      <c r="CC341" s="971"/>
      <c r="CD341" s="946"/>
      <c r="CE341" s="972"/>
      <c r="CF341" s="946"/>
      <c r="CG341" s="999">
        <v>0</v>
      </c>
      <c r="CH341" s="1000">
        <v>0</v>
      </c>
      <c r="CI341" s="1001">
        <v>0</v>
      </c>
      <c r="CJ341" s="1000">
        <v>0</v>
      </c>
      <c r="CK341" s="1001">
        <v>0</v>
      </c>
      <c r="CL341" s="1000">
        <v>0</v>
      </c>
      <c r="CM341" s="1001">
        <v>0</v>
      </c>
      <c r="CN341" s="1000">
        <v>0</v>
      </c>
      <c r="CO341" s="1001">
        <v>0</v>
      </c>
      <c r="CP341" s="1000">
        <v>0</v>
      </c>
      <c r="CQ341" s="1001">
        <v>0</v>
      </c>
      <c r="CR341" s="1000">
        <v>0</v>
      </c>
      <c r="CS341" s="1001">
        <v>0</v>
      </c>
      <c r="CT341" s="1000">
        <v>0</v>
      </c>
      <c r="CU341" s="1001">
        <v>0</v>
      </c>
      <c r="CV341" s="1000">
        <v>0</v>
      </c>
      <c r="CW341" s="1001">
        <v>0</v>
      </c>
      <c r="CX341" s="1000">
        <v>0</v>
      </c>
      <c r="CY341" s="1001">
        <v>0</v>
      </c>
      <c r="CZ341" s="1000">
        <v>0</v>
      </c>
      <c r="DA341" s="1001">
        <v>0</v>
      </c>
      <c r="DB341" s="1000">
        <v>0</v>
      </c>
      <c r="DC341" s="1001">
        <v>0</v>
      </c>
      <c r="DD341" s="1000">
        <v>0</v>
      </c>
      <c r="DE341" s="1001">
        <v>0</v>
      </c>
      <c r="DF341" s="1000">
        <v>0</v>
      </c>
      <c r="DG341" s="1001">
        <v>0</v>
      </c>
      <c r="DH341" s="1000">
        <v>0</v>
      </c>
      <c r="DI341" s="1001">
        <v>0</v>
      </c>
      <c r="DJ341" s="1000">
        <v>0</v>
      </c>
      <c r="DK341" s="1001">
        <v>0</v>
      </c>
      <c r="DL341" s="1000">
        <v>0</v>
      </c>
      <c r="DM341" s="1001">
        <v>0</v>
      </c>
      <c r="DN341" s="1000">
        <v>0</v>
      </c>
      <c r="DO341" s="1001">
        <v>0</v>
      </c>
      <c r="DP341" s="1002">
        <v>0</v>
      </c>
      <c r="DQ341" s="946"/>
      <c r="DR341" s="973"/>
      <c r="DS341" s="946"/>
      <c r="DT341" s="999">
        <v>0</v>
      </c>
      <c r="DU341" s="1000">
        <v>0</v>
      </c>
      <c r="DV341" s="1001">
        <v>0</v>
      </c>
      <c r="DW341" s="1000">
        <v>0</v>
      </c>
      <c r="DX341" s="1001">
        <v>0</v>
      </c>
      <c r="DY341" s="1000">
        <v>0</v>
      </c>
      <c r="DZ341" s="1001">
        <v>0</v>
      </c>
      <c r="EA341" s="1000">
        <v>0</v>
      </c>
      <c r="EB341" s="1001">
        <v>0</v>
      </c>
      <c r="EC341" s="1000">
        <v>0</v>
      </c>
      <c r="ED341" s="1001">
        <v>0</v>
      </c>
      <c r="EE341" s="1000">
        <v>0</v>
      </c>
      <c r="EF341" s="1001">
        <v>0</v>
      </c>
      <c r="EG341" s="1000">
        <v>0</v>
      </c>
      <c r="EH341" s="1001">
        <v>0</v>
      </c>
      <c r="EI341" s="1000">
        <v>0</v>
      </c>
      <c r="EJ341" s="1001">
        <v>0</v>
      </c>
      <c r="EK341" s="1000">
        <v>0</v>
      </c>
      <c r="EL341" s="1001">
        <v>0</v>
      </c>
      <c r="EM341" s="1000">
        <v>0</v>
      </c>
      <c r="EN341" s="1001">
        <v>0</v>
      </c>
      <c r="EO341" s="1000">
        <v>0</v>
      </c>
      <c r="EP341" s="1001">
        <v>0</v>
      </c>
      <c r="EQ341" s="1000">
        <v>0</v>
      </c>
      <c r="ER341" s="1001">
        <v>0</v>
      </c>
      <c r="ES341" s="1000">
        <v>0</v>
      </c>
      <c r="ET341" s="1001">
        <v>0</v>
      </c>
      <c r="EU341" s="1000">
        <v>0</v>
      </c>
      <c r="EV341" s="1001">
        <v>0</v>
      </c>
      <c r="EW341" s="1000">
        <v>0</v>
      </c>
      <c r="EX341" s="1001">
        <v>0</v>
      </c>
      <c r="EY341" s="1000">
        <v>0</v>
      </c>
      <c r="EZ341" s="1001">
        <v>0</v>
      </c>
      <c r="FA341" s="1000">
        <v>0</v>
      </c>
      <c r="FB341" s="1001">
        <v>0</v>
      </c>
      <c r="FC341" s="1002">
        <v>0</v>
      </c>
      <c r="FD341" s="946"/>
      <c r="FE341" s="974"/>
      <c r="FF341" s="946"/>
      <c r="FG341" s="975"/>
      <c r="FI341" s="1003" t="b">
        <v>1</v>
      </c>
    </row>
    <row r="342" spans="2:165" hidden="1" outlineLevel="1">
      <c r="B342" s="1024">
        <v>326</v>
      </c>
      <c r="C342" s="1025" t="s">
        <v>333</v>
      </c>
      <c r="E342" s="1026">
        <v>0</v>
      </c>
      <c r="F342" s="1027">
        <v>0</v>
      </c>
      <c r="G342" s="1028">
        <v>0</v>
      </c>
      <c r="H342" s="1027">
        <v>0</v>
      </c>
      <c r="I342" s="1028">
        <v>0</v>
      </c>
      <c r="J342" s="1027">
        <v>0</v>
      </c>
      <c r="K342" s="1028">
        <v>0</v>
      </c>
      <c r="L342" s="1027">
        <v>0</v>
      </c>
      <c r="M342" s="1028">
        <v>0</v>
      </c>
      <c r="N342" s="1027">
        <v>0</v>
      </c>
      <c r="O342" s="1028">
        <v>0</v>
      </c>
      <c r="P342" s="1027">
        <v>0</v>
      </c>
      <c r="Q342" s="1028">
        <v>0</v>
      </c>
      <c r="R342" s="1027">
        <v>0</v>
      </c>
      <c r="S342" s="1028">
        <v>0</v>
      </c>
      <c r="T342" s="1027">
        <v>0</v>
      </c>
      <c r="U342" s="1028">
        <v>0</v>
      </c>
      <c r="V342" s="1027">
        <v>0</v>
      </c>
      <c r="W342" s="1028">
        <v>0</v>
      </c>
      <c r="X342" s="1027">
        <v>0</v>
      </c>
      <c r="Y342" s="1028">
        <v>0</v>
      </c>
      <c r="Z342" s="1027">
        <v>0</v>
      </c>
      <c r="AA342" s="1028">
        <v>0</v>
      </c>
      <c r="AB342" s="1027">
        <v>0</v>
      </c>
      <c r="AC342" s="1028">
        <v>0</v>
      </c>
      <c r="AD342" s="1027">
        <v>0</v>
      </c>
      <c r="AE342" s="1028">
        <v>0</v>
      </c>
      <c r="AF342" s="1027">
        <v>0</v>
      </c>
      <c r="AG342" s="1028">
        <v>0</v>
      </c>
      <c r="AH342" s="1027">
        <v>0</v>
      </c>
      <c r="AI342" s="1028">
        <v>0</v>
      </c>
      <c r="AJ342" s="1027">
        <v>0</v>
      </c>
      <c r="AK342" s="1028">
        <v>0</v>
      </c>
      <c r="AL342" s="1027">
        <v>0</v>
      </c>
      <c r="AM342" s="1028">
        <v>0</v>
      </c>
      <c r="AN342" s="1029">
        <v>0</v>
      </c>
      <c r="AO342" s="946"/>
      <c r="AP342" s="964"/>
      <c r="AQ342" s="946"/>
      <c r="AR342" s="1026">
        <v>0</v>
      </c>
      <c r="AS342" s="1027">
        <v>0</v>
      </c>
      <c r="AT342" s="1028">
        <v>0</v>
      </c>
      <c r="AU342" s="1027">
        <v>0</v>
      </c>
      <c r="AV342" s="1028">
        <v>0</v>
      </c>
      <c r="AW342" s="1027">
        <v>0</v>
      </c>
      <c r="AX342" s="1028">
        <v>0</v>
      </c>
      <c r="AY342" s="1027">
        <v>0</v>
      </c>
      <c r="AZ342" s="1028">
        <v>0</v>
      </c>
      <c r="BA342" s="1027">
        <v>0</v>
      </c>
      <c r="BB342" s="1028">
        <v>0</v>
      </c>
      <c r="BC342" s="1027">
        <v>0</v>
      </c>
      <c r="BD342" s="1028">
        <v>0</v>
      </c>
      <c r="BE342" s="1027">
        <v>0</v>
      </c>
      <c r="BF342" s="1028">
        <v>0</v>
      </c>
      <c r="BG342" s="1027">
        <v>0</v>
      </c>
      <c r="BH342" s="1028">
        <v>0</v>
      </c>
      <c r="BI342" s="1027">
        <v>0</v>
      </c>
      <c r="BJ342" s="1028">
        <v>0</v>
      </c>
      <c r="BK342" s="1027">
        <v>0</v>
      </c>
      <c r="BL342" s="1028">
        <v>0</v>
      </c>
      <c r="BM342" s="1027">
        <v>0</v>
      </c>
      <c r="BN342" s="1028">
        <v>0</v>
      </c>
      <c r="BO342" s="1027">
        <v>0</v>
      </c>
      <c r="BP342" s="1028">
        <v>0</v>
      </c>
      <c r="BQ342" s="1027">
        <v>0</v>
      </c>
      <c r="BR342" s="1028">
        <v>0</v>
      </c>
      <c r="BS342" s="1027">
        <v>0</v>
      </c>
      <c r="BT342" s="1028">
        <v>0</v>
      </c>
      <c r="BU342" s="1027">
        <v>0</v>
      </c>
      <c r="BV342" s="1028">
        <v>0</v>
      </c>
      <c r="BW342" s="1027">
        <v>0</v>
      </c>
      <c r="BX342" s="1028">
        <v>0</v>
      </c>
      <c r="BY342" s="1027">
        <v>0</v>
      </c>
      <c r="BZ342" s="1028">
        <v>0</v>
      </c>
      <c r="CA342" s="1029">
        <v>0</v>
      </c>
      <c r="CB342" s="946"/>
      <c r="CC342" s="971"/>
      <c r="CD342" s="946"/>
      <c r="CE342" s="972"/>
      <c r="CF342" s="946"/>
      <c r="CG342" s="1026">
        <v>0</v>
      </c>
      <c r="CH342" s="1027">
        <v>0</v>
      </c>
      <c r="CI342" s="1028">
        <v>0</v>
      </c>
      <c r="CJ342" s="1027">
        <v>0</v>
      </c>
      <c r="CK342" s="1028">
        <v>0</v>
      </c>
      <c r="CL342" s="1027">
        <v>0</v>
      </c>
      <c r="CM342" s="1028">
        <v>0</v>
      </c>
      <c r="CN342" s="1027">
        <v>0</v>
      </c>
      <c r="CO342" s="1028">
        <v>0</v>
      </c>
      <c r="CP342" s="1027">
        <v>0</v>
      </c>
      <c r="CQ342" s="1028">
        <v>0</v>
      </c>
      <c r="CR342" s="1027">
        <v>0</v>
      </c>
      <c r="CS342" s="1028">
        <v>0</v>
      </c>
      <c r="CT342" s="1027">
        <v>0</v>
      </c>
      <c r="CU342" s="1028">
        <v>0</v>
      </c>
      <c r="CV342" s="1027">
        <v>0</v>
      </c>
      <c r="CW342" s="1028">
        <v>0</v>
      </c>
      <c r="CX342" s="1027">
        <v>0</v>
      </c>
      <c r="CY342" s="1028">
        <v>0</v>
      </c>
      <c r="CZ342" s="1027">
        <v>0</v>
      </c>
      <c r="DA342" s="1028">
        <v>0</v>
      </c>
      <c r="DB342" s="1027">
        <v>0</v>
      </c>
      <c r="DC342" s="1028">
        <v>0</v>
      </c>
      <c r="DD342" s="1027">
        <v>0</v>
      </c>
      <c r="DE342" s="1028">
        <v>0</v>
      </c>
      <c r="DF342" s="1027">
        <v>0</v>
      </c>
      <c r="DG342" s="1028">
        <v>0</v>
      </c>
      <c r="DH342" s="1027">
        <v>0</v>
      </c>
      <c r="DI342" s="1028">
        <v>0</v>
      </c>
      <c r="DJ342" s="1027">
        <v>0</v>
      </c>
      <c r="DK342" s="1028">
        <v>0</v>
      </c>
      <c r="DL342" s="1027">
        <v>0</v>
      </c>
      <c r="DM342" s="1028">
        <v>0</v>
      </c>
      <c r="DN342" s="1027">
        <v>0</v>
      </c>
      <c r="DO342" s="1028">
        <v>0</v>
      </c>
      <c r="DP342" s="1029">
        <v>0</v>
      </c>
      <c r="DQ342" s="946"/>
      <c r="DR342" s="973"/>
      <c r="DS342" s="946"/>
      <c r="DT342" s="1026">
        <v>0</v>
      </c>
      <c r="DU342" s="1027">
        <v>0</v>
      </c>
      <c r="DV342" s="1028">
        <v>0</v>
      </c>
      <c r="DW342" s="1027">
        <v>0</v>
      </c>
      <c r="DX342" s="1028">
        <v>0</v>
      </c>
      <c r="DY342" s="1027">
        <v>0</v>
      </c>
      <c r="DZ342" s="1028">
        <v>0</v>
      </c>
      <c r="EA342" s="1027">
        <v>0</v>
      </c>
      <c r="EB342" s="1028">
        <v>0</v>
      </c>
      <c r="EC342" s="1027">
        <v>0</v>
      </c>
      <c r="ED342" s="1028">
        <v>0</v>
      </c>
      <c r="EE342" s="1027">
        <v>0</v>
      </c>
      <c r="EF342" s="1028">
        <v>0</v>
      </c>
      <c r="EG342" s="1027">
        <v>0</v>
      </c>
      <c r="EH342" s="1028">
        <v>0</v>
      </c>
      <c r="EI342" s="1027">
        <v>0</v>
      </c>
      <c r="EJ342" s="1028">
        <v>0</v>
      </c>
      <c r="EK342" s="1027">
        <v>0</v>
      </c>
      <c r="EL342" s="1028">
        <v>0</v>
      </c>
      <c r="EM342" s="1027">
        <v>0</v>
      </c>
      <c r="EN342" s="1028">
        <v>0</v>
      </c>
      <c r="EO342" s="1027">
        <v>0</v>
      </c>
      <c r="EP342" s="1028">
        <v>0</v>
      </c>
      <c r="EQ342" s="1027">
        <v>0</v>
      </c>
      <c r="ER342" s="1028">
        <v>0</v>
      </c>
      <c r="ES342" s="1027">
        <v>0</v>
      </c>
      <c r="ET342" s="1028">
        <v>0</v>
      </c>
      <c r="EU342" s="1027">
        <v>0</v>
      </c>
      <c r="EV342" s="1028">
        <v>0</v>
      </c>
      <c r="EW342" s="1027">
        <v>0</v>
      </c>
      <c r="EX342" s="1028">
        <v>0</v>
      </c>
      <c r="EY342" s="1027">
        <v>0</v>
      </c>
      <c r="EZ342" s="1028">
        <v>0</v>
      </c>
      <c r="FA342" s="1027">
        <v>0</v>
      </c>
      <c r="FB342" s="1028">
        <v>0</v>
      </c>
      <c r="FC342" s="1029">
        <v>0</v>
      </c>
      <c r="FD342" s="946"/>
      <c r="FE342" s="974"/>
      <c r="FF342" s="946"/>
      <c r="FG342" s="975"/>
      <c r="FI342" s="1030" t="b">
        <v>1</v>
      </c>
    </row>
    <row r="343" spans="2:165" hidden="1" outlineLevel="1">
      <c r="B343" s="976">
        <v>327</v>
      </c>
      <c r="C343" s="977" t="s">
        <v>335</v>
      </c>
      <c r="E343" s="978">
        <v>0</v>
      </c>
      <c r="F343" s="979">
        <v>0</v>
      </c>
      <c r="G343" s="980">
        <v>0</v>
      </c>
      <c r="H343" s="979">
        <v>0</v>
      </c>
      <c r="I343" s="980">
        <v>0</v>
      </c>
      <c r="J343" s="979">
        <v>0</v>
      </c>
      <c r="K343" s="980">
        <v>0</v>
      </c>
      <c r="L343" s="979">
        <v>0</v>
      </c>
      <c r="M343" s="980">
        <v>0</v>
      </c>
      <c r="N343" s="979">
        <v>0</v>
      </c>
      <c r="O343" s="980">
        <v>0</v>
      </c>
      <c r="P343" s="979">
        <v>0</v>
      </c>
      <c r="Q343" s="980">
        <v>0</v>
      </c>
      <c r="R343" s="979">
        <v>0</v>
      </c>
      <c r="S343" s="980">
        <v>0</v>
      </c>
      <c r="T343" s="979">
        <v>0</v>
      </c>
      <c r="U343" s="980">
        <v>0</v>
      </c>
      <c r="V343" s="979">
        <v>0</v>
      </c>
      <c r="W343" s="980">
        <v>0</v>
      </c>
      <c r="X343" s="979">
        <v>0</v>
      </c>
      <c r="Y343" s="980">
        <v>0</v>
      </c>
      <c r="Z343" s="979">
        <v>0</v>
      </c>
      <c r="AA343" s="980">
        <v>0</v>
      </c>
      <c r="AB343" s="979">
        <v>0</v>
      </c>
      <c r="AC343" s="980">
        <v>0</v>
      </c>
      <c r="AD343" s="979">
        <v>0</v>
      </c>
      <c r="AE343" s="980">
        <v>0</v>
      </c>
      <c r="AF343" s="979">
        <v>0</v>
      </c>
      <c r="AG343" s="980">
        <v>0</v>
      </c>
      <c r="AH343" s="979">
        <v>0</v>
      </c>
      <c r="AI343" s="980">
        <v>0</v>
      </c>
      <c r="AJ343" s="979">
        <v>0</v>
      </c>
      <c r="AK343" s="980">
        <v>0</v>
      </c>
      <c r="AL343" s="979">
        <v>0</v>
      </c>
      <c r="AM343" s="980">
        <v>0</v>
      </c>
      <c r="AN343" s="981">
        <v>0</v>
      </c>
      <c r="AO343" s="946"/>
      <c r="AP343" s="964"/>
      <c r="AQ343" s="946"/>
      <c r="AR343" s="978">
        <v>0</v>
      </c>
      <c r="AS343" s="979">
        <v>0</v>
      </c>
      <c r="AT343" s="980">
        <v>0</v>
      </c>
      <c r="AU343" s="979">
        <v>0</v>
      </c>
      <c r="AV343" s="980">
        <v>0</v>
      </c>
      <c r="AW343" s="979">
        <v>0</v>
      </c>
      <c r="AX343" s="980">
        <v>0</v>
      </c>
      <c r="AY343" s="979">
        <v>0</v>
      </c>
      <c r="AZ343" s="980">
        <v>0</v>
      </c>
      <c r="BA343" s="979">
        <v>0</v>
      </c>
      <c r="BB343" s="980">
        <v>0</v>
      </c>
      <c r="BC343" s="979">
        <v>0</v>
      </c>
      <c r="BD343" s="980">
        <v>0</v>
      </c>
      <c r="BE343" s="979">
        <v>0</v>
      </c>
      <c r="BF343" s="980">
        <v>0</v>
      </c>
      <c r="BG343" s="979">
        <v>0</v>
      </c>
      <c r="BH343" s="980">
        <v>0</v>
      </c>
      <c r="BI343" s="979">
        <v>0</v>
      </c>
      <c r="BJ343" s="980">
        <v>0</v>
      </c>
      <c r="BK343" s="979">
        <v>0</v>
      </c>
      <c r="BL343" s="980">
        <v>0</v>
      </c>
      <c r="BM343" s="979">
        <v>0</v>
      </c>
      <c r="BN343" s="980">
        <v>0</v>
      </c>
      <c r="BO343" s="979">
        <v>0</v>
      </c>
      <c r="BP343" s="980">
        <v>0</v>
      </c>
      <c r="BQ343" s="979">
        <v>0</v>
      </c>
      <c r="BR343" s="980">
        <v>0</v>
      </c>
      <c r="BS343" s="979">
        <v>0</v>
      </c>
      <c r="BT343" s="980">
        <v>0</v>
      </c>
      <c r="BU343" s="979">
        <v>0</v>
      </c>
      <c r="BV343" s="980">
        <v>0</v>
      </c>
      <c r="BW343" s="979">
        <v>0</v>
      </c>
      <c r="BX343" s="980">
        <v>0</v>
      </c>
      <c r="BY343" s="979">
        <v>0</v>
      </c>
      <c r="BZ343" s="980">
        <v>0</v>
      </c>
      <c r="CA343" s="981">
        <v>0</v>
      </c>
      <c r="CB343" s="946"/>
      <c r="CC343" s="971"/>
      <c r="CD343" s="946"/>
      <c r="CE343" s="972"/>
      <c r="CF343" s="946"/>
      <c r="CG343" s="978">
        <v>0</v>
      </c>
      <c r="CH343" s="979">
        <v>0</v>
      </c>
      <c r="CI343" s="980">
        <v>0</v>
      </c>
      <c r="CJ343" s="979">
        <v>0</v>
      </c>
      <c r="CK343" s="980">
        <v>0</v>
      </c>
      <c r="CL343" s="979">
        <v>0</v>
      </c>
      <c r="CM343" s="980">
        <v>0</v>
      </c>
      <c r="CN343" s="979">
        <v>0</v>
      </c>
      <c r="CO343" s="980">
        <v>0</v>
      </c>
      <c r="CP343" s="979">
        <v>0</v>
      </c>
      <c r="CQ343" s="980">
        <v>0</v>
      </c>
      <c r="CR343" s="979">
        <v>0</v>
      </c>
      <c r="CS343" s="980">
        <v>0</v>
      </c>
      <c r="CT343" s="979">
        <v>0</v>
      </c>
      <c r="CU343" s="980">
        <v>0</v>
      </c>
      <c r="CV343" s="979">
        <v>0</v>
      </c>
      <c r="CW343" s="980">
        <v>0</v>
      </c>
      <c r="CX343" s="979">
        <v>0</v>
      </c>
      <c r="CY343" s="980">
        <v>0</v>
      </c>
      <c r="CZ343" s="979">
        <v>0</v>
      </c>
      <c r="DA343" s="980">
        <v>0</v>
      </c>
      <c r="DB343" s="979">
        <v>0</v>
      </c>
      <c r="DC343" s="980">
        <v>0</v>
      </c>
      <c r="DD343" s="979">
        <v>0</v>
      </c>
      <c r="DE343" s="980">
        <v>0</v>
      </c>
      <c r="DF343" s="979">
        <v>0</v>
      </c>
      <c r="DG343" s="980">
        <v>0</v>
      </c>
      <c r="DH343" s="979">
        <v>0</v>
      </c>
      <c r="DI343" s="980">
        <v>0</v>
      </c>
      <c r="DJ343" s="979">
        <v>0</v>
      </c>
      <c r="DK343" s="980">
        <v>0</v>
      </c>
      <c r="DL343" s="979">
        <v>0</v>
      </c>
      <c r="DM343" s="980">
        <v>0</v>
      </c>
      <c r="DN343" s="979">
        <v>0</v>
      </c>
      <c r="DO343" s="980">
        <v>0</v>
      </c>
      <c r="DP343" s="981">
        <v>0</v>
      </c>
      <c r="DQ343" s="946"/>
      <c r="DR343" s="973"/>
      <c r="DS343" s="946"/>
      <c r="DT343" s="978">
        <v>0</v>
      </c>
      <c r="DU343" s="979">
        <v>0</v>
      </c>
      <c r="DV343" s="980">
        <v>0</v>
      </c>
      <c r="DW343" s="979">
        <v>0</v>
      </c>
      <c r="DX343" s="980">
        <v>0</v>
      </c>
      <c r="DY343" s="979">
        <v>0</v>
      </c>
      <c r="DZ343" s="980">
        <v>0</v>
      </c>
      <c r="EA343" s="979">
        <v>0</v>
      </c>
      <c r="EB343" s="980">
        <v>0</v>
      </c>
      <c r="EC343" s="979">
        <v>0</v>
      </c>
      <c r="ED343" s="980">
        <v>0</v>
      </c>
      <c r="EE343" s="979">
        <v>0</v>
      </c>
      <c r="EF343" s="980">
        <v>0</v>
      </c>
      <c r="EG343" s="979">
        <v>0</v>
      </c>
      <c r="EH343" s="980">
        <v>0</v>
      </c>
      <c r="EI343" s="979">
        <v>0</v>
      </c>
      <c r="EJ343" s="980">
        <v>0</v>
      </c>
      <c r="EK343" s="979">
        <v>0</v>
      </c>
      <c r="EL343" s="980">
        <v>0</v>
      </c>
      <c r="EM343" s="979">
        <v>0</v>
      </c>
      <c r="EN343" s="980">
        <v>0</v>
      </c>
      <c r="EO343" s="979">
        <v>0</v>
      </c>
      <c r="EP343" s="980">
        <v>0</v>
      </c>
      <c r="EQ343" s="979">
        <v>0</v>
      </c>
      <c r="ER343" s="980">
        <v>0</v>
      </c>
      <c r="ES343" s="979">
        <v>0</v>
      </c>
      <c r="ET343" s="980">
        <v>0</v>
      </c>
      <c r="EU343" s="979">
        <v>0</v>
      </c>
      <c r="EV343" s="980">
        <v>0</v>
      </c>
      <c r="EW343" s="979">
        <v>0</v>
      </c>
      <c r="EX343" s="980">
        <v>0</v>
      </c>
      <c r="EY343" s="979">
        <v>0</v>
      </c>
      <c r="EZ343" s="980">
        <v>0</v>
      </c>
      <c r="FA343" s="979">
        <v>0</v>
      </c>
      <c r="FB343" s="980">
        <v>0</v>
      </c>
      <c r="FC343" s="981">
        <v>0</v>
      </c>
      <c r="FD343" s="946"/>
      <c r="FE343" s="974"/>
      <c r="FF343" s="946"/>
      <c r="FG343" s="975"/>
      <c r="FI343" s="982" t="b">
        <v>1</v>
      </c>
    </row>
    <row r="344" spans="2:165" hidden="1" outlineLevel="1">
      <c r="B344" s="1013">
        <v>328</v>
      </c>
      <c r="C344" s="1021" t="s">
        <v>336</v>
      </c>
      <c r="E344" s="1015">
        <v>0</v>
      </c>
      <c r="F344" s="1016">
        <v>0</v>
      </c>
      <c r="G344" s="1017">
        <v>0</v>
      </c>
      <c r="H344" s="1016">
        <v>0</v>
      </c>
      <c r="I344" s="1017">
        <v>0</v>
      </c>
      <c r="J344" s="1016">
        <v>0</v>
      </c>
      <c r="K344" s="1017">
        <v>0</v>
      </c>
      <c r="L344" s="1016">
        <v>0</v>
      </c>
      <c r="M344" s="1017">
        <v>0</v>
      </c>
      <c r="N344" s="1016">
        <v>0</v>
      </c>
      <c r="O344" s="1017">
        <v>0</v>
      </c>
      <c r="P344" s="1016">
        <v>0</v>
      </c>
      <c r="Q344" s="1017">
        <v>0</v>
      </c>
      <c r="R344" s="1016">
        <v>0</v>
      </c>
      <c r="S344" s="1017">
        <v>0</v>
      </c>
      <c r="T344" s="1016">
        <v>0</v>
      </c>
      <c r="U344" s="1017">
        <v>0</v>
      </c>
      <c r="V344" s="1016">
        <v>0</v>
      </c>
      <c r="W344" s="1017">
        <v>0</v>
      </c>
      <c r="X344" s="1016">
        <v>0</v>
      </c>
      <c r="Y344" s="1017">
        <v>0</v>
      </c>
      <c r="Z344" s="1016">
        <v>0</v>
      </c>
      <c r="AA344" s="1017">
        <v>0</v>
      </c>
      <c r="AB344" s="1016">
        <v>0</v>
      </c>
      <c r="AC344" s="1017">
        <v>0</v>
      </c>
      <c r="AD344" s="1016">
        <v>0</v>
      </c>
      <c r="AE344" s="1017">
        <v>0</v>
      </c>
      <c r="AF344" s="1016">
        <v>0</v>
      </c>
      <c r="AG344" s="1017">
        <v>0</v>
      </c>
      <c r="AH344" s="1016">
        <v>0</v>
      </c>
      <c r="AI344" s="1017">
        <v>0</v>
      </c>
      <c r="AJ344" s="1016">
        <v>0</v>
      </c>
      <c r="AK344" s="1017">
        <v>0</v>
      </c>
      <c r="AL344" s="1016">
        <v>0</v>
      </c>
      <c r="AM344" s="1017">
        <v>0</v>
      </c>
      <c r="AN344" s="1018">
        <v>0</v>
      </c>
      <c r="AO344" s="946"/>
      <c r="AP344" s="964"/>
      <c r="AQ344" s="946"/>
      <c r="AR344" s="1015">
        <v>0</v>
      </c>
      <c r="AS344" s="1016">
        <v>0</v>
      </c>
      <c r="AT344" s="1017">
        <v>0</v>
      </c>
      <c r="AU344" s="1016">
        <v>0</v>
      </c>
      <c r="AV344" s="1017">
        <v>0</v>
      </c>
      <c r="AW344" s="1016">
        <v>0</v>
      </c>
      <c r="AX344" s="1017">
        <v>0</v>
      </c>
      <c r="AY344" s="1016">
        <v>0</v>
      </c>
      <c r="AZ344" s="1017">
        <v>0</v>
      </c>
      <c r="BA344" s="1016">
        <v>0</v>
      </c>
      <c r="BB344" s="1017">
        <v>0</v>
      </c>
      <c r="BC344" s="1016">
        <v>0</v>
      </c>
      <c r="BD344" s="1017">
        <v>0</v>
      </c>
      <c r="BE344" s="1016">
        <v>0</v>
      </c>
      <c r="BF344" s="1017">
        <v>0</v>
      </c>
      <c r="BG344" s="1016">
        <v>0</v>
      </c>
      <c r="BH344" s="1017">
        <v>0</v>
      </c>
      <c r="BI344" s="1016">
        <v>0</v>
      </c>
      <c r="BJ344" s="1017">
        <v>0</v>
      </c>
      <c r="BK344" s="1016">
        <v>0</v>
      </c>
      <c r="BL344" s="1017">
        <v>0</v>
      </c>
      <c r="BM344" s="1016">
        <v>0</v>
      </c>
      <c r="BN344" s="1017">
        <v>0</v>
      </c>
      <c r="BO344" s="1016">
        <v>0</v>
      </c>
      <c r="BP344" s="1017">
        <v>0</v>
      </c>
      <c r="BQ344" s="1016">
        <v>0</v>
      </c>
      <c r="BR344" s="1017">
        <v>0</v>
      </c>
      <c r="BS344" s="1016">
        <v>0</v>
      </c>
      <c r="BT344" s="1017">
        <v>0</v>
      </c>
      <c r="BU344" s="1016">
        <v>0</v>
      </c>
      <c r="BV344" s="1017">
        <v>0</v>
      </c>
      <c r="BW344" s="1016">
        <v>0</v>
      </c>
      <c r="BX344" s="1017">
        <v>0</v>
      </c>
      <c r="BY344" s="1016">
        <v>0</v>
      </c>
      <c r="BZ344" s="1017">
        <v>0</v>
      </c>
      <c r="CA344" s="1018">
        <v>0</v>
      </c>
      <c r="CB344" s="946"/>
      <c r="CC344" s="971"/>
      <c r="CD344" s="946"/>
      <c r="CE344" s="972"/>
      <c r="CF344" s="946"/>
      <c r="CG344" s="1015">
        <v>0</v>
      </c>
      <c r="CH344" s="1016">
        <v>0</v>
      </c>
      <c r="CI344" s="1017">
        <v>0</v>
      </c>
      <c r="CJ344" s="1016">
        <v>0</v>
      </c>
      <c r="CK344" s="1017">
        <v>0</v>
      </c>
      <c r="CL344" s="1016">
        <v>0</v>
      </c>
      <c r="CM344" s="1017">
        <v>0</v>
      </c>
      <c r="CN344" s="1016">
        <v>0</v>
      </c>
      <c r="CO344" s="1017">
        <v>0</v>
      </c>
      <c r="CP344" s="1016">
        <v>0</v>
      </c>
      <c r="CQ344" s="1017">
        <v>0</v>
      </c>
      <c r="CR344" s="1016">
        <v>0</v>
      </c>
      <c r="CS344" s="1017">
        <v>0</v>
      </c>
      <c r="CT344" s="1016">
        <v>0</v>
      </c>
      <c r="CU344" s="1017">
        <v>0</v>
      </c>
      <c r="CV344" s="1016">
        <v>0</v>
      </c>
      <c r="CW344" s="1017">
        <v>0</v>
      </c>
      <c r="CX344" s="1016">
        <v>0</v>
      </c>
      <c r="CY344" s="1017">
        <v>0</v>
      </c>
      <c r="CZ344" s="1016">
        <v>0</v>
      </c>
      <c r="DA344" s="1017">
        <v>0</v>
      </c>
      <c r="DB344" s="1016">
        <v>0</v>
      </c>
      <c r="DC344" s="1017">
        <v>0</v>
      </c>
      <c r="DD344" s="1016">
        <v>0</v>
      </c>
      <c r="DE344" s="1017">
        <v>0</v>
      </c>
      <c r="DF344" s="1016">
        <v>0</v>
      </c>
      <c r="DG344" s="1017">
        <v>0</v>
      </c>
      <c r="DH344" s="1016">
        <v>0</v>
      </c>
      <c r="DI344" s="1017">
        <v>0</v>
      </c>
      <c r="DJ344" s="1016">
        <v>0</v>
      </c>
      <c r="DK344" s="1017">
        <v>0</v>
      </c>
      <c r="DL344" s="1016">
        <v>0</v>
      </c>
      <c r="DM344" s="1017">
        <v>0</v>
      </c>
      <c r="DN344" s="1016">
        <v>0</v>
      </c>
      <c r="DO344" s="1017">
        <v>0</v>
      </c>
      <c r="DP344" s="1018">
        <v>0</v>
      </c>
      <c r="DQ344" s="946"/>
      <c r="DR344" s="973"/>
      <c r="DS344" s="946"/>
      <c r="DT344" s="1015">
        <v>0</v>
      </c>
      <c r="DU344" s="1016">
        <v>0</v>
      </c>
      <c r="DV344" s="1017">
        <v>0</v>
      </c>
      <c r="DW344" s="1016">
        <v>0</v>
      </c>
      <c r="DX344" s="1017">
        <v>0</v>
      </c>
      <c r="DY344" s="1016">
        <v>0</v>
      </c>
      <c r="DZ344" s="1017">
        <v>0</v>
      </c>
      <c r="EA344" s="1016">
        <v>0</v>
      </c>
      <c r="EB344" s="1017">
        <v>0</v>
      </c>
      <c r="EC344" s="1016">
        <v>0</v>
      </c>
      <c r="ED344" s="1017">
        <v>0</v>
      </c>
      <c r="EE344" s="1016">
        <v>0</v>
      </c>
      <c r="EF344" s="1017">
        <v>0</v>
      </c>
      <c r="EG344" s="1016">
        <v>0</v>
      </c>
      <c r="EH344" s="1017">
        <v>0</v>
      </c>
      <c r="EI344" s="1016">
        <v>0</v>
      </c>
      <c r="EJ344" s="1017">
        <v>0</v>
      </c>
      <c r="EK344" s="1016">
        <v>0</v>
      </c>
      <c r="EL344" s="1017">
        <v>0</v>
      </c>
      <c r="EM344" s="1016">
        <v>0</v>
      </c>
      <c r="EN344" s="1017">
        <v>0</v>
      </c>
      <c r="EO344" s="1016">
        <v>0</v>
      </c>
      <c r="EP344" s="1017">
        <v>0</v>
      </c>
      <c r="EQ344" s="1016">
        <v>0</v>
      </c>
      <c r="ER344" s="1017">
        <v>0</v>
      </c>
      <c r="ES344" s="1016">
        <v>0</v>
      </c>
      <c r="ET344" s="1017">
        <v>0</v>
      </c>
      <c r="EU344" s="1016">
        <v>0</v>
      </c>
      <c r="EV344" s="1017">
        <v>0</v>
      </c>
      <c r="EW344" s="1016">
        <v>0</v>
      </c>
      <c r="EX344" s="1017">
        <v>0</v>
      </c>
      <c r="EY344" s="1016">
        <v>0</v>
      </c>
      <c r="EZ344" s="1017">
        <v>0</v>
      </c>
      <c r="FA344" s="1016">
        <v>0</v>
      </c>
      <c r="FB344" s="1017">
        <v>0</v>
      </c>
      <c r="FC344" s="1018">
        <v>0</v>
      </c>
      <c r="FD344" s="946"/>
      <c r="FE344" s="974"/>
      <c r="FF344" s="946"/>
      <c r="FG344" s="975"/>
      <c r="FI344" s="1019" t="b">
        <v>1</v>
      </c>
    </row>
    <row r="345" spans="2:165">
      <c r="B345" s="1031" t="s">
        <v>812</v>
      </c>
      <c r="C345" s="1114"/>
      <c r="E345" s="1032">
        <v>0</v>
      </c>
      <c r="F345" s="1032">
        <v>11240377</v>
      </c>
      <c r="G345" s="1032">
        <v>11163351</v>
      </c>
      <c r="H345" s="1032">
        <v>11163351</v>
      </c>
      <c r="I345" s="1032">
        <v>11163351</v>
      </c>
      <c r="J345" s="1032">
        <v>11163351</v>
      </c>
      <c r="K345" s="1032">
        <v>11093827</v>
      </c>
      <c r="L345" s="1032">
        <v>11093827</v>
      </c>
      <c r="M345" s="1032">
        <v>11093365</v>
      </c>
      <c r="N345" s="1032">
        <v>11093365</v>
      </c>
      <c r="O345" s="1032">
        <v>11078539</v>
      </c>
      <c r="P345" s="1032">
        <v>11030620</v>
      </c>
      <c r="Q345" s="1032">
        <v>10253822</v>
      </c>
      <c r="R345" s="1032">
        <v>4954002</v>
      </c>
      <c r="S345" s="1032">
        <v>4937248</v>
      </c>
      <c r="T345" s="1032">
        <v>4217272</v>
      </c>
      <c r="U345" s="1032">
        <v>4128421</v>
      </c>
      <c r="V345" s="1032">
        <v>2627235</v>
      </c>
      <c r="W345" s="1032">
        <v>1456347</v>
      </c>
      <c r="X345" s="1032">
        <v>1429105</v>
      </c>
      <c r="Y345" s="1032">
        <v>3533</v>
      </c>
      <c r="Z345" s="1032">
        <v>0</v>
      </c>
      <c r="AA345" s="1032">
        <v>0</v>
      </c>
      <c r="AB345" s="1032">
        <v>0</v>
      </c>
      <c r="AC345" s="1032">
        <v>0</v>
      </c>
      <c r="AD345" s="1032">
        <v>0</v>
      </c>
      <c r="AE345" s="1032">
        <v>0</v>
      </c>
      <c r="AF345" s="1032">
        <v>0</v>
      </c>
      <c r="AG345" s="1032">
        <v>0</v>
      </c>
      <c r="AH345" s="1032">
        <v>0</v>
      </c>
      <c r="AI345" s="1032">
        <v>0</v>
      </c>
      <c r="AJ345" s="1032">
        <v>0</v>
      </c>
      <c r="AK345" s="1032">
        <v>0</v>
      </c>
      <c r="AL345" s="1032">
        <v>0</v>
      </c>
      <c r="AM345" s="1032">
        <v>0</v>
      </c>
      <c r="AN345" s="1032">
        <v>0</v>
      </c>
      <c r="AO345" s="946"/>
      <c r="AP345" s="964"/>
      <c r="AQ345" s="946"/>
      <c r="AR345" s="1032">
        <v>0</v>
      </c>
      <c r="AS345" s="1032">
        <v>945</v>
      </c>
      <c r="AT345" s="1032">
        <v>935</v>
      </c>
      <c r="AU345" s="1032">
        <v>935</v>
      </c>
      <c r="AV345" s="1032">
        <v>935</v>
      </c>
      <c r="AW345" s="1032">
        <v>935</v>
      </c>
      <c r="AX345" s="1032">
        <v>924</v>
      </c>
      <c r="AY345" s="1032">
        <v>924</v>
      </c>
      <c r="AZ345" s="1032">
        <v>924</v>
      </c>
      <c r="BA345" s="1032">
        <v>924</v>
      </c>
      <c r="BB345" s="1032">
        <v>923</v>
      </c>
      <c r="BC345" s="1032">
        <v>914</v>
      </c>
      <c r="BD345" s="1032">
        <v>818</v>
      </c>
      <c r="BE345" s="1032">
        <v>676</v>
      </c>
      <c r="BF345" s="1032">
        <v>676</v>
      </c>
      <c r="BG345" s="1032">
        <v>614</v>
      </c>
      <c r="BH345" s="1032">
        <v>591</v>
      </c>
      <c r="BI345" s="1032">
        <v>494</v>
      </c>
      <c r="BJ345" s="1032">
        <v>420</v>
      </c>
      <c r="BK345" s="1032">
        <v>393</v>
      </c>
      <c r="BL345" s="1032">
        <v>0</v>
      </c>
      <c r="BM345" s="1032">
        <v>0</v>
      </c>
      <c r="BN345" s="1032">
        <v>0</v>
      </c>
      <c r="BO345" s="1032">
        <v>0</v>
      </c>
      <c r="BP345" s="1032">
        <v>0</v>
      </c>
      <c r="BQ345" s="1032">
        <v>0</v>
      </c>
      <c r="BR345" s="1032">
        <v>0</v>
      </c>
      <c r="BS345" s="1032">
        <v>0</v>
      </c>
      <c r="BT345" s="1032">
        <v>0</v>
      </c>
      <c r="BU345" s="1032">
        <v>0</v>
      </c>
      <c r="BV345" s="1032">
        <v>0</v>
      </c>
      <c r="BW345" s="1032">
        <v>0</v>
      </c>
      <c r="BX345" s="1032">
        <v>0</v>
      </c>
      <c r="BY345" s="1032">
        <v>0</v>
      </c>
      <c r="BZ345" s="1032">
        <v>0</v>
      </c>
      <c r="CA345" s="1032">
        <v>0</v>
      </c>
      <c r="CB345" s="946"/>
      <c r="CC345" s="971"/>
      <c r="CD345" s="946"/>
      <c r="CE345" s="972"/>
      <c r="CF345" s="946"/>
      <c r="CG345" s="1032">
        <v>0</v>
      </c>
      <c r="CH345" s="1032">
        <v>10502261</v>
      </c>
      <c r="CI345" s="1032">
        <v>10455293</v>
      </c>
      <c r="CJ345" s="1032">
        <v>10455293</v>
      </c>
      <c r="CK345" s="1032">
        <v>10455293</v>
      </c>
      <c r="CL345" s="1032">
        <v>10455293</v>
      </c>
      <c r="CM345" s="1032">
        <v>10412900</v>
      </c>
      <c r="CN345" s="1032">
        <v>10412900</v>
      </c>
      <c r="CO345" s="1032">
        <v>10412101</v>
      </c>
      <c r="CP345" s="1032">
        <v>10412101</v>
      </c>
      <c r="CQ345" s="1032">
        <v>10387456</v>
      </c>
      <c r="CR345" s="1032">
        <v>10315236</v>
      </c>
      <c r="CS345" s="1032">
        <v>9839543</v>
      </c>
      <c r="CT345" s="1032">
        <v>6607919</v>
      </c>
      <c r="CU345" s="1032">
        <v>6578976</v>
      </c>
      <c r="CV345" s="1032">
        <v>5696921</v>
      </c>
      <c r="CW345" s="1032">
        <v>5642743</v>
      </c>
      <c r="CX345" s="1032">
        <v>3049298</v>
      </c>
      <c r="CY345" s="1032">
        <v>1026477</v>
      </c>
      <c r="CZ345" s="1032">
        <v>1001475</v>
      </c>
      <c r="DA345" s="1032">
        <v>3533</v>
      </c>
      <c r="DB345" s="1032">
        <v>0</v>
      </c>
      <c r="DC345" s="1032">
        <v>0</v>
      </c>
      <c r="DD345" s="1032">
        <v>0</v>
      </c>
      <c r="DE345" s="1032">
        <v>0</v>
      </c>
      <c r="DF345" s="1032">
        <v>0</v>
      </c>
      <c r="DG345" s="1032">
        <v>0</v>
      </c>
      <c r="DH345" s="1032">
        <v>0</v>
      </c>
      <c r="DI345" s="1032">
        <v>0</v>
      </c>
      <c r="DJ345" s="1032">
        <v>0</v>
      </c>
      <c r="DK345" s="1032">
        <v>0</v>
      </c>
      <c r="DL345" s="1032">
        <v>0</v>
      </c>
      <c r="DM345" s="1032">
        <v>0</v>
      </c>
      <c r="DN345" s="1032">
        <v>0</v>
      </c>
      <c r="DO345" s="1032">
        <v>0</v>
      </c>
      <c r="DP345" s="1032">
        <v>0</v>
      </c>
      <c r="DQ345" s="946"/>
      <c r="DR345" s="973"/>
      <c r="DS345" s="946"/>
      <c r="DT345" s="1032">
        <v>0</v>
      </c>
      <c r="DU345" s="1032">
        <v>850</v>
      </c>
      <c r="DV345" s="1032">
        <v>844</v>
      </c>
      <c r="DW345" s="1032">
        <v>844</v>
      </c>
      <c r="DX345" s="1032">
        <v>844</v>
      </c>
      <c r="DY345" s="1032">
        <v>844</v>
      </c>
      <c r="DZ345" s="1032">
        <v>838</v>
      </c>
      <c r="EA345" s="1032">
        <v>838</v>
      </c>
      <c r="EB345" s="1032">
        <v>838</v>
      </c>
      <c r="EC345" s="1032">
        <v>838</v>
      </c>
      <c r="ED345" s="1032">
        <v>836</v>
      </c>
      <c r="EE345" s="1032">
        <v>822</v>
      </c>
      <c r="EF345" s="1032">
        <v>763</v>
      </c>
      <c r="EG345" s="1032">
        <v>677</v>
      </c>
      <c r="EH345" s="1032">
        <v>677</v>
      </c>
      <c r="EI345" s="1032">
        <v>611</v>
      </c>
      <c r="EJ345" s="1032">
        <v>597</v>
      </c>
      <c r="EK345" s="1032">
        <v>429</v>
      </c>
      <c r="EL345" s="1032">
        <v>302</v>
      </c>
      <c r="EM345" s="1032">
        <v>275</v>
      </c>
      <c r="EN345" s="1032">
        <v>0</v>
      </c>
      <c r="EO345" s="1032">
        <v>0</v>
      </c>
      <c r="EP345" s="1032">
        <v>0</v>
      </c>
      <c r="EQ345" s="1032">
        <v>0</v>
      </c>
      <c r="ER345" s="1032">
        <v>0</v>
      </c>
      <c r="ES345" s="1032">
        <v>0</v>
      </c>
      <c r="ET345" s="1032">
        <v>0</v>
      </c>
      <c r="EU345" s="1032">
        <v>0</v>
      </c>
      <c r="EV345" s="1032">
        <v>0</v>
      </c>
      <c r="EW345" s="1032">
        <v>0</v>
      </c>
      <c r="EX345" s="1032">
        <v>0</v>
      </c>
      <c r="EY345" s="1032">
        <v>0</v>
      </c>
      <c r="EZ345" s="1032">
        <v>0</v>
      </c>
      <c r="FA345" s="1032">
        <v>0</v>
      </c>
      <c r="FB345" s="1032">
        <v>0</v>
      </c>
      <c r="FC345" s="1032">
        <v>0</v>
      </c>
      <c r="FD345" s="946"/>
      <c r="FE345" s="974"/>
      <c r="FF345" s="946"/>
      <c r="FG345" s="975"/>
      <c r="FI345" s="1032"/>
    </row>
    <row r="346" spans="2:165" ht="5.0999999999999996" customHeight="1">
      <c r="B346" s="1033"/>
      <c r="C346" s="1033"/>
      <c r="E346" s="1034"/>
      <c r="F346" s="1034"/>
      <c r="G346" s="1034"/>
      <c r="H346" s="1034"/>
      <c r="I346" s="1034"/>
      <c r="J346" s="1034"/>
      <c r="K346" s="1034"/>
      <c r="L346" s="1034"/>
      <c r="M346" s="1034"/>
      <c r="N346" s="1034"/>
      <c r="O346" s="1034"/>
      <c r="P346" s="1034"/>
      <c r="Q346" s="1034"/>
      <c r="R346" s="1034"/>
      <c r="S346" s="1034"/>
      <c r="T346" s="1034"/>
      <c r="U346" s="1034"/>
      <c r="V346" s="1034"/>
      <c r="W346" s="1034"/>
      <c r="X346" s="1034"/>
      <c r="Y346" s="1034"/>
      <c r="Z346" s="1034"/>
      <c r="AA346" s="1034"/>
      <c r="AB346" s="1034"/>
      <c r="AC346" s="1034"/>
      <c r="AD346" s="1034"/>
      <c r="AE346" s="1034"/>
      <c r="AF346" s="1034"/>
      <c r="AG346" s="1034"/>
      <c r="AH346" s="1034"/>
      <c r="AI346" s="1034"/>
      <c r="AJ346" s="1034"/>
      <c r="AK346" s="1034"/>
      <c r="AL346" s="1034"/>
      <c r="AM346" s="1034"/>
      <c r="AN346" s="1034"/>
      <c r="AO346" s="946"/>
      <c r="AP346" s="964"/>
      <c r="AQ346" s="946"/>
      <c r="AR346" s="1034"/>
      <c r="AS346" s="1034"/>
      <c r="AT346" s="1034"/>
      <c r="AU346" s="1034"/>
      <c r="AV346" s="1034"/>
      <c r="AW346" s="1034"/>
      <c r="AX346" s="1034"/>
      <c r="AY346" s="1034"/>
      <c r="AZ346" s="1034"/>
      <c r="BA346" s="1034"/>
      <c r="BB346" s="1034"/>
      <c r="BC346" s="1034"/>
      <c r="BD346" s="1034"/>
      <c r="BE346" s="1034"/>
      <c r="BF346" s="1034"/>
      <c r="BG346" s="1034"/>
      <c r="BH346" s="1034"/>
      <c r="BI346" s="1034"/>
      <c r="BJ346" s="1034"/>
      <c r="BK346" s="1034"/>
      <c r="BL346" s="1034"/>
      <c r="BM346" s="1034"/>
      <c r="BN346" s="1034"/>
      <c r="BO346" s="1034"/>
      <c r="BP346" s="1034"/>
      <c r="BQ346" s="1034"/>
      <c r="BR346" s="1034"/>
      <c r="BS346" s="1034"/>
      <c r="BT346" s="1034"/>
      <c r="BU346" s="1034"/>
      <c r="BV346" s="1034"/>
      <c r="BW346" s="1034"/>
      <c r="BX346" s="1034"/>
      <c r="BY346" s="1034"/>
      <c r="BZ346" s="1034"/>
      <c r="CA346" s="1034"/>
      <c r="CB346" s="946"/>
      <c r="CC346" s="971"/>
      <c r="CD346" s="946"/>
      <c r="CE346" s="972"/>
      <c r="CF346" s="946"/>
      <c r="CG346" s="1034"/>
      <c r="CH346" s="1034"/>
      <c r="CI346" s="1034"/>
      <c r="CJ346" s="1034"/>
      <c r="CK346" s="1034"/>
      <c r="CL346" s="1034"/>
      <c r="CM346" s="1034"/>
      <c r="CN346" s="1034"/>
      <c r="CO346" s="1034"/>
      <c r="CP346" s="1034"/>
      <c r="CQ346" s="1034"/>
      <c r="CR346" s="1034"/>
      <c r="CS346" s="1034"/>
      <c r="CT346" s="1034"/>
      <c r="CU346" s="1034"/>
      <c r="CV346" s="1034"/>
      <c r="CW346" s="1034"/>
      <c r="CX346" s="1034"/>
      <c r="CY346" s="1034"/>
      <c r="CZ346" s="1034"/>
      <c r="DA346" s="1034"/>
      <c r="DB346" s="1034"/>
      <c r="DC346" s="1034"/>
      <c r="DD346" s="1034"/>
      <c r="DE346" s="1034"/>
      <c r="DF346" s="1034"/>
      <c r="DG346" s="1034"/>
      <c r="DH346" s="1034"/>
      <c r="DI346" s="1034"/>
      <c r="DJ346" s="1034"/>
      <c r="DK346" s="1034"/>
      <c r="DL346" s="1034"/>
      <c r="DM346" s="1034"/>
      <c r="DN346" s="1034"/>
      <c r="DO346" s="1034"/>
      <c r="DP346" s="1034"/>
      <c r="DQ346" s="946"/>
      <c r="DR346" s="973"/>
      <c r="DS346" s="946"/>
      <c r="DT346" s="1034"/>
      <c r="DU346" s="1034"/>
      <c r="DV346" s="1034"/>
      <c r="DW346" s="1034"/>
      <c r="DX346" s="1034"/>
      <c r="DY346" s="1034"/>
      <c r="DZ346" s="1034"/>
      <c r="EA346" s="1034"/>
      <c r="EB346" s="1034"/>
      <c r="EC346" s="1034"/>
      <c r="ED346" s="1034"/>
      <c r="EE346" s="1034"/>
      <c r="EF346" s="1034"/>
      <c r="EG346" s="1034"/>
      <c r="EH346" s="1034"/>
      <c r="EI346" s="1034"/>
      <c r="EJ346" s="1034"/>
      <c r="EK346" s="1034"/>
      <c r="EL346" s="1034"/>
      <c r="EM346" s="1034"/>
      <c r="EN346" s="1034"/>
      <c r="EO346" s="1034"/>
      <c r="EP346" s="1034"/>
      <c r="EQ346" s="1034"/>
      <c r="ER346" s="1034"/>
      <c r="ES346" s="1034"/>
      <c r="ET346" s="1034"/>
      <c r="EU346" s="1034"/>
      <c r="EV346" s="1034"/>
      <c r="EW346" s="1034"/>
      <c r="EX346" s="1034"/>
      <c r="EY346" s="1034"/>
      <c r="EZ346" s="1034"/>
      <c r="FA346" s="1034"/>
      <c r="FB346" s="1034"/>
      <c r="FC346" s="1034"/>
      <c r="FD346" s="946"/>
      <c r="FE346" s="974"/>
      <c r="FF346" s="946"/>
      <c r="FG346" s="975"/>
      <c r="FI346" s="1034"/>
    </row>
    <row r="347" spans="2:165" outlineLevel="1">
      <c r="B347" s="1035" t="s">
        <v>813</v>
      </c>
      <c r="C347" s="1036"/>
      <c r="E347" s="1037"/>
      <c r="F347" s="1038"/>
      <c r="G347" s="1038"/>
      <c r="H347" s="1038"/>
      <c r="I347" s="1038"/>
      <c r="J347" s="1038"/>
      <c r="K347" s="1038"/>
      <c r="L347" s="1038"/>
      <c r="M347" s="1038"/>
      <c r="N347" s="1038"/>
      <c r="O347" s="1038"/>
      <c r="P347" s="1038"/>
      <c r="Q347" s="1038"/>
      <c r="R347" s="1038"/>
      <c r="S347" s="1038"/>
      <c r="T347" s="1038"/>
      <c r="U347" s="1038"/>
      <c r="V347" s="1038"/>
      <c r="W347" s="1038"/>
      <c r="X347" s="1038"/>
      <c r="Y347" s="1038"/>
      <c r="Z347" s="1038"/>
      <c r="AA347" s="1038"/>
      <c r="AB347" s="1038"/>
      <c r="AC347" s="1038"/>
      <c r="AD347" s="1038"/>
      <c r="AE347" s="1038"/>
      <c r="AF347" s="1038"/>
      <c r="AG347" s="1038"/>
      <c r="AH347" s="1038"/>
      <c r="AI347" s="1038"/>
      <c r="AJ347" s="1038"/>
      <c r="AK347" s="1038"/>
      <c r="AL347" s="1038"/>
      <c r="AM347" s="1038"/>
      <c r="AN347" s="1039"/>
      <c r="AO347" s="946"/>
      <c r="AP347" s="964"/>
      <c r="AQ347" s="946"/>
      <c r="AR347" s="1037"/>
      <c r="AS347" s="1038"/>
      <c r="AT347" s="1038"/>
      <c r="AU347" s="1038"/>
      <c r="AV347" s="1038"/>
      <c r="AW347" s="1038"/>
      <c r="AX347" s="1038"/>
      <c r="AY347" s="1038"/>
      <c r="AZ347" s="1038"/>
      <c r="BA347" s="1038"/>
      <c r="BB347" s="1038"/>
      <c r="BC347" s="1038"/>
      <c r="BD347" s="1038"/>
      <c r="BE347" s="1038"/>
      <c r="BF347" s="1038"/>
      <c r="BG347" s="1038"/>
      <c r="BH347" s="1038"/>
      <c r="BI347" s="1038"/>
      <c r="BJ347" s="1038"/>
      <c r="BK347" s="1038"/>
      <c r="BL347" s="1038"/>
      <c r="BM347" s="1038"/>
      <c r="BN347" s="1038"/>
      <c r="BO347" s="1038"/>
      <c r="BP347" s="1038"/>
      <c r="BQ347" s="1038"/>
      <c r="BR347" s="1038"/>
      <c r="BS347" s="1038"/>
      <c r="BT347" s="1038"/>
      <c r="BU347" s="1038"/>
      <c r="BV347" s="1038"/>
      <c r="BW347" s="1038"/>
      <c r="BX347" s="1038"/>
      <c r="BY347" s="1038"/>
      <c r="BZ347" s="1038"/>
      <c r="CA347" s="1039"/>
      <c r="CB347" s="946"/>
      <c r="CC347" s="971"/>
      <c r="CD347" s="946"/>
      <c r="CE347" s="972"/>
      <c r="CF347" s="946"/>
      <c r="CG347" s="1037"/>
      <c r="CH347" s="1038"/>
      <c r="CI347" s="1038"/>
      <c r="CJ347" s="1038"/>
      <c r="CK347" s="1038"/>
      <c r="CL347" s="1038"/>
      <c r="CM347" s="1038"/>
      <c r="CN347" s="1038"/>
      <c r="CO347" s="1038"/>
      <c r="CP347" s="1038"/>
      <c r="CQ347" s="1038"/>
      <c r="CR347" s="1038"/>
      <c r="CS347" s="1038"/>
      <c r="CT347" s="1038"/>
      <c r="CU347" s="1038"/>
      <c r="CV347" s="1038"/>
      <c r="CW347" s="1038"/>
      <c r="CX347" s="1038"/>
      <c r="CY347" s="1038"/>
      <c r="CZ347" s="1038"/>
      <c r="DA347" s="1038"/>
      <c r="DB347" s="1038"/>
      <c r="DC347" s="1038"/>
      <c r="DD347" s="1038"/>
      <c r="DE347" s="1038"/>
      <c r="DF347" s="1038"/>
      <c r="DG347" s="1038"/>
      <c r="DH347" s="1038"/>
      <c r="DI347" s="1038"/>
      <c r="DJ347" s="1038"/>
      <c r="DK347" s="1038"/>
      <c r="DL347" s="1038"/>
      <c r="DM347" s="1038"/>
      <c r="DN347" s="1038"/>
      <c r="DO347" s="1038"/>
      <c r="DP347" s="1039"/>
      <c r="DQ347" s="946"/>
      <c r="DR347" s="973"/>
      <c r="DS347" s="946"/>
      <c r="DT347" s="1037"/>
      <c r="DU347" s="1038"/>
      <c r="DV347" s="1038"/>
      <c r="DW347" s="1038"/>
      <c r="DX347" s="1038"/>
      <c r="DY347" s="1038"/>
      <c r="DZ347" s="1038"/>
      <c r="EA347" s="1038"/>
      <c r="EB347" s="1038"/>
      <c r="EC347" s="1038"/>
      <c r="ED347" s="1038"/>
      <c r="EE347" s="1038"/>
      <c r="EF347" s="1038"/>
      <c r="EG347" s="1038"/>
      <c r="EH347" s="1038"/>
      <c r="EI347" s="1038"/>
      <c r="EJ347" s="1038"/>
      <c r="EK347" s="1038"/>
      <c r="EL347" s="1038"/>
      <c r="EM347" s="1038"/>
      <c r="EN347" s="1038"/>
      <c r="EO347" s="1038"/>
      <c r="EP347" s="1038"/>
      <c r="EQ347" s="1038"/>
      <c r="ER347" s="1038"/>
      <c r="ES347" s="1038"/>
      <c r="ET347" s="1038"/>
      <c r="EU347" s="1038"/>
      <c r="EV347" s="1038"/>
      <c r="EW347" s="1038"/>
      <c r="EX347" s="1038"/>
      <c r="EY347" s="1038"/>
      <c r="EZ347" s="1038"/>
      <c r="FA347" s="1038"/>
      <c r="FB347" s="1038"/>
      <c r="FC347" s="1039"/>
      <c r="FD347" s="946"/>
      <c r="FE347" s="974"/>
      <c r="FF347" s="946"/>
      <c r="FG347" s="975"/>
      <c r="FI347" s="1040"/>
    </row>
    <row r="348" spans="2:165" outlineLevel="1">
      <c r="B348" s="976">
        <v>329</v>
      </c>
      <c r="C348" s="977" t="s">
        <v>344</v>
      </c>
      <c r="E348" s="978">
        <v>0</v>
      </c>
      <c r="F348" s="979">
        <v>357551</v>
      </c>
      <c r="G348" s="980">
        <v>357551</v>
      </c>
      <c r="H348" s="979">
        <v>357551</v>
      </c>
      <c r="I348" s="980">
        <v>357551</v>
      </c>
      <c r="J348" s="979">
        <v>357551</v>
      </c>
      <c r="K348" s="980">
        <v>357551</v>
      </c>
      <c r="L348" s="979">
        <v>357551</v>
      </c>
      <c r="M348" s="980">
        <v>357521</v>
      </c>
      <c r="N348" s="979">
        <v>357521</v>
      </c>
      <c r="O348" s="980">
        <v>357889</v>
      </c>
      <c r="P348" s="979">
        <v>357652</v>
      </c>
      <c r="Q348" s="980">
        <v>357988</v>
      </c>
      <c r="R348" s="979">
        <v>357988</v>
      </c>
      <c r="S348" s="980">
        <v>357048</v>
      </c>
      <c r="T348" s="979">
        <v>309108</v>
      </c>
      <c r="U348" s="980">
        <v>309108</v>
      </c>
      <c r="V348" s="979">
        <v>126768</v>
      </c>
      <c r="W348" s="980">
        <v>0</v>
      </c>
      <c r="X348" s="979">
        <v>0</v>
      </c>
      <c r="Y348" s="980">
        <v>0</v>
      </c>
      <c r="Z348" s="979">
        <v>0</v>
      </c>
      <c r="AA348" s="980">
        <v>0</v>
      </c>
      <c r="AB348" s="979">
        <v>0</v>
      </c>
      <c r="AC348" s="980">
        <v>0</v>
      </c>
      <c r="AD348" s="979">
        <v>0</v>
      </c>
      <c r="AE348" s="980">
        <v>0</v>
      </c>
      <c r="AF348" s="979">
        <v>0</v>
      </c>
      <c r="AG348" s="980">
        <v>0</v>
      </c>
      <c r="AH348" s="979">
        <v>0</v>
      </c>
      <c r="AI348" s="980">
        <v>0</v>
      </c>
      <c r="AJ348" s="979">
        <v>0</v>
      </c>
      <c r="AK348" s="980">
        <v>0</v>
      </c>
      <c r="AL348" s="979">
        <v>0</v>
      </c>
      <c r="AM348" s="980">
        <v>0</v>
      </c>
      <c r="AN348" s="981">
        <v>0</v>
      </c>
      <c r="AO348" s="946"/>
      <c r="AP348" s="964"/>
      <c r="AQ348" s="946"/>
      <c r="AR348" s="978">
        <v>0</v>
      </c>
      <c r="AS348" s="979">
        <v>23</v>
      </c>
      <c r="AT348" s="980">
        <v>23</v>
      </c>
      <c r="AU348" s="979">
        <v>23</v>
      </c>
      <c r="AV348" s="980">
        <v>23</v>
      </c>
      <c r="AW348" s="979">
        <v>23</v>
      </c>
      <c r="AX348" s="980">
        <v>23</v>
      </c>
      <c r="AY348" s="979">
        <v>23</v>
      </c>
      <c r="AZ348" s="980">
        <v>23</v>
      </c>
      <c r="BA348" s="979">
        <v>23</v>
      </c>
      <c r="BB348" s="980">
        <v>23</v>
      </c>
      <c r="BC348" s="979">
        <v>23</v>
      </c>
      <c r="BD348" s="980">
        <v>23</v>
      </c>
      <c r="BE348" s="979">
        <v>23</v>
      </c>
      <c r="BF348" s="980">
        <v>23</v>
      </c>
      <c r="BG348" s="979">
        <v>20</v>
      </c>
      <c r="BH348" s="980">
        <v>20</v>
      </c>
      <c r="BI348" s="979">
        <v>8</v>
      </c>
      <c r="BJ348" s="980">
        <v>0</v>
      </c>
      <c r="BK348" s="979">
        <v>0</v>
      </c>
      <c r="BL348" s="980">
        <v>0</v>
      </c>
      <c r="BM348" s="979">
        <v>0</v>
      </c>
      <c r="BN348" s="980">
        <v>0</v>
      </c>
      <c r="BO348" s="979">
        <v>0</v>
      </c>
      <c r="BP348" s="980">
        <v>0</v>
      </c>
      <c r="BQ348" s="979">
        <v>0</v>
      </c>
      <c r="BR348" s="980">
        <v>0</v>
      </c>
      <c r="BS348" s="979">
        <v>0</v>
      </c>
      <c r="BT348" s="980">
        <v>0</v>
      </c>
      <c r="BU348" s="979">
        <v>0</v>
      </c>
      <c r="BV348" s="980">
        <v>0</v>
      </c>
      <c r="BW348" s="979">
        <v>0</v>
      </c>
      <c r="BX348" s="980">
        <v>0</v>
      </c>
      <c r="BY348" s="979">
        <v>0</v>
      </c>
      <c r="BZ348" s="980">
        <v>0</v>
      </c>
      <c r="CA348" s="981">
        <v>0</v>
      </c>
      <c r="CB348" s="946"/>
      <c r="CC348" s="971"/>
      <c r="CD348" s="946"/>
      <c r="CE348" s="972"/>
      <c r="CF348" s="946"/>
      <c r="CG348" s="978">
        <v>0</v>
      </c>
      <c r="CH348" s="979">
        <v>617704</v>
      </c>
      <c r="CI348" s="980">
        <v>617704</v>
      </c>
      <c r="CJ348" s="979">
        <v>617704</v>
      </c>
      <c r="CK348" s="980">
        <v>617704</v>
      </c>
      <c r="CL348" s="979">
        <v>617704</v>
      </c>
      <c r="CM348" s="980">
        <v>617704</v>
      </c>
      <c r="CN348" s="979">
        <v>617704</v>
      </c>
      <c r="CO348" s="980">
        <v>617653</v>
      </c>
      <c r="CP348" s="979">
        <v>617653</v>
      </c>
      <c r="CQ348" s="980">
        <v>618288</v>
      </c>
      <c r="CR348" s="979">
        <v>617878</v>
      </c>
      <c r="CS348" s="980">
        <v>618459</v>
      </c>
      <c r="CT348" s="979">
        <v>618459</v>
      </c>
      <c r="CU348" s="980">
        <v>616834</v>
      </c>
      <c r="CV348" s="979">
        <v>534014</v>
      </c>
      <c r="CW348" s="980">
        <v>534014</v>
      </c>
      <c r="CX348" s="979">
        <v>219003</v>
      </c>
      <c r="CY348" s="980">
        <v>0</v>
      </c>
      <c r="CZ348" s="979">
        <v>0</v>
      </c>
      <c r="DA348" s="980">
        <v>0</v>
      </c>
      <c r="DB348" s="979">
        <v>0</v>
      </c>
      <c r="DC348" s="980">
        <v>0</v>
      </c>
      <c r="DD348" s="979">
        <v>0</v>
      </c>
      <c r="DE348" s="980">
        <v>0</v>
      </c>
      <c r="DF348" s="979">
        <v>0</v>
      </c>
      <c r="DG348" s="980">
        <v>0</v>
      </c>
      <c r="DH348" s="979">
        <v>0</v>
      </c>
      <c r="DI348" s="980">
        <v>0</v>
      </c>
      <c r="DJ348" s="979">
        <v>0</v>
      </c>
      <c r="DK348" s="980">
        <v>0</v>
      </c>
      <c r="DL348" s="979">
        <v>0</v>
      </c>
      <c r="DM348" s="980">
        <v>0</v>
      </c>
      <c r="DN348" s="979">
        <v>0</v>
      </c>
      <c r="DO348" s="980">
        <v>0</v>
      </c>
      <c r="DP348" s="981">
        <v>0</v>
      </c>
      <c r="DQ348" s="946"/>
      <c r="DR348" s="973"/>
      <c r="DS348" s="946"/>
      <c r="DT348" s="978">
        <v>0</v>
      </c>
      <c r="DU348" s="979">
        <v>39</v>
      </c>
      <c r="DV348" s="980">
        <v>39</v>
      </c>
      <c r="DW348" s="979">
        <v>39</v>
      </c>
      <c r="DX348" s="980">
        <v>39</v>
      </c>
      <c r="DY348" s="979">
        <v>39</v>
      </c>
      <c r="DZ348" s="980">
        <v>39</v>
      </c>
      <c r="EA348" s="979">
        <v>39</v>
      </c>
      <c r="EB348" s="980">
        <v>39</v>
      </c>
      <c r="EC348" s="979">
        <v>39</v>
      </c>
      <c r="ED348" s="980">
        <v>39</v>
      </c>
      <c r="EE348" s="979">
        <v>39</v>
      </c>
      <c r="EF348" s="980">
        <v>39</v>
      </c>
      <c r="EG348" s="979">
        <v>39</v>
      </c>
      <c r="EH348" s="980">
        <v>39</v>
      </c>
      <c r="EI348" s="979">
        <v>34</v>
      </c>
      <c r="EJ348" s="980">
        <v>34</v>
      </c>
      <c r="EK348" s="979">
        <v>14</v>
      </c>
      <c r="EL348" s="980">
        <v>0</v>
      </c>
      <c r="EM348" s="979">
        <v>0</v>
      </c>
      <c r="EN348" s="980">
        <v>0</v>
      </c>
      <c r="EO348" s="979">
        <v>0</v>
      </c>
      <c r="EP348" s="980">
        <v>0</v>
      </c>
      <c r="EQ348" s="979">
        <v>0</v>
      </c>
      <c r="ER348" s="980">
        <v>0</v>
      </c>
      <c r="ES348" s="979">
        <v>0</v>
      </c>
      <c r="ET348" s="980">
        <v>0</v>
      </c>
      <c r="EU348" s="979">
        <v>0</v>
      </c>
      <c r="EV348" s="980">
        <v>0</v>
      </c>
      <c r="EW348" s="979">
        <v>0</v>
      </c>
      <c r="EX348" s="980">
        <v>0</v>
      </c>
      <c r="EY348" s="979">
        <v>0</v>
      </c>
      <c r="EZ348" s="980">
        <v>0</v>
      </c>
      <c r="FA348" s="979">
        <v>0</v>
      </c>
      <c r="FB348" s="980">
        <v>0</v>
      </c>
      <c r="FC348" s="981">
        <v>0</v>
      </c>
      <c r="FD348" s="946"/>
      <c r="FE348" s="974"/>
      <c r="FF348" s="946"/>
      <c r="FG348" s="975"/>
      <c r="FI348" s="982" t="b">
        <v>0</v>
      </c>
    </row>
    <row r="349" spans="2:165" hidden="1" outlineLevel="1">
      <c r="B349" s="983">
        <v>330</v>
      </c>
      <c r="C349" s="984" t="s">
        <v>440</v>
      </c>
      <c r="E349" s="985">
        <v>0</v>
      </c>
      <c r="F349" s="986">
        <v>0</v>
      </c>
      <c r="G349" s="987">
        <v>0</v>
      </c>
      <c r="H349" s="986">
        <v>0</v>
      </c>
      <c r="I349" s="987">
        <v>0</v>
      </c>
      <c r="J349" s="986">
        <v>0</v>
      </c>
      <c r="K349" s="987">
        <v>0</v>
      </c>
      <c r="L349" s="986">
        <v>0</v>
      </c>
      <c r="M349" s="987">
        <v>0</v>
      </c>
      <c r="N349" s="986">
        <v>0</v>
      </c>
      <c r="O349" s="987">
        <v>0</v>
      </c>
      <c r="P349" s="986">
        <v>0</v>
      </c>
      <c r="Q349" s="987">
        <v>0</v>
      </c>
      <c r="R349" s="986">
        <v>0</v>
      </c>
      <c r="S349" s="987">
        <v>0</v>
      </c>
      <c r="T349" s="986">
        <v>0</v>
      </c>
      <c r="U349" s="987">
        <v>0</v>
      </c>
      <c r="V349" s="986">
        <v>0</v>
      </c>
      <c r="W349" s="987">
        <v>0</v>
      </c>
      <c r="X349" s="986">
        <v>0</v>
      </c>
      <c r="Y349" s="987">
        <v>0</v>
      </c>
      <c r="Z349" s="986">
        <v>0</v>
      </c>
      <c r="AA349" s="987">
        <v>0</v>
      </c>
      <c r="AB349" s="986">
        <v>0</v>
      </c>
      <c r="AC349" s="987">
        <v>0</v>
      </c>
      <c r="AD349" s="986">
        <v>0</v>
      </c>
      <c r="AE349" s="987">
        <v>0</v>
      </c>
      <c r="AF349" s="986">
        <v>0</v>
      </c>
      <c r="AG349" s="987">
        <v>0</v>
      </c>
      <c r="AH349" s="986">
        <v>0</v>
      </c>
      <c r="AI349" s="987">
        <v>0</v>
      </c>
      <c r="AJ349" s="986">
        <v>0</v>
      </c>
      <c r="AK349" s="987">
        <v>0</v>
      </c>
      <c r="AL349" s="986">
        <v>0</v>
      </c>
      <c r="AM349" s="987">
        <v>0</v>
      </c>
      <c r="AN349" s="988">
        <v>0</v>
      </c>
      <c r="AO349" s="946"/>
      <c r="AP349" s="964"/>
      <c r="AQ349" s="946"/>
      <c r="AR349" s="985">
        <v>0</v>
      </c>
      <c r="AS349" s="986">
        <v>0</v>
      </c>
      <c r="AT349" s="987">
        <v>0</v>
      </c>
      <c r="AU349" s="986">
        <v>0</v>
      </c>
      <c r="AV349" s="987">
        <v>0</v>
      </c>
      <c r="AW349" s="986">
        <v>0</v>
      </c>
      <c r="AX349" s="987">
        <v>0</v>
      </c>
      <c r="AY349" s="986">
        <v>0</v>
      </c>
      <c r="AZ349" s="987">
        <v>0</v>
      </c>
      <c r="BA349" s="986">
        <v>0</v>
      </c>
      <c r="BB349" s="987">
        <v>0</v>
      </c>
      <c r="BC349" s="986">
        <v>0</v>
      </c>
      <c r="BD349" s="987">
        <v>0</v>
      </c>
      <c r="BE349" s="986">
        <v>0</v>
      </c>
      <c r="BF349" s="987">
        <v>0</v>
      </c>
      <c r="BG349" s="986">
        <v>0</v>
      </c>
      <c r="BH349" s="987">
        <v>0</v>
      </c>
      <c r="BI349" s="986">
        <v>0</v>
      </c>
      <c r="BJ349" s="987">
        <v>0</v>
      </c>
      <c r="BK349" s="986">
        <v>0</v>
      </c>
      <c r="BL349" s="987">
        <v>0</v>
      </c>
      <c r="BM349" s="986">
        <v>0</v>
      </c>
      <c r="BN349" s="987">
        <v>0</v>
      </c>
      <c r="BO349" s="986">
        <v>0</v>
      </c>
      <c r="BP349" s="987">
        <v>0</v>
      </c>
      <c r="BQ349" s="986">
        <v>0</v>
      </c>
      <c r="BR349" s="987">
        <v>0</v>
      </c>
      <c r="BS349" s="986">
        <v>0</v>
      </c>
      <c r="BT349" s="987">
        <v>0</v>
      </c>
      <c r="BU349" s="986">
        <v>0</v>
      </c>
      <c r="BV349" s="987">
        <v>0</v>
      </c>
      <c r="BW349" s="986">
        <v>0</v>
      </c>
      <c r="BX349" s="987">
        <v>0</v>
      </c>
      <c r="BY349" s="986">
        <v>0</v>
      </c>
      <c r="BZ349" s="987">
        <v>0</v>
      </c>
      <c r="CA349" s="988">
        <v>0</v>
      </c>
      <c r="CB349" s="946"/>
      <c r="CC349" s="971"/>
      <c r="CD349" s="946"/>
      <c r="CE349" s="972"/>
      <c r="CF349" s="946"/>
      <c r="CG349" s="985">
        <v>0</v>
      </c>
      <c r="CH349" s="986">
        <v>0</v>
      </c>
      <c r="CI349" s="987">
        <v>0</v>
      </c>
      <c r="CJ349" s="986">
        <v>0</v>
      </c>
      <c r="CK349" s="987">
        <v>0</v>
      </c>
      <c r="CL349" s="986">
        <v>0</v>
      </c>
      <c r="CM349" s="987">
        <v>0</v>
      </c>
      <c r="CN349" s="986">
        <v>0</v>
      </c>
      <c r="CO349" s="987">
        <v>0</v>
      </c>
      <c r="CP349" s="986">
        <v>0</v>
      </c>
      <c r="CQ349" s="987">
        <v>0</v>
      </c>
      <c r="CR349" s="986">
        <v>0</v>
      </c>
      <c r="CS349" s="987">
        <v>0</v>
      </c>
      <c r="CT349" s="986">
        <v>0</v>
      </c>
      <c r="CU349" s="987">
        <v>0</v>
      </c>
      <c r="CV349" s="986">
        <v>0</v>
      </c>
      <c r="CW349" s="987">
        <v>0</v>
      </c>
      <c r="CX349" s="986">
        <v>0</v>
      </c>
      <c r="CY349" s="987">
        <v>0</v>
      </c>
      <c r="CZ349" s="986">
        <v>0</v>
      </c>
      <c r="DA349" s="987">
        <v>0</v>
      </c>
      <c r="DB349" s="986">
        <v>0</v>
      </c>
      <c r="DC349" s="987">
        <v>0</v>
      </c>
      <c r="DD349" s="986">
        <v>0</v>
      </c>
      <c r="DE349" s="987">
        <v>0</v>
      </c>
      <c r="DF349" s="986">
        <v>0</v>
      </c>
      <c r="DG349" s="987">
        <v>0</v>
      </c>
      <c r="DH349" s="986">
        <v>0</v>
      </c>
      <c r="DI349" s="987">
        <v>0</v>
      </c>
      <c r="DJ349" s="986">
        <v>0</v>
      </c>
      <c r="DK349" s="987">
        <v>0</v>
      </c>
      <c r="DL349" s="986">
        <v>0</v>
      </c>
      <c r="DM349" s="987">
        <v>0</v>
      </c>
      <c r="DN349" s="986">
        <v>0</v>
      </c>
      <c r="DO349" s="987">
        <v>0</v>
      </c>
      <c r="DP349" s="988">
        <v>0</v>
      </c>
      <c r="DQ349" s="946"/>
      <c r="DR349" s="973"/>
      <c r="DS349" s="946"/>
      <c r="DT349" s="985">
        <v>0</v>
      </c>
      <c r="DU349" s="986">
        <v>0</v>
      </c>
      <c r="DV349" s="987">
        <v>0</v>
      </c>
      <c r="DW349" s="986">
        <v>0</v>
      </c>
      <c r="DX349" s="987">
        <v>0</v>
      </c>
      <c r="DY349" s="986">
        <v>0</v>
      </c>
      <c r="DZ349" s="987">
        <v>0</v>
      </c>
      <c r="EA349" s="986">
        <v>0</v>
      </c>
      <c r="EB349" s="987">
        <v>0</v>
      </c>
      <c r="EC349" s="986">
        <v>0</v>
      </c>
      <c r="ED349" s="987">
        <v>0</v>
      </c>
      <c r="EE349" s="986">
        <v>0</v>
      </c>
      <c r="EF349" s="987">
        <v>0</v>
      </c>
      <c r="EG349" s="986">
        <v>0</v>
      </c>
      <c r="EH349" s="987">
        <v>0</v>
      </c>
      <c r="EI349" s="986">
        <v>0</v>
      </c>
      <c r="EJ349" s="987">
        <v>0</v>
      </c>
      <c r="EK349" s="986">
        <v>0</v>
      </c>
      <c r="EL349" s="987">
        <v>0</v>
      </c>
      <c r="EM349" s="986">
        <v>0</v>
      </c>
      <c r="EN349" s="987">
        <v>0</v>
      </c>
      <c r="EO349" s="986">
        <v>0</v>
      </c>
      <c r="EP349" s="987">
        <v>0</v>
      </c>
      <c r="EQ349" s="986">
        <v>0</v>
      </c>
      <c r="ER349" s="987">
        <v>0</v>
      </c>
      <c r="ES349" s="986">
        <v>0</v>
      </c>
      <c r="ET349" s="987">
        <v>0</v>
      </c>
      <c r="EU349" s="986">
        <v>0</v>
      </c>
      <c r="EV349" s="987">
        <v>0</v>
      </c>
      <c r="EW349" s="986">
        <v>0</v>
      </c>
      <c r="EX349" s="987">
        <v>0</v>
      </c>
      <c r="EY349" s="986">
        <v>0</v>
      </c>
      <c r="EZ349" s="987">
        <v>0</v>
      </c>
      <c r="FA349" s="986">
        <v>0</v>
      </c>
      <c r="FB349" s="987">
        <v>0</v>
      </c>
      <c r="FC349" s="988">
        <v>0</v>
      </c>
      <c r="FD349" s="946"/>
      <c r="FE349" s="974"/>
      <c r="FF349" s="946"/>
      <c r="FG349" s="975"/>
      <c r="FI349" s="989" t="b">
        <v>1</v>
      </c>
    </row>
    <row r="350" spans="2:165" outlineLevel="1">
      <c r="B350" s="990">
        <v>331</v>
      </c>
      <c r="C350" s="991" t="s">
        <v>755</v>
      </c>
      <c r="E350" s="992">
        <v>0</v>
      </c>
      <c r="F350" s="993">
        <v>9695</v>
      </c>
      <c r="G350" s="994">
        <v>9695</v>
      </c>
      <c r="H350" s="993">
        <v>9695</v>
      </c>
      <c r="I350" s="994">
        <v>9695</v>
      </c>
      <c r="J350" s="993">
        <v>9695</v>
      </c>
      <c r="K350" s="994">
        <v>9695</v>
      </c>
      <c r="L350" s="993">
        <v>9695</v>
      </c>
      <c r="M350" s="994">
        <v>9695</v>
      </c>
      <c r="N350" s="993">
        <v>9695</v>
      </c>
      <c r="O350" s="994">
        <v>9695</v>
      </c>
      <c r="P350" s="993">
        <v>9695</v>
      </c>
      <c r="Q350" s="994">
        <v>9695</v>
      </c>
      <c r="R350" s="993">
        <v>9695</v>
      </c>
      <c r="S350" s="994">
        <v>9695</v>
      </c>
      <c r="T350" s="993">
        <v>9695</v>
      </c>
      <c r="U350" s="994">
        <v>9695</v>
      </c>
      <c r="V350" s="993">
        <v>9695</v>
      </c>
      <c r="W350" s="994">
        <v>9695</v>
      </c>
      <c r="X350" s="993">
        <v>9568</v>
      </c>
      <c r="Y350" s="994">
        <v>0</v>
      </c>
      <c r="Z350" s="993">
        <v>0</v>
      </c>
      <c r="AA350" s="994">
        <v>0</v>
      </c>
      <c r="AB350" s="993">
        <v>0</v>
      </c>
      <c r="AC350" s="994">
        <v>0</v>
      </c>
      <c r="AD350" s="993">
        <v>0</v>
      </c>
      <c r="AE350" s="994">
        <v>0</v>
      </c>
      <c r="AF350" s="993">
        <v>0</v>
      </c>
      <c r="AG350" s="994">
        <v>0</v>
      </c>
      <c r="AH350" s="993">
        <v>0</v>
      </c>
      <c r="AI350" s="994">
        <v>0</v>
      </c>
      <c r="AJ350" s="993">
        <v>0</v>
      </c>
      <c r="AK350" s="994">
        <v>0</v>
      </c>
      <c r="AL350" s="993">
        <v>0</v>
      </c>
      <c r="AM350" s="994">
        <v>0</v>
      </c>
      <c r="AN350" s="995">
        <v>0</v>
      </c>
      <c r="AO350" s="946"/>
      <c r="AP350" s="964"/>
      <c r="AQ350" s="946"/>
      <c r="AR350" s="992">
        <v>0</v>
      </c>
      <c r="AS350" s="993">
        <v>3</v>
      </c>
      <c r="AT350" s="994">
        <v>3</v>
      </c>
      <c r="AU350" s="993">
        <v>3</v>
      </c>
      <c r="AV350" s="994">
        <v>3</v>
      </c>
      <c r="AW350" s="993">
        <v>3</v>
      </c>
      <c r="AX350" s="994">
        <v>3</v>
      </c>
      <c r="AY350" s="993">
        <v>3</v>
      </c>
      <c r="AZ350" s="994">
        <v>3</v>
      </c>
      <c r="BA350" s="993">
        <v>3</v>
      </c>
      <c r="BB350" s="994">
        <v>3</v>
      </c>
      <c r="BC350" s="993">
        <v>3</v>
      </c>
      <c r="BD350" s="994">
        <v>3</v>
      </c>
      <c r="BE350" s="993">
        <v>3</v>
      </c>
      <c r="BF350" s="994">
        <v>3</v>
      </c>
      <c r="BG350" s="993">
        <v>3</v>
      </c>
      <c r="BH350" s="994">
        <v>3</v>
      </c>
      <c r="BI350" s="993">
        <v>3</v>
      </c>
      <c r="BJ350" s="994">
        <v>3</v>
      </c>
      <c r="BK350" s="993">
        <v>3</v>
      </c>
      <c r="BL350" s="994">
        <v>0</v>
      </c>
      <c r="BM350" s="993">
        <v>0</v>
      </c>
      <c r="BN350" s="994">
        <v>0</v>
      </c>
      <c r="BO350" s="993">
        <v>0</v>
      </c>
      <c r="BP350" s="994">
        <v>0</v>
      </c>
      <c r="BQ350" s="993">
        <v>0</v>
      </c>
      <c r="BR350" s="994">
        <v>0</v>
      </c>
      <c r="BS350" s="993">
        <v>0</v>
      </c>
      <c r="BT350" s="994">
        <v>0</v>
      </c>
      <c r="BU350" s="993">
        <v>0</v>
      </c>
      <c r="BV350" s="994">
        <v>0</v>
      </c>
      <c r="BW350" s="993">
        <v>0</v>
      </c>
      <c r="BX350" s="994">
        <v>0</v>
      </c>
      <c r="BY350" s="993">
        <v>0</v>
      </c>
      <c r="BZ350" s="994">
        <v>0</v>
      </c>
      <c r="CA350" s="995">
        <v>0</v>
      </c>
      <c r="CB350" s="946"/>
      <c r="CC350" s="971"/>
      <c r="CD350" s="946"/>
      <c r="CE350" s="972"/>
      <c r="CF350" s="946"/>
      <c r="CG350" s="992">
        <v>0</v>
      </c>
      <c r="CH350" s="993">
        <v>6825</v>
      </c>
      <c r="CI350" s="994">
        <v>6825</v>
      </c>
      <c r="CJ350" s="993">
        <v>6825</v>
      </c>
      <c r="CK350" s="994">
        <v>6825</v>
      </c>
      <c r="CL350" s="993">
        <v>6825</v>
      </c>
      <c r="CM350" s="994">
        <v>6825</v>
      </c>
      <c r="CN350" s="993">
        <v>6825</v>
      </c>
      <c r="CO350" s="994">
        <v>6825</v>
      </c>
      <c r="CP350" s="993">
        <v>6825</v>
      </c>
      <c r="CQ350" s="994">
        <v>6825</v>
      </c>
      <c r="CR350" s="993">
        <v>6825</v>
      </c>
      <c r="CS350" s="994">
        <v>6825</v>
      </c>
      <c r="CT350" s="993">
        <v>6825</v>
      </c>
      <c r="CU350" s="994">
        <v>6825</v>
      </c>
      <c r="CV350" s="993">
        <v>6825</v>
      </c>
      <c r="CW350" s="994">
        <v>6825</v>
      </c>
      <c r="CX350" s="993">
        <v>6825</v>
      </c>
      <c r="CY350" s="994">
        <v>6825</v>
      </c>
      <c r="CZ350" s="993">
        <v>6697</v>
      </c>
      <c r="DA350" s="994">
        <v>0</v>
      </c>
      <c r="DB350" s="993">
        <v>0</v>
      </c>
      <c r="DC350" s="994">
        <v>0</v>
      </c>
      <c r="DD350" s="993">
        <v>0</v>
      </c>
      <c r="DE350" s="994">
        <v>0</v>
      </c>
      <c r="DF350" s="993">
        <v>0</v>
      </c>
      <c r="DG350" s="994">
        <v>0</v>
      </c>
      <c r="DH350" s="993">
        <v>0</v>
      </c>
      <c r="DI350" s="994">
        <v>0</v>
      </c>
      <c r="DJ350" s="993">
        <v>0</v>
      </c>
      <c r="DK350" s="994">
        <v>0</v>
      </c>
      <c r="DL350" s="993">
        <v>0</v>
      </c>
      <c r="DM350" s="994">
        <v>0</v>
      </c>
      <c r="DN350" s="993">
        <v>0</v>
      </c>
      <c r="DO350" s="994">
        <v>0</v>
      </c>
      <c r="DP350" s="995">
        <v>0</v>
      </c>
      <c r="DQ350" s="946"/>
      <c r="DR350" s="973"/>
      <c r="DS350" s="946"/>
      <c r="DT350" s="992">
        <v>0</v>
      </c>
      <c r="DU350" s="993">
        <v>2</v>
      </c>
      <c r="DV350" s="994">
        <v>2</v>
      </c>
      <c r="DW350" s="993">
        <v>2</v>
      </c>
      <c r="DX350" s="994">
        <v>2</v>
      </c>
      <c r="DY350" s="993">
        <v>2</v>
      </c>
      <c r="DZ350" s="994">
        <v>2</v>
      </c>
      <c r="EA350" s="993">
        <v>2</v>
      </c>
      <c r="EB350" s="994">
        <v>2</v>
      </c>
      <c r="EC350" s="993">
        <v>2</v>
      </c>
      <c r="ED350" s="994">
        <v>2</v>
      </c>
      <c r="EE350" s="993">
        <v>2</v>
      </c>
      <c r="EF350" s="994">
        <v>2</v>
      </c>
      <c r="EG350" s="993">
        <v>2</v>
      </c>
      <c r="EH350" s="994">
        <v>2</v>
      </c>
      <c r="EI350" s="993">
        <v>2</v>
      </c>
      <c r="EJ350" s="994">
        <v>2</v>
      </c>
      <c r="EK350" s="993">
        <v>2</v>
      </c>
      <c r="EL350" s="994">
        <v>2</v>
      </c>
      <c r="EM350" s="993">
        <v>2</v>
      </c>
      <c r="EN350" s="994">
        <v>0</v>
      </c>
      <c r="EO350" s="993">
        <v>0</v>
      </c>
      <c r="EP350" s="994">
        <v>0</v>
      </c>
      <c r="EQ350" s="993">
        <v>0</v>
      </c>
      <c r="ER350" s="994">
        <v>0</v>
      </c>
      <c r="ES350" s="993">
        <v>0</v>
      </c>
      <c r="ET350" s="994">
        <v>0</v>
      </c>
      <c r="EU350" s="993">
        <v>0</v>
      </c>
      <c r="EV350" s="994">
        <v>0</v>
      </c>
      <c r="EW350" s="993">
        <v>0</v>
      </c>
      <c r="EX350" s="994">
        <v>0</v>
      </c>
      <c r="EY350" s="993">
        <v>0</v>
      </c>
      <c r="EZ350" s="994">
        <v>0</v>
      </c>
      <c r="FA350" s="993">
        <v>0</v>
      </c>
      <c r="FB350" s="994">
        <v>0</v>
      </c>
      <c r="FC350" s="995">
        <v>0</v>
      </c>
      <c r="FD350" s="946"/>
      <c r="FE350" s="974"/>
      <c r="FF350" s="946"/>
      <c r="FG350" s="975"/>
      <c r="FI350" s="996" t="b">
        <v>0</v>
      </c>
    </row>
    <row r="351" spans="2:165" hidden="1" outlineLevel="1">
      <c r="B351" s="983">
        <v>332</v>
      </c>
      <c r="C351" s="984" t="s">
        <v>346</v>
      </c>
      <c r="E351" s="985">
        <v>0</v>
      </c>
      <c r="F351" s="986">
        <v>0</v>
      </c>
      <c r="G351" s="987">
        <v>0</v>
      </c>
      <c r="H351" s="986">
        <v>0</v>
      </c>
      <c r="I351" s="987">
        <v>0</v>
      </c>
      <c r="J351" s="986">
        <v>0</v>
      </c>
      <c r="K351" s="987">
        <v>0</v>
      </c>
      <c r="L351" s="986">
        <v>0</v>
      </c>
      <c r="M351" s="987">
        <v>0</v>
      </c>
      <c r="N351" s="986">
        <v>0</v>
      </c>
      <c r="O351" s="987">
        <v>0</v>
      </c>
      <c r="P351" s="986">
        <v>0</v>
      </c>
      <c r="Q351" s="987">
        <v>0</v>
      </c>
      <c r="R351" s="986">
        <v>0</v>
      </c>
      <c r="S351" s="987">
        <v>0</v>
      </c>
      <c r="T351" s="986">
        <v>0</v>
      </c>
      <c r="U351" s="987">
        <v>0</v>
      </c>
      <c r="V351" s="986">
        <v>0</v>
      </c>
      <c r="W351" s="987">
        <v>0</v>
      </c>
      <c r="X351" s="986">
        <v>0</v>
      </c>
      <c r="Y351" s="987">
        <v>0</v>
      </c>
      <c r="Z351" s="986">
        <v>0</v>
      </c>
      <c r="AA351" s="987">
        <v>0</v>
      </c>
      <c r="AB351" s="986">
        <v>0</v>
      </c>
      <c r="AC351" s="987">
        <v>0</v>
      </c>
      <c r="AD351" s="986">
        <v>0</v>
      </c>
      <c r="AE351" s="987">
        <v>0</v>
      </c>
      <c r="AF351" s="986">
        <v>0</v>
      </c>
      <c r="AG351" s="987">
        <v>0</v>
      </c>
      <c r="AH351" s="986">
        <v>0</v>
      </c>
      <c r="AI351" s="987">
        <v>0</v>
      </c>
      <c r="AJ351" s="986">
        <v>0</v>
      </c>
      <c r="AK351" s="987">
        <v>0</v>
      </c>
      <c r="AL351" s="986">
        <v>0</v>
      </c>
      <c r="AM351" s="987">
        <v>0</v>
      </c>
      <c r="AN351" s="988">
        <v>0</v>
      </c>
      <c r="AO351" s="946"/>
      <c r="AP351" s="964"/>
      <c r="AQ351" s="946"/>
      <c r="AR351" s="985">
        <v>0</v>
      </c>
      <c r="AS351" s="986">
        <v>0</v>
      </c>
      <c r="AT351" s="987">
        <v>0</v>
      </c>
      <c r="AU351" s="986">
        <v>0</v>
      </c>
      <c r="AV351" s="987">
        <v>0</v>
      </c>
      <c r="AW351" s="986">
        <v>0</v>
      </c>
      <c r="AX351" s="987">
        <v>0</v>
      </c>
      <c r="AY351" s="986">
        <v>0</v>
      </c>
      <c r="AZ351" s="987">
        <v>0</v>
      </c>
      <c r="BA351" s="986">
        <v>0</v>
      </c>
      <c r="BB351" s="987">
        <v>0</v>
      </c>
      <c r="BC351" s="986">
        <v>0</v>
      </c>
      <c r="BD351" s="987">
        <v>0</v>
      </c>
      <c r="BE351" s="986">
        <v>0</v>
      </c>
      <c r="BF351" s="987">
        <v>0</v>
      </c>
      <c r="BG351" s="986">
        <v>0</v>
      </c>
      <c r="BH351" s="987">
        <v>0</v>
      </c>
      <c r="BI351" s="986">
        <v>0</v>
      </c>
      <c r="BJ351" s="987">
        <v>0</v>
      </c>
      <c r="BK351" s="986">
        <v>0</v>
      </c>
      <c r="BL351" s="987">
        <v>0</v>
      </c>
      <c r="BM351" s="986">
        <v>0</v>
      </c>
      <c r="BN351" s="987">
        <v>0</v>
      </c>
      <c r="BO351" s="986">
        <v>0</v>
      </c>
      <c r="BP351" s="987">
        <v>0</v>
      </c>
      <c r="BQ351" s="986">
        <v>0</v>
      </c>
      <c r="BR351" s="987">
        <v>0</v>
      </c>
      <c r="BS351" s="986">
        <v>0</v>
      </c>
      <c r="BT351" s="987">
        <v>0</v>
      </c>
      <c r="BU351" s="986">
        <v>0</v>
      </c>
      <c r="BV351" s="987">
        <v>0</v>
      </c>
      <c r="BW351" s="986">
        <v>0</v>
      </c>
      <c r="BX351" s="987">
        <v>0</v>
      </c>
      <c r="BY351" s="986">
        <v>0</v>
      </c>
      <c r="BZ351" s="987">
        <v>0</v>
      </c>
      <c r="CA351" s="988">
        <v>0</v>
      </c>
      <c r="CB351" s="946"/>
      <c r="CC351" s="971"/>
      <c r="CD351" s="946"/>
      <c r="CE351" s="972"/>
      <c r="CF351" s="946"/>
      <c r="CG351" s="985">
        <v>0</v>
      </c>
      <c r="CH351" s="986">
        <v>0</v>
      </c>
      <c r="CI351" s="987">
        <v>0</v>
      </c>
      <c r="CJ351" s="986">
        <v>0</v>
      </c>
      <c r="CK351" s="987">
        <v>0</v>
      </c>
      <c r="CL351" s="986">
        <v>0</v>
      </c>
      <c r="CM351" s="987">
        <v>0</v>
      </c>
      <c r="CN351" s="986">
        <v>0</v>
      </c>
      <c r="CO351" s="987">
        <v>0</v>
      </c>
      <c r="CP351" s="986">
        <v>0</v>
      </c>
      <c r="CQ351" s="987">
        <v>0</v>
      </c>
      <c r="CR351" s="986">
        <v>0</v>
      </c>
      <c r="CS351" s="987">
        <v>0</v>
      </c>
      <c r="CT351" s="986">
        <v>0</v>
      </c>
      <c r="CU351" s="987">
        <v>0</v>
      </c>
      <c r="CV351" s="986">
        <v>0</v>
      </c>
      <c r="CW351" s="987">
        <v>0</v>
      </c>
      <c r="CX351" s="986">
        <v>0</v>
      </c>
      <c r="CY351" s="987">
        <v>0</v>
      </c>
      <c r="CZ351" s="986">
        <v>0</v>
      </c>
      <c r="DA351" s="987">
        <v>0</v>
      </c>
      <c r="DB351" s="986">
        <v>0</v>
      </c>
      <c r="DC351" s="987">
        <v>0</v>
      </c>
      <c r="DD351" s="986">
        <v>0</v>
      </c>
      <c r="DE351" s="987">
        <v>0</v>
      </c>
      <c r="DF351" s="986">
        <v>0</v>
      </c>
      <c r="DG351" s="987">
        <v>0</v>
      </c>
      <c r="DH351" s="986">
        <v>0</v>
      </c>
      <c r="DI351" s="987">
        <v>0</v>
      </c>
      <c r="DJ351" s="986">
        <v>0</v>
      </c>
      <c r="DK351" s="987">
        <v>0</v>
      </c>
      <c r="DL351" s="986">
        <v>0</v>
      </c>
      <c r="DM351" s="987">
        <v>0</v>
      </c>
      <c r="DN351" s="986">
        <v>0</v>
      </c>
      <c r="DO351" s="987">
        <v>0</v>
      </c>
      <c r="DP351" s="988">
        <v>0</v>
      </c>
      <c r="DQ351" s="946"/>
      <c r="DR351" s="973"/>
      <c r="DS351" s="946"/>
      <c r="DT351" s="985">
        <v>0</v>
      </c>
      <c r="DU351" s="986">
        <v>0</v>
      </c>
      <c r="DV351" s="987">
        <v>0</v>
      </c>
      <c r="DW351" s="986">
        <v>0</v>
      </c>
      <c r="DX351" s="987">
        <v>0</v>
      </c>
      <c r="DY351" s="986">
        <v>0</v>
      </c>
      <c r="DZ351" s="987">
        <v>0</v>
      </c>
      <c r="EA351" s="986">
        <v>0</v>
      </c>
      <c r="EB351" s="987">
        <v>0</v>
      </c>
      <c r="EC351" s="986">
        <v>0</v>
      </c>
      <c r="ED351" s="987">
        <v>0</v>
      </c>
      <c r="EE351" s="986">
        <v>0</v>
      </c>
      <c r="EF351" s="987">
        <v>0</v>
      </c>
      <c r="EG351" s="986">
        <v>0</v>
      </c>
      <c r="EH351" s="987">
        <v>0</v>
      </c>
      <c r="EI351" s="986">
        <v>0</v>
      </c>
      <c r="EJ351" s="987">
        <v>0</v>
      </c>
      <c r="EK351" s="986">
        <v>0</v>
      </c>
      <c r="EL351" s="987">
        <v>0</v>
      </c>
      <c r="EM351" s="986">
        <v>0</v>
      </c>
      <c r="EN351" s="987">
        <v>0</v>
      </c>
      <c r="EO351" s="986">
        <v>0</v>
      </c>
      <c r="EP351" s="987">
        <v>0</v>
      </c>
      <c r="EQ351" s="986">
        <v>0</v>
      </c>
      <c r="ER351" s="987">
        <v>0</v>
      </c>
      <c r="ES351" s="986">
        <v>0</v>
      </c>
      <c r="ET351" s="987">
        <v>0</v>
      </c>
      <c r="EU351" s="986">
        <v>0</v>
      </c>
      <c r="EV351" s="987">
        <v>0</v>
      </c>
      <c r="EW351" s="986">
        <v>0</v>
      </c>
      <c r="EX351" s="987">
        <v>0</v>
      </c>
      <c r="EY351" s="986">
        <v>0</v>
      </c>
      <c r="EZ351" s="987">
        <v>0</v>
      </c>
      <c r="FA351" s="986">
        <v>0</v>
      </c>
      <c r="FB351" s="987">
        <v>0</v>
      </c>
      <c r="FC351" s="988">
        <v>0</v>
      </c>
      <c r="FD351" s="946"/>
      <c r="FE351" s="974"/>
      <c r="FF351" s="946"/>
      <c r="FG351" s="975"/>
      <c r="FI351" s="989" t="b">
        <v>1</v>
      </c>
    </row>
    <row r="352" spans="2:165" hidden="1" outlineLevel="1">
      <c r="B352" s="997">
        <v>333</v>
      </c>
      <c r="C352" s="998" t="s">
        <v>347</v>
      </c>
      <c r="E352" s="999">
        <v>0</v>
      </c>
      <c r="F352" s="1000">
        <v>0</v>
      </c>
      <c r="G352" s="1001">
        <v>0</v>
      </c>
      <c r="H352" s="1000">
        <v>0</v>
      </c>
      <c r="I352" s="1001">
        <v>0</v>
      </c>
      <c r="J352" s="1000">
        <v>0</v>
      </c>
      <c r="K352" s="1001">
        <v>0</v>
      </c>
      <c r="L352" s="1000">
        <v>0</v>
      </c>
      <c r="M352" s="1001">
        <v>0</v>
      </c>
      <c r="N352" s="1000">
        <v>0</v>
      </c>
      <c r="O352" s="1001">
        <v>0</v>
      </c>
      <c r="P352" s="1000">
        <v>0</v>
      </c>
      <c r="Q352" s="1001">
        <v>0</v>
      </c>
      <c r="R352" s="1000">
        <v>0</v>
      </c>
      <c r="S352" s="1001">
        <v>0</v>
      </c>
      <c r="T352" s="1000">
        <v>0</v>
      </c>
      <c r="U352" s="1001">
        <v>0</v>
      </c>
      <c r="V352" s="1000">
        <v>0</v>
      </c>
      <c r="W352" s="1001">
        <v>0</v>
      </c>
      <c r="X352" s="1000">
        <v>0</v>
      </c>
      <c r="Y352" s="1001">
        <v>0</v>
      </c>
      <c r="Z352" s="1000">
        <v>0</v>
      </c>
      <c r="AA352" s="1001">
        <v>0</v>
      </c>
      <c r="AB352" s="1000">
        <v>0</v>
      </c>
      <c r="AC352" s="1001">
        <v>0</v>
      </c>
      <c r="AD352" s="1000">
        <v>0</v>
      </c>
      <c r="AE352" s="1001">
        <v>0</v>
      </c>
      <c r="AF352" s="1000">
        <v>0</v>
      </c>
      <c r="AG352" s="1001">
        <v>0</v>
      </c>
      <c r="AH352" s="1000">
        <v>0</v>
      </c>
      <c r="AI352" s="1001">
        <v>0</v>
      </c>
      <c r="AJ352" s="1000">
        <v>0</v>
      </c>
      <c r="AK352" s="1001">
        <v>0</v>
      </c>
      <c r="AL352" s="1000">
        <v>0</v>
      </c>
      <c r="AM352" s="1001">
        <v>0</v>
      </c>
      <c r="AN352" s="1002">
        <v>0</v>
      </c>
      <c r="AO352" s="946"/>
      <c r="AP352" s="964"/>
      <c r="AQ352" s="946"/>
      <c r="AR352" s="999">
        <v>0</v>
      </c>
      <c r="AS352" s="1000">
        <v>0</v>
      </c>
      <c r="AT352" s="1001">
        <v>0</v>
      </c>
      <c r="AU352" s="1000">
        <v>0</v>
      </c>
      <c r="AV352" s="1001">
        <v>0</v>
      </c>
      <c r="AW352" s="1000">
        <v>0</v>
      </c>
      <c r="AX352" s="1001">
        <v>0</v>
      </c>
      <c r="AY352" s="1000">
        <v>0</v>
      </c>
      <c r="AZ352" s="1001">
        <v>0</v>
      </c>
      <c r="BA352" s="1000">
        <v>0</v>
      </c>
      <c r="BB352" s="1001">
        <v>0</v>
      </c>
      <c r="BC352" s="1000">
        <v>0</v>
      </c>
      <c r="BD352" s="1001">
        <v>0</v>
      </c>
      <c r="BE352" s="1000">
        <v>0</v>
      </c>
      <c r="BF352" s="1001">
        <v>0</v>
      </c>
      <c r="BG352" s="1000">
        <v>0</v>
      </c>
      <c r="BH352" s="1001">
        <v>0</v>
      </c>
      <c r="BI352" s="1000">
        <v>0</v>
      </c>
      <c r="BJ352" s="1001">
        <v>0</v>
      </c>
      <c r="BK352" s="1000">
        <v>0</v>
      </c>
      <c r="BL352" s="1001">
        <v>0</v>
      </c>
      <c r="BM352" s="1000">
        <v>0</v>
      </c>
      <c r="BN352" s="1001">
        <v>0</v>
      </c>
      <c r="BO352" s="1000">
        <v>0</v>
      </c>
      <c r="BP352" s="1001">
        <v>0</v>
      </c>
      <c r="BQ352" s="1000">
        <v>0</v>
      </c>
      <c r="BR352" s="1001">
        <v>0</v>
      </c>
      <c r="BS352" s="1000">
        <v>0</v>
      </c>
      <c r="BT352" s="1001">
        <v>0</v>
      </c>
      <c r="BU352" s="1000">
        <v>0</v>
      </c>
      <c r="BV352" s="1001">
        <v>0</v>
      </c>
      <c r="BW352" s="1000">
        <v>0</v>
      </c>
      <c r="BX352" s="1001">
        <v>0</v>
      </c>
      <c r="BY352" s="1000">
        <v>0</v>
      </c>
      <c r="BZ352" s="1001">
        <v>0</v>
      </c>
      <c r="CA352" s="1002">
        <v>0</v>
      </c>
      <c r="CB352" s="946"/>
      <c r="CC352" s="971"/>
      <c r="CD352" s="946"/>
      <c r="CE352" s="972"/>
      <c r="CF352" s="946"/>
      <c r="CG352" s="999">
        <v>0</v>
      </c>
      <c r="CH352" s="1000">
        <v>0</v>
      </c>
      <c r="CI352" s="1001">
        <v>0</v>
      </c>
      <c r="CJ352" s="1000">
        <v>0</v>
      </c>
      <c r="CK352" s="1001">
        <v>0</v>
      </c>
      <c r="CL352" s="1000">
        <v>0</v>
      </c>
      <c r="CM352" s="1001">
        <v>0</v>
      </c>
      <c r="CN352" s="1000">
        <v>0</v>
      </c>
      <c r="CO352" s="1001">
        <v>0</v>
      </c>
      <c r="CP352" s="1000">
        <v>0</v>
      </c>
      <c r="CQ352" s="1001">
        <v>0</v>
      </c>
      <c r="CR352" s="1000">
        <v>0</v>
      </c>
      <c r="CS352" s="1001">
        <v>0</v>
      </c>
      <c r="CT352" s="1000">
        <v>0</v>
      </c>
      <c r="CU352" s="1001">
        <v>0</v>
      </c>
      <c r="CV352" s="1000">
        <v>0</v>
      </c>
      <c r="CW352" s="1001">
        <v>0</v>
      </c>
      <c r="CX352" s="1000">
        <v>0</v>
      </c>
      <c r="CY352" s="1001">
        <v>0</v>
      </c>
      <c r="CZ352" s="1000">
        <v>0</v>
      </c>
      <c r="DA352" s="1001">
        <v>0</v>
      </c>
      <c r="DB352" s="1000">
        <v>0</v>
      </c>
      <c r="DC352" s="1001">
        <v>0</v>
      </c>
      <c r="DD352" s="1000">
        <v>0</v>
      </c>
      <c r="DE352" s="1001">
        <v>0</v>
      </c>
      <c r="DF352" s="1000">
        <v>0</v>
      </c>
      <c r="DG352" s="1001">
        <v>0</v>
      </c>
      <c r="DH352" s="1000">
        <v>0</v>
      </c>
      <c r="DI352" s="1001">
        <v>0</v>
      </c>
      <c r="DJ352" s="1000">
        <v>0</v>
      </c>
      <c r="DK352" s="1001">
        <v>0</v>
      </c>
      <c r="DL352" s="1000">
        <v>0</v>
      </c>
      <c r="DM352" s="1001">
        <v>0</v>
      </c>
      <c r="DN352" s="1000">
        <v>0</v>
      </c>
      <c r="DO352" s="1001">
        <v>0</v>
      </c>
      <c r="DP352" s="1002">
        <v>0</v>
      </c>
      <c r="DQ352" s="946"/>
      <c r="DR352" s="973"/>
      <c r="DS352" s="946"/>
      <c r="DT352" s="999">
        <v>0</v>
      </c>
      <c r="DU352" s="1000">
        <v>0</v>
      </c>
      <c r="DV352" s="1001">
        <v>0</v>
      </c>
      <c r="DW352" s="1000">
        <v>0</v>
      </c>
      <c r="DX352" s="1001">
        <v>0</v>
      </c>
      <c r="DY352" s="1000">
        <v>0</v>
      </c>
      <c r="DZ352" s="1001">
        <v>0</v>
      </c>
      <c r="EA352" s="1000">
        <v>0</v>
      </c>
      <c r="EB352" s="1001">
        <v>0</v>
      </c>
      <c r="EC352" s="1000">
        <v>0</v>
      </c>
      <c r="ED352" s="1001">
        <v>0</v>
      </c>
      <c r="EE352" s="1000">
        <v>0</v>
      </c>
      <c r="EF352" s="1001">
        <v>0</v>
      </c>
      <c r="EG352" s="1000">
        <v>0</v>
      </c>
      <c r="EH352" s="1001">
        <v>0</v>
      </c>
      <c r="EI352" s="1000">
        <v>0</v>
      </c>
      <c r="EJ352" s="1001">
        <v>0</v>
      </c>
      <c r="EK352" s="1000">
        <v>0</v>
      </c>
      <c r="EL352" s="1001">
        <v>0</v>
      </c>
      <c r="EM352" s="1000">
        <v>0</v>
      </c>
      <c r="EN352" s="1001">
        <v>0</v>
      </c>
      <c r="EO352" s="1000">
        <v>0</v>
      </c>
      <c r="EP352" s="1001">
        <v>0</v>
      </c>
      <c r="EQ352" s="1000">
        <v>0</v>
      </c>
      <c r="ER352" s="1001">
        <v>0</v>
      </c>
      <c r="ES352" s="1000">
        <v>0</v>
      </c>
      <c r="ET352" s="1001">
        <v>0</v>
      </c>
      <c r="EU352" s="1000">
        <v>0</v>
      </c>
      <c r="EV352" s="1001">
        <v>0</v>
      </c>
      <c r="EW352" s="1000">
        <v>0</v>
      </c>
      <c r="EX352" s="1001">
        <v>0</v>
      </c>
      <c r="EY352" s="1000">
        <v>0</v>
      </c>
      <c r="EZ352" s="1001">
        <v>0</v>
      </c>
      <c r="FA352" s="1000">
        <v>0</v>
      </c>
      <c r="FB352" s="1001">
        <v>0</v>
      </c>
      <c r="FC352" s="1002">
        <v>0</v>
      </c>
      <c r="FD352" s="946"/>
      <c r="FE352" s="974"/>
      <c r="FF352" s="946"/>
      <c r="FG352" s="975"/>
      <c r="FI352" s="1003" t="b">
        <v>1</v>
      </c>
    </row>
    <row r="353" spans="2:165" hidden="1" outlineLevel="1">
      <c r="B353" s="1004">
        <v>334</v>
      </c>
      <c r="C353" s="1005" t="s">
        <v>349</v>
      </c>
      <c r="E353" s="1006">
        <v>0</v>
      </c>
      <c r="F353" s="1007">
        <v>0</v>
      </c>
      <c r="G353" s="1008">
        <v>0</v>
      </c>
      <c r="H353" s="1007">
        <v>0</v>
      </c>
      <c r="I353" s="1008">
        <v>0</v>
      </c>
      <c r="J353" s="1007">
        <v>0</v>
      </c>
      <c r="K353" s="1008">
        <v>0</v>
      </c>
      <c r="L353" s="1007">
        <v>0</v>
      </c>
      <c r="M353" s="1008">
        <v>0</v>
      </c>
      <c r="N353" s="1007">
        <v>0</v>
      </c>
      <c r="O353" s="1008">
        <v>0</v>
      </c>
      <c r="P353" s="1007">
        <v>0</v>
      </c>
      <c r="Q353" s="1008">
        <v>0</v>
      </c>
      <c r="R353" s="1007">
        <v>0</v>
      </c>
      <c r="S353" s="1008">
        <v>0</v>
      </c>
      <c r="T353" s="1007">
        <v>0</v>
      </c>
      <c r="U353" s="1008">
        <v>0</v>
      </c>
      <c r="V353" s="1007">
        <v>0</v>
      </c>
      <c r="W353" s="1008">
        <v>0</v>
      </c>
      <c r="X353" s="1007">
        <v>0</v>
      </c>
      <c r="Y353" s="1008">
        <v>0</v>
      </c>
      <c r="Z353" s="1007">
        <v>0</v>
      </c>
      <c r="AA353" s="1008">
        <v>0</v>
      </c>
      <c r="AB353" s="1007">
        <v>0</v>
      </c>
      <c r="AC353" s="1008">
        <v>0</v>
      </c>
      <c r="AD353" s="1007">
        <v>0</v>
      </c>
      <c r="AE353" s="1008">
        <v>0</v>
      </c>
      <c r="AF353" s="1007">
        <v>0</v>
      </c>
      <c r="AG353" s="1008">
        <v>0</v>
      </c>
      <c r="AH353" s="1007">
        <v>0</v>
      </c>
      <c r="AI353" s="1008">
        <v>0</v>
      </c>
      <c r="AJ353" s="1007">
        <v>0</v>
      </c>
      <c r="AK353" s="1008">
        <v>0</v>
      </c>
      <c r="AL353" s="1007">
        <v>0</v>
      </c>
      <c r="AM353" s="1008">
        <v>0</v>
      </c>
      <c r="AN353" s="1009">
        <v>0</v>
      </c>
      <c r="AO353" s="946"/>
      <c r="AP353" s="964"/>
      <c r="AQ353" s="946"/>
      <c r="AR353" s="1006">
        <v>0</v>
      </c>
      <c r="AS353" s="1007">
        <v>0</v>
      </c>
      <c r="AT353" s="1008">
        <v>0</v>
      </c>
      <c r="AU353" s="1007">
        <v>0</v>
      </c>
      <c r="AV353" s="1008">
        <v>0</v>
      </c>
      <c r="AW353" s="1007">
        <v>0</v>
      </c>
      <c r="AX353" s="1008">
        <v>0</v>
      </c>
      <c r="AY353" s="1007">
        <v>0</v>
      </c>
      <c r="AZ353" s="1008">
        <v>0</v>
      </c>
      <c r="BA353" s="1007">
        <v>0</v>
      </c>
      <c r="BB353" s="1008">
        <v>0</v>
      </c>
      <c r="BC353" s="1007">
        <v>0</v>
      </c>
      <c r="BD353" s="1008">
        <v>0</v>
      </c>
      <c r="BE353" s="1007">
        <v>0</v>
      </c>
      <c r="BF353" s="1008">
        <v>0</v>
      </c>
      <c r="BG353" s="1007">
        <v>0</v>
      </c>
      <c r="BH353" s="1008">
        <v>0</v>
      </c>
      <c r="BI353" s="1007">
        <v>0</v>
      </c>
      <c r="BJ353" s="1008">
        <v>0</v>
      </c>
      <c r="BK353" s="1007">
        <v>0</v>
      </c>
      <c r="BL353" s="1008">
        <v>0</v>
      </c>
      <c r="BM353" s="1007">
        <v>0</v>
      </c>
      <c r="BN353" s="1008">
        <v>0</v>
      </c>
      <c r="BO353" s="1007">
        <v>0</v>
      </c>
      <c r="BP353" s="1008">
        <v>0</v>
      </c>
      <c r="BQ353" s="1007">
        <v>0</v>
      </c>
      <c r="BR353" s="1008">
        <v>0</v>
      </c>
      <c r="BS353" s="1007">
        <v>0</v>
      </c>
      <c r="BT353" s="1008">
        <v>0</v>
      </c>
      <c r="BU353" s="1007">
        <v>0</v>
      </c>
      <c r="BV353" s="1008">
        <v>0</v>
      </c>
      <c r="BW353" s="1007">
        <v>0</v>
      </c>
      <c r="BX353" s="1008">
        <v>0</v>
      </c>
      <c r="BY353" s="1007">
        <v>0</v>
      </c>
      <c r="BZ353" s="1008">
        <v>0</v>
      </c>
      <c r="CA353" s="1009">
        <v>0</v>
      </c>
      <c r="CB353" s="946"/>
      <c r="CC353" s="971"/>
      <c r="CD353" s="946"/>
      <c r="CE353" s="972"/>
      <c r="CF353" s="946"/>
      <c r="CG353" s="1006">
        <v>0</v>
      </c>
      <c r="CH353" s="1007">
        <v>0</v>
      </c>
      <c r="CI353" s="1008">
        <v>0</v>
      </c>
      <c r="CJ353" s="1007">
        <v>0</v>
      </c>
      <c r="CK353" s="1008">
        <v>0</v>
      </c>
      <c r="CL353" s="1007">
        <v>0</v>
      </c>
      <c r="CM353" s="1008">
        <v>0</v>
      </c>
      <c r="CN353" s="1007">
        <v>0</v>
      </c>
      <c r="CO353" s="1008">
        <v>0</v>
      </c>
      <c r="CP353" s="1007">
        <v>0</v>
      </c>
      <c r="CQ353" s="1008">
        <v>0</v>
      </c>
      <c r="CR353" s="1007">
        <v>0</v>
      </c>
      <c r="CS353" s="1008">
        <v>0</v>
      </c>
      <c r="CT353" s="1007">
        <v>0</v>
      </c>
      <c r="CU353" s="1008">
        <v>0</v>
      </c>
      <c r="CV353" s="1007">
        <v>0</v>
      </c>
      <c r="CW353" s="1008">
        <v>0</v>
      </c>
      <c r="CX353" s="1007">
        <v>0</v>
      </c>
      <c r="CY353" s="1008">
        <v>0</v>
      </c>
      <c r="CZ353" s="1007">
        <v>0</v>
      </c>
      <c r="DA353" s="1008">
        <v>0</v>
      </c>
      <c r="DB353" s="1007">
        <v>0</v>
      </c>
      <c r="DC353" s="1008">
        <v>0</v>
      </c>
      <c r="DD353" s="1007">
        <v>0</v>
      </c>
      <c r="DE353" s="1008">
        <v>0</v>
      </c>
      <c r="DF353" s="1007">
        <v>0</v>
      </c>
      <c r="DG353" s="1008">
        <v>0</v>
      </c>
      <c r="DH353" s="1007">
        <v>0</v>
      </c>
      <c r="DI353" s="1008">
        <v>0</v>
      </c>
      <c r="DJ353" s="1007">
        <v>0</v>
      </c>
      <c r="DK353" s="1008">
        <v>0</v>
      </c>
      <c r="DL353" s="1007">
        <v>0</v>
      </c>
      <c r="DM353" s="1008">
        <v>0</v>
      </c>
      <c r="DN353" s="1007">
        <v>0</v>
      </c>
      <c r="DO353" s="1008">
        <v>0</v>
      </c>
      <c r="DP353" s="1009">
        <v>0</v>
      </c>
      <c r="DQ353" s="946"/>
      <c r="DR353" s="973"/>
      <c r="DS353" s="946"/>
      <c r="DT353" s="1006">
        <v>0</v>
      </c>
      <c r="DU353" s="1007">
        <v>0</v>
      </c>
      <c r="DV353" s="1008">
        <v>0</v>
      </c>
      <c r="DW353" s="1007">
        <v>0</v>
      </c>
      <c r="DX353" s="1008">
        <v>0</v>
      </c>
      <c r="DY353" s="1007">
        <v>0</v>
      </c>
      <c r="DZ353" s="1008">
        <v>0</v>
      </c>
      <c r="EA353" s="1007">
        <v>0</v>
      </c>
      <c r="EB353" s="1008">
        <v>0</v>
      </c>
      <c r="EC353" s="1007">
        <v>0</v>
      </c>
      <c r="ED353" s="1008">
        <v>0</v>
      </c>
      <c r="EE353" s="1007">
        <v>0</v>
      </c>
      <c r="EF353" s="1008">
        <v>0</v>
      </c>
      <c r="EG353" s="1007">
        <v>0</v>
      </c>
      <c r="EH353" s="1008">
        <v>0</v>
      </c>
      <c r="EI353" s="1007">
        <v>0</v>
      </c>
      <c r="EJ353" s="1008">
        <v>0</v>
      </c>
      <c r="EK353" s="1007">
        <v>0</v>
      </c>
      <c r="EL353" s="1008">
        <v>0</v>
      </c>
      <c r="EM353" s="1007">
        <v>0</v>
      </c>
      <c r="EN353" s="1008">
        <v>0</v>
      </c>
      <c r="EO353" s="1007">
        <v>0</v>
      </c>
      <c r="EP353" s="1008">
        <v>0</v>
      </c>
      <c r="EQ353" s="1007">
        <v>0</v>
      </c>
      <c r="ER353" s="1008">
        <v>0</v>
      </c>
      <c r="ES353" s="1007">
        <v>0</v>
      </c>
      <c r="ET353" s="1008">
        <v>0</v>
      </c>
      <c r="EU353" s="1007">
        <v>0</v>
      </c>
      <c r="EV353" s="1008">
        <v>0</v>
      </c>
      <c r="EW353" s="1007">
        <v>0</v>
      </c>
      <c r="EX353" s="1008">
        <v>0</v>
      </c>
      <c r="EY353" s="1007">
        <v>0</v>
      </c>
      <c r="EZ353" s="1008">
        <v>0</v>
      </c>
      <c r="FA353" s="1007">
        <v>0</v>
      </c>
      <c r="FB353" s="1008">
        <v>0</v>
      </c>
      <c r="FC353" s="1009">
        <v>0</v>
      </c>
      <c r="FD353" s="946"/>
      <c r="FE353" s="974"/>
      <c r="FF353" s="946"/>
      <c r="FG353" s="975"/>
      <c r="FI353" s="1010" t="b">
        <v>1</v>
      </c>
    </row>
    <row r="354" spans="2:165" outlineLevel="1">
      <c r="B354" s="990">
        <v>335</v>
      </c>
      <c r="C354" s="1011" t="s">
        <v>350</v>
      </c>
      <c r="E354" s="992">
        <v>0</v>
      </c>
      <c r="F354" s="993">
        <v>1133479</v>
      </c>
      <c r="G354" s="994">
        <v>1210506</v>
      </c>
      <c r="H354" s="993">
        <v>1212214</v>
      </c>
      <c r="I354" s="994">
        <v>1212214</v>
      </c>
      <c r="J354" s="993">
        <v>1212214</v>
      </c>
      <c r="K354" s="994">
        <v>1198448</v>
      </c>
      <c r="L354" s="993">
        <v>1198448</v>
      </c>
      <c r="M354" s="994">
        <v>1198448</v>
      </c>
      <c r="N354" s="993">
        <v>1198227</v>
      </c>
      <c r="O354" s="994">
        <v>1198227</v>
      </c>
      <c r="P354" s="993">
        <v>1189049</v>
      </c>
      <c r="Q354" s="994">
        <v>838146</v>
      </c>
      <c r="R354" s="993">
        <v>58848</v>
      </c>
      <c r="S354" s="994">
        <v>58848</v>
      </c>
      <c r="T354" s="993">
        <v>39466</v>
      </c>
      <c r="U354" s="994">
        <v>0</v>
      </c>
      <c r="V354" s="993">
        <v>0</v>
      </c>
      <c r="W354" s="994">
        <v>0</v>
      </c>
      <c r="X354" s="993">
        <v>0</v>
      </c>
      <c r="Y354" s="994">
        <v>0</v>
      </c>
      <c r="Z354" s="993">
        <v>0</v>
      </c>
      <c r="AA354" s="994">
        <v>0</v>
      </c>
      <c r="AB354" s="993">
        <v>0</v>
      </c>
      <c r="AC354" s="994">
        <v>0</v>
      </c>
      <c r="AD354" s="993">
        <v>0</v>
      </c>
      <c r="AE354" s="994">
        <v>0</v>
      </c>
      <c r="AF354" s="993">
        <v>0</v>
      </c>
      <c r="AG354" s="994">
        <v>0</v>
      </c>
      <c r="AH354" s="993">
        <v>0</v>
      </c>
      <c r="AI354" s="994">
        <v>0</v>
      </c>
      <c r="AJ354" s="993">
        <v>0</v>
      </c>
      <c r="AK354" s="994">
        <v>0</v>
      </c>
      <c r="AL354" s="993">
        <v>0</v>
      </c>
      <c r="AM354" s="994">
        <v>0</v>
      </c>
      <c r="AN354" s="995">
        <v>0</v>
      </c>
      <c r="AO354" s="946"/>
      <c r="AP354" s="964"/>
      <c r="AQ354" s="946"/>
      <c r="AR354" s="992">
        <v>0</v>
      </c>
      <c r="AS354" s="993">
        <v>183</v>
      </c>
      <c r="AT354" s="994">
        <v>192</v>
      </c>
      <c r="AU354" s="993">
        <v>193</v>
      </c>
      <c r="AV354" s="994">
        <v>193</v>
      </c>
      <c r="AW354" s="993">
        <v>193</v>
      </c>
      <c r="AX354" s="994">
        <v>192</v>
      </c>
      <c r="AY354" s="993">
        <v>192</v>
      </c>
      <c r="AZ354" s="994">
        <v>192</v>
      </c>
      <c r="BA354" s="993">
        <v>192</v>
      </c>
      <c r="BB354" s="994">
        <v>192</v>
      </c>
      <c r="BC354" s="993">
        <v>191</v>
      </c>
      <c r="BD354" s="994">
        <v>128</v>
      </c>
      <c r="BE354" s="993">
        <v>11</v>
      </c>
      <c r="BF354" s="994">
        <v>11</v>
      </c>
      <c r="BG354" s="993">
        <v>11</v>
      </c>
      <c r="BH354" s="994">
        <v>0</v>
      </c>
      <c r="BI354" s="993">
        <v>0</v>
      </c>
      <c r="BJ354" s="994">
        <v>0</v>
      </c>
      <c r="BK354" s="993">
        <v>0</v>
      </c>
      <c r="BL354" s="994">
        <v>0</v>
      </c>
      <c r="BM354" s="993">
        <v>0</v>
      </c>
      <c r="BN354" s="994">
        <v>0</v>
      </c>
      <c r="BO354" s="993">
        <v>0</v>
      </c>
      <c r="BP354" s="994">
        <v>0</v>
      </c>
      <c r="BQ354" s="993">
        <v>0</v>
      </c>
      <c r="BR354" s="994">
        <v>0</v>
      </c>
      <c r="BS354" s="993">
        <v>0</v>
      </c>
      <c r="BT354" s="994">
        <v>0</v>
      </c>
      <c r="BU354" s="993">
        <v>0</v>
      </c>
      <c r="BV354" s="994">
        <v>0</v>
      </c>
      <c r="BW354" s="993">
        <v>0</v>
      </c>
      <c r="BX354" s="994">
        <v>0</v>
      </c>
      <c r="BY354" s="993">
        <v>0</v>
      </c>
      <c r="BZ354" s="994">
        <v>0</v>
      </c>
      <c r="CA354" s="995">
        <v>0</v>
      </c>
      <c r="CB354" s="946"/>
      <c r="CC354" s="971"/>
      <c r="CD354" s="946"/>
      <c r="CE354" s="972"/>
      <c r="CF354" s="946"/>
      <c r="CG354" s="992">
        <v>0</v>
      </c>
      <c r="CH354" s="993">
        <v>691151</v>
      </c>
      <c r="CI354" s="994">
        <v>738119</v>
      </c>
      <c r="CJ354" s="993">
        <v>739161</v>
      </c>
      <c r="CK354" s="994">
        <v>739161</v>
      </c>
      <c r="CL354" s="993">
        <v>739161</v>
      </c>
      <c r="CM354" s="994">
        <v>730767</v>
      </c>
      <c r="CN354" s="993">
        <v>730767</v>
      </c>
      <c r="CO354" s="994">
        <v>730767</v>
      </c>
      <c r="CP354" s="993">
        <v>730632</v>
      </c>
      <c r="CQ354" s="994">
        <v>730632</v>
      </c>
      <c r="CR354" s="993">
        <v>725036</v>
      </c>
      <c r="CS354" s="994">
        <v>511069</v>
      </c>
      <c r="CT354" s="993">
        <v>35883</v>
      </c>
      <c r="CU354" s="994">
        <v>35883</v>
      </c>
      <c r="CV354" s="993">
        <v>24065</v>
      </c>
      <c r="CW354" s="994">
        <v>0</v>
      </c>
      <c r="CX354" s="993">
        <v>0</v>
      </c>
      <c r="CY354" s="994">
        <v>0</v>
      </c>
      <c r="CZ354" s="993">
        <v>0</v>
      </c>
      <c r="DA354" s="994">
        <v>0</v>
      </c>
      <c r="DB354" s="993">
        <v>0</v>
      </c>
      <c r="DC354" s="994">
        <v>0</v>
      </c>
      <c r="DD354" s="993">
        <v>0</v>
      </c>
      <c r="DE354" s="994">
        <v>0</v>
      </c>
      <c r="DF354" s="993">
        <v>0</v>
      </c>
      <c r="DG354" s="994">
        <v>0</v>
      </c>
      <c r="DH354" s="993">
        <v>0</v>
      </c>
      <c r="DI354" s="994">
        <v>0</v>
      </c>
      <c r="DJ354" s="993">
        <v>0</v>
      </c>
      <c r="DK354" s="994">
        <v>0</v>
      </c>
      <c r="DL354" s="993">
        <v>0</v>
      </c>
      <c r="DM354" s="994">
        <v>0</v>
      </c>
      <c r="DN354" s="993">
        <v>0</v>
      </c>
      <c r="DO354" s="994">
        <v>0</v>
      </c>
      <c r="DP354" s="995">
        <v>0</v>
      </c>
      <c r="DQ354" s="946"/>
      <c r="DR354" s="973"/>
      <c r="DS354" s="946"/>
      <c r="DT354" s="992">
        <v>0</v>
      </c>
      <c r="DU354" s="993">
        <v>111</v>
      </c>
      <c r="DV354" s="994">
        <v>117</v>
      </c>
      <c r="DW354" s="993">
        <v>118</v>
      </c>
      <c r="DX354" s="994">
        <v>118</v>
      </c>
      <c r="DY354" s="993">
        <v>118</v>
      </c>
      <c r="DZ354" s="994">
        <v>117</v>
      </c>
      <c r="EA354" s="993">
        <v>117</v>
      </c>
      <c r="EB354" s="994">
        <v>117</v>
      </c>
      <c r="EC354" s="993">
        <v>117</v>
      </c>
      <c r="ED354" s="994">
        <v>117</v>
      </c>
      <c r="EE354" s="993">
        <v>117</v>
      </c>
      <c r="EF354" s="994">
        <v>78</v>
      </c>
      <c r="EG354" s="993">
        <v>7</v>
      </c>
      <c r="EH354" s="994">
        <v>7</v>
      </c>
      <c r="EI354" s="993">
        <v>7</v>
      </c>
      <c r="EJ354" s="994">
        <v>0</v>
      </c>
      <c r="EK354" s="993">
        <v>0</v>
      </c>
      <c r="EL354" s="994">
        <v>0</v>
      </c>
      <c r="EM354" s="993">
        <v>0</v>
      </c>
      <c r="EN354" s="994">
        <v>0</v>
      </c>
      <c r="EO354" s="993">
        <v>0</v>
      </c>
      <c r="EP354" s="994">
        <v>0</v>
      </c>
      <c r="EQ354" s="993">
        <v>0</v>
      </c>
      <c r="ER354" s="994">
        <v>0</v>
      </c>
      <c r="ES354" s="993">
        <v>0</v>
      </c>
      <c r="ET354" s="994">
        <v>0</v>
      </c>
      <c r="EU354" s="993">
        <v>0</v>
      </c>
      <c r="EV354" s="994">
        <v>0</v>
      </c>
      <c r="EW354" s="993">
        <v>0</v>
      </c>
      <c r="EX354" s="994">
        <v>0</v>
      </c>
      <c r="EY354" s="993">
        <v>0</v>
      </c>
      <c r="EZ354" s="994">
        <v>0</v>
      </c>
      <c r="FA354" s="993">
        <v>0</v>
      </c>
      <c r="FB354" s="994">
        <v>0</v>
      </c>
      <c r="FC354" s="995">
        <v>0</v>
      </c>
      <c r="FD354" s="946"/>
      <c r="FE354" s="974"/>
      <c r="FF354" s="946"/>
      <c r="FG354" s="975"/>
      <c r="FI354" s="996" t="b">
        <v>0</v>
      </c>
    </row>
    <row r="355" spans="2:165" hidden="1" outlineLevel="1">
      <c r="B355" s="983">
        <v>336</v>
      </c>
      <c r="C355" s="1012" t="s">
        <v>355</v>
      </c>
      <c r="E355" s="985">
        <v>0</v>
      </c>
      <c r="F355" s="986">
        <v>0</v>
      </c>
      <c r="G355" s="987">
        <v>0</v>
      </c>
      <c r="H355" s="986">
        <v>0</v>
      </c>
      <c r="I355" s="987">
        <v>0</v>
      </c>
      <c r="J355" s="986">
        <v>0</v>
      </c>
      <c r="K355" s="987">
        <v>0</v>
      </c>
      <c r="L355" s="986">
        <v>0</v>
      </c>
      <c r="M355" s="987">
        <v>0</v>
      </c>
      <c r="N355" s="986">
        <v>0</v>
      </c>
      <c r="O355" s="987">
        <v>0</v>
      </c>
      <c r="P355" s="986">
        <v>0</v>
      </c>
      <c r="Q355" s="987">
        <v>0</v>
      </c>
      <c r="R355" s="986">
        <v>0</v>
      </c>
      <c r="S355" s="987">
        <v>0</v>
      </c>
      <c r="T355" s="986">
        <v>0</v>
      </c>
      <c r="U355" s="987">
        <v>0</v>
      </c>
      <c r="V355" s="986">
        <v>0</v>
      </c>
      <c r="W355" s="987">
        <v>0</v>
      </c>
      <c r="X355" s="986">
        <v>0</v>
      </c>
      <c r="Y355" s="987">
        <v>0</v>
      </c>
      <c r="Z355" s="986">
        <v>0</v>
      </c>
      <c r="AA355" s="987">
        <v>0</v>
      </c>
      <c r="AB355" s="986">
        <v>0</v>
      </c>
      <c r="AC355" s="987">
        <v>0</v>
      </c>
      <c r="AD355" s="986">
        <v>0</v>
      </c>
      <c r="AE355" s="987">
        <v>0</v>
      </c>
      <c r="AF355" s="986">
        <v>0</v>
      </c>
      <c r="AG355" s="987">
        <v>0</v>
      </c>
      <c r="AH355" s="986">
        <v>0</v>
      </c>
      <c r="AI355" s="987">
        <v>0</v>
      </c>
      <c r="AJ355" s="986">
        <v>0</v>
      </c>
      <c r="AK355" s="987">
        <v>0</v>
      </c>
      <c r="AL355" s="986">
        <v>0</v>
      </c>
      <c r="AM355" s="987">
        <v>0</v>
      </c>
      <c r="AN355" s="988">
        <v>0</v>
      </c>
      <c r="AO355" s="946"/>
      <c r="AP355" s="964"/>
      <c r="AQ355" s="946"/>
      <c r="AR355" s="985">
        <v>0</v>
      </c>
      <c r="AS355" s="986">
        <v>0</v>
      </c>
      <c r="AT355" s="987">
        <v>0</v>
      </c>
      <c r="AU355" s="986">
        <v>0</v>
      </c>
      <c r="AV355" s="987">
        <v>0</v>
      </c>
      <c r="AW355" s="986">
        <v>0</v>
      </c>
      <c r="AX355" s="987">
        <v>0</v>
      </c>
      <c r="AY355" s="986">
        <v>0</v>
      </c>
      <c r="AZ355" s="987">
        <v>0</v>
      </c>
      <c r="BA355" s="986">
        <v>0</v>
      </c>
      <c r="BB355" s="987">
        <v>0</v>
      </c>
      <c r="BC355" s="986">
        <v>0</v>
      </c>
      <c r="BD355" s="987">
        <v>0</v>
      </c>
      <c r="BE355" s="986">
        <v>0</v>
      </c>
      <c r="BF355" s="987">
        <v>0</v>
      </c>
      <c r="BG355" s="986">
        <v>0</v>
      </c>
      <c r="BH355" s="987">
        <v>0</v>
      </c>
      <c r="BI355" s="986">
        <v>0</v>
      </c>
      <c r="BJ355" s="987">
        <v>0</v>
      </c>
      <c r="BK355" s="986">
        <v>0</v>
      </c>
      <c r="BL355" s="987">
        <v>0</v>
      </c>
      <c r="BM355" s="986">
        <v>0</v>
      </c>
      <c r="BN355" s="987">
        <v>0</v>
      </c>
      <c r="BO355" s="986">
        <v>0</v>
      </c>
      <c r="BP355" s="987">
        <v>0</v>
      </c>
      <c r="BQ355" s="986">
        <v>0</v>
      </c>
      <c r="BR355" s="987">
        <v>0</v>
      </c>
      <c r="BS355" s="986">
        <v>0</v>
      </c>
      <c r="BT355" s="987">
        <v>0</v>
      </c>
      <c r="BU355" s="986">
        <v>0</v>
      </c>
      <c r="BV355" s="987">
        <v>0</v>
      </c>
      <c r="BW355" s="986">
        <v>0</v>
      </c>
      <c r="BX355" s="987">
        <v>0</v>
      </c>
      <c r="BY355" s="986">
        <v>0</v>
      </c>
      <c r="BZ355" s="987">
        <v>0</v>
      </c>
      <c r="CA355" s="988">
        <v>0</v>
      </c>
      <c r="CB355" s="946"/>
      <c r="CC355" s="971"/>
      <c r="CD355" s="946"/>
      <c r="CE355" s="972"/>
      <c r="CF355" s="946"/>
      <c r="CG355" s="985">
        <v>0</v>
      </c>
      <c r="CH355" s="986">
        <v>0</v>
      </c>
      <c r="CI355" s="987">
        <v>0</v>
      </c>
      <c r="CJ355" s="986">
        <v>0</v>
      </c>
      <c r="CK355" s="987">
        <v>0</v>
      </c>
      <c r="CL355" s="986">
        <v>0</v>
      </c>
      <c r="CM355" s="987">
        <v>0</v>
      </c>
      <c r="CN355" s="986">
        <v>0</v>
      </c>
      <c r="CO355" s="987">
        <v>0</v>
      </c>
      <c r="CP355" s="986">
        <v>0</v>
      </c>
      <c r="CQ355" s="987">
        <v>0</v>
      </c>
      <c r="CR355" s="986">
        <v>0</v>
      </c>
      <c r="CS355" s="987">
        <v>0</v>
      </c>
      <c r="CT355" s="986">
        <v>0</v>
      </c>
      <c r="CU355" s="987">
        <v>0</v>
      </c>
      <c r="CV355" s="986">
        <v>0</v>
      </c>
      <c r="CW355" s="987">
        <v>0</v>
      </c>
      <c r="CX355" s="986">
        <v>0</v>
      </c>
      <c r="CY355" s="987">
        <v>0</v>
      </c>
      <c r="CZ355" s="986">
        <v>0</v>
      </c>
      <c r="DA355" s="987">
        <v>0</v>
      </c>
      <c r="DB355" s="986">
        <v>0</v>
      </c>
      <c r="DC355" s="987">
        <v>0</v>
      </c>
      <c r="DD355" s="986">
        <v>0</v>
      </c>
      <c r="DE355" s="987">
        <v>0</v>
      </c>
      <c r="DF355" s="986">
        <v>0</v>
      </c>
      <c r="DG355" s="987">
        <v>0</v>
      </c>
      <c r="DH355" s="986">
        <v>0</v>
      </c>
      <c r="DI355" s="987">
        <v>0</v>
      </c>
      <c r="DJ355" s="986">
        <v>0</v>
      </c>
      <c r="DK355" s="987">
        <v>0</v>
      </c>
      <c r="DL355" s="986">
        <v>0</v>
      </c>
      <c r="DM355" s="987">
        <v>0</v>
      </c>
      <c r="DN355" s="986">
        <v>0</v>
      </c>
      <c r="DO355" s="987">
        <v>0</v>
      </c>
      <c r="DP355" s="988">
        <v>0</v>
      </c>
      <c r="DQ355" s="946"/>
      <c r="DR355" s="973"/>
      <c r="DS355" s="946"/>
      <c r="DT355" s="985">
        <v>0</v>
      </c>
      <c r="DU355" s="986">
        <v>0</v>
      </c>
      <c r="DV355" s="987">
        <v>0</v>
      </c>
      <c r="DW355" s="986">
        <v>0</v>
      </c>
      <c r="DX355" s="987">
        <v>0</v>
      </c>
      <c r="DY355" s="986">
        <v>0</v>
      </c>
      <c r="DZ355" s="987">
        <v>0</v>
      </c>
      <c r="EA355" s="986">
        <v>0</v>
      </c>
      <c r="EB355" s="987">
        <v>0</v>
      </c>
      <c r="EC355" s="986">
        <v>0</v>
      </c>
      <c r="ED355" s="987">
        <v>0</v>
      </c>
      <c r="EE355" s="986">
        <v>0</v>
      </c>
      <c r="EF355" s="987">
        <v>0</v>
      </c>
      <c r="EG355" s="986">
        <v>0</v>
      </c>
      <c r="EH355" s="987">
        <v>0</v>
      </c>
      <c r="EI355" s="986">
        <v>0</v>
      </c>
      <c r="EJ355" s="987">
        <v>0</v>
      </c>
      <c r="EK355" s="986">
        <v>0</v>
      </c>
      <c r="EL355" s="987">
        <v>0</v>
      </c>
      <c r="EM355" s="986">
        <v>0</v>
      </c>
      <c r="EN355" s="987">
        <v>0</v>
      </c>
      <c r="EO355" s="986">
        <v>0</v>
      </c>
      <c r="EP355" s="987">
        <v>0</v>
      </c>
      <c r="EQ355" s="986">
        <v>0</v>
      </c>
      <c r="ER355" s="987">
        <v>0</v>
      </c>
      <c r="ES355" s="986">
        <v>0</v>
      </c>
      <c r="ET355" s="987">
        <v>0</v>
      </c>
      <c r="EU355" s="986">
        <v>0</v>
      </c>
      <c r="EV355" s="987">
        <v>0</v>
      </c>
      <c r="EW355" s="986">
        <v>0</v>
      </c>
      <c r="EX355" s="987">
        <v>0</v>
      </c>
      <c r="EY355" s="986">
        <v>0</v>
      </c>
      <c r="EZ355" s="987">
        <v>0</v>
      </c>
      <c r="FA355" s="986">
        <v>0</v>
      </c>
      <c r="FB355" s="987">
        <v>0</v>
      </c>
      <c r="FC355" s="988">
        <v>0</v>
      </c>
      <c r="FD355" s="946"/>
      <c r="FE355" s="974"/>
      <c r="FF355" s="946"/>
      <c r="FG355" s="975"/>
      <c r="FI355" s="989" t="b">
        <v>1</v>
      </c>
    </row>
    <row r="356" spans="2:165" hidden="1" outlineLevel="1">
      <c r="B356" s="990">
        <v>337</v>
      </c>
      <c r="C356" s="1011" t="s">
        <v>356</v>
      </c>
      <c r="E356" s="992">
        <v>0</v>
      </c>
      <c r="F356" s="993">
        <v>0</v>
      </c>
      <c r="G356" s="994">
        <v>0</v>
      </c>
      <c r="H356" s="993">
        <v>0</v>
      </c>
      <c r="I356" s="994">
        <v>0</v>
      </c>
      <c r="J356" s="993">
        <v>0</v>
      </c>
      <c r="K356" s="994">
        <v>0</v>
      </c>
      <c r="L356" s="993">
        <v>0</v>
      </c>
      <c r="M356" s="994">
        <v>0</v>
      </c>
      <c r="N356" s="993">
        <v>0</v>
      </c>
      <c r="O356" s="994">
        <v>0</v>
      </c>
      <c r="P356" s="993">
        <v>0</v>
      </c>
      <c r="Q356" s="994">
        <v>0</v>
      </c>
      <c r="R356" s="993">
        <v>0</v>
      </c>
      <c r="S356" s="994">
        <v>0</v>
      </c>
      <c r="T356" s="993">
        <v>0</v>
      </c>
      <c r="U356" s="994">
        <v>0</v>
      </c>
      <c r="V356" s="993">
        <v>0</v>
      </c>
      <c r="W356" s="994">
        <v>0</v>
      </c>
      <c r="X356" s="993">
        <v>0</v>
      </c>
      <c r="Y356" s="994">
        <v>0</v>
      </c>
      <c r="Z356" s="993">
        <v>0</v>
      </c>
      <c r="AA356" s="994">
        <v>0</v>
      </c>
      <c r="AB356" s="993">
        <v>0</v>
      </c>
      <c r="AC356" s="994">
        <v>0</v>
      </c>
      <c r="AD356" s="993">
        <v>0</v>
      </c>
      <c r="AE356" s="994">
        <v>0</v>
      </c>
      <c r="AF356" s="993">
        <v>0</v>
      </c>
      <c r="AG356" s="994">
        <v>0</v>
      </c>
      <c r="AH356" s="993">
        <v>0</v>
      </c>
      <c r="AI356" s="994">
        <v>0</v>
      </c>
      <c r="AJ356" s="993">
        <v>0</v>
      </c>
      <c r="AK356" s="994">
        <v>0</v>
      </c>
      <c r="AL356" s="993">
        <v>0</v>
      </c>
      <c r="AM356" s="994">
        <v>0</v>
      </c>
      <c r="AN356" s="995">
        <v>0</v>
      </c>
      <c r="AO356" s="946"/>
      <c r="AP356" s="964"/>
      <c r="AQ356" s="946"/>
      <c r="AR356" s="992">
        <v>0</v>
      </c>
      <c r="AS356" s="993">
        <v>0</v>
      </c>
      <c r="AT356" s="994">
        <v>0</v>
      </c>
      <c r="AU356" s="993">
        <v>0</v>
      </c>
      <c r="AV356" s="994">
        <v>0</v>
      </c>
      <c r="AW356" s="993">
        <v>0</v>
      </c>
      <c r="AX356" s="994">
        <v>0</v>
      </c>
      <c r="AY356" s="993">
        <v>0</v>
      </c>
      <c r="AZ356" s="994">
        <v>0</v>
      </c>
      <c r="BA356" s="993">
        <v>0</v>
      </c>
      <c r="BB356" s="994">
        <v>0</v>
      </c>
      <c r="BC356" s="993">
        <v>0</v>
      </c>
      <c r="BD356" s="994">
        <v>0</v>
      </c>
      <c r="BE356" s="993">
        <v>0</v>
      </c>
      <c r="BF356" s="994">
        <v>0</v>
      </c>
      <c r="BG356" s="993">
        <v>0</v>
      </c>
      <c r="BH356" s="994">
        <v>0</v>
      </c>
      <c r="BI356" s="993">
        <v>0</v>
      </c>
      <c r="BJ356" s="994">
        <v>0</v>
      </c>
      <c r="BK356" s="993">
        <v>0</v>
      </c>
      <c r="BL356" s="994">
        <v>0</v>
      </c>
      <c r="BM356" s="993">
        <v>0</v>
      </c>
      <c r="BN356" s="994">
        <v>0</v>
      </c>
      <c r="BO356" s="993">
        <v>0</v>
      </c>
      <c r="BP356" s="994">
        <v>0</v>
      </c>
      <c r="BQ356" s="993">
        <v>0</v>
      </c>
      <c r="BR356" s="994">
        <v>0</v>
      </c>
      <c r="BS356" s="993">
        <v>0</v>
      </c>
      <c r="BT356" s="994">
        <v>0</v>
      </c>
      <c r="BU356" s="993">
        <v>0</v>
      </c>
      <c r="BV356" s="994">
        <v>0</v>
      </c>
      <c r="BW356" s="993">
        <v>0</v>
      </c>
      <c r="BX356" s="994">
        <v>0</v>
      </c>
      <c r="BY356" s="993">
        <v>0</v>
      </c>
      <c r="BZ356" s="994">
        <v>0</v>
      </c>
      <c r="CA356" s="995">
        <v>0</v>
      </c>
      <c r="CB356" s="946"/>
      <c r="CC356" s="971"/>
      <c r="CD356" s="946"/>
      <c r="CE356" s="972"/>
      <c r="CF356" s="946"/>
      <c r="CG356" s="992">
        <v>0</v>
      </c>
      <c r="CH356" s="993">
        <v>0</v>
      </c>
      <c r="CI356" s="994">
        <v>0</v>
      </c>
      <c r="CJ356" s="993">
        <v>0</v>
      </c>
      <c r="CK356" s="994">
        <v>0</v>
      </c>
      <c r="CL356" s="993">
        <v>0</v>
      </c>
      <c r="CM356" s="994">
        <v>0</v>
      </c>
      <c r="CN356" s="993">
        <v>0</v>
      </c>
      <c r="CO356" s="994">
        <v>0</v>
      </c>
      <c r="CP356" s="993">
        <v>0</v>
      </c>
      <c r="CQ356" s="994">
        <v>0</v>
      </c>
      <c r="CR356" s="993">
        <v>0</v>
      </c>
      <c r="CS356" s="994">
        <v>0</v>
      </c>
      <c r="CT356" s="993">
        <v>0</v>
      </c>
      <c r="CU356" s="994">
        <v>0</v>
      </c>
      <c r="CV356" s="993">
        <v>0</v>
      </c>
      <c r="CW356" s="994">
        <v>0</v>
      </c>
      <c r="CX356" s="993">
        <v>0</v>
      </c>
      <c r="CY356" s="994">
        <v>0</v>
      </c>
      <c r="CZ356" s="993">
        <v>0</v>
      </c>
      <c r="DA356" s="994">
        <v>0</v>
      </c>
      <c r="DB356" s="993">
        <v>0</v>
      </c>
      <c r="DC356" s="994">
        <v>0</v>
      </c>
      <c r="DD356" s="993">
        <v>0</v>
      </c>
      <c r="DE356" s="994">
        <v>0</v>
      </c>
      <c r="DF356" s="993">
        <v>0</v>
      </c>
      <c r="DG356" s="994">
        <v>0</v>
      </c>
      <c r="DH356" s="993">
        <v>0</v>
      </c>
      <c r="DI356" s="994">
        <v>0</v>
      </c>
      <c r="DJ356" s="993">
        <v>0</v>
      </c>
      <c r="DK356" s="994">
        <v>0</v>
      </c>
      <c r="DL356" s="993">
        <v>0</v>
      </c>
      <c r="DM356" s="994">
        <v>0</v>
      </c>
      <c r="DN356" s="993">
        <v>0</v>
      </c>
      <c r="DO356" s="994">
        <v>0</v>
      </c>
      <c r="DP356" s="995">
        <v>0</v>
      </c>
      <c r="DQ356" s="946"/>
      <c r="DR356" s="973"/>
      <c r="DS356" s="946"/>
      <c r="DT356" s="992">
        <v>0</v>
      </c>
      <c r="DU356" s="993">
        <v>0</v>
      </c>
      <c r="DV356" s="994">
        <v>0</v>
      </c>
      <c r="DW356" s="993">
        <v>0</v>
      </c>
      <c r="DX356" s="994">
        <v>0</v>
      </c>
      <c r="DY356" s="993">
        <v>0</v>
      </c>
      <c r="DZ356" s="994">
        <v>0</v>
      </c>
      <c r="EA356" s="993">
        <v>0</v>
      </c>
      <c r="EB356" s="994">
        <v>0</v>
      </c>
      <c r="EC356" s="993">
        <v>0</v>
      </c>
      <c r="ED356" s="994">
        <v>0</v>
      </c>
      <c r="EE356" s="993">
        <v>0</v>
      </c>
      <c r="EF356" s="994">
        <v>0</v>
      </c>
      <c r="EG356" s="993">
        <v>0</v>
      </c>
      <c r="EH356" s="994">
        <v>0</v>
      </c>
      <c r="EI356" s="993">
        <v>0</v>
      </c>
      <c r="EJ356" s="994">
        <v>0</v>
      </c>
      <c r="EK356" s="993">
        <v>0</v>
      </c>
      <c r="EL356" s="994">
        <v>0</v>
      </c>
      <c r="EM356" s="993">
        <v>0</v>
      </c>
      <c r="EN356" s="994">
        <v>0</v>
      </c>
      <c r="EO356" s="993">
        <v>0</v>
      </c>
      <c r="EP356" s="994">
        <v>0</v>
      </c>
      <c r="EQ356" s="993">
        <v>0</v>
      </c>
      <c r="ER356" s="994">
        <v>0</v>
      </c>
      <c r="ES356" s="993">
        <v>0</v>
      </c>
      <c r="ET356" s="994">
        <v>0</v>
      </c>
      <c r="EU356" s="993">
        <v>0</v>
      </c>
      <c r="EV356" s="994">
        <v>0</v>
      </c>
      <c r="EW356" s="993">
        <v>0</v>
      </c>
      <c r="EX356" s="994">
        <v>0</v>
      </c>
      <c r="EY356" s="993">
        <v>0</v>
      </c>
      <c r="EZ356" s="994">
        <v>0</v>
      </c>
      <c r="FA356" s="993">
        <v>0</v>
      </c>
      <c r="FB356" s="994">
        <v>0</v>
      </c>
      <c r="FC356" s="995">
        <v>0</v>
      </c>
      <c r="FD356" s="946"/>
      <c r="FE356" s="974"/>
      <c r="FF356" s="946"/>
      <c r="FG356" s="975"/>
      <c r="FI356" s="996" t="b">
        <v>1</v>
      </c>
    </row>
    <row r="357" spans="2:165" hidden="1" outlineLevel="1">
      <c r="B357" s="983">
        <v>338</v>
      </c>
      <c r="C357" s="1012" t="s">
        <v>358</v>
      </c>
      <c r="E357" s="985">
        <v>0</v>
      </c>
      <c r="F357" s="986">
        <v>0</v>
      </c>
      <c r="G357" s="987">
        <v>0</v>
      </c>
      <c r="H357" s="986">
        <v>0</v>
      </c>
      <c r="I357" s="987">
        <v>0</v>
      </c>
      <c r="J357" s="986">
        <v>0</v>
      </c>
      <c r="K357" s="987">
        <v>0</v>
      </c>
      <c r="L357" s="986">
        <v>0</v>
      </c>
      <c r="M357" s="987">
        <v>0</v>
      </c>
      <c r="N357" s="986">
        <v>0</v>
      </c>
      <c r="O357" s="987">
        <v>0</v>
      </c>
      <c r="P357" s="986">
        <v>0</v>
      </c>
      <c r="Q357" s="987">
        <v>0</v>
      </c>
      <c r="R357" s="986">
        <v>0</v>
      </c>
      <c r="S357" s="987">
        <v>0</v>
      </c>
      <c r="T357" s="986">
        <v>0</v>
      </c>
      <c r="U357" s="987">
        <v>0</v>
      </c>
      <c r="V357" s="986">
        <v>0</v>
      </c>
      <c r="W357" s="987">
        <v>0</v>
      </c>
      <c r="X357" s="986">
        <v>0</v>
      </c>
      <c r="Y357" s="987">
        <v>0</v>
      </c>
      <c r="Z357" s="986">
        <v>0</v>
      </c>
      <c r="AA357" s="987">
        <v>0</v>
      </c>
      <c r="AB357" s="986">
        <v>0</v>
      </c>
      <c r="AC357" s="987">
        <v>0</v>
      </c>
      <c r="AD357" s="986">
        <v>0</v>
      </c>
      <c r="AE357" s="987">
        <v>0</v>
      </c>
      <c r="AF357" s="986">
        <v>0</v>
      </c>
      <c r="AG357" s="987">
        <v>0</v>
      </c>
      <c r="AH357" s="986">
        <v>0</v>
      </c>
      <c r="AI357" s="987">
        <v>0</v>
      </c>
      <c r="AJ357" s="986">
        <v>0</v>
      </c>
      <c r="AK357" s="987">
        <v>0</v>
      </c>
      <c r="AL357" s="986">
        <v>0</v>
      </c>
      <c r="AM357" s="987">
        <v>0</v>
      </c>
      <c r="AN357" s="988">
        <v>0</v>
      </c>
      <c r="AO357" s="946"/>
      <c r="AP357" s="964"/>
      <c r="AQ357" s="946"/>
      <c r="AR357" s="985">
        <v>0</v>
      </c>
      <c r="AS357" s="986">
        <v>0</v>
      </c>
      <c r="AT357" s="987">
        <v>0</v>
      </c>
      <c r="AU357" s="986">
        <v>0</v>
      </c>
      <c r="AV357" s="987">
        <v>0</v>
      </c>
      <c r="AW357" s="986">
        <v>0</v>
      </c>
      <c r="AX357" s="987">
        <v>0</v>
      </c>
      <c r="AY357" s="986">
        <v>0</v>
      </c>
      <c r="AZ357" s="987">
        <v>0</v>
      </c>
      <c r="BA357" s="986">
        <v>0</v>
      </c>
      <c r="BB357" s="987">
        <v>0</v>
      </c>
      <c r="BC357" s="986">
        <v>0</v>
      </c>
      <c r="BD357" s="987">
        <v>0</v>
      </c>
      <c r="BE357" s="986">
        <v>0</v>
      </c>
      <c r="BF357" s="987">
        <v>0</v>
      </c>
      <c r="BG357" s="986">
        <v>0</v>
      </c>
      <c r="BH357" s="987">
        <v>0</v>
      </c>
      <c r="BI357" s="986">
        <v>0</v>
      </c>
      <c r="BJ357" s="987">
        <v>0</v>
      </c>
      <c r="BK357" s="986">
        <v>0</v>
      </c>
      <c r="BL357" s="987">
        <v>0</v>
      </c>
      <c r="BM357" s="986">
        <v>0</v>
      </c>
      <c r="BN357" s="987">
        <v>0</v>
      </c>
      <c r="BO357" s="986">
        <v>0</v>
      </c>
      <c r="BP357" s="987">
        <v>0</v>
      </c>
      <c r="BQ357" s="986">
        <v>0</v>
      </c>
      <c r="BR357" s="987">
        <v>0</v>
      </c>
      <c r="BS357" s="986">
        <v>0</v>
      </c>
      <c r="BT357" s="987">
        <v>0</v>
      </c>
      <c r="BU357" s="986">
        <v>0</v>
      </c>
      <c r="BV357" s="987">
        <v>0</v>
      </c>
      <c r="BW357" s="986">
        <v>0</v>
      </c>
      <c r="BX357" s="987">
        <v>0</v>
      </c>
      <c r="BY357" s="986">
        <v>0</v>
      </c>
      <c r="BZ357" s="987">
        <v>0</v>
      </c>
      <c r="CA357" s="988">
        <v>0</v>
      </c>
      <c r="CB357" s="946"/>
      <c r="CC357" s="971"/>
      <c r="CD357" s="946"/>
      <c r="CE357" s="972"/>
      <c r="CF357" s="946"/>
      <c r="CG357" s="985">
        <v>0</v>
      </c>
      <c r="CH357" s="986">
        <v>0</v>
      </c>
      <c r="CI357" s="987">
        <v>0</v>
      </c>
      <c r="CJ357" s="986">
        <v>0</v>
      </c>
      <c r="CK357" s="987">
        <v>0</v>
      </c>
      <c r="CL357" s="986">
        <v>0</v>
      </c>
      <c r="CM357" s="987">
        <v>0</v>
      </c>
      <c r="CN357" s="986">
        <v>0</v>
      </c>
      <c r="CO357" s="987">
        <v>0</v>
      </c>
      <c r="CP357" s="986">
        <v>0</v>
      </c>
      <c r="CQ357" s="987">
        <v>0</v>
      </c>
      <c r="CR357" s="986">
        <v>0</v>
      </c>
      <c r="CS357" s="987">
        <v>0</v>
      </c>
      <c r="CT357" s="986">
        <v>0</v>
      </c>
      <c r="CU357" s="987">
        <v>0</v>
      </c>
      <c r="CV357" s="986">
        <v>0</v>
      </c>
      <c r="CW357" s="987">
        <v>0</v>
      </c>
      <c r="CX357" s="986">
        <v>0</v>
      </c>
      <c r="CY357" s="987">
        <v>0</v>
      </c>
      <c r="CZ357" s="986">
        <v>0</v>
      </c>
      <c r="DA357" s="987">
        <v>0</v>
      </c>
      <c r="DB357" s="986">
        <v>0</v>
      </c>
      <c r="DC357" s="987">
        <v>0</v>
      </c>
      <c r="DD357" s="986">
        <v>0</v>
      </c>
      <c r="DE357" s="987">
        <v>0</v>
      </c>
      <c r="DF357" s="986">
        <v>0</v>
      </c>
      <c r="DG357" s="987">
        <v>0</v>
      </c>
      <c r="DH357" s="986">
        <v>0</v>
      </c>
      <c r="DI357" s="987">
        <v>0</v>
      </c>
      <c r="DJ357" s="986">
        <v>0</v>
      </c>
      <c r="DK357" s="987">
        <v>0</v>
      </c>
      <c r="DL357" s="986">
        <v>0</v>
      </c>
      <c r="DM357" s="987">
        <v>0</v>
      </c>
      <c r="DN357" s="986">
        <v>0</v>
      </c>
      <c r="DO357" s="987">
        <v>0</v>
      </c>
      <c r="DP357" s="988">
        <v>0</v>
      </c>
      <c r="DQ357" s="946"/>
      <c r="DR357" s="973"/>
      <c r="DS357" s="946"/>
      <c r="DT357" s="985">
        <v>0</v>
      </c>
      <c r="DU357" s="986">
        <v>0</v>
      </c>
      <c r="DV357" s="987">
        <v>0</v>
      </c>
      <c r="DW357" s="986">
        <v>0</v>
      </c>
      <c r="DX357" s="987">
        <v>0</v>
      </c>
      <c r="DY357" s="986">
        <v>0</v>
      </c>
      <c r="DZ357" s="987">
        <v>0</v>
      </c>
      <c r="EA357" s="986">
        <v>0</v>
      </c>
      <c r="EB357" s="987">
        <v>0</v>
      </c>
      <c r="EC357" s="986">
        <v>0</v>
      </c>
      <c r="ED357" s="987">
        <v>0</v>
      </c>
      <c r="EE357" s="986">
        <v>0</v>
      </c>
      <c r="EF357" s="987">
        <v>0</v>
      </c>
      <c r="EG357" s="986">
        <v>0</v>
      </c>
      <c r="EH357" s="987">
        <v>0</v>
      </c>
      <c r="EI357" s="986">
        <v>0</v>
      </c>
      <c r="EJ357" s="987">
        <v>0</v>
      </c>
      <c r="EK357" s="986">
        <v>0</v>
      </c>
      <c r="EL357" s="987">
        <v>0</v>
      </c>
      <c r="EM357" s="986">
        <v>0</v>
      </c>
      <c r="EN357" s="987">
        <v>0</v>
      </c>
      <c r="EO357" s="986">
        <v>0</v>
      </c>
      <c r="EP357" s="987">
        <v>0</v>
      </c>
      <c r="EQ357" s="986">
        <v>0</v>
      </c>
      <c r="ER357" s="987">
        <v>0</v>
      </c>
      <c r="ES357" s="986">
        <v>0</v>
      </c>
      <c r="ET357" s="987">
        <v>0</v>
      </c>
      <c r="EU357" s="986">
        <v>0</v>
      </c>
      <c r="EV357" s="987">
        <v>0</v>
      </c>
      <c r="EW357" s="986">
        <v>0</v>
      </c>
      <c r="EX357" s="987">
        <v>0</v>
      </c>
      <c r="EY357" s="986">
        <v>0</v>
      </c>
      <c r="EZ357" s="987">
        <v>0</v>
      </c>
      <c r="FA357" s="986">
        <v>0</v>
      </c>
      <c r="FB357" s="987">
        <v>0</v>
      </c>
      <c r="FC357" s="988">
        <v>0</v>
      </c>
      <c r="FD357" s="946"/>
      <c r="FE357" s="974"/>
      <c r="FF357" s="946"/>
      <c r="FG357" s="975"/>
      <c r="FI357" s="989" t="b">
        <v>1</v>
      </c>
    </row>
    <row r="358" spans="2:165" hidden="1" outlineLevel="1">
      <c r="B358" s="990">
        <v>339</v>
      </c>
      <c r="C358" s="1011" t="s">
        <v>756</v>
      </c>
      <c r="E358" s="992">
        <v>0</v>
      </c>
      <c r="F358" s="993">
        <v>0</v>
      </c>
      <c r="G358" s="994">
        <v>0</v>
      </c>
      <c r="H358" s="993">
        <v>0</v>
      </c>
      <c r="I358" s="994">
        <v>0</v>
      </c>
      <c r="J358" s="993">
        <v>0</v>
      </c>
      <c r="K358" s="994">
        <v>0</v>
      </c>
      <c r="L358" s="993">
        <v>0</v>
      </c>
      <c r="M358" s="994">
        <v>0</v>
      </c>
      <c r="N358" s="993">
        <v>0</v>
      </c>
      <c r="O358" s="994">
        <v>0</v>
      </c>
      <c r="P358" s="993">
        <v>0</v>
      </c>
      <c r="Q358" s="994">
        <v>0</v>
      </c>
      <c r="R358" s="993">
        <v>0</v>
      </c>
      <c r="S358" s="994">
        <v>0</v>
      </c>
      <c r="T358" s="993">
        <v>0</v>
      </c>
      <c r="U358" s="994">
        <v>0</v>
      </c>
      <c r="V358" s="993">
        <v>0</v>
      </c>
      <c r="W358" s="994">
        <v>0</v>
      </c>
      <c r="X358" s="993">
        <v>0</v>
      </c>
      <c r="Y358" s="994">
        <v>0</v>
      </c>
      <c r="Z358" s="993">
        <v>0</v>
      </c>
      <c r="AA358" s="994">
        <v>0</v>
      </c>
      <c r="AB358" s="993">
        <v>0</v>
      </c>
      <c r="AC358" s="994">
        <v>0</v>
      </c>
      <c r="AD358" s="993">
        <v>0</v>
      </c>
      <c r="AE358" s="994">
        <v>0</v>
      </c>
      <c r="AF358" s="993">
        <v>0</v>
      </c>
      <c r="AG358" s="994">
        <v>0</v>
      </c>
      <c r="AH358" s="993">
        <v>0</v>
      </c>
      <c r="AI358" s="994">
        <v>0</v>
      </c>
      <c r="AJ358" s="993">
        <v>0</v>
      </c>
      <c r="AK358" s="994">
        <v>0</v>
      </c>
      <c r="AL358" s="993">
        <v>0</v>
      </c>
      <c r="AM358" s="994">
        <v>0</v>
      </c>
      <c r="AN358" s="995">
        <v>0</v>
      </c>
      <c r="AO358" s="946"/>
      <c r="AP358" s="964"/>
      <c r="AQ358" s="946"/>
      <c r="AR358" s="992">
        <v>0</v>
      </c>
      <c r="AS358" s="993">
        <v>0</v>
      </c>
      <c r="AT358" s="994">
        <v>0</v>
      </c>
      <c r="AU358" s="993">
        <v>0</v>
      </c>
      <c r="AV358" s="994">
        <v>0</v>
      </c>
      <c r="AW358" s="993">
        <v>0</v>
      </c>
      <c r="AX358" s="994">
        <v>0</v>
      </c>
      <c r="AY358" s="993">
        <v>0</v>
      </c>
      <c r="AZ358" s="994">
        <v>0</v>
      </c>
      <c r="BA358" s="993">
        <v>0</v>
      </c>
      <c r="BB358" s="994">
        <v>0</v>
      </c>
      <c r="BC358" s="993">
        <v>0</v>
      </c>
      <c r="BD358" s="994">
        <v>0</v>
      </c>
      <c r="BE358" s="993">
        <v>0</v>
      </c>
      <c r="BF358" s="994">
        <v>0</v>
      </c>
      <c r="BG358" s="993">
        <v>0</v>
      </c>
      <c r="BH358" s="994">
        <v>0</v>
      </c>
      <c r="BI358" s="993">
        <v>0</v>
      </c>
      <c r="BJ358" s="994">
        <v>0</v>
      </c>
      <c r="BK358" s="993">
        <v>0</v>
      </c>
      <c r="BL358" s="994">
        <v>0</v>
      </c>
      <c r="BM358" s="993">
        <v>0</v>
      </c>
      <c r="BN358" s="994">
        <v>0</v>
      </c>
      <c r="BO358" s="993">
        <v>0</v>
      </c>
      <c r="BP358" s="994">
        <v>0</v>
      </c>
      <c r="BQ358" s="993">
        <v>0</v>
      </c>
      <c r="BR358" s="994">
        <v>0</v>
      </c>
      <c r="BS358" s="993">
        <v>0</v>
      </c>
      <c r="BT358" s="994">
        <v>0</v>
      </c>
      <c r="BU358" s="993">
        <v>0</v>
      </c>
      <c r="BV358" s="994">
        <v>0</v>
      </c>
      <c r="BW358" s="993">
        <v>0</v>
      </c>
      <c r="BX358" s="994">
        <v>0</v>
      </c>
      <c r="BY358" s="993">
        <v>0</v>
      </c>
      <c r="BZ358" s="994">
        <v>0</v>
      </c>
      <c r="CA358" s="995">
        <v>0</v>
      </c>
      <c r="CB358" s="946"/>
      <c r="CC358" s="971"/>
      <c r="CD358" s="946"/>
      <c r="CE358" s="972"/>
      <c r="CF358" s="946"/>
      <c r="CG358" s="992">
        <v>0</v>
      </c>
      <c r="CH358" s="993">
        <v>0</v>
      </c>
      <c r="CI358" s="994">
        <v>0</v>
      </c>
      <c r="CJ358" s="993">
        <v>0</v>
      </c>
      <c r="CK358" s="994">
        <v>0</v>
      </c>
      <c r="CL358" s="993">
        <v>0</v>
      </c>
      <c r="CM358" s="994">
        <v>0</v>
      </c>
      <c r="CN358" s="993">
        <v>0</v>
      </c>
      <c r="CO358" s="994">
        <v>0</v>
      </c>
      <c r="CP358" s="993">
        <v>0</v>
      </c>
      <c r="CQ358" s="994">
        <v>0</v>
      </c>
      <c r="CR358" s="993">
        <v>0</v>
      </c>
      <c r="CS358" s="994">
        <v>0</v>
      </c>
      <c r="CT358" s="993">
        <v>0</v>
      </c>
      <c r="CU358" s="994">
        <v>0</v>
      </c>
      <c r="CV358" s="993">
        <v>0</v>
      </c>
      <c r="CW358" s="994">
        <v>0</v>
      </c>
      <c r="CX358" s="993">
        <v>0</v>
      </c>
      <c r="CY358" s="994">
        <v>0</v>
      </c>
      <c r="CZ358" s="993">
        <v>0</v>
      </c>
      <c r="DA358" s="994">
        <v>0</v>
      </c>
      <c r="DB358" s="993">
        <v>0</v>
      </c>
      <c r="DC358" s="994">
        <v>0</v>
      </c>
      <c r="DD358" s="993">
        <v>0</v>
      </c>
      <c r="DE358" s="994">
        <v>0</v>
      </c>
      <c r="DF358" s="993">
        <v>0</v>
      </c>
      <c r="DG358" s="994">
        <v>0</v>
      </c>
      <c r="DH358" s="993">
        <v>0</v>
      </c>
      <c r="DI358" s="994">
        <v>0</v>
      </c>
      <c r="DJ358" s="993">
        <v>0</v>
      </c>
      <c r="DK358" s="994">
        <v>0</v>
      </c>
      <c r="DL358" s="993">
        <v>0</v>
      </c>
      <c r="DM358" s="994">
        <v>0</v>
      </c>
      <c r="DN358" s="993">
        <v>0</v>
      </c>
      <c r="DO358" s="994">
        <v>0</v>
      </c>
      <c r="DP358" s="995">
        <v>0</v>
      </c>
      <c r="DQ358" s="946"/>
      <c r="DR358" s="973"/>
      <c r="DS358" s="946"/>
      <c r="DT358" s="992">
        <v>0</v>
      </c>
      <c r="DU358" s="993">
        <v>0</v>
      </c>
      <c r="DV358" s="994">
        <v>0</v>
      </c>
      <c r="DW358" s="993">
        <v>0</v>
      </c>
      <c r="DX358" s="994">
        <v>0</v>
      </c>
      <c r="DY358" s="993">
        <v>0</v>
      </c>
      <c r="DZ358" s="994">
        <v>0</v>
      </c>
      <c r="EA358" s="993">
        <v>0</v>
      </c>
      <c r="EB358" s="994">
        <v>0</v>
      </c>
      <c r="EC358" s="993">
        <v>0</v>
      </c>
      <c r="ED358" s="994">
        <v>0</v>
      </c>
      <c r="EE358" s="993">
        <v>0</v>
      </c>
      <c r="EF358" s="994">
        <v>0</v>
      </c>
      <c r="EG358" s="993">
        <v>0</v>
      </c>
      <c r="EH358" s="994">
        <v>0</v>
      </c>
      <c r="EI358" s="993">
        <v>0</v>
      </c>
      <c r="EJ358" s="994">
        <v>0</v>
      </c>
      <c r="EK358" s="993">
        <v>0</v>
      </c>
      <c r="EL358" s="994">
        <v>0</v>
      </c>
      <c r="EM358" s="993">
        <v>0</v>
      </c>
      <c r="EN358" s="994">
        <v>0</v>
      </c>
      <c r="EO358" s="993">
        <v>0</v>
      </c>
      <c r="EP358" s="994">
        <v>0</v>
      </c>
      <c r="EQ358" s="993">
        <v>0</v>
      </c>
      <c r="ER358" s="994">
        <v>0</v>
      </c>
      <c r="ES358" s="993">
        <v>0</v>
      </c>
      <c r="ET358" s="994">
        <v>0</v>
      </c>
      <c r="EU358" s="993">
        <v>0</v>
      </c>
      <c r="EV358" s="994">
        <v>0</v>
      </c>
      <c r="EW358" s="993">
        <v>0</v>
      </c>
      <c r="EX358" s="994">
        <v>0</v>
      </c>
      <c r="EY358" s="993">
        <v>0</v>
      </c>
      <c r="EZ358" s="994">
        <v>0</v>
      </c>
      <c r="FA358" s="993">
        <v>0</v>
      </c>
      <c r="FB358" s="994">
        <v>0</v>
      </c>
      <c r="FC358" s="995">
        <v>0</v>
      </c>
      <c r="FD358" s="946"/>
      <c r="FE358" s="974"/>
      <c r="FF358" s="946"/>
      <c r="FG358" s="975"/>
      <c r="FI358" s="996" t="b">
        <v>1</v>
      </c>
    </row>
    <row r="359" spans="2:165" hidden="1" outlineLevel="1">
      <c r="B359" s="983">
        <v>340</v>
      </c>
      <c r="C359" s="1012" t="s">
        <v>359</v>
      </c>
      <c r="E359" s="985">
        <v>0</v>
      </c>
      <c r="F359" s="986">
        <v>0</v>
      </c>
      <c r="G359" s="987">
        <v>0</v>
      </c>
      <c r="H359" s="986">
        <v>0</v>
      </c>
      <c r="I359" s="987">
        <v>0</v>
      </c>
      <c r="J359" s="986">
        <v>0</v>
      </c>
      <c r="K359" s="987">
        <v>0</v>
      </c>
      <c r="L359" s="986">
        <v>0</v>
      </c>
      <c r="M359" s="987">
        <v>0</v>
      </c>
      <c r="N359" s="986">
        <v>0</v>
      </c>
      <c r="O359" s="987">
        <v>0</v>
      </c>
      <c r="P359" s="986">
        <v>0</v>
      </c>
      <c r="Q359" s="987">
        <v>0</v>
      </c>
      <c r="R359" s="986">
        <v>0</v>
      </c>
      <c r="S359" s="987">
        <v>0</v>
      </c>
      <c r="T359" s="986">
        <v>0</v>
      </c>
      <c r="U359" s="987">
        <v>0</v>
      </c>
      <c r="V359" s="986">
        <v>0</v>
      </c>
      <c r="W359" s="987">
        <v>0</v>
      </c>
      <c r="X359" s="986">
        <v>0</v>
      </c>
      <c r="Y359" s="987">
        <v>0</v>
      </c>
      <c r="Z359" s="986">
        <v>0</v>
      </c>
      <c r="AA359" s="987">
        <v>0</v>
      </c>
      <c r="AB359" s="986">
        <v>0</v>
      </c>
      <c r="AC359" s="987">
        <v>0</v>
      </c>
      <c r="AD359" s="986">
        <v>0</v>
      </c>
      <c r="AE359" s="987">
        <v>0</v>
      </c>
      <c r="AF359" s="986">
        <v>0</v>
      </c>
      <c r="AG359" s="987">
        <v>0</v>
      </c>
      <c r="AH359" s="986">
        <v>0</v>
      </c>
      <c r="AI359" s="987">
        <v>0</v>
      </c>
      <c r="AJ359" s="986">
        <v>0</v>
      </c>
      <c r="AK359" s="987">
        <v>0</v>
      </c>
      <c r="AL359" s="986">
        <v>0</v>
      </c>
      <c r="AM359" s="987">
        <v>0</v>
      </c>
      <c r="AN359" s="988">
        <v>0</v>
      </c>
      <c r="AO359" s="946"/>
      <c r="AP359" s="964"/>
      <c r="AQ359" s="946"/>
      <c r="AR359" s="985">
        <v>0</v>
      </c>
      <c r="AS359" s="986">
        <v>0</v>
      </c>
      <c r="AT359" s="987">
        <v>0</v>
      </c>
      <c r="AU359" s="986">
        <v>0</v>
      </c>
      <c r="AV359" s="987">
        <v>0</v>
      </c>
      <c r="AW359" s="986">
        <v>0</v>
      </c>
      <c r="AX359" s="987">
        <v>0</v>
      </c>
      <c r="AY359" s="986">
        <v>0</v>
      </c>
      <c r="AZ359" s="987">
        <v>0</v>
      </c>
      <c r="BA359" s="986">
        <v>0</v>
      </c>
      <c r="BB359" s="987">
        <v>0</v>
      </c>
      <c r="BC359" s="986">
        <v>0</v>
      </c>
      <c r="BD359" s="987">
        <v>0</v>
      </c>
      <c r="BE359" s="986">
        <v>0</v>
      </c>
      <c r="BF359" s="987">
        <v>0</v>
      </c>
      <c r="BG359" s="986">
        <v>0</v>
      </c>
      <c r="BH359" s="987">
        <v>0</v>
      </c>
      <c r="BI359" s="986">
        <v>0</v>
      </c>
      <c r="BJ359" s="987">
        <v>0</v>
      </c>
      <c r="BK359" s="986">
        <v>0</v>
      </c>
      <c r="BL359" s="987">
        <v>0</v>
      </c>
      <c r="BM359" s="986">
        <v>0</v>
      </c>
      <c r="BN359" s="987">
        <v>0</v>
      </c>
      <c r="BO359" s="986">
        <v>0</v>
      </c>
      <c r="BP359" s="987">
        <v>0</v>
      </c>
      <c r="BQ359" s="986">
        <v>0</v>
      </c>
      <c r="BR359" s="987">
        <v>0</v>
      </c>
      <c r="BS359" s="986">
        <v>0</v>
      </c>
      <c r="BT359" s="987">
        <v>0</v>
      </c>
      <c r="BU359" s="986">
        <v>0</v>
      </c>
      <c r="BV359" s="987">
        <v>0</v>
      </c>
      <c r="BW359" s="986">
        <v>0</v>
      </c>
      <c r="BX359" s="987">
        <v>0</v>
      </c>
      <c r="BY359" s="986">
        <v>0</v>
      </c>
      <c r="BZ359" s="987">
        <v>0</v>
      </c>
      <c r="CA359" s="988">
        <v>0</v>
      </c>
      <c r="CB359" s="946"/>
      <c r="CC359" s="971"/>
      <c r="CD359" s="946"/>
      <c r="CE359" s="972"/>
      <c r="CF359" s="946"/>
      <c r="CG359" s="985">
        <v>0</v>
      </c>
      <c r="CH359" s="986">
        <v>0</v>
      </c>
      <c r="CI359" s="987">
        <v>0</v>
      </c>
      <c r="CJ359" s="986">
        <v>0</v>
      </c>
      <c r="CK359" s="987">
        <v>0</v>
      </c>
      <c r="CL359" s="986">
        <v>0</v>
      </c>
      <c r="CM359" s="987">
        <v>0</v>
      </c>
      <c r="CN359" s="986">
        <v>0</v>
      </c>
      <c r="CO359" s="987">
        <v>0</v>
      </c>
      <c r="CP359" s="986">
        <v>0</v>
      </c>
      <c r="CQ359" s="987">
        <v>0</v>
      </c>
      <c r="CR359" s="986">
        <v>0</v>
      </c>
      <c r="CS359" s="987">
        <v>0</v>
      </c>
      <c r="CT359" s="986">
        <v>0</v>
      </c>
      <c r="CU359" s="987">
        <v>0</v>
      </c>
      <c r="CV359" s="986">
        <v>0</v>
      </c>
      <c r="CW359" s="987">
        <v>0</v>
      </c>
      <c r="CX359" s="986">
        <v>0</v>
      </c>
      <c r="CY359" s="987">
        <v>0</v>
      </c>
      <c r="CZ359" s="986">
        <v>0</v>
      </c>
      <c r="DA359" s="987">
        <v>0</v>
      </c>
      <c r="DB359" s="986">
        <v>0</v>
      </c>
      <c r="DC359" s="987">
        <v>0</v>
      </c>
      <c r="DD359" s="986">
        <v>0</v>
      </c>
      <c r="DE359" s="987">
        <v>0</v>
      </c>
      <c r="DF359" s="986">
        <v>0</v>
      </c>
      <c r="DG359" s="987">
        <v>0</v>
      </c>
      <c r="DH359" s="986">
        <v>0</v>
      </c>
      <c r="DI359" s="987">
        <v>0</v>
      </c>
      <c r="DJ359" s="986">
        <v>0</v>
      </c>
      <c r="DK359" s="987">
        <v>0</v>
      </c>
      <c r="DL359" s="986">
        <v>0</v>
      </c>
      <c r="DM359" s="987">
        <v>0</v>
      </c>
      <c r="DN359" s="986">
        <v>0</v>
      </c>
      <c r="DO359" s="987">
        <v>0</v>
      </c>
      <c r="DP359" s="988">
        <v>0</v>
      </c>
      <c r="DQ359" s="946"/>
      <c r="DR359" s="973"/>
      <c r="DS359" s="946"/>
      <c r="DT359" s="985">
        <v>0</v>
      </c>
      <c r="DU359" s="986">
        <v>0</v>
      </c>
      <c r="DV359" s="987">
        <v>0</v>
      </c>
      <c r="DW359" s="986">
        <v>0</v>
      </c>
      <c r="DX359" s="987">
        <v>0</v>
      </c>
      <c r="DY359" s="986">
        <v>0</v>
      </c>
      <c r="DZ359" s="987">
        <v>0</v>
      </c>
      <c r="EA359" s="986">
        <v>0</v>
      </c>
      <c r="EB359" s="987">
        <v>0</v>
      </c>
      <c r="EC359" s="986">
        <v>0</v>
      </c>
      <c r="ED359" s="987">
        <v>0</v>
      </c>
      <c r="EE359" s="986">
        <v>0</v>
      </c>
      <c r="EF359" s="987">
        <v>0</v>
      </c>
      <c r="EG359" s="986">
        <v>0</v>
      </c>
      <c r="EH359" s="987">
        <v>0</v>
      </c>
      <c r="EI359" s="986">
        <v>0</v>
      </c>
      <c r="EJ359" s="987">
        <v>0</v>
      </c>
      <c r="EK359" s="986">
        <v>0</v>
      </c>
      <c r="EL359" s="987">
        <v>0</v>
      </c>
      <c r="EM359" s="986">
        <v>0</v>
      </c>
      <c r="EN359" s="987">
        <v>0</v>
      </c>
      <c r="EO359" s="986">
        <v>0</v>
      </c>
      <c r="EP359" s="987">
        <v>0</v>
      </c>
      <c r="EQ359" s="986">
        <v>0</v>
      </c>
      <c r="ER359" s="987">
        <v>0</v>
      </c>
      <c r="ES359" s="986">
        <v>0</v>
      </c>
      <c r="ET359" s="987">
        <v>0</v>
      </c>
      <c r="EU359" s="986">
        <v>0</v>
      </c>
      <c r="EV359" s="987">
        <v>0</v>
      </c>
      <c r="EW359" s="986">
        <v>0</v>
      </c>
      <c r="EX359" s="987">
        <v>0</v>
      </c>
      <c r="EY359" s="986">
        <v>0</v>
      </c>
      <c r="EZ359" s="987">
        <v>0</v>
      </c>
      <c r="FA359" s="986">
        <v>0</v>
      </c>
      <c r="FB359" s="987">
        <v>0</v>
      </c>
      <c r="FC359" s="988">
        <v>0</v>
      </c>
      <c r="FD359" s="946"/>
      <c r="FE359" s="974"/>
      <c r="FF359" s="946"/>
      <c r="FG359" s="975"/>
      <c r="FI359" s="989" t="b">
        <v>1</v>
      </c>
    </row>
    <row r="360" spans="2:165" outlineLevel="1">
      <c r="B360" s="990">
        <v>341</v>
      </c>
      <c r="C360" s="1011" t="s">
        <v>361</v>
      </c>
      <c r="E360" s="992">
        <v>0</v>
      </c>
      <c r="F360" s="993">
        <v>3913</v>
      </c>
      <c r="G360" s="994">
        <v>3913</v>
      </c>
      <c r="H360" s="993">
        <v>3913</v>
      </c>
      <c r="I360" s="994">
        <v>3913</v>
      </c>
      <c r="J360" s="993">
        <v>3913</v>
      </c>
      <c r="K360" s="994">
        <v>3913</v>
      </c>
      <c r="L360" s="993">
        <v>3913</v>
      </c>
      <c r="M360" s="994">
        <v>3913</v>
      </c>
      <c r="N360" s="993">
        <v>3913</v>
      </c>
      <c r="O360" s="994">
        <v>3913</v>
      </c>
      <c r="P360" s="993">
        <v>3913</v>
      </c>
      <c r="Q360" s="994">
        <v>3913</v>
      </c>
      <c r="R360" s="993">
        <v>2942</v>
      </c>
      <c r="S360" s="994">
        <v>2942</v>
      </c>
      <c r="T360" s="993">
        <v>2942</v>
      </c>
      <c r="U360" s="994">
        <v>2942</v>
      </c>
      <c r="V360" s="993">
        <v>2942</v>
      </c>
      <c r="W360" s="994">
        <v>2942</v>
      </c>
      <c r="X360" s="993">
        <v>2942</v>
      </c>
      <c r="Y360" s="994">
        <v>2942</v>
      </c>
      <c r="Z360" s="993">
        <v>2942</v>
      </c>
      <c r="AA360" s="994">
        <v>0</v>
      </c>
      <c r="AB360" s="993">
        <v>0</v>
      </c>
      <c r="AC360" s="994">
        <v>0</v>
      </c>
      <c r="AD360" s="993">
        <v>0</v>
      </c>
      <c r="AE360" s="994">
        <v>0</v>
      </c>
      <c r="AF360" s="993">
        <v>0</v>
      </c>
      <c r="AG360" s="994">
        <v>0</v>
      </c>
      <c r="AH360" s="993">
        <v>0</v>
      </c>
      <c r="AI360" s="994">
        <v>0</v>
      </c>
      <c r="AJ360" s="993">
        <v>0</v>
      </c>
      <c r="AK360" s="994">
        <v>0</v>
      </c>
      <c r="AL360" s="993">
        <v>0</v>
      </c>
      <c r="AM360" s="994">
        <v>0</v>
      </c>
      <c r="AN360" s="995">
        <v>0</v>
      </c>
      <c r="AO360" s="946"/>
      <c r="AP360" s="964"/>
      <c r="AQ360" s="946"/>
      <c r="AR360" s="992">
        <v>0</v>
      </c>
      <c r="AS360" s="993">
        <v>3</v>
      </c>
      <c r="AT360" s="994">
        <v>3</v>
      </c>
      <c r="AU360" s="993">
        <v>3</v>
      </c>
      <c r="AV360" s="994">
        <v>3</v>
      </c>
      <c r="AW360" s="993">
        <v>3</v>
      </c>
      <c r="AX360" s="994">
        <v>3</v>
      </c>
      <c r="AY360" s="993">
        <v>3</v>
      </c>
      <c r="AZ360" s="994">
        <v>3</v>
      </c>
      <c r="BA360" s="993">
        <v>3</v>
      </c>
      <c r="BB360" s="994">
        <v>3</v>
      </c>
      <c r="BC360" s="993">
        <v>3</v>
      </c>
      <c r="BD360" s="994">
        <v>3</v>
      </c>
      <c r="BE360" s="993">
        <v>3</v>
      </c>
      <c r="BF360" s="994">
        <v>3</v>
      </c>
      <c r="BG360" s="993">
        <v>3</v>
      </c>
      <c r="BH360" s="994">
        <v>3</v>
      </c>
      <c r="BI360" s="993">
        <v>3</v>
      </c>
      <c r="BJ360" s="994">
        <v>3</v>
      </c>
      <c r="BK360" s="993">
        <v>3</v>
      </c>
      <c r="BL360" s="994">
        <v>3</v>
      </c>
      <c r="BM360" s="993">
        <v>3</v>
      </c>
      <c r="BN360" s="994">
        <v>0</v>
      </c>
      <c r="BO360" s="993">
        <v>0</v>
      </c>
      <c r="BP360" s="994">
        <v>0</v>
      </c>
      <c r="BQ360" s="993">
        <v>0</v>
      </c>
      <c r="BR360" s="994">
        <v>0</v>
      </c>
      <c r="BS360" s="993">
        <v>0</v>
      </c>
      <c r="BT360" s="994">
        <v>0</v>
      </c>
      <c r="BU360" s="993">
        <v>0</v>
      </c>
      <c r="BV360" s="994">
        <v>0</v>
      </c>
      <c r="BW360" s="993">
        <v>0</v>
      </c>
      <c r="BX360" s="994">
        <v>0</v>
      </c>
      <c r="BY360" s="993">
        <v>0</v>
      </c>
      <c r="BZ360" s="994">
        <v>0</v>
      </c>
      <c r="CA360" s="995">
        <v>0</v>
      </c>
      <c r="CB360" s="946"/>
      <c r="CC360" s="971"/>
      <c r="CD360" s="946"/>
      <c r="CE360" s="972"/>
      <c r="CF360" s="946"/>
      <c r="CG360" s="992">
        <v>0</v>
      </c>
      <c r="CH360" s="993">
        <v>3366</v>
      </c>
      <c r="CI360" s="994">
        <v>3366</v>
      </c>
      <c r="CJ360" s="993">
        <v>3366</v>
      </c>
      <c r="CK360" s="994">
        <v>3366</v>
      </c>
      <c r="CL360" s="993">
        <v>3366</v>
      </c>
      <c r="CM360" s="994">
        <v>3366</v>
      </c>
      <c r="CN360" s="993">
        <v>3366</v>
      </c>
      <c r="CO360" s="994">
        <v>3366</v>
      </c>
      <c r="CP360" s="993">
        <v>3366</v>
      </c>
      <c r="CQ360" s="994">
        <v>3366</v>
      </c>
      <c r="CR360" s="993">
        <v>3366</v>
      </c>
      <c r="CS360" s="994">
        <v>3366</v>
      </c>
      <c r="CT360" s="993">
        <v>2530</v>
      </c>
      <c r="CU360" s="994">
        <v>2530</v>
      </c>
      <c r="CV360" s="993">
        <v>2530</v>
      </c>
      <c r="CW360" s="994">
        <v>2530</v>
      </c>
      <c r="CX360" s="993">
        <v>2530</v>
      </c>
      <c r="CY360" s="994">
        <v>2530</v>
      </c>
      <c r="CZ360" s="993">
        <v>2530</v>
      </c>
      <c r="DA360" s="994">
        <v>2530</v>
      </c>
      <c r="DB360" s="993">
        <v>2530</v>
      </c>
      <c r="DC360" s="994">
        <v>0</v>
      </c>
      <c r="DD360" s="993">
        <v>0</v>
      </c>
      <c r="DE360" s="994">
        <v>0</v>
      </c>
      <c r="DF360" s="993">
        <v>0</v>
      </c>
      <c r="DG360" s="994">
        <v>0</v>
      </c>
      <c r="DH360" s="993">
        <v>0</v>
      </c>
      <c r="DI360" s="994">
        <v>0</v>
      </c>
      <c r="DJ360" s="993">
        <v>0</v>
      </c>
      <c r="DK360" s="994">
        <v>0</v>
      </c>
      <c r="DL360" s="993">
        <v>0</v>
      </c>
      <c r="DM360" s="994">
        <v>0</v>
      </c>
      <c r="DN360" s="993">
        <v>0</v>
      </c>
      <c r="DO360" s="994">
        <v>0</v>
      </c>
      <c r="DP360" s="995">
        <v>0</v>
      </c>
      <c r="DQ360" s="946"/>
      <c r="DR360" s="973"/>
      <c r="DS360" s="946"/>
      <c r="DT360" s="992">
        <v>0</v>
      </c>
      <c r="DU360" s="993">
        <v>3</v>
      </c>
      <c r="DV360" s="994">
        <v>3</v>
      </c>
      <c r="DW360" s="993">
        <v>3</v>
      </c>
      <c r="DX360" s="994">
        <v>3</v>
      </c>
      <c r="DY360" s="993">
        <v>3</v>
      </c>
      <c r="DZ360" s="994">
        <v>3</v>
      </c>
      <c r="EA360" s="993">
        <v>3</v>
      </c>
      <c r="EB360" s="994">
        <v>3</v>
      </c>
      <c r="EC360" s="993">
        <v>3</v>
      </c>
      <c r="ED360" s="994">
        <v>3</v>
      </c>
      <c r="EE360" s="993">
        <v>3</v>
      </c>
      <c r="EF360" s="994">
        <v>3</v>
      </c>
      <c r="EG360" s="993">
        <v>3</v>
      </c>
      <c r="EH360" s="994">
        <v>3</v>
      </c>
      <c r="EI360" s="993">
        <v>3</v>
      </c>
      <c r="EJ360" s="994">
        <v>3</v>
      </c>
      <c r="EK360" s="993">
        <v>3</v>
      </c>
      <c r="EL360" s="994">
        <v>3</v>
      </c>
      <c r="EM360" s="993">
        <v>3</v>
      </c>
      <c r="EN360" s="994">
        <v>3</v>
      </c>
      <c r="EO360" s="993">
        <v>3</v>
      </c>
      <c r="EP360" s="994">
        <v>0</v>
      </c>
      <c r="EQ360" s="993">
        <v>0</v>
      </c>
      <c r="ER360" s="994">
        <v>0</v>
      </c>
      <c r="ES360" s="993">
        <v>0</v>
      </c>
      <c r="ET360" s="994">
        <v>0</v>
      </c>
      <c r="EU360" s="993">
        <v>0</v>
      </c>
      <c r="EV360" s="994">
        <v>0</v>
      </c>
      <c r="EW360" s="993">
        <v>0</v>
      </c>
      <c r="EX360" s="994">
        <v>0</v>
      </c>
      <c r="EY360" s="993">
        <v>0</v>
      </c>
      <c r="EZ360" s="994">
        <v>0</v>
      </c>
      <c r="FA360" s="993">
        <v>0</v>
      </c>
      <c r="FB360" s="994">
        <v>0</v>
      </c>
      <c r="FC360" s="995">
        <v>0</v>
      </c>
      <c r="FD360" s="946"/>
      <c r="FE360" s="974"/>
      <c r="FF360" s="946"/>
      <c r="FG360" s="975"/>
      <c r="FI360" s="996" t="b">
        <v>0</v>
      </c>
    </row>
    <row r="361" spans="2:165" hidden="1" outlineLevel="1">
      <c r="B361" s="1013">
        <v>342</v>
      </c>
      <c r="C361" s="1014" t="s">
        <v>360</v>
      </c>
      <c r="E361" s="1015">
        <v>0</v>
      </c>
      <c r="F361" s="1016">
        <v>0</v>
      </c>
      <c r="G361" s="1017">
        <v>0</v>
      </c>
      <c r="H361" s="1016">
        <v>0</v>
      </c>
      <c r="I361" s="1017">
        <v>0</v>
      </c>
      <c r="J361" s="1016">
        <v>0</v>
      </c>
      <c r="K361" s="1017">
        <v>0</v>
      </c>
      <c r="L361" s="1016">
        <v>0</v>
      </c>
      <c r="M361" s="1017">
        <v>0</v>
      </c>
      <c r="N361" s="1016">
        <v>0</v>
      </c>
      <c r="O361" s="1017">
        <v>0</v>
      </c>
      <c r="P361" s="1016">
        <v>0</v>
      </c>
      <c r="Q361" s="1017">
        <v>0</v>
      </c>
      <c r="R361" s="1016">
        <v>0</v>
      </c>
      <c r="S361" s="1017">
        <v>0</v>
      </c>
      <c r="T361" s="1016">
        <v>0</v>
      </c>
      <c r="U361" s="1017">
        <v>0</v>
      </c>
      <c r="V361" s="1016">
        <v>0</v>
      </c>
      <c r="W361" s="1017">
        <v>0</v>
      </c>
      <c r="X361" s="1016">
        <v>0</v>
      </c>
      <c r="Y361" s="1017">
        <v>0</v>
      </c>
      <c r="Z361" s="1016">
        <v>0</v>
      </c>
      <c r="AA361" s="1017">
        <v>0</v>
      </c>
      <c r="AB361" s="1016">
        <v>0</v>
      </c>
      <c r="AC361" s="1017">
        <v>0</v>
      </c>
      <c r="AD361" s="1016">
        <v>0</v>
      </c>
      <c r="AE361" s="1017">
        <v>0</v>
      </c>
      <c r="AF361" s="1016">
        <v>0</v>
      </c>
      <c r="AG361" s="1017">
        <v>0</v>
      </c>
      <c r="AH361" s="1016">
        <v>0</v>
      </c>
      <c r="AI361" s="1017">
        <v>0</v>
      </c>
      <c r="AJ361" s="1016">
        <v>0</v>
      </c>
      <c r="AK361" s="1017">
        <v>0</v>
      </c>
      <c r="AL361" s="1016">
        <v>0</v>
      </c>
      <c r="AM361" s="1017">
        <v>0</v>
      </c>
      <c r="AN361" s="1018">
        <v>0</v>
      </c>
      <c r="AO361" s="946"/>
      <c r="AP361" s="964"/>
      <c r="AQ361" s="946"/>
      <c r="AR361" s="1015">
        <v>0</v>
      </c>
      <c r="AS361" s="1016">
        <v>0</v>
      </c>
      <c r="AT361" s="1017">
        <v>0</v>
      </c>
      <c r="AU361" s="1016">
        <v>0</v>
      </c>
      <c r="AV361" s="1017">
        <v>0</v>
      </c>
      <c r="AW361" s="1016">
        <v>0</v>
      </c>
      <c r="AX361" s="1017">
        <v>0</v>
      </c>
      <c r="AY361" s="1016">
        <v>0</v>
      </c>
      <c r="AZ361" s="1017">
        <v>0</v>
      </c>
      <c r="BA361" s="1016">
        <v>0</v>
      </c>
      <c r="BB361" s="1017">
        <v>0</v>
      </c>
      <c r="BC361" s="1016">
        <v>0</v>
      </c>
      <c r="BD361" s="1017">
        <v>0</v>
      </c>
      <c r="BE361" s="1016">
        <v>0</v>
      </c>
      <c r="BF361" s="1017">
        <v>0</v>
      </c>
      <c r="BG361" s="1016">
        <v>0</v>
      </c>
      <c r="BH361" s="1017">
        <v>0</v>
      </c>
      <c r="BI361" s="1016">
        <v>0</v>
      </c>
      <c r="BJ361" s="1017">
        <v>0</v>
      </c>
      <c r="BK361" s="1016">
        <v>0</v>
      </c>
      <c r="BL361" s="1017">
        <v>0</v>
      </c>
      <c r="BM361" s="1016">
        <v>0</v>
      </c>
      <c r="BN361" s="1017">
        <v>0</v>
      </c>
      <c r="BO361" s="1016">
        <v>0</v>
      </c>
      <c r="BP361" s="1017">
        <v>0</v>
      </c>
      <c r="BQ361" s="1016">
        <v>0</v>
      </c>
      <c r="BR361" s="1017">
        <v>0</v>
      </c>
      <c r="BS361" s="1016">
        <v>0</v>
      </c>
      <c r="BT361" s="1017">
        <v>0</v>
      </c>
      <c r="BU361" s="1016">
        <v>0</v>
      </c>
      <c r="BV361" s="1017">
        <v>0</v>
      </c>
      <c r="BW361" s="1016">
        <v>0</v>
      </c>
      <c r="BX361" s="1017">
        <v>0</v>
      </c>
      <c r="BY361" s="1016">
        <v>0</v>
      </c>
      <c r="BZ361" s="1017">
        <v>0</v>
      </c>
      <c r="CA361" s="1018">
        <v>0</v>
      </c>
      <c r="CB361" s="946"/>
      <c r="CC361" s="971"/>
      <c r="CD361" s="946"/>
      <c r="CE361" s="972"/>
      <c r="CF361" s="946"/>
      <c r="CG361" s="1015">
        <v>0</v>
      </c>
      <c r="CH361" s="1016">
        <v>0</v>
      </c>
      <c r="CI361" s="1017">
        <v>0</v>
      </c>
      <c r="CJ361" s="1016">
        <v>0</v>
      </c>
      <c r="CK361" s="1017">
        <v>0</v>
      </c>
      <c r="CL361" s="1016">
        <v>0</v>
      </c>
      <c r="CM361" s="1017">
        <v>0</v>
      </c>
      <c r="CN361" s="1016">
        <v>0</v>
      </c>
      <c r="CO361" s="1017">
        <v>0</v>
      </c>
      <c r="CP361" s="1016">
        <v>0</v>
      </c>
      <c r="CQ361" s="1017">
        <v>0</v>
      </c>
      <c r="CR361" s="1016">
        <v>0</v>
      </c>
      <c r="CS361" s="1017">
        <v>0</v>
      </c>
      <c r="CT361" s="1016">
        <v>0</v>
      </c>
      <c r="CU361" s="1017">
        <v>0</v>
      </c>
      <c r="CV361" s="1016">
        <v>0</v>
      </c>
      <c r="CW361" s="1017">
        <v>0</v>
      </c>
      <c r="CX361" s="1016">
        <v>0</v>
      </c>
      <c r="CY361" s="1017">
        <v>0</v>
      </c>
      <c r="CZ361" s="1016">
        <v>0</v>
      </c>
      <c r="DA361" s="1017">
        <v>0</v>
      </c>
      <c r="DB361" s="1016">
        <v>0</v>
      </c>
      <c r="DC361" s="1017">
        <v>0</v>
      </c>
      <c r="DD361" s="1016">
        <v>0</v>
      </c>
      <c r="DE361" s="1017">
        <v>0</v>
      </c>
      <c r="DF361" s="1016">
        <v>0</v>
      </c>
      <c r="DG361" s="1017">
        <v>0</v>
      </c>
      <c r="DH361" s="1016">
        <v>0</v>
      </c>
      <c r="DI361" s="1017">
        <v>0</v>
      </c>
      <c r="DJ361" s="1016">
        <v>0</v>
      </c>
      <c r="DK361" s="1017">
        <v>0</v>
      </c>
      <c r="DL361" s="1016">
        <v>0</v>
      </c>
      <c r="DM361" s="1017">
        <v>0</v>
      </c>
      <c r="DN361" s="1016">
        <v>0</v>
      </c>
      <c r="DO361" s="1017">
        <v>0</v>
      </c>
      <c r="DP361" s="1018">
        <v>0</v>
      </c>
      <c r="DQ361" s="946"/>
      <c r="DR361" s="973"/>
      <c r="DS361" s="946"/>
      <c r="DT361" s="1015">
        <v>0</v>
      </c>
      <c r="DU361" s="1016">
        <v>0</v>
      </c>
      <c r="DV361" s="1017">
        <v>0</v>
      </c>
      <c r="DW361" s="1016">
        <v>0</v>
      </c>
      <c r="DX361" s="1017">
        <v>0</v>
      </c>
      <c r="DY361" s="1016">
        <v>0</v>
      </c>
      <c r="DZ361" s="1017">
        <v>0</v>
      </c>
      <c r="EA361" s="1016">
        <v>0</v>
      </c>
      <c r="EB361" s="1017">
        <v>0</v>
      </c>
      <c r="EC361" s="1016">
        <v>0</v>
      </c>
      <c r="ED361" s="1017">
        <v>0</v>
      </c>
      <c r="EE361" s="1016">
        <v>0</v>
      </c>
      <c r="EF361" s="1017">
        <v>0</v>
      </c>
      <c r="EG361" s="1016">
        <v>0</v>
      </c>
      <c r="EH361" s="1017">
        <v>0</v>
      </c>
      <c r="EI361" s="1016">
        <v>0</v>
      </c>
      <c r="EJ361" s="1017">
        <v>0</v>
      </c>
      <c r="EK361" s="1016">
        <v>0</v>
      </c>
      <c r="EL361" s="1017">
        <v>0</v>
      </c>
      <c r="EM361" s="1016">
        <v>0</v>
      </c>
      <c r="EN361" s="1017">
        <v>0</v>
      </c>
      <c r="EO361" s="1016">
        <v>0</v>
      </c>
      <c r="EP361" s="1017">
        <v>0</v>
      </c>
      <c r="EQ361" s="1016">
        <v>0</v>
      </c>
      <c r="ER361" s="1017">
        <v>0</v>
      </c>
      <c r="ES361" s="1016">
        <v>0</v>
      </c>
      <c r="ET361" s="1017">
        <v>0</v>
      </c>
      <c r="EU361" s="1016">
        <v>0</v>
      </c>
      <c r="EV361" s="1017">
        <v>0</v>
      </c>
      <c r="EW361" s="1016">
        <v>0</v>
      </c>
      <c r="EX361" s="1017">
        <v>0</v>
      </c>
      <c r="EY361" s="1016">
        <v>0</v>
      </c>
      <c r="EZ361" s="1017">
        <v>0</v>
      </c>
      <c r="FA361" s="1016">
        <v>0</v>
      </c>
      <c r="FB361" s="1017">
        <v>0</v>
      </c>
      <c r="FC361" s="1018">
        <v>0</v>
      </c>
      <c r="FD361" s="946"/>
      <c r="FE361" s="974"/>
      <c r="FF361" s="946"/>
      <c r="FG361" s="975"/>
      <c r="FI361" s="1019" t="b">
        <v>1</v>
      </c>
    </row>
    <row r="362" spans="2:165" hidden="1" outlineLevel="1">
      <c r="B362" s="976">
        <v>343</v>
      </c>
      <c r="C362" s="1020" t="s">
        <v>757</v>
      </c>
      <c r="E362" s="978">
        <v>0</v>
      </c>
      <c r="F362" s="979">
        <v>0</v>
      </c>
      <c r="G362" s="980">
        <v>0</v>
      </c>
      <c r="H362" s="979">
        <v>0</v>
      </c>
      <c r="I362" s="980">
        <v>0</v>
      </c>
      <c r="J362" s="979">
        <v>0</v>
      </c>
      <c r="K362" s="980">
        <v>0</v>
      </c>
      <c r="L362" s="979">
        <v>0</v>
      </c>
      <c r="M362" s="980">
        <v>0</v>
      </c>
      <c r="N362" s="979">
        <v>0</v>
      </c>
      <c r="O362" s="980">
        <v>0</v>
      </c>
      <c r="P362" s="979">
        <v>0</v>
      </c>
      <c r="Q362" s="980">
        <v>0</v>
      </c>
      <c r="R362" s="979">
        <v>0</v>
      </c>
      <c r="S362" s="980">
        <v>0</v>
      </c>
      <c r="T362" s="979">
        <v>0</v>
      </c>
      <c r="U362" s="980">
        <v>0</v>
      </c>
      <c r="V362" s="979">
        <v>0</v>
      </c>
      <c r="W362" s="980">
        <v>0</v>
      </c>
      <c r="X362" s="979">
        <v>0</v>
      </c>
      <c r="Y362" s="980">
        <v>0</v>
      </c>
      <c r="Z362" s="979">
        <v>0</v>
      </c>
      <c r="AA362" s="980">
        <v>0</v>
      </c>
      <c r="AB362" s="979">
        <v>0</v>
      </c>
      <c r="AC362" s="980">
        <v>0</v>
      </c>
      <c r="AD362" s="979">
        <v>0</v>
      </c>
      <c r="AE362" s="980">
        <v>0</v>
      </c>
      <c r="AF362" s="979">
        <v>0</v>
      </c>
      <c r="AG362" s="980">
        <v>0</v>
      </c>
      <c r="AH362" s="979">
        <v>0</v>
      </c>
      <c r="AI362" s="980">
        <v>0</v>
      </c>
      <c r="AJ362" s="979">
        <v>0</v>
      </c>
      <c r="AK362" s="980">
        <v>0</v>
      </c>
      <c r="AL362" s="979">
        <v>0</v>
      </c>
      <c r="AM362" s="980">
        <v>0</v>
      </c>
      <c r="AN362" s="981">
        <v>0</v>
      </c>
      <c r="AO362" s="946"/>
      <c r="AP362" s="964"/>
      <c r="AQ362" s="946"/>
      <c r="AR362" s="978">
        <v>0</v>
      </c>
      <c r="AS362" s="979">
        <v>0</v>
      </c>
      <c r="AT362" s="980">
        <v>0</v>
      </c>
      <c r="AU362" s="979">
        <v>0</v>
      </c>
      <c r="AV362" s="980">
        <v>0</v>
      </c>
      <c r="AW362" s="979">
        <v>0</v>
      </c>
      <c r="AX362" s="980">
        <v>0</v>
      </c>
      <c r="AY362" s="979">
        <v>0</v>
      </c>
      <c r="AZ362" s="980">
        <v>0</v>
      </c>
      <c r="BA362" s="979">
        <v>0</v>
      </c>
      <c r="BB362" s="980">
        <v>0</v>
      </c>
      <c r="BC362" s="979">
        <v>0</v>
      </c>
      <c r="BD362" s="980">
        <v>0</v>
      </c>
      <c r="BE362" s="979">
        <v>0</v>
      </c>
      <c r="BF362" s="980">
        <v>0</v>
      </c>
      <c r="BG362" s="979">
        <v>0</v>
      </c>
      <c r="BH362" s="980">
        <v>0</v>
      </c>
      <c r="BI362" s="979">
        <v>0</v>
      </c>
      <c r="BJ362" s="980">
        <v>0</v>
      </c>
      <c r="BK362" s="979">
        <v>0</v>
      </c>
      <c r="BL362" s="980">
        <v>0</v>
      </c>
      <c r="BM362" s="979">
        <v>0</v>
      </c>
      <c r="BN362" s="980">
        <v>0</v>
      </c>
      <c r="BO362" s="979">
        <v>0</v>
      </c>
      <c r="BP362" s="980">
        <v>0</v>
      </c>
      <c r="BQ362" s="979">
        <v>0</v>
      </c>
      <c r="BR362" s="980">
        <v>0</v>
      </c>
      <c r="BS362" s="979">
        <v>0</v>
      </c>
      <c r="BT362" s="980">
        <v>0</v>
      </c>
      <c r="BU362" s="979">
        <v>0</v>
      </c>
      <c r="BV362" s="980">
        <v>0</v>
      </c>
      <c r="BW362" s="979">
        <v>0</v>
      </c>
      <c r="BX362" s="980">
        <v>0</v>
      </c>
      <c r="BY362" s="979">
        <v>0</v>
      </c>
      <c r="BZ362" s="980">
        <v>0</v>
      </c>
      <c r="CA362" s="981">
        <v>0</v>
      </c>
      <c r="CB362" s="946"/>
      <c r="CC362" s="971"/>
      <c r="CD362" s="946"/>
      <c r="CE362" s="972"/>
      <c r="CF362" s="946"/>
      <c r="CG362" s="978">
        <v>0</v>
      </c>
      <c r="CH362" s="979">
        <v>0</v>
      </c>
      <c r="CI362" s="980">
        <v>0</v>
      </c>
      <c r="CJ362" s="979">
        <v>0</v>
      </c>
      <c r="CK362" s="980">
        <v>0</v>
      </c>
      <c r="CL362" s="979">
        <v>0</v>
      </c>
      <c r="CM362" s="980">
        <v>0</v>
      </c>
      <c r="CN362" s="979">
        <v>0</v>
      </c>
      <c r="CO362" s="980">
        <v>0</v>
      </c>
      <c r="CP362" s="979">
        <v>0</v>
      </c>
      <c r="CQ362" s="980">
        <v>0</v>
      </c>
      <c r="CR362" s="979">
        <v>0</v>
      </c>
      <c r="CS362" s="980">
        <v>0</v>
      </c>
      <c r="CT362" s="979">
        <v>0</v>
      </c>
      <c r="CU362" s="980">
        <v>0</v>
      </c>
      <c r="CV362" s="979">
        <v>0</v>
      </c>
      <c r="CW362" s="980">
        <v>0</v>
      </c>
      <c r="CX362" s="979">
        <v>0</v>
      </c>
      <c r="CY362" s="980">
        <v>0</v>
      </c>
      <c r="CZ362" s="979">
        <v>0</v>
      </c>
      <c r="DA362" s="980">
        <v>0</v>
      </c>
      <c r="DB362" s="979">
        <v>0</v>
      </c>
      <c r="DC362" s="980">
        <v>0</v>
      </c>
      <c r="DD362" s="979">
        <v>0</v>
      </c>
      <c r="DE362" s="980">
        <v>0</v>
      </c>
      <c r="DF362" s="979">
        <v>0</v>
      </c>
      <c r="DG362" s="980">
        <v>0</v>
      </c>
      <c r="DH362" s="979">
        <v>0</v>
      </c>
      <c r="DI362" s="980">
        <v>0</v>
      </c>
      <c r="DJ362" s="979">
        <v>0</v>
      </c>
      <c r="DK362" s="980">
        <v>0</v>
      </c>
      <c r="DL362" s="979">
        <v>0</v>
      </c>
      <c r="DM362" s="980">
        <v>0</v>
      </c>
      <c r="DN362" s="979">
        <v>0</v>
      </c>
      <c r="DO362" s="980">
        <v>0</v>
      </c>
      <c r="DP362" s="981">
        <v>0</v>
      </c>
      <c r="DQ362" s="946"/>
      <c r="DR362" s="973"/>
      <c r="DS362" s="946"/>
      <c r="DT362" s="978">
        <v>0</v>
      </c>
      <c r="DU362" s="979">
        <v>0</v>
      </c>
      <c r="DV362" s="980">
        <v>0</v>
      </c>
      <c r="DW362" s="979">
        <v>0</v>
      </c>
      <c r="DX362" s="980">
        <v>0</v>
      </c>
      <c r="DY362" s="979">
        <v>0</v>
      </c>
      <c r="DZ362" s="980">
        <v>0</v>
      </c>
      <c r="EA362" s="979">
        <v>0</v>
      </c>
      <c r="EB362" s="980">
        <v>0</v>
      </c>
      <c r="EC362" s="979">
        <v>0</v>
      </c>
      <c r="ED362" s="980">
        <v>0</v>
      </c>
      <c r="EE362" s="979">
        <v>0</v>
      </c>
      <c r="EF362" s="980">
        <v>0</v>
      </c>
      <c r="EG362" s="979">
        <v>0</v>
      </c>
      <c r="EH362" s="980">
        <v>0</v>
      </c>
      <c r="EI362" s="979">
        <v>0</v>
      </c>
      <c r="EJ362" s="980">
        <v>0</v>
      </c>
      <c r="EK362" s="979">
        <v>0</v>
      </c>
      <c r="EL362" s="980">
        <v>0</v>
      </c>
      <c r="EM362" s="979">
        <v>0</v>
      </c>
      <c r="EN362" s="980">
        <v>0</v>
      </c>
      <c r="EO362" s="979">
        <v>0</v>
      </c>
      <c r="EP362" s="980">
        <v>0</v>
      </c>
      <c r="EQ362" s="979">
        <v>0</v>
      </c>
      <c r="ER362" s="980">
        <v>0</v>
      </c>
      <c r="ES362" s="979">
        <v>0</v>
      </c>
      <c r="ET362" s="980">
        <v>0</v>
      </c>
      <c r="EU362" s="979">
        <v>0</v>
      </c>
      <c r="EV362" s="980">
        <v>0</v>
      </c>
      <c r="EW362" s="979">
        <v>0</v>
      </c>
      <c r="EX362" s="980">
        <v>0</v>
      </c>
      <c r="EY362" s="979">
        <v>0</v>
      </c>
      <c r="EZ362" s="980">
        <v>0</v>
      </c>
      <c r="FA362" s="979">
        <v>0</v>
      </c>
      <c r="FB362" s="980">
        <v>0</v>
      </c>
      <c r="FC362" s="981">
        <v>0</v>
      </c>
      <c r="FD362" s="946"/>
      <c r="FE362" s="974"/>
      <c r="FF362" s="946"/>
      <c r="FG362" s="975"/>
      <c r="FI362" s="982" t="b">
        <v>1</v>
      </c>
    </row>
    <row r="363" spans="2:165" hidden="1" outlineLevel="1">
      <c r="B363" s="1013">
        <v>344</v>
      </c>
      <c r="C363" s="1014" t="s">
        <v>758</v>
      </c>
      <c r="E363" s="1015">
        <v>0</v>
      </c>
      <c r="F363" s="1016">
        <v>0</v>
      </c>
      <c r="G363" s="1017">
        <v>0</v>
      </c>
      <c r="H363" s="1016">
        <v>0</v>
      </c>
      <c r="I363" s="1017">
        <v>0</v>
      </c>
      <c r="J363" s="1016">
        <v>0</v>
      </c>
      <c r="K363" s="1017">
        <v>0</v>
      </c>
      <c r="L363" s="1016">
        <v>0</v>
      </c>
      <c r="M363" s="1017">
        <v>0</v>
      </c>
      <c r="N363" s="1016">
        <v>0</v>
      </c>
      <c r="O363" s="1017">
        <v>0</v>
      </c>
      <c r="P363" s="1016">
        <v>0</v>
      </c>
      <c r="Q363" s="1017">
        <v>0</v>
      </c>
      <c r="R363" s="1016">
        <v>0</v>
      </c>
      <c r="S363" s="1017">
        <v>0</v>
      </c>
      <c r="T363" s="1016">
        <v>0</v>
      </c>
      <c r="U363" s="1017">
        <v>0</v>
      </c>
      <c r="V363" s="1016">
        <v>0</v>
      </c>
      <c r="W363" s="1017">
        <v>0</v>
      </c>
      <c r="X363" s="1016">
        <v>0</v>
      </c>
      <c r="Y363" s="1017">
        <v>0</v>
      </c>
      <c r="Z363" s="1016">
        <v>0</v>
      </c>
      <c r="AA363" s="1017">
        <v>0</v>
      </c>
      <c r="AB363" s="1016">
        <v>0</v>
      </c>
      <c r="AC363" s="1017">
        <v>0</v>
      </c>
      <c r="AD363" s="1016">
        <v>0</v>
      </c>
      <c r="AE363" s="1017">
        <v>0</v>
      </c>
      <c r="AF363" s="1016">
        <v>0</v>
      </c>
      <c r="AG363" s="1017">
        <v>0</v>
      </c>
      <c r="AH363" s="1016">
        <v>0</v>
      </c>
      <c r="AI363" s="1017">
        <v>0</v>
      </c>
      <c r="AJ363" s="1016">
        <v>0</v>
      </c>
      <c r="AK363" s="1017">
        <v>0</v>
      </c>
      <c r="AL363" s="1016">
        <v>0</v>
      </c>
      <c r="AM363" s="1017">
        <v>0</v>
      </c>
      <c r="AN363" s="1018">
        <v>0</v>
      </c>
      <c r="AO363" s="946"/>
      <c r="AP363" s="964"/>
      <c r="AQ363" s="946"/>
      <c r="AR363" s="1015">
        <v>0</v>
      </c>
      <c r="AS363" s="1016">
        <v>0</v>
      </c>
      <c r="AT363" s="1017">
        <v>0</v>
      </c>
      <c r="AU363" s="1016">
        <v>0</v>
      </c>
      <c r="AV363" s="1017">
        <v>0</v>
      </c>
      <c r="AW363" s="1016">
        <v>0</v>
      </c>
      <c r="AX363" s="1017">
        <v>0</v>
      </c>
      <c r="AY363" s="1016">
        <v>0</v>
      </c>
      <c r="AZ363" s="1017">
        <v>0</v>
      </c>
      <c r="BA363" s="1016">
        <v>0</v>
      </c>
      <c r="BB363" s="1017">
        <v>0</v>
      </c>
      <c r="BC363" s="1016">
        <v>0</v>
      </c>
      <c r="BD363" s="1017">
        <v>0</v>
      </c>
      <c r="BE363" s="1016">
        <v>0</v>
      </c>
      <c r="BF363" s="1017">
        <v>0</v>
      </c>
      <c r="BG363" s="1016">
        <v>0</v>
      </c>
      <c r="BH363" s="1017">
        <v>0</v>
      </c>
      <c r="BI363" s="1016">
        <v>0</v>
      </c>
      <c r="BJ363" s="1017">
        <v>0</v>
      </c>
      <c r="BK363" s="1016">
        <v>0</v>
      </c>
      <c r="BL363" s="1017">
        <v>0</v>
      </c>
      <c r="BM363" s="1016">
        <v>0</v>
      </c>
      <c r="BN363" s="1017">
        <v>0</v>
      </c>
      <c r="BO363" s="1016">
        <v>0</v>
      </c>
      <c r="BP363" s="1017">
        <v>0</v>
      </c>
      <c r="BQ363" s="1016">
        <v>0</v>
      </c>
      <c r="BR363" s="1017">
        <v>0</v>
      </c>
      <c r="BS363" s="1016">
        <v>0</v>
      </c>
      <c r="BT363" s="1017">
        <v>0</v>
      </c>
      <c r="BU363" s="1016">
        <v>0</v>
      </c>
      <c r="BV363" s="1017">
        <v>0</v>
      </c>
      <c r="BW363" s="1016">
        <v>0</v>
      </c>
      <c r="BX363" s="1017">
        <v>0</v>
      </c>
      <c r="BY363" s="1016">
        <v>0</v>
      </c>
      <c r="BZ363" s="1017">
        <v>0</v>
      </c>
      <c r="CA363" s="1018">
        <v>0</v>
      </c>
      <c r="CB363" s="946"/>
      <c r="CC363" s="971"/>
      <c r="CD363" s="946"/>
      <c r="CE363" s="972"/>
      <c r="CF363" s="946"/>
      <c r="CG363" s="1015">
        <v>0</v>
      </c>
      <c r="CH363" s="1016">
        <v>0</v>
      </c>
      <c r="CI363" s="1017">
        <v>0</v>
      </c>
      <c r="CJ363" s="1016">
        <v>0</v>
      </c>
      <c r="CK363" s="1017">
        <v>0</v>
      </c>
      <c r="CL363" s="1016">
        <v>0</v>
      </c>
      <c r="CM363" s="1017">
        <v>0</v>
      </c>
      <c r="CN363" s="1016">
        <v>0</v>
      </c>
      <c r="CO363" s="1017">
        <v>0</v>
      </c>
      <c r="CP363" s="1016">
        <v>0</v>
      </c>
      <c r="CQ363" s="1017">
        <v>0</v>
      </c>
      <c r="CR363" s="1016">
        <v>0</v>
      </c>
      <c r="CS363" s="1017">
        <v>0</v>
      </c>
      <c r="CT363" s="1016">
        <v>0</v>
      </c>
      <c r="CU363" s="1017">
        <v>0</v>
      </c>
      <c r="CV363" s="1016">
        <v>0</v>
      </c>
      <c r="CW363" s="1017">
        <v>0</v>
      </c>
      <c r="CX363" s="1016">
        <v>0</v>
      </c>
      <c r="CY363" s="1017">
        <v>0</v>
      </c>
      <c r="CZ363" s="1016">
        <v>0</v>
      </c>
      <c r="DA363" s="1017">
        <v>0</v>
      </c>
      <c r="DB363" s="1016">
        <v>0</v>
      </c>
      <c r="DC363" s="1017">
        <v>0</v>
      </c>
      <c r="DD363" s="1016">
        <v>0</v>
      </c>
      <c r="DE363" s="1017">
        <v>0</v>
      </c>
      <c r="DF363" s="1016">
        <v>0</v>
      </c>
      <c r="DG363" s="1017">
        <v>0</v>
      </c>
      <c r="DH363" s="1016">
        <v>0</v>
      </c>
      <c r="DI363" s="1017">
        <v>0</v>
      </c>
      <c r="DJ363" s="1016">
        <v>0</v>
      </c>
      <c r="DK363" s="1017">
        <v>0</v>
      </c>
      <c r="DL363" s="1016">
        <v>0</v>
      </c>
      <c r="DM363" s="1017">
        <v>0</v>
      </c>
      <c r="DN363" s="1016">
        <v>0</v>
      </c>
      <c r="DO363" s="1017">
        <v>0</v>
      </c>
      <c r="DP363" s="1018">
        <v>0</v>
      </c>
      <c r="DQ363" s="946"/>
      <c r="DR363" s="973"/>
      <c r="DS363" s="946"/>
      <c r="DT363" s="1015">
        <v>0</v>
      </c>
      <c r="DU363" s="1016">
        <v>0</v>
      </c>
      <c r="DV363" s="1017">
        <v>0</v>
      </c>
      <c r="DW363" s="1016">
        <v>0</v>
      </c>
      <c r="DX363" s="1017">
        <v>0</v>
      </c>
      <c r="DY363" s="1016">
        <v>0</v>
      </c>
      <c r="DZ363" s="1017">
        <v>0</v>
      </c>
      <c r="EA363" s="1016">
        <v>0</v>
      </c>
      <c r="EB363" s="1017">
        <v>0</v>
      </c>
      <c r="EC363" s="1016">
        <v>0</v>
      </c>
      <c r="ED363" s="1017">
        <v>0</v>
      </c>
      <c r="EE363" s="1016">
        <v>0</v>
      </c>
      <c r="EF363" s="1017">
        <v>0</v>
      </c>
      <c r="EG363" s="1016">
        <v>0</v>
      </c>
      <c r="EH363" s="1017">
        <v>0</v>
      </c>
      <c r="EI363" s="1016">
        <v>0</v>
      </c>
      <c r="EJ363" s="1017">
        <v>0</v>
      </c>
      <c r="EK363" s="1016">
        <v>0</v>
      </c>
      <c r="EL363" s="1017">
        <v>0</v>
      </c>
      <c r="EM363" s="1016">
        <v>0</v>
      </c>
      <c r="EN363" s="1017">
        <v>0</v>
      </c>
      <c r="EO363" s="1016">
        <v>0</v>
      </c>
      <c r="EP363" s="1017">
        <v>0</v>
      </c>
      <c r="EQ363" s="1016">
        <v>0</v>
      </c>
      <c r="ER363" s="1017">
        <v>0</v>
      </c>
      <c r="ES363" s="1016">
        <v>0</v>
      </c>
      <c r="ET363" s="1017">
        <v>0</v>
      </c>
      <c r="EU363" s="1016">
        <v>0</v>
      </c>
      <c r="EV363" s="1017">
        <v>0</v>
      </c>
      <c r="EW363" s="1016">
        <v>0</v>
      </c>
      <c r="EX363" s="1017">
        <v>0</v>
      </c>
      <c r="EY363" s="1016">
        <v>0</v>
      </c>
      <c r="EZ363" s="1017">
        <v>0</v>
      </c>
      <c r="FA363" s="1016">
        <v>0</v>
      </c>
      <c r="FB363" s="1017">
        <v>0</v>
      </c>
      <c r="FC363" s="1018">
        <v>0</v>
      </c>
      <c r="FD363" s="946"/>
      <c r="FE363" s="974"/>
      <c r="FF363" s="946"/>
      <c r="FG363" s="975"/>
      <c r="FI363" s="1019" t="b">
        <v>1</v>
      </c>
    </row>
    <row r="364" spans="2:165" hidden="1" outlineLevel="1">
      <c r="B364" s="976">
        <v>345</v>
      </c>
      <c r="C364" s="1020" t="s">
        <v>759</v>
      </c>
      <c r="E364" s="978">
        <v>0</v>
      </c>
      <c r="F364" s="979">
        <v>0</v>
      </c>
      <c r="G364" s="980">
        <v>0</v>
      </c>
      <c r="H364" s="979">
        <v>0</v>
      </c>
      <c r="I364" s="980">
        <v>0</v>
      </c>
      <c r="J364" s="979">
        <v>0</v>
      </c>
      <c r="K364" s="980">
        <v>0</v>
      </c>
      <c r="L364" s="979">
        <v>0</v>
      </c>
      <c r="M364" s="980">
        <v>0</v>
      </c>
      <c r="N364" s="979">
        <v>0</v>
      </c>
      <c r="O364" s="980">
        <v>0</v>
      </c>
      <c r="P364" s="979">
        <v>0</v>
      </c>
      <c r="Q364" s="980">
        <v>0</v>
      </c>
      <c r="R364" s="979">
        <v>0</v>
      </c>
      <c r="S364" s="980">
        <v>0</v>
      </c>
      <c r="T364" s="979">
        <v>0</v>
      </c>
      <c r="U364" s="980">
        <v>0</v>
      </c>
      <c r="V364" s="979">
        <v>0</v>
      </c>
      <c r="W364" s="980">
        <v>0</v>
      </c>
      <c r="X364" s="979">
        <v>0</v>
      </c>
      <c r="Y364" s="980">
        <v>0</v>
      </c>
      <c r="Z364" s="979">
        <v>0</v>
      </c>
      <c r="AA364" s="980">
        <v>0</v>
      </c>
      <c r="AB364" s="979">
        <v>0</v>
      </c>
      <c r="AC364" s="980">
        <v>0</v>
      </c>
      <c r="AD364" s="979">
        <v>0</v>
      </c>
      <c r="AE364" s="980">
        <v>0</v>
      </c>
      <c r="AF364" s="979">
        <v>0</v>
      </c>
      <c r="AG364" s="980">
        <v>0</v>
      </c>
      <c r="AH364" s="979">
        <v>0</v>
      </c>
      <c r="AI364" s="980">
        <v>0</v>
      </c>
      <c r="AJ364" s="979">
        <v>0</v>
      </c>
      <c r="AK364" s="980">
        <v>0</v>
      </c>
      <c r="AL364" s="979">
        <v>0</v>
      </c>
      <c r="AM364" s="980">
        <v>0</v>
      </c>
      <c r="AN364" s="981">
        <v>0</v>
      </c>
      <c r="AO364" s="946"/>
      <c r="AP364" s="964"/>
      <c r="AQ364" s="946"/>
      <c r="AR364" s="978">
        <v>0</v>
      </c>
      <c r="AS364" s="979">
        <v>0</v>
      </c>
      <c r="AT364" s="980">
        <v>0</v>
      </c>
      <c r="AU364" s="979">
        <v>0</v>
      </c>
      <c r="AV364" s="980">
        <v>0</v>
      </c>
      <c r="AW364" s="979">
        <v>0</v>
      </c>
      <c r="AX364" s="980">
        <v>0</v>
      </c>
      <c r="AY364" s="979">
        <v>0</v>
      </c>
      <c r="AZ364" s="980">
        <v>0</v>
      </c>
      <c r="BA364" s="979">
        <v>0</v>
      </c>
      <c r="BB364" s="980">
        <v>0</v>
      </c>
      <c r="BC364" s="979">
        <v>0</v>
      </c>
      <c r="BD364" s="980">
        <v>0</v>
      </c>
      <c r="BE364" s="979">
        <v>0</v>
      </c>
      <c r="BF364" s="980">
        <v>0</v>
      </c>
      <c r="BG364" s="979">
        <v>0</v>
      </c>
      <c r="BH364" s="980">
        <v>0</v>
      </c>
      <c r="BI364" s="979">
        <v>0</v>
      </c>
      <c r="BJ364" s="980">
        <v>0</v>
      </c>
      <c r="BK364" s="979">
        <v>0</v>
      </c>
      <c r="BL364" s="980">
        <v>0</v>
      </c>
      <c r="BM364" s="979">
        <v>0</v>
      </c>
      <c r="BN364" s="980">
        <v>0</v>
      </c>
      <c r="BO364" s="979">
        <v>0</v>
      </c>
      <c r="BP364" s="980">
        <v>0</v>
      </c>
      <c r="BQ364" s="979">
        <v>0</v>
      </c>
      <c r="BR364" s="980">
        <v>0</v>
      </c>
      <c r="BS364" s="979">
        <v>0</v>
      </c>
      <c r="BT364" s="980">
        <v>0</v>
      </c>
      <c r="BU364" s="979">
        <v>0</v>
      </c>
      <c r="BV364" s="980">
        <v>0</v>
      </c>
      <c r="BW364" s="979">
        <v>0</v>
      </c>
      <c r="BX364" s="980">
        <v>0</v>
      </c>
      <c r="BY364" s="979">
        <v>0</v>
      </c>
      <c r="BZ364" s="980">
        <v>0</v>
      </c>
      <c r="CA364" s="981">
        <v>0</v>
      </c>
      <c r="CB364" s="946"/>
      <c r="CC364" s="971"/>
      <c r="CD364" s="946"/>
      <c r="CE364" s="972"/>
      <c r="CF364" s="946"/>
      <c r="CG364" s="978">
        <v>0</v>
      </c>
      <c r="CH364" s="979">
        <v>0</v>
      </c>
      <c r="CI364" s="980">
        <v>0</v>
      </c>
      <c r="CJ364" s="979">
        <v>0</v>
      </c>
      <c r="CK364" s="980">
        <v>0</v>
      </c>
      <c r="CL364" s="979">
        <v>0</v>
      </c>
      <c r="CM364" s="980">
        <v>0</v>
      </c>
      <c r="CN364" s="979">
        <v>0</v>
      </c>
      <c r="CO364" s="980">
        <v>0</v>
      </c>
      <c r="CP364" s="979">
        <v>0</v>
      </c>
      <c r="CQ364" s="980">
        <v>0</v>
      </c>
      <c r="CR364" s="979">
        <v>0</v>
      </c>
      <c r="CS364" s="980">
        <v>0</v>
      </c>
      <c r="CT364" s="979">
        <v>0</v>
      </c>
      <c r="CU364" s="980">
        <v>0</v>
      </c>
      <c r="CV364" s="979">
        <v>0</v>
      </c>
      <c r="CW364" s="980">
        <v>0</v>
      </c>
      <c r="CX364" s="979">
        <v>0</v>
      </c>
      <c r="CY364" s="980">
        <v>0</v>
      </c>
      <c r="CZ364" s="979">
        <v>0</v>
      </c>
      <c r="DA364" s="980">
        <v>0</v>
      </c>
      <c r="DB364" s="979">
        <v>0</v>
      </c>
      <c r="DC364" s="980">
        <v>0</v>
      </c>
      <c r="DD364" s="979">
        <v>0</v>
      </c>
      <c r="DE364" s="980">
        <v>0</v>
      </c>
      <c r="DF364" s="979">
        <v>0</v>
      </c>
      <c r="DG364" s="980">
        <v>0</v>
      </c>
      <c r="DH364" s="979">
        <v>0</v>
      </c>
      <c r="DI364" s="980">
        <v>0</v>
      </c>
      <c r="DJ364" s="979">
        <v>0</v>
      </c>
      <c r="DK364" s="980">
        <v>0</v>
      </c>
      <c r="DL364" s="979">
        <v>0</v>
      </c>
      <c r="DM364" s="980">
        <v>0</v>
      </c>
      <c r="DN364" s="979">
        <v>0</v>
      </c>
      <c r="DO364" s="980">
        <v>0</v>
      </c>
      <c r="DP364" s="981">
        <v>0</v>
      </c>
      <c r="DQ364" s="946"/>
      <c r="DR364" s="973"/>
      <c r="DS364" s="946"/>
      <c r="DT364" s="978">
        <v>0</v>
      </c>
      <c r="DU364" s="979">
        <v>0</v>
      </c>
      <c r="DV364" s="980">
        <v>0</v>
      </c>
      <c r="DW364" s="979">
        <v>0</v>
      </c>
      <c r="DX364" s="980">
        <v>0</v>
      </c>
      <c r="DY364" s="979">
        <v>0</v>
      </c>
      <c r="DZ364" s="980">
        <v>0</v>
      </c>
      <c r="EA364" s="979">
        <v>0</v>
      </c>
      <c r="EB364" s="980">
        <v>0</v>
      </c>
      <c r="EC364" s="979">
        <v>0</v>
      </c>
      <c r="ED364" s="980">
        <v>0</v>
      </c>
      <c r="EE364" s="979">
        <v>0</v>
      </c>
      <c r="EF364" s="980">
        <v>0</v>
      </c>
      <c r="EG364" s="979">
        <v>0</v>
      </c>
      <c r="EH364" s="980">
        <v>0</v>
      </c>
      <c r="EI364" s="979">
        <v>0</v>
      </c>
      <c r="EJ364" s="980">
        <v>0</v>
      </c>
      <c r="EK364" s="979">
        <v>0</v>
      </c>
      <c r="EL364" s="980">
        <v>0</v>
      </c>
      <c r="EM364" s="979">
        <v>0</v>
      </c>
      <c r="EN364" s="980">
        <v>0</v>
      </c>
      <c r="EO364" s="979">
        <v>0</v>
      </c>
      <c r="EP364" s="980">
        <v>0</v>
      </c>
      <c r="EQ364" s="979">
        <v>0</v>
      </c>
      <c r="ER364" s="980">
        <v>0</v>
      </c>
      <c r="ES364" s="979">
        <v>0</v>
      </c>
      <c r="ET364" s="980">
        <v>0</v>
      </c>
      <c r="EU364" s="979">
        <v>0</v>
      </c>
      <c r="EV364" s="980">
        <v>0</v>
      </c>
      <c r="EW364" s="979">
        <v>0</v>
      </c>
      <c r="EX364" s="980">
        <v>0</v>
      </c>
      <c r="EY364" s="979">
        <v>0</v>
      </c>
      <c r="EZ364" s="980">
        <v>0</v>
      </c>
      <c r="FA364" s="979">
        <v>0</v>
      </c>
      <c r="FB364" s="980">
        <v>0</v>
      </c>
      <c r="FC364" s="981">
        <v>0</v>
      </c>
      <c r="FD364" s="946"/>
      <c r="FE364" s="974"/>
      <c r="FF364" s="946"/>
      <c r="FG364" s="975"/>
      <c r="FI364" s="982" t="b">
        <v>1</v>
      </c>
    </row>
    <row r="365" spans="2:165" hidden="1" outlineLevel="1">
      <c r="B365" s="983">
        <v>346</v>
      </c>
      <c r="C365" s="1012" t="s">
        <v>760</v>
      </c>
      <c r="E365" s="985">
        <v>0</v>
      </c>
      <c r="F365" s="986">
        <v>0</v>
      </c>
      <c r="G365" s="987">
        <v>0</v>
      </c>
      <c r="H365" s="986">
        <v>0</v>
      </c>
      <c r="I365" s="987">
        <v>0</v>
      </c>
      <c r="J365" s="986">
        <v>0</v>
      </c>
      <c r="K365" s="987">
        <v>0</v>
      </c>
      <c r="L365" s="986">
        <v>0</v>
      </c>
      <c r="M365" s="987">
        <v>0</v>
      </c>
      <c r="N365" s="986">
        <v>0</v>
      </c>
      <c r="O365" s="987">
        <v>0</v>
      </c>
      <c r="P365" s="986">
        <v>0</v>
      </c>
      <c r="Q365" s="987">
        <v>0</v>
      </c>
      <c r="R365" s="986">
        <v>0</v>
      </c>
      <c r="S365" s="987">
        <v>0</v>
      </c>
      <c r="T365" s="986">
        <v>0</v>
      </c>
      <c r="U365" s="987">
        <v>0</v>
      </c>
      <c r="V365" s="986">
        <v>0</v>
      </c>
      <c r="W365" s="987">
        <v>0</v>
      </c>
      <c r="X365" s="986">
        <v>0</v>
      </c>
      <c r="Y365" s="987">
        <v>0</v>
      </c>
      <c r="Z365" s="986">
        <v>0</v>
      </c>
      <c r="AA365" s="987">
        <v>0</v>
      </c>
      <c r="AB365" s="986">
        <v>0</v>
      </c>
      <c r="AC365" s="987">
        <v>0</v>
      </c>
      <c r="AD365" s="986">
        <v>0</v>
      </c>
      <c r="AE365" s="987">
        <v>0</v>
      </c>
      <c r="AF365" s="986">
        <v>0</v>
      </c>
      <c r="AG365" s="987">
        <v>0</v>
      </c>
      <c r="AH365" s="986">
        <v>0</v>
      </c>
      <c r="AI365" s="987">
        <v>0</v>
      </c>
      <c r="AJ365" s="986">
        <v>0</v>
      </c>
      <c r="AK365" s="987">
        <v>0</v>
      </c>
      <c r="AL365" s="986">
        <v>0</v>
      </c>
      <c r="AM365" s="987">
        <v>0</v>
      </c>
      <c r="AN365" s="988">
        <v>0</v>
      </c>
      <c r="AO365" s="946"/>
      <c r="AP365" s="964"/>
      <c r="AQ365" s="946"/>
      <c r="AR365" s="985">
        <v>0</v>
      </c>
      <c r="AS365" s="986">
        <v>0</v>
      </c>
      <c r="AT365" s="987">
        <v>0</v>
      </c>
      <c r="AU365" s="986">
        <v>0</v>
      </c>
      <c r="AV365" s="987">
        <v>0</v>
      </c>
      <c r="AW365" s="986">
        <v>0</v>
      </c>
      <c r="AX365" s="987">
        <v>0</v>
      </c>
      <c r="AY365" s="986">
        <v>0</v>
      </c>
      <c r="AZ365" s="987">
        <v>0</v>
      </c>
      <c r="BA365" s="986">
        <v>0</v>
      </c>
      <c r="BB365" s="987">
        <v>0</v>
      </c>
      <c r="BC365" s="986">
        <v>0</v>
      </c>
      <c r="BD365" s="987">
        <v>0</v>
      </c>
      <c r="BE365" s="986">
        <v>0</v>
      </c>
      <c r="BF365" s="987">
        <v>0</v>
      </c>
      <c r="BG365" s="986">
        <v>0</v>
      </c>
      <c r="BH365" s="987">
        <v>0</v>
      </c>
      <c r="BI365" s="986">
        <v>0</v>
      </c>
      <c r="BJ365" s="987">
        <v>0</v>
      </c>
      <c r="BK365" s="986">
        <v>0</v>
      </c>
      <c r="BL365" s="987">
        <v>0</v>
      </c>
      <c r="BM365" s="986">
        <v>0</v>
      </c>
      <c r="BN365" s="987">
        <v>0</v>
      </c>
      <c r="BO365" s="986">
        <v>0</v>
      </c>
      <c r="BP365" s="987">
        <v>0</v>
      </c>
      <c r="BQ365" s="986">
        <v>0</v>
      </c>
      <c r="BR365" s="987">
        <v>0</v>
      </c>
      <c r="BS365" s="986">
        <v>0</v>
      </c>
      <c r="BT365" s="987">
        <v>0</v>
      </c>
      <c r="BU365" s="986">
        <v>0</v>
      </c>
      <c r="BV365" s="987">
        <v>0</v>
      </c>
      <c r="BW365" s="986">
        <v>0</v>
      </c>
      <c r="BX365" s="987">
        <v>0</v>
      </c>
      <c r="BY365" s="986">
        <v>0</v>
      </c>
      <c r="BZ365" s="987">
        <v>0</v>
      </c>
      <c r="CA365" s="988">
        <v>0</v>
      </c>
      <c r="CB365" s="946"/>
      <c r="CC365" s="971"/>
      <c r="CD365" s="946"/>
      <c r="CE365" s="972"/>
      <c r="CF365" s="946"/>
      <c r="CG365" s="985">
        <v>0</v>
      </c>
      <c r="CH365" s="986">
        <v>0</v>
      </c>
      <c r="CI365" s="987">
        <v>0</v>
      </c>
      <c r="CJ365" s="986">
        <v>0</v>
      </c>
      <c r="CK365" s="987">
        <v>0</v>
      </c>
      <c r="CL365" s="986">
        <v>0</v>
      </c>
      <c r="CM365" s="987">
        <v>0</v>
      </c>
      <c r="CN365" s="986">
        <v>0</v>
      </c>
      <c r="CO365" s="987">
        <v>0</v>
      </c>
      <c r="CP365" s="986">
        <v>0</v>
      </c>
      <c r="CQ365" s="987">
        <v>0</v>
      </c>
      <c r="CR365" s="986">
        <v>0</v>
      </c>
      <c r="CS365" s="987">
        <v>0</v>
      </c>
      <c r="CT365" s="986">
        <v>0</v>
      </c>
      <c r="CU365" s="987">
        <v>0</v>
      </c>
      <c r="CV365" s="986">
        <v>0</v>
      </c>
      <c r="CW365" s="987">
        <v>0</v>
      </c>
      <c r="CX365" s="986">
        <v>0</v>
      </c>
      <c r="CY365" s="987">
        <v>0</v>
      </c>
      <c r="CZ365" s="986">
        <v>0</v>
      </c>
      <c r="DA365" s="987">
        <v>0</v>
      </c>
      <c r="DB365" s="986">
        <v>0</v>
      </c>
      <c r="DC365" s="987">
        <v>0</v>
      </c>
      <c r="DD365" s="986">
        <v>0</v>
      </c>
      <c r="DE365" s="987">
        <v>0</v>
      </c>
      <c r="DF365" s="986">
        <v>0</v>
      </c>
      <c r="DG365" s="987">
        <v>0</v>
      </c>
      <c r="DH365" s="986">
        <v>0</v>
      </c>
      <c r="DI365" s="987">
        <v>0</v>
      </c>
      <c r="DJ365" s="986">
        <v>0</v>
      </c>
      <c r="DK365" s="987">
        <v>0</v>
      </c>
      <c r="DL365" s="986">
        <v>0</v>
      </c>
      <c r="DM365" s="987">
        <v>0</v>
      </c>
      <c r="DN365" s="986">
        <v>0</v>
      </c>
      <c r="DO365" s="987">
        <v>0</v>
      </c>
      <c r="DP365" s="988">
        <v>0</v>
      </c>
      <c r="DQ365" s="946"/>
      <c r="DR365" s="973"/>
      <c r="DS365" s="946"/>
      <c r="DT365" s="985">
        <v>0</v>
      </c>
      <c r="DU365" s="986">
        <v>0</v>
      </c>
      <c r="DV365" s="987">
        <v>0</v>
      </c>
      <c r="DW365" s="986">
        <v>0</v>
      </c>
      <c r="DX365" s="987">
        <v>0</v>
      </c>
      <c r="DY365" s="986">
        <v>0</v>
      </c>
      <c r="DZ365" s="987">
        <v>0</v>
      </c>
      <c r="EA365" s="986">
        <v>0</v>
      </c>
      <c r="EB365" s="987">
        <v>0</v>
      </c>
      <c r="EC365" s="986">
        <v>0</v>
      </c>
      <c r="ED365" s="987">
        <v>0</v>
      </c>
      <c r="EE365" s="986">
        <v>0</v>
      </c>
      <c r="EF365" s="987">
        <v>0</v>
      </c>
      <c r="EG365" s="986">
        <v>0</v>
      </c>
      <c r="EH365" s="987">
        <v>0</v>
      </c>
      <c r="EI365" s="986">
        <v>0</v>
      </c>
      <c r="EJ365" s="987">
        <v>0</v>
      </c>
      <c r="EK365" s="986">
        <v>0</v>
      </c>
      <c r="EL365" s="987">
        <v>0</v>
      </c>
      <c r="EM365" s="986">
        <v>0</v>
      </c>
      <c r="EN365" s="987">
        <v>0</v>
      </c>
      <c r="EO365" s="986">
        <v>0</v>
      </c>
      <c r="EP365" s="987">
        <v>0</v>
      </c>
      <c r="EQ365" s="986">
        <v>0</v>
      </c>
      <c r="ER365" s="987">
        <v>0</v>
      </c>
      <c r="ES365" s="986">
        <v>0</v>
      </c>
      <c r="ET365" s="987">
        <v>0</v>
      </c>
      <c r="EU365" s="986">
        <v>0</v>
      </c>
      <c r="EV365" s="987">
        <v>0</v>
      </c>
      <c r="EW365" s="986">
        <v>0</v>
      </c>
      <c r="EX365" s="987">
        <v>0</v>
      </c>
      <c r="EY365" s="986">
        <v>0</v>
      </c>
      <c r="EZ365" s="987">
        <v>0</v>
      </c>
      <c r="FA365" s="986">
        <v>0</v>
      </c>
      <c r="FB365" s="987">
        <v>0</v>
      </c>
      <c r="FC365" s="988">
        <v>0</v>
      </c>
      <c r="FD365" s="946"/>
      <c r="FE365" s="974"/>
      <c r="FF365" s="946"/>
      <c r="FG365" s="975"/>
      <c r="FI365" s="989" t="b">
        <v>1</v>
      </c>
    </row>
    <row r="366" spans="2:165" hidden="1" outlineLevel="1">
      <c r="B366" s="990">
        <v>347</v>
      </c>
      <c r="C366" s="1011" t="s">
        <v>761</v>
      </c>
      <c r="E366" s="992">
        <v>0</v>
      </c>
      <c r="F366" s="993">
        <v>0</v>
      </c>
      <c r="G366" s="994">
        <v>0</v>
      </c>
      <c r="H366" s="993">
        <v>0</v>
      </c>
      <c r="I366" s="994">
        <v>0</v>
      </c>
      <c r="J366" s="993">
        <v>0</v>
      </c>
      <c r="K366" s="994">
        <v>0</v>
      </c>
      <c r="L366" s="993">
        <v>0</v>
      </c>
      <c r="M366" s="994">
        <v>0</v>
      </c>
      <c r="N366" s="993">
        <v>0</v>
      </c>
      <c r="O366" s="994">
        <v>0</v>
      </c>
      <c r="P366" s="993">
        <v>0</v>
      </c>
      <c r="Q366" s="994">
        <v>0</v>
      </c>
      <c r="R366" s="993">
        <v>0</v>
      </c>
      <c r="S366" s="994">
        <v>0</v>
      </c>
      <c r="T366" s="993">
        <v>0</v>
      </c>
      <c r="U366" s="994">
        <v>0</v>
      </c>
      <c r="V366" s="993">
        <v>0</v>
      </c>
      <c r="W366" s="994">
        <v>0</v>
      </c>
      <c r="X366" s="993">
        <v>0</v>
      </c>
      <c r="Y366" s="994">
        <v>0</v>
      </c>
      <c r="Z366" s="993">
        <v>0</v>
      </c>
      <c r="AA366" s="994">
        <v>0</v>
      </c>
      <c r="AB366" s="993">
        <v>0</v>
      </c>
      <c r="AC366" s="994">
        <v>0</v>
      </c>
      <c r="AD366" s="993">
        <v>0</v>
      </c>
      <c r="AE366" s="994">
        <v>0</v>
      </c>
      <c r="AF366" s="993">
        <v>0</v>
      </c>
      <c r="AG366" s="994">
        <v>0</v>
      </c>
      <c r="AH366" s="993">
        <v>0</v>
      </c>
      <c r="AI366" s="994">
        <v>0</v>
      </c>
      <c r="AJ366" s="993">
        <v>0</v>
      </c>
      <c r="AK366" s="994">
        <v>0</v>
      </c>
      <c r="AL366" s="993">
        <v>0</v>
      </c>
      <c r="AM366" s="994">
        <v>0</v>
      </c>
      <c r="AN366" s="995">
        <v>0</v>
      </c>
      <c r="AO366" s="946"/>
      <c r="AP366" s="964"/>
      <c r="AQ366" s="946"/>
      <c r="AR366" s="992">
        <v>0</v>
      </c>
      <c r="AS366" s="993">
        <v>0</v>
      </c>
      <c r="AT366" s="994">
        <v>0</v>
      </c>
      <c r="AU366" s="993">
        <v>0</v>
      </c>
      <c r="AV366" s="994">
        <v>0</v>
      </c>
      <c r="AW366" s="993">
        <v>0</v>
      </c>
      <c r="AX366" s="994">
        <v>0</v>
      </c>
      <c r="AY366" s="993">
        <v>0</v>
      </c>
      <c r="AZ366" s="994">
        <v>0</v>
      </c>
      <c r="BA366" s="993">
        <v>0</v>
      </c>
      <c r="BB366" s="994">
        <v>0</v>
      </c>
      <c r="BC366" s="993">
        <v>0</v>
      </c>
      <c r="BD366" s="994">
        <v>0</v>
      </c>
      <c r="BE366" s="993">
        <v>0</v>
      </c>
      <c r="BF366" s="994">
        <v>0</v>
      </c>
      <c r="BG366" s="993">
        <v>0</v>
      </c>
      <c r="BH366" s="994">
        <v>0</v>
      </c>
      <c r="BI366" s="993">
        <v>0</v>
      </c>
      <c r="BJ366" s="994">
        <v>0</v>
      </c>
      <c r="BK366" s="993">
        <v>0</v>
      </c>
      <c r="BL366" s="994">
        <v>0</v>
      </c>
      <c r="BM366" s="993">
        <v>0</v>
      </c>
      <c r="BN366" s="994">
        <v>0</v>
      </c>
      <c r="BO366" s="993">
        <v>0</v>
      </c>
      <c r="BP366" s="994">
        <v>0</v>
      </c>
      <c r="BQ366" s="993">
        <v>0</v>
      </c>
      <c r="BR366" s="994">
        <v>0</v>
      </c>
      <c r="BS366" s="993">
        <v>0</v>
      </c>
      <c r="BT366" s="994">
        <v>0</v>
      </c>
      <c r="BU366" s="993">
        <v>0</v>
      </c>
      <c r="BV366" s="994">
        <v>0</v>
      </c>
      <c r="BW366" s="993">
        <v>0</v>
      </c>
      <c r="BX366" s="994">
        <v>0</v>
      </c>
      <c r="BY366" s="993">
        <v>0</v>
      </c>
      <c r="BZ366" s="994">
        <v>0</v>
      </c>
      <c r="CA366" s="995">
        <v>0</v>
      </c>
      <c r="CB366" s="946"/>
      <c r="CC366" s="971"/>
      <c r="CD366" s="946"/>
      <c r="CE366" s="972"/>
      <c r="CF366" s="946"/>
      <c r="CG366" s="992">
        <v>0</v>
      </c>
      <c r="CH366" s="993">
        <v>0</v>
      </c>
      <c r="CI366" s="994">
        <v>0</v>
      </c>
      <c r="CJ366" s="993">
        <v>0</v>
      </c>
      <c r="CK366" s="994">
        <v>0</v>
      </c>
      <c r="CL366" s="993">
        <v>0</v>
      </c>
      <c r="CM366" s="994">
        <v>0</v>
      </c>
      <c r="CN366" s="993">
        <v>0</v>
      </c>
      <c r="CO366" s="994">
        <v>0</v>
      </c>
      <c r="CP366" s="993">
        <v>0</v>
      </c>
      <c r="CQ366" s="994">
        <v>0</v>
      </c>
      <c r="CR366" s="993">
        <v>0</v>
      </c>
      <c r="CS366" s="994">
        <v>0</v>
      </c>
      <c r="CT366" s="993">
        <v>0</v>
      </c>
      <c r="CU366" s="994">
        <v>0</v>
      </c>
      <c r="CV366" s="993">
        <v>0</v>
      </c>
      <c r="CW366" s="994">
        <v>0</v>
      </c>
      <c r="CX366" s="993">
        <v>0</v>
      </c>
      <c r="CY366" s="994">
        <v>0</v>
      </c>
      <c r="CZ366" s="993">
        <v>0</v>
      </c>
      <c r="DA366" s="994">
        <v>0</v>
      </c>
      <c r="DB366" s="993">
        <v>0</v>
      </c>
      <c r="DC366" s="994">
        <v>0</v>
      </c>
      <c r="DD366" s="993">
        <v>0</v>
      </c>
      <c r="DE366" s="994">
        <v>0</v>
      </c>
      <c r="DF366" s="993">
        <v>0</v>
      </c>
      <c r="DG366" s="994">
        <v>0</v>
      </c>
      <c r="DH366" s="993">
        <v>0</v>
      </c>
      <c r="DI366" s="994">
        <v>0</v>
      </c>
      <c r="DJ366" s="993">
        <v>0</v>
      </c>
      <c r="DK366" s="994">
        <v>0</v>
      </c>
      <c r="DL366" s="993">
        <v>0</v>
      </c>
      <c r="DM366" s="994">
        <v>0</v>
      </c>
      <c r="DN366" s="993">
        <v>0</v>
      </c>
      <c r="DO366" s="994">
        <v>0</v>
      </c>
      <c r="DP366" s="995">
        <v>0</v>
      </c>
      <c r="DQ366" s="946"/>
      <c r="DR366" s="973"/>
      <c r="DS366" s="946"/>
      <c r="DT366" s="992">
        <v>0</v>
      </c>
      <c r="DU366" s="993">
        <v>0</v>
      </c>
      <c r="DV366" s="994">
        <v>0</v>
      </c>
      <c r="DW366" s="993">
        <v>0</v>
      </c>
      <c r="DX366" s="994">
        <v>0</v>
      </c>
      <c r="DY366" s="993">
        <v>0</v>
      </c>
      <c r="DZ366" s="994">
        <v>0</v>
      </c>
      <c r="EA366" s="993">
        <v>0</v>
      </c>
      <c r="EB366" s="994">
        <v>0</v>
      </c>
      <c r="EC366" s="993">
        <v>0</v>
      </c>
      <c r="ED366" s="994">
        <v>0</v>
      </c>
      <c r="EE366" s="993">
        <v>0</v>
      </c>
      <c r="EF366" s="994">
        <v>0</v>
      </c>
      <c r="EG366" s="993">
        <v>0</v>
      </c>
      <c r="EH366" s="994">
        <v>0</v>
      </c>
      <c r="EI366" s="993">
        <v>0</v>
      </c>
      <c r="EJ366" s="994">
        <v>0</v>
      </c>
      <c r="EK366" s="993">
        <v>0</v>
      </c>
      <c r="EL366" s="994">
        <v>0</v>
      </c>
      <c r="EM366" s="993">
        <v>0</v>
      </c>
      <c r="EN366" s="994">
        <v>0</v>
      </c>
      <c r="EO366" s="993">
        <v>0</v>
      </c>
      <c r="EP366" s="994">
        <v>0</v>
      </c>
      <c r="EQ366" s="993">
        <v>0</v>
      </c>
      <c r="ER366" s="994">
        <v>0</v>
      </c>
      <c r="ES366" s="993">
        <v>0</v>
      </c>
      <c r="ET366" s="994">
        <v>0</v>
      </c>
      <c r="EU366" s="993">
        <v>0</v>
      </c>
      <c r="EV366" s="994">
        <v>0</v>
      </c>
      <c r="EW366" s="993">
        <v>0</v>
      </c>
      <c r="EX366" s="994">
        <v>0</v>
      </c>
      <c r="EY366" s="993">
        <v>0</v>
      </c>
      <c r="EZ366" s="994">
        <v>0</v>
      </c>
      <c r="FA366" s="993">
        <v>0</v>
      </c>
      <c r="FB366" s="994">
        <v>0</v>
      </c>
      <c r="FC366" s="995">
        <v>0</v>
      </c>
      <c r="FD366" s="946"/>
      <c r="FE366" s="974"/>
      <c r="FF366" s="946"/>
      <c r="FG366" s="975"/>
      <c r="FI366" s="996" t="b">
        <v>1</v>
      </c>
    </row>
    <row r="367" spans="2:165" hidden="1" outlineLevel="1">
      <c r="B367" s="983">
        <v>348</v>
      </c>
      <c r="C367" s="1012" t="s">
        <v>762</v>
      </c>
      <c r="E367" s="985">
        <v>0</v>
      </c>
      <c r="F367" s="986">
        <v>0</v>
      </c>
      <c r="G367" s="987">
        <v>0</v>
      </c>
      <c r="H367" s="986">
        <v>0</v>
      </c>
      <c r="I367" s="987">
        <v>0</v>
      </c>
      <c r="J367" s="986">
        <v>0</v>
      </c>
      <c r="K367" s="987">
        <v>0</v>
      </c>
      <c r="L367" s="986">
        <v>0</v>
      </c>
      <c r="M367" s="987">
        <v>0</v>
      </c>
      <c r="N367" s="986">
        <v>0</v>
      </c>
      <c r="O367" s="987">
        <v>0</v>
      </c>
      <c r="P367" s="986">
        <v>0</v>
      </c>
      <c r="Q367" s="987">
        <v>0</v>
      </c>
      <c r="R367" s="986">
        <v>0</v>
      </c>
      <c r="S367" s="987">
        <v>0</v>
      </c>
      <c r="T367" s="986">
        <v>0</v>
      </c>
      <c r="U367" s="987">
        <v>0</v>
      </c>
      <c r="V367" s="986">
        <v>0</v>
      </c>
      <c r="W367" s="987">
        <v>0</v>
      </c>
      <c r="X367" s="986">
        <v>0</v>
      </c>
      <c r="Y367" s="987">
        <v>0</v>
      </c>
      <c r="Z367" s="986">
        <v>0</v>
      </c>
      <c r="AA367" s="987">
        <v>0</v>
      </c>
      <c r="AB367" s="986">
        <v>0</v>
      </c>
      <c r="AC367" s="987">
        <v>0</v>
      </c>
      <c r="AD367" s="986">
        <v>0</v>
      </c>
      <c r="AE367" s="987">
        <v>0</v>
      </c>
      <c r="AF367" s="986">
        <v>0</v>
      </c>
      <c r="AG367" s="987">
        <v>0</v>
      </c>
      <c r="AH367" s="986">
        <v>0</v>
      </c>
      <c r="AI367" s="987">
        <v>0</v>
      </c>
      <c r="AJ367" s="986">
        <v>0</v>
      </c>
      <c r="AK367" s="987">
        <v>0</v>
      </c>
      <c r="AL367" s="986">
        <v>0</v>
      </c>
      <c r="AM367" s="987">
        <v>0</v>
      </c>
      <c r="AN367" s="988">
        <v>0</v>
      </c>
      <c r="AO367" s="946"/>
      <c r="AP367" s="964"/>
      <c r="AQ367" s="946"/>
      <c r="AR367" s="985">
        <v>0</v>
      </c>
      <c r="AS367" s="986">
        <v>0</v>
      </c>
      <c r="AT367" s="987">
        <v>0</v>
      </c>
      <c r="AU367" s="986">
        <v>0</v>
      </c>
      <c r="AV367" s="987">
        <v>0</v>
      </c>
      <c r="AW367" s="986">
        <v>0</v>
      </c>
      <c r="AX367" s="987">
        <v>0</v>
      </c>
      <c r="AY367" s="986">
        <v>0</v>
      </c>
      <c r="AZ367" s="987">
        <v>0</v>
      </c>
      <c r="BA367" s="986">
        <v>0</v>
      </c>
      <c r="BB367" s="987">
        <v>0</v>
      </c>
      <c r="BC367" s="986">
        <v>0</v>
      </c>
      <c r="BD367" s="987">
        <v>0</v>
      </c>
      <c r="BE367" s="986">
        <v>0</v>
      </c>
      <c r="BF367" s="987">
        <v>0</v>
      </c>
      <c r="BG367" s="986">
        <v>0</v>
      </c>
      <c r="BH367" s="987">
        <v>0</v>
      </c>
      <c r="BI367" s="986">
        <v>0</v>
      </c>
      <c r="BJ367" s="987">
        <v>0</v>
      </c>
      <c r="BK367" s="986">
        <v>0</v>
      </c>
      <c r="BL367" s="987">
        <v>0</v>
      </c>
      <c r="BM367" s="986">
        <v>0</v>
      </c>
      <c r="BN367" s="987">
        <v>0</v>
      </c>
      <c r="BO367" s="986">
        <v>0</v>
      </c>
      <c r="BP367" s="987">
        <v>0</v>
      </c>
      <c r="BQ367" s="986">
        <v>0</v>
      </c>
      <c r="BR367" s="987">
        <v>0</v>
      </c>
      <c r="BS367" s="986">
        <v>0</v>
      </c>
      <c r="BT367" s="987">
        <v>0</v>
      </c>
      <c r="BU367" s="986">
        <v>0</v>
      </c>
      <c r="BV367" s="987">
        <v>0</v>
      </c>
      <c r="BW367" s="986">
        <v>0</v>
      </c>
      <c r="BX367" s="987">
        <v>0</v>
      </c>
      <c r="BY367" s="986">
        <v>0</v>
      </c>
      <c r="BZ367" s="987">
        <v>0</v>
      </c>
      <c r="CA367" s="988">
        <v>0</v>
      </c>
      <c r="CB367" s="946"/>
      <c r="CC367" s="971"/>
      <c r="CD367" s="946"/>
      <c r="CE367" s="972"/>
      <c r="CF367" s="946"/>
      <c r="CG367" s="985">
        <v>0</v>
      </c>
      <c r="CH367" s="986">
        <v>0</v>
      </c>
      <c r="CI367" s="987">
        <v>0</v>
      </c>
      <c r="CJ367" s="986">
        <v>0</v>
      </c>
      <c r="CK367" s="987">
        <v>0</v>
      </c>
      <c r="CL367" s="986">
        <v>0</v>
      </c>
      <c r="CM367" s="987">
        <v>0</v>
      </c>
      <c r="CN367" s="986">
        <v>0</v>
      </c>
      <c r="CO367" s="987">
        <v>0</v>
      </c>
      <c r="CP367" s="986">
        <v>0</v>
      </c>
      <c r="CQ367" s="987">
        <v>0</v>
      </c>
      <c r="CR367" s="986">
        <v>0</v>
      </c>
      <c r="CS367" s="987">
        <v>0</v>
      </c>
      <c r="CT367" s="986">
        <v>0</v>
      </c>
      <c r="CU367" s="987">
        <v>0</v>
      </c>
      <c r="CV367" s="986">
        <v>0</v>
      </c>
      <c r="CW367" s="987">
        <v>0</v>
      </c>
      <c r="CX367" s="986">
        <v>0</v>
      </c>
      <c r="CY367" s="987">
        <v>0</v>
      </c>
      <c r="CZ367" s="986">
        <v>0</v>
      </c>
      <c r="DA367" s="987">
        <v>0</v>
      </c>
      <c r="DB367" s="986">
        <v>0</v>
      </c>
      <c r="DC367" s="987">
        <v>0</v>
      </c>
      <c r="DD367" s="986">
        <v>0</v>
      </c>
      <c r="DE367" s="987">
        <v>0</v>
      </c>
      <c r="DF367" s="986">
        <v>0</v>
      </c>
      <c r="DG367" s="987">
        <v>0</v>
      </c>
      <c r="DH367" s="986">
        <v>0</v>
      </c>
      <c r="DI367" s="987">
        <v>0</v>
      </c>
      <c r="DJ367" s="986">
        <v>0</v>
      </c>
      <c r="DK367" s="987">
        <v>0</v>
      </c>
      <c r="DL367" s="986">
        <v>0</v>
      </c>
      <c r="DM367" s="987">
        <v>0</v>
      </c>
      <c r="DN367" s="986">
        <v>0</v>
      </c>
      <c r="DO367" s="987">
        <v>0</v>
      </c>
      <c r="DP367" s="988">
        <v>0</v>
      </c>
      <c r="DQ367" s="946"/>
      <c r="DR367" s="973"/>
      <c r="DS367" s="946"/>
      <c r="DT367" s="985">
        <v>0</v>
      </c>
      <c r="DU367" s="986">
        <v>0</v>
      </c>
      <c r="DV367" s="987">
        <v>0</v>
      </c>
      <c r="DW367" s="986">
        <v>0</v>
      </c>
      <c r="DX367" s="987">
        <v>0</v>
      </c>
      <c r="DY367" s="986">
        <v>0</v>
      </c>
      <c r="DZ367" s="987">
        <v>0</v>
      </c>
      <c r="EA367" s="986">
        <v>0</v>
      </c>
      <c r="EB367" s="987">
        <v>0</v>
      </c>
      <c r="EC367" s="986">
        <v>0</v>
      </c>
      <c r="ED367" s="987">
        <v>0</v>
      </c>
      <c r="EE367" s="986">
        <v>0</v>
      </c>
      <c r="EF367" s="987">
        <v>0</v>
      </c>
      <c r="EG367" s="986">
        <v>0</v>
      </c>
      <c r="EH367" s="987">
        <v>0</v>
      </c>
      <c r="EI367" s="986">
        <v>0</v>
      </c>
      <c r="EJ367" s="987">
        <v>0</v>
      </c>
      <c r="EK367" s="986">
        <v>0</v>
      </c>
      <c r="EL367" s="987">
        <v>0</v>
      </c>
      <c r="EM367" s="986">
        <v>0</v>
      </c>
      <c r="EN367" s="987">
        <v>0</v>
      </c>
      <c r="EO367" s="986">
        <v>0</v>
      </c>
      <c r="EP367" s="987">
        <v>0</v>
      </c>
      <c r="EQ367" s="986">
        <v>0</v>
      </c>
      <c r="ER367" s="987">
        <v>0</v>
      </c>
      <c r="ES367" s="986">
        <v>0</v>
      </c>
      <c r="ET367" s="987">
        <v>0</v>
      </c>
      <c r="EU367" s="986">
        <v>0</v>
      </c>
      <c r="EV367" s="987">
        <v>0</v>
      </c>
      <c r="EW367" s="986">
        <v>0</v>
      </c>
      <c r="EX367" s="987">
        <v>0</v>
      </c>
      <c r="EY367" s="986">
        <v>0</v>
      </c>
      <c r="EZ367" s="987">
        <v>0</v>
      </c>
      <c r="FA367" s="986">
        <v>0</v>
      </c>
      <c r="FB367" s="987">
        <v>0</v>
      </c>
      <c r="FC367" s="988">
        <v>0</v>
      </c>
      <c r="FD367" s="946"/>
      <c r="FE367" s="974"/>
      <c r="FF367" s="946"/>
      <c r="FG367" s="975"/>
      <c r="FI367" s="989" t="b">
        <v>1</v>
      </c>
    </row>
    <row r="368" spans="2:165" hidden="1" outlineLevel="1">
      <c r="B368" s="990">
        <v>349</v>
      </c>
      <c r="C368" s="1011" t="s">
        <v>763</v>
      </c>
      <c r="E368" s="992">
        <v>0</v>
      </c>
      <c r="F368" s="993">
        <v>0</v>
      </c>
      <c r="G368" s="994">
        <v>0</v>
      </c>
      <c r="H368" s="993">
        <v>0</v>
      </c>
      <c r="I368" s="994">
        <v>0</v>
      </c>
      <c r="J368" s="993">
        <v>0</v>
      </c>
      <c r="K368" s="994">
        <v>0</v>
      </c>
      <c r="L368" s="993">
        <v>0</v>
      </c>
      <c r="M368" s="994">
        <v>0</v>
      </c>
      <c r="N368" s="993">
        <v>0</v>
      </c>
      <c r="O368" s="994">
        <v>0</v>
      </c>
      <c r="P368" s="993">
        <v>0</v>
      </c>
      <c r="Q368" s="994">
        <v>0</v>
      </c>
      <c r="R368" s="993">
        <v>0</v>
      </c>
      <c r="S368" s="994">
        <v>0</v>
      </c>
      <c r="T368" s="993">
        <v>0</v>
      </c>
      <c r="U368" s="994">
        <v>0</v>
      </c>
      <c r="V368" s="993">
        <v>0</v>
      </c>
      <c r="W368" s="994">
        <v>0</v>
      </c>
      <c r="X368" s="993">
        <v>0</v>
      </c>
      <c r="Y368" s="994">
        <v>0</v>
      </c>
      <c r="Z368" s="993">
        <v>0</v>
      </c>
      <c r="AA368" s="994">
        <v>0</v>
      </c>
      <c r="AB368" s="993">
        <v>0</v>
      </c>
      <c r="AC368" s="994">
        <v>0</v>
      </c>
      <c r="AD368" s="993">
        <v>0</v>
      </c>
      <c r="AE368" s="994">
        <v>0</v>
      </c>
      <c r="AF368" s="993">
        <v>0</v>
      </c>
      <c r="AG368" s="994">
        <v>0</v>
      </c>
      <c r="AH368" s="993">
        <v>0</v>
      </c>
      <c r="AI368" s="994">
        <v>0</v>
      </c>
      <c r="AJ368" s="993">
        <v>0</v>
      </c>
      <c r="AK368" s="994">
        <v>0</v>
      </c>
      <c r="AL368" s="993">
        <v>0</v>
      </c>
      <c r="AM368" s="994">
        <v>0</v>
      </c>
      <c r="AN368" s="995">
        <v>0</v>
      </c>
      <c r="AO368" s="946"/>
      <c r="AP368" s="964"/>
      <c r="AQ368" s="946"/>
      <c r="AR368" s="992">
        <v>0</v>
      </c>
      <c r="AS368" s="993">
        <v>0</v>
      </c>
      <c r="AT368" s="994">
        <v>0</v>
      </c>
      <c r="AU368" s="993">
        <v>0</v>
      </c>
      <c r="AV368" s="994">
        <v>0</v>
      </c>
      <c r="AW368" s="993">
        <v>0</v>
      </c>
      <c r="AX368" s="994">
        <v>0</v>
      </c>
      <c r="AY368" s="993">
        <v>0</v>
      </c>
      <c r="AZ368" s="994">
        <v>0</v>
      </c>
      <c r="BA368" s="993">
        <v>0</v>
      </c>
      <c r="BB368" s="994">
        <v>0</v>
      </c>
      <c r="BC368" s="993">
        <v>0</v>
      </c>
      <c r="BD368" s="994">
        <v>0</v>
      </c>
      <c r="BE368" s="993">
        <v>0</v>
      </c>
      <c r="BF368" s="994">
        <v>0</v>
      </c>
      <c r="BG368" s="993">
        <v>0</v>
      </c>
      <c r="BH368" s="994">
        <v>0</v>
      </c>
      <c r="BI368" s="993">
        <v>0</v>
      </c>
      <c r="BJ368" s="994">
        <v>0</v>
      </c>
      <c r="BK368" s="993">
        <v>0</v>
      </c>
      <c r="BL368" s="994">
        <v>0</v>
      </c>
      <c r="BM368" s="993">
        <v>0</v>
      </c>
      <c r="BN368" s="994">
        <v>0</v>
      </c>
      <c r="BO368" s="993">
        <v>0</v>
      </c>
      <c r="BP368" s="994">
        <v>0</v>
      </c>
      <c r="BQ368" s="993">
        <v>0</v>
      </c>
      <c r="BR368" s="994">
        <v>0</v>
      </c>
      <c r="BS368" s="993">
        <v>0</v>
      </c>
      <c r="BT368" s="994">
        <v>0</v>
      </c>
      <c r="BU368" s="993">
        <v>0</v>
      </c>
      <c r="BV368" s="994">
        <v>0</v>
      </c>
      <c r="BW368" s="993">
        <v>0</v>
      </c>
      <c r="BX368" s="994">
        <v>0</v>
      </c>
      <c r="BY368" s="993">
        <v>0</v>
      </c>
      <c r="BZ368" s="994">
        <v>0</v>
      </c>
      <c r="CA368" s="995">
        <v>0</v>
      </c>
      <c r="CB368" s="946"/>
      <c r="CC368" s="971"/>
      <c r="CD368" s="946"/>
      <c r="CE368" s="972"/>
      <c r="CF368" s="946"/>
      <c r="CG368" s="992">
        <v>0</v>
      </c>
      <c r="CH368" s="993">
        <v>0</v>
      </c>
      <c r="CI368" s="994">
        <v>0</v>
      </c>
      <c r="CJ368" s="993">
        <v>0</v>
      </c>
      <c r="CK368" s="994">
        <v>0</v>
      </c>
      <c r="CL368" s="993">
        <v>0</v>
      </c>
      <c r="CM368" s="994">
        <v>0</v>
      </c>
      <c r="CN368" s="993">
        <v>0</v>
      </c>
      <c r="CO368" s="994">
        <v>0</v>
      </c>
      <c r="CP368" s="993">
        <v>0</v>
      </c>
      <c r="CQ368" s="994">
        <v>0</v>
      </c>
      <c r="CR368" s="993">
        <v>0</v>
      </c>
      <c r="CS368" s="994">
        <v>0</v>
      </c>
      <c r="CT368" s="993">
        <v>0</v>
      </c>
      <c r="CU368" s="994">
        <v>0</v>
      </c>
      <c r="CV368" s="993">
        <v>0</v>
      </c>
      <c r="CW368" s="994">
        <v>0</v>
      </c>
      <c r="CX368" s="993">
        <v>0</v>
      </c>
      <c r="CY368" s="994">
        <v>0</v>
      </c>
      <c r="CZ368" s="993">
        <v>0</v>
      </c>
      <c r="DA368" s="994">
        <v>0</v>
      </c>
      <c r="DB368" s="993">
        <v>0</v>
      </c>
      <c r="DC368" s="994">
        <v>0</v>
      </c>
      <c r="DD368" s="993">
        <v>0</v>
      </c>
      <c r="DE368" s="994">
        <v>0</v>
      </c>
      <c r="DF368" s="993">
        <v>0</v>
      </c>
      <c r="DG368" s="994">
        <v>0</v>
      </c>
      <c r="DH368" s="993">
        <v>0</v>
      </c>
      <c r="DI368" s="994">
        <v>0</v>
      </c>
      <c r="DJ368" s="993">
        <v>0</v>
      </c>
      <c r="DK368" s="994">
        <v>0</v>
      </c>
      <c r="DL368" s="993">
        <v>0</v>
      </c>
      <c r="DM368" s="994">
        <v>0</v>
      </c>
      <c r="DN368" s="993">
        <v>0</v>
      </c>
      <c r="DO368" s="994">
        <v>0</v>
      </c>
      <c r="DP368" s="995">
        <v>0</v>
      </c>
      <c r="DQ368" s="946"/>
      <c r="DR368" s="973"/>
      <c r="DS368" s="946"/>
      <c r="DT368" s="992">
        <v>0</v>
      </c>
      <c r="DU368" s="993">
        <v>0</v>
      </c>
      <c r="DV368" s="994">
        <v>0</v>
      </c>
      <c r="DW368" s="993">
        <v>0</v>
      </c>
      <c r="DX368" s="994">
        <v>0</v>
      </c>
      <c r="DY368" s="993">
        <v>0</v>
      </c>
      <c r="DZ368" s="994">
        <v>0</v>
      </c>
      <c r="EA368" s="993">
        <v>0</v>
      </c>
      <c r="EB368" s="994">
        <v>0</v>
      </c>
      <c r="EC368" s="993">
        <v>0</v>
      </c>
      <c r="ED368" s="994">
        <v>0</v>
      </c>
      <c r="EE368" s="993">
        <v>0</v>
      </c>
      <c r="EF368" s="994">
        <v>0</v>
      </c>
      <c r="EG368" s="993">
        <v>0</v>
      </c>
      <c r="EH368" s="994">
        <v>0</v>
      </c>
      <c r="EI368" s="993">
        <v>0</v>
      </c>
      <c r="EJ368" s="994">
        <v>0</v>
      </c>
      <c r="EK368" s="993">
        <v>0</v>
      </c>
      <c r="EL368" s="994">
        <v>0</v>
      </c>
      <c r="EM368" s="993">
        <v>0</v>
      </c>
      <c r="EN368" s="994">
        <v>0</v>
      </c>
      <c r="EO368" s="993">
        <v>0</v>
      </c>
      <c r="EP368" s="994">
        <v>0</v>
      </c>
      <c r="EQ368" s="993">
        <v>0</v>
      </c>
      <c r="ER368" s="994">
        <v>0</v>
      </c>
      <c r="ES368" s="993">
        <v>0</v>
      </c>
      <c r="ET368" s="994">
        <v>0</v>
      </c>
      <c r="EU368" s="993">
        <v>0</v>
      </c>
      <c r="EV368" s="994">
        <v>0</v>
      </c>
      <c r="EW368" s="993">
        <v>0</v>
      </c>
      <c r="EX368" s="994">
        <v>0</v>
      </c>
      <c r="EY368" s="993">
        <v>0</v>
      </c>
      <c r="EZ368" s="994">
        <v>0</v>
      </c>
      <c r="FA368" s="993">
        <v>0</v>
      </c>
      <c r="FB368" s="994">
        <v>0</v>
      </c>
      <c r="FC368" s="995">
        <v>0</v>
      </c>
      <c r="FD368" s="946"/>
      <c r="FE368" s="974"/>
      <c r="FF368" s="946"/>
      <c r="FG368" s="975"/>
      <c r="FI368" s="996" t="b">
        <v>1</v>
      </c>
    </row>
    <row r="369" spans="2:165" hidden="1" outlineLevel="1">
      <c r="B369" s="983">
        <v>350</v>
      </c>
      <c r="C369" s="1012" t="s">
        <v>764</v>
      </c>
      <c r="E369" s="985">
        <v>0</v>
      </c>
      <c r="F369" s="986">
        <v>0</v>
      </c>
      <c r="G369" s="987">
        <v>0</v>
      </c>
      <c r="H369" s="986">
        <v>0</v>
      </c>
      <c r="I369" s="987">
        <v>0</v>
      </c>
      <c r="J369" s="986">
        <v>0</v>
      </c>
      <c r="K369" s="987">
        <v>0</v>
      </c>
      <c r="L369" s="986">
        <v>0</v>
      </c>
      <c r="M369" s="987">
        <v>0</v>
      </c>
      <c r="N369" s="986">
        <v>0</v>
      </c>
      <c r="O369" s="987">
        <v>0</v>
      </c>
      <c r="P369" s="986">
        <v>0</v>
      </c>
      <c r="Q369" s="987">
        <v>0</v>
      </c>
      <c r="R369" s="986">
        <v>0</v>
      </c>
      <c r="S369" s="987">
        <v>0</v>
      </c>
      <c r="T369" s="986">
        <v>0</v>
      </c>
      <c r="U369" s="987">
        <v>0</v>
      </c>
      <c r="V369" s="986">
        <v>0</v>
      </c>
      <c r="W369" s="987">
        <v>0</v>
      </c>
      <c r="X369" s="986">
        <v>0</v>
      </c>
      <c r="Y369" s="987">
        <v>0</v>
      </c>
      <c r="Z369" s="986">
        <v>0</v>
      </c>
      <c r="AA369" s="987">
        <v>0</v>
      </c>
      <c r="AB369" s="986">
        <v>0</v>
      </c>
      <c r="AC369" s="987">
        <v>0</v>
      </c>
      <c r="AD369" s="986">
        <v>0</v>
      </c>
      <c r="AE369" s="987">
        <v>0</v>
      </c>
      <c r="AF369" s="986">
        <v>0</v>
      </c>
      <c r="AG369" s="987">
        <v>0</v>
      </c>
      <c r="AH369" s="986">
        <v>0</v>
      </c>
      <c r="AI369" s="987">
        <v>0</v>
      </c>
      <c r="AJ369" s="986">
        <v>0</v>
      </c>
      <c r="AK369" s="987">
        <v>0</v>
      </c>
      <c r="AL369" s="986">
        <v>0</v>
      </c>
      <c r="AM369" s="987">
        <v>0</v>
      </c>
      <c r="AN369" s="988">
        <v>0</v>
      </c>
      <c r="AO369" s="946"/>
      <c r="AP369" s="964"/>
      <c r="AQ369" s="946"/>
      <c r="AR369" s="985">
        <v>0</v>
      </c>
      <c r="AS369" s="986">
        <v>0</v>
      </c>
      <c r="AT369" s="987">
        <v>0</v>
      </c>
      <c r="AU369" s="986">
        <v>0</v>
      </c>
      <c r="AV369" s="987">
        <v>0</v>
      </c>
      <c r="AW369" s="986">
        <v>0</v>
      </c>
      <c r="AX369" s="987">
        <v>0</v>
      </c>
      <c r="AY369" s="986">
        <v>0</v>
      </c>
      <c r="AZ369" s="987">
        <v>0</v>
      </c>
      <c r="BA369" s="986">
        <v>0</v>
      </c>
      <c r="BB369" s="987">
        <v>0</v>
      </c>
      <c r="BC369" s="986">
        <v>0</v>
      </c>
      <c r="BD369" s="987">
        <v>0</v>
      </c>
      <c r="BE369" s="986">
        <v>0</v>
      </c>
      <c r="BF369" s="987">
        <v>0</v>
      </c>
      <c r="BG369" s="986">
        <v>0</v>
      </c>
      <c r="BH369" s="987">
        <v>0</v>
      </c>
      <c r="BI369" s="986">
        <v>0</v>
      </c>
      <c r="BJ369" s="987">
        <v>0</v>
      </c>
      <c r="BK369" s="986">
        <v>0</v>
      </c>
      <c r="BL369" s="987">
        <v>0</v>
      </c>
      <c r="BM369" s="986">
        <v>0</v>
      </c>
      <c r="BN369" s="987">
        <v>0</v>
      </c>
      <c r="BO369" s="986">
        <v>0</v>
      </c>
      <c r="BP369" s="987">
        <v>0</v>
      </c>
      <c r="BQ369" s="986">
        <v>0</v>
      </c>
      <c r="BR369" s="987">
        <v>0</v>
      </c>
      <c r="BS369" s="986">
        <v>0</v>
      </c>
      <c r="BT369" s="987">
        <v>0</v>
      </c>
      <c r="BU369" s="986">
        <v>0</v>
      </c>
      <c r="BV369" s="987">
        <v>0</v>
      </c>
      <c r="BW369" s="986">
        <v>0</v>
      </c>
      <c r="BX369" s="987">
        <v>0</v>
      </c>
      <c r="BY369" s="986">
        <v>0</v>
      </c>
      <c r="BZ369" s="987">
        <v>0</v>
      </c>
      <c r="CA369" s="988">
        <v>0</v>
      </c>
      <c r="CB369" s="946"/>
      <c r="CC369" s="971"/>
      <c r="CD369" s="946"/>
      <c r="CE369" s="972"/>
      <c r="CF369" s="946"/>
      <c r="CG369" s="985">
        <v>0</v>
      </c>
      <c r="CH369" s="986">
        <v>0</v>
      </c>
      <c r="CI369" s="987">
        <v>0</v>
      </c>
      <c r="CJ369" s="986">
        <v>0</v>
      </c>
      <c r="CK369" s="987">
        <v>0</v>
      </c>
      <c r="CL369" s="986">
        <v>0</v>
      </c>
      <c r="CM369" s="987">
        <v>0</v>
      </c>
      <c r="CN369" s="986">
        <v>0</v>
      </c>
      <c r="CO369" s="987">
        <v>0</v>
      </c>
      <c r="CP369" s="986">
        <v>0</v>
      </c>
      <c r="CQ369" s="987">
        <v>0</v>
      </c>
      <c r="CR369" s="986">
        <v>0</v>
      </c>
      <c r="CS369" s="987">
        <v>0</v>
      </c>
      <c r="CT369" s="986">
        <v>0</v>
      </c>
      <c r="CU369" s="987">
        <v>0</v>
      </c>
      <c r="CV369" s="986">
        <v>0</v>
      </c>
      <c r="CW369" s="987">
        <v>0</v>
      </c>
      <c r="CX369" s="986">
        <v>0</v>
      </c>
      <c r="CY369" s="987">
        <v>0</v>
      </c>
      <c r="CZ369" s="986">
        <v>0</v>
      </c>
      <c r="DA369" s="987">
        <v>0</v>
      </c>
      <c r="DB369" s="986">
        <v>0</v>
      </c>
      <c r="DC369" s="987">
        <v>0</v>
      </c>
      <c r="DD369" s="986">
        <v>0</v>
      </c>
      <c r="DE369" s="987">
        <v>0</v>
      </c>
      <c r="DF369" s="986">
        <v>0</v>
      </c>
      <c r="DG369" s="987">
        <v>0</v>
      </c>
      <c r="DH369" s="986">
        <v>0</v>
      </c>
      <c r="DI369" s="987">
        <v>0</v>
      </c>
      <c r="DJ369" s="986">
        <v>0</v>
      </c>
      <c r="DK369" s="987">
        <v>0</v>
      </c>
      <c r="DL369" s="986">
        <v>0</v>
      </c>
      <c r="DM369" s="987">
        <v>0</v>
      </c>
      <c r="DN369" s="986">
        <v>0</v>
      </c>
      <c r="DO369" s="987">
        <v>0</v>
      </c>
      <c r="DP369" s="988">
        <v>0</v>
      </c>
      <c r="DQ369" s="946"/>
      <c r="DR369" s="973"/>
      <c r="DS369" s="946"/>
      <c r="DT369" s="985">
        <v>0</v>
      </c>
      <c r="DU369" s="986">
        <v>0</v>
      </c>
      <c r="DV369" s="987">
        <v>0</v>
      </c>
      <c r="DW369" s="986">
        <v>0</v>
      </c>
      <c r="DX369" s="987">
        <v>0</v>
      </c>
      <c r="DY369" s="986">
        <v>0</v>
      </c>
      <c r="DZ369" s="987">
        <v>0</v>
      </c>
      <c r="EA369" s="986">
        <v>0</v>
      </c>
      <c r="EB369" s="987">
        <v>0</v>
      </c>
      <c r="EC369" s="986">
        <v>0</v>
      </c>
      <c r="ED369" s="987">
        <v>0</v>
      </c>
      <c r="EE369" s="986">
        <v>0</v>
      </c>
      <c r="EF369" s="987">
        <v>0</v>
      </c>
      <c r="EG369" s="986">
        <v>0</v>
      </c>
      <c r="EH369" s="987">
        <v>0</v>
      </c>
      <c r="EI369" s="986">
        <v>0</v>
      </c>
      <c r="EJ369" s="987">
        <v>0</v>
      </c>
      <c r="EK369" s="986">
        <v>0</v>
      </c>
      <c r="EL369" s="987">
        <v>0</v>
      </c>
      <c r="EM369" s="986">
        <v>0</v>
      </c>
      <c r="EN369" s="987">
        <v>0</v>
      </c>
      <c r="EO369" s="986">
        <v>0</v>
      </c>
      <c r="EP369" s="987">
        <v>0</v>
      </c>
      <c r="EQ369" s="986">
        <v>0</v>
      </c>
      <c r="ER369" s="987">
        <v>0</v>
      </c>
      <c r="ES369" s="986">
        <v>0</v>
      </c>
      <c r="ET369" s="987">
        <v>0</v>
      </c>
      <c r="EU369" s="986">
        <v>0</v>
      </c>
      <c r="EV369" s="987">
        <v>0</v>
      </c>
      <c r="EW369" s="986">
        <v>0</v>
      </c>
      <c r="EX369" s="987">
        <v>0</v>
      </c>
      <c r="EY369" s="986">
        <v>0</v>
      </c>
      <c r="EZ369" s="987">
        <v>0</v>
      </c>
      <c r="FA369" s="986">
        <v>0</v>
      </c>
      <c r="FB369" s="987">
        <v>0</v>
      </c>
      <c r="FC369" s="988">
        <v>0</v>
      </c>
      <c r="FD369" s="946"/>
      <c r="FE369" s="974"/>
      <c r="FF369" s="946"/>
      <c r="FG369" s="975"/>
      <c r="FI369" s="989" t="b">
        <v>1</v>
      </c>
    </row>
    <row r="370" spans="2:165" hidden="1" outlineLevel="1">
      <c r="B370" s="990">
        <v>351</v>
      </c>
      <c r="C370" s="1011" t="s">
        <v>765</v>
      </c>
      <c r="E370" s="992">
        <v>0</v>
      </c>
      <c r="F370" s="993">
        <v>0</v>
      </c>
      <c r="G370" s="994">
        <v>0</v>
      </c>
      <c r="H370" s="993">
        <v>0</v>
      </c>
      <c r="I370" s="994">
        <v>0</v>
      </c>
      <c r="J370" s="993">
        <v>0</v>
      </c>
      <c r="K370" s="994">
        <v>0</v>
      </c>
      <c r="L370" s="993">
        <v>0</v>
      </c>
      <c r="M370" s="994">
        <v>0</v>
      </c>
      <c r="N370" s="993">
        <v>0</v>
      </c>
      <c r="O370" s="994">
        <v>0</v>
      </c>
      <c r="P370" s="993">
        <v>0</v>
      </c>
      <c r="Q370" s="994">
        <v>0</v>
      </c>
      <c r="R370" s="993">
        <v>0</v>
      </c>
      <c r="S370" s="994">
        <v>0</v>
      </c>
      <c r="T370" s="993">
        <v>0</v>
      </c>
      <c r="U370" s="994">
        <v>0</v>
      </c>
      <c r="V370" s="993">
        <v>0</v>
      </c>
      <c r="W370" s="994">
        <v>0</v>
      </c>
      <c r="X370" s="993">
        <v>0</v>
      </c>
      <c r="Y370" s="994">
        <v>0</v>
      </c>
      <c r="Z370" s="993">
        <v>0</v>
      </c>
      <c r="AA370" s="994">
        <v>0</v>
      </c>
      <c r="AB370" s="993">
        <v>0</v>
      </c>
      <c r="AC370" s="994">
        <v>0</v>
      </c>
      <c r="AD370" s="993">
        <v>0</v>
      </c>
      <c r="AE370" s="994">
        <v>0</v>
      </c>
      <c r="AF370" s="993">
        <v>0</v>
      </c>
      <c r="AG370" s="994">
        <v>0</v>
      </c>
      <c r="AH370" s="993">
        <v>0</v>
      </c>
      <c r="AI370" s="994">
        <v>0</v>
      </c>
      <c r="AJ370" s="993">
        <v>0</v>
      </c>
      <c r="AK370" s="994">
        <v>0</v>
      </c>
      <c r="AL370" s="993">
        <v>0</v>
      </c>
      <c r="AM370" s="994">
        <v>0</v>
      </c>
      <c r="AN370" s="995">
        <v>0</v>
      </c>
      <c r="AO370" s="946"/>
      <c r="AP370" s="964"/>
      <c r="AQ370" s="946"/>
      <c r="AR370" s="992">
        <v>0</v>
      </c>
      <c r="AS370" s="993">
        <v>0</v>
      </c>
      <c r="AT370" s="994">
        <v>0</v>
      </c>
      <c r="AU370" s="993">
        <v>0</v>
      </c>
      <c r="AV370" s="994">
        <v>0</v>
      </c>
      <c r="AW370" s="993">
        <v>0</v>
      </c>
      <c r="AX370" s="994">
        <v>0</v>
      </c>
      <c r="AY370" s="993">
        <v>0</v>
      </c>
      <c r="AZ370" s="994">
        <v>0</v>
      </c>
      <c r="BA370" s="993">
        <v>0</v>
      </c>
      <c r="BB370" s="994">
        <v>0</v>
      </c>
      <c r="BC370" s="993">
        <v>0</v>
      </c>
      <c r="BD370" s="994">
        <v>0</v>
      </c>
      <c r="BE370" s="993">
        <v>0</v>
      </c>
      <c r="BF370" s="994">
        <v>0</v>
      </c>
      <c r="BG370" s="993">
        <v>0</v>
      </c>
      <c r="BH370" s="994">
        <v>0</v>
      </c>
      <c r="BI370" s="993">
        <v>0</v>
      </c>
      <c r="BJ370" s="994">
        <v>0</v>
      </c>
      <c r="BK370" s="993">
        <v>0</v>
      </c>
      <c r="BL370" s="994">
        <v>0</v>
      </c>
      <c r="BM370" s="993">
        <v>0</v>
      </c>
      <c r="BN370" s="994">
        <v>0</v>
      </c>
      <c r="BO370" s="993">
        <v>0</v>
      </c>
      <c r="BP370" s="994">
        <v>0</v>
      </c>
      <c r="BQ370" s="993">
        <v>0</v>
      </c>
      <c r="BR370" s="994">
        <v>0</v>
      </c>
      <c r="BS370" s="993">
        <v>0</v>
      </c>
      <c r="BT370" s="994">
        <v>0</v>
      </c>
      <c r="BU370" s="993">
        <v>0</v>
      </c>
      <c r="BV370" s="994">
        <v>0</v>
      </c>
      <c r="BW370" s="993">
        <v>0</v>
      </c>
      <c r="BX370" s="994">
        <v>0</v>
      </c>
      <c r="BY370" s="993">
        <v>0</v>
      </c>
      <c r="BZ370" s="994">
        <v>0</v>
      </c>
      <c r="CA370" s="995">
        <v>0</v>
      </c>
      <c r="CB370" s="946"/>
      <c r="CC370" s="971"/>
      <c r="CD370" s="946"/>
      <c r="CE370" s="972"/>
      <c r="CF370" s="946"/>
      <c r="CG370" s="992">
        <v>0</v>
      </c>
      <c r="CH370" s="993">
        <v>0</v>
      </c>
      <c r="CI370" s="994">
        <v>0</v>
      </c>
      <c r="CJ370" s="993">
        <v>0</v>
      </c>
      <c r="CK370" s="994">
        <v>0</v>
      </c>
      <c r="CL370" s="993">
        <v>0</v>
      </c>
      <c r="CM370" s="994">
        <v>0</v>
      </c>
      <c r="CN370" s="993">
        <v>0</v>
      </c>
      <c r="CO370" s="994">
        <v>0</v>
      </c>
      <c r="CP370" s="993">
        <v>0</v>
      </c>
      <c r="CQ370" s="994">
        <v>0</v>
      </c>
      <c r="CR370" s="993">
        <v>0</v>
      </c>
      <c r="CS370" s="994">
        <v>0</v>
      </c>
      <c r="CT370" s="993">
        <v>0</v>
      </c>
      <c r="CU370" s="994">
        <v>0</v>
      </c>
      <c r="CV370" s="993">
        <v>0</v>
      </c>
      <c r="CW370" s="994">
        <v>0</v>
      </c>
      <c r="CX370" s="993">
        <v>0</v>
      </c>
      <c r="CY370" s="994">
        <v>0</v>
      </c>
      <c r="CZ370" s="993">
        <v>0</v>
      </c>
      <c r="DA370" s="994">
        <v>0</v>
      </c>
      <c r="DB370" s="993">
        <v>0</v>
      </c>
      <c r="DC370" s="994">
        <v>0</v>
      </c>
      <c r="DD370" s="993">
        <v>0</v>
      </c>
      <c r="DE370" s="994">
        <v>0</v>
      </c>
      <c r="DF370" s="993">
        <v>0</v>
      </c>
      <c r="DG370" s="994">
        <v>0</v>
      </c>
      <c r="DH370" s="993">
        <v>0</v>
      </c>
      <c r="DI370" s="994">
        <v>0</v>
      </c>
      <c r="DJ370" s="993">
        <v>0</v>
      </c>
      <c r="DK370" s="994">
        <v>0</v>
      </c>
      <c r="DL370" s="993">
        <v>0</v>
      </c>
      <c r="DM370" s="994">
        <v>0</v>
      </c>
      <c r="DN370" s="993">
        <v>0</v>
      </c>
      <c r="DO370" s="994">
        <v>0</v>
      </c>
      <c r="DP370" s="995">
        <v>0</v>
      </c>
      <c r="DQ370" s="946"/>
      <c r="DR370" s="973"/>
      <c r="DS370" s="946"/>
      <c r="DT370" s="992">
        <v>0</v>
      </c>
      <c r="DU370" s="993">
        <v>0</v>
      </c>
      <c r="DV370" s="994">
        <v>0</v>
      </c>
      <c r="DW370" s="993">
        <v>0</v>
      </c>
      <c r="DX370" s="994">
        <v>0</v>
      </c>
      <c r="DY370" s="993">
        <v>0</v>
      </c>
      <c r="DZ370" s="994">
        <v>0</v>
      </c>
      <c r="EA370" s="993">
        <v>0</v>
      </c>
      <c r="EB370" s="994">
        <v>0</v>
      </c>
      <c r="EC370" s="993">
        <v>0</v>
      </c>
      <c r="ED370" s="994">
        <v>0</v>
      </c>
      <c r="EE370" s="993">
        <v>0</v>
      </c>
      <c r="EF370" s="994">
        <v>0</v>
      </c>
      <c r="EG370" s="993">
        <v>0</v>
      </c>
      <c r="EH370" s="994">
        <v>0</v>
      </c>
      <c r="EI370" s="993">
        <v>0</v>
      </c>
      <c r="EJ370" s="994">
        <v>0</v>
      </c>
      <c r="EK370" s="993">
        <v>0</v>
      </c>
      <c r="EL370" s="994">
        <v>0</v>
      </c>
      <c r="EM370" s="993">
        <v>0</v>
      </c>
      <c r="EN370" s="994">
        <v>0</v>
      </c>
      <c r="EO370" s="993">
        <v>0</v>
      </c>
      <c r="EP370" s="994">
        <v>0</v>
      </c>
      <c r="EQ370" s="993">
        <v>0</v>
      </c>
      <c r="ER370" s="994">
        <v>0</v>
      </c>
      <c r="ES370" s="993">
        <v>0</v>
      </c>
      <c r="ET370" s="994">
        <v>0</v>
      </c>
      <c r="EU370" s="993">
        <v>0</v>
      </c>
      <c r="EV370" s="994">
        <v>0</v>
      </c>
      <c r="EW370" s="993">
        <v>0</v>
      </c>
      <c r="EX370" s="994">
        <v>0</v>
      </c>
      <c r="EY370" s="993">
        <v>0</v>
      </c>
      <c r="EZ370" s="994">
        <v>0</v>
      </c>
      <c r="FA370" s="993">
        <v>0</v>
      </c>
      <c r="FB370" s="994">
        <v>0</v>
      </c>
      <c r="FC370" s="995">
        <v>0</v>
      </c>
      <c r="FD370" s="946"/>
      <c r="FE370" s="974"/>
      <c r="FF370" s="946"/>
      <c r="FG370" s="975"/>
      <c r="FI370" s="996" t="b">
        <v>1</v>
      </c>
    </row>
    <row r="371" spans="2:165" hidden="1" outlineLevel="1">
      <c r="B371" s="983">
        <v>352</v>
      </c>
      <c r="C371" s="1012" t="s">
        <v>766</v>
      </c>
      <c r="E371" s="985">
        <v>0</v>
      </c>
      <c r="F371" s="986">
        <v>0</v>
      </c>
      <c r="G371" s="987">
        <v>0</v>
      </c>
      <c r="H371" s="986">
        <v>0</v>
      </c>
      <c r="I371" s="987">
        <v>0</v>
      </c>
      <c r="J371" s="986">
        <v>0</v>
      </c>
      <c r="K371" s="987">
        <v>0</v>
      </c>
      <c r="L371" s="986">
        <v>0</v>
      </c>
      <c r="M371" s="987">
        <v>0</v>
      </c>
      <c r="N371" s="986">
        <v>0</v>
      </c>
      <c r="O371" s="987">
        <v>0</v>
      </c>
      <c r="P371" s="986">
        <v>0</v>
      </c>
      <c r="Q371" s="987">
        <v>0</v>
      </c>
      <c r="R371" s="986">
        <v>0</v>
      </c>
      <c r="S371" s="987">
        <v>0</v>
      </c>
      <c r="T371" s="986">
        <v>0</v>
      </c>
      <c r="U371" s="987">
        <v>0</v>
      </c>
      <c r="V371" s="986">
        <v>0</v>
      </c>
      <c r="W371" s="987">
        <v>0</v>
      </c>
      <c r="X371" s="986">
        <v>0</v>
      </c>
      <c r="Y371" s="987">
        <v>0</v>
      </c>
      <c r="Z371" s="986">
        <v>0</v>
      </c>
      <c r="AA371" s="987">
        <v>0</v>
      </c>
      <c r="AB371" s="986">
        <v>0</v>
      </c>
      <c r="AC371" s="987">
        <v>0</v>
      </c>
      <c r="AD371" s="986">
        <v>0</v>
      </c>
      <c r="AE371" s="987">
        <v>0</v>
      </c>
      <c r="AF371" s="986">
        <v>0</v>
      </c>
      <c r="AG371" s="987">
        <v>0</v>
      </c>
      <c r="AH371" s="986">
        <v>0</v>
      </c>
      <c r="AI371" s="987">
        <v>0</v>
      </c>
      <c r="AJ371" s="986">
        <v>0</v>
      </c>
      <c r="AK371" s="987">
        <v>0</v>
      </c>
      <c r="AL371" s="986">
        <v>0</v>
      </c>
      <c r="AM371" s="987">
        <v>0</v>
      </c>
      <c r="AN371" s="988">
        <v>0</v>
      </c>
      <c r="AO371" s="946"/>
      <c r="AP371" s="964"/>
      <c r="AQ371" s="946"/>
      <c r="AR371" s="985">
        <v>0</v>
      </c>
      <c r="AS371" s="986">
        <v>0</v>
      </c>
      <c r="AT371" s="987">
        <v>0</v>
      </c>
      <c r="AU371" s="986">
        <v>0</v>
      </c>
      <c r="AV371" s="987">
        <v>0</v>
      </c>
      <c r="AW371" s="986">
        <v>0</v>
      </c>
      <c r="AX371" s="987">
        <v>0</v>
      </c>
      <c r="AY371" s="986">
        <v>0</v>
      </c>
      <c r="AZ371" s="987">
        <v>0</v>
      </c>
      <c r="BA371" s="986">
        <v>0</v>
      </c>
      <c r="BB371" s="987">
        <v>0</v>
      </c>
      <c r="BC371" s="986">
        <v>0</v>
      </c>
      <c r="BD371" s="987">
        <v>0</v>
      </c>
      <c r="BE371" s="986">
        <v>0</v>
      </c>
      <c r="BF371" s="987">
        <v>0</v>
      </c>
      <c r="BG371" s="986">
        <v>0</v>
      </c>
      <c r="BH371" s="987">
        <v>0</v>
      </c>
      <c r="BI371" s="986">
        <v>0</v>
      </c>
      <c r="BJ371" s="987">
        <v>0</v>
      </c>
      <c r="BK371" s="986">
        <v>0</v>
      </c>
      <c r="BL371" s="987">
        <v>0</v>
      </c>
      <c r="BM371" s="986">
        <v>0</v>
      </c>
      <c r="BN371" s="987">
        <v>0</v>
      </c>
      <c r="BO371" s="986">
        <v>0</v>
      </c>
      <c r="BP371" s="987">
        <v>0</v>
      </c>
      <c r="BQ371" s="986">
        <v>0</v>
      </c>
      <c r="BR371" s="987">
        <v>0</v>
      </c>
      <c r="BS371" s="986">
        <v>0</v>
      </c>
      <c r="BT371" s="987">
        <v>0</v>
      </c>
      <c r="BU371" s="986">
        <v>0</v>
      </c>
      <c r="BV371" s="987">
        <v>0</v>
      </c>
      <c r="BW371" s="986">
        <v>0</v>
      </c>
      <c r="BX371" s="987">
        <v>0</v>
      </c>
      <c r="BY371" s="986">
        <v>0</v>
      </c>
      <c r="BZ371" s="987">
        <v>0</v>
      </c>
      <c r="CA371" s="988">
        <v>0</v>
      </c>
      <c r="CB371" s="946"/>
      <c r="CC371" s="971"/>
      <c r="CD371" s="946"/>
      <c r="CE371" s="972"/>
      <c r="CF371" s="946"/>
      <c r="CG371" s="985">
        <v>0</v>
      </c>
      <c r="CH371" s="986">
        <v>0</v>
      </c>
      <c r="CI371" s="987">
        <v>0</v>
      </c>
      <c r="CJ371" s="986">
        <v>0</v>
      </c>
      <c r="CK371" s="987">
        <v>0</v>
      </c>
      <c r="CL371" s="986">
        <v>0</v>
      </c>
      <c r="CM371" s="987">
        <v>0</v>
      </c>
      <c r="CN371" s="986">
        <v>0</v>
      </c>
      <c r="CO371" s="987">
        <v>0</v>
      </c>
      <c r="CP371" s="986">
        <v>0</v>
      </c>
      <c r="CQ371" s="987">
        <v>0</v>
      </c>
      <c r="CR371" s="986">
        <v>0</v>
      </c>
      <c r="CS371" s="987">
        <v>0</v>
      </c>
      <c r="CT371" s="986">
        <v>0</v>
      </c>
      <c r="CU371" s="987">
        <v>0</v>
      </c>
      <c r="CV371" s="986">
        <v>0</v>
      </c>
      <c r="CW371" s="987">
        <v>0</v>
      </c>
      <c r="CX371" s="986">
        <v>0</v>
      </c>
      <c r="CY371" s="987">
        <v>0</v>
      </c>
      <c r="CZ371" s="986">
        <v>0</v>
      </c>
      <c r="DA371" s="987">
        <v>0</v>
      </c>
      <c r="DB371" s="986">
        <v>0</v>
      </c>
      <c r="DC371" s="987">
        <v>0</v>
      </c>
      <c r="DD371" s="986">
        <v>0</v>
      </c>
      <c r="DE371" s="987">
        <v>0</v>
      </c>
      <c r="DF371" s="986">
        <v>0</v>
      </c>
      <c r="DG371" s="987">
        <v>0</v>
      </c>
      <c r="DH371" s="986">
        <v>0</v>
      </c>
      <c r="DI371" s="987">
        <v>0</v>
      </c>
      <c r="DJ371" s="986">
        <v>0</v>
      </c>
      <c r="DK371" s="987">
        <v>0</v>
      </c>
      <c r="DL371" s="986">
        <v>0</v>
      </c>
      <c r="DM371" s="987">
        <v>0</v>
      </c>
      <c r="DN371" s="986">
        <v>0</v>
      </c>
      <c r="DO371" s="987">
        <v>0</v>
      </c>
      <c r="DP371" s="988">
        <v>0</v>
      </c>
      <c r="DQ371" s="946"/>
      <c r="DR371" s="973"/>
      <c r="DS371" s="946"/>
      <c r="DT371" s="985">
        <v>0</v>
      </c>
      <c r="DU371" s="986">
        <v>0</v>
      </c>
      <c r="DV371" s="987">
        <v>0</v>
      </c>
      <c r="DW371" s="986">
        <v>0</v>
      </c>
      <c r="DX371" s="987">
        <v>0</v>
      </c>
      <c r="DY371" s="986">
        <v>0</v>
      </c>
      <c r="DZ371" s="987">
        <v>0</v>
      </c>
      <c r="EA371" s="986">
        <v>0</v>
      </c>
      <c r="EB371" s="987">
        <v>0</v>
      </c>
      <c r="EC371" s="986">
        <v>0</v>
      </c>
      <c r="ED371" s="987">
        <v>0</v>
      </c>
      <c r="EE371" s="986">
        <v>0</v>
      </c>
      <c r="EF371" s="987">
        <v>0</v>
      </c>
      <c r="EG371" s="986">
        <v>0</v>
      </c>
      <c r="EH371" s="987">
        <v>0</v>
      </c>
      <c r="EI371" s="986">
        <v>0</v>
      </c>
      <c r="EJ371" s="987">
        <v>0</v>
      </c>
      <c r="EK371" s="986">
        <v>0</v>
      </c>
      <c r="EL371" s="987">
        <v>0</v>
      </c>
      <c r="EM371" s="986">
        <v>0</v>
      </c>
      <c r="EN371" s="987">
        <v>0</v>
      </c>
      <c r="EO371" s="986">
        <v>0</v>
      </c>
      <c r="EP371" s="987">
        <v>0</v>
      </c>
      <c r="EQ371" s="986">
        <v>0</v>
      </c>
      <c r="ER371" s="987">
        <v>0</v>
      </c>
      <c r="ES371" s="986">
        <v>0</v>
      </c>
      <c r="ET371" s="987">
        <v>0</v>
      </c>
      <c r="EU371" s="986">
        <v>0</v>
      </c>
      <c r="EV371" s="987">
        <v>0</v>
      </c>
      <c r="EW371" s="986">
        <v>0</v>
      </c>
      <c r="EX371" s="987">
        <v>0</v>
      </c>
      <c r="EY371" s="986">
        <v>0</v>
      </c>
      <c r="EZ371" s="987">
        <v>0</v>
      </c>
      <c r="FA371" s="986">
        <v>0</v>
      </c>
      <c r="FB371" s="987">
        <v>0</v>
      </c>
      <c r="FC371" s="988">
        <v>0</v>
      </c>
      <c r="FD371" s="946"/>
      <c r="FE371" s="974"/>
      <c r="FF371" s="946"/>
      <c r="FG371" s="975"/>
      <c r="FI371" s="989" t="b">
        <v>1</v>
      </c>
    </row>
    <row r="372" spans="2:165" hidden="1" outlineLevel="1">
      <c r="B372" s="990">
        <v>353</v>
      </c>
      <c r="C372" s="1011" t="s">
        <v>767</v>
      </c>
      <c r="E372" s="992">
        <v>0</v>
      </c>
      <c r="F372" s="993">
        <v>0</v>
      </c>
      <c r="G372" s="994">
        <v>0</v>
      </c>
      <c r="H372" s="993">
        <v>0</v>
      </c>
      <c r="I372" s="994">
        <v>0</v>
      </c>
      <c r="J372" s="993">
        <v>0</v>
      </c>
      <c r="K372" s="994">
        <v>0</v>
      </c>
      <c r="L372" s="993">
        <v>0</v>
      </c>
      <c r="M372" s="994">
        <v>0</v>
      </c>
      <c r="N372" s="993">
        <v>0</v>
      </c>
      <c r="O372" s="994">
        <v>0</v>
      </c>
      <c r="P372" s="993">
        <v>0</v>
      </c>
      <c r="Q372" s="994">
        <v>0</v>
      </c>
      <c r="R372" s="993">
        <v>0</v>
      </c>
      <c r="S372" s="994">
        <v>0</v>
      </c>
      <c r="T372" s="993">
        <v>0</v>
      </c>
      <c r="U372" s="994">
        <v>0</v>
      </c>
      <c r="V372" s="993">
        <v>0</v>
      </c>
      <c r="W372" s="994">
        <v>0</v>
      </c>
      <c r="X372" s="993">
        <v>0</v>
      </c>
      <c r="Y372" s="994">
        <v>0</v>
      </c>
      <c r="Z372" s="993">
        <v>0</v>
      </c>
      <c r="AA372" s="994">
        <v>0</v>
      </c>
      <c r="AB372" s="993">
        <v>0</v>
      </c>
      <c r="AC372" s="994">
        <v>0</v>
      </c>
      <c r="AD372" s="993">
        <v>0</v>
      </c>
      <c r="AE372" s="994">
        <v>0</v>
      </c>
      <c r="AF372" s="993">
        <v>0</v>
      </c>
      <c r="AG372" s="994">
        <v>0</v>
      </c>
      <c r="AH372" s="993">
        <v>0</v>
      </c>
      <c r="AI372" s="994">
        <v>0</v>
      </c>
      <c r="AJ372" s="993">
        <v>0</v>
      </c>
      <c r="AK372" s="994">
        <v>0</v>
      </c>
      <c r="AL372" s="993">
        <v>0</v>
      </c>
      <c r="AM372" s="994">
        <v>0</v>
      </c>
      <c r="AN372" s="995">
        <v>0</v>
      </c>
      <c r="AO372" s="946"/>
      <c r="AP372" s="964"/>
      <c r="AQ372" s="946"/>
      <c r="AR372" s="992">
        <v>0</v>
      </c>
      <c r="AS372" s="993">
        <v>0</v>
      </c>
      <c r="AT372" s="994">
        <v>0</v>
      </c>
      <c r="AU372" s="993">
        <v>0</v>
      </c>
      <c r="AV372" s="994">
        <v>0</v>
      </c>
      <c r="AW372" s="993">
        <v>0</v>
      </c>
      <c r="AX372" s="994">
        <v>0</v>
      </c>
      <c r="AY372" s="993">
        <v>0</v>
      </c>
      <c r="AZ372" s="994">
        <v>0</v>
      </c>
      <c r="BA372" s="993">
        <v>0</v>
      </c>
      <c r="BB372" s="994">
        <v>0</v>
      </c>
      <c r="BC372" s="993">
        <v>0</v>
      </c>
      <c r="BD372" s="994">
        <v>0</v>
      </c>
      <c r="BE372" s="993">
        <v>0</v>
      </c>
      <c r="BF372" s="994">
        <v>0</v>
      </c>
      <c r="BG372" s="993">
        <v>0</v>
      </c>
      <c r="BH372" s="994">
        <v>0</v>
      </c>
      <c r="BI372" s="993">
        <v>0</v>
      </c>
      <c r="BJ372" s="994">
        <v>0</v>
      </c>
      <c r="BK372" s="993">
        <v>0</v>
      </c>
      <c r="BL372" s="994">
        <v>0</v>
      </c>
      <c r="BM372" s="993">
        <v>0</v>
      </c>
      <c r="BN372" s="994">
        <v>0</v>
      </c>
      <c r="BO372" s="993">
        <v>0</v>
      </c>
      <c r="BP372" s="994">
        <v>0</v>
      </c>
      <c r="BQ372" s="993">
        <v>0</v>
      </c>
      <c r="BR372" s="994">
        <v>0</v>
      </c>
      <c r="BS372" s="993">
        <v>0</v>
      </c>
      <c r="BT372" s="994">
        <v>0</v>
      </c>
      <c r="BU372" s="993">
        <v>0</v>
      </c>
      <c r="BV372" s="994">
        <v>0</v>
      </c>
      <c r="BW372" s="993">
        <v>0</v>
      </c>
      <c r="BX372" s="994">
        <v>0</v>
      </c>
      <c r="BY372" s="993">
        <v>0</v>
      </c>
      <c r="BZ372" s="994">
        <v>0</v>
      </c>
      <c r="CA372" s="995">
        <v>0</v>
      </c>
      <c r="CB372" s="946"/>
      <c r="CC372" s="971"/>
      <c r="CD372" s="946"/>
      <c r="CE372" s="972"/>
      <c r="CF372" s="946"/>
      <c r="CG372" s="992">
        <v>0</v>
      </c>
      <c r="CH372" s="993">
        <v>0</v>
      </c>
      <c r="CI372" s="994">
        <v>0</v>
      </c>
      <c r="CJ372" s="993">
        <v>0</v>
      </c>
      <c r="CK372" s="994">
        <v>0</v>
      </c>
      <c r="CL372" s="993">
        <v>0</v>
      </c>
      <c r="CM372" s="994">
        <v>0</v>
      </c>
      <c r="CN372" s="993">
        <v>0</v>
      </c>
      <c r="CO372" s="994">
        <v>0</v>
      </c>
      <c r="CP372" s="993">
        <v>0</v>
      </c>
      <c r="CQ372" s="994">
        <v>0</v>
      </c>
      <c r="CR372" s="993">
        <v>0</v>
      </c>
      <c r="CS372" s="994">
        <v>0</v>
      </c>
      <c r="CT372" s="993">
        <v>0</v>
      </c>
      <c r="CU372" s="994">
        <v>0</v>
      </c>
      <c r="CV372" s="993">
        <v>0</v>
      </c>
      <c r="CW372" s="994">
        <v>0</v>
      </c>
      <c r="CX372" s="993">
        <v>0</v>
      </c>
      <c r="CY372" s="994">
        <v>0</v>
      </c>
      <c r="CZ372" s="993">
        <v>0</v>
      </c>
      <c r="DA372" s="994">
        <v>0</v>
      </c>
      <c r="DB372" s="993">
        <v>0</v>
      </c>
      <c r="DC372" s="994">
        <v>0</v>
      </c>
      <c r="DD372" s="993">
        <v>0</v>
      </c>
      <c r="DE372" s="994">
        <v>0</v>
      </c>
      <c r="DF372" s="993">
        <v>0</v>
      </c>
      <c r="DG372" s="994">
        <v>0</v>
      </c>
      <c r="DH372" s="993">
        <v>0</v>
      </c>
      <c r="DI372" s="994">
        <v>0</v>
      </c>
      <c r="DJ372" s="993">
        <v>0</v>
      </c>
      <c r="DK372" s="994">
        <v>0</v>
      </c>
      <c r="DL372" s="993">
        <v>0</v>
      </c>
      <c r="DM372" s="994">
        <v>0</v>
      </c>
      <c r="DN372" s="993">
        <v>0</v>
      </c>
      <c r="DO372" s="994">
        <v>0</v>
      </c>
      <c r="DP372" s="995">
        <v>0</v>
      </c>
      <c r="DQ372" s="946"/>
      <c r="DR372" s="973"/>
      <c r="DS372" s="946"/>
      <c r="DT372" s="992">
        <v>0</v>
      </c>
      <c r="DU372" s="993">
        <v>0</v>
      </c>
      <c r="DV372" s="994">
        <v>0</v>
      </c>
      <c r="DW372" s="993">
        <v>0</v>
      </c>
      <c r="DX372" s="994">
        <v>0</v>
      </c>
      <c r="DY372" s="993">
        <v>0</v>
      </c>
      <c r="DZ372" s="994">
        <v>0</v>
      </c>
      <c r="EA372" s="993">
        <v>0</v>
      </c>
      <c r="EB372" s="994">
        <v>0</v>
      </c>
      <c r="EC372" s="993">
        <v>0</v>
      </c>
      <c r="ED372" s="994">
        <v>0</v>
      </c>
      <c r="EE372" s="993">
        <v>0</v>
      </c>
      <c r="EF372" s="994">
        <v>0</v>
      </c>
      <c r="EG372" s="993">
        <v>0</v>
      </c>
      <c r="EH372" s="994">
        <v>0</v>
      </c>
      <c r="EI372" s="993">
        <v>0</v>
      </c>
      <c r="EJ372" s="994">
        <v>0</v>
      </c>
      <c r="EK372" s="993">
        <v>0</v>
      </c>
      <c r="EL372" s="994">
        <v>0</v>
      </c>
      <c r="EM372" s="993">
        <v>0</v>
      </c>
      <c r="EN372" s="994">
        <v>0</v>
      </c>
      <c r="EO372" s="993">
        <v>0</v>
      </c>
      <c r="EP372" s="994">
        <v>0</v>
      </c>
      <c r="EQ372" s="993">
        <v>0</v>
      </c>
      <c r="ER372" s="994">
        <v>0</v>
      </c>
      <c r="ES372" s="993">
        <v>0</v>
      </c>
      <c r="ET372" s="994">
        <v>0</v>
      </c>
      <c r="EU372" s="993">
        <v>0</v>
      </c>
      <c r="EV372" s="994">
        <v>0</v>
      </c>
      <c r="EW372" s="993">
        <v>0</v>
      </c>
      <c r="EX372" s="994">
        <v>0</v>
      </c>
      <c r="EY372" s="993">
        <v>0</v>
      </c>
      <c r="EZ372" s="994">
        <v>0</v>
      </c>
      <c r="FA372" s="993">
        <v>0</v>
      </c>
      <c r="FB372" s="994">
        <v>0</v>
      </c>
      <c r="FC372" s="995">
        <v>0</v>
      </c>
      <c r="FD372" s="946"/>
      <c r="FE372" s="974"/>
      <c r="FF372" s="946"/>
      <c r="FG372" s="975"/>
      <c r="FI372" s="996" t="b">
        <v>1</v>
      </c>
    </row>
    <row r="373" spans="2:165" hidden="1" outlineLevel="1">
      <c r="B373" s="983">
        <v>354</v>
      </c>
      <c r="C373" s="1012" t="s">
        <v>768</v>
      </c>
      <c r="E373" s="985">
        <v>0</v>
      </c>
      <c r="F373" s="986">
        <v>0</v>
      </c>
      <c r="G373" s="987">
        <v>0</v>
      </c>
      <c r="H373" s="986">
        <v>0</v>
      </c>
      <c r="I373" s="987">
        <v>0</v>
      </c>
      <c r="J373" s="986">
        <v>0</v>
      </c>
      <c r="K373" s="987">
        <v>0</v>
      </c>
      <c r="L373" s="986">
        <v>0</v>
      </c>
      <c r="M373" s="987">
        <v>0</v>
      </c>
      <c r="N373" s="986">
        <v>0</v>
      </c>
      <c r="O373" s="987">
        <v>0</v>
      </c>
      <c r="P373" s="986">
        <v>0</v>
      </c>
      <c r="Q373" s="987">
        <v>0</v>
      </c>
      <c r="R373" s="986">
        <v>0</v>
      </c>
      <c r="S373" s="987">
        <v>0</v>
      </c>
      <c r="T373" s="986">
        <v>0</v>
      </c>
      <c r="U373" s="987">
        <v>0</v>
      </c>
      <c r="V373" s="986">
        <v>0</v>
      </c>
      <c r="W373" s="987">
        <v>0</v>
      </c>
      <c r="X373" s="986">
        <v>0</v>
      </c>
      <c r="Y373" s="987">
        <v>0</v>
      </c>
      <c r="Z373" s="986">
        <v>0</v>
      </c>
      <c r="AA373" s="987">
        <v>0</v>
      </c>
      <c r="AB373" s="986">
        <v>0</v>
      </c>
      <c r="AC373" s="987">
        <v>0</v>
      </c>
      <c r="AD373" s="986">
        <v>0</v>
      </c>
      <c r="AE373" s="987">
        <v>0</v>
      </c>
      <c r="AF373" s="986">
        <v>0</v>
      </c>
      <c r="AG373" s="987">
        <v>0</v>
      </c>
      <c r="AH373" s="986">
        <v>0</v>
      </c>
      <c r="AI373" s="987">
        <v>0</v>
      </c>
      <c r="AJ373" s="986">
        <v>0</v>
      </c>
      <c r="AK373" s="987">
        <v>0</v>
      </c>
      <c r="AL373" s="986">
        <v>0</v>
      </c>
      <c r="AM373" s="987">
        <v>0</v>
      </c>
      <c r="AN373" s="988">
        <v>0</v>
      </c>
      <c r="AO373" s="946"/>
      <c r="AP373" s="964"/>
      <c r="AQ373" s="946"/>
      <c r="AR373" s="985">
        <v>0</v>
      </c>
      <c r="AS373" s="986">
        <v>0</v>
      </c>
      <c r="AT373" s="987">
        <v>0</v>
      </c>
      <c r="AU373" s="986">
        <v>0</v>
      </c>
      <c r="AV373" s="987">
        <v>0</v>
      </c>
      <c r="AW373" s="986">
        <v>0</v>
      </c>
      <c r="AX373" s="987">
        <v>0</v>
      </c>
      <c r="AY373" s="986">
        <v>0</v>
      </c>
      <c r="AZ373" s="987">
        <v>0</v>
      </c>
      <c r="BA373" s="986">
        <v>0</v>
      </c>
      <c r="BB373" s="987">
        <v>0</v>
      </c>
      <c r="BC373" s="986">
        <v>0</v>
      </c>
      <c r="BD373" s="987">
        <v>0</v>
      </c>
      <c r="BE373" s="986">
        <v>0</v>
      </c>
      <c r="BF373" s="987">
        <v>0</v>
      </c>
      <c r="BG373" s="986">
        <v>0</v>
      </c>
      <c r="BH373" s="987">
        <v>0</v>
      </c>
      <c r="BI373" s="986">
        <v>0</v>
      </c>
      <c r="BJ373" s="987">
        <v>0</v>
      </c>
      <c r="BK373" s="986">
        <v>0</v>
      </c>
      <c r="BL373" s="987">
        <v>0</v>
      </c>
      <c r="BM373" s="986">
        <v>0</v>
      </c>
      <c r="BN373" s="987">
        <v>0</v>
      </c>
      <c r="BO373" s="986">
        <v>0</v>
      </c>
      <c r="BP373" s="987">
        <v>0</v>
      </c>
      <c r="BQ373" s="986">
        <v>0</v>
      </c>
      <c r="BR373" s="987">
        <v>0</v>
      </c>
      <c r="BS373" s="986">
        <v>0</v>
      </c>
      <c r="BT373" s="987">
        <v>0</v>
      </c>
      <c r="BU373" s="986">
        <v>0</v>
      </c>
      <c r="BV373" s="987">
        <v>0</v>
      </c>
      <c r="BW373" s="986">
        <v>0</v>
      </c>
      <c r="BX373" s="987">
        <v>0</v>
      </c>
      <c r="BY373" s="986">
        <v>0</v>
      </c>
      <c r="BZ373" s="987">
        <v>0</v>
      </c>
      <c r="CA373" s="988">
        <v>0</v>
      </c>
      <c r="CB373" s="946"/>
      <c r="CC373" s="971"/>
      <c r="CD373" s="946"/>
      <c r="CE373" s="972"/>
      <c r="CF373" s="946"/>
      <c r="CG373" s="985">
        <v>0</v>
      </c>
      <c r="CH373" s="986">
        <v>0</v>
      </c>
      <c r="CI373" s="987">
        <v>0</v>
      </c>
      <c r="CJ373" s="986">
        <v>0</v>
      </c>
      <c r="CK373" s="987">
        <v>0</v>
      </c>
      <c r="CL373" s="986">
        <v>0</v>
      </c>
      <c r="CM373" s="987">
        <v>0</v>
      </c>
      <c r="CN373" s="986">
        <v>0</v>
      </c>
      <c r="CO373" s="987">
        <v>0</v>
      </c>
      <c r="CP373" s="986">
        <v>0</v>
      </c>
      <c r="CQ373" s="987">
        <v>0</v>
      </c>
      <c r="CR373" s="986">
        <v>0</v>
      </c>
      <c r="CS373" s="987">
        <v>0</v>
      </c>
      <c r="CT373" s="986">
        <v>0</v>
      </c>
      <c r="CU373" s="987">
        <v>0</v>
      </c>
      <c r="CV373" s="986">
        <v>0</v>
      </c>
      <c r="CW373" s="987">
        <v>0</v>
      </c>
      <c r="CX373" s="986">
        <v>0</v>
      </c>
      <c r="CY373" s="987">
        <v>0</v>
      </c>
      <c r="CZ373" s="986">
        <v>0</v>
      </c>
      <c r="DA373" s="987">
        <v>0</v>
      </c>
      <c r="DB373" s="986">
        <v>0</v>
      </c>
      <c r="DC373" s="987">
        <v>0</v>
      </c>
      <c r="DD373" s="986">
        <v>0</v>
      </c>
      <c r="DE373" s="987">
        <v>0</v>
      </c>
      <c r="DF373" s="986">
        <v>0</v>
      </c>
      <c r="DG373" s="987">
        <v>0</v>
      </c>
      <c r="DH373" s="986">
        <v>0</v>
      </c>
      <c r="DI373" s="987">
        <v>0</v>
      </c>
      <c r="DJ373" s="986">
        <v>0</v>
      </c>
      <c r="DK373" s="987">
        <v>0</v>
      </c>
      <c r="DL373" s="986">
        <v>0</v>
      </c>
      <c r="DM373" s="987">
        <v>0</v>
      </c>
      <c r="DN373" s="986">
        <v>0</v>
      </c>
      <c r="DO373" s="987">
        <v>0</v>
      </c>
      <c r="DP373" s="988">
        <v>0</v>
      </c>
      <c r="DQ373" s="946"/>
      <c r="DR373" s="973"/>
      <c r="DS373" s="946"/>
      <c r="DT373" s="985">
        <v>0</v>
      </c>
      <c r="DU373" s="986">
        <v>0</v>
      </c>
      <c r="DV373" s="987">
        <v>0</v>
      </c>
      <c r="DW373" s="986">
        <v>0</v>
      </c>
      <c r="DX373" s="987">
        <v>0</v>
      </c>
      <c r="DY373" s="986">
        <v>0</v>
      </c>
      <c r="DZ373" s="987">
        <v>0</v>
      </c>
      <c r="EA373" s="986">
        <v>0</v>
      </c>
      <c r="EB373" s="987">
        <v>0</v>
      </c>
      <c r="EC373" s="986">
        <v>0</v>
      </c>
      <c r="ED373" s="987">
        <v>0</v>
      </c>
      <c r="EE373" s="986">
        <v>0</v>
      </c>
      <c r="EF373" s="987">
        <v>0</v>
      </c>
      <c r="EG373" s="986">
        <v>0</v>
      </c>
      <c r="EH373" s="987">
        <v>0</v>
      </c>
      <c r="EI373" s="986">
        <v>0</v>
      </c>
      <c r="EJ373" s="987">
        <v>0</v>
      </c>
      <c r="EK373" s="986">
        <v>0</v>
      </c>
      <c r="EL373" s="987">
        <v>0</v>
      </c>
      <c r="EM373" s="986">
        <v>0</v>
      </c>
      <c r="EN373" s="987">
        <v>0</v>
      </c>
      <c r="EO373" s="986">
        <v>0</v>
      </c>
      <c r="EP373" s="987">
        <v>0</v>
      </c>
      <c r="EQ373" s="986">
        <v>0</v>
      </c>
      <c r="ER373" s="987">
        <v>0</v>
      </c>
      <c r="ES373" s="986">
        <v>0</v>
      </c>
      <c r="ET373" s="987">
        <v>0</v>
      </c>
      <c r="EU373" s="986">
        <v>0</v>
      </c>
      <c r="EV373" s="987">
        <v>0</v>
      </c>
      <c r="EW373" s="986">
        <v>0</v>
      </c>
      <c r="EX373" s="987">
        <v>0</v>
      </c>
      <c r="EY373" s="986">
        <v>0</v>
      </c>
      <c r="EZ373" s="987">
        <v>0</v>
      </c>
      <c r="FA373" s="986">
        <v>0</v>
      </c>
      <c r="FB373" s="987">
        <v>0</v>
      </c>
      <c r="FC373" s="988">
        <v>0</v>
      </c>
      <c r="FD373" s="946"/>
      <c r="FE373" s="974"/>
      <c r="FF373" s="946"/>
      <c r="FG373" s="975"/>
      <c r="FI373" s="989" t="b">
        <v>1</v>
      </c>
    </row>
    <row r="374" spans="2:165" hidden="1" outlineLevel="1">
      <c r="B374" s="990">
        <v>355</v>
      </c>
      <c r="C374" s="1011" t="s">
        <v>769</v>
      </c>
      <c r="E374" s="992">
        <v>0</v>
      </c>
      <c r="F374" s="993">
        <v>0</v>
      </c>
      <c r="G374" s="994">
        <v>0</v>
      </c>
      <c r="H374" s="993">
        <v>0</v>
      </c>
      <c r="I374" s="994">
        <v>0</v>
      </c>
      <c r="J374" s="993">
        <v>0</v>
      </c>
      <c r="K374" s="994">
        <v>0</v>
      </c>
      <c r="L374" s="993">
        <v>0</v>
      </c>
      <c r="M374" s="994">
        <v>0</v>
      </c>
      <c r="N374" s="993">
        <v>0</v>
      </c>
      <c r="O374" s="994">
        <v>0</v>
      </c>
      <c r="P374" s="993">
        <v>0</v>
      </c>
      <c r="Q374" s="994">
        <v>0</v>
      </c>
      <c r="R374" s="993">
        <v>0</v>
      </c>
      <c r="S374" s="994">
        <v>0</v>
      </c>
      <c r="T374" s="993">
        <v>0</v>
      </c>
      <c r="U374" s="994">
        <v>0</v>
      </c>
      <c r="V374" s="993">
        <v>0</v>
      </c>
      <c r="W374" s="994">
        <v>0</v>
      </c>
      <c r="X374" s="993">
        <v>0</v>
      </c>
      <c r="Y374" s="994">
        <v>0</v>
      </c>
      <c r="Z374" s="993">
        <v>0</v>
      </c>
      <c r="AA374" s="994">
        <v>0</v>
      </c>
      <c r="AB374" s="993">
        <v>0</v>
      </c>
      <c r="AC374" s="994">
        <v>0</v>
      </c>
      <c r="AD374" s="993">
        <v>0</v>
      </c>
      <c r="AE374" s="994">
        <v>0</v>
      </c>
      <c r="AF374" s="993">
        <v>0</v>
      </c>
      <c r="AG374" s="994">
        <v>0</v>
      </c>
      <c r="AH374" s="993">
        <v>0</v>
      </c>
      <c r="AI374" s="994">
        <v>0</v>
      </c>
      <c r="AJ374" s="993">
        <v>0</v>
      </c>
      <c r="AK374" s="994">
        <v>0</v>
      </c>
      <c r="AL374" s="993">
        <v>0</v>
      </c>
      <c r="AM374" s="994">
        <v>0</v>
      </c>
      <c r="AN374" s="995">
        <v>0</v>
      </c>
      <c r="AO374" s="946"/>
      <c r="AP374" s="964"/>
      <c r="AQ374" s="946"/>
      <c r="AR374" s="992">
        <v>0</v>
      </c>
      <c r="AS374" s="993">
        <v>0</v>
      </c>
      <c r="AT374" s="994">
        <v>0</v>
      </c>
      <c r="AU374" s="993">
        <v>0</v>
      </c>
      <c r="AV374" s="994">
        <v>0</v>
      </c>
      <c r="AW374" s="993">
        <v>0</v>
      </c>
      <c r="AX374" s="994">
        <v>0</v>
      </c>
      <c r="AY374" s="993">
        <v>0</v>
      </c>
      <c r="AZ374" s="994">
        <v>0</v>
      </c>
      <c r="BA374" s="993">
        <v>0</v>
      </c>
      <c r="BB374" s="994">
        <v>0</v>
      </c>
      <c r="BC374" s="993">
        <v>0</v>
      </c>
      <c r="BD374" s="994">
        <v>0</v>
      </c>
      <c r="BE374" s="993">
        <v>0</v>
      </c>
      <c r="BF374" s="994">
        <v>0</v>
      </c>
      <c r="BG374" s="993">
        <v>0</v>
      </c>
      <c r="BH374" s="994">
        <v>0</v>
      </c>
      <c r="BI374" s="993">
        <v>0</v>
      </c>
      <c r="BJ374" s="994">
        <v>0</v>
      </c>
      <c r="BK374" s="993">
        <v>0</v>
      </c>
      <c r="BL374" s="994">
        <v>0</v>
      </c>
      <c r="BM374" s="993">
        <v>0</v>
      </c>
      <c r="BN374" s="994">
        <v>0</v>
      </c>
      <c r="BO374" s="993">
        <v>0</v>
      </c>
      <c r="BP374" s="994">
        <v>0</v>
      </c>
      <c r="BQ374" s="993">
        <v>0</v>
      </c>
      <c r="BR374" s="994">
        <v>0</v>
      </c>
      <c r="BS374" s="993">
        <v>0</v>
      </c>
      <c r="BT374" s="994">
        <v>0</v>
      </c>
      <c r="BU374" s="993">
        <v>0</v>
      </c>
      <c r="BV374" s="994">
        <v>0</v>
      </c>
      <c r="BW374" s="993">
        <v>0</v>
      </c>
      <c r="BX374" s="994">
        <v>0</v>
      </c>
      <c r="BY374" s="993">
        <v>0</v>
      </c>
      <c r="BZ374" s="994">
        <v>0</v>
      </c>
      <c r="CA374" s="995">
        <v>0</v>
      </c>
      <c r="CB374" s="946"/>
      <c r="CC374" s="971"/>
      <c r="CD374" s="946"/>
      <c r="CE374" s="972"/>
      <c r="CF374" s="946"/>
      <c r="CG374" s="992">
        <v>0</v>
      </c>
      <c r="CH374" s="993">
        <v>0</v>
      </c>
      <c r="CI374" s="994">
        <v>0</v>
      </c>
      <c r="CJ374" s="993">
        <v>0</v>
      </c>
      <c r="CK374" s="994">
        <v>0</v>
      </c>
      <c r="CL374" s="993">
        <v>0</v>
      </c>
      <c r="CM374" s="994">
        <v>0</v>
      </c>
      <c r="CN374" s="993">
        <v>0</v>
      </c>
      <c r="CO374" s="994">
        <v>0</v>
      </c>
      <c r="CP374" s="993">
        <v>0</v>
      </c>
      <c r="CQ374" s="994">
        <v>0</v>
      </c>
      <c r="CR374" s="993">
        <v>0</v>
      </c>
      <c r="CS374" s="994">
        <v>0</v>
      </c>
      <c r="CT374" s="993">
        <v>0</v>
      </c>
      <c r="CU374" s="994">
        <v>0</v>
      </c>
      <c r="CV374" s="993">
        <v>0</v>
      </c>
      <c r="CW374" s="994">
        <v>0</v>
      </c>
      <c r="CX374" s="993">
        <v>0</v>
      </c>
      <c r="CY374" s="994">
        <v>0</v>
      </c>
      <c r="CZ374" s="993">
        <v>0</v>
      </c>
      <c r="DA374" s="994">
        <v>0</v>
      </c>
      <c r="DB374" s="993">
        <v>0</v>
      </c>
      <c r="DC374" s="994">
        <v>0</v>
      </c>
      <c r="DD374" s="993">
        <v>0</v>
      </c>
      <c r="DE374" s="994">
        <v>0</v>
      </c>
      <c r="DF374" s="993">
        <v>0</v>
      </c>
      <c r="DG374" s="994">
        <v>0</v>
      </c>
      <c r="DH374" s="993">
        <v>0</v>
      </c>
      <c r="DI374" s="994">
        <v>0</v>
      </c>
      <c r="DJ374" s="993">
        <v>0</v>
      </c>
      <c r="DK374" s="994">
        <v>0</v>
      </c>
      <c r="DL374" s="993">
        <v>0</v>
      </c>
      <c r="DM374" s="994">
        <v>0</v>
      </c>
      <c r="DN374" s="993">
        <v>0</v>
      </c>
      <c r="DO374" s="994">
        <v>0</v>
      </c>
      <c r="DP374" s="995">
        <v>0</v>
      </c>
      <c r="DQ374" s="946"/>
      <c r="DR374" s="973"/>
      <c r="DS374" s="946"/>
      <c r="DT374" s="992">
        <v>0</v>
      </c>
      <c r="DU374" s="993">
        <v>0</v>
      </c>
      <c r="DV374" s="994">
        <v>0</v>
      </c>
      <c r="DW374" s="993">
        <v>0</v>
      </c>
      <c r="DX374" s="994">
        <v>0</v>
      </c>
      <c r="DY374" s="993">
        <v>0</v>
      </c>
      <c r="DZ374" s="994">
        <v>0</v>
      </c>
      <c r="EA374" s="993">
        <v>0</v>
      </c>
      <c r="EB374" s="994">
        <v>0</v>
      </c>
      <c r="EC374" s="993">
        <v>0</v>
      </c>
      <c r="ED374" s="994">
        <v>0</v>
      </c>
      <c r="EE374" s="993">
        <v>0</v>
      </c>
      <c r="EF374" s="994">
        <v>0</v>
      </c>
      <c r="EG374" s="993">
        <v>0</v>
      </c>
      <c r="EH374" s="994">
        <v>0</v>
      </c>
      <c r="EI374" s="993">
        <v>0</v>
      </c>
      <c r="EJ374" s="994">
        <v>0</v>
      </c>
      <c r="EK374" s="993">
        <v>0</v>
      </c>
      <c r="EL374" s="994">
        <v>0</v>
      </c>
      <c r="EM374" s="993">
        <v>0</v>
      </c>
      <c r="EN374" s="994">
        <v>0</v>
      </c>
      <c r="EO374" s="993">
        <v>0</v>
      </c>
      <c r="EP374" s="994">
        <v>0</v>
      </c>
      <c r="EQ374" s="993">
        <v>0</v>
      </c>
      <c r="ER374" s="994">
        <v>0</v>
      </c>
      <c r="ES374" s="993">
        <v>0</v>
      </c>
      <c r="ET374" s="994">
        <v>0</v>
      </c>
      <c r="EU374" s="993">
        <v>0</v>
      </c>
      <c r="EV374" s="994">
        <v>0</v>
      </c>
      <c r="EW374" s="993">
        <v>0</v>
      </c>
      <c r="EX374" s="994">
        <v>0</v>
      </c>
      <c r="EY374" s="993">
        <v>0</v>
      </c>
      <c r="EZ374" s="994">
        <v>0</v>
      </c>
      <c r="FA374" s="993">
        <v>0</v>
      </c>
      <c r="FB374" s="994">
        <v>0</v>
      </c>
      <c r="FC374" s="995">
        <v>0</v>
      </c>
      <c r="FD374" s="946"/>
      <c r="FE374" s="974"/>
      <c r="FF374" s="946"/>
      <c r="FG374" s="975"/>
      <c r="FI374" s="996" t="b">
        <v>1</v>
      </c>
    </row>
    <row r="375" spans="2:165" hidden="1" outlineLevel="1">
      <c r="B375" s="1013">
        <v>356</v>
      </c>
      <c r="C375" s="1014" t="s">
        <v>404</v>
      </c>
      <c r="E375" s="1015">
        <v>0</v>
      </c>
      <c r="F375" s="1016">
        <v>0</v>
      </c>
      <c r="G375" s="1017">
        <v>0</v>
      </c>
      <c r="H375" s="1016">
        <v>0</v>
      </c>
      <c r="I375" s="1017">
        <v>0</v>
      </c>
      <c r="J375" s="1016">
        <v>0</v>
      </c>
      <c r="K375" s="1017">
        <v>0</v>
      </c>
      <c r="L375" s="1016">
        <v>0</v>
      </c>
      <c r="M375" s="1017">
        <v>0</v>
      </c>
      <c r="N375" s="1016">
        <v>0</v>
      </c>
      <c r="O375" s="1017">
        <v>0</v>
      </c>
      <c r="P375" s="1016">
        <v>0</v>
      </c>
      <c r="Q375" s="1017">
        <v>0</v>
      </c>
      <c r="R375" s="1016">
        <v>0</v>
      </c>
      <c r="S375" s="1017">
        <v>0</v>
      </c>
      <c r="T375" s="1016">
        <v>0</v>
      </c>
      <c r="U375" s="1017">
        <v>0</v>
      </c>
      <c r="V375" s="1016">
        <v>0</v>
      </c>
      <c r="W375" s="1017">
        <v>0</v>
      </c>
      <c r="X375" s="1016">
        <v>0</v>
      </c>
      <c r="Y375" s="1017">
        <v>0</v>
      </c>
      <c r="Z375" s="1016">
        <v>0</v>
      </c>
      <c r="AA375" s="1017">
        <v>0</v>
      </c>
      <c r="AB375" s="1016">
        <v>0</v>
      </c>
      <c r="AC375" s="1017">
        <v>0</v>
      </c>
      <c r="AD375" s="1016">
        <v>0</v>
      </c>
      <c r="AE375" s="1017">
        <v>0</v>
      </c>
      <c r="AF375" s="1016">
        <v>0</v>
      </c>
      <c r="AG375" s="1017">
        <v>0</v>
      </c>
      <c r="AH375" s="1016">
        <v>0</v>
      </c>
      <c r="AI375" s="1017">
        <v>0</v>
      </c>
      <c r="AJ375" s="1016">
        <v>0</v>
      </c>
      <c r="AK375" s="1017">
        <v>0</v>
      </c>
      <c r="AL375" s="1016">
        <v>0</v>
      </c>
      <c r="AM375" s="1017">
        <v>0</v>
      </c>
      <c r="AN375" s="1018">
        <v>0</v>
      </c>
      <c r="AO375" s="946"/>
      <c r="AP375" s="964"/>
      <c r="AQ375" s="946"/>
      <c r="AR375" s="1015">
        <v>0</v>
      </c>
      <c r="AS375" s="1016">
        <v>0</v>
      </c>
      <c r="AT375" s="1017">
        <v>0</v>
      </c>
      <c r="AU375" s="1016">
        <v>0</v>
      </c>
      <c r="AV375" s="1017">
        <v>0</v>
      </c>
      <c r="AW375" s="1016">
        <v>0</v>
      </c>
      <c r="AX375" s="1017">
        <v>0</v>
      </c>
      <c r="AY375" s="1016">
        <v>0</v>
      </c>
      <c r="AZ375" s="1017">
        <v>0</v>
      </c>
      <c r="BA375" s="1016">
        <v>0</v>
      </c>
      <c r="BB375" s="1017">
        <v>0</v>
      </c>
      <c r="BC375" s="1016">
        <v>0</v>
      </c>
      <c r="BD375" s="1017">
        <v>0</v>
      </c>
      <c r="BE375" s="1016">
        <v>0</v>
      </c>
      <c r="BF375" s="1017">
        <v>0</v>
      </c>
      <c r="BG375" s="1016">
        <v>0</v>
      </c>
      <c r="BH375" s="1017">
        <v>0</v>
      </c>
      <c r="BI375" s="1016">
        <v>0</v>
      </c>
      <c r="BJ375" s="1017">
        <v>0</v>
      </c>
      <c r="BK375" s="1016">
        <v>0</v>
      </c>
      <c r="BL375" s="1017">
        <v>0</v>
      </c>
      <c r="BM375" s="1016">
        <v>0</v>
      </c>
      <c r="BN375" s="1017">
        <v>0</v>
      </c>
      <c r="BO375" s="1016">
        <v>0</v>
      </c>
      <c r="BP375" s="1017">
        <v>0</v>
      </c>
      <c r="BQ375" s="1016">
        <v>0</v>
      </c>
      <c r="BR375" s="1017">
        <v>0</v>
      </c>
      <c r="BS375" s="1016">
        <v>0</v>
      </c>
      <c r="BT375" s="1017">
        <v>0</v>
      </c>
      <c r="BU375" s="1016">
        <v>0</v>
      </c>
      <c r="BV375" s="1017">
        <v>0</v>
      </c>
      <c r="BW375" s="1016">
        <v>0</v>
      </c>
      <c r="BX375" s="1017">
        <v>0</v>
      </c>
      <c r="BY375" s="1016">
        <v>0</v>
      </c>
      <c r="BZ375" s="1017">
        <v>0</v>
      </c>
      <c r="CA375" s="1018">
        <v>0</v>
      </c>
      <c r="CB375" s="946"/>
      <c r="CC375" s="971"/>
      <c r="CD375" s="946"/>
      <c r="CE375" s="972"/>
      <c r="CF375" s="946"/>
      <c r="CG375" s="1015">
        <v>0</v>
      </c>
      <c r="CH375" s="1016">
        <v>0</v>
      </c>
      <c r="CI375" s="1017">
        <v>0</v>
      </c>
      <c r="CJ375" s="1016">
        <v>0</v>
      </c>
      <c r="CK375" s="1017">
        <v>0</v>
      </c>
      <c r="CL375" s="1016">
        <v>0</v>
      </c>
      <c r="CM375" s="1017">
        <v>0</v>
      </c>
      <c r="CN375" s="1016">
        <v>0</v>
      </c>
      <c r="CO375" s="1017">
        <v>0</v>
      </c>
      <c r="CP375" s="1016">
        <v>0</v>
      </c>
      <c r="CQ375" s="1017">
        <v>0</v>
      </c>
      <c r="CR375" s="1016">
        <v>0</v>
      </c>
      <c r="CS375" s="1017">
        <v>0</v>
      </c>
      <c r="CT375" s="1016">
        <v>0</v>
      </c>
      <c r="CU375" s="1017">
        <v>0</v>
      </c>
      <c r="CV375" s="1016">
        <v>0</v>
      </c>
      <c r="CW375" s="1017">
        <v>0</v>
      </c>
      <c r="CX375" s="1016">
        <v>0</v>
      </c>
      <c r="CY375" s="1017">
        <v>0</v>
      </c>
      <c r="CZ375" s="1016">
        <v>0</v>
      </c>
      <c r="DA375" s="1017">
        <v>0</v>
      </c>
      <c r="DB375" s="1016">
        <v>0</v>
      </c>
      <c r="DC375" s="1017">
        <v>0</v>
      </c>
      <c r="DD375" s="1016">
        <v>0</v>
      </c>
      <c r="DE375" s="1017">
        <v>0</v>
      </c>
      <c r="DF375" s="1016">
        <v>0</v>
      </c>
      <c r="DG375" s="1017">
        <v>0</v>
      </c>
      <c r="DH375" s="1016">
        <v>0</v>
      </c>
      <c r="DI375" s="1017">
        <v>0</v>
      </c>
      <c r="DJ375" s="1016">
        <v>0</v>
      </c>
      <c r="DK375" s="1017">
        <v>0</v>
      </c>
      <c r="DL375" s="1016">
        <v>0</v>
      </c>
      <c r="DM375" s="1017">
        <v>0</v>
      </c>
      <c r="DN375" s="1016">
        <v>0</v>
      </c>
      <c r="DO375" s="1017">
        <v>0</v>
      </c>
      <c r="DP375" s="1018">
        <v>0</v>
      </c>
      <c r="DQ375" s="946"/>
      <c r="DR375" s="973"/>
      <c r="DS375" s="946"/>
      <c r="DT375" s="1015">
        <v>0</v>
      </c>
      <c r="DU375" s="1016">
        <v>0</v>
      </c>
      <c r="DV375" s="1017">
        <v>0</v>
      </c>
      <c r="DW375" s="1016">
        <v>0</v>
      </c>
      <c r="DX375" s="1017">
        <v>0</v>
      </c>
      <c r="DY375" s="1016">
        <v>0</v>
      </c>
      <c r="DZ375" s="1017">
        <v>0</v>
      </c>
      <c r="EA375" s="1016">
        <v>0</v>
      </c>
      <c r="EB375" s="1017">
        <v>0</v>
      </c>
      <c r="EC375" s="1016">
        <v>0</v>
      </c>
      <c r="ED375" s="1017">
        <v>0</v>
      </c>
      <c r="EE375" s="1016">
        <v>0</v>
      </c>
      <c r="EF375" s="1017">
        <v>0</v>
      </c>
      <c r="EG375" s="1016">
        <v>0</v>
      </c>
      <c r="EH375" s="1017">
        <v>0</v>
      </c>
      <c r="EI375" s="1016">
        <v>0</v>
      </c>
      <c r="EJ375" s="1017">
        <v>0</v>
      </c>
      <c r="EK375" s="1016">
        <v>0</v>
      </c>
      <c r="EL375" s="1017">
        <v>0</v>
      </c>
      <c r="EM375" s="1016">
        <v>0</v>
      </c>
      <c r="EN375" s="1017">
        <v>0</v>
      </c>
      <c r="EO375" s="1016">
        <v>0</v>
      </c>
      <c r="EP375" s="1017">
        <v>0</v>
      </c>
      <c r="EQ375" s="1016">
        <v>0</v>
      </c>
      <c r="ER375" s="1017">
        <v>0</v>
      </c>
      <c r="ES375" s="1016">
        <v>0</v>
      </c>
      <c r="ET375" s="1017">
        <v>0</v>
      </c>
      <c r="EU375" s="1016">
        <v>0</v>
      </c>
      <c r="EV375" s="1017">
        <v>0</v>
      </c>
      <c r="EW375" s="1016">
        <v>0</v>
      </c>
      <c r="EX375" s="1017">
        <v>0</v>
      </c>
      <c r="EY375" s="1016">
        <v>0</v>
      </c>
      <c r="EZ375" s="1017">
        <v>0</v>
      </c>
      <c r="FA375" s="1016">
        <v>0</v>
      </c>
      <c r="FB375" s="1017">
        <v>0</v>
      </c>
      <c r="FC375" s="1018">
        <v>0</v>
      </c>
      <c r="FD375" s="946"/>
      <c r="FE375" s="974"/>
      <c r="FF375" s="946"/>
      <c r="FG375" s="975"/>
      <c r="FI375" s="1019" t="b">
        <v>1</v>
      </c>
    </row>
    <row r="376" spans="2:165" hidden="1" outlineLevel="1">
      <c r="B376" s="976">
        <v>357</v>
      </c>
      <c r="C376" s="1020" t="s">
        <v>770</v>
      </c>
      <c r="E376" s="978">
        <v>0</v>
      </c>
      <c r="F376" s="979">
        <v>0</v>
      </c>
      <c r="G376" s="980">
        <v>0</v>
      </c>
      <c r="H376" s="979">
        <v>0</v>
      </c>
      <c r="I376" s="980">
        <v>0</v>
      </c>
      <c r="J376" s="979">
        <v>0</v>
      </c>
      <c r="K376" s="980">
        <v>0</v>
      </c>
      <c r="L376" s="979">
        <v>0</v>
      </c>
      <c r="M376" s="980">
        <v>0</v>
      </c>
      <c r="N376" s="979">
        <v>0</v>
      </c>
      <c r="O376" s="980">
        <v>0</v>
      </c>
      <c r="P376" s="979">
        <v>0</v>
      </c>
      <c r="Q376" s="980">
        <v>0</v>
      </c>
      <c r="R376" s="979">
        <v>0</v>
      </c>
      <c r="S376" s="980">
        <v>0</v>
      </c>
      <c r="T376" s="979">
        <v>0</v>
      </c>
      <c r="U376" s="980">
        <v>0</v>
      </c>
      <c r="V376" s="979">
        <v>0</v>
      </c>
      <c r="W376" s="980">
        <v>0</v>
      </c>
      <c r="X376" s="979">
        <v>0</v>
      </c>
      <c r="Y376" s="980">
        <v>0</v>
      </c>
      <c r="Z376" s="979">
        <v>0</v>
      </c>
      <c r="AA376" s="980">
        <v>0</v>
      </c>
      <c r="AB376" s="979">
        <v>0</v>
      </c>
      <c r="AC376" s="980">
        <v>0</v>
      </c>
      <c r="AD376" s="979">
        <v>0</v>
      </c>
      <c r="AE376" s="980">
        <v>0</v>
      </c>
      <c r="AF376" s="979">
        <v>0</v>
      </c>
      <c r="AG376" s="980">
        <v>0</v>
      </c>
      <c r="AH376" s="979">
        <v>0</v>
      </c>
      <c r="AI376" s="980">
        <v>0</v>
      </c>
      <c r="AJ376" s="979">
        <v>0</v>
      </c>
      <c r="AK376" s="980">
        <v>0</v>
      </c>
      <c r="AL376" s="979">
        <v>0</v>
      </c>
      <c r="AM376" s="980">
        <v>0</v>
      </c>
      <c r="AN376" s="981">
        <v>0</v>
      </c>
      <c r="AO376" s="946"/>
      <c r="AP376" s="964"/>
      <c r="AQ376" s="946"/>
      <c r="AR376" s="978">
        <v>0</v>
      </c>
      <c r="AS376" s="979">
        <v>0</v>
      </c>
      <c r="AT376" s="980">
        <v>0</v>
      </c>
      <c r="AU376" s="979">
        <v>0</v>
      </c>
      <c r="AV376" s="980">
        <v>0</v>
      </c>
      <c r="AW376" s="979">
        <v>0</v>
      </c>
      <c r="AX376" s="980">
        <v>0</v>
      </c>
      <c r="AY376" s="979">
        <v>0</v>
      </c>
      <c r="AZ376" s="980">
        <v>0</v>
      </c>
      <c r="BA376" s="979">
        <v>0</v>
      </c>
      <c r="BB376" s="980">
        <v>0</v>
      </c>
      <c r="BC376" s="979">
        <v>0</v>
      </c>
      <c r="BD376" s="980">
        <v>0</v>
      </c>
      <c r="BE376" s="979">
        <v>0</v>
      </c>
      <c r="BF376" s="980">
        <v>0</v>
      </c>
      <c r="BG376" s="979">
        <v>0</v>
      </c>
      <c r="BH376" s="980">
        <v>0</v>
      </c>
      <c r="BI376" s="979">
        <v>0</v>
      </c>
      <c r="BJ376" s="980">
        <v>0</v>
      </c>
      <c r="BK376" s="979">
        <v>0</v>
      </c>
      <c r="BL376" s="980">
        <v>0</v>
      </c>
      <c r="BM376" s="979">
        <v>0</v>
      </c>
      <c r="BN376" s="980">
        <v>0</v>
      </c>
      <c r="BO376" s="979">
        <v>0</v>
      </c>
      <c r="BP376" s="980">
        <v>0</v>
      </c>
      <c r="BQ376" s="979">
        <v>0</v>
      </c>
      <c r="BR376" s="980">
        <v>0</v>
      </c>
      <c r="BS376" s="979">
        <v>0</v>
      </c>
      <c r="BT376" s="980">
        <v>0</v>
      </c>
      <c r="BU376" s="979">
        <v>0</v>
      </c>
      <c r="BV376" s="980">
        <v>0</v>
      </c>
      <c r="BW376" s="979">
        <v>0</v>
      </c>
      <c r="BX376" s="980">
        <v>0</v>
      </c>
      <c r="BY376" s="979">
        <v>0</v>
      </c>
      <c r="BZ376" s="980">
        <v>0</v>
      </c>
      <c r="CA376" s="981">
        <v>0</v>
      </c>
      <c r="CB376" s="946"/>
      <c r="CC376" s="971"/>
      <c r="CD376" s="946"/>
      <c r="CE376" s="972"/>
      <c r="CF376" s="946"/>
      <c r="CG376" s="978">
        <v>0</v>
      </c>
      <c r="CH376" s="979">
        <v>0</v>
      </c>
      <c r="CI376" s="980">
        <v>0</v>
      </c>
      <c r="CJ376" s="979">
        <v>0</v>
      </c>
      <c r="CK376" s="980">
        <v>0</v>
      </c>
      <c r="CL376" s="979">
        <v>0</v>
      </c>
      <c r="CM376" s="980">
        <v>0</v>
      </c>
      <c r="CN376" s="979">
        <v>0</v>
      </c>
      <c r="CO376" s="980">
        <v>0</v>
      </c>
      <c r="CP376" s="979">
        <v>0</v>
      </c>
      <c r="CQ376" s="980">
        <v>0</v>
      </c>
      <c r="CR376" s="979">
        <v>0</v>
      </c>
      <c r="CS376" s="980">
        <v>0</v>
      </c>
      <c r="CT376" s="979">
        <v>0</v>
      </c>
      <c r="CU376" s="980">
        <v>0</v>
      </c>
      <c r="CV376" s="979">
        <v>0</v>
      </c>
      <c r="CW376" s="980">
        <v>0</v>
      </c>
      <c r="CX376" s="979">
        <v>0</v>
      </c>
      <c r="CY376" s="980">
        <v>0</v>
      </c>
      <c r="CZ376" s="979">
        <v>0</v>
      </c>
      <c r="DA376" s="980">
        <v>0</v>
      </c>
      <c r="DB376" s="979">
        <v>0</v>
      </c>
      <c r="DC376" s="980">
        <v>0</v>
      </c>
      <c r="DD376" s="979">
        <v>0</v>
      </c>
      <c r="DE376" s="980">
        <v>0</v>
      </c>
      <c r="DF376" s="979">
        <v>0</v>
      </c>
      <c r="DG376" s="980">
        <v>0</v>
      </c>
      <c r="DH376" s="979">
        <v>0</v>
      </c>
      <c r="DI376" s="980">
        <v>0</v>
      </c>
      <c r="DJ376" s="979">
        <v>0</v>
      </c>
      <c r="DK376" s="980">
        <v>0</v>
      </c>
      <c r="DL376" s="979">
        <v>0</v>
      </c>
      <c r="DM376" s="980">
        <v>0</v>
      </c>
      <c r="DN376" s="979">
        <v>0</v>
      </c>
      <c r="DO376" s="980">
        <v>0</v>
      </c>
      <c r="DP376" s="981">
        <v>0</v>
      </c>
      <c r="DQ376" s="946"/>
      <c r="DR376" s="973"/>
      <c r="DS376" s="946"/>
      <c r="DT376" s="978">
        <v>0</v>
      </c>
      <c r="DU376" s="979">
        <v>0</v>
      </c>
      <c r="DV376" s="980">
        <v>0</v>
      </c>
      <c r="DW376" s="979">
        <v>0</v>
      </c>
      <c r="DX376" s="980">
        <v>0</v>
      </c>
      <c r="DY376" s="979">
        <v>0</v>
      </c>
      <c r="DZ376" s="980">
        <v>0</v>
      </c>
      <c r="EA376" s="979">
        <v>0</v>
      </c>
      <c r="EB376" s="980">
        <v>0</v>
      </c>
      <c r="EC376" s="979">
        <v>0</v>
      </c>
      <c r="ED376" s="980">
        <v>0</v>
      </c>
      <c r="EE376" s="979">
        <v>0</v>
      </c>
      <c r="EF376" s="980">
        <v>0</v>
      </c>
      <c r="EG376" s="979">
        <v>0</v>
      </c>
      <c r="EH376" s="980">
        <v>0</v>
      </c>
      <c r="EI376" s="979">
        <v>0</v>
      </c>
      <c r="EJ376" s="980">
        <v>0</v>
      </c>
      <c r="EK376" s="979">
        <v>0</v>
      </c>
      <c r="EL376" s="980">
        <v>0</v>
      </c>
      <c r="EM376" s="979">
        <v>0</v>
      </c>
      <c r="EN376" s="980">
        <v>0</v>
      </c>
      <c r="EO376" s="979">
        <v>0</v>
      </c>
      <c r="EP376" s="980">
        <v>0</v>
      </c>
      <c r="EQ376" s="979">
        <v>0</v>
      </c>
      <c r="ER376" s="980">
        <v>0</v>
      </c>
      <c r="ES376" s="979">
        <v>0</v>
      </c>
      <c r="ET376" s="980">
        <v>0</v>
      </c>
      <c r="EU376" s="979">
        <v>0</v>
      </c>
      <c r="EV376" s="980">
        <v>0</v>
      </c>
      <c r="EW376" s="979">
        <v>0</v>
      </c>
      <c r="EX376" s="980">
        <v>0</v>
      </c>
      <c r="EY376" s="979">
        <v>0</v>
      </c>
      <c r="EZ376" s="980">
        <v>0</v>
      </c>
      <c r="FA376" s="979">
        <v>0</v>
      </c>
      <c r="FB376" s="980">
        <v>0</v>
      </c>
      <c r="FC376" s="981">
        <v>0</v>
      </c>
      <c r="FD376" s="946"/>
      <c r="FE376" s="974"/>
      <c r="FF376" s="946"/>
      <c r="FG376" s="975"/>
      <c r="FI376" s="982" t="b">
        <v>1</v>
      </c>
    </row>
    <row r="377" spans="2:165" hidden="1" outlineLevel="1">
      <c r="B377" s="983">
        <v>358</v>
      </c>
      <c r="C377" s="1012" t="s">
        <v>771</v>
      </c>
      <c r="E377" s="985">
        <v>0</v>
      </c>
      <c r="F377" s="986">
        <v>0</v>
      </c>
      <c r="G377" s="987">
        <v>0</v>
      </c>
      <c r="H377" s="986">
        <v>0</v>
      </c>
      <c r="I377" s="987">
        <v>0</v>
      </c>
      <c r="J377" s="986">
        <v>0</v>
      </c>
      <c r="K377" s="987">
        <v>0</v>
      </c>
      <c r="L377" s="986">
        <v>0</v>
      </c>
      <c r="M377" s="987">
        <v>0</v>
      </c>
      <c r="N377" s="986">
        <v>0</v>
      </c>
      <c r="O377" s="987">
        <v>0</v>
      </c>
      <c r="P377" s="986">
        <v>0</v>
      </c>
      <c r="Q377" s="987">
        <v>0</v>
      </c>
      <c r="R377" s="986">
        <v>0</v>
      </c>
      <c r="S377" s="987">
        <v>0</v>
      </c>
      <c r="T377" s="986">
        <v>0</v>
      </c>
      <c r="U377" s="987">
        <v>0</v>
      </c>
      <c r="V377" s="986">
        <v>0</v>
      </c>
      <c r="W377" s="987">
        <v>0</v>
      </c>
      <c r="X377" s="986">
        <v>0</v>
      </c>
      <c r="Y377" s="987">
        <v>0</v>
      </c>
      <c r="Z377" s="986">
        <v>0</v>
      </c>
      <c r="AA377" s="987">
        <v>0</v>
      </c>
      <c r="AB377" s="986">
        <v>0</v>
      </c>
      <c r="AC377" s="987">
        <v>0</v>
      </c>
      <c r="AD377" s="986">
        <v>0</v>
      </c>
      <c r="AE377" s="987">
        <v>0</v>
      </c>
      <c r="AF377" s="986">
        <v>0</v>
      </c>
      <c r="AG377" s="987">
        <v>0</v>
      </c>
      <c r="AH377" s="986">
        <v>0</v>
      </c>
      <c r="AI377" s="987">
        <v>0</v>
      </c>
      <c r="AJ377" s="986">
        <v>0</v>
      </c>
      <c r="AK377" s="987">
        <v>0</v>
      </c>
      <c r="AL377" s="986">
        <v>0</v>
      </c>
      <c r="AM377" s="987">
        <v>0</v>
      </c>
      <c r="AN377" s="988">
        <v>0</v>
      </c>
      <c r="AO377" s="946"/>
      <c r="AP377" s="964"/>
      <c r="AQ377" s="946"/>
      <c r="AR377" s="985">
        <v>0</v>
      </c>
      <c r="AS377" s="986">
        <v>0</v>
      </c>
      <c r="AT377" s="987">
        <v>0</v>
      </c>
      <c r="AU377" s="986">
        <v>0</v>
      </c>
      <c r="AV377" s="987">
        <v>0</v>
      </c>
      <c r="AW377" s="986">
        <v>0</v>
      </c>
      <c r="AX377" s="987">
        <v>0</v>
      </c>
      <c r="AY377" s="986">
        <v>0</v>
      </c>
      <c r="AZ377" s="987">
        <v>0</v>
      </c>
      <c r="BA377" s="986">
        <v>0</v>
      </c>
      <c r="BB377" s="987">
        <v>0</v>
      </c>
      <c r="BC377" s="986">
        <v>0</v>
      </c>
      <c r="BD377" s="987">
        <v>0</v>
      </c>
      <c r="BE377" s="986">
        <v>0</v>
      </c>
      <c r="BF377" s="987">
        <v>0</v>
      </c>
      <c r="BG377" s="986">
        <v>0</v>
      </c>
      <c r="BH377" s="987">
        <v>0</v>
      </c>
      <c r="BI377" s="986">
        <v>0</v>
      </c>
      <c r="BJ377" s="987">
        <v>0</v>
      </c>
      <c r="BK377" s="986">
        <v>0</v>
      </c>
      <c r="BL377" s="987">
        <v>0</v>
      </c>
      <c r="BM377" s="986">
        <v>0</v>
      </c>
      <c r="BN377" s="987">
        <v>0</v>
      </c>
      <c r="BO377" s="986">
        <v>0</v>
      </c>
      <c r="BP377" s="987">
        <v>0</v>
      </c>
      <c r="BQ377" s="986">
        <v>0</v>
      </c>
      <c r="BR377" s="987">
        <v>0</v>
      </c>
      <c r="BS377" s="986">
        <v>0</v>
      </c>
      <c r="BT377" s="987">
        <v>0</v>
      </c>
      <c r="BU377" s="986">
        <v>0</v>
      </c>
      <c r="BV377" s="987">
        <v>0</v>
      </c>
      <c r="BW377" s="986">
        <v>0</v>
      </c>
      <c r="BX377" s="987">
        <v>0</v>
      </c>
      <c r="BY377" s="986">
        <v>0</v>
      </c>
      <c r="BZ377" s="987">
        <v>0</v>
      </c>
      <c r="CA377" s="988">
        <v>0</v>
      </c>
      <c r="CB377" s="946"/>
      <c r="CC377" s="971"/>
      <c r="CD377" s="946"/>
      <c r="CE377" s="972"/>
      <c r="CF377" s="946"/>
      <c r="CG377" s="985">
        <v>0</v>
      </c>
      <c r="CH377" s="986">
        <v>0</v>
      </c>
      <c r="CI377" s="987">
        <v>0</v>
      </c>
      <c r="CJ377" s="986">
        <v>0</v>
      </c>
      <c r="CK377" s="987">
        <v>0</v>
      </c>
      <c r="CL377" s="986">
        <v>0</v>
      </c>
      <c r="CM377" s="987">
        <v>0</v>
      </c>
      <c r="CN377" s="986">
        <v>0</v>
      </c>
      <c r="CO377" s="987">
        <v>0</v>
      </c>
      <c r="CP377" s="986">
        <v>0</v>
      </c>
      <c r="CQ377" s="987">
        <v>0</v>
      </c>
      <c r="CR377" s="986">
        <v>0</v>
      </c>
      <c r="CS377" s="987">
        <v>0</v>
      </c>
      <c r="CT377" s="986">
        <v>0</v>
      </c>
      <c r="CU377" s="987">
        <v>0</v>
      </c>
      <c r="CV377" s="986">
        <v>0</v>
      </c>
      <c r="CW377" s="987">
        <v>0</v>
      </c>
      <c r="CX377" s="986">
        <v>0</v>
      </c>
      <c r="CY377" s="987">
        <v>0</v>
      </c>
      <c r="CZ377" s="986">
        <v>0</v>
      </c>
      <c r="DA377" s="987">
        <v>0</v>
      </c>
      <c r="DB377" s="986">
        <v>0</v>
      </c>
      <c r="DC377" s="987">
        <v>0</v>
      </c>
      <c r="DD377" s="986">
        <v>0</v>
      </c>
      <c r="DE377" s="987">
        <v>0</v>
      </c>
      <c r="DF377" s="986">
        <v>0</v>
      </c>
      <c r="DG377" s="987">
        <v>0</v>
      </c>
      <c r="DH377" s="986">
        <v>0</v>
      </c>
      <c r="DI377" s="987">
        <v>0</v>
      </c>
      <c r="DJ377" s="986">
        <v>0</v>
      </c>
      <c r="DK377" s="987">
        <v>0</v>
      </c>
      <c r="DL377" s="986">
        <v>0</v>
      </c>
      <c r="DM377" s="987">
        <v>0</v>
      </c>
      <c r="DN377" s="986">
        <v>0</v>
      </c>
      <c r="DO377" s="987">
        <v>0</v>
      </c>
      <c r="DP377" s="988">
        <v>0</v>
      </c>
      <c r="DQ377" s="946"/>
      <c r="DR377" s="973"/>
      <c r="DS377" s="946"/>
      <c r="DT377" s="985">
        <v>0</v>
      </c>
      <c r="DU377" s="986">
        <v>0</v>
      </c>
      <c r="DV377" s="987">
        <v>0</v>
      </c>
      <c r="DW377" s="986">
        <v>0</v>
      </c>
      <c r="DX377" s="987">
        <v>0</v>
      </c>
      <c r="DY377" s="986">
        <v>0</v>
      </c>
      <c r="DZ377" s="987">
        <v>0</v>
      </c>
      <c r="EA377" s="986">
        <v>0</v>
      </c>
      <c r="EB377" s="987">
        <v>0</v>
      </c>
      <c r="EC377" s="986">
        <v>0</v>
      </c>
      <c r="ED377" s="987">
        <v>0</v>
      </c>
      <c r="EE377" s="986">
        <v>0</v>
      </c>
      <c r="EF377" s="987">
        <v>0</v>
      </c>
      <c r="EG377" s="986">
        <v>0</v>
      </c>
      <c r="EH377" s="987">
        <v>0</v>
      </c>
      <c r="EI377" s="986">
        <v>0</v>
      </c>
      <c r="EJ377" s="987">
        <v>0</v>
      </c>
      <c r="EK377" s="986">
        <v>0</v>
      </c>
      <c r="EL377" s="987">
        <v>0</v>
      </c>
      <c r="EM377" s="986">
        <v>0</v>
      </c>
      <c r="EN377" s="987">
        <v>0</v>
      </c>
      <c r="EO377" s="986">
        <v>0</v>
      </c>
      <c r="EP377" s="987">
        <v>0</v>
      </c>
      <c r="EQ377" s="986">
        <v>0</v>
      </c>
      <c r="ER377" s="987">
        <v>0</v>
      </c>
      <c r="ES377" s="986">
        <v>0</v>
      </c>
      <c r="ET377" s="987">
        <v>0</v>
      </c>
      <c r="EU377" s="986">
        <v>0</v>
      </c>
      <c r="EV377" s="987">
        <v>0</v>
      </c>
      <c r="EW377" s="986">
        <v>0</v>
      </c>
      <c r="EX377" s="987">
        <v>0</v>
      </c>
      <c r="EY377" s="986">
        <v>0</v>
      </c>
      <c r="EZ377" s="987">
        <v>0</v>
      </c>
      <c r="FA377" s="986">
        <v>0</v>
      </c>
      <c r="FB377" s="987">
        <v>0</v>
      </c>
      <c r="FC377" s="988">
        <v>0</v>
      </c>
      <c r="FD377" s="946"/>
      <c r="FE377" s="974"/>
      <c r="FF377" s="946"/>
      <c r="FG377" s="975"/>
      <c r="FI377" s="989" t="b">
        <v>1</v>
      </c>
    </row>
    <row r="378" spans="2:165" hidden="1" outlineLevel="1">
      <c r="B378" s="990">
        <v>359</v>
      </c>
      <c r="C378" s="1011" t="s">
        <v>772</v>
      </c>
      <c r="E378" s="992">
        <v>0</v>
      </c>
      <c r="F378" s="993">
        <v>0</v>
      </c>
      <c r="G378" s="994">
        <v>0</v>
      </c>
      <c r="H378" s="993">
        <v>0</v>
      </c>
      <c r="I378" s="994">
        <v>0</v>
      </c>
      <c r="J378" s="993">
        <v>0</v>
      </c>
      <c r="K378" s="994">
        <v>0</v>
      </c>
      <c r="L378" s="993">
        <v>0</v>
      </c>
      <c r="M378" s="994">
        <v>0</v>
      </c>
      <c r="N378" s="993">
        <v>0</v>
      </c>
      <c r="O378" s="994">
        <v>0</v>
      </c>
      <c r="P378" s="993">
        <v>0</v>
      </c>
      <c r="Q378" s="994">
        <v>0</v>
      </c>
      <c r="R378" s="993">
        <v>0</v>
      </c>
      <c r="S378" s="994">
        <v>0</v>
      </c>
      <c r="T378" s="993">
        <v>0</v>
      </c>
      <c r="U378" s="994">
        <v>0</v>
      </c>
      <c r="V378" s="993">
        <v>0</v>
      </c>
      <c r="W378" s="994">
        <v>0</v>
      </c>
      <c r="X378" s="993">
        <v>0</v>
      </c>
      <c r="Y378" s="994">
        <v>0</v>
      </c>
      <c r="Z378" s="993">
        <v>0</v>
      </c>
      <c r="AA378" s="994">
        <v>0</v>
      </c>
      <c r="AB378" s="993">
        <v>0</v>
      </c>
      <c r="AC378" s="994">
        <v>0</v>
      </c>
      <c r="AD378" s="993">
        <v>0</v>
      </c>
      <c r="AE378" s="994">
        <v>0</v>
      </c>
      <c r="AF378" s="993">
        <v>0</v>
      </c>
      <c r="AG378" s="994">
        <v>0</v>
      </c>
      <c r="AH378" s="993">
        <v>0</v>
      </c>
      <c r="AI378" s="994">
        <v>0</v>
      </c>
      <c r="AJ378" s="993">
        <v>0</v>
      </c>
      <c r="AK378" s="994">
        <v>0</v>
      </c>
      <c r="AL378" s="993">
        <v>0</v>
      </c>
      <c r="AM378" s="994">
        <v>0</v>
      </c>
      <c r="AN378" s="995">
        <v>0</v>
      </c>
      <c r="AO378" s="946"/>
      <c r="AP378" s="964"/>
      <c r="AQ378" s="946"/>
      <c r="AR378" s="992">
        <v>0</v>
      </c>
      <c r="AS378" s="993">
        <v>0</v>
      </c>
      <c r="AT378" s="994">
        <v>0</v>
      </c>
      <c r="AU378" s="993">
        <v>0</v>
      </c>
      <c r="AV378" s="994">
        <v>0</v>
      </c>
      <c r="AW378" s="993">
        <v>0</v>
      </c>
      <c r="AX378" s="994">
        <v>0</v>
      </c>
      <c r="AY378" s="993">
        <v>0</v>
      </c>
      <c r="AZ378" s="994">
        <v>0</v>
      </c>
      <c r="BA378" s="993">
        <v>0</v>
      </c>
      <c r="BB378" s="994">
        <v>0</v>
      </c>
      <c r="BC378" s="993">
        <v>0</v>
      </c>
      <c r="BD378" s="994">
        <v>0</v>
      </c>
      <c r="BE378" s="993">
        <v>0</v>
      </c>
      <c r="BF378" s="994">
        <v>0</v>
      </c>
      <c r="BG378" s="993">
        <v>0</v>
      </c>
      <c r="BH378" s="994">
        <v>0</v>
      </c>
      <c r="BI378" s="993">
        <v>0</v>
      </c>
      <c r="BJ378" s="994">
        <v>0</v>
      </c>
      <c r="BK378" s="993">
        <v>0</v>
      </c>
      <c r="BL378" s="994">
        <v>0</v>
      </c>
      <c r="BM378" s="993">
        <v>0</v>
      </c>
      <c r="BN378" s="994">
        <v>0</v>
      </c>
      <c r="BO378" s="993">
        <v>0</v>
      </c>
      <c r="BP378" s="994">
        <v>0</v>
      </c>
      <c r="BQ378" s="993">
        <v>0</v>
      </c>
      <c r="BR378" s="994">
        <v>0</v>
      </c>
      <c r="BS378" s="993">
        <v>0</v>
      </c>
      <c r="BT378" s="994">
        <v>0</v>
      </c>
      <c r="BU378" s="993">
        <v>0</v>
      </c>
      <c r="BV378" s="994">
        <v>0</v>
      </c>
      <c r="BW378" s="993">
        <v>0</v>
      </c>
      <c r="BX378" s="994">
        <v>0</v>
      </c>
      <c r="BY378" s="993">
        <v>0</v>
      </c>
      <c r="BZ378" s="994">
        <v>0</v>
      </c>
      <c r="CA378" s="995">
        <v>0</v>
      </c>
      <c r="CB378" s="946"/>
      <c r="CC378" s="971"/>
      <c r="CD378" s="946"/>
      <c r="CE378" s="972"/>
      <c r="CF378" s="946"/>
      <c r="CG378" s="992">
        <v>0</v>
      </c>
      <c r="CH378" s="993">
        <v>0</v>
      </c>
      <c r="CI378" s="994">
        <v>0</v>
      </c>
      <c r="CJ378" s="993">
        <v>0</v>
      </c>
      <c r="CK378" s="994">
        <v>0</v>
      </c>
      <c r="CL378" s="993">
        <v>0</v>
      </c>
      <c r="CM378" s="994">
        <v>0</v>
      </c>
      <c r="CN378" s="993">
        <v>0</v>
      </c>
      <c r="CO378" s="994">
        <v>0</v>
      </c>
      <c r="CP378" s="993">
        <v>0</v>
      </c>
      <c r="CQ378" s="994">
        <v>0</v>
      </c>
      <c r="CR378" s="993">
        <v>0</v>
      </c>
      <c r="CS378" s="994">
        <v>0</v>
      </c>
      <c r="CT378" s="993">
        <v>0</v>
      </c>
      <c r="CU378" s="994">
        <v>0</v>
      </c>
      <c r="CV378" s="993">
        <v>0</v>
      </c>
      <c r="CW378" s="994">
        <v>0</v>
      </c>
      <c r="CX378" s="993">
        <v>0</v>
      </c>
      <c r="CY378" s="994">
        <v>0</v>
      </c>
      <c r="CZ378" s="993">
        <v>0</v>
      </c>
      <c r="DA378" s="994">
        <v>0</v>
      </c>
      <c r="DB378" s="993">
        <v>0</v>
      </c>
      <c r="DC378" s="994">
        <v>0</v>
      </c>
      <c r="DD378" s="993">
        <v>0</v>
      </c>
      <c r="DE378" s="994">
        <v>0</v>
      </c>
      <c r="DF378" s="993">
        <v>0</v>
      </c>
      <c r="DG378" s="994">
        <v>0</v>
      </c>
      <c r="DH378" s="993">
        <v>0</v>
      </c>
      <c r="DI378" s="994">
        <v>0</v>
      </c>
      <c r="DJ378" s="993">
        <v>0</v>
      </c>
      <c r="DK378" s="994">
        <v>0</v>
      </c>
      <c r="DL378" s="993">
        <v>0</v>
      </c>
      <c r="DM378" s="994">
        <v>0</v>
      </c>
      <c r="DN378" s="993">
        <v>0</v>
      </c>
      <c r="DO378" s="994">
        <v>0</v>
      </c>
      <c r="DP378" s="995">
        <v>0</v>
      </c>
      <c r="DQ378" s="946"/>
      <c r="DR378" s="973"/>
      <c r="DS378" s="946"/>
      <c r="DT378" s="992">
        <v>0</v>
      </c>
      <c r="DU378" s="993">
        <v>0</v>
      </c>
      <c r="DV378" s="994">
        <v>0</v>
      </c>
      <c r="DW378" s="993">
        <v>0</v>
      </c>
      <c r="DX378" s="994">
        <v>0</v>
      </c>
      <c r="DY378" s="993">
        <v>0</v>
      </c>
      <c r="DZ378" s="994">
        <v>0</v>
      </c>
      <c r="EA378" s="993">
        <v>0</v>
      </c>
      <c r="EB378" s="994">
        <v>0</v>
      </c>
      <c r="EC378" s="993">
        <v>0</v>
      </c>
      <c r="ED378" s="994">
        <v>0</v>
      </c>
      <c r="EE378" s="993">
        <v>0</v>
      </c>
      <c r="EF378" s="994">
        <v>0</v>
      </c>
      <c r="EG378" s="993">
        <v>0</v>
      </c>
      <c r="EH378" s="994">
        <v>0</v>
      </c>
      <c r="EI378" s="993">
        <v>0</v>
      </c>
      <c r="EJ378" s="994">
        <v>0</v>
      </c>
      <c r="EK378" s="993">
        <v>0</v>
      </c>
      <c r="EL378" s="994">
        <v>0</v>
      </c>
      <c r="EM378" s="993">
        <v>0</v>
      </c>
      <c r="EN378" s="994">
        <v>0</v>
      </c>
      <c r="EO378" s="993">
        <v>0</v>
      </c>
      <c r="EP378" s="994">
        <v>0</v>
      </c>
      <c r="EQ378" s="993">
        <v>0</v>
      </c>
      <c r="ER378" s="994">
        <v>0</v>
      </c>
      <c r="ES378" s="993">
        <v>0</v>
      </c>
      <c r="ET378" s="994">
        <v>0</v>
      </c>
      <c r="EU378" s="993">
        <v>0</v>
      </c>
      <c r="EV378" s="994">
        <v>0</v>
      </c>
      <c r="EW378" s="993">
        <v>0</v>
      </c>
      <c r="EX378" s="994">
        <v>0</v>
      </c>
      <c r="EY378" s="993">
        <v>0</v>
      </c>
      <c r="EZ378" s="994">
        <v>0</v>
      </c>
      <c r="FA378" s="993">
        <v>0</v>
      </c>
      <c r="FB378" s="994">
        <v>0</v>
      </c>
      <c r="FC378" s="995">
        <v>0</v>
      </c>
      <c r="FD378" s="946"/>
      <c r="FE378" s="974"/>
      <c r="FF378" s="946"/>
      <c r="FG378" s="975"/>
      <c r="FI378" s="996" t="b">
        <v>1</v>
      </c>
    </row>
    <row r="379" spans="2:165" hidden="1" outlineLevel="1">
      <c r="B379" s="983">
        <v>360</v>
      </c>
      <c r="C379" s="1012" t="s">
        <v>773</v>
      </c>
      <c r="E379" s="985">
        <v>0</v>
      </c>
      <c r="F379" s="986">
        <v>0</v>
      </c>
      <c r="G379" s="987">
        <v>0</v>
      </c>
      <c r="H379" s="986">
        <v>0</v>
      </c>
      <c r="I379" s="987">
        <v>0</v>
      </c>
      <c r="J379" s="986">
        <v>0</v>
      </c>
      <c r="K379" s="987">
        <v>0</v>
      </c>
      <c r="L379" s="986">
        <v>0</v>
      </c>
      <c r="M379" s="987">
        <v>0</v>
      </c>
      <c r="N379" s="986">
        <v>0</v>
      </c>
      <c r="O379" s="987">
        <v>0</v>
      </c>
      <c r="P379" s="986">
        <v>0</v>
      </c>
      <c r="Q379" s="987">
        <v>0</v>
      </c>
      <c r="R379" s="986">
        <v>0</v>
      </c>
      <c r="S379" s="987">
        <v>0</v>
      </c>
      <c r="T379" s="986">
        <v>0</v>
      </c>
      <c r="U379" s="987">
        <v>0</v>
      </c>
      <c r="V379" s="986">
        <v>0</v>
      </c>
      <c r="W379" s="987">
        <v>0</v>
      </c>
      <c r="X379" s="986">
        <v>0</v>
      </c>
      <c r="Y379" s="987">
        <v>0</v>
      </c>
      <c r="Z379" s="986">
        <v>0</v>
      </c>
      <c r="AA379" s="987">
        <v>0</v>
      </c>
      <c r="AB379" s="986">
        <v>0</v>
      </c>
      <c r="AC379" s="987">
        <v>0</v>
      </c>
      <c r="AD379" s="986">
        <v>0</v>
      </c>
      <c r="AE379" s="987">
        <v>0</v>
      </c>
      <c r="AF379" s="986">
        <v>0</v>
      </c>
      <c r="AG379" s="987">
        <v>0</v>
      </c>
      <c r="AH379" s="986">
        <v>0</v>
      </c>
      <c r="AI379" s="987">
        <v>0</v>
      </c>
      <c r="AJ379" s="986">
        <v>0</v>
      </c>
      <c r="AK379" s="987">
        <v>0</v>
      </c>
      <c r="AL379" s="986">
        <v>0</v>
      </c>
      <c r="AM379" s="987">
        <v>0</v>
      </c>
      <c r="AN379" s="988">
        <v>0</v>
      </c>
      <c r="AO379" s="946"/>
      <c r="AP379" s="964"/>
      <c r="AQ379" s="946"/>
      <c r="AR379" s="985">
        <v>0</v>
      </c>
      <c r="AS379" s="986">
        <v>0</v>
      </c>
      <c r="AT379" s="987">
        <v>0</v>
      </c>
      <c r="AU379" s="986">
        <v>0</v>
      </c>
      <c r="AV379" s="987">
        <v>0</v>
      </c>
      <c r="AW379" s="986">
        <v>0</v>
      </c>
      <c r="AX379" s="987">
        <v>0</v>
      </c>
      <c r="AY379" s="986">
        <v>0</v>
      </c>
      <c r="AZ379" s="987">
        <v>0</v>
      </c>
      <c r="BA379" s="986">
        <v>0</v>
      </c>
      <c r="BB379" s="987">
        <v>0</v>
      </c>
      <c r="BC379" s="986">
        <v>0</v>
      </c>
      <c r="BD379" s="987">
        <v>0</v>
      </c>
      <c r="BE379" s="986">
        <v>0</v>
      </c>
      <c r="BF379" s="987">
        <v>0</v>
      </c>
      <c r="BG379" s="986">
        <v>0</v>
      </c>
      <c r="BH379" s="987">
        <v>0</v>
      </c>
      <c r="BI379" s="986">
        <v>0</v>
      </c>
      <c r="BJ379" s="987">
        <v>0</v>
      </c>
      <c r="BK379" s="986">
        <v>0</v>
      </c>
      <c r="BL379" s="987">
        <v>0</v>
      </c>
      <c r="BM379" s="986">
        <v>0</v>
      </c>
      <c r="BN379" s="987">
        <v>0</v>
      </c>
      <c r="BO379" s="986">
        <v>0</v>
      </c>
      <c r="BP379" s="987">
        <v>0</v>
      </c>
      <c r="BQ379" s="986">
        <v>0</v>
      </c>
      <c r="BR379" s="987">
        <v>0</v>
      </c>
      <c r="BS379" s="986">
        <v>0</v>
      </c>
      <c r="BT379" s="987">
        <v>0</v>
      </c>
      <c r="BU379" s="986">
        <v>0</v>
      </c>
      <c r="BV379" s="987">
        <v>0</v>
      </c>
      <c r="BW379" s="986">
        <v>0</v>
      </c>
      <c r="BX379" s="987">
        <v>0</v>
      </c>
      <c r="BY379" s="986">
        <v>0</v>
      </c>
      <c r="BZ379" s="987">
        <v>0</v>
      </c>
      <c r="CA379" s="988">
        <v>0</v>
      </c>
      <c r="CB379" s="946"/>
      <c r="CC379" s="971"/>
      <c r="CD379" s="946"/>
      <c r="CE379" s="972"/>
      <c r="CF379" s="946"/>
      <c r="CG379" s="985">
        <v>0</v>
      </c>
      <c r="CH379" s="986">
        <v>0</v>
      </c>
      <c r="CI379" s="987">
        <v>0</v>
      </c>
      <c r="CJ379" s="986">
        <v>0</v>
      </c>
      <c r="CK379" s="987">
        <v>0</v>
      </c>
      <c r="CL379" s="986">
        <v>0</v>
      </c>
      <c r="CM379" s="987">
        <v>0</v>
      </c>
      <c r="CN379" s="986">
        <v>0</v>
      </c>
      <c r="CO379" s="987">
        <v>0</v>
      </c>
      <c r="CP379" s="986">
        <v>0</v>
      </c>
      <c r="CQ379" s="987">
        <v>0</v>
      </c>
      <c r="CR379" s="986">
        <v>0</v>
      </c>
      <c r="CS379" s="987">
        <v>0</v>
      </c>
      <c r="CT379" s="986">
        <v>0</v>
      </c>
      <c r="CU379" s="987">
        <v>0</v>
      </c>
      <c r="CV379" s="986">
        <v>0</v>
      </c>
      <c r="CW379" s="987">
        <v>0</v>
      </c>
      <c r="CX379" s="986">
        <v>0</v>
      </c>
      <c r="CY379" s="987">
        <v>0</v>
      </c>
      <c r="CZ379" s="986">
        <v>0</v>
      </c>
      <c r="DA379" s="987">
        <v>0</v>
      </c>
      <c r="DB379" s="986">
        <v>0</v>
      </c>
      <c r="DC379" s="987">
        <v>0</v>
      </c>
      <c r="DD379" s="986">
        <v>0</v>
      </c>
      <c r="DE379" s="987">
        <v>0</v>
      </c>
      <c r="DF379" s="986">
        <v>0</v>
      </c>
      <c r="DG379" s="987">
        <v>0</v>
      </c>
      <c r="DH379" s="986">
        <v>0</v>
      </c>
      <c r="DI379" s="987">
        <v>0</v>
      </c>
      <c r="DJ379" s="986">
        <v>0</v>
      </c>
      <c r="DK379" s="987">
        <v>0</v>
      </c>
      <c r="DL379" s="986">
        <v>0</v>
      </c>
      <c r="DM379" s="987">
        <v>0</v>
      </c>
      <c r="DN379" s="986">
        <v>0</v>
      </c>
      <c r="DO379" s="987">
        <v>0</v>
      </c>
      <c r="DP379" s="988">
        <v>0</v>
      </c>
      <c r="DQ379" s="946"/>
      <c r="DR379" s="973"/>
      <c r="DS379" s="946"/>
      <c r="DT379" s="985">
        <v>0</v>
      </c>
      <c r="DU379" s="986">
        <v>0</v>
      </c>
      <c r="DV379" s="987">
        <v>0</v>
      </c>
      <c r="DW379" s="986">
        <v>0</v>
      </c>
      <c r="DX379" s="987">
        <v>0</v>
      </c>
      <c r="DY379" s="986">
        <v>0</v>
      </c>
      <c r="DZ379" s="987">
        <v>0</v>
      </c>
      <c r="EA379" s="986">
        <v>0</v>
      </c>
      <c r="EB379" s="987">
        <v>0</v>
      </c>
      <c r="EC379" s="986">
        <v>0</v>
      </c>
      <c r="ED379" s="987">
        <v>0</v>
      </c>
      <c r="EE379" s="986">
        <v>0</v>
      </c>
      <c r="EF379" s="987">
        <v>0</v>
      </c>
      <c r="EG379" s="986">
        <v>0</v>
      </c>
      <c r="EH379" s="987">
        <v>0</v>
      </c>
      <c r="EI379" s="986">
        <v>0</v>
      </c>
      <c r="EJ379" s="987">
        <v>0</v>
      </c>
      <c r="EK379" s="986">
        <v>0</v>
      </c>
      <c r="EL379" s="987">
        <v>0</v>
      </c>
      <c r="EM379" s="986">
        <v>0</v>
      </c>
      <c r="EN379" s="987">
        <v>0</v>
      </c>
      <c r="EO379" s="986">
        <v>0</v>
      </c>
      <c r="EP379" s="987">
        <v>0</v>
      </c>
      <c r="EQ379" s="986">
        <v>0</v>
      </c>
      <c r="ER379" s="987">
        <v>0</v>
      </c>
      <c r="ES379" s="986">
        <v>0</v>
      </c>
      <c r="ET379" s="987">
        <v>0</v>
      </c>
      <c r="EU379" s="986">
        <v>0</v>
      </c>
      <c r="EV379" s="987">
        <v>0</v>
      </c>
      <c r="EW379" s="986">
        <v>0</v>
      </c>
      <c r="EX379" s="987">
        <v>0</v>
      </c>
      <c r="EY379" s="986">
        <v>0</v>
      </c>
      <c r="EZ379" s="987">
        <v>0</v>
      </c>
      <c r="FA379" s="986">
        <v>0</v>
      </c>
      <c r="FB379" s="987">
        <v>0</v>
      </c>
      <c r="FC379" s="988">
        <v>0</v>
      </c>
      <c r="FD379" s="946"/>
      <c r="FE379" s="974"/>
      <c r="FF379" s="946"/>
      <c r="FG379" s="975"/>
      <c r="FI379" s="989" t="b">
        <v>1</v>
      </c>
    </row>
    <row r="380" spans="2:165" hidden="1" outlineLevel="1">
      <c r="B380" s="990">
        <v>361</v>
      </c>
      <c r="C380" s="1011" t="s">
        <v>774</v>
      </c>
      <c r="E380" s="992">
        <v>0</v>
      </c>
      <c r="F380" s="993">
        <v>0</v>
      </c>
      <c r="G380" s="994">
        <v>0</v>
      </c>
      <c r="H380" s="993">
        <v>0</v>
      </c>
      <c r="I380" s="994">
        <v>0</v>
      </c>
      <c r="J380" s="993">
        <v>0</v>
      </c>
      <c r="K380" s="994">
        <v>0</v>
      </c>
      <c r="L380" s="993">
        <v>0</v>
      </c>
      <c r="M380" s="994">
        <v>0</v>
      </c>
      <c r="N380" s="993">
        <v>0</v>
      </c>
      <c r="O380" s="994">
        <v>0</v>
      </c>
      <c r="P380" s="993">
        <v>0</v>
      </c>
      <c r="Q380" s="994">
        <v>0</v>
      </c>
      <c r="R380" s="993">
        <v>0</v>
      </c>
      <c r="S380" s="994">
        <v>0</v>
      </c>
      <c r="T380" s="993">
        <v>0</v>
      </c>
      <c r="U380" s="994">
        <v>0</v>
      </c>
      <c r="V380" s="993">
        <v>0</v>
      </c>
      <c r="W380" s="994">
        <v>0</v>
      </c>
      <c r="X380" s="993">
        <v>0</v>
      </c>
      <c r="Y380" s="994">
        <v>0</v>
      </c>
      <c r="Z380" s="993">
        <v>0</v>
      </c>
      <c r="AA380" s="994">
        <v>0</v>
      </c>
      <c r="AB380" s="993">
        <v>0</v>
      </c>
      <c r="AC380" s="994">
        <v>0</v>
      </c>
      <c r="AD380" s="993">
        <v>0</v>
      </c>
      <c r="AE380" s="994">
        <v>0</v>
      </c>
      <c r="AF380" s="993">
        <v>0</v>
      </c>
      <c r="AG380" s="994">
        <v>0</v>
      </c>
      <c r="AH380" s="993">
        <v>0</v>
      </c>
      <c r="AI380" s="994">
        <v>0</v>
      </c>
      <c r="AJ380" s="993">
        <v>0</v>
      </c>
      <c r="AK380" s="994">
        <v>0</v>
      </c>
      <c r="AL380" s="993">
        <v>0</v>
      </c>
      <c r="AM380" s="994">
        <v>0</v>
      </c>
      <c r="AN380" s="995">
        <v>0</v>
      </c>
      <c r="AO380" s="946"/>
      <c r="AP380" s="964"/>
      <c r="AQ380" s="946"/>
      <c r="AR380" s="992">
        <v>0</v>
      </c>
      <c r="AS380" s="993">
        <v>0</v>
      </c>
      <c r="AT380" s="994">
        <v>0</v>
      </c>
      <c r="AU380" s="993">
        <v>0</v>
      </c>
      <c r="AV380" s="994">
        <v>0</v>
      </c>
      <c r="AW380" s="993">
        <v>0</v>
      </c>
      <c r="AX380" s="994">
        <v>0</v>
      </c>
      <c r="AY380" s="993">
        <v>0</v>
      </c>
      <c r="AZ380" s="994">
        <v>0</v>
      </c>
      <c r="BA380" s="993">
        <v>0</v>
      </c>
      <c r="BB380" s="994">
        <v>0</v>
      </c>
      <c r="BC380" s="993">
        <v>0</v>
      </c>
      <c r="BD380" s="994">
        <v>0</v>
      </c>
      <c r="BE380" s="993">
        <v>0</v>
      </c>
      <c r="BF380" s="994">
        <v>0</v>
      </c>
      <c r="BG380" s="993">
        <v>0</v>
      </c>
      <c r="BH380" s="994">
        <v>0</v>
      </c>
      <c r="BI380" s="993">
        <v>0</v>
      </c>
      <c r="BJ380" s="994">
        <v>0</v>
      </c>
      <c r="BK380" s="993">
        <v>0</v>
      </c>
      <c r="BL380" s="994">
        <v>0</v>
      </c>
      <c r="BM380" s="993">
        <v>0</v>
      </c>
      <c r="BN380" s="994">
        <v>0</v>
      </c>
      <c r="BO380" s="993">
        <v>0</v>
      </c>
      <c r="BP380" s="994">
        <v>0</v>
      </c>
      <c r="BQ380" s="993">
        <v>0</v>
      </c>
      <c r="BR380" s="994">
        <v>0</v>
      </c>
      <c r="BS380" s="993">
        <v>0</v>
      </c>
      <c r="BT380" s="994">
        <v>0</v>
      </c>
      <c r="BU380" s="993">
        <v>0</v>
      </c>
      <c r="BV380" s="994">
        <v>0</v>
      </c>
      <c r="BW380" s="993">
        <v>0</v>
      </c>
      <c r="BX380" s="994">
        <v>0</v>
      </c>
      <c r="BY380" s="993">
        <v>0</v>
      </c>
      <c r="BZ380" s="994">
        <v>0</v>
      </c>
      <c r="CA380" s="995">
        <v>0</v>
      </c>
      <c r="CB380" s="946"/>
      <c r="CC380" s="971"/>
      <c r="CD380" s="946"/>
      <c r="CE380" s="972"/>
      <c r="CF380" s="946"/>
      <c r="CG380" s="992">
        <v>0</v>
      </c>
      <c r="CH380" s="993">
        <v>0</v>
      </c>
      <c r="CI380" s="994">
        <v>0</v>
      </c>
      <c r="CJ380" s="993">
        <v>0</v>
      </c>
      <c r="CK380" s="994">
        <v>0</v>
      </c>
      <c r="CL380" s="993">
        <v>0</v>
      </c>
      <c r="CM380" s="994">
        <v>0</v>
      </c>
      <c r="CN380" s="993">
        <v>0</v>
      </c>
      <c r="CO380" s="994">
        <v>0</v>
      </c>
      <c r="CP380" s="993">
        <v>0</v>
      </c>
      <c r="CQ380" s="994">
        <v>0</v>
      </c>
      <c r="CR380" s="993">
        <v>0</v>
      </c>
      <c r="CS380" s="994">
        <v>0</v>
      </c>
      <c r="CT380" s="993">
        <v>0</v>
      </c>
      <c r="CU380" s="994">
        <v>0</v>
      </c>
      <c r="CV380" s="993">
        <v>0</v>
      </c>
      <c r="CW380" s="994">
        <v>0</v>
      </c>
      <c r="CX380" s="993">
        <v>0</v>
      </c>
      <c r="CY380" s="994">
        <v>0</v>
      </c>
      <c r="CZ380" s="993">
        <v>0</v>
      </c>
      <c r="DA380" s="994">
        <v>0</v>
      </c>
      <c r="DB380" s="993">
        <v>0</v>
      </c>
      <c r="DC380" s="994">
        <v>0</v>
      </c>
      <c r="DD380" s="993">
        <v>0</v>
      </c>
      <c r="DE380" s="994">
        <v>0</v>
      </c>
      <c r="DF380" s="993">
        <v>0</v>
      </c>
      <c r="DG380" s="994">
        <v>0</v>
      </c>
      <c r="DH380" s="993">
        <v>0</v>
      </c>
      <c r="DI380" s="994">
        <v>0</v>
      </c>
      <c r="DJ380" s="993">
        <v>0</v>
      </c>
      <c r="DK380" s="994">
        <v>0</v>
      </c>
      <c r="DL380" s="993">
        <v>0</v>
      </c>
      <c r="DM380" s="994">
        <v>0</v>
      </c>
      <c r="DN380" s="993">
        <v>0</v>
      </c>
      <c r="DO380" s="994">
        <v>0</v>
      </c>
      <c r="DP380" s="995">
        <v>0</v>
      </c>
      <c r="DQ380" s="946"/>
      <c r="DR380" s="973"/>
      <c r="DS380" s="946"/>
      <c r="DT380" s="992">
        <v>0</v>
      </c>
      <c r="DU380" s="993">
        <v>0</v>
      </c>
      <c r="DV380" s="994">
        <v>0</v>
      </c>
      <c r="DW380" s="993">
        <v>0</v>
      </c>
      <c r="DX380" s="994">
        <v>0</v>
      </c>
      <c r="DY380" s="993">
        <v>0</v>
      </c>
      <c r="DZ380" s="994">
        <v>0</v>
      </c>
      <c r="EA380" s="993">
        <v>0</v>
      </c>
      <c r="EB380" s="994">
        <v>0</v>
      </c>
      <c r="EC380" s="993">
        <v>0</v>
      </c>
      <c r="ED380" s="994">
        <v>0</v>
      </c>
      <c r="EE380" s="993">
        <v>0</v>
      </c>
      <c r="EF380" s="994">
        <v>0</v>
      </c>
      <c r="EG380" s="993">
        <v>0</v>
      </c>
      <c r="EH380" s="994">
        <v>0</v>
      </c>
      <c r="EI380" s="993">
        <v>0</v>
      </c>
      <c r="EJ380" s="994">
        <v>0</v>
      </c>
      <c r="EK380" s="993">
        <v>0</v>
      </c>
      <c r="EL380" s="994">
        <v>0</v>
      </c>
      <c r="EM380" s="993">
        <v>0</v>
      </c>
      <c r="EN380" s="994">
        <v>0</v>
      </c>
      <c r="EO380" s="993">
        <v>0</v>
      </c>
      <c r="EP380" s="994">
        <v>0</v>
      </c>
      <c r="EQ380" s="993">
        <v>0</v>
      </c>
      <c r="ER380" s="994">
        <v>0</v>
      </c>
      <c r="ES380" s="993">
        <v>0</v>
      </c>
      <c r="ET380" s="994">
        <v>0</v>
      </c>
      <c r="EU380" s="993">
        <v>0</v>
      </c>
      <c r="EV380" s="994">
        <v>0</v>
      </c>
      <c r="EW380" s="993">
        <v>0</v>
      </c>
      <c r="EX380" s="994">
        <v>0</v>
      </c>
      <c r="EY380" s="993">
        <v>0</v>
      </c>
      <c r="EZ380" s="994">
        <v>0</v>
      </c>
      <c r="FA380" s="993">
        <v>0</v>
      </c>
      <c r="FB380" s="994">
        <v>0</v>
      </c>
      <c r="FC380" s="995">
        <v>0</v>
      </c>
      <c r="FD380" s="946"/>
      <c r="FE380" s="974"/>
      <c r="FF380" s="946"/>
      <c r="FG380" s="975"/>
      <c r="FI380" s="996" t="b">
        <v>1</v>
      </c>
    </row>
    <row r="381" spans="2:165" hidden="1" outlineLevel="1">
      <c r="B381" s="983">
        <v>362</v>
      </c>
      <c r="C381" s="1012" t="s">
        <v>775</v>
      </c>
      <c r="E381" s="985">
        <v>0</v>
      </c>
      <c r="F381" s="986">
        <v>0</v>
      </c>
      <c r="G381" s="987">
        <v>0</v>
      </c>
      <c r="H381" s="986">
        <v>0</v>
      </c>
      <c r="I381" s="987">
        <v>0</v>
      </c>
      <c r="J381" s="986">
        <v>0</v>
      </c>
      <c r="K381" s="987">
        <v>0</v>
      </c>
      <c r="L381" s="986">
        <v>0</v>
      </c>
      <c r="M381" s="987">
        <v>0</v>
      </c>
      <c r="N381" s="986">
        <v>0</v>
      </c>
      <c r="O381" s="987">
        <v>0</v>
      </c>
      <c r="P381" s="986">
        <v>0</v>
      </c>
      <c r="Q381" s="987">
        <v>0</v>
      </c>
      <c r="R381" s="986">
        <v>0</v>
      </c>
      <c r="S381" s="987">
        <v>0</v>
      </c>
      <c r="T381" s="986">
        <v>0</v>
      </c>
      <c r="U381" s="987">
        <v>0</v>
      </c>
      <c r="V381" s="986">
        <v>0</v>
      </c>
      <c r="W381" s="987">
        <v>0</v>
      </c>
      <c r="X381" s="986">
        <v>0</v>
      </c>
      <c r="Y381" s="987">
        <v>0</v>
      </c>
      <c r="Z381" s="986">
        <v>0</v>
      </c>
      <c r="AA381" s="987">
        <v>0</v>
      </c>
      <c r="AB381" s="986">
        <v>0</v>
      </c>
      <c r="AC381" s="987">
        <v>0</v>
      </c>
      <c r="AD381" s="986">
        <v>0</v>
      </c>
      <c r="AE381" s="987">
        <v>0</v>
      </c>
      <c r="AF381" s="986">
        <v>0</v>
      </c>
      <c r="AG381" s="987">
        <v>0</v>
      </c>
      <c r="AH381" s="986">
        <v>0</v>
      </c>
      <c r="AI381" s="987">
        <v>0</v>
      </c>
      <c r="AJ381" s="986">
        <v>0</v>
      </c>
      <c r="AK381" s="987">
        <v>0</v>
      </c>
      <c r="AL381" s="986">
        <v>0</v>
      </c>
      <c r="AM381" s="987">
        <v>0</v>
      </c>
      <c r="AN381" s="988">
        <v>0</v>
      </c>
      <c r="AO381" s="946"/>
      <c r="AP381" s="964"/>
      <c r="AQ381" s="946"/>
      <c r="AR381" s="985">
        <v>0</v>
      </c>
      <c r="AS381" s="986">
        <v>0</v>
      </c>
      <c r="AT381" s="987">
        <v>0</v>
      </c>
      <c r="AU381" s="986">
        <v>0</v>
      </c>
      <c r="AV381" s="987">
        <v>0</v>
      </c>
      <c r="AW381" s="986">
        <v>0</v>
      </c>
      <c r="AX381" s="987">
        <v>0</v>
      </c>
      <c r="AY381" s="986">
        <v>0</v>
      </c>
      <c r="AZ381" s="987">
        <v>0</v>
      </c>
      <c r="BA381" s="986">
        <v>0</v>
      </c>
      <c r="BB381" s="987">
        <v>0</v>
      </c>
      <c r="BC381" s="986">
        <v>0</v>
      </c>
      <c r="BD381" s="987">
        <v>0</v>
      </c>
      <c r="BE381" s="986">
        <v>0</v>
      </c>
      <c r="BF381" s="987">
        <v>0</v>
      </c>
      <c r="BG381" s="986">
        <v>0</v>
      </c>
      <c r="BH381" s="987">
        <v>0</v>
      </c>
      <c r="BI381" s="986">
        <v>0</v>
      </c>
      <c r="BJ381" s="987">
        <v>0</v>
      </c>
      <c r="BK381" s="986">
        <v>0</v>
      </c>
      <c r="BL381" s="987">
        <v>0</v>
      </c>
      <c r="BM381" s="986">
        <v>0</v>
      </c>
      <c r="BN381" s="987">
        <v>0</v>
      </c>
      <c r="BO381" s="986">
        <v>0</v>
      </c>
      <c r="BP381" s="987">
        <v>0</v>
      </c>
      <c r="BQ381" s="986">
        <v>0</v>
      </c>
      <c r="BR381" s="987">
        <v>0</v>
      </c>
      <c r="BS381" s="986">
        <v>0</v>
      </c>
      <c r="BT381" s="987">
        <v>0</v>
      </c>
      <c r="BU381" s="986">
        <v>0</v>
      </c>
      <c r="BV381" s="987">
        <v>0</v>
      </c>
      <c r="BW381" s="986">
        <v>0</v>
      </c>
      <c r="BX381" s="987">
        <v>0</v>
      </c>
      <c r="BY381" s="986">
        <v>0</v>
      </c>
      <c r="BZ381" s="987">
        <v>0</v>
      </c>
      <c r="CA381" s="988">
        <v>0</v>
      </c>
      <c r="CB381" s="946"/>
      <c r="CC381" s="971"/>
      <c r="CD381" s="946"/>
      <c r="CE381" s="972"/>
      <c r="CF381" s="946"/>
      <c r="CG381" s="985">
        <v>0</v>
      </c>
      <c r="CH381" s="986">
        <v>0</v>
      </c>
      <c r="CI381" s="987">
        <v>0</v>
      </c>
      <c r="CJ381" s="986">
        <v>0</v>
      </c>
      <c r="CK381" s="987">
        <v>0</v>
      </c>
      <c r="CL381" s="986">
        <v>0</v>
      </c>
      <c r="CM381" s="987">
        <v>0</v>
      </c>
      <c r="CN381" s="986">
        <v>0</v>
      </c>
      <c r="CO381" s="987">
        <v>0</v>
      </c>
      <c r="CP381" s="986">
        <v>0</v>
      </c>
      <c r="CQ381" s="987">
        <v>0</v>
      </c>
      <c r="CR381" s="986">
        <v>0</v>
      </c>
      <c r="CS381" s="987">
        <v>0</v>
      </c>
      <c r="CT381" s="986">
        <v>0</v>
      </c>
      <c r="CU381" s="987">
        <v>0</v>
      </c>
      <c r="CV381" s="986">
        <v>0</v>
      </c>
      <c r="CW381" s="987">
        <v>0</v>
      </c>
      <c r="CX381" s="986">
        <v>0</v>
      </c>
      <c r="CY381" s="987">
        <v>0</v>
      </c>
      <c r="CZ381" s="986">
        <v>0</v>
      </c>
      <c r="DA381" s="987">
        <v>0</v>
      </c>
      <c r="DB381" s="986">
        <v>0</v>
      </c>
      <c r="DC381" s="987">
        <v>0</v>
      </c>
      <c r="DD381" s="986">
        <v>0</v>
      </c>
      <c r="DE381" s="987">
        <v>0</v>
      </c>
      <c r="DF381" s="986">
        <v>0</v>
      </c>
      <c r="DG381" s="987">
        <v>0</v>
      </c>
      <c r="DH381" s="986">
        <v>0</v>
      </c>
      <c r="DI381" s="987">
        <v>0</v>
      </c>
      <c r="DJ381" s="986">
        <v>0</v>
      </c>
      <c r="DK381" s="987">
        <v>0</v>
      </c>
      <c r="DL381" s="986">
        <v>0</v>
      </c>
      <c r="DM381" s="987">
        <v>0</v>
      </c>
      <c r="DN381" s="986">
        <v>0</v>
      </c>
      <c r="DO381" s="987">
        <v>0</v>
      </c>
      <c r="DP381" s="988">
        <v>0</v>
      </c>
      <c r="DQ381" s="946"/>
      <c r="DR381" s="973"/>
      <c r="DS381" s="946"/>
      <c r="DT381" s="985">
        <v>0</v>
      </c>
      <c r="DU381" s="986">
        <v>0</v>
      </c>
      <c r="DV381" s="987">
        <v>0</v>
      </c>
      <c r="DW381" s="986">
        <v>0</v>
      </c>
      <c r="DX381" s="987">
        <v>0</v>
      </c>
      <c r="DY381" s="986">
        <v>0</v>
      </c>
      <c r="DZ381" s="987">
        <v>0</v>
      </c>
      <c r="EA381" s="986">
        <v>0</v>
      </c>
      <c r="EB381" s="987">
        <v>0</v>
      </c>
      <c r="EC381" s="986">
        <v>0</v>
      </c>
      <c r="ED381" s="987">
        <v>0</v>
      </c>
      <c r="EE381" s="986">
        <v>0</v>
      </c>
      <c r="EF381" s="987">
        <v>0</v>
      </c>
      <c r="EG381" s="986">
        <v>0</v>
      </c>
      <c r="EH381" s="987">
        <v>0</v>
      </c>
      <c r="EI381" s="986">
        <v>0</v>
      </c>
      <c r="EJ381" s="987">
        <v>0</v>
      </c>
      <c r="EK381" s="986">
        <v>0</v>
      </c>
      <c r="EL381" s="987">
        <v>0</v>
      </c>
      <c r="EM381" s="986">
        <v>0</v>
      </c>
      <c r="EN381" s="987">
        <v>0</v>
      </c>
      <c r="EO381" s="986">
        <v>0</v>
      </c>
      <c r="EP381" s="987">
        <v>0</v>
      </c>
      <c r="EQ381" s="986">
        <v>0</v>
      </c>
      <c r="ER381" s="987">
        <v>0</v>
      </c>
      <c r="ES381" s="986">
        <v>0</v>
      </c>
      <c r="ET381" s="987">
        <v>0</v>
      </c>
      <c r="EU381" s="986">
        <v>0</v>
      </c>
      <c r="EV381" s="987">
        <v>0</v>
      </c>
      <c r="EW381" s="986">
        <v>0</v>
      </c>
      <c r="EX381" s="987">
        <v>0</v>
      </c>
      <c r="EY381" s="986">
        <v>0</v>
      </c>
      <c r="EZ381" s="987">
        <v>0</v>
      </c>
      <c r="FA381" s="986">
        <v>0</v>
      </c>
      <c r="FB381" s="987">
        <v>0</v>
      </c>
      <c r="FC381" s="988">
        <v>0</v>
      </c>
      <c r="FD381" s="946"/>
      <c r="FE381" s="974"/>
      <c r="FF381" s="946"/>
      <c r="FG381" s="975"/>
      <c r="FI381" s="989" t="b">
        <v>1</v>
      </c>
    </row>
    <row r="382" spans="2:165" hidden="1" outlineLevel="1">
      <c r="B382" s="990">
        <v>363</v>
      </c>
      <c r="C382" s="1011" t="s">
        <v>776</v>
      </c>
      <c r="E382" s="992">
        <v>0</v>
      </c>
      <c r="F382" s="993">
        <v>0</v>
      </c>
      <c r="G382" s="994">
        <v>0</v>
      </c>
      <c r="H382" s="993">
        <v>0</v>
      </c>
      <c r="I382" s="994">
        <v>0</v>
      </c>
      <c r="J382" s="993">
        <v>0</v>
      </c>
      <c r="K382" s="994">
        <v>0</v>
      </c>
      <c r="L382" s="993">
        <v>0</v>
      </c>
      <c r="M382" s="994">
        <v>0</v>
      </c>
      <c r="N382" s="993">
        <v>0</v>
      </c>
      <c r="O382" s="994">
        <v>0</v>
      </c>
      <c r="P382" s="993">
        <v>0</v>
      </c>
      <c r="Q382" s="994">
        <v>0</v>
      </c>
      <c r="R382" s="993">
        <v>0</v>
      </c>
      <c r="S382" s="994">
        <v>0</v>
      </c>
      <c r="T382" s="993">
        <v>0</v>
      </c>
      <c r="U382" s="994">
        <v>0</v>
      </c>
      <c r="V382" s="993">
        <v>0</v>
      </c>
      <c r="W382" s="994">
        <v>0</v>
      </c>
      <c r="X382" s="993">
        <v>0</v>
      </c>
      <c r="Y382" s="994">
        <v>0</v>
      </c>
      <c r="Z382" s="993">
        <v>0</v>
      </c>
      <c r="AA382" s="994">
        <v>0</v>
      </c>
      <c r="AB382" s="993">
        <v>0</v>
      </c>
      <c r="AC382" s="994">
        <v>0</v>
      </c>
      <c r="AD382" s="993">
        <v>0</v>
      </c>
      <c r="AE382" s="994">
        <v>0</v>
      </c>
      <c r="AF382" s="993">
        <v>0</v>
      </c>
      <c r="AG382" s="994">
        <v>0</v>
      </c>
      <c r="AH382" s="993">
        <v>0</v>
      </c>
      <c r="AI382" s="994">
        <v>0</v>
      </c>
      <c r="AJ382" s="993">
        <v>0</v>
      </c>
      <c r="AK382" s="994">
        <v>0</v>
      </c>
      <c r="AL382" s="993">
        <v>0</v>
      </c>
      <c r="AM382" s="994">
        <v>0</v>
      </c>
      <c r="AN382" s="995">
        <v>0</v>
      </c>
      <c r="AO382" s="946"/>
      <c r="AP382" s="964"/>
      <c r="AQ382" s="946"/>
      <c r="AR382" s="992">
        <v>0</v>
      </c>
      <c r="AS382" s="993">
        <v>0</v>
      </c>
      <c r="AT382" s="994">
        <v>0</v>
      </c>
      <c r="AU382" s="993">
        <v>0</v>
      </c>
      <c r="AV382" s="994">
        <v>0</v>
      </c>
      <c r="AW382" s="993">
        <v>0</v>
      </c>
      <c r="AX382" s="994">
        <v>0</v>
      </c>
      <c r="AY382" s="993">
        <v>0</v>
      </c>
      <c r="AZ382" s="994">
        <v>0</v>
      </c>
      <c r="BA382" s="993">
        <v>0</v>
      </c>
      <c r="BB382" s="994">
        <v>0</v>
      </c>
      <c r="BC382" s="993">
        <v>0</v>
      </c>
      <c r="BD382" s="994">
        <v>0</v>
      </c>
      <c r="BE382" s="993">
        <v>0</v>
      </c>
      <c r="BF382" s="994">
        <v>0</v>
      </c>
      <c r="BG382" s="993">
        <v>0</v>
      </c>
      <c r="BH382" s="994">
        <v>0</v>
      </c>
      <c r="BI382" s="993">
        <v>0</v>
      </c>
      <c r="BJ382" s="994">
        <v>0</v>
      </c>
      <c r="BK382" s="993">
        <v>0</v>
      </c>
      <c r="BL382" s="994">
        <v>0</v>
      </c>
      <c r="BM382" s="993">
        <v>0</v>
      </c>
      <c r="BN382" s="994">
        <v>0</v>
      </c>
      <c r="BO382" s="993">
        <v>0</v>
      </c>
      <c r="BP382" s="994">
        <v>0</v>
      </c>
      <c r="BQ382" s="993">
        <v>0</v>
      </c>
      <c r="BR382" s="994">
        <v>0</v>
      </c>
      <c r="BS382" s="993">
        <v>0</v>
      </c>
      <c r="BT382" s="994">
        <v>0</v>
      </c>
      <c r="BU382" s="993">
        <v>0</v>
      </c>
      <c r="BV382" s="994">
        <v>0</v>
      </c>
      <c r="BW382" s="993">
        <v>0</v>
      </c>
      <c r="BX382" s="994">
        <v>0</v>
      </c>
      <c r="BY382" s="993">
        <v>0</v>
      </c>
      <c r="BZ382" s="994">
        <v>0</v>
      </c>
      <c r="CA382" s="995">
        <v>0</v>
      </c>
      <c r="CB382" s="946"/>
      <c r="CC382" s="971"/>
      <c r="CD382" s="946"/>
      <c r="CE382" s="972"/>
      <c r="CF382" s="946"/>
      <c r="CG382" s="992">
        <v>0</v>
      </c>
      <c r="CH382" s="993">
        <v>0</v>
      </c>
      <c r="CI382" s="994">
        <v>0</v>
      </c>
      <c r="CJ382" s="993">
        <v>0</v>
      </c>
      <c r="CK382" s="994">
        <v>0</v>
      </c>
      <c r="CL382" s="993">
        <v>0</v>
      </c>
      <c r="CM382" s="994">
        <v>0</v>
      </c>
      <c r="CN382" s="993">
        <v>0</v>
      </c>
      <c r="CO382" s="994">
        <v>0</v>
      </c>
      <c r="CP382" s="993">
        <v>0</v>
      </c>
      <c r="CQ382" s="994">
        <v>0</v>
      </c>
      <c r="CR382" s="993">
        <v>0</v>
      </c>
      <c r="CS382" s="994">
        <v>0</v>
      </c>
      <c r="CT382" s="993">
        <v>0</v>
      </c>
      <c r="CU382" s="994">
        <v>0</v>
      </c>
      <c r="CV382" s="993">
        <v>0</v>
      </c>
      <c r="CW382" s="994">
        <v>0</v>
      </c>
      <c r="CX382" s="993">
        <v>0</v>
      </c>
      <c r="CY382" s="994">
        <v>0</v>
      </c>
      <c r="CZ382" s="993">
        <v>0</v>
      </c>
      <c r="DA382" s="994">
        <v>0</v>
      </c>
      <c r="DB382" s="993">
        <v>0</v>
      </c>
      <c r="DC382" s="994">
        <v>0</v>
      </c>
      <c r="DD382" s="993">
        <v>0</v>
      </c>
      <c r="DE382" s="994">
        <v>0</v>
      </c>
      <c r="DF382" s="993">
        <v>0</v>
      </c>
      <c r="DG382" s="994">
        <v>0</v>
      </c>
      <c r="DH382" s="993">
        <v>0</v>
      </c>
      <c r="DI382" s="994">
        <v>0</v>
      </c>
      <c r="DJ382" s="993">
        <v>0</v>
      </c>
      <c r="DK382" s="994">
        <v>0</v>
      </c>
      <c r="DL382" s="993">
        <v>0</v>
      </c>
      <c r="DM382" s="994">
        <v>0</v>
      </c>
      <c r="DN382" s="993">
        <v>0</v>
      </c>
      <c r="DO382" s="994">
        <v>0</v>
      </c>
      <c r="DP382" s="995">
        <v>0</v>
      </c>
      <c r="DQ382" s="946"/>
      <c r="DR382" s="973"/>
      <c r="DS382" s="946"/>
      <c r="DT382" s="992">
        <v>0</v>
      </c>
      <c r="DU382" s="993">
        <v>0</v>
      </c>
      <c r="DV382" s="994">
        <v>0</v>
      </c>
      <c r="DW382" s="993">
        <v>0</v>
      </c>
      <c r="DX382" s="994">
        <v>0</v>
      </c>
      <c r="DY382" s="993">
        <v>0</v>
      </c>
      <c r="DZ382" s="994">
        <v>0</v>
      </c>
      <c r="EA382" s="993">
        <v>0</v>
      </c>
      <c r="EB382" s="994">
        <v>0</v>
      </c>
      <c r="EC382" s="993">
        <v>0</v>
      </c>
      <c r="ED382" s="994">
        <v>0</v>
      </c>
      <c r="EE382" s="993">
        <v>0</v>
      </c>
      <c r="EF382" s="994">
        <v>0</v>
      </c>
      <c r="EG382" s="993">
        <v>0</v>
      </c>
      <c r="EH382" s="994">
        <v>0</v>
      </c>
      <c r="EI382" s="993">
        <v>0</v>
      </c>
      <c r="EJ382" s="994">
        <v>0</v>
      </c>
      <c r="EK382" s="993">
        <v>0</v>
      </c>
      <c r="EL382" s="994">
        <v>0</v>
      </c>
      <c r="EM382" s="993">
        <v>0</v>
      </c>
      <c r="EN382" s="994">
        <v>0</v>
      </c>
      <c r="EO382" s="993">
        <v>0</v>
      </c>
      <c r="EP382" s="994">
        <v>0</v>
      </c>
      <c r="EQ382" s="993">
        <v>0</v>
      </c>
      <c r="ER382" s="994">
        <v>0</v>
      </c>
      <c r="ES382" s="993">
        <v>0</v>
      </c>
      <c r="ET382" s="994">
        <v>0</v>
      </c>
      <c r="EU382" s="993">
        <v>0</v>
      </c>
      <c r="EV382" s="994">
        <v>0</v>
      </c>
      <c r="EW382" s="993">
        <v>0</v>
      </c>
      <c r="EX382" s="994">
        <v>0</v>
      </c>
      <c r="EY382" s="993">
        <v>0</v>
      </c>
      <c r="EZ382" s="994">
        <v>0</v>
      </c>
      <c r="FA382" s="993">
        <v>0</v>
      </c>
      <c r="FB382" s="994">
        <v>0</v>
      </c>
      <c r="FC382" s="995">
        <v>0</v>
      </c>
      <c r="FD382" s="946"/>
      <c r="FE382" s="974"/>
      <c r="FF382" s="946"/>
      <c r="FG382" s="975"/>
      <c r="FI382" s="996" t="b">
        <v>1</v>
      </c>
    </row>
    <row r="383" spans="2:165" hidden="1" outlineLevel="1">
      <c r="B383" s="983">
        <v>364</v>
      </c>
      <c r="C383" s="1012" t="s">
        <v>777</v>
      </c>
      <c r="E383" s="985">
        <v>0</v>
      </c>
      <c r="F383" s="986">
        <v>0</v>
      </c>
      <c r="G383" s="987">
        <v>0</v>
      </c>
      <c r="H383" s="986">
        <v>0</v>
      </c>
      <c r="I383" s="987">
        <v>0</v>
      </c>
      <c r="J383" s="986">
        <v>0</v>
      </c>
      <c r="K383" s="987">
        <v>0</v>
      </c>
      <c r="L383" s="986">
        <v>0</v>
      </c>
      <c r="M383" s="987">
        <v>0</v>
      </c>
      <c r="N383" s="986">
        <v>0</v>
      </c>
      <c r="O383" s="987">
        <v>0</v>
      </c>
      <c r="P383" s="986">
        <v>0</v>
      </c>
      <c r="Q383" s="987">
        <v>0</v>
      </c>
      <c r="R383" s="986">
        <v>0</v>
      </c>
      <c r="S383" s="987">
        <v>0</v>
      </c>
      <c r="T383" s="986">
        <v>0</v>
      </c>
      <c r="U383" s="987">
        <v>0</v>
      </c>
      <c r="V383" s="986">
        <v>0</v>
      </c>
      <c r="W383" s="987">
        <v>0</v>
      </c>
      <c r="X383" s="986">
        <v>0</v>
      </c>
      <c r="Y383" s="987">
        <v>0</v>
      </c>
      <c r="Z383" s="986">
        <v>0</v>
      </c>
      <c r="AA383" s="987">
        <v>0</v>
      </c>
      <c r="AB383" s="986">
        <v>0</v>
      </c>
      <c r="AC383" s="987">
        <v>0</v>
      </c>
      <c r="AD383" s="986">
        <v>0</v>
      </c>
      <c r="AE383" s="987">
        <v>0</v>
      </c>
      <c r="AF383" s="986">
        <v>0</v>
      </c>
      <c r="AG383" s="987">
        <v>0</v>
      </c>
      <c r="AH383" s="986">
        <v>0</v>
      </c>
      <c r="AI383" s="987">
        <v>0</v>
      </c>
      <c r="AJ383" s="986">
        <v>0</v>
      </c>
      <c r="AK383" s="987">
        <v>0</v>
      </c>
      <c r="AL383" s="986">
        <v>0</v>
      </c>
      <c r="AM383" s="987">
        <v>0</v>
      </c>
      <c r="AN383" s="988">
        <v>0</v>
      </c>
      <c r="AO383" s="946"/>
      <c r="AP383" s="964"/>
      <c r="AQ383" s="946"/>
      <c r="AR383" s="985">
        <v>0</v>
      </c>
      <c r="AS383" s="986">
        <v>0</v>
      </c>
      <c r="AT383" s="987">
        <v>0</v>
      </c>
      <c r="AU383" s="986">
        <v>0</v>
      </c>
      <c r="AV383" s="987">
        <v>0</v>
      </c>
      <c r="AW383" s="986">
        <v>0</v>
      </c>
      <c r="AX383" s="987">
        <v>0</v>
      </c>
      <c r="AY383" s="986">
        <v>0</v>
      </c>
      <c r="AZ383" s="987">
        <v>0</v>
      </c>
      <c r="BA383" s="986">
        <v>0</v>
      </c>
      <c r="BB383" s="987">
        <v>0</v>
      </c>
      <c r="BC383" s="986">
        <v>0</v>
      </c>
      <c r="BD383" s="987">
        <v>0</v>
      </c>
      <c r="BE383" s="986">
        <v>0</v>
      </c>
      <c r="BF383" s="987">
        <v>0</v>
      </c>
      <c r="BG383" s="986">
        <v>0</v>
      </c>
      <c r="BH383" s="987">
        <v>0</v>
      </c>
      <c r="BI383" s="986">
        <v>0</v>
      </c>
      <c r="BJ383" s="987">
        <v>0</v>
      </c>
      <c r="BK383" s="986">
        <v>0</v>
      </c>
      <c r="BL383" s="987">
        <v>0</v>
      </c>
      <c r="BM383" s="986">
        <v>0</v>
      </c>
      <c r="BN383" s="987">
        <v>0</v>
      </c>
      <c r="BO383" s="986">
        <v>0</v>
      </c>
      <c r="BP383" s="987">
        <v>0</v>
      </c>
      <c r="BQ383" s="986">
        <v>0</v>
      </c>
      <c r="BR383" s="987">
        <v>0</v>
      </c>
      <c r="BS383" s="986">
        <v>0</v>
      </c>
      <c r="BT383" s="987">
        <v>0</v>
      </c>
      <c r="BU383" s="986">
        <v>0</v>
      </c>
      <c r="BV383" s="987">
        <v>0</v>
      </c>
      <c r="BW383" s="986">
        <v>0</v>
      </c>
      <c r="BX383" s="987">
        <v>0</v>
      </c>
      <c r="BY383" s="986">
        <v>0</v>
      </c>
      <c r="BZ383" s="987">
        <v>0</v>
      </c>
      <c r="CA383" s="988">
        <v>0</v>
      </c>
      <c r="CB383" s="946"/>
      <c r="CC383" s="971"/>
      <c r="CD383" s="946"/>
      <c r="CE383" s="972"/>
      <c r="CF383" s="946"/>
      <c r="CG383" s="985">
        <v>0</v>
      </c>
      <c r="CH383" s="986">
        <v>0</v>
      </c>
      <c r="CI383" s="987">
        <v>0</v>
      </c>
      <c r="CJ383" s="986">
        <v>0</v>
      </c>
      <c r="CK383" s="987">
        <v>0</v>
      </c>
      <c r="CL383" s="986">
        <v>0</v>
      </c>
      <c r="CM383" s="987">
        <v>0</v>
      </c>
      <c r="CN383" s="986">
        <v>0</v>
      </c>
      <c r="CO383" s="987">
        <v>0</v>
      </c>
      <c r="CP383" s="986">
        <v>0</v>
      </c>
      <c r="CQ383" s="987">
        <v>0</v>
      </c>
      <c r="CR383" s="986">
        <v>0</v>
      </c>
      <c r="CS383" s="987">
        <v>0</v>
      </c>
      <c r="CT383" s="986">
        <v>0</v>
      </c>
      <c r="CU383" s="987">
        <v>0</v>
      </c>
      <c r="CV383" s="986">
        <v>0</v>
      </c>
      <c r="CW383" s="987">
        <v>0</v>
      </c>
      <c r="CX383" s="986">
        <v>0</v>
      </c>
      <c r="CY383" s="987">
        <v>0</v>
      </c>
      <c r="CZ383" s="986">
        <v>0</v>
      </c>
      <c r="DA383" s="987">
        <v>0</v>
      </c>
      <c r="DB383" s="986">
        <v>0</v>
      </c>
      <c r="DC383" s="987">
        <v>0</v>
      </c>
      <c r="DD383" s="986">
        <v>0</v>
      </c>
      <c r="DE383" s="987">
        <v>0</v>
      </c>
      <c r="DF383" s="986">
        <v>0</v>
      </c>
      <c r="DG383" s="987">
        <v>0</v>
      </c>
      <c r="DH383" s="986">
        <v>0</v>
      </c>
      <c r="DI383" s="987">
        <v>0</v>
      </c>
      <c r="DJ383" s="986">
        <v>0</v>
      </c>
      <c r="DK383" s="987">
        <v>0</v>
      </c>
      <c r="DL383" s="986">
        <v>0</v>
      </c>
      <c r="DM383" s="987">
        <v>0</v>
      </c>
      <c r="DN383" s="986">
        <v>0</v>
      </c>
      <c r="DO383" s="987">
        <v>0</v>
      </c>
      <c r="DP383" s="988">
        <v>0</v>
      </c>
      <c r="DQ383" s="946"/>
      <c r="DR383" s="973"/>
      <c r="DS383" s="946"/>
      <c r="DT383" s="985">
        <v>0</v>
      </c>
      <c r="DU383" s="986">
        <v>0</v>
      </c>
      <c r="DV383" s="987">
        <v>0</v>
      </c>
      <c r="DW383" s="986">
        <v>0</v>
      </c>
      <c r="DX383" s="987">
        <v>0</v>
      </c>
      <c r="DY383" s="986">
        <v>0</v>
      </c>
      <c r="DZ383" s="987">
        <v>0</v>
      </c>
      <c r="EA383" s="986">
        <v>0</v>
      </c>
      <c r="EB383" s="987">
        <v>0</v>
      </c>
      <c r="EC383" s="986">
        <v>0</v>
      </c>
      <c r="ED383" s="987">
        <v>0</v>
      </c>
      <c r="EE383" s="986">
        <v>0</v>
      </c>
      <c r="EF383" s="987">
        <v>0</v>
      </c>
      <c r="EG383" s="986">
        <v>0</v>
      </c>
      <c r="EH383" s="987">
        <v>0</v>
      </c>
      <c r="EI383" s="986">
        <v>0</v>
      </c>
      <c r="EJ383" s="987">
        <v>0</v>
      </c>
      <c r="EK383" s="986">
        <v>0</v>
      </c>
      <c r="EL383" s="987">
        <v>0</v>
      </c>
      <c r="EM383" s="986">
        <v>0</v>
      </c>
      <c r="EN383" s="987">
        <v>0</v>
      </c>
      <c r="EO383" s="986">
        <v>0</v>
      </c>
      <c r="EP383" s="987">
        <v>0</v>
      </c>
      <c r="EQ383" s="986">
        <v>0</v>
      </c>
      <c r="ER383" s="987">
        <v>0</v>
      </c>
      <c r="ES383" s="986">
        <v>0</v>
      </c>
      <c r="ET383" s="987">
        <v>0</v>
      </c>
      <c r="EU383" s="986">
        <v>0</v>
      </c>
      <c r="EV383" s="987">
        <v>0</v>
      </c>
      <c r="EW383" s="986">
        <v>0</v>
      </c>
      <c r="EX383" s="987">
        <v>0</v>
      </c>
      <c r="EY383" s="986">
        <v>0</v>
      </c>
      <c r="EZ383" s="987">
        <v>0</v>
      </c>
      <c r="FA383" s="986">
        <v>0</v>
      </c>
      <c r="FB383" s="987">
        <v>0</v>
      </c>
      <c r="FC383" s="988">
        <v>0</v>
      </c>
      <c r="FD383" s="946"/>
      <c r="FE383" s="974"/>
      <c r="FF383" s="946"/>
      <c r="FG383" s="975"/>
      <c r="FI383" s="989" t="b">
        <v>1</v>
      </c>
    </row>
    <row r="384" spans="2:165" hidden="1" outlineLevel="1">
      <c r="B384" s="990">
        <v>365</v>
      </c>
      <c r="C384" s="1011" t="s">
        <v>778</v>
      </c>
      <c r="E384" s="992">
        <v>0</v>
      </c>
      <c r="F384" s="993">
        <v>0</v>
      </c>
      <c r="G384" s="994">
        <v>0</v>
      </c>
      <c r="H384" s="993">
        <v>0</v>
      </c>
      <c r="I384" s="994">
        <v>0</v>
      </c>
      <c r="J384" s="993">
        <v>0</v>
      </c>
      <c r="K384" s="994">
        <v>0</v>
      </c>
      <c r="L384" s="993">
        <v>0</v>
      </c>
      <c r="M384" s="994">
        <v>0</v>
      </c>
      <c r="N384" s="993">
        <v>0</v>
      </c>
      <c r="O384" s="994">
        <v>0</v>
      </c>
      <c r="P384" s="993">
        <v>0</v>
      </c>
      <c r="Q384" s="994">
        <v>0</v>
      </c>
      <c r="R384" s="993">
        <v>0</v>
      </c>
      <c r="S384" s="994">
        <v>0</v>
      </c>
      <c r="T384" s="993">
        <v>0</v>
      </c>
      <c r="U384" s="994">
        <v>0</v>
      </c>
      <c r="V384" s="993">
        <v>0</v>
      </c>
      <c r="W384" s="994">
        <v>0</v>
      </c>
      <c r="X384" s="993">
        <v>0</v>
      </c>
      <c r="Y384" s="994">
        <v>0</v>
      </c>
      <c r="Z384" s="993">
        <v>0</v>
      </c>
      <c r="AA384" s="994">
        <v>0</v>
      </c>
      <c r="AB384" s="993">
        <v>0</v>
      </c>
      <c r="AC384" s="994">
        <v>0</v>
      </c>
      <c r="AD384" s="993">
        <v>0</v>
      </c>
      <c r="AE384" s="994">
        <v>0</v>
      </c>
      <c r="AF384" s="993">
        <v>0</v>
      </c>
      <c r="AG384" s="994">
        <v>0</v>
      </c>
      <c r="AH384" s="993">
        <v>0</v>
      </c>
      <c r="AI384" s="994">
        <v>0</v>
      </c>
      <c r="AJ384" s="993">
        <v>0</v>
      </c>
      <c r="AK384" s="994">
        <v>0</v>
      </c>
      <c r="AL384" s="993">
        <v>0</v>
      </c>
      <c r="AM384" s="994">
        <v>0</v>
      </c>
      <c r="AN384" s="995">
        <v>0</v>
      </c>
      <c r="AO384" s="946"/>
      <c r="AP384" s="964"/>
      <c r="AQ384" s="946"/>
      <c r="AR384" s="992">
        <v>0</v>
      </c>
      <c r="AS384" s="993">
        <v>0</v>
      </c>
      <c r="AT384" s="994">
        <v>0</v>
      </c>
      <c r="AU384" s="993">
        <v>0</v>
      </c>
      <c r="AV384" s="994">
        <v>0</v>
      </c>
      <c r="AW384" s="993">
        <v>0</v>
      </c>
      <c r="AX384" s="994">
        <v>0</v>
      </c>
      <c r="AY384" s="993">
        <v>0</v>
      </c>
      <c r="AZ384" s="994">
        <v>0</v>
      </c>
      <c r="BA384" s="993">
        <v>0</v>
      </c>
      <c r="BB384" s="994">
        <v>0</v>
      </c>
      <c r="BC384" s="993">
        <v>0</v>
      </c>
      <c r="BD384" s="994">
        <v>0</v>
      </c>
      <c r="BE384" s="993">
        <v>0</v>
      </c>
      <c r="BF384" s="994">
        <v>0</v>
      </c>
      <c r="BG384" s="993">
        <v>0</v>
      </c>
      <c r="BH384" s="994">
        <v>0</v>
      </c>
      <c r="BI384" s="993">
        <v>0</v>
      </c>
      <c r="BJ384" s="994">
        <v>0</v>
      </c>
      <c r="BK384" s="993">
        <v>0</v>
      </c>
      <c r="BL384" s="994">
        <v>0</v>
      </c>
      <c r="BM384" s="993">
        <v>0</v>
      </c>
      <c r="BN384" s="994">
        <v>0</v>
      </c>
      <c r="BO384" s="993">
        <v>0</v>
      </c>
      <c r="BP384" s="994">
        <v>0</v>
      </c>
      <c r="BQ384" s="993">
        <v>0</v>
      </c>
      <c r="BR384" s="994">
        <v>0</v>
      </c>
      <c r="BS384" s="993">
        <v>0</v>
      </c>
      <c r="BT384" s="994">
        <v>0</v>
      </c>
      <c r="BU384" s="993">
        <v>0</v>
      </c>
      <c r="BV384" s="994">
        <v>0</v>
      </c>
      <c r="BW384" s="993">
        <v>0</v>
      </c>
      <c r="BX384" s="994">
        <v>0</v>
      </c>
      <c r="BY384" s="993">
        <v>0</v>
      </c>
      <c r="BZ384" s="994">
        <v>0</v>
      </c>
      <c r="CA384" s="995">
        <v>0</v>
      </c>
      <c r="CB384" s="946"/>
      <c r="CC384" s="971"/>
      <c r="CD384" s="946"/>
      <c r="CE384" s="972"/>
      <c r="CF384" s="946"/>
      <c r="CG384" s="992">
        <v>0</v>
      </c>
      <c r="CH384" s="993">
        <v>0</v>
      </c>
      <c r="CI384" s="994">
        <v>0</v>
      </c>
      <c r="CJ384" s="993">
        <v>0</v>
      </c>
      <c r="CK384" s="994">
        <v>0</v>
      </c>
      <c r="CL384" s="993">
        <v>0</v>
      </c>
      <c r="CM384" s="994">
        <v>0</v>
      </c>
      <c r="CN384" s="993">
        <v>0</v>
      </c>
      <c r="CO384" s="994">
        <v>0</v>
      </c>
      <c r="CP384" s="993">
        <v>0</v>
      </c>
      <c r="CQ384" s="994">
        <v>0</v>
      </c>
      <c r="CR384" s="993">
        <v>0</v>
      </c>
      <c r="CS384" s="994">
        <v>0</v>
      </c>
      <c r="CT384" s="993">
        <v>0</v>
      </c>
      <c r="CU384" s="994">
        <v>0</v>
      </c>
      <c r="CV384" s="993">
        <v>0</v>
      </c>
      <c r="CW384" s="994">
        <v>0</v>
      </c>
      <c r="CX384" s="993">
        <v>0</v>
      </c>
      <c r="CY384" s="994">
        <v>0</v>
      </c>
      <c r="CZ384" s="993">
        <v>0</v>
      </c>
      <c r="DA384" s="994">
        <v>0</v>
      </c>
      <c r="DB384" s="993">
        <v>0</v>
      </c>
      <c r="DC384" s="994">
        <v>0</v>
      </c>
      <c r="DD384" s="993">
        <v>0</v>
      </c>
      <c r="DE384" s="994">
        <v>0</v>
      </c>
      <c r="DF384" s="993">
        <v>0</v>
      </c>
      <c r="DG384" s="994">
        <v>0</v>
      </c>
      <c r="DH384" s="993">
        <v>0</v>
      </c>
      <c r="DI384" s="994">
        <v>0</v>
      </c>
      <c r="DJ384" s="993">
        <v>0</v>
      </c>
      <c r="DK384" s="994">
        <v>0</v>
      </c>
      <c r="DL384" s="993">
        <v>0</v>
      </c>
      <c r="DM384" s="994">
        <v>0</v>
      </c>
      <c r="DN384" s="993">
        <v>0</v>
      </c>
      <c r="DO384" s="994">
        <v>0</v>
      </c>
      <c r="DP384" s="995">
        <v>0</v>
      </c>
      <c r="DQ384" s="946"/>
      <c r="DR384" s="973"/>
      <c r="DS384" s="946"/>
      <c r="DT384" s="992">
        <v>0</v>
      </c>
      <c r="DU384" s="993">
        <v>0</v>
      </c>
      <c r="DV384" s="994">
        <v>0</v>
      </c>
      <c r="DW384" s="993">
        <v>0</v>
      </c>
      <c r="DX384" s="994">
        <v>0</v>
      </c>
      <c r="DY384" s="993">
        <v>0</v>
      </c>
      <c r="DZ384" s="994">
        <v>0</v>
      </c>
      <c r="EA384" s="993">
        <v>0</v>
      </c>
      <c r="EB384" s="994">
        <v>0</v>
      </c>
      <c r="EC384" s="993">
        <v>0</v>
      </c>
      <c r="ED384" s="994">
        <v>0</v>
      </c>
      <c r="EE384" s="993">
        <v>0</v>
      </c>
      <c r="EF384" s="994">
        <v>0</v>
      </c>
      <c r="EG384" s="993">
        <v>0</v>
      </c>
      <c r="EH384" s="994">
        <v>0</v>
      </c>
      <c r="EI384" s="993">
        <v>0</v>
      </c>
      <c r="EJ384" s="994">
        <v>0</v>
      </c>
      <c r="EK384" s="993">
        <v>0</v>
      </c>
      <c r="EL384" s="994">
        <v>0</v>
      </c>
      <c r="EM384" s="993">
        <v>0</v>
      </c>
      <c r="EN384" s="994">
        <v>0</v>
      </c>
      <c r="EO384" s="993">
        <v>0</v>
      </c>
      <c r="EP384" s="994">
        <v>0</v>
      </c>
      <c r="EQ384" s="993">
        <v>0</v>
      </c>
      <c r="ER384" s="994">
        <v>0</v>
      </c>
      <c r="ES384" s="993">
        <v>0</v>
      </c>
      <c r="ET384" s="994">
        <v>0</v>
      </c>
      <c r="EU384" s="993">
        <v>0</v>
      </c>
      <c r="EV384" s="994">
        <v>0</v>
      </c>
      <c r="EW384" s="993">
        <v>0</v>
      </c>
      <c r="EX384" s="994">
        <v>0</v>
      </c>
      <c r="EY384" s="993">
        <v>0</v>
      </c>
      <c r="EZ384" s="994">
        <v>0</v>
      </c>
      <c r="FA384" s="993">
        <v>0</v>
      </c>
      <c r="FB384" s="994">
        <v>0</v>
      </c>
      <c r="FC384" s="995">
        <v>0</v>
      </c>
      <c r="FD384" s="946"/>
      <c r="FE384" s="974"/>
      <c r="FF384" s="946"/>
      <c r="FG384" s="975"/>
      <c r="FI384" s="996" t="b">
        <v>1</v>
      </c>
    </row>
    <row r="385" spans="2:165" hidden="1" outlineLevel="1">
      <c r="B385" s="983">
        <v>366</v>
      </c>
      <c r="C385" s="1012" t="s">
        <v>779</v>
      </c>
      <c r="E385" s="985">
        <v>0</v>
      </c>
      <c r="F385" s="986">
        <v>0</v>
      </c>
      <c r="G385" s="987">
        <v>0</v>
      </c>
      <c r="H385" s="986">
        <v>0</v>
      </c>
      <c r="I385" s="987">
        <v>0</v>
      </c>
      <c r="J385" s="986">
        <v>0</v>
      </c>
      <c r="K385" s="987">
        <v>0</v>
      </c>
      <c r="L385" s="986">
        <v>0</v>
      </c>
      <c r="M385" s="987">
        <v>0</v>
      </c>
      <c r="N385" s="986">
        <v>0</v>
      </c>
      <c r="O385" s="987">
        <v>0</v>
      </c>
      <c r="P385" s="986">
        <v>0</v>
      </c>
      <c r="Q385" s="987">
        <v>0</v>
      </c>
      <c r="R385" s="986">
        <v>0</v>
      </c>
      <c r="S385" s="987">
        <v>0</v>
      </c>
      <c r="T385" s="986">
        <v>0</v>
      </c>
      <c r="U385" s="987">
        <v>0</v>
      </c>
      <c r="V385" s="986">
        <v>0</v>
      </c>
      <c r="W385" s="987">
        <v>0</v>
      </c>
      <c r="X385" s="986">
        <v>0</v>
      </c>
      <c r="Y385" s="987">
        <v>0</v>
      </c>
      <c r="Z385" s="986">
        <v>0</v>
      </c>
      <c r="AA385" s="987">
        <v>0</v>
      </c>
      <c r="AB385" s="986">
        <v>0</v>
      </c>
      <c r="AC385" s="987">
        <v>0</v>
      </c>
      <c r="AD385" s="986">
        <v>0</v>
      </c>
      <c r="AE385" s="987">
        <v>0</v>
      </c>
      <c r="AF385" s="986">
        <v>0</v>
      </c>
      <c r="AG385" s="987">
        <v>0</v>
      </c>
      <c r="AH385" s="986">
        <v>0</v>
      </c>
      <c r="AI385" s="987">
        <v>0</v>
      </c>
      <c r="AJ385" s="986">
        <v>0</v>
      </c>
      <c r="AK385" s="987">
        <v>0</v>
      </c>
      <c r="AL385" s="986">
        <v>0</v>
      </c>
      <c r="AM385" s="987">
        <v>0</v>
      </c>
      <c r="AN385" s="988">
        <v>0</v>
      </c>
      <c r="AO385" s="946"/>
      <c r="AP385" s="964"/>
      <c r="AQ385" s="946"/>
      <c r="AR385" s="985">
        <v>0</v>
      </c>
      <c r="AS385" s="986">
        <v>0</v>
      </c>
      <c r="AT385" s="987">
        <v>0</v>
      </c>
      <c r="AU385" s="986">
        <v>0</v>
      </c>
      <c r="AV385" s="987">
        <v>0</v>
      </c>
      <c r="AW385" s="986">
        <v>0</v>
      </c>
      <c r="AX385" s="987">
        <v>0</v>
      </c>
      <c r="AY385" s="986">
        <v>0</v>
      </c>
      <c r="AZ385" s="987">
        <v>0</v>
      </c>
      <c r="BA385" s="986">
        <v>0</v>
      </c>
      <c r="BB385" s="987">
        <v>0</v>
      </c>
      <c r="BC385" s="986">
        <v>0</v>
      </c>
      <c r="BD385" s="987">
        <v>0</v>
      </c>
      <c r="BE385" s="986">
        <v>0</v>
      </c>
      <c r="BF385" s="987">
        <v>0</v>
      </c>
      <c r="BG385" s="986">
        <v>0</v>
      </c>
      <c r="BH385" s="987">
        <v>0</v>
      </c>
      <c r="BI385" s="986">
        <v>0</v>
      </c>
      <c r="BJ385" s="987">
        <v>0</v>
      </c>
      <c r="BK385" s="986">
        <v>0</v>
      </c>
      <c r="BL385" s="987">
        <v>0</v>
      </c>
      <c r="BM385" s="986">
        <v>0</v>
      </c>
      <c r="BN385" s="987">
        <v>0</v>
      </c>
      <c r="BO385" s="986">
        <v>0</v>
      </c>
      <c r="BP385" s="987">
        <v>0</v>
      </c>
      <c r="BQ385" s="986">
        <v>0</v>
      </c>
      <c r="BR385" s="987">
        <v>0</v>
      </c>
      <c r="BS385" s="986">
        <v>0</v>
      </c>
      <c r="BT385" s="987">
        <v>0</v>
      </c>
      <c r="BU385" s="986">
        <v>0</v>
      </c>
      <c r="BV385" s="987">
        <v>0</v>
      </c>
      <c r="BW385" s="986">
        <v>0</v>
      </c>
      <c r="BX385" s="987">
        <v>0</v>
      </c>
      <c r="BY385" s="986">
        <v>0</v>
      </c>
      <c r="BZ385" s="987">
        <v>0</v>
      </c>
      <c r="CA385" s="988">
        <v>0</v>
      </c>
      <c r="CB385" s="946"/>
      <c r="CC385" s="971"/>
      <c r="CD385" s="946"/>
      <c r="CE385" s="972"/>
      <c r="CF385" s="946"/>
      <c r="CG385" s="985">
        <v>0</v>
      </c>
      <c r="CH385" s="986">
        <v>0</v>
      </c>
      <c r="CI385" s="987">
        <v>0</v>
      </c>
      <c r="CJ385" s="986">
        <v>0</v>
      </c>
      <c r="CK385" s="987">
        <v>0</v>
      </c>
      <c r="CL385" s="986">
        <v>0</v>
      </c>
      <c r="CM385" s="987">
        <v>0</v>
      </c>
      <c r="CN385" s="986">
        <v>0</v>
      </c>
      <c r="CO385" s="987">
        <v>0</v>
      </c>
      <c r="CP385" s="986">
        <v>0</v>
      </c>
      <c r="CQ385" s="987">
        <v>0</v>
      </c>
      <c r="CR385" s="986">
        <v>0</v>
      </c>
      <c r="CS385" s="987">
        <v>0</v>
      </c>
      <c r="CT385" s="986">
        <v>0</v>
      </c>
      <c r="CU385" s="987">
        <v>0</v>
      </c>
      <c r="CV385" s="986">
        <v>0</v>
      </c>
      <c r="CW385" s="987">
        <v>0</v>
      </c>
      <c r="CX385" s="986">
        <v>0</v>
      </c>
      <c r="CY385" s="987">
        <v>0</v>
      </c>
      <c r="CZ385" s="986">
        <v>0</v>
      </c>
      <c r="DA385" s="987">
        <v>0</v>
      </c>
      <c r="DB385" s="986">
        <v>0</v>
      </c>
      <c r="DC385" s="987">
        <v>0</v>
      </c>
      <c r="DD385" s="986">
        <v>0</v>
      </c>
      <c r="DE385" s="987">
        <v>0</v>
      </c>
      <c r="DF385" s="986">
        <v>0</v>
      </c>
      <c r="DG385" s="987">
        <v>0</v>
      </c>
      <c r="DH385" s="986">
        <v>0</v>
      </c>
      <c r="DI385" s="987">
        <v>0</v>
      </c>
      <c r="DJ385" s="986">
        <v>0</v>
      </c>
      <c r="DK385" s="987">
        <v>0</v>
      </c>
      <c r="DL385" s="986">
        <v>0</v>
      </c>
      <c r="DM385" s="987">
        <v>0</v>
      </c>
      <c r="DN385" s="986">
        <v>0</v>
      </c>
      <c r="DO385" s="987">
        <v>0</v>
      </c>
      <c r="DP385" s="988">
        <v>0</v>
      </c>
      <c r="DQ385" s="946"/>
      <c r="DR385" s="973"/>
      <c r="DS385" s="946"/>
      <c r="DT385" s="985">
        <v>0</v>
      </c>
      <c r="DU385" s="986">
        <v>0</v>
      </c>
      <c r="DV385" s="987">
        <v>0</v>
      </c>
      <c r="DW385" s="986">
        <v>0</v>
      </c>
      <c r="DX385" s="987">
        <v>0</v>
      </c>
      <c r="DY385" s="986">
        <v>0</v>
      </c>
      <c r="DZ385" s="987">
        <v>0</v>
      </c>
      <c r="EA385" s="986">
        <v>0</v>
      </c>
      <c r="EB385" s="987">
        <v>0</v>
      </c>
      <c r="EC385" s="986">
        <v>0</v>
      </c>
      <c r="ED385" s="987">
        <v>0</v>
      </c>
      <c r="EE385" s="986">
        <v>0</v>
      </c>
      <c r="EF385" s="987">
        <v>0</v>
      </c>
      <c r="EG385" s="986">
        <v>0</v>
      </c>
      <c r="EH385" s="987">
        <v>0</v>
      </c>
      <c r="EI385" s="986">
        <v>0</v>
      </c>
      <c r="EJ385" s="987">
        <v>0</v>
      </c>
      <c r="EK385" s="986">
        <v>0</v>
      </c>
      <c r="EL385" s="987">
        <v>0</v>
      </c>
      <c r="EM385" s="986">
        <v>0</v>
      </c>
      <c r="EN385" s="987">
        <v>0</v>
      </c>
      <c r="EO385" s="986">
        <v>0</v>
      </c>
      <c r="EP385" s="987">
        <v>0</v>
      </c>
      <c r="EQ385" s="986">
        <v>0</v>
      </c>
      <c r="ER385" s="987">
        <v>0</v>
      </c>
      <c r="ES385" s="986">
        <v>0</v>
      </c>
      <c r="ET385" s="987">
        <v>0</v>
      </c>
      <c r="EU385" s="986">
        <v>0</v>
      </c>
      <c r="EV385" s="987">
        <v>0</v>
      </c>
      <c r="EW385" s="986">
        <v>0</v>
      </c>
      <c r="EX385" s="987">
        <v>0</v>
      </c>
      <c r="EY385" s="986">
        <v>0</v>
      </c>
      <c r="EZ385" s="987">
        <v>0</v>
      </c>
      <c r="FA385" s="986">
        <v>0</v>
      </c>
      <c r="FB385" s="987">
        <v>0</v>
      </c>
      <c r="FC385" s="988">
        <v>0</v>
      </c>
      <c r="FD385" s="946"/>
      <c r="FE385" s="974"/>
      <c r="FF385" s="946"/>
      <c r="FG385" s="975"/>
      <c r="FI385" s="989" t="b">
        <v>1</v>
      </c>
    </row>
    <row r="386" spans="2:165" hidden="1" outlineLevel="1">
      <c r="B386" s="990">
        <v>367</v>
      </c>
      <c r="C386" s="1011" t="s">
        <v>780</v>
      </c>
      <c r="E386" s="992">
        <v>0</v>
      </c>
      <c r="F386" s="993">
        <v>0</v>
      </c>
      <c r="G386" s="994">
        <v>0</v>
      </c>
      <c r="H386" s="993">
        <v>0</v>
      </c>
      <c r="I386" s="994">
        <v>0</v>
      </c>
      <c r="J386" s="993">
        <v>0</v>
      </c>
      <c r="K386" s="994">
        <v>0</v>
      </c>
      <c r="L386" s="993">
        <v>0</v>
      </c>
      <c r="M386" s="994">
        <v>0</v>
      </c>
      <c r="N386" s="993">
        <v>0</v>
      </c>
      <c r="O386" s="994">
        <v>0</v>
      </c>
      <c r="P386" s="993">
        <v>0</v>
      </c>
      <c r="Q386" s="994">
        <v>0</v>
      </c>
      <c r="R386" s="993">
        <v>0</v>
      </c>
      <c r="S386" s="994">
        <v>0</v>
      </c>
      <c r="T386" s="993">
        <v>0</v>
      </c>
      <c r="U386" s="994">
        <v>0</v>
      </c>
      <c r="V386" s="993">
        <v>0</v>
      </c>
      <c r="W386" s="994">
        <v>0</v>
      </c>
      <c r="X386" s="993">
        <v>0</v>
      </c>
      <c r="Y386" s="994">
        <v>0</v>
      </c>
      <c r="Z386" s="993">
        <v>0</v>
      </c>
      <c r="AA386" s="994">
        <v>0</v>
      </c>
      <c r="AB386" s="993">
        <v>0</v>
      </c>
      <c r="AC386" s="994">
        <v>0</v>
      </c>
      <c r="AD386" s="993">
        <v>0</v>
      </c>
      <c r="AE386" s="994">
        <v>0</v>
      </c>
      <c r="AF386" s="993">
        <v>0</v>
      </c>
      <c r="AG386" s="994">
        <v>0</v>
      </c>
      <c r="AH386" s="993">
        <v>0</v>
      </c>
      <c r="AI386" s="994">
        <v>0</v>
      </c>
      <c r="AJ386" s="993">
        <v>0</v>
      </c>
      <c r="AK386" s="994">
        <v>0</v>
      </c>
      <c r="AL386" s="993">
        <v>0</v>
      </c>
      <c r="AM386" s="994">
        <v>0</v>
      </c>
      <c r="AN386" s="995">
        <v>0</v>
      </c>
      <c r="AO386" s="946"/>
      <c r="AP386" s="964"/>
      <c r="AQ386" s="946"/>
      <c r="AR386" s="992">
        <v>0</v>
      </c>
      <c r="AS386" s="993">
        <v>0</v>
      </c>
      <c r="AT386" s="994">
        <v>0</v>
      </c>
      <c r="AU386" s="993">
        <v>0</v>
      </c>
      <c r="AV386" s="994">
        <v>0</v>
      </c>
      <c r="AW386" s="993">
        <v>0</v>
      </c>
      <c r="AX386" s="994">
        <v>0</v>
      </c>
      <c r="AY386" s="993">
        <v>0</v>
      </c>
      <c r="AZ386" s="994">
        <v>0</v>
      </c>
      <c r="BA386" s="993">
        <v>0</v>
      </c>
      <c r="BB386" s="994">
        <v>0</v>
      </c>
      <c r="BC386" s="993">
        <v>0</v>
      </c>
      <c r="BD386" s="994">
        <v>0</v>
      </c>
      <c r="BE386" s="993">
        <v>0</v>
      </c>
      <c r="BF386" s="994">
        <v>0</v>
      </c>
      <c r="BG386" s="993">
        <v>0</v>
      </c>
      <c r="BH386" s="994">
        <v>0</v>
      </c>
      <c r="BI386" s="993">
        <v>0</v>
      </c>
      <c r="BJ386" s="994">
        <v>0</v>
      </c>
      <c r="BK386" s="993">
        <v>0</v>
      </c>
      <c r="BL386" s="994">
        <v>0</v>
      </c>
      <c r="BM386" s="993">
        <v>0</v>
      </c>
      <c r="BN386" s="994">
        <v>0</v>
      </c>
      <c r="BO386" s="993">
        <v>0</v>
      </c>
      <c r="BP386" s="994">
        <v>0</v>
      </c>
      <c r="BQ386" s="993">
        <v>0</v>
      </c>
      <c r="BR386" s="994">
        <v>0</v>
      </c>
      <c r="BS386" s="993">
        <v>0</v>
      </c>
      <c r="BT386" s="994">
        <v>0</v>
      </c>
      <c r="BU386" s="993">
        <v>0</v>
      </c>
      <c r="BV386" s="994">
        <v>0</v>
      </c>
      <c r="BW386" s="993">
        <v>0</v>
      </c>
      <c r="BX386" s="994">
        <v>0</v>
      </c>
      <c r="BY386" s="993">
        <v>0</v>
      </c>
      <c r="BZ386" s="994">
        <v>0</v>
      </c>
      <c r="CA386" s="995">
        <v>0</v>
      </c>
      <c r="CB386" s="946"/>
      <c r="CC386" s="971"/>
      <c r="CD386" s="946"/>
      <c r="CE386" s="972"/>
      <c r="CF386" s="946"/>
      <c r="CG386" s="992">
        <v>0</v>
      </c>
      <c r="CH386" s="993">
        <v>0</v>
      </c>
      <c r="CI386" s="994">
        <v>0</v>
      </c>
      <c r="CJ386" s="993">
        <v>0</v>
      </c>
      <c r="CK386" s="994">
        <v>0</v>
      </c>
      <c r="CL386" s="993">
        <v>0</v>
      </c>
      <c r="CM386" s="994">
        <v>0</v>
      </c>
      <c r="CN386" s="993">
        <v>0</v>
      </c>
      <c r="CO386" s="994">
        <v>0</v>
      </c>
      <c r="CP386" s="993">
        <v>0</v>
      </c>
      <c r="CQ386" s="994">
        <v>0</v>
      </c>
      <c r="CR386" s="993">
        <v>0</v>
      </c>
      <c r="CS386" s="994">
        <v>0</v>
      </c>
      <c r="CT386" s="993">
        <v>0</v>
      </c>
      <c r="CU386" s="994">
        <v>0</v>
      </c>
      <c r="CV386" s="993">
        <v>0</v>
      </c>
      <c r="CW386" s="994">
        <v>0</v>
      </c>
      <c r="CX386" s="993">
        <v>0</v>
      </c>
      <c r="CY386" s="994">
        <v>0</v>
      </c>
      <c r="CZ386" s="993">
        <v>0</v>
      </c>
      <c r="DA386" s="994">
        <v>0</v>
      </c>
      <c r="DB386" s="993">
        <v>0</v>
      </c>
      <c r="DC386" s="994">
        <v>0</v>
      </c>
      <c r="DD386" s="993">
        <v>0</v>
      </c>
      <c r="DE386" s="994">
        <v>0</v>
      </c>
      <c r="DF386" s="993">
        <v>0</v>
      </c>
      <c r="DG386" s="994">
        <v>0</v>
      </c>
      <c r="DH386" s="993">
        <v>0</v>
      </c>
      <c r="DI386" s="994">
        <v>0</v>
      </c>
      <c r="DJ386" s="993">
        <v>0</v>
      </c>
      <c r="DK386" s="994">
        <v>0</v>
      </c>
      <c r="DL386" s="993">
        <v>0</v>
      </c>
      <c r="DM386" s="994">
        <v>0</v>
      </c>
      <c r="DN386" s="993">
        <v>0</v>
      </c>
      <c r="DO386" s="994">
        <v>0</v>
      </c>
      <c r="DP386" s="995">
        <v>0</v>
      </c>
      <c r="DQ386" s="946"/>
      <c r="DR386" s="973"/>
      <c r="DS386" s="946"/>
      <c r="DT386" s="992">
        <v>0</v>
      </c>
      <c r="DU386" s="993">
        <v>0</v>
      </c>
      <c r="DV386" s="994">
        <v>0</v>
      </c>
      <c r="DW386" s="993">
        <v>0</v>
      </c>
      <c r="DX386" s="994">
        <v>0</v>
      </c>
      <c r="DY386" s="993">
        <v>0</v>
      </c>
      <c r="DZ386" s="994">
        <v>0</v>
      </c>
      <c r="EA386" s="993">
        <v>0</v>
      </c>
      <c r="EB386" s="994">
        <v>0</v>
      </c>
      <c r="EC386" s="993">
        <v>0</v>
      </c>
      <c r="ED386" s="994">
        <v>0</v>
      </c>
      <c r="EE386" s="993">
        <v>0</v>
      </c>
      <c r="EF386" s="994">
        <v>0</v>
      </c>
      <c r="EG386" s="993">
        <v>0</v>
      </c>
      <c r="EH386" s="994">
        <v>0</v>
      </c>
      <c r="EI386" s="993">
        <v>0</v>
      </c>
      <c r="EJ386" s="994">
        <v>0</v>
      </c>
      <c r="EK386" s="993">
        <v>0</v>
      </c>
      <c r="EL386" s="994">
        <v>0</v>
      </c>
      <c r="EM386" s="993">
        <v>0</v>
      </c>
      <c r="EN386" s="994">
        <v>0</v>
      </c>
      <c r="EO386" s="993">
        <v>0</v>
      </c>
      <c r="EP386" s="994">
        <v>0</v>
      </c>
      <c r="EQ386" s="993">
        <v>0</v>
      </c>
      <c r="ER386" s="994">
        <v>0</v>
      </c>
      <c r="ES386" s="993">
        <v>0</v>
      </c>
      <c r="ET386" s="994">
        <v>0</v>
      </c>
      <c r="EU386" s="993">
        <v>0</v>
      </c>
      <c r="EV386" s="994">
        <v>0</v>
      </c>
      <c r="EW386" s="993">
        <v>0</v>
      </c>
      <c r="EX386" s="994">
        <v>0</v>
      </c>
      <c r="EY386" s="993">
        <v>0</v>
      </c>
      <c r="EZ386" s="994">
        <v>0</v>
      </c>
      <c r="FA386" s="993">
        <v>0</v>
      </c>
      <c r="FB386" s="994">
        <v>0</v>
      </c>
      <c r="FC386" s="995">
        <v>0</v>
      </c>
      <c r="FD386" s="946"/>
      <c r="FE386" s="974"/>
      <c r="FF386" s="946"/>
      <c r="FG386" s="975"/>
      <c r="FI386" s="996" t="b">
        <v>1</v>
      </c>
    </row>
    <row r="387" spans="2:165" hidden="1" outlineLevel="1">
      <c r="B387" s="983">
        <v>368</v>
      </c>
      <c r="C387" s="1012" t="s">
        <v>781</v>
      </c>
      <c r="E387" s="985">
        <v>0</v>
      </c>
      <c r="F387" s="986">
        <v>0</v>
      </c>
      <c r="G387" s="987">
        <v>0</v>
      </c>
      <c r="H387" s="986">
        <v>0</v>
      </c>
      <c r="I387" s="987">
        <v>0</v>
      </c>
      <c r="J387" s="986">
        <v>0</v>
      </c>
      <c r="K387" s="987">
        <v>0</v>
      </c>
      <c r="L387" s="986">
        <v>0</v>
      </c>
      <c r="M387" s="987">
        <v>0</v>
      </c>
      <c r="N387" s="986">
        <v>0</v>
      </c>
      <c r="O387" s="987">
        <v>0</v>
      </c>
      <c r="P387" s="986">
        <v>0</v>
      </c>
      <c r="Q387" s="987">
        <v>0</v>
      </c>
      <c r="R387" s="986">
        <v>0</v>
      </c>
      <c r="S387" s="987">
        <v>0</v>
      </c>
      <c r="T387" s="986">
        <v>0</v>
      </c>
      <c r="U387" s="987">
        <v>0</v>
      </c>
      <c r="V387" s="986">
        <v>0</v>
      </c>
      <c r="W387" s="987">
        <v>0</v>
      </c>
      <c r="X387" s="986">
        <v>0</v>
      </c>
      <c r="Y387" s="987">
        <v>0</v>
      </c>
      <c r="Z387" s="986">
        <v>0</v>
      </c>
      <c r="AA387" s="987">
        <v>0</v>
      </c>
      <c r="AB387" s="986">
        <v>0</v>
      </c>
      <c r="AC387" s="987">
        <v>0</v>
      </c>
      <c r="AD387" s="986">
        <v>0</v>
      </c>
      <c r="AE387" s="987">
        <v>0</v>
      </c>
      <c r="AF387" s="986">
        <v>0</v>
      </c>
      <c r="AG387" s="987">
        <v>0</v>
      </c>
      <c r="AH387" s="986">
        <v>0</v>
      </c>
      <c r="AI387" s="987">
        <v>0</v>
      </c>
      <c r="AJ387" s="986">
        <v>0</v>
      </c>
      <c r="AK387" s="987">
        <v>0</v>
      </c>
      <c r="AL387" s="986">
        <v>0</v>
      </c>
      <c r="AM387" s="987">
        <v>0</v>
      </c>
      <c r="AN387" s="988">
        <v>0</v>
      </c>
      <c r="AO387" s="946"/>
      <c r="AP387" s="964"/>
      <c r="AQ387" s="946"/>
      <c r="AR387" s="985">
        <v>0</v>
      </c>
      <c r="AS387" s="986">
        <v>0</v>
      </c>
      <c r="AT387" s="987">
        <v>0</v>
      </c>
      <c r="AU387" s="986">
        <v>0</v>
      </c>
      <c r="AV387" s="987">
        <v>0</v>
      </c>
      <c r="AW387" s="986">
        <v>0</v>
      </c>
      <c r="AX387" s="987">
        <v>0</v>
      </c>
      <c r="AY387" s="986">
        <v>0</v>
      </c>
      <c r="AZ387" s="987">
        <v>0</v>
      </c>
      <c r="BA387" s="986">
        <v>0</v>
      </c>
      <c r="BB387" s="987">
        <v>0</v>
      </c>
      <c r="BC387" s="986">
        <v>0</v>
      </c>
      <c r="BD387" s="987">
        <v>0</v>
      </c>
      <c r="BE387" s="986">
        <v>0</v>
      </c>
      <c r="BF387" s="987">
        <v>0</v>
      </c>
      <c r="BG387" s="986">
        <v>0</v>
      </c>
      <c r="BH387" s="987">
        <v>0</v>
      </c>
      <c r="BI387" s="986">
        <v>0</v>
      </c>
      <c r="BJ387" s="987">
        <v>0</v>
      </c>
      <c r="BK387" s="986">
        <v>0</v>
      </c>
      <c r="BL387" s="987">
        <v>0</v>
      </c>
      <c r="BM387" s="986">
        <v>0</v>
      </c>
      <c r="BN387" s="987">
        <v>0</v>
      </c>
      <c r="BO387" s="986">
        <v>0</v>
      </c>
      <c r="BP387" s="987">
        <v>0</v>
      </c>
      <c r="BQ387" s="986">
        <v>0</v>
      </c>
      <c r="BR387" s="987">
        <v>0</v>
      </c>
      <c r="BS387" s="986">
        <v>0</v>
      </c>
      <c r="BT387" s="987">
        <v>0</v>
      </c>
      <c r="BU387" s="986">
        <v>0</v>
      </c>
      <c r="BV387" s="987">
        <v>0</v>
      </c>
      <c r="BW387" s="986">
        <v>0</v>
      </c>
      <c r="BX387" s="987">
        <v>0</v>
      </c>
      <c r="BY387" s="986">
        <v>0</v>
      </c>
      <c r="BZ387" s="987">
        <v>0</v>
      </c>
      <c r="CA387" s="988">
        <v>0</v>
      </c>
      <c r="CB387" s="946"/>
      <c r="CC387" s="971"/>
      <c r="CD387" s="946"/>
      <c r="CE387" s="972"/>
      <c r="CF387" s="946"/>
      <c r="CG387" s="985">
        <v>0</v>
      </c>
      <c r="CH387" s="986">
        <v>0</v>
      </c>
      <c r="CI387" s="987">
        <v>0</v>
      </c>
      <c r="CJ387" s="986">
        <v>0</v>
      </c>
      <c r="CK387" s="987">
        <v>0</v>
      </c>
      <c r="CL387" s="986">
        <v>0</v>
      </c>
      <c r="CM387" s="987">
        <v>0</v>
      </c>
      <c r="CN387" s="986">
        <v>0</v>
      </c>
      <c r="CO387" s="987">
        <v>0</v>
      </c>
      <c r="CP387" s="986">
        <v>0</v>
      </c>
      <c r="CQ387" s="987">
        <v>0</v>
      </c>
      <c r="CR387" s="986">
        <v>0</v>
      </c>
      <c r="CS387" s="987">
        <v>0</v>
      </c>
      <c r="CT387" s="986">
        <v>0</v>
      </c>
      <c r="CU387" s="987">
        <v>0</v>
      </c>
      <c r="CV387" s="986">
        <v>0</v>
      </c>
      <c r="CW387" s="987">
        <v>0</v>
      </c>
      <c r="CX387" s="986">
        <v>0</v>
      </c>
      <c r="CY387" s="987">
        <v>0</v>
      </c>
      <c r="CZ387" s="986">
        <v>0</v>
      </c>
      <c r="DA387" s="987">
        <v>0</v>
      </c>
      <c r="DB387" s="986">
        <v>0</v>
      </c>
      <c r="DC387" s="987">
        <v>0</v>
      </c>
      <c r="DD387" s="986">
        <v>0</v>
      </c>
      <c r="DE387" s="987">
        <v>0</v>
      </c>
      <c r="DF387" s="986">
        <v>0</v>
      </c>
      <c r="DG387" s="987">
        <v>0</v>
      </c>
      <c r="DH387" s="986">
        <v>0</v>
      </c>
      <c r="DI387" s="987">
        <v>0</v>
      </c>
      <c r="DJ387" s="986">
        <v>0</v>
      </c>
      <c r="DK387" s="987">
        <v>0</v>
      </c>
      <c r="DL387" s="986">
        <v>0</v>
      </c>
      <c r="DM387" s="987">
        <v>0</v>
      </c>
      <c r="DN387" s="986">
        <v>0</v>
      </c>
      <c r="DO387" s="987">
        <v>0</v>
      </c>
      <c r="DP387" s="988">
        <v>0</v>
      </c>
      <c r="DQ387" s="946"/>
      <c r="DR387" s="973"/>
      <c r="DS387" s="946"/>
      <c r="DT387" s="985">
        <v>0</v>
      </c>
      <c r="DU387" s="986">
        <v>0</v>
      </c>
      <c r="DV387" s="987">
        <v>0</v>
      </c>
      <c r="DW387" s="986">
        <v>0</v>
      </c>
      <c r="DX387" s="987">
        <v>0</v>
      </c>
      <c r="DY387" s="986">
        <v>0</v>
      </c>
      <c r="DZ387" s="987">
        <v>0</v>
      </c>
      <c r="EA387" s="986">
        <v>0</v>
      </c>
      <c r="EB387" s="987">
        <v>0</v>
      </c>
      <c r="EC387" s="986">
        <v>0</v>
      </c>
      <c r="ED387" s="987">
        <v>0</v>
      </c>
      <c r="EE387" s="986">
        <v>0</v>
      </c>
      <c r="EF387" s="987">
        <v>0</v>
      </c>
      <c r="EG387" s="986">
        <v>0</v>
      </c>
      <c r="EH387" s="987">
        <v>0</v>
      </c>
      <c r="EI387" s="986">
        <v>0</v>
      </c>
      <c r="EJ387" s="987">
        <v>0</v>
      </c>
      <c r="EK387" s="986">
        <v>0</v>
      </c>
      <c r="EL387" s="987">
        <v>0</v>
      </c>
      <c r="EM387" s="986">
        <v>0</v>
      </c>
      <c r="EN387" s="987">
        <v>0</v>
      </c>
      <c r="EO387" s="986">
        <v>0</v>
      </c>
      <c r="EP387" s="987">
        <v>0</v>
      </c>
      <c r="EQ387" s="986">
        <v>0</v>
      </c>
      <c r="ER387" s="987">
        <v>0</v>
      </c>
      <c r="ES387" s="986">
        <v>0</v>
      </c>
      <c r="ET387" s="987">
        <v>0</v>
      </c>
      <c r="EU387" s="986">
        <v>0</v>
      </c>
      <c r="EV387" s="987">
        <v>0</v>
      </c>
      <c r="EW387" s="986">
        <v>0</v>
      </c>
      <c r="EX387" s="987">
        <v>0</v>
      </c>
      <c r="EY387" s="986">
        <v>0</v>
      </c>
      <c r="EZ387" s="987">
        <v>0</v>
      </c>
      <c r="FA387" s="986">
        <v>0</v>
      </c>
      <c r="FB387" s="987">
        <v>0</v>
      </c>
      <c r="FC387" s="988">
        <v>0</v>
      </c>
      <c r="FD387" s="946"/>
      <c r="FE387" s="974"/>
      <c r="FF387" s="946"/>
      <c r="FG387" s="975"/>
      <c r="FI387" s="989" t="b">
        <v>1</v>
      </c>
    </row>
    <row r="388" spans="2:165" hidden="1" outlineLevel="1">
      <c r="B388" s="990">
        <v>369</v>
      </c>
      <c r="C388" s="1011" t="s">
        <v>782</v>
      </c>
      <c r="E388" s="992">
        <v>0</v>
      </c>
      <c r="F388" s="993">
        <v>0</v>
      </c>
      <c r="G388" s="994">
        <v>0</v>
      </c>
      <c r="H388" s="993">
        <v>0</v>
      </c>
      <c r="I388" s="994">
        <v>0</v>
      </c>
      <c r="J388" s="993">
        <v>0</v>
      </c>
      <c r="K388" s="994">
        <v>0</v>
      </c>
      <c r="L388" s="993">
        <v>0</v>
      </c>
      <c r="M388" s="994">
        <v>0</v>
      </c>
      <c r="N388" s="993">
        <v>0</v>
      </c>
      <c r="O388" s="994">
        <v>0</v>
      </c>
      <c r="P388" s="993">
        <v>0</v>
      </c>
      <c r="Q388" s="994">
        <v>0</v>
      </c>
      <c r="R388" s="993">
        <v>0</v>
      </c>
      <c r="S388" s="994">
        <v>0</v>
      </c>
      <c r="T388" s="993">
        <v>0</v>
      </c>
      <c r="U388" s="994">
        <v>0</v>
      </c>
      <c r="V388" s="993">
        <v>0</v>
      </c>
      <c r="W388" s="994">
        <v>0</v>
      </c>
      <c r="X388" s="993">
        <v>0</v>
      </c>
      <c r="Y388" s="994">
        <v>0</v>
      </c>
      <c r="Z388" s="993">
        <v>0</v>
      </c>
      <c r="AA388" s="994">
        <v>0</v>
      </c>
      <c r="AB388" s="993">
        <v>0</v>
      </c>
      <c r="AC388" s="994">
        <v>0</v>
      </c>
      <c r="AD388" s="993">
        <v>0</v>
      </c>
      <c r="AE388" s="994">
        <v>0</v>
      </c>
      <c r="AF388" s="993">
        <v>0</v>
      </c>
      <c r="AG388" s="994">
        <v>0</v>
      </c>
      <c r="AH388" s="993">
        <v>0</v>
      </c>
      <c r="AI388" s="994">
        <v>0</v>
      </c>
      <c r="AJ388" s="993">
        <v>0</v>
      </c>
      <c r="AK388" s="994">
        <v>0</v>
      </c>
      <c r="AL388" s="993">
        <v>0</v>
      </c>
      <c r="AM388" s="994">
        <v>0</v>
      </c>
      <c r="AN388" s="995">
        <v>0</v>
      </c>
      <c r="AO388" s="946"/>
      <c r="AP388" s="964"/>
      <c r="AQ388" s="946"/>
      <c r="AR388" s="992">
        <v>0</v>
      </c>
      <c r="AS388" s="993">
        <v>0</v>
      </c>
      <c r="AT388" s="994">
        <v>0</v>
      </c>
      <c r="AU388" s="993">
        <v>0</v>
      </c>
      <c r="AV388" s="994">
        <v>0</v>
      </c>
      <c r="AW388" s="993">
        <v>0</v>
      </c>
      <c r="AX388" s="994">
        <v>0</v>
      </c>
      <c r="AY388" s="993">
        <v>0</v>
      </c>
      <c r="AZ388" s="994">
        <v>0</v>
      </c>
      <c r="BA388" s="993">
        <v>0</v>
      </c>
      <c r="BB388" s="994">
        <v>0</v>
      </c>
      <c r="BC388" s="993">
        <v>0</v>
      </c>
      <c r="BD388" s="994">
        <v>0</v>
      </c>
      <c r="BE388" s="993">
        <v>0</v>
      </c>
      <c r="BF388" s="994">
        <v>0</v>
      </c>
      <c r="BG388" s="993">
        <v>0</v>
      </c>
      <c r="BH388" s="994">
        <v>0</v>
      </c>
      <c r="BI388" s="993">
        <v>0</v>
      </c>
      <c r="BJ388" s="994">
        <v>0</v>
      </c>
      <c r="BK388" s="993">
        <v>0</v>
      </c>
      <c r="BL388" s="994">
        <v>0</v>
      </c>
      <c r="BM388" s="993">
        <v>0</v>
      </c>
      <c r="BN388" s="994">
        <v>0</v>
      </c>
      <c r="BO388" s="993">
        <v>0</v>
      </c>
      <c r="BP388" s="994">
        <v>0</v>
      </c>
      <c r="BQ388" s="993">
        <v>0</v>
      </c>
      <c r="BR388" s="994">
        <v>0</v>
      </c>
      <c r="BS388" s="993">
        <v>0</v>
      </c>
      <c r="BT388" s="994">
        <v>0</v>
      </c>
      <c r="BU388" s="993">
        <v>0</v>
      </c>
      <c r="BV388" s="994">
        <v>0</v>
      </c>
      <c r="BW388" s="993">
        <v>0</v>
      </c>
      <c r="BX388" s="994">
        <v>0</v>
      </c>
      <c r="BY388" s="993">
        <v>0</v>
      </c>
      <c r="BZ388" s="994">
        <v>0</v>
      </c>
      <c r="CA388" s="995">
        <v>0</v>
      </c>
      <c r="CB388" s="946"/>
      <c r="CC388" s="971"/>
      <c r="CD388" s="946"/>
      <c r="CE388" s="972"/>
      <c r="CF388" s="946"/>
      <c r="CG388" s="992">
        <v>0</v>
      </c>
      <c r="CH388" s="993">
        <v>0</v>
      </c>
      <c r="CI388" s="994">
        <v>0</v>
      </c>
      <c r="CJ388" s="993">
        <v>0</v>
      </c>
      <c r="CK388" s="994">
        <v>0</v>
      </c>
      <c r="CL388" s="993">
        <v>0</v>
      </c>
      <c r="CM388" s="994">
        <v>0</v>
      </c>
      <c r="CN388" s="993">
        <v>0</v>
      </c>
      <c r="CO388" s="994">
        <v>0</v>
      </c>
      <c r="CP388" s="993">
        <v>0</v>
      </c>
      <c r="CQ388" s="994">
        <v>0</v>
      </c>
      <c r="CR388" s="993">
        <v>0</v>
      </c>
      <c r="CS388" s="994">
        <v>0</v>
      </c>
      <c r="CT388" s="993">
        <v>0</v>
      </c>
      <c r="CU388" s="994">
        <v>0</v>
      </c>
      <c r="CV388" s="993">
        <v>0</v>
      </c>
      <c r="CW388" s="994">
        <v>0</v>
      </c>
      <c r="CX388" s="993">
        <v>0</v>
      </c>
      <c r="CY388" s="994">
        <v>0</v>
      </c>
      <c r="CZ388" s="993">
        <v>0</v>
      </c>
      <c r="DA388" s="994">
        <v>0</v>
      </c>
      <c r="DB388" s="993">
        <v>0</v>
      </c>
      <c r="DC388" s="994">
        <v>0</v>
      </c>
      <c r="DD388" s="993">
        <v>0</v>
      </c>
      <c r="DE388" s="994">
        <v>0</v>
      </c>
      <c r="DF388" s="993">
        <v>0</v>
      </c>
      <c r="DG388" s="994">
        <v>0</v>
      </c>
      <c r="DH388" s="993">
        <v>0</v>
      </c>
      <c r="DI388" s="994">
        <v>0</v>
      </c>
      <c r="DJ388" s="993">
        <v>0</v>
      </c>
      <c r="DK388" s="994">
        <v>0</v>
      </c>
      <c r="DL388" s="993">
        <v>0</v>
      </c>
      <c r="DM388" s="994">
        <v>0</v>
      </c>
      <c r="DN388" s="993">
        <v>0</v>
      </c>
      <c r="DO388" s="994">
        <v>0</v>
      </c>
      <c r="DP388" s="995">
        <v>0</v>
      </c>
      <c r="DQ388" s="946"/>
      <c r="DR388" s="973"/>
      <c r="DS388" s="946"/>
      <c r="DT388" s="992">
        <v>0</v>
      </c>
      <c r="DU388" s="993">
        <v>0</v>
      </c>
      <c r="DV388" s="994">
        <v>0</v>
      </c>
      <c r="DW388" s="993">
        <v>0</v>
      </c>
      <c r="DX388" s="994">
        <v>0</v>
      </c>
      <c r="DY388" s="993">
        <v>0</v>
      </c>
      <c r="DZ388" s="994">
        <v>0</v>
      </c>
      <c r="EA388" s="993">
        <v>0</v>
      </c>
      <c r="EB388" s="994">
        <v>0</v>
      </c>
      <c r="EC388" s="993">
        <v>0</v>
      </c>
      <c r="ED388" s="994">
        <v>0</v>
      </c>
      <c r="EE388" s="993">
        <v>0</v>
      </c>
      <c r="EF388" s="994">
        <v>0</v>
      </c>
      <c r="EG388" s="993">
        <v>0</v>
      </c>
      <c r="EH388" s="994">
        <v>0</v>
      </c>
      <c r="EI388" s="993">
        <v>0</v>
      </c>
      <c r="EJ388" s="994">
        <v>0</v>
      </c>
      <c r="EK388" s="993">
        <v>0</v>
      </c>
      <c r="EL388" s="994">
        <v>0</v>
      </c>
      <c r="EM388" s="993">
        <v>0</v>
      </c>
      <c r="EN388" s="994">
        <v>0</v>
      </c>
      <c r="EO388" s="993">
        <v>0</v>
      </c>
      <c r="EP388" s="994">
        <v>0</v>
      </c>
      <c r="EQ388" s="993">
        <v>0</v>
      </c>
      <c r="ER388" s="994">
        <v>0</v>
      </c>
      <c r="ES388" s="993">
        <v>0</v>
      </c>
      <c r="ET388" s="994">
        <v>0</v>
      </c>
      <c r="EU388" s="993">
        <v>0</v>
      </c>
      <c r="EV388" s="994">
        <v>0</v>
      </c>
      <c r="EW388" s="993">
        <v>0</v>
      </c>
      <c r="EX388" s="994">
        <v>0</v>
      </c>
      <c r="EY388" s="993">
        <v>0</v>
      </c>
      <c r="EZ388" s="994">
        <v>0</v>
      </c>
      <c r="FA388" s="993">
        <v>0</v>
      </c>
      <c r="FB388" s="994">
        <v>0</v>
      </c>
      <c r="FC388" s="995">
        <v>0</v>
      </c>
      <c r="FD388" s="946"/>
      <c r="FE388" s="974"/>
      <c r="FF388" s="946"/>
      <c r="FG388" s="975"/>
      <c r="FI388" s="996" t="b">
        <v>1</v>
      </c>
    </row>
    <row r="389" spans="2:165" hidden="1" outlineLevel="1">
      <c r="B389" s="983">
        <v>370</v>
      </c>
      <c r="C389" s="1012" t="s">
        <v>783</v>
      </c>
      <c r="E389" s="985">
        <v>0</v>
      </c>
      <c r="F389" s="986">
        <v>0</v>
      </c>
      <c r="G389" s="987">
        <v>0</v>
      </c>
      <c r="H389" s="986">
        <v>0</v>
      </c>
      <c r="I389" s="987">
        <v>0</v>
      </c>
      <c r="J389" s="986">
        <v>0</v>
      </c>
      <c r="K389" s="987">
        <v>0</v>
      </c>
      <c r="L389" s="986">
        <v>0</v>
      </c>
      <c r="M389" s="987">
        <v>0</v>
      </c>
      <c r="N389" s="986">
        <v>0</v>
      </c>
      <c r="O389" s="987">
        <v>0</v>
      </c>
      <c r="P389" s="986">
        <v>0</v>
      </c>
      <c r="Q389" s="987">
        <v>0</v>
      </c>
      <c r="R389" s="986">
        <v>0</v>
      </c>
      <c r="S389" s="987">
        <v>0</v>
      </c>
      <c r="T389" s="986">
        <v>0</v>
      </c>
      <c r="U389" s="987">
        <v>0</v>
      </c>
      <c r="V389" s="986">
        <v>0</v>
      </c>
      <c r="W389" s="987">
        <v>0</v>
      </c>
      <c r="X389" s="986">
        <v>0</v>
      </c>
      <c r="Y389" s="987">
        <v>0</v>
      </c>
      <c r="Z389" s="986">
        <v>0</v>
      </c>
      <c r="AA389" s="987">
        <v>0</v>
      </c>
      <c r="AB389" s="986">
        <v>0</v>
      </c>
      <c r="AC389" s="987">
        <v>0</v>
      </c>
      <c r="AD389" s="986">
        <v>0</v>
      </c>
      <c r="AE389" s="987">
        <v>0</v>
      </c>
      <c r="AF389" s="986">
        <v>0</v>
      </c>
      <c r="AG389" s="987">
        <v>0</v>
      </c>
      <c r="AH389" s="986">
        <v>0</v>
      </c>
      <c r="AI389" s="987">
        <v>0</v>
      </c>
      <c r="AJ389" s="986">
        <v>0</v>
      </c>
      <c r="AK389" s="987">
        <v>0</v>
      </c>
      <c r="AL389" s="986">
        <v>0</v>
      </c>
      <c r="AM389" s="987">
        <v>0</v>
      </c>
      <c r="AN389" s="988">
        <v>0</v>
      </c>
      <c r="AO389" s="946"/>
      <c r="AP389" s="964"/>
      <c r="AQ389" s="946"/>
      <c r="AR389" s="985">
        <v>0</v>
      </c>
      <c r="AS389" s="986">
        <v>0</v>
      </c>
      <c r="AT389" s="987">
        <v>0</v>
      </c>
      <c r="AU389" s="986">
        <v>0</v>
      </c>
      <c r="AV389" s="987">
        <v>0</v>
      </c>
      <c r="AW389" s="986">
        <v>0</v>
      </c>
      <c r="AX389" s="987">
        <v>0</v>
      </c>
      <c r="AY389" s="986">
        <v>0</v>
      </c>
      <c r="AZ389" s="987">
        <v>0</v>
      </c>
      <c r="BA389" s="986">
        <v>0</v>
      </c>
      <c r="BB389" s="987">
        <v>0</v>
      </c>
      <c r="BC389" s="986">
        <v>0</v>
      </c>
      <c r="BD389" s="987">
        <v>0</v>
      </c>
      <c r="BE389" s="986">
        <v>0</v>
      </c>
      <c r="BF389" s="987">
        <v>0</v>
      </c>
      <c r="BG389" s="986">
        <v>0</v>
      </c>
      <c r="BH389" s="987">
        <v>0</v>
      </c>
      <c r="BI389" s="986">
        <v>0</v>
      </c>
      <c r="BJ389" s="987">
        <v>0</v>
      </c>
      <c r="BK389" s="986">
        <v>0</v>
      </c>
      <c r="BL389" s="987">
        <v>0</v>
      </c>
      <c r="BM389" s="986">
        <v>0</v>
      </c>
      <c r="BN389" s="987">
        <v>0</v>
      </c>
      <c r="BO389" s="986">
        <v>0</v>
      </c>
      <c r="BP389" s="987">
        <v>0</v>
      </c>
      <c r="BQ389" s="986">
        <v>0</v>
      </c>
      <c r="BR389" s="987">
        <v>0</v>
      </c>
      <c r="BS389" s="986">
        <v>0</v>
      </c>
      <c r="BT389" s="987">
        <v>0</v>
      </c>
      <c r="BU389" s="986">
        <v>0</v>
      </c>
      <c r="BV389" s="987">
        <v>0</v>
      </c>
      <c r="BW389" s="986">
        <v>0</v>
      </c>
      <c r="BX389" s="987">
        <v>0</v>
      </c>
      <c r="BY389" s="986">
        <v>0</v>
      </c>
      <c r="BZ389" s="987">
        <v>0</v>
      </c>
      <c r="CA389" s="988">
        <v>0</v>
      </c>
      <c r="CB389" s="946"/>
      <c r="CC389" s="971"/>
      <c r="CD389" s="946"/>
      <c r="CE389" s="972"/>
      <c r="CF389" s="946"/>
      <c r="CG389" s="985">
        <v>0</v>
      </c>
      <c r="CH389" s="986">
        <v>0</v>
      </c>
      <c r="CI389" s="987">
        <v>0</v>
      </c>
      <c r="CJ389" s="986">
        <v>0</v>
      </c>
      <c r="CK389" s="987">
        <v>0</v>
      </c>
      <c r="CL389" s="986">
        <v>0</v>
      </c>
      <c r="CM389" s="987">
        <v>0</v>
      </c>
      <c r="CN389" s="986">
        <v>0</v>
      </c>
      <c r="CO389" s="987">
        <v>0</v>
      </c>
      <c r="CP389" s="986">
        <v>0</v>
      </c>
      <c r="CQ389" s="987">
        <v>0</v>
      </c>
      <c r="CR389" s="986">
        <v>0</v>
      </c>
      <c r="CS389" s="987">
        <v>0</v>
      </c>
      <c r="CT389" s="986">
        <v>0</v>
      </c>
      <c r="CU389" s="987">
        <v>0</v>
      </c>
      <c r="CV389" s="986">
        <v>0</v>
      </c>
      <c r="CW389" s="987">
        <v>0</v>
      </c>
      <c r="CX389" s="986">
        <v>0</v>
      </c>
      <c r="CY389" s="987">
        <v>0</v>
      </c>
      <c r="CZ389" s="986">
        <v>0</v>
      </c>
      <c r="DA389" s="987">
        <v>0</v>
      </c>
      <c r="DB389" s="986">
        <v>0</v>
      </c>
      <c r="DC389" s="987">
        <v>0</v>
      </c>
      <c r="DD389" s="986">
        <v>0</v>
      </c>
      <c r="DE389" s="987">
        <v>0</v>
      </c>
      <c r="DF389" s="986">
        <v>0</v>
      </c>
      <c r="DG389" s="987">
        <v>0</v>
      </c>
      <c r="DH389" s="986">
        <v>0</v>
      </c>
      <c r="DI389" s="987">
        <v>0</v>
      </c>
      <c r="DJ389" s="986">
        <v>0</v>
      </c>
      <c r="DK389" s="987">
        <v>0</v>
      </c>
      <c r="DL389" s="986">
        <v>0</v>
      </c>
      <c r="DM389" s="987">
        <v>0</v>
      </c>
      <c r="DN389" s="986">
        <v>0</v>
      </c>
      <c r="DO389" s="987">
        <v>0</v>
      </c>
      <c r="DP389" s="988">
        <v>0</v>
      </c>
      <c r="DQ389" s="946"/>
      <c r="DR389" s="973"/>
      <c r="DS389" s="946"/>
      <c r="DT389" s="985">
        <v>0</v>
      </c>
      <c r="DU389" s="986">
        <v>0</v>
      </c>
      <c r="DV389" s="987">
        <v>0</v>
      </c>
      <c r="DW389" s="986">
        <v>0</v>
      </c>
      <c r="DX389" s="987">
        <v>0</v>
      </c>
      <c r="DY389" s="986">
        <v>0</v>
      </c>
      <c r="DZ389" s="987">
        <v>0</v>
      </c>
      <c r="EA389" s="986">
        <v>0</v>
      </c>
      <c r="EB389" s="987">
        <v>0</v>
      </c>
      <c r="EC389" s="986">
        <v>0</v>
      </c>
      <c r="ED389" s="987">
        <v>0</v>
      </c>
      <c r="EE389" s="986">
        <v>0</v>
      </c>
      <c r="EF389" s="987">
        <v>0</v>
      </c>
      <c r="EG389" s="986">
        <v>0</v>
      </c>
      <c r="EH389" s="987">
        <v>0</v>
      </c>
      <c r="EI389" s="986">
        <v>0</v>
      </c>
      <c r="EJ389" s="987">
        <v>0</v>
      </c>
      <c r="EK389" s="986">
        <v>0</v>
      </c>
      <c r="EL389" s="987">
        <v>0</v>
      </c>
      <c r="EM389" s="986">
        <v>0</v>
      </c>
      <c r="EN389" s="987">
        <v>0</v>
      </c>
      <c r="EO389" s="986">
        <v>0</v>
      </c>
      <c r="EP389" s="987">
        <v>0</v>
      </c>
      <c r="EQ389" s="986">
        <v>0</v>
      </c>
      <c r="ER389" s="987">
        <v>0</v>
      </c>
      <c r="ES389" s="986">
        <v>0</v>
      </c>
      <c r="ET389" s="987">
        <v>0</v>
      </c>
      <c r="EU389" s="986">
        <v>0</v>
      </c>
      <c r="EV389" s="987">
        <v>0</v>
      </c>
      <c r="EW389" s="986">
        <v>0</v>
      </c>
      <c r="EX389" s="987">
        <v>0</v>
      </c>
      <c r="EY389" s="986">
        <v>0</v>
      </c>
      <c r="EZ389" s="987">
        <v>0</v>
      </c>
      <c r="FA389" s="986">
        <v>0</v>
      </c>
      <c r="FB389" s="987">
        <v>0</v>
      </c>
      <c r="FC389" s="988">
        <v>0</v>
      </c>
      <c r="FD389" s="946"/>
      <c r="FE389" s="974"/>
      <c r="FF389" s="946"/>
      <c r="FG389" s="975"/>
      <c r="FI389" s="989" t="b">
        <v>1</v>
      </c>
    </row>
    <row r="390" spans="2:165" hidden="1" outlineLevel="1">
      <c r="B390" s="990">
        <v>371</v>
      </c>
      <c r="C390" s="1011" t="s">
        <v>784</v>
      </c>
      <c r="E390" s="992">
        <v>0</v>
      </c>
      <c r="F390" s="993">
        <v>0</v>
      </c>
      <c r="G390" s="994">
        <v>0</v>
      </c>
      <c r="H390" s="993">
        <v>0</v>
      </c>
      <c r="I390" s="994">
        <v>0</v>
      </c>
      <c r="J390" s="993">
        <v>0</v>
      </c>
      <c r="K390" s="994">
        <v>0</v>
      </c>
      <c r="L390" s="993">
        <v>0</v>
      </c>
      <c r="M390" s="994">
        <v>0</v>
      </c>
      <c r="N390" s="993">
        <v>0</v>
      </c>
      <c r="O390" s="994">
        <v>0</v>
      </c>
      <c r="P390" s="993">
        <v>0</v>
      </c>
      <c r="Q390" s="994">
        <v>0</v>
      </c>
      <c r="R390" s="993">
        <v>0</v>
      </c>
      <c r="S390" s="994">
        <v>0</v>
      </c>
      <c r="T390" s="993">
        <v>0</v>
      </c>
      <c r="U390" s="994">
        <v>0</v>
      </c>
      <c r="V390" s="993">
        <v>0</v>
      </c>
      <c r="W390" s="994">
        <v>0</v>
      </c>
      <c r="X390" s="993">
        <v>0</v>
      </c>
      <c r="Y390" s="994">
        <v>0</v>
      </c>
      <c r="Z390" s="993">
        <v>0</v>
      </c>
      <c r="AA390" s="994">
        <v>0</v>
      </c>
      <c r="AB390" s="993">
        <v>0</v>
      </c>
      <c r="AC390" s="994">
        <v>0</v>
      </c>
      <c r="AD390" s="993">
        <v>0</v>
      </c>
      <c r="AE390" s="994">
        <v>0</v>
      </c>
      <c r="AF390" s="993">
        <v>0</v>
      </c>
      <c r="AG390" s="994">
        <v>0</v>
      </c>
      <c r="AH390" s="993">
        <v>0</v>
      </c>
      <c r="AI390" s="994">
        <v>0</v>
      </c>
      <c r="AJ390" s="993">
        <v>0</v>
      </c>
      <c r="AK390" s="994">
        <v>0</v>
      </c>
      <c r="AL390" s="993">
        <v>0</v>
      </c>
      <c r="AM390" s="994">
        <v>0</v>
      </c>
      <c r="AN390" s="995">
        <v>0</v>
      </c>
      <c r="AO390" s="946"/>
      <c r="AP390" s="964"/>
      <c r="AQ390" s="946"/>
      <c r="AR390" s="992">
        <v>0</v>
      </c>
      <c r="AS390" s="993">
        <v>0</v>
      </c>
      <c r="AT390" s="994">
        <v>0</v>
      </c>
      <c r="AU390" s="993">
        <v>0</v>
      </c>
      <c r="AV390" s="994">
        <v>0</v>
      </c>
      <c r="AW390" s="993">
        <v>0</v>
      </c>
      <c r="AX390" s="994">
        <v>0</v>
      </c>
      <c r="AY390" s="993">
        <v>0</v>
      </c>
      <c r="AZ390" s="994">
        <v>0</v>
      </c>
      <c r="BA390" s="993">
        <v>0</v>
      </c>
      <c r="BB390" s="994">
        <v>0</v>
      </c>
      <c r="BC390" s="993">
        <v>0</v>
      </c>
      <c r="BD390" s="994">
        <v>0</v>
      </c>
      <c r="BE390" s="993">
        <v>0</v>
      </c>
      <c r="BF390" s="994">
        <v>0</v>
      </c>
      <c r="BG390" s="993">
        <v>0</v>
      </c>
      <c r="BH390" s="994">
        <v>0</v>
      </c>
      <c r="BI390" s="993">
        <v>0</v>
      </c>
      <c r="BJ390" s="994">
        <v>0</v>
      </c>
      <c r="BK390" s="993">
        <v>0</v>
      </c>
      <c r="BL390" s="994">
        <v>0</v>
      </c>
      <c r="BM390" s="993">
        <v>0</v>
      </c>
      <c r="BN390" s="994">
        <v>0</v>
      </c>
      <c r="BO390" s="993">
        <v>0</v>
      </c>
      <c r="BP390" s="994">
        <v>0</v>
      </c>
      <c r="BQ390" s="993">
        <v>0</v>
      </c>
      <c r="BR390" s="994">
        <v>0</v>
      </c>
      <c r="BS390" s="993">
        <v>0</v>
      </c>
      <c r="BT390" s="994">
        <v>0</v>
      </c>
      <c r="BU390" s="993">
        <v>0</v>
      </c>
      <c r="BV390" s="994">
        <v>0</v>
      </c>
      <c r="BW390" s="993">
        <v>0</v>
      </c>
      <c r="BX390" s="994">
        <v>0</v>
      </c>
      <c r="BY390" s="993">
        <v>0</v>
      </c>
      <c r="BZ390" s="994">
        <v>0</v>
      </c>
      <c r="CA390" s="995">
        <v>0</v>
      </c>
      <c r="CB390" s="946"/>
      <c r="CC390" s="971"/>
      <c r="CD390" s="946"/>
      <c r="CE390" s="972"/>
      <c r="CF390" s="946"/>
      <c r="CG390" s="992">
        <v>0</v>
      </c>
      <c r="CH390" s="993">
        <v>0</v>
      </c>
      <c r="CI390" s="994">
        <v>0</v>
      </c>
      <c r="CJ390" s="993">
        <v>0</v>
      </c>
      <c r="CK390" s="994">
        <v>0</v>
      </c>
      <c r="CL390" s="993">
        <v>0</v>
      </c>
      <c r="CM390" s="994">
        <v>0</v>
      </c>
      <c r="CN390" s="993">
        <v>0</v>
      </c>
      <c r="CO390" s="994">
        <v>0</v>
      </c>
      <c r="CP390" s="993">
        <v>0</v>
      </c>
      <c r="CQ390" s="994">
        <v>0</v>
      </c>
      <c r="CR390" s="993">
        <v>0</v>
      </c>
      <c r="CS390" s="994">
        <v>0</v>
      </c>
      <c r="CT390" s="993">
        <v>0</v>
      </c>
      <c r="CU390" s="994">
        <v>0</v>
      </c>
      <c r="CV390" s="993">
        <v>0</v>
      </c>
      <c r="CW390" s="994">
        <v>0</v>
      </c>
      <c r="CX390" s="993">
        <v>0</v>
      </c>
      <c r="CY390" s="994">
        <v>0</v>
      </c>
      <c r="CZ390" s="993">
        <v>0</v>
      </c>
      <c r="DA390" s="994">
        <v>0</v>
      </c>
      <c r="DB390" s="993">
        <v>0</v>
      </c>
      <c r="DC390" s="994">
        <v>0</v>
      </c>
      <c r="DD390" s="993">
        <v>0</v>
      </c>
      <c r="DE390" s="994">
        <v>0</v>
      </c>
      <c r="DF390" s="993">
        <v>0</v>
      </c>
      <c r="DG390" s="994">
        <v>0</v>
      </c>
      <c r="DH390" s="993">
        <v>0</v>
      </c>
      <c r="DI390" s="994">
        <v>0</v>
      </c>
      <c r="DJ390" s="993">
        <v>0</v>
      </c>
      <c r="DK390" s="994">
        <v>0</v>
      </c>
      <c r="DL390" s="993">
        <v>0</v>
      </c>
      <c r="DM390" s="994">
        <v>0</v>
      </c>
      <c r="DN390" s="993">
        <v>0</v>
      </c>
      <c r="DO390" s="994">
        <v>0</v>
      </c>
      <c r="DP390" s="995">
        <v>0</v>
      </c>
      <c r="DQ390" s="946"/>
      <c r="DR390" s="973"/>
      <c r="DS390" s="946"/>
      <c r="DT390" s="992">
        <v>0</v>
      </c>
      <c r="DU390" s="993">
        <v>0</v>
      </c>
      <c r="DV390" s="994">
        <v>0</v>
      </c>
      <c r="DW390" s="993">
        <v>0</v>
      </c>
      <c r="DX390" s="994">
        <v>0</v>
      </c>
      <c r="DY390" s="993">
        <v>0</v>
      </c>
      <c r="DZ390" s="994">
        <v>0</v>
      </c>
      <c r="EA390" s="993">
        <v>0</v>
      </c>
      <c r="EB390" s="994">
        <v>0</v>
      </c>
      <c r="EC390" s="993">
        <v>0</v>
      </c>
      <c r="ED390" s="994">
        <v>0</v>
      </c>
      <c r="EE390" s="993">
        <v>0</v>
      </c>
      <c r="EF390" s="994">
        <v>0</v>
      </c>
      <c r="EG390" s="993">
        <v>0</v>
      </c>
      <c r="EH390" s="994">
        <v>0</v>
      </c>
      <c r="EI390" s="993">
        <v>0</v>
      </c>
      <c r="EJ390" s="994">
        <v>0</v>
      </c>
      <c r="EK390" s="993">
        <v>0</v>
      </c>
      <c r="EL390" s="994">
        <v>0</v>
      </c>
      <c r="EM390" s="993">
        <v>0</v>
      </c>
      <c r="EN390" s="994">
        <v>0</v>
      </c>
      <c r="EO390" s="993">
        <v>0</v>
      </c>
      <c r="EP390" s="994">
        <v>0</v>
      </c>
      <c r="EQ390" s="993">
        <v>0</v>
      </c>
      <c r="ER390" s="994">
        <v>0</v>
      </c>
      <c r="ES390" s="993">
        <v>0</v>
      </c>
      <c r="ET390" s="994">
        <v>0</v>
      </c>
      <c r="EU390" s="993">
        <v>0</v>
      </c>
      <c r="EV390" s="994">
        <v>0</v>
      </c>
      <c r="EW390" s="993">
        <v>0</v>
      </c>
      <c r="EX390" s="994">
        <v>0</v>
      </c>
      <c r="EY390" s="993">
        <v>0</v>
      </c>
      <c r="EZ390" s="994">
        <v>0</v>
      </c>
      <c r="FA390" s="993">
        <v>0</v>
      </c>
      <c r="FB390" s="994">
        <v>0</v>
      </c>
      <c r="FC390" s="995">
        <v>0</v>
      </c>
      <c r="FD390" s="946"/>
      <c r="FE390" s="974"/>
      <c r="FF390" s="946"/>
      <c r="FG390" s="975"/>
      <c r="FI390" s="996" t="b">
        <v>1</v>
      </c>
    </row>
    <row r="391" spans="2:165" hidden="1" outlineLevel="1">
      <c r="B391" s="983">
        <v>372</v>
      </c>
      <c r="C391" s="1012" t="s">
        <v>785</v>
      </c>
      <c r="E391" s="985">
        <v>0</v>
      </c>
      <c r="F391" s="986">
        <v>0</v>
      </c>
      <c r="G391" s="987">
        <v>0</v>
      </c>
      <c r="H391" s="986">
        <v>0</v>
      </c>
      <c r="I391" s="987">
        <v>0</v>
      </c>
      <c r="J391" s="986">
        <v>0</v>
      </c>
      <c r="K391" s="987">
        <v>0</v>
      </c>
      <c r="L391" s="986">
        <v>0</v>
      </c>
      <c r="M391" s="987">
        <v>0</v>
      </c>
      <c r="N391" s="986">
        <v>0</v>
      </c>
      <c r="O391" s="987">
        <v>0</v>
      </c>
      <c r="P391" s="986">
        <v>0</v>
      </c>
      <c r="Q391" s="987">
        <v>0</v>
      </c>
      <c r="R391" s="986">
        <v>0</v>
      </c>
      <c r="S391" s="987">
        <v>0</v>
      </c>
      <c r="T391" s="986">
        <v>0</v>
      </c>
      <c r="U391" s="987">
        <v>0</v>
      </c>
      <c r="V391" s="986">
        <v>0</v>
      </c>
      <c r="W391" s="987">
        <v>0</v>
      </c>
      <c r="X391" s="986">
        <v>0</v>
      </c>
      <c r="Y391" s="987">
        <v>0</v>
      </c>
      <c r="Z391" s="986">
        <v>0</v>
      </c>
      <c r="AA391" s="987">
        <v>0</v>
      </c>
      <c r="AB391" s="986">
        <v>0</v>
      </c>
      <c r="AC391" s="987">
        <v>0</v>
      </c>
      <c r="AD391" s="986">
        <v>0</v>
      </c>
      <c r="AE391" s="987">
        <v>0</v>
      </c>
      <c r="AF391" s="986">
        <v>0</v>
      </c>
      <c r="AG391" s="987">
        <v>0</v>
      </c>
      <c r="AH391" s="986">
        <v>0</v>
      </c>
      <c r="AI391" s="987">
        <v>0</v>
      </c>
      <c r="AJ391" s="986">
        <v>0</v>
      </c>
      <c r="AK391" s="987">
        <v>0</v>
      </c>
      <c r="AL391" s="986">
        <v>0</v>
      </c>
      <c r="AM391" s="987">
        <v>0</v>
      </c>
      <c r="AN391" s="988">
        <v>0</v>
      </c>
      <c r="AO391" s="946"/>
      <c r="AP391" s="964"/>
      <c r="AQ391" s="946"/>
      <c r="AR391" s="985">
        <v>0</v>
      </c>
      <c r="AS391" s="986">
        <v>0</v>
      </c>
      <c r="AT391" s="987">
        <v>0</v>
      </c>
      <c r="AU391" s="986">
        <v>0</v>
      </c>
      <c r="AV391" s="987">
        <v>0</v>
      </c>
      <c r="AW391" s="986">
        <v>0</v>
      </c>
      <c r="AX391" s="987">
        <v>0</v>
      </c>
      <c r="AY391" s="986">
        <v>0</v>
      </c>
      <c r="AZ391" s="987">
        <v>0</v>
      </c>
      <c r="BA391" s="986">
        <v>0</v>
      </c>
      <c r="BB391" s="987">
        <v>0</v>
      </c>
      <c r="BC391" s="986">
        <v>0</v>
      </c>
      <c r="BD391" s="987">
        <v>0</v>
      </c>
      <c r="BE391" s="986">
        <v>0</v>
      </c>
      <c r="BF391" s="987">
        <v>0</v>
      </c>
      <c r="BG391" s="986">
        <v>0</v>
      </c>
      <c r="BH391" s="987">
        <v>0</v>
      </c>
      <c r="BI391" s="986">
        <v>0</v>
      </c>
      <c r="BJ391" s="987">
        <v>0</v>
      </c>
      <c r="BK391" s="986">
        <v>0</v>
      </c>
      <c r="BL391" s="987">
        <v>0</v>
      </c>
      <c r="BM391" s="986">
        <v>0</v>
      </c>
      <c r="BN391" s="987">
        <v>0</v>
      </c>
      <c r="BO391" s="986">
        <v>0</v>
      </c>
      <c r="BP391" s="987">
        <v>0</v>
      </c>
      <c r="BQ391" s="986">
        <v>0</v>
      </c>
      <c r="BR391" s="987">
        <v>0</v>
      </c>
      <c r="BS391" s="986">
        <v>0</v>
      </c>
      <c r="BT391" s="987">
        <v>0</v>
      </c>
      <c r="BU391" s="986">
        <v>0</v>
      </c>
      <c r="BV391" s="987">
        <v>0</v>
      </c>
      <c r="BW391" s="986">
        <v>0</v>
      </c>
      <c r="BX391" s="987">
        <v>0</v>
      </c>
      <c r="BY391" s="986">
        <v>0</v>
      </c>
      <c r="BZ391" s="987">
        <v>0</v>
      </c>
      <c r="CA391" s="988">
        <v>0</v>
      </c>
      <c r="CB391" s="946"/>
      <c r="CC391" s="971"/>
      <c r="CD391" s="946"/>
      <c r="CE391" s="972"/>
      <c r="CF391" s="946"/>
      <c r="CG391" s="985">
        <v>0</v>
      </c>
      <c r="CH391" s="986">
        <v>0</v>
      </c>
      <c r="CI391" s="987">
        <v>0</v>
      </c>
      <c r="CJ391" s="986">
        <v>0</v>
      </c>
      <c r="CK391" s="987">
        <v>0</v>
      </c>
      <c r="CL391" s="986">
        <v>0</v>
      </c>
      <c r="CM391" s="987">
        <v>0</v>
      </c>
      <c r="CN391" s="986">
        <v>0</v>
      </c>
      <c r="CO391" s="987">
        <v>0</v>
      </c>
      <c r="CP391" s="986">
        <v>0</v>
      </c>
      <c r="CQ391" s="987">
        <v>0</v>
      </c>
      <c r="CR391" s="986">
        <v>0</v>
      </c>
      <c r="CS391" s="987">
        <v>0</v>
      </c>
      <c r="CT391" s="986">
        <v>0</v>
      </c>
      <c r="CU391" s="987">
        <v>0</v>
      </c>
      <c r="CV391" s="986">
        <v>0</v>
      </c>
      <c r="CW391" s="987">
        <v>0</v>
      </c>
      <c r="CX391" s="986">
        <v>0</v>
      </c>
      <c r="CY391" s="987">
        <v>0</v>
      </c>
      <c r="CZ391" s="986">
        <v>0</v>
      </c>
      <c r="DA391" s="987">
        <v>0</v>
      </c>
      <c r="DB391" s="986">
        <v>0</v>
      </c>
      <c r="DC391" s="987">
        <v>0</v>
      </c>
      <c r="DD391" s="986">
        <v>0</v>
      </c>
      <c r="DE391" s="987">
        <v>0</v>
      </c>
      <c r="DF391" s="986">
        <v>0</v>
      </c>
      <c r="DG391" s="987">
        <v>0</v>
      </c>
      <c r="DH391" s="986">
        <v>0</v>
      </c>
      <c r="DI391" s="987">
        <v>0</v>
      </c>
      <c r="DJ391" s="986">
        <v>0</v>
      </c>
      <c r="DK391" s="987">
        <v>0</v>
      </c>
      <c r="DL391" s="986">
        <v>0</v>
      </c>
      <c r="DM391" s="987">
        <v>0</v>
      </c>
      <c r="DN391" s="986">
        <v>0</v>
      </c>
      <c r="DO391" s="987">
        <v>0</v>
      </c>
      <c r="DP391" s="988">
        <v>0</v>
      </c>
      <c r="DQ391" s="946"/>
      <c r="DR391" s="973"/>
      <c r="DS391" s="946"/>
      <c r="DT391" s="985">
        <v>0</v>
      </c>
      <c r="DU391" s="986">
        <v>0</v>
      </c>
      <c r="DV391" s="987">
        <v>0</v>
      </c>
      <c r="DW391" s="986">
        <v>0</v>
      </c>
      <c r="DX391" s="987">
        <v>0</v>
      </c>
      <c r="DY391" s="986">
        <v>0</v>
      </c>
      <c r="DZ391" s="987">
        <v>0</v>
      </c>
      <c r="EA391" s="986">
        <v>0</v>
      </c>
      <c r="EB391" s="987">
        <v>0</v>
      </c>
      <c r="EC391" s="986">
        <v>0</v>
      </c>
      <c r="ED391" s="987">
        <v>0</v>
      </c>
      <c r="EE391" s="986">
        <v>0</v>
      </c>
      <c r="EF391" s="987">
        <v>0</v>
      </c>
      <c r="EG391" s="986">
        <v>0</v>
      </c>
      <c r="EH391" s="987">
        <v>0</v>
      </c>
      <c r="EI391" s="986">
        <v>0</v>
      </c>
      <c r="EJ391" s="987">
        <v>0</v>
      </c>
      <c r="EK391" s="986">
        <v>0</v>
      </c>
      <c r="EL391" s="987">
        <v>0</v>
      </c>
      <c r="EM391" s="986">
        <v>0</v>
      </c>
      <c r="EN391" s="987">
        <v>0</v>
      </c>
      <c r="EO391" s="986">
        <v>0</v>
      </c>
      <c r="EP391" s="987">
        <v>0</v>
      </c>
      <c r="EQ391" s="986">
        <v>0</v>
      </c>
      <c r="ER391" s="987">
        <v>0</v>
      </c>
      <c r="ES391" s="986">
        <v>0</v>
      </c>
      <c r="ET391" s="987">
        <v>0</v>
      </c>
      <c r="EU391" s="986">
        <v>0</v>
      </c>
      <c r="EV391" s="987">
        <v>0</v>
      </c>
      <c r="EW391" s="986">
        <v>0</v>
      </c>
      <c r="EX391" s="987">
        <v>0</v>
      </c>
      <c r="EY391" s="986">
        <v>0</v>
      </c>
      <c r="EZ391" s="987">
        <v>0</v>
      </c>
      <c r="FA391" s="986">
        <v>0</v>
      </c>
      <c r="FB391" s="987">
        <v>0</v>
      </c>
      <c r="FC391" s="988">
        <v>0</v>
      </c>
      <c r="FD391" s="946"/>
      <c r="FE391" s="974"/>
      <c r="FF391" s="946"/>
      <c r="FG391" s="975"/>
      <c r="FI391" s="989" t="b">
        <v>1</v>
      </c>
    </row>
    <row r="392" spans="2:165" hidden="1" outlineLevel="1">
      <c r="B392" s="990">
        <v>373</v>
      </c>
      <c r="C392" s="1011" t="s">
        <v>786</v>
      </c>
      <c r="E392" s="992">
        <v>0</v>
      </c>
      <c r="F392" s="993">
        <v>0</v>
      </c>
      <c r="G392" s="994">
        <v>0</v>
      </c>
      <c r="H392" s="993">
        <v>0</v>
      </c>
      <c r="I392" s="994">
        <v>0</v>
      </c>
      <c r="J392" s="993">
        <v>0</v>
      </c>
      <c r="K392" s="994">
        <v>0</v>
      </c>
      <c r="L392" s="993">
        <v>0</v>
      </c>
      <c r="M392" s="994">
        <v>0</v>
      </c>
      <c r="N392" s="993">
        <v>0</v>
      </c>
      <c r="O392" s="994">
        <v>0</v>
      </c>
      <c r="P392" s="993">
        <v>0</v>
      </c>
      <c r="Q392" s="994">
        <v>0</v>
      </c>
      <c r="R392" s="993">
        <v>0</v>
      </c>
      <c r="S392" s="994">
        <v>0</v>
      </c>
      <c r="T392" s="993">
        <v>0</v>
      </c>
      <c r="U392" s="994">
        <v>0</v>
      </c>
      <c r="V392" s="993">
        <v>0</v>
      </c>
      <c r="W392" s="994">
        <v>0</v>
      </c>
      <c r="X392" s="993">
        <v>0</v>
      </c>
      <c r="Y392" s="994">
        <v>0</v>
      </c>
      <c r="Z392" s="993">
        <v>0</v>
      </c>
      <c r="AA392" s="994">
        <v>0</v>
      </c>
      <c r="AB392" s="993">
        <v>0</v>
      </c>
      <c r="AC392" s="994">
        <v>0</v>
      </c>
      <c r="AD392" s="993">
        <v>0</v>
      </c>
      <c r="AE392" s="994">
        <v>0</v>
      </c>
      <c r="AF392" s="993">
        <v>0</v>
      </c>
      <c r="AG392" s="994">
        <v>0</v>
      </c>
      <c r="AH392" s="993">
        <v>0</v>
      </c>
      <c r="AI392" s="994">
        <v>0</v>
      </c>
      <c r="AJ392" s="993">
        <v>0</v>
      </c>
      <c r="AK392" s="994">
        <v>0</v>
      </c>
      <c r="AL392" s="993">
        <v>0</v>
      </c>
      <c r="AM392" s="994">
        <v>0</v>
      </c>
      <c r="AN392" s="995">
        <v>0</v>
      </c>
      <c r="AO392" s="946"/>
      <c r="AP392" s="964"/>
      <c r="AQ392" s="946"/>
      <c r="AR392" s="992">
        <v>0</v>
      </c>
      <c r="AS392" s="993">
        <v>0</v>
      </c>
      <c r="AT392" s="994">
        <v>0</v>
      </c>
      <c r="AU392" s="993">
        <v>0</v>
      </c>
      <c r="AV392" s="994">
        <v>0</v>
      </c>
      <c r="AW392" s="993">
        <v>0</v>
      </c>
      <c r="AX392" s="994">
        <v>0</v>
      </c>
      <c r="AY392" s="993">
        <v>0</v>
      </c>
      <c r="AZ392" s="994">
        <v>0</v>
      </c>
      <c r="BA392" s="993">
        <v>0</v>
      </c>
      <c r="BB392" s="994">
        <v>0</v>
      </c>
      <c r="BC392" s="993">
        <v>0</v>
      </c>
      <c r="BD392" s="994">
        <v>0</v>
      </c>
      <c r="BE392" s="993">
        <v>0</v>
      </c>
      <c r="BF392" s="994">
        <v>0</v>
      </c>
      <c r="BG392" s="993">
        <v>0</v>
      </c>
      <c r="BH392" s="994">
        <v>0</v>
      </c>
      <c r="BI392" s="993">
        <v>0</v>
      </c>
      <c r="BJ392" s="994">
        <v>0</v>
      </c>
      <c r="BK392" s="993">
        <v>0</v>
      </c>
      <c r="BL392" s="994">
        <v>0</v>
      </c>
      <c r="BM392" s="993">
        <v>0</v>
      </c>
      <c r="BN392" s="994">
        <v>0</v>
      </c>
      <c r="BO392" s="993">
        <v>0</v>
      </c>
      <c r="BP392" s="994">
        <v>0</v>
      </c>
      <c r="BQ392" s="993">
        <v>0</v>
      </c>
      <c r="BR392" s="994">
        <v>0</v>
      </c>
      <c r="BS392" s="993">
        <v>0</v>
      </c>
      <c r="BT392" s="994">
        <v>0</v>
      </c>
      <c r="BU392" s="993">
        <v>0</v>
      </c>
      <c r="BV392" s="994">
        <v>0</v>
      </c>
      <c r="BW392" s="993">
        <v>0</v>
      </c>
      <c r="BX392" s="994">
        <v>0</v>
      </c>
      <c r="BY392" s="993">
        <v>0</v>
      </c>
      <c r="BZ392" s="994">
        <v>0</v>
      </c>
      <c r="CA392" s="995">
        <v>0</v>
      </c>
      <c r="CB392" s="946"/>
      <c r="CC392" s="971"/>
      <c r="CD392" s="946"/>
      <c r="CE392" s="972"/>
      <c r="CF392" s="946"/>
      <c r="CG392" s="992">
        <v>0</v>
      </c>
      <c r="CH392" s="993">
        <v>0</v>
      </c>
      <c r="CI392" s="994">
        <v>0</v>
      </c>
      <c r="CJ392" s="993">
        <v>0</v>
      </c>
      <c r="CK392" s="994">
        <v>0</v>
      </c>
      <c r="CL392" s="993">
        <v>0</v>
      </c>
      <c r="CM392" s="994">
        <v>0</v>
      </c>
      <c r="CN392" s="993">
        <v>0</v>
      </c>
      <c r="CO392" s="994">
        <v>0</v>
      </c>
      <c r="CP392" s="993">
        <v>0</v>
      </c>
      <c r="CQ392" s="994">
        <v>0</v>
      </c>
      <c r="CR392" s="993">
        <v>0</v>
      </c>
      <c r="CS392" s="994">
        <v>0</v>
      </c>
      <c r="CT392" s="993">
        <v>0</v>
      </c>
      <c r="CU392" s="994">
        <v>0</v>
      </c>
      <c r="CV392" s="993">
        <v>0</v>
      </c>
      <c r="CW392" s="994">
        <v>0</v>
      </c>
      <c r="CX392" s="993">
        <v>0</v>
      </c>
      <c r="CY392" s="994">
        <v>0</v>
      </c>
      <c r="CZ392" s="993">
        <v>0</v>
      </c>
      <c r="DA392" s="994">
        <v>0</v>
      </c>
      <c r="DB392" s="993">
        <v>0</v>
      </c>
      <c r="DC392" s="994">
        <v>0</v>
      </c>
      <c r="DD392" s="993">
        <v>0</v>
      </c>
      <c r="DE392" s="994">
        <v>0</v>
      </c>
      <c r="DF392" s="993">
        <v>0</v>
      </c>
      <c r="DG392" s="994">
        <v>0</v>
      </c>
      <c r="DH392" s="993">
        <v>0</v>
      </c>
      <c r="DI392" s="994">
        <v>0</v>
      </c>
      <c r="DJ392" s="993">
        <v>0</v>
      </c>
      <c r="DK392" s="994">
        <v>0</v>
      </c>
      <c r="DL392" s="993">
        <v>0</v>
      </c>
      <c r="DM392" s="994">
        <v>0</v>
      </c>
      <c r="DN392" s="993">
        <v>0</v>
      </c>
      <c r="DO392" s="994">
        <v>0</v>
      </c>
      <c r="DP392" s="995">
        <v>0</v>
      </c>
      <c r="DQ392" s="946"/>
      <c r="DR392" s="973"/>
      <c r="DS392" s="946"/>
      <c r="DT392" s="992">
        <v>0</v>
      </c>
      <c r="DU392" s="993">
        <v>0</v>
      </c>
      <c r="DV392" s="994">
        <v>0</v>
      </c>
      <c r="DW392" s="993">
        <v>0</v>
      </c>
      <c r="DX392" s="994">
        <v>0</v>
      </c>
      <c r="DY392" s="993">
        <v>0</v>
      </c>
      <c r="DZ392" s="994">
        <v>0</v>
      </c>
      <c r="EA392" s="993">
        <v>0</v>
      </c>
      <c r="EB392" s="994">
        <v>0</v>
      </c>
      <c r="EC392" s="993">
        <v>0</v>
      </c>
      <c r="ED392" s="994">
        <v>0</v>
      </c>
      <c r="EE392" s="993">
        <v>0</v>
      </c>
      <c r="EF392" s="994">
        <v>0</v>
      </c>
      <c r="EG392" s="993">
        <v>0</v>
      </c>
      <c r="EH392" s="994">
        <v>0</v>
      </c>
      <c r="EI392" s="993">
        <v>0</v>
      </c>
      <c r="EJ392" s="994">
        <v>0</v>
      </c>
      <c r="EK392" s="993">
        <v>0</v>
      </c>
      <c r="EL392" s="994">
        <v>0</v>
      </c>
      <c r="EM392" s="993">
        <v>0</v>
      </c>
      <c r="EN392" s="994">
        <v>0</v>
      </c>
      <c r="EO392" s="993">
        <v>0</v>
      </c>
      <c r="EP392" s="994">
        <v>0</v>
      </c>
      <c r="EQ392" s="993">
        <v>0</v>
      </c>
      <c r="ER392" s="994">
        <v>0</v>
      </c>
      <c r="ES392" s="993">
        <v>0</v>
      </c>
      <c r="ET392" s="994">
        <v>0</v>
      </c>
      <c r="EU392" s="993">
        <v>0</v>
      </c>
      <c r="EV392" s="994">
        <v>0</v>
      </c>
      <c r="EW392" s="993">
        <v>0</v>
      </c>
      <c r="EX392" s="994">
        <v>0</v>
      </c>
      <c r="EY392" s="993">
        <v>0</v>
      </c>
      <c r="EZ392" s="994">
        <v>0</v>
      </c>
      <c r="FA392" s="993">
        <v>0</v>
      </c>
      <c r="FB392" s="994">
        <v>0</v>
      </c>
      <c r="FC392" s="995">
        <v>0</v>
      </c>
      <c r="FD392" s="946"/>
      <c r="FE392" s="974"/>
      <c r="FF392" s="946"/>
      <c r="FG392" s="975"/>
      <c r="FI392" s="996" t="b">
        <v>1</v>
      </c>
    </row>
    <row r="393" spans="2:165" hidden="1" outlineLevel="1">
      <c r="B393" s="983">
        <v>374</v>
      </c>
      <c r="C393" s="1012" t="s">
        <v>787</v>
      </c>
      <c r="E393" s="985">
        <v>0</v>
      </c>
      <c r="F393" s="986">
        <v>0</v>
      </c>
      <c r="G393" s="987">
        <v>0</v>
      </c>
      <c r="H393" s="986">
        <v>0</v>
      </c>
      <c r="I393" s="987">
        <v>0</v>
      </c>
      <c r="J393" s="986">
        <v>0</v>
      </c>
      <c r="K393" s="987">
        <v>0</v>
      </c>
      <c r="L393" s="986">
        <v>0</v>
      </c>
      <c r="M393" s="987">
        <v>0</v>
      </c>
      <c r="N393" s="986">
        <v>0</v>
      </c>
      <c r="O393" s="987">
        <v>0</v>
      </c>
      <c r="P393" s="986">
        <v>0</v>
      </c>
      <c r="Q393" s="987">
        <v>0</v>
      </c>
      <c r="R393" s="986">
        <v>0</v>
      </c>
      <c r="S393" s="987">
        <v>0</v>
      </c>
      <c r="T393" s="986">
        <v>0</v>
      </c>
      <c r="U393" s="987">
        <v>0</v>
      </c>
      <c r="V393" s="986">
        <v>0</v>
      </c>
      <c r="W393" s="987">
        <v>0</v>
      </c>
      <c r="X393" s="986">
        <v>0</v>
      </c>
      <c r="Y393" s="987">
        <v>0</v>
      </c>
      <c r="Z393" s="986">
        <v>0</v>
      </c>
      <c r="AA393" s="987">
        <v>0</v>
      </c>
      <c r="AB393" s="986">
        <v>0</v>
      </c>
      <c r="AC393" s="987">
        <v>0</v>
      </c>
      <c r="AD393" s="986">
        <v>0</v>
      </c>
      <c r="AE393" s="987">
        <v>0</v>
      </c>
      <c r="AF393" s="986">
        <v>0</v>
      </c>
      <c r="AG393" s="987">
        <v>0</v>
      </c>
      <c r="AH393" s="986">
        <v>0</v>
      </c>
      <c r="AI393" s="987">
        <v>0</v>
      </c>
      <c r="AJ393" s="986">
        <v>0</v>
      </c>
      <c r="AK393" s="987">
        <v>0</v>
      </c>
      <c r="AL393" s="986">
        <v>0</v>
      </c>
      <c r="AM393" s="987">
        <v>0</v>
      </c>
      <c r="AN393" s="988">
        <v>0</v>
      </c>
      <c r="AO393" s="946"/>
      <c r="AP393" s="964"/>
      <c r="AQ393" s="946"/>
      <c r="AR393" s="985">
        <v>0</v>
      </c>
      <c r="AS393" s="986">
        <v>0</v>
      </c>
      <c r="AT393" s="987">
        <v>0</v>
      </c>
      <c r="AU393" s="986">
        <v>0</v>
      </c>
      <c r="AV393" s="987">
        <v>0</v>
      </c>
      <c r="AW393" s="986">
        <v>0</v>
      </c>
      <c r="AX393" s="987">
        <v>0</v>
      </c>
      <c r="AY393" s="986">
        <v>0</v>
      </c>
      <c r="AZ393" s="987">
        <v>0</v>
      </c>
      <c r="BA393" s="986">
        <v>0</v>
      </c>
      <c r="BB393" s="987">
        <v>0</v>
      </c>
      <c r="BC393" s="986">
        <v>0</v>
      </c>
      <c r="BD393" s="987">
        <v>0</v>
      </c>
      <c r="BE393" s="986">
        <v>0</v>
      </c>
      <c r="BF393" s="987">
        <v>0</v>
      </c>
      <c r="BG393" s="986">
        <v>0</v>
      </c>
      <c r="BH393" s="987">
        <v>0</v>
      </c>
      <c r="BI393" s="986">
        <v>0</v>
      </c>
      <c r="BJ393" s="987">
        <v>0</v>
      </c>
      <c r="BK393" s="986">
        <v>0</v>
      </c>
      <c r="BL393" s="987">
        <v>0</v>
      </c>
      <c r="BM393" s="986">
        <v>0</v>
      </c>
      <c r="BN393" s="987">
        <v>0</v>
      </c>
      <c r="BO393" s="986">
        <v>0</v>
      </c>
      <c r="BP393" s="987">
        <v>0</v>
      </c>
      <c r="BQ393" s="986">
        <v>0</v>
      </c>
      <c r="BR393" s="987">
        <v>0</v>
      </c>
      <c r="BS393" s="986">
        <v>0</v>
      </c>
      <c r="BT393" s="987">
        <v>0</v>
      </c>
      <c r="BU393" s="986">
        <v>0</v>
      </c>
      <c r="BV393" s="987">
        <v>0</v>
      </c>
      <c r="BW393" s="986">
        <v>0</v>
      </c>
      <c r="BX393" s="987">
        <v>0</v>
      </c>
      <c r="BY393" s="986">
        <v>0</v>
      </c>
      <c r="BZ393" s="987">
        <v>0</v>
      </c>
      <c r="CA393" s="988">
        <v>0</v>
      </c>
      <c r="CB393" s="946"/>
      <c r="CC393" s="971"/>
      <c r="CD393" s="946"/>
      <c r="CE393" s="972"/>
      <c r="CF393" s="946"/>
      <c r="CG393" s="985">
        <v>0</v>
      </c>
      <c r="CH393" s="986">
        <v>0</v>
      </c>
      <c r="CI393" s="987">
        <v>0</v>
      </c>
      <c r="CJ393" s="986">
        <v>0</v>
      </c>
      <c r="CK393" s="987">
        <v>0</v>
      </c>
      <c r="CL393" s="986">
        <v>0</v>
      </c>
      <c r="CM393" s="987">
        <v>0</v>
      </c>
      <c r="CN393" s="986">
        <v>0</v>
      </c>
      <c r="CO393" s="987">
        <v>0</v>
      </c>
      <c r="CP393" s="986">
        <v>0</v>
      </c>
      <c r="CQ393" s="987">
        <v>0</v>
      </c>
      <c r="CR393" s="986">
        <v>0</v>
      </c>
      <c r="CS393" s="987">
        <v>0</v>
      </c>
      <c r="CT393" s="986">
        <v>0</v>
      </c>
      <c r="CU393" s="987">
        <v>0</v>
      </c>
      <c r="CV393" s="986">
        <v>0</v>
      </c>
      <c r="CW393" s="987">
        <v>0</v>
      </c>
      <c r="CX393" s="986">
        <v>0</v>
      </c>
      <c r="CY393" s="987">
        <v>0</v>
      </c>
      <c r="CZ393" s="986">
        <v>0</v>
      </c>
      <c r="DA393" s="987">
        <v>0</v>
      </c>
      <c r="DB393" s="986">
        <v>0</v>
      </c>
      <c r="DC393" s="987">
        <v>0</v>
      </c>
      <c r="DD393" s="986">
        <v>0</v>
      </c>
      <c r="DE393" s="987">
        <v>0</v>
      </c>
      <c r="DF393" s="986">
        <v>0</v>
      </c>
      <c r="DG393" s="987">
        <v>0</v>
      </c>
      <c r="DH393" s="986">
        <v>0</v>
      </c>
      <c r="DI393" s="987">
        <v>0</v>
      </c>
      <c r="DJ393" s="986">
        <v>0</v>
      </c>
      <c r="DK393" s="987">
        <v>0</v>
      </c>
      <c r="DL393" s="986">
        <v>0</v>
      </c>
      <c r="DM393" s="987">
        <v>0</v>
      </c>
      <c r="DN393" s="986">
        <v>0</v>
      </c>
      <c r="DO393" s="987">
        <v>0</v>
      </c>
      <c r="DP393" s="988">
        <v>0</v>
      </c>
      <c r="DQ393" s="946"/>
      <c r="DR393" s="973"/>
      <c r="DS393" s="946"/>
      <c r="DT393" s="985">
        <v>0</v>
      </c>
      <c r="DU393" s="986">
        <v>0</v>
      </c>
      <c r="DV393" s="987">
        <v>0</v>
      </c>
      <c r="DW393" s="986">
        <v>0</v>
      </c>
      <c r="DX393" s="987">
        <v>0</v>
      </c>
      <c r="DY393" s="986">
        <v>0</v>
      </c>
      <c r="DZ393" s="987">
        <v>0</v>
      </c>
      <c r="EA393" s="986">
        <v>0</v>
      </c>
      <c r="EB393" s="987">
        <v>0</v>
      </c>
      <c r="EC393" s="986">
        <v>0</v>
      </c>
      <c r="ED393" s="987">
        <v>0</v>
      </c>
      <c r="EE393" s="986">
        <v>0</v>
      </c>
      <c r="EF393" s="987">
        <v>0</v>
      </c>
      <c r="EG393" s="986">
        <v>0</v>
      </c>
      <c r="EH393" s="987">
        <v>0</v>
      </c>
      <c r="EI393" s="986">
        <v>0</v>
      </c>
      <c r="EJ393" s="987">
        <v>0</v>
      </c>
      <c r="EK393" s="986">
        <v>0</v>
      </c>
      <c r="EL393" s="987">
        <v>0</v>
      </c>
      <c r="EM393" s="986">
        <v>0</v>
      </c>
      <c r="EN393" s="987">
        <v>0</v>
      </c>
      <c r="EO393" s="986">
        <v>0</v>
      </c>
      <c r="EP393" s="987">
        <v>0</v>
      </c>
      <c r="EQ393" s="986">
        <v>0</v>
      </c>
      <c r="ER393" s="987">
        <v>0</v>
      </c>
      <c r="ES393" s="986">
        <v>0</v>
      </c>
      <c r="ET393" s="987">
        <v>0</v>
      </c>
      <c r="EU393" s="986">
        <v>0</v>
      </c>
      <c r="EV393" s="987">
        <v>0</v>
      </c>
      <c r="EW393" s="986">
        <v>0</v>
      </c>
      <c r="EX393" s="987">
        <v>0</v>
      </c>
      <c r="EY393" s="986">
        <v>0</v>
      </c>
      <c r="EZ393" s="987">
        <v>0</v>
      </c>
      <c r="FA393" s="986">
        <v>0</v>
      </c>
      <c r="FB393" s="987">
        <v>0</v>
      </c>
      <c r="FC393" s="988">
        <v>0</v>
      </c>
      <c r="FD393" s="946"/>
      <c r="FE393" s="974"/>
      <c r="FF393" s="946"/>
      <c r="FG393" s="975"/>
      <c r="FI393" s="989" t="b">
        <v>1</v>
      </c>
    </row>
    <row r="394" spans="2:165" hidden="1" outlineLevel="1">
      <c r="B394" s="990">
        <v>375</v>
      </c>
      <c r="C394" s="991" t="s">
        <v>788</v>
      </c>
      <c r="E394" s="992">
        <v>0</v>
      </c>
      <c r="F394" s="993">
        <v>0</v>
      </c>
      <c r="G394" s="994">
        <v>0</v>
      </c>
      <c r="H394" s="993">
        <v>0</v>
      </c>
      <c r="I394" s="994">
        <v>0</v>
      </c>
      <c r="J394" s="993">
        <v>0</v>
      </c>
      <c r="K394" s="994">
        <v>0</v>
      </c>
      <c r="L394" s="993">
        <v>0</v>
      </c>
      <c r="M394" s="994">
        <v>0</v>
      </c>
      <c r="N394" s="993">
        <v>0</v>
      </c>
      <c r="O394" s="994">
        <v>0</v>
      </c>
      <c r="P394" s="993">
        <v>0</v>
      </c>
      <c r="Q394" s="994">
        <v>0</v>
      </c>
      <c r="R394" s="993">
        <v>0</v>
      </c>
      <c r="S394" s="994">
        <v>0</v>
      </c>
      <c r="T394" s="993">
        <v>0</v>
      </c>
      <c r="U394" s="994">
        <v>0</v>
      </c>
      <c r="V394" s="993">
        <v>0</v>
      </c>
      <c r="W394" s="994">
        <v>0</v>
      </c>
      <c r="X394" s="993">
        <v>0</v>
      </c>
      <c r="Y394" s="994">
        <v>0</v>
      </c>
      <c r="Z394" s="993">
        <v>0</v>
      </c>
      <c r="AA394" s="994">
        <v>0</v>
      </c>
      <c r="AB394" s="993">
        <v>0</v>
      </c>
      <c r="AC394" s="994">
        <v>0</v>
      </c>
      <c r="AD394" s="993">
        <v>0</v>
      </c>
      <c r="AE394" s="994">
        <v>0</v>
      </c>
      <c r="AF394" s="993">
        <v>0</v>
      </c>
      <c r="AG394" s="994">
        <v>0</v>
      </c>
      <c r="AH394" s="993">
        <v>0</v>
      </c>
      <c r="AI394" s="994">
        <v>0</v>
      </c>
      <c r="AJ394" s="993">
        <v>0</v>
      </c>
      <c r="AK394" s="994">
        <v>0</v>
      </c>
      <c r="AL394" s="993">
        <v>0</v>
      </c>
      <c r="AM394" s="994">
        <v>0</v>
      </c>
      <c r="AN394" s="995">
        <v>0</v>
      </c>
      <c r="AO394" s="946"/>
      <c r="AP394" s="964"/>
      <c r="AQ394" s="946"/>
      <c r="AR394" s="992">
        <v>0</v>
      </c>
      <c r="AS394" s="993">
        <v>0</v>
      </c>
      <c r="AT394" s="994">
        <v>0</v>
      </c>
      <c r="AU394" s="993">
        <v>0</v>
      </c>
      <c r="AV394" s="994">
        <v>0</v>
      </c>
      <c r="AW394" s="993">
        <v>0</v>
      </c>
      <c r="AX394" s="994">
        <v>0</v>
      </c>
      <c r="AY394" s="993">
        <v>0</v>
      </c>
      <c r="AZ394" s="994">
        <v>0</v>
      </c>
      <c r="BA394" s="993">
        <v>0</v>
      </c>
      <c r="BB394" s="994">
        <v>0</v>
      </c>
      <c r="BC394" s="993">
        <v>0</v>
      </c>
      <c r="BD394" s="994">
        <v>0</v>
      </c>
      <c r="BE394" s="993">
        <v>0</v>
      </c>
      <c r="BF394" s="994">
        <v>0</v>
      </c>
      <c r="BG394" s="993">
        <v>0</v>
      </c>
      <c r="BH394" s="994">
        <v>0</v>
      </c>
      <c r="BI394" s="993">
        <v>0</v>
      </c>
      <c r="BJ394" s="994">
        <v>0</v>
      </c>
      <c r="BK394" s="993">
        <v>0</v>
      </c>
      <c r="BL394" s="994">
        <v>0</v>
      </c>
      <c r="BM394" s="993">
        <v>0</v>
      </c>
      <c r="BN394" s="994">
        <v>0</v>
      </c>
      <c r="BO394" s="993">
        <v>0</v>
      </c>
      <c r="BP394" s="994">
        <v>0</v>
      </c>
      <c r="BQ394" s="993">
        <v>0</v>
      </c>
      <c r="BR394" s="994">
        <v>0</v>
      </c>
      <c r="BS394" s="993">
        <v>0</v>
      </c>
      <c r="BT394" s="994">
        <v>0</v>
      </c>
      <c r="BU394" s="993">
        <v>0</v>
      </c>
      <c r="BV394" s="994">
        <v>0</v>
      </c>
      <c r="BW394" s="993">
        <v>0</v>
      </c>
      <c r="BX394" s="994">
        <v>0</v>
      </c>
      <c r="BY394" s="993">
        <v>0</v>
      </c>
      <c r="BZ394" s="994">
        <v>0</v>
      </c>
      <c r="CA394" s="995">
        <v>0</v>
      </c>
      <c r="CB394" s="946"/>
      <c r="CC394" s="971"/>
      <c r="CD394" s="946"/>
      <c r="CE394" s="972"/>
      <c r="CF394" s="946"/>
      <c r="CG394" s="992">
        <v>0</v>
      </c>
      <c r="CH394" s="993">
        <v>0</v>
      </c>
      <c r="CI394" s="994">
        <v>0</v>
      </c>
      <c r="CJ394" s="993">
        <v>0</v>
      </c>
      <c r="CK394" s="994">
        <v>0</v>
      </c>
      <c r="CL394" s="993">
        <v>0</v>
      </c>
      <c r="CM394" s="994">
        <v>0</v>
      </c>
      <c r="CN394" s="993">
        <v>0</v>
      </c>
      <c r="CO394" s="994">
        <v>0</v>
      </c>
      <c r="CP394" s="993">
        <v>0</v>
      </c>
      <c r="CQ394" s="994">
        <v>0</v>
      </c>
      <c r="CR394" s="993">
        <v>0</v>
      </c>
      <c r="CS394" s="994">
        <v>0</v>
      </c>
      <c r="CT394" s="993">
        <v>0</v>
      </c>
      <c r="CU394" s="994">
        <v>0</v>
      </c>
      <c r="CV394" s="993">
        <v>0</v>
      </c>
      <c r="CW394" s="994">
        <v>0</v>
      </c>
      <c r="CX394" s="993">
        <v>0</v>
      </c>
      <c r="CY394" s="994">
        <v>0</v>
      </c>
      <c r="CZ394" s="993">
        <v>0</v>
      </c>
      <c r="DA394" s="994">
        <v>0</v>
      </c>
      <c r="DB394" s="993">
        <v>0</v>
      </c>
      <c r="DC394" s="994">
        <v>0</v>
      </c>
      <c r="DD394" s="993">
        <v>0</v>
      </c>
      <c r="DE394" s="994">
        <v>0</v>
      </c>
      <c r="DF394" s="993">
        <v>0</v>
      </c>
      <c r="DG394" s="994">
        <v>0</v>
      </c>
      <c r="DH394" s="993">
        <v>0</v>
      </c>
      <c r="DI394" s="994">
        <v>0</v>
      </c>
      <c r="DJ394" s="993">
        <v>0</v>
      </c>
      <c r="DK394" s="994">
        <v>0</v>
      </c>
      <c r="DL394" s="993">
        <v>0</v>
      </c>
      <c r="DM394" s="994">
        <v>0</v>
      </c>
      <c r="DN394" s="993">
        <v>0</v>
      </c>
      <c r="DO394" s="994">
        <v>0</v>
      </c>
      <c r="DP394" s="995">
        <v>0</v>
      </c>
      <c r="DQ394" s="946"/>
      <c r="DR394" s="973"/>
      <c r="DS394" s="946"/>
      <c r="DT394" s="992">
        <v>0</v>
      </c>
      <c r="DU394" s="993">
        <v>0</v>
      </c>
      <c r="DV394" s="994">
        <v>0</v>
      </c>
      <c r="DW394" s="993">
        <v>0</v>
      </c>
      <c r="DX394" s="994">
        <v>0</v>
      </c>
      <c r="DY394" s="993">
        <v>0</v>
      </c>
      <c r="DZ394" s="994">
        <v>0</v>
      </c>
      <c r="EA394" s="993">
        <v>0</v>
      </c>
      <c r="EB394" s="994">
        <v>0</v>
      </c>
      <c r="EC394" s="993">
        <v>0</v>
      </c>
      <c r="ED394" s="994">
        <v>0</v>
      </c>
      <c r="EE394" s="993">
        <v>0</v>
      </c>
      <c r="EF394" s="994">
        <v>0</v>
      </c>
      <c r="EG394" s="993">
        <v>0</v>
      </c>
      <c r="EH394" s="994">
        <v>0</v>
      </c>
      <c r="EI394" s="993">
        <v>0</v>
      </c>
      <c r="EJ394" s="994">
        <v>0</v>
      </c>
      <c r="EK394" s="993">
        <v>0</v>
      </c>
      <c r="EL394" s="994">
        <v>0</v>
      </c>
      <c r="EM394" s="993">
        <v>0</v>
      </c>
      <c r="EN394" s="994">
        <v>0</v>
      </c>
      <c r="EO394" s="993">
        <v>0</v>
      </c>
      <c r="EP394" s="994">
        <v>0</v>
      </c>
      <c r="EQ394" s="993">
        <v>0</v>
      </c>
      <c r="ER394" s="994">
        <v>0</v>
      </c>
      <c r="ES394" s="993">
        <v>0</v>
      </c>
      <c r="ET394" s="994">
        <v>0</v>
      </c>
      <c r="EU394" s="993">
        <v>0</v>
      </c>
      <c r="EV394" s="994">
        <v>0</v>
      </c>
      <c r="EW394" s="993">
        <v>0</v>
      </c>
      <c r="EX394" s="994">
        <v>0</v>
      </c>
      <c r="EY394" s="993">
        <v>0</v>
      </c>
      <c r="EZ394" s="994">
        <v>0</v>
      </c>
      <c r="FA394" s="993">
        <v>0</v>
      </c>
      <c r="FB394" s="994">
        <v>0</v>
      </c>
      <c r="FC394" s="995">
        <v>0</v>
      </c>
      <c r="FD394" s="946"/>
      <c r="FE394" s="974"/>
      <c r="FF394" s="946"/>
      <c r="FG394" s="975"/>
      <c r="FI394" s="996" t="b">
        <v>1</v>
      </c>
    </row>
    <row r="395" spans="2:165" hidden="1" outlineLevel="1">
      <c r="B395" s="983">
        <v>376</v>
      </c>
      <c r="C395" s="984" t="s">
        <v>789</v>
      </c>
      <c r="E395" s="985">
        <v>0</v>
      </c>
      <c r="F395" s="986">
        <v>0</v>
      </c>
      <c r="G395" s="987">
        <v>0</v>
      </c>
      <c r="H395" s="986">
        <v>0</v>
      </c>
      <c r="I395" s="987">
        <v>0</v>
      </c>
      <c r="J395" s="986">
        <v>0</v>
      </c>
      <c r="K395" s="987">
        <v>0</v>
      </c>
      <c r="L395" s="986">
        <v>0</v>
      </c>
      <c r="M395" s="987">
        <v>0</v>
      </c>
      <c r="N395" s="986">
        <v>0</v>
      </c>
      <c r="O395" s="987">
        <v>0</v>
      </c>
      <c r="P395" s="986">
        <v>0</v>
      </c>
      <c r="Q395" s="987">
        <v>0</v>
      </c>
      <c r="R395" s="986">
        <v>0</v>
      </c>
      <c r="S395" s="987">
        <v>0</v>
      </c>
      <c r="T395" s="986">
        <v>0</v>
      </c>
      <c r="U395" s="987">
        <v>0</v>
      </c>
      <c r="V395" s="986">
        <v>0</v>
      </c>
      <c r="W395" s="987">
        <v>0</v>
      </c>
      <c r="X395" s="986">
        <v>0</v>
      </c>
      <c r="Y395" s="987">
        <v>0</v>
      </c>
      <c r="Z395" s="986">
        <v>0</v>
      </c>
      <c r="AA395" s="987">
        <v>0</v>
      </c>
      <c r="AB395" s="986">
        <v>0</v>
      </c>
      <c r="AC395" s="987">
        <v>0</v>
      </c>
      <c r="AD395" s="986">
        <v>0</v>
      </c>
      <c r="AE395" s="987">
        <v>0</v>
      </c>
      <c r="AF395" s="986">
        <v>0</v>
      </c>
      <c r="AG395" s="987">
        <v>0</v>
      </c>
      <c r="AH395" s="986">
        <v>0</v>
      </c>
      <c r="AI395" s="987">
        <v>0</v>
      </c>
      <c r="AJ395" s="986">
        <v>0</v>
      </c>
      <c r="AK395" s="987">
        <v>0</v>
      </c>
      <c r="AL395" s="986">
        <v>0</v>
      </c>
      <c r="AM395" s="987">
        <v>0</v>
      </c>
      <c r="AN395" s="988">
        <v>0</v>
      </c>
      <c r="AO395" s="946"/>
      <c r="AP395" s="964"/>
      <c r="AQ395" s="946"/>
      <c r="AR395" s="985">
        <v>0</v>
      </c>
      <c r="AS395" s="986">
        <v>0</v>
      </c>
      <c r="AT395" s="987">
        <v>0</v>
      </c>
      <c r="AU395" s="986">
        <v>0</v>
      </c>
      <c r="AV395" s="987">
        <v>0</v>
      </c>
      <c r="AW395" s="986">
        <v>0</v>
      </c>
      <c r="AX395" s="987">
        <v>0</v>
      </c>
      <c r="AY395" s="986">
        <v>0</v>
      </c>
      <c r="AZ395" s="987">
        <v>0</v>
      </c>
      <c r="BA395" s="986">
        <v>0</v>
      </c>
      <c r="BB395" s="987">
        <v>0</v>
      </c>
      <c r="BC395" s="986">
        <v>0</v>
      </c>
      <c r="BD395" s="987">
        <v>0</v>
      </c>
      <c r="BE395" s="986">
        <v>0</v>
      </c>
      <c r="BF395" s="987">
        <v>0</v>
      </c>
      <c r="BG395" s="986">
        <v>0</v>
      </c>
      <c r="BH395" s="987">
        <v>0</v>
      </c>
      <c r="BI395" s="986">
        <v>0</v>
      </c>
      <c r="BJ395" s="987">
        <v>0</v>
      </c>
      <c r="BK395" s="986">
        <v>0</v>
      </c>
      <c r="BL395" s="987">
        <v>0</v>
      </c>
      <c r="BM395" s="986">
        <v>0</v>
      </c>
      <c r="BN395" s="987">
        <v>0</v>
      </c>
      <c r="BO395" s="986">
        <v>0</v>
      </c>
      <c r="BP395" s="987">
        <v>0</v>
      </c>
      <c r="BQ395" s="986">
        <v>0</v>
      </c>
      <c r="BR395" s="987">
        <v>0</v>
      </c>
      <c r="BS395" s="986">
        <v>0</v>
      </c>
      <c r="BT395" s="987">
        <v>0</v>
      </c>
      <c r="BU395" s="986">
        <v>0</v>
      </c>
      <c r="BV395" s="987">
        <v>0</v>
      </c>
      <c r="BW395" s="986">
        <v>0</v>
      </c>
      <c r="BX395" s="987">
        <v>0</v>
      </c>
      <c r="BY395" s="986">
        <v>0</v>
      </c>
      <c r="BZ395" s="987">
        <v>0</v>
      </c>
      <c r="CA395" s="988">
        <v>0</v>
      </c>
      <c r="CB395" s="946"/>
      <c r="CC395" s="971"/>
      <c r="CD395" s="946"/>
      <c r="CE395" s="972"/>
      <c r="CF395" s="946"/>
      <c r="CG395" s="985">
        <v>0</v>
      </c>
      <c r="CH395" s="986">
        <v>0</v>
      </c>
      <c r="CI395" s="987">
        <v>0</v>
      </c>
      <c r="CJ395" s="986">
        <v>0</v>
      </c>
      <c r="CK395" s="987">
        <v>0</v>
      </c>
      <c r="CL395" s="986">
        <v>0</v>
      </c>
      <c r="CM395" s="987">
        <v>0</v>
      </c>
      <c r="CN395" s="986">
        <v>0</v>
      </c>
      <c r="CO395" s="987">
        <v>0</v>
      </c>
      <c r="CP395" s="986">
        <v>0</v>
      </c>
      <c r="CQ395" s="987">
        <v>0</v>
      </c>
      <c r="CR395" s="986">
        <v>0</v>
      </c>
      <c r="CS395" s="987">
        <v>0</v>
      </c>
      <c r="CT395" s="986">
        <v>0</v>
      </c>
      <c r="CU395" s="987">
        <v>0</v>
      </c>
      <c r="CV395" s="986">
        <v>0</v>
      </c>
      <c r="CW395" s="987">
        <v>0</v>
      </c>
      <c r="CX395" s="986">
        <v>0</v>
      </c>
      <c r="CY395" s="987">
        <v>0</v>
      </c>
      <c r="CZ395" s="986">
        <v>0</v>
      </c>
      <c r="DA395" s="987">
        <v>0</v>
      </c>
      <c r="DB395" s="986">
        <v>0</v>
      </c>
      <c r="DC395" s="987">
        <v>0</v>
      </c>
      <c r="DD395" s="986">
        <v>0</v>
      </c>
      <c r="DE395" s="987">
        <v>0</v>
      </c>
      <c r="DF395" s="986">
        <v>0</v>
      </c>
      <c r="DG395" s="987">
        <v>0</v>
      </c>
      <c r="DH395" s="986">
        <v>0</v>
      </c>
      <c r="DI395" s="987">
        <v>0</v>
      </c>
      <c r="DJ395" s="986">
        <v>0</v>
      </c>
      <c r="DK395" s="987">
        <v>0</v>
      </c>
      <c r="DL395" s="986">
        <v>0</v>
      </c>
      <c r="DM395" s="987">
        <v>0</v>
      </c>
      <c r="DN395" s="986">
        <v>0</v>
      </c>
      <c r="DO395" s="987">
        <v>0</v>
      </c>
      <c r="DP395" s="988">
        <v>0</v>
      </c>
      <c r="DQ395" s="946"/>
      <c r="DR395" s="973"/>
      <c r="DS395" s="946"/>
      <c r="DT395" s="985">
        <v>0</v>
      </c>
      <c r="DU395" s="986">
        <v>0</v>
      </c>
      <c r="DV395" s="987">
        <v>0</v>
      </c>
      <c r="DW395" s="986">
        <v>0</v>
      </c>
      <c r="DX395" s="987">
        <v>0</v>
      </c>
      <c r="DY395" s="986">
        <v>0</v>
      </c>
      <c r="DZ395" s="987">
        <v>0</v>
      </c>
      <c r="EA395" s="986">
        <v>0</v>
      </c>
      <c r="EB395" s="987">
        <v>0</v>
      </c>
      <c r="EC395" s="986">
        <v>0</v>
      </c>
      <c r="ED395" s="987">
        <v>0</v>
      </c>
      <c r="EE395" s="986">
        <v>0</v>
      </c>
      <c r="EF395" s="987">
        <v>0</v>
      </c>
      <c r="EG395" s="986">
        <v>0</v>
      </c>
      <c r="EH395" s="987">
        <v>0</v>
      </c>
      <c r="EI395" s="986">
        <v>0</v>
      </c>
      <c r="EJ395" s="987">
        <v>0</v>
      </c>
      <c r="EK395" s="986">
        <v>0</v>
      </c>
      <c r="EL395" s="987">
        <v>0</v>
      </c>
      <c r="EM395" s="986">
        <v>0</v>
      </c>
      <c r="EN395" s="987">
        <v>0</v>
      </c>
      <c r="EO395" s="986">
        <v>0</v>
      </c>
      <c r="EP395" s="987">
        <v>0</v>
      </c>
      <c r="EQ395" s="986">
        <v>0</v>
      </c>
      <c r="ER395" s="987">
        <v>0</v>
      </c>
      <c r="ES395" s="986">
        <v>0</v>
      </c>
      <c r="ET395" s="987">
        <v>0</v>
      </c>
      <c r="EU395" s="986">
        <v>0</v>
      </c>
      <c r="EV395" s="987">
        <v>0</v>
      </c>
      <c r="EW395" s="986">
        <v>0</v>
      </c>
      <c r="EX395" s="987">
        <v>0</v>
      </c>
      <c r="EY395" s="986">
        <v>0</v>
      </c>
      <c r="EZ395" s="987">
        <v>0</v>
      </c>
      <c r="FA395" s="986">
        <v>0</v>
      </c>
      <c r="FB395" s="987">
        <v>0</v>
      </c>
      <c r="FC395" s="988">
        <v>0</v>
      </c>
      <c r="FD395" s="946"/>
      <c r="FE395" s="974"/>
      <c r="FF395" s="946"/>
      <c r="FG395" s="975"/>
      <c r="FI395" s="989" t="b">
        <v>1</v>
      </c>
    </row>
    <row r="396" spans="2:165" hidden="1" outlineLevel="1">
      <c r="B396" s="990">
        <v>377</v>
      </c>
      <c r="C396" s="991" t="s">
        <v>790</v>
      </c>
      <c r="E396" s="992">
        <v>0</v>
      </c>
      <c r="F396" s="993">
        <v>0</v>
      </c>
      <c r="G396" s="994">
        <v>0</v>
      </c>
      <c r="H396" s="993">
        <v>0</v>
      </c>
      <c r="I396" s="994">
        <v>0</v>
      </c>
      <c r="J396" s="993">
        <v>0</v>
      </c>
      <c r="K396" s="994">
        <v>0</v>
      </c>
      <c r="L396" s="993">
        <v>0</v>
      </c>
      <c r="M396" s="994">
        <v>0</v>
      </c>
      <c r="N396" s="993">
        <v>0</v>
      </c>
      <c r="O396" s="994">
        <v>0</v>
      </c>
      <c r="P396" s="993">
        <v>0</v>
      </c>
      <c r="Q396" s="994">
        <v>0</v>
      </c>
      <c r="R396" s="993">
        <v>0</v>
      </c>
      <c r="S396" s="994">
        <v>0</v>
      </c>
      <c r="T396" s="993">
        <v>0</v>
      </c>
      <c r="U396" s="994">
        <v>0</v>
      </c>
      <c r="V396" s="993">
        <v>0</v>
      </c>
      <c r="W396" s="994">
        <v>0</v>
      </c>
      <c r="X396" s="993">
        <v>0</v>
      </c>
      <c r="Y396" s="994">
        <v>0</v>
      </c>
      <c r="Z396" s="993">
        <v>0</v>
      </c>
      <c r="AA396" s="994">
        <v>0</v>
      </c>
      <c r="AB396" s="993">
        <v>0</v>
      </c>
      <c r="AC396" s="994">
        <v>0</v>
      </c>
      <c r="AD396" s="993">
        <v>0</v>
      </c>
      <c r="AE396" s="994">
        <v>0</v>
      </c>
      <c r="AF396" s="993">
        <v>0</v>
      </c>
      <c r="AG396" s="994">
        <v>0</v>
      </c>
      <c r="AH396" s="993">
        <v>0</v>
      </c>
      <c r="AI396" s="994">
        <v>0</v>
      </c>
      <c r="AJ396" s="993">
        <v>0</v>
      </c>
      <c r="AK396" s="994">
        <v>0</v>
      </c>
      <c r="AL396" s="993">
        <v>0</v>
      </c>
      <c r="AM396" s="994">
        <v>0</v>
      </c>
      <c r="AN396" s="995">
        <v>0</v>
      </c>
      <c r="AO396" s="946"/>
      <c r="AP396" s="964"/>
      <c r="AQ396" s="946"/>
      <c r="AR396" s="992">
        <v>0</v>
      </c>
      <c r="AS396" s="993">
        <v>0</v>
      </c>
      <c r="AT396" s="994">
        <v>0</v>
      </c>
      <c r="AU396" s="993">
        <v>0</v>
      </c>
      <c r="AV396" s="994">
        <v>0</v>
      </c>
      <c r="AW396" s="993">
        <v>0</v>
      </c>
      <c r="AX396" s="994">
        <v>0</v>
      </c>
      <c r="AY396" s="993">
        <v>0</v>
      </c>
      <c r="AZ396" s="994">
        <v>0</v>
      </c>
      <c r="BA396" s="993">
        <v>0</v>
      </c>
      <c r="BB396" s="994">
        <v>0</v>
      </c>
      <c r="BC396" s="993">
        <v>0</v>
      </c>
      <c r="BD396" s="994">
        <v>0</v>
      </c>
      <c r="BE396" s="993">
        <v>0</v>
      </c>
      <c r="BF396" s="994">
        <v>0</v>
      </c>
      <c r="BG396" s="993">
        <v>0</v>
      </c>
      <c r="BH396" s="994">
        <v>0</v>
      </c>
      <c r="BI396" s="993">
        <v>0</v>
      </c>
      <c r="BJ396" s="994">
        <v>0</v>
      </c>
      <c r="BK396" s="993">
        <v>0</v>
      </c>
      <c r="BL396" s="994">
        <v>0</v>
      </c>
      <c r="BM396" s="993">
        <v>0</v>
      </c>
      <c r="BN396" s="994">
        <v>0</v>
      </c>
      <c r="BO396" s="993">
        <v>0</v>
      </c>
      <c r="BP396" s="994">
        <v>0</v>
      </c>
      <c r="BQ396" s="993">
        <v>0</v>
      </c>
      <c r="BR396" s="994">
        <v>0</v>
      </c>
      <c r="BS396" s="993">
        <v>0</v>
      </c>
      <c r="BT396" s="994">
        <v>0</v>
      </c>
      <c r="BU396" s="993">
        <v>0</v>
      </c>
      <c r="BV396" s="994">
        <v>0</v>
      </c>
      <c r="BW396" s="993">
        <v>0</v>
      </c>
      <c r="BX396" s="994">
        <v>0</v>
      </c>
      <c r="BY396" s="993">
        <v>0</v>
      </c>
      <c r="BZ396" s="994">
        <v>0</v>
      </c>
      <c r="CA396" s="995">
        <v>0</v>
      </c>
      <c r="CB396" s="946"/>
      <c r="CC396" s="971"/>
      <c r="CD396" s="946"/>
      <c r="CE396" s="972"/>
      <c r="CF396" s="946"/>
      <c r="CG396" s="992">
        <v>0</v>
      </c>
      <c r="CH396" s="993">
        <v>0</v>
      </c>
      <c r="CI396" s="994">
        <v>0</v>
      </c>
      <c r="CJ396" s="993">
        <v>0</v>
      </c>
      <c r="CK396" s="994">
        <v>0</v>
      </c>
      <c r="CL396" s="993">
        <v>0</v>
      </c>
      <c r="CM396" s="994">
        <v>0</v>
      </c>
      <c r="CN396" s="993">
        <v>0</v>
      </c>
      <c r="CO396" s="994">
        <v>0</v>
      </c>
      <c r="CP396" s="993">
        <v>0</v>
      </c>
      <c r="CQ396" s="994">
        <v>0</v>
      </c>
      <c r="CR396" s="993">
        <v>0</v>
      </c>
      <c r="CS396" s="994">
        <v>0</v>
      </c>
      <c r="CT396" s="993">
        <v>0</v>
      </c>
      <c r="CU396" s="994">
        <v>0</v>
      </c>
      <c r="CV396" s="993">
        <v>0</v>
      </c>
      <c r="CW396" s="994">
        <v>0</v>
      </c>
      <c r="CX396" s="993">
        <v>0</v>
      </c>
      <c r="CY396" s="994">
        <v>0</v>
      </c>
      <c r="CZ396" s="993">
        <v>0</v>
      </c>
      <c r="DA396" s="994">
        <v>0</v>
      </c>
      <c r="DB396" s="993">
        <v>0</v>
      </c>
      <c r="DC396" s="994">
        <v>0</v>
      </c>
      <c r="DD396" s="993">
        <v>0</v>
      </c>
      <c r="DE396" s="994">
        <v>0</v>
      </c>
      <c r="DF396" s="993">
        <v>0</v>
      </c>
      <c r="DG396" s="994">
        <v>0</v>
      </c>
      <c r="DH396" s="993">
        <v>0</v>
      </c>
      <c r="DI396" s="994">
        <v>0</v>
      </c>
      <c r="DJ396" s="993">
        <v>0</v>
      </c>
      <c r="DK396" s="994">
        <v>0</v>
      </c>
      <c r="DL396" s="993">
        <v>0</v>
      </c>
      <c r="DM396" s="994">
        <v>0</v>
      </c>
      <c r="DN396" s="993">
        <v>0</v>
      </c>
      <c r="DO396" s="994">
        <v>0</v>
      </c>
      <c r="DP396" s="995">
        <v>0</v>
      </c>
      <c r="DQ396" s="946"/>
      <c r="DR396" s="973"/>
      <c r="DS396" s="946"/>
      <c r="DT396" s="992">
        <v>0</v>
      </c>
      <c r="DU396" s="993">
        <v>0</v>
      </c>
      <c r="DV396" s="994">
        <v>0</v>
      </c>
      <c r="DW396" s="993">
        <v>0</v>
      </c>
      <c r="DX396" s="994">
        <v>0</v>
      </c>
      <c r="DY396" s="993">
        <v>0</v>
      </c>
      <c r="DZ396" s="994">
        <v>0</v>
      </c>
      <c r="EA396" s="993">
        <v>0</v>
      </c>
      <c r="EB396" s="994">
        <v>0</v>
      </c>
      <c r="EC396" s="993">
        <v>0</v>
      </c>
      <c r="ED396" s="994">
        <v>0</v>
      </c>
      <c r="EE396" s="993">
        <v>0</v>
      </c>
      <c r="EF396" s="994">
        <v>0</v>
      </c>
      <c r="EG396" s="993">
        <v>0</v>
      </c>
      <c r="EH396" s="994">
        <v>0</v>
      </c>
      <c r="EI396" s="993">
        <v>0</v>
      </c>
      <c r="EJ396" s="994">
        <v>0</v>
      </c>
      <c r="EK396" s="993">
        <v>0</v>
      </c>
      <c r="EL396" s="994">
        <v>0</v>
      </c>
      <c r="EM396" s="993">
        <v>0</v>
      </c>
      <c r="EN396" s="994">
        <v>0</v>
      </c>
      <c r="EO396" s="993">
        <v>0</v>
      </c>
      <c r="EP396" s="994">
        <v>0</v>
      </c>
      <c r="EQ396" s="993">
        <v>0</v>
      </c>
      <c r="ER396" s="994">
        <v>0</v>
      </c>
      <c r="ES396" s="993">
        <v>0</v>
      </c>
      <c r="ET396" s="994">
        <v>0</v>
      </c>
      <c r="EU396" s="993">
        <v>0</v>
      </c>
      <c r="EV396" s="994">
        <v>0</v>
      </c>
      <c r="EW396" s="993">
        <v>0</v>
      </c>
      <c r="EX396" s="994">
        <v>0</v>
      </c>
      <c r="EY396" s="993">
        <v>0</v>
      </c>
      <c r="EZ396" s="994">
        <v>0</v>
      </c>
      <c r="FA396" s="993">
        <v>0</v>
      </c>
      <c r="FB396" s="994">
        <v>0</v>
      </c>
      <c r="FC396" s="995">
        <v>0</v>
      </c>
      <c r="FD396" s="946"/>
      <c r="FE396" s="974"/>
      <c r="FF396" s="946"/>
      <c r="FG396" s="975"/>
      <c r="FI396" s="996" t="b">
        <v>1</v>
      </c>
    </row>
    <row r="397" spans="2:165" hidden="1" outlineLevel="1">
      <c r="B397" s="1013">
        <v>378</v>
      </c>
      <c r="C397" s="1021" t="s">
        <v>791</v>
      </c>
      <c r="E397" s="1015">
        <v>0</v>
      </c>
      <c r="F397" s="1016">
        <v>0</v>
      </c>
      <c r="G397" s="1017">
        <v>0</v>
      </c>
      <c r="H397" s="1016">
        <v>0</v>
      </c>
      <c r="I397" s="1017">
        <v>0</v>
      </c>
      <c r="J397" s="1016">
        <v>0</v>
      </c>
      <c r="K397" s="1017">
        <v>0</v>
      </c>
      <c r="L397" s="1016">
        <v>0</v>
      </c>
      <c r="M397" s="1017">
        <v>0</v>
      </c>
      <c r="N397" s="1016">
        <v>0</v>
      </c>
      <c r="O397" s="1017">
        <v>0</v>
      </c>
      <c r="P397" s="1016">
        <v>0</v>
      </c>
      <c r="Q397" s="1017">
        <v>0</v>
      </c>
      <c r="R397" s="1016">
        <v>0</v>
      </c>
      <c r="S397" s="1017">
        <v>0</v>
      </c>
      <c r="T397" s="1016">
        <v>0</v>
      </c>
      <c r="U397" s="1017">
        <v>0</v>
      </c>
      <c r="V397" s="1016">
        <v>0</v>
      </c>
      <c r="W397" s="1017">
        <v>0</v>
      </c>
      <c r="X397" s="1016">
        <v>0</v>
      </c>
      <c r="Y397" s="1017">
        <v>0</v>
      </c>
      <c r="Z397" s="1016">
        <v>0</v>
      </c>
      <c r="AA397" s="1017">
        <v>0</v>
      </c>
      <c r="AB397" s="1016">
        <v>0</v>
      </c>
      <c r="AC397" s="1017">
        <v>0</v>
      </c>
      <c r="AD397" s="1016">
        <v>0</v>
      </c>
      <c r="AE397" s="1017">
        <v>0</v>
      </c>
      <c r="AF397" s="1016">
        <v>0</v>
      </c>
      <c r="AG397" s="1017">
        <v>0</v>
      </c>
      <c r="AH397" s="1016">
        <v>0</v>
      </c>
      <c r="AI397" s="1017">
        <v>0</v>
      </c>
      <c r="AJ397" s="1016">
        <v>0</v>
      </c>
      <c r="AK397" s="1017">
        <v>0</v>
      </c>
      <c r="AL397" s="1016">
        <v>0</v>
      </c>
      <c r="AM397" s="1017">
        <v>0</v>
      </c>
      <c r="AN397" s="1018">
        <v>0</v>
      </c>
      <c r="AO397" s="946"/>
      <c r="AP397" s="964"/>
      <c r="AQ397" s="946"/>
      <c r="AR397" s="1015">
        <v>0</v>
      </c>
      <c r="AS397" s="1016">
        <v>0</v>
      </c>
      <c r="AT397" s="1017">
        <v>0</v>
      </c>
      <c r="AU397" s="1016">
        <v>0</v>
      </c>
      <c r="AV397" s="1017">
        <v>0</v>
      </c>
      <c r="AW397" s="1016">
        <v>0</v>
      </c>
      <c r="AX397" s="1017">
        <v>0</v>
      </c>
      <c r="AY397" s="1016">
        <v>0</v>
      </c>
      <c r="AZ397" s="1017">
        <v>0</v>
      </c>
      <c r="BA397" s="1016">
        <v>0</v>
      </c>
      <c r="BB397" s="1017">
        <v>0</v>
      </c>
      <c r="BC397" s="1016">
        <v>0</v>
      </c>
      <c r="BD397" s="1017">
        <v>0</v>
      </c>
      <c r="BE397" s="1016">
        <v>0</v>
      </c>
      <c r="BF397" s="1017">
        <v>0</v>
      </c>
      <c r="BG397" s="1016">
        <v>0</v>
      </c>
      <c r="BH397" s="1017">
        <v>0</v>
      </c>
      <c r="BI397" s="1016">
        <v>0</v>
      </c>
      <c r="BJ397" s="1017">
        <v>0</v>
      </c>
      <c r="BK397" s="1016">
        <v>0</v>
      </c>
      <c r="BL397" s="1017">
        <v>0</v>
      </c>
      <c r="BM397" s="1016">
        <v>0</v>
      </c>
      <c r="BN397" s="1017">
        <v>0</v>
      </c>
      <c r="BO397" s="1016">
        <v>0</v>
      </c>
      <c r="BP397" s="1017">
        <v>0</v>
      </c>
      <c r="BQ397" s="1016">
        <v>0</v>
      </c>
      <c r="BR397" s="1017">
        <v>0</v>
      </c>
      <c r="BS397" s="1016">
        <v>0</v>
      </c>
      <c r="BT397" s="1017">
        <v>0</v>
      </c>
      <c r="BU397" s="1016">
        <v>0</v>
      </c>
      <c r="BV397" s="1017">
        <v>0</v>
      </c>
      <c r="BW397" s="1016">
        <v>0</v>
      </c>
      <c r="BX397" s="1017">
        <v>0</v>
      </c>
      <c r="BY397" s="1016">
        <v>0</v>
      </c>
      <c r="BZ397" s="1017">
        <v>0</v>
      </c>
      <c r="CA397" s="1018">
        <v>0</v>
      </c>
      <c r="CB397" s="946"/>
      <c r="CC397" s="971"/>
      <c r="CD397" s="946"/>
      <c r="CE397" s="972"/>
      <c r="CF397" s="946"/>
      <c r="CG397" s="1015">
        <v>0</v>
      </c>
      <c r="CH397" s="1016">
        <v>0</v>
      </c>
      <c r="CI397" s="1017">
        <v>0</v>
      </c>
      <c r="CJ397" s="1016">
        <v>0</v>
      </c>
      <c r="CK397" s="1017">
        <v>0</v>
      </c>
      <c r="CL397" s="1016">
        <v>0</v>
      </c>
      <c r="CM397" s="1017">
        <v>0</v>
      </c>
      <c r="CN397" s="1016">
        <v>0</v>
      </c>
      <c r="CO397" s="1017">
        <v>0</v>
      </c>
      <c r="CP397" s="1016">
        <v>0</v>
      </c>
      <c r="CQ397" s="1017">
        <v>0</v>
      </c>
      <c r="CR397" s="1016">
        <v>0</v>
      </c>
      <c r="CS397" s="1017">
        <v>0</v>
      </c>
      <c r="CT397" s="1016">
        <v>0</v>
      </c>
      <c r="CU397" s="1017">
        <v>0</v>
      </c>
      <c r="CV397" s="1016">
        <v>0</v>
      </c>
      <c r="CW397" s="1017">
        <v>0</v>
      </c>
      <c r="CX397" s="1016">
        <v>0</v>
      </c>
      <c r="CY397" s="1017">
        <v>0</v>
      </c>
      <c r="CZ397" s="1016">
        <v>0</v>
      </c>
      <c r="DA397" s="1017">
        <v>0</v>
      </c>
      <c r="DB397" s="1016">
        <v>0</v>
      </c>
      <c r="DC397" s="1017">
        <v>0</v>
      </c>
      <c r="DD397" s="1016">
        <v>0</v>
      </c>
      <c r="DE397" s="1017">
        <v>0</v>
      </c>
      <c r="DF397" s="1016">
        <v>0</v>
      </c>
      <c r="DG397" s="1017">
        <v>0</v>
      </c>
      <c r="DH397" s="1016">
        <v>0</v>
      </c>
      <c r="DI397" s="1017">
        <v>0</v>
      </c>
      <c r="DJ397" s="1016">
        <v>0</v>
      </c>
      <c r="DK397" s="1017">
        <v>0</v>
      </c>
      <c r="DL397" s="1016">
        <v>0</v>
      </c>
      <c r="DM397" s="1017">
        <v>0</v>
      </c>
      <c r="DN397" s="1016">
        <v>0</v>
      </c>
      <c r="DO397" s="1017">
        <v>0</v>
      </c>
      <c r="DP397" s="1018">
        <v>0</v>
      </c>
      <c r="DQ397" s="946"/>
      <c r="DR397" s="973"/>
      <c r="DS397" s="946"/>
      <c r="DT397" s="1015">
        <v>0</v>
      </c>
      <c r="DU397" s="1016">
        <v>0</v>
      </c>
      <c r="DV397" s="1017">
        <v>0</v>
      </c>
      <c r="DW397" s="1016">
        <v>0</v>
      </c>
      <c r="DX397" s="1017">
        <v>0</v>
      </c>
      <c r="DY397" s="1016">
        <v>0</v>
      </c>
      <c r="DZ397" s="1017">
        <v>0</v>
      </c>
      <c r="EA397" s="1016">
        <v>0</v>
      </c>
      <c r="EB397" s="1017">
        <v>0</v>
      </c>
      <c r="EC397" s="1016">
        <v>0</v>
      </c>
      <c r="ED397" s="1017">
        <v>0</v>
      </c>
      <c r="EE397" s="1016">
        <v>0</v>
      </c>
      <c r="EF397" s="1017">
        <v>0</v>
      </c>
      <c r="EG397" s="1016">
        <v>0</v>
      </c>
      <c r="EH397" s="1017">
        <v>0</v>
      </c>
      <c r="EI397" s="1016">
        <v>0</v>
      </c>
      <c r="EJ397" s="1017">
        <v>0</v>
      </c>
      <c r="EK397" s="1016">
        <v>0</v>
      </c>
      <c r="EL397" s="1017">
        <v>0</v>
      </c>
      <c r="EM397" s="1016">
        <v>0</v>
      </c>
      <c r="EN397" s="1017">
        <v>0</v>
      </c>
      <c r="EO397" s="1016">
        <v>0</v>
      </c>
      <c r="EP397" s="1017">
        <v>0</v>
      </c>
      <c r="EQ397" s="1016">
        <v>0</v>
      </c>
      <c r="ER397" s="1017">
        <v>0</v>
      </c>
      <c r="ES397" s="1016">
        <v>0</v>
      </c>
      <c r="ET397" s="1017">
        <v>0</v>
      </c>
      <c r="EU397" s="1016">
        <v>0</v>
      </c>
      <c r="EV397" s="1017">
        <v>0</v>
      </c>
      <c r="EW397" s="1016">
        <v>0</v>
      </c>
      <c r="EX397" s="1017">
        <v>0</v>
      </c>
      <c r="EY397" s="1016">
        <v>0</v>
      </c>
      <c r="EZ397" s="1017">
        <v>0</v>
      </c>
      <c r="FA397" s="1016">
        <v>0</v>
      </c>
      <c r="FB397" s="1017">
        <v>0</v>
      </c>
      <c r="FC397" s="1018">
        <v>0</v>
      </c>
      <c r="FD397" s="946"/>
      <c r="FE397" s="974"/>
      <c r="FF397" s="946"/>
      <c r="FG397" s="975"/>
      <c r="FI397" s="1019" t="b">
        <v>1</v>
      </c>
    </row>
    <row r="398" spans="2:165" hidden="1" outlineLevel="1">
      <c r="B398" s="976">
        <v>379</v>
      </c>
      <c r="C398" s="977" t="s">
        <v>792</v>
      </c>
      <c r="E398" s="978">
        <v>0</v>
      </c>
      <c r="F398" s="979">
        <v>0</v>
      </c>
      <c r="G398" s="980">
        <v>0</v>
      </c>
      <c r="H398" s="979">
        <v>0</v>
      </c>
      <c r="I398" s="980">
        <v>0</v>
      </c>
      <c r="J398" s="979">
        <v>0</v>
      </c>
      <c r="K398" s="980">
        <v>0</v>
      </c>
      <c r="L398" s="979">
        <v>0</v>
      </c>
      <c r="M398" s="980">
        <v>0</v>
      </c>
      <c r="N398" s="979">
        <v>0</v>
      </c>
      <c r="O398" s="980">
        <v>0</v>
      </c>
      <c r="P398" s="979">
        <v>0</v>
      </c>
      <c r="Q398" s="980">
        <v>0</v>
      </c>
      <c r="R398" s="979">
        <v>0</v>
      </c>
      <c r="S398" s="980">
        <v>0</v>
      </c>
      <c r="T398" s="979">
        <v>0</v>
      </c>
      <c r="U398" s="980">
        <v>0</v>
      </c>
      <c r="V398" s="979">
        <v>0</v>
      </c>
      <c r="W398" s="980">
        <v>0</v>
      </c>
      <c r="X398" s="979">
        <v>0</v>
      </c>
      <c r="Y398" s="980">
        <v>0</v>
      </c>
      <c r="Z398" s="979">
        <v>0</v>
      </c>
      <c r="AA398" s="980">
        <v>0</v>
      </c>
      <c r="AB398" s="979">
        <v>0</v>
      </c>
      <c r="AC398" s="980">
        <v>0</v>
      </c>
      <c r="AD398" s="979">
        <v>0</v>
      </c>
      <c r="AE398" s="980">
        <v>0</v>
      </c>
      <c r="AF398" s="979">
        <v>0</v>
      </c>
      <c r="AG398" s="980">
        <v>0</v>
      </c>
      <c r="AH398" s="979">
        <v>0</v>
      </c>
      <c r="AI398" s="980">
        <v>0</v>
      </c>
      <c r="AJ398" s="979">
        <v>0</v>
      </c>
      <c r="AK398" s="980">
        <v>0</v>
      </c>
      <c r="AL398" s="979">
        <v>0</v>
      </c>
      <c r="AM398" s="980">
        <v>0</v>
      </c>
      <c r="AN398" s="981">
        <v>0</v>
      </c>
      <c r="AO398" s="946"/>
      <c r="AP398" s="964"/>
      <c r="AQ398" s="946"/>
      <c r="AR398" s="978">
        <v>0</v>
      </c>
      <c r="AS398" s="979">
        <v>0</v>
      </c>
      <c r="AT398" s="980">
        <v>0</v>
      </c>
      <c r="AU398" s="979">
        <v>0</v>
      </c>
      <c r="AV398" s="980">
        <v>0</v>
      </c>
      <c r="AW398" s="979">
        <v>0</v>
      </c>
      <c r="AX398" s="980">
        <v>0</v>
      </c>
      <c r="AY398" s="979">
        <v>0</v>
      </c>
      <c r="AZ398" s="980">
        <v>0</v>
      </c>
      <c r="BA398" s="979">
        <v>0</v>
      </c>
      <c r="BB398" s="980">
        <v>0</v>
      </c>
      <c r="BC398" s="979">
        <v>0</v>
      </c>
      <c r="BD398" s="980">
        <v>0</v>
      </c>
      <c r="BE398" s="979">
        <v>0</v>
      </c>
      <c r="BF398" s="980">
        <v>0</v>
      </c>
      <c r="BG398" s="979">
        <v>0</v>
      </c>
      <c r="BH398" s="980">
        <v>0</v>
      </c>
      <c r="BI398" s="979">
        <v>0</v>
      </c>
      <c r="BJ398" s="980">
        <v>0</v>
      </c>
      <c r="BK398" s="979">
        <v>0</v>
      </c>
      <c r="BL398" s="980">
        <v>0</v>
      </c>
      <c r="BM398" s="979">
        <v>0</v>
      </c>
      <c r="BN398" s="980">
        <v>0</v>
      </c>
      <c r="BO398" s="979">
        <v>0</v>
      </c>
      <c r="BP398" s="980">
        <v>0</v>
      </c>
      <c r="BQ398" s="979">
        <v>0</v>
      </c>
      <c r="BR398" s="980">
        <v>0</v>
      </c>
      <c r="BS398" s="979">
        <v>0</v>
      </c>
      <c r="BT398" s="980">
        <v>0</v>
      </c>
      <c r="BU398" s="979">
        <v>0</v>
      </c>
      <c r="BV398" s="980">
        <v>0</v>
      </c>
      <c r="BW398" s="979">
        <v>0</v>
      </c>
      <c r="BX398" s="980">
        <v>0</v>
      </c>
      <c r="BY398" s="979">
        <v>0</v>
      </c>
      <c r="BZ398" s="980">
        <v>0</v>
      </c>
      <c r="CA398" s="981">
        <v>0</v>
      </c>
      <c r="CB398" s="946"/>
      <c r="CC398" s="971"/>
      <c r="CD398" s="946"/>
      <c r="CE398" s="972"/>
      <c r="CF398" s="946"/>
      <c r="CG398" s="978">
        <v>0</v>
      </c>
      <c r="CH398" s="979">
        <v>0</v>
      </c>
      <c r="CI398" s="980">
        <v>0</v>
      </c>
      <c r="CJ398" s="979">
        <v>0</v>
      </c>
      <c r="CK398" s="980">
        <v>0</v>
      </c>
      <c r="CL398" s="979">
        <v>0</v>
      </c>
      <c r="CM398" s="980">
        <v>0</v>
      </c>
      <c r="CN398" s="979">
        <v>0</v>
      </c>
      <c r="CO398" s="980">
        <v>0</v>
      </c>
      <c r="CP398" s="979">
        <v>0</v>
      </c>
      <c r="CQ398" s="980">
        <v>0</v>
      </c>
      <c r="CR398" s="979">
        <v>0</v>
      </c>
      <c r="CS398" s="980">
        <v>0</v>
      </c>
      <c r="CT398" s="979">
        <v>0</v>
      </c>
      <c r="CU398" s="980">
        <v>0</v>
      </c>
      <c r="CV398" s="979">
        <v>0</v>
      </c>
      <c r="CW398" s="980">
        <v>0</v>
      </c>
      <c r="CX398" s="979">
        <v>0</v>
      </c>
      <c r="CY398" s="980">
        <v>0</v>
      </c>
      <c r="CZ398" s="979">
        <v>0</v>
      </c>
      <c r="DA398" s="980">
        <v>0</v>
      </c>
      <c r="DB398" s="979">
        <v>0</v>
      </c>
      <c r="DC398" s="980">
        <v>0</v>
      </c>
      <c r="DD398" s="979">
        <v>0</v>
      </c>
      <c r="DE398" s="980">
        <v>0</v>
      </c>
      <c r="DF398" s="979">
        <v>0</v>
      </c>
      <c r="DG398" s="980">
        <v>0</v>
      </c>
      <c r="DH398" s="979">
        <v>0</v>
      </c>
      <c r="DI398" s="980">
        <v>0</v>
      </c>
      <c r="DJ398" s="979">
        <v>0</v>
      </c>
      <c r="DK398" s="980">
        <v>0</v>
      </c>
      <c r="DL398" s="979">
        <v>0</v>
      </c>
      <c r="DM398" s="980">
        <v>0</v>
      </c>
      <c r="DN398" s="979">
        <v>0</v>
      </c>
      <c r="DO398" s="980">
        <v>0</v>
      </c>
      <c r="DP398" s="981">
        <v>0</v>
      </c>
      <c r="DQ398" s="946"/>
      <c r="DR398" s="973"/>
      <c r="DS398" s="946"/>
      <c r="DT398" s="978">
        <v>0</v>
      </c>
      <c r="DU398" s="979">
        <v>0</v>
      </c>
      <c r="DV398" s="980">
        <v>0</v>
      </c>
      <c r="DW398" s="979">
        <v>0</v>
      </c>
      <c r="DX398" s="980">
        <v>0</v>
      </c>
      <c r="DY398" s="979">
        <v>0</v>
      </c>
      <c r="DZ398" s="980">
        <v>0</v>
      </c>
      <c r="EA398" s="979">
        <v>0</v>
      </c>
      <c r="EB398" s="980">
        <v>0</v>
      </c>
      <c r="EC398" s="979">
        <v>0</v>
      </c>
      <c r="ED398" s="980">
        <v>0</v>
      </c>
      <c r="EE398" s="979">
        <v>0</v>
      </c>
      <c r="EF398" s="980">
        <v>0</v>
      </c>
      <c r="EG398" s="979">
        <v>0</v>
      </c>
      <c r="EH398" s="980">
        <v>0</v>
      </c>
      <c r="EI398" s="979">
        <v>0</v>
      </c>
      <c r="EJ398" s="980">
        <v>0</v>
      </c>
      <c r="EK398" s="979">
        <v>0</v>
      </c>
      <c r="EL398" s="980">
        <v>0</v>
      </c>
      <c r="EM398" s="979">
        <v>0</v>
      </c>
      <c r="EN398" s="980">
        <v>0</v>
      </c>
      <c r="EO398" s="979">
        <v>0</v>
      </c>
      <c r="EP398" s="980">
        <v>0</v>
      </c>
      <c r="EQ398" s="979">
        <v>0</v>
      </c>
      <c r="ER398" s="980">
        <v>0</v>
      </c>
      <c r="ES398" s="979">
        <v>0</v>
      </c>
      <c r="ET398" s="980">
        <v>0</v>
      </c>
      <c r="EU398" s="979">
        <v>0</v>
      </c>
      <c r="EV398" s="980">
        <v>0</v>
      </c>
      <c r="EW398" s="979">
        <v>0</v>
      </c>
      <c r="EX398" s="980">
        <v>0</v>
      </c>
      <c r="EY398" s="979">
        <v>0</v>
      </c>
      <c r="EZ398" s="980">
        <v>0</v>
      </c>
      <c r="FA398" s="979">
        <v>0</v>
      </c>
      <c r="FB398" s="980">
        <v>0</v>
      </c>
      <c r="FC398" s="981">
        <v>0</v>
      </c>
      <c r="FD398" s="946"/>
      <c r="FE398" s="974"/>
      <c r="FF398" s="946"/>
      <c r="FG398" s="975"/>
      <c r="FI398" s="982" t="b">
        <v>1</v>
      </c>
    </row>
    <row r="399" spans="2:165" hidden="1" outlineLevel="1">
      <c r="B399" s="983">
        <v>380</v>
      </c>
      <c r="C399" s="984" t="s">
        <v>446</v>
      </c>
      <c r="E399" s="985">
        <v>0</v>
      </c>
      <c r="F399" s="986">
        <v>0</v>
      </c>
      <c r="G399" s="987">
        <v>0</v>
      </c>
      <c r="H399" s="986">
        <v>0</v>
      </c>
      <c r="I399" s="987">
        <v>0</v>
      </c>
      <c r="J399" s="986">
        <v>0</v>
      </c>
      <c r="K399" s="987">
        <v>0</v>
      </c>
      <c r="L399" s="986">
        <v>0</v>
      </c>
      <c r="M399" s="987">
        <v>0</v>
      </c>
      <c r="N399" s="986">
        <v>0</v>
      </c>
      <c r="O399" s="987">
        <v>0</v>
      </c>
      <c r="P399" s="986">
        <v>0</v>
      </c>
      <c r="Q399" s="987">
        <v>0</v>
      </c>
      <c r="R399" s="986">
        <v>0</v>
      </c>
      <c r="S399" s="987">
        <v>0</v>
      </c>
      <c r="T399" s="986">
        <v>0</v>
      </c>
      <c r="U399" s="987">
        <v>0</v>
      </c>
      <c r="V399" s="986">
        <v>0</v>
      </c>
      <c r="W399" s="987">
        <v>0</v>
      </c>
      <c r="X399" s="986">
        <v>0</v>
      </c>
      <c r="Y399" s="987">
        <v>0</v>
      </c>
      <c r="Z399" s="986">
        <v>0</v>
      </c>
      <c r="AA399" s="987">
        <v>0</v>
      </c>
      <c r="AB399" s="986">
        <v>0</v>
      </c>
      <c r="AC399" s="987">
        <v>0</v>
      </c>
      <c r="AD399" s="986">
        <v>0</v>
      </c>
      <c r="AE399" s="987">
        <v>0</v>
      </c>
      <c r="AF399" s="986">
        <v>0</v>
      </c>
      <c r="AG399" s="987">
        <v>0</v>
      </c>
      <c r="AH399" s="986">
        <v>0</v>
      </c>
      <c r="AI399" s="987">
        <v>0</v>
      </c>
      <c r="AJ399" s="986">
        <v>0</v>
      </c>
      <c r="AK399" s="987">
        <v>0</v>
      </c>
      <c r="AL399" s="986">
        <v>0</v>
      </c>
      <c r="AM399" s="987">
        <v>0</v>
      </c>
      <c r="AN399" s="988">
        <v>0</v>
      </c>
      <c r="AO399" s="946"/>
      <c r="AP399" s="964"/>
      <c r="AQ399" s="946"/>
      <c r="AR399" s="985">
        <v>0</v>
      </c>
      <c r="AS399" s="986">
        <v>0</v>
      </c>
      <c r="AT399" s="987">
        <v>0</v>
      </c>
      <c r="AU399" s="986">
        <v>0</v>
      </c>
      <c r="AV399" s="987">
        <v>0</v>
      </c>
      <c r="AW399" s="986">
        <v>0</v>
      </c>
      <c r="AX399" s="987">
        <v>0</v>
      </c>
      <c r="AY399" s="986">
        <v>0</v>
      </c>
      <c r="AZ399" s="987">
        <v>0</v>
      </c>
      <c r="BA399" s="986">
        <v>0</v>
      </c>
      <c r="BB399" s="987">
        <v>0</v>
      </c>
      <c r="BC399" s="986">
        <v>0</v>
      </c>
      <c r="BD399" s="987">
        <v>0</v>
      </c>
      <c r="BE399" s="986">
        <v>0</v>
      </c>
      <c r="BF399" s="987">
        <v>0</v>
      </c>
      <c r="BG399" s="986">
        <v>0</v>
      </c>
      <c r="BH399" s="987">
        <v>0</v>
      </c>
      <c r="BI399" s="986">
        <v>0</v>
      </c>
      <c r="BJ399" s="987">
        <v>0</v>
      </c>
      <c r="BK399" s="986">
        <v>0</v>
      </c>
      <c r="BL399" s="987">
        <v>0</v>
      </c>
      <c r="BM399" s="986">
        <v>0</v>
      </c>
      <c r="BN399" s="987">
        <v>0</v>
      </c>
      <c r="BO399" s="986">
        <v>0</v>
      </c>
      <c r="BP399" s="987">
        <v>0</v>
      </c>
      <c r="BQ399" s="986">
        <v>0</v>
      </c>
      <c r="BR399" s="987">
        <v>0</v>
      </c>
      <c r="BS399" s="986">
        <v>0</v>
      </c>
      <c r="BT399" s="987">
        <v>0</v>
      </c>
      <c r="BU399" s="986">
        <v>0</v>
      </c>
      <c r="BV399" s="987">
        <v>0</v>
      </c>
      <c r="BW399" s="986">
        <v>0</v>
      </c>
      <c r="BX399" s="987">
        <v>0</v>
      </c>
      <c r="BY399" s="986">
        <v>0</v>
      </c>
      <c r="BZ399" s="987">
        <v>0</v>
      </c>
      <c r="CA399" s="988">
        <v>0</v>
      </c>
      <c r="CB399" s="946"/>
      <c r="CC399" s="971"/>
      <c r="CD399" s="946"/>
      <c r="CE399" s="972"/>
      <c r="CF399" s="946"/>
      <c r="CG399" s="985">
        <v>0</v>
      </c>
      <c r="CH399" s="986">
        <v>0</v>
      </c>
      <c r="CI399" s="987">
        <v>0</v>
      </c>
      <c r="CJ399" s="986">
        <v>0</v>
      </c>
      <c r="CK399" s="987">
        <v>0</v>
      </c>
      <c r="CL399" s="986">
        <v>0</v>
      </c>
      <c r="CM399" s="987">
        <v>0</v>
      </c>
      <c r="CN399" s="986">
        <v>0</v>
      </c>
      <c r="CO399" s="987">
        <v>0</v>
      </c>
      <c r="CP399" s="986">
        <v>0</v>
      </c>
      <c r="CQ399" s="987">
        <v>0</v>
      </c>
      <c r="CR399" s="986">
        <v>0</v>
      </c>
      <c r="CS399" s="987">
        <v>0</v>
      </c>
      <c r="CT399" s="986">
        <v>0</v>
      </c>
      <c r="CU399" s="987">
        <v>0</v>
      </c>
      <c r="CV399" s="986">
        <v>0</v>
      </c>
      <c r="CW399" s="987">
        <v>0</v>
      </c>
      <c r="CX399" s="986">
        <v>0</v>
      </c>
      <c r="CY399" s="987">
        <v>0</v>
      </c>
      <c r="CZ399" s="986">
        <v>0</v>
      </c>
      <c r="DA399" s="987">
        <v>0</v>
      </c>
      <c r="DB399" s="986">
        <v>0</v>
      </c>
      <c r="DC399" s="987">
        <v>0</v>
      </c>
      <c r="DD399" s="986">
        <v>0</v>
      </c>
      <c r="DE399" s="987">
        <v>0</v>
      </c>
      <c r="DF399" s="986">
        <v>0</v>
      </c>
      <c r="DG399" s="987">
        <v>0</v>
      </c>
      <c r="DH399" s="986">
        <v>0</v>
      </c>
      <c r="DI399" s="987">
        <v>0</v>
      </c>
      <c r="DJ399" s="986">
        <v>0</v>
      </c>
      <c r="DK399" s="987">
        <v>0</v>
      </c>
      <c r="DL399" s="986">
        <v>0</v>
      </c>
      <c r="DM399" s="987">
        <v>0</v>
      </c>
      <c r="DN399" s="986">
        <v>0</v>
      </c>
      <c r="DO399" s="987">
        <v>0</v>
      </c>
      <c r="DP399" s="988">
        <v>0</v>
      </c>
      <c r="DQ399" s="946"/>
      <c r="DR399" s="973"/>
      <c r="DS399" s="946"/>
      <c r="DT399" s="985">
        <v>0</v>
      </c>
      <c r="DU399" s="986">
        <v>0</v>
      </c>
      <c r="DV399" s="987">
        <v>0</v>
      </c>
      <c r="DW399" s="986">
        <v>0</v>
      </c>
      <c r="DX399" s="987">
        <v>0</v>
      </c>
      <c r="DY399" s="986">
        <v>0</v>
      </c>
      <c r="DZ399" s="987">
        <v>0</v>
      </c>
      <c r="EA399" s="986">
        <v>0</v>
      </c>
      <c r="EB399" s="987">
        <v>0</v>
      </c>
      <c r="EC399" s="986">
        <v>0</v>
      </c>
      <c r="ED399" s="987">
        <v>0</v>
      </c>
      <c r="EE399" s="986">
        <v>0</v>
      </c>
      <c r="EF399" s="987">
        <v>0</v>
      </c>
      <c r="EG399" s="986">
        <v>0</v>
      </c>
      <c r="EH399" s="987">
        <v>0</v>
      </c>
      <c r="EI399" s="986">
        <v>0</v>
      </c>
      <c r="EJ399" s="987">
        <v>0</v>
      </c>
      <c r="EK399" s="986">
        <v>0</v>
      </c>
      <c r="EL399" s="987">
        <v>0</v>
      </c>
      <c r="EM399" s="986">
        <v>0</v>
      </c>
      <c r="EN399" s="987">
        <v>0</v>
      </c>
      <c r="EO399" s="986">
        <v>0</v>
      </c>
      <c r="EP399" s="987">
        <v>0</v>
      </c>
      <c r="EQ399" s="986">
        <v>0</v>
      </c>
      <c r="ER399" s="987">
        <v>0</v>
      </c>
      <c r="ES399" s="986">
        <v>0</v>
      </c>
      <c r="ET399" s="987">
        <v>0</v>
      </c>
      <c r="EU399" s="986">
        <v>0</v>
      </c>
      <c r="EV399" s="987">
        <v>0</v>
      </c>
      <c r="EW399" s="986">
        <v>0</v>
      </c>
      <c r="EX399" s="987">
        <v>0</v>
      </c>
      <c r="EY399" s="986">
        <v>0</v>
      </c>
      <c r="EZ399" s="987">
        <v>0</v>
      </c>
      <c r="FA399" s="986">
        <v>0</v>
      </c>
      <c r="FB399" s="987">
        <v>0</v>
      </c>
      <c r="FC399" s="988">
        <v>0</v>
      </c>
      <c r="FD399" s="946"/>
      <c r="FE399" s="974"/>
      <c r="FF399" s="946"/>
      <c r="FG399" s="975"/>
      <c r="FI399" s="989" t="b">
        <v>1</v>
      </c>
    </row>
    <row r="400" spans="2:165" hidden="1" outlineLevel="1">
      <c r="B400" s="997">
        <v>381</v>
      </c>
      <c r="C400" s="998" t="s">
        <v>448</v>
      </c>
      <c r="E400" s="999">
        <v>0</v>
      </c>
      <c r="F400" s="1000">
        <v>0</v>
      </c>
      <c r="G400" s="1001">
        <v>0</v>
      </c>
      <c r="H400" s="1000">
        <v>0</v>
      </c>
      <c r="I400" s="1001">
        <v>0</v>
      </c>
      <c r="J400" s="1000">
        <v>0</v>
      </c>
      <c r="K400" s="1001">
        <v>0</v>
      </c>
      <c r="L400" s="1000">
        <v>0</v>
      </c>
      <c r="M400" s="1001">
        <v>0</v>
      </c>
      <c r="N400" s="1000">
        <v>0</v>
      </c>
      <c r="O400" s="1001">
        <v>0</v>
      </c>
      <c r="P400" s="1000">
        <v>0</v>
      </c>
      <c r="Q400" s="1001">
        <v>0</v>
      </c>
      <c r="R400" s="1000">
        <v>0</v>
      </c>
      <c r="S400" s="1001">
        <v>0</v>
      </c>
      <c r="T400" s="1000">
        <v>0</v>
      </c>
      <c r="U400" s="1001">
        <v>0</v>
      </c>
      <c r="V400" s="1000">
        <v>0</v>
      </c>
      <c r="W400" s="1001">
        <v>0</v>
      </c>
      <c r="X400" s="1000">
        <v>0</v>
      </c>
      <c r="Y400" s="1001">
        <v>0</v>
      </c>
      <c r="Z400" s="1000">
        <v>0</v>
      </c>
      <c r="AA400" s="1001">
        <v>0</v>
      </c>
      <c r="AB400" s="1000">
        <v>0</v>
      </c>
      <c r="AC400" s="1001">
        <v>0</v>
      </c>
      <c r="AD400" s="1000">
        <v>0</v>
      </c>
      <c r="AE400" s="1001">
        <v>0</v>
      </c>
      <c r="AF400" s="1000">
        <v>0</v>
      </c>
      <c r="AG400" s="1001">
        <v>0</v>
      </c>
      <c r="AH400" s="1000">
        <v>0</v>
      </c>
      <c r="AI400" s="1001">
        <v>0</v>
      </c>
      <c r="AJ400" s="1000">
        <v>0</v>
      </c>
      <c r="AK400" s="1001">
        <v>0</v>
      </c>
      <c r="AL400" s="1000">
        <v>0</v>
      </c>
      <c r="AM400" s="1001">
        <v>0</v>
      </c>
      <c r="AN400" s="1002">
        <v>0</v>
      </c>
      <c r="AO400" s="946"/>
      <c r="AP400" s="964"/>
      <c r="AQ400" s="946"/>
      <c r="AR400" s="999">
        <v>0</v>
      </c>
      <c r="AS400" s="1000">
        <v>0</v>
      </c>
      <c r="AT400" s="1001">
        <v>0</v>
      </c>
      <c r="AU400" s="1000">
        <v>0</v>
      </c>
      <c r="AV400" s="1001">
        <v>0</v>
      </c>
      <c r="AW400" s="1000">
        <v>0</v>
      </c>
      <c r="AX400" s="1001">
        <v>0</v>
      </c>
      <c r="AY400" s="1000">
        <v>0</v>
      </c>
      <c r="AZ400" s="1001">
        <v>0</v>
      </c>
      <c r="BA400" s="1000">
        <v>0</v>
      </c>
      <c r="BB400" s="1001">
        <v>0</v>
      </c>
      <c r="BC400" s="1000">
        <v>0</v>
      </c>
      <c r="BD400" s="1001">
        <v>0</v>
      </c>
      <c r="BE400" s="1000">
        <v>0</v>
      </c>
      <c r="BF400" s="1001">
        <v>0</v>
      </c>
      <c r="BG400" s="1000">
        <v>0</v>
      </c>
      <c r="BH400" s="1001">
        <v>0</v>
      </c>
      <c r="BI400" s="1000">
        <v>0</v>
      </c>
      <c r="BJ400" s="1001">
        <v>0</v>
      </c>
      <c r="BK400" s="1000">
        <v>0</v>
      </c>
      <c r="BL400" s="1001">
        <v>0</v>
      </c>
      <c r="BM400" s="1000">
        <v>0</v>
      </c>
      <c r="BN400" s="1001">
        <v>0</v>
      </c>
      <c r="BO400" s="1000">
        <v>0</v>
      </c>
      <c r="BP400" s="1001">
        <v>0</v>
      </c>
      <c r="BQ400" s="1000">
        <v>0</v>
      </c>
      <c r="BR400" s="1001">
        <v>0</v>
      </c>
      <c r="BS400" s="1000">
        <v>0</v>
      </c>
      <c r="BT400" s="1001">
        <v>0</v>
      </c>
      <c r="BU400" s="1000">
        <v>0</v>
      </c>
      <c r="BV400" s="1001">
        <v>0</v>
      </c>
      <c r="BW400" s="1000">
        <v>0</v>
      </c>
      <c r="BX400" s="1001">
        <v>0</v>
      </c>
      <c r="BY400" s="1000">
        <v>0</v>
      </c>
      <c r="BZ400" s="1001">
        <v>0</v>
      </c>
      <c r="CA400" s="1002">
        <v>0</v>
      </c>
      <c r="CB400" s="946"/>
      <c r="CC400" s="971"/>
      <c r="CD400" s="946"/>
      <c r="CE400" s="972"/>
      <c r="CF400" s="946"/>
      <c r="CG400" s="999">
        <v>0</v>
      </c>
      <c r="CH400" s="1000">
        <v>0</v>
      </c>
      <c r="CI400" s="1001">
        <v>0</v>
      </c>
      <c r="CJ400" s="1000">
        <v>0</v>
      </c>
      <c r="CK400" s="1001">
        <v>0</v>
      </c>
      <c r="CL400" s="1000">
        <v>0</v>
      </c>
      <c r="CM400" s="1001">
        <v>0</v>
      </c>
      <c r="CN400" s="1000">
        <v>0</v>
      </c>
      <c r="CO400" s="1001">
        <v>0</v>
      </c>
      <c r="CP400" s="1000">
        <v>0</v>
      </c>
      <c r="CQ400" s="1001">
        <v>0</v>
      </c>
      <c r="CR400" s="1000">
        <v>0</v>
      </c>
      <c r="CS400" s="1001">
        <v>0</v>
      </c>
      <c r="CT400" s="1000">
        <v>0</v>
      </c>
      <c r="CU400" s="1001">
        <v>0</v>
      </c>
      <c r="CV400" s="1000">
        <v>0</v>
      </c>
      <c r="CW400" s="1001">
        <v>0</v>
      </c>
      <c r="CX400" s="1000">
        <v>0</v>
      </c>
      <c r="CY400" s="1001">
        <v>0</v>
      </c>
      <c r="CZ400" s="1000">
        <v>0</v>
      </c>
      <c r="DA400" s="1001">
        <v>0</v>
      </c>
      <c r="DB400" s="1000">
        <v>0</v>
      </c>
      <c r="DC400" s="1001">
        <v>0</v>
      </c>
      <c r="DD400" s="1000">
        <v>0</v>
      </c>
      <c r="DE400" s="1001">
        <v>0</v>
      </c>
      <c r="DF400" s="1000">
        <v>0</v>
      </c>
      <c r="DG400" s="1001">
        <v>0</v>
      </c>
      <c r="DH400" s="1000">
        <v>0</v>
      </c>
      <c r="DI400" s="1001">
        <v>0</v>
      </c>
      <c r="DJ400" s="1000">
        <v>0</v>
      </c>
      <c r="DK400" s="1001">
        <v>0</v>
      </c>
      <c r="DL400" s="1000">
        <v>0</v>
      </c>
      <c r="DM400" s="1001">
        <v>0</v>
      </c>
      <c r="DN400" s="1000">
        <v>0</v>
      </c>
      <c r="DO400" s="1001">
        <v>0</v>
      </c>
      <c r="DP400" s="1002">
        <v>0</v>
      </c>
      <c r="DQ400" s="946"/>
      <c r="DR400" s="973"/>
      <c r="DS400" s="946"/>
      <c r="DT400" s="999">
        <v>0</v>
      </c>
      <c r="DU400" s="1000">
        <v>0</v>
      </c>
      <c r="DV400" s="1001">
        <v>0</v>
      </c>
      <c r="DW400" s="1000">
        <v>0</v>
      </c>
      <c r="DX400" s="1001">
        <v>0</v>
      </c>
      <c r="DY400" s="1000">
        <v>0</v>
      </c>
      <c r="DZ400" s="1001">
        <v>0</v>
      </c>
      <c r="EA400" s="1000">
        <v>0</v>
      </c>
      <c r="EB400" s="1001">
        <v>0</v>
      </c>
      <c r="EC400" s="1000">
        <v>0</v>
      </c>
      <c r="ED400" s="1001">
        <v>0</v>
      </c>
      <c r="EE400" s="1000">
        <v>0</v>
      </c>
      <c r="EF400" s="1001">
        <v>0</v>
      </c>
      <c r="EG400" s="1000">
        <v>0</v>
      </c>
      <c r="EH400" s="1001">
        <v>0</v>
      </c>
      <c r="EI400" s="1000">
        <v>0</v>
      </c>
      <c r="EJ400" s="1001">
        <v>0</v>
      </c>
      <c r="EK400" s="1000">
        <v>0</v>
      </c>
      <c r="EL400" s="1001">
        <v>0</v>
      </c>
      <c r="EM400" s="1000">
        <v>0</v>
      </c>
      <c r="EN400" s="1001">
        <v>0</v>
      </c>
      <c r="EO400" s="1000">
        <v>0</v>
      </c>
      <c r="EP400" s="1001">
        <v>0</v>
      </c>
      <c r="EQ400" s="1000">
        <v>0</v>
      </c>
      <c r="ER400" s="1001">
        <v>0</v>
      </c>
      <c r="ES400" s="1000">
        <v>0</v>
      </c>
      <c r="ET400" s="1001">
        <v>0</v>
      </c>
      <c r="EU400" s="1000">
        <v>0</v>
      </c>
      <c r="EV400" s="1001">
        <v>0</v>
      </c>
      <c r="EW400" s="1000">
        <v>0</v>
      </c>
      <c r="EX400" s="1001">
        <v>0</v>
      </c>
      <c r="EY400" s="1000">
        <v>0</v>
      </c>
      <c r="EZ400" s="1001">
        <v>0</v>
      </c>
      <c r="FA400" s="1000">
        <v>0</v>
      </c>
      <c r="FB400" s="1001">
        <v>0</v>
      </c>
      <c r="FC400" s="1002">
        <v>0</v>
      </c>
      <c r="FD400" s="946"/>
      <c r="FE400" s="974"/>
      <c r="FF400" s="946"/>
      <c r="FG400" s="975"/>
      <c r="FI400" s="1003" t="b">
        <v>1</v>
      </c>
    </row>
    <row r="401" spans="2:165" hidden="1" outlineLevel="1">
      <c r="B401" s="1004">
        <v>382</v>
      </c>
      <c r="C401" s="1022" t="s">
        <v>793</v>
      </c>
      <c r="E401" s="1006">
        <v>0</v>
      </c>
      <c r="F401" s="1007">
        <v>0</v>
      </c>
      <c r="G401" s="1008">
        <v>0</v>
      </c>
      <c r="H401" s="1007">
        <v>0</v>
      </c>
      <c r="I401" s="1008">
        <v>0</v>
      </c>
      <c r="J401" s="1007">
        <v>0</v>
      </c>
      <c r="K401" s="1008">
        <v>0</v>
      </c>
      <c r="L401" s="1007">
        <v>0</v>
      </c>
      <c r="M401" s="1008">
        <v>0</v>
      </c>
      <c r="N401" s="1007">
        <v>0</v>
      </c>
      <c r="O401" s="1008">
        <v>0</v>
      </c>
      <c r="P401" s="1007">
        <v>0</v>
      </c>
      <c r="Q401" s="1008">
        <v>0</v>
      </c>
      <c r="R401" s="1007">
        <v>0</v>
      </c>
      <c r="S401" s="1008">
        <v>0</v>
      </c>
      <c r="T401" s="1007">
        <v>0</v>
      </c>
      <c r="U401" s="1008">
        <v>0</v>
      </c>
      <c r="V401" s="1007">
        <v>0</v>
      </c>
      <c r="W401" s="1008">
        <v>0</v>
      </c>
      <c r="X401" s="1007">
        <v>0</v>
      </c>
      <c r="Y401" s="1008">
        <v>0</v>
      </c>
      <c r="Z401" s="1007">
        <v>0</v>
      </c>
      <c r="AA401" s="1008">
        <v>0</v>
      </c>
      <c r="AB401" s="1007">
        <v>0</v>
      </c>
      <c r="AC401" s="1008">
        <v>0</v>
      </c>
      <c r="AD401" s="1007">
        <v>0</v>
      </c>
      <c r="AE401" s="1008">
        <v>0</v>
      </c>
      <c r="AF401" s="1007">
        <v>0</v>
      </c>
      <c r="AG401" s="1008">
        <v>0</v>
      </c>
      <c r="AH401" s="1007">
        <v>0</v>
      </c>
      <c r="AI401" s="1008">
        <v>0</v>
      </c>
      <c r="AJ401" s="1007">
        <v>0</v>
      </c>
      <c r="AK401" s="1008">
        <v>0</v>
      </c>
      <c r="AL401" s="1007">
        <v>0</v>
      </c>
      <c r="AM401" s="1008">
        <v>0</v>
      </c>
      <c r="AN401" s="1009">
        <v>0</v>
      </c>
      <c r="AO401" s="946"/>
      <c r="AP401" s="964"/>
      <c r="AQ401" s="946"/>
      <c r="AR401" s="1006">
        <v>0</v>
      </c>
      <c r="AS401" s="1007">
        <v>0</v>
      </c>
      <c r="AT401" s="1008">
        <v>0</v>
      </c>
      <c r="AU401" s="1007">
        <v>0</v>
      </c>
      <c r="AV401" s="1008">
        <v>0</v>
      </c>
      <c r="AW401" s="1007">
        <v>0</v>
      </c>
      <c r="AX401" s="1008">
        <v>0</v>
      </c>
      <c r="AY401" s="1007">
        <v>0</v>
      </c>
      <c r="AZ401" s="1008">
        <v>0</v>
      </c>
      <c r="BA401" s="1007">
        <v>0</v>
      </c>
      <c r="BB401" s="1008">
        <v>0</v>
      </c>
      <c r="BC401" s="1007">
        <v>0</v>
      </c>
      <c r="BD401" s="1008">
        <v>0</v>
      </c>
      <c r="BE401" s="1007">
        <v>0</v>
      </c>
      <c r="BF401" s="1008">
        <v>0</v>
      </c>
      <c r="BG401" s="1007">
        <v>0</v>
      </c>
      <c r="BH401" s="1008">
        <v>0</v>
      </c>
      <c r="BI401" s="1007">
        <v>0</v>
      </c>
      <c r="BJ401" s="1008">
        <v>0</v>
      </c>
      <c r="BK401" s="1007">
        <v>0</v>
      </c>
      <c r="BL401" s="1008">
        <v>0</v>
      </c>
      <c r="BM401" s="1007">
        <v>0</v>
      </c>
      <c r="BN401" s="1008">
        <v>0</v>
      </c>
      <c r="BO401" s="1007">
        <v>0</v>
      </c>
      <c r="BP401" s="1008">
        <v>0</v>
      </c>
      <c r="BQ401" s="1007">
        <v>0</v>
      </c>
      <c r="BR401" s="1008">
        <v>0</v>
      </c>
      <c r="BS401" s="1007">
        <v>0</v>
      </c>
      <c r="BT401" s="1008">
        <v>0</v>
      </c>
      <c r="BU401" s="1007">
        <v>0</v>
      </c>
      <c r="BV401" s="1008">
        <v>0</v>
      </c>
      <c r="BW401" s="1007">
        <v>0</v>
      </c>
      <c r="BX401" s="1008">
        <v>0</v>
      </c>
      <c r="BY401" s="1007">
        <v>0</v>
      </c>
      <c r="BZ401" s="1008">
        <v>0</v>
      </c>
      <c r="CA401" s="1009">
        <v>0</v>
      </c>
      <c r="CB401" s="946"/>
      <c r="CC401" s="971"/>
      <c r="CD401" s="946"/>
      <c r="CE401" s="972"/>
      <c r="CF401" s="946"/>
      <c r="CG401" s="1006">
        <v>0</v>
      </c>
      <c r="CH401" s="1007">
        <v>0</v>
      </c>
      <c r="CI401" s="1008">
        <v>0</v>
      </c>
      <c r="CJ401" s="1007">
        <v>0</v>
      </c>
      <c r="CK401" s="1008">
        <v>0</v>
      </c>
      <c r="CL401" s="1007">
        <v>0</v>
      </c>
      <c r="CM401" s="1008">
        <v>0</v>
      </c>
      <c r="CN401" s="1007">
        <v>0</v>
      </c>
      <c r="CO401" s="1008">
        <v>0</v>
      </c>
      <c r="CP401" s="1007">
        <v>0</v>
      </c>
      <c r="CQ401" s="1008">
        <v>0</v>
      </c>
      <c r="CR401" s="1007">
        <v>0</v>
      </c>
      <c r="CS401" s="1008">
        <v>0</v>
      </c>
      <c r="CT401" s="1007">
        <v>0</v>
      </c>
      <c r="CU401" s="1008">
        <v>0</v>
      </c>
      <c r="CV401" s="1007">
        <v>0</v>
      </c>
      <c r="CW401" s="1008">
        <v>0</v>
      </c>
      <c r="CX401" s="1007">
        <v>0</v>
      </c>
      <c r="CY401" s="1008">
        <v>0</v>
      </c>
      <c r="CZ401" s="1007">
        <v>0</v>
      </c>
      <c r="DA401" s="1008">
        <v>0</v>
      </c>
      <c r="DB401" s="1007">
        <v>0</v>
      </c>
      <c r="DC401" s="1008">
        <v>0</v>
      </c>
      <c r="DD401" s="1007">
        <v>0</v>
      </c>
      <c r="DE401" s="1008">
        <v>0</v>
      </c>
      <c r="DF401" s="1007">
        <v>0</v>
      </c>
      <c r="DG401" s="1008">
        <v>0</v>
      </c>
      <c r="DH401" s="1007">
        <v>0</v>
      </c>
      <c r="DI401" s="1008">
        <v>0</v>
      </c>
      <c r="DJ401" s="1007">
        <v>0</v>
      </c>
      <c r="DK401" s="1008">
        <v>0</v>
      </c>
      <c r="DL401" s="1007">
        <v>0</v>
      </c>
      <c r="DM401" s="1008">
        <v>0</v>
      </c>
      <c r="DN401" s="1007">
        <v>0</v>
      </c>
      <c r="DO401" s="1008">
        <v>0</v>
      </c>
      <c r="DP401" s="1009">
        <v>0</v>
      </c>
      <c r="DQ401" s="946"/>
      <c r="DR401" s="973"/>
      <c r="DS401" s="946"/>
      <c r="DT401" s="1006">
        <v>0</v>
      </c>
      <c r="DU401" s="1007">
        <v>0</v>
      </c>
      <c r="DV401" s="1008">
        <v>0</v>
      </c>
      <c r="DW401" s="1007">
        <v>0</v>
      </c>
      <c r="DX401" s="1008">
        <v>0</v>
      </c>
      <c r="DY401" s="1007">
        <v>0</v>
      </c>
      <c r="DZ401" s="1008">
        <v>0</v>
      </c>
      <c r="EA401" s="1007">
        <v>0</v>
      </c>
      <c r="EB401" s="1008">
        <v>0</v>
      </c>
      <c r="EC401" s="1007">
        <v>0</v>
      </c>
      <c r="ED401" s="1008">
        <v>0</v>
      </c>
      <c r="EE401" s="1007">
        <v>0</v>
      </c>
      <c r="EF401" s="1008">
        <v>0</v>
      </c>
      <c r="EG401" s="1007">
        <v>0</v>
      </c>
      <c r="EH401" s="1008">
        <v>0</v>
      </c>
      <c r="EI401" s="1007">
        <v>0</v>
      </c>
      <c r="EJ401" s="1008">
        <v>0</v>
      </c>
      <c r="EK401" s="1007">
        <v>0</v>
      </c>
      <c r="EL401" s="1008">
        <v>0</v>
      </c>
      <c r="EM401" s="1007">
        <v>0</v>
      </c>
      <c r="EN401" s="1008">
        <v>0</v>
      </c>
      <c r="EO401" s="1007">
        <v>0</v>
      </c>
      <c r="EP401" s="1008">
        <v>0</v>
      </c>
      <c r="EQ401" s="1007">
        <v>0</v>
      </c>
      <c r="ER401" s="1008">
        <v>0</v>
      </c>
      <c r="ES401" s="1007">
        <v>0</v>
      </c>
      <c r="ET401" s="1008">
        <v>0</v>
      </c>
      <c r="EU401" s="1007">
        <v>0</v>
      </c>
      <c r="EV401" s="1008">
        <v>0</v>
      </c>
      <c r="EW401" s="1007">
        <v>0</v>
      </c>
      <c r="EX401" s="1008">
        <v>0</v>
      </c>
      <c r="EY401" s="1007">
        <v>0</v>
      </c>
      <c r="EZ401" s="1008">
        <v>0</v>
      </c>
      <c r="FA401" s="1007">
        <v>0</v>
      </c>
      <c r="FB401" s="1008">
        <v>0</v>
      </c>
      <c r="FC401" s="1009">
        <v>0</v>
      </c>
      <c r="FD401" s="946"/>
      <c r="FE401" s="974"/>
      <c r="FF401" s="946"/>
      <c r="FG401" s="975"/>
      <c r="FI401" s="1010" t="b">
        <v>1</v>
      </c>
    </row>
    <row r="402" spans="2:165" hidden="1" outlineLevel="1">
      <c r="B402" s="990">
        <v>383</v>
      </c>
      <c r="C402" s="991" t="s">
        <v>794</v>
      </c>
      <c r="E402" s="992">
        <v>0</v>
      </c>
      <c r="F402" s="993">
        <v>0</v>
      </c>
      <c r="G402" s="994">
        <v>0</v>
      </c>
      <c r="H402" s="993">
        <v>0</v>
      </c>
      <c r="I402" s="994">
        <v>0</v>
      </c>
      <c r="J402" s="993">
        <v>0</v>
      </c>
      <c r="K402" s="994">
        <v>0</v>
      </c>
      <c r="L402" s="993">
        <v>0</v>
      </c>
      <c r="M402" s="994">
        <v>0</v>
      </c>
      <c r="N402" s="993">
        <v>0</v>
      </c>
      <c r="O402" s="994">
        <v>0</v>
      </c>
      <c r="P402" s="993">
        <v>0</v>
      </c>
      <c r="Q402" s="994">
        <v>0</v>
      </c>
      <c r="R402" s="993">
        <v>0</v>
      </c>
      <c r="S402" s="994">
        <v>0</v>
      </c>
      <c r="T402" s="993">
        <v>0</v>
      </c>
      <c r="U402" s="994">
        <v>0</v>
      </c>
      <c r="V402" s="993">
        <v>0</v>
      </c>
      <c r="W402" s="994">
        <v>0</v>
      </c>
      <c r="X402" s="993">
        <v>0</v>
      </c>
      <c r="Y402" s="994">
        <v>0</v>
      </c>
      <c r="Z402" s="993">
        <v>0</v>
      </c>
      <c r="AA402" s="994">
        <v>0</v>
      </c>
      <c r="AB402" s="993">
        <v>0</v>
      </c>
      <c r="AC402" s="994">
        <v>0</v>
      </c>
      <c r="AD402" s="993">
        <v>0</v>
      </c>
      <c r="AE402" s="994">
        <v>0</v>
      </c>
      <c r="AF402" s="993">
        <v>0</v>
      </c>
      <c r="AG402" s="994">
        <v>0</v>
      </c>
      <c r="AH402" s="993">
        <v>0</v>
      </c>
      <c r="AI402" s="994">
        <v>0</v>
      </c>
      <c r="AJ402" s="993">
        <v>0</v>
      </c>
      <c r="AK402" s="994">
        <v>0</v>
      </c>
      <c r="AL402" s="993">
        <v>0</v>
      </c>
      <c r="AM402" s="994">
        <v>0</v>
      </c>
      <c r="AN402" s="995">
        <v>0</v>
      </c>
      <c r="AO402" s="946"/>
      <c r="AP402" s="964"/>
      <c r="AQ402" s="946"/>
      <c r="AR402" s="992">
        <v>0</v>
      </c>
      <c r="AS402" s="993">
        <v>0</v>
      </c>
      <c r="AT402" s="994">
        <v>0</v>
      </c>
      <c r="AU402" s="993">
        <v>0</v>
      </c>
      <c r="AV402" s="994">
        <v>0</v>
      </c>
      <c r="AW402" s="993">
        <v>0</v>
      </c>
      <c r="AX402" s="994">
        <v>0</v>
      </c>
      <c r="AY402" s="993">
        <v>0</v>
      </c>
      <c r="AZ402" s="994">
        <v>0</v>
      </c>
      <c r="BA402" s="993">
        <v>0</v>
      </c>
      <c r="BB402" s="994">
        <v>0</v>
      </c>
      <c r="BC402" s="993">
        <v>0</v>
      </c>
      <c r="BD402" s="994">
        <v>0</v>
      </c>
      <c r="BE402" s="993">
        <v>0</v>
      </c>
      <c r="BF402" s="994">
        <v>0</v>
      </c>
      <c r="BG402" s="993">
        <v>0</v>
      </c>
      <c r="BH402" s="994">
        <v>0</v>
      </c>
      <c r="BI402" s="993">
        <v>0</v>
      </c>
      <c r="BJ402" s="994">
        <v>0</v>
      </c>
      <c r="BK402" s="993">
        <v>0</v>
      </c>
      <c r="BL402" s="994">
        <v>0</v>
      </c>
      <c r="BM402" s="993">
        <v>0</v>
      </c>
      <c r="BN402" s="994">
        <v>0</v>
      </c>
      <c r="BO402" s="993">
        <v>0</v>
      </c>
      <c r="BP402" s="994">
        <v>0</v>
      </c>
      <c r="BQ402" s="993">
        <v>0</v>
      </c>
      <c r="BR402" s="994">
        <v>0</v>
      </c>
      <c r="BS402" s="993">
        <v>0</v>
      </c>
      <c r="BT402" s="994">
        <v>0</v>
      </c>
      <c r="BU402" s="993">
        <v>0</v>
      </c>
      <c r="BV402" s="994">
        <v>0</v>
      </c>
      <c r="BW402" s="993">
        <v>0</v>
      </c>
      <c r="BX402" s="994">
        <v>0</v>
      </c>
      <c r="BY402" s="993">
        <v>0</v>
      </c>
      <c r="BZ402" s="994">
        <v>0</v>
      </c>
      <c r="CA402" s="995">
        <v>0</v>
      </c>
      <c r="CB402" s="946"/>
      <c r="CC402" s="971"/>
      <c r="CD402" s="946"/>
      <c r="CE402" s="972"/>
      <c r="CF402" s="946"/>
      <c r="CG402" s="992">
        <v>0</v>
      </c>
      <c r="CH402" s="993">
        <v>0</v>
      </c>
      <c r="CI402" s="994">
        <v>0</v>
      </c>
      <c r="CJ402" s="993">
        <v>0</v>
      </c>
      <c r="CK402" s="994">
        <v>0</v>
      </c>
      <c r="CL402" s="993">
        <v>0</v>
      </c>
      <c r="CM402" s="994">
        <v>0</v>
      </c>
      <c r="CN402" s="993">
        <v>0</v>
      </c>
      <c r="CO402" s="994">
        <v>0</v>
      </c>
      <c r="CP402" s="993">
        <v>0</v>
      </c>
      <c r="CQ402" s="994">
        <v>0</v>
      </c>
      <c r="CR402" s="993">
        <v>0</v>
      </c>
      <c r="CS402" s="994">
        <v>0</v>
      </c>
      <c r="CT402" s="993">
        <v>0</v>
      </c>
      <c r="CU402" s="994">
        <v>0</v>
      </c>
      <c r="CV402" s="993">
        <v>0</v>
      </c>
      <c r="CW402" s="994">
        <v>0</v>
      </c>
      <c r="CX402" s="993">
        <v>0</v>
      </c>
      <c r="CY402" s="994">
        <v>0</v>
      </c>
      <c r="CZ402" s="993">
        <v>0</v>
      </c>
      <c r="DA402" s="994">
        <v>0</v>
      </c>
      <c r="DB402" s="993">
        <v>0</v>
      </c>
      <c r="DC402" s="994">
        <v>0</v>
      </c>
      <c r="DD402" s="993">
        <v>0</v>
      </c>
      <c r="DE402" s="994">
        <v>0</v>
      </c>
      <c r="DF402" s="993">
        <v>0</v>
      </c>
      <c r="DG402" s="994">
        <v>0</v>
      </c>
      <c r="DH402" s="993">
        <v>0</v>
      </c>
      <c r="DI402" s="994">
        <v>0</v>
      </c>
      <c r="DJ402" s="993">
        <v>0</v>
      </c>
      <c r="DK402" s="994">
        <v>0</v>
      </c>
      <c r="DL402" s="993">
        <v>0</v>
      </c>
      <c r="DM402" s="994">
        <v>0</v>
      </c>
      <c r="DN402" s="993">
        <v>0</v>
      </c>
      <c r="DO402" s="994">
        <v>0</v>
      </c>
      <c r="DP402" s="995">
        <v>0</v>
      </c>
      <c r="DQ402" s="946"/>
      <c r="DR402" s="973"/>
      <c r="DS402" s="946"/>
      <c r="DT402" s="992">
        <v>0</v>
      </c>
      <c r="DU402" s="993">
        <v>0</v>
      </c>
      <c r="DV402" s="994">
        <v>0</v>
      </c>
      <c r="DW402" s="993">
        <v>0</v>
      </c>
      <c r="DX402" s="994">
        <v>0</v>
      </c>
      <c r="DY402" s="993">
        <v>0</v>
      </c>
      <c r="DZ402" s="994">
        <v>0</v>
      </c>
      <c r="EA402" s="993">
        <v>0</v>
      </c>
      <c r="EB402" s="994">
        <v>0</v>
      </c>
      <c r="EC402" s="993">
        <v>0</v>
      </c>
      <c r="ED402" s="994">
        <v>0</v>
      </c>
      <c r="EE402" s="993">
        <v>0</v>
      </c>
      <c r="EF402" s="994">
        <v>0</v>
      </c>
      <c r="EG402" s="993">
        <v>0</v>
      </c>
      <c r="EH402" s="994">
        <v>0</v>
      </c>
      <c r="EI402" s="993">
        <v>0</v>
      </c>
      <c r="EJ402" s="994">
        <v>0</v>
      </c>
      <c r="EK402" s="993">
        <v>0</v>
      </c>
      <c r="EL402" s="994">
        <v>0</v>
      </c>
      <c r="EM402" s="993">
        <v>0</v>
      </c>
      <c r="EN402" s="994">
        <v>0</v>
      </c>
      <c r="EO402" s="993">
        <v>0</v>
      </c>
      <c r="EP402" s="994">
        <v>0</v>
      </c>
      <c r="EQ402" s="993">
        <v>0</v>
      </c>
      <c r="ER402" s="994">
        <v>0</v>
      </c>
      <c r="ES402" s="993">
        <v>0</v>
      </c>
      <c r="ET402" s="994">
        <v>0</v>
      </c>
      <c r="EU402" s="993">
        <v>0</v>
      </c>
      <c r="EV402" s="994">
        <v>0</v>
      </c>
      <c r="EW402" s="993">
        <v>0</v>
      </c>
      <c r="EX402" s="994">
        <v>0</v>
      </c>
      <c r="EY402" s="993">
        <v>0</v>
      </c>
      <c r="EZ402" s="994">
        <v>0</v>
      </c>
      <c r="FA402" s="993">
        <v>0</v>
      </c>
      <c r="FB402" s="994">
        <v>0</v>
      </c>
      <c r="FC402" s="995">
        <v>0</v>
      </c>
      <c r="FD402" s="946"/>
      <c r="FE402" s="974"/>
      <c r="FF402" s="946"/>
      <c r="FG402" s="975"/>
      <c r="FI402" s="996" t="b">
        <v>1</v>
      </c>
    </row>
    <row r="403" spans="2:165" hidden="1" outlineLevel="1">
      <c r="B403" s="1013">
        <v>384</v>
      </c>
      <c r="C403" s="1021" t="s">
        <v>795</v>
      </c>
      <c r="E403" s="1015">
        <v>0</v>
      </c>
      <c r="F403" s="1016">
        <v>0</v>
      </c>
      <c r="G403" s="1017">
        <v>0</v>
      </c>
      <c r="H403" s="1016">
        <v>0</v>
      </c>
      <c r="I403" s="1017">
        <v>0</v>
      </c>
      <c r="J403" s="1016">
        <v>0</v>
      </c>
      <c r="K403" s="1017">
        <v>0</v>
      </c>
      <c r="L403" s="1016">
        <v>0</v>
      </c>
      <c r="M403" s="1017">
        <v>0</v>
      </c>
      <c r="N403" s="1016">
        <v>0</v>
      </c>
      <c r="O403" s="1017">
        <v>0</v>
      </c>
      <c r="P403" s="1016">
        <v>0</v>
      </c>
      <c r="Q403" s="1017">
        <v>0</v>
      </c>
      <c r="R403" s="1016">
        <v>0</v>
      </c>
      <c r="S403" s="1017">
        <v>0</v>
      </c>
      <c r="T403" s="1016">
        <v>0</v>
      </c>
      <c r="U403" s="1017">
        <v>0</v>
      </c>
      <c r="V403" s="1016">
        <v>0</v>
      </c>
      <c r="W403" s="1017">
        <v>0</v>
      </c>
      <c r="X403" s="1016">
        <v>0</v>
      </c>
      <c r="Y403" s="1017">
        <v>0</v>
      </c>
      <c r="Z403" s="1016">
        <v>0</v>
      </c>
      <c r="AA403" s="1017">
        <v>0</v>
      </c>
      <c r="AB403" s="1016">
        <v>0</v>
      </c>
      <c r="AC403" s="1017">
        <v>0</v>
      </c>
      <c r="AD403" s="1016">
        <v>0</v>
      </c>
      <c r="AE403" s="1017">
        <v>0</v>
      </c>
      <c r="AF403" s="1016">
        <v>0</v>
      </c>
      <c r="AG403" s="1017">
        <v>0</v>
      </c>
      <c r="AH403" s="1016">
        <v>0</v>
      </c>
      <c r="AI403" s="1017">
        <v>0</v>
      </c>
      <c r="AJ403" s="1016">
        <v>0</v>
      </c>
      <c r="AK403" s="1017">
        <v>0</v>
      </c>
      <c r="AL403" s="1016">
        <v>0</v>
      </c>
      <c r="AM403" s="1017">
        <v>0</v>
      </c>
      <c r="AN403" s="1018">
        <v>0</v>
      </c>
      <c r="AO403" s="946"/>
      <c r="AP403" s="964"/>
      <c r="AQ403" s="946"/>
      <c r="AR403" s="1015">
        <v>0</v>
      </c>
      <c r="AS403" s="1016">
        <v>0</v>
      </c>
      <c r="AT403" s="1017">
        <v>0</v>
      </c>
      <c r="AU403" s="1016">
        <v>0</v>
      </c>
      <c r="AV403" s="1017">
        <v>0</v>
      </c>
      <c r="AW403" s="1016">
        <v>0</v>
      </c>
      <c r="AX403" s="1017">
        <v>0</v>
      </c>
      <c r="AY403" s="1016">
        <v>0</v>
      </c>
      <c r="AZ403" s="1017">
        <v>0</v>
      </c>
      <c r="BA403" s="1016">
        <v>0</v>
      </c>
      <c r="BB403" s="1017">
        <v>0</v>
      </c>
      <c r="BC403" s="1016">
        <v>0</v>
      </c>
      <c r="BD403" s="1017">
        <v>0</v>
      </c>
      <c r="BE403" s="1016">
        <v>0</v>
      </c>
      <c r="BF403" s="1017">
        <v>0</v>
      </c>
      <c r="BG403" s="1016">
        <v>0</v>
      </c>
      <c r="BH403" s="1017">
        <v>0</v>
      </c>
      <c r="BI403" s="1016">
        <v>0</v>
      </c>
      <c r="BJ403" s="1017">
        <v>0</v>
      </c>
      <c r="BK403" s="1016">
        <v>0</v>
      </c>
      <c r="BL403" s="1017">
        <v>0</v>
      </c>
      <c r="BM403" s="1016">
        <v>0</v>
      </c>
      <c r="BN403" s="1017">
        <v>0</v>
      </c>
      <c r="BO403" s="1016">
        <v>0</v>
      </c>
      <c r="BP403" s="1017">
        <v>0</v>
      </c>
      <c r="BQ403" s="1016">
        <v>0</v>
      </c>
      <c r="BR403" s="1017">
        <v>0</v>
      </c>
      <c r="BS403" s="1016">
        <v>0</v>
      </c>
      <c r="BT403" s="1017">
        <v>0</v>
      </c>
      <c r="BU403" s="1016">
        <v>0</v>
      </c>
      <c r="BV403" s="1017">
        <v>0</v>
      </c>
      <c r="BW403" s="1016">
        <v>0</v>
      </c>
      <c r="BX403" s="1017">
        <v>0</v>
      </c>
      <c r="BY403" s="1016">
        <v>0</v>
      </c>
      <c r="BZ403" s="1017">
        <v>0</v>
      </c>
      <c r="CA403" s="1018">
        <v>0</v>
      </c>
      <c r="CB403" s="946"/>
      <c r="CC403" s="971"/>
      <c r="CD403" s="946"/>
      <c r="CE403" s="972"/>
      <c r="CF403" s="946"/>
      <c r="CG403" s="1015">
        <v>0</v>
      </c>
      <c r="CH403" s="1016">
        <v>0</v>
      </c>
      <c r="CI403" s="1017">
        <v>0</v>
      </c>
      <c r="CJ403" s="1016">
        <v>0</v>
      </c>
      <c r="CK403" s="1017">
        <v>0</v>
      </c>
      <c r="CL403" s="1016">
        <v>0</v>
      </c>
      <c r="CM403" s="1017">
        <v>0</v>
      </c>
      <c r="CN403" s="1016">
        <v>0</v>
      </c>
      <c r="CO403" s="1017">
        <v>0</v>
      </c>
      <c r="CP403" s="1016">
        <v>0</v>
      </c>
      <c r="CQ403" s="1017">
        <v>0</v>
      </c>
      <c r="CR403" s="1016">
        <v>0</v>
      </c>
      <c r="CS403" s="1017">
        <v>0</v>
      </c>
      <c r="CT403" s="1016">
        <v>0</v>
      </c>
      <c r="CU403" s="1017">
        <v>0</v>
      </c>
      <c r="CV403" s="1016">
        <v>0</v>
      </c>
      <c r="CW403" s="1017">
        <v>0</v>
      </c>
      <c r="CX403" s="1016">
        <v>0</v>
      </c>
      <c r="CY403" s="1017">
        <v>0</v>
      </c>
      <c r="CZ403" s="1016">
        <v>0</v>
      </c>
      <c r="DA403" s="1017">
        <v>0</v>
      </c>
      <c r="DB403" s="1016">
        <v>0</v>
      </c>
      <c r="DC403" s="1017">
        <v>0</v>
      </c>
      <c r="DD403" s="1016">
        <v>0</v>
      </c>
      <c r="DE403" s="1017">
        <v>0</v>
      </c>
      <c r="DF403" s="1016">
        <v>0</v>
      </c>
      <c r="DG403" s="1017">
        <v>0</v>
      </c>
      <c r="DH403" s="1016">
        <v>0</v>
      </c>
      <c r="DI403" s="1017">
        <v>0</v>
      </c>
      <c r="DJ403" s="1016">
        <v>0</v>
      </c>
      <c r="DK403" s="1017">
        <v>0</v>
      </c>
      <c r="DL403" s="1016">
        <v>0</v>
      </c>
      <c r="DM403" s="1017">
        <v>0</v>
      </c>
      <c r="DN403" s="1016">
        <v>0</v>
      </c>
      <c r="DO403" s="1017">
        <v>0</v>
      </c>
      <c r="DP403" s="1018">
        <v>0</v>
      </c>
      <c r="DQ403" s="946"/>
      <c r="DR403" s="973"/>
      <c r="DS403" s="946"/>
      <c r="DT403" s="1015">
        <v>0</v>
      </c>
      <c r="DU403" s="1016">
        <v>0</v>
      </c>
      <c r="DV403" s="1017">
        <v>0</v>
      </c>
      <c r="DW403" s="1016">
        <v>0</v>
      </c>
      <c r="DX403" s="1017">
        <v>0</v>
      </c>
      <c r="DY403" s="1016">
        <v>0</v>
      </c>
      <c r="DZ403" s="1017">
        <v>0</v>
      </c>
      <c r="EA403" s="1016">
        <v>0</v>
      </c>
      <c r="EB403" s="1017">
        <v>0</v>
      </c>
      <c r="EC403" s="1016">
        <v>0</v>
      </c>
      <c r="ED403" s="1017">
        <v>0</v>
      </c>
      <c r="EE403" s="1016">
        <v>0</v>
      </c>
      <c r="EF403" s="1017">
        <v>0</v>
      </c>
      <c r="EG403" s="1016">
        <v>0</v>
      </c>
      <c r="EH403" s="1017">
        <v>0</v>
      </c>
      <c r="EI403" s="1016">
        <v>0</v>
      </c>
      <c r="EJ403" s="1017">
        <v>0</v>
      </c>
      <c r="EK403" s="1016">
        <v>0</v>
      </c>
      <c r="EL403" s="1017">
        <v>0</v>
      </c>
      <c r="EM403" s="1016">
        <v>0</v>
      </c>
      <c r="EN403" s="1017">
        <v>0</v>
      </c>
      <c r="EO403" s="1016">
        <v>0</v>
      </c>
      <c r="EP403" s="1017">
        <v>0</v>
      </c>
      <c r="EQ403" s="1016">
        <v>0</v>
      </c>
      <c r="ER403" s="1017">
        <v>0</v>
      </c>
      <c r="ES403" s="1016">
        <v>0</v>
      </c>
      <c r="ET403" s="1017">
        <v>0</v>
      </c>
      <c r="EU403" s="1016">
        <v>0</v>
      </c>
      <c r="EV403" s="1017">
        <v>0</v>
      </c>
      <c r="EW403" s="1016">
        <v>0</v>
      </c>
      <c r="EX403" s="1017">
        <v>0</v>
      </c>
      <c r="EY403" s="1016">
        <v>0</v>
      </c>
      <c r="EZ403" s="1017">
        <v>0</v>
      </c>
      <c r="FA403" s="1016">
        <v>0</v>
      </c>
      <c r="FB403" s="1017">
        <v>0</v>
      </c>
      <c r="FC403" s="1018">
        <v>0</v>
      </c>
      <c r="FD403" s="946"/>
      <c r="FE403" s="974"/>
      <c r="FF403" s="946"/>
      <c r="FG403" s="975"/>
      <c r="FI403" s="1019" t="b">
        <v>1</v>
      </c>
    </row>
    <row r="404" spans="2:165" hidden="1" outlineLevel="1">
      <c r="B404" s="976">
        <v>385</v>
      </c>
      <c r="C404" s="977" t="s">
        <v>796</v>
      </c>
      <c r="E404" s="978">
        <v>0</v>
      </c>
      <c r="F404" s="979">
        <v>0</v>
      </c>
      <c r="G404" s="980">
        <v>0</v>
      </c>
      <c r="H404" s="979">
        <v>0</v>
      </c>
      <c r="I404" s="980">
        <v>0</v>
      </c>
      <c r="J404" s="979">
        <v>0</v>
      </c>
      <c r="K404" s="980">
        <v>0</v>
      </c>
      <c r="L404" s="979">
        <v>0</v>
      </c>
      <c r="M404" s="980">
        <v>0</v>
      </c>
      <c r="N404" s="979">
        <v>0</v>
      </c>
      <c r="O404" s="980">
        <v>0</v>
      </c>
      <c r="P404" s="979">
        <v>0</v>
      </c>
      <c r="Q404" s="980">
        <v>0</v>
      </c>
      <c r="R404" s="979">
        <v>0</v>
      </c>
      <c r="S404" s="980">
        <v>0</v>
      </c>
      <c r="T404" s="979">
        <v>0</v>
      </c>
      <c r="U404" s="980">
        <v>0</v>
      </c>
      <c r="V404" s="979">
        <v>0</v>
      </c>
      <c r="W404" s="980">
        <v>0</v>
      </c>
      <c r="X404" s="979">
        <v>0</v>
      </c>
      <c r="Y404" s="980">
        <v>0</v>
      </c>
      <c r="Z404" s="979">
        <v>0</v>
      </c>
      <c r="AA404" s="980">
        <v>0</v>
      </c>
      <c r="AB404" s="979">
        <v>0</v>
      </c>
      <c r="AC404" s="980">
        <v>0</v>
      </c>
      <c r="AD404" s="979">
        <v>0</v>
      </c>
      <c r="AE404" s="980">
        <v>0</v>
      </c>
      <c r="AF404" s="979">
        <v>0</v>
      </c>
      <c r="AG404" s="980">
        <v>0</v>
      </c>
      <c r="AH404" s="979">
        <v>0</v>
      </c>
      <c r="AI404" s="980">
        <v>0</v>
      </c>
      <c r="AJ404" s="979">
        <v>0</v>
      </c>
      <c r="AK404" s="980">
        <v>0</v>
      </c>
      <c r="AL404" s="979">
        <v>0</v>
      </c>
      <c r="AM404" s="980">
        <v>0</v>
      </c>
      <c r="AN404" s="981">
        <v>0</v>
      </c>
      <c r="AO404" s="946"/>
      <c r="AP404" s="964"/>
      <c r="AQ404" s="946"/>
      <c r="AR404" s="978">
        <v>0</v>
      </c>
      <c r="AS404" s="979">
        <v>0</v>
      </c>
      <c r="AT404" s="980">
        <v>0</v>
      </c>
      <c r="AU404" s="979">
        <v>0</v>
      </c>
      <c r="AV404" s="980">
        <v>0</v>
      </c>
      <c r="AW404" s="979">
        <v>0</v>
      </c>
      <c r="AX404" s="980">
        <v>0</v>
      </c>
      <c r="AY404" s="979">
        <v>0</v>
      </c>
      <c r="AZ404" s="980">
        <v>0</v>
      </c>
      <c r="BA404" s="979">
        <v>0</v>
      </c>
      <c r="BB404" s="980">
        <v>0</v>
      </c>
      <c r="BC404" s="979">
        <v>0</v>
      </c>
      <c r="BD404" s="980">
        <v>0</v>
      </c>
      <c r="BE404" s="979">
        <v>0</v>
      </c>
      <c r="BF404" s="980">
        <v>0</v>
      </c>
      <c r="BG404" s="979">
        <v>0</v>
      </c>
      <c r="BH404" s="980">
        <v>0</v>
      </c>
      <c r="BI404" s="979">
        <v>0</v>
      </c>
      <c r="BJ404" s="980">
        <v>0</v>
      </c>
      <c r="BK404" s="979">
        <v>0</v>
      </c>
      <c r="BL404" s="980">
        <v>0</v>
      </c>
      <c r="BM404" s="979">
        <v>0</v>
      </c>
      <c r="BN404" s="980">
        <v>0</v>
      </c>
      <c r="BO404" s="979">
        <v>0</v>
      </c>
      <c r="BP404" s="980">
        <v>0</v>
      </c>
      <c r="BQ404" s="979">
        <v>0</v>
      </c>
      <c r="BR404" s="980">
        <v>0</v>
      </c>
      <c r="BS404" s="979">
        <v>0</v>
      </c>
      <c r="BT404" s="980">
        <v>0</v>
      </c>
      <c r="BU404" s="979">
        <v>0</v>
      </c>
      <c r="BV404" s="980">
        <v>0</v>
      </c>
      <c r="BW404" s="979">
        <v>0</v>
      </c>
      <c r="BX404" s="980">
        <v>0</v>
      </c>
      <c r="BY404" s="979">
        <v>0</v>
      </c>
      <c r="BZ404" s="980">
        <v>0</v>
      </c>
      <c r="CA404" s="981">
        <v>0</v>
      </c>
      <c r="CB404" s="946"/>
      <c r="CC404" s="971"/>
      <c r="CD404" s="946"/>
      <c r="CE404" s="972"/>
      <c r="CF404" s="946"/>
      <c r="CG404" s="978">
        <v>0</v>
      </c>
      <c r="CH404" s="979">
        <v>0</v>
      </c>
      <c r="CI404" s="980">
        <v>0</v>
      </c>
      <c r="CJ404" s="979">
        <v>0</v>
      </c>
      <c r="CK404" s="980">
        <v>0</v>
      </c>
      <c r="CL404" s="979">
        <v>0</v>
      </c>
      <c r="CM404" s="980">
        <v>0</v>
      </c>
      <c r="CN404" s="979">
        <v>0</v>
      </c>
      <c r="CO404" s="980">
        <v>0</v>
      </c>
      <c r="CP404" s="979">
        <v>0</v>
      </c>
      <c r="CQ404" s="980">
        <v>0</v>
      </c>
      <c r="CR404" s="979">
        <v>0</v>
      </c>
      <c r="CS404" s="980">
        <v>0</v>
      </c>
      <c r="CT404" s="979">
        <v>0</v>
      </c>
      <c r="CU404" s="980">
        <v>0</v>
      </c>
      <c r="CV404" s="979">
        <v>0</v>
      </c>
      <c r="CW404" s="980">
        <v>0</v>
      </c>
      <c r="CX404" s="979">
        <v>0</v>
      </c>
      <c r="CY404" s="980">
        <v>0</v>
      </c>
      <c r="CZ404" s="979">
        <v>0</v>
      </c>
      <c r="DA404" s="980">
        <v>0</v>
      </c>
      <c r="DB404" s="979">
        <v>0</v>
      </c>
      <c r="DC404" s="980">
        <v>0</v>
      </c>
      <c r="DD404" s="979">
        <v>0</v>
      </c>
      <c r="DE404" s="980">
        <v>0</v>
      </c>
      <c r="DF404" s="979">
        <v>0</v>
      </c>
      <c r="DG404" s="980">
        <v>0</v>
      </c>
      <c r="DH404" s="979">
        <v>0</v>
      </c>
      <c r="DI404" s="980">
        <v>0</v>
      </c>
      <c r="DJ404" s="979">
        <v>0</v>
      </c>
      <c r="DK404" s="980">
        <v>0</v>
      </c>
      <c r="DL404" s="979">
        <v>0</v>
      </c>
      <c r="DM404" s="980">
        <v>0</v>
      </c>
      <c r="DN404" s="979">
        <v>0</v>
      </c>
      <c r="DO404" s="980">
        <v>0</v>
      </c>
      <c r="DP404" s="981">
        <v>0</v>
      </c>
      <c r="DQ404" s="946"/>
      <c r="DR404" s="973"/>
      <c r="DS404" s="946"/>
      <c r="DT404" s="978">
        <v>0</v>
      </c>
      <c r="DU404" s="979">
        <v>0</v>
      </c>
      <c r="DV404" s="980">
        <v>0</v>
      </c>
      <c r="DW404" s="979">
        <v>0</v>
      </c>
      <c r="DX404" s="980">
        <v>0</v>
      </c>
      <c r="DY404" s="979">
        <v>0</v>
      </c>
      <c r="DZ404" s="980">
        <v>0</v>
      </c>
      <c r="EA404" s="979">
        <v>0</v>
      </c>
      <c r="EB404" s="980">
        <v>0</v>
      </c>
      <c r="EC404" s="979">
        <v>0</v>
      </c>
      <c r="ED404" s="980">
        <v>0</v>
      </c>
      <c r="EE404" s="979">
        <v>0</v>
      </c>
      <c r="EF404" s="980">
        <v>0</v>
      </c>
      <c r="EG404" s="979">
        <v>0</v>
      </c>
      <c r="EH404" s="980">
        <v>0</v>
      </c>
      <c r="EI404" s="979">
        <v>0</v>
      </c>
      <c r="EJ404" s="980">
        <v>0</v>
      </c>
      <c r="EK404" s="979">
        <v>0</v>
      </c>
      <c r="EL404" s="980">
        <v>0</v>
      </c>
      <c r="EM404" s="979">
        <v>0</v>
      </c>
      <c r="EN404" s="980">
        <v>0</v>
      </c>
      <c r="EO404" s="979">
        <v>0</v>
      </c>
      <c r="EP404" s="980">
        <v>0</v>
      </c>
      <c r="EQ404" s="979">
        <v>0</v>
      </c>
      <c r="ER404" s="980">
        <v>0</v>
      </c>
      <c r="ES404" s="979">
        <v>0</v>
      </c>
      <c r="ET404" s="980">
        <v>0</v>
      </c>
      <c r="EU404" s="979">
        <v>0</v>
      </c>
      <c r="EV404" s="980">
        <v>0</v>
      </c>
      <c r="EW404" s="979">
        <v>0</v>
      </c>
      <c r="EX404" s="980">
        <v>0</v>
      </c>
      <c r="EY404" s="979">
        <v>0</v>
      </c>
      <c r="EZ404" s="980">
        <v>0</v>
      </c>
      <c r="FA404" s="979">
        <v>0</v>
      </c>
      <c r="FB404" s="980">
        <v>0</v>
      </c>
      <c r="FC404" s="981">
        <v>0</v>
      </c>
      <c r="FD404" s="946"/>
      <c r="FE404" s="974"/>
      <c r="FF404" s="946"/>
      <c r="FG404" s="975"/>
      <c r="FI404" s="982" t="b">
        <v>1</v>
      </c>
    </row>
    <row r="405" spans="2:165" hidden="1" outlineLevel="1">
      <c r="B405" s="1013">
        <v>386</v>
      </c>
      <c r="C405" s="1021" t="s">
        <v>797</v>
      </c>
      <c r="E405" s="1015">
        <v>0</v>
      </c>
      <c r="F405" s="1016">
        <v>0</v>
      </c>
      <c r="G405" s="1017">
        <v>0</v>
      </c>
      <c r="H405" s="1016">
        <v>0</v>
      </c>
      <c r="I405" s="1017">
        <v>0</v>
      </c>
      <c r="J405" s="1016">
        <v>0</v>
      </c>
      <c r="K405" s="1017">
        <v>0</v>
      </c>
      <c r="L405" s="1016">
        <v>0</v>
      </c>
      <c r="M405" s="1017">
        <v>0</v>
      </c>
      <c r="N405" s="1016">
        <v>0</v>
      </c>
      <c r="O405" s="1017">
        <v>0</v>
      </c>
      <c r="P405" s="1016">
        <v>0</v>
      </c>
      <c r="Q405" s="1017">
        <v>0</v>
      </c>
      <c r="R405" s="1016">
        <v>0</v>
      </c>
      <c r="S405" s="1017">
        <v>0</v>
      </c>
      <c r="T405" s="1016">
        <v>0</v>
      </c>
      <c r="U405" s="1017">
        <v>0</v>
      </c>
      <c r="V405" s="1016">
        <v>0</v>
      </c>
      <c r="W405" s="1017">
        <v>0</v>
      </c>
      <c r="X405" s="1016">
        <v>0</v>
      </c>
      <c r="Y405" s="1017">
        <v>0</v>
      </c>
      <c r="Z405" s="1016">
        <v>0</v>
      </c>
      <c r="AA405" s="1017">
        <v>0</v>
      </c>
      <c r="AB405" s="1016">
        <v>0</v>
      </c>
      <c r="AC405" s="1017">
        <v>0</v>
      </c>
      <c r="AD405" s="1016">
        <v>0</v>
      </c>
      <c r="AE405" s="1017">
        <v>0</v>
      </c>
      <c r="AF405" s="1016">
        <v>0</v>
      </c>
      <c r="AG405" s="1017">
        <v>0</v>
      </c>
      <c r="AH405" s="1016">
        <v>0</v>
      </c>
      <c r="AI405" s="1017">
        <v>0</v>
      </c>
      <c r="AJ405" s="1016">
        <v>0</v>
      </c>
      <c r="AK405" s="1017">
        <v>0</v>
      </c>
      <c r="AL405" s="1016">
        <v>0</v>
      </c>
      <c r="AM405" s="1017">
        <v>0</v>
      </c>
      <c r="AN405" s="1018">
        <v>0</v>
      </c>
      <c r="AO405" s="946"/>
      <c r="AP405" s="964"/>
      <c r="AQ405" s="946"/>
      <c r="AR405" s="1015">
        <v>0</v>
      </c>
      <c r="AS405" s="1016">
        <v>0</v>
      </c>
      <c r="AT405" s="1017">
        <v>0</v>
      </c>
      <c r="AU405" s="1016">
        <v>0</v>
      </c>
      <c r="AV405" s="1017">
        <v>0</v>
      </c>
      <c r="AW405" s="1016">
        <v>0</v>
      </c>
      <c r="AX405" s="1017">
        <v>0</v>
      </c>
      <c r="AY405" s="1016">
        <v>0</v>
      </c>
      <c r="AZ405" s="1017">
        <v>0</v>
      </c>
      <c r="BA405" s="1016">
        <v>0</v>
      </c>
      <c r="BB405" s="1017">
        <v>0</v>
      </c>
      <c r="BC405" s="1016">
        <v>0</v>
      </c>
      <c r="BD405" s="1017">
        <v>0</v>
      </c>
      <c r="BE405" s="1016">
        <v>0</v>
      </c>
      <c r="BF405" s="1017">
        <v>0</v>
      </c>
      <c r="BG405" s="1016">
        <v>0</v>
      </c>
      <c r="BH405" s="1017">
        <v>0</v>
      </c>
      <c r="BI405" s="1016">
        <v>0</v>
      </c>
      <c r="BJ405" s="1017">
        <v>0</v>
      </c>
      <c r="BK405" s="1016">
        <v>0</v>
      </c>
      <c r="BL405" s="1017">
        <v>0</v>
      </c>
      <c r="BM405" s="1016">
        <v>0</v>
      </c>
      <c r="BN405" s="1017">
        <v>0</v>
      </c>
      <c r="BO405" s="1016">
        <v>0</v>
      </c>
      <c r="BP405" s="1017">
        <v>0</v>
      </c>
      <c r="BQ405" s="1016">
        <v>0</v>
      </c>
      <c r="BR405" s="1017">
        <v>0</v>
      </c>
      <c r="BS405" s="1016">
        <v>0</v>
      </c>
      <c r="BT405" s="1017">
        <v>0</v>
      </c>
      <c r="BU405" s="1016">
        <v>0</v>
      </c>
      <c r="BV405" s="1017">
        <v>0</v>
      </c>
      <c r="BW405" s="1016">
        <v>0</v>
      </c>
      <c r="BX405" s="1017">
        <v>0</v>
      </c>
      <c r="BY405" s="1016">
        <v>0</v>
      </c>
      <c r="BZ405" s="1017">
        <v>0</v>
      </c>
      <c r="CA405" s="1018">
        <v>0</v>
      </c>
      <c r="CB405" s="946"/>
      <c r="CC405" s="971"/>
      <c r="CD405" s="946"/>
      <c r="CE405" s="972"/>
      <c r="CF405" s="946"/>
      <c r="CG405" s="1015">
        <v>0</v>
      </c>
      <c r="CH405" s="1016">
        <v>0</v>
      </c>
      <c r="CI405" s="1017">
        <v>0</v>
      </c>
      <c r="CJ405" s="1016">
        <v>0</v>
      </c>
      <c r="CK405" s="1017">
        <v>0</v>
      </c>
      <c r="CL405" s="1016">
        <v>0</v>
      </c>
      <c r="CM405" s="1017">
        <v>0</v>
      </c>
      <c r="CN405" s="1016">
        <v>0</v>
      </c>
      <c r="CO405" s="1017">
        <v>0</v>
      </c>
      <c r="CP405" s="1016">
        <v>0</v>
      </c>
      <c r="CQ405" s="1017">
        <v>0</v>
      </c>
      <c r="CR405" s="1016">
        <v>0</v>
      </c>
      <c r="CS405" s="1017">
        <v>0</v>
      </c>
      <c r="CT405" s="1016">
        <v>0</v>
      </c>
      <c r="CU405" s="1017">
        <v>0</v>
      </c>
      <c r="CV405" s="1016">
        <v>0</v>
      </c>
      <c r="CW405" s="1017">
        <v>0</v>
      </c>
      <c r="CX405" s="1016">
        <v>0</v>
      </c>
      <c r="CY405" s="1017">
        <v>0</v>
      </c>
      <c r="CZ405" s="1016">
        <v>0</v>
      </c>
      <c r="DA405" s="1017">
        <v>0</v>
      </c>
      <c r="DB405" s="1016">
        <v>0</v>
      </c>
      <c r="DC405" s="1017">
        <v>0</v>
      </c>
      <c r="DD405" s="1016">
        <v>0</v>
      </c>
      <c r="DE405" s="1017">
        <v>0</v>
      </c>
      <c r="DF405" s="1016">
        <v>0</v>
      </c>
      <c r="DG405" s="1017">
        <v>0</v>
      </c>
      <c r="DH405" s="1016">
        <v>0</v>
      </c>
      <c r="DI405" s="1017">
        <v>0</v>
      </c>
      <c r="DJ405" s="1016">
        <v>0</v>
      </c>
      <c r="DK405" s="1017">
        <v>0</v>
      </c>
      <c r="DL405" s="1016">
        <v>0</v>
      </c>
      <c r="DM405" s="1017">
        <v>0</v>
      </c>
      <c r="DN405" s="1016">
        <v>0</v>
      </c>
      <c r="DO405" s="1017">
        <v>0</v>
      </c>
      <c r="DP405" s="1018">
        <v>0</v>
      </c>
      <c r="DQ405" s="946"/>
      <c r="DR405" s="973"/>
      <c r="DS405" s="946"/>
      <c r="DT405" s="1015">
        <v>0</v>
      </c>
      <c r="DU405" s="1016">
        <v>0</v>
      </c>
      <c r="DV405" s="1017">
        <v>0</v>
      </c>
      <c r="DW405" s="1016">
        <v>0</v>
      </c>
      <c r="DX405" s="1017">
        <v>0</v>
      </c>
      <c r="DY405" s="1016">
        <v>0</v>
      </c>
      <c r="DZ405" s="1017">
        <v>0</v>
      </c>
      <c r="EA405" s="1016">
        <v>0</v>
      </c>
      <c r="EB405" s="1017">
        <v>0</v>
      </c>
      <c r="EC405" s="1016">
        <v>0</v>
      </c>
      <c r="ED405" s="1017">
        <v>0</v>
      </c>
      <c r="EE405" s="1016">
        <v>0</v>
      </c>
      <c r="EF405" s="1017">
        <v>0</v>
      </c>
      <c r="EG405" s="1016">
        <v>0</v>
      </c>
      <c r="EH405" s="1017">
        <v>0</v>
      </c>
      <c r="EI405" s="1016">
        <v>0</v>
      </c>
      <c r="EJ405" s="1017">
        <v>0</v>
      </c>
      <c r="EK405" s="1016">
        <v>0</v>
      </c>
      <c r="EL405" s="1017">
        <v>0</v>
      </c>
      <c r="EM405" s="1016">
        <v>0</v>
      </c>
      <c r="EN405" s="1017">
        <v>0</v>
      </c>
      <c r="EO405" s="1016">
        <v>0</v>
      </c>
      <c r="EP405" s="1017">
        <v>0</v>
      </c>
      <c r="EQ405" s="1016">
        <v>0</v>
      </c>
      <c r="ER405" s="1017">
        <v>0</v>
      </c>
      <c r="ES405" s="1016">
        <v>0</v>
      </c>
      <c r="ET405" s="1017">
        <v>0</v>
      </c>
      <c r="EU405" s="1016">
        <v>0</v>
      </c>
      <c r="EV405" s="1017">
        <v>0</v>
      </c>
      <c r="EW405" s="1016">
        <v>0</v>
      </c>
      <c r="EX405" s="1017">
        <v>0</v>
      </c>
      <c r="EY405" s="1016">
        <v>0</v>
      </c>
      <c r="EZ405" s="1017">
        <v>0</v>
      </c>
      <c r="FA405" s="1016">
        <v>0</v>
      </c>
      <c r="FB405" s="1017">
        <v>0</v>
      </c>
      <c r="FC405" s="1018">
        <v>0</v>
      </c>
      <c r="FD405" s="946"/>
      <c r="FE405" s="974"/>
      <c r="FF405" s="946"/>
      <c r="FG405" s="975"/>
      <c r="FI405" s="1019" t="b">
        <v>1</v>
      </c>
    </row>
    <row r="406" spans="2:165" hidden="1" outlineLevel="1">
      <c r="B406" s="976">
        <v>387</v>
      </c>
      <c r="C406" s="977" t="s">
        <v>798</v>
      </c>
      <c r="E406" s="978">
        <v>0</v>
      </c>
      <c r="F406" s="979">
        <v>0</v>
      </c>
      <c r="G406" s="980">
        <v>0</v>
      </c>
      <c r="H406" s="979">
        <v>0</v>
      </c>
      <c r="I406" s="980">
        <v>0</v>
      </c>
      <c r="J406" s="979">
        <v>0</v>
      </c>
      <c r="K406" s="980">
        <v>0</v>
      </c>
      <c r="L406" s="979">
        <v>0</v>
      </c>
      <c r="M406" s="980">
        <v>0</v>
      </c>
      <c r="N406" s="979">
        <v>0</v>
      </c>
      <c r="O406" s="980">
        <v>0</v>
      </c>
      <c r="P406" s="979">
        <v>0</v>
      </c>
      <c r="Q406" s="980">
        <v>0</v>
      </c>
      <c r="R406" s="979">
        <v>0</v>
      </c>
      <c r="S406" s="980">
        <v>0</v>
      </c>
      <c r="T406" s="979">
        <v>0</v>
      </c>
      <c r="U406" s="980">
        <v>0</v>
      </c>
      <c r="V406" s="979">
        <v>0</v>
      </c>
      <c r="W406" s="980">
        <v>0</v>
      </c>
      <c r="X406" s="979">
        <v>0</v>
      </c>
      <c r="Y406" s="980">
        <v>0</v>
      </c>
      <c r="Z406" s="979">
        <v>0</v>
      </c>
      <c r="AA406" s="980">
        <v>0</v>
      </c>
      <c r="AB406" s="979">
        <v>0</v>
      </c>
      <c r="AC406" s="980">
        <v>0</v>
      </c>
      <c r="AD406" s="979">
        <v>0</v>
      </c>
      <c r="AE406" s="980">
        <v>0</v>
      </c>
      <c r="AF406" s="979">
        <v>0</v>
      </c>
      <c r="AG406" s="980">
        <v>0</v>
      </c>
      <c r="AH406" s="979">
        <v>0</v>
      </c>
      <c r="AI406" s="980">
        <v>0</v>
      </c>
      <c r="AJ406" s="979">
        <v>0</v>
      </c>
      <c r="AK406" s="980">
        <v>0</v>
      </c>
      <c r="AL406" s="979">
        <v>0</v>
      </c>
      <c r="AM406" s="980">
        <v>0</v>
      </c>
      <c r="AN406" s="981">
        <v>0</v>
      </c>
      <c r="AO406" s="946"/>
      <c r="AP406" s="964"/>
      <c r="AQ406" s="946"/>
      <c r="AR406" s="978">
        <v>0</v>
      </c>
      <c r="AS406" s="979">
        <v>0</v>
      </c>
      <c r="AT406" s="980">
        <v>0</v>
      </c>
      <c r="AU406" s="979">
        <v>0</v>
      </c>
      <c r="AV406" s="980">
        <v>0</v>
      </c>
      <c r="AW406" s="979">
        <v>0</v>
      </c>
      <c r="AX406" s="980">
        <v>0</v>
      </c>
      <c r="AY406" s="979">
        <v>0</v>
      </c>
      <c r="AZ406" s="980">
        <v>0</v>
      </c>
      <c r="BA406" s="979">
        <v>0</v>
      </c>
      <c r="BB406" s="980">
        <v>0</v>
      </c>
      <c r="BC406" s="979">
        <v>0</v>
      </c>
      <c r="BD406" s="980">
        <v>0</v>
      </c>
      <c r="BE406" s="979">
        <v>0</v>
      </c>
      <c r="BF406" s="980">
        <v>0</v>
      </c>
      <c r="BG406" s="979">
        <v>0</v>
      </c>
      <c r="BH406" s="980">
        <v>0</v>
      </c>
      <c r="BI406" s="979">
        <v>0</v>
      </c>
      <c r="BJ406" s="980">
        <v>0</v>
      </c>
      <c r="BK406" s="979">
        <v>0</v>
      </c>
      <c r="BL406" s="980">
        <v>0</v>
      </c>
      <c r="BM406" s="979">
        <v>0</v>
      </c>
      <c r="BN406" s="980">
        <v>0</v>
      </c>
      <c r="BO406" s="979">
        <v>0</v>
      </c>
      <c r="BP406" s="980">
        <v>0</v>
      </c>
      <c r="BQ406" s="979">
        <v>0</v>
      </c>
      <c r="BR406" s="980">
        <v>0</v>
      </c>
      <c r="BS406" s="979">
        <v>0</v>
      </c>
      <c r="BT406" s="980">
        <v>0</v>
      </c>
      <c r="BU406" s="979">
        <v>0</v>
      </c>
      <c r="BV406" s="980">
        <v>0</v>
      </c>
      <c r="BW406" s="979">
        <v>0</v>
      </c>
      <c r="BX406" s="980">
        <v>0</v>
      </c>
      <c r="BY406" s="979">
        <v>0</v>
      </c>
      <c r="BZ406" s="980">
        <v>0</v>
      </c>
      <c r="CA406" s="981">
        <v>0</v>
      </c>
      <c r="CB406" s="946"/>
      <c r="CC406" s="971"/>
      <c r="CD406" s="946"/>
      <c r="CE406" s="972"/>
      <c r="CF406" s="946"/>
      <c r="CG406" s="978">
        <v>0</v>
      </c>
      <c r="CH406" s="979">
        <v>0</v>
      </c>
      <c r="CI406" s="980">
        <v>0</v>
      </c>
      <c r="CJ406" s="979">
        <v>0</v>
      </c>
      <c r="CK406" s="980">
        <v>0</v>
      </c>
      <c r="CL406" s="979">
        <v>0</v>
      </c>
      <c r="CM406" s="980">
        <v>0</v>
      </c>
      <c r="CN406" s="979">
        <v>0</v>
      </c>
      <c r="CO406" s="980">
        <v>0</v>
      </c>
      <c r="CP406" s="979">
        <v>0</v>
      </c>
      <c r="CQ406" s="980">
        <v>0</v>
      </c>
      <c r="CR406" s="979">
        <v>0</v>
      </c>
      <c r="CS406" s="980">
        <v>0</v>
      </c>
      <c r="CT406" s="979">
        <v>0</v>
      </c>
      <c r="CU406" s="980">
        <v>0</v>
      </c>
      <c r="CV406" s="979">
        <v>0</v>
      </c>
      <c r="CW406" s="980">
        <v>0</v>
      </c>
      <c r="CX406" s="979">
        <v>0</v>
      </c>
      <c r="CY406" s="980">
        <v>0</v>
      </c>
      <c r="CZ406" s="979">
        <v>0</v>
      </c>
      <c r="DA406" s="980">
        <v>0</v>
      </c>
      <c r="DB406" s="979">
        <v>0</v>
      </c>
      <c r="DC406" s="980">
        <v>0</v>
      </c>
      <c r="DD406" s="979">
        <v>0</v>
      </c>
      <c r="DE406" s="980">
        <v>0</v>
      </c>
      <c r="DF406" s="979">
        <v>0</v>
      </c>
      <c r="DG406" s="980">
        <v>0</v>
      </c>
      <c r="DH406" s="979">
        <v>0</v>
      </c>
      <c r="DI406" s="980">
        <v>0</v>
      </c>
      <c r="DJ406" s="979">
        <v>0</v>
      </c>
      <c r="DK406" s="980">
        <v>0</v>
      </c>
      <c r="DL406" s="979">
        <v>0</v>
      </c>
      <c r="DM406" s="980">
        <v>0</v>
      </c>
      <c r="DN406" s="979">
        <v>0</v>
      </c>
      <c r="DO406" s="980">
        <v>0</v>
      </c>
      <c r="DP406" s="981">
        <v>0</v>
      </c>
      <c r="DQ406" s="946"/>
      <c r="DR406" s="973"/>
      <c r="DS406" s="946"/>
      <c r="DT406" s="978">
        <v>0</v>
      </c>
      <c r="DU406" s="979">
        <v>0</v>
      </c>
      <c r="DV406" s="980">
        <v>0</v>
      </c>
      <c r="DW406" s="979">
        <v>0</v>
      </c>
      <c r="DX406" s="980">
        <v>0</v>
      </c>
      <c r="DY406" s="979">
        <v>0</v>
      </c>
      <c r="DZ406" s="980">
        <v>0</v>
      </c>
      <c r="EA406" s="979">
        <v>0</v>
      </c>
      <c r="EB406" s="980">
        <v>0</v>
      </c>
      <c r="EC406" s="979">
        <v>0</v>
      </c>
      <c r="ED406" s="980">
        <v>0</v>
      </c>
      <c r="EE406" s="979">
        <v>0</v>
      </c>
      <c r="EF406" s="980">
        <v>0</v>
      </c>
      <c r="EG406" s="979">
        <v>0</v>
      </c>
      <c r="EH406" s="980">
        <v>0</v>
      </c>
      <c r="EI406" s="979">
        <v>0</v>
      </c>
      <c r="EJ406" s="980">
        <v>0</v>
      </c>
      <c r="EK406" s="979">
        <v>0</v>
      </c>
      <c r="EL406" s="980">
        <v>0</v>
      </c>
      <c r="EM406" s="979">
        <v>0</v>
      </c>
      <c r="EN406" s="980">
        <v>0</v>
      </c>
      <c r="EO406" s="979">
        <v>0</v>
      </c>
      <c r="EP406" s="980">
        <v>0</v>
      </c>
      <c r="EQ406" s="979">
        <v>0</v>
      </c>
      <c r="ER406" s="980">
        <v>0</v>
      </c>
      <c r="ES406" s="979">
        <v>0</v>
      </c>
      <c r="ET406" s="980">
        <v>0</v>
      </c>
      <c r="EU406" s="979">
        <v>0</v>
      </c>
      <c r="EV406" s="980">
        <v>0</v>
      </c>
      <c r="EW406" s="979">
        <v>0</v>
      </c>
      <c r="EX406" s="980">
        <v>0</v>
      </c>
      <c r="EY406" s="979">
        <v>0</v>
      </c>
      <c r="EZ406" s="980">
        <v>0</v>
      </c>
      <c r="FA406" s="979">
        <v>0</v>
      </c>
      <c r="FB406" s="980">
        <v>0</v>
      </c>
      <c r="FC406" s="981">
        <v>0</v>
      </c>
      <c r="FD406" s="946"/>
      <c r="FE406" s="974"/>
      <c r="FF406" s="946"/>
      <c r="FG406" s="975"/>
      <c r="FI406" s="982" t="b">
        <v>1</v>
      </c>
    </row>
    <row r="407" spans="2:165" hidden="1" outlineLevel="1">
      <c r="B407" s="983">
        <v>388</v>
      </c>
      <c r="C407" s="984" t="s">
        <v>799</v>
      </c>
      <c r="E407" s="985">
        <v>0</v>
      </c>
      <c r="F407" s="986">
        <v>0</v>
      </c>
      <c r="G407" s="987">
        <v>0</v>
      </c>
      <c r="H407" s="986">
        <v>0</v>
      </c>
      <c r="I407" s="987">
        <v>0</v>
      </c>
      <c r="J407" s="986">
        <v>0</v>
      </c>
      <c r="K407" s="987">
        <v>0</v>
      </c>
      <c r="L407" s="986">
        <v>0</v>
      </c>
      <c r="M407" s="987">
        <v>0</v>
      </c>
      <c r="N407" s="986">
        <v>0</v>
      </c>
      <c r="O407" s="987">
        <v>0</v>
      </c>
      <c r="P407" s="986">
        <v>0</v>
      </c>
      <c r="Q407" s="987">
        <v>0</v>
      </c>
      <c r="R407" s="986">
        <v>0</v>
      </c>
      <c r="S407" s="987">
        <v>0</v>
      </c>
      <c r="T407" s="986">
        <v>0</v>
      </c>
      <c r="U407" s="987">
        <v>0</v>
      </c>
      <c r="V407" s="986">
        <v>0</v>
      </c>
      <c r="W407" s="987">
        <v>0</v>
      </c>
      <c r="X407" s="986">
        <v>0</v>
      </c>
      <c r="Y407" s="987">
        <v>0</v>
      </c>
      <c r="Z407" s="986">
        <v>0</v>
      </c>
      <c r="AA407" s="987">
        <v>0</v>
      </c>
      <c r="AB407" s="986">
        <v>0</v>
      </c>
      <c r="AC407" s="987">
        <v>0</v>
      </c>
      <c r="AD407" s="986">
        <v>0</v>
      </c>
      <c r="AE407" s="987">
        <v>0</v>
      </c>
      <c r="AF407" s="986">
        <v>0</v>
      </c>
      <c r="AG407" s="987">
        <v>0</v>
      </c>
      <c r="AH407" s="986">
        <v>0</v>
      </c>
      <c r="AI407" s="987">
        <v>0</v>
      </c>
      <c r="AJ407" s="986">
        <v>0</v>
      </c>
      <c r="AK407" s="987">
        <v>0</v>
      </c>
      <c r="AL407" s="986">
        <v>0</v>
      </c>
      <c r="AM407" s="987">
        <v>0</v>
      </c>
      <c r="AN407" s="988">
        <v>0</v>
      </c>
      <c r="AO407" s="946"/>
      <c r="AP407" s="964"/>
      <c r="AQ407" s="946"/>
      <c r="AR407" s="985">
        <v>0</v>
      </c>
      <c r="AS407" s="986">
        <v>0</v>
      </c>
      <c r="AT407" s="987">
        <v>0</v>
      </c>
      <c r="AU407" s="986">
        <v>0</v>
      </c>
      <c r="AV407" s="987">
        <v>0</v>
      </c>
      <c r="AW407" s="986">
        <v>0</v>
      </c>
      <c r="AX407" s="987">
        <v>0</v>
      </c>
      <c r="AY407" s="986">
        <v>0</v>
      </c>
      <c r="AZ407" s="987">
        <v>0</v>
      </c>
      <c r="BA407" s="986">
        <v>0</v>
      </c>
      <c r="BB407" s="987">
        <v>0</v>
      </c>
      <c r="BC407" s="986">
        <v>0</v>
      </c>
      <c r="BD407" s="987">
        <v>0</v>
      </c>
      <c r="BE407" s="986">
        <v>0</v>
      </c>
      <c r="BF407" s="987">
        <v>0</v>
      </c>
      <c r="BG407" s="986">
        <v>0</v>
      </c>
      <c r="BH407" s="987">
        <v>0</v>
      </c>
      <c r="BI407" s="986">
        <v>0</v>
      </c>
      <c r="BJ407" s="987">
        <v>0</v>
      </c>
      <c r="BK407" s="986">
        <v>0</v>
      </c>
      <c r="BL407" s="987">
        <v>0</v>
      </c>
      <c r="BM407" s="986">
        <v>0</v>
      </c>
      <c r="BN407" s="987">
        <v>0</v>
      </c>
      <c r="BO407" s="986">
        <v>0</v>
      </c>
      <c r="BP407" s="987">
        <v>0</v>
      </c>
      <c r="BQ407" s="986">
        <v>0</v>
      </c>
      <c r="BR407" s="987">
        <v>0</v>
      </c>
      <c r="BS407" s="986">
        <v>0</v>
      </c>
      <c r="BT407" s="987">
        <v>0</v>
      </c>
      <c r="BU407" s="986">
        <v>0</v>
      </c>
      <c r="BV407" s="987">
        <v>0</v>
      </c>
      <c r="BW407" s="986">
        <v>0</v>
      </c>
      <c r="BX407" s="987">
        <v>0</v>
      </c>
      <c r="BY407" s="986">
        <v>0</v>
      </c>
      <c r="BZ407" s="987">
        <v>0</v>
      </c>
      <c r="CA407" s="988">
        <v>0</v>
      </c>
      <c r="CB407" s="946"/>
      <c r="CC407" s="971"/>
      <c r="CD407" s="946"/>
      <c r="CE407" s="972"/>
      <c r="CF407" s="946"/>
      <c r="CG407" s="985">
        <v>0</v>
      </c>
      <c r="CH407" s="986">
        <v>0</v>
      </c>
      <c r="CI407" s="987">
        <v>0</v>
      </c>
      <c r="CJ407" s="986">
        <v>0</v>
      </c>
      <c r="CK407" s="987">
        <v>0</v>
      </c>
      <c r="CL407" s="986">
        <v>0</v>
      </c>
      <c r="CM407" s="987">
        <v>0</v>
      </c>
      <c r="CN407" s="986">
        <v>0</v>
      </c>
      <c r="CO407" s="987">
        <v>0</v>
      </c>
      <c r="CP407" s="986">
        <v>0</v>
      </c>
      <c r="CQ407" s="987">
        <v>0</v>
      </c>
      <c r="CR407" s="986">
        <v>0</v>
      </c>
      <c r="CS407" s="987">
        <v>0</v>
      </c>
      <c r="CT407" s="986">
        <v>0</v>
      </c>
      <c r="CU407" s="987">
        <v>0</v>
      </c>
      <c r="CV407" s="986">
        <v>0</v>
      </c>
      <c r="CW407" s="987">
        <v>0</v>
      </c>
      <c r="CX407" s="986">
        <v>0</v>
      </c>
      <c r="CY407" s="987">
        <v>0</v>
      </c>
      <c r="CZ407" s="986">
        <v>0</v>
      </c>
      <c r="DA407" s="987">
        <v>0</v>
      </c>
      <c r="DB407" s="986">
        <v>0</v>
      </c>
      <c r="DC407" s="987">
        <v>0</v>
      </c>
      <c r="DD407" s="986">
        <v>0</v>
      </c>
      <c r="DE407" s="987">
        <v>0</v>
      </c>
      <c r="DF407" s="986">
        <v>0</v>
      </c>
      <c r="DG407" s="987">
        <v>0</v>
      </c>
      <c r="DH407" s="986">
        <v>0</v>
      </c>
      <c r="DI407" s="987">
        <v>0</v>
      </c>
      <c r="DJ407" s="986">
        <v>0</v>
      </c>
      <c r="DK407" s="987">
        <v>0</v>
      </c>
      <c r="DL407" s="986">
        <v>0</v>
      </c>
      <c r="DM407" s="987">
        <v>0</v>
      </c>
      <c r="DN407" s="986">
        <v>0</v>
      </c>
      <c r="DO407" s="987">
        <v>0</v>
      </c>
      <c r="DP407" s="988">
        <v>0</v>
      </c>
      <c r="DQ407" s="946"/>
      <c r="DR407" s="973"/>
      <c r="DS407" s="946"/>
      <c r="DT407" s="985">
        <v>0</v>
      </c>
      <c r="DU407" s="986">
        <v>0</v>
      </c>
      <c r="DV407" s="987">
        <v>0</v>
      </c>
      <c r="DW407" s="986">
        <v>0</v>
      </c>
      <c r="DX407" s="987">
        <v>0</v>
      </c>
      <c r="DY407" s="986">
        <v>0</v>
      </c>
      <c r="DZ407" s="987">
        <v>0</v>
      </c>
      <c r="EA407" s="986">
        <v>0</v>
      </c>
      <c r="EB407" s="987">
        <v>0</v>
      </c>
      <c r="EC407" s="986">
        <v>0</v>
      </c>
      <c r="ED407" s="987">
        <v>0</v>
      </c>
      <c r="EE407" s="986">
        <v>0</v>
      </c>
      <c r="EF407" s="987">
        <v>0</v>
      </c>
      <c r="EG407" s="986">
        <v>0</v>
      </c>
      <c r="EH407" s="987">
        <v>0</v>
      </c>
      <c r="EI407" s="986">
        <v>0</v>
      </c>
      <c r="EJ407" s="987">
        <v>0</v>
      </c>
      <c r="EK407" s="986">
        <v>0</v>
      </c>
      <c r="EL407" s="987">
        <v>0</v>
      </c>
      <c r="EM407" s="986">
        <v>0</v>
      </c>
      <c r="EN407" s="987">
        <v>0</v>
      </c>
      <c r="EO407" s="986">
        <v>0</v>
      </c>
      <c r="EP407" s="987">
        <v>0</v>
      </c>
      <c r="EQ407" s="986">
        <v>0</v>
      </c>
      <c r="ER407" s="987">
        <v>0</v>
      </c>
      <c r="ES407" s="986">
        <v>0</v>
      </c>
      <c r="ET407" s="987">
        <v>0</v>
      </c>
      <c r="EU407" s="986">
        <v>0</v>
      </c>
      <c r="EV407" s="987">
        <v>0</v>
      </c>
      <c r="EW407" s="986">
        <v>0</v>
      </c>
      <c r="EX407" s="987">
        <v>0</v>
      </c>
      <c r="EY407" s="986">
        <v>0</v>
      </c>
      <c r="EZ407" s="987">
        <v>0</v>
      </c>
      <c r="FA407" s="986">
        <v>0</v>
      </c>
      <c r="FB407" s="987">
        <v>0</v>
      </c>
      <c r="FC407" s="988">
        <v>0</v>
      </c>
      <c r="FD407" s="946"/>
      <c r="FE407" s="974"/>
      <c r="FF407" s="946"/>
      <c r="FG407" s="975"/>
      <c r="FI407" s="989" t="b">
        <v>1</v>
      </c>
    </row>
    <row r="408" spans="2:165" hidden="1" outlineLevel="1">
      <c r="B408" s="990">
        <v>389</v>
      </c>
      <c r="C408" s="991" t="s">
        <v>800</v>
      </c>
      <c r="E408" s="992">
        <v>0</v>
      </c>
      <c r="F408" s="993">
        <v>0</v>
      </c>
      <c r="G408" s="994">
        <v>0</v>
      </c>
      <c r="H408" s="993">
        <v>0</v>
      </c>
      <c r="I408" s="994">
        <v>0</v>
      </c>
      <c r="J408" s="993">
        <v>0</v>
      </c>
      <c r="K408" s="994">
        <v>0</v>
      </c>
      <c r="L408" s="993">
        <v>0</v>
      </c>
      <c r="M408" s="994">
        <v>0</v>
      </c>
      <c r="N408" s="993">
        <v>0</v>
      </c>
      <c r="O408" s="994">
        <v>0</v>
      </c>
      <c r="P408" s="993">
        <v>0</v>
      </c>
      <c r="Q408" s="994">
        <v>0</v>
      </c>
      <c r="R408" s="993">
        <v>0</v>
      </c>
      <c r="S408" s="994">
        <v>0</v>
      </c>
      <c r="T408" s="993">
        <v>0</v>
      </c>
      <c r="U408" s="994">
        <v>0</v>
      </c>
      <c r="V408" s="993">
        <v>0</v>
      </c>
      <c r="W408" s="994">
        <v>0</v>
      </c>
      <c r="X408" s="993">
        <v>0</v>
      </c>
      <c r="Y408" s="994">
        <v>0</v>
      </c>
      <c r="Z408" s="993">
        <v>0</v>
      </c>
      <c r="AA408" s="994">
        <v>0</v>
      </c>
      <c r="AB408" s="993">
        <v>0</v>
      </c>
      <c r="AC408" s="994">
        <v>0</v>
      </c>
      <c r="AD408" s="993">
        <v>0</v>
      </c>
      <c r="AE408" s="994">
        <v>0</v>
      </c>
      <c r="AF408" s="993">
        <v>0</v>
      </c>
      <c r="AG408" s="994">
        <v>0</v>
      </c>
      <c r="AH408" s="993">
        <v>0</v>
      </c>
      <c r="AI408" s="994">
        <v>0</v>
      </c>
      <c r="AJ408" s="993">
        <v>0</v>
      </c>
      <c r="AK408" s="994">
        <v>0</v>
      </c>
      <c r="AL408" s="993">
        <v>0</v>
      </c>
      <c r="AM408" s="994">
        <v>0</v>
      </c>
      <c r="AN408" s="995">
        <v>0</v>
      </c>
      <c r="AO408" s="946"/>
      <c r="AP408" s="964"/>
      <c r="AQ408" s="946"/>
      <c r="AR408" s="992">
        <v>0</v>
      </c>
      <c r="AS408" s="993">
        <v>0</v>
      </c>
      <c r="AT408" s="994">
        <v>0</v>
      </c>
      <c r="AU408" s="993">
        <v>0</v>
      </c>
      <c r="AV408" s="994">
        <v>0</v>
      </c>
      <c r="AW408" s="993">
        <v>0</v>
      </c>
      <c r="AX408" s="994">
        <v>0</v>
      </c>
      <c r="AY408" s="993">
        <v>0</v>
      </c>
      <c r="AZ408" s="994">
        <v>0</v>
      </c>
      <c r="BA408" s="993">
        <v>0</v>
      </c>
      <c r="BB408" s="994">
        <v>0</v>
      </c>
      <c r="BC408" s="993">
        <v>0</v>
      </c>
      <c r="BD408" s="994">
        <v>0</v>
      </c>
      <c r="BE408" s="993">
        <v>0</v>
      </c>
      <c r="BF408" s="994">
        <v>0</v>
      </c>
      <c r="BG408" s="993">
        <v>0</v>
      </c>
      <c r="BH408" s="994">
        <v>0</v>
      </c>
      <c r="BI408" s="993">
        <v>0</v>
      </c>
      <c r="BJ408" s="994">
        <v>0</v>
      </c>
      <c r="BK408" s="993">
        <v>0</v>
      </c>
      <c r="BL408" s="994">
        <v>0</v>
      </c>
      <c r="BM408" s="993">
        <v>0</v>
      </c>
      <c r="BN408" s="994">
        <v>0</v>
      </c>
      <c r="BO408" s="993">
        <v>0</v>
      </c>
      <c r="BP408" s="994">
        <v>0</v>
      </c>
      <c r="BQ408" s="993">
        <v>0</v>
      </c>
      <c r="BR408" s="994">
        <v>0</v>
      </c>
      <c r="BS408" s="993">
        <v>0</v>
      </c>
      <c r="BT408" s="994">
        <v>0</v>
      </c>
      <c r="BU408" s="993">
        <v>0</v>
      </c>
      <c r="BV408" s="994">
        <v>0</v>
      </c>
      <c r="BW408" s="993">
        <v>0</v>
      </c>
      <c r="BX408" s="994">
        <v>0</v>
      </c>
      <c r="BY408" s="993">
        <v>0</v>
      </c>
      <c r="BZ408" s="994">
        <v>0</v>
      </c>
      <c r="CA408" s="995">
        <v>0</v>
      </c>
      <c r="CB408" s="946"/>
      <c r="CC408" s="971"/>
      <c r="CD408" s="946"/>
      <c r="CE408" s="972"/>
      <c r="CF408" s="946"/>
      <c r="CG408" s="992">
        <v>0</v>
      </c>
      <c r="CH408" s="993">
        <v>0</v>
      </c>
      <c r="CI408" s="994">
        <v>0</v>
      </c>
      <c r="CJ408" s="993">
        <v>0</v>
      </c>
      <c r="CK408" s="994">
        <v>0</v>
      </c>
      <c r="CL408" s="993">
        <v>0</v>
      </c>
      <c r="CM408" s="994">
        <v>0</v>
      </c>
      <c r="CN408" s="993">
        <v>0</v>
      </c>
      <c r="CO408" s="994">
        <v>0</v>
      </c>
      <c r="CP408" s="993">
        <v>0</v>
      </c>
      <c r="CQ408" s="994">
        <v>0</v>
      </c>
      <c r="CR408" s="993">
        <v>0</v>
      </c>
      <c r="CS408" s="994">
        <v>0</v>
      </c>
      <c r="CT408" s="993">
        <v>0</v>
      </c>
      <c r="CU408" s="994">
        <v>0</v>
      </c>
      <c r="CV408" s="993">
        <v>0</v>
      </c>
      <c r="CW408" s="994">
        <v>0</v>
      </c>
      <c r="CX408" s="993">
        <v>0</v>
      </c>
      <c r="CY408" s="994">
        <v>0</v>
      </c>
      <c r="CZ408" s="993">
        <v>0</v>
      </c>
      <c r="DA408" s="994">
        <v>0</v>
      </c>
      <c r="DB408" s="993">
        <v>0</v>
      </c>
      <c r="DC408" s="994">
        <v>0</v>
      </c>
      <c r="DD408" s="993">
        <v>0</v>
      </c>
      <c r="DE408" s="994">
        <v>0</v>
      </c>
      <c r="DF408" s="993">
        <v>0</v>
      </c>
      <c r="DG408" s="994">
        <v>0</v>
      </c>
      <c r="DH408" s="993">
        <v>0</v>
      </c>
      <c r="DI408" s="994">
        <v>0</v>
      </c>
      <c r="DJ408" s="993">
        <v>0</v>
      </c>
      <c r="DK408" s="994">
        <v>0</v>
      </c>
      <c r="DL408" s="993">
        <v>0</v>
      </c>
      <c r="DM408" s="994">
        <v>0</v>
      </c>
      <c r="DN408" s="993">
        <v>0</v>
      </c>
      <c r="DO408" s="994">
        <v>0</v>
      </c>
      <c r="DP408" s="995">
        <v>0</v>
      </c>
      <c r="DQ408" s="946"/>
      <c r="DR408" s="973"/>
      <c r="DS408" s="946"/>
      <c r="DT408" s="992">
        <v>0</v>
      </c>
      <c r="DU408" s="993">
        <v>0</v>
      </c>
      <c r="DV408" s="994">
        <v>0</v>
      </c>
      <c r="DW408" s="993">
        <v>0</v>
      </c>
      <c r="DX408" s="994">
        <v>0</v>
      </c>
      <c r="DY408" s="993">
        <v>0</v>
      </c>
      <c r="DZ408" s="994">
        <v>0</v>
      </c>
      <c r="EA408" s="993">
        <v>0</v>
      </c>
      <c r="EB408" s="994">
        <v>0</v>
      </c>
      <c r="EC408" s="993">
        <v>0</v>
      </c>
      <c r="ED408" s="994">
        <v>0</v>
      </c>
      <c r="EE408" s="993">
        <v>0</v>
      </c>
      <c r="EF408" s="994">
        <v>0</v>
      </c>
      <c r="EG408" s="993">
        <v>0</v>
      </c>
      <c r="EH408" s="994">
        <v>0</v>
      </c>
      <c r="EI408" s="993">
        <v>0</v>
      </c>
      <c r="EJ408" s="994">
        <v>0</v>
      </c>
      <c r="EK408" s="993">
        <v>0</v>
      </c>
      <c r="EL408" s="994">
        <v>0</v>
      </c>
      <c r="EM408" s="993">
        <v>0</v>
      </c>
      <c r="EN408" s="994">
        <v>0</v>
      </c>
      <c r="EO408" s="993">
        <v>0</v>
      </c>
      <c r="EP408" s="994">
        <v>0</v>
      </c>
      <c r="EQ408" s="993">
        <v>0</v>
      </c>
      <c r="ER408" s="994">
        <v>0</v>
      </c>
      <c r="ES408" s="993">
        <v>0</v>
      </c>
      <c r="ET408" s="994">
        <v>0</v>
      </c>
      <c r="EU408" s="993">
        <v>0</v>
      </c>
      <c r="EV408" s="994">
        <v>0</v>
      </c>
      <c r="EW408" s="993">
        <v>0</v>
      </c>
      <c r="EX408" s="994">
        <v>0</v>
      </c>
      <c r="EY408" s="993">
        <v>0</v>
      </c>
      <c r="EZ408" s="994">
        <v>0</v>
      </c>
      <c r="FA408" s="993">
        <v>0</v>
      </c>
      <c r="FB408" s="994">
        <v>0</v>
      </c>
      <c r="FC408" s="995">
        <v>0</v>
      </c>
      <c r="FD408" s="946"/>
      <c r="FE408" s="974"/>
      <c r="FF408" s="946"/>
      <c r="FG408" s="975"/>
      <c r="FI408" s="996" t="b">
        <v>1</v>
      </c>
    </row>
    <row r="409" spans="2:165" hidden="1" outlineLevel="1">
      <c r="B409" s="983">
        <v>390</v>
      </c>
      <c r="C409" s="984" t="s">
        <v>801</v>
      </c>
      <c r="E409" s="985">
        <v>0</v>
      </c>
      <c r="F409" s="986">
        <v>0</v>
      </c>
      <c r="G409" s="987">
        <v>0</v>
      </c>
      <c r="H409" s="986">
        <v>0</v>
      </c>
      <c r="I409" s="987">
        <v>0</v>
      </c>
      <c r="J409" s="986">
        <v>0</v>
      </c>
      <c r="K409" s="987">
        <v>0</v>
      </c>
      <c r="L409" s="986">
        <v>0</v>
      </c>
      <c r="M409" s="987">
        <v>0</v>
      </c>
      <c r="N409" s="986">
        <v>0</v>
      </c>
      <c r="O409" s="987">
        <v>0</v>
      </c>
      <c r="P409" s="986">
        <v>0</v>
      </c>
      <c r="Q409" s="987">
        <v>0</v>
      </c>
      <c r="R409" s="986">
        <v>0</v>
      </c>
      <c r="S409" s="987">
        <v>0</v>
      </c>
      <c r="T409" s="986">
        <v>0</v>
      </c>
      <c r="U409" s="987">
        <v>0</v>
      </c>
      <c r="V409" s="986">
        <v>0</v>
      </c>
      <c r="W409" s="987">
        <v>0</v>
      </c>
      <c r="X409" s="986">
        <v>0</v>
      </c>
      <c r="Y409" s="987">
        <v>0</v>
      </c>
      <c r="Z409" s="986">
        <v>0</v>
      </c>
      <c r="AA409" s="987">
        <v>0</v>
      </c>
      <c r="AB409" s="986">
        <v>0</v>
      </c>
      <c r="AC409" s="987">
        <v>0</v>
      </c>
      <c r="AD409" s="986">
        <v>0</v>
      </c>
      <c r="AE409" s="987">
        <v>0</v>
      </c>
      <c r="AF409" s="986">
        <v>0</v>
      </c>
      <c r="AG409" s="987">
        <v>0</v>
      </c>
      <c r="AH409" s="986">
        <v>0</v>
      </c>
      <c r="AI409" s="987">
        <v>0</v>
      </c>
      <c r="AJ409" s="986">
        <v>0</v>
      </c>
      <c r="AK409" s="987">
        <v>0</v>
      </c>
      <c r="AL409" s="986">
        <v>0</v>
      </c>
      <c r="AM409" s="987">
        <v>0</v>
      </c>
      <c r="AN409" s="988">
        <v>0</v>
      </c>
      <c r="AO409" s="946"/>
      <c r="AP409" s="964"/>
      <c r="AQ409" s="946"/>
      <c r="AR409" s="985">
        <v>0</v>
      </c>
      <c r="AS409" s="986">
        <v>0</v>
      </c>
      <c r="AT409" s="987">
        <v>0</v>
      </c>
      <c r="AU409" s="986">
        <v>0</v>
      </c>
      <c r="AV409" s="987">
        <v>0</v>
      </c>
      <c r="AW409" s="986">
        <v>0</v>
      </c>
      <c r="AX409" s="987">
        <v>0</v>
      </c>
      <c r="AY409" s="986">
        <v>0</v>
      </c>
      <c r="AZ409" s="987">
        <v>0</v>
      </c>
      <c r="BA409" s="986">
        <v>0</v>
      </c>
      <c r="BB409" s="987">
        <v>0</v>
      </c>
      <c r="BC409" s="986">
        <v>0</v>
      </c>
      <c r="BD409" s="987">
        <v>0</v>
      </c>
      <c r="BE409" s="986">
        <v>0</v>
      </c>
      <c r="BF409" s="987">
        <v>0</v>
      </c>
      <c r="BG409" s="986">
        <v>0</v>
      </c>
      <c r="BH409" s="987">
        <v>0</v>
      </c>
      <c r="BI409" s="986">
        <v>0</v>
      </c>
      <c r="BJ409" s="987">
        <v>0</v>
      </c>
      <c r="BK409" s="986">
        <v>0</v>
      </c>
      <c r="BL409" s="987">
        <v>0</v>
      </c>
      <c r="BM409" s="986">
        <v>0</v>
      </c>
      <c r="BN409" s="987">
        <v>0</v>
      </c>
      <c r="BO409" s="986">
        <v>0</v>
      </c>
      <c r="BP409" s="987">
        <v>0</v>
      </c>
      <c r="BQ409" s="986">
        <v>0</v>
      </c>
      <c r="BR409" s="987">
        <v>0</v>
      </c>
      <c r="BS409" s="986">
        <v>0</v>
      </c>
      <c r="BT409" s="987">
        <v>0</v>
      </c>
      <c r="BU409" s="986">
        <v>0</v>
      </c>
      <c r="BV409" s="987">
        <v>0</v>
      </c>
      <c r="BW409" s="986">
        <v>0</v>
      </c>
      <c r="BX409" s="987">
        <v>0</v>
      </c>
      <c r="BY409" s="986">
        <v>0</v>
      </c>
      <c r="BZ409" s="987">
        <v>0</v>
      </c>
      <c r="CA409" s="988">
        <v>0</v>
      </c>
      <c r="CB409" s="946"/>
      <c r="CC409" s="971"/>
      <c r="CD409" s="946"/>
      <c r="CE409" s="972"/>
      <c r="CF409" s="946"/>
      <c r="CG409" s="985">
        <v>0</v>
      </c>
      <c r="CH409" s="986">
        <v>0</v>
      </c>
      <c r="CI409" s="987">
        <v>0</v>
      </c>
      <c r="CJ409" s="986">
        <v>0</v>
      </c>
      <c r="CK409" s="987">
        <v>0</v>
      </c>
      <c r="CL409" s="986">
        <v>0</v>
      </c>
      <c r="CM409" s="987">
        <v>0</v>
      </c>
      <c r="CN409" s="986">
        <v>0</v>
      </c>
      <c r="CO409" s="987">
        <v>0</v>
      </c>
      <c r="CP409" s="986">
        <v>0</v>
      </c>
      <c r="CQ409" s="987">
        <v>0</v>
      </c>
      <c r="CR409" s="986">
        <v>0</v>
      </c>
      <c r="CS409" s="987">
        <v>0</v>
      </c>
      <c r="CT409" s="986">
        <v>0</v>
      </c>
      <c r="CU409" s="987">
        <v>0</v>
      </c>
      <c r="CV409" s="986">
        <v>0</v>
      </c>
      <c r="CW409" s="987">
        <v>0</v>
      </c>
      <c r="CX409" s="986">
        <v>0</v>
      </c>
      <c r="CY409" s="987">
        <v>0</v>
      </c>
      <c r="CZ409" s="986">
        <v>0</v>
      </c>
      <c r="DA409" s="987">
        <v>0</v>
      </c>
      <c r="DB409" s="986">
        <v>0</v>
      </c>
      <c r="DC409" s="987">
        <v>0</v>
      </c>
      <c r="DD409" s="986">
        <v>0</v>
      </c>
      <c r="DE409" s="987">
        <v>0</v>
      </c>
      <c r="DF409" s="986">
        <v>0</v>
      </c>
      <c r="DG409" s="987">
        <v>0</v>
      </c>
      <c r="DH409" s="986">
        <v>0</v>
      </c>
      <c r="DI409" s="987">
        <v>0</v>
      </c>
      <c r="DJ409" s="986">
        <v>0</v>
      </c>
      <c r="DK409" s="987">
        <v>0</v>
      </c>
      <c r="DL409" s="986">
        <v>0</v>
      </c>
      <c r="DM409" s="987">
        <v>0</v>
      </c>
      <c r="DN409" s="986">
        <v>0</v>
      </c>
      <c r="DO409" s="987">
        <v>0</v>
      </c>
      <c r="DP409" s="988">
        <v>0</v>
      </c>
      <c r="DQ409" s="946"/>
      <c r="DR409" s="973"/>
      <c r="DS409" s="946"/>
      <c r="DT409" s="985">
        <v>0</v>
      </c>
      <c r="DU409" s="986">
        <v>0</v>
      </c>
      <c r="DV409" s="987">
        <v>0</v>
      </c>
      <c r="DW409" s="986">
        <v>0</v>
      </c>
      <c r="DX409" s="987">
        <v>0</v>
      </c>
      <c r="DY409" s="986">
        <v>0</v>
      </c>
      <c r="DZ409" s="987">
        <v>0</v>
      </c>
      <c r="EA409" s="986">
        <v>0</v>
      </c>
      <c r="EB409" s="987">
        <v>0</v>
      </c>
      <c r="EC409" s="986">
        <v>0</v>
      </c>
      <c r="ED409" s="987">
        <v>0</v>
      </c>
      <c r="EE409" s="986">
        <v>0</v>
      </c>
      <c r="EF409" s="987">
        <v>0</v>
      </c>
      <c r="EG409" s="986">
        <v>0</v>
      </c>
      <c r="EH409" s="987">
        <v>0</v>
      </c>
      <c r="EI409" s="986">
        <v>0</v>
      </c>
      <c r="EJ409" s="987">
        <v>0</v>
      </c>
      <c r="EK409" s="986">
        <v>0</v>
      </c>
      <c r="EL409" s="987">
        <v>0</v>
      </c>
      <c r="EM409" s="986">
        <v>0</v>
      </c>
      <c r="EN409" s="987">
        <v>0</v>
      </c>
      <c r="EO409" s="986">
        <v>0</v>
      </c>
      <c r="EP409" s="987">
        <v>0</v>
      </c>
      <c r="EQ409" s="986">
        <v>0</v>
      </c>
      <c r="ER409" s="987">
        <v>0</v>
      </c>
      <c r="ES409" s="986">
        <v>0</v>
      </c>
      <c r="ET409" s="987">
        <v>0</v>
      </c>
      <c r="EU409" s="986">
        <v>0</v>
      </c>
      <c r="EV409" s="987">
        <v>0</v>
      </c>
      <c r="EW409" s="986">
        <v>0</v>
      </c>
      <c r="EX409" s="987">
        <v>0</v>
      </c>
      <c r="EY409" s="986">
        <v>0</v>
      </c>
      <c r="EZ409" s="987">
        <v>0</v>
      </c>
      <c r="FA409" s="986">
        <v>0</v>
      </c>
      <c r="FB409" s="987">
        <v>0</v>
      </c>
      <c r="FC409" s="988">
        <v>0</v>
      </c>
      <c r="FD409" s="946"/>
      <c r="FE409" s="974"/>
      <c r="FF409" s="946"/>
      <c r="FG409" s="975"/>
      <c r="FI409" s="989" t="b">
        <v>1</v>
      </c>
    </row>
    <row r="410" spans="2:165" hidden="1" outlineLevel="1">
      <c r="B410" s="990">
        <v>391</v>
      </c>
      <c r="C410" s="991" t="s">
        <v>802</v>
      </c>
      <c r="E410" s="992">
        <v>0</v>
      </c>
      <c r="F410" s="993">
        <v>0</v>
      </c>
      <c r="G410" s="994">
        <v>0</v>
      </c>
      <c r="H410" s="993">
        <v>0</v>
      </c>
      <c r="I410" s="994">
        <v>0</v>
      </c>
      <c r="J410" s="993">
        <v>0</v>
      </c>
      <c r="K410" s="994">
        <v>0</v>
      </c>
      <c r="L410" s="993">
        <v>0</v>
      </c>
      <c r="M410" s="994">
        <v>0</v>
      </c>
      <c r="N410" s="993">
        <v>0</v>
      </c>
      <c r="O410" s="994">
        <v>0</v>
      </c>
      <c r="P410" s="993">
        <v>0</v>
      </c>
      <c r="Q410" s="994">
        <v>0</v>
      </c>
      <c r="R410" s="993">
        <v>0</v>
      </c>
      <c r="S410" s="994">
        <v>0</v>
      </c>
      <c r="T410" s="993">
        <v>0</v>
      </c>
      <c r="U410" s="994">
        <v>0</v>
      </c>
      <c r="V410" s="993">
        <v>0</v>
      </c>
      <c r="W410" s="994">
        <v>0</v>
      </c>
      <c r="X410" s="993">
        <v>0</v>
      </c>
      <c r="Y410" s="994">
        <v>0</v>
      </c>
      <c r="Z410" s="993">
        <v>0</v>
      </c>
      <c r="AA410" s="994">
        <v>0</v>
      </c>
      <c r="AB410" s="993">
        <v>0</v>
      </c>
      <c r="AC410" s="994">
        <v>0</v>
      </c>
      <c r="AD410" s="993">
        <v>0</v>
      </c>
      <c r="AE410" s="994">
        <v>0</v>
      </c>
      <c r="AF410" s="993">
        <v>0</v>
      </c>
      <c r="AG410" s="994">
        <v>0</v>
      </c>
      <c r="AH410" s="993">
        <v>0</v>
      </c>
      <c r="AI410" s="994">
        <v>0</v>
      </c>
      <c r="AJ410" s="993">
        <v>0</v>
      </c>
      <c r="AK410" s="994">
        <v>0</v>
      </c>
      <c r="AL410" s="993">
        <v>0</v>
      </c>
      <c r="AM410" s="994">
        <v>0</v>
      </c>
      <c r="AN410" s="995">
        <v>0</v>
      </c>
      <c r="AO410" s="946"/>
      <c r="AP410" s="964"/>
      <c r="AQ410" s="946"/>
      <c r="AR410" s="992">
        <v>0</v>
      </c>
      <c r="AS410" s="993">
        <v>0</v>
      </c>
      <c r="AT410" s="994">
        <v>0</v>
      </c>
      <c r="AU410" s="993">
        <v>0</v>
      </c>
      <c r="AV410" s="994">
        <v>0</v>
      </c>
      <c r="AW410" s="993">
        <v>0</v>
      </c>
      <c r="AX410" s="994">
        <v>0</v>
      </c>
      <c r="AY410" s="993">
        <v>0</v>
      </c>
      <c r="AZ410" s="994">
        <v>0</v>
      </c>
      <c r="BA410" s="993">
        <v>0</v>
      </c>
      <c r="BB410" s="994">
        <v>0</v>
      </c>
      <c r="BC410" s="993">
        <v>0</v>
      </c>
      <c r="BD410" s="994">
        <v>0</v>
      </c>
      <c r="BE410" s="993">
        <v>0</v>
      </c>
      <c r="BF410" s="994">
        <v>0</v>
      </c>
      <c r="BG410" s="993">
        <v>0</v>
      </c>
      <c r="BH410" s="994">
        <v>0</v>
      </c>
      <c r="BI410" s="993">
        <v>0</v>
      </c>
      <c r="BJ410" s="994">
        <v>0</v>
      </c>
      <c r="BK410" s="993">
        <v>0</v>
      </c>
      <c r="BL410" s="994">
        <v>0</v>
      </c>
      <c r="BM410" s="993">
        <v>0</v>
      </c>
      <c r="BN410" s="994">
        <v>0</v>
      </c>
      <c r="BO410" s="993">
        <v>0</v>
      </c>
      <c r="BP410" s="994">
        <v>0</v>
      </c>
      <c r="BQ410" s="993">
        <v>0</v>
      </c>
      <c r="BR410" s="994">
        <v>0</v>
      </c>
      <c r="BS410" s="993">
        <v>0</v>
      </c>
      <c r="BT410" s="994">
        <v>0</v>
      </c>
      <c r="BU410" s="993">
        <v>0</v>
      </c>
      <c r="BV410" s="994">
        <v>0</v>
      </c>
      <c r="BW410" s="993">
        <v>0</v>
      </c>
      <c r="BX410" s="994">
        <v>0</v>
      </c>
      <c r="BY410" s="993">
        <v>0</v>
      </c>
      <c r="BZ410" s="994">
        <v>0</v>
      </c>
      <c r="CA410" s="995">
        <v>0</v>
      </c>
      <c r="CB410" s="946"/>
      <c r="CC410" s="971"/>
      <c r="CD410" s="946"/>
      <c r="CE410" s="972"/>
      <c r="CF410" s="946"/>
      <c r="CG410" s="992">
        <v>0</v>
      </c>
      <c r="CH410" s="993">
        <v>0</v>
      </c>
      <c r="CI410" s="994">
        <v>0</v>
      </c>
      <c r="CJ410" s="993">
        <v>0</v>
      </c>
      <c r="CK410" s="994">
        <v>0</v>
      </c>
      <c r="CL410" s="993">
        <v>0</v>
      </c>
      <c r="CM410" s="994">
        <v>0</v>
      </c>
      <c r="CN410" s="993">
        <v>0</v>
      </c>
      <c r="CO410" s="994">
        <v>0</v>
      </c>
      <c r="CP410" s="993">
        <v>0</v>
      </c>
      <c r="CQ410" s="994">
        <v>0</v>
      </c>
      <c r="CR410" s="993">
        <v>0</v>
      </c>
      <c r="CS410" s="994">
        <v>0</v>
      </c>
      <c r="CT410" s="993">
        <v>0</v>
      </c>
      <c r="CU410" s="994">
        <v>0</v>
      </c>
      <c r="CV410" s="993">
        <v>0</v>
      </c>
      <c r="CW410" s="994">
        <v>0</v>
      </c>
      <c r="CX410" s="993">
        <v>0</v>
      </c>
      <c r="CY410" s="994">
        <v>0</v>
      </c>
      <c r="CZ410" s="993">
        <v>0</v>
      </c>
      <c r="DA410" s="994">
        <v>0</v>
      </c>
      <c r="DB410" s="993">
        <v>0</v>
      </c>
      <c r="DC410" s="994">
        <v>0</v>
      </c>
      <c r="DD410" s="993">
        <v>0</v>
      </c>
      <c r="DE410" s="994">
        <v>0</v>
      </c>
      <c r="DF410" s="993">
        <v>0</v>
      </c>
      <c r="DG410" s="994">
        <v>0</v>
      </c>
      <c r="DH410" s="993">
        <v>0</v>
      </c>
      <c r="DI410" s="994">
        <v>0</v>
      </c>
      <c r="DJ410" s="993">
        <v>0</v>
      </c>
      <c r="DK410" s="994">
        <v>0</v>
      </c>
      <c r="DL410" s="993">
        <v>0</v>
      </c>
      <c r="DM410" s="994">
        <v>0</v>
      </c>
      <c r="DN410" s="993">
        <v>0</v>
      </c>
      <c r="DO410" s="994">
        <v>0</v>
      </c>
      <c r="DP410" s="995">
        <v>0</v>
      </c>
      <c r="DQ410" s="946"/>
      <c r="DR410" s="973"/>
      <c r="DS410" s="946"/>
      <c r="DT410" s="992">
        <v>0</v>
      </c>
      <c r="DU410" s="993">
        <v>0</v>
      </c>
      <c r="DV410" s="994">
        <v>0</v>
      </c>
      <c r="DW410" s="993">
        <v>0</v>
      </c>
      <c r="DX410" s="994">
        <v>0</v>
      </c>
      <c r="DY410" s="993">
        <v>0</v>
      </c>
      <c r="DZ410" s="994">
        <v>0</v>
      </c>
      <c r="EA410" s="993">
        <v>0</v>
      </c>
      <c r="EB410" s="994">
        <v>0</v>
      </c>
      <c r="EC410" s="993">
        <v>0</v>
      </c>
      <c r="ED410" s="994">
        <v>0</v>
      </c>
      <c r="EE410" s="993">
        <v>0</v>
      </c>
      <c r="EF410" s="994">
        <v>0</v>
      </c>
      <c r="EG410" s="993">
        <v>0</v>
      </c>
      <c r="EH410" s="994">
        <v>0</v>
      </c>
      <c r="EI410" s="993">
        <v>0</v>
      </c>
      <c r="EJ410" s="994">
        <v>0</v>
      </c>
      <c r="EK410" s="993">
        <v>0</v>
      </c>
      <c r="EL410" s="994">
        <v>0</v>
      </c>
      <c r="EM410" s="993">
        <v>0</v>
      </c>
      <c r="EN410" s="994">
        <v>0</v>
      </c>
      <c r="EO410" s="993">
        <v>0</v>
      </c>
      <c r="EP410" s="994">
        <v>0</v>
      </c>
      <c r="EQ410" s="993">
        <v>0</v>
      </c>
      <c r="ER410" s="994">
        <v>0</v>
      </c>
      <c r="ES410" s="993">
        <v>0</v>
      </c>
      <c r="ET410" s="994">
        <v>0</v>
      </c>
      <c r="EU410" s="993">
        <v>0</v>
      </c>
      <c r="EV410" s="994">
        <v>0</v>
      </c>
      <c r="EW410" s="993">
        <v>0</v>
      </c>
      <c r="EX410" s="994">
        <v>0</v>
      </c>
      <c r="EY410" s="993">
        <v>0</v>
      </c>
      <c r="EZ410" s="994">
        <v>0</v>
      </c>
      <c r="FA410" s="993">
        <v>0</v>
      </c>
      <c r="FB410" s="994">
        <v>0</v>
      </c>
      <c r="FC410" s="995">
        <v>0</v>
      </c>
      <c r="FD410" s="946"/>
      <c r="FE410" s="974"/>
      <c r="FF410" s="946"/>
      <c r="FG410" s="975"/>
      <c r="FI410" s="996" t="b">
        <v>1</v>
      </c>
    </row>
    <row r="411" spans="2:165" hidden="1" outlineLevel="1">
      <c r="B411" s="983">
        <v>392</v>
      </c>
      <c r="C411" s="984" t="s">
        <v>803</v>
      </c>
      <c r="E411" s="985">
        <v>0</v>
      </c>
      <c r="F411" s="986">
        <v>0</v>
      </c>
      <c r="G411" s="987">
        <v>0</v>
      </c>
      <c r="H411" s="986">
        <v>0</v>
      </c>
      <c r="I411" s="987">
        <v>0</v>
      </c>
      <c r="J411" s="986">
        <v>0</v>
      </c>
      <c r="K411" s="987">
        <v>0</v>
      </c>
      <c r="L411" s="986">
        <v>0</v>
      </c>
      <c r="M411" s="987">
        <v>0</v>
      </c>
      <c r="N411" s="986">
        <v>0</v>
      </c>
      <c r="O411" s="987">
        <v>0</v>
      </c>
      <c r="P411" s="986">
        <v>0</v>
      </c>
      <c r="Q411" s="987">
        <v>0</v>
      </c>
      <c r="R411" s="986">
        <v>0</v>
      </c>
      <c r="S411" s="987">
        <v>0</v>
      </c>
      <c r="T411" s="986">
        <v>0</v>
      </c>
      <c r="U411" s="987">
        <v>0</v>
      </c>
      <c r="V411" s="986">
        <v>0</v>
      </c>
      <c r="W411" s="987">
        <v>0</v>
      </c>
      <c r="X411" s="986">
        <v>0</v>
      </c>
      <c r="Y411" s="987">
        <v>0</v>
      </c>
      <c r="Z411" s="986">
        <v>0</v>
      </c>
      <c r="AA411" s="987">
        <v>0</v>
      </c>
      <c r="AB411" s="986">
        <v>0</v>
      </c>
      <c r="AC411" s="987">
        <v>0</v>
      </c>
      <c r="AD411" s="986">
        <v>0</v>
      </c>
      <c r="AE411" s="987">
        <v>0</v>
      </c>
      <c r="AF411" s="986">
        <v>0</v>
      </c>
      <c r="AG411" s="987">
        <v>0</v>
      </c>
      <c r="AH411" s="986">
        <v>0</v>
      </c>
      <c r="AI411" s="987">
        <v>0</v>
      </c>
      <c r="AJ411" s="986">
        <v>0</v>
      </c>
      <c r="AK411" s="987">
        <v>0</v>
      </c>
      <c r="AL411" s="986">
        <v>0</v>
      </c>
      <c r="AM411" s="987">
        <v>0</v>
      </c>
      <c r="AN411" s="988">
        <v>0</v>
      </c>
      <c r="AO411" s="946"/>
      <c r="AP411" s="964"/>
      <c r="AQ411" s="946"/>
      <c r="AR411" s="985">
        <v>0</v>
      </c>
      <c r="AS411" s="986">
        <v>0</v>
      </c>
      <c r="AT411" s="987">
        <v>0</v>
      </c>
      <c r="AU411" s="986">
        <v>0</v>
      </c>
      <c r="AV411" s="987">
        <v>0</v>
      </c>
      <c r="AW411" s="986">
        <v>0</v>
      </c>
      <c r="AX411" s="987">
        <v>0</v>
      </c>
      <c r="AY411" s="986">
        <v>0</v>
      </c>
      <c r="AZ411" s="987">
        <v>0</v>
      </c>
      <c r="BA411" s="986">
        <v>0</v>
      </c>
      <c r="BB411" s="987">
        <v>0</v>
      </c>
      <c r="BC411" s="986">
        <v>0</v>
      </c>
      <c r="BD411" s="987">
        <v>0</v>
      </c>
      <c r="BE411" s="986">
        <v>0</v>
      </c>
      <c r="BF411" s="987">
        <v>0</v>
      </c>
      <c r="BG411" s="986">
        <v>0</v>
      </c>
      <c r="BH411" s="987">
        <v>0</v>
      </c>
      <c r="BI411" s="986">
        <v>0</v>
      </c>
      <c r="BJ411" s="987">
        <v>0</v>
      </c>
      <c r="BK411" s="986">
        <v>0</v>
      </c>
      <c r="BL411" s="987">
        <v>0</v>
      </c>
      <c r="BM411" s="986">
        <v>0</v>
      </c>
      <c r="BN411" s="987">
        <v>0</v>
      </c>
      <c r="BO411" s="986">
        <v>0</v>
      </c>
      <c r="BP411" s="987">
        <v>0</v>
      </c>
      <c r="BQ411" s="986">
        <v>0</v>
      </c>
      <c r="BR411" s="987">
        <v>0</v>
      </c>
      <c r="BS411" s="986">
        <v>0</v>
      </c>
      <c r="BT411" s="987">
        <v>0</v>
      </c>
      <c r="BU411" s="986">
        <v>0</v>
      </c>
      <c r="BV411" s="987">
        <v>0</v>
      </c>
      <c r="BW411" s="986">
        <v>0</v>
      </c>
      <c r="BX411" s="987">
        <v>0</v>
      </c>
      <c r="BY411" s="986">
        <v>0</v>
      </c>
      <c r="BZ411" s="987">
        <v>0</v>
      </c>
      <c r="CA411" s="988">
        <v>0</v>
      </c>
      <c r="CB411" s="946"/>
      <c r="CC411" s="971"/>
      <c r="CD411" s="946"/>
      <c r="CE411" s="972"/>
      <c r="CF411" s="946"/>
      <c r="CG411" s="985">
        <v>0</v>
      </c>
      <c r="CH411" s="986">
        <v>0</v>
      </c>
      <c r="CI411" s="987">
        <v>0</v>
      </c>
      <c r="CJ411" s="986">
        <v>0</v>
      </c>
      <c r="CK411" s="987">
        <v>0</v>
      </c>
      <c r="CL411" s="986">
        <v>0</v>
      </c>
      <c r="CM411" s="987">
        <v>0</v>
      </c>
      <c r="CN411" s="986">
        <v>0</v>
      </c>
      <c r="CO411" s="987">
        <v>0</v>
      </c>
      <c r="CP411" s="986">
        <v>0</v>
      </c>
      <c r="CQ411" s="987">
        <v>0</v>
      </c>
      <c r="CR411" s="986">
        <v>0</v>
      </c>
      <c r="CS411" s="987">
        <v>0</v>
      </c>
      <c r="CT411" s="986">
        <v>0</v>
      </c>
      <c r="CU411" s="987">
        <v>0</v>
      </c>
      <c r="CV411" s="986">
        <v>0</v>
      </c>
      <c r="CW411" s="987">
        <v>0</v>
      </c>
      <c r="CX411" s="986">
        <v>0</v>
      </c>
      <c r="CY411" s="987">
        <v>0</v>
      </c>
      <c r="CZ411" s="986">
        <v>0</v>
      </c>
      <c r="DA411" s="987">
        <v>0</v>
      </c>
      <c r="DB411" s="986">
        <v>0</v>
      </c>
      <c r="DC411" s="987">
        <v>0</v>
      </c>
      <c r="DD411" s="986">
        <v>0</v>
      </c>
      <c r="DE411" s="987">
        <v>0</v>
      </c>
      <c r="DF411" s="986">
        <v>0</v>
      </c>
      <c r="DG411" s="987">
        <v>0</v>
      </c>
      <c r="DH411" s="986">
        <v>0</v>
      </c>
      <c r="DI411" s="987">
        <v>0</v>
      </c>
      <c r="DJ411" s="986">
        <v>0</v>
      </c>
      <c r="DK411" s="987">
        <v>0</v>
      </c>
      <c r="DL411" s="986">
        <v>0</v>
      </c>
      <c r="DM411" s="987">
        <v>0</v>
      </c>
      <c r="DN411" s="986">
        <v>0</v>
      </c>
      <c r="DO411" s="987">
        <v>0</v>
      </c>
      <c r="DP411" s="988">
        <v>0</v>
      </c>
      <c r="DQ411" s="946"/>
      <c r="DR411" s="973"/>
      <c r="DS411" s="946"/>
      <c r="DT411" s="985">
        <v>0</v>
      </c>
      <c r="DU411" s="986">
        <v>0</v>
      </c>
      <c r="DV411" s="987">
        <v>0</v>
      </c>
      <c r="DW411" s="986">
        <v>0</v>
      </c>
      <c r="DX411" s="987">
        <v>0</v>
      </c>
      <c r="DY411" s="986">
        <v>0</v>
      </c>
      <c r="DZ411" s="987">
        <v>0</v>
      </c>
      <c r="EA411" s="986">
        <v>0</v>
      </c>
      <c r="EB411" s="987">
        <v>0</v>
      </c>
      <c r="EC411" s="986">
        <v>0</v>
      </c>
      <c r="ED411" s="987">
        <v>0</v>
      </c>
      <c r="EE411" s="986">
        <v>0</v>
      </c>
      <c r="EF411" s="987">
        <v>0</v>
      </c>
      <c r="EG411" s="986">
        <v>0</v>
      </c>
      <c r="EH411" s="987">
        <v>0</v>
      </c>
      <c r="EI411" s="986">
        <v>0</v>
      </c>
      <c r="EJ411" s="987">
        <v>0</v>
      </c>
      <c r="EK411" s="986">
        <v>0</v>
      </c>
      <c r="EL411" s="987">
        <v>0</v>
      </c>
      <c r="EM411" s="986">
        <v>0</v>
      </c>
      <c r="EN411" s="987">
        <v>0</v>
      </c>
      <c r="EO411" s="986">
        <v>0</v>
      </c>
      <c r="EP411" s="987">
        <v>0</v>
      </c>
      <c r="EQ411" s="986">
        <v>0</v>
      </c>
      <c r="ER411" s="987">
        <v>0</v>
      </c>
      <c r="ES411" s="986">
        <v>0</v>
      </c>
      <c r="ET411" s="987">
        <v>0</v>
      </c>
      <c r="EU411" s="986">
        <v>0</v>
      </c>
      <c r="EV411" s="987">
        <v>0</v>
      </c>
      <c r="EW411" s="986">
        <v>0</v>
      </c>
      <c r="EX411" s="987">
        <v>0</v>
      </c>
      <c r="EY411" s="986">
        <v>0</v>
      </c>
      <c r="EZ411" s="987">
        <v>0</v>
      </c>
      <c r="FA411" s="986">
        <v>0</v>
      </c>
      <c r="FB411" s="987">
        <v>0</v>
      </c>
      <c r="FC411" s="988">
        <v>0</v>
      </c>
      <c r="FD411" s="946"/>
      <c r="FE411" s="974"/>
      <c r="FF411" s="946"/>
      <c r="FG411" s="975"/>
      <c r="FI411" s="989" t="b">
        <v>1</v>
      </c>
    </row>
    <row r="412" spans="2:165" hidden="1" outlineLevel="1">
      <c r="B412" s="990">
        <v>393</v>
      </c>
      <c r="C412" s="991" t="s">
        <v>804</v>
      </c>
      <c r="E412" s="992">
        <v>0</v>
      </c>
      <c r="F412" s="993">
        <v>0</v>
      </c>
      <c r="G412" s="994">
        <v>0</v>
      </c>
      <c r="H412" s="993">
        <v>0</v>
      </c>
      <c r="I412" s="994">
        <v>0</v>
      </c>
      <c r="J412" s="993">
        <v>0</v>
      </c>
      <c r="K412" s="994">
        <v>0</v>
      </c>
      <c r="L412" s="993">
        <v>0</v>
      </c>
      <c r="M412" s="994">
        <v>0</v>
      </c>
      <c r="N412" s="993">
        <v>0</v>
      </c>
      <c r="O412" s="994">
        <v>0</v>
      </c>
      <c r="P412" s="993">
        <v>0</v>
      </c>
      <c r="Q412" s="994">
        <v>0</v>
      </c>
      <c r="R412" s="993">
        <v>0</v>
      </c>
      <c r="S412" s="994">
        <v>0</v>
      </c>
      <c r="T412" s="993">
        <v>0</v>
      </c>
      <c r="U412" s="994">
        <v>0</v>
      </c>
      <c r="V412" s="993">
        <v>0</v>
      </c>
      <c r="W412" s="994">
        <v>0</v>
      </c>
      <c r="X412" s="993">
        <v>0</v>
      </c>
      <c r="Y412" s="994">
        <v>0</v>
      </c>
      <c r="Z412" s="993">
        <v>0</v>
      </c>
      <c r="AA412" s="994">
        <v>0</v>
      </c>
      <c r="AB412" s="993">
        <v>0</v>
      </c>
      <c r="AC412" s="994">
        <v>0</v>
      </c>
      <c r="AD412" s="993">
        <v>0</v>
      </c>
      <c r="AE412" s="994">
        <v>0</v>
      </c>
      <c r="AF412" s="993">
        <v>0</v>
      </c>
      <c r="AG412" s="994">
        <v>0</v>
      </c>
      <c r="AH412" s="993">
        <v>0</v>
      </c>
      <c r="AI412" s="994">
        <v>0</v>
      </c>
      <c r="AJ412" s="993">
        <v>0</v>
      </c>
      <c r="AK412" s="994">
        <v>0</v>
      </c>
      <c r="AL412" s="993">
        <v>0</v>
      </c>
      <c r="AM412" s="994">
        <v>0</v>
      </c>
      <c r="AN412" s="995">
        <v>0</v>
      </c>
      <c r="AO412" s="946"/>
      <c r="AP412" s="964"/>
      <c r="AQ412" s="946"/>
      <c r="AR412" s="992">
        <v>0</v>
      </c>
      <c r="AS412" s="993">
        <v>0</v>
      </c>
      <c r="AT412" s="994">
        <v>0</v>
      </c>
      <c r="AU412" s="993">
        <v>0</v>
      </c>
      <c r="AV412" s="994">
        <v>0</v>
      </c>
      <c r="AW412" s="993">
        <v>0</v>
      </c>
      <c r="AX412" s="994">
        <v>0</v>
      </c>
      <c r="AY412" s="993">
        <v>0</v>
      </c>
      <c r="AZ412" s="994">
        <v>0</v>
      </c>
      <c r="BA412" s="993">
        <v>0</v>
      </c>
      <c r="BB412" s="994">
        <v>0</v>
      </c>
      <c r="BC412" s="993">
        <v>0</v>
      </c>
      <c r="BD412" s="994">
        <v>0</v>
      </c>
      <c r="BE412" s="993">
        <v>0</v>
      </c>
      <c r="BF412" s="994">
        <v>0</v>
      </c>
      <c r="BG412" s="993">
        <v>0</v>
      </c>
      <c r="BH412" s="994">
        <v>0</v>
      </c>
      <c r="BI412" s="993">
        <v>0</v>
      </c>
      <c r="BJ412" s="994">
        <v>0</v>
      </c>
      <c r="BK412" s="993">
        <v>0</v>
      </c>
      <c r="BL412" s="994">
        <v>0</v>
      </c>
      <c r="BM412" s="993">
        <v>0</v>
      </c>
      <c r="BN412" s="994">
        <v>0</v>
      </c>
      <c r="BO412" s="993">
        <v>0</v>
      </c>
      <c r="BP412" s="994">
        <v>0</v>
      </c>
      <c r="BQ412" s="993">
        <v>0</v>
      </c>
      <c r="BR412" s="994">
        <v>0</v>
      </c>
      <c r="BS412" s="993">
        <v>0</v>
      </c>
      <c r="BT412" s="994">
        <v>0</v>
      </c>
      <c r="BU412" s="993">
        <v>0</v>
      </c>
      <c r="BV412" s="994">
        <v>0</v>
      </c>
      <c r="BW412" s="993">
        <v>0</v>
      </c>
      <c r="BX412" s="994">
        <v>0</v>
      </c>
      <c r="BY412" s="993">
        <v>0</v>
      </c>
      <c r="BZ412" s="994">
        <v>0</v>
      </c>
      <c r="CA412" s="995">
        <v>0</v>
      </c>
      <c r="CB412" s="946"/>
      <c r="CC412" s="971"/>
      <c r="CD412" s="946"/>
      <c r="CE412" s="972"/>
      <c r="CF412" s="946"/>
      <c r="CG412" s="992">
        <v>0</v>
      </c>
      <c r="CH412" s="993">
        <v>0</v>
      </c>
      <c r="CI412" s="994">
        <v>0</v>
      </c>
      <c r="CJ412" s="993">
        <v>0</v>
      </c>
      <c r="CK412" s="994">
        <v>0</v>
      </c>
      <c r="CL412" s="993">
        <v>0</v>
      </c>
      <c r="CM412" s="994">
        <v>0</v>
      </c>
      <c r="CN412" s="993">
        <v>0</v>
      </c>
      <c r="CO412" s="994">
        <v>0</v>
      </c>
      <c r="CP412" s="993">
        <v>0</v>
      </c>
      <c r="CQ412" s="994">
        <v>0</v>
      </c>
      <c r="CR412" s="993">
        <v>0</v>
      </c>
      <c r="CS412" s="994">
        <v>0</v>
      </c>
      <c r="CT412" s="993">
        <v>0</v>
      </c>
      <c r="CU412" s="994">
        <v>0</v>
      </c>
      <c r="CV412" s="993">
        <v>0</v>
      </c>
      <c r="CW412" s="994">
        <v>0</v>
      </c>
      <c r="CX412" s="993">
        <v>0</v>
      </c>
      <c r="CY412" s="994">
        <v>0</v>
      </c>
      <c r="CZ412" s="993">
        <v>0</v>
      </c>
      <c r="DA412" s="994">
        <v>0</v>
      </c>
      <c r="DB412" s="993">
        <v>0</v>
      </c>
      <c r="DC412" s="994">
        <v>0</v>
      </c>
      <c r="DD412" s="993">
        <v>0</v>
      </c>
      <c r="DE412" s="994">
        <v>0</v>
      </c>
      <c r="DF412" s="993">
        <v>0</v>
      </c>
      <c r="DG412" s="994">
        <v>0</v>
      </c>
      <c r="DH412" s="993">
        <v>0</v>
      </c>
      <c r="DI412" s="994">
        <v>0</v>
      </c>
      <c r="DJ412" s="993">
        <v>0</v>
      </c>
      <c r="DK412" s="994">
        <v>0</v>
      </c>
      <c r="DL412" s="993">
        <v>0</v>
      </c>
      <c r="DM412" s="994">
        <v>0</v>
      </c>
      <c r="DN412" s="993">
        <v>0</v>
      </c>
      <c r="DO412" s="994">
        <v>0</v>
      </c>
      <c r="DP412" s="995">
        <v>0</v>
      </c>
      <c r="DQ412" s="946"/>
      <c r="DR412" s="973"/>
      <c r="DS412" s="946"/>
      <c r="DT412" s="992">
        <v>0</v>
      </c>
      <c r="DU412" s="993">
        <v>0</v>
      </c>
      <c r="DV412" s="994">
        <v>0</v>
      </c>
      <c r="DW412" s="993">
        <v>0</v>
      </c>
      <c r="DX412" s="994">
        <v>0</v>
      </c>
      <c r="DY412" s="993">
        <v>0</v>
      </c>
      <c r="DZ412" s="994">
        <v>0</v>
      </c>
      <c r="EA412" s="993">
        <v>0</v>
      </c>
      <c r="EB412" s="994">
        <v>0</v>
      </c>
      <c r="EC412" s="993">
        <v>0</v>
      </c>
      <c r="ED412" s="994">
        <v>0</v>
      </c>
      <c r="EE412" s="993">
        <v>0</v>
      </c>
      <c r="EF412" s="994">
        <v>0</v>
      </c>
      <c r="EG412" s="993">
        <v>0</v>
      </c>
      <c r="EH412" s="994">
        <v>0</v>
      </c>
      <c r="EI412" s="993">
        <v>0</v>
      </c>
      <c r="EJ412" s="994">
        <v>0</v>
      </c>
      <c r="EK412" s="993">
        <v>0</v>
      </c>
      <c r="EL412" s="994">
        <v>0</v>
      </c>
      <c r="EM412" s="993">
        <v>0</v>
      </c>
      <c r="EN412" s="994">
        <v>0</v>
      </c>
      <c r="EO412" s="993">
        <v>0</v>
      </c>
      <c r="EP412" s="994">
        <v>0</v>
      </c>
      <c r="EQ412" s="993">
        <v>0</v>
      </c>
      <c r="ER412" s="994">
        <v>0</v>
      </c>
      <c r="ES412" s="993">
        <v>0</v>
      </c>
      <c r="ET412" s="994">
        <v>0</v>
      </c>
      <c r="EU412" s="993">
        <v>0</v>
      </c>
      <c r="EV412" s="994">
        <v>0</v>
      </c>
      <c r="EW412" s="993">
        <v>0</v>
      </c>
      <c r="EX412" s="994">
        <v>0</v>
      </c>
      <c r="EY412" s="993">
        <v>0</v>
      </c>
      <c r="EZ412" s="994">
        <v>0</v>
      </c>
      <c r="FA412" s="993">
        <v>0</v>
      </c>
      <c r="FB412" s="994">
        <v>0</v>
      </c>
      <c r="FC412" s="995">
        <v>0</v>
      </c>
      <c r="FD412" s="946"/>
      <c r="FE412" s="974"/>
      <c r="FF412" s="946"/>
      <c r="FG412" s="975"/>
      <c r="FI412" s="996" t="b">
        <v>1</v>
      </c>
    </row>
    <row r="413" spans="2:165" hidden="1" outlineLevel="1">
      <c r="B413" s="1013">
        <v>394</v>
      </c>
      <c r="C413" s="1021" t="s">
        <v>805</v>
      </c>
      <c r="E413" s="1015">
        <v>0</v>
      </c>
      <c r="F413" s="1016">
        <v>0</v>
      </c>
      <c r="G413" s="1017">
        <v>0</v>
      </c>
      <c r="H413" s="1016">
        <v>0</v>
      </c>
      <c r="I413" s="1017">
        <v>0</v>
      </c>
      <c r="J413" s="1016">
        <v>0</v>
      </c>
      <c r="K413" s="1017">
        <v>0</v>
      </c>
      <c r="L413" s="1016">
        <v>0</v>
      </c>
      <c r="M413" s="1017">
        <v>0</v>
      </c>
      <c r="N413" s="1016">
        <v>0</v>
      </c>
      <c r="O413" s="1017">
        <v>0</v>
      </c>
      <c r="P413" s="1016">
        <v>0</v>
      </c>
      <c r="Q413" s="1017">
        <v>0</v>
      </c>
      <c r="R413" s="1016">
        <v>0</v>
      </c>
      <c r="S413" s="1017">
        <v>0</v>
      </c>
      <c r="T413" s="1016">
        <v>0</v>
      </c>
      <c r="U413" s="1017">
        <v>0</v>
      </c>
      <c r="V413" s="1016">
        <v>0</v>
      </c>
      <c r="W413" s="1017">
        <v>0</v>
      </c>
      <c r="X413" s="1016">
        <v>0</v>
      </c>
      <c r="Y413" s="1017">
        <v>0</v>
      </c>
      <c r="Z413" s="1016">
        <v>0</v>
      </c>
      <c r="AA413" s="1017">
        <v>0</v>
      </c>
      <c r="AB413" s="1016">
        <v>0</v>
      </c>
      <c r="AC413" s="1017">
        <v>0</v>
      </c>
      <c r="AD413" s="1016">
        <v>0</v>
      </c>
      <c r="AE413" s="1017">
        <v>0</v>
      </c>
      <c r="AF413" s="1016">
        <v>0</v>
      </c>
      <c r="AG413" s="1017">
        <v>0</v>
      </c>
      <c r="AH413" s="1016">
        <v>0</v>
      </c>
      <c r="AI413" s="1017">
        <v>0</v>
      </c>
      <c r="AJ413" s="1016">
        <v>0</v>
      </c>
      <c r="AK413" s="1017">
        <v>0</v>
      </c>
      <c r="AL413" s="1016">
        <v>0</v>
      </c>
      <c r="AM413" s="1017">
        <v>0</v>
      </c>
      <c r="AN413" s="1018">
        <v>0</v>
      </c>
      <c r="AO413" s="946"/>
      <c r="AP413" s="964"/>
      <c r="AQ413" s="946"/>
      <c r="AR413" s="1015">
        <v>0</v>
      </c>
      <c r="AS413" s="1016">
        <v>0</v>
      </c>
      <c r="AT413" s="1017">
        <v>0</v>
      </c>
      <c r="AU413" s="1016">
        <v>0</v>
      </c>
      <c r="AV413" s="1017">
        <v>0</v>
      </c>
      <c r="AW413" s="1016">
        <v>0</v>
      </c>
      <c r="AX413" s="1017">
        <v>0</v>
      </c>
      <c r="AY413" s="1016">
        <v>0</v>
      </c>
      <c r="AZ413" s="1017">
        <v>0</v>
      </c>
      <c r="BA413" s="1016">
        <v>0</v>
      </c>
      <c r="BB413" s="1017">
        <v>0</v>
      </c>
      <c r="BC413" s="1016">
        <v>0</v>
      </c>
      <c r="BD413" s="1017">
        <v>0</v>
      </c>
      <c r="BE413" s="1016">
        <v>0</v>
      </c>
      <c r="BF413" s="1017">
        <v>0</v>
      </c>
      <c r="BG413" s="1016">
        <v>0</v>
      </c>
      <c r="BH413" s="1017">
        <v>0</v>
      </c>
      <c r="BI413" s="1016">
        <v>0</v>
      </c>
      <c r="BJ413" s="1017">
        <v>0</v>
      </c>
      <c r="BK413" s="1016">
        <v>0</v>
      </c>
      <c r="BL413" s="1017">
        <v>0</v>
      </c>
      <c r="BM413" s="1016">
        <v>0</v>
      </c>
      <c r="BN413" s="1017">
        <v>0</v>
      </c>
      <c r="BO413" s="1016">
        <v>0</v>
      </c>
      <c r="BP413" s="1017">
        <v>0</v>
      </c>
      <c r="BQ413" s="1016">
        <v>0</v>
      </c>
      <c r="BR413" s="1017">
        <v>0</v>
      </c>
      <c r="BS413" s="1016">
        <v>0</v>
      </c>
      <c r="BT413" s="1017">
        <v>0</v>
      </c>
      <c r="BU413" s="1016">
        <v>0</v>
      </c>
      <c r="BV413" s="1017">
        <v>0</v>
      </c>
      <c r="BW413" s="1016">
        <v>0</v>
      </c>
      <c r="BX413" s="1017">
        <v>0</v>
      </c>
      <c r="BY413" s="1016">
        <v>0</v>
      </c>
      <c r="BZ413" s="1017">
        <v>0</v>
      </c>
      <c r="CA413" s="1018">
        <v>0</v>
      </c>
      <c r="CB413" s="946"/>
      <c r="CC413" s="971"/>
      <c r="CD413" s="946"/>
      <c r="CE413" s="972"/>
      <c r="CF413" s="946"/>
      <c r="CG413" s="1015">
        <v>0</v>
      </c>
      <c r="CH413" s="1016">
        <v>0</v>
      </c>
      <c r="CI413" s="1017">
        <v>0</v>
      </c>
      <c r="CJ413" s="1016">
        <v>0</v>
      </c>
      <c r="CK413" s="1017">
        <v>0</v>
      </c>
      <c r="CL413" s="1016">
        <v>0</v>
      </c>
      <c r="CM413" s="1017">
        <v>0</v>
      </c>
      <c r="CN413" s="1016">
        <v>0</v>
      </c>
      <c r="CO413" s="1017">
        <v>0</v>
      </c>
      <c r="CP413" s="1016">
        <v>0</v>
      </c>
      <c r="CQ413" s="1017">
        <v>0</v>
      </c>
      <c r="CR413" s="1016">
        <v>0</v>
      </c>
      <c r="CS413" s="1017">
        <v>0</v>
      </c>
      <c r="CT413" s="1016">
        <v>0</v>
      </c>
      <c r="CU413" s="1017">
        <v>0</v>
      </c>
      <c r="CV413" s="1016">
        <v>0</v>
      </c>
      <c r="CW413" s="1017">
        <v>0</v>
      </c>
      <c r="CX413" s="1016">
        <v>0</v>
      </c>
      <c r="CY413" s="1017">
        <v>0</v>
      </c>
      <c r="CZ413" s="1016">
        <v>0</v>
      </c>
      <c r="DA413" s="1017">
        <v>0</v>
      </c>
      <c r="DB413" s="1016">
        <v>0</v>
      </c>
      <c r="DC413" s="1017">
        <v>0</v>
      </c>
      <c r="DD413" s="1016">
        <v>0</v>
      </c>
      <c r="DE413" s="1017">
        <v>0</v>
      </c>
      <c r="DF413" s="1016">
        <v>0</v>
      </c>
      <c r="DG413" s="1017">
        <v>0</v>
      </c>
      <c r="DH413" s="1016">
        <v>0</v>
      </c>
      <c r="DI413" s="1017">
        <v>0</v>
      </c>
      <c r="DJ413" s="1016">
        <v>0</v>
      </c>
      <c r="DK413" s="1017">
        <v>0</v>
      </c>
      <c r="DL413" s="1016">
        <v>0</v>
      </c>
      <c r="DM413" s="1017">
        <v>0</v>
      </c>
      <c r="DN413" s="1016">
        <v>0</v>
      </c>
      <c r="DO413" s="1017">
        <v>0</v>
      </c>
      <c r="DP413" s="1018">
        <v>0</v>
      </c>
      <c r="DQ413" s="946"/>
      <c r="DR413" s="973"/>
      <c r="DS413" s="946"/>
      <c r="DT413" s="1015">
        <v>0</v>
      </c>
      <c r="DU413" s="1016">
        <v>0</v>
      </c>
      <c r="DV413" s="1017">
        <v>0</v>
      </c>
      <c r="DW413" s="1016">
        <v>0</v>
      </c>
      <c r="DX413" s="1017">
        <v>0</v>
      </c>
      <c r="DY413" s="1016">
        <v>0</v>
      </c>
      <c r="DZ413" s="1017">
        <v>0</v>
      </c>
      <c r="EA413" s="1016">
        <v>0</v>
      </c>
      <c r="EB413" s="1017">
        <v>0</v>
      </c>
      <c r="EC413" s="1016">
        <v>0</v>
      </c>
      <c r="ED413" s="1017">
        <v>0</v>
      </c>
      <c r="EE413" s="1016">
        <v>0</v>
      </c>
      <c r="EF413" s="1017">
        <v>0</v>
      </c>
      <c r="EG413" s="1016">
        <v>0</v>
      </c>
      <c r="EH413" s="1017">
        <v>0</v>
      </c>
      <c r="EI413" s="1016">
        <v>0</v>
      </c>
      <c r="EJ413" s="1017">
        <v>0</v>
      </c>
      <c r="EK413" s="1016">
        <v>0</v>
      </c>
      <c r="EL413" s="1017">
        <v>0</v>
      </c>
      <c r="EM413" s="1016">
        <v>0</v>
      </c>
      <c r="EN413" s="1017">
        <v>0</v>
      </c>
      <c r="EO413" s="1016">
        <v>0</v>
      </c>
      <c r="EP413" s="1017">
        <v>0</v>
      </c>
      <c r="EQ413" s="1016">
        <v>0</v>
      </c>
      <c r="ER413" s="1017">
        <v>0</v>
      </c>
      <c r="ES413" s="1016">
        <v>0</v>
      </c>
      <c r="ET413" s="1017">
        <v>0</v>
      </c>
      <c r="EU413" s="1016">
        <v>0</v>
      </c>
      <c r="EV413" s="1017">
        <v>0</v>
      </c>
      <c r="EW413" s="1016">
        <v>0</v>
      </c>
      <c r="EX413" s="1017">
        <v>0</v>
      </c>
      <c r="EY413" s="1016">
        <v>0</v>
      </c>
      <c r="EZ413" s="1017">
        <v>0</v>
      </c>
      <c r="FA413" s="1016">
        <v>0</v>
      </c>
      <c r="FB413" s="1017">
        <v>0</v>
      </c>
      <c r="FC413" s="1018">
        <v>0</v>
      </c>
      <c r="FD413" s="946"/>
      <c r="FE413" s="974"/>
      <c r="FF413" s="946"/>
      <c r="FG413" s="975"/>
      <c r="FI413" s="1019" t="b">
        <v>1</v>
      </c>
    </row>
    <row r="414" spans="2:165" hidden="1" outlineLevel="1">
      <c r="B414" s="976">
        <v>395</v>
      </c>
      <c r="C414" s="977" t="s">
        <v>317</v>
      </c>
      <c r="E414" s="978">
        <v>0</v>
      </c>
      <c r="F414" s="979">
        <v>0</v>
      </c>
      <c r="G414" s="980">
        <v>0</v>
      </c>
      <c r="H414" s="979">
        <v>0</v>
      </c>
      <c r="I414" s="980">
        <v>0</v>
      </c>
      <c r="J414" s="979">
        <v>0</v>
      </c>
      <c r="K414" s="980">
        <v>0</v>
      </c>
      <c r="L414" s="979">
        <v>0</v>
      </c>
      <c r="M414" s="980">
        <v>0</v>
      </c>
      <c r="N414" s="979">
        <v>0</v>
      </c>
      <c r="O414" s="980">
        <v>0</v>
      </c>
      <c r="P414" s="979">
        <v>0</v>
      </c>
      <c r="Q414" s="980">
        <v>0</v>
      </c>
      <c r="R414" s="979">
        <v>0</v>
      </c>
      <c r="S414" s="980">
        <v>0</v>
      </c>
      <c r="T414" s="979">
        <v>0</v>
      </c>
      <c r="U414" s="980">
        <v>0</v>
      </c>
      <c r="V414" s="979">
        <v>0</v>
      </c>
      <c r="W414" s="980">
        <v>0</v>
      </c>
      <c r="X414" s="979">
        <v>0</v>
      </c>
      <c r="Y414" s="980">
        <v>0</v>
      </c>
      <c r="Z414" s="979">
        <v>0</v>
      </c>
      <c r="AA414" s="980">
        <v>0</v>
      </c>
      <c r="AB414" s="979">
        <v>0</v>
      </c>
      <c r="AC414" s="980">
        <v>0</v>
      </c>
      <c r="AD414" s="979">
        <v>0</v>
      </c>
      <c r="AE414" s="980">
        <v>0</v>
      </c>
      <c r="AF414" s="979">
        <v>0</v>
      </c>
      <c r="AG414" s="980">
        <v>0</v>
      </c>
      <c r="AH414" s="979">
        <v>0</v>
      </c>
      <c r="AI414" s="980">
        <v>0</v>
      </c>
      <c r="AJ414" s="979">
        <v>0</v>
      </c>
      <c r="AK414" s="980">
        <v>0</v>
      </c>
      <c r="AL414" s="979">
        <v>0</v>
      </c>
      <c r="AM414" s="980">
        <v>0</v>
      </c>
      <c r="AN414" s="981">
        <v>0</v>
      </c>
      <c r="AO414" s="946"/>
      <c r="AP414" s="964"/>
      <c r="AQ414" s="946"/>
      <c r="AR414" s="978">
        <v>0</v>
      </c>
      <c r="AS414" s="979">
        <v>0</v>
      </c>
      <c r="AT414" s="980">
        <v>0</v>
      </c>
      <c r="AU414" s="979">
        <v>0</v>
      </c>
      <c r="AV414" s="980">
        <v>0</v>
      </c>
      <c r="AW414" s="979">
        <v>0</v>
      </c>
      <c r="AX414" s="980">
        <v>0</v>
      </c>
      <c r="AY414" s="979">
        <v>0</v>
      </c>
      <c r="AZ414" s="980">
        <v>0</v>
      </c>
      <c r="BA414" s="979">
        <v>0</v>
      </c>
      <c r="BB414" s="980">
        <v>0</v>
      </c>
      <c r="BC414" s="979">
        <v>0</v>
      </c>
      <c r="BD414" s="980">
        <v>0</v>
      </c>
      <c r="BE414" s="979">
        <v>0</v>
      </c>
      <c r="BF414" s="980">
        <v>0</v>
      </c>
      <c r="BG414" s="979">
        <v>0</v>
      </c>
      <c r="BH414" s="980">
        <v>0</v>
      </c>
      <c r="BI414" s="979">
        <v>0</v>
      </c>
      <c r="BJ414" s="980">
        <v>0</v>
      </c>
      <c r="BK414" s="979">
        <v>0</v>
      </c>
      <c r="BL414" s="980">
        <v>0</v>
      </c>
      <c r="BM414" s="979">
        <v>0</v>
      </c>
      <c r="BN414" s="980">
        <v>0</v>
      </c>
      <c r="BO414" s="979">
        <v>0</v>
      </c>
      <c r="BP414" s="980">
        <v>0</v>
      </c>
      <c r="BQ414" s="979">
        <v>0</v>
      </c>
      <c r="BR414" s="980">
        <v>0</v>
      </c>
      <c r="BS414" s="979">
        <v>0</v>
      </c>
      <c r="BT414" s="980">
        <v>0</v>
      </c>
      <c r="BU414" s="979">
        <v>0</v>
      </c>
      <c r="BV414" s="980">
        <v>0</v>
      </c>
      <c r="BW414" s="979">
        <v>0</v>
      </c>
      <c r="BX414" s="980">
        <v>0</v>
      </c>
      <c r="BY414" s="979">
        <v>0</v>
      </c>
      <c r="BZ414" s="980">
        <v>0</v>
      </c>
      <c r="CA414" s="981">
        <v>0</v>
      </c>
      <c r="CB414" s="946"/>
      <c r="CC414" s="971"/>
      <c r="CD414" s="946"/>
      <c r="CE414" s="972"/>
      <c r="CF414" s="946"/>
      <c r="CG414" s="978">
        <v>0</v>
      </c>
      <c r="CH414" s="979">
        <v>0</v>
      </c>
      <c r="CI414" s="980">
        <v>0</v>
      </c>
      <c r="CJ414" s="979">
        <v>0</v>
      </c>
      <c r="CK414" s="980">
        <v>0</v>
      </c>
      <c r="CL414" s="979">
        <v>0</v>
      </c>
      <c r="CM414" s="980">
        <v>0</v>
      </c>
      <c r="CN414" s="979">
        <v>0</v>
      </c>
      <c r="CO414" s="980">
        <v>0</v>
      </c>
      <c r="CP414" s="979">
        <v>0</v>
      </c>
      <c r="CQ414" s="980">
        <v>0</v>
      </c>
      <c r="CR414" s="979">
        <v>0</v>
      </c>
      <c r="CS414" s="980">
        <v>0</v>
      </c>
      <c r="CT414" s="979">
        <v>0</v>
      </c>
      <c r="CU414" s="980">
        <v>0</v>
      </c>
      <c r="CV414" s="979">
        <v>0</v>
      </c>
      <c r="CW414" s="980">
        <v>0</v>
      </c>
      <c r="CX414" s="979">
        <v>0</v>
      </c>
      <c r="CY414" s="980">
        <v>0</v>
      </c>
      <c r="CZ414" s="979">
        <v>0</v>
      </c>
      <c r="DA414" s="980">
        <v>0</v>
      </c>
      <c r="DB414" s="979">
        <v>0</v>
      </c>
      <c r="DC414" s="980">
        <v>0</v>
      </c>
      <c r="DD414" s="979">
        <v>0</v>
      </c>
      <c r="DE414" s="980">
        <v>0</v>
      </c>
      <c r="DF414" s="979">
        <v>0</v>
      </c>
      <c r="DG414" s="980">
        <v>0</v>
      </c>
      <c r="DH414" s="979">
        <v>0</v>
      </c>
      <c r="DI414" s="980">
        <v>0</v>
      </c>
      <c r="DJ414" s="979">
        <v>0</v>
      </c>
      <c r="DK414" s="980">
        <v>0</v>
      </c>
      <c r="DL414" s="979">
        <v>0</v>
      </c>
      <c r="DM414" s="980">
        <v>0</v>
      </c>
      <c r="DN414" s="979">
        <v>0</v>
      </c>
      <c r="DO414" s="980">
        <v>0</v>
      </c>
      <c r="DP414" s="981">
        <v>0</v>
      </c>
      <c r="DQ414" s="946"/>
      <c r="DR414" s="973"/>
      <c r="DS414" s="946"/>
      <c r="DT414" s="978">
        <v>0</v>
      </c>
      <c r="DU414" s="979">
        <v>0</v>
      </c>
      <c r="DV414" s="980">
        <v>0</v>
      </c>
      <c r="DW414" s="979">
        <v>0</v>
      </c>
      <c r="DX414" s="980">
        <v>0</v>
      </c>
      <c r="DY414" s="979">
        <v>0</v>
      </c>
      <c r="DZ414" s="980">
        <v>0</v>
      </c>
      <c r="EA414" s="979">
        <v>0</v>
      </c>
      <c r="EB414" s="980">
        <v>0</v>
      </c>
      <c r="EC414" s="979">
        <v>0</v>
      </c>
      <c r="ED414" s="980">
        <v>0</v>
      </c>
      <c r="EE414" s="979">
        <v>0</v>
      </c>
      <c r="EF414" s="980">
        <v>0</v>
      </c>
      <c r="EG414" s="979">
        <v>0</v>
      </c>
      <c r="EH414" s="980">
        <v>0</v>
      </c>
      <c r="EI414" s="979">
        <v>0</v>
      </c>
      <c r="EJ414" s="980">
        <v>0</v>
      </c>
      <c r="EK414" s="979">
        <v>0</v>
      </c>
      <c r="EL414" s="980">
        <v>0</v>
      </c>
      <c r="EM414" s="979">
        <v>0</v>
      </c>
      <c r="EN414" s="980">
        <v>0</v>
      </c>
      <c r="EO414" s="979">
        <v>0</v>
      </c>
      <c r="EP414" s="980">
        <v>0</v>
      </c>
      <c r="EQ414" s="979">
        <v>0</v>
      </c>
      <c r="ER414" s="980">
        <v>0</v>
      </c>
      <c r="ES414" s="979">
        <v>0</v>
      </c>
      <c r="ET414" s="980">
        <v>0</v>
      </c>
      <c r="EU414" s="979">
        <v>0</v>
      </c>
      <c r="EV414" s="980">
        <v>0</v>
      </c>
      <c r="EW414" s="979">
        <v>0</v>
      </c>
      <c r="EX414" s="980">
        <v>0</v>
      </c>
      <c r="EY414" s="979">
        <v>0</v>
      </c>
      <c r="EZ414" s="980">
        <v>0</v>
      </c>
      <c r="FA414" s="979">
        <v>0</v>
      </c>
      <c r="FB414" s="980">
        <v>0</v>
      </c>
      <c r="FC414" s="981">
        <v>0</v>
      </c>
      <c r="FD414" s="946"/>
      <c r="FE414" s="974"/>
      <c r="FF414" s="946"/>
      <c r="FG414" s="975"/>
      <c r="FI414" s="982" t="b">
        <v>1</v>
      </c>
    </row>
    <row r="415" spans="2:165" hidden="1" outlineLevel="1">
      <c r="B415" s="983">
        <v>396</v>
      </c>
      <c r="C415" s="1012" t="s">
        <v>312</v>
      </c>
      <c r="E415" s="985">
        <v>0</v>
      </c>
      <c r="F415" s="986">
        <v>0</v>
      </c>
      <c r="G415" s="987">
        <v>0</v>
      </c>
      <c r="H415" s="986">
        <v>0</v>
      </c>
      <c r="I415" s="987">
        <v>0</v>
      </c>
      <c r="J415" s="986">
        <v>0</v>
      </c>
      <c r="K415" s="987">
        <v>0</v>
      </c>
      <c r="L415" s="986">
        <v>0</v>
      </c>
      <c r="M415" s="987">
        <v>0</v>
      </c>
      <c r="N415" s="986">
        <v>0</v>
      </c>
      <c r="O415" s="987">
        <v>0</v>
      </c>
      <c r="P415" s="986">
        <v>0</v>
      </c>
      <c r="Q415" s="987">
        <v>0</v>
      </c>
      <c r="R415" s="986">
        <v>0</v>
      </c>
      <c r="S415" s="987">
        <v>0</v>
      </c>
      <c r="T415" s="986">
        <v>0</v>
      </c>
      <c r="U415" s="987">
        <v>0</v>
      </c>
      <c r="V415" s="986">
        <v>0</v>
      </c>
      <c r="W415" s="987">
        <v>0</v>
      </c>
      <c r="X415" s="986">
        <v>0</v>
      </c>
      <c r="Y415" s="987">
        <v>0</v>
      </c>
      <c r="Z415" s="986">
        <v>0</v>
      </c>
      <c r="AA415" s="987">
        <v>0</v>
      </c>
      <c r="AB415" s="986">
        <v>0</v>
      </c>
      <c r="AC415" s="987">
        <v>0</v>
      </c>
      <c r="AD415" s="986">
        <v>0</v>
      </c>
      <c r="AE415" s="987">
        <v>0</v>
      </c>
      <c r="AF415" s="986">
        <v>0</v>
      </c>
      <c r="AG415" s="987">
        <v>0</v>
      </c>
      <c r="AH415" s="986">
        <v>0</v>
      </c>
      <c r="AI415" s="987">
        <v>0</v>
      </c>
      <c r="AJ415" s="986">
        <v>0</v>
      </c>
      <c r="AK415" s="987">
        <v>0</v>
      </c>
      <c r="AL415" s="986">
        <v>0</v>
      </c>
      <c r="AM415" s="987">
        <v>0</v>
      </c>
      <c r="AN415" s="988">
        <v>0</v>
      </c>
      <c r="AO415" s="946"/>
      <c r="AP415" s="964"/>
      <c r="AQ415" s="946"/>
      <c r="AR415" s="985">
        <v>0</v>
      </c>
      <c r="AS415" s="986">
        <v>0</v>
      </c>
      <c r="AT415" s="987">
        <v>0</v>
      </c>
      <c r="AU415" s="986">
        <v>0</v>
      </c>
      <c r="AV415" s="987">
        <v>0</v>
      </c>
      <c r="AW415" s="986">
        <v>0</v>
      </c>
      <c r="AX415" s="987">
        <v>0</v>
      </c>
      <c r="AY415" s="986">
        <v>0</v>
      </c>
      <c r="AZ415" s="987">
        <v>0</v>
      </c>
      <c r="BA415" s="986">
        <v>0</v>
      </c>
      <c r="BB415" s="987">
        <v>0</v>
      </c>
      <c r="BC415" s="986">
        <v>0</v>
      </c>
      <c r="BD415" s="987">
        <v>0</v>
      </c>
      <c r="BE415" s="986">
        <v>0</v>
      </c>
      <c r="BF415" s="987">
        <v>0</v>
      </c>
      <c r="BG415" s="986">
        <v>0</v>
      </c>
      <c r="BH415" s="987">
        <v>0</v>
      </c>
      <c r="BI415" s="986">
        <v>0</v>
      </c>
      <c r="BJ415" s="987">
        <v>0</v>
      </c>
      <c r="BK415" s="986">
        <v>0</v>
      </c>
      <c r="BL415" s="987">
        <v>0</v>
      </c>
      <c r="BM415" s="986">
        <v>0</v>
      </c>
      <c r="BN415" s="987">
        <v>0</v>
      </c>
      <c r="BO415" s="986">
        <v>0</v>
      </c>
      <c r="BP415" s="987">
        <v>0</v>
      </c>
      <c r="BQ415" s="986">
        <v>0</v>
      </c>
      <c r="BR415" s="987">
        <v>0</v>
      </c>
      <c r="BS415" s="986">
        <v>0</v>
      </c>
      <c r="BT415" s="987">
        <v>0</v>
      </c>
      <c r="BU415" s="986">
        <v>0</v>
      </c>
      <c r="BV415" s="987">
        <v>0</v>
      </c>
      <c r="BW415" s="986">
        <v>0</v>
      </c>
      <c r="BX415" s="987">
        <v>0</v>
      </c>
      <c r="BY415" s="986">
        <v>0</v>
      </c>
      <c r="BZ415" s="987">
        <v>0</v>
      </c>
      <c r="CA415" s="988">
        <v>0</v>
      </c>
      <c r="CB415" s="946"/>
      <c r="CC415" s="971"/>
      <c r="CD415" s="946"/>
      <c r="CE415" s="972"/>
      <c r="CF415" s="946"/>
      <c r="CG415" s="985">
        <v>0</v>
      </c>
      <c r="CH415" s="986">
        <v>0</v>
      </c>
      <c r="CI415" s="987">
        <v>0</v>
      </c>
      <c r="CJ415" s="986">
        <v>0</v>
      </c>
      <c r="CK415" s="987">
        <v>0</v>
      </c>
      <c r="CL415" s="986">
        <v>0</v>
      </c>
      <c r="CM415" s="987">
        <v>0</v>
      </c>
      <c r="CN415" s="986">
        <v>0</v>
      </c>
      <c r="CO415" s="987">
        <v>0</v>
      </c>
      <c r="CP415" s="986">
        <v>0</v>
      </c>
      <c r="CQ415" s="987">
        <v>0</v>
      </c>
      <c r="CR415" s="986">
        <v>0</v>
      </c>
      <c r="CS415" s="987">
        <v>0</v>
      </c>
      <c r="CT415" s="986">
        <v>0</v>
      </c>
      <c r="CU415" s="987">
        <v>0</v>
      </c>
      <c r="CV415" s="986">
        <v>0</v>
      </c>
      <c r="CW415" s="987">
        <v>0</v>
      </c>
      <c r="CX415" s="986">
        <v>0</v>
      </c>
      <c r="CY415" s="987">
        <v>0</v>
      </c>
      <c r="CZ415" s="986">
        <v>0</v>
      </c>
      <c r="DA415" s="987">
        <v>0</v>
      </c>
      <c r="DB415" s="986">
        <v>0</v>
      </c>
      <c r="DC415" s="987">
        <v>0</v>
      </c>
      <c r="DD415" s="986">
        <v>0</v>
      </c>
      <c r="DE415" s="987">
        <v>0</v>
      </c>
      <c r="DF415" s="986">
        <v>0</v>
      </c>
      <c r="DG415" s="987">
        <v>0</v>
      </c>
      <c r="DH415" s="986">
        <v>0</v>
      </c>
      <c r="DI415" s="987">
        <v>0</v>
      </c>
      <c r="DJ415" s="986">
        <v>0</v>
      </c>
      <c r="DK415" s="987">
        <v>0</v>
      </c>
      <c r="DL415" s="986">
        <v>0</v>
      </c>
      <c r="DM415" s="987">
        <v>0</v>
      </c>
      <c r="DN415" s="986">
        <v>0</v>
      </c>
      <c r="DO415" s="987">
        <v>0</v>
      </c>
      <c r="DP415" s="988">
        <v>0</v>
      </c>
      <c r="DQ415" s="946"/>
      <c r="DR415" s="973"/>
      <c r="DS415" s="946"/>
      <c r="DT415" s="985">
        <v>0</v>
      </c>
      <c r="DU415" s="986">
        <v>0</v>
      </c>
      <c r="DV415" s="987">
        <v>0</v>
      </c>
      <c r="DW415" s="986">
        <v>0</v>
      </c>
      <c r="DX415" s="987">
        <v>0</v>
      </c>
      <c r="DY415" s="986">
        <v>0</v>
      </c>
      <c r="DZ415" s="987">
        <v>0</v>
      </c>
      <c r="EA415" s="986">
        <v>0</v>
      </c>
      <c r="EB415" s="987">
        <v>0</v>
      </c>
      <c r="EC415" s="986">
        <v>0</v>
      </c>
      <c r="ED415" s="987">
        <v>0</v>
      </c>
      <c r="EE415" s="986">
        <v>0</v>
      </c>
      <c r="EF415" s="987">
        <v>0</v>
      </c>
      <c r="EG415" s="986">
        <v>0</v>
      </c>
      <c r="EH415" s="987">
        <v>0</v>
      </c>
      <c r="EI415" s="986">
        <v>0</v>
      </c>
      <c r="EJ415" s="987">
        <v>0</v>
      </c>
      <c r="EK415" s="986">
        <v>0</v>
      </c>
      <c r="EL415" s="987">
        <v>0</v>
      </c>
      <c r="EM415" s="986">
        <v>0</v>
      </c>
      <c r="EN415" s="987">
        <v>0</v>
      </c>
      <c r="EO415" s="986">
        <v>0</v>
      </c>
      <c r="EP415" s="987">
        <v>0</v>
      </c>
      <c r="EQ415" s="986">
        <v>0</v>
      </c>
      <c r="ER415" s="987">
        <v>0</v>
      </c>
      <c r="ES415" s="986">
        <v>0</v>
      </c>
      <c r="ET415" s="987">
        <v>0</v>
      </c>
      <c r="EU415" s="986">
        <v>0</v>
      </c>
      <c r="EV415" s="987">
        <v>0</v>
      </c>
      <c r="EW415" s="986">
        <v>0</v>
      </c>
      <c r="EX415" s="987">
        <v>0</v>
      </c>
      <c r="EY415" s="986">
        <v>0</v>
      </c>
      <c r="EZ415" s="987">
        <v>0</v>
      </c>
      <c r="FA415" s="986">
        <v>0</v>
      </c>
      <c r="FB415" s="987">
        <v>0</v>
      </c>
      <c r="FC415" s="988">
        <v>0</v>
      </c>
      <c r="FD415" s="946"/>
      <c r="FE415" s="974"/>
      <c r="FF415" s="946"/>
      <c r="FG415" s="975"/>
      <c r="FI415" s="989" t="b">
        <v>1</v>
      </c>
    </row>
    <row r="416" spans="2:165" hidden="1" outlineLevel="1">
      <c r="B416" s="990">
        <v>397</v>
      </c>
      <c r="C416" s="991" t="s">
        <v>316</v>
      </c>
      <c r="E416" s="992">
        <v>0</v>
      </c>
      <c r="F416" s="993">
        <v>0</v>
      </c>
      <c r="G416" s="994">
        <v>0</v>
      </c>
      <c r="H416" s="993">
        <v>0</v>
      </c>
      <c r="I416" s="994">
        <v>0</v>
      </c>
      <c r="J416" s="993">
        <v>0</v>
      </c>
      <c r="K416" s="994">
        <v>0</v>
      </c>
      <c r="L416" s="993">
        <v>0</v>
      </c>
      <c r="M416" s="994">
        <v>0</v>
      </c>
      <c r="N416" s="993">
        <v>0</v>
      </c>
      <c r="O416" s="994">
        <v>0</v>
      </c>
      <c r="P416" s="993">
        <v>0</v>
      </c>
      <c r="Q416" s="994">
        <v>0</v>
      </c>
      <c r="R416" s="993">
        <v>0</v>
      </c>
      <c r="S416" s="994">
        <v>0</v>
      </c>
      <c r="T416" s="993">
        <v>0</v>
      </c>
      <c r="U416" s="994">
        <v>0</v>
      </c>
      <c r="V416" s="993">
        <v>0</v>
      </c>
      <c r="W416" s="994">
        <v>0</v>
      </c>
      <c r="X416" s="993">
        <v>0</v>
      </c>
      <c r="Y416" s="994">
        <v>0</v>
      </c>
      <c r="Z416" s="993">
        <v>0</v>
      </c>
      <c r="AA416" s="994">
        <v>0</v>
      </c>
      <c r="AB416" s="993">
        <v>0</v>
      </c>
      <c r="AC416" s="994">
        <v>0</v>
      </c>
      <c r="AD416" s="993">
        <v>0</v>
      </c>
      <c r="AE416" s="994">
        <v>0</v>
      </c>
      <c r="AF416" s="993">
        <v>0</v>
      </c>
      <c r="AG416" s="994">
        <v>0</v>
      </c>
      <c r="AH416" s="993">
        <v>0</v>
      </c>
      <c r="AI416" s="994">
        <v>0</v>
      </c>
      <c r="AJ416" s="993">
        <v>0</v>
      </c>
      <c r="AK416" s="994">
        <v>0</v>
      </c>
      <c r="AL416" s="993">
        <v>0</v>
      </c>
      <c r="AM416" s="994">
        <v>0</v>
      </c>
      <c r="AN416" s="995">
        <v>0</v>
      </c>
      <c r="AO416" s="946"/>
      <c r="AP416" s="964"/>
      <c r="AQ416" s="946"/>
      <c r="AR416" s="992">
        <v>0</v>
      </c>
      <c r="AS416" s="993">
        <v>0</v>
      </c>
      <c r="AT416" s="994">
        <v>0</v>
      </c>
      <c r="AU416" s="993">
        <v>0</v>
      </c>
      <c r="AV416" s="994">
        <v>0</v>
      </c>
      <c r="AW416" s="993">
        <v>0</v>
      </c>
      <c r="AX416" s="994">
        <v>0</v>
      </c>
      <c r="AY416" s="993">
        <v>0</v>
      </c>
      <c r="AZ416" s="994">
        <v>0</v>
      </c>
      <c r="BA416" s="993">
        <v>0</v>
      </c>
      <c r="BB416" s="994">
        <v>0</v>
      </c>
      <c r="BC416" s="993">
        <v>0</v>
      </c>
      <c r="BD416" s="994">
        <v>0</v>
      </c>
      <c r="BE416" s="993">
        <v>0</v>
      </c>
      <c r="BF416" s="994">
        <v>0</v>
      </c>
      <c r="BG416" s="993">
        <v>0</v>
      </c>
      <c r="BH416" s="994">
        <v>0</v>
      </c>
      <c r="BI416" s="993">
        <v>0</v>
      </c>
      <c r="BJ416" s="994">
        <v>0</v>
      </c>
      <c r="BK416" s="993">
        <v>0</v>
      </c>
      <c r="BL416" s="994">
        <v>0</v>
      </c>
      <c r="BM416" s="993">
        <v>0</v>
      </c>
      <c r="BN416" s="994">
        <v>0</v>
      </c>
      <c r="BO416" s="993">
        <v>0</v>
      </c>
      <c r="BP416" s="994">
        <v>0</v>
      </c>
      <c r="BQ416" s="993">
        <v>0</v>
      </c>
      <c r="BR416" s="994">
        <v>0</v>
      </c>
      <c r="BS416" s="993">
        <v>0</v>
      </c>
      <c r="BT416" s="994">
        <v>0</v>
      </c>
      <c r="BU416" s="993">
        <v>0</v>
      </c>
      <c r="BV416" s="994">
        <v>0</v>
      </c>
      <c r="BW416" s="993">
        <v>0</v>
      </c>
      <c r="BX416" s="994">
        <v>0</v>
      </c>
      <c r="BY416" s="993">
        <v>0</v>
      </c>
      <c r="BZ416" s="994">
        <v>0</v>
      </c>
      <c r="CA416" s="995">
        <v>0</v>
      </c>
      <c r="CB416" s="946"/>
      <c r="CC416" s="971"/>
      <c r="CD416" s="946"/>
      <c r="CE416" s="972"/>
      <c r="CF416" s="946"/>
      <c r="CG416" s="992">
        <v>0</v>
      </c>
      <c r="CH416" s="993">
        <v>0</v>
      </c>
      <c r="CI416" s="994">
        <v>0</v>
      </c>
      <c r="CJ416" s="993">
        <v>0</v>
      </c>
      <c r="CK416" s="994">
        <v>0</v>
      </c>
      <c r="CL416" s="993">
        <v>0</v>
      </c>
      <c r="CM416" s="994">
        <v>0</v>
      </c>
      <c r="CN416" s="993">
        <v>0</v>
      </c>
      <c r="CO416" s="994">
        <v>0</v>
      </c>
      <c r="CP416" s="993">
        <v>0</v>
      </c>
      <c r="CQ416" s="994">
        <v>0</v>
      </c>
      <c r="CR416" s="993">
        <v>0</v>
      </c>
      <c r="CS416" s="994">
        <v>0</v>
      </c>
      <c r="CT416" s="993">
        <v>0</v>
      </c>
      <c r="CU416" s="994">
        <v>0</v>
      </c>
      <c r="CV416" s="993">
        <v>0</v>
      </c>
      <c r="CW416" s="994">
        <v>0</v>
      </c>
      <c r="CX416" s="993">
        <v>0</v>
      </c>
      <c r="CY416" s="994">
        <v>0</v>
      </c>
      <c r="CZ416" s="993">
        <v>0</v>
      </c>
      <c r="DA416" s="994">
        <v>0</v>
      </c>
      <c r="DB416" s="993">
        <v>0</v>
      </c>
      <c r="DC416" s="994">
        <v>0</v>
      </c>
      <c r="DD416" s="993">
        <v>0</v>
      </c>
      <c r="DE416" s="994">
        <v>0</v>
      </c>
      <c r="DF416" s="993">
        <v>0</v>
      </c>
      <c r="DG416" s="994">
        <v>0</v>
      </c>
      <c r="DH416" s="993">
        <v>0</v>
      </c>
      <c r="DI416" s="994">
        <v>0</v>
      </c>
      <c r="DJ416" s="993">
        <v>0</v>
      </c>
      <c r="DK416" s="994">
        <v>0</v>
      </c>
      <c r="DL416" s="993">
        <v>0</v>
      </c>
      <c r="DM416" s="994">
        <v>0</v>
      </c>
      <c r="DN416" s="993">
        <v>0</v>
      </c>
      <c r="DO416" s="994">
        <v>0</v>
      </c>
      <c r="DP416" s="995">
        <v>0</v>
      </c>
      <c r="DQ416" s="946"/>
      <c r="DR416" s="973"/>
      <c r="DS416" s="946"/>
      <c r="DT416" s="992">
        <v>0</v>
      </c>
      <c r="DU416" s="993">
        <v>0</v>
      </c>
      <c r="DV416" s="994">
        <v>0</v>
      </c>
      <c r="DW416" s="993">
        <v>0</v>
      </c>
      <c r="DX416" s="994">
        <v>0</v>
      </c>
      <c r="DY416" s="993">
        <v>0</v>
      </c>
      <c r="DZ416" s="994">
        <v>0</v>
      </c>
      <c r="EA416" s="993">
        <v>0</v>
      </c>
      <c r="EB416" s="994">
        <v>0</v>
      </c>
      <c r="EC416" s="993">
        <v>0</v>
      </c>
      <c r="ED416" s="994">
        <v>0</v>
      </c>
      <c r="EE416" s="993">
        <v>0</v>
      </c>
      <c r="EF416" s="994">
        <v>0</v>
      </c>
      <c r="EG416" s="993">
        <v>0</v>
      </c>
      <c r="EH416" s="994">
        <v>0</v>
      </c>
      <c r="EI416" s="993">
        <v>0</v>
      </c>
      <c r="EJ416" s="994">
        <v>0</v>
      </c>
      <c r="EK416" s="993">
        <v>0</v>
      </c>
      <c r="EL416" s="994">
        <v>0</v>
      </c>
      <c r="EM416" s="993">
        <v>0</v>
      </c>
      <c r="EN416" s="994">
        <v>0</v>
      </c>
      <c r="EO416" s="993">
        <v>0</v>
      </c>
      <c r="EP416" s="994">
        <v>0</v>
      </c>
      <c r="EQ416" s="993">
        <v>0</v>
      </c>
      <c r="ER416" s="994">
        <v>0</v>
      </c>
      <c r="ES416" s="993">
        <v>0</v>
      </c>
      <c r="ET416" s="994">
        <v>0</v>
      </c>
      <c r="EU416" s="993">
        <v>0</v>
      </c>
      <c r="EV416" s="994">
        <v>0</v>
      </c>
      <c r="EW416" s="993">
        <v>0</v>
      </c>
      <c r="EX416" s="994">
        <v>0</v>
      </c>
      <c r="EY416" s="993">
        <v>0</v>
      </c>
      <c r="EZ416" s="994">
        <v>0</v>
      </c>
      <c r="FA416" s="993">
        <v>0</v>
      </c>
      <c r="FB416" s="994">
        <v>0</v>
      </c>
      <c r="FC416" s="995">
        <v>0</v>
      </c>
      <c r="FD416" s="946"/>
      <c r="FE416" s="974"/>
      <c r="FF416" s="946"/>
      <c r="FG416" s="975"/>
      <c r="FI416" s="996" t="b">
        <v>1</v>
      </c>
    </row>
    <row r="417" spans="2:165" hidden="1" outlineLevel="1">
      <c r="B417" s="983">
        <v>398</v>
      </c>
      <c r="C417" s="984" t="s">
        <v>318</v>
      </c>
      <c r="E417" s="985">
        <v>0</v>
      </c>
      <c r="F417" s="986">
        <v>0</v>
      </c>
      <c r="G417" s="987">
        <v>0</v>
      </c>
      <c r="H417" s="986">
        <v>0</v>
      </c>
      <c r="I417" s="987">
        <v>0</v>
      </c>
      <c r="J417" s="986">
        <v>0</v>
      </c>
      <c r="K417" s="987">
        <v>0</v>
      </c>
      <c r="L417" s="986">
        <v>0</v>
      </c>
      <c r="M417" s="987">
        <v>0</v>
      </c>
      <c r="N417" s="986">
        <v>0</v>
      </c>
      <c r="O417" s="987">
        <v>0</v>
      </c>
      <c r="P417" s="986">
        <v>0</v>
      </c>
      <c r="Q417" s="987">
        <v>0</v>
      </c>
      <c r="R417" s="986">
        <v>0</v>
      </c>
      <c r="S417" s="987">
        <v>0</v>
      </c>
      <c r="T417" s="986">
        <v>0</v>
      </c>
      <c r="U417" s="987">
        <v>0</v>
      </c>
      <c r="V417" s="986">
        <v>0</v>
      </c>
      <c r="W417" s="987">
        <v>0</v>
      </c>
      <c r="X417" s="986">
        <v>0</v>
      </c>
      <c r="Y417" s="987">
        <v>0</v>
      </c>
      <c r="Z417" s="986">
        <v>0</v>
      </c>
      <c r="AA417" s="987">
        <v>0</v>
      </c>
      <c r="AB417" s="986">
        <v>0</v>
      </c>
      <c r="AC417" s="987">
        <v>0</v>
      </c>
      <c r="AD417" s="986">
        <v>0</v>
      </c>
      <c r="AE417" s="987">
        <v>0</v>
      </c>
      <c r="AF417" s="986">
        <v>0</v>
      </c>
      <c r="AG417" s="987">
        <v>0</v>
      </c>
      <c r="AH417" s="986">
        <v>0</v>
      </c>
      <c r="AI417" s="987">
        <v>0</v>
      </c>
      <c r="AJ417" s="986">
        <v>0</v>
      </c>
      <c r="AK417" s="987">
        <v>0</v>
      </c>
      <c r="AL417" s="986">
        <v>0</v>
      </c>
      <c r="AM417" s="987">
        <v>0</v>
      </c>
      <c r="AN417" s="988">
        <v>0</v>
      </c>
      <c r="AO417" s="946"/>
      <c r="AP417" s="964"/>
      <c r="AQ417" s="946"/>
      <c r="AR417" s="985">
        <v>0</v>
      </c>
      <c r="AS417" s="986">
        <v>0</v>
      </c>
      <c r="AT417" s="987">
        <v>0</v>
      </c>
      <c r="AU417" s="986">
        <v>0</v>
      </c>
      <c r="AV417" s="987">
        <v>0</v>
      </c>
      <c r="AW417" s="986">
        <v>0</v>
      </c>
      <c r="AX417" s="987">
        <v>0</v>
      </c>
      <c r="AY417" s="986">
        <v>0</v>
      </c>
      <c r="AZ417" s="987">
        <v>0</v>
      </c>
      <c r="BA417" s="986">
        <v>0</v>
      </c>
      <c r="BB417" s="987">
        <v>0</v>
      </c>
      <c r="BC417" s="986">
        <v>0</v>
      </c>
      <c r="BD417" s="987">
        <v>0</v>
      </c>
      <c r="BE417" s="986">
        <v>0</v>
      </c>
      <c r="BF417" s="987">
        <v>0</v>
      </c>
      <c r="BG417" s="986">
        <v>0</v>
      </c>
      <c r="BH417" s="987">
        <v>0</v>
      </c>
      <c r="BI417" s="986">
        <v>0</v>
      </c>
      <c r="BJ417" s="987">
        <v>0</v>
      </c>
      <c r="BK417" s="986">
        <v>0</v>
      </c>
      <c r="BL417" s="987">
        <v>0</v>
      </c>
      <c r="BM417" s="986">
        <v>0</v>
      </c>
      <c r="BN417" s="987">
        <v>0</v>
      </c>
      <c r="BO417" s="986">
        <v>0</v>
      </c>
      <c r="BP417" s="987">
        <v>0</v>
      </c>
      <c r="BQ417" s="986">
        <v>0</v>
      </c>
      <c r="BR417" s="987">
        <v>0</v>
      </c>
      <c r="BS417" s="986">
        <v>0</v>
      </c>
      <c r="BT417" s="987">
        <v>0</v>
      </c>
      <c r="BU417" s="986">
        <v>0</v>
      </c>
      <c r="BV417" s="987">
        <v>0</v>
      </c>
      <c r="BW417" s="986">
        <v>0</v>
      </c>
      <c r="BX417" s="987">
        <v>0</v>
      </c>
      <c r="BY417" s="986">
        <v>0</v>
      </c>
      <c r="BZ417" s="987">
        <v>0</v>
      </c>
      <c r="CA417" s="988">
        <v>0</v>
      </c>
      <c r="CB417" s="946"/>
      <c r="CC417" s="971"/>
      <c r="CD417" s="946"/>
      <c r="CE417" s="972"/>
      <c r="CF417" s="946"/>
      <c r="CG417" s="985">
        <v>0</v>
      </c>
      <c r="CH417" s="986">
        <v>0</v>
      </c>
      <c r="CI417" s="987">
        <v>0</v>
      </c>
      <c r="CJ417" s="986">
        <v>0</v>
      </c>
      <c r="CK417" s="987">
        <v>0</v>
      </c>
      <c r="CL417" s="986">
        <v>0</v>
      </c>
      <c r="CM417" s="987">
        <v>0</v>
      </c>
      <c r="CN417" s="986">
        <v>0</v>
      </c>
      <c r="CO417" s="987">
        <v>0</v>
      </c>
      <c r="CP417" s="986">
        <v>0</v>
      </c>
      <c r="CQ417" s="987">
        <v>0</v>
      </c>
      <c r="CR417" s="986">
        <v>0</v>
      </c>
      <c r="CS417" s="987">
        <v>0</v>
      </c>
      <c r="CT417" s="986">
        <v>0</v>
      </c>
      <c r="CU417" s="987">
        <v>0</v>
      </c>
      <c r="CV417" s="986">
        <v>0</v>
      </c>
      <c r="CW417" s="987">
        <v>0</v>
      </c>
      <c r="CX417" s="986">
        <v>0</v>
      </c>
      <c r="CY417" s="987">
        <v>0</v>
      </c>
      <c r="CZ417" s="986">
        <v>0</v>
      </c>
      <c r="DA417" s="987">
        <v>0</v>
      </c>
      <c r="DB417" s="986">
        <v>0</v>
      </c>
      <c r="DC417" s="987">
        <v>0</v>
      </c>
      <c r="DD417" s="986">
        <v>0</v>
      </c>
      <c r="DE417" s="987">
        <v>0</v>
      </c>
      <c r="DF417" s="986">
        <v>0</v>
      </c>
      <c r="DG417" s="987">
        <v>0</v>
      </c>
      <c r="DH417" s="986">
        <v>0</v>
      </c>
      <c r="DI417" s="987">
        <v>0</v>
      </c>
      <c r="DJ417" s="986">
        <v>0</v>
      </c>
      <c r="DK417" s="987">
        <v>0</v>
      </c>
      <c r="DL417" s="986">
        <v>0</v>
      </c>
      <c r="DM417" s="987">
        <v>0</v>
      </c>
      <c r="DN417" s="986">
        <v>0</v>
      </c>
      <c r="DO417" s="987">
        <v>0</v>
      </c>
      <c r="DP417" s="988">
        <v>0</v>
      </c>
      <c r="DQ417" s="946"/>
      <c r="DR417" s="973"/>
      <c r="DS417" s="946"/>
      <c r="DT417" s="985">
        <v>0</v>
      </c>
      <c r="DU417" s="986">
        <v>0</v>
      </c>
      <c r="DV417" s="987">
        <v>0</v>
      </c>
      <c r="DW417" s="986">
        <v>0</v>
      </c>
      <c r="DX417" s="987">
        <v>0</v>
      </c>
      <c r="DY417" s="986">
        <v>0</v>
      </c>
      <c r="DZ417" s="987">
        <v>0</v>
      </c>
      <c r="EA417" s="986">
        <v>0</v>
      </c>
      <c r="EB417" s="987">
        <v>0</v>
      </c>
      <c r="EC417" s="986">
        <v>0</v>
      </c>
      <c r="ED417" s="987">
        <v>0</v>
      </c>
      <c r="EE417" s="986">
        <v>0</v>
      </c>
      <c r="EF417" s="987">
        <v>0</v>
      </c>
      <c r="EG417" s="986">
        <v>0</v>
      </c>
      <c r="EH417" s="987">
        <v>0</v>
      </c>
      <c r="EI417" s="986">
        <v>0</v>
      </c>
      <c r="EJ417" s="987">
        <v>0</v>
      </c>
      <c r="EK417" s="986">
        <v>0</v>
      </c>
      <c r="EL417" s="987">
        <v>0</v>
      </c>
      <c r="EM417" s="986">
        <v>0</v>
      </c>
      <c r="EN417" s="987">
        <v>0</v>
      </c>
      <c r="EO417" s="986">
        <v>0</v>
      </c>
      <c r="EP417" s="987">
        <v>0</v>
      </c>
      <c r="EQ417" s="986">
        <v>0</v>
      </c>
      <c r="ER417" s="987">
        <v>0</v>
      </c>
      <c r="ES417" s="986">
        <v>0</v>
      </c>
      <c r="ET417" s="987">
        <v>0</v>
      </c>
      <c r="EU417" s="986">
        <v>0</v>
      </c>
      <c r="EV417" s="987">
        <v>0</v>
      </c>
      <c r="EW417" s="986">
        <v>0</v>
      </c>
      <c r="EX417" s="987">
        <v>0</v>
      </c>
      <c r="EY417" s="986">
        <v>0</v>
      </c>
      <c r="EZ417" s="987">
        <v>0</v>
      </c>
      <c r="FA417" s="986">
        <v>0</v>
      </c>
      <c r="FB417" s="987">
        <v>0</v>
      </c>
      <c r="FC417" s="988">
        <v>0</v>
      </c>
      <c r="FD417" s="946"/>
      <c r="FE417" s="974"/>
      <c r="FF417" s="946"/>
      <c r="FG417" s="975"/>
      <c r="FI417" s="989" t="b">
        <v>1</v>
      </c>
    </row>
    <row r="418" spans="2:165" hidden="1" outlineLevel="1">
      <c r="B418" s="997">
        <v>399</v>
      </c>
      <c r="C418" s="1023" t="s">
        <v>319</v>
      </c>
      <c r="E418" s="999">
        <v>0</v>
      </c>
      <c r="F418" s="1000">
        <v>0</v>
      </c>
      <c r="G418" s="1001">
        <v>0</v>
      </c>
      <c r="H418" s="1000">
        <v>0</v>
      </c>
      <c r="I418" s="1001">
        <v>0</v>
      </c>
      <c r="J418" s="1000">
        <v>0</v>
      </c>
      <c r="K418" s="1001">
        <v>0</v>
      </c>
      <c r="L418" s="1000">
        <v>0</v>
      </c>
      <c r="M418" s="1001">
        <v>0</v>
      </c>
      <c r="N418" s="1000">
        <v>0</v>
      </c>
      <c r="O418" s="1001">
        <v>0</v>
      </c>
      <c r="P418" s="1000">
        <v>0</v>
      </c>
      <c r="Q418" s="1001">
        <v>0</v>
      </c>
      <c r="R418" s="1000">
        <v>0</v>
      </c>
      <c r="S418" s="1001">
        <v>0</v>
      </c>
      <c r="T418" s="1000">
        <v>0</v>
      </c>
      <c r="U418" s="1001">
        <v>0</v>
      </c>
      <c r="V418" s="1000">
        <v>0</v>
      </c>
      <c r="W418" s="1001">
        <v>0</v>
      </c>
      <c r="X418" s="1000">
        <v>0</v>
      </c>
      <c r="Y418" s="1001">
        <v>0</v>
      </c>
      <c r="Z418" s="1000">
        <v>0</v>
      </c>
      <c r="AA418" s="1001">
        <v>0</v>
      </c>
      <c r="AB418" s="1000">
        <v>0</v>
      </c>
      <c r="AC418" s="1001">
        <v>0</v>
      </c>
      <c r="AD418" s="1000">
        <v>0</v>
      </c>
      <c r="AE418" s="1001">
        <v>0</v>
      </c>
      <c r="AF418" s="1000">
        <v>0</v>
      </c>
      <c r="AG418" s="1001">
        <v>0</v>
      </c>
      <c r="AH418" s="1000">
        <v>0</v>
      </c>
      <c r="AI418" s="1001">
        <v>0</v>
      </c>
      <c r="AJ418" s="1000">
        <v>0</v>
      </c>
      <c r="AK418" s="1001">
        <v>0</v>
      </c>
      <c r="AL418" s="1000">
        <v>0</v>
      </c>
      <c r="AM418" s="1001">
        <v>0</v>
      </c>
      <c r="AN418" s="1002">
        <v>0</v>
      </c>
      <c r="AO418" s="946"/>
      <c r="AP418" s="964"/>
      <c r="AQ418" s="946"/>
      <c r="AR418" s="999">
        <v>0</v>
      </c>
      <c r="AS418" s="1000">
        <v>0</v>
      </c>
      <c r="AT418" s="1001">
        <v>0</v>
      </c>
      <c r="AU418" s="1000">
        <v>0</v>
      </c>
      <c r="AV418" s="1001">
        <v>0</v>
      </c>
      <c r="AW418" s="1000">
        <v>0</v>
      </c>
      <c r="AX418" s="1001">
        <v>0</v>
      </c>
      <c r="AY418" s="1000">
        <v>0</v>
      </c>
      <c r="AZ418" s="1001">
        <v>0</v>
      </c>
      <c r="BA418" s="1000">
        <v>0</v>
      </c>
      <c r="BB418" s="1001">
        <v>0</v>
      </c>
      <c r="BC418" s="1000">
        <v>0</v>
      </c>
      <c r="BD418" s="1001">
        <v>0</v>
      </c>
      <c r="BE418" s="1000">
        <v>0</v>
      </c>
      <c r="BF418" s="1001">
        <v>0</v>
      </c>
      <c r="BG418" s="1000">
        <v>0</v>
      </c>
      <c r="BH418" s="1001">
        <v>0</v>
      </c>
      <c r="BI418" s="1000">
        <v>0</v>
      </c>
      <c r="BJ418" s="1001">
        <v>0</v>
      </c>
      <c r="BK418" s="1000">
        <v>0</v>
      </c>
      <c r="BL418" s="1001">
        <v>0</v>
      </c>
      <c r="BM418" s="1000">
        <v>0</v>
      </c>
      <c r="BN418" s="1001">
        <v>0</v>
      </c>
      <c r="BO418" s="1000">
        <v>0</v>
      </c>
      <c r="BP418" s="1001">
        <v>0</v>
      </c>
      <c r="BQ418" s="1000">
        <v>0</v>
      </c>
      <c r="BR418" s="1001">
        <v>0</v>
      </c>
      <c r="BS418" s="1000">
        <v>0</v>
      </c>
      <c r="BT418" s="1001">
        <v>0</v>
      </c>
      <c r="BU418" s="1000">
        <v>0</v>
      </c>
      <c r="BV418" s="1001">
        <v>0</v>
      </c>
      <c r="BW418" s="1000">
        <v>0</v>
      </c>
      <c r="BX418" s="1001">
        <v>0</v>
      </c>
      <c r="BY418" s="1000">
        <v>0</v>
      </c>
      <c r="BZ418" s="1001">
        <v>0</v>
      </c>
      <c r="CA418" s="1002">
        <v>0</v>
      </c>
      <c r="CB418" s="946"/>
      <c r="CC418" s="971"/>
      <c r="CD418" s="946"/>
      <c r="CE418" s="972"/>
      <c r="CF418" s="946"/>
      <c r="CG418" s="999">
        <v>0</v>
      </c>
      <c r="CH418" s="1000">
        <v>0</v>
      </c>
      <c r="CI418" s="1001">
        <v>0</v>
      </c>
      <c r="CJ418" s="1000">
        <v>0</v>
      </c>
      <c r="CK418" s="1001">
        <v>0</v>
      </c>
      <c r="CL418" s="1000">
        <v>0</v>
      </c>
      <c r="CM418" s="1001">
        <v>0</v>
      </c>
      <c r="CN418" s="1000">
        <v>0</v>
      </c>
      <c r="CO418" s="1001">
        <v>0</v>
      </c>
      <c r="CP418" s="1000">
        <v>0</v>
      </c>
      <c r="CQ418" s="1001">
        <v>0</v>
      </c>
      <c r="CR418" s="1000">
        <v>0</v>
      </c>
      <c r="CS418" s="1001">
        <v>0</v>
      </c>
      <c r="CT418" s="1000">
        <v>0</v>
      </c>
      <c r="CU418" s="1001">
        <v>0</v>
      </c>
      <c r="CV418" s="1000">
        <v>0</v>
      </c>
      <c r="CW418" s="1001">
        <v>0</v>
      </c>
      <c r="CX418" s="1000">
        <v>0</v>
      </c>
      <c r="CY418" s="1001">
        <v>0</v>
      </c>
      <c r="CZ418" s="1000">
        <v>0</v>
      </c>
      <c r="DA418" s="1001">
        <v>0</v>
      </c>
      <c r="DB418" s="1000">
        <v>0</v>
      </c>
      <c r="DC418" s="1001">
        <v>0</v>
      </c>
      <c r="DD418" s="1000">
        <v>0</v>
      </c>
      <c r="DE418" s="1001">
        <v>0</v>
      </c>
      <c r="DF418" s="1000">
        <v>0</v>
      </c>
      <c r="DG418" s="1001">
        <v>0</v>
      </c>
      <c r="DH418" s="1000">
        <v>0</v>
      </c>
      <c r="DI418" s="1001">
        <v>0</v>
      </c>
      <c r="DJ418" s="1000">
        <v>0</v>
      </c>
      <c r="DK418" s="1001">
        <v>0</v>
      </c>
      <c r="DL418" s="1000">
        <v>0</v>
      </c>
      <c r="DM418" s="1001">
        <v>0</v>
      </c>
      <c r="DN418" s="1000">
        <v>0</v>
      </c>
      <c r="DO418" s="1001">
        <v>0</v>
      </c>
      <c r="DP418" s="1002">
        <v>0</v>
      </c>
      <c r="DQ418" s="946"/>
      <c r="DR418" s="973"/>
      <c r="DS418" s="946"/>
      <c r="DT418" s="999">
        <v>0</v>
      </c>
      <c r="DU418" s="1000">
        <v>0</v>
      </c>
      <c r="DV418" s="1001">
        <v>0</v>
      </c>
      <c r="DW418" s="1000">
        <v>0</v>
      </c>
      <c r="DX418" s="1001">
        <v>0</v>
      </c>
      <c r="DY418" s="1000">
        <v>0</v>
      </c>
      <c r="DZ418" s="1001">
        <v>0</v>
      </c>
      <c r="EA418" s="1000">
        <v>0</v>
      </c>
      <c r="EB418" s="1001">
        <v>0</v>
      </c>
      <c r="EC418" s="1000">
        <v>0</v>
      </c>
      <c r="ED418" s="1001">
        <v>0</v>
      </c>
      <c r="EE418" s="1000">
        <v>0</v>
      </c>
      <c r="EF418" s="1001">
        <v>0</v>
      </c>
      <c r="EG418" s="1000">
        <v>0</v>
      </c>
      <c r="EH418" s="1001">
        <v>0</v>
      </c>
      <c r="EI418" s="1000">
        <v>0</v>
      </c>
      <c r="EJ418" s="1001">
        <v>0</v>
      </c>
      <c r="EK418" s="1000">
        <v>0</v>
      </c>
      <c r="EL418" s="1001">
        <v>0</v>
      </c>
      <c r="EM418" s="1000">
        <v>0</v>
      </c>
      <c r="EN418" s="1001">
        <v>0</v>
      </c>
      <c r="EO418" s="1000">
        <v>0</v>
      </c>
      <c r="EP418" s="1001">
        <v>0</v>
      </c>
      <c r="EQ418" s="1000">
        <v>0</v>
      </c>
      <c r="ER418" s="1001">
        <v>0</v>
      </c>
      <c r="ES418" s="1000">
        <v>0</v>
      </c>
      <c r="ET418" s="1001">
        <v>0</v>
      </c>
      <c r="EU418" s="1000">
        <v>0</v>
      </c>
      <c r="EV418" s="1001">
        <v>0</v>
      </c>
      <c r="EW418" s="1000">
        <v>0</v>
      </c>
      <c r="EX418" s="1001">
        <v>0</v>
      </c>
      <c r="EY418" s="1000">
        <v>0</v>
      </c>
      <c r="EZ418" s="1001">
        <v>0</v>
      </c>
      <c r="FA418" s="1000">
        <v>0</v>
      </c>
      <c r="FB418" s="1001">
        <v>0</v>
      </c>
      <c r="FC418" s="1002">
        <v>0</v>
      </c>
      <c r="FD418" s="946"/>
      <c r="FE418" s="974"/>
      <c r="FF418" s="946"/>
      <c r="FG418" s="975"/>
      <c r="FI418" s="1003" t="b">
        <v>1</v>
      </c>
    </row>
    <row r="419" spans="2:165" hidden="1" outlineLevel="1">
      <c r="B419" s="1004">
        <v>400</v>
      </c>
      <c r="C419" s="1005" t="s">
        <v>321</v>
      </c>
      <c r="E419" s="1006">
        <v>0</v>
      </c>
      <c r="F419" s="1007">
        <v>0</v>
      </c>
      <c r="G419" s="1008">
        <v>0</v>
      </c>
      <c r="H419" s="1007">
        <v>0</v>
      </c>
      <c r="I419" s="1008">
        <v>0</v>
      </c>
      <c r="J419" s="1007">
        <v>0</v>
      </c>
      <c r="K419" s="1008">
        <v>0</v>
      </c>
      <c r="L419" s="1007">
        <v>0</v>
      </c>
      <c r="M419" s="1008">
        <v>0</v>
      </c>
      <c r="N419" s="1007">
        <v>0</v>
      </c>
      <c r="O419" s="1008">
        <v>0</v>
      </c>
      <c r="P419" s="1007">
        <v>0</v>
      </c>
      <c r="Q419" s="1008">
        <v>0</v>
      </c>
      <c r="R419" s="1007">
        <v>0</v>
      </c>
      <c r="S419" s="1008">
        <v>0</v>
      </c>
      <c r="T419" s="1007">
        <v>0</v>
      </c>
      <c r="U419" s="1008">
        <v>0</v>
      </c>
      <c r="V419" s="1007">
        <v>0</v>
      </c>
      <c r="W419" s="1008">
        <v>0</v>
      </c>
      <c r="X419" s="1007">
        <v>0</v>
      </c>
      <c r="Y419" s="1008">
        <v>0</v>
      </c>
      <c r="Z419" s="1007">
        <v>0</v>
      </c>
      <c r="AA419" s="1008">
        <v>0</v>
      </c>
      <c r="AB419" s="1007">
        <v>0</v>
      </c>
      <c r="AC419" s="1008">
        <v>0</v>
      </c>
      <c r="AD419" s="1007">
        <v>0</v>
      </c>
      <c r="AE419" s="1008">
        <v>0</v>
      </c>
      <c r="AF419" s="1007">
        <v>0</v>
      </c>
      <c r="AG419" s="1008">
        <v>0</v>
      </c>
      <c r="AH419" s="1007">
        <v>0</v>
      </c>
      <c r="AI419" s="1008">
        <v>0</v>
      </c>
      <c r="AJ419" s="1007">
        <v>0</v>
      </c>
      <c r="AK419" s="1008">
        <v>0</v>
      </c>
      <c r="AL419" s="1007">
        <v>0</v>
      </c>
      <c r="AM419" s="1008">
        <v>0</v>
      </c>
      <c r="AN419" s="1009">
        <v>0</v>
      </c>
      <c r="AO419" s="946"/>
      <c r="AP419" s="964"/>
      <c r="AQ419" s="946"/>
      <c r="AR419" s="1006">
        <v>0</v>
      </c>
      <c r="AS419" s="1007">
        <v>0</v>
      </c>
      <c r="AT419" s="1008">
        <v>0</v>
      </c>
      <c r="AU419" s="1007">
        <v>0</v>
      </c>
      <c r="AV419" s="1008">
        <v>0</v>
      </c>
      <c r="AW419" s="1007">
        <v>0</v>
      </c>
      <c r="AX419" s="1008">
        <v>0</v>
      </c>
      <c r="AY419" s="1007">
        <v>0</v>
      </c>
      <c r="AZ419" s="1008">
        <v>0</v>
      </c>
      <c r="BA419" s="1007">
        <v>0</v>
      </c>
      <c r="BB419" s="1008">
        <v>0</v>
      </c>
      <c r="BC419" s="1007">
        <v>0</v>
      </c>
      <c r="BD419" s="1008">
        <v>0</v>
      </c>
      <c r="BE419" s="1007">
        <v>0</v>
      </c>
      <c r="BF419" s="1008">
        <v>0</v>
      </c>
      <c r="BG419" s="1007">
        <v>0</v>
      </c>
      <c r="BH419" s="1008">
        <v>0</v>
      </c>
      <c r="BI419" s="1007">
        <v>0</v>
      </c>
      <c r="BJ419" s="1008">
        <v>0</v>
      </c>
      <c r="BK419" s="1007">
        <v>0</v>
      </c>
      <c r="BL419" s="1008">
        <v>0</v>
      </c>
      <c r="BM419" s="1007">
        <v>0</v>
      </c>
      <c r="BN419" s="1008">
        <v>0</v>
      </c>
      <c r="BO419" s="1007">
        <v>0</v>
      </c>
      <c r="BP419" s="1008">
        <v>0</v>
      </c>
      <c r="BQ419" s="1007">
        <v>0</v>
      </c>
      <c r="BR419" s="1008">
        <v>0</v>
      </c>
      <c r="BS419" s="1007">
        <v>0</v>
      </c>
      <c r="BT419" s="1008">
        <v>0</v>
      </c>
      <c r="BU419" s="1007">
        <v>0</v>
      </c>
      <c r="BV419" s="1008">
        <v>0</v>
      </c>
      <c r="BW419" s="1007">
        <v>0</v>
      </c>
      <c r="BX419" s="1008">
        <v>0</v>
      </c>
      <c r="BY419" s="1007">
        <v>0</v>
      </c>
      <c r="BZ419" s="1008">
        <v>0</v>
      </c>
      <c r="CA419" s="1009">
        <v>0</v>
      </c>
      <c r="CB419" s="946"/>
      <c r="CC419" s="971"/>
      <c r="CD419" s="946"/>
      <c r="CE419" s="972"/>
      <c r="CF419" s="946"/>
      <c r="CG419" s="1006">
        <v>0</v>
      </c>
      <c r="CH419" s="1007">
        <v>0</v>
      </c>
      <c r="CI419" s="1008">
        <v>0</v>
      </c>
      <c r="CJ419" s="1007">
        <v>0</v>
      </c>
      <c r="CK419" s="1008">
        <v>0</v>
      </c>
      <c r="CL419" s="1007">
        <v>0</v>
      </c>
      <c r="CM419" s="1008">
        <v>0</v>
      </c>
      <c r="CN419" s="1007">
        <v>0</v>
      </c>
      <c r="CO419" s="1008">
        <v>0</v>
      </c>
      <c r="CP419" s="1007">
        <v>0</v>
      </c>
      <c r="CQ419" s="1008">
        <v>0</v>
      </c>
      <c r="CR419" s="1007">
        <v>0</v>
      </c>
      <c r="CS419" s="1008">
        <v>0</v>
      </c>
      <c r="CT419" s="1007">
        <v>0</v>
      </c>
      <c r="CU419" s="1008">
        <v>0</v>
      </c>
      <c r="CV419" s="1007">
        <v>0</v>
      </c>
      <c r="CW419" s="1008">
        <v>0</v>
      </c>
      <c r="CX419" s="1007">
        <v>0</v>
      </c>
      <c r="CY419" s="1008">
        <v>0</v>
      </c>
      <c r="CZ419" s="1007">
        <v>0</v>
      </c>
      <c r="DA419" s="1008">
        <v>0</v>
      </c>
      <c r="DB419" s="1007">
        <v>0</v>
      </c>
      <c r="DC419" s="1008">
        <v>0</v>
      </c>
      <c r="DD419" s="1007">
        <v>0</v>
      </c>
      <c r="DE419" s="1008">
        <v>0</v>
      </c>
      <c r="DF419" s="1007">
        <v>0</v>
      </c>
      <c r="DG419" s="1008">
        <v>0</v>
      </c>
      <c r="DH419" s="1007">
        <v>0</v>
      </c>
      <c r="DI419" s="1008">
        <v>0</v>
      </c>
      <c r="DJ419" s="1007">
        <v>0</v>
      </c>
      <c r="DK419" s="1008">
        <v>0</v>
      </c>
      <c r="DL419" s="1007">
        <v>0</v>
      </c>
      <c r="DM419" s="1008">
        <v>0</v>
      </c>
      <c r="DN419" s="1007">
        <v>0</v>
      </c>
      <c r="DO419" s="1008">
        <v>0</v>
      </c>
      <c r="DP419" s="1009">
        <v>0</v>
      </c>
      <c r="DQ419" s="946"/>
      <c r="DR419" s="973"/>
      <c r="DS419" s="946"/>
      <c r="DT419" s="1006">
        <v>0</v>
      </c>
      <c r="DU419" s="1007">
        <v>0</v>
      </c>
      <c r="DV419" s="1008">
        <v>0</v>
      </c>
      <c r="DW419" s="1007">
        <v>0</v>
      </c>
      <c r="DX419" s="1008">
        <v>0</v>
      </c>
      <c r="DY419" s="1007">
        <v>0</v>
      </c>
      <c r="DZ419" s="1008">
        <v>0</v>
      </c>
      <c r="EA419" s="1007">
        <v>0</v>
      </c>
      <c r="EB419" s="1008">
        <v>0</v>
      </c>
      <c r="EC419" s="1007">
        <v>0</v>
      </c>
      <c r="ED419" s="1008">
        <v>0</v>
      </c>
      <c r="EE419" s="1007">
        <v>0</v>
      </c>
      <c r="EF419" s="1008">
        <v>0</v>
      </c>
      <c r="EG419" s="1007">
        <v>0</v>
      </c>
      <c r="EH419" s="1008">
        <v>0</v>
      </c>
      <c r="EI419" s="1007">
        <v>0</v>
      </c>
      <c r="EJ419" s="1008">
        <v>0</v>
      </c>
      <c r="EK419" s="1007">
        <v>0</v>
      </c>
      <c r="EL419" s="1008">
        <v>0</v>
      </c>
      <c r="EM419" s="1007">
        <v>0</v>
      </c>
      <c r="EN419" s="1008">
        <v>0</v>
      </c>
      <c r="EO419" s="1007">
        <v>0</v>
      </c>
      <c r="EP419" s="1008">
        <v>0</v>
      </c>
      <c r="EQ419" s="1007">
        <v>0</v>
      </c>
      <c r="ER419" s="1008">
        <v>0</v>
      </c>
      <c r="ES419" s="1007">
        <v>0</v>
      </c>
      <c r="ET419" s="1008">
        <v>0</v>
      </c>
      <c r="EU419" s="1007">
        <v>0</v>
      </c>
      <c r="EV419" s="1008">
        <v>0</v>
      </c>
      <c r="EW419" s="1007">
        <v>0</v>
      </c>
      <c r="EX419" s="1008">
        <v>0</v>
      </c>
      <c r="EY419" s="1007">
        <v>0</v>
      </c>
      <c r="EZ419" s="1008">
        <v>0</v>
      </c>
      <c r="FA419" s="1007">
        <v>0</v>
      </c>
      <c r="FB419" s="1008">
        <v>0</v>
      </c>
      <c r="FC419" s="1009">
        <v>0</v>
      </c>
      <c r="FD419" s="946"/>
      <c r="FE419" s="974"/>
      <c r="FF419" s="946"/>
      <c r="FG419" s="975"/>
      <c r="FI419" s="1010" t="b">
        <v>1</v>
      </c>
    </row>
    <row r="420" spans="2:165" hidden="1" outlineLevel="1">
      <c r="B420" s="990">
        <v>401</v>
      </c>
      <c r="C420" s="1011" t="s">
        <v>394</v>
      </c>
      <c r="E420" s="992">
        <v>0</v>
      </c>
      <c r="F420" s="993">
        <v>0</v>
      </c>
      <c r="G420" s="994">
        <v>0</v>
      </c>
      <c r="H420" s="993">
        <v>0</v>
      </c>
      <c r="I420" s="994">
        <v>0</v>
      </c>
      <c r="J420" s="993">
        <v>0</v>
      </c>
      <c r="K420" s="994">
        <v>0</v>
      </c>
      <c r="L420" s="993">
        <v>0</v>
      </c>
      <c r="M420" s="994">
        <v>0</v>
      </c>
      <c r="N420" s="993">
        <v>0</v>
      </c>
      <c r="O420" s="994">
        <v>0</v>
      </c>
      <c r="P420" s="993">
        <v>0</v>
      </c>
      <c r="Q420" s="994">
        <v>0</v>
      </c>
      <c r="R420" s="993">
        <v>0</v>
      </c>
      <c r="S420" s="994">
        <v>0</v>
      </c>
      <c r="T420" s="993">
        <v>0</v>
      </c>
      <c r="U420" s="994">
        <v>0</v>
      </c>
      <c r="V420" s="993">
        <v>0</v>
      </c>
      <c r="W420" s="994">
        <v>0</v>
      </c>
      <c r="X420" s="993">
        <v>0</v>
      </c>
      <c r="Y420" s="994">
        <v>0</v>
      </c>
      <c r="Z420" s="993">
        <v>0</v>
      </c>
      <c r="AA420" s="994">
        <v>0</v>
      </c>
      <c r="AB420" s="993">
        <v>0</v>
      </c>
      <c r="AC420" s="994">
        <v>0</v>
      </c>
      <c r="AD420" s="993">
        <v>0</v>
      </c>
      <c r="AE420" s="994">
        <v>0</v>
      </c>
      <c r="AF420" s="993">
        <v>0</v>
      </c>
      <c r="AG420" s="994">
        <v>0</v>
      </c>
      <c r="AH420" s="993">
        <v>0</v>
      </c>
      <c r="AI420" s="994">
        <v>0</v>
      </c>
      <c r="AJ420" s="993">
        <v>0</v>
      </c>
      <c r="AK420" s="994">
        <v>0</v>
      </c>
      <c r="AL420" s="993">
        <v>0</v>
      </c>
      <c r="AM420" s="994">
        <v>0</v>
      </c>
      <c r="AN420" s="995">
        <v>0</v>
      </c>
      <c r="AO420" s="946"/>
      <c r="AP420" s="964"/>
      <c r="AQ420" s="946"/>
      <c r="AR420" s="992">
        <v>0</v>
      </c>
      <c r="AS420" s="993">
        <v>0</v>
      </c>
      <c r="AT420" s="994">
        <v>0</v>
      </c>
      <c r="AU420" s="993">
        <v>0</v>
      </c>
      <c r="AV420" s="994">
        <v>0</v>
      </c>
      <c r="AW420" s="993">
        <v>0</v>
      </c>
      <c r="AX420" s="994">
        <v>0</v>
      </c>
      <c r="AY420" s="993">
        <v>0</v>
      </c>
      <c r="AZ420" s="994">
        <v>0</v>
      </c>
      <c r="BA420" s="993">
        <v>0</v>
      </c>
      <c r="BB420" s="994">
        <v>0</v>
      </c>
      <c r="BC420" s="993">
        <v>0</v>
      </c>
      <c r="BD420" s="994">
        <v>0</v>
      </c>
      <c r="BE420" s="993">
        <v>0</v>
      </c>
      <c r="BF420" s="994">
        <v>0</v>
      </c>
      <c r="BG420" s="993">
        <v>0</v>
      </c>
      <c r="BH420" s="994">
        <v>0</v>
      </c>
      <c r="BI420" s="993">
        <v>0</v>
      </c>
      <c r="BJ420" s="994">
        <v>0</v>
      </c>
      <c r="BK420" s="993">
        <v>0</v>
      </c>
      <c r="BL420" s="994">
        <v>0</v>
      </c>
      <c r="BM420" s="993">
        <v>0</v>
      </c>
      <c r="BN420" s="994">
        <v>0</v>
      </c>
      <c r="BO420" s="993">
        <v>0</v>
      </c>
      <c r="BP420" s="994">
        <v>0</v>
      </c>
      <c r="BQ420" s="993">
        <v>0</v>
      </c>
      <c r="BR420" s="994">
        <v>0</v>
      </c>
      <c r="BS420" s="993">
        <v>0</v>
      </c>
      <c r="BT420" s="994">
        <v>0</v>
      </c>
      <c r="BU420" s="993">
        <v>0</v>
      </c>
      <c r="BV420" s="994">
        <v>0</v>
      </c>
      <c r="BW420" s="993">
        <v>0</v>
      </c>
      <c r="BX420" s="994">
        <v>0</v>
      </c>
      <c r="BY420" s="993">
        <v>0</v>
      </c>
      <c r="BZ420" s="994">
        <v>0</v>
      </c>
      <c r="CA420" s="995">
        <v>0</v>
      </c>
      <c r="CB420" s="946"/>
      <c r="CC420" s="971"/>
      <c r="CD420" s="946"/>
      <c r="CE420" s="972"/>
      <c r="CF420" s="946"/>
      <c r="CG420" s="992">
        <v>0</v>
      </c>
      <c r="CH420" s="993">
        <v>0</v>
      </c>
      <c r="CI420" s="994">
        <v>0</v>
      </c>
      <c r="CJ420" s="993">
        <v>0</v>
      </c>
      <c r="CK420" s="994">
        <v>0</v>
      </c>
      <c r="CL420" s="993">
        <v>0</v>
      </c>
      <c r="CM420" s="994">
        <v>0</v>
      </c>
      <c r="CN420" s="993">
        <v>0</v>
      </c>
      <c r="CO420" s="994">
        <v>0</v>
      </c>
      <c r="CP420" s="993">
        <v>0</v>
      </c>
      <c r="CQ420" s="994">
        <v>0</v>
      </c>
      <c r="CR420" s="993">
        <v>0</v>
      </c>
      <c r="CS420" s="994">
        <v>0</v>
      </c>
      <c r="CT420" s="993">
        <v>0</v>
      </c>
      <c r="CU420" s="994">
        <v>0</v>
      </c>
      <c r="CV420" s="993">
        <v>0</v>
      </c>
      <c r="CW420" s="994">
        <v>0</v>
      </c>
      <c r="CX420" s="993">
        <v>0</v>
      </c>
      <c r="CY420" s="994">
        <v>0</v>
      </c>
      <c r="CZ420" s="993">
        <v>0</v>
      </c>
      <c r="DA420" s="994">
        <v>0</v>
      </c>
      <c r="DB420" s="993">
        <v>0</v>
      </c>
      <c r="DC420" s="994">
        <v>0</v>
      </c>
      <c r="DD420" s="993">
        <v>0</v>
      </c>
      <c r="DE420" s="994">
        <v>0</v>
      </c>
      <c r="DF420" s="993">
        <v>0</v>
      </c>
      <c r="DG420" s="994">
        <v>0</v>
      </c>
      <c r="DH420" s="993">
        <v>0</v>
      </c>
      <c r="DI420" s="994">
        <v>0</v>
      </c>
      <c r="DJ420" s="993">
        <v>0</v>
      </c>
      <c r="DK420" s="994">
        <v>0</v>
      </c>
      <c r="DL420" s="993">
        <v>0</v>
      </c>
      <c r="DM420" s="994">
        <v>0</v>
      </c>
      <c r="DN420" s="993">
        <v>0</v>
      </c>
      <c r="DO420" s="994">
        <v>0</v>
      </c>
      <c r="DP420" s="995">
        <v>0</v>
      </c>
      <c r="DQ420" s="946"/>
      <c r="DR420" s="973"/>
      <c r="DS420" s="946"/>
      <c r="DT420" s="992">
        <v>0</v>
      </c>
      <c r="DU420" s="993">
        <v>0</v>
      </c>
      <c r="DV420" s="994">
        <v>0</v>
      </c>
      <c r="DW420" s="993">
        <v>0</v>
      </c>
      <c r="DX420" s="994">
        <v>0</v>
      </c>
      <c r="DY420" s="993">
        <v>0</v>
      </c>
      <c r="DZ420" s="994">
        <v>0</v>
      </c>
      <c r="EA420" s="993">
        <v>0</v>
      </c>
      <c r="EB420" s="994">
        <v>0</v>
      </c>
      <c r="EC420" s="993">
        <v>0</v>
      </c>
      <c r="ED420" s="994">
        <v>0</v>
      </c>
      <c r="EE420" s="993">
        <v>0</v>
      </c>
      <c r="EF420" s="994">
        <v>0</v>
      </c>
      <c r="EG420" s="993">
        <v>0</v>
      </c>
      <c r="EH420" s="994">
        <v>0</v>
      </c>
      <c r="EI420" s="993">
        <v>0</v>
      </c>
      <c r="EJ420" s="994">
        <v>0</v>
      </c>
      <c r="EK420" s="993">
        <v>0</v>
      </c>
      <c r="EL420" s="994">
        <v>0</v>
      </c>
      <c r="EM420" s="993">
        <v>0</v>
      </c>
      <c r="EN420" s="994">
        <v>0</v>
      </c>
      <c r="EO420" s="993">
        <v>0</v>
      </c>
      <c r="EP420" s="994">
        <v>0</v>
      </c>
      <c r="EQ420" s="993">
        <v>0</v>
      </c>
      <c r="ER420" s="994">
        <v>0</v>
      </c>
      <c r="ES420" s="993">
        <v>0</v>
      </c>
      <c r="ET420" s="994">
        <v>0</v>
      </c>
      <c r="EU420" s="993">
        <v>0</v>
      </c>
      <c r="EV420" s="994">
        <v>0</v>
      </c>
      <c r="EW420" s="993">
        <v>0</v>
      </c>
      <c r="EX420" s="994">
        <v>0</v>
      </c>
      <c r="EY420" s="993">
        <v>0</v>
      </c>
      <c r="EZ420" s="994">
        <v>0</v>
      </c>
      <c r="FA420" s="993">
        <v>0</v>
      </c>
      <c r="FB420" s="994">
        <v>0</v>
      </c>
      <c r="FC420" s="995">
        <v>0</v>
      </c>
      <c r="FD420" s="946"/>
      <c r="FE420" s="974"/>
      <c r="FF420" s="946"/>
      <c r="FG420" s="975"/>
      <c r="FI420" s="996" t="b">
        <v>1</v>
      </c>
    </row>
    <row r="421" spans="2:165" hidden="1" outlineLevel="1">
      <c r="B421" s="983">
        <v>402</v>
      </c>
      <c r="C421" s="1012" t="s">
        <v>325</v>
      </c>
      <c r="E421" s="985">
        <v>0</v>
      </c>
      <c r="F421" s="986">
        <v>0</v>
      </c>
      <c r="G421" s="987">
        <v>0</v>
      </c>
      <c r="H421" s="986">
        <v>0</v>
      </c>
      <c r="I421" s="987">
        <v>0</v>
      </c>
      <c r="J421" s="986">
        <v>0</v>
      </c>
      <c r="K421" s="987">
        <v>0</v>
      </c>
      <c r="L421" s="986">
        <v>0</v>
      </c>
      <c r="M421" s="987">
        <v>0</v>
      </c>
      <c r="N421" s="986">
        <v>0</v>
      </c>
      <c r="O421" s="987">
        <v>0</v>
      </c>
      <c r="P421" s="986">
        <v>0</v>
      </c>
      <c r="Q421" s="987">
        <v>0</v>
      </c>
      <c r="R421" s="986">
        <v>0</v>
      </c>
      <c r="S421" s="987">
        <v>0</v>
      </c>
      <c r="T421" s="986">
        <v>0</v>
      </c>
      <c r="U421" s="987">
        <v>0</v>
      </c>
      <c r="V421" s="986">
        <v>0</v>
      </c>
      <c r="W421" s="987">
        <v>0</v>
      </c>
      <c r="X421" s="986">
        <v>0</v>
      </c>
      <c r="Y421" s="987">
        <v>0</v>
      </c>
      <c r="Z421" s="986">
        <v>0</v>
      </c>
      <c r="AA421" s="987">
        <v>0</v>
      </c>
      <c r="AB421" s="986">
        <v>0</v>
      </c>
      <c r="AC421" s="987">
        <v>0</v>
      </c>
      <c r="AD421" s="986">
        <v>0</v>
      </c>
      <c r="AE421" s="987">
        <v>0</v>
      </c>
      <c r="AF421" s="986">
        <v>0</v>
      </c>
      <c r="AG421" s="987">
        <v>0</v>
      </c>
      <c r="AH421" s="986">
        <v>0</v>
      </c>
      <c r="AI421" s="987">
        <v>0</v>
      </c>
      <c r="AJ421" s="986">
        <v>0</v>
      </c>
      <c r="AK421" s="987">
        <v>0</v>
      </c>
      <c r="AL421" s="986">
        <v>0</v>
      </c>
      <c r="AM421" s="987">
        <v>0</v>
      </c>
      <c r="AN421" s="988">
        <v>0</v>
      </c>
      <c r="AO421" s="946"/>
      <c r="AP421" s="964"/>
      <c r="AQ421" s="946"/>
      <c r="AR421" s="985">
        <v>0</v>
      </c>
      <c r="AS421" s="986">
        <v>0</v>
      </c>
      <c r="AT421" s="987">
        <v>0</v>
      </c>
      <c r="AU421" s="986">
        <v>0</v>
      </c>
      <c r="AV421" s="987">
        <v>0</v>
      </c>
      <c r="AW421" s="986">
        <v>0</v>
      </c>
      <c r="AX421" s="987">
        <v>0</v>
      </c>
      <c r="AY421" s="986">
        <v>0</v>
      </c>
      <c r="AZ421" s="987">
        <v>0</v>
      </c>
      <c r="BA421" s="986">
        <v>0</v>
      </c>
      <c r="BB421" s="987">
        <v>0</v>
      </c>
      <c r="BC421" s="986">
        <v>0</v>
      </c>
      <c r="BD421" s="987">
        <v>0</v>
      </c>
      <c r="BE421" s="986">
        <v>0</v>
      </c>
      <c r="BF421" s="987">
        <v>0</v>
      </c>
      <c r="BG421" s="986">
        <v>0</v>
      </c>
      <c r="BH421" s="987">
        <v>0</v>
      </c>
      <c r="BI421" s="986">
        <v>0</v>
      </c>
      <c r="BJ421" s="987">
        <v>0</v>
      </c>
      <c r="BK421" s="986">
        <v>0</v>
      </c>
      <c r="BL421" s="987">
        <v>0</v>
      </c>
      <c r="BM421" s="986">
        <v>0</v>
      </c>
      <c r="BN421" s="987">
        <v>0</v>
      </c>
      <c r="BO421" s="986">
        <v>0</v>
      </c>
      <c r="BP421" s="987">
        <v>0</v>
      </c>
      <c r="BQ421" s="986">
        <v>0</v>
      </c>
      <c r="BR421" s="987">
        <v>0</v>
      </c>
      <c r="BS421" s="986">
        <v>0</v>
      </c>
      <c r="BT421" s="987">
        <v>0</v>
      </c>
      <c r="BU421" s="986">
        <v>0</v>
      </c>
      <c r="BV421" s="987">
        <v>0</v>
      </c>
      <c r="BW421" s="986">
        <v>0</v>
      </c>
      <c r="BX421" s="987">
        <v>0</v>
      </c>
      <c r="BY421" s="986">
        <v>0</v>
      </c>
      <c r="BZ421" s="987">
        <v>0</v>
      </c>
      <c r="CA421" s="988">
        <v>0</v>
      </c>
      <c r="CB421" s="946"/>
      <c r="CC421" s="971"/>
      <c r="CD421" s="946"/>
      <c r="CE421" s="972"/>
      <c r="CF421" s="946"/>
      <c r="CG421" s="985">
        <v>0</v>
      </c>
      <c r="CH421" s="986">
        <v>0</v>
      </c>
      <c r="CI421" s="987">
        <v>0</v>
      </c>
      <c r="CJ421" s="986">
        <v>0</v>
      </c>
      <c r="CK421" s="987">
        <v>0</v>
      </c>
      <c r="CL421" s="986">
        <v>0</v>
      </c>
      <c r="CM421" s="987">
        <v>0</v>
      </c>
      <c r="CN421" s="986">
        <v>0</v>
      </c>
      <c r="CO421" s="987">
        <v>0</v>
      </c>
      <c r="CP421" s="986">
        <v>0</v>
      </c>
      <c r="CQ421" s="987">
        <v>0</v>
      </c>
      <c r="CR421" s="986">
        <v>0</v>
      </c>
      <c r="CS421" s="987">
        <v>0</v>
      </c>
      <c r="CT421" s="986">
        <v>0</v>
      </c>
      <c r="CU421" s="987">
        <v>0</v>
      </c>
      <c r="CV421" s="986">
        <v>0</v>
      </c>
      <c r="CW421" s="987">
        <v>0</v>
      </c>
      <c r="CX421" s="986">
        <v>0</v>
      </c>
      <c r="CY421" s="987">
        <v>0</v>
      </c>
      <c r="CZ421" s="986">
        <v>0</v>
      </c>
      <c r="DA421" s="987">
        <v>0</v>
      </c>
      <c r="DB421" s="986">
        <v>0</v>
      </c>
      <c r="DC421" s="987">
        <v>0</v>
      </c>
      <c r="DD421" s="986">
        <v>0</v>
      </c>
      <c r="DE421" s="987">
        <v>0</v>
      </c>
      <c r="DF421" s="986">
        <v>0</v>
      </c>
      <c r="DG421" s="987">
        <v>0</v>
      </c>
      <c r="DH421" s="986">
        <v>0</v>
      </c>
      <c r="DI421" s="987">
        <v>0</v>
      </c>
      <c r="DJ421" s="986">
        <v>0</v>
      </c>
      <c r="DK421" s="987">
        <v>0</v>
      </c>
      <c r="DL421" s="986">
        <v>0</v>
      </c>
      <c r="DM421" s="987">
        <v>0</v>
      </c>
      <c r="DN421" s="986">
        <v>0</v>
      </c>
      <c r="DO421" s="987">
        <v>0</v>
      </c>
      <c r="DP421" s="988">
        <v>0</v>
      </c>
      <c r="DQ421" s="946"/>
      <c r="DR421" s="973"/>
      <c r="DS421" s="946"/>
      <c r="DT421" s="985">
        <v>0</v>
      </c>
      <c r="DU421" s="986">
        <v>0</v>
      </c>
      <c r="DV421" s="987">
        <v>0</v>
      </c>
      <c r="DW421" s="986">
        <v>0</v>
      </c>
      <c r="DX421" s="987">
        <v>0</v>
      </c>
      <c r="DY421" s="986">
        <v>0</v>
      </c>
      <c r="DZ421" s="987">
        <v>0</v>
      </c>
      <c r="EA421" s="986">
        <v>0</v>
      </c>
      <c r="EB421" s="987">
        <v>0</v>
      </c>
      <c r="EC421" s="986">
        <v>0</v>
      </c>
      <c r="ED421" s="987">
        <v>0</v>
      </c>
      <c r="EE421" s="986">
        <v>0</v>
      </c>
      <c r="EF421" s="987">
        <v>0</v>
      </c>
      <c r="EG421" s="986">
        <v>0</v>
      </c>
      <c r="EH421" s="987">
        <v>0</v>
      </c>
      <c r="EI421" s="986">
        <v>0</v>
      </c>
      <c r="EJ421" s="987">
        <v>0</v>
      </c>
      <c r="EK421" s="986">
        <v>0</v>
      </c>
      <c r="EL421" s="987">
        <v>0</v>
      </c>
      <c r="EM421" s="986">
        <v>0</v>
      </c>
      <c r="EN421" s="987">
        <v>0</v>
      </c>
      <c r="EO421" s="986">
        <v>0</v>
      </c>
      <c r="EP421" s="987">
        <v>0</v>
      </c>
      <c r="EQ421" s="986">
        <v>0</v>
      </c>
      <c r="ER421" s="987">
        <v>0</v>
      </c>
      <c r="ES421" s="986">
        <v>0</v>
      </c>
      <c r="ET421" s="987">
        <v>0</v>
      </c>
      <c r="EU421" s="986">
        <v>0</v>
      </c>
      <c r="EV421" s="987">
        <v>0</v>
      </c>
      <c r="EW421" s="986">
        <v>0</v>
      </c>
      <c r="EX421" s="987">
        <v>0</v>
      </c>
      <c r="EY421" s="986">
        <v>0</v>
      </c>
      <c r="EZ421" s="987">
        <v>0</v>
      </c>
      <c r="FA421" s="986">
        <v>0</v>
      </c>
      <c r="FB421" s="987">
        <v>0</v>
      </c>
      <c r="FC421" s="988">
        <v>0</v>
      </c>
      <c r="FD421" s="946"/>
      <c r="FE421" s="974"/>
      <c r="FF421" s="946"/>
      <c r="FG421" s="975"/>
      <c r="FI421" s="989" t="b">
        <v>1</v>
      </c>
    </row>
    <row r="422" spans="2:165" hidden="1" outlineLevel="1">
      <c r="B422" s="990">
        <v>403</v>
      </c>
      <c r="C422" s="1011" t="s">
        <v>326</v>
      </c>
      <c r="E422" s="992">
        <v>0</v>
      </c>
      <c r="F422" s="993">
        <v>0</v>
      </c>
      <c r="G422" s="994">
        <v>0</v>
      </c>
      <c r="H422" s="993">
        <v>0</v>
      </c>
      <c r="I422" s="994">
        <v>0</v>
      </c>
      <c r="J422" s="993">
        <v>0</v>
      </c>
      <c r="K422" s="994">
        <v>0</v>
      </c>
      <c r="L422" s="993">
        <v>0</v>
      </c>
      <c r="M422" s="994">
        <v>0</v>
      </c>
      <c r="N422" s="993">
        <v>0</v>
      </c>
      <c r="O422" s="994">
        <v>0</v>
      </c>
      <c r="P422" s="993">
        <v>0</v>
      </c>
      <c r="Q422" s="994">
        <v>0</v>
      </c>
      <c r="R422" s="993">
        <v>0</v>
      </c>
      <c r="S422" s="994">
        <v>0</v>
      </c>
      <c r="T422" s="993">
        <v>0</v>
      </c>
      <c r="U422" s="994">
        <v>0</v>
      </c>
      <c r="V422" s="993">
        <v>0</v>
      </c>
      <c r="W422" s="994">
        <v>0</v>
      </c>
      <c r="X422" s="993">
        <v>0</v>
      </c>
      <c r="Y422" s="994">
        <v>0</v>
      </c>
      <c r="Z422" s="993">
        <v>0</v>
      </c>
      <c r="AA422" s="994">
        <v>0</v>
      </c>
      <c r="AB422" s="993">
        <v>0</v>
      </c>
      <c r="AC422" s="994">
        <v>0</v>
      </c>
      <c r="AD422" s="993">
        <v>0</v>
      </c>
      <c r="AE422" s="994">
        <v>0</v>
      </c>
      <c r="AF422" s="993">
        <v>0</v>
      </c>
      <c r="AG422" s="994">
        <v>0</v>
      </c>
      <c r="AH422" s="993">
        <v>0</v>
      </c>
      <c r="AI422" s="994">
        <v>0</v>
      </c>
      <c r="AJ422" s="993">
        <v>0</v>
      </c>
      <c r="AK422" s="994">
        <v>0</v>
      </c>
      <c r="AL422" s="993">
        <v>0</v>
      </c>
      <c r="AM422" s="994">
        <v>0</v>
      </c>
      <c r="AN422" s="995">
        <v>0</v>
      </c>
      <c r="AO422" s="946"/>
      <c r="AP422" s="964"/>
      <c r="AQ422" s="946"/>
      <c r="AR422" s="992">
        <v>0</v>
      </c>
      <c r="AS422" s="993">
        <v>0</v>
      </c>
      <c r="AT422" s="994">
        <v>0</v>
      </c>
      <c r="AU422" s="993">
        <v>0</v>
      </c>
      <c r="AV422" s="994">
        <v>0</v>
      </c>
      <c r="AW422" s="993">
        <v>0</v>
      </c>
      <c r="AX422" s="994">
        <v>0</v>
      </c>
      <c r="AY422" s="993">
        <v>0</v>
      </c>
      <c r="AZ422" s="994">
        <v>0</v>
      </c>
      <c r="BA422" s="993">
        <v>0</v>
      </c>
      <c r="BB422" s="994">
        <v>0</v>
      </c>
      <c r="BC422" s="993">
        <v>0</v>
      </c>
      <c r="BD422" s="994">
        <v>0</v>
      </c>
      <c r="BE422" s="993">
        <v>0</v>
      </c>
      <c r="BF422" s="994">
        <v>0</v>
      </c>
      <c r="BG422" s="993">
        <v>0</v>
      </c>
      <c r="BH422" s="994">
        <v>0</v>
      </c>
      <c r="BI422" s="993">
        <v>0</v>
      </c>
      <c r="BJ422" s="994">
        <v>0</v>
      </c>
      <c r="BK422" s="993">
        <v>0</v>
      </c>
      <c r="BL422" s="994">
        <v>0</v>
      </c>
      <c r="BM422" s="993">
        <v>0</v>
      </c>
      <c r="BN422" s="994">
        <v>0</v>
      </c>
      <c r="BO422" s="993">
        <v>0</v>
      </c>
      <c r="BP422" s="994">
        <v>0</v>
      </c>
      <c r="BQ422" s="993">
        <v>0</v>
      </c>
      <c r="BR422" s="994">
        <v>0</v>
      </c>
      <c r="BS422" s="993">
        <v>0</v>
      </c>
      <c r="BT422" s="994">
        <v>0</v>
      </c>
      <c r="BU422" s="993">
        <v>0</v>
      </c>
      <c r="BV422" s="994">
        <v>0</v>
      </c>
      <c r="BW422" s="993">
        <v>0</v>
      </c>
      <c r="BX422" s="994">
        <v>0</v>
      </c>
      <c r="BY422" s="993">
        <v>0</v>
      </c>
      <c r="BZ422" s="994">
        <v>0</v>
      </c>
      <c r="CA422" s="995">
        <v>0</v>
      </c>
      <c r="CB422" s="946"/>
      <c r="CC422" s="971"/>
      <c r="CD422" s="946"/>
      <c r="CE422" s="972"/>
      <c r="CF422" s="946"/>
      <c r="CG422" s="992">
        <v>0</v>
      </c>
      <c r="CH422" s="993">
        <v>0</v>
      </c>
      <c r="CI422" s="994">
        <v>0</v>
      </c>
      <c r="CJ422" s="993">
        <v>0</v>
      </c>
      <c r="CK422" s="994">
        <v>0</v>
      </c>
      <c r="CL422" s="993">
        <v>0</v>
      </c>
      <c r="CM422" s="994">
        <v>0</v>
      </c>
      <c r="CN422" s="993">
        <v>0</v>
      </c>
      <c r="CO422" s="994">
        <v>0</v>
      </c>
      <c r="CP422" s="993">
        <v>0</v>
      </c>
      <c r="CQ422" s="994">
        <v>0</v>
      </c>
      <c r="CR422" s="993">
        <v>0</v>
      </c>
      <c r="CS422" s="994">
        <v>0</v>
      </c>
      <c r="CT422" s="993">
        <v>0</v>
      </c>
      <c r="CU422" s="994">
        <v>0</v>
      </c>
      <c r="CV422" s="993">
        <v>0</v>
      </c>
      <c r="CW422" s="994">
        <v>0</v>
      </c>
      <c r="CX422" s="993">
        <v>0</v>
      </c>
      <c r="CY422" s="994">
        <v>0</v>
      </c>
      <c r="CZ422" s="993">
        <v>0</v>
      </c>
      <c r="DA422" s="994">
        <v>0</v>
      </c>
      <c r="DB422" s="993">
        <v>0</v>
      </c>
      <c r="DC422" s="994">
        <v>0</v>
      </c>
      <c r="DD422" s="993">
        <v>0</v>
      </c>
      <c r="DE422" s="994">
        <v>0</v>
      </c>
      <c r="DF422" s="993">
        <v>0</v>
      </c>
      <c r="DG422" s="994">
        <v>0</v>
      </c>
      <c r="DH422" s="993">
        <v>0</v>
      </c>
      <c r="DI422" s="994">
        <v>0</v>
      </c>
      <c r="DJ422" s="993">
        <v>0</v>
      </c>
      <c r="DK422" s="994">
        <v>0</v>
      </c>
      <c r="DL422" s="993">
        <v>0</v>
      </c>
      <c r="DM422" s="994">
        <v>0</v>
      </c>
      <c r="DN422" s="993">
        <v>0</v>
      </c>
      <c r="DO422" s="994">
        <v>0</v>
      </c>
      <c r="DP422" s="995">
        <v>0</v>
      </c>
      <c r="DQ422" s="946"/>
      <c r="DR422" s="973"/>
      <c r="DS422" s="946"/>
      <c r="DT422" s="992">
        <v>0</v>
      </c>
      <c r="DU422" s="993">
        <v>0</v>
      </c>
      <c r="DV422" s="994">
        <v>0</v>
      </c>
      <c r="DW422" s="993">
        <v>0</v>
      </c>
      <c r="DX422" s="994">
        <v>0</v>
      </c>
      <c r="DY422" s="993">
        <v>0</v>
      </c>
      <c r="DZ422" s="994">
        <v>0</v>
      </c>
      <c r="EA422" s="993">
        <v>0</v>
      </c>
      <c r="EB422" s="994">
        <v>0</v>
      </c>
      <c r="EC422" s="993">
        <v>0</v>
      </c>
      <c r="ED422" s="994">
        <v>0</v>
      </c>
      <c r="EE422" s="993">
        <v>0</v>
      </c>
      <c r="EF422" s="994">
        <v>0</v>
      </c>
      <c r="EG422" s="993">
        <v>0</v>
      </c>
      <c r="EH422" s="994">
        <v>0</v>
      </c>
      <c r="EI422" s="993">
        <v>0</v>
      </c>
      <c r="EJ422" s="994">
        <v>0</v>
      </c>
      <c r="EK422" s="993">
        <v>0</v>
      </c>
      <c r="EL422" s="994">
        <v>0</v>
      </c>
      <c r="EM422" s="993">
        <v>0</v>
      </c>
      <c r="EN422" s="994">
        <v>0</v>
      </c>
      <c r="EO422" s="993">
        <v>0</v>
      </c>
      <c r="EP422" s="994">
        <v>0</v>
      </c>
      <c r="EQ422" s="993">
        <v>0</v>
      </c>
      <c r="ER422" s="994">
        <v>0</v>
      </c>
      <c r="ES422" s="993">
        <v>0</v>
      </c>
      <c r="ET422" s="994">
        <v>0</v>
      </c>
      <c r="EU422" s="993">
        <v>0</v>
      </c>
      <c r="EV422" s="994">
        <v>0</v>
      </c>
      <c r="EW422" s="993">
        <v>0</v>
      </c>
      <c r="EX422" s="994">
        <v>0</v>
      </c>
      <c r="EY422" s="993">
        <v>0</v>
      </c>
      <c r="EZ422" s="994">
        <v>0</v>
      </c>
      <c r="FA422" s="993">
        <v>0</v>
      </c>
      <c r="FB422" s="994">
        <v>0</v>
      </c>
      <c r="FC422" s="995">
        <v>0</v>
      </c>
      <c r="FD422" s="946"/>
      <c r="FE422" s="974"/>
      <c r="FF422" s="946"/>
      <c r="FG422" s="975"/>
      <c r="FI422" s="996" t="b">
        <v>1</v>
      </c>
    </row>
    <row r="423" spans="2:165" hidden="1" outlineLevel="1">
      <c r="B423" s="1013">
        <v>404</v>
      </c>
      <c r="C423" s="1014" t="s">
        <v>327</v>
      </c>
      <c r="E423" s="1015">
        <v>0</v>
      </c>
      <c r="F423" s="1016">
        <v>0</v>
      </c>
      <c r="G423" s="1017">
        <v>0</v>
      </c>
      <c r="H423" s="1016">
        <v>0</v>
      </c>
      <c r="I423" s="1017">
        <v>0</v>
      </c>
      <c r="J423" s="1016">
        <v>0</v>
      </c>
      <c r="K423" s="1017">
        <v>0</v>
      </c>
      <c r="L423" s="1016">
        <v>0</v>
      </c>
      <c r="M423" s="1017">
        <v>0</v>
      </c>
      <c r="N423" s="1016">
        <v>0</v>
      </c>
      <c r="O423" s="1017">
        <v>0</v>
      </c>
      <c r="P423" s="1016">
        <v>0</v>
      </c>
      <c r="Q423" s="1017">
        <v>0</v>
      </c>
      <c r="R423" s="1016">
        <v>0</v>
      </c>
      <c r="S423" s="1017">
        <v>0</v>
      </c>
      <c r="T423" s="1016">
        <v>0</v>
      </c>
      <c r="U423" s="1017">
        <v>0</v>
      </c>
      <c r="V423" s="1016">
        <v>0</v>
      </c>
      <c r="W423" s="1017">
        <v>0</v>
      </c>
      <c r="X423" s="1016">
        <v>0</v>
      </c>
      <c r="Y423" s="1017">
        <v>0</v>
      </c>
      <c r="Z423" s="1016">
        <v>0</v>
      </c>
      <c r="AA423" s="1017">
        <v>0</v>
      </c>
      <c r="AB423" s="1016">
        <v>0</v>
      </c>
      <c r="AC423" s="1017">
        <v>0</v>
      </c>
      <c r="AD423" s="1016">
        <v>0</v>
      </c>
      <c r="AE423" s="1017">
        <v>0</v>
      </c>
      <c r="AF423" s="1016">
        <v>0</v>
      </c>
      <c r="AG423" s="1017">
        <v>0</v>
      </c>
      <c r="AH423" s="1016">
        <v>0</v>
      </c>
      <c r="AI423" s="1017">
        <v>0</v>
      </c>
      <c r="AJ423" s="1016">
        <v>0</v>
      </c>
      <c r="AK423" s="1017">
        <v>0</v>
      </c>
      <c r="AL423" s="1016">
        <v>0</v>
      </c>
      <c r="AM423" s="1017">
        <v>0</v>
      </c>
      <c r="AN423" s="1018">
        <v>0</v>
      </c>
      <c r="AO423" s="946"/>
      <c r="AP423" s="964"/>
      <c r="AQ423" s="946"/>
      <c r="AR423" s="1015">
        <v>0</v>
      </c>
      <c r="AS423" s="1016">
        <v>0</v>
      </c>
      <c r="AT423" s="1017">
        <v>0</v>
      </c>
      <c r="AU423" s="1016">
        <v>0</v>
      </c>
      <c r="AV423" s="1017">
        <v>0</v>
      </c>
      <c r="AW423" s="1016">
        <v>0</v>
      </c>
      <c r="AX423" s="1017">
        <v>0</v>
      </c>
      <c r="AY423" s="1016">
        <v>0</v>
      </c>
      <c r="AZ423" s="1017">
        <v>0</v>
      </c>
      <c r="BA423" s="1016">
        <v>0</v>
      </c>
      <c r="BB423" s="1017">
        <v>0</v>
      </c>
      <c r="BC423" s="1016">
        <v>0</v>
      </c>
      <c r="BD423" s="1017">
        <v>0</v>
      </c>
      <c r="BE423" s="1016">
        <v>0</v>
      </c>
      <c r="BF423" s="1017">
        <v>0</v>
      </c>
      <c r="BG423" s="1016">
        <v>0</v>
      </c>
      <c r="BH423" s="1017">
        <v>0</v>
      </c>
      <c r="BI423" s="1016">
        <v>0</v>
      </c>
      <c r="BJ423" s="1017">
        <v>0</v>
      </c>
      <c r="BK423" s="1016">
        <v>0</v>
      </c>
      <c r="BL423" s="1017">
        <v>0</v>
      </c>
      <c r="BM423" s="1016">
        <v>0</v>
      </c>
      <c r="BN423" s="1017">
        <v>0</v>
      </c>
      <c r="BO423" s="1016">
        <v>0</v>
      </c>
      <c r="BP423" s="1017">
        <v>0</v>
      </c>
      <c r="BQ423" s="1016">
        <v>0</v>
      </c>
      <c r="BR423" s="1017">
        <v>0</v>
      </c>
      <c r="BS423" s="1016">
        <v>0</v>
      </c>
      <c r="BT423" s="1017">
        <v>0</v>
      </c>
      <c r="BU423" s="1016">
        <v>0</v>
      </c>
      <c r="BV423" s="1017">
        <v>0</v>
      </c>
      <c r="BW423" s="1016">
        <v>0</v>
      </c>
      <c r="BX423" s="1017">
        <v>0</v>
      </c>
      <c r="BY423" s="1016">
        <v>0</v>
      </c>
      <c r="BZ423" s="1017">
        <v>0</v>
      </c>
      <c r="CA423" s="1018">
        <v>0</v>
      </c>
      <c r="CB423" s="946"/>
      <c r="CC423" s="971"/>
      <c r="CD423" s="946"/>
      <c r="CE423" s="972"/>
      <c r="CF423" s="946"/>
      <c r="CG423" s="1015">
        <v>0</v>
      </c>
      <c r="CH423" s="1016">
        <v>0</v>
      </c>
      <c r="CI423" s="1017">
        <v>0</v>
      </c>
      <c r="CJ423" s="1016">
        <v>0</v>
      </c>
      <c r="CK423" s="1017">
        <v>0</v>
      </c>
      <c r="CL423" s="1016">
        <v>0</v>
      </c>
      <c r="CM423" s="1017">
        <v>0</v>
      </c>
      <c r="CN423" s="1016">
        <v>0</v>
      </c>
      <c r="CO423" s="1017">
        <v>0</v>
      </c>
      <c r="CP423" s="1016">
        <v>0</v>
      </c>
      <c r="CQ423" s="1017">
        <v>0</v>
      </c>
      <c r="CR423" s="1016">
        <v>0</v>
      </c>
      <c r="CS423" s="1017">
        <v>0</v>
      </c>
      <c r="CT423" s="1016">
        <v>0</v>
      </c>
      <c r="CU423" s="1017">
        <v>0</v>
      </c>
      <c r="CV423" s="1016">
        <v>0</v>
      </c>
      <c r="CW423" s="1017">
        <v>0</v>
      </c>
      <c r="CX423" s="1016">
        <v>0</v>
      </c>
      <c r="CY423" s="1017">
        <v>0</v>
      </c>
      <c r="CZ423" s="1016">
        <v>0</v>
      </c>
      <c r="DA423" s="1017">
        <v>0</v>
      </c>
      <c r="DB423" s="1016">
        <v>0</v>
      </c>
      <c r="DC423" s="1017">
        <v>0</v>
      </c>
      <c r="DD423" s="1016">
        <v>0</v>
      </c>
      <c r="DE423" s="1017">
        <v>0</v>
      </c>
      <c r="DF423" s="1016">
        <v>0</v>
      </c>
      <c r="DG423" s="1017">
        <v>0</v>
      </c>
      <c r="DH423" s="1016">
        <v>0</v>
      </c>
      <c r="DI423" s="1017">
        <v>0</v>
      </c>
      <c r="DJ423" s="1016">
        <v>0</v>
      </c>
      <c r="DK423" s="1017">
        <v>0</v>
      </c>
      <c r="DL423" s="1016">
        <v>0</v>
      </c>
      <c r="DM423" s="1017">
        <v>0</v>
      </c>
      <c r="DN423" s="1016">
        <v>0</v>
      </c>
      <c r="DO423" s="1017">
        <v>0</v>
      </c>
      <c r="DP423" s="1018">
        <v>0</v>
      </c>
      <c r="DQ423" s="946"/>
      <c r="DR423" s="973"/>
      <c r="DS423" s="946"/>
      <c r="DT423" s="1015">
        <v>0</v>
      </c>
      <c r="DU423" s="1016">
        <v>0</v>
      </c>
      <c r="DV423" s="1017">
        <v>0</v>
      </c>
      <c r="DW423" s="1016">
        <v>0</v>
      </c>
      <c r="DX423" s="1017">
        <v>0</v>
      </c>
      <c r="DY423" s="1016">
        <v>0</v>
      </c>
      <c r="DZ423" s="1017">
        <v>0</v>
      </c>
      <c r="EA423" s="1016">
        <v>0</v>
      </c>
      <c r="EB423" s="1017">
        <v>0</v>
      </c>
      <c r="EC423" s="1016">
        <v>0</v>
      </c>
      <c r="ED423" s="1017">
        <v>0</v>
      </c>
      <c r="EE423" s="1016">
        <v>0</v>
      </c>
      <c r="EF423" s="1017">
        <v>0</v>
      </c>
      <c r="EG423" s="1016">
        <v>0</v>
      </c>
      <c r="EH423" s="1017">
        <v>0</v>
      </c>
      <c r="EI423" s="1016">
        <v>0</v>
      </c>
      <c r="EJ423" s="1017">
        <v>0</v>
      </c>
      <c r="EK423" s="1016">
        <v>0</v>
      </c>
      <c r="EL423" s="1017">
        <v>0</v>
      </c>
      <c r="EM423" s="1016">
        <v>0</v>
      </c>
      <c r="EN423" s="1017">
        <v>0</v>
      </c>
      <c r="EO423" s="1016">
        <v>0</v>
      </c>
      <c r="EP423" s="1017">
        <v>0</v>
      </c>
      <c r="EQ423" s="1016">
        <v>0</v>
      </c>
      <c r="ER423" s="1017">
        <v>0</v>
      </c>
      <c r="ES423" s="1016">
        <v>0</v>
      </c>
      <c r="ET423" s="1017">
        <v>0</v>
      </c>
      <c r="EU423" s="1016">
        <v>0</v>
      </c>
      <c r="EV423" s="1017">
        <v>0</v>
      </c>
      <c r="EW423" s="1016">
        <v>0</v>
      </c>
      <c r="EX423" s="1017">
        <v>0</v>
      </c>
      <c r="EY423" s="1016">
        <v>0</v>
      </c>
      <c r="EZ423" s="1017">
        <v>0</v>
      </c>
      <c r="FA423" s="1016">
        <v>0</v>
      </c>
      <c r="FB423" s="1017">
        <v>0</v>
      </c>
      <c r="FC423" s="1018">
        <v>0</v>
      </c>
      <c r="FD423" s="946"/>
      <c r="FE423" s="974"/>
      <c r="FF423" s="946"/>
      <c r="FG423" s="975"/>
      <c r="FI423" s="1019" t="b">
        <v>1</v>
      </c>
    </row>
    <row r="424" spans="2:165" hidden="1" outlineLevel="1">
      <c r="B424" s="976">
        <v>405</v>
      </c>
      <c r="C424" s="1020" t="s">
        <v>329</v>
      </c>
      <c r="E424" s="978">
        <v>0</v>
      </c>
      <c r="F424" s="979">
        <v>0</v>
      </c>
      <c r="G424" s="980">
        <v>0</v>
      </c>
      <c r="H424" s="979">
        <v>0</v>
      </c>
      <c r="I424" s="980">
        <v>0</v>
      </c>
      <c r="J424" s="979">
        <v>0</v>
      </c>
      <c r="K424" s="980">
        <v>0</v>
      </c>
      <c r="L424" s="979">
        <v>0</v>
      </c>
      <c r="M424" s="980">
        <v>0</v>
      </c>
      <c r="N424" s="979">
        <v>0</v>
      </c>
      <c r="O424" s="980">
        <v>0</v>
      </c>
      <c r="P424" s="979">
        <v>0</v>
      </c>
      <c r="Q424" s="980">
        <v>0</v>
      </c>
      <c r="R424" s="979">
        <v>0</v>
      </c>
      <c r="S424" s="980">
        <v>0</v>
      </c>
      <c r="T424" s="979">
        <v>0</v>
      </c>
      <c r="U424" s="980">
        <v>0</v>
      </c>
      <c r="V424" s="979">
        <v>0</v>
      </c>
      <c r="W424" s="980">
        <v>0</v>
      </c>
      <c r="X424" s="979">
        <v>0</v>
      </c>
      <c r="Y424" s="980">
        <v>0</v>
      </c>
      <c r="Z424" s="979">
        <v>0</v>
      </c>
      <c r="AA424" s="980">
        <v>0</v>
      </c>
      <c r="AB424" s="979">
        <v>0</v>
      </c>
      <c r="AC424" s="980">
        <v>0</v>
      </c>
      <c r="AD424" s="979">
        <v>0</v>
      </c>
      <c r="AE424" s="980">
        <v>0</v>
      </c>
      <c r="AF424" s="979">
        <v>0</v>
      </c>
      <c r="AG424" s="980">
        <v>0</v>
      </c>
      <c r="AH424" s="979">
        <v>0</v>
      </c>
      <c r="AI424" s="980">
        <v>0</v>
      </c>
      <c r="AJ424" s="979">
        <v>0</v>
      </c>
      <c r="AK424" s="980">
        <v>0</v>
      </c>
      <c r="AL424" s="979">
        <v>0</v>
      </c>
      <c r="AM424" s="980">
        <v>0</v>
      </c>
      <c r="AN424" s="981">
        <v>0</v>
      </c>
      <c r="AO424" s="946"/>
      <c r="AP424" s="964"/>
      <c r="AQ424" s="946"/>
      <c r="AR424" s="978">
        <v>0</v>
      </c>
      <c r="AS424" s="979">
        <v>0</v>
      </c>
      <c r="AT424" s="980">
        <v>0</v>
      </c>
      <c r="AU424" s="979">
        <v>0</v>
      </c>
      <c r="AV424" s="980">
        <v>0</v>
      </c>
      <c r="AW424" s="979">
        <v>0</v>
      </c>
      <c r="AX424" s="980">
        <v>0</v>
      </c>
      <c r="AY424" s="979">
        <v>0</v>
      </c>
      <c r="AZ424" s="980">
        <v>0</v>
      </c>
      <c r="BA424" s="979">
        <v>0</v>
      </c>
      <c r="BB424" s="980">
        <v>0</v>
      </c>
      <c r="BC424" s="979">
        <v>0</v>
      </c>
      <c r="BD424" s="980">
        <v>0</v>
      </c>
      <c r="BE424" s="979">
        <v>0</v>
      </c>
      <c r="BF424" s="980">
        <v>0</v>
      </c>
      <c r="BG424" s="979">
        <v>0</v>
      </c>
      <c r="BH424" s="980">
        <v>0</v>
      </c>
      <c r="BI424" s="979">
        <v>0</v>
      </c>
      <c r="BJ424" s="980">
        <v>0</v>
      </c>
      <c r="BK424" s="979">
        <v>0</v>
      </c>
      <c r="BL424" s="980">
        <v>0</v>
      </c>
      <c r="BM424" s="979">
        <v>0</v>
      </c>
      <c r="BN424" s="980">
        <v>0</v>
      </c>
      <c r="BO424" s="979">
        <v>0</v>
      </c>
      <c r="BP424" s="980">
        <v>0</v>
      </c>
      <c r="BQ424" s="979">
        <v>0</v>
      </c>
      <c r="BR424" s="980">
        <v>0</v>
      </c>
      <c r="BS424" s="979">
        <v>0</v>
      </c>
      <c r="BT424" s="980">
        <v>0</v>
      </c>
      <c r="BU424" s="979">
        <v>0</v>
      </c>
      <c r="BV424" s="980">
        <v>0</v>
      </c>
      <c r="BW424" s="979">
        <v>0</v>
      </c>
      <c r="BX424" s="980">
        <v>0</v>
      </c>
      <c r="BY424" s="979">
        <v>0</v>
      </c>
      <c r="BZ424" s="980">
        <v>0</v>
      </c>
      <c r="CA424" s="981">
        <v>0</v>
      </c>
      <c r="CB424" s="946"/>
      <c r="CC424" s="971"/>
      <c r="CD424" s="946"/>
      <c r="CE424" s="972"/>
      <c r="CF424" s="946"/>
      <c r="CG424" s="978">
        <v>0</v>
      </c>
      <c r="CH424" s="979">
        <v>0</v>
      </c>
      <c r="CI424" s="980">
        <v>0</v>
      </c>
      <c r="CJ424" s="979">
        <v>0</v>
      </c>
      <c r="CK424" s="980">
        <v>0</v>
      </c>
      <c r="CL424" s="979">
        <v>0</v>
      </c>
      <c r="CM424" s="980">
        <v>0</v>
      </c>
      <c r="CN424" s="979">
        <v>0</v>
      </c>
      <c r="CO424" s="980">
        <v>0</v>
      </c>
      <c r="CP424" s="979">
        <v>0</v>
      </c>
      <c r="CQ424" s="980">
        <v>0</v>
      </c>
      <c r="CR424" s="979">
        <v>0</v>
      </c>
      <c r="CS424" s="980">
        <v>0</v>
      </c>
      <c r="CT424" s="979">
        <v>0</v>
      </c>
      <c r="CU424" s="980">
        <v>0</v>
      </c>
      <c r="CV424" s="979">
        <v>0</v>
      </c>
      <c r="CW424" s="980">
        <v>0</v>
      </c>
      <c r="CX424" s="979">
        <v>0</v>
      </c>
      <c r="CY424" s="980">
        <v>0</v>
      </c>
      <c r="CZ424" s="979">
        <v>0</v>
      </c>
      <c r="DA424" s="980">
        <v>0</v>
      </c>
      <c r="DB424" s="979">
        <v>0</v>
      </c>
      <c r="DC424" s="980">
        <v>0</v>
      </c>
      <c r="DD424" s="979">
        <v>0</v>
      </c>
      <c r="DE424" s="980">
        <v>0</v>
      </c>
      <c r="DF424" s="979">
        <v>0</v>
      </c>
      <c r="DG424" s="980">
        <v>0</v>
      </c>
      <c r="DH424" s="979">
        <v>0</v>
      </c>
      <c r="DI424" s="980">
        <v>0</v>
      </c>
      <c r="DJ424" s="979">
        <v>0</v>
      </c>
      <c r="DK424" s="980">
        <v>0</v>
      </c>
      <c r="DL424" s="979">
        <v>0</v>
      </c>
      <c r="DM424" s="980">
        <v>0</v>
      </c>
      <c r="DN424" s="979">
        <v>0</v>
      </c>
      <c r="DO424" s="980">
        <v>0</v>
      </c>
      <c r="DP424" s="981">
        <v>0</v>
      </c>
      <c r="DQ424" s="946"/>
      <c r="DR424" s="973"/>
      <c r="DS424" s="946"/>
      <c r="DT424" s="978">
        <v>0</v>
      </c>
      <c r="DU424" s="979">
        <v>0</v>
      </c>
      <c r="DV424" s="980">
        <v>0</v>
      </c>
      <c r="DW424" s="979">
        <v>0</v>
      </c>
      <c r="DX424" s="980">
        <v>0</v>
      </c>
      <c r="DY424" s="979">
        <v>0</v>
      </c>
      <c r="DZ424" s="980">
        <v>0</v>
      </c>
      <c r="EA424" s="979">
        <v>0</v>
      </c>
      <c r="EB424" s="980">
        <v>0</v>
      </c>
      <c r="EC424" s="979">
        <v>0</v>
      </c>
      <c r="ED424" s="980">
        <v>0</v>
      </c>
      <c r="EE424" s="979">
        <v>0</v>
      </c>
      <c r="EF424" s="980">
        <v>0</v>
      </c>
      <c r="EG424" s="979">
        <v>0</v>
      </c>
      <c r="EH424" s="980">
        <v>0</v>
      </c>
      <c r="EI424" s="979">
        <v>0</v>
      </c>
      <c r="EJ424" s="980">
        <v>0</v>
      </c>
      <c r="EK424" s="979">
        <v>0</v>
      </c>
      <c r="EL424" s="980">
        <v>0</v>
      </c>
      <c r="EM424" s="979">
        <v>0</v>
      </c>
      <c r="EN424" s="980">
        <v>0</v>
      </c>
      <c r="EO424" s="979">
        <v>0</v>
      </c>
      <c r="EP424" s="980">
        <v>0</v>
      </c>
      <c r="EQ424" s="979">
        <v>0</v>
      </c>
      <c r="ER424" s="980">
        <v>0</v>
      </c>
      <c r="ES424" s="979">
        <v>0</v>
      </c>
      <c r="ET424" s="980">
        <v>0</v>
      </c>
      <c r="EU424" s="979">
        <v>0</v>
      </c>
      <c r="EV424" s="980">
        <v>0</v>
      </c>
      <c r="EW424" s="979">
        <v>0</v>
      </c>
      <c r="EX424" s="980">
        <v>0</v>
      </c>
      <c r="EY424" s="979">
        <v>0</v>
      </c>
      <c r="EZ424" s="980">
        <v>0</v>
      </c>
      <c r="FA424" s="979">
        <v>0</v>
      </c>
      <c r="FB424" s="980">
        <v>0</v>
      </c>
      <c r="FC424" s="981">
        <v>0</v>
      </c>
      <c r="FD424" s="946"/>
      <c r="FE424" s="974"/>
      <c r="FF424" s="946"/>
      <c r="FG424" s="975"/>
      <c r="FI424" s="982" t="b">
        <v>1</v>
      </c>
    </row>
    <row r="425" spans="2:165" hidden="1" outlineLevel="1">
      <c r="B425" s="983">
        <v>406</v>
      </c>
      <c r="C425" s="1012" t="s">
        <v>331</v>
      </c>
      <c r="E425" s="985">
        <v>0</v>
      </c>
      <c r="F425" s="986">
        <v>0</v>
      </c>
      <c r="G425" s="987">
        <v>0</v>
      </c>
      <c r="H425" s="986">
        <v>0</v>
      </c>
      <c r="I425" s="987">
        <v>0</v>
      </c>
      <c r="J425" s="986">
        <v>0</v>
      </c>
      <c r="K425" s="987">
        <v>0</v>
      </c>
      <c r="L425" s="986">
        <v>0</v>
      </c>
      <c r="M425" s="987">
        <v>0</v>
      </c>
      <c r="N425" s="986">
        <v>0</v>
      </c>
      <c r="O425" s="987">
        <v>0</v>
      </c>
      <c r="P425" s="986">
        <v>0</v>
      </c>
      <c r="Q425" s="987">
        <v>0</v>
      </c>
      <c r="R425" s="986">
        <v>0</v>
      </c>
      <c r="S425" s="987">
        <v>0</v>
      </c>
      <c r="T425" s="986">
        <v>0</v>
      </c>
      <c r="U425" s="987">
        <v>0</v>
      </c>
      <c r="V425" s="986">
        <v>0</v>
      </c>
      <c r="W425" s="987">
        <v>0</v>
      </c>
      <c r="X425" s="986">
        <v>0</v>
      </c>
      <c r="Y425" s="987">
        <v>0</v>
      </c>
      <c r="Z425" s="986">
        <v>0</v>
      </c>
      <c r="AA425" s="987">
        <v>0</v>
      </c>
      <c r="AB425" s="986">
        <v>0</v>
      </c>
      <c r="AC425" s="987">
        <v>0</v>
      </c>
      <c r="AD425" s="986">
        <v>0</v>
      </c>
      <c r="AE425" s="987">
        <v>0</v>
      </c>
      <c r="AF425" s="986">
        <v>0</v>
      </c>
      <c r="AG425" s="987">
        <v>0</v>
      </c>
      <c r="AH425" s="986">
        <v>0</v>
      </c>
      <c r="AI425" s="987">
        <v>0</v>
      </c>
      <c r="AJ425" s="986">
        <v>0</v>
      </c>
      <c r="AK425" s="987">
        <v>0</v>
      </c>
      <c r="AL425" s="986">
        <v>0</v>
      </c>
      <c r="AM425" s="987">
        <v>0</v>
      </c>
      <c r="AN425" s="988">
        <v>0</v>
      </c>
      <c r="AO425" s="946"/>
      <c r="AP425" s="964"/>
      <c r="AQ425" s="946"/>
      <c r="AR425" s="985">
        <v>0</v>
      </c>
      <c r="AS425" s="986">
        <v>0</v>
      </c>
      <c r="AT425" s="987">
        <v>0</v>
      </c>
      <c r="AU425" s="986">
        <v>0</v>
      </c>
      <c r="AV425" s="987">
        <v>0</v>
      </c>
      <c r="AW425" s="986">
        <v>0</v>
      </c>
      <c r="AX425" s="987">
        <v>0</v>
      </c>
      <c r="AY425" s="986">
        <v>0</v>
      </c>
      <c r="AZ425" s="987">
        <v>0</v>
      </c>
      <c r="BA425" s="986">
        <v>0</v>
      </c>
      <c r="BB425" s="987">
        <v>0</v>
      </c>
      <c r="BC425" s="986">
        <v>0</v>
      </c>
      <c r="BD425" s="987">
        <v>0</v>
      </c>
      <c r="BE425" s="986">
        <v>0</v>
      </c>
      <c r="BF425" s="987">
        <v>0</v>
      </c>
      <c r="BG425" s="986">
        <v>0</v>
      </c>
      <c r="BH425" s="987">
        <v>0</v>
      </c>
      <c r="BI425" s="986">
        <v>0</v>
      </c>
      <c r="BJ425" s="987">
        <v>0</v>
      </c>
      <c r="BK425" s="986">
        <v>0</v>
      </c>
      <c r="BL425" s="987">
        <v>0</v>
      </c>
      <c r="BM425" s="986">
        <v>0</v>
      </c>
      <c r="BN425" s="987">
        <v>0</v>
      </c>
      <c r="BO425" s="986">
        <v>0</v>
      </c>
      <c r="BP425" s="987">
        <v>0</v>
      </c>
      <c r="BQ425" s="986">
        <v>0</v>
      </c>
      <c r="BR425" s="987">
        <v>0</v>
      </c>
      <c r="BS425" s="986">
        <v>0</v>
      </c>
      <c r="BT425" s="987">
        <v>0</v>
      </c>
      <c r="BU425" s="986">
        <v>0</v>
      </c>
      <c r="BV425" s="987">
        <v>0</v>
      </c>
      <c r="BW425" s="986">
        <v>0</v>
      </c>
      <c r="BX425" s="987">
        <v>0</v>
      </c>
      <c r="BY425" s="986">
        <v>0</v>
      </c>
      <c r="BZ425" s="987">
        <v>0</v>
      </c>
      <c r="CA425" s="988">
        <v>0</v>
      </c>
      <c r="CB425" s="946"/>
      <c r="CC425" s="971"/>
      <c r="CD425" s="946"/>
      <c r="CE425" s="972"/>
      <c r="CF425" s="946"/>
      <c r="CG425" s="985">
        <v>0</v>
      </c>
      <c r="CH425" s="986">
        <v>0</v>
      </c>
      <c r="CI425" s="987">
        <v>0</v>
      </c>
      <c r="CJ425" s="986">
        <v>0</v>
      </c>
      <c r="CK425" s="987">
        <v>0</v>
      </c>
      <c r="CL425" s="986">
        <v>0</v>
      </c>
      <c r="CM425" s="987">
        <v>0</v>
      </c>
      <c r="CN425" s="986">
        <v>0</v>
      </c>
      <c r="CO425" s="987">
        <v>0</v>
      </c>
      <c r="CP425" s="986">
        <v>0</v>
      </c>
      <c r="CQ425" s="987">
        <v>0</v>
      </c>
      <c r="CR425" s="986">
        <v>0</v>
      </c>
      <c r="CS425" s="987">
        <v>0</v>
      </c>
      <c r="CT425" s="986">
        <v>0</v>
      </c>
      <c r="CU425" s="987">
        <v>0</v>
      </c>
      <c r="CV425" s="986">
        <v>0</v>
      </c>
      <c r="CW425" s="987">
        <v>0</v>
      </c>
      <c r="CX425" s="986">
        <v>0</v>
      </c>
      <c r="CY425" s="987">
        <v>0</v>
      </c>
      <c r="CZ425" s="986">
        <v>0</v>
      </c>
      <c r="DA425" s="987">
        <v>0</v>
      </c>
      <c r="DB425" s="986">
        <v>0</v>
      </c>
      <c r="DC425" s="987">
        <v>0</v>
      </c>
      <c r="DD425" s="986">
        <v>0</v>
      </c>
      <c r="DE425" s="987">
        <v>0</v>
      </c>
      <c r="DF425" s="986">
        <v>0</v>
      </c>
      <c r="DG425" s="987">
        <v>0</v>
      </c>
      <c r="DH425" s="986">
        <v>0</v>
      </c>
      <c r="DI425" s="987">
        <v>0</v>
      </c>
      <c r="DJ425" s="986">
        <v>0</v>
      </c>
      <c r="DK425" s="987">
        <v>0</v>
      </c>
      <c r="DL425" s="986">
        <v>0</v>
      </c>
      <c r="DM425" s="987">
        <v>0</v>
      </c>
      <c r="DN425" s="986">
        <v>0</v>
      </c>
      <c r="DO425" s="987">
        <v>0</v>
      </c>
      <c r="DP425" s="988">
        <v>0</v>
      </c>
      <c r="DQ425" s="946"/>
      <c r="DR425" s="973"/>
      <c r="DS425" s="946"/>
      <c r="DT425" s="985">
        <v>0</v>
      </c>
      <c r="DU425" s="986">
        <v>0</v>
      </c>
      <c r="DV425" s="987">
        <v>0</v>
      </c>
      <c r="DW425" s="986">
        <v>0</v>
      </c>
      <c r="DX425" s="987">
        <v>0</v>
      </c>
      <c r="DY425" s="986">
        <v>0</v>
      </c>
      <c r="DZ425" s="987">
        <v>0</v>
      </c>
      <c r="EA425" s="986">
        <v>0</v>
      </c>
      <c r="EB425" s="987">
        <v>0</v>
      </c>
      <c r="EC425" s="986">
        <v>0</v>
      </c>
      <c r="ED425" s="987">
        <v>0</v>
      </c>
      <c r="EE425" s="986">
        <v>0</v>
      </c>
      <c r="EF425" s="987">
        <v>0</v>
      </c>
      <c r="EG425" s="986">
        <v>0</v>
      </c>
      <c r="EH425" s="987">
        <v>0</v>
      </c>
      <c r="EI425" s="986">
        <v>0</v>
      </c>
      <c r="EJ425" s="987">
        <v>0</v>
      </c>
      <c r="EK425" s="986">
        <v>0</v>
      </c>
      <c r="EL425" s="987">
        <v>0</v>
      </c>
      <c r="EM425" s="986">
        <v>0</v>
      </c>
      <c r="EN425" s="987">
        <v>0</v>
      </c>
      <c r="EO425" s="986">
        <v>0</v>
      </c>
      <c r="EP425" s="987">
        <v>0</v>
      </c>
      <c r="EQ425" s="986">
        <v>0</v>
      </c>
      <c r="ER425" s="987">
        <v>0</v>
      </c>
      <c r="ES425" s="986">
        <v>0</v>
      </c>
      <c r="ET425" s="987">
        <v>0</v>
      </c>
      <c r="EU425" s="986">
        <v>0</v>
      </c>
      <c r="EV425" s="987">
        <v>0</v>
      </c>
      <c r="EW425" s="986">
        <v>0</v>
      </c>
      <c r="EX425" s="987">
        <v>0</v>
      </c>
      <c r="EY425" s="986">
        <v>0</v>
      </c>
      <c r="EZ425" s="987">
        <v>0</v>
      </c>
      <c r="FA425" s="986">
        <v>0</v>
      </c>
      <c r="FB425" s="987">
        <v>0</v>
      </c>
      <c r="FC425" s="988">
        <v>0</v>
      </c>
      <c r="FD425" s="946"/>
      <c r="FE425" s="974"/>
      <c r="FF425" s="946"/>
      <c r="FG425" s="975"/>
      <c r="FI425" s="989" t="b">
        <v>1</v>
      </c>
    </row>
    <row r="426" spans="2:165" hidden="1" outlineLevel="1">
      <c r="B426" s="997">
        <v>407</v>
      </c>
      <c r="C426" s="1023" t="s">
        <v>330</v>
      </c>
      <c r="E426" s="999">
        <v>0</v>
      </c>
      <c r="F426" s="1000">
        <v>0</v>
      </c>
      <c r="G426" s="1001">
        <v>0</v>
      </c>
      <c r="H426" s="1000">
        <v>0</v>
      </c>
      <c r="I426" s="1001">
        <v>0</v>
      </c>
      <c r="J426" s="1000">
        <v>0</v>
      </c>
      <c r="K426" s="1001">
        <v>0</v>
      </c>
      <c r="L426" s="1000">
        <v>0</v>
      </c>
      <c r="M426" s="1001">
        <v>0</v>
      </c>
      <c r="N426" s="1000">
        <v>0</v>
      </c>
      <c r="O426" s="1001">
        <v>0</v>
      </c>
      <c r="P426" s="1000">
        <v>0</v>
      </c>
      <c r="Q426" s="1001">
        <v>0</v>
      </c>
      <c r="R426" s="1000">
        <v>0</v>
      </c>
      <c r="S426" s="1001">
        <v>0</v>
      </c>
      <c r="T426" s="1000">
        <v>0</v>
      </c>
      <c r="U426" s="1001">
        <v>0</v>
      </c>
      <c r="V426" s="1000">
        <v>0</v>
      </c>
      <c r="W426" s="1001">
        <v>0</v>
      </c>
      <c r="X426" s="1000">
        <v>0</v>
      </c>
      <c r="Y426" s="1001">
        <v>0</v>
      </c>
      <c r="Z426" s="1000">
        <v>0</v>
      </c>
      <c r="AA426" s="1001">
        <v>0</v>
      </c>
      <c r="AB426" s="1000">
        <v>0</v>
      </c>
      <c r="AC426" s="1001">
        <v>0</v>
      </c>
      <c r="AD426" s="1000">
        <v>0</v>
      </c>
      <c r="AE426" s="1001">
        <v>0</v>
      </c>
      <c r="AF426" s="1000">
        <v>0</v>
      </c>
      <c r="AG426" s="1001">
        <v>0</v>
      </c>
      <c r="AH426" s="1000">
        <v>0</v>
      </c>
      <c r="AI426" s="1001">
        <v>0</v>
      </c>
      <c r="AJ426" s="1000">
        <v>0</v>
      </c>
      <c r="AK426" s="1001">
        <v>0</v>
      </c>
      <c r="AL426" s="1000">
        <v>0</v>
      </c>
      <c r="AM426" s="1001">
        <v>0</v>
      </c>
      <c r="AN426" s="1002">
        <v>0</v>
      </c>
      <c r="AO426" s="946"/>
      <c r="AP426" s="964"/>
      <c r="AQ426" s="946"/>
      <c r="AR426" s="999">
        <v>0</v>
      </c>
      <c r="AS426" s="1000">
        <v>0</v>
      </c>
      <c r="AT426" s="1001">
        <v>0</v>
      </c>
      <c r="AU426" s="1000">
        <v>0</v>
      </c>
      <c r="AV426" s="1001">
        <v>0</v>
      </c>
      <c r="AW426" s="1000">
        <v>0</v>
      </c>
      <c r="AX426" s="1001">
        <v>0</v>
      </c>
      <c r="AY426" s="1000">
        <v>0</v>
      </c>
      <c r="AZ426" s="1001">
        <v>0</v>
      </c>
      <c r="BA426" s="1000">
        <v>0</v>
      </c>
      <c r="BB426" s="1001">
        <v>0</v>
      </c>
      <c r="BC426" s="1000">
        <v>0</v>
      </c>
      <c r="BD426" s="1001">
        <v>0</v>
      </c>
      <c r="BE426" s="1000">
        <v>0</v>
      </c>
      <c r="BF426" s="1001">
        <v>0</v>
      </c>
      <c r="BG426" s="1000">
        <v>0</v>
      </c>
      <c r="BH426" s="1001">
        <v>0</v>
      </c>
      <c r="BI426" s="1000">
        <v>0</v>
      </c>
      <c r="BJ426" s="1001">
        <v>0</v>
      </c>
      <c r="BK426" s="1000">
        <v>0</v>
      </c>
      <c r="BL426" s="1001">
        <v>0</v>
      </c>
      <c r="BM426" s="1000">
        <v>0</v>
      </c>
      <c r="BN426" s="1001">
        <v>0</v>
      </c>
      <c r="BO426" s="1000">
        <v>0</v>
      </c>
      <c r="BP426" s="1001">
        <v>0</v>
      </c>
      <c r="BQ426" s="1000">
        <v>0</v>
      </c>
      <c r="BR426" s="1001">
        <v>0</v>
      </c>
      <c r="BS426" s="1000">
        <v>0</v>
      </c>
      <c r="BT426" s="1001">
        <v>0</v>
      </c>
      <c r="BU426" s="1000">
        <v>0</v>
      </c>
      <c r="BV426" s="1001">
        <v>0</v>
      </c>
      <c r="BW426" s="1000">
        <v>0</v>
      </c>
      <c r="BX426" s="1001">
        <v>0</v>
      </c>
      <c r="BY426" s="1000">
        <v>0</v>
      </c>
      <c r="BZ426" s="1001">
        <v>0</v>
      </c>
      <c r="CA426" s="1002">
        <v>0</v>
      </c>
      <c r="CB426" s="946"/>
      <c r="CC426" s="971"/>
      <c r="CD426" s="946"/>
      <c r="CE426" s="972"/>
      <c r="CF426" s="946"/>
      <c r="CG426" s="999">
        <v>0</v>
      </c>
      <c r="CH426" s="1000">
        <v>0</v>
      </c>
      <c r="CI426" s="1001">
        <v>0</v>
      </c>
      <c r="CJ426" s="1000">
        <v>0</v>
      </c>
      <c r="CK426" s="1001">
        <v>0</v>
      </c>
      <c r="CL426" s="1000">
        <v>0</v>
      </c>
      <c r="CM426" s="1001">
        <v>0</v>
      </c>
      <c r="CN426" s="1000">
        <v>0</v>
      </c>
      <c r="CO426" s="1001">
        <v>0</v>
      </c>
      <c r="CP426" s="1000">
        <v>0</v>
      </c>
      <c r="CQ426" s="1001">
        <v>0</v>
      </c>
      <c r="CR426" s="1000">
        <v>0</v>
      </c>
      <c r="CS426" s="1001">
        <v>0</v>
      </c>
      <c r="CT426" s="1000">
        <v>0</v>
      </c>
      <c r="CU426" s="1001">
        <v>0</v>
      </c>
      <c r="CV426" s="1000">
        <v>0</v>
      </c>
      <c r="CW426" s="1001">
        <v>0</v>
      </c>
      <c r="CX426" s="1000">
        <v>0</v>
      </c>
      <c r="CY426" s="1001">
        <v>0</v>
      </c>
      <c r="CZ426" s="1000">
        <v>0</v>
      </c>
      <c r="DA426" s="1001">
        <v>0</v>
      </c>
      <c r="DB426" s="1000">
        <v>0</v>
      </c>
      <c r="DC426" s="1001">
        <v>0</v>
      </c>
      <c r="DD426" s="1000">
        <v>0</v>
      </c>
      <c r="DE426" s="1001">
        <v>0</v>
      </c>
      <c r="DF426" s="1000">
        <v>0</v>
      </c>
      <c r="DG426" s="1001">
        <v>0</v>
      </c>
      <c r="DH426" s="1000">
        <v>0</v>
      </c>
      <c r="DI426" s="1001">
        <v>0</v>
      </c>
      <c r="DJ426" s="1000">
        <v>0</v>
      </c>
      <c r="DK426" s="1001">
        <v>0</v>
      </c>
      <c r="DL426" s="1000">
        <v>0</v>
      </c>
      <c r="DM426" s="1001">
        <v>0</v>
      </c>
      <c r="DN426" s="1000">
        <v>0</v>
      </c>
      <c r="DO426" s="1001">
        <v>0</v>
      </c>
      <c r="DP426" s="1002">
        <v>0</v>
      </c>
      <c r="DQ426" s="946"/>
      <c r="DR426" s="973"/>
      <c r="DS426" s="946"/>
      <c r="DT426" s="999">
        <v>0</v>
      </c>
      <c r="DU426" s="1000">
        <v>0</v>
      </c>
      <c r="DV426" s="1001">
        <v>0</v>
      </c>
      <c r="DW426" s="1000">
        <v>0</v>
      </c>
      <c r="DX426" s="1001">
        <v>0</v>
      </c>
      <c r="DY426" s="1000">
        <v>0</v>
      </c>
      <c r="DZ426" s="1001">
        <v>0</v>
      </c>
      <c r="EA426" s="1000">
        <v>0</v>
      </c>
      <c r="EB426" s="1001">
        <v>0</v>
      </c>
      <c r="EC426" s="1000">
        <v>0</v>
      </c>
      <c r="ED426" s="1001">
        <v>0</v>
      </c>
      <c r="EE426" s="1000">
        <v>0</v>
      </c>
      <c r="EF426" s="1001">
        <v>0</v>
      </c>
      <c r="EG426" s="1000">
        <v>0</v>
      </c>
      <c r="EH426" s="1001">
        <v>0</v>
      </c>
      <c r="EI426" s="1000">
        <v>0</v>
      </c>
      <c r="EJ426" s="1001">
        <v>0</v>
      </c>
      <c r="EK426" s="1000">
        <v>0</v>
      </c>
      <c r="EL426" s="1001">
        <v>0</v>
      </c>
      <c r="EM426" s="1000">
        <v>0</v>
      </c>
      <c r="EN426" s="1001">
        <v>0</v>
      </c>
      <c r="EO426" s="1000">
        <v>0</v>
      </c>
      <c r="EP426" s="1001">
        <v>0</v>
      </c>
      <c r="EQ426" s="1000">
        <v>0</v>
      </c>
      <c r="ER426" s="1001">
        <v>0</v>
      </c>
      <c r="ES426" s="1000">
        <v>0</v>
      </c>
      <c r="ET426" s="1001">
        <v>0</v>
      </c>
      <c r="EU426" s="1000">
        <v>0</v>
      </c>
      <c r="EV426" s="1001">
        <v>0</v>
      </c>
      <c r="EW426" s="1000">
        <v>0</v>
      </c>
      <c r="EX426" s="1001">
        <v>0</v>
      </c>
      <c r="EY426" s="1000">
        <v>0</v>
      </c>
      <c r="EZ426" s="1001">
        <v>0</v>
      </c>
      <c r="FA426" s="1000">
        <v>0</v>
      </c>
      <c r="FB426" s="1001">
        <v>0</v>
      </c>
      <c r="FC426" s="1002">
        <v>0</v>
      </c>
      <c r="FD426" s="946"/>
      <c r="FE426" s="974"/>
      <c r="FF426" s="946"/>
      <c r="FG426" s="975"/>
      <c r="FI426" s="1003" t="b">
        <v>1</v>
      </c>
    </row>
    <row r="427" spans="2:165" hidden="1" outlineLevel="1">
      <c r="B427" s="1024">
        <v>408</v>
      </c>
      <c r="C427" s="1025" t="s">
        <v>333</v>
      </c>
      <c r="E427" s="1026">
        <v>0</v>
      </c>
      <c r="F427" s="1027">
        <v>0</v>
      </c>
      <c r="G427" s="1028">
        <v>0</v>
      </c>
      <c r="H427" s="1027">
        <v>0</v>
      </c>
      <c r="I427" s="1028">
        <v>0</v>
      </c>
      <c r="J427" s="1027">
        <v>0</v>
      </c>
      <c r="K427" s="1028">
        <v>0</v>
      </c>
      <c r="L427" s="1027">
        <v>0</v>
      </c>
      <c r="M427" s="1028">
        <v>0</v>
      </c>
      <c r="N427" s="1027">
        <v>0</v>
      </c>
      <c r="O427" s="1028">
        <v>0</v>
      </c>
      <c r="P427" s="1027">
        <v>0</v>
      </c>
      <c r="Q427" s="1028">
        <v>0</v>
      </c>
      <c r="R427" s="1027">
        <v>0</v>
      </c>
      <c r="S427" s="1028">
        <v>0</v>
      </c>
      <c r="T427" s="1027">
        <v>0</v>
      </c>
      <c r="U427" s="1028">
        <v>0</v>
      </c>
      <c r="V427" s="1027">
        <v>0</v>
      </c>
      <c r="W427" s="1028">
        <v>0</v>
      </c>
      <c r="X427" s="1027">
        <v>0</v>
      </c>
      <c r="Y427" s="1028">
        <v>0</v>
      </c>
      <c r="Z427" s="1027">
        <v>0</v>
      </c>
      <c r="AA427" s="1028">
        <v>0</v>
      </c>
      <c r="AB427" s="1027">
        <v>0</v>
      </c>
      <c r="AC427" s="1028">
        <v>0</v>
      </c>
      <c r="AD427" s="1027">
        <v>0</v>
      </c>
      <c r="AE427" s="1028">
        <v>0</v>
      </c>
      <c r="AF427" s="1027">
        <v>0</v>
      </c>
      <c r="AG427" s="1028">
        <v>0</v>
      </c>
      <c r="AH427" s="1027">
        <v>0</v>
      </c>
      <c r="AI427" s="1028">
        <v>0</v>
      </c>
      <c r="AJ427" s="1027">
        <v>0</v>
      </c>
      <c r="AK427" s="1028">
        <v>0</v>
      </c>
      <c r="AL427" s="1027">
        <v>0</v>
      </c>
      <c r="AM427" s="1028">
        <v>0</v>
      </c>
      <c r="AN427" s="1029">
        <v>0</v>
      </c>
      <c r="AO427" s="946"/>
      <c r="AP427" s="964"/>
      <c r="AQ427" s="946"/>
      <c r="AR427" s="1026">
        <v>0</v>
      </c>
      <c r="AS427" s="1027">
        <v>0</v>
      </c>
      <c r="AT427" s="1028">
        <v>0</v>
      </c>
      <c r="AU427" s="1027">
        <v>0</v>
      </c>
      <c r="AV427" s="1028">
        <v>0</v>
      </c>
      <c r="AW427" s="1027">
        <v>0</v>
      </c>
      <c r="AX427" s="1028">
        <v>0</v>
      </c>
      <c r="AY427" s="1027">
        <v>0</v>
      </c>
      <c r="AZ427" s="1028">
        <v>0</v>
      </c>
      <c r="BA427" s="1027">
        <v>0</v>
      </c>
      <c r="BB427" s="1028">
        <v>0</v>
      </c>
      <c r="BC427" s="1027">
        <v>0</v>
      </c>
      <c r="BD427" s="1028">
        <v>0</v>
      </c>
      <c r="BE427" s="1027">
        <v>0</v>
      </c>
      <c r="BF427" s="1028">
        <v>0</v>
      </c>
      <c r="BG427" s="1027">
        <v>0</v>
      </c>
      <c r="BH427" s="1028">
        <v>0</v>
      </c>
      <c r="BI427" s="1027">
        <v>0</v>
      </c>
      <c r="BJ427" s="1028">
        <v>0</v>
      </c>
      <c r="BK427" s="1027">
        <v>0</v>
      </c>
      <c r="BL427" s="1028">
        <v>0</v>
      </c>
      <c r="BM427" s="1027">
        <v>0</v>
      </c>
      <c r="BN427" s="1028">
        <v>0</v>
      </c>
      <c r="BO427" s="1027">
        <v>0</v>
      </c>
      <c r="BP427" s="1028">
        <v>0</v>
      </c>
      <c r="BQ427" s="1027">
        <v>0</v>
      </c>
      <c r="BR427" s="1028">
        <v>0</v>
      </c>
      <c r="BS427" s="1027">
        <v>0</v>
      </c>
      <c r="BT427" s="1028">
        <v>0</v>
      </c>
      <c r="BU427" s="1027">
        <v>0</v>
      </c>
      <c r="BV427" s="1028">
        <v>0</v>
      </c>
      <c r="BW427" s="1027">
        <v>0</v>
      </c>
      <c r="BX427" s="1028">
        <v>0</v>
      </c>
      <c r="BY427" s="1027">
        <v>0</v>
      </c>
      <c r="BZ427" s="1028">
        <v>0</v>
      </c>
      <c r="CA427" s="1029">
        <v>0</v>
      </c>
      <c r="CB427" s="946"/>
      <c r="CC427" s="971"/>
      <c r="CD427" s="946"/>
      <c r="CE427" s="972"/>
      <c r="CF427" s="946"/>
      <c r="CG427" s="1026">
        <v>0</v>
      </c>
      <c r="CH427" s="1027">
        <v>0</v>
      </c>
      <c r="CI427" s="1028">
        <v>0</v>
      </c>
      <c r="CJ427" s="1027">
        <v>0</v>
      </c>
      <c r="CK427" s="1028">
        <v>0</v>
      </c>
      <c r="CL427" s="1027">
        <v>0</v>
      </c>
      <c r="CM427" s="1028">
        <v>0</v>
      </c>
      <c r="CN427" s="1027">
        <v>0</v>
      </c>
      <c r="CO427" s="1028">
        <v>0</v>
      </c>
      <c r="CP427" s="1027">
        <v>0</v>
      </c>
      <c r="CQ427" s="1028">
        <v>0</v>
      </c>
      <c r="CR427" s="1027">
        <v>0</v>
      </c>
      <c r="CS427" s="1028">
        <v>0</v>
      </c>
      <c r="CT427" s="1027">
        <v>0</v>
      </c>
      <c r="CU427" s="1028">
        <v>0</v>
      </c>
      <c r="CV427" s="1027">
        <v>0</v>
      </c>
      <c r="CW427" s="1028">
        <v>0</v>
      </c>
      <c r="CX427" s="1027">
        <v>0</v>
      </c>
      <c r="CY427" s="1028">
        <v>0</v>
      </c>
      <c r="CZ427" s="1027">
        <v>0</v>
      </c>
      <c r="DA427" s="1028">
        <v>0</v>
      </c>
      <c r="DB427" s="1027">
        <v>0</v>
      </c>
      <c r="DC427" s="1028">
        <v>0</v>
      </c>
      <c r="DD427" s="1027">
        <v>0</v>
      </c>
      <c r="DE427" s="1028">
        <v>0</v>
      </c>
      <c r="DF427" s="1027">
        <v>0</v>
      </c>
      <c r="DG427" s="1028">
        <v>0</v>
      </c>
      <c r="DH427" s="1027">
        <v>0</v>
      </c>
      <c r="DI427" s="1028">
        <v>0</v>
      </c>
      <c r="DJ427" s="1027">
        <v>0</v>
      </c>
      <c r="DK427" s="1028">
        <v>0</v>
      </c>
      <c r="DL427" s="1027">
        <v>0</v>
      </c>
      <c r="DM427" s="1028">
        <v>0</v>
      </c>
      <c r="DN427" s="1027">
        <v>0</v>
      </c>
      <c r="DO427" s="1028">
        <v>0</v>
      </c>
      <c r="DP427" s="1029">
        <v>0</v>
      </c>
      <c r="DQ427" s="946"/>
      <c r="DR427" s="973"/>
      <c r="DS427" s="946"/>
      <c r="DT427" s="1026">
        <v>0</v>
      </c>
      <c r="DU427" s="1027">
        <v>0</v>
      </c>
      <c r="DV427" s="1028">
        <v>0</v>
      </c>
      <c r="DW427" s="1027">
        <v>0</v>
      </c>
      <c r="DX427" s="1028">
        <v>0</v>
      </c>
      <c r="DY427" s="1027">
        <v>0</v>
      </c>
      <c r="DZ427" s="1028">
        <v>0</v>
      </c>
      <c r="EA427" s="1027">
        <v>0</v>
      </c>
      <c r="EB427" s="1028">
        <v>0</v>
      </c>
      <c r="EC427" s="1027">
        <v>0</v>
      </c>
      <c r="ED427" s="1028">
        <v>0</v>
      </c>
      <c r="EE427" s="1027">
        <v>0</v>
      </c>
      <c r="EF427" s="1028">
        <v>0</v>
      </c>
      <c r="EG427" s="1027">
        <v>0</v>
      </c>
      <c r="EH427" s="1028">
        <v>0</v>
      </c>
      <c r="EI427" s="1027">
        <v>0</v>
      </c>
      <c r="EJ427" s="1028">
        <v>0</v>
      </c>
      <c r="EK427" s="1027">
        <v>0</v>
      </c>
      <c r="EL427" s="1028">
        <v>0</v>
      </c>
      <c r="EM427" s="1027">
        <v>0</v>
      </c>
      <c r="EN427" s="1028">
        <v>0</v>
      </c>
      <c r="EO427" s="1027">
        <v>0</v>
      </c>
      <c r="EP427" s="1028">
        <v>0</v>
      </c>
      <c r="EQ427" s="1027">
        <v>0</v>
      </c>
      <c r="ER427" s="1028">
        <v>0</v>
      </c>
      <c r="ES427" s="1027">
        <v>0</v>
      </c>
      <c r="ET427" s="1028">
        <v>0</v>
      </c>
      <c r="EU427" s="1027">
        <v>0</v>
      </c>
      <c r="EV427" s="1028">
        <v>0</v>
      </c>
      <c r="EW427" s="1027">
        <v>0</v>
      </c>
      <c r="EX427" s="1028">
        <v>0</v>
      </c>
      <c r="EY427" s="1027">
        <v>0</v>
      </c>
      <c r="EZ427" s="1028">
        <v>0</v>
      </c>
      <c r="FA427" s="1027">
        <v>0</v>
      </c>
      <c r="FB427" s="1028">
        <v>0</v>
      </c>
      <c r="FC427" s="1029">
        <v>0</v>
      </c>
      <c r="FD427" s="946"/>
      <c r="FE427" s="974"/>
      <c r="FF427" s="946"/>
      <c r="FG427" s="975"/>
      <c r="FI427" s="1030" t="b">
        <v>1</v>
      </c>
    </row>
    <row r="428" spans="2:165" hidden="1" outlineLevel="1">
      <c r="B428" s="976">
        <v>409</v>
      </c>
      <c r="C428" s="977" t="s">
        <v>335</v>
      </c>
      <c r="E428" s="978">
        <v>0</v>
      </c>
      <c r="F428" s="979">
        <v>0</v>
      </c>
      <c r="G428" s="980">
        <v>0</v>
      </c>
      <c r="H428" s="979">
        <v>0</v>
      </c>
      <c r="I428" s="980">
        <v>0</v>
      </c>
      <c r="J428" s="979">
        <v>0</v>
      </c>
      <c r="K428" s="980">
        <v>0</v>
      </c>
      <c r="L428" s="979">
        <v>0</v>
      </c>
      <c r="M428" s="980">
        <v>0</v>
      </c>
      <c r="N428" s="979">
        <v>0</v>
      </c>
      <c r="O428" s="980">
        <v>0</v>
      </c>
      <c r="P428" s="979">
        <v>0</v>
      </c>
      <c r="Q428" s="980">
        <v>0</v>
      </c>
      <c r="R428" s="979">
        <v>0</v>
      </c>
      <c r="S428" s="980">
        <v>0</v>
      </c>
      <c r="T428" s="979">
        <v>0</v>
      </c>
      <c r="U428" s="980">
        <v>0</v>
      </c>
      <c r="V428" s="979">
        <v>0</v>
      </c>
      <c r="W428" s="980">
        <v>0</v>
      </c>
      <c r="X428" s="979">
        <v>0</v>
      </c>
      <c r="Y428" s="980">
        <v>0</v>
      </c>
      <c r="Z428" s="979">
        <v>0</v>
      </c>
      <c r="AA428" s="980">
        <v>0</v>
      </c>
      <c r="AB428" s="979">
        <v>0</v>
      </c>
      <c r="AC428" s="980">
        <v>0</v>
      </c>
      <c r="AD428" s="979">
        <v>0</v>
      </c>
      <c r="AE428" s="980">
        <v>0</v>
      </c>
      <c r="AF428" s="979">
        <v>0</v>
      </c>
      <c r="AG428" s="980">
        <v>0</v>
      </c>
      <c r="AH428" s="979">
        <v>0</v>
      </c>
      <c r="AI428" s="980">
        <v>0</v>
      </c>
      <c r="AJ428" s="979">
        <v>0</v>
      </c>
      <c r="AK428" s="980">
        <v>0</v>
      </c>
      <c r="AL428" s="979">
        <v>0</v>
      </c>
      <c r="AM428" s="980">
        <v>0</v>
      </c>
      <c r="AN428" s="981">
        <v>0</v>
      </c>
      <c r="AO428" s="946"/>
      <c r="AP428" s="964"/>
      <c r="AQ428" s="946"/>
      <c r="AR428" s="978">
        <v>0</v>
      </c>
      <c r="AS428" s="979">
        <v>0</v>
      </c>
      <c r="AT428" s="980">
        <v>0</v>
      </c>
      <c r="AU428" s="979">
        <v>0</v>
      </c>
      <c r="AV428" s="980">
        <v>0</v>
      </c>
      <c r="AW428" s="979">
        <v>0</v>
      </c>
      <c r="AX428" s="980">
        <v>0</v>
      </c>
      <c r="AY428" s="979">
        <v>0</v>
      </c>
      <c r="AZ428" s="980">
        <v>0</v>
      </c>
      <c r="BA428" s="979">
        <v>0</v>
      </c>
      <c r="BB428" s="980">
        <v>0</v>
      </c>
      <c r="BC428" s="979">
        <v>0</v>
      </c>
      <c r="BD428" s="980">
        <v>0</v>
      </c>
      <c r="BE428" s="979">
        <v>0</v>
      </c>
      <c r="BF428" s="980">
        <v>0</v>
      </c>
      <c r="BG428" s="979">
        <v>0</v>
      </c>
      <c r="BH428" s="980">
        <v>0</v>
      </c>
      <c r="BI428" s="979">
        <v>0</v>
      </c>
      <c r="BJ428" s="980">
        <v>0</v>
      </c>
      <c r="BK428" s="979">
        <v>0</v>
      </c>
      <c r="BL428" s="980">
        <v>0</v>
      </c>
      <c r="BM428" s="979">
        <v>0</v>
      </c>
      <c r="BN428" s="980">
        <v>0</v>
      </c>
      <c r="BO428" s="979">
        <v>0</v>
      </c>
      <c r="BP428" s="980">
        <v>0</v>
      </c>
      <c r="BQ428" s="979">
        <v>0</v>
      </c>
      <c r="BR428" s="980">
        <v>0</v>
      </c>
      <c r="BS428" s="979">
        <v>0</v>
      </c>
      <c r="BT428" s="980">
        <v>0</v>
      </c>
      <c r="BU428" s="979">
        <v>0</v>
      </c>
      <c r="BV428" s="980">
        <v>0</v>
      </c>
      <c r="BW428" s="979">
        <v>0</v>
      </c>
      <c r="BX428" s="980">
        <v>0</v>
      </c>
      <c r="BY428" s="979">
        <v>0</v>
      </c>
      <c r="BZ428" s="980">
        <v>0</v>
      </c>
      <c r="CA428" s="981">
        <v>0</v>
      </c>
      <c r="CB428" s="946"/>
      <c r="CC428" s="971"/>
      <c r="CD428" s="946"/>
      <c r="CE428" s="972"/>
      <c r="CF428" s="946"/>
      <c r="CG428" s="978">
        <v>0</v>
      </c>
      <c r="CH428" s="979">
        <v>0</v>
      </c>
      <c r="CI428" s="980">
        <v>0</v>
      </c>
      <c r="CJ428" s="979">
        <v>0</v>
      </c>
      <c r="CK428" s="980">
        <v>0</v>
      </c>
      <c r="CL428" s="979">
        <v>0</v>
      </c>
      <c r="CM428" s="980">
        <v>0</v>
      </c>
      <c r="CN428" s="979">
        <v>0</v>
      </c>
      <c r="CO428" s="980">
        <v>0</v>
      </c>
      <c r="CP428" s="979">
        <v>0</v>
      </c>
      <c r="CQ428" s="980">
        <v>0</v>
      </c>
      <c r="CR428" s="979">
        <v>0</v>
      </c>
      <c r="CS428" s="980">
        <v>0</v>
      </c>
      <c r="CT428" s="979">
        <v>0</v>
      </c>
      <c r="CU428" s="980">
        <v>0</v>
      </c>
      <c r="CV428" s="979">
        <v>0</v>
      </c>
      <c r="CW428" s="980">
        <v>0</v>
      </c>
      <c r="CX428" s="979">
        <v>0</v>
      </c>
      <c r="CY428" s="980">
        <v>0</v>
      </c>
      <c r="CZ428" s="979">
        <v>0</v>
      </c>
      <c r="DA428" s="980">
        <v>0</v>
      </c>
      <c r="DB428" s="979">
        <v>0</v>
      </c>
      <c r="DC428" s="980">
        <v>0</v>
      </c>
      <c r="DD428" s="979">
        <v>0</v>
      </c>
      <c r="DE428" s="980">
        <v>0</v>
      </c>
      <c r="DF428" s="979">
        <v>0</v>
      </c>
      <c r="DG428" s="980">
        <v>0</v>
      </c>
      <c r="DH428" s="979">
        <v>0</v>
      </c>
      <c r="DI428" s="980">
        <v>0</v>
      </c>
      <c r="DJ428" s="979">
        <v>0</v>
      </c>
      <c r="DK428" s="980">
        <v>0</v>
      </c>
      <c r="DL428" s="979">
        <v>0</v>
      </c>
      <c r="DM428" s="980">
        <v>0</v>
      </c>
      <c r="DN428" s="979">
        <v>0</v>
      </c>
      <c r="DO428" s="980">
        <v>0</v>
      </c>
      <c r="DP428" s="981">
        <v>0</v>
      </c>
      <c r="DQ428" s="946"/>
      <c r="DR428" s="973"/>
      <c r="DS428" s="946"/>
      <c r="DT428" s="978">
        <v>0</v>
      </c>
      <c r="DU428" s="979">
        <v>0</v>
      </c>
      <c r="DV428" s="980">
        <v>0</v>
      </c>
      <c r="DW428" s="979">
        <v>0</v>
      </c>
      <c r="DX428" s="980">
        <v>0</v>
      </c>
      <c r="DY428" s="979">
        <v>0</v>
      </c>
      <c r="DZ428" s="980">
        <v>0</v>
      </c>
      <c r="EA428" s="979">
        <v>0</v>
      </c>
      <c r="EB428" s="980">
        <v>0</v>
      </c>
      <c r="EC428" s="979">
        <v>0</v>
      </c>
      <c r="ED428" s="980">
        <v>0</v>
      </c>
      <c r="EE428" s="979">
        <v>0</v>
      </c>
      <c r="EF428" s="980">
        <v>0</v>
      </c>
      <c r="EG428" s="979">
        <v>0</v>
      </c>
      <c r="EH428" s="980">
        <v>0</v>
      </c>
      <c r="EI428" s="979">
        <v>0</v>
      </c>
      <c r="EJ428" s="980">
        <v>0</v>
      </c>
      <c r="EK428" s="979">
        <v>0</v>
      </c>
      <c r="EL428" s="980">
        <v>0</v>
      </c>
      <c r="EM428" s="979">
        <v>0</v>
      </c>
      <c r="EN428" s="980">
        <v>0</v>
      </c>
      <c r="EO428" s="979">
        <v>0</v>
      </c>
      <c r="EP428" s="980">
        <v>0</v>
      </c>
      <c r="EQ428" s="979">
        <v>0</v>
      </c>
      <c r="ER428" s="980">
        <v>0</v>
      </c>
      <c r="ES428" s="979">
        <v>0</v>
      </c>
      <c r="ET428" s="980">
        <v>0</v>
      </c>
      <c r="EU428" s="979">
        <v>0</v>
      </c>
      <c r="EV428" s="980">
        <v>0</v>
      </c>
      <c r="EW428" s="979">
        <v>0</v>
      </c>
      <c r="EX428" s="980">
        <v>0</v>
      </c>
      <c r="EY428" s="979">
        <v>0</v>
      </c>
      <c r="EZ428" s="980">
        <v>0</v>
      </c>
      <c r="FA428" s="979">
        <v>0</v>
      </c>
      <c r="FB428" s="980">
        <v>0</v>
      </c>
      <c r="FC428" s="981">
        <v>0</v>
      </c>
      <c r="FD428" s="946"/>
      <c r="FE428" s="974"/>
      <c r="FF428" s="946"/>
      <c r="FG428" s="975"/>
      <c r="FI428" s="982" t="b">
        <v>1</v>
      </c>
    </row>
    <row r="429" spans="2:165" hidden="1" outlineLevel="1">
      <c r="B429" s="1013">
        <v>410</v>
      </c>
      <c r="C429" s="1021" t="s">
        <v>336</v>
      </c>
      <c r="E429" s="1015">
        <v>0</v>
      </c>
      <c r="F429" s="1016">
        <v>0</v>
      </c>
      <c r="G429" s="1017">
        <v>0</v>
      </c>
      <c r="H429" s="1016">
        <v>0</v>
      </c>
      <c r="I429" s="1017">
        <v>0</v>
      </c>
      <c r="J429" s="1016">
        <v>0</v>
      </c>
      <c r="K429" s="1017">
        <v>0</v>
      </c>
      <c r="L429" s="1016">
        <v>0</v>
      </c>
      <c r="M429" s="1017">
        <v>0</v>
      </c>
      <c r="N429" s="1016">
        <v>0</v>
      </c>
      <c r="O429" s="1017">
        <v>0</v>
      </c>
      <c r="P429" s="1016">
        <v>0</v>
      </c>
      <c r="Q429" s="1017">
        <v>0</v>
      </c>
      <c r="R429" s="1016">
        <v>0</v>
      </c>
      <c r="S429" s="1017">
        <v>0</v>
      </c>
      <c r="T429" s="1016">
        <v>0</v>
      </c>
      <c r="U429" s="1017">
        <v>0</v>
      </c>
      <c r="V429" s="1016">
        <v>0</v>
      </c>
      <c r="W429" s="1017">
        <v>0</v>
      </c>
      <c r="X429" s="1016">
        <v>0</v>
      </c>
      <c r="Y429" s="1017">
        <v>0</v>
      </c>
      <c r="Z429" s="1016">
        <v>0</v>
      </c>
      <c r="AA429" s="1017">
        <v>0</v>
      </c>
      <c r="AB429" s="1016">
        <v>0</v>
      </c>
      <c r="AC429" s="1017">
        <v>0</v>
      </c>
      <c r="AD429" s="1016">
        <v>0</v>
      </c>
      <c r="AE429" s="1017">
        <v>0</v>
      </c>
      <c r="AF429" s="1016">
        <v>0</v>
      </c>
      <c r="AG429" s="1017">
        <v>0</v>
      </c>
      <c r="AH429" s="1016">
        <v>0</v>
      </c>
      <c r="AI429" s="1017">
        <v>0</v>
      </c>
      <c r="AJ429" s="1016">
        <v>0</v>
      </c>
      <c r="AK429" s="1017">
        <v>0</v>
      </c>
      <c r="AL429" s="1016">
        <v>0</v>
      </c>
      <c r="AM429" s="1017">
        <v>0</v>
      </c>
      <c r="AN429" s="1018">
        <v>0</v>
      </c>
      <c r="AO429" s="946"/>
      <c r="AP429" s="964"/>
      <c r="AQ429" s="946"/>
      <c r="AR429" s="1015">
        <v>0</v>
      </c>
      <c r="AS429" s="1016">
        <v>0</v>
      </c>
      <c r="AT429" s="1017">
        <v>0</v>
      </c>
      <c r="AU429" s="1016">
        <v>0</v>
      </c>
      <c r="AV429" s="1017">
        <v>0</v>
      </c>
      <c r="AW429" s="1016">
        <v>0</v>
      </c>
      <c r="AX429" s="1017">
        <v>0</v>
      </c>
      <c r="AY429" s="1016">
        <v>0</v>
      </c>
      <c r="AZ429" s="1017">
        <v>0</v>
      </c>
      <c r="BA429" s="1016">
        <v>0</v>
      </c>
      <c r="BB429" s="1017">
        <v>0</v>
      </c>
      <c r="BC429" s="1016">
        <v>0</v>
      </c>
      <c r="BD429" s="1017">
        <v>0</v>
      </c>
      <c r="BE429" s="1016">
        <v>0</v>
      </c>
      <c r="BF429" s="1017">
        <v>0</v>
      </c>
      <c r="BG429" s="1016">
        <v>0</v>
      </c>
      <c r="BH429" s="1017">
        <v>0</v>
      </c>
      <c r="BI429" s="1016">
        <v>0</v>
      </c>
      <c r="BJ429" s="1017">
        <v>0</v>
      </c>
      <c r="BK429" s="1016">
        <v>0</v>
      </c>
      <c r="BL429" s="1017">
        <v>0</v>
      </c>
      <c r="BM429" s="1016">
        <v>0</v>
      </c>
      <c r="BN429" s="1017">
        <v>0</v>
      </c>
      <c r="BO429" s="1016">
        <v>0</v>
      </c>
      <c r="BP429" s="1017">
        <v>0</v>
      </c>
      <c r="BQ429" s="1016">
        <v>0</v>
      </c>
      <c r="BR429" s="1017">
        <v>0</v>
      </c>
      <c r="BS429" s="1016">
        <v>0</v>
      </c>
      <c r="BT429" s="1017">
        <v>0</v>
      </c>
      <c r="BU429" s="1016">
        <v>0</v>
      </c>
      <c r="BV429" s="1017">
        <v>0</v>
      </c>
      <c r="BW429" s="1016">
        <v>0</v>
      </c>
      <c r="BX429" s="1017">
        <v>0</v>
      </c>
      <c r="BY429" s="1016">
        <v>0</v>
      </c>
      <c r="BZ429" s="1017">
        <v>0</v>
      </c>
      <c r="CA429" s="1018">
        <v>0</v>
      </c>
      <c r="CB429" s="946"/>
      <c r="CC429" s="971"/>
      <c r="CD429" s="946"/>
      <c r="CE429" s="972"/>
      <c r="CF429" s="946"/>
      <c r="CG429" s="1015">
        <v>0</v>
      </c>
      <c r="CH429" s="1016">
        <v>0</v>
      </c>
      <c r="CI429" s="1017">
        <v>0</v>
      </c>
      <c r="CJ429" s="1016">
        <v>0</v>
      </c>
      <c r="CK429" s="1017">
        <v>0</v>
      </c>
      <c r="CL429" s="1016">
        <v>0</v>
      </c>
      <c r="CM429" s="1017">
        <v>0</v>
      </c>
      <c r="CN429" s="1016">
        <v>0</v>
      </c>
      <c r="CO429" s="1017">
        <v>0</v>
      </c>
      <c r="CP429" s="1016">
        <v>0</v>
      </c>
      <c r="CQ429" s="1017">
        <v>0</v>
      </c>
      <c r="CR429" s="1016">
        <v>0</v>
      </c>
      <c r="CS429" s="1017">
        <v>0</v>
      </c>
      <c r="CT429" s="1016">
        <v>0</v>
      </c>
      <c r="CU429" s="1017">
        <v>0</v>
      </c>
      <c r="CV429" s="1016">
        <v>0</v>
      </c>
      <c r="CW429" s="1017">
        <v>0</v>
      </c>
      <c r="CX429" s="1016">
        <v>0</v>
      </c>
      <c r="CY429" s="1017">
        <v>0</v>
      </c>
      <c r="CZ429" s="1016">
        <v>0</v>
      </c>
      <c r="DA429" s="1017">
        <v>0</v>
      </c>
      <c r="DB429" s="1016">
        <v>0</v>
      </c>
      <c r="DC429" s="1017">
        <v>0</v>
      </c>
      <c r="DD429" s="1016">
        <v>0</v>
      </c>
      <c r="DE429" s="1017">
        <v>0</v>
      </c>
      <c r="DF429" s="1016">
        <v>0</v>
      </c>
      <c r="DG429" s="1017">
        <v>0</v>
      </c>
      <c r="DH429" s="1016">
        <v>0</v>
      </c>
      <c r="DI429" s="1017">
        <v>0</v>
      </c>
      <c r="DJ429" s="1016">
        <v>0</v>
      </c>
      <c r="DK429" s="1017">
        <v>0</v>
      </c>
      <c r="DL429" s="1016">
        <v>0</v>
      </c>
      <c r="DM429" s="1017">
        <v>0</v>
      </c>
      <c r="DN429" s="1016">
        <v>0</v>
      </c>
      <c r="DO429" s="1017">
        <v>0</v>
      </c>
      <c r="DP429" s="1018">
        <v>0</v>
      </c>
      <c r="DQ429" s="946"/>
      <c r="DR429" s="973"/>
      <c r="DS429" s="946"/>
      <c r="DT429" s="1015">
        <v>0</v>
      </c>
      <c r="DU429" s="1016">
        <v>0</v>
      </c>
      <c r="DV429" s="1017">
        <v>0</v>
      </c>
      <c r="DW429" s="1016">
        <v>0</v>
      </c>
      <c r="DX429" s="1017">
        <v>0</v>
      </c>
      <c r="DY429" s="1016">
        <v>0</v>
      </c>
      <c r="DZ429" s="1017">
        <v>0</v>
      </c>
      <c r="EA429" s="1016">
        <v>0</v>
      </c>
      <c r="EB429" s="1017">
        <v>0</v>
      </c>
      <c r="EC429" s="1016">
        <v>0</v>
      </c>
      <c r="ED429" s="1017">
        <v>0</v>
      </c>
      <c r="EE429" s="1016">
        <v>0</v>
      </c>
      <c r="EF429" s="1017">
        <v>0</v>
      </c>
      <c r="EG429" s="1016">
        <v>0</v>
      </c>
      <c r="EH429" s="1017">
        <v>0</v>
      </c>
      <c r="EI429" s="1016">
        <v>0</v>
      </c>
      <c r="EJ429" s="1017">
        <v>0</v>
      </c>
      <c r="EK429" s="1016">
        <v>0</v>
      </c>
      <c r="EL429" s="1017">
        <v>0</v>
      </c>
      <c r="EM429" s="1016">
        <v>0</v>
      </c>
      <c r="EN429" s="1017">
        <v>0</v>
      </c>
      <c r="EO429" s="1016">
        <v>0</v>
      </c>
      <c r="EP429" s="1017">
        <v>0</v>
      </c>
      <c r="EQ429" s="1016">
        <v>0</v>
      </c>
      <c r="ER429" s="1017">
        <v>0</v>
      </c>
      <c r="ES429" s="1016">
        <v>0</v>
      </c>
      <c r="ET429" s="1017">
        <v>0</v>
      </c>
      <c r="EU429" s="1016">
        <v>0</v>
      </c>
      <c r="EV429" s="1017">
        <v>0</v>
      </c>
      <c r="EW429" s="1016">
        <v>0</v>
      </c>
      <c r="EX429" s="1017">
        <v>0</v>
      </c>
      <c r="EY429" s="1016">
        <v>0</v>
      </c>
      <c r="EZ429" s="1017">
        <v>0</v>
      </c>
      <c r="FA429" s="1016">
        <v>0</v>
      </c>
      <c r="FB429" s="1017">
        <v>0</v>
      </c>
      <c r="FC429" s="1018">
        <v>0</v>
      </c>
      <c r="FD429" s="946"/>
      <c r="FE429" s="974"/>
      <c r="FF429" s="946"/>
      <c r="FG429" s="975"/>
      <c r="FI429" s="1019" t="b">
        <v>1</v>
      </c>
    </row>
    <row r="430" spans="2:165">
      <c r="B430" s="1035" t="s">
        <v>814</v>
      </c>
      <c r="C430" s="1036"/>
      <c r="E430" s="1032">
        <v>0</v>
      </c>
      <c r="F430" s="1032">
        <v>1504638</v>
      </c>
      <c r="G430" s="1032">
        <v>1581665</v>
      </c>
      <c r="H430" s="1032">
        <v>1583373</v>
      </c>
      <c r="I430" s="1032">
        <v>1583373</v>
      </c>
      <c r="J430" s="1032">
        <v>1583373</v>
      </c>
      <c r="K430" s="1032">
        <v>1569607</v>
      </c>
      <c r="L430" s="1032">
        <v>1569607</v>
      </c>
      <c r="M430" s="1032">
        <v>1569577</v>
      </c>
      <c r="N430" s="1032">
        <v>1569356</v>
      </c>
      <c r="O430" s="1032">
        <v>1569724</v>
      </c>
      <c r="P430" s="1032">
        <v>1560309</v>
      </c>
      <c r="Q430" s="1032">
        <v>1209742</v>
      </c>
      <c r="R430" s="1032">
        <v>429473</v>
      </c>
      <c r="S430" s="1032">
        <v>428533</v>
      </c>
      <c r="T430" s="1032">
        <v>361211</v>
      </c>
      <c r="U430" s="1032">
        <v>321745</v>
      </c>
      <c r="V430" s="1032">
        <v>139405</v>
      </c>
      <c r="W430" s="1032">
        <v>12637</v>
      </c>
      <c r="X430" s="1032">
        <v>12510</v>
      </c>
      <c r="Y430" s="1032">
        <v>2942</v>
      </c>
      <c r="Z430" s="1032">
        <v>2942</v>
      </c>
      <c r="AA430" s="1032">
        <v>0</v>
      </c>
      <c r="AB430" s="1032">
        <v>0</v>
      </c>
      <c r="AC430" s="1032">
        <v>0</v>
      </c>
      <c r="AD430" s="1032">
        <v>0</v>
      </c>
      <c r="AE430" s="1032">
        <v>0</v>
      </c>
      <c r="AF430" s="1032">
        <v>0</v>
      </c>
      <c r="AG430" s="1032">
        <v>0</v>
      </c>
      <c r="AH430" s="1032">
        <v>0</v>
      </c>
      <c r="AI430" s="1032">
        <v>0</v>
      </c>
      <c r="AJ430" s="1032">
        <v>0</v>
      </c>
      <c r="AK430" s="1032">
        <v>0</v>
      </c>
      <c r="AL430" s="1032">
        <v>0</v>
      </c>
      <c r="AM430" s="1032">
        <v>0</v>
      </c>
      <c r="AN430" s="1032">
        <v>0</v>
      </c>
      <c r="AO430" s="946"/>
      <c r="AP430" s="964"/>
      <c r="AQ430" s="946"/>
      <c r="AR430" s="1032">
        <v>0</v>
      </c>
      <c r="AS430" s="1032">
        <v>212</v>
      </c>
      <c r="AT430" s="1032">
        <v>221</v>
      </c>
      <c r="AU430" s="1032">
        <v>222</v>
      </c>
      <c r="AV430" s="1032">
        <v>222</v>
      </c>
      <c r="AW430" s="1032">
        <v>222</v>
      </c>
      <c r="AX430" s="1032">
        <v>221</v>
      </c>
      <c r="AY430" s="1032">
        <v>221</v>
      </c>
      <c r="AZ430" s="1032">
        <v>221</v>
      </c>
      <c r="BA430" s="1032">
        <v>221</v>
      </c>
      <c r="BB430" s="1032">
        <v>221</v>
      </c>
      <c r="BC430" s="1032">
        <v>220</v>
      </c>
      <c r="BD430" s="1032">
        <v>157</v>
      </c>
      <c r="BE430" s="1032">
        <v>40</v>
      </c>
      <c r="BF430" s="1032">
        <v>40</v>
      </c>
      <c r="BG430" s="1032">
        <v>37</v>
      </c>
      <c r="BH430" s="1032">
        <v>26</v>
      </c>
      <c r="BI430" s="1032">
        <v>14</v>
      </c>
      <c r="BJ430" s="1032">
        <v>6</v>
      </c>
      <c r="BK430" s="1032">
        <v>6</v>
      </c>
      <c r="BL430" s="1032">
        <v>3</v>
      </c>
      <c r="BM430" s="1032">
        <v>3</v>
      </c>
      <c r="BN430" s="1032">
        <v>0</v>
      </c>
      <c r="BO430" s="1032">
        <v>0</v>
      </c>
      <c r="BP430" s="1032">
        <v>0</v>
      </c>
      <c r="BQ430" s="1032">
        <v>0</v>
      </c>
      <c r="BR430" s="1032">
        <v>0</v>
      </c>
      <c r="BS430" s="1032">
        <v>0</v>
      </c>
      <c r="BT430" s="1032">
        <v>0</v>
      </c>
      <c r="BU430" s="1032">
        <v>0</v>
      </c>
      <c r="BV430" s="1032">
        <v>0</v>
      </c>
      <c r="BW430" s="1032">
        <v>0</v>
      </c>
      <c r="BX430" s="1032">
        <v>0</v>
      </c>
      <c r="BY430" s="1032">
        <v>0</v>
      </c>
      <c r="BZ430" s="1032">
        <v>0</v>
      </c>
      <c r="CA430" s="1032">
        <v>0</v>
      </c>
      <c r="CB430" s="946"/>
      <c r="CC430" s="971"/>
      <c r="CD430" s="946"/>
      <c r="CE430" s="972"/>
      <c r="CF430" s="946"/>
      <c r="CG430" s="1032">
        <v>0</v>
      </c>
      <c r="CH430" s="1032">
        <v>1319046</v>
      </c>
      <c r="CI430" s="1032">
        <v>1366014</v>
      </c>
      <c r="CJ430" s="1032">
        <v>1367056</v>
      </c>
      <c r="CK430" s="1032">
        <v>1367056</v>
      </c>
      <c r="CL430" s="1032">
        <v>1367056</v>
      </c>
      <c r="CM430" s="1032">
        <v>1358662</v>
      </c>
      <c r="CN430" s="1032">
        <v>1358662</v>
      </c>
      <c r="CO430" s="1032">
        <v>1358611</v>
      </c>
      <c r="CP430" s="1032">
        <v>1358476</v>
      </c>
      <c r="CQ430" s="1032">
        <v>1359111</v>
      </c>
      <c r="CR430" s="1032">
        <v>1353105</v>
      </c>
      <c r="CS430" s="1032">
        <v>1139719</v>
      </c>
      <c r="CT430" s="1032">
        <v>663697</v>
      </c>
      <c r="CU430" s="1032">
        <v>662072</v>
      </c>
      <c r="CV430" s="1032">
        <v>567434</v>
      </c>
      <c r="CW430" s="1032">
        <v>543369</v>
      </c>
      <c r="CX430" s="1032">
        <v>228358</v>
      </c>
      <c r="CY430" s="1032">
        <v>9355</v>
      </c>
      <c r="CZ430" s="1032">
        <v>9227</v>
      </c>
      <c r="DA430" s="1032">
        <v>2530</v>
      </c>
      <c r="DB430" s="1032">
        <v>2530</v>
      </c>
      <c r="DC430" s="1032">
        <v>0</v>
      </c>
      <c r="DD430" s="1032">
        <v>0</v>
      </c>
      <c r="DE430" s="1032">
        <v>0</v>
      </c>
      <c r="DF430" s="1032">
        <v>0</v>
      </c>
      <c r="DG430" s="1032">
        <v>0</v>
      </c>
      <c r="DH430" s="1032">
        <v>0</v>
      </c>
      <c r="DI430" s="1032">
        <v>0</v>
      </c>
      <c r="DJ430" s="1032">
        <v>0</v>
      </c>
      <c r="DK430" s="1032">
        <v>0</v>
      </c>
      <c r="DL430" s="1032">
        <v>0</v>
      </c>
      <c r="DM430" s="1032">
        <v>0</v>
      </c>
      <c r="DN430" s="1032">
        <v>0</v>
      </c>
      <c r="DO430" s="1032">
        <v>0</v>
      </c>
      <c r="DP430" s="1032">
        <v>0</v>
      </c>
      <c r="DQ430" s="946"/>
      <c r="DR430" s="973"/>
      <c r="DS430" s="946"/>
      <c r="DT430" s="1032">
        <v>0</v>
      </c>
      <c r="DU430" s="1032">
        <v>155</v>
      </c>
      <c r="DV430" s="1032">
        <v>161</v>
      </c>
      <c r="DW430" s="1032">
        <v>162</v>
      </c>
      <c r="DX430" s="1032">
        <v>162</v>
      </c>
      <c r="DY430" s="1032">
        <v>162</v>
      </c>
      <c r="DZ430" s="1032">
        <v>161</v>
      </c>
      <c r="EA430" s="1032">
        <v>161</v>
      </c>
      <c r="EB430" s="1032">
        <v>161</v>
      </c>
      <c r="EC430" s="1032">
        <v>161</v>
      </c>
      <c r="ED430" s="1032">
        <v>161</v>
      </c>
      <c r="EE430" s="1032">
        <v>161</v>
      </c>
      <c r="EF430" s="1032">
        <v>122</v>
      </c>
      <c r="EG430" s="1032">
        <v>51</v>
      </c>
      <c r="EH430" s="1032">
        <v>51</v>
      </c>
      <c r="EI430" s="1032">
        <v>46</v>
      </c>
      <c r="EJ430" s="1032">
        <v>39</v>
      </c>
      <c r="EK430" s="1032">
        <v>19</v>
      </c>
      <c r="EL430" s="1032">
        <v>5</v>
      </c>
      <c r="EM430" s="1032">
        <v>5</v>
      </c>
      <c r="EN430" s="1032">
        <v>3</v>
      </c>
      <c r="EO430" s="1032">
        <v>3</v>
      </c>
      <c r="EP430" s="1032">
        <v>0</v>
      </c>
      <c r="EQ430" s="1032">
        <v>0</v>
      </c>
      <c r="ER430" s="1032">
        <v>0</v>
      </c>
      <c r="ES430" s="1032">
        <v>0</v>
      </c>
      <c r="ET430" s="1032">
        <v>0</v>
      </c>
      <c r="EU430" s="1032">
        <v>0</v>
      </c>
      <c r="EV430" s="1032">
        <v>0</v>
      </c>
      <c r="EW430" s="1032">
        <v>0</v>
      </c>
      <c r="EX430" s="1032">
        <v>0</v>
      </c>
      <c r="EY430" s="1032">
        <v>0</v>
      </c>
      <c r="EZ430" s="1032">
        <v>0</v>
      </c>
      <c r="FA430" s="1032">
        <v>0</v>
      </c>
      <c r="FB430" s="1032">
        <v>0</v>
      </c>
      <c r="FC430" s="1032">
        <v>0</v>
      </c>
      <c r="FD430" s="946"/>
      <c r="FE430" s="974"/>
      <c r="FF430" s="946"/>
      <c r="FG430" s="975"/>
      <c r="FI430" s="1032"/>
    </row>
    <row r="431" spans="2:165" ht="5.0999999999999996" customHeight="1">
      <c r="B431" s="1033"/>
      <c r="C431" s="1033"/>
      <c r="E431" s="1034"/>
      <c r="F431" s="1034"/>
      <c r="G431" s="1034"/>
      <c r="H431" s="1034"/>
      <c r="I431" s="1034"/>
      <c r="J431" s="1034"/>
      <c r="K431" s="1034"/>
      <c r="L431" s="1034"/>
      <c r="M431" s="1034"/>
      <c r="N431" s="1034"/>
      <c r="O431" s="1034"/>
      <c r="P431" s="1034"/>
      <c r="Q431" s="1034"/>
      <c r="R431" s="1034"/>
      <c r="S431" s="1034"/>
      <c r="T431" s="1034"/>
      <c r="U431" s="1034"/>
      <c r="V431" s="1034"/>
      <c r="W431" s="1034"/>
      <c r="X431" s="1034"/>
      <c r="Y431" s="1034"/>
      <c r="Z431" s="1034"/>
      <c r="AA431" s="1034"/>
      <c r="AB431" s="1034"/>
      <c r="AC431" s="1034"/>
      <c r="AD431" s="1034"/>
      <c r="AE431" s="1034"/>
      <c r="AF431" s="1034"/>
      <c r="AG431" s="1034"/>
      <c r="AH431" s="1034"/>
      <c r="AI431" s="1034"/>
      <c r="AJ431" s="1034"/>
      <c r="AK431" s="1034"/>
      <c r="AL431" s="1034"/>
      <c r="AM431" s="1034"/>
      <c r="AN431" s="1034"/>
      <c r="AO431" s="946"/>
      <c r="AP431" s="964"/>
      <c r="AQ431" s="946"/>
      <c r="AR431" s="1034"/>
      <c r="AS431" s="1034"/>
      <c r="AT431" s="1034"/>
      <c r="AU431" s="1034"/>
      <c r="AV431" s="1034"/>
      <c r="AW431" s="1034"/>
      <c r="AX431" s="1034"/>
      <c r="AY431" s="1034"/>
      <c r="AZ431" s="1034"/>
      <c r="BA431" s="1034"/>
      <c r="BB431" s="1034"/>
      <c r="BC431" s="1034"/>
      <c r="BD431" s="1034"/>
      <c r="BE431" s="1034"/>
      <c r="BF431" s="1034"/>
      <c r="BG431" s="1034"/>
      <c r="BH431" s="1034"/>
      <c r="BI431" s="1034"/>
      <c r="BJ431" s="1034"/>
      <c r="BK431" s="1034"/>
      <c r="BL431" s="1034"/>
      <c r="BM431" s="1034"/>
      <c r="BN431" s="1034"/>
      <c r="BO431" s="1034"/>
      <c r="BP431" s="1034"/>
      <c r="BQ431" s="1034"/>
      <c r="BR431" s="1034"/>
      <c r="BS431" s="1034"/>
      <c r="BT431" s="1034"/>
      <c r="BU431" s="1034"/>
      <c r="BV431" s="1034"/>
      <c r="BW431" s="1034"/>
      <c r="BX431" s="1034"/>
      <c r="BY431" s="1034"/>
      <c r="BZ431" s="1034"/>
      <c r="CA431" s="1034"/>
      <c r="CB431" s="946"/>
      <c r="CC431" s="971"/>
      <c r="CD431" s="946"/>
      <c r="CE431" s="972"/>
      <c r="CF431" s="946"/>
      <c r="CG431" s="1034"/>
      <c r="CH431" s="1034"/>
      <c r="CI431" s="1034"/>
      <c r="CJ431" s="1034"/>
      <c r="CK431" s="1034"/>
      <c r="CL431" s="1034"/>
      <c r="CM431" s="1034"/>
      <c r="CN431" s="1034"/>
      <c r="CO431" s="1034"/>
      <c r="CP431" s="1034"/>
      <c r="CQ431" s="1034"/>
      <c r="CR431" s="1034"/>
      <c r="CS431" s="1034"/>
      <c r="CT431" s="1034"/>
      <c r="CU431" s="1034"/>
      <c r="CV431" s="1034"/>
      <c r="CW431" s="1034"/>
      <c r="CX431" s="1034"/>
      <c r="CY431" s="1034"/>
      <c r="CZ431" s="1034"/>
      <c r="DA431" s="1034"/>
      <c r="DB431" s="1034"/>
      <c r="DC431" s="1034"/>
      <c r="DD431" s="1034"/>
      <c r="DE431" s="1034"/>
      <c r="DF431" s="1034"/>
      <c r="DG431" s="1034"/>
      <c r="DH431" s="1034"/>
      <c r="DI431" s="1034"/>
      <c r="DJ431" s="1034"/>
      <c r="DK431" s="1034"/>
      <c r="DL431" s="1034"/>
      <c r="DM431" s="1034"/>
      <c r="DN431" s="1034"/>
      <c r="DO431" s="1034"/>
      <c r="DP431" s="1034"/>
      <c r="DQ431" s="946"/>
      <c r="DR431" s="973"/>
      <c r="DS431" s="946"/>
      <c r="DT431" s="1034"/>
      <c r="DU431" s="1034"/>
      <c r="DV431" s="1034"/>
      <c r="DW431" s="1034"/>
      <c r="DX431" s="1034"/>
      <c r="DY431" s="1034"/>
      <c r="DZ431" s="1034"/>
      <c r="EA431" s="1034"/>
      <c r="EB431" s="1034"/>
      <c r="EC431" s="1034"/>
      <c r="ED431" s="1034"/>
      <c r="EE431" s="1034"/>
      <c r="EF431" s="1034"/>
      <c r="EG431" s="1034"/>
      <c r="EH431" s="1034"/>
      <c r="EI431" s="1034"/>
      <c r="EJ431" s="1034"/>
      <c r="EK431" s="1034"/>
      <c r="EL431" s="1034"/>
      <c r="EM431" s="1034"/>
      <c r="EN431" s="1034"/>
      <c r="EO431" s="1034"/>
      <c r="EP431" s="1034"/>
      <c r="EQ431" s="1034"/>
      <c r="ER431" s="1034"/>
      <c r="ES431" s="1034"/>
      <c r="ET431" s="1034"/>
      <c r="EU431" s="1034"/>
      <c r="EV431" s="1034"/>
      <c r="EW431" s="1034"/>
      <c r="EX431" s="1034"/>
      <c r="EY431" s="1034"/>
      <c r="EZ431" s="1034"/>
      <c r="FA431" s="1034"/>
      <c r="FB431" s="1034"/>
      <c r="FC431" s="1034"/>
      <c r="FD431" s="946"/>
      <c r="FE431" s="974"/>
      <c r="FF431" s="946"/>
      <c r="FG431" s="975"/>
      <c r="FI431" s="1034"/>
    </row>
    <row r="432" spans="2:165" outlineLevel="1">
      <c r="B432" s="1035" t="s">
        <v>815</v>
      </c>
      <c r="C432" s="1036"/>
      <c r="E432" s="1037"/>
      <c r="F432" s="1038"/>
      <c r="G432" s="1038"/>
      <c r="H432" s="1038"/>
      <c r="I432" s="1038"/>
      <c r="J432" s="1038"/>
      <c r="K432" s="1038"/>
      <c r="L432" s="1038"/>
      <c r="M432" s="1038"/>
      <c r="N432" s="1038"/>
      <c r="O432" s="1038"/>
      <c r="P432" s="1038"/>
      <c r="Q432" s="1038"/>
      <c r="R432" s="1038"/>
      <c r="S432" s="1038"/>
      <c r="T432" s="1038"/>
      <c r="U432" s="1038"/>
      <c r="V432" s="1038"/>
      <c r="W432" s="1038"/>
      <c r="X432" s="1038"/>
      <c r="Y432" s="1038"/>
      <c r="Z432" s="1038"/>
      <c r="AA432" s="1038"/>
      <c r="AB432" s="1038"/>
      <c r="AC432" s="1038"/>
      <c r="AD432" s="1038"/>
      <c r="AE432" s="1038"/>
      <c r="AF432" s="1038"/>
      <c r="AG432" s="1038"/>
      <c r="AH432" s="1038"/>
      <c r="AI432" s="1038"/>
      <c r="AJ432" s="1038"/>
      <c r="AK432" s="1038"/>
      <c r="AL432" s="1038"/>
      <c r="AM432" s="1038"/>
      <c r="AN432" s="1039"/>
      <c r="AO432" s="946"/>
      <c r="AP432" s="964"/>
      <c r="AQ432" s="946"/>
      <c r="AR432" s="1037"/>
      <c r="AS432" s="1038"/>
      <c r="AT432" s="1038"/>
      <c r="AU432" s="1038"/>
      <c r="AV432" s="1038"/>
      <c r="AW432" s="1038"/>
      <c r="AX432" s="1038"/>
      <c r="AY432" s="1038"/>
      <c r="AZ432" s="1038"/>
      <c r="BA432" s="1038"/>
      <c r="BB432" s="1038"/>
      <c r="BC432" s="1038"/>
      <c r="BD432" s="1038"/>
      <c r="BE432" s="1038"/>
      <c r="BF432" s="1038"/>
      <c r="BG432" s="1038"/>
      <c r="BH432" s="1038"/>
      <c r="BI432" s="1038"/>
      <c r="BJ432" s="1038"/>
      <c r="BK432" s="1038"/>
      <c r="BL432" s="1038"/>
      <c r="BM432" s="1038"/>
      <c r="BN432" s="1038"/>
      <c r="BO432" s="1038"/>
      <c r="BP432" s="1038"/>
      <c r="BQ432" s="1038"/>
      <c r="BR432" s="1038"/>
      <c r="BS432" s="1038"/>
      <c r="BT432" s="1038"/>
      <c r="BU432" s="1038"/>
      <c r="BV432" s="1038"/>
      <c r="BW432" s="1038"/>
      <c r="BX432" s="1038"/>
      <c r="BY432" s="1038"/>
      <c r="BZ432" s="1038"/>
      <c r="CA432" s="1039"/>
      <c r="CB432" s="946"/>
      <c r="CC432" s="971"/>
      <c r="CD432" s="946"/>
      <c r="CE432" s="972"/>
      <c r="CF432" s="946"/>
      <c r="CG432" s="1037"/>
      <c r="CH432" s="1038"/>
      <c r="CI432" s="1038"/>
      <c r="CJ432" s="1038"/>
      <c r="CK432" s="1038"/>
      <c r="CL432" s="1038"/>
      <c r="CM432" s="1038"/>
      <c r="CN432" s="1038"/>
      <c r="CO432" s="1038"/>
      <c r="CP432" s="1038"/>
      <c r="CQ432" s="1038"/>
      <c r="CR432" s="1038"/>
      <c r="CS432" s="1038"/>
      <c r="CT432" s="1038"/>
      <c r="CU432" s="1038"/>
      <c r="CV432" s="1038"/>
      <c r="CW432" s="1038"/>
      <c r="CX432" s="1038"/>
      <c r="CY432" s="1038"/>
      <c r="CZ432" s="1038"/>
      <c r="DA432" s="1038"/>
      <c r="DB432" s="1038"/>
      <c r="DC432" s="1038"/>
      <c r="DD432" s="1038"/>
      <c r="DE432" s="1038"/>
      <c r="DF432" s="1038"/>
      <c r="DG432" s="1038"/>
      <c r="DH432" s="1038"/>
      <c r="DI432" s="1038"/>
      <c r="DJ432" s="1038"/>
      <c r="DK432" s="1038"/>
      <c r="DL432" s="1038"/>
      <c r="DM432" s="1038"/>
      <c r="DN432" s="1038"/>
      <c r="DO432" s="1038"/>
      <c r="DP432" s="1039"/>
      <c r="DQ432" s="946"/>
      <c r="DR432" s="973"/>
      <c r="DS432" s="946"/>
      <c r="DT432" s="1037"/>
      <c r="DU432" s="1038"/>
      <c r="DV432" s="1038"/>
      <c r="DW432" s="1038"/>
      <c r="DX432" s="1038"/>
      <c r="DY432" s="1038"/>
      <c r="DZ432" s="1038"/>
      <c r="EA432" s="1038"/>
      <c r="EB432" s="1038"/>
      <c r="EC432" s="1038"/>
      <c r="ED432" s="1038"/>
      <c r="EE432" s="1038"/>
      <c r="EF432" s="1038"/>
      <c r="EG432" s="1038"/>
      <c r="EH432" s="1038"/>
      <c r="EI432" s="1038"/>
      <c r="EJ432" s="1038"/>
      <c r="EK432" s="1038"/>
      <c r="EL432" s="1038"/>
      <c r="EM432" s="1038"/>
      <c r="EN432" s="1038"/>
      <c r="EO432" s="1038"/>
      <c r="EP432" s="1038"/>
      <c r="EQ432" s="1038"/>
      <c r="ER432" s="1038"/>
      <c r="ES432" s="1038"/>
      <c r="ET432" s="1038"/>
      <c r="EU432" s="1038"/>
      <c r="EV432" s="1038"/>
      <c r="EW432" s="1038"/>
      <c r="EX432" s="1038"/>
      <c r="EY432" s="1038"/>
      <c r="EZ432" s="1038"/>
      <c r="FA432" s="1038"/>
      <c r="FB432" s="1038"/>
      <c r="FC432" s="1039"/>
      <c r="FD432" s="946"/>
      <c r="FE432" s="974"/>
      <c r="FF432" s="946"/>
      <c r="FG432" s="975"/>
      <c r="FI432" s="1040"/>
    </row>
    <row r="433" spans="2:165" outlineLevel="1">
      <c r="B433" s="976">
        <v>411</v>
      </c>
      <c r="C433" s="977" t="s">
        <v>344</v>
      </c>
      <c r="E433" s="978">
        <v>0</v>
      </c>
      <c r="F433" s="979">
        <v>0</v>
      </c>
      <c r="G433" s="980">
        <v>4093314</v>
      </c>
      <c r="H433" s="979">
        <v>3294581</v>
      </c>
      <c r="I433" s="980">
        <v>3294581</v>
      </c>
      <c r="J433" s="979">
        <v>3294581</v>
      </c>
      <c r="K433" s="980">
        <v>3294581</v>
      </c>
      <c r="L433" s="979">
        <v>3294581</v>
      </c>
      <c r="M433" s="980">
        <v>3294581</v>
      </c>
      <c r="N433" s="979">
        <v>3294547</v>
      </c>
      <c r="O433" s="980">
        <v>3294547</v>
      </c>
      <c r="P433" s="979">
        <v>3286381</v>
      </c>
      <c r="Q433" s="980">
        <v>3217043</v>
      </c>
      <c r="R433" s="979">
        <v>3216512</v>
      </c>
      <c r="S433" s="980">
        <v>3216512</v>
      </c>
      <c r="T433" s="979">
        <v>3216259</v>
      </c>
      <c r="U433" s="980">
        <v>2729759</v>
      </c>
      <c r="V433" s="979">
        <v>2729759</v>
      </c>
      <c r="W433" s="980">
        <v>322988</v>
      </c>
      <c r="X433" s="979">
        <v>0</v>
      </c>
      <c r="Y433" s="980">
        <v>0</v>
      </c>
      <c r="Z433" s="979">
        <v>0</v>
      </c>
      <c r="AA433" s="980">
        <v>0</v>
      </c>
      <c r="AB433" s="979">
        <v>0</v>
      </c>
      <c r="AC433" s="980">
        <v>0</v>
      </c>
      <c r="AD433" s="979">
        <v>0</v>
      </c>
      <c r="AE433" s="980">
        <v>0</v>
      </c>
      <c r="AF433" s="979">
        <v>0</v>
      </c>
      <c r="AG433" s="980">
        <v>0</v>
      </c>
      <c r="AH433" s="979">
        <v>0</v>
      </c>
      <c r="AI433" s="980">
        <v>0</v>
      </c>
      <c r="AJ433" s="979">
        <v>0</v>
      </c>
      <c r="AK433" s="980">
        <v>0</v>
      </c>
      <c r="AL433" s="979">
        <v>0</v>
      </c>
      <c r="AM433" s="980">
        <v>0</v>
      </c>
      <c r="AN433" s="981">
        <v>0</v>
      </c>
      <c r="AO433" s="946"/>
      <c r="AP433" s="964"/>
      <c r="AQ433" s="946"/>
      <c r="AR433" s="978">
        <v>0</v>
      </c>
      <c r="AS433" s="979">
        <v>0</v>
      </c>
      <c r="AT433" s="980">
        <v>284</v>
      </c>
      <c r="AU433" s="979">
        <v>230</v>
      </c>
      <c r="AV433" s="980">
        <v>230</v>
      </c>
      <c r="AW433" s="979">
        <v>230</v>
      </c>
      <c r="AX433" s="980">
        <v>230</v>
      </c>
      <c r="AY433" s="979">
        <v>230</v>
      </c>
      <c r="AZ433" s="980">
        <v>230</v>
      </c>
      <c r="BA433" s="979">
        <v>230</v>
      </c>
      <c r="BB433" s="980">
        <v>230</v>
      </c>
      <c r="BC433" s="979">
        <v>230</v>
      </c>
      <c r="BD433" s="980">
        <v>216</v>
      </c>
      <c r="BE433" s="979">
        <v>216</v>
      </c>
      <c r="BF433" s="980">
        <v>216</v>
      </c>
      <c r="BG433" s="979">
        <v>216</v>
      </c>
      <c r="BH433" s="980">
        <v>183</v>
      </c>
      <c r="BI433" s="979">
        <v>183</v>
      </c>
      <c r="BJ433" s="980">
        <v>22</v>
      </c>
      <c r="BK433" s="979">
        <v>0</v>
      </c>
      <c r="BL433" s="980">
        <v>0</v>
      </c>
      <c r="BM433" s="979">
        <v>0</v>
      </c>
      <c r="BN433" s="980">
        <v>0</v>
      </c>
      <c r="BO433" s="979">
        <v>0</v>
      </c>
      <c r="BP433" s="980">
        <v>0</v>
      </c>
      <c r="BQ433" s="979">
        <v>0</v>
      </c>
      <c r="BR433" s="980">
        <v>0</v>
      </c>
      <c r="BS433" s="979">
        <v>0</v>
      </c>
      <c r="BT433" s="980">
        <v>0</v>
      </c>
      <c r="BU433" s="979">
        <v>0</v>
      </c>
      <c r="BV433" s="980">
        <v>0</v>
      </c>
      <c r="BW433" s="979">
        <v>0</v>
      </c>
      <c r="BX433" s="980">
        <v>0</v>
      </c>
      <c r="BY433" s="979">
        <v>0</v>
      </c>
      <c r="BZ433" s="980">
        <v>0</v>
      </c>
      <c r="CA433" s="981">
        <v>0</v>
      </c>
      <c r="CB433" s="946"/>
      <c r="CC433" s="971"/>
      <c r="CD433" s="946"/>
      <c r="CE433" s="972"/>
      <c r="CF433" s="946"/>
      <c r="CG433" s="978">
        <v>0</v>
      </c>
      <c r="CH433" s="979">
        <v>0</v>
      </c>
      <c r="CI433" s="980">
        <v>5282091</v>
      </c>
      <c r="CJ433" s="979">
        <v>4251391</v>
      </c>
      <c r="CK433" s="980">
        <v>4251391</v>
      </c>
      <c r="CL433" s="979">
        <v>4251391</v>
      </c>
      <c r="CM433" s="980">
        <v>4251391</v>
      </c>
      <c r="CN433" s="979">
        <v>4251391</v>
      </c>
      <c r="CO433" s="980">
        <v>4251391</v>
      </c>
      <c r="CP433" s="979">
        <v>4251347</v>
      </c>
      <c r="CQ433" s="980">
        <v>4251347</v>
      </c>
      <c r="CR433" s="979">
        <v>4240810</v>
      </c>
      <c r="CS433" s="980">
        <v>4151335</v>
      </c>
      <c r="CT433" s="979">
        <v>4150650</v>
      </c>
      <c r="CU433" s="980">
        <v>4150650</v>
      </c>
      <c r="CV433" s="979">
        <v>4150322</v>
      </c>
      <c r="CW433" s="980">
        <v>3522534</v>
      </c>
      <c r="CX433" s="979">
        <v>3522534</v>
      </c>
      <c r="CY433" s="980">
        <v>416791</v>
      </c>
      <c r="CZ433" s="979">
        <v>0</v>
      </c>
      <c r="DA433" s="980">
        <v>0</v>
      </c>
      <c r="DB433" s="979">
        <v>0</v>
      </c>
      <c r="DC433" s="980">
        <v>0</v>
      </c>
      <c r="DD433" s="979">
        <v>0</v>
      </c>
      <c r="DE433" s="980">
        <v>0</v>
      </c>
      <c r="DF433" s="979">
        <v>0</v>
      </c>
      <c r="DG433" s="980">
        <v>0</v>
      </c>
      <c r="DH433" s="979">
        <v>0</v>
      </c>
      <c r="DI433" s="980">
        <v>0</v>
      </c>
      <c r="DJ433" s="979">
        <v>0</v>
      </c>
      <c r="DK433" s="980">
        <v>0</v>
      </c>
      <c r="DL433" s="979">
        <v>0</v>
      </c>
      <c r="DM433" s="980">
        <v>0</v>
      </c>
      <c r="DN433" s="979">
        <v>0</v>
      </c>
      <c r="DO433" s="980">
        <v>0</v>
      </c>
      <c r="DP433" s="981">
        <v>0</v>
      </c>
      <c r="DQ433" s="946"/>
      <c r="DR433" s="973"/>
      <c r="DS433" s="946"/>
      <c r="DT433" s="978">
        <v>0</v>
      </c>
      <c r="DU433" s="979">
        <v>0</v>
      </c>
      <c r="DV433" s="980">
        <v>366</v>
      </c>
      <c r="DW433" s="979">
        <v>297</v>
      </c>
      <c r="DX433" s="980">
        <v>297</v>
      </c>
      <c r="DY433" s="979">
        <v>297</v>
      </c>
      <c r="DZ433" s="980">
        <v>297</v>
      </c>
      <c r="EA433" s="979">
        <v>297</v>
      </c>
      <c r="EB433" s="980">
        <v>297</v>
      </c>
      <c r="EC433" s="979">
        <v>297</v>
      </c>
      <c r="ED433" s="980">
        <v>297</v>
      </c>
      <c r="EE433" s="979">
        <v>296</v>
      </c>
      <c r="EF433" s="980">
        <v>278</v>
      </c>
      <c r="EG433" s="979">
        <v>278</v>
      </c>
      <c r="EH433" s="980">
        <v>278</v>
      </c>
      <c r="EI433" s="979">
        <v>278</v>
      </c>
      <c r="EJ433" s="980">
        <v>236</v>
      </c>
      <c r="EK433" s="979">
        <v>236</v>
      </c>
      <c r="EL433" s="980">
        <v>28</v>
      </c>
      <c r="EM433" s="979">
        <v>0</v>
      </c>
      <c r="EN433" s="980">
        <v>0</v>
      </c>
      <c r="EO433" s="979">
        <v>0</v>
      </c>
      <c r="EP433" s="980">
        <v>0</v>
      </c>
      <c r="EQ433" s="979">
        <v>0</v>
      </c>
      <c r="ER433" s="980">
        <v>0</v>
      </c>
      <c r="ES433" s="979">
        <v>0</v>
      </c>
      <c r="ET433" s="980">
        <v>0</v>
      </c>
      <c r="EU433" s="979">
        <v>0</v>
      </c>
      <c r="EV433" s="980">
        <v>0</v>
      </c>
      <c r="EW433" s="979">
        <v>0</v>
      </c>
      <c r="EX433" s="980">
        <v>0</v>
      </c>
      <c r="EY433" s="979">
        <v>0</v>
      </c>
      <c r="EZ433" s="980">
        <v>0</v>
      </c>
      <c r="FA433" s="979">
        <v>0</v>
      </c>
      <c r="FB433" s="980">
        <v>0</v>
      </c>
      <c r="FC433" s="981">
        <v>0</v>
      </c>
      <c r="FD433" s="946"/>
      <c r="FE433" s="974"/>
      <c r="FF433" s="946"/>
      <c r="FG433" s="975"/>
      <c r="FI433" s="982" t="b">
        <v>0</v>
      </c>
    </row>
    <row r="434" spans="2:165" outlineLevel="1">
      <c r="B434" s="983">
        <v>412</v>
      </c>
      <c r="C434" s="984" t="s">
        <v>440</v>
      </c>
      <c r="E434" s="985">
        <v>0</v>
      </c>
      <c r="F434" s="986">
        <v>0</v>
      </c>
      <c r="G434" s="987">
        <v>3733348</v>
      </c>
      <c r="H434" s="986">
        <v>2671680</v>
      </c>
      <c r="I434" s="987">
        <v>2671680</v>
      </c>
      <c r="J434" s="986">
        <v>2671680</v>
      </c>
      <c r="K434" s="987">
        <v>2671680</v>
      </c>
      <c r="L434" s="986">
        <v>2671680</v>
      </c>
      <c r="M434" s="987">
        <v>2671680</v>
      </c>
      <c r="N434" s="986">
        <v>2671613</v>
      </c>
      <c r="O434" s="987">
        <v>2671613</v>
      </c>
      <c r="P434" s="986">
        <v>2671613</v>
      </c>
      <c r="Q434" s="987">
        <v>2632411</v>
      </c>
      <c r="R434" s="986">
        <v>2629132</v>
      </c>
      <c r="S434" s="987">
        <v>2629132</v>
      </c>
      <c r="T434" s="986">
        <v>2201058</v>
      </c>
      <c r="U434" s="987">
        <v>2201058</v>
      </c>
      <c r="V434" s="986">
        <v>1680961</v>
      </c>
      <c r="W434" s="987">
        <v>1416115</v>
      </c>
      <c r="X434" s="986">
        <v>0</v>
      </c>
      <c r="Y434" s="987">
        <v>0</v>
      </c>
      <c r="Z434" s="986">
        <v>0</v>
      </c>
      <c r="AA434" s="987">
        <v>0</v>
      </c>
      <c r="AB434" s="986">
        <v>0</v>
      </c>
      <c r="AC434" s="987">
        <v>0</v>
      </c>
      <c r="AD434" s="986">
        <v>0</v>
      </c>
      <c r="AE434" s="987">
        <v>0</v>
      </c>
      <c r="AF434" s="986">
        <v>0</v>
      </c>
      <c r="AG434" s="987">
        <v>0</v>
      </c>
      <c r="AH434" s="986">
        <v>0</v>
      </c>
      <c r="AI434" s="987">
        <v>0</v>
      </c>
      <c r="AJ434" s="986">
        <v>0</v>
      </c>
      <c r="AK434" s="987">
        <v>0</v>
      </c>
      <c r="AL434" s="986">
        <v>0</v>
      </c>
      <c r="AM434" s="987">
        <v>0</v>
      </c>
      <c r="AN434" s="988">
        <v>0</v>
      </c>
      <c r="AO434" s="946"/>
      <c r="AP434" s="964"/>
      <c r="AQ434" s="946"/>
      <c r="AR434" s="985">
        <v>0</v>
      </c>
      <c r="AS434" s="986">
        <v>0</v>
      </c>
      <c r="AT434" s="987">
        <v>253</v>
      </c>
      <c r="AU434" s="986">
        <v>182</v>
      </c>
      <c r="AV434" s="987">
        <v>182</v>
      </c>
      <c r="AW434" s="986">
        <v>182</v>
      </c>
      <c r="AX434" s="987">
        <v>182</v>
      </c>
      <c r="AY434" s="986">
        <v>182</v>
      </c>
      <c r="AZ434" s="987">
        <v>182</v>
      </c>
      <c r="BA434" s="986">
        <v>182</v>
      </c>
      <c r="BB434" s="987">
        <v>182</v>
      </c>
      <c r="BC434" s="986">
        <v>182</v>
      </c>
      <c r="BD434" s="987">
        <v>175</v>
      </c>
      <c r="BE434" s="986">
        <v>175</v>
      </c>
      <c r="BF434" s="987">
        <v>175</v>
      </c>
      <c r="BG434" s="986">
        <v>148</v>
      </c>
      <c r="BH434" s="987">
        <v>148</v>
      </c>
      <c r="BI434" s="986">
        <v>113</v>
      </c>
      <c r="BJ434" s="987">
        <v>95</v>
      </c>
      <c r="BK434" s="986">
        <v>0</v>
      </c>
      <c r="BL434" s="987">
        <v>0</v>
      </c>
      <c r="BM434" s="986">
        <v>0</v>
      </c>
      <c r="BN434" s="987">
        <v>0</v>
      </c>
      <c r="BO434" s="986">
        <v>0</v>
      </c>
      <c r="BP434" s="987">
        <v>0</v>
      </c>
      <c r="BQ434" s="986">
        <v>0</v>
      </c>
      <c r="BR434" s="987">
        <v>0</v>
      </c>
      <c r="BS434" s="986">
        <v>0</v>
      </c>
      <c r="BT434" s="987">
        <v>0</v>
      </c>
      <c r="BU434" s="986">
        <v>0</v>
      </c>
      <c r="BV434" s="987">
        <v>0</v>
      </c>
      <c r="BW434" s="986">
        <v>0</v>
      </c>
      <c r="BX434" s="987">
        <v>0</v>
      </c>
      <c r="BY434" s="986">
        <v>0</v>
      </c>
      <c r="BZ434" s="987">
        <v>0</v>
      </c>
      <c r="CA434" s="988">
        <v>0</v>
      </c>
      <c r="CB434" s="946"/>
      <c r="CC434" s="971"/>
      <c r="CD434" s="946"/>
      <c r="CE434" s="972"/>
      <c r="CF434" s="946"/>
      <c r="CG434" s="985">
        <v>0</v>
      </c>
      <c r="CH434" s="986">
        <v>0</v>
      </c>
      <c r="CI434" s="987">
        <v>4977309</v>
      </c>
      <c r="CJ434" s="986">
        <v>3604510</v>
      </c>
      <c r="CK434" s="987">
        <v>3604510</v>
      </c>
      <c r="CL434" s="986">
        <v>3604510</v>
      </c>
      <c r="CM434" s="987">
        <v>3604510</v>
      </c>
      <c r="CN434" s="986">
        <v>3604510</v>
      </c>
      <c r="CO434" s="987">
        <v>3604510</v>
      </c>
      <c r="CP434" s="986">
        <v>3604440</v>
      </c>
      <c r="CQ434" s="987">
        <v>3604440</v>
      </c>
      <c r="CR434" s="986">
        <v>3604440</v>
      </c>
      <c r="CS434" s="987">
        <v>3538818</v>
      </c>
      <c r="CT434" s="986">
        <v>3532649</v>
      </c>
      <c r="CU434" s="987">
        <v>3532649</v>
      </c>
      <c r="CV434" s="986">
        <v>2982846</v>
      </c>
      <c r="CW434" s="987">
        <v>2982846</v>
      </c>
      <c r="CX434" s="986">
        <v>2310349</v>
      </c>
      <c r="CY434" s="987">
        <v>1831119</v>
      </c>
      <c r="CZ434" s="986">
        <v>0</v>
      </c>
      <c r="DA434" s="987">
        <v>0</v>
      </c>
      <c r="DB434" s="986">
        <v>0</v>
      </c>
      <c r="DC434" s="987">
        <v>0</v>
      </c>
      <c r="DD434" s="986">
        <v>0</v>
      </c>
      <c r="DE434" s="987">
        <v>0</v>
      </c>
      <c r="DF434" s="986">
        <v>0</v>
      </c>
      <c r="DG434" s="987">
        <v>0</v>
      </c>
      <c r="DH434" s="986">
        <v>0</v>
      </c>
      <c r="DI434" s="987">
        <v>0</v>
      </c>
      <c r="DJ434" s="986">
        <v>0</v>
      </c>
      <c r="DK434" s="987">
        <v>0</v>
      </c>
      <c r="DL434" s="986">
        <v>0</v>
      </c>
      <c r="DM434" s="987">
        <v>0</v>
      </c>
      <c r="DN434" s="986">
        <v>0</v>
      </c>
      <c r="DO434" s="987">
        <v>0</v>
      </c>
      <c r="DP434" s="988">
        <v>0</v>
      </c>
      <c r="DQ434" s="946"/>
      <c r="DR434" s="973"/>
      <c r="DS434" s="946"/>
      <c r="DT434" s="985">
        <v>0</v>
      </c>
      <c r="DU434" s="986">
        <v>0</v>
      </c>
      <c r="DV434" s="987">
        <v>341</v>
      </c>
      <c r="DW434" s="986">
        <v>249</v>
      </c>
      <c r="DX434" s="987">
        <v>249</v>
      </c>
      <c r="DY434" s="986">
        <v>249</v>
      </c>
      <c r="DZ434" s="987">
        <v>249</v>
      </c>
      <c r="EA434" s="986">
        <v>249</v>
      </c>
      <c r="EB434" s="987">
        <v>249</v>
      </c>
      <c r="EC434" s="986">
        <v>249</v>
      </c>
      <c r="ED434" s="987">
        <v>249</v>
      </c>
      <c r="EE434" s="986">
        <v>249</v>
      </c>
      <c r="EF434" s="987">
        <v>236</v>
      </c>
      <c r="EG434" s="986">
        <v>236</v>
      </c>
      <c r="EH434" s="987">
        <v>236</v>
      </c>
      <c r="EI434" s="986">
        <v>200</v>
      </c>
      <c r="EJ434" s="987">
        <v>200</v>
      </c>
      <c r="EK434" s="986">
        <v>155</v>
      </c>
      <c r="EL434" s="987">
        <v>123</v>
      </c>
      <c r="EM434" s="986">
        <v>0</v>
      </c>
      <c r="EN434" s="987">
        <v>0</v>
      </c>
      <c r="EO434" s="986">
        <v>0</v>
      </c>
      <c r="EP434" s="987">
        <v>0</v>
      </c>
      <c r="EQ434" s="986">
        <v>0</v>
      </c>
      <c r="ER434" s="987">
        <v>0</v>
      </c>
      <c r="ES434" s="986">
        <v>0</v>
      </c>
      <c r="ET434" s="987">
        <v>0</v>
      </c>
      <c r="EU434" s="986">
        <v>0</v>
      </c>
      <c r="EV434" s="987">
        <v>0</v>
      </c>
      <c r="EW434" s="986">
        <v>0</v>
      </c>
      <c r="EX434" s="987">
        <v>0</v>
      </c>
      <c r="EY434" s="986">
        <v>0</v>
      </c>
      <c r="EZ434" s="987">
        <v>0</v>
      </c>
      <c r="FA434" s="986">
        <v>0</v>
      </c>
      <c r="FB434" s="987">
        <v>0</v>
      </c>
      <c r="FC434" s="988">
        <v>0</v>
      </c>
      <c r="FD434" s="946"/>
      <c r="FE434" s="974"/>
      <c r="FF434" s="946"/>
      <c r="FG434" s="975"/>
      <c r="FI434" s="989" t="b">
        <v>0</v>
      </c>
    </row>
    <row r="435" spans="2:165" outlineLevel="1">
      <c r="B435" s="990">
        <v>413</v>
      </c>
      <c r="C435" s="991" t="s">
        <v>755</v>
      </c>
      <c r="E435" s="992">
        <v>0</v>
      </c>
      <c r="F435" s="993">
        <v>0</v>
      </c>
      <c r="G435" s="994">
        <v>1296255</v>
      </c>
      <c r="H435" s="993">
        <v>1296255</v>
      </c>
      <c r="I435" s="994">
        <v>1296255</v>
      </c>
      <c r="J435" s="993">
        <v>1296255</v>
      </c>
      <c r="K435" s="994">
        <v>1296255</v>
      </c>
      <c r="L435" s="993">
        <v>1296255</v>
      </c>
      <c r="M435" s="994">
        <v>1296255</v>
      </c>
      <c r="N435" s="993">
        <v>1296255</v>
      </c>
      <c r="O435" s="994">
        <v>1296255</v>
      </c>
      <c r="P435" s="993">
        <v>1296255</v>
      </c>
      <c r="Q435" s="994">
        <v>1296255</v>
      </c>
      <c r="R435" s="993">
        <v>1296255</v>
      </c>
      <c r="S435" s="994">
        <v>1296255</v>
      </c>
      <c r="T435" s="993">
        <v>1296255</v>
      </c>
      <c r="U435" s="994">
        <v>1296255</v>
      </c>
      <c r="V435" s="993">
        <v>1296255</v>
      </c>
      <c r="W435" s="994">
        <v>1296255</v>
      </c>
      <c r="X435" s="993">
        <v>1296255</v>
      </c>
      <c r="Y435" s="994">
        <v>1273216</v>
      </c>
      <c r="Z435" s="993">
        <v>0</v>
      </c>
      <c r="AA435" s="994">
        <v>0</v>
      </c>
      <c r="AB435" s="993">
        <v>0</v>
      </c>
      <c r="AC435" s="994">
        <v>0</v>
      </c>
      <c r="AD435" s="993">
        <v>0</v>
      </c>
      <c r="AE435" s="994">
        <v>0</v>
      </c>
      <c r="AF435" s="993">
        <v>0</v>
      </c>
      <c r="AG435" s="994">
        <v>0</v>
      </c>
      <c r="AH435" s="993">
        <v>0</v>
      </c>
      <c r="AI435" s="994">
        <v>0</v>
      </c>
      <c r="AJ435" s="993">
        <v>0</v>
      </c>
      <c r="AK435" s="994">
        <v>0</v>
      </c>
      <c r="AL435" s="993">
        <v>0</v>
      </c>
      <c r="AM435" s="994">
        <v>0</v>
      </c>
      <c r="AN435" s="995">
        <v>0</v>
      </c>
      <c r="AO435" s="946"/>
      <c r="AP435" s="964"/>
      <c r="AQ435" s="946"/>
      <c r="AR435" s="992">
        <v>0</v>
      </c>
      <c r="AS435" s="993">
        <v>0</v>
      </c>
      <c r="AT435" s="994">
        <v>359</v>
      </c>
      <c r="AU435" s="993">
        <v>359</v>
      </c>
      <c r="AV435" s="994">
        <v>359</v>
      </c>
      <c r="AW435" s="993">
        <v>359</v>
      </c>
      <c r="AX435" s="994">
        <v>359</v>
      </c>
      <c r="AY435" s="993">
        <v>359</v>
      </c>
      <c r="AZ435" s="994">
        <v>359</v>
      </c>
      <c r="BA435" s="993">
        <v>359</v>
      </c>
      <c r="BB435" s="994">
        <v>359</v>
      </c>
      <c r="BC435" s="993">
        <v>359</v>
      </c>
      <c r="BD435" s="994">
        <v>359</v>
      </c>
      <c r="BE435" s="993">
        <v>359</v>
      </c>
      <c r="BF435" s="994">
        <v>359</v>
      </c>
      <c r="BG435" s="993">
        <v>359</v>
      </c>
      <c r="BH435" s="994">
        <v>359</v>
      </c>
      <c r="BI435" s="993">
        <v>359</v>
      </c>
      <c r="BJ435" s="994">
        <v>359</v>
      </c>
      <c r="BK435" s="993">
        <v>359</v>
      </c>
      <c r="BL435" s="994">
        <v>343</v>
      </c>
      <c r="BM435" s="993">
        <v>0</v>
      </c>
      <c r="BN435" s="994">
        <v>0</v>
      </c>
      <c r="BO435" s="993">
        <v>0</v>
      </c>
      <c r="BP435" s="994">
        <v>0</v>
      </c>
      <c r="BQ435" s="993">
        <v>0</v>
      </c>
      <c r="BR435" s="994">
        <v>0</v>
      </c>
      <c r="BS435" s="993">
        <v>0</v>
      </c>
      <c r="BT435" s="994">
        <v>0</v>
      </c>
      <c r="BU435" s="993">
        <v>0</v>
      </c>
      <c r="BV435" s="994">
        <v>0</v>
      </c>
      <c r="BW435" s="993">
        <v>0</v>
      </c>
      <c r="BX435" s="994">
        <v>0</v>
      </c>
      <c r="BY435" s="993">
        <v>0</v>
      </c>
      <c r="BZ435" s="994">
        <v>0</v>
      </c>
      <c r="CA435" s="995">
        <v>0</v>
      </c>
      <c r="CB435" s="946"/>
      <c r="CC435" s="971"/>
      <c r="CD435" s="946"/>
      <c r="CE435" s="972"/>
      <c r="CF435" s="946"/>
      <c r="CG435" s="992">
        <v>0</v>
      </c>
      <c r="CH435" s="993">
        <v>0</v>
      </c>
      <c r="CI435" s="994">
        <v>1012769</v>
      </c>
      <c r="CJ435" s="993">
        <v>1012769</v>
      </c>
      <c r="CK435" s="994">
        <v>1012769</v>
      </c>
      <c r="CL435" s="993">
        <v>1012769</v>
      </c>
      <c r="CM435" s="994">
        <v>1012769</v>
      </c>
      <c r="CN435" s="993">
        <v>1012769</v>
      </c>
      <c r="CO435" s="994">
        <v>1012769</v>
      </c>
      <c r="CP435" s="993">
        <v>1012769</v>
      </c>
      <c r="CQ435" s="994">
        <v>1012769</v>
      </c>
      <c r="CR435" s="993">
        <v>1012769</v>
      </c>
      <c r="CS435" s="994">
        <v>1012769</v>
      </c>
      <c r="CT435" s="993">
        <v>1012769</v>
      </c>
      <c r="CU435" s="994">
        <v>1012769</v>
      </c>
      <c r="CV435" s="993">
        <v>1012769</v>
      </c>
      <c r="CW435" s="994">
        <v>1012769</v>
      </c>
      <c r="CX435" s="993">
        <v>1012769</v>
      </c>
      <c r="CY435" s="994">
        <v>1012769</v>
      </c>
      <c r="CZ435" s="993">
        <v>1012769</v>
      </c>
      <c r="DA435" s="994">
        <v>980376</v>
      </c>
      <c r="DB435" s="993">
        <v>0</v>
      </c>
      <c r="DC435" s="994">
        <v>0</v>
      </c>
      <c r="DD435" s="993">
        <v>0</v>
      </c>
      <c r="DE435" s="994">
        <v>0</v>
      </c>
      <c r="DF435" s="993">
        <v>0</v>
      </c>
      <c r="DG435" s="994">
        <v>0</v>
      </c>
      <c r="DH435" s="993">
        <v>0</v>
      </c>
      <c r="DI435" s="994">
        <v>0</v>
      </c>
      <c r="DJ435" s="993">
        <v>0</v>
      </c>
      <c r="DK435" s="994">
        <v>0</v>
      </c>
      <c r="DL435" s="993">
        <v>0</v>
      </c>
      <c r="DM435" s="994">
        <v>0</v>
      </c>
      <c r="DN435" s="993">
        <v>0</v>
      </c>
      <c r="DO435" s="994">
        <v>0</v>
      </c>
      <c r="DP435" s="995">
        <v>0</v>
      </c>
      <c r="DQ435" s="946"/>
      <c r="DR435" s="973"/>
      <c r="DS435" s="946"/>
      <c r="DT435" s="992">
        <v>0</v>
      </c>
      <c r="DU435" s="993">
        <v>0</v>
      </c>
      <c r="DV435" s="994">
        <v>291</v>
      </c>
      <c r="DW435" s="993">
        <v>291</v>
      </c>
      <c r="DX435" s="994">
        <v>291</v>
      </c>
      <c r="DY435" s="993">
        <v>291</v>
      </c>
      <c r="DZ435" s="994">
        <v>291</v>
      </c>
      <c r="EA435" s="993">
        <v>291</v>
      </c>
      <c r="EB435" s="994">
        <v>291</v>
      </c>
      <c r="EC435" s="993">
        <v>291</v>
      </c>
      <c r="ED435" s="994">
        <v>291</v>
      </c>
      <c r="EE435" s="993">
        <v>291</v>
      </c>
      <c r="EF435" s="994">
        <v>291</v>
      </c>
      <c r="EG435" s="993">
        <v>291</v>
      </c>
      <c r="EH435" s="994">
        <v>291</v>
      </c>
      <c r="EI435" s="993">
        <v>291</v>
      </c>
      <c r="EJ435" s="994">
        <v>291</v>
      </c>
      <c r="EK435" s="993">
        <v>291</v>
      </c>
      <c r="EL435" s="994">
        <v>291</v>
      </c>
      <c r="EM435" s="993">
        <v>291</v>
      </c>
      <c r="EN435" s="994">
        <v>264</v>
      </c>
      <c r="EO435" s="993">
        <v>0</v>
      </c>
      <c r="EP435" s="994">
        <v>0</v>
      </c>
      <c r="EQ435" s="993">
        <v>0</v>
      </c>
      <c r="ER435" s="994">
        <v>0</v>
      </c>
      <c r="ES435" s="993">
        <v>0</v>
      </c>
      <c r="ET435" s="994">
        <v>0</v>
      </c>
      <c r="EU435" s="993">
        <v>0</v>
      </c>
      <c r="EV435" s="994">
        <v>0</v>
      </c>
      <c r="EW435" s="993">
        <v>0</v>
      </c>
      <c r="EX435" s="994">
        <v>0</v>
      </c>
      <c r="EY435" s="993">
        <v>0</v>
      </c>
      <c r="EZ435" s="994">
        <v>0</v>
      </c>
      <c r="FA435" s="993">
        <v>0</v>
      </c>
      <c r="FB435" s="994">
        <v>0</v>
      </c>
      <c r="FC435" s="995">
        <v>0</v>
      </c>
      <c r="FD435" s="946"/>
      <c r="FE435" s="974"/>
      <c r="FF435" s="946"/>
      <c r="FG435" s="975"/>
      <c r="FI435" s="996" t="b">
        <v>0</v>
      </c>
    </row>
    <row r="436" spans="2:165" hidden="1" outlineLevel="1">
      <c r="B436" s="983">
        <v>414</v>
      </c>
      <c r="C436" s="984" t="s">
        <v>346</v>
      </c>
      <c r="E436" s="985">
        <v>0</v>
      </c>
      <c r="F436" s="986">
        <v>0</v>
      </c>
      <c r="G436" s="987">
        <v>0</v>
      </c>
      <c r="H436" s="986">
        <v>0</v>
      </c>
      <c r="I436" s="987">
        <v>0</v>
      </c>
      <c r="J436" s="986">
        <v>0</v>
      </c>
      <c r="K436" s="987">
        <v>0</v>
      </c>
      <c r="L436" s="986">
        <v>0</v>
      </c>
      <c r="M436" s="987">
        <v>0</v>
      </c>
      <c r="N436" s="986">
        <v>0</v>
      </c>
      <c r="O436" s="987">
        <v>0</v>
      </c>
      <c r="P436" s="986">
        <v>0</v>
      </c>
      <c r="Q436" s="987">
        <v>0</v>
      </c>
      <c r="R436" s="986">
        <v>0</v>
      </c>
      <c r="S436" s="987">
        <v>0</v>
      </c>
      <c r="T436" s="986">
        <v>0</v>
      </c>
      <c r="U436" s="987">
        <v>0</v>
      </c>
      <c r="V436" s="986">
        <v>0</v>
      </c>
      <c r="W436" s="987">
        <v>0</v>
      </c>
      <c r="X436" s="986">
        <v>0</v>
      </c>
      <c r="Y436" s="987">
        <v>0</v>
      </c>
      <c r="Z436" s="986">
        <v>0</v>
      </c>
      <c r="AA436" s="987">
        <v>0</v>
      </c>
      <c r="AB436" s="986">
        <v>0</v>
      </c>
      <c r="AC436" s="987">
        <v>0</v>
      </c>
      <c r="AD436" s="986">
        <v>0</v>
      </c>
      <c r="AE436" s="987">
        <v>0</v>
      </c>
      <c r="AF436" s="986">
        <v>0</v>
      </c>
      <c r="AG436" s="987">
        <v>0</v>
      </c>
      <c r="AH436" s="986">
        <v>0</v>
      </c>
      <c r="AI436" s="987">
        <v>0</v>
      </c>
      <c r="AJ436" s="986">
        <v>0</v>
      </c>
      <c r="AK436" s="987">
        <v>0</v>
      </c>
      <c r="AL436" s="986">
        <v>0</v>
      </c>
      <c r="AM436" s="987">
        <v>0</v>
      </c>
      <c r="AN436" s="988">
        <v>0</v>
      </c>
      <c r="AO436" s="946"/>
      <c r="AP436" s="964"/>
      <c r="AQ436" s="946"/>
      <c r="AR436" s="985">
        <v>0</v>
      </c>
      <c r="AS436" s="986">
        <v>0</v>
      </c>
      <c r="AT436" s="987">
        <v>0</v>
      </c>
      <c r="AU436" s="986">
        <v>0</v>
      </c>
      <c r="AV436" s="987">
        <v>0</v>
      </c>
      <c r="AW436" s="986">
        <v>0</v>
      </c>
      <c r="AX436" s="987">
        <v>0</v>
      </c>
      <c r="AY436" s="986">
        <v>0</v>
      </c>
      <c r="AZ436" s="987">
        <v>0</v>
      </c>
      <c r="BA436" s="986">
        <v>0</v>
      </c>
      <c r="BB436" s="987">
        <v>0</v>
      </c>
      <c r="BC436" s="986">
        <v>0</v>
      </c>
      <c r="BD436" s="987">
        <v>0</v>
      </c>
      <c r="BE436" s="986">
        <v>0</v>
      </c>
      <c r="BF436" s="987">
        <v>0</v>
      </c>
      <c r="BG436" s="986">
        <v>0</v>
      </c>
      <c r="BH436" s="987">
        <v>0</v>
      </c>
      <c r="BI436" s="986">
        <v>0</v>
      </c>
      <c r="BJ436" s="987">
        <v>0</v>
      </c>
      <c r="BK436" s="986">
        <v>0</v>
      </c>
      <c r="BL436" s="987">
        <v>0</v>
      </c>
      <c r="BM436" s="986">
        <v>0</v>
      </c>
      <c r="BN436" s="987">
        <v>0</v>
      </c>
      <c r="BO436" s="986">
        <v>0</v>
      </c>
      <c r="BP436" s="987">
        <v>0</v>
      </c>
      <c r="BQ436" s="986">
        <v>0</v>
      </c>
      <c r="BR436" s="987">
        <v>0</v>
      </c>
      <c r="BS436" s="986">
        <v>0</v>
      </c>
      <c r="BT436" s="987">
        <v>0</v>
      </c>
      <c r="BU436" s="986">
        <v>0</v>
      </c>
      <c r="BV436" s="987">
        <v>0</v>
      </c>
      <c r="BW436" s="986">
        <v>0</v>
      </c>
      <c r="BX436" s="987">
        <v>0</v>
      </c>
      <c r="BY436" s="986">
        <v>0</v>
      </c>
      <c r="BZ436" s="987">
        <v>0</v>
      </c>
      <c r="CA436" s="988">
        <v>0</v>
      </c>
      <c r="CB436" s="946"/>
      <c r="CC436" s="971"/>
      <c r="CD436" s="946"/>
      <c r="CE436" s="972"/>
      <c r="CF436" s="946"/>
      <c r="CG436" s="985">
        <v>0</v>
      </c>
      <c r="CH436" s="986">
        <v>0</v>
      </c>
      <c r="CI436" s="987">
        <v>0</v>
      </c>
      <c r="CJ436" s="986">
        <v>0</v>
      </c>
      <c r="CK436" s="987">
        <v>0</v>
      </c>
      <c r="CL436" s="986">
        <v>0</v>
      </c>
      <c r="CM436" s="987">
        <v>0</v>
      </c>
      <c r="CN436" s="986">
        <v>0</v>
      </c>
      <c r="CO436" s="987">
        <v>0</v>
      </c>
      <c r="CP436" s="986">
        <v>0</v>
      </c>
      <c r="CQ436" s="987">
        <v>0</v>
      </c>
      <c r="CR436" s="986">
        <v>0</v>
      </c>
      <c r="CS436" s="987">
        <v>0</v>
      </c>
      <c r="CT436" s="986">
        <v>0</v>
      </c>
      <c r="CU436" s="987">
        <v>0</v>
      </c>
      <c r="CV436" s="986">
        <v>0</v>
      </c>
      <c r="CW436" s="987">
        <v>0</v>
      </c>
      <c r="CX436" s="986">
        <v>0</v>
      </c>
      <c r="CY436" s="987">
        <v>0</v>
      </c>
      <c r="CZ436" s="986">
        <v>0</v>
      </c>
      <c r="DA436" s="987">
        <v>0</v>
      </c>
      <c r="DB436" s="986">
        <v>0</v>
      </c>
      <c r="DC436" s="987">
        <v>0</v>
      </c>
      <c r="DD436" s="986">
        <v>0</v>
      </c>
      <c r="DE436" s="987">
        <v>0</v>
      </c>
      <c r="DF436" s="986">
        <v>0</v>
      </c>
      <c r="DG436" s="987">
        <v>0</v>
      </c>
      <c r="DH436" s="986">
        <v>0</v>
      </c>
      <c r="DI436" s="987">
        <v>0</v>
      </c>
      <c r="DJ436" s="986">
        <v>0</v>
      </c>
      <c r="DK436" s="987">
        <v>0</v>
      </c>
      <c r="DL436" s="986">
        <v>0</v>
      </c>
      <c r="DM436" s="987">
        <v>0</v>
      </c>
      <c r="DN436" s="986">
        <v>0</v>
      </c>
      <c r="DO436" s="987">
        <v>0</v>
      </c>
      <c r="DP436" s="988">
        <v>0</v>
      </c>
      <c r="DQ436" s="946"/>
      <c r="DR436" s="973"/>
      <c r="DS436" s="946"/>
      <c r="DT436" s="985">
        <v>0</v>
      </c>
      <c r="DU436" s="986">
        <v>0</v>
      </c>
      <c r="DV436" s="987">
        <v>0</v>
      </c>
      <c r="DW436" s="986">
        <v>0</v>
      </c>
      <c r="DX436" s="987">
        <v>0</v>
      </c>
      <c r="DY436" s="986">
        <v>0</v>
      </c>
      <c r="DZ436" s="987">
        <v>0</v>
      </c>
      <c r="EA436" s="986">
        <v>0</v>
      </c>
      <c r="EB436" s="987">
        <v>0</v>
      </c>
      <c r="EC436" s="986">
        <v>0</v>
      </c>
      <c r="ED436" s="987">
        <v>0</v>
      </c>
      <c r="EE436" s="986">
        <v>0</v>
      </c>
      <c r="EF436" s="987">
        <v>0</v>
      </c>
      <c r="EG436" s="986">
        <v>0</v>
      </c>
      <c r="EH436" s="987">
        <v>0</v>
      </c>
      <c r="EI436" s="986">
        <v>0</v>
      </c>
      <c r="EJ436" s="987">
        <v>0</v>
      </c>
      <c r="EK436" s="986">
        <v>0</v>
      </c>
      <c r="EL436" s="987">
        <v>0</v>
      </c>
      <c r="EM436" s="986">
        <v>0</v>
      </c>
      <c r="EN436" s="987">
        <v>0</v>
      </c>
      <c r="EO436" s="986">
        <v>0</v>
      </c>
      <c r="EP436" s="987">
        <v>0</v>
      </c>
      <c r="EQ436" s="986">
        <v>0</v>
      </c>
      <c r="ER436" s="987">
        <v>0</v>
      </c>
      <c r="ES436" s="986">
        <v>0</v>
      </c>
      <c r="ET436" s="987">
        <v>0</v>
      </c>
      <c r="EU436" s="986">
        <v>0</v>
      </c>
      <c r="EV436" s="987">
        <v>0</v>
      </c>
      <c r="EW436" s="986">
        <v>0</v>
      </c>
      <c r="EX436" s="987">
        <v>0</v>
      </c>
      <c r="EY436" s="986">
        <v>0</v>
      </c>
      <c r="EZ436" s="987">
        <v>0</v>
      </c>
      <c r="FA436" s="986">
        <v>0</v>
      </c>
      <c r="FB436" s="987">
        <v>0</v>
      </c>
      <c r="FC436" s="988">
        <v>0</v>
      </c>
      <c r="FD436" s="946"/>
      <c r="FE436" s="974"/>
      <c r="FF436" s="946"/>
      <c r="FG436" s="975"/>
      <c r="FI436" s="989" t="b">
        <v>1</v>
      </c>
    </row>
    <row r="437" spans="2:165" outlineLevel="1">
      <c r="B437" s="997">
        <v>415</v>
      </c>
      <c r="C437" s="998" t="s">
        <v>347</v>
      </c>
      <c r="E437" s="999">
        <v>0</v>
      </c>
      <c r="F437" s="1000">
        <v>0</v>
      </c>
      <c r="G437" s="1001">
        <v>74150</v>
      </c>
      <c r="H437" s="1000">
        <v>74150</v>
      </c>
      <c r="I437" s="1001">
        <v>74150</v>
      </c>
      <c r="J437" s="1000">
        <v>74150</v>
      </c>
      <c r="K437" s="1001">
        <v>74150</v>
      </c>
      <c r="L437" s="1000">
        <v>74150</v>
      </c>
      <c r="M437" s="1001">
        <v>74150</v>
      </c>
      <c r="N437" s="1000">
        <v>74150</v>
      </c>
      <c r="O437" s="1001">
        <v>74150</v>
      </c>
      <c r="P437" s="1000">
        <v>74150</v>
      </c>
      <c r="Q437" s="1001">
        <v>44635</v>
      </c>
      <c r="R437" s="1000">
        <v>44635</v>
      </c>
      <c r="S437" s="1001">
        <v>43281</v>
      </c>
      <c r="T437" s="1000">
        <v>43281</v>
      </c>
      <c r="U437" s="1001">
        <v>40835</v>
      </c>
      <c r="V437" s="1000">
        <v>40680</v>
      </c>
      <c r="W437" s="1001">
        <v>40680</v>
      </c>
      <c r="X437" s="1000">
        <v>40680</v>
      </c>
      <c r="Y437" s="1001">
        <v>40680</v>
      </c>
      <c r="Z437" s="1000">
        <v>40680</v>
      </c>
      <c r="AA437" s="1001">
        <v>0</v>
      </c>
      <c r="AB437" s="1000">
        <v>0</v>
      </c>
      <c r="AC437" s="1001">
        <v>0</v>
      </c>
      <c r="AD437" s="1000">
        <v>0</v>
      </c>
      <c r="AE437" s="1001">
        <v>0</v>
      </c>
      <c r="AF437" s="1000">
        <v>0</v>
      </c>
      <c r="AG437" s="1001">
        <v>0</v>
      </c>
      <c r="AH437" s="1000">
        <v>0</v>
      </c>
      <c r="AI437" s="1001">
        <v>0</v>
      </c>
      <c r="AJ437" s="1000">
        <v>0</v>
      </c>
      <c r="AK437" s="1001">
        <v>0</v>
      </c>
      <c r="AL437" s="1000">
        <v>0</v>
      </c>
      <c r="AM437" s="1001">
        <v>0</v>
      </c>
      <c r="AN437" s="1002">
        <v>0</v>
      </c>
      <c r="AO437" s="946"/>
      <c r="AP437" s="964"/>
      <c r="AQ437" s="946"/>
      <c r="AR437" s="999">
        <v>0</v>
      </c>
      <c r="AS437" s="1000">
        <v>0</v>
      </c>
      <c r="AT437" s="1001">
        <v>23</v>
      </c>
      <c r="AU437" s="1000">
        <v>23</v>
      </c>
      <c r="AV437" s="1001">
        <v>23</v>
      </c>
      <c r="AW437" s="1000">
        <v>23</v>
      </c>
      <c r="AX437" s="1001">
        <v>23</v>
      </c>
      <c r="AY437" s="1000">
        <v>23</v>
      </c>
      <c r="AZ437" s="1001">
        <v>23</v>
      </c>
      <c r="BA437" s="1000">
        <v>23</v>
      </c>
      <c r="BB437" s="1001">
        <v>23</v>
      </c>
      <c r="BC437" s="1000">
        <v>23</v>
      </c>
      <c r="BD437" s="1001">
        <v>3</v>
      </c>
      <c r="BE437" s="1000">
        <v>3</v>
      </c>
      <c r="BF437" s="1001">
        <v>3</v>
      </c>
      <c r="BG437" s="1000">
        <v>3</v>
      </c>
      <c r="BH437" s="1001">
        <v>3</v>
      </c>
      <c r="BI437" s="1000">
        <v>3</v>
      </c>
      <c r="BJ437" s="1001">
        <v>3</v>
      </c>
      <c r="BK437" s="1000">
        <v>3</v>
      </c>
      <c r="BL437" s="1001">
        <v>3</v>
      </c>
      <c r="BM437" s="1000">
        <v>3</v>
      </c>
      <c r="BN437" s="1001">
        <v>0</v>
      </c>
      <c r="BO437" s="1000">
        <v>0</v>
      </c>
      <c r="BP437" s="1001">
        <v>0</v>
      </c>
      <c r="BQ437" s="1000">
        <v>0</v>
      </c>
      <c r="BR437" s="1001">
        <v>0</v>
      </c>
      <c r="BS437" s="1000">
        <v>0</v>
      </c>
      <c r="BT437" s="1001">
        <v>0</v>
      </c>
      <c r="BU437" s="1000">
        <v>0</v>
      </c>
      <c r="BV437" s="1001">
        <v>0</v>
      </c>
      <c r="BW437" s="1000">
        <v>0</v>
      </c>
      <c r="BX437" s="1001">
        <v>0</v>
      </c>
      <c r="BY437" s="1000">
        <v>0</v>
      </c>
      <c r="BZ437" s="1001">
        <v>0</v>
      </c>
      <c r="CA437" s="1002">
        <v>0</v>
      </c>
      <c r="CB437" s="946"/>
      <c r="CC437" s="971"/>
      <c r="CD437" s="946"/>
      <c r="CE437" s="972"/>
      <c r="CF437" s="946"/>
      <c r="CG437" s="999">
        <v>0</v>
      </c>
      <c r="CH437" s="1000">
        <v>0</v>
      </c>
      <c r="CI437" s="1001">
        <v>74150</v>
      </c>
      <c r="CJ437" s="1000">
        <v>74150</v>
      </c>
      <c r="CK437" s="1001">
        <v>74150</v>
      </c>
      <c r="CL437" s="1000">
        <v>74150</v>
      </c>
      <c r="CM437" s="1001">
        <v>74150</v>
      </c>
      <c r="CN437" s="1000">
        <v>74150</v>
      </c>
      <c r="CO437" s="1001">
        <v>74150</v>
      </c>
      <c r="CP437" s="1000">
        <v>74150</v>
      </c>
      <c r="CQ437" s="1001">
        <v>74150</v>
      </c>
      <c r="CR437" s="1000">
        <v>74150</v>
      </c>
      <c r="CS437" s="1001">
        <v>44635</v>
      </c>
      <c r="CT437" s="1000">
        <v>44635</v>
      </c>
      <c r="CU437" s="1001">
        <v>43281</v>
      </c>
      <c r="CV437" s="1000">
        <v>43281</v>
      </c>
      <c r="CW437" s="1001">
        <v>40835</v>
      </c>
      <c r="CX437" s="1000">
        <v>40680</v>
      </c>
      <c r="CY437" s="1001">
        <v>40680</v>
      </c>
      <c r="CZ437" s="1000">
        <v>40680</v>
      </c>
      <c r="DA437" s="1001">
        <v>40680</v>
      </c>
      <c r="DB437" s="1000">
        <v>40680</v>
      </c>
      <c r="DC437" s="1001">
        <v>0</v>
      </c>
      <c r="DD437" s="1000">
        <v>0</v>
      </c>
      <c r="DE437" s="1001">
        <v>0</v>
      </c>
      <c r="DF437" s="1000">
        <v>0</v>
      </c>
      <c r="DG437" s="1001">
        <v>0</v>
      </c>
      <c r="DH437" s="1000">
        <v>0</v>
      </c>
      <c r="DI437" s="1001">
        <v>0</v>
      </c>
      <c r="DJ437" s="1000">
        <v>0</v>
      </c>
      <c r="DK437" s="1001">
        <v>0</v>
      </c>
      <c r="DL437" s="1000">
        <v>0</v>
      </c>
      <c r="DM437" s="1001">
        <v>0</v>
      </c>
      <c r="DN437" s="1000">
        <v>0</v>
      </c>
      <c r="DO437" s="1001">
        <v>0</v>
      </c>
      <c r="DP437" s="1002">
        <v>0</v>
      </c>
      <c r="DQ437" s="946"/>
      <c r="DR437" s="973"/>
      <c r="DS437" s="946"/>
      <c r="DT437" s="999">
        <v>0</v>
      </c>
      <c r="DU437" s="1000">
        <v>0</v>
      </c>
      <c r="DV437" s="1001">
        <v>23</v>
      </c>
      <c r="DW437" s="1000">
        <v>23</v>
      </c>
      <c r="DX437" s="1001">
        <v>23</v>
      </c>
      <c r="DY437" s="1000">
        <v>23</v>
      </c>
      <c r="DZ437" s="1001">
        <v>23</v>
      </c>
      <c r="EA437" s="1000">
        <v>23</v>
      </c>
      <c r="EB437" s="1001">
        <v>23</v>
      </c>
      <c r="EC437" s="1000">
        <v>23</v>
      </c>
      <c r="ED437" s="1001">
        <v>23</v>
      </c>
      <c r="EE437" s="1000">
        <v>23</v>
      </c>
      <c r="EF437" s="1001">
        <v>3</v>
      </c>
      <c r="EG437" s="1000">
        <v>3</v>
      </c>
      <c r="EH437" s="1001">
        <v>3</v>
      </c>
      <c r="EI437" s="1000">
        <v>3</v>
      </c>
      <c r="EJ437" s="1001">
        <v>3</v>
      </c>
      <c r="EK437" s="1000">
        <v>3</v>
      </c>
      <c r="EL437" s="1001">
        <v>3</v>
      </c>
      <c r="EM437" s="1000">
        <v>3</v>
      </c>
      <c r="EN437" s="1001">
        <v>3</v>
      </c>
      <c r="EO437" s="1000">
        <v>3</v>
      </c>
      <c r="EP437" s="1001">
        <v>0</v>
      </c>
      <c r="EQ437" s="1000">
        <v>0</v>
      </c>
      <c r="ER437" s="1001">
        <v>0</v>
      </c>
      <c r="ES437" s="1000">
        <v>0</v>
      </c>
      <c r="ET437" s="1001">
        <v>0</v>
      </c>
      <c r="EU437" s="1000">
        <v>0</v>
      </c>
      <c r="EV437" s="1001">
        <v>0</v>
      </c>
      <c r="EW437" s="1000">
        <v>0</v>
      </c>
      <c r="EX437" s="1001">
        <v>0</v>
      </c>
      <c r="EY437" s="1000">
        <v>0</v>
      </c>
      <c r="EZ437" s="1001">
        <v>0</v>
      </c>
      <c r="FA437" s="1000">
        <v>0</v>
      </c>
      <c r="FB437" s="1001">
        <v>0</v>
      </c>
      <c r="FC437" s="1002">
        <v>0</v>
      </c>
      <c r="FD437" s="946"/>
      <c r="FE437" s="974"/>
      <c r="FF437" s="946"/>
      <c r="FG437" s="975"/>
      <c r="FI437" s="1003" t="b">
        <v>0</v>
      </c>
    </row>
    <row r="438" spans="2:165" outlineLevel="1">
      <c r="B438" s="1004">
        <v>416</v>
      </c>
      <c r="C438" s="1005" t="s">
        <v>349</v>
      </c>
      <c r="E438" s="1006">
        <v>0</v>
      </c>
      <c r="F438" s="1007">
        <v>0</v>
      </c>
      <c r="G438" s="1008">
        <v>69409</v>
      </c>
      <c r="H438" s="1007">
        <v>69409</v>
      </c>
      <c r="I438" s="1008">
        <v>69409</v>
      </c>
      <c r="J438" s="1007">
        <v>69409</v>
      </c>
      <c r="K438" s="1008">
        <v>69409</v>
      </c>
      <c r="L438" s="1007">
        <v>69409</v>
      </c>
      <c r="M438" s="1008">
        <v>69409</v>
      </c>
      <c r="N438" s="1007">
        <v>69409</v>
      </c>
      <c r="O438" s="1008">
        <v>69409</v>
      </c>
      <c r="P438" s="1007">
        <v>59947</v>
      </c>
      <c r="Q438" s="1008">
        <v>0</v>
      </c>
      <c r="R438" s="1007">
        <v>0</v>
      </c>
      <c r="S438" s="1008">
        <v>0</v>
      </c>
      <c r="T438" s="1007">
        <v>0</v>
      </c>
      <c r="U438" s="1008">
        <v>0</v>
      </c>
      <c r="V438" s="1007">
        <v>0</v>
      </c>
      <c r="W438" s="1008">
        <v>0</v>
      </c>
      <c r="X438" s="1007">
        <v>0</v>
      </c>
      <c r="Y438" s="1008">
        <v>0</v>
      </c>
      <c r="Z438" s="1007">
        <v>0</v>
      </c>
      <c r="AA438" s="1008">
        <v>0</v>
      </c>
      <c r="AB438" s="1007">
        <v>0</v>
      </c>
      <c r="AC438" s="1008">
        <v>0</v>
      </c>
      <c r="AD438" s="1007">
        <v>0</v>
      </c>
      <c r="AE438" s="1008">
        <v>0</v>
      </c>
      <c r="AF438" s="1007">
        <v>0</v>
      </c>
      <c r="AG438" s="1008">
        <v>0</v>
      </c>
      <c r="AH438" s="1007">
        <v>0</v>
      </c>
      <c r="AI438" s="1008">
        <v>0</v>
      </c>
      <c r="AJ438" s="1007">
        <v>0</v>
      </c>
      <c r="AK438" s="1008">
        <v>0</v>
      </c>
      <c r="AL438" s="1007">
        <v>0</v>
      </c>
      <c r="AM438" s="1008">
        <v>0</v>
      </c>
      <c r="AN438" s="1009">
        <v>0</v>
      </c>
      <c r="AO438" s="946"/>
      <c r="AP438" s="964"/>
      <c r="AQ438" s="946"/>
      <c r="AR438" s="1006">
        <v>0</v>
      </c>
      <c r="AS438" s="1007">
        <v>0</v>
      </c>
      <c r="AT438" s="1008">
        <v>3</v>
      </c>
      <c r="AU438" s="1007">
        <v>3</v>
      </c>
      <c r="AV438" s="1008">
        <v>3</v>
      </c>
      <c r="AW438" s="1007">
        <v>3</v>
      </c>
      <c r="AX438" s="1008">
        <v>3</v>
      </c>
      <c r="AY438" s="1007">
        <v>3</v>
      </c>
      <c r="AZ438" s="1008">
        <v>3</v>
      </c>
      <c r="BA438" s="1007">
        <v>3</v>
      </c>
      <c r="BB438" s="1008">
        <v>3</v>
      </c>
      <c r="BC438" s="1007">
        <v>3</v>
      </c>
      <c r="BD438" s="1008">
        <v>0</v>
      </c>
      <c r="BE438" s="1007">
        <v>0</v>
      </c>
      <c r="BF438" s="1008">
        <v>0</v>
      </c>
      <c r="BG438" s="1007">
        <v>0</v>
      </c>
      <c r="BH438" s="1008">
        <v>0</v>
      </c>
      <c r="BI438" s="1007">
        <v>0</v>
      </c>
      <c r="BJ438" s="1008">
        <v>0</v>
      </c>
      <c r="BK438" s="1007">
        <v>0</v>
      </c>
      <c r="BL438" s="1008">
        <v>0</v>
      </c>
      <c r="BM438" s="1007">
        <v>0</v>
      </c>
      <c r="BN438" s="1008">
        <v>0</v>
      </c>
      <c r="BO438" s="1007">
        <v>0</v>
      </c>
      <c r="BP438" s="1008">
        <v>0</v>
      </c>
      <c r="BQ438" s="1007">
        <v>0</v>
      </c>
      <c r="BR438" s="1008">
        <v>0</v>
      </c>
      <c r="BS438" s="1007">
        <v>0</v>
      </c>
      <c r="BT438" s="1008">
        <v>0</v>
      </c>
      <c r="BU438" s="1007">
        <v>0</v>
      </c>
      <c r="BV438" s="1008">
        <v>0</v>
      </c>
      <c r="BW438" s="1007">
        <v>0</v>
      </c>
      <c r="BX438" s="1008">
        <v>0</v>
      </c>
      <c r="BY438" s="1007">
        <v>0</v>
      </c>
      <c r="BZ438" s="1008">
        <v>0</v>
      </c>
      <c r="CA438" s="1009">
        <v>0</v>
      </c>
      <c r="CB438" s="946"/>
      <c r="CC438" s="971"/>
      <c r="CD438" s="946"/>
      <c r="CE438" s="972"/>
      <c r="CF438" s="946"/>
      <c r="CG438" s="1006">
        <v>0</v>
      </c>
      <c r="CH438" s="1007">
        <v>0</v>
      </c>
      <c r="CI438" s="1008">
        <v>65334</v>
      </c>
      <c r="CJ438" s="1007">
        <v>65334</v>
      </c>
      <c r="CK438" s="1008">
        <v>65334</v>
      </c>
      <c r="CL438" s="1007">
        <v>65334</v>
      </c>
      <c r="CM438" s="1008">
        <v>65334</v>
      </c>
      <c r="CN438" s="1007">
        <v>65334</v>
      </c>
      <c r="CO438" s="1008">
        <v>65334</v>
      </c>
      <c r="CP438" s="1007">
        <v>65334</v>
      </c>
      <c r="CQ438" s="1008">
        <v>65334</v>
      </c>
      <c r="CR438" s="1007">
        <v>56427</v>
      </c>
      <c r="CS438" s="1008">
        <v>0</v>
      </c>
      <c r="CT438" s="1007">
        <v>0</v>
      </c>
      <c r="CU438" s="1008">
        <v>0</v>
      </c>
      <c r="CV438" s="1007">
        <v>0</v>
      </c>
      <c r="CW438" s="1008">
        <v>0</v>
      </c>
      <c r="CX438" s="1007">
        <v>0</v>
      </c>
      <c r="CY438" s="1008">
        <v>0</v>
      </c>
      <c r="CZ438" s="1007">
        <v>0</v>
      </c>
      <c r="DA438" s="1008">
        <v>0</v>
      </c>
      <c r="DB438" s="1007">
        <v>0</v>
      </c>
      <c r="DC438" s="1008">
        <v>0</v>
      </c>
      <c r="DD438" s="1007">
        <v>0</v>
      </c>
      <c r="DE438" s="1008">
        <v>0</v>
      </c>
      <c r="DF438" s="1007">
        <v>0</v>
      </c>
      <c r="DG438" s="1008">
        <v>0</v>
      </c>
      <c r="DH438" s="1007">
        <v>0</v>
      </c>
      <c r="DI438" s="1008">
        <v>0</v>
      </c>
      <c r="DJ438" s="1007">
        <v>0</v>
      </c>
      <c r="DK438" s="1008">
        <v>0</v>
      </c>
      <c r="DL438" s="1007">
        <v>0</v>
      </c>
      <c r="DM438" s="1008">
        <v>0</v>
      </c>
      <c r="DN438" s="1007">
        <v>0</v>
      </c>
      <c r="DO438" s="1008">
        <v>0</v>
      </c>
      <c r="DP438" s="1009">
        <v>0</v>
      </c>
      <c r="DQ438" s="946"/>
      <c r="DR438" s="973"/>
      <c r="DS438" s="946"/>
      <c r="DT438" s="1006">
        <v>0</v>
      </c>
      <c r="DU438" s="1007">
        <v>0</v>
      </c>
      <c r="DV438" s="1008">
        <v>3</v>
      </c>
      <c r="DW438" s="1007">
        <v>3</v>
      </c>
      <c r="DX438" s="1008">
        <v>3</v>
      </c>
      <c r="DY438" s="1007">
        <v>3</v>
      </c>
      <c r="DZ438" s="1008">
        <v>3</v>
      </c>
      <c r="EA438" s="1007">
        <v>3</v>
      </c>
      <c r="EB438" s="1008">
        <v>3</v>
      </c>
      <c r="EC438" s="1007">
        <v>3</v>
      </c>
      <c r="ED438" s="1008">
        <v>3</v>
      </c>
      <c r="EE438" s="1007">
        <v>3</v>
      </c>
      <c r="EF438" s="1008">
        <v>0</v>
      </c>
      <c r="EG438" s="1007">
        <v>0</v>
      </c>
      <c r="EH438" s="1008">
        <v>0</v>
      </c>
      <c r="EI438" s="1007">
        <v>0</v>
      </c>
      <c r="EJ438" s="1008">
        <v>0</v>
      </c>
      <c r="EK438" s="1007">
        <v>0</v>
      </c>
      <c r="EL438" s="1008">
        <v>0</v>
      </c>
      <c r="EM438" s="1007">
        <v>0</v>
      </c>
      <c r="EN438" s="1008">
        <v>0</v>
      </c>
      <c r="EO438" s="1007">
        <v>0</v>
      </c>
      <c r="EP438" s="1008">
        <v>0</v>
      </c>
      <c r="EQ438" s="1007">
        <v>0</v>
      </c>
      <c r="ER438" s="1008">
        <v>0</v>
      </c>
      <c r="ES438" s="1007">
        <v>0</v>
      </c>
      <c r="ET438" s="1008">
        <v>0</v>
      </c>
      <c r="EU438" s="1007">
        <v>0</v>
      </c>
      <c r="EV438" s="1008">
        <v>0</v>
      </c>
      <c r="EW438" s="1007">
        <v>0</v>
      </c>
      <c r="EX438" s="1008">
        <v>0</v>
      </c>
      <c r="EY438" s="1007">
        <v>0</v>
      </c>
      <c r="EZ438" s="1008">
        <v>0</v>
      </c>
      <c r="FA438" s="1007">
        <v>0</v>
      </c>
      <c r="FB438" s="1008">
        <v>0</v>
      </c>
      <c r="FC438" s="1009">
        <v>0</v>
      </c>
      <c r="FD438" s="946"/>
      <c r="FE438" s="974"/>
      <c r="FF438" s="946"/>
      <c r="FG438" s="975"/>
      <c r="FI438" s="1010" t="b">
        <v>0</v>
      </c>
    </row>
    <row r="439" spans="2:165" outlineLevel="1">
      <c r="B439" s="990">
        <v>417</v>
      </c>
      <c r="C439" s="1011" t="s">
        <v>350</v>
      </c>
      <c r="E439" s="992">
        <v>0</v>
      </c>
      <c r="F439" s="993">
        <v>0</v>
      </c>
      <c r="G439" s="994">
        <v>4818371</v>
      </c>
      <c r="H439" s="993">
        <v>4818371</v>
      </c>
      <c r="I439" s="994">
        <v>4818371</v>
      </c>
      <c r="J439" s="993">
        <v>4818371</v>
      </c>
      <c r="K439" s="994">
        <v>4818371</v>
      </c>
      <c r="L439" s="993">
        <v>4476493</v>
      </c>
      <c r="M439" s="994">
        <v>4476493</v>
      </c>
      <c r="N439" s="993">
        <v>4476493</v>
      </c>
      <c r="O439" s="994">
        <v>4473244</v>
      </c>
      <c r="P439" s="993">
        <v>4473244</v>
      </c>
      <c r="Q439" s="994">
        <v>4450228</v>
      </c>
      <c r="R439" s="993">
        <v>4450228</v>
      </c>
      <c r="S439" s="994">
        <v>2809103</v>
      </c>
      <c r="T439" s="993">
        <v>2538943</v>
      </c>
      <c r="U439" s="994">
        <v>205425</v>
      </c>
      <c r="V439" s="993">
        <v>0</v>
      </c>
      <c r="W439" s="994">
        <v>0</v>
      </c>
      <c r="X439" s="993">
        <v>0</v>
      </c>
      <c r="Y439" s="994">
        <v>0</v>
      </c>
      <c r="Z439" s="993">
        <v>0</v>
      </c>
      <c r="AA439" s="994">
        <v>0</v>
      </c>
      <c r="AB439" s="993">
        <v>0</v>
      </c>
      <c r="AC439" s="994">
        <v>0</v>
      </c>
      <c r="AD439" s="993">
        <v>0</v>
      </c>
      <c r="AE439" s="994">
        <v>0</v>
      </c>
      <c r="AF439" s="993">
        <v>0</v>
      </c>
      <c r="AG439" s="994">
        <v>0</v>
      </c>
      <c r="AH439" s="993">
        <v>0</v>
      </c>
      <c r="AI439" s="994">
        <v>0</v>
      </c>
      <c r="AJ439" s="993">
        <v>0</v>
      </c>
      <c r="AK439" s="994">
        <v>0</v>
      </c>
      <c r="AL439" s="993">
        <v>0</v>
      </c>
      <c r="AM439" s="994">
        <v>0</v>
      </c>
      <c r="AN439" s="995">
        <v>0</v>
      </c>
      <c r="AO439" s="946"/>
      <c r="AP439" s="964"/>
      <c r="AQ439" s="946"/>
      <c r="AR439" s="992">
        <v>0</v>
      </c>
      <c r="AS439" s="993">
        <v>0</v>
      </c>
      <c r="AT439" s="994">
        <v>963</v>
      </c>
      <c r="AU439" s="993">
        <v>963</v>
      </c>
      <c r="AV439" s="994">
        <v>963</v>
      </c>
      <c r="AW439" s="993">
        <v>963</v>
      </c>
      <c r="AX439" s="994">
        <v>963</v>
      </c>
      <c r="AY439" s="993">
        <v>908</v>
      </c>
      <c r="AZ439" s="994">
        <v>908</v>
      </c>
      <c r="BA439" s="993">
        <v>908</v>
      </c>
      <c r="BB439" s="994">
        <v>908</v>
      </c>
      <c r="BC439" s="993">
        <v>908</v>
      </c>
      <c r="BD439" s="994">
        <v>904</v>
      </c>
      <c r="BE439" s="993">
        <v>904</v>
      </c>
      <c r="BF439" s="994">
        <v>588</v>
      </c>
      <c r="BG439" s="993">
        <v>530</v>
      </c>
      <c r="BH439" s="994">
        <v>43</v>
      </c>
      <c r="BI439" s="993">
        <v>0</v>
      </c>
      <c r="BJ439" s="994">
        <v>0</v>
      </c>
      <c r="BK439" s="993">
        <v>0</v>
      </c>
      <c r="BL439" s="994">
        <v>0</v>
      </c>
      <c r="BM439" s="993">
        <v>0</v>
      </c>
      <c r="BN439" s="994">
        <v>0</v>
      </c>
      <c r="BO439" s="993">
        <v>0</v>
      </c>
      <c r="BP439" s="994">
        <v>0</v>
      </c>
      <c r="BQ439" s="993">
        <v>0</v>
      </c>
      <c r="BR439" s="994">
        <v>0</v>
      </c>
      <c r="BS439" s="993">
        <v>0</v>
      </c>
      <c r="BT439" s="994">
        <v>0</v>
      </c>
      <c r="BU439" s="993">
        <v>0</v>
      </c>
      <c r="BV439" s="994">
        <v>0</v>
      </c>
      <c r="BW439" s="993">
        <v>0</v>
      </c>
      <c r="BX439" s="994">
        <v>0</v>
      </c>
      <c r="BY439" s="993">
        <v>0</v>
      </c>
      <c r="BZ439" s="994">
        <v>0</v>
      </c>
      <c r="CA439" s="995">
        <v>0</v>
      </c>
      <c r="CB439" s="946"/>
      <c r="CC439" s="971"/>
      <c r="CD439" s="946"/>
      <c r="CE439" s="972"/>
      <c r="CF439" s="946"/>
      <c r="CG439" s="992">
        <v>0</v>
      </c>
      <c r="CH439" s="993">
        <v>0</v>
      </c>
      <c r="CI439" s="994">
        <v>4297254</v>
      </c>
      <c r="CJ439" s="993">
        <v>4297254</v>
      </c>
      <c r="CK439" s="994">
        <v>4297254</v>
      </c>
      <c r="CL439" s="993">
        <v>4297254</v>
      </c>
      <c r="CM439" s="994">
        <v>4297254</v>
      </c>
      <c r="CN439" s="993">
        <v>3992351</v>
      </c>
      <c r="CO439" s="994">
        <v>3992351</v>
      </c>
      <c r="CP439" s="993">
        <v>3992351</v>
      </c>
      <c r="CQ439" s="994">
        <v>3989453</v>
      </c>
      <c r="CR439" s="993">
        <v>3989453</v>
      </c>
      <c r="CS439" s="994">
        <v>3968926</v>
      </c>
      <c r="CT439" s="993">
        <v>3968926</v>
      </c>
      <c r="CU439" s="994">
        <v>2505293</v>
      </c>
      <c r="CV439" s="993">
        <v>2264351</v>
      </c>
      <c r="CW439" s="994">
        <v>183208</v>
      </c>
      <c r="CX439" s="993">
        <v>0</v>
      </c>
      <c r="CY439" s="994">
        <v>0</v>
      </c>
      <c r="CZ439" s="993">
        <v>0</v>
      </c>
      <c r="DA439" s="994">
        <v>0</v>
      </c>
      <c r="DB439" s="993">
        <v>0</v>
      </c>
      <c r="DC439" s="994">
        <v>0</v>
      </c>
      <c r="DD439" s="993">
        <v>0</v>
      </c>
      <c r="DE439" s="994">
        <v>0</v>
      </c>
      <c r="DF439" s="993">
        <v>0</v>
      </c>
      <c r="DG439" s="994">
        <v>0</v>
      </c>
      <c r="DH439" s="993">
        <v>0</v>
      </c>
      <c r="DI439" s="994">
        <v>0</v>
      </c>
      <c r="DJ439" s="993">
        <v>0</v>
      </c>
      <c r="DK439" s="994">
        <v>0</v>
      </c>
      <c r="DL439" s="993">
        <v>0</v>
      </c>
      <c r="DM439" s="994">
        <v>0</v>
      </c>
      <c r="DN439" s="993">
        <v>0</v>
      </c>
      <c r="DO439" s="994">
        <v>0</v>
      </c>
      <c r="DP439" s="995">
        <v>0</v>
      </c>
      <c r="DQ439" s="946"/>
      <c r="DR439" s="973"/>
      <c r="DS439" s="946"/>
      <c r="DT439" s="992">
        <v>0</v>
      </c>
      <c r="DU439" s="993">
        <v>0</v>
      </c>
      <c r="DV439" s="994">
        <v>871</v>
      </c>
      <c r="DW439" s="993">
        <v>871</v>
      </c>
      <c r="DX439" s="994">
        <v>871</v>
      </c>
      <c r="DY439" s="993">
        <v>871</v>
      </c>
      <c r="DZ439" s="994">
        <v>871</v>
      </c>
      <c r="EA439" s="993">
        <v>820</v>
      </c>
      <c r="EB439" s="994">
        <v>820</v>
      </c>
      <c r="EC439" s="993">
        <v>820</v>
      </c>
      <c r="ED439" s="994">
        <v>820</v>
      </c>
      <c r="EE439" s="993">
        <v>820</v>
      </c>
      <c r="EF439" s="994">
        <v>817</v>
      </c>
      <c r="EG439" s="993">
        <v>817</v>
      </c>
      <c r="EH439" s="994">
        <v>531</v>
      </c>
      <c r="EI439" s="993">
        <v>479</v>
      </c>
      <c r="EJ439" s="994">
        <v>39</v>
      </c>
      <c r="EK439" s="993">
        <v>0</v>
      </c>
      <c r="EL439" s="994">
        <v>0</v>
      </c>
      <c r="EM439" s="993">
        <v>0</v>
      </c>
      <c r="EN439" s="994">
        <v>0</v>
      </c>
      <c r="EO439" s="993">
        <v>0</v>
      </c>
      <c r="EP439" s="994">
        <v>0</v>
      </c>
      <c r="EQ439" s="993">
        <v>0</v>
      </c>
      <c r="ER439" s="994">
        <v>0</v>
      </c>
      <c r="ES439" s="993">
        <v>0</v>
      </c>
      <c r="ET439" s="994">
        <v>0</v>
      </c>
      <c r="EU439" s="993">
        <v>0</v>
      </c>
      <c r="EV439" s="994">
        <v>0</v>
      </c>
      <c r="EW439" s="993">
        <v>0</v>
      </c>
      <c r="EX439" s="994">
        <v>0</v>
      </c>
      <c r="EY439" s="993">
        <v>0</v>
      </c>
      <c r="EZ439" s="994">
        <v>0</v>
      </c>
      <c r="FA439" s="993">
        <v>0</v>
      </c>
      <c r="FB439" s="994">
        <v>0</v>
      </c>
      <c r="FC439" s="995">
        <v>0</v>
      </c>
      <c r="FD439" s="946"/>
      <c r="FE439" s="974"/>
      <c r="FF439" s="946"/>
      <c r="FG439" s="975"/>
      <c r="FI439" s="996" t="b">
        <v>0</v>
      </c>
    </row>
    <row r="440" spans="2:165" outlineLevel="1">
      <c r="B440" s="983">
        <v>418</v>
      </c>
      <c r="C440" s="1012" t="s">
        <v>355</v>
      </c>
      <c r="E440" s="985">
        <v>0</v>
      </c>
      <c r="F440" s="986">
        <v>0</v>
      </c>
      <c r="G440" s="987">
        <v>257743</v>
      </c>
      <c r="H440" s="986">
        <v>257743</v>
      </c>
      <c r="I440" s="987">
        <v>216964</v>
      </c>
      <c r="J440" s="986">
        <v>216964</v>
      </c>
      <c r="K440" s="987">
        <v>200441</v>
      </c>
      <c r="L440" s="986">
        <v>163257</v>
      </c>
      <c r="M440" s="987">
        <v>125170</v>
      </c>
      <c r="N440" s="986">
        <v>108643</v>
      </c>
      <c r="O440" s="987">
        <v>70470</v>
      </c>
      <c r="P440" s="986">
        <v>50719</v>
      </c>
      <c r="Q440" s="987">
        <v>37794</v>
      </c>
      <c r="R440" s="986">
        <v>22470</v>
      </c>
      <c r="S440" s="987">
        <v>21382</v>
      </c>
      <c r="T440" s="986">
        <v>15107</v>
      </c>
      <c r="U440" s="987">
        <v>12015</v>
      </c>
      <c r="V440" s="986">
        <v>12015</v>
      </c>
      <c r="W440" s="987">
        <v>7176</v>
      </c>
      <c r="X440" s="986">
        <v>7176</v>
      </c>
      <c r="Y440" s="987">
        <v>7176</v>
      </c>
      <c r="Z440" s="986">
        <v>0</v>
      </c>
      <c r="AA440" s="987">
        <v>0</v>
      </c>
      <c r="AB440" s="986">
        <v>0</v>
      </c>
      <c r="AC440" s="987">
        <v>0</v>
      </c>
      <c r="AD440" s="986">
        <v>0</v>
      </c>
      <c r="AE440" s="987">
        <v>0</v>
      </c>
      <c r="AF440" s="986">
        <v>0</v>
      </c>
      <c r="AG440" s="987">
        <v>0</v>
      </c>
      <c r="AH440" s="986">
        <v>0</v>
      </c>
      <c r="AI440" s="987">
        <v>0</v>
      </c>
      <c r="AJ440" s="986">
        <v>0</v>
      </c>
      <c r="AK440" s="987">
        <v>0</v>
      </c>
      <c r="AL440" s="986">
        <v>0</v>
      </c>
      <c r="AM440" s="987">
        <v>0</v>
      </c>
      <c r="AN440" s="988">
        <v>0</v>
      </c>
      <c r="AO440" s="946"/>
      <c r="AP440" s="964"/>
      <c r="AQ440" s="946"/>
      <c r="AR440" s="985">
        <v>0</v>
      </c>
      <c r="AS440" s="986">
        <v>0</v>
      </c>
      <c r="AT440" s="987">
        <v>57</v>
      </c>
      <c r="AU440" s="986">
        <v>57</v>
      </c>
      <c r="AV440" s="987">
        <v>53</v>
      </c>
      <c r="AW440" s="986">
        <v>53</v>
      </c>
      <c r="AX440" s="987">
        <v>51</v>
      </c>
      <c r="AY440" s="986">
        <v>45</v>
      </c>
      <c r="AZ440" s="987">
        <v>37</v>
      </c>
      <c r="BA440" s="986">
        <v>33</v>
      </c>
      <c r="BB440" s="987">
        <v>22</v>
      </c>
      <c r="BC440" s="986">
        <v>17</v>
      </c>
      <c r="BD440" s="987">
        <v>12</v>
      </c>
      <c r="BE440" s="986">
        <v>7</v>
      </c>
      <c r="BF440" s="987">
        <v>7</v>
      </c>
      <c r="BG440" s="986">
        <v>4</v>
      </c>
      <c r="BH440" s="987">
        <v>3</v>
      </c>
      <c r="BI440" s="986">
        <v>3</v>
      </c>
      <c r="BJ440" s="987">
        <v>2</v>
      </c>
      <c r="BK440" s="986">
        <v>2</v>
      </c>
      <c r="BL440" s="987">
        <v>2</v>
      </c>
      <c r="BM440" s="986">
        <v>0</v>
      </c>
      <c r="BN440" s="987">
        <v>0</v>
      </c>
      <c r="BO440" s="986">
        <v>0</v>
      </c>
      <c r="BP440" s="987">
        <v>0</v>
      </c>
      <c r="BQ440" s="986">
        <v>0</v>
      </c>
      <c r="BR440" s="987">
        <v>0</v>
      </c>
      <c r="BS440" s="986">
        <v>0</v>
      </c>
      <c r="BT440" s="987">
        <v>0</v>
      </c>
      <c r="BU440" s="986">
        <v>0</v>
      </c>
      <c r="BV440" s="987">
        <v>0</v>
      </c>
      <c r="BW440" s="986">
        <v>0</v>
      </c>
      <c r="BX440" s="987">
        <v>0</v>
      </c>
      <c r="BY440" s="986">
        <v>0</v>
      </c>
      <c r="BZ440" s="987">
        <v>0</v>
      </c>
      <c r="CA440" s="988">
        <v>0</v>
      </c>
      <c r="CB440" s="946"/>
      <c r="CC440" s="971"/>
      <c r="CD440" s="946"/>
      <c r="CE440" s="972"/>
      <c r="CF440" s="946"/>
      <c r="CG440" s="985">
        <v>0</v>
      </c>
      <c r="CH440" s="986">
        <v>0</v>
      </c>
      <c r="CI440" s="987">
        <v>247325</v>
      </c>
      <c r="CJ440" s="986">
        <v>247325</v>
      </c>
      <c r="CK440" s="987">
        <v>208194</v>
      </c>
      <c r="CL440" s="986">
        <v>208194</v>
      </c>
      <c r="CM440" s="987">
        <v>192339</v>
      </c>
      <c r="CN440" s="986">
        <v>156658</v>
      </c>
      <c r="CO440" s="987">
        <v>120111</v>
      </c>
      <c r="CP440" s="986">
        <v>104252</v>
      </c>
      <c r="CQ440" s="987">
        <v>67622</v>
      </c>
      <c r="CR440" s="986">
        <v>48669</v>
      </c>
      <c r="CS440" s="987">
        <v>36266</v>
      </c>
      <c r="CT440" s="986">
        <v>21562</v>
      </c>
      <c r="CU440" s="987">
        <v>20518</v>
      </c>
      <c r="CV440" s="986">
        <v>14496</v>
      </c>
      <c r="CW440" s="987">
        <v>11529</v>
      </c>
      <c r="CX440" s="986">
        <v>11529</v>
      </c>
      <c r="CY440" s="987">
        <v>6886</v>
      </c>
      <c r="CZ440" s="986">
        <v>6886</v>
      </c>
      <c r="DA440" s="987">
        <v>6886</v>
      </c>
      <c r="DB440" s="986">
        <v>0</v>
      </c>
      <c r="DC440" s="987">
        <v>0</v>
      </c>
      <c r="DD440" s="986">
        <v>0</v>
      </c>
      <c r="DE440" s="987">
        <v>0</v>
      </c>
      <c r="DF440" s="986">
        <v>0</v>
      </c>
      <c r="DG440" s="987">
        <v>0</v>
      </c>
      <c r="DH440" s="986">
        <v>0</v>
      </c>
      <c r="DI440" s="987">
        <v>0</v>
      </c>
      <c r="DJ440" s="986">
        <v>0</v>
      </c>
      <c r="DK440" s="987">
        <v>0</v>
      </c>
      <c r="DL440" s="986">
        <v>0</v>
      </c>
      <c r="DM440" s="987">
        <v>0</v>
      </c>
      <c r="DN440" s="986">
        <v>0</v>
      </c>
      <c r="DO440" s="987">
        <v>0</v>
      </c>
      <c r="DP440" s="988">
        <v>0</v>
      </c>
      <c r="DQ440" s="946"/>
      <c r="DR440" s="973"/>
      <c r="DS440" s="946"/>
      <c r="DT440" s="985">
        <v>0</v>
      </c>
      <c r="DU440" s="986">
        <v>0</v>
      </c>
      <c r="DV440" s="987">
        <v>55</v>
      </c>
      <c r="DW440" s="986">
        <v>55</v>
      </c>
      <c r="DX440" s="987">
        <v>51</v>
      </c>
      <c r="DY440" s="986">
        <v>51</v>
      </c>
      <c r="DZ440" s="987">
        <v>49</v>
      </c>
      <c r="EA440" s="986">
        <v>43</v>
      </c>
      <c r="EB440" s="987">
        <v>35</v>
      </c>
      <c r="EC440" s="986">
        <v>31</v>
      </c>
      <c r="ED440" s="987">
        <v>22</v>
      </c>
      <c r="EE440" s="986">
        <v>16</v>
      </c>
      <c r="EF440" s="987">
        <v>12</v>
      </c>
      <c r="EG440" s="986">
        <v>7</v>
      </c>
      <c r="EH440" s="987">
        <v>7</v>
      </c>
      <c r="EI440" s="986">
        <v>4</v>
      </c>
      <c r="EJ440" s="987">
        <v>3</v>
      </c>
      <c r="EK440" s="986">
        <v>3</v>
      </c>
      <c r="EL440" s="987">
        <v>2</v>
      </c>
      <c r="EM440" s="986">
        <v>2</v>
      </c>
      <c r="EN440" s="987">
        <v>2</v>
      </c>
      <c r="EO440" s="986">
        <v>0</v>
      </c>
      <c r="EP440" s="987">
        <v>0</v>
      </c>
      <c r="EQ440" s="986">
        <v>0</v>
      </c>
      <c r="ER440" s="987">
        <v>0</v>
      </c>
      <c r="ES440" s="986">
        <v>0</v>
      </c>
      <c r="ET440" s="987">
        <v>0</v>
      </c>
      <c r="EU440" s="986">
        <v>0</v>
      </c>
      <c r="EV440" s="987">
        <v>0</v>
      </c>
      <c r="EW440" s="986">
        <v>0</v>
      </c>
      <c r="EX440" s="987">
        <v>0</v>
      </c>
      <c r="EY440" s="986">
        <v>0</v>
      </c>
      <c r="EZ440" s="987">
        <v>0</v>
      </c>
      <c r="FA440" s="986">
        <v>0</v>
      </c>
      <c r="FB440" s="987">
        <v>0</v>
      </c>
      <c r="FC440" s="988">
        <v>0</v>
      </c>
      <c r="FD440" s="946"/>
      <c r="FE440" s="974"/>
      <c r="FF440" s="946"/>
      <c r="FG440" s="975"/>
      <c r="FI440" s="989" t="b">
        <v>0</v>
      </c>
    </row>
    <row r="441" spans="2:165" hidden="1" outlineLevel="1">
      <c r="B441" s="990">
        <v>419</v>
      </c>
      <c r="C441" s="1011" t="s">
        <v>356</v>
      </c>
      <c r="E441" s="992">
        <v>0</v>
      </c>
      <c r="F441" s="993">
        <v>0</v>
      </c>
      <c r="G441" s="994">
        <v>0</v>
      </c>
      <c r="H441" s="993">
        <v>0</v>
      </c>
      <c r="I441" s="994">
        <v>0</v>
      </c>
      <c r="J441" s="993">
        <v>0</v>
      </c>
      <c r="K441" s="994">
        <v>0</v>
      </c>
      <c r="L441" s="993">
        <v>0</v>
      </c>
      <c r="M441" s="994">
        <v>0</v>
      </c>
      <c r="N441" s="993">
        <v>0</v>
      </c>
      <c r="O441" s="994">
        <v>0</v>
      </c>
      <c r="P441" s="993">
        <v>0</v>
      </c>
      <c r="Q441" s="994">
        <v>0</v>
      </c>
      <c r="R441" s="993">
        <v>0</v>
      </c>
      <c r="S441" s="994">
        <v>0</v>
      </c>
      <c r="T441" s="993">
        <v>0</v>
      </c>
      <c r="U441" s="994">
        <v>0</v>
      </c>
      <c r="V441" s="993">
        <v>0</v>
      </c>
      <c r="W441" s="994">
        <v>0</v>
      </c>
      <c r="X441" s="993">
        <v>0</v>
      </c>
      <c r="Y441" s="994">
        <v>0</v>
      </c>
      <c r="Z441" s="993">
        <v>0</v>
      </c>
      <c r="AA441" s="994">
        <v>0</v>
      </c>
      <c r="AB441" s="993">
        <v>0</v>
      </c>
      <c r="AC441" s="994">
        <v>0</v>
      </c>
      <c r="AD441" s="993">
        <v>0</v>
      </c>
      <c r="AE441" s="994">
        <v>0</v>
      </c>
      <c r="AF441" s="993">
        <v>0</v>
      </c>
      <c r="AG441" s="994">
        <v>0</v>
      </c>
      <c r="AH441" s="993">
        <v>0</v>
      </c>
      <c r="AI441" s="994">
        <v>0</v>
      </c>
      <c r="AJ441" s="993">
        <v>0</v>
      </c>
      <c r="AK441" s="994">
        <v>0</v>
      </c>
      <c r="AL441" s="993">
        <v>0</v>
      </c>
      <c r="AM441" s="994">
        <v>0</v>
      </c>
      <c r="AN441" s="995">
        <v>0</v>
      </c>
      <c r="AO441" s="946"/>
      <c r="AP441" s="964"/>
      <c r="AQ441" s="946"/>
      <c r="AR441" s="992">
        <v>0</v>
      </c>
      <c r="AS441" s="993">
        <v>0</v>
      </c>
      <c r="AT441" s="994">
        <v>0</v>
      </c>
      <c r="AU441" s="993">
        <v>0</v>
      </c>
      <c r="AV441" s="994">
        <v>0</v>
      </c>
      <c r="AW441" s="993">
        <v>0</v>
      </c>
      <c r="AX441" s="994">
        <v>0</v>
      </c>
      <c r="AY441" s="993">
        <v>0</v>
      </c>
      <c r="AZ441" s="994">
        <v>0</v>
      </c>
      <c r="BA441" s="993">
        <v>0</v>
      </c>
      <c r="BB441" s="994">
        <v>0</v>
      </c>
      <c r="BC441" s="993">
        <v>0</v>
      </c>
      <c r="BD441" s="994">
        <v>0</v>
      </c>
      <c r="BE441" s="993">
        <v>0</v>
      </c>
      <c r="BF441" s="994">
        <v>0</v>
      </c>
      <c r="BG441" s="993">
        <v>0</v>
      </c>
      <c r="BH441" s="994">
        <v>0</v>
      </c>
      <c r="BI441" s="993">
        <v>0</v>
      </c>
      <c r="BJ441" s="994">
        <v>0</v>
      </c>
      <c r="BK441" s="993">
        <v>0</v>
      </c>
      <c r="BL441" s="994">
        <v>0</v>
      </c>
      <c r="BM441" s="993">
        <v>0</v>
      </c>
      <c r="BN441" s="994">
        <v>0</v>
      </c>
      <c r="BO441" s="993">
        <v>0</v>
      </c>
      <c r="BP441" s="994">
        <v>0</v>
      </c>
      <c r="BQ441" s="993">
        <v>0</v>
      </c>
      <c r="BR441" s="994">
        <v>0</v>
      </c>
      <c r="BS441" s="993">
        <v>0</v>
      </c>
      <c r="BT441" s="994">
        <v>0</v>
      </c>
      <c r="BU441" s="993">
        <v>0</v>
      </c>
      <c r="BV441" s="994">
        <v>0</v>
      </c>
      <c r="BW441" s="993">
        <v>0</v>
      </c>
      <c r="BX441" s="994">
        <v>0</v>
      </c>
      <c r="BY441" s="993">
        <v>0</v>
      </c>
      <c r="BZ441" s="994">
        <v>0</v>
      </c>
      <c r="CA441" s="995">
        <v>0</v>
      </c>
      <c r="CB441" s="946"/>
      <c r="CC441" s="971"/>
      <c r="CD441" s="946"/>
      <c r="CE441" s="972"/>
      <c r="CF441" s="946"/>
      <c r="CG441" s="992">
        <v>0</v>
      </c>
      <c r="CH441" s="993">
        <v>0</v>
      </c>
      <c r="CI441" s="994">
        <v>0</v>
      </c>
      <c r="CJ441" s="993">
        <v>0</v>
      </c>
      <c r="CK441" s="994">
        <v>0</v>
      </c>
      <c r="CL441" s="993">
        <v>0</v>
      </c>
      <c r="CM441" s="994">
        <v>0</v>
      </c>
      <c r="CN441" s="993">
        <v>0</v>
      </c>
      <c r="CO441" s="994">
        <v>0</v>
      </c>
      <c r="CP441" s="993">
        <v>0</v>
      </c>
      <c r="CQ441" s="994">
        <v>0</v>
      </c>
      <c r="CR441" s="993">
        <v>0</v>
      </c>
      <c r="CS441" s="994">
        <v>0</v>
      </c>
      <c r="CT441" s="993">
        <v>0</v>
      </c>
      <c r="CU441" s="994">
        <v>0</v>
      </c>
      <c r="CV441" s="993">
        <v>0</v>
      </c>
      <c r="CW441" s="994">
        <v>0</v>
      </c>
      <c r="CX441" s="993">
        <v>0</v>
      </c>
      <c r="CY441" s="994">
        <v>0</v>
      </c>
      <c r="CZ441" s="993">
        <v>0</v>
      </c>
      <c r="DA441" s="994">
        <v>0</v>
      </c>
      <c r="DB441" s="993">
        <v>0</v>
      </c>
      <c r="DC441" s="994">
        <v>0</v>
      </c>
      <c r="DD441" s="993">
        <v>0</v>
      </c>
      <c r="DE441" s="994">
        <v>0</v>
      </c>
      <c r="DF441" s="993">
        <v>0</v>
      </c>
      <c r="DG441" s="994">
        <v>0</v>
      </c>
      <c r="DH441" s="993">
        <v>0</v>
      </c>
      <c r="DI441" s="994">
        <v>0</v>
      </c>
      <c r="DJ441" s="993">
        <v>0</v>
      </c>
      <c r="DK441" s="994">
        <v>0</v>
      </c>
      <c r="DL441" s="993">
        <v>0</v>
      </c>
      <c r="DM441" s="994">
        <v>0</v>
      </c>
      <c r="DN441" s="993">
        <v>0</v>
      </c>
      <c r="DO441" s="994">
        <v>0</v>
      </c>
      <c r="DP441" s="995">
        <v>0</v>
      </c>
      <c r="DQ441" s="946"/>
      <c r="DR441" s="973"/>
      <c r="DS441" s="946"/>
      <c r="DT441" s="992">
        <v>0</v>
      </c>
      <c r="DU441" s="993">
        <v>0</v>
      </c>
      <c r="DV441" s="994">
        <v>0</v>
      </c>
      <c r="DW441" s="993">
        <v>0</v>
      </c>
      <c r="DX441" s="994">
        <v>0</v>
      </c>
      <c r="DY441" s="993">
        <v>0</v>
      </c>
      <c r="DZ441" s="994">
        <v>0</v>
      </c>
      <c r="EA441" s="993">
        <v>0</v>
      </c>
      <c r="EB441" s="994">
        <v>0</v>
      </c>
      <c r="EC441" s="993">
        <v>0</v>
      </c>
      <c r="ED441" s="994">
        <v>0</v>
      </c>
      <c r="EE441" s="993">
        <v>0</v>
      </c>
      <c r="EF441" s="994">
        <v>0</v>
      </c>
      <c r="EG441" s="993">
        <v>0</v>
      </c>
      <c r="EH441" s="994">
        <v>0</v>
      </c>
      <c r="EI441" s="993">
        <v>0</v>
      </c>
      <c r="EJ441" s="994">
        <v>0</v>
      </c>
      <c r="EK441" s="993">
        <v>0</v>
      </c>
      <c r="EL441" s="994">
        <v>0</v>
      </c>
      <c r="EM441" s="993">
        <v>0</v>
      </c>
      <c r="EN441" s="994">
        <v>0</v>
      </c>
      <c r="EO441" s="993">
        <v>0</v>
      </c>
      <c r="EP441" s="994">
        <v>0</v>
      </c>
      <c r="EQ441" s="993">
        <v>0</v>
      </c>
      <c r="ER441" s="994">
        <v>0</v>
      </c>
      <c r="ES441" s="993">
        <v>0</v>
      </c>
      <c r="ET441" s="994">
        <v>0</v>
      </c>
      <c r="EU441" s="993">
        <v>0</v>
      </c>
      <c r="EV441" s="994">
        <v>0</v>
      </c>
      <c r="EW441" s="993">
        <v>0</v>
      </c>
      <c r="EX441" s="994">
        <v>0</v>
      </c>
      <c r="EY441" s="993">
        <v>0</v>
      </c>
      <c r="EZ441" s="994">
        <v>0</v>
      </c>
      <c r="FA441" s="993">
        <v>0</v>
      </c>
      <c r="FB441" s="994">
        <v>0</v>
      </c>
      <c r="FC441" s="995">
        <v>0</v>
      </c>
      <c r="FD441" s="946"/>
      <c r="FE441" s="974"/>
      <c r="FF441" s="946"/>
      <c r="FG441" s="975"/>
      <c r="FI441" s="996" t="b">
        <v>1</v>
      </c>
    </row>
    <row r="442" spans="2:165" hidden="1" outlineLevel="1">
      <c r="B442" s="983">
        <v>420</v>
      </c>
      <c r="C442" s="1012" t="s">
        <v>358</v>
      </c>
      <c r="E442" s="985">
        <v>0</v>
      </c>
      <c r="F442" s="986">
        <v>0</v>
      </c>
      <c r="G442" s="987">
        <v>0</v>
      </c>
      <c r="H442" s="986">
        <v>0</v>
      </c>
      <c r="I442" s="987">
        <v>0</v>
      </c>
      <c r="J442" s="986">
        <v>0</v>
      </c>
      <c r="K442" s="987">
        <v>0</v>
      </c>
      <c r="L442" s="986">
        <v>0</v>
      </c>
      <c r="M442" s="987">
        <v>0</v>
      </c>
      <c r="N442" s="986">
        <v>0</v>
      </c>
      <c r="O442" s="987">
        <v>0</v>
      </c>
      <c r="P442" s="986">
        <v>0</v>
      </c>
      <c r="Q442" s="987">
        <v>0</v>
      </c>
      <c r="R442" s="986">
        <v>0</v>
      </c>
      <c r="S442" s="987">
        <v>0</v>
      </c>
      <c r="T442" s="986">
        <v>0</v>
      </c>
      <c r="U442" s="987">
        <v>0</v>
      </c>
      <c r="V442" s="986">
        <v>0</v>
      </c>
      <c r="W442" s="987">
        <v>0</v>
      </c>
      <c r="X442" s="986">
        <v>0</v>
      </c>
      <c r="Y442" s="987">
        <v>0</v>
      </c>
      <c r="Z442" s="986">
        <v>0</v>
      </c>
      <c r="AA442" s="987">
        <v>0</v>
      </c>
      <c r="AB442" s="986">
        <v>0</v>
      </c>
      <c r="AC442" s="987">
        <v>0</v>
      </c>
      <c r="AD442" s="986">
        <v>0</v>
      </c>
      <c r="AE442" s="987">
        <v>0</v>
      </c>
      <c r="AF442" s="986">
        <v>0</v>
      </c>
      <c r="AG442" s="987">
        <v>0</v>
      </c>
      <c r="AH442" s="986">
        <v>0</v>
      </c>
      <c r="AI442" s="987">
        <v>0</v>
      </c>
      <c r="AJ442" s="986">
        <v>0</v>
      </c>
      <c r="AK442" s="987">
        <v>0</v>
      </c>
      <c r="AL442" s="986">
        <v>0</v>
      </c>
      <c r="AM442" s="987">
        <v>0</v>
      </c>
      <c r="AN442" s="988">
        <v>0</v>
      </c>
      <c r="AO442" s="946"/>
      <c r="AP442" s="964"/>
      <c r="AQ442" s="946"/>
      <c r="AR442" s="985">
        <v>0</v>
      </c>
      <c r="AS442" s="986">
        <v>0</v>
      </c>
      <c r="AT442" s="987">
        <v>0</v>
      </c>
      <c r="AU442" s="986">
        <v>0</v>
      </c>
      <c r="AV442" s="987">
        <v>0</v>
      </c>
      <c r="AW442" s="986">
        <v>0</v>
      </c>
      <c r="AX442" s="987">
        <v>0</v>
      </c>
      <c r="AY442" s="986">
        <v>0</v>
      </c>
      <c r="AZ442" s="987">
        <v>0</v>
      </c>
      <c r="BA442" s="986">
        <v>0</v>
      </c>
      <c r="BB442" s="987">
        <v>0</v>
      </c>
      <c r="BC442" s="986">
        <v>0</v>
      </c>
      <c r="BD442" s="987">
        <v>0</v>
      </c>
      <c r="BE442" s="986">
        <v>0</v>
      </c>
      <c r="BF442" s="987">
        <v>0</v>
      </c>
      <c r="BG442" s="986">
        <v>0</v>
      </c>
      <c r="BH442" s="987">
        <v>0</v>
      </c>
      <c r="BI442" s="986">
        <v>0</v>
      </c>
      <c r="BJ442" s="987">
        <v>0</v>
      </c>
      <c r="BK442" s="986">
        <v>0</v>
      </c>
      <c r="BL442" s="987">
        <v>0</v>
      </c>
      <c r="BM442" s="986">
        <v>0</v>
      </c>
      <c r="BN442" s="987">
        <v>0</v>
      </c>
      <c r="BO442" s="986">
        <v>0</v>
      </c>
      <c r="BP442" s="987">
        <v>0</v>
      </c>
      <c r="BQ442" s="986">
        <v>0</v>
      </c>
      <c r="BR442" s="987">
        <v>0</v>
      </c>
      <c r="BS442" s="986">
        <v>0</v>
      </c>
      <c r="BT442" s="987">
        <v>0</v>
      </c>
      <c r="BU442" s="986">
        <v>0</v>
      </c>
      <c r="BV442" s="987">
        <v>0</v>
      </c>
      <c r="BW442" s="986">
        <v>0</v>
      </c>
      <c r="BX442" s="987">
        <v>0</v>
      </c>
      <c r="BY442" s="986">
        <v>0</v>
      </c>
      <c r="BZ442" s="987">
        <v>0</v>
      </c>
      <c r="CA442" s="988">
        <v>0</v>
      </c>
      <c r="CB442" s="946"/>
      <c r="CC442" s="971"/>
      <c r="CD442" s="946"/>
      <c r="CE442" s="972"/>
      <c r="CF442" s="946"/>
      <c r="CG442" s="985">
        <v>0</v>
      </c>
      <c r="CH442" s="986">
        <v>0</v>
      </c>
      <c r="CI442" s="987">
        <v>0</v>
      </c>
      <c r="CJ442" s="986">
        <v>0</v>
      </c>
      <c r="CK442" s="987">
        <v>0</v>
      </c>
      <c r="CL442" s="986">
        <v>0</v>
      </c>
      <c r="CM442" s="987">
        <v>0</v>
      </c>
      <c r="CN442" s="986">
        <v>0</v>
      </c>
      <c r="CO442" s="987">
        <v>0</v>
      </c>
      <c r="CP442" s="986">
        <v>0</v>
      </c>
      <c r="CQ442" s="987">
        <v>0</v>
      </c>
      <c r="CR442" s="986">
        <v>0</v>
      </c>
      <c r="CS442" s="987">
        <v>0</v>
      </c>
      <c r="CT442" s="986">
        <v>0</v>
      </c>
      <c r="CU442" s="987">
        <v>0</v>
      </c>
      <c r="CV442" s="986">
        <v>0</v>
      </c>
      <c r="CW442" s="987">
        <v>0</v>
      </c>
      <c r="CX442" s="986">
        <v>0</v>
      </c>
      <c r="CY442" s="987">
        <v>0</v>
      </c>
      <c r="CZ442" s="986">
        <v>0</v>
      </c>
      <c r="DA442" s="987">
        <v>0</v>
      </c>
      <c r="DB442" s="986">
        <v>0</v>
      </c>
      <c r="DC442" s="987">
        <v>0</v>
      </c>
      <c r="DD442" s="986">
        <v>0</v>
      </c>
      <c r="DE442" s="987">
        <v>0</v>
      </c>
      <c r="DF442" s="986">
        <v>0</v>
      </c>
      <c r="DG442" s="987">
        <v>0</v>
      </c>
      <c r="DH442" s="986">
        <v>0</v>
      </c>
      <c r="DI442" s="987">
        <v>0</v>
      </c>
      <c r="DJ442" s="986">
        <v>0</v>
      </c>
      <c r="DK442" s="987">
        <v>0</v>
      </c>
      <c r="DL442" s="986">
        <v>0</v>
      </c>
      <c r="DM442" s="987">
        <v>0</v>
      </c>
      <c r="DN442" s="986">
        <v>0</v>
      </c>
      <c r="DO442" s="987">
        <v>0</v>
      </c>
      <c r="DP442" s="988">
        <v>0</v>
      </c>
      <c r="DQ442" s="946"/>
      <c r="DR442" s="973"/>
      <c r="DS442" s="946"/>
      <c r="DT442" s="985">
        <v>0</v>
      </c>
      <c r="DU442" s="986">
        <v>0</v>
      </c>
      <c r="DV442" s="987">
        <v>0</v>
      </c>
      <c r="DW442" s="986">
        <v>0</v>
      </c>
      <c r="DX442" s="987">
        <v>0</v>
      </c>
      <c r="DY442" s="986">
        <v>0</v>
      </c>
      <c r="DZ442" s="987">
        <v>0</v>
      </c>
      <c r="EA442" s="986">
        <v>0</v>
      </c>
      <c r="EB442" s="987">
        <v>0</v>
      </c>
      <c r="EC442" s="986">
        <v>0</v>
      </c>
      <c r="ED442" s="987">
        <v>0</v>
      </c>
      <c r="EE442" s="986">
        <v>0</v>
      </c>
      <c r="EF442" s="987">
        <v>0</v>
      </c>
      <c r="EG442" s="986">
        <v>0</v>
      </c>
      <c r="EH442" s="987">
        <v>0</v>
      </c>
      <c r="EI442" s="986">
        <v>0</v>
      </c>
      <c r="EJ442" s="987">
        <v>0</v>
      </c>
      <c r="EK442" s="986">
        <v>0</v>
      </c>
      <c r="EL442" s="987">
        <v>0</v>
      </c>
      <c r="EM442" s="986">
        <v>0</v>
      </c>
      <c r="EN442" s="987">
        <v>0</v>
      </c>
      <c r="EO442" s="986">
        <v>0</v>
      </c>
      <c r="EP442" s="987">
        <v>0</v>
      </c>
      <c r="EQ442" s="986">
        <v>0</v>
      </c>
      <c r="ER442" s="987">
        <v>0</v>
      </c>
      <c r="ES442" s="986">
        <v>0</v>
      </c>
      <c r="ET442" s="987">
        <v>0</v>
      </c>
      <c r="EU442" s="986">
        <v>0</v>
      </c>
      <c r="EV442" s="987">
        <v>0</v>
      </c>
      <c r="EW442" s="986">
        <v>0</v>
      </c>
      <c r="EX442" s="987">
        <v>0</v>
      </c>
      <c r="EY442" s="986">
        <v>0</v>
      </c>
      <c r="EZ442" s="987">
        <v>0</v>
      </c>
      <c r="FA442" s="986">
        <v>0</v>
      </c>
      <c r="FB442" s="987">
        <v>0</v>
      </c>
      <c r="FC442" s="988">
        <v>0</v>
      </c>
      <c r="FD442" s="946"/>
      <c r="FE442" s="974"/>
      <c r="FF442" s="946"/>
      <c r="FG442" s="975"/>
      <c r="FI442" s="989" t="b">
        <v>1</v>
      </c>
    </row>
    <row r="443" spans="2:165" hidden="1" outlineLevel="1">
      <c r="B443" s="990">
        <v>421</v>
      </c>
      <c r="C443" s="1011" t="s">
        <v>756</v>
      </c>
      <c r="E443" s="992">
        <v>0</v>
      </c>
      <c r="F443" s="993">
        <v>0</v>
      </c>
      <c r="G443" s="994">
        <v>0</v>
      </c>
      <c r="H443" s="993">
        <v>0</v>
      </c>
      <c r="I443" s="994">
        <v>0</v>
      </c>
      <c r="J443" s="993">
        <v>0</v>
      </c>
      <c r="K443" s="994">
        <v>0</v>
      </c>
      <c r="L443" s="993">
        <v>0</v>
      </c>
      <c r="M443" s="994">
        <v>0</v>
      </c>
      <c r="N443" s="993">
        <v>0</v>
      </c>
      <c r="O443" s="994">
        <v>0</v>
      </c>
      <c r="P443" s="993">
        <v>0</v>
      </c>
      <c r="Q443" s="994">
        <v>0</v>
      </c>
      <c r="R443" s="993">
        <v>0</v>
      </c>
      <c r="S443" s="994">
        <v>0</v>
      </c>
      <c r="T443" s="993">
        <v>0</v>
      </c>
      <c r="U443" s="994">
        <v>0</v>
      </c>
      <c r="V443" s="993">
        <v>0</v>
      </c>
      <c r="W443" s="994">
        <v>0</v>
      </c>
      <c r="X443" s="993">
        <v>0</v>
      </c>
      <c r="Y443" s="994">
        <v>0</v>
      </c>
      <c r="Z443" s="993">
        <v>0</v>
      </c>
      <c r="AA443" s="994">
        <v>0</v>
      </c>
      <c r="AB443" s="993">
        <v>0</v>
      </c>
      <c r="AC443" s="994">
        <v>0</v>
      </c>
      <c r="AD443" s="993">
        <v>0</v>
      </c>
      <c r="AE443" s="994">
        <v>0</v>
      </c>
      <c r="AF443" s="993">
        <v>0</v>
      </c>
      <c r="AG443" s="994">
        <v>0</v>
      </c>
      <c r="AH443" s="993">
        <v>0</v>
      </c>
      <c r="AI443" s="994">
        <v>0</v>
      </c>
      <c r="AJ443" s="993">
        <v>0</v>
      </c>
      <c r="AK443" s="994">
        <v>0</v>
      </c>
      <c r="AL443" s="993">
        <v>0</v>
      </c>
      <c r="AM443" s="994">
        <v>0</v>
      </c>
      <c r="AN443" s="995">
        <v>0</v>
      </c>
      <c r="AO443" s="946"/>
      <c r="AP443" s="964"/>
      <c r="AQ443" s="946"/>
      <c r="AR443" s="992">
        <v>0</v>
      </c>
      <c r="AS443" s="993">
        <v>0</v>
      </c>
      <c r="AT443" s="994">
        <v>0</v>
      </c>
      <c r="AU443" s="993">
        <v>0</v>
      </c>
      <c r="AV443" s="994">
        <v>0</v>
      </c>
      <c r="AW443" s="993">
        <v>0</v>
      </c>
      <c r="AX443" s="994">
        <v>0</v>
      </c>
      <c r="AY443" s="993">
        <v>0</v>
      </c>
      <c r="AZ443" s="994">
        <v>0</v>
      </c>
      <c r="BA443" s="993">
        <v>0</v>
      </c>
      <c r="BB443" s="994">
        <v>0</v>
      </c>
      <c r="BC443" s="993">
        <v>0</v>
      </c>
      <c r="BD443" s="994">
        <v>0</v>
      </c>
      <c r="BE443" s="993">
        <v>0</v>
      </c>
      <c r="BF443" s="994">
        <v>0</v>
      </c>
      <c r="BG443" s="993">
        <v>0</v>
      </c>
      <c r="BH443" s="994">
        <v>0</v>
      </c>
      <c r="BI443" s="993">
        <v>0</v>
      </c>
      <c r="BJ443" s="994">
        <v>0</v>
      </c>
      <c r="BK443" s="993">
        <v>0</v>
      </c>
      <c r="BL443" s="994">
        <v>0</v>
      </c>
      <c r="BM443" s="993">
        <v>0</v>
      </c>
      <c r="BN443" s="994">
        <v>0</v>
      </c>
      <c r="BO443" s="993">
        <v>0</v>
      </c>
      <c r="BP443" s="994">
        <v>0</v>
      </c>
      <c r="BQ443" s="993">
        <v>0</v>
      </c>
      <c r="BR443" s="994">
        <v>0</v>
      </c>
      <c r="BS443" s="993">
        <v>0</v>
      </c>
      <c r="BT443" s="994">
        <v>0</v>
      </c>
      <c r="BU443" s="993">
        <v>0</v>
      </c>
      <c r="BV443" s="994">
        <v>0</v>
      </c>
      <c r="BW443" s="993">
        <v>0</v>
      </c>
      <c r="BX443" s="994">
        <v>0</v>
      </c>
      <c r="BY443" s="993">
        <v>0</v>
      </c>
      <c r="BZ443" s="994">
        <v>0</v>
      </c>
      <c r="CA443" s="995">
        <v>0</v>
      </c>
      <c r="CB443" s="946"/>
      <c r="CC443" s="971"/>
      <c r="CD443" s="946"/>
      <c r="CE443" s="972"/>
      <c r="CF443" s="946"/>
      <c r="CG443" s="992">
        <v>0</v>
      </c>
      <c r="CH443" s="993">
        <v>0</v>
      </c>
      <c r="CI443" s="994">
        <v>0</v>
      </c>
      <c r="CJ443" s="993">
        <v>0</v>
      </c>
      <c r="CK443" s="994">
        <v>0</v>
      </c>
      <c r="CL443" s="993">
        <v>0</v>
      </c>
      <c r="CM443" s="994">
        <v>0</v>
      </c>
      <c r="CN443" s="993">
        <v>0</v>
      </c>
      <c r="CO443" s="994">
        <v>0</v>
      </c>
      <c r="CP443" s="993">
        <v>0</v>
      </c>
      <c r="CQ443" s="994">
        <v>0</v>
      </c>
      <c r="CR443" s="993">
        <v>0</v>
      </c>
      <c r="CS443" s="994">
        <v>0</v>
      </c>
      <c r="CT443" s="993">
        <v>0</v>
      </c>
      <c r="CU443" s="994">
        <v>0</v>
      </c>
      <c r="CV443" s="993">
        <v>0</v>
      </c>
      <c r="CW443" s="994">
        <v>0</v>
      </c>
      <c r="CX443" s="993">
        <v>0</v>
      </c>
      <c r="CY443" s="994">
        <v>0</v>
      </c>
      <c r="CZ443" s="993">
        <v>0</v>
      </c>
      <c r="DA443" s="994">
        <v>0</v>
      </c>
      <c r="DB443" s="993">
        <v>0</v>
      </c>
      <c r="DC443" s="994">
        <v>0</v>
      </c>
      <c r="DD443" s="993">
        <v>0</v>
      </c>
      <c r="DE443" s="994">
        <v>0</v>
      </c>
      <c r="DF443" s="993">
        <v>0</v>
      </c>
      <c r="DG443" s="994">
        <v>0</v>
      </c>
      <c r="DH443" s="993">
        <v>0</v>
      </c>
      <c r="DI443" s="994">
        <v>0</v>
      </c>
      <c r="DJ443" s="993">
        <v>0</v>
      </c>
      <c r="DK443" s="994">
        <v>0</v>
      </c>
      <c r="DL443" s="993">
        <v>0</v>
      </c>
      <c r="DM443" s="994">
        <v>0</v>
      </c>
      <c r="DN443" s="993">
        <v>0</v>
      </c>
      <c r="DO443" s="994">
        <v>0</v>
      </c>
      <c r="DP443" s="995">
        <v>0</v>
      </c>
      <c r="DQ443" s="946"/>
      <c r="DR443" s="973"/>
      <c r="DS443" s="946"/>
      <c r="DT443" s="992">
        <v>0</v>
      </c>
      <c r="DU443" s="993">
        <v>0</v>
      </c>
      <c r="DV443" s="994">
        <v>0</v>
      </c>
      <c r="DW443" s="993">
        <v>0</v>
      </c>
      <c r="DX443" s="994">
        <v>0</v>
      </c>
      <c r="DY443" s="993">
        <v>0</v>
      </c>
      <c r="DZ443" s="994">
        <v>0</v>
      </c>
      <c r="EA443" s="993">
        <v>0</v>
      </c>
      <c r="EB443" s="994">
        <v>0</v>
      </c>
      <c r="EC443" s="993">
        <v>0</v>
      </c>
      <c r="ED443" s="994">
        <v>0</v>
      </c>
      <c r="EE443" s="993">
        <v>0</v>
      </c>
      <c r="EF443" s="994">
        <v>0</v>
      </c>
      <c r="EG443" s="993">
        <v>0</v>
      </c>
      <c r="EH443" s="994">
        <v>0</v>
      </c>
      <c r="EI443" s="993">
        <v>0</v>
      </c>
      <c r="EJ443" s="994">
        <v>0</v>
      </c>
      <c r="EK443" s="993">
        <v>0</v>
      </c>
      <c r="EL443" s="994">
        <v>0</v>
      </c>
      <c r="EM443" s="993">
        <v>0</v>
      </c>
      <c r="EN443" s="994">
        <v>0</v>
      </c>
      <c r="EO443" s="993">
        <v>0</v>
      </c>
      <c r="EP443" s="994">
        <v>0</v>
      </c>
      <c r="EQ443" s="993">
        <v>0</v>
      </c>
      <c r="ER443" s="994">
        <v>0</v>
      </c>
      <c r="ES443" s="993">
        <v>0</v>
      </c>
      <c r="ET443" s="994">
        <v>0</v>
      </c>
      <c r="EU443" s="993">
        <v>0</v>
      </c>
      <c r="EV443" s="994">
        <v>0</v>
      </c>
      <c r="EW443" s="993">
        <v>0</v>
      </c>
      <c r="EX443" s="994">
        <v>0</v>
      </c>
      <c r="EY443" s="993">
        <v>0</v>
      </c>
      <c r="EZ443" s="994">
        <v>0</v>
      </c>
      <c r="FA443" s="993">
        <v>0</v>
      </c>
      <c r="FB443" s="994">
        <v>0</v>
      </c>
      <c r="FC443" s="995">
        <v>0</v>
      </c>
      <c r="FD443" s="946"/>
      <c r="FE443" s="974"/>
      <c r="FF443" s="946"/>
      <c r="FG443" s="975"/>
      <c r="FI443" s="996" t="b">
        <v>1</v>
      </c>
    </row>
    <row r="444" spans="2:165" hidden="1" outlineLevel="1">
      <c r="B444" s="983">
        <v>422</v>
      </c>
      <c r="C444" s="1012" t="s">
        <v>359</v>
      </c>
      <c r="E444" s="985">
        <v>0</v>
      </c>
      <c r="F444" s="986">
        <v>0</v>
      </c>
      <c r="G444" s="987">
        <v>0</v>
      </c>
      <c r="H444" s="986">
        <v>0</v>
      </c>
      <c r="I444" s="987">
        <v>0</v>
      </c>
      <c r="J444" s="986">
        <v>0</v>
      </c>
      <c r="K444" s="987">
        <v>0</v>
      </c>
      <c r="L444" s="986">
        <v>0</v>
      </c>
      <c r="M444" s="987">
        <v>0</v>
      </c>
      <c r="N444" s="986">
        <v>0</v>
      </c>
      <c r="O444" s="987">
        <v>0</v>
      </c>
      <c r="P444" s="986">
        <v>0</v>
      </c>
      <c r="Q444" s="987">
        <v>0</v>
      </c>
      <c r="R444" s="986">
        <v>0</v>
      </c>
      <c r="S444" s="987">
        <v>0</v>
      </c>
      <c r="T444" s="986">
        <v>0</v>
      </c>
      <c r="U444" s="987">
        <v>0</v>
      </c>
      <c r="V444" s="986">
        <v>0</v>
      </c>
      <c r="W444" s="987">
        <v>0</v>
      </c>
      <c r="X444" s="986">
        <v>0</v>
      </c>
      <c r="Y444" s="987">
        <v>0</v>
      </c>
      <c r="Z444" s="986">
        <v>0</v>
      </c>
      <c r="AA444" s="987">
        <v>0</v>
      </c>
      <c r="AB444" s="986">
        <v>0</v>
      </c>
      <c r="AC444" s="987">
        <v>0</v>
      </c>
      <c r="AD444" s="986">
        <v>0</v>
      </c>
      <c r="AE444" s="987">
        <v>0</v>
      </c>
      <c r="AF444" s="986">
        <v>0</v>
      </c>
      <c r="AG444" s="987">
        <v>0</v>
      </c>
      <c r="AH444" s="986">
        <v>0</v>
      </c>
      <c r="AI444" s="987">
        <v>0</v>
      </c>
      <c r="AJ444" s="986">
        <v>0</v>
      </c>
      <c r="AK444" s="987">
        <v>0</v>
      </c>
      <c r="AL444" s="986">
        <v>0</v>
      </c>
      <c r="AM444" s="987">
        <v>0</v>
      </c>
      <c r="AN444" s="988">
        <v>0</v>
      </c>
      <c r="AO444" s="946"/>
      <c r="AP444" s="964"/>
      <c r="AQ444" s="946"/>
      <c r="AR444" s="985">
        <v>0</v>
      </c>
      <c r="AS444" s="986">
        <v>0</v>
      </c>
      <c r="AT444" s="987">
        <v>0</v>
      </c>
      <c r="AU444" s="986">
        <v>0</v>
      </c>
      <c r="AV444" s="987">
        <v>0</v>
      </c>
      <c r="AW444" s="986">
        <v>0</v>
      </c>
      <c r="AX444" s="987">
        <v>0</v>
      </c>
      <c r="AY444" s="986">
        <v>0</v>
      </c>
      <c r="AZ444" s="987">
        <v>0</v>
      </c>
      <c r="BA444" s="986">
        <v>0</v>
      </c>
      <c r="BB444" s="987">
        <v>0</v>
      </c>
      <c r="BC444" s="986">
        <v>0</v>
      </c>
      <c r="BD444" s="987">
        <v>0</v>
      </c>
      <c r="BE444" s="986">
        <v>0</v>
      </c>
      <c r="BF444" s="987">
        <v>0</v>
      </c>
      <c r="BG444" s="986">
        <v>0</v>
      </c>
      <c r="BH444" s="987">
        <v>0</v>
      </c>
      <c r="BI444" s="986">
        <v>0</v>
      </c>
      <c r="BJ444" s="987">
        <v>0</v>
      </c>
      <c r="BK444" s="986">
        <v>0</v>
      </c>
      <c r="BL444" s="987">
        <v>0</v>
      </c>
      <c r="BM444" s="986">
        <v>0</v>
      </c>
      <c r="BN444" s="987">
        <v>0</v>
      </c>
      <c r="BO444" s="986">
        <v>0</v>
      </c>
      <c r="BP444" s="987">
        <v>0</v>
      </c>
      <c r="BQ444" s="986">
        <v>0</v>
      </c>
      <c r="BR444" s="987">
        <v>0</v>
      </c>
      <c r="BS444" s="986">
        <v>0</v>
      </c>
      <c r="BT444" s="987">
        <v>0</v>
      </c>
      <c r="BU444" s="986">
        <v>0</v>
      </c>
      <c r="BV444" s="987">
        <v>0</v>
      </c>
      <c r="BW444" s="986">
        <v>0</v>
      </c>
      <c r="BX444" s="987">
        <v>0</v>
      </c>
      <c r="BY444" s="986">
        <v>0</v>
      </c>
      <c r="BZ444" s="987">
        <v>0</v>
      </c>
      <c r="CA444" s="988">
        <v>0</v>
      </c>
      <c r="CB444" s="946"/>
      <c r="CC444" s="971"/>
      <c r="CD444" s="946"/>
      <c r="CE444" s="972"/>
      <c r="CF444" s="946"/>
      <c r="CG444" s="985">
        <v>0</v>
      </c>
      <c r="CH444" s="986">
        <v>0</v>
      </c>
      <c r="CI444" s="987">
        <v>0</v>
      </c>
      <c r="CJ444" s="986">
        <v>0</v>
      </c>
      <c r="CK444" s="987">
        <v>0</v>
      </c>
      <c r="CL444" s="986">
        <v>0</v>
      </c>
      <c r="CM444" s="987">
        <v>0</v>
      </c>
      <c r="CN444" s="986">
        <v>0</v>
      </c>
      <c r="CO444" s="987">
        <v>0</v>
      </c>
      <c r="CP444" s="986">
        <v>0</v>
      </c>
      <c r="CQ444" s="987">
        <v>0</v>
      </c>
      <c r="CR444" s="986">
        <v>0</v>
      </c>
      <c r="CS444" s="987">
        <v>0</v>
      </c>
      <c r="CT444" s="986">
        <v>0</v>
      </c>
      <c r="CU444" s="987">
        <v>0</v>
      </c>
      <c r="CV444" s="986">
        <v>0</v>
      </c>
      <c r="CW444" s="987">
        <v>0</v>
      </c>
      <c r="CX444" s="986">
        <v>0</v>
      </c>
      <c r="CY444" s="987">
        <v>0</v>
      </c>
      <c r="CZ444" s="986">
        <v>0</v>
      </c>
      <c r="DA444" s="987">
        <v>0</v>
      </c>
      <c r="DB444" s="986">
        <v>0</v>
      </c>
      <c r="DC444" s="987">
        <v>0</v>
      </c>
      <c r="DD444" s="986">
        <v>0</v>
      </c>
      <c r="DE444" s="987">
        <v>0</v>
      </c>
      <c r="DF444" s="986">
        <v>0</v>
      </c>
      <c r="DG444" s="987">
        <v>0</v>
      </c>
      <c r="DH444" s="986">
        <v>0</v>
      </c>
      <c r="DI444" s="987">
        <v>0</v>
      </c>
      <c r="DJ444" s="986">
        <v>0</v>
      </c>
      <c r="DK444" s="987">
        <v>0</v>
      </c>
      <c r="DL444" s="986">
        <v>0</v>
      </c>
      <c r="DM444" s="987">
        <v>0</v>
      </c>
      <c r="DN444" s="986">
        <v>0</v>
      </c>
      <c r="DO444" s="987">
        <v>0</v>
      </c>
      <c r="DP444" s="988">
        <v>0</v>
      </c>
      <c r="DQ444" s="946"/>
      <c r="DR444" s="973"/>
      <c r="DS444" s="946"/>
      <c r="DT444" s="985">
        <v>0</v>
      </c>
      <c r="DU444" s="986">
        <v>0</v>
      </c>
      <c r="DV444" s="987">
        <v>0</v>
      </c>
      <c r="DW444" s="986">
        <v>0</v>
      </c>
      <c r="DX444" s="987">
        <v>0</v>
      </c>
      <c r="DY444" s="986">
        <v>0</v>
      </c>
      <c r="DZ444" s="987">
        <v>0</v>
      </c>
      <c r="EA444" s="986">
        <v>0</v>
      </c>
      <c r="EB444" s="987">
        <v>0</v>
      </c>
      <c r="EC444" s="986">
        <v>0</v>
      </c>
      <c r="ED444" s="987">
        <v>0</v>
      </c>
      <c r="EE444" s="986">
        <v>0</v>
      </c>
      <c r="EF444" s="987">
        <v>0</v>
      </c>
      <c r="EG444" s="986">
        <v>0</v>
      </c>
      <c r="EH444" s="987">
        <v>0</v>
      </c>
      <c r="EI444" s="986">
        <v>0</v>
      </c>
      <c r="EJ444" s="987">
        <v>0</v>
      </c>
      <c r="EK444" s="986">
        <v>0</v>
      </c>
      <c r="EL444" s="987">
        <v>0</v>
      </c>
      <c r="EM444" s="986">
        <v>0</v>
      </c>
      <c r="EN444" s="987">
        <v>0</v>
      </c>
      <c r="EO444" s="986">
        <v>0</v>
      </c>
      <c r="EP444" s="987">
        <v>0</v>
      </c>
      <c r="EQ444" s="986">
        <v>0</v>
      </c>
      <c r="ER444" s="987">
        <v>0</v>
      </c>
      <c r="ES444" s="986">
        <v>0</v>
      </c>
      <c r="ET444" s="987">
        <v>0</v>
      </c>
      <c r="EU444" s="986">
        <v>0</v>
      </c>
      <c r="EV444" s="987">
        <v>0</v>
      </c>
      <c r="EW444" s="986">
        <v>0</v>
      </c>
      <c r="EX444" s="987">
        <v>0</v>
      </c>
      <c r="EY444" s="986">
        <v>0</v>
      </c>
      <c r="EZ444" s="987">
        <v>0</v>
      </c>
      <c r="FA444" s="986">
        <v>0</v>
      </c>
      <c r="FB444" s="987">
        <v>0</v>
      </c>
      <c r="FC444" s="988">
        <v>0</v>
      </c>
      <c r="FD444" s="946"/>
      <c r="FE444" s="974"/>
      <c r="FF444" s="946"/>
      <c r="FG444" s="975"/>
      <c r="FI444" s="989" t="b">
        <v>1</v>
      </c>
    </row>
    <row r="445" spans="2:165" outlineLevel="1">
      <c r="B445" s="990">
        <v>423</v>
      </c>
      <c r="C445" s="1011" t="s">
        <v>361</v>
      </c>
      <c r="E445" s="992">
        <v>0</v>
      </c>
      <c r="F445" s="993">
        <v>0</v>
      </c>
      <c r="G445" s="994">
        <v>87652</v>
      </c>
      <c r="H445" s="993">
        <v>87652</v>
      </c>
      <c r="I445" s="994">
        <v>87652</v>
      </c>
      <c r="J445" s="993">
        <v>86740</v>
      </c>
      <c r="K445" s="994">
        <v>86740</v>
      </c>
      <c r="L445" s="993">
        <v>86740</v>
      </c>
      <c r="M445" s="994">
        <v>86740</v>
      </c>
      <c r="N445" s="993">
        <v>86740</v>
      </c>
      <c r="O445" s="994">
        <v>86740</v>
      </c>
      <c r="P445" s="993">
        <v>86740</v>
      </c>
      <c r="Q445" s="994">
        <v>86740</v>
      </c>
      <c r="R445" s="993">
        <v>86740</v>
      </c>
      <c r="S445" s="994">
        <v>0</v>
      </c>
      <c r="T445" s="993">
        <v>0</v>
      </c>
      <c r="U445" s="994">
        <v>0</v>
      </c>
      <c r="V445" s="993">
        <v>0</v>
      </c>
      <c r="W445" s="994">
        <v>0</v>
      </c>
      <c r="X445" s="993">
        <v>0</v>
      </c>
      <c r="Y445" s="994">
        <v>0</v>
      </c>
      <c r="Z445" s="993">
        <v>0</v>
      </c>
      <c r="AA445" s="994">
        <v>0</v>
      </c>
      <c r="AB445" s="993">
        <v>0</v>
      </c>
      <c r="AC445" s="994">
        <v>0</v>
      </c>
      <c r="AD445" s="993">
        <v>0</v>
      </c>
      <c r="AE445" s="994">
        <v>0</v>
      </c>
      <c r="AF445" s="993">
        <v>0</v>
      </c>
      <c r="AG445" s="994">
        <v>0</v>
      </c>
      <c r="AH445" s="993">
        <v>0</v>
      </c>
      <c r="AI445" s="994">
        <v>0</v>
      </c>
      <c r="AJ445" s="993">
        <v>0</v>
      </c>
      <c r="AK445" s="994">
        <v>0</v>
      </c>
      <c r="AL445" s="993">
        <v>0</v>
      </c>
      <c r="AM445" s="994">
        <v>0</v>
      </c>
      <c r="AN445" s="995">
        <v>0</v>
      </c>
      <c r="AO445" s="946"/>
      <c r="AP445" s="964"/>
      <c r="AQ445" s="946"/>
      <c r="AR445" s="992">
        <v>0</v>
      </c>
      <c r="AS445" s="993">
        <v>0</v>
      </c>
      <c r="AT445" s="994">
        <v>0</v>
      </c>
      <c r="AU445" s="993">
        <v>0</v>
      </c>
      <c r="AV445" s="994">
        <v>0</v>
      </c>
      <c r="AW445" s="993">
        <v>0</v>
      </c>
      <c r="AX445" s="994">
        <v>0</v>
      </c>
      <c r="AY445" s="993">
        <v>0</v>
      </c>
      <c r="AZ445" s="994">
        <v>0</v>
      </c>
      <c r="BA445" s="993">
        <v>0</v>
      </c>
      <c r="BB445" s="994">
        <v>0</v>
      </c>
      <c r="BC445" s="993">
        <v>0</v>
      </c>
      <c r="BD445" s="994">
        <v>0</v>
      </c>
      <c r="BE445" s="993">
        <v>0</v>
      </c>
      <c r="BF445" s="994">
        <v>0</v>
      </c>
      <c r="BG445" s="993">
        <v>0</v>
      </c>
      <c r="BH445" s="994">
        <v>0</v>
      </c>
      <c r="BI445" s="993">
        <v>0</v>
      </c>
      <c r="BJ445" s="994">
        <v>0</v>
      </c>
      <c r="BK445" s="993">
        <v>0</v>
      </c>
      <c r="BL445" s="994">
        <v>0</v>
      </c>
      <c r="BM445" s="993">
        <v>0</v>
      </c>
      <c r="BN445" s="994">
        <v>0</v>
      </c>
      <c r="BO445" s="993">
        <v>0</v>
      </c>
      <c r="BP445" s="994">
        <v>0</v>
      </c>
      <c r="BQ445" s="993">
        <v>0</v>
      </c>
      <c r="BR445" s="994">
        <v>0</v>
      </c>
      <c r="BS445" s="993">
        <v>0</v>
      </c>
      <c r="BT445" s="994">
        <v>0</v>
      </c>
      <c r="BU445" s="993">
        <v>0</v>
      </c>
      <c r="BV445" s="994">
        <v>0</v>
      </c>
      <c r="BW445" s="993">
        <v>0</v>
      </c>
      <c r="BX445" s="994">
        <v>0</v>
      </c>
      <c r="BY445" s="993">
        <v>0</v>
      </c>
      <c r="BZ445" s="994">
        <v>0</v>
      </c>
      <c r="CA445" s="995">
        <v>0</v>
      </c>
      <c r="CB445" s="946"/>
      <c r="CC445" s="971"/>
      <c r="CD445" s="946"/>
      <c r="CE445" s="972"/>
      <c r="CF445" s="946"/>
      <c r="CG445" s="992">
        <v>0</v>
      </c>
      <c r="CH445" s="993">
        <v>0</v>
      </c>
      <c r="CI445" s="994">
        <v>62740</v>
      </c>
      <c r="CJ445" s="993">
        <v>62740</v>
      </c>
      <c r="CK445" s="994">
        <v>62740</v>
      </c>
      <c r="CL445" s="993">
        <v>62088</v>
      </c>
      <c r="CM445" s="994">
        <v>62088</v>
      </c>
      <c r="CN445" s="993">
        <v>62088</v>
      </c>
      <c r="CO445" s="994">
        <v>62088</v>
      </c>
      <c r="CP445" s="993">
        <v>62088</v>
      </c>
      <c r="CQ445" s="994">
        <v>62088</v>
      </c>
      <c r="CR445" s="993">
        <v>62088</v>
      </c>
      <c r="CS445" s="994">
        <v>62088</v>
      </c>
      <c r="CT445" s="993">
        <v>62088</v>
      </c>
      <c r="CU445" s="994">
        <v>0</v>
      </c>
      <c r="CV445" s="993">
        <v>0</v>
      </c>
      <c r="CW445" s="994">
        <v>0</v>
      </c>
      <c r="CX445" s="993">
        <v>0</v>
      </c>
      <c r="CY445" s="994">
        <v>0</v>
      </c>
      <c r="CZ445" s="993">
        <v>0</v>
      </c>
      <c r="DA445" s="994">
        <v>0</v>
      </c>
      <c r="DB445" s="993">
        <v>0</v>
      </c>
      <c r="DC445" s="994">
        <v>0</v>
      </c>
      <c r="DD445" s="993">
        <v>0</v>
      </c>
      <c r="DE445" s="994">
        <v>0</v>
      </c>
      <c r="DF445" s="993">
        <v>0</v>
      </c>
      <c r="DG445" s="994">
        <v>0</v>
      </c>
      <c r="DH445" s="993">
        <v>0</v>
      </c>
      <c r="DI445" s="994">
        <v>0</v>
      </c>
      <c r="DJ445" s="993">
        <v>0</v>
      </c>
      <c r="DK445" s="994">
        <v>0</v>
      </c>
      <c r="DL445" s="993">
        <v>0</v>
      </c>
      <c r="DM445" s="994">
        <v>0</v>
      </c>
      <c r="DN445" s="993">
        <v>0</v>
      </c>
      <c r="DO445" s="994">
        <v>0</v>
      </c>
      <c r="DP445" s="995">
        <v>0</v>
      </c>
      <c r="DQ445" s="946"/>
      <c r="DR445" s="973"/>
      <c r="DS445" s="946"/>
      <c r="DT445" s="992">
        <v>0</v>
      </c>
      <c r="DU445" s="993">
        <v>0</v>
      </c>
      <c r="DV445" s="994">
        <v>0</v>
      </c>
      <c r="DW445" s="993">
        <v>0</v>
      </c>
      <c r="DX445" s="994">
        <v>0</v>
      </c>
      <c r="DY445" s="993">
        <v>0</v>
      </c>
      <c r="DZ445" s="994">
        <v>0</v>
      </c>
      <c r="EA445" s="993">
        <v>0</v>
      </c>
      <c r="EB445" s="994">
        <v>0</v>
      </c>
      <c r="EC445" s="993">
        <v>0</v>
      </c>
      <c r="ED445" s="994">
        <v>0</v>
      </c>
      <c r="EE445" s="993">
        <v>0</v>
      </c>
      <c r="EF445" s="994">
        <v>0</v>
      </c>
      <c r="EG445" s="993">
        <v>0</v>
      </c>
      <c r="EH445" s="994">
        <v>0</v>
      </c>
      <c r="EI445" s="993">
        <v>0</v>
      </c>
      <c r="EJ445" s="994">
        <v>0</v>
      </c>
      <c r="EK445" s="993">
        <v>0</v>
      </c>
      <c r="EL445" s="994">
        <v>0</v>
      </c>
      <c r="EM445" s="993">
        <v>0</v>
      </c>
      <c r="EN445" s="994">
        <v>0</v>
      </c>
      <c r="EO445" s="993">
        <v>0</v>
      </c>
      <c r="EP445" s="994">
        <v>0</v>
      </c>
      <c r="EQ445" s="993">
        <v>0</v>
      </c>
      <c r="ER445" s="994">
        <v>0</v>
      </c>
      <c r="ES445" s="993">
        <v>0</v>
      </c>
      <c r="ET445" s="994">
        <v>0</v>
      </c>
      <c r="EU445" s="993">
        <v>0</v>
      </c>
      <c r="EV445" s="994">
        <v>0</v>
      </c>
      <c r="EW445" s="993">
        <v>0</v>
      </c>
      <c r="EX445" s="994">
        <v>0</v>
      </c>
      <c r="EY445" s="993">
        <v>0</v>
      </c>
      <c r="EZ445" s="994">
        <v>0</v>
      </c>
      <c r="FA445" s="993">
        <v>0</v>
      </c>
      <c r="FB445" s="994">
        <v>0</v>
      </c>
      <c r="FC445" s="995">
        <v>0</v>
      </c>
      <c r="FD445" s="946"/>
      <c r="FE445" s="974"/>
      <c r="FF445" s="946"/>
      <c r="FG445" s="975"/>
      <c r="FI445" s="996" t="b">
        <v>0</v>
      </c>
    </row>
    <row r="446" spans="2:165" hidden="1" outlineLevel="1">
      <c r="B446" s="1013">
        <v>424</v>
      </c>
      <c r="C446" s="1014" t="s">
        <v>360</v>
      </c>
      <c r="E446" s="1015">
        <v>0</v>
      </c>
      <c r="F446" s="1016">
        <v>0</v>
      </c>
      <c r="G446" s="1017">
        <v>0</v>
      </c>
      <c r="H446" s="1016">
        <v>0</v>
      </c>
      <c r="I446" s="1017">
        <v>0</v>
      </c>
      <c r="J446" s="1016">
        <v>0</v>
      </c>
      <c r="K446" s="1017">
        <v>0</v>
      </c>
      <c r="L446" s="1016">
        <v>0</v>
      </c>
      <c r="M446" s="1017">
        <v>0</v>
      </c>
      <c r="N446" s="1016">
        <v>0</v>
      </c>
      <c r="O446" s="1017">
        <v>0</v>
      </c>
      <c r="P446" s="1016">
        <v>0</v>
      </c>
      <c r="Q446" s="1017">
        <v>0</v>
      </c>
      <c r="R446" s="1016">
        <v>0</v>
      </c>
      <c r="S446" s="1017">
        <v>0</v>
      </c>
      <c r="T446" s="1016">
        <v>0</v>
      </c>
      <c r="U446" s="1017">
        <v>0</v>
      </c>
      <c r="V446" s="1016">
        <v>0</v>
      </c>
      <c r="W446" s="1017">
        <v>0</v>
      </c>
      <c r="X446" s="1016">
        <v>0</v>
      </c>
      <c r="Y446" s="1017">
        <v>0</v>
      </c>
      <c r="Z446" s="1016">
        <v>0</v>
      </c>
      <c r="AA446" s="1017">
        <v>0</v>
      </c>
      <c r="AB446" s="1016">
        <v>0</v>
      </c>
      <c r="AC446" s="1017">
        <v>0</v>
      </c>
      <c r="AD446" s="1016">
        <v>0</v>
      </c>
      <c r="AE446" s="1017">
        <v>0</v>
      </c>
      <c r="AF446" s="1016">
        <v>0</v>
      </c>
      <c r="AG446" s="1017">
        <v>0</v>
      </c>
      <c r="AH446" s="1016">
        <v>0</v>
      </c>
      <c r="AI446" s="1017">
        <v>0</v>
      </c>
      <c r="AJ446" s="1016">
        <v>0</v>
      </c>
      <c r="AK446" s="1017">
        <v>0</v>
      </c>
      <c r="AL446" s="1016">
        <v>0</v>
      </c>
      <c r="AM446" s="1017">
        <v>0</v>
      </c>
      <c r="AN446" s="1018">
        <v>0</v>
      </c>
      <c r="AO446" s="946"/>
      <c r="AP446" s="964"/>
      <c r="AQ446" s="946"/>
      <c r="AR446" s="1015">
        <v>0</v>
      </c>
      <c r="AS446" s="1016">
        <v>0</v>
      </c>
      <c r="AT446" s="1017">
        <v>0</v>
      </c>
      <c r="AU446" s="1016">
        <v>0</v>
      </c>
      <c r="AV446" s="1017">
        <v>0</v>
      </c>
      <c r="AW446" s="1016">
        <v>0</v>
      </c>
      <c r="AX446" s="1017">
        <v>0</v>
      </c>
      <c r="AY446" s="1016">
        <v>0</v>
      </c>
      <c r="AZ446" s="1017">
        <v>0</v>
      </c>
      <c r="BA446" s="1016">
        <v>0</v>
      </c>
      <c r="BB446" s="1017">
        <v>0</v>
      </c>
      <c r="BC446" s="1016">
        <v>0</v>
      </c>
      <c r="BD446" s="1017">
        <v>0</v>
      </c>
      <c r="BE446" s="1016">
        <v>0</v>
      </c>
      <c r="BF446" s="1017">
        <v>0</v>
      </c>
      <c r="BG446" s="1016">
        <v>0</v>
      </c>
      <c r="BH446" s="1017">
        <v>0</v>
      </c>
      <c r="BI446" s="1016">
        <v>0</v>
      </c>
      <c r="BJ446" s="1017">
        <v>0</v>
      </c>
      <c r="BK446" s="1016">
        <v>0</v>
      </c>
      <c r="BL446" s="1017">
        <v>0</v>
      </c>
      <c r="BM446" s="1016">
        <v>0</v>
      </c>
      <c r="BN446" s="1017">
        <v>0</v>
      </c>
      <c r="BO446" s="1016">
        <v>0</v>
      </c>
      <c r="BP446" s="1017">
        <v>0</v>
      </c>
      <c r="BQ446" s="1016">
        <v>0</v>
      </c>
      <c r="BR446" s="1017">
        <v>0</v>
      </c>
      <c r="BS446" s="1016">
        <v>0</v>
      </c>
      <c r="BT446" s="1017">
        <v>0</v>
      </c>
      <c r="BU446" s="1016">
        <v>0</v>
      </c>
      <c r="BV446" s="1017">
        <v>0</v>
      </c>
      <c r="BW446" s="1016">
        <v>0</v>
      </c>
      <c r="BX446" s="1017">
        <v>0</v>
      </c>
      <c r="BY446" s="1016">
        <v>0</v>
      </c>
      <c r="BZ446" s="1017">
        <v>0</v>
      </c>
      <c r="CA446" s="1018">
        <v>0</v>
      </c>
      <c r="CB446" s="946"/>
      <c r="CC446" s="971"/>
      <c r="CD446" s="946"/>
      <c r="CE446" s="972"/>
      <c r="CF446" s="946"/>
      <c r="CG446" s="1015">
        <v>0</v>
      </c>
      <c r="CH446" s="1016">
        <v>0</v>
      </c>
      <c r="CI446" s="1017">
        <v>0</v>
      </c>
      <c r="CJ446" s="1016">
        <v>0</v>
      </c>
      <c r="CK446" s="1017">
        <v>0</v>
      </c>
      <c r="CL446" s="1016">
        <v>0</v>
      </c>
      <c r="CM446" s="1017">
        <v>0</v>
      </c>
      <c r="CN446" s="1016">
        <v>0</v>
      </c>
      <c r="CO446" s="1017">
        <v>0</v>
      </c>
      <c r="CP446" s="1016">
        <v>0</v>
      </c>
      <c r="CQ446" s="1017">
        <v>0</v>
      </c>
      <c r="CR446" s="1016">
        <v>0</v>
      </c>
      <c r="CS446" s="1017">
        <v>0</v>
      </c>
      <c r="CT446" s="1016">
        <v>0</v>
      </c>
      <c r="CU446" s="1017">
        <v>0</v>
      </c>
      <c r="CV446" s="1016">
        <v>0</v>
      </c>
      <c r="CW446" s="1017">
        <v>0</v>
      </c>
      <c r="CX446" s="1016">
        <v>0</v>
      </c>
      <c r="CY446" s="1017">
        <v>0</v>
      </c>
      <c r="CZ446" s="1016">
        <v>0</v>
      </c>
      <c r="DA446" s="1017">
        <v>0</v>
      </c>
      <c r="DB446" s="1016">
        <v>0</v>
      </c>
      <c r="DC446" s="1017">
        <v>0</v>
      </c>
      <c r="DD446" s="1016">
        <v>0</v>
      </c>
      <c r="DE446" s="1017">
        <v>0</v>
      </c>
      <c r="DF446" s="1016">
        <v>0</v>
      </c>
      <c r="DG446" s="1017">
        <v>0</v>
      </c>
      <c r="DH446" s="1016">
        <v>0</v>
      </c>
      <c r="DI446" s="1017">
        <v>0</v>
      </c>
      <c r="DJ446" s="1016">
        <v>0</v>
      </c>
      <c r="DK446" s="1017">
        <v>0</v>
      </c>
      <c r="DL446" s="1016">
        <v>0</v>
      </c>
      <c r="DM446" s="1017">
        <v>0</v>
      </c>
      <c r="DN446" s="1016">
        <v>0</v>
      </c>
      <c r="DO446" s="1017">
        <v>0</v>
      </c>
      <c r="DP446" s="1018">
        <v>0</v>
      </c>
      <c r="DQ446" s="946"/>
      <c r="DR446" s="973"/>
      <c r="DS446" s="946"/>
      <c r="DT446" s="1015">
        <v>0</v>
      </c>
      <c r="DU446" s="1016">
        <v>0</v>
      </c>
      <c r="DV446" s="1017">
        <v>0</v>
      </c>
      <c r="DW446" s="1016">
        <v>0</v>
      </c>
      <c r="DX446" s="1017">
        <v>0</v>
      </c>
      <c r="DY446" s="1016">
        <v>0</v>
      </c>
      <c r="DZ446" s="1017">
        <v>0</v>
      </c>
      <c r="EA446" s="1016">
        <v>0</v>
      </c>
      <c r="EB446" s="1017">
        <v>0</v>
      </c>
      <c r="EC446" s="1016">
        <v>0</v>
      </c>
      <c r="ED446" s="1017">
        <v>0</v>
      </c>
      <c r="EE446" s="1016">
        <v>0</v>
      </c>
      <c r="EF446" s="1017">
        <v>0</v>
      </c>
      <c r="EG446" s="1016">
        <v>0</v>
      </c>
      <c r="EH446" s="1017">
        <v>0</v>
      </c>
      <c r="EI446" s="1016">
        <v>0</v>
      </c>
      <c r="EJ446" s="1017">
        <v>0</v>
      </c>
      <c r="EK446" s="1016">
        <v>0</v>
      </c>
      <c r="EL446" s="1017">
        <v>0</v>
      </c>
      <c r="EM446" s="1016">
        <v>0</v>
      </c>
      <c r="EN446" s="1017">
        <v>0</v>
      </c>
      <c r="EO446" s="1016">
        <v>0</v>
      </c>
      <c r="EP446" s="1017">
        <v>0</v>
      </c>
      <c r="EQ446" s="1016">
        <v>0</v>
      </c>
      <c r="ER446" s="1017">
        <v>0</v>
      </c>
      <c r="ES446" s="1016">
        <v>0</v>
      </c>
      <c r="ET446" s="1017">
        <v>0</v>
      </c>
      <c r="EU446" s="1016">
        <v>0</v>
      </c>
      <c r="EV446" s="1017">
        <v>0</v>
      </c>
      <c r="EW446" s="1016">
        <v>0</v>
      </c>
      <c r="EX446" s="1017">
        <v>0</v>
      </c>
      <c r="EY446" s="1016">
        <v>0</v>
      </c>
      <c r="EZ446" s="1017">
        <v>0</v>
      </c>
      <c r="FA446" s="1016">
        <v>0</v>
      </c>
      <c r="FB446" s="1017">
        <v>0</v>
      </c>
      <c r="FC446" s="1018">
        <v>0</v>
      </c>
      <c r="FD446" s="946"/>
      <c r="FE446" s="974"/>
      <c r="FF446" s="946"/>
      <c r="FG446" s="975"/>
      <c r="FI446" s="1019" t="b">
        <v>1</v>
      </c>
    </row>
    <row r="447" spans="2:165" hidden="1" outlineLevel="1">
      <c r="B447" s="976">
        <v>425</v>
      </c>
      <c r="C447" s="1020" t="s">
        <v>757</v>
      </c>
      <c r="E447" s="978">
        <v>0</v>
      </c>
      <c r="F447" s="979">
        <v>0</v>
      </c>
      <c r="G447" s="980">
        <v>0</v>
      </c>
      <c r="H447" s="979">
        <v>0</v>
      </c>
      <c r="I447" s="980">
        <v>0</v>
      </c>
      <c r="J447" s="979">
        <v>0</v>
      </c>
      <c r="K447" s="980">
        <v>0</v>
      </c>
      <c r="L447" s="979">
        <v>0</v>
      </c>
      <c r="M447" s="980">
        <v>0</v>
      </c>
      <c r="N447" s="979">
        <v>0</v>
      </c>
      <c r="O447" s="980">
        <v>0</v>
      </c>
      <c r="P447" s="979">
        <v>0</v>
      </c>
      <c r="Q447" s="980">
        <v>0</v>
      </c>
      <c r="R447" s="979">
        <v>0</v>
      </c>
      <c r="S447" s="980">
        <v>0</v>
      </c>
      <c r="T447" s="979">
        <v>0</v>
      </c>
      <c r="U447" s="980">
        <v>0</v>
      </c>
      <c r="V447" s="979">
        <v>0</v>
      </c>
      <c r="W447" s="980">
        <v>0</v>
      </c>
      <c r="X447" s="979">
        <v>0</v>
      </c>
      <c r="Y447" s="980">
        <v>0</v>
      </c>
      <c r="Z447" s="979">
        <v>0</v>
      </c>
      <c r="AA447" s="980">
        <v>0</v>
      </c>
      <c r="AB447" s="979">
        <v>0</v>
      </c>
      <c r="AC447" s="980">
        <v>0</v>
      </c>
      <c r="AD447" s="979">
        <v>0</v>
      </c>
      <c r="AE447" s="980">
        <v>0</v>
      </c>
      <c r="AF447" s="979">
        <v>0</v>
      </c>
      <c r="AG447" s="980">
        <v>0</v>
      </c>
      <c r="AH447" s="979">
        <v>0</v>
      </c>
      <c r="AI447" s="980">
        <v>0</v>
      </c>
      <c r="AJ447" s="979">
        <v>0</v>
      </c>
      <c r="AK447" s="980">
        <v>0</v>
      </c>
      <c r="AL447" s="979">
        <v>0</v>
      </c>
      <c r="AM447" s="980">
        <v>0</v>
      </c>
      <c r="AN447" s="981">
        <v>0</v>
      </c>
      <c r="AO447" s="946"/>
      <c r="AP447" s="964"/>
      <c r="AQ447" s="946"/>
      <c r="AR447" s="978">
        <v>0</v>
      </c>
      <c r="AS447" s="979">
        <v>0</v>
      </c>
      <c r="AT447" s="980">
        <v>0</v>
      </c>
      <c r="AU447" s="979">
        <v>0</v>
      </c>
      <c r="AV447" s="980">
        <v>0</v>
      </c>
      <c r="AW447" s="979">
        <v>0</v>
      </c>
      <c r="AX447" s="980">
        <v>0</v>
      </c>
      <c r="AY447" s="979">
        <v>0</v>
      </c>
      <c r="AZ447" s="980">
        <v>0</v>
      </c>
      <c r="BA447" s="979">
        <v>0</v>
      </c>
      <c r="BB447" s="980">
        <v>0</v>
      </c>
      <c r="BC447" s="979">
        <v>0</v>
      </c>
      <c r="BD447" s="980">
        <v>0</v>
      </c>
      <c r="BE447" s="979">
        <v>0</v>
      </c>
      <c r="BF447" s="980">
        <v>0</v>
      </c>
      <c r="BG447" s="979">
        <v>0</v>
      </c>
      <c r="BH447" s="980">
        <v>0</v>
      </c>
      <c r="BI447" s="979">
        <v>0</v>
      </c>
      <c r="BJ447" s="980">
        <v>0</v>
      </c>
      <c r="BK447" s="979">
        <v>0</v>
      </c>
      <c r="BL447" s="980">
        <v>0</v>
      </c>
      <c r="BM447" s="979">
        <v>0</v>
      </c>
      <c r="BN447" s="980">
        <v>0</v>
      </c>
      <c r="BO447" s="979">
        <v>0</v>
      </c>
      <c r="BP447" s="980">
        <v>0</v>
      </c>
      <c r="BQ447" s="979">
        <v>0</v>
      </c>
      <c r="BR447" s="980">
        <v>0</v>
      </c>
      <c r="BS447" s="979">
        <v>0</v>
      </c>
      <c r="BT447" s="980">
        <v>0</v>
      </c>
      <c r="BU447" s="979">
        <v>0</v>
      </c>
      <c r="BV447" s="980">
        <v>0</v>
      </c>
      <c r="BW447" s="979">
        <v>0</v>
      </c>
      <c r="BX447" s="980">
        <v>0</v>
      </c>
      <c r="BY447" s="979">
        <v>0</v>
      </c>
      <c r="BZ447" s="980">
        <v>0</v>
      </c>
      <c r="CA447" s="981">
        <v>0</v>
      </c>
      <c r="CB447" s="946"/>
      <c r="CC447" s="971"/>
      <c r="CD447" s="946"/>
      <c r="CE447" s="972"/>
      <c r="CF447" s="946"/>
      <c r="CG447" s="978">
        <v>0</v>
      </c>
      <c r="CH447" s="979">
        <v>0</v>
      </c>
      <c r="CI447" s="980">
        <v>0</v>
      </c>
      <c r="CJ447" s="979">
        <v>0</v>
      </c>
      <c r="CK447" s="980">
        <v>0</v>
      </c>
      <c r="CL447" s="979">
        <v>0</v>
      </c>
      <c r="CM447" s="980">
        <v>0</v>
      </c>
      <c r="CN447" s="979">
        <v>0</v>
      </c>
      <c r="CO447" s="980">
        <v>0</v>
      </c>
      <c r="CP447" s="979">
        <v>0</v>
      </c>
      <c r="CQ447" s="980">
        <v>0</v>
      </c>
      <c r="CR447" s="979">
        <v>0</v>
      </c>
      <c r="CS447" s="980">
        <v>0</v>
      </c>
      <c r="CT447" s="979">
        <v>0</v>
      </c>
      <c r="CU447" s="980">
        <v>0</v>
      </c>
      <c r="CV447" s="979">
        <v>0</v>
      </c>
      <c r="CW447" s="980">
        <v>0</v>
      </c>
      <c r="CX447" s="979">
        <v>0</v>
      </c>
      <c r="CY447" s="980">
        <v>0</v>
      </c>
      <c r="CZ447" s="979">
        <v>0</v>
      </c>
      <c r="DA447" s="980">
        <v>0</v>
      </c>
      <c r="DB447" s="979">
        <v>0</v>
      </c>
      <c r="DC447" s="980">
        <v>0</v>
      </c>
      <c r="DD447" s="979">
        <v>0</v>
      </c>
      <c r="DE447" s="980">
        <v>0</v>
      </c>
      <c r="DF447" s="979">
        <v>0</v>
      </c>
      <c r="DG447" s="980">
        <v>0</v>
      </c>
      <c r="DH447" s="979">
        <v>0</v>
      </c>
      <c r="DI447" s="980">
        <v>0</v>
      </c>
      <c r="DJ447" s="979">
        <v>0</v>
      </c>
      <c r="DK447" s="980">
        <v>0</v>
      </c>
      <c r="DL447" s="979">
        <v>0</v>
      </c>
      <c r="DM447" s="980">
        <v>0</v>
      </c>
      <c r="DN447" s="979">
        <v>0</v>
      </c>
      <c r="DO447" s="980">
        <v>0</v>
      </c>
      <c r="DP447" s="981">
        <v>0</v>
      </c>
      <c r="DQ447" s="946"/>
      <c r="DR447" s="973"/>
      <c r="DS447" s="946"/>
      <c r="DT447" s="978">
        <v>0</v>
      </c>
      <c r="DU447" s="979">
        <v>0</v>
      </c>
      <c r="DV447" s="980">
        <v>0</v>
      </c>
      <c r="DW447" s="979">
        <v>0</v>
      </c>
      <c r="DX447" s="980">
        <v>0</v>
      </c>
      <c r="DY447" s="979">
        <v>0</v>
      </c>
      <c r="DZ447" s="980">
        <v>0</v>
      </c>
      <c r="EA447" s="979">
        <v>0</v>
      </c>
      <c r="EB447" s="980">
        <v>0</v>
      </c>
      <c r="EC447" s="979">
        <v>0</v>
      </c>
      <c r="ED447" s="980">
        <v>0</v>
      </c>
      <c r="EE447" s="979">
        <v>0</v>
      </c>
      <c r="EF447" s="980">
        <v>0</v>
      </c>
      <c r="EG447" s="979">
        <v>0</v>
      </c>
      <c r="EH447" s="980">
        <v>0</v>
      </c>
      <c r="EI447" s="979">
        <v>0</v>
      </c>
      <c r="EJ447" s="980">
        <v>0</v>
      </c>
      <c r="EK447" s="979">
        <v>0</v>
      </c>
      <c r="EL447" s="980">
        <v>0</v>
      </c>
      <c r="EM447" s="979">
        <v>0</v>
      </c>
      <c r="EN447" s="980">
        <v>0</v>
      </c>
      <c r="EO447" s="979">
        <v>0</v>
      </c>
      <c r="EP447" s="980">
        <v>0</v>
      </c>
      <c r="EQ447" s="979">
        <v>0</v>
      </c>
      <c r="ER447" s="980">
        <v>0</v>
      </c>
      <c r="ES447" s="979">
        <v>0</v>
      </c>
      <c r="ET447" s="980">
        <v>0</v>
      </c>
      <c r="EU447" s="979">
        <v>0</v>
      </c>
      <c r="EV447" s="980">
        <v>0</v>
      </c>
      <c r="EW447" s="979">
        <v>0</v>
      </c>
      <c r="EX447" s="980">
        <v>0</v>
      </c>
      <c r="EY447" s="979">
        <v>0</v>
      </c>
      <c r="EZ447" s="980">
        <v>0</v>
      </c>
      <c r="FA447" s="979">
        <v>0</v>
      </c>
      <c r="FB447" s="980">
        <v>0</v>
      </c>
      <c r="FC447" s="981">
        <v>0</v>
      </c>
      <c r="FD447" s="946"/>
      <c r="FE447" s="974"/>
      <c r="FF447" s="946"/>
      <c r="FG447" s="975"/>
      <c r="FI447" s="982" t="b">
        <v>1</v>
      </c>
    </row>
    <row r="448" spans="2:165" hidden="1" outlineLevel="1">
      <c r="B448" s="1013">
        <v>426</v>
      </c>
      <c r="C448" s="1014" t="s">
        <v>758</v>
      </c>
      <c r="E448" s="1015">
        <v>0</v>
      </c>
      <c r="F448" s="1016">
        <v>0</v>
      </c>
      <c r="G448" s="1017">
        <v>0</v>
      </c>
      <c r="H448" s="1016">
        <v>0</v>
      </c>
      <c r="I448" s="1017">
        <v>0</v>
      </c>
      <c r="J448" s="1016">
        <v>0</v>
      </c>
      <c r="K448" s="1017">
        <v>0</v>
      </c>
      <c r="L448" s="1016">
        <v>0</v>
      </c>
      <c r="M448" s="1017">
        <v>0</v>
      </c>
      <c r="N448" s="1016">
        <v>0</v>
      </c>
      <c r="O448" s="1017">
        <v>0</v>
      </c>
      <c r="P448" s="1016">
        <v>0</v>
      </c>
      <c r="Q448" s="1017">
        <v>0</v>
      </c>
      <c r="R448" s="1016">
        <v>0</v>
      </c>
      <c r="S448" s="1017">
        <v>0</v>
      </c>
      <c r="T448" s="1016">
        <v>0</v>
      </c>
      <c r="U448" s="1017">
        <v>0</v>
      </c>
      <c r="V448" s="1016">
        <v>0</v>
      </c>
      <c r="W448" s="1017">
        <v>0</v>
      </c>
      <c r="X448" s="1016">
        <v>0</v>
      </c>
      <c r="Y448" s="1017">
        <v>0</v>
      </c>
      <c r="Z448" s="1016">
        <v>0</v>
      </c>
      <c r="AA448" s="1017">
        <v>0</v>
      </c>
      <c r="AB448" s="1016">
        <v>0</v>
      </c>
      <c r="AC448" s="1017">
        <v>0</v>
      </c>
      <c r="AD448" s="1016">
        <v>0</v>
      </c>
      <c r="AE448" s="1017">
        <v>0</v>
      </c>
      <c r="AF448" s="1016">
        <v>0</v>
      </c>
      <c r="AG448" s="1017">
        <v>0</v>
      </c>
      <c r="AH448" s="1016">
        <v>0</v>
      </c>
      <c r="AI448" s="1017">
        <v>0</v>
      </c>
      <c r="AJ448" s="1016">
        <v>0</v>
      </c>
      <c r="AK448" s="1017">
        <v>0</v>
      </c>
      <c r="AL448" s="1016">
        <v>0</v>
      </c>
      <c r="AM448" s="1017">
        <v>0</v>
      </c>
      <c r="AN448" s="1018">
        <v>0</v>
      </c>
      <c r="AO448" s="946"/>
      <c r="AP448" s="964"/>
      <c r="AQ448" s="946"/>
      <c r="AR448" s="1015">
        <v>0</v>
      </c>
      <c r="AS448" s="1016">
        <v>0</v>
      </c>
      <c r="AT448" s="1017">
        <v>0</v>
      </c>
      <c r="AU448" s="1016">
        <v>0</v>
      </c>
      <c r="AV448" s="1017">
        <v>0</v>
      </c>
      <c r="AW448" s="1016">
        <v>0</v>
      </c>
      <c r="AX448" s="1017">
        <v>0</v>
      </c>
      <c r="AY448" s="1016">
        <v>0</v>
      </c>
      <c r="AZ448" s="1017">
        <v>0</v>
      </c>
      <c r="BA448" s="1016">
        <v>0</v>
      </c>
      <c r="BB448" s="1017">
        <v>0</v>
      </c>
      <c r="BC448" s="1016">
        <v>0</v>
      </c>
      <c r="BD448" s="1017">
        <v>0</v>
      </c>
      <c r="BE448" s="1016">
        <v>0</v>
      </c>
      <c r="BF448" s="1017">
        <v>0</v>
      </c>
      <c r="BG448" s="1016">
        <v>0</v>
      </c>
      <c r="BH448" s="1017">
        <v>0</v>
      </c>
      <c r="BI448" s="1016">
        <v>0</v>
      </c>
      <c r="BJ448" s="1017">
        <v>0</v>
      </c>
      <c r="BK448" s="1016">
        <v>0</v>
      </c>
      <c r="BL448" s="1017">
        <v>0</v>
      </c>
      <c r="BM448" s="1016">
        <v>0</v>
      </c>
      <c r="BN448" s="1017">
        <v>0</v>
      </c>
      <c r="BO448" s="1016">
        <v>0</v>
      </c>
      <c r="BP448" s="1017">
        <v>0</v>
      </c>
      <c r="BQ448" s="1016">
        <v>0</v>
      </c>
      <c r="BR448" s="1017">
        <v>0</v>
      </c>
      <c r="BS448" s="1016">
        <v>0</v>
      </c>
      <c r="BT448" s="1017">
        <v>0</v>
      </c>
      <c r="BU448" s="1016">
        <v>0</v>
      </c>
      <c r="BV448" s="1017">
        <v>0</v>
      </c>
      <c r="BW448" s="1016">
        <v>0</v>
      </c>
      <c r="BX448" s="1017">
        <v>0</v>
      </c>
      <c r="BY448" s="1016">
        <v>0</v>
      </c>
      <c r="BZ448" s="1017">
        <v>0</v>
      </c>
      <c r="CA448" s="1018">
        <v>0</v>
      </c>
      <c r="CB448" s="946"/>
      <c r="CC448" s="971"/>
      <c r="CD448" s="946"/>
      <c r="CE448" s="972"/>
      <c r="CF448" s="946"/>
      <c r="CG448" s="1015">
        <v>0</v>
      </c>
      <c r="CH448" s="1016">
        <v>0</v>
      </c>
      <c r="CI448" s="1017">
        <v>0</v>
      </c>
      <c r="CJ448" s="1016">
        <v>0</v>
      </c>
      <c r="CK448" s="1017">
        <v>0</v>
      </c>
      <c r="CL448" s="1016">
        <v>0</v>
      </c>
      <c r="CM448" s="1017">
        <v>0</v>
      </c>
      <c r="CN448" s="1016">
        <v>0</v>
      </c>
      <c r="CO448" s="1017">
        <v>0</v>
      </c>
      <c r="CP448" s="1016">
        <v>0</v>
      </c>
      <c r="CQ448" s="1017">
        <v>0</v>
      </c>
      <c r="CR448" s="1016">
        <v>0</v>
      </c>
      <c r="CS448" s="1017">
        <v>0</v>
      </c>
      <c r="CT448" s="1016">
        <v>0</v>
      </c>
      <c r="CU448" s="1017">
        <v>0</v>
      </c>
      <c r="CV448" s="1016">
        <v>0</v>
      </c>
      <c r="CW448" s="1017">
        <v>0</v>
      </c>
      <c r="CX448" s="1016">
        <v>0</v>
      </c>
      <c r="CY448" s="1017">
        <v>0</v>
      </c>
      <c r="CZ448" s="1016">
        <v>0</v>
      </c>
      <c r="DA448" s="1017">
        <v>0</v>
      </c>
      <c r="DB448" s="1016">
        <v>0</v>
      </c>
      <c r="DC448" s="1017">
        <v>0</v>
      </c>
      <c r="DD448" s="1016">
        <v>0</v>
      </c>
      <c r="DE448" s="1017">
        <v>0</v>
      </c>
      <c r="DF448" s="1016">
        <v>0</v>
      </c>
      <c r="DG448" s="1017">
        <v>0</v>
      </c>
      <c r="DH448" s="1016">
        <v>0</v>
      </c>
      <c r="DI448" s="1017">
        <v>0</v>
      </c>
      <c r="DJ448" s="1016">
        <v>0</v>
      </c>
      <c r="DK448" s="1017">
        <v>0</v>
      </c>
      <c r="DL448" s="1016">
        <v>0</v>
      </c>
      <c r="DM448" s="1017">
        <v>0</v>
      </c>
      <c r="DN448" s="1016">
        <v>0</v>
      </c>
      <c r="DO448" s="1017">
        <v>0</v>
      </c>
      <c r="DP448" s="1018">
        <v>0</v>
      </c>
      <c r="DQ448" s="946"/>
      <c r="DR448" s="973"/>
      <c r="DS448" s="946"/>
      <c r="DT448" s="1015">
        <v>0</v>
      </c>
      <c r="DU448" s="1016">
        <v>0</v>
      </c>
      <c r="DV448" s="1017">
        <v>0</v>
      </c>
      <c r="DW448" s="1016">
        <v>0</v>
      </c>
      <c r="DX448" s="1017">
        <v>0</v>
      </c>
      <c r="DY448" s="1016">
        <v>0</v>
      </c>
      <c r="DZ448" s="1017">
        <v>0</v>
      </c>
      <c r="EA448" s="1016">
        <v>0</v>
      </c>
      <c r="EB448" s="1017">
        <v>0</v>
      </c>
      <c r="EC448" s="1016">
        <v>0</v>
      </c>
      <c r="ED448" s="1017">
        <v>0</v>
      </c>
      <c r="EE448" s="1016">
        <v>0</v>
      </c>
      <c r="EF448" s="1017">
        <v>0</v>
      </c>
      <c r="EG448" s="1016">
        <v>0</v>
      </c>
      <c r="EH448" s="1017">
        <v>0</v>
      </c>
      <c r="EI448" s="1016">
        <v>0</v>
      </c>
      <c r="EJ448" s="1017">
        <v>0</v>
      </c>
      <c r="EK448" s="1016">
        <v>0</v>
      </c>
      <c r="EL448" s="1017">
        <v>0</v>
      </c>
      <c r="EM448" s="1016">
        <v>0</v>
      </c>
      <c r="EN448" s="1017">
        <v>0</v>
      </c>
      <c r="EO448" s="1016">
        <v>0</v>
      </c>
      <c r="EP448" s="1017">
        <v>0</v>
      </c>
      <c r="EQ448" s="1016">
        <v>0</v>
      </c>
      <c r="ER448" s="1017">
        <v>0</v>
      </c>
      <c r="ES448" s="1016">
        <v>0</v>
      </c>
      <c r="ET448" s="1017">
        <v>0</v>
      </c>
      <c r="EU448" s="1016">
        <v>0</v>
      </c>
      <c r="EV448" s="1017">
        <v>0</v>
      </c>
      <c r="EW448" s="1016">
        <v>0</v>
      </c>
      <c r="EX448" s="1017">
        <v>0</v>
      </c>
      <c r="EY448" s="1016">
        <v>0</v>
      </c>
      <c r="EZ448" s="1017">
        <v>0</v>
      </c>
      <c r="FA448" s="1016">
        <v>0</v>
      </c>
      <c r="FB448" s="1017">
        <v>0</v>
      </c>
      <c r="FC448" s="1018">
        <v>0</v>
      </c>
      <c r="FD448" s="946"/>
      <c r="FE448" s="974"/>
      <c r="FF448" s="946"/>
      <c r="FG448" s="975"/>
      <c r="FI448" s="1019" t="b">
        <v>1</v>
      </c>
    </row>
    <row r="449" spans="2:165" hidden="1" outlineLevel="1">
      <c r="B449" s="976">
        <v>427</v>
      </c>
      <c r="C449" s="1020" t="s">
        <v>759</v>
      </c>
      <c r="E449" s="978">
        <v>0</v>
      </c>
      <c r="F449" s="979">
        <v>0</v>
      </c>
      <c r="G449" s="980">
        <v>0</v>
      </c>
      <c r="H449" s="979">
        <v>0</v>
      </c>
      <c r="I449" s="980">
        <v>0</v>
      </c>
      <c r="J449" s="979">
        <v>0</v>
      </c>
      <c r="K449" s="980">
        <v>0</v>
      </c>
      <c r="L449" s="979">
        <v>0</v>
      </c>
      <c r="M449" s="980">
        <v>0</v>
      </c>
      <c r="N449" s="979">
        <v>0</v>
      </c>
      <c r="O449" s="980">
        <v>0</v>
      </c>
      <c r="P449" s="979">
        <v>0</v>
      </c>
      <c r="Q449" s="980">
        <v>0</v>
      </c>
      <c r="R449" s="979">
        <v>0</v>
      </c>
      <c r="S449" s="980">
        <v>0</v>
      </c>
      <c r="T449" s="979">
        <v>0</v>
      </c>
      <c r="U449" s="980">
        <v>0</v>
      </c>
      <c r="V449" s="979">
        <v>0</v>
      </c>
      <c r="W449" s="980">
        <v>0</v>
      </c>
      <c r="X449" s="979">
        <v>0</v>
      </c>
      <c r="Y449" s="980">
        <v>0</v>
      </c>
      <c r="Z449" s="979">
        <v>0</v>
      </c>
      <c r="AA449" s="980">
        <v>0</v>
      </c>
      <c r="AB449" s="979">
        <v>0</v>
      </c>
      <c r="AC449" s="980">
        <v>0</v>
      </c>
      <c r="AD449" s="979">
        <v>0</v>
      </c>
      <c r="AE449" s="980">
        <v>0</v>
      </c>
      <c r="AF449" s="979">
        <v>0</v>
      </c>
      <c r="AG449" s="980">
        <v>0</v>
      </c>
      <c r="AH449" s="979">
        <v>0</v>
      </c>
      <c r="AI449" s="980">
        <v>0</v>
      </c>
      <c r="AJ449" s="979">
        <v>0</v>
      </c>
      <c r="AK449" s="980">
        <v>0</v>
      </c>
      <c r="AL449" s="979">
        <v>0</v>
      </c>
      <c r="AM449" s="980">
        <v>0</v>
      </c>
      <c r="AN449" s="981">
        <v>0</v>
      </c>
      <c r="AO449" s="946"/>
      <c r="AP449" s="964"/>
      <c r="AQ449" s="946"/>
      <c r="AR449" s="978">
        <v>0</v>
      </c>
      <c r="AS449" s="979">
        <v>0</v>
      </c>
      <c r="AT449" s="980">
        <v>0</v>
      </c>
      <c r="AU449" s="979">
        <v>0</v>
      </c>
      <c r="AV449" s="980">
        <v>0</v>
      </c>
      <c r="AW449" s="979">
        <v>0</v>
      </c>
      <c r="AX449" s="980">
        <v>0</v>
      </c>
      <c r="AY449" s="979">
        <v>0</v>
      </c>
      <c r="AZ449" s="980">
        <v>0</v>
      </c>
      <c r="BA449" s="979">
        <v>0</v>
      </c>
      <c r="BB449" s="980">
        <v>0</v>
      </c>
      <c r="BC449" s="979">
        <v>0</v>
      </c>
      <c r="BD449" s="980">
        <v>0</v>
      </c>
      <c r="BE449" s="979">
        <v>0</v>
      </c>
      <c r="BF449" s="980">
        <v>0</v>
      </c>
      <c r="BG449" s="979">
        <v>0</v>
      </c>
      <c r="BH449" s="980">
        <v>0</v>
      </c>
      <c r="BI449" s="979">
        <v>0</v>
      </c>
      <c r="BJ449" s="980">
        <v>0</v>
      </c>
      <c r="BK449" s="979">
        <v>0</v>
      </c>
      <c r="BL449" s="980">
        <v>0</v>
      </c>
      <c r="BM449" s="979">
        <v>0</v>
      </c>
      <c r="BN449" s="980">
        <v>0</v>
      </c>
      <c r="BO449" s="979">
        <v>0</v>
      </c>
      <c r="BP449" s="980">
        <v>0</v>
      </c>
      <c r="BQ449" s="979">
        <v>0</v>
      </c>
      <c r="BR449" s="980">
        <v>0</v>
      </c>
      <c r="BS449" s="979">
        <v>0</v>
      </c>
      <c r="BT449" s="980">
        <v>0</v>
      </c>
      <c r="BU449" s="979">
        <v>0</v>
      </c>
      <c r="BV449" s="980">
        <v>0</v>
      </c>
      <c r="BW449" s="979">
        <v>0</v>
      </c>
      <c r="BX449" s="980">
        <v>0</v>
      </c>
      <c r="BY449" s="979">
        <v>0</v>
      </c>
      <c r="BZ449" s="980">
        <v>0</v>
      </c>
      <c r="CA449" s="981">
        <v>0</v>
      </c>
      <c r="CB449" s="946"/>
      <c r="CC449" s="971"/>
      <c r="CD449" s="946"/>
      <c r="CE449" s="972"/>
      <c r="CF449" s="946"/>
      <c r="CG449" s="978">
        <v>0</v>
      </c>
      <c r="CH449" s="979">
        <v>0</v>
      </c>
      <c r="CI449" s="980">
        <v>0</v>
      </c>
      <c r="CJ449" s="979">
        <v>0</v>
      </c>
      <c r="CK449" s="980">
        <v>0</v>
      </c>
      <c r="CL449" s="979">
        <v>0</v>
      </c>
      <c r="CM449" s="980">
        <v>0</v>
      </c>
      <c r="CN449" s="979">
        <v>0</v>
      </c>
      <c r="CO449" s="980">
        <v>0</v>
      </c>
      <c r="CP449" s="979">
        <v>0</v>
      </c>
      <c r="CQ449" s="980">
        <v>0</v>
      </c>
      <c r="CR449" s="979">
        <v>0</v>
      </c>
      <c r="CS449" s="980">
        <v>0</v>
      </c>
      <c r="CT449" s="979">
        <v>0</v>
      </c>
      <c r="CU449" s="980">
        <v>0</v>
      </c>
      <c r="CV449" s="979">
        <v>0</v>
      </c>
      <c r="CW449" s="980">
        <v>0</v>
      </c>
      <c r="CX449" s="979">
        <v>0</v>
      </c>
      <c r="CY449" s="980">
        <v>0</v>
      </c>
      <c r="CZ449" s="979">
        <v>0</v>
      </c>
      <c r="DA449" s="980">
        <v>0</v>
      </c>
      <c r="DB449" s="979">
        <v>0</v>
      </c>
      <c r="DC449" s="980">
        <v>0</v>
      </c>
      <c r="DD449" s="979">
        <v>0</v>
      </c>
      <c r="DE449" s="980">
        <v>0</v>
      </c>
      <c r="DF449" s="979">
        <v>0</v>
      </c>
      <c r="DG449" s="980">
        <v>0</v>
      </c>
      <c r="DH449" s="979">
        <v>0</v>
      </c>
      <c r="DI449" s="980">
        <v>0</v>
      </c>
      <c r="DJ449" s="979">
        <v>0</v>
      </c>
      <c r="DK449" s="980">
        <v>0</v>
      </c>
      <c r="DL449" s="979">
        <v>0</v>
      </c>
      <c r="DM449" s="980">
        <v>0</v>
      </c>
      <c r="DN449" s="979">
        <v>0</v>
      </c>
      <c r="DO449" s="980">
        <v>0</v>
      </c>
      <c r="DP449" s="981">
        <v>0</v>
      </c>
      <c r="DQ449" s="946"/>
      <c r="DR449" s="973"/>
      <c r="DS449" s="946"/>
      <c r="DT449" s="978">
        <v>0</v>
      </c>
      <c r="DU449" s="979">
        <v>0</v>
      </c>
      <c r="DV449" s="980">
        <v>0</v>
      </c>
      <c r="DW449" s="979">
        <v>0</v>
      </c>
      <c r="DX449" s="980">
        <v>0</v>
      </c>
      <c r="DY449" s="979">
        <v>0</v>
      </c>
      <c r="DZ449" s="980">
        <v>0</v>
      </c>
      <c r="EA449" s="979">
        <v>0</v>
      </c>
      <c r="EB449" s="980">
        <v>0</v>
      </c>
      <c r="EC449" s="979">
        <v>0</v>
      </c>
      <c r="ED449" s="980">
        <v>0</v>
      </c>
      <c r="EE449" s="979">
        <v>0</v>
      </c>
      <c r="EF449" s="980">
        <v>0</v>
      </c>
      <c r="EG449" s="979">
        <v>0</v>
      </c>
      <c r="EH449" s="980">
        <v>0</v>
      </c>
      <c r="EI449" s="979">
        <v>0</v>
      </c>
      <c r="EJ449" s="980">
        <v>0</v>
      </c>
      <c r="EK449" s="979">
        <v>0</v>
      </c>
      <c r="EL449" s="980">
        <v>0</v>
      </c>
      <c r="EM449" s="979">
        <v>0</v>
      </c>
      <c r="EN449" s="980">
        <v>0</v>
      </c>
      <c r="EO449" s="979">
        <v>0</v>
      </c>
      <c r="EP449" s="980">
        <v>0</v>
      </c>
      <c r="EQ449" s="979">
        <v>0</v>
      </c>
      <c r="ER449" s="980">
        <v>0</v>
      </c>
      <c r="ES449" s="979">
        <v>0</v>
      </c>
      <c r="ET449" s="980">
        <v>0</v>
      </c>
      <c r="EU449" s="979">
        <v>0</v>
      </c>
      <c r="EV449" s="980">
        <v>0</v>
      </c>
      <c r="EW449" s="979">
        <v>0</v>
      </c>
      <c r="EX449" s="980">
        <v>0</v>
      </c>
      <c r="EY449" s="979">
        <v>0</v>
      </c>
      <c r="EZ449" s="980">
        <v>0</v>
      </c>
      <c r="FA449" s="979">
        <v>0</v>
      </c>
      <c r="FB449" s="980">
        <v>0</v>
      </c>
      <c r="FC449" s="981">
        <v>0</v>
      </c>
      <c r="FD449" s="946"/>
      <c r="FE449" s="974"/>
      <c r="FF449" s="946"/>
      <c r="FG449" s="975"/>
      <c r="FI449" s="982" t="b">
        <v>1</v>
      </c>
    </row>
    <row r="450" spans="2:165" hidden="1" outlineLevel="1">
      <c r="B450" s="983">
        <v>428</v>
      </c>
      <c r="C450" s="1012" t="s">
        <v>760</v>
      </c>
      <c r="E450" s="985">
        <v>0</v>
      </c>
      <c r="F450" s="986">
        <v>0</v>
      </c>
      <c r="G450" s="987">
        <v>0</v>
      </c>
      <c r="H450" s="986">
        <v>0</v>
      </c>
      <c r="I450" s="987">
        <v>0</v>
      </c>
      <c r="J450" s="986">
        <v>0</v>
      </c>
      <c r="K450" s="987">
        <v>0</v>
      </c>
      <c r="L450" s="986">
        <v>0</v>
      </c>
      <c r="M450" s="987">
        <v>0</v>
      </c>
      <c r="N450" s="986">
        <v>0</v>
      </c>
      <c r="O450" s="987">
        <v>0</v>
      </c>
      <c r="P450" s="986">
        <v>0</v>
      </c>
      <c r="Q450" s="987">
        <v>0</v>
      </c>
      <c r="R450" s="986">
        <v>0</v>
      </c>
      <c r="S450" s="987">
        <v>0</v>
      </c>
      <c r="T450" s="986">
        <v>0</v>
      </c>
      <c r="U450" s="987">
        <v>0</v>
      </c>
      <c r="V450" s="986">
        <v>0</v>
      </c>
      <c r="W450" s="987">
        <v>0</v>
      </c>
      <c r="X450" s="986">
        <v>0</v>
      </c>
      <c r="Y450" s="987">
        <v>0</v>
      </c>
      <c r="Z450" s="986">
        <v>0</v>
      </c>
      <c r="AA450" s="987">
        <v>0</v>
      </c>
      <c r="AB450" s="986">
        <v>0</v>
      </c>
      <c r="AC450" s="987">
        <v>0</v>
      </c>
      <c r="AD450" s="986">
        <v>0</v>
      </c>
      <c r="AE450" s="987">
        <v>0</v>
      </c>
      <c r="AF450" s="986">
        <v>0</v>
      </c>
      <c r="AG450" s="987">
        <v>0</v>
      </c>
      <c r="AH450" s="986">
        <v>0</v>
      </c>
      <c r="AI450" s="987">
        <v>0</v>
      </c>
      <c r="AJ450" s="986">
        <v>0</v>
      </c>
      <c r="AK450" s="987">
        <v>0</v>
      </c>
      <c r="AL450" s="986">
        <v>0</v>
      </c>
      <c r="AM450" s="987">
        <v>0</v>
      </c>
      <c r="AN450" s="988">
        <v>0</v>
      </c>
      <c r="AO450" s="946"/>
      <c r="AP450" s="964"/>
      <c r="AQ450" s="946"/>
      <c r="AR450" s="985">
        <v>0</v>
      </c>
      <c r="AS450" s="986">
        <v>0</v>
      </c>
      <c r="AT450" s="987">
        <v>0</v>
      </c>
      <c r="AU450" s="986">
        <v>0</v>
      </c>
      <c r="AV450" s="987">
        <v>0</v>
      </c>
      <c r="AW450" s="986">
        <v>0</v>
      </c>
      <c r="AX450" s="987">
        <v>0</v>
      </c>
      <c r="AY450" s="986">
        <v>0</v>
      </c>
      <c r="AZ450" s="987">
        <v>0</v>
      </c>
      <c r="BA450" s="986">
        <v>0</v>
      </c>
      <c r="BB450" s="987">
        <v>0</v>
      </c>
      <c r="BC450" s="986">
        <v>0</v>
      </c>
      <c r="BD450" s="987">
        <v>0</v>
      </c>
      <c r="BE450" s="986">
        <v>0</v>
      </c>
      <c r="BF450" s="987">
        <v>0</v>
      </c>
      <c r="BG450" s="986">
        <v>0</v>
      </c>
      <c r="BH450" s="987">
        <v>0</v>
      </c>
      <c r="BI450" s="986">
        <v>0</v>
      </c>
      <c r="BJ450" s="987">
        <v>0</v>
      </c>
      <c r="BK450" s="986">
        <v>0</v>
      </c>
      <c r="BL450" s="987">
        <v>0</v>
      </c>
      <c r="BM450" s="986">
        <v>0</v>
      </c>
      <c r="BN450" s="987">
        <v>0</v>
      </c>
      <c r="BO450" s="986">
        <v>0</v>
      </c>
      <c r="BP450" s="987">
        <v>0</v>
      </c>
      <c r="BQ450" s="986">
        <v>0</v>
      </c>
      <c r="BR450" s="987">
        <v>0</v>
      </c>
      <c r="BS450" s="986">
        <v>0</v>
      </c>
      <c r="BT450" s="987">
        <v>0</v>
      </c>
      <c r="BU450" s="986">
        <v>0</v>
      </c>
      <c r="BV450" s="987">
        <v>0</v>
      </c>
      <c r="BW450" s="986">
        <v>0</v>
      </c>
      <c r="BX450" s="987">
        <v>0</v>
      </c>
      <c r="BY450" s="986">
        <v>0</v>
      </c>
      <c r="BZ450" s="987">
        <v>0</v>
      </c>
      <c r="CA450" s="988">
        <v>0</v>
      </c>
      <c r="CB450" s="946"/>
      <c r="CC450" s="971"/>
      <c r="CD450" s="946"/>
      <c r="CE450" s="972"/>
      <c r="CF450" s="946"/>
      <c r="CG450" s="985">
        <v>0</v>
      </c>
      <c r="CH450" s="986">
        <v>0</v>
      </c>
      <c r="CI450" s="987">
        <v>0</v>
      </c>
      <c r="CJ450" s="986">
        <v>0</v>
      </c>
      <c r="CK450" s="987">
        <v>0</v>
      </c>
      <c r="CL450" s="986">
        <v>0</v>
      </c>
      <c r="CM450" s="987">
        <v>0</v>
      </c>
      <c r="CN450" s="986">
        <v>0</v>
      </c>
      <c r="CO450" s="987">
        <v>0</v>
      </c>
      <c r="CP450" s="986">
        <v>0</v>
      </c>
      <c r="CQ450" s="987">
        <v>0</v>
      </c>
      <c r="CR450" s="986">
        <v>0</v>
      </c>
      <c r="CS450" s="987">
        <v>0</v>
      </c>
      <c r="CT450" s="986">
        <v>0</v>
      </c>
      <c r="CU450" s="987">
        <v>0</v>
      </c>
      <c r="CV450" s="986">
        <v>0</v>
      </c>
      <c r="CW450" s="987">
        <v>0</v>
      </c>
      <c r="CX450" s="986">
        <v>0</v>
      </c>
      <c r="CY450" s="987">
        <v>0</v>
      </c>
      <c r="CZ450" s="986">
        <v>0</v>
      </c>
      <c r="DA450" s="987">
        <v>0</v>
      </c>
      <c r="DB450" s="986">
        <v>0</v>
      </c>
      <c r="DC450" s="987">
        <v>0</v>
      </c>
      <c r="DD450" s="986">
        <v>0</v>
      </c>
      <c r="DE450" s="987">
        <v>0</v>
      </c>
      <c r="DF450" s="986">
        <v>0</v>
      </c>
      <c r="DG450" s="987">
        <v>0</v>
      </c>
      <c r="DH450" s="986">
        <v>0</v>
      </c>
      <c r="DI450" s="987">
        <v>0</v>
      </c>
      <c r="DJ450" s="986">
        <v>0</v>
      </c>
      <c r="DK450" s="987">
        <v>0</v>
      </c>
      <c r="DL450" s="986">
        <v>0</v>
      </c>
      <c r="DM450" s="987">
        <v>0</v>
      </c>
      <c r="DN450" s="986">
        <v>0</v>
      </c>
      <c r="DO450" s="987">
        <v>0</v>
      </c>
      <c r="DP450" s="988">
        <v>0</v>
      </c>
      <c r="DQ450" s="946"/>
      <c r="DR450" s="973"/>
      <c r="DS450" s="946"/>
      <c r="DT450" s="985">
        <v>0</v>
      </c>
      <c r="DU450" s="986">
        <v>0</v>
      </c>
      <c r="DV450" s="987">
        <v>0</v>
      </c>
      <c r="DW450" s="986">
        <v>0</v>
      </c>
      <c r="DX450" s="987">
        <v>0</v>
      </c>
      <c r="DY450" s="986">
        <v>0</v>
      </c>
      <c r="DZ450" s="987">
        <v>0</v>
      </c>
      <c r="EA450" s="986">
        <v>0</v>
      </c>
      <c r="EB450" s="987">
        <v>0</v>
      </c>
      <c r="EC450" s="986">
        <v>0</v>
      </c>
      <c r="ED450" s="987">
        <v>0</v>
      </c>
      <c r="EE450" s="986">
        <v>0</v>
      </c>
      <c r="EF450" s="987">
        <v>0</v>
      </c>
      <c r="EG450" s="986">
        <v>0</v>
      </c>
      <c r="EH450" s="987">
        <v>0</v>
      </c>
      <c r="EI450" s="986">
        <v>0</v>
      </c>
      <c r="EJ450" s="987">
        <v>0</v>
      </c>
      <c r="EK450" s="986">
        <v>0</v>
      </c>
      <c r="EL450" s="987">
        <v>0</v>
      </c>
      <c r="EM450" s="986">
        <v>0</v>
      </c>
      <c r="EN450" s="987">
        <v>0</v>
      </c>
      <c r="EO450" s="986">
        <v>0</v>
      </c>
      <c r="EP450" s="987">
        <v>0</v>
      </c>
      <c r="EQ450" s="986">
        <v>0</v>
      </c>
      <c r="ER450" s="987">
        <v>0</v>
      </c>
      <c r="ES450" s="986">
        <v>0</v>
      </c>
      <c r="ET450" s="987">
        <v>0</v>
      </c>
      <c r="EU450" s="986">
        <v>0</v>
      </c>
      <c r="EV450" s="987">
        <v>0</v>
      </c>
      <c r="EW450" s="986">
        <v>0</v>
      </c>
      <c r="EX450" s="987">
        <v>0</v>
      </c>
      <c r="EY450" s="986">
        <v>0</v>
      </c>
      <c r="EZ450" s="987">
        <v>0</v>
      </c>
      <c r="FA450" s="986">
        <v>0</v>
      </c>
      <c r="FB450" s="987">
        <v>0</v>
      </c>
      <c r="FC450" s="988">
        <v>0</v>
      </c>
      <c r="FD450" s="946"/>
      <c r="FE450" s="974"/>
      <c r="FF450" s="946"/>
      <c r="FG450" s="975"/>
      <c r="FI450" s="989" t="b">
        <v>1</v>
      </c>
    </row>
    <row r="451" spans="2:165" hidden="1" outlineLevel="1">
      <c r="B451" s="990">
        <v>429</v>
      </c>
      <c r="C451" s="1011" t="s">
        <v>761</v>
      </c>
      <c r="E451" s="992">
        <v>0</v>
      </c>
      <c r="F451" s="993">
        <v>0</v>
      </c>
      <c r="G451" s="994">
        <v>0</v>
      </c>
      <c r="H451" s="993">
        <v>0</v>
      </c>
      <c r="I451" s="994">
        <v>0</v>
      </c>
      <c r="J451" s="993">
        <v>0</v>
      </c>
      <c r="K451" s="994">
        <v>0</v>
      </c>
      <c r="L451" s="993">
        <v>0</v>
      </c>
      <c r="M451" s="994">
        <v>0</v>
      </c>
      <c r="N451" s="993">
        <v>0</v>
      </c>
      <c r="O451" s="994">
        <v>0</v>
      </c>
      <c r="P451" s="993">
        <v>0</v>
      </c>
      <c r="Q451" s="994">
        <v>0</v>
      </c>
      <c r="R451" s="993">
        <v>0</v>
      </c>
      <c r="S451" s="994">
        <v>0</v>
      </c>
      <c r="T451" s="993">
        <v>0</v>
      </c>
      <c r="U451" s="994">
        <v>0</v>
      </c>
      <c r="V451" s="993">
        <v>0</v>
      </c>
      <c r="W451" s="994">
        <v>0</v>
      </c>
      <c r="X451" s="993">
        <v>0</v>
      </c>
      <c r="Y451" s="994">
        <v>0</v>
      </c>
      <c r="Z451" s="993">
        <v>0</v>
      </c>
      <c r="AA451" s="994">
        <v>0</v>
      </c>
      <c r="AB451" s="993">
        <v>0</v>
      </c>
      <c r="AC451" s="994">
        <v>0</v>
      </c>
      <c r="AD451" s="993">
        <v>0</v>
      </c>
      <c r="AE451" s="994">
        <v>0</v>
      </c>
      <c r="AF451" s="993">
        <v>0</v>
      </c>
      <c r="AG451" s="994">
        <v>0</v>
      </c>
      <c r="AH451" s="993">
        <v>0</v>
      </c>
      <c r="AI451" s="994">
        <v>0</v>
      </c>
      <c r="AJ451" s="993">
        <v>0</v>
      </c>
      <c r="AK451" s="994">
        <v>0</v>
      </c>
      <c r="AL451" s="993">
        <v>0</v>
      </c>
      <c r="AM451" s="994">
        <v>0</v>
      </c>
      <c r="AN451" s="995">
        <v>0</v>
      </c>
      <c r="AO451" s="946"/>
      <c r="AP451" s="964"/>
      <c r="AQ451" s="946"/>
      <c r="AR451" s="992">
        <v>0</v>
      </c>
      <c r="AS451" s="993">
        <v>0</v>
      </c>
      <c r="AT451" s="994">
        <v>0</v>
      </c>
      <c r="AU451" s="993">
        <v>0</v>
      </c>
      <c r="AV451" s="994">
        <v>0</v>
      </c>
      <c r="AW451" s="993">
        <v>0</v>
      </c>
      <c r="AX451" s="994">
        <v>0</v>
      </c>
      <c r="AY451" s="993">
        <v>0</v>
      </c>
      <c r="AZ451" s="994">
        <v>0</v>
      </c>
      <c r="BA451" s="993">
        <v>0</v>
      </c>
      <c r="BB451" s="994">
        <v>0</v>
      </c>
      <c r="BC451" s="993">
        <v>0</v>
      </c>
      <c r="BD451" s="994">
        <v>0</v>
      </c>
      <c r="BE451" s="993">
        <v>0</v>
      </c>
      <c r="BF451" s="994">
        <v>0</v>
      </c>
      <c r="BG451" s="993">
        <v>0</v>
      </c>
      <c r="BH451" s="994">
        <v>0</v>
      </c>
      <c r="BI451" s="993">
        <v>0</v>
      </c>
      <c r="BJ451" s="994">
        <v>0</v>
      </c>
      <c r="BK451" s="993">
        <v>0</v>
      </c>
      <c r="BL451" s="994">
        <v>0</v>
      </c>
      <c r="BM451" s="993">
        <v>0</v>
      </c>
      <c r="BN451" s="994">
        <v>0</v>
      </c>
      <c r="BO451" s="993">
        <v>0</v>
      </c>
      <c r="BP451" s="994">
        <v>0</v>
      </c>
      <c r="BQ451" s="993">
        <v>0</v>
      </c>
      <c r="BR451" s="994">
        <v>0</v>
      </c>
      <c r="BS451" s="993">
        <v>0</v>
      </c>
      <c r="BT451" s="994">
        <v>0</v>
      </c>
      <c r="BU451" s="993">
        <v>0</v>
      </c>
      <c r="BV451" s="994">
        <v>0</v>
      </c>
      <c r="BW451" s="993">
        <v>0</v>
      </c>
      <c r="BX451" s="994">
        <v>0</v>
      </c>
      <c r="BY451" s="993">
        <v>0</v>
      </c>
      <c r="BZ451" s="994">
        <v>0</v>
      </c>
      <c r="CA451" s="995">
        <v>0</v>
      </c>
      <c r="CB451" s="946"/>
      <c r="CC451" s="971"/>
      <c r="CD451" s="946"/>
      <c r="CE451" s="972"/>
      <c r="CF451" s="946"/>
      <c r="CG451" s="992">
        <v>0</v>
      </c>
      <c r="CH451" s="993">
        <v>0</v>
      </c>
      <c r="CI451" s="994">
        <v>0</v>
      </c>
      <c r="CJ451" s="993">
        <v>0</v>
      </c>
      <c r="CK451" s="994">
        <v>0</v>
      </c>
      <c r="CL451" s="993">
        <v>0</v>
      </c>
      <c r="CM451" s="994">
        <v>0</v>
      </c>
      <c r="CN451" s="993">
        <v>0</v>
      </c>
      <c r="CO451" s="994">
        <v>0</v>
      </c>
      <c r="CP451" s="993">
        <v>0</v>
      </c>
      <c r="CQ451" s="994">
        <v>0</v>
      </c>
      <c r="CR451" s="993">
        <v>0</v>
      </c>
      <c r="CS451" s="994">
        <v>0</v>
      </c>
      <c r="CT451" s="993">
        <v>0</v>
      </c>
      <c r="CU451" s="994">
        <v>0</v>
      </c>
      <c r="CV451" s="993">
        <v>0</v>
      </c>
      <c r="CW451" s="994">
        <v>0</v>
      </c>
      <c r="CX451" s="993">
        <v>0</v>
      </c>
      <c r="CY451" s="994">
        <v>0</v>
      </c>
      <c r="CZ451" s="993">
        <v>0</v>
      </c>
      <c r="DA451" s="994">
        <v>0</v>
      </c>
      <c r="DB451" s="993">
        <v>0</v>
      </c>
      <c r="DC451" s="994">
        <v>0</v>
      </c>
      <c r="DD451" s="993">
        <v>0</v>
      </c>
      <c r="DE451" s="994">
        <v>0</v>
      </c>
      <c r="DF451" s="993">
        <v>0</v>
      </c>
      <c r="DG451" s="994">
        <v>0</v>
      </c>
      <c r="DH451" s="993">
        <v>0</v>
      </c>
      <c r="DI451" s="994">
        <v>0</v>
      </c>
      <c r="DJ451" s="993">
        <v>0</v>
      </c>
      <c r="DK451" s="994">
        <v>0</v>
      </c>
      <c r="DL451" s="993">
        <v>0</v>
      </c>
      <c r="DM451" s="994">
        <v>0</v>
      </c>
      <c r="DN451" s="993">
        <v>0</v>
      </c>
      <c r="DO451" s="994">
        <v>0</v>
      </c>
      <c r="DP451" s="995">
        <v>0</v>
      </c>
      <c r="DQ451" s="946"/>
      <c r="DR451" s="973"/>
      <c r="DS451" s="946"/>
      <c r="DT451" s="992">
        <v>0</v>
      </c>
      <c r="DU451" s="993">
        <v>0</v>
      </c>
      <c r="DV451" s="994">
        <v>0</v>
      </c>
      <c r="DW451" s="993">
        <v>0</v>
      </c>
      <c r="DX451" s="994">
        <v>0</v>
      </c>
      <c r="DY451" s="993">
        <v>0</v>
      </c>
      <c r="DZ451" s="994">
        <v>0</v>
      </c>
      <c r="EA451" s="993">
        <v>0</v>
      </c>
      <c r="EB451" s="994">
        <v>0</v>
      </c>
      <c r="EC451" s="993">
        <v>0</v>
      </c>
      <c r="ED451" s="994">
        <v>0</v>
      </c>
      <c r="EE451" s="993">
        <v>0</v>
      </c>
      <c r="EF451" s="994">
        <v>0</v>
      </c>
      <c r="EG451" s="993">
        <v>0</v>
      </c>
      <c r="EH451" s="994">
        <v>0</v>
      </c>
      <c r="EI451" s="993">
        <v>0</v>
      </c>
      <c r="EJ451" s="994">
        <v>0</v>
      </c>
      <c r="EK451" s="993">
        <v>0</v>
      </c>
      <c r="EL451" s="994">
        <v>0</v>
      </c>
      <c r="EM451" s="993">
        <v>0</v>
      </c>
      <c r="EN451" s="994">
        <v>0</v>
      </c>
      <c r="EO451" s="993">
        <v>0</v>
      </c>
      <c r="EP451" s="994">
        <v>0</v>
      </c>
      <c r="EQ451" s="993">
        <v>0</v>
      </c>
      <c r="ER451" s="994">
        <v>0</v>
      </c>
      <c r="ES451" s="993">
        <v>0</v>
      </c>
      <c r="ET451" s="994">
        <v>0</v>
      </c>
      <c r="EU451" s="993">
        <v>0</v>
      </c>
      <c r="EV451" s="994">
        <v>0</v>
      </c>
      <c r="EW451" s="993">
        <v>0</v>
      </c>
      <c r="EX451" s="994">
        <v>0</v>
      </c>
      <c r="EY451" s="993">
        <v>0</v>
      </c>
      <c r="EZ451" s="994">
        <v>0</v>
      </c>
      <c r="FA451" s="993">
        <v>0</v>
      </c>
      <c r="FB451" s="994">
        <v>0</v>
      </c>
      <c r="FC451" s="995">
        <v>0</v>
      </c>
      <c r="FD451" s="946"/>
      <c r="FE451" s="974"/>
      <c r="FF451" s="946"/>
      <c r="FG451" s="975"/>
      <c r="FI451" s="996" t="b">
        <v>1</v>
      </c>
    </row>
    <row r="452" spans="2:165" hidden="1" outlineLevel="1">
      <c r="B452" s="983">
        <v>430</v>
      </c>
      <c r="C452" s="1012" t="s">
        <v>762</v>
      </c>
      <c r="E452" s="985">
        <v>0</v>
      </c>
      <c r="F452" s="986">
        <v>0</v>
      </c>
      <c r="G452" s="987">
        <v>0</v>
      </c>
      <c r="H452" s="986">
        <v>0</v>
      </c>
      <c r="I452" s="987">
        <v>0</v>
      </c>
      <c r="J452" s="986">
        <v>0</v>
      </c>
      <c r="K452" s="987">
        <v>0</v>
      </c>
      <c r="L452" s="986">
        <v>0</v>
      </c>
      <c r="M452" s="987">
        <v>0</v>
      </c>
      <c r="N452" s="986">
        <v>0</v>
      </c>
      <c r="O452" s="987">
        <v>0</v>
      </c>
      <c r="P452" s="986">
        <v>0</v>
      </c>
      <c r="Q452" s="987">
        <v>0</v>
      </c>
      <c r="R452" s="986">
        <v>0</v>
      </c>
      <c r="S452" s="987">
        <v>0</v>
      </c>
      <c r="T452" s="986">
        <v>0</v>
      </c>
      <c r="U452" s="987">
        <v>0</v>
      </c>
      <c r="V452" s="986">
        <v>0</v>
      </c>
      <c r="W452" s="987">
        <v>0</v>
      </c>
      <c r="X452" s="986">
        <v>0</v>
      </c>
      <c r="Y452" s="987">
        <v>0</v>
      </c>
      <c r="Z452" s="986">
        <v>0</v>
      </c>
      <c r="AA452" s="987">
        <v>0</v>
      </c>
      <c r="AB452" s="986">
        <v>0</v>
      </c>
      <c r="AC452" s="987">
        <v>0</v>
      </c>
      <c r="AD452" s="986">
        <v>0</v>
      </c>
      <c r="AE452" s="987">
        <v>0</v>
      </c>
      <c r="AF452" s="986">
        <v>0</v>
      </c>
      <c r="AG452" s="987">
        <v>0</v>
      </c>
      <c r="AH452" s="986">
        <v>0</v>
      </c>
      <c r="AI452" s="987">
        <v>0</v>
      </c>
      <c r="AJ452" s="986">
        <v>0</v>
      </c>
      <c r="AK452" s="987">
        <v>0</v>
      </c>
      <c r="AL452" s="986">
        <v>0</v>
      </c>
      <c r="AM452" s="987">
        <v>0</v>
      </c>
      <c r="AN452" s="988">
        <v>0</v>
      </c>
      <c r="AO452" s="946"/>
      <c r="AP452" s="964"/>
      <c r="AQ452" s="946"/>
      <c r="AR452" s="985">
        <v>0</v>
      </c>
      <c r="AS452" s="986">
        <v>0</v>
      </c>
      <c r="AT452" s="987">
        <v>0</v>
      </c>
      <c r="AU452" s="986">
        <v>0</v>
      </c>
      <c r="AV452" s="987">
        <v>0</v>
      </c>
      <c r="AW452" s="986">
        <v>0</v>
      </c>
      <c r="AX452" s="987">
        <v>0</v>
      </c>
      <c r="AY452" s="986">
        <v>0</v>
      </c>
      <c r="AZ452" s="987">
        <v>0</v>
      </c>
      <c r="BA452" s="986">
        <v>0</v>
      </c>
      <c r="BB452" s="987">
        <v>0</v>
      </c>
      <c r="BC452" s="986">
        <v>0</v>
      </c>
      <c r="BD452" s="987">
        <v>0</v>
      </c>
      <c r="BE452" s="986">
        <v>0</v>
      </c>
      <c r="BF452" s="987">
        <v>0</v>
      </c>
      <c r="BG452" s="986">
        <v>0</v>
      </c>
      <c r="BH452" s="987">
        <v>0</v>
      </c>
      <c r="BI452" s="986">
        <v>0</v>
      </c>
      <c r="BJ452" s="987">
        <v>0</v>
      </c>
      <c r="BK452" s="986">
        <v>0</v>
      </c>
      <c r="BL452" s="987">
        <v>0</v>
      </c>
      <c r="BM452" s="986">
        <v>0</v>
      </c>
      <c r="BN452" s="987">
        <v>0</v>
      </c>
      <c r="BO452" s="986">
        <v>0</v>
      </c>
      <c r="BP452" s="987">
        <v>0</v>
      </c>
      <c r="BQ452" s="986">
        <v>0</v>
      </c>
      <c r="BR452" s="987">
        <v>0</v>
      </c>
      <c r="BS452" s="986">
        <v>0</v>
      </c>
      <c r="BT452" s="987">
        <v>0</v>
      </c>
      <c r="BU452" s="986">
        <v>0</v>
      </c>
      <c r="BV452" s="987">
        <v>0</v>
      </c>
      <c r="BW452" s="986">
        <v>0</v>
      </c>
      <c r="BX452" s="987">
        <v>0</v>
      </c>
      <c r="BY452" s="986">
        <v>0</v>
      </c>
      <c r="BZ452" s="987">
        <v>0</v>
      </c>
      <c r="CA452" s="988">
        <v>0</v>
      </c>
      <c r="CB452" s="946"/>
      <c r="CC452" s="971"/>
      <c r="CD452" s="946"/>
      <c r="CE452" s="972"/>
      <c r="CF452" s="946"/>
      <c r="CG452" s="985">
        <v>0</v>
      </c>
      <c r="CH452" s="986">
        <v>0</v>
      </c>
      <c r="CI452" s="987">
        <v>0</v>
      </c>
      <c r="CJ452" s="986">
        <v>0</v>
      </c>
      <c r="CK452" s="987">
        <v>0</v>
      </c>
      <c r="CL452" s="986">
        <v>0</v>
      </c>
      <c r="CM452" s="987">
        <v>0</v>
      </c>
      <c r="CN452" s="986">
        <v>0</v>
      </c>
      <c r="CO452" s="987">
        <v>0</v>
      </c>
      <c r="CP452" s="986">
        <v>0</v>
      </c>
      <c r="CQ452" s="987">
        <v>0</v>
      </c>
      <c r="CR452" s="986">
        <v>0</v>
      </c>
      <c r="CS452" s="987">
        <v>0</v>
      </c>
      <c r="CT452" s="986">
        <v>0</v>
      </c>
      <c r="CU452" s="987">
        <v>0</v>
      </c>
      <c r="CV452" s="986">
        <v>0</v>
      </c>
      <c r="CW452" s="987">
        <v>0</v>
      </c>
      <c r="CX452" s="986">
        <v>0</v>
      </c>
      <c r="CY452" s="987">
        <v>0</v>
      </c>
      <c r="CZ452" s="986">
        <v>0</v>
      </c>
      <c r="DA452" s="987">
        <v>0</v>
      </c>
      <c r="DB452" s="986">
        <v>0</v>
      </c>
      <c r="DC452" s="987">
        <v>0</v>
      </c>
      <c r="DD452" s="986">
        <v>0</v>
      </c>
      <c r="DE452" s="987">
        <v>0</v>
      </c>
      <c r="DF452" s="986">
        <v>0</v>
      </c>
      <c r="DG452" s="987">
        <v>0</v>
      </c>
      <c r="DH452" s="986">
        <v>0</v>
      </c>
      <c r="DI452" s="987">
        <v>0</v>
      </c>
      <c r="DJ452" s="986">
        <v>0</v>
      </c>
      <c r="DK452" s="987">
        <v>0</v>
      </c>
      <c r="DL452" s="986">
        <v>0</v>
      </c>
      <c r="DM452" s="987">
        <v>0</v>
      </c>
      <c r="DN452" s="986">
        <v>0</v>
      </c>
      <c r="DO452" s="987">
        <v>0</v>
      </c>
      <c r="DP452" s="988">
        <v>0</v>
      </c>
      <c r="DQ452" s="946"/>
      <c r="DR452" s="973"/>
      <c r="DS452" s="946"/>
      <c r="DT452" s="985">
        <v>0</v>
      </c>
      <c r="DU452" s="986">
        <v>0</v>
      </c>
      <c r="DV452" s="987">
        <v>0</v>
      </c>
      <c r="DW452" s="986">
        <v>0</v>
      </c>
      <c r="DX452" s="987">
        <v>0</v>
      </c>
      <c r="DY452" s="986">
        <v>0</v>
      </c>
      <c r="DZ452" s="987">
        <v>0</v>
      </c>
      <c r="EA452" s="986">
        <v>0</v>
      </c>
      <c r="EB452" s="987">
        <v>0</v>
      </c>
      <c r="EC452" s="986">
        <v>0</v>
      </c>
      <c r="ED452" s="987">
        <v>0</v>
      </c>
      <c r="EE452" s="986">
        <v>0</v>
      </c>
      <c r="EF452" s="987">
        <v>0</v>
      </c>
      <c r="EG452" s="986">
        <v>0</v>
      </c>
      <c r="EH452" s="987">
        <v>0</v>
      </c>
      <c r="EI452" s="986">
        <v>0</v>
      </c>
      <c r="EJ452" s="987">
        <v>0</v>
      </c>
      <c r="EK452" s="986">
        <v>0</v>
      </c>
      <c r="EL452" s="987">
        <v>0</v>
      </c>
      <c r="EM452" s="986">
        <v>0</v>
      </c>
      <c r="EN452" s="987">
        <v>0</v>
      </c>
      <c r="EO452" s="986">
        <v>0</v>
      </c>
      <c r="EP452" s="987">
        <v>0</v>
      </c>
      <c r="EQ452" s="986">
        <v>0</v>
      </c>
      <c r="ER452" s="987">
        <v>0</v>
      </c>
      <c r="ES452" s="986">
        <v>0</v>
      </c>
      <c r="ET452" s="987">
        <v>0</v>
      </c>
      <c r="EU452" s="986">
        <v>0</v>
      </c>
      <c r="EV452" s="987">
        <v>0</v>
      </c>
      <c r="EW452" s="986">
        <v>0</v>
      </c>
      <c r="EX452" s="987">
        <v>0</v>
      </c>
      <c r="EY452" s="986">
        <v>0</v>
      </c>
      <c r="EZ452" s="987">
        <v>0</v>
      </c>
      <c r="FA452" s="986">
        <v>0</v>
      </c>
      <c r="FB452" s="987">
        <v>0</v>
      </c>
      <c r="FC452" s="988">
        <v>0</v>
      </c>
      <c r="FD452" s="946"/>
      <c r="FE452" s="974"/>
      <c r="FF452" s="946"/>
      <c r="FG452" s="975"/>
      <c r="FI452" s="989" t="b">
        <v>1</v>
      </c>
    </row>
    <row r="453" spans="2:165" hidden="1" outlineLevel="1">
      <c r="B453" s="990">
        <v>431</v>
      </c>
      <c r="C453" s="1011" t="s">
        <v>763</v>
      </c>
      <c r="E453" s="992">
        <v>0</v>
      </c>
      <c r="F453" s="993">
        <v>0</v>
      </c>
      <c r="G453" s="994">
        <v>0</v>
      </c>
      <c r="H453" s="993">
        <v>0</v>
      </c>
      <c r="I453" s="994">
        <v>0</v>
      </c>
      <c r="J453" s="993">
        <v>0</v>
      </c>
      <c r="K453" s="994">
        <v>0</v>
      </c>
      <c r="L453" s="993">
        <v>0</v>
      </c>
      <c r="M453" s="994">
        <v>0</v>
      </c>
      <c r="N453" s="993">
        <v>0</v>
      </c>
      <c r="O453" s="994">
        <v>0</v>
      </c>
      <c r="P453" s="993">
        <v>0</v>
      </c>
      <c r="Q453" s="994">
        <v>0</v>
      </c>
      <c r="R453" s="993">
        <v>0</v>
      </c>
      <c r="S453" s="994">
        <v>0</v>
      </c>
      <c r="T453" s="993">
        <v>0</v>
      </c>
      <c r="U453" s="994">
        <v>0</v>
      </c>
      <c r="V453" s="993">
        <v>0</v>
      </c>
      <c r="W453" s="994">
        <v>0</v>
      </c>
      <c r="X453" s="993">
        <v>0</v>
      </c>
      <c r="Y453" s="994">
        <v>0</v>
      </c>
      <c r="Z453" s="993">
        <v>0</v>
      </c>
      <c r="AA453" s="994">
        <v>0</v>
      </c>
      <c r="AB453" s="993">
        <v>0</v>
      </c>
      <c r="AC453" s="994">
        <v>0</v>
      </c>
      <c r="AD453" s="993">
        <v>0</v>
      </c>
      <c r="AE453" s="994">
        <v>0</v>
      </c>
      <c r="AF453" s="993">
        <v>0</v>
      </c>
      <c r="AG453" s="994">
        <v>0</v>
      </c>
      <c r="AH453" s="993">
        <v>0</v>
      </c>
      <c r="AI453" s="994">
        <v>0</v>
      </c>
      <c r="AJ453" s="993">
        <v>0</v>
      </c>
      <c r="AK453" s="994">
        <v>0</v>
      </c>
      <c r="AL453" s="993">
        <v>0</v>
      </c>
      <c r="AM453" s="994">
        <v>0</v>
      </c>
      <c r="AN453" s="995">
        <v>0</v>
      </c>
      <c r="AO453" s="946"/>
      <c r="AP453" s="964"/>
      <c r="AQ453" s="946"/>
      <c r="AR453" s="992">
        <v>0</v>
      </c>
      <c r="AS453" s="993">
        <v>0</v>
      </c>
      <c r="AT453" s="994">
        <v>0</v>
      </c>
      <c r="AU453" s="993">
        <v>0</v>
      </c>
      <c r="AV453" s="994">
        <v>0</v>
      </c>
      <c r="AW453" s="993">
        <v>0</v>
      </c>
      <c r="AX453" s="994">
        <v>0</v>
      </c>
      <c r="AY453" s="993">
        <v>0</v>
      </c>
      <c r="AZ453" s="994">
        <v>0</v>
      </c>
      <c r="BA453" s="993">
        <v>0</v>
      </c>
      <c r="BB453" s="994">
        <v>0</v>
      </c>
      <c r="BC453" s="993">
        <v>0</v>
      </c>
      <c r="BD453" s="994">
        <v>0</v>
      </c>
      <c r="BE453" s="993">
        <v>0</v>
      </c>
      <c r="BF453" s="994">
        <v>0</v>
      </c>
      <c r="BG453" s="993">
        <v>0</v>
      </c>
      <c r="BH453" s="994">
        <v>0</v>
      </c>
      <c r="BI453" s="993">
        <v>0</v>
      </c>
      <c r="BJ453" s="994">
        <v>0</v>
      </c>
      <c r="BK453" s="993">
        <v>0</v>
      </c>
      <c r="BL453" s="994">
        <v>0</v>
      </c>
      <c r="BM453" s="993">
        <v>0</v>
      </c>
      <c r="BN453" s="994">
        <v>0</v>
      </c>
      <c r="BO453" s="993">
        <v>0</v>
      </c>
      <c r="BP453" s="994">
        <v>0</v>
      </c>
      <c r="BQ453" s="993">
        <v>0</v>
      </c>
      <c r="BR453" s="994">
        <v>0</v>
      </c>
      <c r="BS453" s="993">
        <v>0</v>
      </c>
      <c r="BT453" s="994">
        <v>0</v>
      </c>
      <c r="BU453" s="993">
        <v>0</v>
      </c>
      <c r="BV453" s="994">
        <v>0</v>
      </c>
      <c r="BW453" s="993">
        <v>0</v>
      </c>
      <c r="BX453" s="994">
        <v>0</v>
      </c>
      <c r="BY453" s="993">
        <v>0</v>
      </c>
      <c r="BZ453" s="994">
        <v>0</v>
      </c>
      <c r="CA453" s="995">
        <v>0</v>
      </c>
      <c r="CB453" s="946"/>
      <c r="CC453" s="971"/>
      <c r="CD453" s="946"/>
      <c r="CE453" s="972"/>
      <c r="CF453" s="946"/>
      <c r="CG453" s="992">
        <v>0</v>
      </c>
      <c r="CH453" s="993">
        <v>0</v>
      </c>
      <c r="CI453" s="994">
        <v>0</v>
      </c>
      <c r="CJ453" s="993">
        <v>0</v>
      </c>
      <c r="CK453" s="994">
        <v>0</v>
      </c>
      <c r="CL453" s="993">
        <v>0</v>
      </c>
      <c r="CM453" s="994">
        <v>0</v>
      </c>
      <c r="CN453" s="993">
        <v>0</v>
      </c>
      <c r="CO453" s="994">
        <v>0</v>
      </c>
      <c r="CP453" s="993">
        <v>0</v>
      </c>
      <c r="CQ453" s="994">
        <v>0</v>
      </c>
      <c r="CR453" s="993">
        <v>0</v>
      </c>
      <c r="CS453" s="994">
        <v>0</v>
      </c>
      <c r="CT453" s="993">
        <v>0</v>
      </c>
      <c r="CU453" s="994">
        <v>0</v>
      </c>
      <c r="CV453" s="993">
        <v>0</v>
      </c>
      <c r="CW453" s="994">
        <v>0</v>
      </c>
      <c r="CX453" s="993">
        <v>0</v>
      </c>
      <c r="CY453" s="994">
        <v>0</v>
      </c>
      <c r="CZ453" s="993">
        <v>0</v>
      </c>
      <c r="DA453" s="994">
        <v>0</v>
      </c>
      <c r="DB453" s="993">
        <v>0</v>
      </c>
      <c r="DC453" s="994">
        <v>0</v>
      </c>
      <c r="DD453" s="993">
        <v>0</v>
      </c>
      <c r="DE453" s="994">
        <v>0</v>
      </c>
      <c r="DF453" s="993">
        <v>0</v>
      </c>
      <c r="DG453" s="994">
        <v>0</v>
      </c>
      <c r="DH453" s="993">
        <v>0</v>
      </c>
      <c r="DI453" s="994">
        <v>0</v>
      </c>
      <c r="DJ453" s="993">
        <v>0</v>
      </c>
      <c r="DK453" s="994">
        <v>0</v>
      </c>
      <c r="DL453" s="993">
        <v>0</v>
      </c>
      <c r="DM453" s="994">
        <v>0</v>
      </c>
      <c r="DN453" s="993">
        <v>0</v>
      </c>
      <c r="DO453" s="994">
        <v>0</v>
      </c>
      <c r="DP453" s="995">
        <v>0</v>
      </c>
      <c r="DQ453" s="946"/>
      <c r="DR453" s="973"/>
      <c r="DS453" s="946"/>
      <c r="DT453" s="992">
        <v>0</v>
      </c>
      <c r="DU453" s="993">
        <v>0</v>
      </c>
      <c r="DV453" s="994">
        <v>0</v>
      </c>
      <c r="DW453" s="993">
        <v>0</v>
      </c>
      <c r="DX453" s="994">
        <v>0</v>
      </c>
      <c r="DY453" s="993">
        <v>0</v>
      </c>
      <c r="DZ453" s="994">
        <v>0</v>
      </c>
      <c r="EA453" s="993">
        <v>0</v>
      </c>
      <c r="EB453" s="994">
        <v>0</v>
      </c>
      <c r="EC453" s="993">
        <v>0</v>
      </c>
      <c r="ED453" s="994">
        <v>0</v>
      </c>
      <c r="EE453" s="993">
        <v>0</v>
      </c>
      <c r="EF453" s="994">
        <v>0</v>
      </c>
      <c r="EG453" s="993">
        <v>0</v>
      </c>
      <c r="EH453" s="994">
        <v>0</v>
      </c>
      <c r="EI453" s="993">
        <v>0</v>
      </c>
      <c r="EJ453" s="994">
        <v>0</v>
      </c>
      <c r="EK453" s="993">
        <v>0</v>
      </c>
      <c r="EL453" s="994">
        <v>0</v>
      </c>
      <c r="EM453" s="993">
        <v>0</v>
      </c>
      <c r="EN453" s="994">
        <v>0</v>
      </c>
      <c r="EO453" s="993">
        <v>0</v>
      </c>
      <c r="EP453" s="994">
        <v>0</v>
      </c>
      <c r="EQ453" s="993">
        <v>0</v>
      </c>
      <c r="ER453" s="994">
        <v>0</v>
      </c>
      <c r="ES453" s="993">
        <v>0</v>
      </c>
      <c r="ET453" s="994">
        <v>0</v>
      </c>
      <c r="EU453" s="993">
        <v>0</v>
      </c>
      <c r="EV453" s="994">
        <v>0</v>
      </c>
      <c r="EW453" s="993">
        <v>0</v>
      </c>
      <c r="EX453" s="994">
        <v>0</v>
      </c>
      <c r="EY453" s="993">
        <v>0</v>
      </c>
      <c r="EZ453" s="994">
        <v>0</v>
      </c>
      <c r="FA453" s="993">
        <v>0</v>
      </c>
      <c r="FB453" s="994">
        <v>0</v>
      </c>
      <c r="FC453" s="995">
        <v>0</v>
      </c>
      <c r="FD453" s="946"/>
      <c r="FE453" s="974"/>
      <c r="FF453" s="946"/>
      <c r="FG453" s="975"/>
      <c r="FI453" s="996" t="b">
        <v>1</v>
      </c>
    </row>
    <row r="454" spans="2:165" hidden="1" outlineLevel="1">
      <c r="B454" s="983">
        <v>432</v>
      </c>
      <c r="C454" s="1012" t="s">
        <v>764</v>
      </c>
      <c r="E454" s="985">
        <v>0</v>
      </c>
      <c r="F454" s="986">
        <v>0</v>
      </c>
      <c r="G454" s="987">
        <v>0</v>
      </c>
      <c r="H454" s="986">
        <v>0</v>
      </c>
      <c r="I454" s="987">
        <v>0</v>
      </c>
      <c r="J454" s="986">
        <v>0</v>
      </c>
      <c r="K454" s="987">
        <v>0</v>
      </c>
      <c r="L454" s="986">
        <v>0</v>
      </c>
      <c r="M454" s="987">
        <v>0</v>
      </c>
      <c r="N454" s="986">
        <v>0</v>
      </c>
      <c r="O454" s="987">
        <v>0</v>
      </c>
      <c r="P454" s="986">
        <v>0</v>
      </c>
      <c r="Q454" s="987">
        <v>0</v>
      </c>
      <c r="R454" s="986">
        <v>0</v>
      </c>
      <c r="S454" s="987">
        <v>0</v>
      </c>
      <c r="T454" s="986">
        <v>0</v>
      </c>
      <c r="U454" s="987">
        <v>0</v>
      </c>
      <c r="V454" s="986">
        <v>0</v>
      </c>
      <c r="W454" s="987">
        <v>0</v>
      </c>
      <c r="X454" s="986">
        <v>0</v>
      </c>
      <c r="Y454" s="987">
        <v>0</v>
      </c>
      <c r="Z454" s="986">
        <v>0</v>
      </c>
      <c r="AA454" s="987">
        <v>0</v>
      </c>
      <c r="AB454" s="986">
        <v>0</v>
      </c>
      <c r="AC454" s="987">
        <v>0</v>
      </c>
      <c r="AD454" s="986">
        <v>0</v>
      </c>
      <c r="AE454" s="987">
        <v>0</v>
      </c>
      <c r="AF454" s="986">
        <v>0</v>
      </c>
      <c r="AG454" s="987">
        <v>0</v>
      </c>
      <c r="AH454" s="986">
        <v>0</v>
      </c>
      <c r="AI454" s="987">
        <v>0</v>
      </c>
      <c r="AJ454" s="986">
        <v>0</v>
      </c>
      <c r="AK454" s="987">
        <v>0</v>
      </c>
      <c r="AL454" s="986">
        <v>0</v>
      </c>
      <c r="AM454" s="987">
        <v>0</v>
      </c>
      <c r="AN454" s="988">
        <v>0</v>
      </c>
      <c r="AO454" s="946"/>
      <c r="AP454" s="964"/>
      <c r="AQ454" s="946"/>
      <c r="AR454" s="985">
        <v>0</v>
      </c>
      <c r="AS454" s="986">
        <v>0</v>
      </c>
      <c r="AT454" s="987">
        <v>0</v>
      </c>
      <c r="AU454" s="986">
        <v>0</v>
      </c>
      <c r="AV454" s="987">
        <v>0</v>
      </c>
      <c r="AW454" s="986">
        <v>0</v>
      </c>
      <c r="AX454" s="987">
        <v>0</v>
      </c>
      <c r="AY454" s="986">
        <v>0</v>
      </c>
      <c r="AZ454" s="987">
        <v>0</v>
      </c>
      <c r="BA454" s="986">
        <v>0</v>
      </c>
      <c r="BB454" s="987">
        <v>0</v>
      </c>
      <c r="BC454" s="986">
        <v>0</v>
      </c>
      <c r="BD454" s="987">
        <v>0</v>
      </c>
      <c r="BE454" s="986">
        <v>0</v>
      </c>
      <c r="BF454" s="987">
        <v>0</v>
      </c>
      <c r="BG454" s="986">
        <v>0</v>
      </c>
      <c r="BH454" s="987">
        <v>0</v>
      </c>
      <c r="BI454" s="986">
        <v>0</v>
      </c>
      <c r="BJ454" s="987">
        <v>0</v>
      </c>
      <c r="BK454" s="986">
        <v>0</v>
      </c>
      <c r="BL454" s="987">
        <v>0</v>
      </c>
      <c r="BM454" s="986">
        <v>0</v>
      </c>
      <c r="BN454" s="987">
        <v>0</v>
      </c>
      <c r="BO454" s="986">
        <v>0</v>
      </c>
      <c r="BP454" s="987">
        <v>0</v>
      </c>
      <c r="BQ454" s="986">
        <v>0</v>
      </c>
      <c r="BR454" s="987">
        <v>0</v>
      </c>
      <c r="BS454" s="986">
        <v>0</v>
      </c>
      <c r="BT454" s="987">
        <v>0</v>
      </c>
      <c r="BU454" s="986">
        <v>0</v>
      </c>
      <c r="BV454" s="987">
        <v>0</v>
      </c>
      <c r="BW454" s="986">
        <v>0</v>
      </c>
      <c r="BX454" s="987">
        <v>0</v>
      </c>
      <c r="BY454" s="986">
        <v>0</v>
      </c>
      <c r="BZ454" s="987">
        <v>0</v>
      </c>
      <c r="CA454" s="988">
        <v>0</v>
      </c>
      <c r="CB454" s="946"/>
      <c r="CC454" s="971"/>
      <c r="CD454" s="946"/>
      <c r="CE454" s="972"/>
      <c r="CF454" s="946"/>
      <c r="CG454" s="985">
        <v>0</v>
      </c>
      <c r="CH454" s="986">
        <v>0</v>
      </c>
      <c r="CI454" s="987">
        <v>0</v>
      </c>
      <c r="CJ454" s="986">
        <v>0</v>
      </c>
      <c r="CK454" s="987">
        <v>0</v>
      </c>
      <c r="CL454" s="986">
        <v>0</v>
      </c>
      <c r="CM454" s="987">
        <v>0</v>
      </c>
      <c r="CN454" s="986">
        <v>0</v>
      </c>
      <c r="CO454" s="987">
        <v>0</v>
      </c>
      <c r="CP454" s="986">
        <v>0</v>
      </c>
      <c r="CQ454" s="987">
        <v>0</v>
      </c>
      <c r="CR454" s="986">
        <v>0</v>
      </c>
      <c r="CS454" s="987">
        <v>0</v>
      </c>
      <c r="CT454" s="986">
        <v>0</v>
      </c>
      <c r="CU454" s="987">
        <v>0</v>
      </c>
      <c r="CV454" s="986">
        <v>0</v>
      </c>
      <c r="CW454" s="987">
        <v>0</v>
      </c>
      <c r="CX454" s="986">
        <v>0</v>
      </c>
      <c r="CY454" s="987">
        <v>0</v>
      </c>
      <c r="CZ454" s="986">
        <v>0</v>
      </c>
      <c r="DA454" s="987">
        <v>0</v>
      </c>
      <c r="DB454" s="986">
        <v>0</v>
      </c>
      <c r="DC454" s="987">
        <v>0</v>
      </c>
      <c r="DD454" s="986">
        <v>0</v>
      </c>
      <c r="DE454" s="987">
        <v>0</v>
      </c>
      <c r="DF454" s="986">
        <v>0</v>
      </c>
      <c r="DG454" s="987">
        <v>0</v>
      </c>
      <c r="DH454" s="986">
        <v>0</v>
      </c>
      <c r="DI454" s="987">
        <v>0</v>
      </c>
      <c r="DJ454" s="986">
        <v>0</v>
      </c>
      <c r="DK454" s="987">
        <v>0</v>
      </c>
      <c r="DL454" s="986">
        <v>0</v>
      </c>
      <c r="DM454" s="987">
        <v>0</v>
      </c>
      <c r="DN454" s="986">
        <v>0</v>
      </c>
      <c r="DO454" s="987">
        <v>0</v>
      </c>
      <c r="DP454" s="988">
        <v>0</v>
      </c>
      <c r="DQ454" s="946"/>
      <c r="DR454" s="973"/>
      <c r="DS454" s="946"/>
      <c r="DT454" s="985">
        <v>0</v>
      </c>
      <c r="DU454" s="986">
        <v>0</v>
      </c>
      <c r="DV454" s="987">
        <v>0</v>
      </c>
      <c r="DW454" s="986">
        <v>0</v>
      </c>
      <c r="DX454" s="987">
        <v>0</v>
      </c>
      <c r="DY454" s="986">
        <v>0</v>
      </c>
      <c r="DZ454" s="987">
        <v>0</v>
      </c>
      <c r="EA454" s="986">
        <v>0</v>
      </c>
      <c r="EB454" s="987">
        <v>0</v>
      </c>
      <c r="EC454" s="986">
        <v>0</v>
      </c>
      <c r="ED454" s="987">
        <v>0</v>
      </c>
      <c r="EE454" s="986">
        <v>0</v>
      </c>
      <c r="EF454" s="987">
        <v>0</v>
      </c>
      <c r="EG454" s="986">
        <v>0</v>
      </c>
      <c r="EH454" s="987">
        <v>0</v>
      </c>
      <c r="EI454" s="986">
        <v>0</v>
      </c>
      <c r="EJ454" s="987">
        <v>0</v>
      </c>
      <c r="EK454" s="986">
        <v>0</v>
      </c>
      <c r="EL454" s="987">
        <v>0</v>
      </c>
      <c r="EM454" s="986">
        <v>0</v>
      </c>
      <c r="EN454" s="987">
        <v>0</v>
      </c>
      <c r="EO454" s="986">
        <v>0</v>
      </c>
      <c r="EP454" s="987">
        <v>0</v>
      </c>
      <c r="EQ454" s="986">
        <v>0</v>
      </c>
      <c r="ER454" s="987">
        <v>0</v>
      </c>
      <c r="ES454" s="986">
        <v>0</v>
      </c>
      <c r="ET454" s="987">
        <v>0</v>
      </c>
      <c r="EU454" s="986">
        <v>0</v>
      </c>
      <c r="EV454" s="987">
        <v>0</v>
      </c>
      <c r="EW454" s="986">
        <v>0</v>
      </c>
      <c r="EX454" s="987">
        <v>0</v>
      </c>
      <c r="EY454" s="986">
        <v>0</v>
      </c>
      <c r="EZ454" s="987">
        <v>0</v>
      </c>
      <c r="FA454" s="986">
        <v>0</v>
      </c>
      <c r="FB454" s="987">
        <v>0</v>
      </c>
      <c r="FC454" s="988">
        <v>0</v>
      </c>
      <c r="FD454" s="946"/>
      <c r="FE454" s="974"/>
      <c r="FF454" s="946"/>
      <c r="FG454" s="975"/>
      <c r="FI454" s="989" t="b">
        <v>1</v>
      </c>
    </row>
    <row r="455" spans="2:165" hidden="1" outlineLevel="1">
      <c r="B455" s="990">
        <v>433</v>
      </c>
      <c r="C455" s="1011" t="s">
        <v>765</v>
      </c>
      <c r="E455" s="992">
        <v>0</v>
      </c>
      <c r="F455" s="993">
        <v>0</v>
      </c>
      <c r="G455" s="994">
        <v>0</v>
      </c>
      <c r="H455" s="993">
        <v>0</v>
      </c>
      <c r="I455" s="994">
        <v>0</v>
      </c>
      <c r="J455" s="993">
        <v>0</v>
      </c>
      <c r="K455" s="994">
        <v>0</v>
      </c>
      <c r="L455" s="993">
        <v>0</v>
      </c>
      <c r="M455" s="994">
        <v>0</v>
      </c>
      <c r="N455" s="993">
        <v>0</v>
      </c>
      <c r="O455" s="994">
        <v>0</v>
      </c>
      <c r="P455" s="993">
        <v>0</v>
      </c>
      <c r="Q455" s="994">
        <v>0</v>
      </c>
      <c r="R455" s="993">
        <v>0</v>
      </c>
      <c r="S455" s="994">
        <v>0</v>
      </c>
      <c r="T455" s="993">
        <v>0</v>
      </c>
      <c r="U455" s="994">
        <v>0</v>
      </c>
      <c r="V455" s="993">
        <v>0</v>
      </c>
      <c r="W455" s="994">
        <v>0</v>
      </c>
      <c r="X455" s="993">
        <v>0</v>
      </c>
      <c r="Y455" s="994">
        <v>0</v>
      </c>
      <c r="Z455" s="993">
        <v>0</v>
      </c>
      <c r="AA455" s="994">
        <v>0</v>
      </c>
      <c r="AB455" s="993">
        <v>0</v>
      </c>
      <c r="AC455" s="994">
        <v>0</v>
      </c>
      <c r="AD455" s="993">
        <v>0</v>
      </c>
      <c r="AE455" s="994">
        <v>0</v>
      </c>
      <c r="AF455" s="993">
        <v>0</v>
      </c>
      <c r="AG455" s="994">
        <v>0</v>
      </c>
      <c r="AH455" s="993">
        <v>0</v>
      </c>
      <c r="AI455" s="994">
        <v>0</v>
      </c>
      <c r="AJ455" s="993">
        <v>0</v>
      </c>
      <c r="AK455" s="994">
        <v>0</v>
      </c>
      <c r="AL455" s="993">
        <v>0</v>
      </c>
      <c r="AM455" s="994">
        <v>0</v>
      </c>
      <c r="AN455" s="995">
        <v>0</v>
      </c>
      <c r="AO455" s="946"/>
      <c r="AP455" s="964"/>
      <c r="AQ455" s="946"/>
      <c r="AR455" s="992">
        <v>0</v>
      </c>
      <c r="AS455" s="993">
        <v>0</v>
      </c>
      <c r="AT455" s="994">
        <v>0</v>
      </c>
      <c r="AU455" s="993">
        <v>0</v>
      </c>
      <c r="AV455" s="994">
        <v>0</v>
      </c>
      <c r="AW455" s="993">
        <v>0</v>
      </c>
      <c r="AX455" s="994">
        <v>0</v>
      </c>
      <c r="AY455" s="993">
        <v>0</v>
      </c>
      <c r="AZ455" s="994">
        <v>0</v>
      </c>
      <c r="BA455" s="993">
        <v>0</v>
      </c>
      <c r="BB455" s="994">
        <v>0</v>
      </c>
      <c r="BC455" s="993">
        <v>0</v>
      </c>
      <c r="BD455" s="994">
        <v>0</v>
      </c>
      <c r="BE455" s="993">
        <v>0</v>
      </c>
      <c r="BF455" s="994">
        <v>0</v>
      </c>
      <c r="BG455" s="993">
        <v>0</v>
      </c>
      <c r="BH455" s="994">
        <v>0</v>
      </c>
      <c r="BI455" s="993">
        <v>0</v>
      </c>
      <c r="BJ455" s="994">
        <v>0</v>
      </c>
      <c r="BK455" s="993">
        <v>0</v>
      </c>
      <c r="BL455" s="994">
        <v>0</v>
      </c>
      <c r="BM455" s="993">
        <v>0</v>
      </c>
      <c r="BN455" s="994">
        <v>0</v>
      </c>
      <c r="BO455" s="993">
        <v>0</v>
      </c>
      <c r="BP455" s="994">
        <v>0</v>
      </c>
      <c r="BQ455" s="993">
        <v>0</v>
      </c>
      <c r="BR455" s="994">
        <v>0</v>
      </c>
      <c r="BS455" s="993">
        <v>0</v>
      </c>
      <c r="BT455" s="994">
        <v>0</v>
      </c>
      <c r="BU455" s="993">
        <v>0</v>
      </c>
      <c r="BV455" s="994">
        <v>0</v>
      </c>
      <c r="BW455" s="993">
        <v>0</v>
      </c>
      <c r="BX455" s="994">
        <v>0</v>
      </c>
      <c r="BY455" s="993">
        <v>0</v>
      </c>
      <c r="BZ455" s="994">
        <v>0</v>
      </c>
      <c r="CA455" s="995">
        <v>0</v>
      </c>
      <c r="CB455" s="946"/>
      <c r="CC455" s="971"/>
      <c r="CD455" s="946"/>
      <c r="CE455" s="972"/>
      <c r="CF455" s="946"/>
      <c r="CG455" s="992">
        <v>0</v>
      </c>
      <c r="CH455" s="993">
        <v>0</v>
      </c>
      <c r="CI455" s="994">
        <v>0</v>
      </c>
      <c r="CJ455" s="993">
        <v>0</v>
      </c>
      <c r="CK455" s="994">
        <v>0</v>
      </c>
      <c r="CL455" s="993">
        <v>0</v>
      </c>
      <c r="CM455" s="994">
        <v>0</v>
      </c>
      <c r="CN455" s="993">
        <v>0</v>
      </c>
      <c r="CO455" s="994">
        <v>0</v>
      </c>
      <c r="CP455" s="993">
        <v>0</v>
      </c>
      <c r="CQ455" s="994">
        <v>0</v>
      </c>
      <c r="CR455" s="993">
        <v>0</v>
      </c>
      <c r="CS455" s="994">
        <v>0</v>
      </c>
      <c r="CT455" s="993">
        <v>0</v>
      </c>
      <c r="CU455" s="994">
        <v>0</v>
      </c>
      <c r="CV455" s="993">
        <v>0</v>
      </c>
      <c r="CW455" s="994">
        <v>0</v>
      </c>
      <c r="CX455" s="993">
        <v>0</v>
      </c>
      <c r="CY455" s="994">
        <v>0</v>
      </c>
      <c r="CZ455" s="993">
        <v>0</v>
      </c>
      <c r="DA455" s="994">
        <v>0</v>
      </c>
      <c r="DB455" s="993">
        <v>0</v>
      </c>
      <c r="DC455" s="994">
        <v>0</v>
      </c>
      <c r="DD455" s="993">
        <v>0</v>
      </c>
      <c r="DE455" s="994">
        <v>0</v>
      </c>
      <c r="DF455" s="993">
        <v>0</v>
      </c>
      <c r="DG455" s="994">
        <v>0</v>
      </c>
      <c r="DH455" s="993">
        <v>0</v>
      </c>
      <c r="DI455" s="994">
        <v>0</v>
      </c>
      <c r="DJ455" s="993">
        <v>0</v>
      </c>
      <c r="DK455" s="994">
        <v>0</v>
      </c>
      <c r="DL455" s="993">
        <v>0</v>
      </c>
      <c r="DM455" s="994">
        <v>0</v>
      </c>
      <c r="DN455" s="993">
        <v>0</v>
      </c>
      <c r="DO455" s="994">
        <v>0</v>
      </c>
      <c r="DP455" s="995">
        <v>0</v>
      </c>
      <c r="DQ455" s="946"/>
      <c r="DR455" s="973"/>
      <c r="DS455" s="946"/>
      <c r="DT455" s="992">
        <v>0</v>
      </c>
      <c r="DU455" s="993">
        <v>0</v>
      </c>
      <c r="DV455" s="994">
        <v>0</v>
      </c>
      <c r="DW455" s="993">
        <v>0</v>
      </c>
      <c r="DX455" s="994">
        <v>0</v>
      </c>
      <c r="DY455" s="993">
        <v>0</v>
      </c>
      <c r="DZ455" s="994">
        <v>0</v>
      </c>
      <c r="EA455" s="993">
        <v>0</v>
      </c>
      <c r="EB455" s="994">
        <v>0</v>
      </c>
      <c r="EC455" s="993">
        <v>0</v>
      </c>
      <c r="ED455" s="994">
        <v>0</v>
      </c>
      <c r="EE455" s="993">
        <v>0</v>
      </c>
      <c r="EF455" s="994">
        <v>0</v>
      </c>
      <c r="EG455" s="993">
        <v>0</v>
      </c>
      <c r="EH455" s="994">
        <v>0</v>
      </c>
      <c r="EI455" s="993">
        <v>0</v>
      </c>
      <c r="EJ455" s="994">
        <v>0</v>
      </c>
      <c r="EK455" s="993">
        <v>0</v>
      </c>
      <c r="EL455" s="994">
        <v>0</v>
      </c>
      <c r="EM455" s="993">
        <v>0</v>
      </c>
      <c r="EN455" s="994">
        <v>0</v>
      </c>
      <c r="EO455" s="993">
        <v>0</v>
      </c>
      <c r="EP455" s="994">
        <v>0</v>
      </c>
      <c r="EQ455" s="993">
        <v>0</v>
      </c>
      <c r="ER455" s="994">
        <v>0</v>
      </c>
      <c r="ES455" s="993">
        <v>0</v>
      </c>
      <c r="ET455" s="994">
        <v>0</v>
      </c>
      <c r="EU455" s="993">
        <v>0</v>
      </c>
      <c r="EV455" s="994">
        <v>0</v>
      </c>
      <c r="EW455" s="993">
        <v>0</v>
      </c>
      <c r="EX455" s="994">
        <v>0</v>
      </c>
      <c r="EY455" s="993">
        <v>0</v>
      </c>
      <c r="EZ455" s="994">
        <v>0</v>
      </c>
      <c r="FA455" s="993">
        <v>0</v>
      </c>
      <c r="FB455" s="994">
        <v>0</v>
      </c>
      <c r="FC455" s="995">
        <v>0</v>
      </c>
      <c r="FD455" s="946"/>
      <c r="FE455" s="974"/>
      <c r="FF455" s="946"/>
      <c r="FG455" s="975"/>
      <c r="FI455" s="996" t="b">
        <v>1</v>
      </c>
    </row>
    <row r="456" spans="2:165" hidden="1" outlineLevel="1">
      <c r="B456" s="983">
        <v>434</v>
      </c>
      <c r="C456" s="1012" t="s">
        <v>766</v>
      </c>
      <c r="E456" s="985">
        <v>0</v>
      </c>
      <c r="F456" s="986">
        <v>0</v>
      </c>
      <c r="G456" s="987">
        <v>0</v>
      </c>
      <c r="H456" s="986">
        <v>0</v>
      </c>
      <c r="I456" s="987">
        <v>0</v>
      </c>
      <c r="J456" s="986">
        <v>0</v>
      </c>
      <c r="K456" s="987">
        <v>0</v>
      </c>
      <c r="L456" s="986">
        <v>0</v>
      </c>
      <c r="M456" s="987">
        <v>0</v>
      </c>
      <c r="N456" s="986">
        <v>0</v>
      </c>
      <c r="O456" s="987">
        <v>0</v>
      </c>
      <c r="P456" s="986">
        <v>0</v>
      </c>
      <c r="Q456" s="987">
        <v>0</v>
      </c>
      <c r="R456" s="986">
        <v>0</v>
      </c>
      <c r="S456" s="987">
        <v>0</v>
      </c>
      <c r="T456" s="986">
        <v>0</v>
      </c>
      <c r="U456" s="987">
        <v>0</v>
      </c>
      <c r="V456" s="986">
        <v>0</v>
      </c>
      <c r="W456" s="987">
        <v>0</v>
      </c>
      <c r="X456" s="986">
        <v>0</v>
      </c>
      <c r="Y456" s="987">
        <v>0</v>
      </c>
      <c r="Z456" s="986">
        <v>0</v>
      </c>
      <c r="AA456" s="987">
        <v>0</v>
      </c>
      <c r="AB456" s="986">
        <v>0</v>
      </c>
      <c r="AC456" s="987">
        <v>0</v>
      </c>
      <c r="AD456" s="986">
        <v>0</v>
      </c>
      <c r="AE456" s="987">
        <v>0</v>
      </c>
      <c r="AF456" s="986">
        <v>0</v>
      </c>
      <c r="AG456" s="987">
        <v>0</v>
      </c>
      <c r="AH456" s="986">
        <v>0</v>
      </c>
      <c r="AI456" s="987">
        <v>0</v>
      </c>
      <c r="AJ456" s="986">
        <v>0</v>
      </c>
      <c r="AK456" s="987">
        <v>0</v>
      </c>
      <c r="AL456" s="986">
        <v>0</v>
      </c>
      <c r="AM456" s="987">
        <v>0</v>
      </c>
      <c r="AN456" s="988">
        <v>0</v>
      </c>
      <c r="AO456" s="946"/>
      <c r="AP456" s="964"/>
      <c r="AQ456" s="946"/>
      <c r="AR456" s="985">
        <v>0</v>
      </c>
      <c r="AS456" s="986">
        <v>0</v>
      </c>
      <c r="AT456" s="987">
        <v>0</v>
      </c>
      <c r="AU456" s="986">
        <v>0</v>
      </c>
      <c r="AV456" s="987">
        <v>0</v>
      </c>
      <c r="AW456" s="986">
        <v>0</v>
      </c>
      <c r="AX456" s="987">
        <v>0</v>
      </c>
      <c r="AY456" s="986">
        <v>0</v>
      </c>
      <c r="AZ456" s="987">
        <v>0</v>
      </c>
      <c r="BA456" s="986">
        <v>0</v>
      </c>
      <c r="BB456" s="987">
        <v>0</v>
      </c>
      <c r="BC456" s="986">
        <v>0</v>
      </c>
      <c r="BD456" s="987">
        <v>0</v>
      </c>
      <c r="BE456" s="986">
        <v>0</v>
      </c>
      <c r="BF456" s="987">
        <v>0</v>
      </c>
      <c r="BG456" s="986">
        <v>0</v>
      </c>
      <c r="BH456" s="987">
        <v>0</v>
      </c>
      <c r="BI456" s="986">
        <v>0</v>
      </c>
      <c r="BJ456" s="987">
        <v>0</v>
      </c>
      <c r="BK456" s="986">
        <v>0</v>
      </c>
      <c r="BL456" s="987">
        <v>0</v>
      </c>
      <c r="BM456" s="986">
        <v>0</v>
      </c>
      <c r="BN456" s="987">
        <v>0</v>
      </c>
      <c r="BO456" s="986">
        <v>0</v>
      </c>
      <c r="BP456" s="987">
        <v>0</v>
      </c>
      <c r="BQ456" s="986">
        <v>0</v>
      </c>
      <c r="BR456" s="987">
        <v>0</v>
      </c>
      <c r="BS456" s="986">
        <v>0</v>
      </c>
      <c r="BT456" s="987">
        <v>0</v>
      </c>
      <c r="BU456" s="986">
        <v>0</v>
      </c>
      <c r="BV456" s="987">
        <v>0</v>
      </c>
      <c r="BW456" s="986">
        <v>0</v>
      </c>
      <c r="BX456" s="987">
        <v>0</v>
      </c>
      <c r="BY456" s="986">
        <v>0</v>
      </c>
      <c r="BZ456" s="987">
        <v>0</v>
      </c>
      <c r="CA456" s="988">
        <v>0</v>
      </c>
      <c r="CB456" s="946"/>
      <c r="CC456" s="971"/>
      <c r="CD456" s="946"/>
      <c r="CE456" s="972"/>
      <c r="CF456" s="946"/>
      <c r="CG456" s="985">
        <v>0</v>
      </c>
      <c r="CH456" s="986">
        <v>0</v>
      </c>
      <c r="CI456" s="987">
        <v>0</v>
      </c>
      <c r="CJ456" s="986">
        <v>0</v>
      </c>
      <c r="CK456" s="987">
        <v>0</v>
      </c>
      <c r="CL456" s="986">
        <v>0</v>
      </c>
      <c r="CM456" s="987">
        <v>0</v>
      </c>
      <c r="CN456" s="986">
        <v>0</v>
      </c>
      <c r="CO456" s="987">
        <v>0</v>
      </c>
      <c r="CP456" s="986">
        <v>0</v>
      </c>
      <c r="CQ456" s="987">
        <v>0</v>
      </c>
      <c r="CR456" s="986">
        <v>0</v>
      </c>
      <c r="CS456" s="987">
        <v>0</v>
      </c>
      <c r="CT456" s="986">
        <v>0</v>
      </c>
      <c r="CU456" s="987">
        <v>0</v>
      </c>
      <c r="CV456" s="986">
        <v>0</v>
      </c>
      <c r="CW456" s="987">
        <v>0</v>
      </c>
      <c r="CX456" s="986">
        <v>0</v>
      </c>
      <c r="CY456" s="987">
        <v>0</v>
      </c>
      <c r="CZ456" s="986">
        <v>0</v>
      </c>
      <c r="DA456" s="987">
        <v>0</v>
      </c>
      <c r="DB456" s="986">
        <v>0</v>
      </c>
      <c r="DC456" s="987">
        <v>0</v>
      </c>
      <c r="DD456" s="986">
        <v>0</v>
      </c>
      <c r="DE456" s="987">
        <v>0</v>
      </c>
      <c r="DF456" s="986">
        <v>0</v>
      </c>
      <c r="DG456" s="987">
        <v>0</v>
      </c>
      <c r="DH456" s="986">
        <v>0</v>
      </c>
      <c r="DI456" s="987">
        <v>0</v>
      </c>
      <c r="DJ456" s="986">
        <v>0</v>
      </c>
      <c r="DK456" s="987">
        <v>0</v>
      </c>
      <c r="DL456" s="986">
        <v>0</v>
      </c>
      <c r="DM456" s="987">
        <v>0</v>
      </c>
      <c r="DN456" s="986">
        <v>0</v>
      </c>
      <c r="DO456" s="987">
        <v>0</v>
      </c>
      <c r="DP456" s="988">
        <v>0</v>
      </c>
      <c r="DQ456" s="946"/>
      <c r="DR456" s="973"/>
      <c r="DS456" s="946"/>
      <c r="DT456" s="985">
        <v>0</v>
      </c>
      <c r="DU456" s="986">
        <v>0</v>
      </c>
      <c r="DV456" s="987">
        <v>0</v>
      </c>
      <c r="DW456" s="986">
        <v>0</v>
      </c>
      <c r="DX456" s="987">
        <v>0</v>
      </c>
      <c r="DY456" s="986">
        <v>0</v>
      </c>
      <c r="DZ456" s="987">
        <v>0</v>
      </c>
      <c r="EA456" s="986">
        <v>0</v>
      </c>
      <c r="EB456" s="987">
        <v>0</v>
      </c>
      <c r="EC456" s="986">
        <v>0</v>
      </c>
      <c r="ED456" s="987">
        <v>0</v>
      </c>
      <c r="EE456" s="986">
        <v>0</v>
      </c>
      <c r="EF456" s="987">
        <v>0</v>
      </c>
      <c r="EG456" s="986">
        <v>0</v>
      </c>
      <c r="EH456" s="987">
        <v>0</v>
      </c>
      <c r="EI456" s="986">
        <v>0</v>
      </c>
      <c r="EJ456" s="987">
        <v>0</v>
      </c>
      <c r="EK456" s="986">
        <v>0</v>
      </c>
      <c r="EL456" s="987">
        <v>0</v>
      </c>
      <c r="EM456" s="986">
        <v>0</v>
      </c>
      <c r="EN456" s="987">
        <v>0</v>
      </c>
      <c r="EO456" s="986">
        <v>0</v>
      </c>
      <c r="EP456" s="987">
        <v>0</v>
      </c>
      <c r="EQ456" s="986">
        <v>0</v>
      </c>
      <c r="ER456" s="987">
        <v>0</v>
      </c>
      <c r="ES456" s="986">
        <v>0</v>
      </c>
      <c r="ET456" s="987">
        <v>0</v>
      </c>
      <c r="EU456" s="986">
        <v>0</v>
      </c>
      <c r="EV456" s="987">
        <v>0</v>
      </c>
      <c r="EW456" s="986">
        <v>0</v>
      </c>
      <c r="EX456" s="987">
        <v>0</v>
      </c>
      <c r="EY456" s="986">
        <v>0</v>
      </c>
      <c r="EZ456" s="987">
        <v>0</v>
      </c>
      <c r="FA456" s="986">
        <v>0</v>
      </c>
      <c r="FB456" s="987">
        <v>0</v>
      </c>
      <c r="FC456" s="988">
        <v>0</v>
      </c>
      <c r="FD456" s="946"/>
      <c r="FE456" s="974"/>
      <c r="FF456" s="946"/>
      <c r="FG456" s="975"/>
      <c r="FI456" s="989" t="b">
        <v>1</v>
      </c>
    </row>
    <row r="457" spans="2:165" hidden="1" outlineLevel="1">
      <c r="B457" s="990">
        <v>435</v>
      </c>
      <c r="C457" s="1011" t="s">
        <v>767</v>
      </c>
      <c r="E457" s="992">
        <v>0</v>
      </c>
      <c r="F457" s="993">
        <v>0</v>
      </c>
      <c r="G457" s="994">
        <v>0</v>
      </c>
      <c r="H457" s="993">
        <v>0</v>
      </c>
      <c r="I457" s="994">
        <v>0</v>
      </c>
      <c r="J457" s="993">
        <v>0</v>
      </c>
      <c r="K457" s="994">
        <v>0</v>
      </c>
      <c r="L457" s="993">
        <v>0</v>
      </c>
      <c r="M457" s="994">
        <v>0</v>
      </c>
      <c r="N457" s="993">
        <v>0</v>
      </c>
      <c r="O457" s="994">
        <v>0</v>
      </c>
      <c r="P457" s="993">
        <v>0</v>
      </c>
      <c r="Q457" s="994">
        <v>0</v>
      </c>
      <c r="R457" s="993">
        <v>0</v>
      </c>
      <c r="S457" s="994">
        <v>0</v>
      </c>
      <c r="T457" s="993">
        <v>0</v>
      </c>
      <c r="U457" s="994">
        <v>0</v>
      </c>
      <c r="V457" s="993">
        <v>0</v>
      </c>
      <c r="W457" s="994">
        <v>0</v>
      </c>
      <c r="X457" s="993">
        <v>0</v>
      </c>
      <c r="Y457" s="994">
        <v>0</v>
      </c>
      <c r="Z457" s="993">
        <v>0</v>
      </c>
      <c r="AA457" s="994">
        <v>0</v>
      </c>
      <c r="AB457" s="993">
        <v>0</v>
      </c>
      <c r="AC457" s="994">
        <v>0</v>
      </c>
      <c r="AD457" s="993">
        <v>0</v>
      </c>
      <c r="AE457" s="994">
        <v>0</v>
      </c>
      <c r="AF457" s="993">
        <v>0</v>
      </c>
      <c r="AG457" s="994">
        <v>0</v>
      </c>
      <c r="AH457" s="993">
        <v>0</v>
      </c>
      <c r="AI457" s="994">
        <v>0</v>
      </c>
      <c r="AJ457" s="993">
        <v>0</v>
      </c>
      <c r="AK457" s="994">
        <v>0</v>
      </c>
      <c r="AL457" s="993">
        <v>0</v>
      </c>
      <c r="AM457" s="994">
        <v>0</v>
      </c>
      <c r="AN457" s="995">
        <v>0</v>
      </c>
      <c r="AO457" s="946"/>
      <c r="AP457" s="964"/>
      <c r="AQ457" s="946"/>
      <c r="AR457" s="992">
        <v>0</v>
      </c>
      <c r="AS457" s="993">
        <v>0</v>
      </c>
      <c r="AT457" s="994">
        <v>0</v>
      </c>
      <c r="AU457" s="993">
        <v>0</v>
      </c>
      <c r="AV457" s="994">
        <v>0</v>
      </c>
      <c r="AW457" s="993">
        <v>0</v>
      </c>
      <c r="AX457" s="994">
        <v>0</v>
      </c>
      <c r="AY457" s="993">
        <v>0</v>
      </c>
      <c r="AZ457" s="994">
        <v>0</v>
      </c>
      <c r="BA457" s="993">
        <v>0</v>
      </c>
      <c r="BB457" s="994">
        <v>0</v>
      </c>
      <c r="BC457" s="993">
        <v>0</v>
      </c>
      <c r="BD457" s="994">
        <v>0</v>
      </c>
      <c r="BE457" s="993">
        <v>0</v>
      </c>
      <c r="BF457" s="994">
        <v>0</v>
      </c>
      <c r="BG457" s="993">
        <v>0</v>
      </c>
      <c r="BH457" s="994">
        <v>0</v>
      </c>
      <c r="BI457" s="993">
        <v>0</v>
      </c>
      <c r="BJ457" s="994">
        <v>0</v>
      </c>
      <c r="BK457" s="993">
        <v>0</v>
      </c>
      <c r="BL457" s="994">
        <v>0</v>
      </c>
      <c r="BM457" s="993">
        <v>0</v>
      </c>
      <c r="BN457" s="994">
        <v>0</v>
      </c>
      <c r="BO457" s="993">
        <v>0</v>
      </c>
      <c r="BP457" s="994">
        <v>0</v>
      </c>
      <c r="BQ457" s="993">
        <v>0</v>
      </c>
      <c r="BR457" s="994">
        <v>0</v>
      </c>
      <c r="BS457" s="993">
        <v>0</v>
      </c>
      <c r="BT457" s="994">
        <v>0</v>
      </c>
      <c r="BU457" s="993">
        <v>0</v>
      </c>
      <c r="BV457" s="994">
        <v>0</v>
      </c>
      <c r="BW457" s="993">
        <v>0</v>
      </c>
      <c r="BX457" s="994">
        <v>0</v>
      </c>
      <c r="BY457" s="993">
        <v>0</v>
      </c>
      <c r="BZ457" s="994">
        <v>0</v>
      </c>
      <c r="CA457" s="995">
        <v>0</v>
      </c>
      <c r="CB457" s="946"/>
      <c r="CC457" s="971"/>
      <c r="CD457" s="946"/>
      <c r="CE457" s="972"/>
      <c r="CF457" s="946"/>
      <c r="CG457" s="992">
        <v>0</v>
      </c>
      <c r="CH457" s="993">
        <v>0</v>
      </c>
      <c r="CI457" s="994">
        <v>0</v>
      </c>
      <c r="CJ457" s="993">
        <v>0</v>
      </c>
      <c r="CK457" s="994">
        <v>0</v>
      </c>
      <c r="CL457" s="993">
        <v>0</v>
      </c>
      <c r="CM457" s="994">
        <v>0</v>
      </c>
      <c r="CN457" s="993">
        <v>0</v>
      </c>
      <c r="CO457" s="994">
        <v>0</v>
      </c>
      <c r="CP457" s="993">
        <v>0</v>
      </c>
      <c r="CQ457" s="994">
        <v>0</v>
      </c>
      <c r="CR457" s="993">
        <v>0</v>
      </c>
      <c r="CS457" s="994">
        <v>0</v>
      </c>
      <c r="CT457" s="993">
        <v>0</v>
      </c>
      <c r="CU457" s="994">
        <v>0</v>
      </c>
      <c r="CV457" s="993">
        <v>0</v>
      </c>
      <c r="CW457" s="994">
        <v>0</v>
      </c>
      <c r="CX457" s="993">
        <v>0</v>
      </c>
      <c r="CY457" s="994">
        <v>0</v>
      </c>
      <c r="CZ457" s="993">
        <v>0</v>
      </c>
      <c r="DA457" s="994">
        <v>0</v>
      </c>
      <c r="DB457" s="993">
        <v>0</v>
      </c>
      <c r="DC457" s="994">
        <v>0</v>
      </c>
      <c r="DD457" s="993">
        <v>0</v>
      </c>
      <c r="DE457" s="994">
        <v>0</v>
      </c>
      <c r="DF457" s="993">
        <v>0</v>
      </c>
      <c r="DG457" s="994">
        <v>0</v>
      </c>
      <c r="DH457" s="993">
        <v>0</v>
      </c>
      <c r="DI457" s="994">
        <v>0</v>
      </c>
      <c r="DJ457" s="993">
        <v>0</v>
      </c>
      <c r="DK457" s="994">
        <v>0</v>
      </c>
      <c r="DL457" s="993">
        <v>0</v>
      </c>
      <c r="DM457" s="994">
        <v>0</v>
      </c>
      <c r="DN457" s="993">
        <v>0</v>
      </c>
      <c r="DO457" s="994">
        <v>0</v>
      </c>
      <c r="DP457" s="995">
        <v>0</v>
      </c>
      <c r="DQ457" s="946"/>
      <c r="DR457" s="973"/>
      <c r="DS457" s="946"/>
      <c r="DT457" s="992">
        <v>0</v>
      </c>
      <c r="DU457" s="993">
        <v>0</v>
      </c>
      <c r="DV457" s="994">
        <v>0</v>
      </c>
      <c r="DW457" s="993">
        <v>0</v>
      </c>
      <c r="DX457" s="994">
        <v>0</v>
      </c>
      <c r="DY457" s="993">
        <v>0</v>
      </c>
      <c r="DZ457" s="994">
        <v>0</v>
      </c>
      <c r="EA457" s="993">
        <v>0</v>
      </c>
      <c r="EB457" s="994">
        <v>0</v>
      </c>
      <c r="EC457" s="993">
        <v>0</v>
      </c>
      <c r="ED457" s="994">
        <v>0</v>
      </c>
      <c r="EE457" s="993">
        <v>0</v>
      </c>
      <c r="EF457" s="994">
        <v>0</v>
      </c>
      <c r="EG457" s="993">
        <v>0</v>
      </c>
      <c r="EH457" s="994">
        <v>0</v>
      </c>
      <c r="EI457" s="993">
        <v>0</v>
      </c>
      <c r="EJ457" s="994">
        <v>0</v>
      </c>
      <c r="EK457" s="993">
        <v>0</v>
      </c>
      <c r="EL457" s="994">
        <v>0</v>
      </c>
      <c r="EM457" s="993">
        <v>0</v>
      </c>
      <c r="EN457" s="994">
        <v>0</v>
      </c>
      <c r="EO457" s="993">
        <v>0</v>
      </c>
      <c r="EP457" s="994">
        <v>0</v>
      </c>
      <c r="EQ457" s="993">
        <v>0</v>
      </c>
      <c r="ER457" s="994">
        <v>0</v>
      </c>
      <c r="ES457" s="993">
        <v>0</v>
      </c>
      <c r="ET457" s="994">
        <v>0</v>
      </c>
      <c r="EU457" s="993">
        <v>0</v>
      </c>
      <c r="EV457" s="994">
        <v>0</v>
      </c>
      <c r="EW457" s="993">
        <v>0</v>
      </c>
      <c r="EX457" s="994">
        <v>0</v>
      </c>
      <c r="EY457" s="993">
        <v>0</v>
      </c>
      <c r="EZ457" s="994">
        <v>0</v>
      </c>
      <c r="FA457" s="993">
        <v>0</v>
      </c>
      <c r="FB457" s="994">
        <v>0</v>
      </c>
      <c r="FC457" s="995">
        <v>0</v>
      </c>
      <c r="FD457" s="946"/>
      <c r="FE457" s="974"/>
      <c r="FF457" s="946"/>
      <c r="FG457" s="975"/>
      <c r="FI457" s="996" t="b">
        <v>1</v>
      </c>
    </row>
    <row r="458" spans="2:165" hidden="1" outlineLevel="1">
      <c r="B458" s="983">
        <v>436</v>
      </c>
      <c r="C458" s="1012" t="s">
        <v>768</v>
      </c>
      <c r="E458" s="985">
        <v>0</v>
      </c>
      <c r="F458" s="986">
        <v>0</v>
      </c>
      <c r="G458" s="987">
        <v>0</v>
      </c>
      <c r="H458" s="986">
        <v>0</v>
      </c>
      <c r="I458" s="987">
        <v>0</v>
      </c>
      <c r="J458" s="986">
        <v>0</v>
      </c>
      <c r="K458" s="987">
        <v>0</v>
      </c>
      <c r="L458" s="986">
        <v>0</v>
      </c>
      <c r="M458" s="987">
        <v>0</v>
      </c>
      <c r="N458" s="986">
        <v>0</v>
      </c>
      <c r="O458" s="987">
        <v>0</v>
      </c>
      <c r="P458" s="986">
        <v>0</v>
      </c>
      <c r="Q458" s="987">
        <v>0</v>
      </c>
      <c r="R458" s="986">
        <v>0</v>
      </c>
      <c r="S458" s="987">
        <v>0</v>
      </c>
      <c r="T458" s="986">
        <v>0</v>
      </c>
      <c r="U458" s="987">
        <v>0</v>
      </c>
      <c r="V458" s="986">
        <v>0</v>
      </c>
      <c r="W458" s="987">
        <v>0</v>
      </c>
      <c r="X458" s="986">
        <v>0</v>
      </c>
      <c r="Y458" s="987">
        <v>0</v>
      </c>
      <c r="Z458" s="986">
        <v>0</v>
      </c>
      <c r="AA458" s="987">
        <v>0</v>
      </c>
      <c r="AB458" s="986">
        <v>0</v>
      </c>
      <c r="AC458" s="987">
        <v>0</v>
      </c>
      <c r="AD458" s="986">
        <v>0</v>
      </c>
      <c r="AE458" s="987">
        <v>0</v>
      </c>
      <c r="AF458" s="986">
        <v>0</v>
      </c>
      <c r="AG458" s="987">
        <v>0</v>
      </c>
      <c r="AH458" s="986">
        <v>0</v>
      </c>
      <c r="AI458" s="987">
        <v>0</v>
      </c>
      <c r="AJ458" s="986">
        <v>0</v>
      </c>
      <c r="AK458" s="987">
        <v>0</v>
      </c>
      <c r="AL458" s="986">
        <v>0</v>
      </c>
      <c r="AM458" s="987">
        <v>0</v>
      </c>
      <c r="AN458" s="988">
        <v>0</v>
      </c>
      <c r="AO458" s="946"/>
      <c r="AP458" s="964"/>
      <c r="AQ458" s="946"/>
      <c r="AR458" s="985">
        <v>0</v>
      </c>
      <c r="AS458" s="986">
        <v>0</v>
      </c>
      <c r="AT458" s="987">
        <v>0</v>
      </c>
      <c r="AU458" s="986">
        <v>0</v>
      </c>
      <c r="AV458" s="987">
        <v>0</v>
      </c>
      <c r="AW458" s="986">
        <v>0</v>
      </c>
      <c r="AX458" s="987">
        <v>0</v>
      </c>
      <c r="AY458" s="986">
        <v>0</v>
      </c>
      <c r="AZ458" s="987">
        <v>0</v>
      </c>
      <c r="BA458" s="986">
        <v>0</v>
      </c>
      <c r="BB458" s="987">
        <v>0</v>
      </c>
      <c r="BC458" s="986">
        <v>0</v>
      </c>
      <c r="BD458" s="987">
        <v>0</v>
      </c>
      <c r="BE458" s="986">
        <v>0</v>
      </c>
      <c r="BF458" s="987">
        <v>0</v>
      </c>
      <c r="BG458" s="986">
        <v>0</v>
      </c>
      <c r="BH458" s="987">
        <v>0</v>
      </c>
      <c r="BI458" s="986">
        <v>0</v>
      </c>
      <c r="BJ458" s="987">
        <v>0</v>
      </c>
      <c r="BK458" s="986">
        <v>0</v>
      </c>
      <c r="BL458" s="987">
        <v>0</v>
      </c>
      <c r="BM458" s="986">
        <v>0</v>
      </c>
      <c r="BN458" s="987">
        <v>0</v>
      </c>
      <c r="BO458" s="986">
        <v>0</v>
      </c>
      <c r="BP458" s="987">
        <v>0</v>
      </c>
      <c r="BQ458" s="986">
        <v>0</v>
      </c>
      <c r="BR458" s="987">
        <v>0</v>
      </c>
      <c r="BS458" s="986">
        <v>0</v>
      </c>
      <c r="BT458" s="987">
        <v>0</v>
      </c>
      <c r="BU458" s="986">
        <v>0</v>
      </c>
      <c r="BV458" s="987">
        <v>0</v>
      </c>
      <c r="BW458" s="986">
        <v>0</v>
      </c>
      <c r="BX458" s="987">
        <v>0</v>
      </c>
      <c r="BY458" s="986">
        <v>0</v>
      </c>
      <c r="BZ458" s="987">
        <v>0</v>
      </c>
      <c r="CA458" s="988">
        <v>0</v>
      </c>
      <c r="CB458" s="946"/>
      <c r="CC458" s="971"/>
      <c r="CD458" s="946"/>
      <c r="CE458" s="972"/>
      <c r="CF458" s="946"/>
      <c r="CG458" s="985">
        <v>0</v>
      </c>
      <c r="CH458" s="986">
        <v>0</v>
      </c>
      <c r="CI458" s="987">
        <v>0</v>
      </c>
      <c r="CJ458" s="986">
        <v>0</v>
      </c>
      <c r="CK458" s="987">
        <v>0</v>
      </c>
      <c r="CL458" s="986">
        <v>0</v>
      </c>
      <c r="CM458" s="987">
        <v>0</v>
      </c>
      <c r="CN458" s="986">
        <v>0</v>
      </c>
      <c r="CO458" s="987">
        <v>0</v>
      </c>
      <c r="CP458" s="986">
        <v>0</v>
      </c>
      <c r="CQ458" s="987">
        <v>0</v>
      </c>
      <c r="CR458" s="986">
        <v>0</v>
      </c>
      <c r="CS458" s="987">
        <v>0</v>
      </c>
      <c r="CT458" s="986">
        <v>0</v>
      </c>
      <c r="CU458" s="987">
        <v>0</v>
      </c>
      <c r="CV458" s="986">
        <v>0</v>
      </c>
      <c r="CW458" s="987">
        <v>0</v>
      </c>
      <c r="CX458" s="986">
        <v>0</v>
      </c>
      <c r="CY458" s="987">
        <v>0</v>
      </c>
      <c r="CZ458" s="986">
        <v>0</v>
      </c>
      <c r="DA458" s="987">
        <v>0</v>
      </c>
      <c r="DB458" s="986">
        <v>0</v>
      </c>
      <c r="DC458" s="987">
        <v>0</v>
      </c>
      <c r="DD458" s="986">
        <v>0</v>
      </c>
      <c r="DE458" s="987">
        <v>0</v>
      </c>
      <c r="DF458" s="986">
        <v>0</v>
      </c>
      <c r="DG458" s="987">
        <v>0</v>
      </c>
      <c r="DH458" s="986">
        <v>0</v>
      </c>
      <c r="DI458" s="987">
        <v>0</v>
      </c>
      <c r="DJ458" s="986">
        <v>0</v>
      </c>
      <c r="DK458" s="987">
        <v>0</v>
      </c>
      <c r="DL458" s="986">
        <v>0</v>
      </c>
      <c r="DM458" s="987">
        <v>0</v>
      </c>
      <c r="DN458" s="986">
        <v>0</v>
      </c>
      <c r="DO458" s="987">
        <v>0</v>
      </c>
      <c r="DP458" s="988">
        <v>0</v>
      </c>
      <c r="DQ458" s="946"/>
      <c r="DR458" s="973"/>
      <c r="DS458" s="946"/>
      <c r="DT458" s="985">
        <v>0</v>
      </c>
      <c r="DU458" s="986">
        <v>0</v>
      </c>
      <c r="DV458" s="987">
        <v>0</v>
      </c>
      <c r="DW458" s="986">
        <v>0</v>
      </c>
      <c r="DX458" s="987">
        <v>0</v>
      </c>
      <c r="DY458" s="986">
        <v>0</v>
      </c>
      <c r="DZ458" s="987">
        <v>0</v>
      </c>
      <c r="EA458" s="986">
        <v>0</v>
      </c>
      <c r="EB458" s="987">
        <v>0</v>
      </c>
      <c r="EC458" s="986">
        <v>0</v>
      </c>
      <c r="ED458" s="987">
        <v>0</v>
      </c>
      <c r="EE458" s="986">
        <v>0</v>
      </c>
      <c r="EF458" s="987">
        <v>0</v>
      </c>
      <c r="EG458" s="986">
        <v>0</v>
      </c>
      <c r="EH458" s="987">
        <v>0</v>
      </c>
      <c r="EI458" s="986">
        <v>0</v>
      </c>
      <c r="EJ458" s="987">
        <v>0</v>
      </c>
      <c r="EK458" s="986">
        <v>0</v>
      </c>
      <c r="EL458" s="987">
        <v>0</v>
      </c>
      <c r="EM458" s="986">
        <v>0</v>
      </c>
      <c r="EN458" s="987">
        <v>0</v>
      </c>
      <c r="EO458" s="986">
        <v>0</v>
      </c>
      <c r="EP458" s="987">
        <v>0</v>
      </c>
      <c r="EQ458" s="986">
        <v>0</v>
      </c>
      <c r="ER458" s="987">
        <v>0</v>
      </c>
      <c r="ES458" s="986">
        <v>0</v>
      </c>
      <c r="ET458" s="987">
        <v>0</v>
      </c>
      <c r="EU458" s="986">
        <v>0</v>
      </c>
      <c r="EV458" s="987">
        <v>0</v>
      </c>
      <c r="EW458" s="986">
        <v>0</v>
      </c>
      <c r="EX458" s="987">
        <v>0</v>
      </c>
      <c r="EY458" s="986">
        <v>0</v>
      </c>
      <c r="EZ458" s="987">
        <v>0</v>
      </c>
      <c r="FA458" s="986">
        <v>0</v>
      </c>
      <c r="FB458" s="987">
        <v>0</v>
      </c>
      <c r="FC458" s="988">
        <v>0</v>
      </c>
      <c r="FD458" s="946"/>
      <c r="FE458" s="974"/>
      <c r="FF458" s="946"/>
      <c r="FG458" s="975"/>
      <c r="FI458" s="989" t="b">
        <v>1</v>
      </c>
    </row>
    <row r="459" spans="2:165" hidden="1" outlineLevel="1">
      <c r="B459" s="990">
        <v>437</v>
      </c>
      <c r="C459" s="1011" t="s">
        <v>769</v>
      </c>
      <c r="E459" s="992">
        <v>0</v>
      </c>
      <c r="F459" s="993">
        <v>0</v>
      </c>
      <c r="G459" s="994">
        <v>0</v>
      </c>
      <c r="H459" s="993">
        <v>0</v>
      </c>
      <c r="I459" s="994">
        <v>0</v>
      </c>
      <c r="J459" s="993">
        <v>0</v>
      </c>
      <c r="K459" s="994">
        <v>0</v>
      </c>
      <c r="L459" s="993">
        <v>0</v>
      </c>
      <c r="M459" s="994">
        <v>0</v>
      </c>
      <c r="N459" s="993">
        <v>0</v>
      </c>
      <c r="O459" s="994">
        <v>0</v>
      </c>
      <c r="P459" s="993">
        <v>0</v>
      </c>
      <c r="Q459" s="994">
        <v>0</v>
      </c>
      <c r="R459" s="993">
        <v>0</v>
      </c>
      <c r="S459" s="994">
        <v>0</v>
      </c>
      <c r="T459" s="993">
        <v>0</v>
      </c>
      <c r="U459" s="994">
        <v>0</v>
      </c>
      <c r="V459" s="993">
        <v>0</v>
      </c>
      <c r="W459" s="994">
        <v>0</v>
      </c>
      <c r="X459" s="993">
        <v>0</v>
      </c>
      <c r="Y459" s="994">
        <v>0</v>
      </c>
      <c r="Z459" s="993">
        <v>0</v>
      </c>
      <c r="AA459" s="994">
        <v>0</v>
      </c>
      <c r="AB459" s="993">
        <v>0</v>
      </c>
      <c r="AC459" s="994">
        <v>0</v>
      </c>
      <c r="AD459" s="993">
        <v>0</v>
      </c>
      <c r="AE459" s="994">
        <v>0</v>
      </c>
      <c r="AF459" s="993">
        <v>0</v>
      </c>
      <c r="AG459" s="994">
        <v>0</v>
      </c>
      <c r="AH459" s="993">
        <v>0</v>
      </c>
      <c r="AI459" s="994">
        <v>0</v>
      </c>
      <c r="AJ459" s="993">
        <v>0</v>
      </c>
      <c r="AK459" s="994">
        <v>0</v>
      </c>
      <c r="AL459" s="993">
        <v>0</v>
      </c>
      <c r="AM459" s="994">
        <v>0</v>
      </c>
      <c r="AN459" s="995">
        <v>0</v>
      </c>
      <c r="AO459" s="946"/>
      <c r="AP459" s="964"/>
      <c r="AQ459" s="946"/>
      <c r="AR459" s="992">
        <v>0</v>
      </c>
      <c r="AS459" s="993">
        <v>0</v>
      </c>
      <c r="AT459" s="994">
        <v>0</v>
      </c>
      <c r="AU459" s="993">
        <v>0</v>
      </c>
      <c r="AV459" s="994">
        <v>0</v>
      </c>
      <c r="AW459" s="993">
        <v>0</v>
      </c>
      <c r="AX459" s="994">
        <v>0</v>
      </c>
      <c r="AY459" s="993">
        <v>0</v>
      </c>
      <c r="AZ459" s="994">
        <v>0</v>
      </c>
      <c r="BA459" s="993">
        <v>0</v>
      </c>
      <c r="BB459" s="994">
        <v>0</v>
      </c>
      <c r="BC459" s="993">
        <v>0</v>
      </c>
      <c r="BD459" s="994">
        <v>0</v>
      </c>
      <c r="BE459" s="993">
        <v>0</v>
      </c>
      <c r="BF459" s="994">
        <v>0</v>
      </c>
      <c r="BG459" s="993">
        <v>0</v>
      </c>
      <c r="BH459" s="994">
        <v>0</v>
      </c>
      <c r="BI459" s="993">
        <v>0</v>
      </c>
      <c r="BJ459" s="994">
        <v>0</v>
      </c>
      <c r="BK459" s="993">
        <v>0</v>
      </c>
      <c r="BL459" s="994">
        <v>0</v>
      </c>
      <c r="BM459" s="993">
        <v>0</v>
      </c>
      <c r="BN459" s="994">
        <v>0</v>
      </c>
      <c r="BO459" s="993">
        <v>0</v>
      </c>
      <c r="BP459" s="994">
        <v>0</v>
      </c>
      <c r="BQ459" s="993">
        <v>0</v>
      </c>
      <c r="BR459" s="994">
        <v>0</v>
      </c>
      <c r="BS459" s="993">
        <v>0</v>
      </c>
      <c r="BT459" s="994">
        <v>0</v>
      </c>
      <c r="BU459" s="993">
        <v>0</v>
      </c>
      <c r="BV459" s="994">
        <v>0</v>
      </c>
      <c r="BW459" s="993">
        <v>0</v>
      </c>
      <c r="BX459" s="994">
        <v>0</v>
      </c>
      <c r="BY459" s="993">
        <v>0</v>
      </c>
      <c r="BZ459" s="994">
        <v>0</v>
      </c>
      <c r="CA459" s="995">
        <v>0</v>
      </c>
      <c r="CB459" s="946"/>
      <c r="CC459" s="971"/>
      <c r="CD459" s="946"/>
      <c r="CE459" s="972"/>
      <c r="CF459" s="946"/>
      <c r="CG459" s="992">
        <v>0</v>
      </c>
      <c r="CH459" s="993">
        <v>0</v>
      </c>
      <c r="CI459" s="994">
        <v>0</v>
      </c>
      <c r="CJ459" s="993">
        <v>0</v>
      </c>
      <c r="CK459" s="994">
        <v>0</v>
      </c>
      <c r="CL459" s="993">
        <v>0</v>
      </c>
      <c r="CM459" s="994">
        <v>0</v>
      </c>
      <c r="CN459" s="993">
        <v>0</v>
      </c>
      <c r="CO459" s="994">
        <v>0</v>
      </c>
      <c r="CP459" s="993">
        <v>0</v>
      </c>
      <c r="CQ459" s="994">
        <v>0</v>
      </c>
      <c r="CR459" s="993">
        <v>0</v>
      </c>
      <c r="CS459" s="994">
        <v>0</v>
      </c>
      <c r="CT459" s="993">
        <v>0</v>
      </c>
      <c r="CU459" s="994">
        <v>0</v>
      </c>
      <c r="CV459" s="993">
        <v>0</v>
      </c>
      <c r="CW459" s="994">
        <v>0</v>
      </c>
      <c r="CX459" s="993">
        <v>0</v>
      </c>
      <c r="CY459" s="994">
        <v>0</v>
      </c>
      <c r="CZ459" s="993">
        <v>0</v>
      </c>
      <c r="DA459" s="994">
        <v>0</v>
      </c>
      <c r="DB459" s="993">
        <v>0</v>
      </c>
      <c r="DC459" s="994">
        <v>0</v>
      </c>
      <c r="DD459" s="993">
        <v>0</v>
      </c>
      <c r="DE459" s="994">
        <v>0</v>
      </c>
      <c r="DF459" s="993">
        <v>0</v>
      </c>
      <c r="DG459" s="994">
        <v>0</v>
      </c>
      <c r="DH459" s="993">
        <v>0</v>
      </c>
      <c r="DI459" s="994">
        <v>0</v>
      </c>
      <c r="DJ459" s="993">
        <v>0</v>
      </c>
      <c r="DK459" s="994">
        <v>0</v>
      </c>
      <c r="DL459" s="993">
        <v>0</v>
      </c>
      <c r="DM459" s="994">
        <v>0</v>
      </c>
      <c r="DN459" s="993">
        <v>0</v>
      </c>
      <c r="DO459" s="994">
        <v>0</v>
      </c>
      <c r="DP459" s="995">
        <v>0</v>
      </c>
      <c r="DQ459" s="946"/>
      <c r="DR459" s="973"/>
      <c r="DS459" s="946"/>
      <c r="DT459" s="992">
        <v>0</v>
      </c>
      <c r="DU459" s="993">
        <v>0</v>
      </c>
      <c r="DV459" s="994">
        <v>0</v>
      </c>
      <c r="DW459" s="993">
        <v>0</v>
      </c>
      <c r="DX459" s="994">
        <v>0</v>
      </c>
      <c r="DY459" s="993">
        <v>0</v>
      </c>
      <c r="DZ459" s="994">
        <v>0</v>
      </c>
      <c r="EA459" s="993">
        <v>0</v>
      </c>
      <c r="EB459" s="994">
        <v>0</v>
      </c>
      <c r="EC459" s="993">
        <v>0</v>
      </c>
      <c r="ED459" s="994">
        <v>0</v>
      </c>
      <c r="EE459" s="993">
        <v>0</v>
      </c>
      <c r="EF459" s="994">
        <v>0</v>
      </c>
      <c r="EG459" s="993">
        <v>0</v>
      </c>
      <c r="EH459" s="994">
        <v>0</v>
      </c>
      <c r="EI459" s="993">
        <v>0</v>
      </c>
      <c r="EJ459" s="994">
        <v>0</v>
      </c>
      <c r="EK459" s="993">
        <v>0</v>
      </c>
      <c r="EL459" s="994">
        <v>0</v>
      </c>
      <c r="EM459" s="993">
        <v>0</v>
      </c>
      <c r="EN459" s="994">
        <v>0</v>
      </c>
      <c r="EO459" s="993">
        <v>0</v>
      </c>
      <c r="EP459" s="994">
        <v>0</v>
      </c>
      <c r="EQ459" s="993">
        <v>0</v>
      </c>
      <c r="ER459" s="994">
        <v>0</v>
      </c>
      <c r="ES459" s="993">
        <v>0</v>
      </c>
      <c r="ET459" s="994">
        <v>0</v>
      </c>
      <c r="EU459" s="993">
        <v>0</v>
      </c>
      <c r="EV459" s="994">
        <v>0</v>
      </c>
      <c r="EW459" s="993">
        <v>0</v>
      </c>
      <c r="EX459" s="994">
        <v>0</v>
      </c>
      <c r="EY459" s="993">
        <v>0</v>
      </c>
      <c r="EZ459" s="994">
        <v>0</v>
      </c>
      <c r="FA459" s="993">
        <v>0</v>
      </c>
      <c r="FB459" s="994">
        <v>0</v>
      </c>
      <c r="FC459" s="995">
        <v>0</v>
      </c>
      <c r="FD459" s="946"/>
      <c r="FE459" s="974"/>
      <c r="FF459" s="946"/>
      <c r="FG459" s="975"/>
      <c r="FI459" s="996" t="b">
        <v>1</v>
      </c>
    </row>
    <row r="460" spans="2:165" hidden="1" outlineLevel="1">
      <c r="B460" s="1013">
        <v>438</v>
      </c>
      <c r="C460" s="1014" t="s">
        <v>404</v>
      </c>
      <c r="E460" s="1015">
        <v>0</v>
      </c>
      <c r="F460" s="1016">
        <v>0</v>
      </c>
      <c r="G460" s="1017">
        <v>0</v>
      </c>
      <c r="H460" s="1016">
        <v>0</v>
      </c>
      <c r="I460" s="1017">
        <v>0</v>
      </c>
      <c r="J460" s="1016">
        <v>0</v>
      </c>
      <c r="K460" s="1017">
        <v>0</v>
      </c>
      <c r="L460" s="1016">
        <v>0</v>
      </c>
      <c r="M460" s="1017">
        <v>0</v>
      </c>
      <c r="N460" s="1016">
        <v>0</v>
      </c>
      <c r="O460" s="1017">
        <v>0</v>
      </c>
      <c r="P460" s="1016">
        <v>0</v>
      </c>
      <c r="Q460" s="1017">
        <v>0</v>
      </c>
      <c r="R460" s="1016">
        <v>0</v>
      </c>
      <c r="S460" s="1017">
        <v>0</v>
      </c>
      <c r="T460" s="1016">
        <v>0</v>
      </c>
      <c r="U460" s="1017">
        <v>0</v>
      </c>
      <c r="V460" s="1016">
        <v>0</v>
      </c>
      <c r="W460" s="1017">
        <v>0</v>
      </c>
      <c r="X460" s="1016">
        <v>0</v>
      </c>
      <c r="Y460" s="1017">
        <v>0</v>
      </c>
      <c r="Z460" s="1016">
        <v>0</v>
      </c>
      <c r="AA460" s="1017">
        <v>0</v>
      </c>
      <c r="AB460" s="1016">
        <v>0</v>
      </c>
      <c r="AC460" s="1017">
        <v>0</v>
      </c>
      <c r="AD460" s="1016">
        <v>0</v>
      </c>
      <c r="AE460" s="1017">
        <v>0</v>
      </c>
      <c r="AF460" s="1016">
        <v>0</v>
      </c>
      <c r="AG460" s="1017">
        <v>0</v>
      </c>
      <c r="AH460" s="1016">
        <v>0</v>
      </c>
      <c r="AI460" s="1017">
        <v>0</v>
      </c>
      <c r="AJ460" s="1016">
        <v>0</v>
      </c>
      <c r="AK460" s="1017">
        <v>0</v>
      </c>
      <c r="AL460" s="1016">
        <v>0</v>
      </c>
      <c r="AM460" s="1017">
        <v>0</v>
      </c>
      <c r="AN460" s="1018">
        <v>0</v>
      </c>
      <c r="AO460" s="946"/>
      <c r="AP460" s="964"/>
      <c r="AQ460" s="946"/>
      <c r="AR460" s="1015">
        <v>0</v>
      </c>
      <c r="AS460" s="1016">
        <v>0</v>
      </c>
      <c r="AT460" s="1017">
        <v>0</v>
      </c>
      <c r="AU460" s="1016">
        <v>0</v>
      </c>
      <c r="AV460" s="1017">
        <v>0</v>
      </c>
      <c r="AW460" s="1016">
        <v>0</v>
      </c>
      <c r="AX460" s="1017">
        <v>0</v>
      </c>
      <c r="AY460" s="1016">
        <v>0</v>
      </c>
      <c r="AZ460" s="1017">
        <v>0</v>
      </c>
      <c r="BA460" s="1016">
        <v>0</v>
      </c>
      <c r="BB460" s="1017">
        <v>0</v>
      </c>
      <c r="BC460" s="1016">
        <v>0</v>
      </c>
      <c r="BD460" s="1017">
        <v>0</v>
      </c>
      <c r="BE460" s="1016">
        <v>0</v>
      </c>
      <c r="BF460" s="1017">
        <v>0</v>
      </c>
      <c r="BG460" s="1016">
        <v>0</v>
      </c>
      <c r="BH460" s="1017">
        <v>0</v>
      </c>
      <c r="BI460" s="1016">
        <v>0</v>
      </c>
      <c r="BJ460" s="1017">
        <v>0</v>
      </c>
      <c r="BK460" s="1016">
        <v>0</v>
      </c>
      <c r="BL460" s="1017">
        <v>0</v>
      </c>
      <c r="BM460" s="1016">
        <v>0</v>
      </c>
      <c r="BN460" s="1017">
        <v>0</v>
      </c>
      <c r="BO460" s="1016">
        <v>0</v>
      </c>
      <c r="BP460" s="1017">
        <v>0</v>
      </c>
      <c r="BQ460" s="1016">
        <v>0</v>
      </c>
      <c r="BR460" s="1017">
        <v>0</v>
      </c>
      <c r="BS460" s="1016">
        <v>0</v>
      </c>
      <c r="BT460" s="1017">
        <v>0</v>
      </c>
      <c r="BU460" s="1016">
        <v>0</v>
      </c>
      <c r="BV460" s="1017">
        <v>0</v>
      </c>
      <c r="BW460" s="1016">
        <v>0</v>
      </c>
      <c r="BX460" s="1017">
        <v>0</v>
      </c>
      <c r="BY460" s="1016">
        <v>0</v>
      </c>
      <c r="BZ460" s="1017">
        <v>0</v>
      </c>
      <c r="CA460" s="1018">
        <v>0</v>
      </c>
      <c r="CB460" s="946"/>
      <c r="CC460" s="971"/>
      <c r="CD460" s="946"/>
      <c r="CE460" s="972"/>
      <c r="CF460" s="946"/>
      <c r="CG460" s="1015">
        <v>0</v>
      </c>
      <c r="CH460" s="1016">
        <v>0</v>
      </c>
      <c r="CI460" s="1017">
        <v>0</v>
      </c>
      <c r="CJ460" s="1016">
        <v>0</v>
      </c>
      <c r="CK460" s="1017">
        <v>0</v>
      </c>
      <c r="CL460" s="1016">
        <v>0</v>
      </c>
      <c r="CM460" s="1017">
        <v>0</v>
      </c>
      <c r="CN460" s="1016">
        <v>0</v>
      </c>
      <c r="CO460" s="1017">
        <v>0</v>
      </c>
      <c r="CP460" s="1016">
        <v>0</v>
      </c>
      <c r="CQ460" s="1017">
        <v>0</v>
      </c>
      <c r="CR460" s="1016">
        <v>0</v>
      </c>
      <c r="CS460" s="1017">
        <v>0</v>
      </c>
      <c r="CT460" s="1016">
        <v>0</v>
      </c>
      <c r="CU460" s="1017">
        <v>0</v>
      </c>
      <c r="CV460" s="1016">
        <v>0</v>
      </c>
      <c r="CW460" s="1017">
        <v>0</v>
      </c>
      <c r="CX460" s="1016">
        <v>0</v>
      </c>
      <c r="CY460" s="1017">
        <v>0</v>
      </c>
      <c r="CZ460" s="1016">
        <v>0</v>
      </c>
      <c r="DA460" s="1017">
        <v>0</v>
      </c>
      <c r="DB460" s="1016">
        <v>0</v>
      </c>
      <c r="DC460" s="1017">
        <v>0</v>
      </c>
      <c r="DD460" s="1016">
        <v>0</v>
      </c>
      <c r="DE460" s="1017">
        <v>0</v>
      </c>
      <c r="DF460" s="1016">
        <v>0</v>
      </c>
      <c r="DG460" s="1017">
        <v>0</v>
      </c>
      <c r="DH460" s="1016">
        <v>0</v>
      </c>
      <c r="DI460" s="1017">
        <v>0</v>
      </c>
      <c r="DJ460" s="1016">
        <v>0</v>
      </c>
      <c r="DK460" s="1017">
        <v>0</v>
      </c>
      <c r="DL460" s="1016">
        <v>0</v>
      </c>
      <c r="DM460" s="1017">
        <v>0</v>
      </c>
      <c r="DN460" s="1016">
        <v>0</v>
      </c>
      <c r="DO460" s="1017">
        <v>0</v>
      </c>
      <c r="DP460" s="1018">
        <v>0</v>
      </c>
      <c r="DQ460" s="946"/>
      <c r="DR460" s="973"/>
      <c r="DS460" s="946"/>
      <c r="DT460" s="1015">
        <v>0</v>
      </c>
      <c r="DU460" s="1016">
        <v>0</v>
      </c>
      <c r="DV460" s="1017">
        <v>0</v>
      </c>
      <c r="DW460" s="1016">
        <v>0</v>
      </c>
      <c r="DX460" s="1017">
        <v>0</v>
      </c>
      <c r="DY460" s="1016">
        <v>0</v>
      </c>
      <c r="DZ460" s="1017">
        <v>0</v>
      </c>
      <c r="EA460" s="1016">
        <v>0</v>
      </c>
      <c r="EB460" s="1017">
        <v>0</v>
      </c>
      <c r="EC460" s="1016">
        <v>0</v>
      </c>
      <c r="ED460" s="1017">
        <v>0</v>
      </c>
      <c r="EE460" s="1016">
        <v>0</v>
      </c>
      <c r="EF460" s="1017">
        <v>0</v>
      </c>
      <c r="EG460" s="1016">
        <v>0</v>
      </c>
      <c r="EH460" s="1017">
        <v>0</v>
      </c>
      <c r="EI460" s="1016">
        <v>0</v>
      </c>
      <c r="EJ460" s="1017">
        <v>0</v>
      </c>
      <c r="EK460" s="1016">
        <v>0</v>
      </c>
      <c r="EL460" s="1017">
        <v>0</v>
      </c>
      <c r="EM460" s="1016">
        <v>0</v>
      </c>
      <c r="EN460" s="1017">
        <v>0</v>
      </c>
      <c r="EO460" s="1016">
        <v>0</v>
      </c>
      <c r="EP460" s="1017">
        <v>0</v>
      </c>
      <c r="EQ460" s="1016">
        <v>0</v>
      </c>
      <c r="ER460" s="1017">
        <v>0</v>
      </c>
      <c r="ES460" s="1016">
        <v>0</v>
      </c>
      <c r="ET460" s="1017">
        <v>0</v>
      </c>
      <c r="EU460" s="1016">
        <v>0</v>
      </c>
      <c r="EV460" s="1017">
        <v>0</v>
      </c>
      <c r="EW460" s="1016">
        <v>0</v>
      </c>
      <c r="EX460" s="1017">
        <v>0</v>
      </c>
      <c r="EY460" s="1016">
        <v>0</v>
      </c>
      <c r="EZ460" s="1017">
        <v>0</v>
      </c>
      <c r="FA460" s="1016">
        <v>0</v>
      </c>
      <c r="FB460" s="1017">
        <v>0</v>
      </c>
      <c r="FC460" s="1018">
        <v>0</v>
      </c>
      <c r="FD460" s="946"/>
      <c r="FE460" s="974"/>
      <c r="FF460" s="946"/>
      <c r="FG460" s="975"/>
      <c r="FI460" s="1019" t="b">
        <v>1</v>
      </c>
    </row>
    <row r="461" spans="2:165" hidden="1" outlineLevel="1">
      <c r="B461" s="976">
        <v>439</v>
      </c>
      <c r="C461" s="1020" t="s">
        <v>770</v>
      </c>
      <c r="E461" s="978">
        <v>0</v>
      </c>
      <c r="F461" s="979">
        <v>0</v>
      </c>
      <c r="G461" s="980">
        <v>0</v>
      </c>
      <c r="H461" s="979">
        <v>0</v>
      </c>
      <c r="I461" s="980">
        <v>0</v>
      </c>
      <c r="J461" s="979">
        <v>0</v>
      </c>
      <c r="K461" s="980">
        <v>0</v>
      </c>
      <c r="L461" s="979">
        <v>0</v>
      </c>
      <c r="M461" s="980">
        <v>0</v>
      </c>
      <c r="N461" s="979">
        <v>0</v>
      </c>
      <c r="O461" s="980">
        <v>0</v>
      </c>
      <c r="P461" s="979">
        <v>0</v>
      </c>
      <c r="Q461" s="980">
        <v>0</v>
      </c>
      <c r="R461" s="979">
        <v>0</v>
      </c>
      <c r="S461" s="980">
        <v>0</v>
      </c>
      <c r="T461" s="979">
        <v>0</v>
      </c>
      <c r="U461" s="980">
        <v>0</v>
      </c>
      <c r="V461" s="979">
        <v>0</v>
      </c>
      <c r="W461" s="980">
        <v>0</v>
      </c>
      <c r="X461" s="979">
        <v>0</v>
      </c>
      <c r="Y461" s="980">
        <v>0</v>
      </c>
      <c r="Z461" s="979">
        <v>0</v>
      </c>
      <c r="AA461" s="980">
        <v>0</v>
      </c>
      <c r="AB461" s="979">
        <v>0</v>
      </c>
      <c r="AC461" s="980">
        <v>0</v>
      </c>
      <c r="AD461" s="979">
        <v>0</v>
      </c>
      <c r="AE461" s="980">
        <v>0</v>
      </c>
      <c r="AF461" s="979">
        <v>0</v>
      </c>
      <c r="AG461" s="980">
        <v>0</v>
      </c>
      <c r="AH461" s="979">
        <v>0</v>
      </c>
      <c r="AI461" s="980">
        <v>0</v>
      </c>
      <c r="AJ461" s="979">
        <v>0</v>
      </c>
      <c r="AK461" s="980">
        <v>0</v>
      </c>
      <c r="AL461" s="979">
        <v>0</v>
      </c>
      <c r="AM461" s="980">
        <v>0</v>
      </c>
      <c r="AN461" s="981">
        <v>0</v>
      </c>
      <c r="AO461" s="946"/>
      <c r="AP461" s="964"/>
      <c r="AQ461" s="946"/>
      <c r="AR461" s="978">
        <v>0</v>
      </c>
      <c r="AS461" s="979">
        <v>0</v>
      </c>
      <c r="AT461" s="980">
        <v>0</v>
      </c>
      <c r="AU461" s="979">
        <v>0</v>
      </c>
      <c r="AV461" s="980">
        <v>0</v>
      </c>
      <c r="AW461" s="979">
        <v>0</v>
      </c>
      <c r="AX461" s="980">
        <v>0</v>
      </c>
      <c r="AY461" s="979">
        <v>0</v>
      </c>
      <c r="AZ461" s="980">
        <v>0</v>
      </c>
      <c r="BA461" s="979">
        <v>0</v>
      </c>
      <c r="BB461" s="980">
        <v>0</v>
      </c>
      <c r="BC461" s="979">
        <v>0</v>
      </c>
      <c r="BD461" s="980">
        <v>0</v>
      </c>
      <c r="BE461" s="979">
        <v>0</v>
      </c>
      <c r="BF461" s="980">
        <v>0</v>
      </c>
      <c r="BG461" s="979">
        <v>0</v>
      </c>
      <c r="BH461" s="980">
        <v>0</v>
      </c>
      <c r="BI461" s="979">
        <v>0</v>
      </c>
      <c r="BJ461" s="980">
        <v>0</v>
      </c>
      <c r="BK461" s="979">
        <v>0</v>
      </c>
      <c r="BL461" s="980">
        <v>0</v>
      </c>
      <c r="BM461" s="979">
        <v>0</v>
      </c>
      <c r="BN461" s="980">
        <v>0</v>
      </c>
      <c r="BO461" s="979">
        <v>0</v>
      </c>
      <c r="BP461" s="980">
        <v>0</v>
      </c>
      <c r="BQ461" s="979">
        <v>0</v>
      </c>
      <c r="BR461" s="980">
        <v>0</v>
      </c>
      <c r="BS461" s="979">
        <v>0</v>
      </c>
      <c r="BT461" s="980">
        <v>0</v>
      </c>
      <c r="BU461" s="979">
        <v>0</v>
      </c>
      <c r="BV461" s="980">
        <v>0</v>
      </c>
      <c r="BW461" s="979">
        <v>0</v>
      </c>
      <c r="BX461" s="980">
        <v>0</v>
      </c>
      <c r="BY461" s="979">
        <v>0</v>
      </c>
      <c r="BZ461" s="980">
        <v>0</v>
      </c>
      <c r="CA461" s="981">
        <v>0</v>
      </c>
      <c r="CB461" s="946"/>
      <c r="CC461" s="971"/>
      <c r="CD461" s="946"/>
      <c r="CE461" s="972"/>
      <c r="CF461" s="946"/>
      <c r="CG461" s="978">
        <v>0</v>
      </c>
      <c r="CH461" s="979">
        <v>0</v>
      </c>
      <c r="CI461" s="980">
        <v>0</v>
      </c>
      <c r="CJ461" s="979">
        <v>0</v>
      </c>
      <c r="CK461" s="980">
        <v>0</v>
      </c>
      <c r="CL461" s="979">
        <v>0</v>
      </c>
      <c r="CM461" s="980">
        <v>0</v>
      </c>
      <c r="CN461" s="979">
        <v>0</v>
      </c>
      <c r="CO461" s="980">
        <v>0</v>
      </c>
      <c r="CP461" s="979">
        <v>0</v>
      </c>
      <c r="CQ461" s="980">
        <v>0</v>
      </c>
      <c r="CR461" s="979">
        <v>0</v>
      </c>
      <c r="CS461" s="980">
        <v>0</v>
      </c>
      <c r="CT461" s="979">
        <v>0</v>
      </c>
      <c r="CU461" s="980">
        <v>0</v>
      </c>
      <c r="CV461" s="979">
        <v>0</v>
      </c>
      <c r="CW461" s="980">
        <v>0</v>
      </c>
      <c r="CX461" s="979">
        <v>0</v>
      </c>
      <c r="CY461" s="980">
        <v>0</v>
      </c>
      <c r="CZ461" s="979">
        <v>0</v>
      </c>
      <c r="DA461" s="980">
        <v>0</v>
      </c>
      <c r="DB461" s="979">
        <v>0</v>
      </c>
      <c r="DC461" s="980">
        <v>0</v>
      </c>
      <c r="DD461" s="979">
        <v>0</v>
      </c>
      <c r="DE461" s="980">
        <v>0</v>
      </c>
      <c r="DF461" s="979">
        <v>0</v>
      </c>
      <c r="DG461" s="980">
        <v>0</v>
      </c>
      <c r="DH461" s="979">
        <v>0</v>
      </c>
      <c r="DI461" s="980">
        <v>0</v>
      </c>
      <c r="DJ461" s="979">
        <v>0</v>
      </c>
      <c r="DK461" s="980">
        <v>0</v>
      </c>
      <c r="DL461" s="979">
        <v>0</v>
      </c>
      <c r="DM461" s="980">
        <v>0</v>
      </c>
      <c r="DN461" s="979">
        <v>0</v>
      </c>
      <c r="DO461" s="980">
        <v>0</v>
      </c>
      <c r="DP461" s="981">
        <v>0</v>
      </c>
      <c r="DQ461" s="946"/>
      <c r="DR461" s="973"/>
      <c r="DS461" s="946"/>
      <c r="DT461" s="978">
        <v>0</v>
      </c>
      <c r="DU461" s="979">
        <v>0</v>
      </c>
      <c r="DV461" s="980">
        <v>0</v>
      </c>
      <c r="DW461" s="979">
        <v>0</v>
      </c>
      <c r="DX461" s="980">
        <v>0</v>
      </c>
      <c r="DY461" s="979">
        <v>0</v>
      </c>
      <c r="DZ461" s="980">
        <v>0</v>
      </c>
      <c r="EA461" s="979">
        <v>0</v>
      </c>
      <c r="EB461" s="980">
        <v>0</v>
      </c>
      <c r="EC461" s="979">
        <v>0</v>
      </c>
      <c r="ED461" s="980">
        <v>0</v>
      </c>
      <c r="EE461" s="979">
        <v>0</v>
      </c>
      <c r="EF461" s="980">
        <v>0</v>
      </c>
      <c r="EG461" s="979">
        <v>0</v>
      </c>
      <c r="EH461" s="980">
        <v>0</v>
      </c>
      <c r="EI461" s="979">
        <v>0</v>
      </c>
      <c r="EJ461" s="980">
        <v>0</v>
      </c>
      <c r="EK461" s="979">
        <v>0</v>
      </c>
      <c r="EL461" s="980">
        <v>0</v>
      </c>
      <c r="EM461" s="979">
        <v>0</v>
      </c>
      <c r="EN461" s="980">
        <v>0</v>
      </c>
      <c r="EO461" s="979">
        <v>0</v>
      </c>
      <c r="EP461" s="980">
        <v>0</v>
      </c>
      <c r="EQ461" s="979">
        <v>0</v>
      </c>
      <c r="ER461" s="980">
        <v>0</v>
      </c>
      <c r="ES461" s="979">
        <v>0</v>
      </c>
      <c r="ET461" s="980">
        <v>0</v>
      </c>
      <c r="EU461" s="979">
        <v>0</v>
      </c>
      <c r="EV461" s="980">
        <v>0</v>
      </c>
      <c r="EW461" s="979">
        <v>0</v>
      </c>
      <c r="EX461" s="980">
        <v>0</v>
      </c>
      <c r="EY461" s="979">
        <v>0</v>
      </c>
      <c r="EZ461" s="980">
        <v>0</v>
      </c>
      <c r="FA461" s="979">
        <v>0</v>
      </c>
      <c r="FB461" s="980">
        <v>0</v>
      </c>
      <c r="FC461" s="981">
        <v>0</v>
      </c>
      <c r="FD461" s="946"/>
      <c r="FE461" s="974"/>
      <c r="FF461" s="946"/>
      <c r="FG461" s="975"/>
      <c r="FI461" s="982" t="b">
        <v>1</v>
      </c>
    </row>
    <row r="462" spans="2:165" hidden="1" outlineLevel="1">
      <c r="B462" s="983">
        <v>440</v>
      </c>
      <c r="C462" s="1012" t="s">
        <v>771</v>
      </c>
      <c r="E462" s="985">
        <v>0</v>
      </c>
      <c r="F462" s="986">
        <v>0</v>
      </c>
      <c r="G462" s="987">
        <v>0</v>
      </c>
      <c r="H462" s="986">
        <v>0</v>
      </c>
      <c r="I462" s="987">
        <v>0</v>
      </c>
      <c r="J462" s="986">
        <v>0</v>
      </c>
      <c r="K462" s="987">
        <v>0</v>
      </c>
      <c r="L462" s="986">
        <v>0</v>
      </c>
      <c r="M462" s="987">
        <v>0</v>
      </c>
      <c r="N462" s="986">
        <v>0</v>
      </c>
      <c r="O462" s="987">
        <v>0</v>
      </c>
      <c r="P462" s="986">
        <v>0</v>
      </c>
      <c r="Q462" s="987">
        <v>0</v>
      </c>
      <c r="R462" s="986">
        <v>0</v>
      </c>
      <c r="S462" s="987">
        <v>0</v>
      </c>
      <c r="T462" s="986">
        <v>0</v>
      </c>
      <c r="U462" s="987">
        <v>0</v>
      </c>
      <c r="V462" s="986">
        <v>0</v>
      </c>
      <c r="W462" s="987">
        <v>0</v>
      </c>
      <c r="X462" s="986">
        <v>0</v>
      </c>
      <c r="Y462" s="987">
        <v>0</v>
      </c>
      <c r="Z462" s="986">
        <v>0</v>
      </c>
      <c r="AA462" s="987">
        <v>0</v>
      </c>
      <c r="AB462" s="986">
        <v>0</v>
      </c>
      <c r="AC462" s="987">
        <v>0</v>
      </c>
      <c r="AD462" s="986">
        <v>0</v>
      </c>
      <c r="AE462" s="987">
        <v>0</v>
      </c>
      <c r="AF462" s="986">
        <v>0</v>
      </c>
      <c r="AG462" s="987">
        <v>0</v>
      </c>
      <c r="AH462" s="986">
        <v>0</v>
      </c>
      <c r="AI462" s="987">
        <v>0</v>
      </c>
      <c r="AJ462" s="986">
        <v>0</v>
      </c>
      <c r="AK462" s="987">
        <v>0</v>
      </c>
      <c r="AL462" s="986">
        <v>0</v>
      </c>
      <c r="AM462" s="987">
        <v>0</v>
      </c>
      <c r="AN462" s="988">
        <v>0</v>
      </c>
      <c r="AO462" s="946"/>
      <c r="AP462" s="964"/>
      <c r="AQ462" s="946"/>
      <c r="AR462" s="985">
        <v>0</v>
      </c>
      <c r="AS462" s="986">
        <v>0</v>
      </c>
      <c r="AT462" s="987">
        <v>0</v>
      </c>
      <c r="AU462" s="986">
        <v>0</v>
      </c>
      <c r="AV462" s="987">
        <v>0</v>
      </c>
      <c r="AW462" s="986">
        <v>0</v>
      </c>
      <c r="AX462" s="987">
        <v>0</v>
      </c>
      <c r="AY462" s="986">
        <v>0</v>
      </c>
      <c r="AZ462" s="987">
        <v>0</v>
      </c>
      <c r="BA462" s="986">
        <v>0</v>
      </c>
      <c r="BB462" s="987">
        <v>0</v>
      </c>
      <c r="BC462" s="986">
        <v>0</v>
      </c>
      <c r="BD462" s="987">
        <v>0</v>
      </c>
      <c r="BE462" s="986">
        <v>0</v>
      </c>
      <c r="BF462" s="987">
        <v>0</v>
      </c>
      <c r="BG462" s="986">
        <v>0</v>
      </c>
      <c r="BH462" s="987">
        <v>0</v>
      </c>
      <c r="BI462" s="986">
        <v>0</v>
      </c>
      <c r="BJ462" s="987">
        <v>0</v>
      </c>
      <c r="BK462" s="986">
        <v>0</v>
      </c>
      <c r="BL462" s="987">
        <v>0</v>
      </c>
      <c r="BM462" s="986">
        <v>0</v>
      </c>
      <c r="BN462" s="987">
        <v>0</v>
      </c>
      <c r="BO462" s="986">
        <v>0</v>
      </c>
      <c r="BP462" s="987">
        <v>0</v>
      </c>
      <c r="BQ462" s="986">
        <v>0</v>
      </c>
      <c r="BR462" s="987">
        <v>0</v>
      </c>
      <c r="BS462" s="986">
        <v>0</v>
      </c>
      <c r="BT462" s="987">
        <v>0</v>
      </c>
      <c r="BU462" s="986">
        <v>0</v>
      </c>
      <c r="BV462" s="987">
        <v>0</v>
      </c>
      <c r="BW462" s="986">
        <v>0</v>
      </c>
      <c r="BX462" s="987">
        <v>0</v>
      </c>
      <c r="BY462" s="986">
        <v>0</v>
      </c>
      <c r="BZ462" s="987">
        <v>0</v>
      </c>
      <c r="CA462" s="988">
        <v>0</v>
      </c>
      <c r="CB462" s="946"/>
      <c r="CC462" s="971"/>
      <c r="CD462" s="946"/>
      <c r="CE462" s="972"/>
      <c r="CF462" s="946"/>
      <c r="CG462" s="985">
        <v>0</v>
      </c>
      <c r="CH462" s="986">
        <v>0</v>
      </c>
      <c r="CI462" s="987">
        <v>0</v>
      </c>
      <c r="CJ462" s="986">
        <v>0</v>
      </c>
      <c r="CK462" s="987">
        <v>0</v>
      </c>
      <c r="CL462" s="986">
        <v>0</v>
      </c>
      <c r="CM462" s="987">
        <v>0</v>
      </c>
      <c r="CN462" s="986">
        <v>0</v>
      </c>
      <c r="CO462" s="987">
        <v>0</v>
      </c>
      <c r="CP462" s="986">
        <v>0</v>
      </c>
      <c r="CQ462" s="987">
        <v>0</v>
      </c>
      <c r="CR462" s="986">
        <v>0</v>
      </c>
      <c r="CS462" s="987">
        <v>0</v>
      </c>
      <c r="CT462" s="986">
        <v>0</v>
      </c>
      <c r="CU462" s="987">
        <v>0</v>
      </c>
      <c r="CV462" s="986">
        <v>0</v>
      </c>
      <c r="CW462" s="987">
        <v>0</v>
      </c>
      <c r="CX462" s="986">
        <v>0</v>
      </c>
      <c r="CY462" s="987">
        <v>0</v>
      </c>
      <c r="CZ462" s="986">
        <v>0</v>
      </c>
      <c r="DA462" s="987">
        <v>0</v>
      </c>
      <c r="DB462" s="986">
        <v>0</v>
      </c>
      <c r="DC462" s="987">
        <v>0</v>
      </c>
      <c r="DD462" s="986">
        <v>0</v>
      </c>
      <c r="DE462" s="987">
        <v>0</v>
      </c>
      <c r="DF462" s="986">
        <v>0</v>
      </c>
      <c r="DG462" s="987">
        <v>0</v>
      </c>
      <c r="DH462" s="986">
        <v>0</v>
      </c>
      <c r="DI462" s="987">
        <v>0</v>
      </c>
      <c r="DJ462" s="986">
        <v>0</v>
      </c>
      <c r="DK462" s="987">
        <v>0</v>
      </c>
      <c r="DL462" s="986">
        <v>0</v>
      </c>
      <c r="DM462" s="987">
        <v>0</v>
      </c>
      <c r="DN462" s="986">
        <v>0</v>
      </c>
      <c r="DO462" s="987">
        <v>0</v>
      </c>
      <c r="DP462" s="988">
        <v>0</v>
      </c>
      <c r="DQ462" s="946"/>
      <c r="DR462" s="973"/>
      <c r="DS462" s="946"/>
      <c r="DT462" s="985">
        <v>0</v>
      </c>
      <c r="DU462" s="986">
        <v>0</v>
      </c>
      <c r="DV462" s="987">
        <v>0</v>
      </c>
      <c r="DW462" s="986">
        <v>0</v>
      </c>
      <c r="DX462" s="987">
        <v>0</v>
      </c>
      <c r="DY462" s="986">
        <v>0</v>
      </c>
      <c r="DZ462" s="987">
        <v>0</v>
      </c>
      <c r="EA462" s="986">
        <v>0</v>
      </c>
      <c r="EB462" s="987">
        <v>0</v>
      </c>
      <c r="EC462" s="986">
        <v>0</v>
      </c>
      <c r="ED462" s="987">
        <v>0</v>
      </c>
      <c r="EE462" s="986">
        <v>0</v>
      </c>
      <c r="EF462" s="987">
        <v>0</v>
      </c>
      <c r="EG462" s="986">
        <v>0</v>
      </c>
      <c r="EH462" s="987">
        <v>0</v>
      </c>
      <c r="EI462" s="986">
        <v>0</v>
      </c>
      <c r="EJ462" s="987">
        <v>0</v>
      </c>
      <c r="EK462" s="986">
        <v>0</v>
      </c>
      <c r="EL462" s="987">
        <v>0</v>
      </c>
      <c r="EM462" s="986">
        <v>0</v>
      </c>
      <c r="EN462" s="987">
        <v>0</v>
      </c>
      <c r="EO462" s="986">
        <v>0</v>
      </c>
      <c r="EP462" s="987">
        <v>0</v>
      </c>
      <c r="EQ462" s="986">
        <v>0</v>
      </c>
      <c r="ER462" s="987">
        <v>0</v>
      </c>
      <c r="ES462" s="986">
        <v>0</v>
      </c>
      <c r="ET462" s="987">
        <v>0</v>
      </c>
      <c r="EU462" s="986">
        <v>0</v>
      </c>
      <c r="EV462" s="987">
        <v>0</v>
      </c>
      <c r="EW462" s="986">
        <v>0</v>
      </c>
      <c r="EX462" s="987">
        <v>0</v>
      </c>
      <c r="EY462" s="986">
        <v>0</v>
      </c>
      <c r="EZ462" s="987">
        <v>0</v>
      </c>
      <c r="FA462" s="986">
        <v>0</v>
      </c>
      <c r="FB462" s="987">
        <v>0</v>
      </c>
      <c r="FC462" s="988">
        <v>0</v>
      </c>
      <c r="FD462" s="946"/>
      <c r="FE462" s="974"/>
      <c r="FF462" s="946"/>
      <c r="FG462" s="975"/>
      <c r="FI462" s="989" t="b">
        <v>1</v>
      </c>
    </row>
    <row r="463" spans="2:165" hidden="1" outlineLevel="1">
      <c r="B463" s="990">
        <v>441</v>
      </c>
      <c r="C463" s="1011" t="s">
        <v>772</v>
      </c>
      <c r="E463" s="992">
        <v>0</v>
      </c>
      <c r="F463" s="993">
        <v>0</v>
      </c>
      <c r="G463" s="994">
        <v>0</v>
      </c>
      <c r="H463" s="993">
        <v>0</v>
      </c>
      <c r="I463" s="994">
        <v>0</v>
      </c>
      <c r="J463" s="993">
        <v>0</v>
      </c>
      <c r="K463" s="994">
        <v>0</v>
      </c>
      <c r="L463" s="993">
        <v>0</v>
      </c>
      <c r="M463" s="994">
        <v>0</v>
      </c>
      <c r="N463" s="993">
        <v>0</v>
      </c>
      <c r="O463" s="994">
        <v>0</v>
      </c>
      <c r="P463" s="993">
        <v>0</v>
      </c>
      <c r="Q463" s="994">
        <v>0</v>
      </c>
      <c r="R463" s="993">
        <v>0</v>
      </c>
      <c r="S463" s="994">
        <v>0</v>
      </c>
      <c r="T463" s="993">
        <v>0</v>
      </c>
      <c r="U463" s="994">
        <v>0</v>
      </c>
      <c r="V463" s="993">
        <v>0</v>
      </c>
      <c r="W463" s="994">
        <v>0</v>
      </c>
      <c r="X463" s="993">
        <v>0</v>
      </c>
      <c r="Y463" s="994">
        <v>0</v>
      </c>
      <c r="Z463" s="993">
        <v>0</v>
      </c>
      <c r="AA463" s="994">
        <v>0</v>
      </c>
      <c r="AB463" s="993">
        <v>0</v>
      </c>
      <c r="AC463" s="994">
        <v>0</v>
      </c>
      <c r="AD463" s="993">
        <v>0</v>
      </c>
      <c r="AE463" s="994">
        <v>0</v>
      </c>
      <c r="AF463" s="993">
        <v>0</v>
      </c>
      <c r="AG463" s="994">
        <v>0</v>
      </c>
      <c r="AH463" s="993">
        <v>0</v>
      </c>
      <c r="AI463" s="994">
        <v>0</v>
      </c>
      <c r="AJ463" s="993">
        <v>0</v>
      </c>
      <c r="AK463" s="994">
        <v>0</v>
      </c>
      <c r="AL463" s="993">
        <v>0</v>
      </c>
      <c r="AM463" s="994">
        <v>0</v>
      </c>
      <c r="AN463" s="995">
        <v>0</v>
      </c>
      <c r="AO463" s="946"/>
      <c r="AP463" s="964"/>
      <c r="AQ463" s="946"/>
      <c r="AR463" s="992">
        <v>0</v>
      </c>
      <c r="AS463" s="993">
        <v>0</v>
      </c>
      <c r="AT463" s="994">
        <v>0</v>
      </c>
      <c r="AU463" s="993">
        <v>0</v>
      </c>
      <c r="AV463" s="994">
        <v>0</v>
      </c>
      <c r="AW463" s="993">
        <v>0</v>
      </c>
      <c r="AX463" s="994">
        <v>0</v>
      </c>
      <c r="AY463" s="993">
        <v>0</v>
      </c>
      <c r="AZ463" s="994">
        <v>0</v>
      </c>
      <c r="BA463" s="993">
        <v>0</v>
      </c>
      <c r="BB463" s="994">
        <v>0</v>
      </c>
      <c r="BC463" s="993">
        <v>0</v>
      </c>
      <c r="BD463" s="994">
        <v>0</v>
      </c>
      <c r="BE463" s="993">
        <v>0</v>
      </c>
      <c r="BF463" s="994">
        <v>0</v>
      </c>
      <c r="BG463" s="993">
        <v>0</v>
      </c>
      <c r="BH463" s="994">
        <v>0</v>
      </c>
      <c r="BI463" s="993">
        <v>0</v>
      </c>
      <c r="BJ463" s="994">
        <v>0</v>
      </c>
      <c r="BK463" s="993">
        <v>0</v>
      </c>
      <c r="BL463" s="994">
        <v>0</v>
      </c>
      <c r="BM463" s="993">
        <v>0</v>
      </c>
      <c r="BN463" s="994">
        <v>0</v>
      </c>
      <c r="BO463" s="993">
        <v>0</v>
      </c>
      <c r="BP463" s="994">
        <v>0</v>
      </c>
      <c r="BQ463" s="993">
        <v>0</v>
      </c>
      <c r="BR463" s="994">
        <v>0</v>
      </c>
      <c r="BS463" s="993">
        <v>0</v>
      </c>
      <c r="BT463" s="994">
        <v>0</v>
      </c>
      <c r="BU463" s="993">
        <v>0</v>
      </c>
      <c r="BV463" s="994">
        <v>0</v>
      </c>
      <c r="BW463" s="993">
        <v>0</v>
      </c>
      <c r="BX463" s="994">
        <v>0</v>
      </c>
      <c r="BY463" s="993">
        <v>0</v>
      </c>
      <c r="BZ463" s="994">
        <v>0</v>
      </c>
      <c r="CA463" s="995">
        <v>0</v>
      </c>
      <c r="CB463" s="946"/>
      <c r="CC463" s="971"/>
      <c r="CD463" s="946"/>
      <c r="CE463" s="972"/>
      <c r="CF463" s="946"/>
      <c r="CG463" s="992">
        <v>0</v>
      </c>
      <c r="CH463" s="993">
        <v>0</v>
      </c>
      <c r="CI463" s="994">
        <v>0</v>
      </c>
      <c r="CJ463" s="993">
        <v>0</v>
      </c>
      <c r="CK463" s="994">
        <v>0</v>
      </c>
      <c r="CL463" s="993">
        <v>0</v>
      </c>
      <c r="CM463" s="994">
        <v>0</v>
      </c>
      <c r="CN463" s="993">
        <v>0</v>
      </c>
      <c r="CO463" s="994">
        <v>0</v>
      </c>
      <c r="CP463" s="993">
        <v>0</v>
      </c>
      <c r="CQ463" s="994">
        <v>0</v>
      </c>
      <c r="CR463" s="993">
        <v>0</v>
      </c>
      <c r="CS463" s="994">
        <v>0</v>
      </c>
      <c r="CT463" s="993">
        <v>0</v>
      </c>
      <c r="CU463" s="994">
        <v>0</v>
      </c>
      <c r="CV463" s="993">
        <v>0</v>
      </c>
      <c r="CW463" s="994">
        <v>0</v>
      </c>
      <c r="CX463" s="993">
        <v>0</v>
      </c>
      <c r="CY463" s="994">
        <v>0</v>
      </c>
      <c r="CZ463" s="993">
        <v>0</v>
      </c>
      <c r="DA463" s="994">
        <v>0</v>
      </c>
      <c r="DB463" s="993">
        <v>0</v>
      </c>
      <c r="DC463" s="994">
        <v>0</v>
      </c>
      <c r="DD463" s="993">
        <v>0</v>
      </c>
      <c r="DE463" s="994">
        <v>0</v>
      </c>
      <c r="DF463" s="993">
        <v>0</v>
      </c>
      <c r="DG463" s="994">
        <v>0</v>
      </c>
      <c r="DH463" s="993">
        <v>0</v>
      </c>
      <c r="DI463" s="994">
        <v>0</v>
      </c>
      <c r="DJ463" s="993">
        <v>0</v>
      </c>
      <c r="DK463" s="994">
        <v>0</v>
      </c>
      <c r="DL463" s="993">
        <v>0</v>
      </c>
      <c r="DM463" s="994">
        <v>0</v>
      </c>
      <c r="DN463" s="993">
        <v>0</v>
      </c>
      <c r="DO463" s="994">
        <v>0</v>
      </c>
      <c r="DP463" s="995">
        <v>0</v>
      </c>
      <c r="DQ463" s="946"/>
      <c r="DR463" s="973"/>
      <c r="DS463" s="946"/>
      <c r="DT463" s="992">
        <v>0</v>
      </c>
      <c r="DU463" s="993">
        <v>0</v>
      </c>
      <c r="DV463" s="994">
        <v>0</v>
      </c>
      <c r="DW463" s="993">
        <v>0</v>
      </c>
      <c r="DX463" s="994">
        <v>0</v>
      </c>
      <c r="DY463" s="993">
        <v>0</v>
      </c>
      <c r="DZ463" s="994">
        <v>0</v>
      </c>
      <c r="EA463" s="993">
        <v>0</v>
      </c>
      <c r="EB463" s="994">
        <v>0</v>
      </c>
      <c r="EC463" s="993">
        <v>0</v>
      </c>
      <c r="ED463" s="994">
        <v>0</v>
      </c>
      <c r="EE463" s="993">
        <v>0</v>
      </c>
      <c r="EF463" s="994">
        <v>0</v>
      </c>
      <c r="EG463" s="993">
        <v>0</v>
      </c>
      <c r="EH463" s="994">
        <v>0</v>
      </c>
      <c r="EI463" s="993">
        <v>0</v>
      </c>
      <c r="EJ463" s="994">
        <v>0</v>
      </c>
      <c r="EK463" s="993">
        <v>0</v>
      </c>
      <c r="EL463" s="994">
        <v>0</v>
      </c>
      <c r="EM463" s="993">
        <v>0</v>
      </c>
      <c r="EN463" s="994">
        <v>0</v>
      </c>
      <c r="EO463" s="993">
        <v>0</v>
      </c>
      <c r="EP463" s="994">
        <v>0</v>
      </c>
      <c r="EQ463" s="993">
        <v>0</v>
      </c>
      <c r="ER463" s="994">
        <v>0</v>
      </c>
      <c r="ES463" s="993">
        <v>0</v>
      </c>
      <c r="ET463" s="994">
        <v>0</v>
      </c>
      <c r="EU463" s="993">
        <v>0</v>
      </c>
      <c r="EV463" s="994">
        <v>0</v>
      </c>
      <c r="EW463" s="993">
        <v>0</v>
      </c>
      <c r="EX463" s="994">
        <v>0</v>
      </c>
      <c r="EY463" s="993">
        <v>0</v>
      </c>
      <c r="EZ463" s="994">
        <v>0</v>
      </c>
      <c r="FA463" s="993">
        <v>0</v>
      </c>
      <c r="FB463" s="994">
        <v>0</v>
      </c>
      <c r="FC463" s="995">
        <v>0</v>
      </c>
      <c r="FD463" s="946"/>
      <c r="FE463" s="974"/>
      <c r="FF463" s="946"/>
      <c r="FG463" s="975"/>
      <c r="FI463" s="996" t="b">
        <v>1</v>
      </c>
    </row>
    <row r="464" spans="2:165" hidden="1" outlineLevel="1">
      <c r="B464" s="983">
        <v>442</v>
      </c>
      <c r="C464" s="1012" t="s">
        <v>773</v>
      </c>
      <c r="E464" s="985">
        <v>0</v>
      </c>
      <c r="F464" s="986">
        <v>0</v>
      </c>
      <c r="G464" s="987">
        <v>0</v>
      </c>
      <c r="H464" s="986">
        <v>0</v>
      </c>
      <c r="I464" s="987">
        <v>0</v>
      </c>
      <c r="J464" s="986">
        <v>0</v>
      </c>
      <c r="K464" s="987">
        <v>0</v>
      </c>
      <c r="L464" s="986">
        <v>0</v>
      </c>
      <c r="M464" s="987">
        <v>0</v>
      </c>
      <c r="N464" s="986">
        <v>0</v>
      </c>
      <c r="O464" s="987">
        <v>0</v>
      </c>
      <c r="P464" s="986">
        <v>0</v>
      </c>
      <c r="Q464" s="987">
        <v>0</v>
      </c>
      <c r="R464" s="986">
        <v>0</v>
      </c>
      <c r="S464" s="987">
        <v>0</v>
      </c>
      <c r="T464" s="986">
        <v>0</v>
      </c>
      <c r="U464" s="987">
        <v>0</v>
      </c>
      <c r="V464" s="986">
        <v>0</v>
      </c>
      <c r="W464" s="987">
        <v>0</v>
      </c>
      <c r="X464" s="986">
        <v>0</v>
      </c>
      <c r="Y464" s="987">
        <v>0</v>
      </c>
      <c r="Z464" s="986">
        <v>0</v>
      </c>
      <c r="AA464" s="987">
        <v>0</v>
      </c>
      <c r="AB464" s="986">
        <v>0</v>
      </c>
      <c r="AC464" s="987">
        <v>0</v>
      </c>
      <c r="AD464" s="986">
        <v>0</v>
      </c>
      <c r="AE464" s="987">
        <v>0</v>
      </c>
      <c r="AF464" s="986">
        <v>0</v>
      </c>
      <c r="AG464" s="987">
        <v>0</v>
      </c>
      <c r="AH464" s="986">
        <v>0</v>
      </c>
      <c r="AI464" s="987">
        <v>0</v>
      </c>
      <c r="AJ464" s="986">
        <v>0</v>
      </c>
      <c r="AK464" s="987">
        <v>0</v>
      </c>
      <c r="AL464" s="986">
        <v>0</v>
      </c>
      <c r="AM464" s="987">
        <v>0</v>
      </c>
      <c r="AN464" s="988">
        <v>0</v>
      </c>
      <c r="AO464" s="946"/>
      <c r="AP464" s="964"/>
      <c r="AQ464" s="946"/>
      <c r="AR464" s="985">
        <v>0</v>
      </c>
      <c r="AS464" s="986">
        <v>0</v>
      </c>
      <c r="AT464" s="987">
        <v>0</v>
      </c>
      <c r="AU464" s="986">
        <v>0</v>
      </c>
      <c r="AV464" s="987">
        <v>0</v>
      </c>
      <c r="AW464" s="986">
        <v>0</v>
      </c>
      <c r="AX464" s="987">
        <v>0</v>
      </c>
      <c r="AY464" s="986">
        <v>0</v>
      </c>
      <c r="AZ464" s="987">
        <v>0</v>
      </c>
      <c r="BA464" s="986">
        <v>0</v>
      </c>
      <c r="BB464" s="987">
        <v>0</v>
      </c>
      <c r="BC464" s="986">
        <v>0</v>
      </c>
      <c r="BD464" s="987">
        <v>0</v>
      </c>
      <c r="BE464" s="986">
        <v>0</v>
      </c>
      <c r="BF464" s="987">
        <v>0</v>
      </c>
      <c r="BG464" s="986">
        <v>0</v>
      </c>
      <c r="BH464" s="987">
        <v>0</v>
      </c>
      <c r="BI464" s="986">
        <v>0</v>
      </c>
      <c r="BJ464" s="987">
        <v>0</v>
      </c>
      <c r="BK464" s="986">
        <v>0</v>
      </c>
      <c r="BL464" s="987">
        <v>0</v>
      </c>
      <c r="BM464" s="986">
        <v>0</v>
      </c>
      <c r="BN464" s="987">
        <v>0</v>
      </c>
      <c r="BO464" s="986">
        <v>0</v>
      </c>
      <c r="BP464" s="987">
        <v>0</v>
      </c>
      <c r="BQ464" s="986">
        <v>0</v>
      </c>
      <c r="BR464" s="987">
        <v>0</v>
      </c>
      <c r="BS464" s="986">
        <v>0</v>
      </c>
      <c r="BT464" s="987">
        <v>0</v>
      </c>
      <c r="BU464" s="986">
        <v>0</v>
      </c>
      <c r="BV464" s="987">
        <v>0</v>
      </c>
      <c r="BW464" s="986">
        <v>0</v>
      </c>
      <c r="BX464" s="987">
        <v>0</v>
      </c>
      <c r="BY464" s="986">
        <v>0</v>
      </c>
      <c r="BZ464" s="987">
        <v>0</v>
      </c>
      <c r="CA464" s="988">
        <v>0</v>
      </c>
      <c r="CB464" s="946"/>
      <c r="CC464" s="971"/>
      <c r="CD464" s="946"/>
      <c r="CE464" s="972"/>
      <c r="CF464" s="946"/>
      <c r="CG464" s="985">
        <v>0</v>
      </c>
      <c r="CH464" s="986">
        <v>0</v>
      </c>
      <c r="CI464" s="987">
        <v>0</v>
      </c>
      <c r="CJ464" s="986">
        <v>0</v>
      </c>
      <c r="CK464" s="987">
        <v>0</v>
      </c>
      <c r="CL464" s="986">
        <v>0</v>
      </c>
      <c r="CM464" s="987">
        <v>0</v>
      </c>
      <c r="CN464" s="986">
        <v>0</v>
      </c>
      <c r="CO464" s="987">
        <v>0</v>
      </c>
      <c r="CP464" s="986">
        <v>0</v>
      </c>
      <c r="CQ464" s="987">
        <v>0</v>
      </c>
      <c r="CR464" s="986">
        <v>0</v>
      </c>
      <c r="CS464" s="987">
        <v>0</v>
      </c>
      <c r="CT464" s="986">
        <v>0</v>
      </c>
      <c r="CU464" s="987">
        <v>0</v>
      </c>
      <c r="CV464" s="986">
        <v>0</v>
      </c>
      <c r="CW464" s="987">
        <v>0</v>
      </c>
      <c r="CX464" s="986">
        <v>0</v>
      </c>
      <c r="CY464" s="987">
        <v>0</v>
      </c>
      <c r="CZ464" s="986">
        <v>0</v>
      </c>
      <c r="DA464" s="987">
        <v>0</v>
      </c>
      <c r="DB464" s="986">
        <v>0</v>
      </c>
      <c r="DC464" s="987">
        <v>0</v>
      </c>
      <c r="DD464" s="986">
        <v>0</v>
      </c>
      <c r="DE464" s="987">
        <v>0</v>
      </c>
      <c r="DF464" s="986">
        <v>0</v>
      </c>
      <c r="DG464" s="987">
        <v>0</v>
      </c>
      <c r="DH464" s="986">
        <v>0</v>
      </c>
      <c r="DI464" s="987">
        <v>0</v>
      </c>
      <c r="DJ464" s="986">
        <v>0</v>
      </c>
      <c r="DK464" s="987">
        <v>0</v>
      </c>
      <c r="DL464" s="986">
        <v>0</v>
      </c>
      <c r="DM464" s="987">
        <v>0</v>
      </c>
      <c r="DN464" s="986">
        <v>0</v>
      </c>
      <c r="DO464" s="987">
        <v>0</v>
      </c>
      <c r="DP464" s="988">
        <v>0</v>
      </c>
      <c r="DQ464" s="946"/>
      <c r="DR464" s="973"/>
      <c r="DS464" s="946"/>
      <c r="DT464" s="985">
        <v>0</v>
      </c>
      <c r="DU464" s="986">
        <v>0</v>
      </c>
      <c r="DV464" s="987">
        <v>0</v>
      </c>
      <c r="DW464" s="986">
        <v>0</v>
      </c>
      <c r="DX464" s="987">
        <v>0</v>
      </c>
      <c r="DY464" s="986">
        <v>0</v>
      </c>
      <c r="DZ464" s="987">
        <v>0</v>
      </c>
      <c r="EA464" s="986">
        <v>0</v>
      </c>
      <c r="EB464" s="987">
        <v>0</v>
      </c>
      <c r="EC464" s="986">
        <v>0</v>
      </c>
      <c r="ED464" s="987">
        <v>0</v>
      </c>
      <c r="EE464" s="986">
        <v>0</v>
      </c>
      <c r="EF464" s="987">
        <v>0</v>
      </c>
      <c r="EG464" s="986">
        <v>0</v>
      </c>
      <c r="EH464" s="987">
        <v>0</v>
      </c>
      <c r="EI464" s="986">
        <v>0</v>
      </c>
      <c r="EJ464" s="987">
        <v>0</v>
      </c>
      <c r="EK464" s="986">
        <v>0</v>
      </c>
      <c r="EL464" s="987">
        <v>0</v>
      </c>
      <c r="EM464" s="986">
        <v>0</v>
      </c>
      <c r="EN464" s="987">
        <v>0</v>
      </c>
      <c r="EO464" s="986">
        <v>0</v>
      </c>
      <c r="EP464" s="987">
        <v>0</v>
      </c>
      <c r="EQ464" s="986">
        <v>0</v>
      </c>
      <c r="ER464" s="987">
        <v>0</v>
      </c>
      <c r="ES464" s="986">
        <v>0</v>
      </c>
      <c r="ET464" s="987">
        <v>0</v>
      </c>
      <c r="EU464" s="986">
        <v>0</v>
      </c>
      <c r="EV464" s="987">
        <v>0</v>
      </c>
      <c r="EW464" s="986">
        <v>0</v>
      </c>
      <c r="EX464" s="987">
        <v>0</v>
      </c>
      <c r="EY464" s="986">
        <v>0</v>
      </c>
      <c r="EZ464" s="987">
        <v>0</v>
      </c>
      <c r="FA464" s="986">
        <v>0</v>
      </c>
      <c r="FB464" s="987">
        <v>0</v>
      </c>
      <c r="FC464" s="988">
        <v>0</v>
      </c>
      <c r="FD464" s="946"/>
      <c r="FE464" s="974"/>
      <c r="FF464" s="946"/>
      <c r="FG464" s="975"/>
      <c r="FI464" s="989" t="b">
        <v>1</v>
      </c>
    </row>
    <row r="465" spans="2:165" hidden="1" outlineLevel="1">
      <c r="B465" s="990">
        <v>443</v>
      </c>
      <c r="C465" s="1011" t="s">
        <v>774</v>
      </c>
      <c r="E465" s="992">
        <v>0</v>
      </c>
      <c r="F465" s="993">
        <v>0</v>
      </c>
      <c r="G465" s="994">
        <v>0</v>
      </c>
      <c r="H465" s="993">
        <v>0</v>
      </c>
      <c r="I465" s="994">
        <v>0</v>
      </c>
      <c r="J465" s="993">
        <v>0</v>
      </c>
      <c r="K465" s="994">
        <v>0</v>
      </c>
      <c r="L465" s="993">
        <v>0</v>
      </c>
      <c r="M465" s="994">
        <v>0</v>
      </c>
      <c r="N465" s="993">
        <v>0</v>
      </c>
      <c r="O465" s="994">
        <v>0</v>
      </c>
      <c r="P465" s="993">
        <v>0</v>
      </c>
      <c r="Q465" s="994">
        <v>0</v>
      </c>
      <c r="R465" s="993">
        <v>0</v>
      </c>
      <c r="S465" s="994">
        <v>0</v>
      </c>
      <c r="T465" s="993">
        <v>0</v>
      </c>
      <c r="U465" s="994">
        <v>0</v>
      </c>
      <c r="V465" s="993">
        <v>0</v>
      </c>
      <c r="W465" s="994">
        <v>0</v>
      </c>
      <c r="X465" s="993">
        <v>0</v>
      </c>
      <c r="Y465" s="994">
        <v>0</v>
      </c>
      <c r="Z465" s="993">
        <v>0</v>
      </c>
      <c r="AA465" s="994">
        <v>0</v>
      </c>
      <c r="AB465" s="993">
        <v>0</v>
      </c>
      <c r="AC465" s="994">
        <v>0</v>
      </c>
      <c r="AD465" s="993">
        <v>0</v>
      </c>
      <c r="AE465" s="994">
        <v>0</v>
      </c>
      <c r="AF465" s="993">
        <v>0</v>
      </c>
      <c r="AG465" s="994">
        <v>0</v>
      </c>
      <c r="AH465" s="993">
        <v>0</v>
      </c>
      <c r="AI465" s="994">
        <v>0</v>
      </c>
      <c r="AJ465" s="993">
        <v>0</v>
      </c>
      <c r="AK465" s="994">
        <v>0</v>
      </c>
      <c r="AL465" s="993">
        <v>0</v>
      </c>
      <c r="AM465" s="994">
        <v>0</v>
      </c>
      <c r="AN465" s="995">
        <v>0</v>
      </c>
      <c r="AO465" s="946"/>
      <c r="AP465" s="964"/>
      <c r="AQ465" s="946"/>
      <c r="AR465" s="992">
        <v>0</v>
      </c>
      <c r="AS465" s="993">
        <v>0</v>
      </c>
      <c r="AT465" s="994">
        <v>0</v>
      </c>
      <c r="AU465" s="993">
        <v>0</v>
      </c>
      <c r="AV465" s="994">
        <v>0</v>
      </c>
      <c r="AW465" s="993">
        <v>0</v>
      </c>
      <c r="AX465" s="994">
        <v>0</v>
      </c>
      <c r="AY465" s="993">
        <v>0</v>
      </c>
      <c r="AZ465" s="994">
        <v>0</v>
      </c>
      <c r="BA465" s="993">
        <v>0</v>
      </c>
      <c r="BB465" s="994">
        <v>0</v>
      </c>
      <c r="BC465" s="993">
        <v>0</v>
      </c>
      <c r="BD465" s="994">
        <v>0</v>
      </c>
      <c r="BE465" s="993">
        <v>0</v>
      </c>
      <c r="BF465" s="994">
        <v>0</v>
      </c>
      <c r="BG465" s="993">
        <v>0</v>
      </c>
      <c r="BH465" s="994">
        <v>0</v>
      </c>
      <c r="BI465" s="993">
        <v>0</v>
      </c>
      <c r="BJ465" s="994">
        <v>0</v>
      </c>
      <c r="BK465" s="993">
        <v>0</v>
      </c>
      <c r="BL465" s="994">
        <v>0</v>
      </c>
      <c r="BM465" s="993">
        <v>0</v>
      </c>
      <c r="BN465" s="994">
        <v>0</v>
      </c>
      <c r="BO465" s="993">
        <v>0</v>
      </c>
      <c r="BP465" s="994">
        <v>0</v>
      </c>
      <c r="BQ465" s="993">
        <v>0</v>
      </c>
      <c r="BR465" s="994">
        <v>0</v>
      </c>
      <c r="BS465" s="993">
        <v>0</v>
      </c>
      <c r="BT465" s="994">
        <v>0</v>
      </c>
      <c r="BU465" s="993">
        <v>0</v>
      </c>
      <c r="BV465" s="994">
        <v>0</v>
      </c>
      <c r="BW465" s="993">
        <v>0</v>
      </c>
      <c r="BX465" s="994">
        <v>0</v>
      </c>
      <c r="BY465" s="993">
        <v>0</v>
      </c>
      <c r="BZ465" s="994">
        <v>0</v>
      </c>
      <c r="CA465" s="995">
        <v>0</v>
      </c>
      <c r="CB465" s="946"/>
      <c r="CC465" s="971"/>
      <c r="CD465" s="946"/>
      <c r="CE465" s="972"/>
      <c r="CF465" s="946"/>
      <c r="CG465" s="992">
        <v>0</v>
      </c>
      <c r="CH465" s="993">
        <v>0</v>
      </c>
      <c r="CI465" s="994">
        <v>0</v>
      </c>
      <c r="CJ465" s="993">
        <v>0</v>
      </c>
      <c r="CK465" s="994">
        <v>0</v>
      </c>
      <c r="CL465" s="993">
        <v>0</v>
      </c>
      <c r="CM465" s="994">
        <v>0</v>
      </c>
      <c r="CN465" s="993">
        <v>0</v>
      </c>
      <c r="CO465" s="994">
        <v>0</v>
      </c>
      <c r="CP465" s="993">
        <v>0</v>
      </c>
      <c r="CQ465" s="994">
        <v>0</v>
      </c>
      <c r="CR465" s="993">
        <v>0</v>
      </c>
      <c r="CS465" s="994">
        <v>0</v>
      </c>
      <c r="CT465" s="993">
        <v>0</v>
      </c>
      <c r="CU465" s="994">
        <v>0</v>
      </c>
      <c r="CV465" s="993">
        <v>0</v>
      </c>
      <c r="CW465" s="994">
        <v>0</v>
      </c>
      <c r="CX465" s="993">
        <v>0</v>
      </c>
      <c r="CY465" s="994">
        <v>0</v>
      </c>
      <c r="CZ465" s="993">
        <v>0</v>
      </c>
      <c r="DA465" s="994">
        <v>0</v>
      </c>
      <c r="DB465" s="993">
        <v>0</v>
      </c>
      <c r="DC465" s="994">
        <v>0</v>
      </c>
      <c r="DD465" s="993">
        <v>0</v>
      </c>
      <c r="DE465" s="994">
        <v>0</v>
      </c>
      <c r="DF465" s="993">
        <v>0</v>
      </c>
      <c r="DG465" s="994">
        <v>0</v>
      </c>
      <c r="DH465" s="993">
        <v>0</v>
      </c>
      <c r="DI465" s="994">
        <v>0</v>
      </c>
      <c r="DJ465" s="993">
        <v>0</v>
      </c>
      <c r="DK465" s="994">
        <v>0</v>
      </c>
      <c r="DL465" s="993">
        <v>0</v>
      </c>
      <c r="DM465" s="994">
        <v>0</v>
      </c>
      <c r="DN465" s="993">
        <v>0</v>
      </c>
      <c r="DO465" s="994">
        <v>0</v>
      </c>
      <c r="DP465" s="995">
        <v>0</v>
      </c>
      <c r="DQ465" s="946"/>
      <c r="DR465" s="973"/>
      <c r="DS465" s="946"/>
      <c r="DT465" s="992">
        <v>0</v>
      </c>
      <c r="DU465" s="993">
        <v>0</v>
      </c>
      <c r="DV465" s="994">
        <v>0</v>
      </c>
      <c r="DW465" s="993">
        <v>0</v>
      </c>
      <c r="DX465" s="994">
        <v>0</v>
      </c>
      <c r="DY465" s="993">
        <v>0</v>
      </c>
      <c r="DZ465" s="994">
        <v>0</v>
      </c>
      <c r="EA465" s="993">
        <v>0</v>
      </c>
      <c r="EB465" s="994">
        <v>0</v>
      </c>
      <c r="EC465" s="993">
        <v>0</v>
      </c>
      <c r="ED465" s="994">
        <v>0</v>
      </c>
      <c r="EE465" s="993">
        <v>0</v>
      </c>
      <c r="EF465" s="994">
        <v>0</v>
      </c>
      <c r="EG465" s="993">
        <v>0</v>
      </c>
      <c r="EH465" s="994">
        <v>0</v>
      </c>
      <c r="EI465" s="993">
        <v>0</v>
      </c>
      <c r="EJ465" s="994">
        <v>0</v>
      </c>
      <c r="EK465" s="993">
        <v>0</v>
      </c>
      <c r="EL465" s="994">
        <v>0</v>
      </c>
      <c r="EM465" s="993">
        <v>0</v>
      </c>
      <c r="EN465" s="994">
        <v>0</v>
      </c>
      <c r="EO465" s="993">
        <v>0</v>
      </c>
      <c r="EP465" s="994">
        <v>0</v>
      </c>
      <c r="EQ465" s="993">
        <v>0</v>
      </c>
      <c r="ER465" s="994">
        <v>0</v>
      </c>
      <c r="ES465" s="993">
        <v>0</v>
      </c>
      <c r="ET465" s="994">
        <v>0</v>
      </c>
      <c r="EU465" s="993">
        <v>0</v>
      </c>
      <c r="EV465" s="994">
        <v>0</v>
      </c>
      <c r="EW465" s="993">
        <v>0</v>
      </c>
      <c r="EX465" s="994">
        <v>0</v>
      </c>
      <c r="EY465" s="993">
        <v>0</v>
      </c>
      <c r="EZ465" s="994">
        <v>0</v>
      </c>
      <c r="FA465" s="993">
        <v>0</v>
      </c>
      <c r="FB465" s="994">
        <v>0</v>
      </c>
      <c r="FC465" s="995">
        <v>0</v>
      </c>
      <c r="FD465" s="946"/>
      <c r="FE465" s="974"/>
      <c r="FF465" s="946"/>
      <c r="FG465" s="975"/>
      <c r="FI465" s="996" t="b">
        <v>1</v>
      </c>
    </row>
    <row r="466" spans="2:165" hidden="1" outlineLevel="1">
      <c r="B466" s="983">
        <v>444</v>
      </c>
      <c r="C466" s="1012" t="s">
        <v>775</v>
      </c>
      <c r="E466" s="985">
        <v>0</v>
      </c>
      <c r="F466" s="986">
        <v>0</v>
      </c>
      <c r="G466" s="987">
        <v>0</v>
      </c>
      <c r="H466" s="986">
        <v>0</v>
      </c>
      <c r="I466" s="987">
        <v>0</v>
      </c>
      <c r="J466" s="986">
        <v>0</v>
      </c>
      <c r="K466" s="987">
        <v>0</v>
      </c>
      <c r="L466" s="986">
        <v>0</v>
      </c>
      <c r="M466" s="987">
        <v>0</v>
      </c>
      <c r="N466" s="986">
        <v>0</v>
      </c>
      <c r="O466" s="987">
        <v>0</v>
      </c>
      <c r="P466" s="986">
        <v>0</v>
      </c>
      <c r="Q466" s="987">
        <v>0</v>
      </c>
      <c r="R466" s="986">
        <v>0</v>
      </c>
      <c r="S466" s="987">
        <v>0</v>
      </c>
      <c r="T466" s="986">
        <v>0</v>
      </c>
      <c r="U466" s="987">
        <v>0</v>
      </c>
      <c r="V466" s="986">
        <v>0</v>
      </c>
      <c r="W466" s="987">
        <v>0</v>
      </c>
      <c r="X466" s="986">
        <v>0</v>
      </c>
      <c r="Y466" s="987">
        <v>0</v>
      </c>
      <c r="Z466" s="986">
        <v>0</v>
      </c>
      <c r="AA466" s="987">
        <v>0</v>
      </c>
      <c r="AB466" s="986">
        <v>0</v>
      </c>
      <c r="AC466" s="987">
        <v>0</v>
      </c>
      <c r="AD466" s="986">
        <v>0</v>
      </c>
      <c r="AE466" s="987">
        <v>0</v>
      </c>
      <c r="AF466" s="986">
        <v>0</v>
      </c>
      <c r="AG466" s="987">
        <v>0</v>
      </c>
      <c r="AH466" s="986">
        <v>0</v>
      </c>
      <c r="AI466" s="987">
        <v>0</v>
      </c>
      <c r="AJ466" s="986">
        <v>0</v>
      </c>
      <c r="AK466" s="987">
        <v>0</v>
      </c>
      <c r="AL466" s="986">
        <v>0</v>
      </c>
      <c r="AM466" s="987">
        <v>0</v>
      </c>
      <c r="AN466" s="988">
        <v>0</v>
      </c>
      <c r="AO466" s="946"/>
      <c r="AP466" s="964"/>
      <c r="AQ466" s="946"/>
      <c r="AR466" s="985">
        <v>0</v>
      </c>
      <c r="AS466" s="986">
        <v>0</v>
      </c>
      <c r="AT466" s="987">
        <v>0</v>
      </c>
      <c r="AU466" s="986">
        <v>0</v>
      </c>
      <c r="AV466" s="987">
        <v>0</v>
      </c>
      <c r="AW466" s="986">
        <v>0</v>
      </c>
      <c r="AX466" s="987">
        <v>0</v>
      </c>
      <c r="AY466" s="986">
        <v>0</v>
      </c>
      <c r="AZ466" s="987">
        <v>0</v>
      </c>
      <c r="BA466" s="986">
        <v>0</v>
      </c>
      <c r="BB466" s="987">
        <v>0</v>
      </c>
      <c r="BC466" s="986">
        <v>0</v>
      </c>
      <c r="BD466" s="987">
        <v>0</v>
      </c>
      <c r="BE466" s="986">
        <v>0</v>
      </c>
      <c r="BF466" s="987">
        <v>0</v>
      </c>
      <c r="BG466" s="986">
        <v>0</v>
      </c>
      <c r="BH466" s="987">
        <v>0</v>
      </c>
      <c r="BI466" s="986">
        <v>0</v>
      </c>
      <c r="BJ466" s="987">
        <v>0</v>
      </c>
      <c r="BK466" s="986">
        <v>0</v>
      </c>
      <c r="BL466" s="987">
        <v>0</v>
      </c>
      <c r="BM466" s="986">
        <v>0</v>
      </c>
      <c r="BN466" s="987">
        <v>0</v>
      </c>
      <c r="BO466" s="986">
        <v>0</v>
      </c>
      <c r="BP466" s="987">
        <v>0</v>
      </c>
      <c r="BQ466" s="986">
        <v>0</v>
      </c>
      <c r="BR466" s="987">
        <v>0</v>
      </c>
      <c r="BS466" s="986">
        <v>0</v>
      </c>
      <c r="BT466" s="987">
        <v>0</v>
      </c>
      <c r="BU466" s="986">
        <v>0</v>
      </c>
      <c r="BV466" s="987">
        <v>0</v>
      </c>
      <c r="BW466" s="986">
        <v>0</v>
      </c>
      <c r="BX466" s="987">
        <v>0</v>
      </c>
      <c r="BY466" s="986">
        <v>0</v>
      </c>
      <c r="BZ466" s="987">
        <v>0</v>
      </c>
      <c r="CA466" s="988">
        <v>0</v>
      </c>
      <c r="CB466" s="946"/>
      <c r="CC466" s="971"/>
      <c r="CD466" s="946"/>
      <c r="CE466" s="972"/>
      <c r="CF466" s="946"/>
      <c r="CG466" s="985">
        <v>0</v>
      </c>
      <c r="CH466" s="986">
        <v>0</v>
      </c>
      <c r="CI466" s="987">
        <v>0</v>
      </c>
      <c r="CJ466" s="986">
        <v>0</v>
      </c>
      <c r="CK466" s="987">
        <v>0</v>
      </c>
      <c r="CL466" s="986">
        <v>0</v>
      </c>
      <c r="CM466" s="987">
        <v>0</v>
      </c>
      <c r="CN466" s="986">
        <v>0</v>
      </c>
      <c r="CO466" s="987">
        <v>0</v>
      </c>
      <c r="CP466" s="986">
        <v>0</v>
      </c>
      <c r="CQ466" s="987">
        <v>0</v>
      </c>
      <c r="CR466" s="986">
        <v>0</v>
      </c>
      <c r="CS466" s="987">
        <v>0</v>
      </c>
      <c r="CT466" s="986">
        <v>0</v>
      </c>
      <c r="CU466" s="987">
        <v>0</v>
      </c>
      <c r="CV466" s="986">
        <v>0</v>
      </c>
      <c r="CW466" s="987">
        <v>0</v>
      </c>
      <c r="CX466" s="986">
        <v>0</v>
      </c>
      <c r="CY466" s="987">
        <v>0</v>
      </c>
      <c r="CZ466" s="986">
        <v>0</v>
      </c>
      <c r="DA466" s="987">
        <v>0</v>
      </c>
      <c r="DB466" s="986">
        <v>0</v>
      </c>
      <c r="DC466" s="987">
        <v>0</v>
      </c>
      <c r="DD466" s="986">
        <v>0</v>
      </c>
      <c r="DE466" s="987">
        <v>0</v>
      </c>
      <c r="DF466" s="986">
        <v>0</v>
      </c>
      <c r="DG466" s="987">
        <v>0</v>
      </c>
      <c r="DH466" s="986">
        <v>0</v>
      </c>
      <c r="DI466" s="987">
        <v>0</v>
      </c>
      <c r="DJ466" s="986">
        <v>0</v>
      </c>
      <c r="DK466" s="987">
        <v>0</v>
      </c>
      <c r="DL466" s="986">
        <v>0</v>
      </c>
      <c r="DM466" s="987">
        <v>0</v>
      </c>
      <c r="DN466" s="986">
        <v>0</v>
      </c>
      <c r="DO466" s="987">
        <v>0</v>
      </c>
      <c r="DP466" s="988">
        <v>0</v>
      </c>
      <c r="DQ466" s="946"/>
      <c r="DR466" s="973"/>
      <c r="DS466" s="946"/>
      <c r="DT466" s="985">
        <v>0</v>
      </c>
      <c r="DU466" s="986">
        <v>0</v>
      </c>
      <c r="DV466" s="987">
        <v>0</v>
      </c>
      <c r="DW466" s="986">
        <v>0</v>
      </c>
      <c r="DX466" s="987">
        <v>0</v>
      </c>
      <c r="DY466" s="986">
        <v>0</v>
      </c>
      <c r="DZ466" s="987">
        <v>0</v>
      </c>
      <c r="EA466" s="986">
        <v>0</v>
      </c>
      <c r="EB466" s="987">
        <v>0</v>
      </c>
      <c r="EC466" s="986">
        <v>0</v>
      </c>
      <c r="ED466" s="987">
        <v>0</v>
      </c>
      <c r="EE466" s="986">
        <v>0</v>
      </c>
      <c r="EF466" s="987">
        <v>0</v>
      </c>
      <c r="EG466" s="986">
        <v>0</v>
      </c>
      <c r="EH466" s="987">
        <v>0</v>
      </c>
      <c r="EI466" s="986">
        <v>0</v>
      </c>
      <c r="EJ466" s="987">
        <v>0</v>
      </c>
      <c r="EK466" s="986">
        <v>0</v>
      </c>
      <c r="EL466" s="987">
        <v>0</v>
      </c>
      <c r="EM466" s="986">
        <v>0</v>
      </c>
      <c r="EN466" s="987">
        <v>0</v>
      </c>
      <c r="EO466" s="986">
        <v>0</v>
      </c>
      <c r="EP466" s="987">
        <v>0</v>
      </c>
      <c r="EQ466" s="986">
        <v>0</v>
      </c>
      <c r="ER466" s="987">
        <v>0</v>
      </c>
      <c r="ES466" s="986">
        <v>0</v>
      </c>
      <c r="ET466" s="987">
        <v>0</v>
      </c>
      <c r="EU466" s="986">
        <v>0</v>
      </c>
      <c r="EV466" s="987">
        <v>0</v>
      </c>
      <c r="EW466" s="986">
        <v>0</v>
      </c>
      <c r="EX466" s="987">
        <v>0</v>
      </c>
      <c r="EY466" s="986">
        <v>0</v>
      </c>
      <c r="EZ466" s="987">
        <v>0</v>
      </c>
      <c r="FA466" s="986">
        <v>0</v>
      </c>
      <c r="FB466" s="987">
        <v>0</v>
      </c>
      <c r="FC466" s="988">
        <v>0</v>
      </c>
      <c r="FD466" s="946"/>
      <c r="FE466" s="974"/>
      <c r="FF466" s="946"/>
      <c r="FG466" s="975"/>
      <c r="FI466" s="989" t="b">
        <v>1</v>
      </c>
    </row>
    <row r="467" spans="2:165" hidden="1" outlineLevel="1">
      <c r="B467" s="990">
        <v>445</v>
      </c>
      <c r="C467" s="1011" t="s">
        <v>776</v>
      </c>
      <c r="E467" s="992">
        <v>0</v>
      </c>
      <c r="F467" s="993">
        <v>0</v>
      </c>
      <c r="G467" s="994">
        <v>0</v>
      </c>
      <c r="H467" s="993">
        <v>0</v>
      </c>
      <c r="I467" s="994">
        <v>0</v>
      </c>
      <c r="J467" s="993">
        <v>0</v>
      </c>
      <c r="K467" s="994">
        <v>0</v>
      </c>
      <c r="L467" s="993">
        <v>0</v>
      </c>
      <c r="M467" s="994">
        <v>0</v>
      </c>
      <c r="N467" s="993">
        <v>0</v>
      </c>
      <c r="O467" s="994">
        <v>0</v>
      </c>
      <c r="P467" s="993">
        <v>0</v>
      </c>
      <c r="Q467" s="994">
        <v>0</v>
      </c>
      <c r="R467" s="993">
        <v>0</v>
      </c>
      <c r="S467" s="994">
        <v>0</v>
      </c>
      <c r="T467" s="993">
        <v>0</v>
      </c>
      <c r="U467" s="994">
        <v>0</v>
      </c>
      <c r="V467" s="993">
        <v>0</v>
      </c>
      <c r="W467" s="994">
        <v>0</v>
      </c>
      <c r="X467" s="993">
        <v>0</v>
      </c>
      <c r="Y467" s="994">
        <v>0</v>
      </c>
      <c r="Z467" s="993">
        <v>0</v>
      </c>
      <c r="AA467" s="994">
        <v>0</v>
      </c>
      <c r="AB467" s="993">
        <v>0</v>
      </c>
      <c r="AC467" s="994">
        <v>0</v>
      </c>
      <c r="AD467" s="993">
        <v>0</v>
      </c>
      <c r="AE467" s="994">
        <v>0</v>
      </c>
      <c r="AF467" s="993">
        <v>0</v>
      </c>
      <c r="AG467" s="994">
        <v>0</v>
      </c>
      <c r="AH467" s="993">
        <v>0</v>
      </c>
      <c r="AI467" s="994">
        <v>0</v>
      </c>
      <c r="AJ467" s="993">
        <v>0</v>
      </c>
      <c r="AK467" s="994">
        <v>0</v>
      </c>
      <c r="AL467" s="993">
        <v>0</v>
      </c>
      <c r="AM467" s="994">
        <v>0</v>
      </c>
      <c r="AN467" s="995">
        <v>0</v>
      </c>
      <c r="AO467" s="946"/>
      <c r="AP467" s="964"/>
      <c r="AQ467" s="946"/>
      <c r="AR467" s="992">
        <v>0</v>
      </c>
      <c r="AS467" s="993">
        <v>0</v>
      </c>
      <c r="AT467" s="994">
        <v>0</v>
      </c>
      <c r="AU467" s="993">
        <v>0</v>
      </c>
      <c r="AV467" s="994">
        <v>0</v>
      </c>
      <c r="AW467" s="993">
        <v>0</v>
      </c>
      <c r="AX467" s="994">
        <v>0</v>
      </c>
      <c r="AY467" s="993">
        <v>0</v>
      </c>
      <c r="AZ467" s="994">
        <v>0</v>
      </c>
      <c r="BA467" s="993">
        <v>0</v>
      </c>
      <c r="BB467" s="994">
        <v>0</v>
      </c>
      <c r="BC467" s="993">
        <v>0</v>
      </c>
      <c r="BD467" s="994">
        <v>0</v>
      </c>
      <c r="BE467" s="993">
        <v>0</v>
      </c>
      <c r="BF467" s="994">
        <v>0</v>
      </c>
      <c r="BG467" s="993">
        <v>0</v>
      </c>
      <c r="BH467" s="994">
        <v>0</v>
      </c>
      <c r="BI467" s="993">
        <v>0</v>
      </c>
      <c r="BJ467" s="994">
        <v>0</v>
      </c>
      <c r="BK467" s="993">
        <v>0</v>
      </c>
      <c r="BL467" s="994">
        <v>0</v>
      </c>
      <c r="BM467" s="993">
        <v>0</v>
      </c>
      <c r="BN467" s="994">
        <v>0</v>
      </c>
      <c r="BO467" s="993">
        <v>0</v>
      </c>
      <c r="BP467" s="994">
        <v>0</v>
      </c>
      <c r="BQ467" s="993">
        <v>0</v>
      </c>
      <c r="BR467" s="994">
        <v>0</v>
      </c>
      <c r="BS467" s="993">
        <v>0</v>
      </c>
      <c r="BT467" s="994">
        <v>0</v>
      </c>
      <c r="BU467" s="993">
        <v>0</v>
      </c>
      <c r="BV467" s="994">
        <v>0</v>
      </c>
      <c r="BW467" s="993">
        <v>0</v>
      </c>
      <c r="BX467" s="994">
        <v>0</v>
      </c>
      <c r="BY467" s="993">
        <v>0</v>
      </c>
      <c r="BZ467" s="994">
        <v>0</v>
      </c>
      <c r="CA467" s="995">
        <v>0</v>
      </c>
      <c r="CB467" s="946"/>
      <c r="CC467" s="971"/>
      <c r="CD467" s="946"/>
      <c r="CE467" s="972"/>
      <c r="CF467" s="946"/>
      <c r="CG467" s="992">
        <v>0</v>
      </c>
      <c r="CH467" s="993">
        <v>0</v>
      </c>
      <c r="CI467" s="994">
        <v>0</v>
      </c>
      <c r="CJ467" s="993">
        <v>0</v>
      </c>
      <c r="CK467" s="994">
        <v>0</v>
      </c>
      <c r="CL467" s="993">
        <v>0</v>
      </c>
      <c r="CM467" s="994">
        <v>0</v>
      </c>
      <c r="CN467" s="993">
        <v>0</v>
      </c>
      <c r="CO467" s="994">
        <v>0</v>
      </c>
      <c r="CP467" s="993">
        <v>0</v>
      </c>
      <c r="CQ467" s="994">
        <v>0</v>
      </c>
      <c r="CR467" s="993">
        <v>0</v>
      </c>
      <c r="CS467" s="994">
        <v>0</v>
      </c>
      <c r="CT467" s="993">
        <v>0</v>
      </c>
      <c r="CU467" s="994">
        <v>0</v>
      </c>
      <c r="CV467" s="993">
        <v>0</v>
      </c>
      <c r="CW467" s="994">
        <v>0</v>
      </c>
      <c r="CX467" s="993">
        <v>0</v>
      </c>
      <c r="CY467" s="994">
        <v>0</v>
      </c>
      <c r="CZ467" s="993">
        <v>0</v>
      </c>
      <c r="DA467" s="994">
        <v>0</v>
      </c>
      <c r="DB467" s="993">
        <v>0</v>
      </c>
      <c r="DC467" s="994">
        <v>0</v>
      </c>
      <c r="DD467" s="993">
        <v>0</v>
      </c>
      <c r="DE467" s="994">
        <v>0</v>
      </c>
      <c r="DF467" s="993">
        <v>0</v>
      </c>
      <c r="DG467" s="994">
        <v>0</v>
      </c>
      <c r="DH467" s="993">
        <v>0</v>
      </c>
      <c r="DI467" s="994">
        <v>0</v>
      </c>
      <c r="DJ467" s="993">
        <v>0</v>
      </c>
      <c r="DK467" s="994">
        <v>0</v>
      </c>
      <c r="DL467" s="993">
        <v>0</v>
      </c>
      <c r="DM467" s="994">
        <v>0</v>
      </c>
      <c r="DN467" s="993">
        <v>0</v>
      </c>
      <c r="DO467" s="994">
        <v>0</v>
      </c>
      <c r="DP467" s="995">
        <v>0</v>
      </c>
      <c r="DQ467" s="946"/>
      <c r="DR467" s="973"/>
      <c r="DS467" s="946"/>
      <c r="DT467" s="992">
        <v>0</v>
      </c>
      <c r="DU467" s="993">
        <v>0</v>
      </c>
      <c r="DV467" s="994">
        <v>0</v>
      </c>
      <c r="DW467" s="993">
        <v>0</v>
      </c>
      <c r="DX467" s="994">
        <v>0</v>
      </c>
      <c r="DY467" s="993">
        <v>0</v>
      </c>
      <c r="DZ467" s="994">
        <v>0</v>
      </c>
      <c r="EA467" s="993">
        <v>0</v>
      </c>
      <c r="EB467" s="994">
        <v>0</v>
      </c>
      <c r="EC467" s="993">
        <v>0</v>
      </c>
      <c r="ED467" s="994">
        <v>0</v>
      </c>
      <c r="EE467" s="993">
        <v>0</v>
      </c>
      <c r="EF467" s="994">
        <v>0</v>
      </c>
      <c r="EG467" s="993">
        <v>0</v>
      </c>
      <c r="EH467" s="994">
        <v>0</v>
      </c>
      <c r="EI467" s="993">
        <v>0</v>
      </c>
      <c r="EJ467" s="994">
        <v>0</v>
      </c>
      <c r="EK467" s="993">
        <v>0</v>
      </c>
      <c r="EL467" s="994">
        <v>0</v>
      </c>
      <c r="EM467" s="993">
        <v>0</v>
      </c>
      <c r="EN467" s="994">
        <v>0</v>
      </c>
      <c r="EO467" s="993">
        <v>0</v>
      </c>
      <c r="EP467" s="994">
        <v>0</v>
      </c>
      <c r="EQ467" s="993">
        <v>0</v>
      </c>
      <c r="ER467" s="994">
        <v>0</v>
      </c>
      <c r="ES467" s="993">
        <v>0</v>
      </c>
      <c r="ET467" s="994">
        <v>0</v>
      </c>
      <c r="EU467" s="993">
        <v>0</v>
      </c>
      <c r="EV467" s="994">
        <v>0</v>
      </c>
      <c r="EW467" s="993">
        <v>0</v>
      </c>
      <c r="EX467" s="994">
        <v>0</v>
      </c>
      <c r="EY467" s="993">
        <v>0</v>
      </c>
      <c r="EZ467" s="994">
        <v>0</v>
      </c>
      <c r="FA467" s="993">
        <v>0</v>
      </c>
      <c r="FB467" s="994">
        <v>0</v>
      </c>
      <c r="FC467" s="995">
        <v>0</v>
      </c>
      <c r="FD467" s="946"/>
      <c r="FE467" s="974"/>
      <c r="FF467" s="946"/>
      <c r="FG467" s="975"/>
      <c r="FI467" s="996" t="b">
        <v>1</v>
      </c>
    </row>
    <row r="468" spans="2:165" hidden="1" outlineLevel="1">
      <c r="B468" s="983">
        <v>446</v>
      </c>
      <c r="C468" s="1012" t="s">
        <v>777</v>
      </c>
      <c r="E468" s="985">
        <v>0</v>
      </c>
      <c r="F468" s="986">
        <v>0</v>
      </c>
      <c r="G468" s="987">
        <v>0</v>
      </c>
      <c r="H468" s="986">
        <v>0</v>
      </c>
      <c r="I468" s="987">
        <v>0</v>
      </c>
      <c r="J468" s="986">
        <v>0</v>
      </c>
      <c r="K468" s="987">
        <v>0</v>
      </c>
      <c r="L468" s="986">
        <v>0</v>
      </c>
      <c r="M468" s="987">
        <v>0</v>
      </c>
      <c r="N468" s="986">
        <v>0</v>
      </c>
      <c r="O468" s="987">
        <v>0</v>
      </c>
      <c r="P468" s="986">
        <v>0</v>
      </c>
      <c r="Q468" s="987">
        <v>0</v>
      </c>
      <c r="R468" s="986">
        <v>0</v>
      </c>
      <c r="S468" s="987">
        <v>0</v>
      </c>
      <c r="T468" s="986">
        <v>0</v>
      </c>
      <c r="U468" s="987">
        <v>0</v>
      </c>
      <c r="V468" s="986">
        <v>0</v>
      </c>
      <c r="W468" s="987">
        <v>0</v>
      </c>
      <c r="X468" s="986">
        <v>0</v>
      </c>
      <c r="Y468" s="987">
        <v>0</v>
      </c>
      <c r="Z468" s="986">
        <v>0</v>
      </c>
      <c r="AA468" s="987">
        <v>0</v>
      </c>
      <c r="AB468" s="986">
        <v>0</v>
      </c>
      <c r="AC468" s="987">
        <v>0</v>
      </c>
      <c r="AD468" s="986">
        <v>0</v>
      </c>
      <c r="AE468" s="987">
        <v>0</v>
      </c>
      <c r="AF468" s="986">
        <v>0</v>
      </c>
      <c r="AG468" s="987">
        <v>0</v>
      </c>
      <c r="AH468" s="986">
        <v>0</v>
      </c>
      <c r="AI468" s="987">
        <v>0</v>
      </c>
      <c r="AJ468" s="986">
        <v>0</v>
      </c>
      <c r="AK468" s="987">
        <v>0</v>
      </c>
      <c r="AL468" s="986">
        <v>0</v>
      </c>
      <c r="AM468" s="987">
        <v>0</v>
      </c>
      <c r="AN468" s="988">
        <v>0</v>
      </c>
      <c r="AO468" s="946"/>
      <c r="AP468" s="964"/>
      <c r="AQ468" s="946"/>
      <c r="AR468" s="985">
        <v>0</v>
      </c>
      <c r="AS468" s="986">
        <v>0</v>
      </c>
      <c r="AT468" s="987">
        <v>0</v>
      </c>
      <c r="AU468" s="986">
        <v>0</v>
      </c>
      <c r="AV468" s="987">
        <v>0</v>
      </c>
      <c r="AW468" s="986">
        <v>0</v>
      </c>
      <c r="AX468" s="987">
        <v>0</v>
      </c>
      <c r="AY468" s="986">
        <v>0</v>
      </c>
      <c r="AZ468" s="987">
        <v>0</v>
      </c>
      <c r="BA468" s="986">
        <v>0</v>
      </c>
      <c r="BB468" s="987">
        <v>0</v>
      </c>
      <c r="BC468" s="986">
        <v>0</v>
      </c>
      <c r="BD468" s="987">
        <v>0</v>
      </c>
      <c r="BE468" s="986">
        <v>0</v>
      </c>
      <c r="BF468" s="987">
        <v>0</v>
      </c>
      <c r="BG468" s="986">
        <v>0</v>
      </c>
      <c r="BH468" s="987">
        <v>0</v>
      </c>
      <c r="BI468" s="986">
        <v>0</v>
      </c>
      <c r="BJ468" s="987">
        <v>0</v>
      </c>
      <c r="BK468" s="986">
        <v>0</v>
      </c>
      <c r="BL468" s="987">
        <v>0</v>
      </c>
      <c r="BM468" s="986">
        <v>0</v>
      </c>
      <c r="BN468" s="987">
        <v>0</v>
      </c>
      <c r="BO468" s="986">
        <v>0</v>
      </c>
      <c r="BP468" s="987">
        <v>0</v>
      </c>
      <c r="BQ468" s="986">
        <v>0</v>
      </c>
      <c r="BR468" s="987">
        <v>0</v>
      </c>
      <c r="BS468" s="986">
        <v>0</v>
      </c>
      <c r="BT468" s="987">
        <v>0</v>
      </c>
      <c r="BU468" s="986">
        <v>0</v>
      </c>
      <c r="BV468" s="987">
        <v>0</v>
      </c>
      <c r="BW468" s="986">
        <v>0</v>
      </c>
      <c r="BX468" s="987">
        <v>0</v>
      </c>
      <c r="BY468" s="986">
        <v>0</v>
      </c>
      <c r="BZ468" s="987">
        <v>0</v>
      </c>
      <c r="CA468" s="988">
        <v>0</v>
      </c>
      <c r="CB468" s="946"/>
      <c r="CC468" s="971"/>
      <c r="CD468" s="946"/>
      <c r="CE468" s="972"/>
      <c r="CF468" s="946"/>
      <c r="CG468" s="985">
        <v>0</v>
      </c>
      <c r="CH468" s="986">
        <v>0</v>
      </c>
      <c r="CI468" s="987">
        <v>0</v>
      </c>
      <c r="CJ468" s="986">
        <v>0</v>
      </c>
      <c r="CK468" s="987">
        <v>0</v>
      </c>
      <c r="CL468" s="986">
        <v>0</v>
      </c>
      <c r="CM468" s="987">
        <v>0</v>
      </c>
      <c r="CN468" s="986">
        <v>0</v>
      </c>
      <c r="CO468" s="987">
        <v>0</v>
      </c>
      <c r="CP468" s="986">
        <v>0</v>
      </c>
      <c r="CQ468" s="987">
        <v>0</v>
      </c>
      <c r="CR468" s="986">
        <v>0</v>
      </c>
      <c r="CS468" s="987">
        <v>0</v>
      </c>
      <c r="CT468" s="986">
        <v>0</v>
      </c>
      <c r="CU468" s="987">
        <v>0</v>
      </c>
      <c r="CV468" s="986">
        <v>0</v>
      </c>
      <c r="CW468" s="987">
        <v>0</v>
      </c>
      <c r="CX468" s="986">
        <v>0</v>
      </c>
      <c r="CY468" s="987">
        <v>0</v>
      </c>
      <c r="CZ468" s="986">
        <v>0</v>
      </c>
      <c r="DA468" s="987">
        <v>0</v>
      </c>
      <c r="DB468" s="986">
        <v>0</v>
      </c>
      <c r="DC468" s="987">
        <v>0</v>
      </c>
      <c r="DD468" s="986">
        <v>0</v>
      </c>
      <c r="DE468" s="987">
        <v>0</v>
      </c>
      <c r="DF468" s="986">
        <v>0</v>
      </c>
      <c r="DG468" s="987">
        <v>0</v>
      </c>
      <c r="DH468" s="986">
        <v>0</v>
      </c>
      <c r="DI468" s="987">
        <v>0</v>
      </c>
      <c r="DJ468" s="986">
        <v>0</v>
      </c>
      <c r="DK468" s="987">
        <v>0</v>
      </c>
      <c r="DL468" s="986">
        <v>0</v>
      </c>
      <c r="DM468" s="987">
        <v>0</v>
      </c>
      <c r="DN468" s="986">
        <v>0</v>
      </c>
      <c r="DO468" s="987">
        <v>0</v>
      </c>
      <c r="DP468" s="988">
        <v>0</v>
      </c>
      <c r="DQ468" s="946"/>
      <c r="DR468" s="973"/>
      <c r="DS468" s="946"/>
      <c r="DT468" s="985">
        <v>0</v>
      </c>
      <c r="DU468" s="986">
        <v>0</v>
      </c>
      <c r="DV468" s="987">
        <v>0</v>
      </c>
      <c r="DW468" s="986">
        <v>0</v>
      </c>
      <c r="DX468" s="987">
        <v>0</v>
      </c>
      <c r="DY468" s="986">
        <v>0</v>
      </c>
      <c r="DZ468" s="987">
        <v>0</v>
      </c>
      <c r="EA468" s="986">
        <v>0</v>
      </c>
      <c r="EB468" s="987">
        <v>0</v>
      </c>
      <c r="EC468" s="986">
        <v>0</v>
      </c>
      <c r="ED468" s="987">
        <v>0</v>
      </c>
      <c r="EE468" s="986">
        <v>0</v>
      </c>
      <c r="EF468" s="987">
        <v>0</v>
      </c>
      <c r="EG468" s="986">
        <v>0</v>
      </c>
      <c r="EH468" s="987">
        <v>0</v>
      </c>
      <c r="EI468" s="986">
        <v>0</v>
      </c>
      <c r="EJ468" s="987">
        <v>0</v>
      </c>
      <c r="EK468" s="986">
        <v>0</v>
      </c>
      <c r="EL468" s="987">
        <v>0</v>
      </c>
      <c r="EM468" s="986">
        <v>0</v>
      </c>
      <c r="EN468" s="987">
        <v>0</v>
      </c>
      <c r="EO468" s="986">
        <v>0</v>
      </c>
      <c r="EP468" s="987">
        <v>0</v>
      </c>
      <c r="EQ468" s="986">
        <v>0</v>
      </c>
      <c r="ER468" s="987">
        <v>0</v>
      </c>
      <c r="ES468" s="986">
        <v>0</v>
      </c>
      <c r="ET468" s="987">
        <v>0</v>
      </c>
      <c r="EU468" s="986">
        <v>0</v>
      </c>
      <c r="EV468" s="987">
        <v>0</v>
      </c>
      <c r="EW468" s="986">
        <v>0</v>
      </c>
      <c r="EX468" s="987">
        <v>0</v>
      </c>
      <c r="EY468" s="986">
        <v>0</v>
      </c>
      <c r="EZ468" s="987">
        <v>0</v>
      </c>
      <c r="FA468" s="986">
        <v>0</v>
      </c>
      <c r="FB468" s="987">
        <v>0</v>
      </c>
      <c r="FC468" s="988">
        <v>0</v>
      </c>
      <c r="FD468" s="946"/>
      <c r="FE468" s="974"/>
      <c r="FF468" s="946"/>
      <c r="FG468" s="975"/>
      <c r="FI468" s="989" t="b">
        <v>1</v>
      </c>
    </row>
    <row r="469" spans="2:165" hidden="1" outlineLevel="1">
      <c r="B469" s="990">
        <v>447</v>
      </c>
      <c r="C469" s="1011" t="s">
        <v>778</v>
      </c>
      <c r="E469" s="992">
        <v>0</v>
      </c>
      <c r="F469" s="993">
        <v>0</v>
      </c>
      <c r="G469" s="994">
        <v>0</v>
      </c>
      <c r="H469" s="993">
        <v>0</v>
      </c>
      <c r="I469" s="994">
        <v>0</v>
      </c>
      <c r="J469" s="993">
        <v>0</v>
      </c>
      <c r="K469" s="994">
        <v>0</v>
      </c>
      <c r="L469" s="993">
        <v>0</v>
      </c>
      <c r="M469" s="994">
        <v>0</v>
      </c>
      <c r="N469" s="993">
        <v>0</v>
      </c>
      <c r="O469" s="994">
        <v>0</v>
      </c>
      <c r="P469" s="993">
        <v>0</v>
      </c>
      <c r="Q469" s="994">
        <v>0</v>
      </c>
      <c r="R469" s="993">
        <v>0</v>
      </c>
      <c r="S469" s="994">
        <v>0</v>
      </c>
      <c r="T469" s="993">
        <v>0</v>
      </c>
      <c r="U469" s="994">
        <v>0</v>
      </c>
      <c r="V469" s="993">
        <v>0</v>
      </c>
      <c r="W469" s="994">
        <v>0</v>
      </c>
      <c r="X469" s="993">
        <v>0</v>
      </c>
      <c r="Y469" s="994">
        <v>0</v>
      </c>
      <c r="Z469" s="993">
        <v>0</v>
      </c>
      <c r="AA469" s="994">
        <v>0</v>
      </c>
      <c r="AB469" s="993">
        <v>0</v>
      </c>
      <c r="AC469" s="994">
        <v>0</v>
      </c>
      <c r="AD469" s="993">
        <v>0</v>
      </c>
      <c r="AE469" s="994">
        <v>0</v>
      </c>
      <c r="AF469" s="993">
        <v>0</v>
      </c>
      <c r="AG469" s="994">
        <v>0</v>
      </c>
      <c r="AH469" s="993">
        <v>0</v>
      </c>
      <c r="AI469" s="994">
        <v>0</v>
      </c>
      <c r="AJ469" s="993">
        <v>0</v>
      </c>
      <c r="AK469" s="994">
        <v>0</v>
      </c>
      <c r="AL469" s="993">
        <v>0</v>
      </c>
      <c r="AM469" s="994">
        <v>0</v>
      </c>
      <c r="AN469" s="995">
        <v>0</v>
      </c>
      <c r="AO469" s="946"/>
      <c r="AP469" s="964"/>
      <c r="AQ469" s="946"/>
      <c r="AR469" s="992">
        <v>0</v>
      </c>
      <c r="AS469" s="993">
        <v>0</v>
      </c>
      <c r="AT469" s="994">
        <v>0</v>
      </c>
      <c r="AU469" s="993">
        <v>0</v>
      </c>
      <c r="AV469" s="994">
        <v>0</v>
      </c>
      <c r="AW469" s="993">
        <v>0</v>
      </c>
      <c r="AX469" s="994">
        <v>0</v>
      </c>
      <c r="AY469" s="993">
        <v>0</v>
      </c>
      <c r="AZ469" s="994">
        <v>0</v>
      </c>
      <c r="BA469" s="993">
        <v>0</v>
      </c>
      <c r="BB469" s="994">
        <v>0</v>
      </c>
      <c r="BC469" s="993">
        <v>0</v>
      </c>
      <c r="BD469" s="994">
        <v>0</v>
      </c>
      <c r="BE469" s="993">
        <v>0</v>
      </c>
      <c r="BF469" s="994">
        <v>0</v>
      </c>
      <c r="BG469" s="993">
        <v>0</v>
      </c>
      <c r="BH469" s="994">
        <v>0</v>
      </c>
      <c r="BI469" s="993">
        <v>0</v>
      </c>
      <c r="BJ469" s="994">
        <v>0</v>
      </c>
      <c r="BK469" s="993">
        <v>0</v>
      </c>
      <c r="BL469" s="994">
        <v>0</v>
      </c>
      <c r="BM469" s="993">
        <v>0</v>
      </c>
      <c r="BN469" s="994">
        <v>0</v>
      </c>
      <c r="BO469" s="993">
        <v>0</v>
      </c>
      <c r="BP469" s="994">
        <v>0</v>
      </c>
      <c r="BQ469" s="993">
        <v>0</v>
      </c>
      <c r="BR469" s="994">
        <v>0</v>
      </c>
      <c r="BS469" s="993">
        <v>0</v>
      </c>
      <c r="BT469" s="994">
        <v>0</v>
      </c>
      <c r="BU469" s="993">
        <v>0</v>
      </c>
      <c r="BV469" s="994">
        <v>0</v>
      </c>
      <c r="BW469" s="993">
        <v>0</v>
      </c>
      <c r="BX469" s="994">
        <v>0</v>
      </c>
      <c r="BY469" s="993">
        <v>0</v>
      </c>
      <c r="BZ469" s="994">
        <v>0</v>
      </c>
      <c r="CA469" s="995">
        <v>0</v>
      </c>
      <c r="CB469" s="946"/>
      <c r="CC469" s="971"/>
      <c r="CD469" s="946"/>
      <c r="CE469" s="972"/>
      <c r="CF469" s="946"/>
      <c r="CG469" s="992">
        <v>0</v>
      </c>
      <c r="CH469" s="993">
        <v>0</v>
      </c>
      <c r="CI469" s="994">
        <v>0</v>
      </c>
      <c r="CJ469" s="993">
        <v>0</v>
      </c>
      <c r="CK469" s="994">
        <v>0</v>
      </c>
      <c r="CL469" s="993">
        <v>0</v>
      </c>
      <c r="CM469" s="994">
        <v>0</v>
      </c>
      <c r="CN469" s="993">
        <v>0</v>
      </c>
      <c r="CO469" s="994">
        <v>0</v>
      </c>
      <c r="CP469" s="993">
        <v>0</v>
      </c>
      <c r="CQ469" s="994">
        <v>0</v>
      </c>
      <c r="CR469" s="993">
        <v>0</v>
      </c>
      <c r="CS469" s="994">
        <v>0</v>
      </c>
      <c r="CT469" s="993">
        <v>0</v>
      </c>
      <c r="CU469" s="994">
        <v>0</v>
      </c>
      <c r="CV469" s="993">
        <v>0</v>
      </c>
      <c r="CW469" s="994">
        <v>0</v>
      </c>
      <c r="CX469" s="993">
        <v>0</v>
      </c>
      <c r="CY469" s="994">
        <v>0</v>
      </c>
      <c r="CZ469" s="993">
        <v>0</v>
      </c>
      <c r="DA469" s="994">
        <v>0</v>
      </c>
      <c r="DB469" s="993">
        <v>0</v>
      </c>
      <c r="DC469" s="994">
        <v>0</v>
      </c>
      <c r="DD469" s="993">
        <v>0</v>
      </c>
      <c r="DE469" s="994">
        <v>0</v>
      </c>
      <c r="DF469" s="993">
        <v>0</v>
      </c>
      <c r="DG469" s="994">
        <v>0</v>
      </c>
      <c r="DH469" s="993">
        <v>0</v>
      </c>
      <c r="DI469" s="994">
        <v>0</v>
      </c>
      <c r="DJ469" s="993">
        <v>0</v>
      </c>
      <c r="DK469" s="994">
        <v>0</v>
      </c>
      <c r="DL469" s="993">
        <v>0</v>
      </c>
      <c r="DM469" s="994">
        <v>0</v>
      </c>
      <c r="DN469" s="993">
        <v>0</v>
      </c>
      <c r="DO469" s="994">
        <v>0</v>
      </c>
      <c r="DP469" s="995">
        <v>0</v>
      </c>
      <c r="DQ469" s="946"/>
      <c r="DR469" s="973"/>
      <c r="DS469" s="946"/>
      <c r="DT469" s="992">
        <v>0</v>
      </c>
      <c r="DU469" s="993">
        <v>0</v>
      </c>
      <c r="DV469" s="994">
        <v>0</v>
      </c>
      <c r="DW469" s="993">
        <v>0</v>
      </c>
      <c r="DX469" s="994">
        <v>0</v>
      </c>
      <c r="DY469" s="993">
        <v>0</v>
      </c>
      <c r="DZ469" s="994">
        <v>0</v>
      </c>
      <c r="EA469" s="993">
        <v>0</v>
      </c>
      <c r="EB469" s="994">
        <v>0</v>
      </c>
      <c r="EC469" s="993">
        <v>0</v>
      </c>
      <c r="ED469" s="994">
        <v>0</v>
      </c>
      <c r="EE469" s="993">
        <v>0</v>
      </c>
      <c r="EF469" s="994">
        <v>0</v>
      </c>
      <c r="EG469" s="993">
        <v>0</v>
      </c>
      <c r="EH469" s="994">
        <v>0</v>
      </c>
      <c r="EI469" s="993">
        <v>0</v>
      </c>
      <c r="EJ469" s="994">
        <v>0</v>
      </c>
      <c r="EK469" s="993">
        <v>0</v>
      </c>
      <c r="EL469" s="994">
        <v>0</v>
      </c>
      <c r="EM469" s="993">
        <v>0</v>
      </c>
      <c r="EN469" s="994">
        <v>0</v>
      </c>
      <c r="EO469" s="993">
        <v>0</v>
      </c>
      <c r="EP469" s="994">
        <v>0</v>
      </c>
      <c r="EQ469" s="993">
        <v>0</v>
      </c>
      <c r="ER469" s="994">
        <v>0</v>
      </c>
      <c r="ES469" s="993">
        <v>0</v>
      </c>
      <c r="ET469" s="994">
        <v>0</v>
      </c>
      <c r="EU469" s="993">
        <v>0</v>
      </c>
      <c r="EV469" s="994">
        <v>0</v>
      </c>
      <c r="EW469" s="993">
        <v>0</v>
      </c>
      <c r="EX469" s="994">
        <v>0</v>
      </c>
      <c r="EY469" s="993">
        <v>0</v>
      </c>
      <c r="EZ469" s="994">
        <v>0</v>
      </c>
      <c r="FA469" s="993">
        <v>0</v>
      </c>
      <c r="FB469" s="994">
        <v>0</v>
      </c>
      <c r="FC469" s="995">
        <v>0</v>
      </c>
      <c r="FD469" s="946"/>
      <c r="FE469" s="974"/>
      <c r="FF469" s="946"/>
      <c r="FG469" s="975"/>
      <c r="FI469" s="996" t="b">
        <v>1</v>
      </c>
    </row>
    <row r="470" spans="2:165" hidden="1" outlineLevel="1">
      <c r="B470" s="983">
        <v>448</v>
      </c>
      <c r="C470" s="1012" t="s">
        <v>779</v>
      </c>
      <c r="E470" s="985">
        <v>0</v>
      </c>
      <c r="F470" s="986">
        <v>0</v>
      </c>
      <c r="G470" s="987">
        <v>0</v>
      </c>
      <c r="H470" s="986">
        <v>0</v>
      </c>
      <c r="I470" s="987">
        <v>0</v>
      </c>
      <c r="J470" s="986">
        <v>0</v>
      </c>
      <c r="K470" s="987">
        <v>0</v>
      </c>
      <c r="L470" s="986">
        <v>0</v>
      </c>
      <c r="M470" s="987">
        <v>0</v>
      </c>
      <c r="N470" s="986">
        <v>0</v>
      </c>
      <c r="O470" s="987">
        <v>0</v>
      </c>
      <c r="P470" s="986">
        <v>0</v>
      </c>
      <c r="Q470" s="987">
        <v>0</v>
      </c>
      <c r="R470" s="986">
        <v>0</v>
      </c>
      <c r="S470" s="987">
        <v>0</v>
      </c>
      <c r="T470" s="986">
        <v>0</v>
      </c>
      <c r="U470" s="987">
        <v>0</v>
      </c>
      <c r="V470" s="986">
        <v>0</v>
      </c>
      <c r="W470" s="987">
        <v>0</v>
      </c>
      <c r="X470" s="986">
        <v>0</v>
      </c>
      <c r="Y470" s="987">
        <v>0</v>
      </c>
      <c r="Z470" s="986">
        <v>0</v>
      </c>
      <c r="AA470" s="987">
        <v>0</v>
      </c>
      <c r="AB470" s="986">
        <v>0</v>
      </c>
      <c r="AC470" s="987">
        <v>0</v>
      </c>
      <c r="AD470" s="986">
        <v>0</v>
      </c>
      <c r="AE470" s="987">
        <v>0</v>
      </c>
      <c r="AF470" s="986">
        <v>0</v>
      </c>
      <c r="AG470" s="987">
        <v>0</v>
      </c>
      <c r="AH470" s="986">
        <v>0</v>
      </c>
      <c r="AI470" s="987">
        <v>0</v>
      </c>
      <c r="AJ470" s="986">
        <v>0</v>
      </c>
      <c r="AK470" s="987">
        <v>0</v>
      </c>
      <c r="AL470" s="986">
        <v>0</v>
      </c>
      <c r="AM470" s="987">
        <v>0</v>
      </c>
      <c r="AN470" s="988">
        <v>0</v>
      </c>
      <c r="AO470" s="946"/>
      <c r="AP470" s="964"/>
      <c r="AQ470" s="946"/>
      <c r="AR470" s="985">
        <v>0</v>
      </c>
      <c r="AS470" s="986">
        <v>0</v>
      </c>
      <c r="AT470" s="987">
        <v>0</v>
      </c>
      <c r="AU470" s="986">
        <v>0</v>
      </c>
      <c r="AV470" s="987">
        <v>0</v>
      </c>
      <c r="AW470" s="986">
        <v>0</v>
      </c>
      <c r="AX470" s="987">
        <v>0</v>
      </c>
      <c r="AY470" s="986">
        <v>0</v>
      </c>
      <c r="AZ470" s="987">
        <v>0</v>
      </c>
      <c r="BA470" s="986">
        <v>0</v>
      </c>
      <c r="BB470" s="987">
        <v>0</v>
      </c>
      <c r="BC470" s="986">
        <v>0</v>
      </c>
      <c r="BD470" s="987">
        <v>0</v>
      </c>
      <c r="BE470" s="986">
        <v>0</v>
      </c>
      <c r="BF470" s="987">
        <v>0</v>
      </c>
      <c r="BG470" s="986">
        <v>0</v>
      </c>
      <c r="BH470" s="987">
        <v>0</v>
      </c>
      <c r="BI470" s="986">
        <v>0</v>
      </c>
      <c r="BJ470" s="987">
        <v>0</v>
      </c>
      <c r="BK470" s="986">
        <v>0</v>
      </c>
      <c r="BL470" s="987">
        <v>0</v>
      </c>
      <c r="BM470" s="986">
        <v>0</v>
      </c>
      <c r="BN470" s="987">
        <v>0</v>
      </c>
      <c r="BO470" s="986">
        <v>0</v>
      </c>
      <c r="BP470" s="987">
        <v>0</v>
      </c>
      <c r="BQ470" s="986">
        <v>0</v>
      </c>
      <c r="BR470" s="987">
        <v>0</v>
      </c>
      <c r="BS470" s="986">
        <v>0</v>
      </c>
      <c r="BT470" s="987">
        <v>0</v>
      </c>
      <c r="BU470" s="986">
        <v>0</v>
      </c>
      <c r="BV470" s="987">
        <v>0</v>
      </c>
      <c r="BW470" s="986">
        <v>0</v>
      </c>
      <c r="BX470" s="987">
        <v>0</v>
      </c>
      <c r="BY470" s="986">
        <v>0</v>
      </c>
      <c r="BZ470" s="987">
        <v>0</v>
      </c>
      <c r="CA470" s="988">
        <v>0</v>
      </c>
      <c r="CB470" s="946"/>
      <c r="CC470" s="971"/>
      <c r="CD470" s="946"/>
      <c r="CE470" s="972"/>
      <c r="CF470" s="946"/>
      <c r="CG470" s="985">
        <v>0</v>
      </c>
      <c r="CH470" s="986">
        <v>0</v>
      </c>
      <c r="CI470" s="987">
        <v>0</v>
      </c>
      <c r="CJ470" s="986">
        <v>0</v>
      </c>
      <c r="CK470" s="987">
        <v>0</v>
      </c>
      <c r="CL470" s="986">
        <v>0</v>
      </c>
      <c r="CM470" s="987">
        <v>0</v>
      </c>
      <c r="CN470" s="986">
        <v>0</v>
      </c>
      <c r="CO470" s="987">
        <v>0</v>
      </c>
      <c r="CP470" s="986">
        <v>0</v>
      </c>
      <c r="CQ470" s="987">
        <v>0</v>
      </c>
      <c r="CR470" s="986">
        <v>0</v>
      </c>
      <c r="CS470" s="987">
        <v>0</v>
      </c>
      <c r="CT470" s="986">
        <v>0</v>
      </c>
      <c r="CU470" s="987">
        <v>0</v>
      </c>
      <c r="CV470" s="986">
        <v>0</v>
      </c>
      <c r="CW470" s="987">
        <v>0</v>
      </c>
      <c r="CX470" s="986">
        <v>0</v>
      </c>
      <c r="CY470" s="987">
        <v>0</v>
      </c>
      <c r="CZ470" s="986">
        <v>0</v>
      </c>
      <c r="DA470" s="987">
        <v>0</v>
      </c>
      <c r="DB470" s="986">
        <v>0</v>
      </c>
      <c r="DC470" s="987">
        <v>0</v>
      </c>
      <c r="DD470" s="986">
        <v>0</v>
      </c>
      <c r="DE470" s="987">
        <v>0</v>
      </c>
      <c r="DF470" s="986">
        <v>0</v>
      </c>
      <c r="DG470" s="987">
        <v>0</v>
      </c>
      <c r="DH470" s="986">
        <v>0</v>
      </c>
      <c r="DI470" s="987">
        <v>0</v>
      </c>
      <c r="DJ470" s="986">
        <v>0</v>
      </c>
      <c r="DK470" s="987">
        <v>0</v>
      </c>
      <c r="DL470" s="986">
        <v>0</v>
      </c>
      <c r="DM470" s="987">
        <v>0</v>
      </c>
      <c r="DN470" s="986">
        <v>0</v>
      </c>
      <c r="DO470" s="987">
        <v>0</v>
      </c>
      <c r="DP470" s="988">
        <v>0</v>
      </c>
      <c r="DQ470" s="946"/>
      <c r="DR470" s="973"/>
      <c r="DS470" s="946"/>
      <c r="DT470" s="985">
        <v>0</v>
      </c>
      <c r="DU470" s="986">
        <v>0</v>
      </c>
      <c r="DV470" s="987">
        <v>0</v>
      </c>
      <c r="DW470" s="986">
        <v>0</v>
      </c>
      <c r="DX470" s="987">
        <v>0</v>
      </c>
      <c r="DY470" s="986">
        <v>0</v>
      </c>
      <c r="DZ470" s="987">
        <v>0</v>
      </c>
      <c r="EA470" s="986">
        <v>0</v>
      </c>
      <c r="EB470" s="987">
        <v>0</v>
      </c>
      <c r="EC470" s="986">
        <v>0</v>
      </c>
      <c r="ED470" s="987">
        <v>0</v>
      </c>
      <c r="EE470" s="986">
        <v>0</v>
      </c>
      <c r="EF470" s="987">
        <v>0</v>
      </c>
      <c r="EG470" s="986">
        <v>0</v>
      </c>
      <c r="EH470" s="987">
        <v>0</v>
      </c>
      <c r="EI470" s="986">
        <v>0</v>
      </c>
      <c r="EJ470" s="987">
        <v>0</v>
      </c>
      <c r="EK470" s="986">
        <v>0</v>
      </c>
      <c r="EL470" s="987">
        <v>0</v>
      </c>
      <c r="EM470" s="986">
        <v>0</v>
      </c>
      <c r="EN470" s="987">
        <v>0</v>
      </c>
      <c r="EO470" s="986">
        <v>0</v>
      </c>
      <c r="EP470" s="987">
        <v>0</v>
      </c>
      <c r="EQ470" s="986">
        <v>0</v>
      </c>
      <c r="ER470" s="987">
        <v>0</v>
      </c>
      <c r="ES470" s="986">
        <v>0</v>
      </c>
      <c r="ET470" s="987">
        <v>0</v>
      </c>
      <c r="EU470" s="986">
        <v>0</v>
      </c>
      <c r="EV470" s="987">
        <v>0</v>
      </c>
      <c r="EW470" s="986">
        <v>0</v>
      </c>
      <c r="EX470" s="987">
        <v>0</v>
      </c>
      <c r="EY470" s="986">
        <v>0</v>
      </c>
      <c r="EZ470" s="987">
        <v>0</v>
      </c>
      <c r="FA470" s="986">
        <v>0</v>
      </c>
      <c r="FB470" s="987">
        <v>0</v>
      </c>
      <c r="FC470" s="988">
        <v>0</v>
      </c>
      <c r="FD470" s="946"/>
      <c r="FE470" s="974"/>
      <c r="FF470" s="946"/>
      <c r="FG470" s="975"/>
      <c r="FI470" s="989" t="b">
        <v>1</v>
      </c>
    </row>
    <row r="471" spans="2:165" hidden="1" outlineLevel="1">
      <c r="B471" s="990">
        <v>449</v>
      </c>
      <c r="C471" s="1011" t="s">
        <v>780</v>
      </c>
      <c r="E471" s="992">
        <v>0</v>
      </c>
      <c r="F471" s="993">
        <v>0</v>
      </c>
      <c r="G471" s="994">
        <v>0</v>
      </c>
      <c r="H471" s="993">
        <v>0</v>
      </c>
      <c r="I471" s="994">
        <v>0</v>
      </c>
      <c r="J471" s="993">
        <v>0</v>
      </c>
      <c r="K471" s="994">
        <v>0</v>
      </c>
      <c r="L471" s="993">
        <v>0</v>
      </c>
      <c r="M471" s="994">
        <v>0</v>
      </c>
      <c r="N471" s="993">
        <v>0</v>
      </c>
      <c r="O471" s="994">
        <v>0</v>
      </c>
      <c r="P471" s="993">
        <v>0</v>
      </c>
      <c r="Q471" s="994">
        <v>0</v>
      </c>
      <c r="R471" s="993">
        <v>0</v>
      </c>
      <c r="S471" s="994">
        <v>0</v>
      </c>
      <c r="T471" s="993">
        <v>0</v>
      </c>
      <c r="U471" s="994">
        <v>0</v>
      </c>
      <c r="V471" s="993">
        <v>0</v>
      </c>
      <c r="W471" s="994">
        <v>0</v>
      </c>
      <c r="X471" s="993">
        <v>0</v>
      </c>
      <c r="Y471" s="994">
        <v>0</v>
      </c>
      <c r="Z471" s="993">
        <v>0</v>
      </c>
      <c r="AA471" s="994">
        <v>0</v>
      </c>
      <c r="AB471" s="993">
        <v>0</v>
      </c>
      <c r="AC471" s="994">
        <v>0</v>
      </c>
      <c r="AD471" s="993">
        <v>0</v>
      </c>
      <c r="AE471" s="994">
        <v>0</v>
      </c>
      <c r="AF471" s="993">
        <v>0</v>
      </c>
      <c r="AG471" s="994">
        <v>0</v>
      </c>
      <c r="AH471" s="993">
        <v>0</v>
      </c>
      <c r="AI471" s="994">
        <v>0</v>
      </c>
      <c r="AJ471" s="993">
        <v>0</v>
      </c>
      <c r="AK471" s="994">
        <v>0</v>
      </c>
      <c r="AL471" s="993">
        <v>0</v>
      </c>
      <c r="AM471" s="994">
        <v>0</v>
      </c>
      <c r="AN471" s="995">
        <v>0</v>
      </c>
      <c r="AO471" s="946"/>
      <c r="AP471" s="964"/>
      <c r="AQ471" s="946"/>
      <c r="AR471" s="992">
        <v>0</v>
      </c>
      <c r="AS471" s="993">
        <v>0</v>
      </c>
      <c r="AT471" s="994">
        <v>0</v>
      </c>
      <c r="AU471" s="993">
        <v>0</v>
      </c>
      <c r="AV471" s="994">
        <v>0</v>
      </c>
      <c r="AW471" s="993">
        <v>0</v>
      </c>
      <c r="AX471" s="994">
        <v>0</v>
      </c>
      <c r="AY471" s="993">
        <v>0</v>
      </c>
      <c r="AZ471" s="994">
        <v>0</v>
      </c>
      <c r="BA471" s="993">
        <v>0</v>
      </c>
      <c r="BB471" s="994">
        <v>0</v>
      </c>
      <c r="BC471" s="993">
        <v>0</v>
      </c>
      <c r="BD471" s="994">
        <v>0</v>
      </c>
      <c r="BE471" s="993">
        <v>0</v>
      </c>
      <c r="BF471" s="994">
        <v>0</v>
      </c>
      <c r="BG471" s="993">
        <v>0</v>
      </c>
      <c r="BH471" s="994">
        <v>0</v>
      </c>
      <c r="BI471" s="993">
        <v>0</v>
      </c>
      <c r="BJ471" s="994">
        <v>0</v>
      </c>
      <c r="BK471" s="993">
        <v>0</v>
      </c>
      <c r="BL471" s="994">
        <v>0</v>
      </c>
      <c r="BM471" s="993">
        <v>0</v>
      </c>
      <c r="BN471" s="994">
        <v>0</v>
      </c>
      <c r="BO471" s="993">
        <v>0</v>
      </c>
      <c r="BP471" s="994">
        <v>0</v>
      </c>
      <c r="BQ471" s="993">
        <v>0</v>
      </c>
      <c r="BR471" s="994">
        <v>0</v>
      </c>
      <c r="BS471" s="993">
        <v>0</v>
      </c>
      <c r="BT471" s="994">
        <v>0</v>
      </c>
      <c r="BU471" s="993">
        <v>0</v>
      </c>
      <c r="BV471" s="994">
        <v>0</v>
      </c>
      <c r="BW471" s="993">
        <v>0</v>
      </c>
      <c r="BX471" s="994">
        <v>0</v>
      </c>
      <c r="BY471" s="993">
        <v>0</v>
      </c>
      <c r="BZ471" s="994">
        <v>0</v>
      </c>
      <c r="CA471" s="995">
        <v>0</v>
      </c>
      <c r="CB471" s="946"/>
      <c r="CC471" s="971"/>
      <c r="CD471" s="946"/>
      <c r="CE471" s="972"/>
      <c r="CF471" s="946"/>
      <c r="CG471" s="992">
        <v>0</v>
      </c>
      <c r="CH471" s="993">
        <v>0</v>
      </c>
      <c r="CI471" s="994">
        <v>0</v>
      </c>
      <c r="CJ471" s="993">
        <v>0</v>
      </c>
      <c r="CK471" s="994">
        <v>0</v>
      </c>
      <c r="CL471" s="993">
        <v>0</v>
      </c>
      <c r="CM471" s="994">
        <v>0</v>
      </c>
      <c r="CN471" s="993">
        <v>0</v>
      </c>
      <c r="CO471" s="994">
        <v>0</v>
      </c>
      <c r="CP471" s="993">
        <v>0</v>
      </c>
      <c r="CQ471" s="994">
        <v>0</v>
      </c>
      <c r="CR471" s="993">
        <v>0</v>
      </c>
      <c r="CS471" s="994">
        <v>0</v>
      </c>
      <c r="CT471" s="993">
        <v>0</v>
      </c>
      <c r="CU471" s="994">
        <v>0</v>
      </c>
      <c r="CV471" s="993">
        <v>0</v>
      </c>
      <c r="CW471" s="994">
        <v>0</v>
      </c>
      <c r="CX471" s="993">
        <v>0</v>
      </c>
      <c r="CY471" s="994">
        <v>0</v>
      </c>
      <c r="CZ471" s="993">
        <v>0</v>
      </c>
      <c r="DA471" s="994">
        <v>0</v>
      </c>
      <c r="DB471" s="993">
        <v>0</v>
      </c>
      <c r="DC471" s="994">
        <v>0</v>
      </c>
      <c r="DD471" s="993">
        <v>0</v>
      </c>
      <c r="DE471" s="994">
        <v>0</v>
      </c>
      <c r="DF471" s="993">
        <v>0</v>
      </c>
      <c r="DG471" s="994">
        <v>0</v>
      </c>
      <c r="DH471" s="993">
        <v>0</v>
      </c>
      <c r="DI471" s="994">
        <v>0</v>
      </c>
      <c r="DJ471" s="993">
        <v>0</v>
      </c>
      <c r="DK471" s="994">
        <v>0</v>
      </c>
      <c r="DL471" s="993">
        <v>0</v>
      </c>
      <c r="DM471" s="994">
        <v>0</v>
      </c>
      <c r="DN471" s="993">
        <v>0</v>
      </c>
      <c r="DO471" s="994">
        <v>0</v>
      </c>
      <c r="DP471" s="995">
        <v>0</v>
      </c>
      <c r="DQ471" s="946"/>
      <c r="DR471" s="973"/>
      <c r="DS471" s="946"/>
      <c r="DT471" s="992">
        <v>0</v>
      </c>
      <c r="DU471" s="993">
        <v>0</v>
      </c>
      <c r="DV471" s="994">
        <v>0</v>
      </c>
      <c r="DW471" s="993">
        <v>0</v>
      </c>
      <c r="DX471" s="994">
        <v>0</v>
      </c>
      <c r="DY471" s="993">
        <v>0</v>
      </c>
      <c r="DZ471" s="994">
        <v>0</v>
      </c>
      <c r="EA471" s="993">
        <v>0</v>
      </c>
      <c r="EB471" s="994">
        <v>0</v>
      </c>
      <c r="EC471" s="993">
        <v>0</v>
      </c>
      <c r="ED471" s="994">
        <v>0</v>
      </c>
      <c r="EE471" s="993">
        <v>0</v>
      </c>
      <c r="EF471" s="994">
        <v>0</v>
      </c>
      <c r="EG471" s="993">
        <v>0</v>
      </c>
      <c r="EH471" s="994">
        <v>0</v>
      </c>
      <c r="EI471" s="993">
        <v>0</v>
      </c>
      <c r="EJ471" s="994">
        <v>0</v>
      </c>
      <c r="EK471" s="993">
        <v>0</v>
      </c>
      <c r="EL471" s="994">
        <v>0</v>
      </c>
      <c r="EM471" s="993">
        <v>0</v>
      </c>
      <c r="EN471" s="994">
        <v>0</v>
      </c>
      <c r="EO471" s="993">
        <v>0</v>
      </c>
      <c r="EP471" s="994">
        <v>0</v>
      </c>
      <c r="EQ471" s="993">
        <v>0</v>
      </c>
      <c r="ER471" s="994">
        <v>0</v>
      </c>
      <c r="ES471" s="993">
        <v>0</v>
      </c>
      <c r="ET471" s="994">
        <v>0</v>
      </c>
      <c r="EU471" s="993">
        <v>0</v>
      </c>
      <c r="EV471" s="994">
        <v>0</v>
      </c>
      <c r="EW471" s="993">
        <v>0</v>
      </c>
      <c r="EX471" s="994">
        <v>0</v>
      </c>
      <c r="EY471" s="993">
        <v>0</v>
      </c>
      <c r="EZ471" s="994">
        <v>0</v>
      </c>
      <c r="FA471" s="993">
        <v>0</v>
      </c>
      <c r="FB471" s="994">
        <v>0</v>
      </c>
      <c r="FC471" s="995">
        <v>0</v>
      </c>
      <c r="FD471" s="946"/>
      <c r="FE471" s="974"/>
      <c r="FF471" s="946"/>
      <c r="FG471" s="975"/>
      <c r="FI471" s="996" t="b">
        <v>1</v>
      </c>
    </row>
    <row r="472" spans="2:165" hidden="1" outlineLevel="1">
      <c r="B472" s="983">
        <v>450</v>
      </c>
      <c r="C472" s="1012" t="s">
        <v>781</v>
      </c>
      <c r="E472" s="985">
        <v>0</v>
      </c>
      <c r="F472" s="986">
        <v>0</v>
      </c>
      <c r="G472" s="987">
        <v>0</v>
      </c>
      <c r="H472" s="986">
        <v>0</v>
      </c>
      <c r="I472" s="987">
        <v>0</v>
      </c>
      <c r="J472" s="986">
        <v>0</v>
      </c>
      <c r="K472" s="987">
        <v>0</v>
      </c>
      <c r="L472" s="986">
        <v>0</v>
      </c>
      <c r="M472" s="987">
        <v>0</v>
      </c>
      <c r="N472" s="986">
        <v>0</v>
      </c>
      <c r="O472" s="987">
        <v>0</v>
      </c>
      <c r="P472" s="986">
        <v>0</v>
      </c>
      <c r="Q472" s="987">
        <v>0</v>
      </c>
      <c r="R472" s="986">
        <v>0</v>
      </c>
      <c r="S472" s="987">
        <v>0</v>
      </c>
      <c r="T472" s="986">
        <v>0</v>
      </c>
      <c r="U472" s="987">
        <v>0</v>
      </c>
      <c r="V472" s="986">
        <v>0</v>
      </c>
      <c r="W472" s="987">
        <v>0</v>
      </c>
      <c r="X472" s="986">
        <v>0</v>
      </c>
      <c r="Y472" s="987">
        <v>0</v>
      </c>
      <c r="Z472" s="986">
        <v>0</v>
      </c>
      <c r="AA472" s="987">
        <v>0</v>
      </c>
      <c r="AB472" s="986">
        <v>0</v>
      </c>
      <c r="AC472" s="987">
        <v>0</v>
      </c>
      <c r="AD472" s="986">
        <v>0</v>
      </c>
      <c r="AE472" s="987">
        <v>0</v>
      </c>
      <c r="AF472" s="986">
        <v>0</v>
      </c>
      <c r="AG472" s="987">
        <v>0</v>
      </c>
      <c r="AH472" s="986">
        <v>0</v>
      </c>
      <c r="AI472" s="987">
        <v>0</v>
      </c>
      <c r="AJ472" s="986">
        <v>0</v>
      </c>
      <c r="AK472" s="987">
        <v>0</v>
      </c>
      <c r="AL472" s="986">
        <v>0</v>
      </c>
      <c r="AM472" s="987">
        <v>0</v>
      </c>
      <c r="AN472" s="988">
        <v>0</v>
      </c>
      <c r="AO472" s="946"/>
      <c r="AP472" s="964"/>
      <c r="AQ472" s="946"/>
      <c r="AR472" s="985">
        <v>0</v>
      </c>
      <c r="AS472" s="986">
        <v>0</v>
      </c>
      <c r="AT472" s="987">
        <v>0</v>
      </c>
      <c r="AU472" s="986">
        <v>0</v>
      </c>
      <c r="AV472" s="987">
        <v>0</v>
      </c>
      <c r="AW472" s="986">
        <v>0</v>
      </c>
      <c r="AX472" s="987">
        <v>0</v>
      </c>
      <c r="AY472" s="986">
        <v>0</v>
      </c>
      <c r="AZ472" s="987">
        <v>0</v>
      </c>
      <c r="BA472" s="986">
        <v>0</v>
      </c>
      <c r="BB472" s="987">
        <v>0</v>
      </c>
      <c r="BC472" s="986">
        <v>0</v>
      </c>
      <c r="BD472" s="987">
        <v>0</v>
      </c>
      <c r="BE472" s="986">
        <v>0</v>
      </c>
      <c r="BF472" s="987">
        <v>0</v>
      </c>
      <c r="BG472" s="986">
        <v>0</v>
      </c>
      <c r="BH472" s="987">
        <v>0</v>
      </c>
      <c r="BI472" s="986">
        <v>0</v>
      </c>
      <c r="BJ472" s="987">
        <v>0</v>
      </c>
      <c r="BK472" s="986">
        <v>0</v>
      </c>
      <c r="BL472" s="987">
        <v>0</v>
      </c>
      <c r="BM472" s="986">
        <v>0</v>
      </c>
      <c r="BN472" s="987">
        <v>0</v>
      </c>
      <c r="BO472" s="986">
        <v>0</v>
      </c>
      <c r="BP472" s="987">
        <v>0</v>
      </c>
      <c r="BQ472" s="986">
        <v>0</v>
      </c>
      <c r="BR472" s="987">
        <v>0</v>
      </c>
      <c r="BS472" s="986">
        <v>0</v>
      </c>
      <c r="BT472" s="987">
        <v>0</v>
      </c>
      <c r="BU472" s="986">
        <v>0</v>
      </c>
      <c r="BV472" s="987">
        <v>0</v>
      </c>
      <c r="BW472" s="986">
        <v>0</v>
      </c>
      <c r="BX472" s="987">
        <v>0</v>
      </c>
      <c r="BY472" s="986">
        <v>0</v>
      </c>
      <c r="BZ472" s="987">
        <v>0</v>
      </c>
      <c r="CA472" s="988">
        <v>0</v>
      </c>
      <c r="CB472" s="946"/>
      <c r="CC472" s="971"/>
      <c r="CD472" s="946"/>
      <c r="CE472" s="972"/>
      <c r="CF472" s="946"/>
      <c r="CG472" s="985">
        <v>0</v>
      </c>
      <c r="CH472" s="986">
        <v>0</v>
      </c>
      <c r="CI472" s="987">
        <v>0</v>
      </c>
      <c r="CJ472" s="986">
        <v>0</v>
      </c>
      <c r="CK472" s="987">
        <v>0</v>
      </c>
      <c r="CL472" s="986">
        <v>0</v>
      </c>
      <c r="CM472" s="987">
        <v>0</v>
      </c>
      <c r="CN472" s="986">
        <v>0</v>
      </c>
      <c r="CO472" s="987">
        <v>0</v>
      </c>
      <c r="CP472" s="986">
        <v>0</v>
      </c>
      <c r="CQ472" s="987">
        <v>0</v>
      </c>
      <c r="CR472" s="986">
        <v>0</v>
      </c>
      <c r="CS472" s="987">
        <v>0</v>
      </c>
      <c r="CT472" s="986">
        <v>0</v>
      </c>
      <c r="CU472" s="987">
        <v>0</v>
      </c>
      <c r="CV472" s="986">
        <v>0</v>
      </c>
      <c r="CW472" s="987">
        <v>0</v>
      </c>
      <c r="CX472" s="986">
        <v>0</v>
      </c>
      <c r="CY472" s="987">
        <v>0</v>
      </c>
      <c r="CZ472" s="986">
        <v>0</v>
      </c>
      <c r="DA472" s="987">
        <v>0</v>
      </c>
      <c r="DB472" s="986">
        <v>0</v>
      </c>
      <c r="DC472" s="987">
        <v>0</v>
      </c>
      <c r="DD472" s="986">
        <v>0</v>
      </c>
      <c r="DE472" s="987">
        <v>0</v>
      </c>
      <c r="DF472" s="986">
        <v>0</v>
      </c>
      <c r="DG472" s="987">
        <v>0</v>
      </c>
      <c r="DH472" s="986">
        <v>0</v>
      </c>
      <c r="DI472" s="987">
        <v>0</v>
      </c>
      <c r="DJ472" s="986">
        <v>0</v>
      </c>
      <c r="DK472" s="987">
        <v>0</v>
      </c>
      <c r="DL472" s="986">
        <v>0</v>
      </c>
      <c r="DM472" s="987">
        <v>0</v>
      </c>
      <c r="DN472" s="986">
        <v>0</v>
      </c>
      <c r="DO472" s="987">
        <v>0</v>
      </c>
      <c r="DP472" s="988">
        <v>0</v>
      </c>
      <c r="DQ472" s="946"/>
      <c r="DR472" s="973"/>
      <c r="DS472" s="946"/>
      <c r="DT472" s="985">
        <v>0</v>
      </c>
      <c r="DU472" s="986">
        <v>0</v>
      </c>
      <c r="DV472" s="987">
        <v>0</v>
      </c>
      <c r="DW472" s="986">
        <v>0</v>
      </c>
      <c r="DX472" s="987">
        <v>0</v>
      </c>
      <c r="DY472" s="986">
        <v>0</v>
      </c>
      <c r="DZ472" s="987">
        <v>0</v>
      </c>
      <c r="EA472" s="986">
        <v>0</v>
      </c>
      <c r="EB472" s="987">
        <v>0</v>
      </c>
      <c r="EC472" s="986">
        <v>0</v>
      </c>
      <c r="ED472" s="987">
        <v>0</v>
      </c>
      <c r="EE472" s="986">
        <v>0</v>
      </c>
      <c r="EF472" s="987">
        <v>0</v>
      </c>
      <c r="EG472" s="986">
        <v>0</v>
      </c>
      <c r="EH472" s="987">
        <v>0</v>
      </c>
      <c r="EI472" s="986">
        <v>0</v>
      </c>
      <c r="EJ472" s="987">
        <v>0</v>
      </c>
      <c r="EK472" s="986">
        <v>0</v>
      </c>
      <c r="EL472" s="987">
        <v>0</v>
      </c>
      <c r="EM472" s="986">
        <v>0</v>
      </c>
      <c r="EN472" s="987">
        <v>0</v>
      </c>
      <c r="EO472" s="986">
        <v>0</v>
      </c>
      <c r="EP472" s="987">
        <v>0</v>
      </c>
      <c r="EQ472" s="986">
        <v>0</v>
      </c>
      <c r="ER472" s="987">
        <v>0</v>
      </c>
      <c r="ES472" s="986">
        <v>0</v>
      </c>
      <c r="ET472" s="987">
        <v>0</v>
      </c>
      <c r="EU472" s="986">
        <v>0</v>
      </c>
      <c r="EV472" s="987">
        <v>0</v>
      </c>
      <c r="EW472" s="986">
        <v>0</v>
      </c>
      <c r="EX472" s="987">
        <v>0</v>
      </c>
      <c r="EY472" s="986">
        <v>0</v>
      </c>
      <c r="EZ472" s="987">
        <v>0</v>
      </c>
      <c r="FA472" s="986">
        <v>0</v>
      </c>
      <c r="FB472" s="987">
        <v>0</v>
      </c>
      <c r="FC472" s="988">
        <v>0</v>
      </c>
      <c r="FD472" s="946"/>
      <c r="FE472" s="974"/>
      <c r="FF472" s="946"/>
      <c r="FG472" s="975"/>
      <c r="FI472" s="989" t="b">
        <v>1</v>
      </c>
    </row>
    <row r="473" spans="2:165" hidden="1" outlineLevel="1">
      <c r="B473" s="990">
        <v>451</v>
      </c>
      <c r="C473" s="1011" t="s">
        <v>782</v>
      </c>
      <c r="E473" s="992">
        <v>0</v>
      </c>
      <c r="F473" s="993">
        <v>0</v>
      </c>
      <c r="G473" s="994">
        <v>0</v>
      </c>
      <c r="H473" s="993">
        <v>0</v>
      </c>
      <c r="I473" s="994">
        <v>0</v>
      </c>
      <c r="J473" s="993">
        <v>0</v>
      </c>
      <c r="K473" s="994">
        <v>0</v>
      </c>
      <c r="L473" s="993">
        <v>0</v>
      </c>
      <c r="M473" s="994">
        <v>0</v>
      </c>
      <c r="N473" s="993">
        <v>0</v>
      </c>
      <c r="O473" s="994">
        <v>0</v>
      </c>
      <c r="P473" s="993">
        <v>0</v>
      </c>
      <c r="Q473" s="994">
        <v>0</v>
      </c>
      <c r="R473" s="993">
        <v>0</v>
      </c>
      <c r="S473" s="994">
        <v>0</v>
      </c>
      <c r="T473" s="993">
        <v>0</v>
      </c>
      <c r="U473" s="994">
        <v>0</v>
      </c>
      <c r="V473" s="993">
        <v>0</v>
      </c>
      <c r="W473" s="994">
        <v>0</v>
      </c>
      <c r="X473" s="993">
        <v>0</v>
      </c>
      <c r="Y473" s="994">
        <v>0</v>
      </c>
      <c r="Z473" s="993">
        <v>0</v>
      </c>
      <c r="AA473" s="994">
        <v>0</v>
      </c>
      <c r="AB473" s="993">
        <v>0</v>
      </c>
      <c r="AC473" s="994">
        <v>0</v>
      </c>
      <c r="AD473" s="993">
        <v>0</v>
      </c>
      <c r="AE473" s="994">
        <v>0</v>
      </c>
      <c r="AF473" s="993">
        <v>0</v>
      </c>
      <c r="AG473" s="994">
        <v>0</v>
      </c>
      <c r="AH473" s="993">
        <v>0</v>
      </c>
      <c r="AI473" s="994">
        <v>0</v>
      </c>
      <c r="AJ473" s="993">
        <v>0</v>
      </c>
      <c r="AK473" s="994">
        <v>0</v>
      </c>
      <c r="AL473" s="993">
        <v>0</v>
      </c>
      <c r="AM473" s="994">
        <v>0</v>
      </c>
      <c r="AN473" s="995">
        <v>0</v>
      </c>
      <c r="AO473" s="946"/>
      <c r="AP473" s="964"/>
      <c r="AQ473" s="946"/>
      <c r="AR473" s="992">
        <v>0</v>
      </c>
      <c r="AS473" s="993">
        <v>0</v>
      </c>
      <c r="AT473" s="994">
        <v>0</v>
      </c>
      <c r="AU473" s="993">
        <v>0</v>
      </c>
      <c r="AV473" s="994">
        <v>0</v>
      </c>
      <c r="AW473" s="993">
        <v>0</v>
      </c>
      <c r="AX473" s="994">
        <v>0</v>
      </c>
      <c r="AY473" s="993">
        <v>0</v>
      </c>
      <c r="AZ473" s="994">
        <v>0</v>
      </c>
      <c r="BA473" s="993">
        <v>0</v>
      </c>
      <c r="BB473" s="994">
        <v>0</v>
      </c>
      <c r="BC473" s="993">
        <v>0</v>
      </c>
      <c r="BD473" s="994">
        <v>0</v>
      </c>
      <c r="BE473" s="993">
        <v>0</v>
      </c>
      <c r="BF473" s="994">
        <v>0</v>
      </c>
      <c r="BG473" s="993">
        <v>0</v>
      </c>
      <c r="BH473" s="994">
        <v>0</v>
      </c>
      <c r="BI473" s="993">
        <v>0</v>
      </c>
      <c r="BJ473" s="994">
        <v>0</v>
      </c>
      <c r="BK473" s="993">
        <v>0</v>
      </c>
      <c r="BL473" s="994">
        <v>0</v>
      </c>
      <c r="BM473" s="993">
        <v>0</v>
      </c>
      <c r="BN473" s="994">
        <v>0</v>
      </c>
      <c r="BO473" s="993">
        <v>0</v>
      </c>
      <c r="BP473" s="994">
        <v>0</v>
      </c>
      <c r="BQ473" s="993">
        <v>0</v>
      </c>
      <c r="BR473" s="994">
        <v>0</v>
      </c>
      <c r="BS473" s="993">
        <v>0</v>
      </c>
      <c r="BT473" s="994">
        <v>0</v>
      </c>
      <c r="BU473" s="993">
        <v>0</v>
      </c>
      <c r="BV473" s="994">
        <v>0</v>
      </c>
      <c r="BW473" s="993">
        <v>0</v>
      </c>
      <c r="BX473" s="994">
        <v>0</v>
      </c>
      <c r="BY473" s="993">
        <v>0</v>
      </c>
      <c r="BZ473" s="994">
        <v>0</v>
      </c>
      <c r="CA473" s="995">
        <v>0</v>
      </c>
      <c r="CB473" s="946"/>
      <c r="CC473" s="971"/>
      <c r="CD473" s="946"/>
      <c r="CE473" s="972"/>
      <c r="CF473" s="946"/>
      <c r="CG473" s="992">
        <v>0</v>
      </c>
      <c r="CH473" s="993">
        <v>0</v>
      </c>
      <c r="CI473" s="994">
        <v>0</v>
      </c>
      <c r="CJ473" s="993">
        <v>0</v>
      </c>
      <c r="CK473" s="994">
        <v>0</v>
      </c>
      <c r="CL473" s="993">
        <v>0</v>
      </c>
      <c r="CM473" s="994">
        <v>0</v>
      </c>
      <c r="CN473" s="993">
        <v>0</v>
      </c>
      <c r="CO473" s="994">
        <v>0</v>
      </c>
      <c r="CP473" s="993">
        <v>0</v>
      </c>
      <c r="CQ473" s="994">
        <v>0</v>
      </c>
      <c r="CR473" s="993">
        <v>0</v>
      </c>
      <c r="CS473" s="994">
        <v>0</v>
      </c>
      <c r="CT473" s="993">
        <v>0</v>
      </c>
      <c r="CU473" s="994">
        <v>0</v>
      </c>
      <c r="CV473" s="993">
        <v>0</v>
      </c>
      <c r="CW473" s="994">
        <v>0</v>
      </c>
      <c r="CX473" s="993">
        <v>0</v>
      </c>
      <c r="CY473" s="994">
        <v>0</v>
      </c>
      <c r="CZ473" s="993">
        <v>0</v>
      </c>
      <c r="DA473" s="994">
        <v>0</v>
      </c>
      <c r="DB473" s="993">
        <v>0</v>
      </c>
      <c r="DC473" s="994">
        <v>0</v>
      </c>
      <c r="DD473" s="993">
        <v>0</v>
      </c>
      <c r="DE473" s="994">
        <v>0</v>
      </c>
      <c r="DF473" s="993">
        <v>0</v>
      </c>
      <c r="DG473" s="994">
        <v>0</v>
      </c>
      <c r="DH473" s="993">
        <v>0</v>
      </c>
      <c r="DI473" s="994">
        <v>0</v>
      </c>
      <c r="DJ473" s="993">
        <v>0</v>
      </c>
      <c r="DK473" s="994">
        <v>0</v>
      </c>
      <c r="DL473" s="993">
        <v>0</v>
      </c>
      <c r="DM473" s="994">
        <v>0</v>
      </c>
      <c r="DN473" s="993">
        <v>0</v>
      </c>
      <c r="DO473" s="994">
        <v>0</v>
      </c>
      <c r="DP473" s="995">
        <v>0</v>
      </c>
      <c r="DQ473" s="946"/>
      <c r="DR473" s="973"/>
      <c r="DS473" s="946"/>
      <c r="DT473" s="992">
        <v>0</v>
      </c>
      <c r="DU473" s="993">
        <v>0</v>
      </c>
      <c r="DV473" s="994">
        <v>0</v>
      </c>
      <c r="DW473" s="993">
        <v>0</v>
      </c>
      <c r="DX473" s="994">
        <v>0</v>
      </c>
      <c r="DY473" s="993">
        <v>0</v>
      </c>
      <c r="DZ473" s="994">
        <v>0</v>
      </c>
      <c r="EA473" s="993">
        <v>0</v>
      </c>
      <c r="EB473" s="994">
        <v>0</v>
      </c>
      <c r="EC473" s="993">
        <v>0</v>
      </c>
      <c r="ED473" s="994">
        <v>0</v>
      </c>
      <c r="EE473" s="993">
        <v>0</v>
      </c>
      <c r="EF473" s="994">
        <v>0</v>
      </c>
      <c r="EG473" s="993">
        <v>0</v>
      </c>
      <c r="EH473" s="994">
        <v>0</v>
      </c>
      <c r="EI473" s="993">
        <v>0</v>
      </c>
      <c r="EJ473" s="994">
        <v>0</v>
      </c>
      <c r="EK473" s="993">
        <v>0</v>
      </c>
      <c r="EL473" s="994">
        <v>0</v>
      </c>
      <c r="EM473" s="993">
        <v>0</v>
      </c>
      <c r="EN473" s="994">
        <v>0</v>
      </c>
      <c r="EO473" s="993">
        <v>0</v>
      </c>
      <c r="EP473" s="994">
        <v>0</v>
      </c>
      <c r="EQ473" s="993">
        <v>0</v>
      </c>
      <c r="ER473" s="994">
        <v>0</v>
      </c>
      <c r="ES473" s="993">
        <v>0</v>
      </c>
      <c r="ET473" s="994">
        <v>0</v>
      </c>
      <c r="EU473" s="993">
        <v>0</v>
      </c>
      <c r="EV473" s="994">
        <v>0</v>
      </c>
      <c r="EW473" s="993">
        <v>0</v>
      </c>
      <c r="EX473" s="994">
        <v>0</v>
      </c>
      <c r="EY473" s="993">
        <v>0</v>
      </c>
      <c r="EZ473" s="994">
        <v>0</v>
      </c>
      <c r="FA473" s="993">
        <v>0</v>
      </c>
      <c r="FB473" s="994">
        <v>0</v>
      </c>
      <c r="FC473" s="995">
        <v>0</v>
      </c>
      <c r="FD473" s="946"/>
      <c r="FE473" s="974"/>
      <c r="FF473" s="946"/>
      <c r="FG473" s="975"/>
      <c r="FI473" s="996" t="b">
        <v>1</v>
      </c>
    </row>
    <row r="474" spans="2:165" hidden="1" outlineLevel="1">
      <c r="B474" s="983">
        <v>452</v>
      </c>
      <c r="C474" s="1012" t="s">
        <v>783</v>
      </c>
      <c r="E474" s="985">
        <v>0</v>
      </c>
      <c r="F474" s="986">
        <v>0</v>
      </c>
      <c r="G474" s="987">
        <v>0</v>
      </c>
      <c r="H474" s="986">
        <v>0</v>
      </c>
      <c r="I474" s="987">
        <v>0</v>
      </c>
      <c r="J474" s="986">
        <v>0</v>
      </c>
      <c r="K474" s="987">
        <v>0</v>
      </c>
      <c r="L474" s="986">
        <v>0</v>
      </c>
      <c r="M474" s="987">
        <v>0</v>
      </c>
      <c r="N474" s="986">
        <v>0</v>
      </c>
      <c r="O474" s="987">
        <v>0</v>
      </c>
      <c r="P474" s="986">
        <v>0</v>
      </c>
      <c r="Q474" s="987">
        <v>0</v>
      </c>
      <c r="R474" s="986">
        <v>0</v>
      </c>
      <c r="S474" s="987">
        <v>0</v>
      </c>
      <c r="T474" s="986">
        <v>0</v>
      </c>
      <c r="U474" s="987">
        <v>0</v>
      </c>
      <c r="V474" s="986">
        <v>0</v>
      </c>
      <c r="W474" s="987">
        <v>0</v>
      </c>
      <c r="X474" s="986">
        <v>0</v>
      </c>
      <c r="Y474" s="987">
        <v>0</v>
      </c>
      <c r="Z474" s="986">
        <v>0</v>
      </c>
      <c r="AA474" s="987">
        <v>0</v>
      </c>
      <c r="AB474" s="986">
        <v>0</v>
      </c>
      <c r="AC474" s="987">
        <v>0</v>
      </c>
      <c r="AD474" s="986">
        <v>0</v>
      </c>
      <c r="AE474" s="987">
        <v>0</v>
      </c>
      <c r="AF474" s="986">
        <v>0</v>
      </c>
      <c r="AG474" s="987">
        <v>0</v>
      </c>
      <c r="AH474" s="986">
        <v>0</v>
      </c>
      <c r="AI474" s="987">
        <v>0</v>
      </c>
      <c r="AJ474" s="986">
        <v>0</v>
      </c>
      <c r="AK474" s="987">
        <v>0</v>
      </c>
      <c r="AL474" s="986">
        <v>0</v>
      </c>
      <c r="AM474" s="987">
        <v>0</v>
      </c>
      <c r="AN474" s="988">
        <v>0</v>
      </c>
      <c r="AO474" s="946"/>
      <c r="AP474" s="964"/>
      <c r="AQ474" s="946"/>
      <c r="AR474" s="985">
        <v>0</v>
      </c>
      <c r="AS474" s="986">
        <v>0</v>
      </c>
      <c r="AT474" s="987">
        <v>0</v>
      </c>
      <c r="AU474" s="986">
        <v>0</v>
      </c>
      <c r="AV474" s="987">
        <v>0</v>
      </c>
      <c r="AW474" s="986">
        <v>0</v>
      </c>
      <c r="AX474" s="987">
        <v>0</v>
      </c>
      <c r="AY474" s="986">
        <v>0</v>
      </c>
      <c r="AZ474" s="987">
        <v>0</v>
      </c>
      <c r="BA474" s="986">
        <v>0</v>
      </c>
      <c r="BB474" s="987">
        <v>0</v>
      </c>
      <c r="BC474" s="986">
        <v>0</v>
      </c>
      <c r="BD474" s="987">
        <v>0</v>
      </c>
      <c r="BE474" s="986">
        <v>0</v>
      </c>
      <c r="BF474" s="987">
        <v>0</v>
      </c>
      <c r="BG474" s="986">
        <v>0</v>
      </c>
      <c r="BH474" s="987">
        <v>0</v>
      </c>
      <c r="BI474" s="986">
        <v>0</v>
      </c>
      <c r="BJ474" s="987">
        <v>0</v>
      </c>
      <c r="BK474" s="986">
        <v>0</v>
      </c>
      <c r="BL474" s="987">
        <v>0</v>
      </c>
      <c r="BM474" s="986">
        <v>0</v>
      </c>
      <c r="BN474" s="987">
        <v>0</v>
      </c>
      <c r="BO474" s="986">
        <v>0</v>
      </c>
      <c r="BP474" s="987">
        <v>0</v>
      </c>
      <c r="BQ474" s="986">
        <v>0</v>
      </c>
      <c r="BR474" s="987">
        <v>0</v>
      </c>
      <c r="BS474" s="986">
        <v>0</v>
      </c>
      <c r="BT474" s="987">
        <v>0</v>
      </c>
      <c r="BU474" s="986">
        <v>0</v>
      </c>
      <c r="BV474" s="987">
        <v>0</v>
      </c>
      <c r="BW474" s="986">
        <v>0</v>
      </c>
      <c r="BX474" s="987">
        <v>0</v>
      </c>
      <c r="BY474" s="986">
        <v>0</v>
      </c>
      <c r="BZ474" s="987">
        <v>0</v>
      </c>
      <c r="CA474" s="988">
        <v>0</v>
      </c>
      <c r="CB474" s="946"/>
      <c r="CC474" s="971"/>
      <c r="CD474" s="946"/>
      <c r="CE474" s="972"/>
      <c r="CF474" s="946"/>
      <c r="CG474" s="985">
        <v>0</v>
      </c>
      <c r="CH474" s="986">
        <v>0</v>
      </c>
      <c r="CI474" s="987">
        <v>0</v>
      </c>
      <c r="CJ474" s="986">
        <v>0</v>
      </c>
      <c r="CK474" s="987">
        <v>0</v>
      </c>
      <c r="CL474" s="986">
        <v>0</v>
      </c>
      <c r="CM474" s="987">
        <v>0</v>
      </c>
      <c r="CN474" s="986">
        <v>0</v>
      </c>
      <c r="CO474" s="987">
        <v>0</v>
      </c>
      <c r="CP474" s="986">
        <v>0</v>
      </c>
      <c r="CQ474" s="987">
        <v>0</v>
      </c>
      <c r="CR474" s="986">
        <v>0</v>
      </c>
      <c r="CS474" s="987">
        <v>0</v>
      </c>
      <c r="CT474" s="986">
        <v>0</v>
      </c>
      <c r="CU474" s="987">
        <v>0</v>
      </c>
      <c r="CV474" s="986">
        <v>0</v>
      </c>
      <c r="CW474" s="987">
        <v>0</v>
      </c>
      <c r="CX474" s="986">
        <v>0</v>
      </c>
      <c r="CY474" s="987">
        <v>0</v>
      </c>
      <c r="CZ474" s="986">
        <v>0</v>
      </c>
      <c r="DA474" s="987">
        <v>0</v>
      </c>
      <c r="DB474" s="986">
        <v>0</v>
      </c>
      <c r="DC474" s="987">
        <v>0</v>
      </c>
      <c r="DD474" s="986">
        <v>0</v>
      </c>
      <c r="DE474" s="987">
        <v>0</v>
      </c>
      <c r="DF474" s="986">
        <v>0</v>
      </c>
      <c r="DG474" s="987">
        <v>0</v>
      </c>
      <c r="DH474" s="986">
        <v>0</v>
      </c>
      <c r="DI474" s="987">
        <v>0</v>
      </c>
      <c r="DJ474" s="986">
        <v>0</v>
      </c>
      <c r="DK474" s="987">
        <v>0</v>
      </c>
      <c r="DL474" s="986">
        <v>0</v>
      </c>
      <c r="DM474" s="987">
        <v>0</v>
      </c>
      <c r="DN474" s="986">
        <v>0</v>
      </c>
      <c r="DO474" s="987">
        <v>0</v>
      </c>
      <c r="DP474" s="988">
        <v>0</v>
      </c>
      <c r="DQ474" s="946"/>
      <c r="DR474" s="973"/>
      <c r="DS474" s="946"/>
      <c r="DT474" s="985">
        <v>0</v>
      </c>
      <c r="DU474" s="986">
        <v>0</v>
      </c>
      <c r="DV474" s="987">
        <v>0</v>
      </c>
      <c r="DW474" s="986">
        <v>0</v>
      </c>
      <c r="DX474" s="987">
        <v>0</v>
      </c>
      <c r="DY474" s="986">
        <v>0</v>
      </c>
      <c r="DZ474" s="987">
        <v>0</v>
      </c>
      <c r="EA474" s="986">
        <v>0</v>
      </c>
      <c r="EB474" s="987">
        <v>0</v>
      </c>
      <c r="EC474" s="986">
        <v>0</v>
      </c>
      <c r="ED474" s="987">
        <v>0</v>
      </c>
      <c r="EE474" s="986">
        <v>0</v>
      </c>
      <c r="EF474" s="987">
        <v>0</v>
      </c>
      <c r="EG474" s="986">
        <v>0</v>
      </c>
      <c r="EH474" s="987">
        <v>0</v>
      </c>
      <c r="EI474" s="986">
        <v>0</v>
      </c>
      <c r="EJ474" s="987">
        <v>0</v>
      </c>
      <c r="EK474" s="986">
        <v>0</v>
      </c>
      <c r="EL474" s="987">
        <v>0</v>
      </c>
      <c r="EM474" s="986">
        <v>0</v>
      </c>
      <c r="EN474" s="987">
        <v>0</v>
      </c>
      <c r="EO474" s="986">
        <v>0</v>
      </c>
      <c r="EP474" s="987">
        <v>0</v>
      </c>
      <c r="EQ474" s="986">
        <v>0</v>
      </c>
      <c r="ER474" s="987">
        <v>0</v>
      </c>
      <c r="ES474" s="986">
        <v>0</v>
      </c>
      <c r="ET474" s="987">
        <v>0</v>
      </c>
      <c r="EU474" s="986">
        <v>0</v>
      </c>
      <c r="EV474" s="987">
        <v>0</v>
      </c>
      <c r="EW474" s="986">
        <v>0</v>
      </c>
      <c r="EX474" s="987">
        <v>0</v>
      </c>
      <c r="EY474" s="986">
        <v>0</v>
      </c>
      <c r="EZ474" s="987">
        <v>0</v>
      </c>
      <c r="FA474" s="986">
        <v>0</v>
      </c>
      <c r="FB474" s="987">
        <v>0</v>
      </c>
      <c r="FC474" s="988">
        <v>0</v>
      </c>
      <c r="FD474" s="946"/>
      <c r="FE474" s="974"/>
      <c r="FF474" s="946"/>
      <c r="FG474" s="975"/>
      <c r="FI474" s="989" t="b">
        <v>1</v>
      </c>
    </row>
    <row r="475" spans="2:165" hidden="1" outlineLevel="1">
      <c r="B475" s="990">
        <v>453</v>
      </c>
      <c r="C475" s="1011" t="s">
        <v>784</v>
      </c>
      <c r="E475" s="992">
        <v>0</v>
      </c>
      <c r="F475" s="993">
        <v>0</v>
      </c>
      <c r="G475" s="994">
        <v>0</v>
      </c>
      <c r="H475" s="993">
        <v>0</v>
      </c>
      <c r="I475" s="994">
        <v>0</v>
      </c>
      <c r="J475" s="993">
        <v>0</v>
      </c>
      <c r="K475" s="994">
        <v>0</v>
      </c>
      <c r="L475" s="993">
        <v>0</v>
      </c>
      <c r="M475" s="994">
        <v>0</v>
      </c>
      <c r="N475" s="993">
        <v>0</v>
      </c>
      <c r="O475" s="994">
        <v>0</v>
      </c>
      <c r="P475" s="993">
        <v>0</v>
      </c>
      <c r="Q475" s="994">
        <v>0</v>
      </c>
      <c r="R475" s="993">
        <v>0</v>
      </c>
      <c r="S475" s="994">
        <v>0</v>
      </c>
      <c r="T475" s="993">
        <v>0</v>
      </c>
      <c r="U475" s="994">
        <v>0</v>
      </c>
      <c r="V475" s="993">
        <v>0</v>
      </c>
      <c r="W475" s="994">
        <v>0</v>
      </c>
      <c r="X475" s="993">
        <v>0</v>
      </c>
      <c r="Y475" s="994">
        <v>0</v>
      </c>
      <c r="Z475" s="993">
        <v>0</v>
      </c>
      <c r="AA475" s="994">
        <v>0</v>
      </c>
      <c r="AB475" s="993">
        <v>0</v>
      </c>
      <c r="AC475" s="994">
        <v>0</v>
      </c>
      <c r="AD475" s="993">
        <v>0</v>
      </c>
      <c r="AE475" s="994">
        <v>0</v>
      </c>
      <c r="AF475" s="993">
        <v>0</v>
      </c>
      <c r="AG475" s="994">
        <v>0</v>
      </c>
      <c r="AH475" s="993">
        <v>0</v>
      </c>
      <c r="AI475" s="994">
        <v>0</v>
      </c>
      <c r="AJ475" s="993">
        <v>0</v>
      </c>
      <c r="AK475" s="994">
        <v>0</v>
      </c>
      <c r="AL475" s="993">
        <v>0</v>
      </c>
      <c r="AM475" s="994">
        <v>0</v>
      </c>
      <c r="AN475" s="995">
        <v>0</v>
      </c>
      <c r="AO475" s="946"/>
      <c r="AP475" s="964"/>
      <c r="AQ475" s="946"/>
      <c r="AR475" s="992">
        <v>0</v>
      </c>
      <c r="AS475" s="993">
        <v>0</v>
      </c>
      <c r="AT475" s="994">
        <v>0</v>
      </c>
      <c r="AU475" s="993">
        <v>0</v>
      </c>
      <c r="AV475" s="994">
        <v>0</v>
      </c>
      <c r="AW475" s="993">
        <v>0</v>
      </c>
      <c r="AX475" s="994">
        <v>0</v>
      </c>
      <c r="AY475" s="993">
        <v>0</v>
      </c>
      <c r="AZ475" s="994">
        <v>0</v>
      </c>
      <c r="BA475" s="993">
        <v>0</v>
      </c>
      <c r="BB475" s="994">
        <v>0</v>
      </c>
      <c r="BC475" s="993">
        <v>0</v>
      </c>
      <c r="BD475" s="994">
        <v>0</v>
      </c>
      <c r="BE475" s="993">
        <v>0</v>
      </c>
      <c r="BF475" s="994">
        <v>0</v>
      </c>
      <c r="BG475" s="993">
        <v>0</v>
      </c>
      <c r="BH475" s="994">
        <v>0</v>
      </c>
      <c r="BI475" s="993">
        <v>0</v>
      </c>
      <c r="BJ475" s="994">
        <v>0</v>
      </c>
      <c r="BK475" s="993">
        <v>0</v>
      </c>
      <c r="BL475" s="994">
        <v>0</v>
      </c>
      <c r="BM475" s="993">
        <v>0</v>
      </c>
      <c r="BN475" s="994">
        <v>0</v>
      </c>
      <c r="BO475" s="993">
        <v>0</v>
      </c>
      <c r="BP475" s="994">
        <v>0</v>
      </c>
      <c r="BQ475" s="993">
        <v>0</v>
      </c>
      <c r="BR475" s="994">
        <v>0</v>
      </c>
      <c r="BS475" s="993">
        <v>0</v>
      </c>
      <c r="BT475" s="994">
        <v>0</v>
      </c>
      <c r="BU475" s="993">
        <v>0</v>
      </c>
      <c r="BV475" s="994">
        <v>0</v>
      </c>
      <c r="BW475" s="993">
        <v>0</v>
      </c>
      <c r="BX475" s="994">
        <v>0</v>
      </c>
      <c r="BY475" s="993">
        <v>0</v>
      </c>
      <c r="BZ475" s="994">
        <v>0</v>
      </c>
      <c r="CA475" s="995">
        <v>0</v>
      </c>
      <c r="CB475" s="946"/>
      <c r="CC475" s="971"/>
      <c r="CD475" s="946"/>
      <c r="CE475" s="972"/>
      <c r="CF475" s="946"/>
      <c r="CG475" s="992">
        <v>0</v>
      </c>
      <c r="CH475" s="993">
        <v>0</v>
      </c>
      <c r="CI475" s="994">
        <v>0</v>
      </c>
      <c r="CJ475" s="993">
        <v>0</v>
      </c>
      <c r="CK475" s="994">
        <v>0</v>
      </c>
      <c r="CL475" s="993">
        <v>0</v>
      </c>
      <c r="CM475" s="994">
        <v>0</v>
      </c>
      <c r="CN475" s="993">
        <v>0</v>
      </c>
      <c r="CO475" s="994">
        <v>0</v>
      </c>
      <c r="CP475" s="993">
        <v>0</v>
      </c>
      <c r="CQ475" s="994">
        <v>0</v>
      </c>
      <c r="CR475" s="993">
        <v>0</v>
      </c>
      <c r="CS475" s="994">
        <v>0</v>
      </c>
      <c r="CT475" s="993">
        <v>0</v>
      </c>
      <c r="CU475" s="994">
        <v>0</v>
      </c>
      <c r="CV475" s="993">
        <v>0</v>
      </c>
      <c r="CW475" s="994">
        <v>0</v>
      </c>
      <c r="CX475" s="993">
        <v>0</v>
      </c>
      <c r="CY475" s="994">
        <v>0</v>
      </c>
      <c r="CZ475" s="993">
        <v>0</v>
      </c>
      <c r="DA475" s="994">
        <v>0</v>
      </c>
      <c r="DB475" s="993">
        <v>0</v>
      </c>
      <c r="DC475" s="994">
        <v>0</v>
      </c>
      <c r="DD475" s="993">
        <v>0</v>
      </c>
      <c r="DE475" s="994">
        <v>0</v>
      </c>
      <c r="DF475" s="993">
        <v>0</v>
      </c>
      <c r="DG475" s="994">
        <v>0</v>
      </c>
      <c r="DH475" s="993">
        <v>0</v>
      </c>
      <c r="DI475" s="994">
        <v>0</v>
      </c>
      <c r="DJ475" s="993">
        <v>0</v>
      </c>
      <c r="DK475" s="994">
        <v>0</v>
      </c>
      <c r="DL475" s="993">
        <v>0</v>
      </c>
      <c r="DM475" s="994">
        <v>0</v>
      </c>
      <c r="DN475" s="993">
        <v>0</v>
      </c>
      <c r="DO475" s="994">
        <v>0</v>
      </c>
      <c r="DP475" s="995">
        <v>0</v>
      </c>
      <c r="DQ475" s="946"/>
      <c r="DR475" s="973"/>
      <c r="DS475" s="946"/>
      <c r="DT475" s="992">
        <v>0</v>
      </c>
      <c r="DU475" s="993">
        <v>0</v>
      </c>
      <c r="DV475" s="994">
        <v>0</v>
      </c>
      <c r="DW475" s="993">
        <v>0</v>
      </c>
      <c r="DX475" s="994">
        <v>0</v>
      </c>
      <c r="DY475" s="993">
        <v>0</v>
      </c>
      <c r="DZ475" s="994">
        <v>0</v>
      </c>
      <c r="EA475" s="993">
        <v>0</v>
      </c>
      <c r="EB475" s="994">
        <v>0</v>
      </c>
      <c r="EC475" s="993">
        <v>0</v>
      </c>
      <c r="ED475" s="994">
        <v>0</v>
      </c>
      <c r="EE475" s="993">
        <v>0</v>
      </c>
      <c r="EF475" s="994">
        <v>0</v>
      </c>
      <c r="EG475" s="993">
        <v>0</v>
      </c>
      <c r="EH475" s="994">
        <v>0</v>
      </c>
      <c r="EI475" s="993">
        <v>0</v>
      </c>
      <c r="EJ475" s="994">
        <v>0</v>
      </c>
      <c r="EK475" s="993">
        <v>0</v>
      </c>
      <c r="EL475" s="994">
        <v>0</v>
      </c>
      <c r="EM475" s="993">
        <v>0</v>
      </c>
      <c r="EN475" s="994">
        <v>0</v>
      </c>
      <c r="EO475" s="993">
        <v>0</v>
      </c>
      <c r="EP475" s="994">
        <v>0</v>
      </c>
      <c r="EQ475" s="993">
        <v>0</v>
      </c>
      <c r="ER475" s="994">
        <v>0</v>
      </c>
      <c r="ES475" s="993">
        <v>0</v>
      </c>
      <c r="ET475" s="994">
        <v>0</v>
      </c>
      <c r="EU475" s="993">
        <v>0</v>
      </c>
      <c r="EV475" s="994">
        <v>0</v>
      </c>
      <c r="EW475" s="993">
        <v>0</v>
      </c>
      <c r="EX475" s="994">
        <v>0</v>
      </c>
      <c r="EY475" s="993">
        <v>0</v>
      </c>
      <c r="EZ475" s="994">
        <v>0</v>
      </c>
      <c r="FA475" s="993">
        <v>0</v>
      </c>
      <c r="FB475" s="994">
        <v>0</v>
      </c>
      <c r="FC475" s="995">
        <v>0</v>
      </c>
      <c r="FD475" s="946"/>
      <c r="FE475" s="974"/>
      <c r="FF475" s="946"/>
      <c r="FG475" s="975"/>
      <c r="FI475" s="996" t="b">
        <v>1</v>
      </c>
    </row>
    <row r="476" spans="2:165" hidden="1" outlineLevel="1">
      <c r="B476" s="983">
        <v>454</v>
      </c>
      <c r="C476" s="1012" t="s">
        <v>785</v>
      </c>
      <c r="E476" s="985">
        <v>0</v>
      </c>
      <c r="F476" s="986">
        <v>0</v>
      </c>
      <c r="G476" s="987">
        <v>0</v>
      </c>
      <c r="H476" s="986">
        <v>0</v>
      </c>
      <c r="I476" s="987">
        <v>0</v>
      </c>
      <c r="J476" s="986">
        <v>0</v>
      </c>
      <c r="K476" s="987">
        <v>0</v>
      </c>
      <c r="L476" s="986">
        <v>0</v>
      </c>
      <c r="M476" s="987">
        <v>0</v>
      </c>
      <c r="N476" s="986">
        <v>0</v>
      </c>
      <c r="O476" s="987">
        <v>0</v>
      </c>
      <c r="P476" s="986">
        <v>0</v>
      </c>
      <c r="Q476" s="987">
        <v>0</v>
      </c>
      <c r="R476" s="986">
        <v>0</v>
      </c>
      <c r="S476" s="987">
        <v>0</v>
      </c>
      <c r="T476" s="986">
        <v>0</v>
      </c>
      <c r="U476" s="987">
        <v>0</v>
      </c>
      <c r="V476" s="986">
        <v>0</v>
      </c>
      <c r="W476" s="987">
        <v>0</v>
      </c>
      <c r="X476" s="986">
        <v>0</v>
      </c>
      <c r="Y476" s="987">
        <v>0</v>
      </c>
      <c r="Z476" s="986">
        <v>0</v>
      </c>
      <c r="AA476" s="987">
        <v>0</v>
      </c>
      <c r="AB476" s="986">
        <v>0</v>
      </c>
      <c r="AC476" s="987">
        <v>0</v>
      </c>
      <c r="AD476" s="986">
        <v>0</v>
      </c>
      <c r="AE476" s="987">
        <v>0</v>
      </c>
      <c r="AF476" s="986">
        <v>0</v>
      </c>
      <c r="AG476" s="987">
        <v>0</v>
      </c>
      <c r="AH476" s="986">
        <v>0</v>
      </c>
      <c r="AI476" s="987">
        <v>0</v>
      </c>
      <c r="AJ476" s="986">
        <v>0</v>
      </c>
      <c r="AK476" s="987">
        <v>0</v>
      </c>
      <c r="AL476" s="986">
        <v>0</v>
      </c>
      <c r="AM476" s="987">
        <v>0</v>
      </c>
      <c r="AN476" s="988">
        <v>0</v>
      </c>
      <c r="AO476" s="946"/>
      <c r="AP476" s="964"/>
      <c r="AQ476" s="946"/>
      <c r="AR476" s="985">
        <v>0</v>
      </c>
      <c r="AS476" s="986">
        <v>0</v>
      </c>
      <c r="AT476" s="987">
        <v>0</v>
      </c>
      <c r="AU476" s="986">
        <v>0</v>
      </c>
      <c r="AV476" s="987">
        <v>0</v>
      </c>
      <c r="AW476" s="986">
        <v>0</v>
      </c>
      <c r="AX476" s="987">
        <v>0</v>
      </c>
      <c r="AY476" s="986">
        <v>0</v>
      </c>
      <c r="AZ476" s="987">
        <v>0</v>
      </c>
      <c r="BA476" s="986">
        <v>0</v>
      </c>
      <c r="BB476" s="987">
        <v>0</v>
      </c>
      <c r="BC476" s="986">
        <v>0</v>
      </c>
      <c r="BD476" s="987">
        <v>0</v>
      </c>
      <c r="BE476" s="986">
        <v>0</v>
      </c>
      <c r="BF476" s="987">
        <v>0</v>
      </c>
      <c r="BG476" s="986">
        <v>0</v>
      </c>
      <c r="BH476" s="987">
        <v>0</v>
      </c>
      <c r="BI476" s="986">
        <v>0</v>
      </c>
      <c r="BJ476" s="987">
        <v>0</v>
      </c>
      <c r="BK476" s="986">
        <v>0</v>
      </c>
      <c r="BL476" s="987">
        <v>0</v>
      </c>
      <c r="BM476" s="986">
        <v>0</v>
      </c>
      <c r="BN476" s="987">
        <v>0</v>
      </c>
      <c r="BO476" s="986">
        <v>0</v>
      </c>
      <c r="BP476" s="987">
        <v>0</v>
      </c>
      <c r="BQ476" s="986">
        <v>0</v>
      </c>
      <c r="BR476" s="987">
        <v>0</v>
      </c>
      <c r="BS476" s="986">
        <v>0</v>
      </c>
      <c r="BT476" s="987">
        <v>0</v>
      </c>
      <c r="BU476" s="986">
        <v>0</v>
      </c>
      <c r="BV476" s="987">
        <v>0</v>
      </c>
      <c r="BW476" s="986">
        <v>0</v>
      </c>
      <c r="BX476" s="987">
        <v>0</v>
      </c>
      <c r="BY476" s="986">
        <v>0</v>
      </c>
      <c r="BZ476" s="987">
        <v>0</v>
      </c>
      <c r="CA476" s="988">
        <v>0</v>
      </c>
      <c r="CB476" s="946"/>
      <c r="CC476" s="971"/>
      <c r="CD476" s="946"/>
      <c r="CE476" s="972"/>
      <c r="CF476" s="946"/>
      <c r="CG476" s="985">
        <v>0</v>
      </c>
      <c r="CH476" s="986">
        <v>0</v>
      </c>
      <c r="CI476" s="987">
        <v>0</v>
      </c>
      <c r="CJ476" s="986">
        <v>0</v>
      </c>
      <c r="CK476" s="987">
        <v>0</v>
      </c>
      <c r="CL476" s="986">
        <v>0</v>
      </c>
      <c r="CM476" s="987">
        <v>0</v>
      </c>
      <c r="CN476" s="986">
        <v>0</v>
      </c>
      <c r="CO476" s="987">
        <v>0</v>
      </c>
      <c r="CP476" s="986">
        <v>0</v>
      </c>
      <c r="CQ476" s="987">
        <v>0</v>
      </c>
      <c r="CR476" s="986">
        <v>0</v>
      </c>
      <c r="CS476" s="987">
        <v>0</v>
      </c>
      <c r="CT476" s="986">
        <v>0</v>
      </c>
      <c r="CU476" s="987">
        <v>0</v>
      </c>
      <c r="CV476" s="986">
        <v>0</v>
      </c>
      <c r="CW476" s="987">
        <v>0</v>
      </c>
      <c r="CX476" s="986">
        <v>0</v>
      </c>
      <c r="CY476" s="987">
        <v>0</v>
      </c>
      <c r="CZ476" s="986">
        <v>0</v>
      </c>
      <c r="DA476" s="987">
        <v>0</v>
      </c>
      <c r="DB476" s="986">
        <v>0</v>
      </c>
      <c r="DC476" s="987">
        <v>0</v>
      </c>
      <c r="DD476" s="986">
        <v>0</v>
      </c>
      <c r="DE476" s="987">
        <v>0</v>
      </c>
      <c r="DF476" s="986">
        <v>0</v>
      </c>
      <c r="DG476" s="987">
        <v>0</v>
      </c>
      <c r="DH476" s="986">
        <v>0</v>
      </c>
      <c r="DI476" s="987">
        <v>0</v>
      </c>
      <c r="DJ476" s="986">
        <v>0</v>
      </c>
      <c r="DK476" s="987">
        <v>0</v>
      </c>
      <c r="DL476" s="986">
        <v>0</v>
      </c>
      <c r="DM476" s="987">
        <v>0</v>
      </c>
      <c r="DN476" s="986">
        <v>0</v>
      </c>
      <c r="DO476" s="987">
        <v>0</v>
      </c>
      <c r="DP476" s="988">
        <v>0</v>
      </c>
      <c r="DQ476" s="946"/>
      <c r="DR476" s="973"/>
      <c r="DS476" s="946"/>
      <c r="DT476" s="985">
        <v>0</v>
      </c>
      <c r="DU476" s="986">
        <v>0</v>
      </c>
      <c r="DV476" s="987">
        <v>0</v>
      </c>
      <c r="DW476" s="986">
        <v>0</v>
      </c>
      <c r="DX476" s="987">
        <v>0</v>
      </c>
      <c r="DY476" s="986">
        <v>0</v>
      </c>
      <c r="DZ476" s="987">
        <v>0</v>
      </c>
      <c r="EA476" s="986">
        <v>0</v>
      </c>
      <c r="EB476" s="987">
        <v>0</v>
      </c>
      <c r="EC476" s="986">
        <v>0</v>
      </c>
      <c r="ED476" s="987">
        <v>0</v>
      </c>
      <c r="EE476" s="986">
        <v>0</v>
      </c>
      <c r="EF476" s="987">
        <v>0</v>
      </c>
      <c r="EG476" s="986">
        <v>0</v>
      </c>
      <c r="EH476" s="987">
        <v>0</v>
      </c>
      <c r="EI476" s="986">
        <v>0</v>
      </c>
      <c r="EJ476" s="987">
        <v>0</v>
      </c>
      <c r="EK476" s="986">
        <v>0</v>
      </c>
      <c r="EL476" s="987">
        <v>0</v>
      </c>
      <c r="EM476" s="986">
        <v>0</v>
      </c>
      <c r="EN476" s="987">
        <v>0</v>
      </c>
      <c r="EO476" s="986">
        <v>0</v>
      </c>
      <c r="EP476" s="987">
        <v>0</v>
      </c>
      <c r="EQ476" s="986">
        <v>0</v>
      </c>
      <c r="ER476" s="987">
        <v>0</v>
      </c>
      <c r="ES476" s="986">
        <v>0</v>
      </c>
      <c r="ET476" s="987">
        <v>0</v>
      </c>
      <c r="EU476" s="986">
        <v>0</v>
      </c>
      <c r="EV476" s="987">
        <v>0</v>
      </c>
      <c r="EW476" s="986">
        <v>0</v>
      </c>
      <c r="EX476" s="987">
        <v>0</v>
      </c>
      <c r="EY476" s="986">
        <v>0</v>
      </c>
      <c r="EZ476" s="987">
        <v>0</v>
      </c>
      <c r="FA476" s="986">
        <v>0</v>
      </c>
      <c r="FB476" s="987">
        <v>0</v>
      </c>
      <c r="FC476" s="988">
        <v>0</v>
      </c>
      <c r="FD476" s="946"/>
      <c r="FE476" s="974"/>
      <c r="FF476" s="946"/>
      <c r="FG476" s="975"/>
      <c r="FI476" s="989" t="b">
        <v>1</v>
      </c>
    </row>
    <row r="477" spans="2:165" hidden="1" outlineLevel="1">
      <c r="B477" s="990">
        <v>455</v>
      </c>
      <c r="C477" s="1011" t="s">
        <v>786</v>
      </c>
      <c r="E477" s="992">
        <v>0</v>
      </c>
      <c r="F477" s="993">
        <v>0</v>
      </c>
      <c r="G477" s="994">
        <v>0</v>
      </c>
      <c r="H477" s="993">
        <v>0</v>
      </c>
      <c r="I477" s="994">
        <v>0</v>
      </c>
      <c r="J477" s="993">
        <v>0</v>
      </c>
      <c r="K477" s="994">
        <v>0</v>
      </c>
      <c r="L477" s="993">
        <v>0</v>
      </c>
      <c r="M477" s="994">
        <v>0</v>
      </c>
      <c r="N477" s="993">
        <v>0</v>
      </c>
      <c r="O477" s="994">
        <v>0</v>
      </c>
      <c r="P477" s="993">
        <v>0</v>
      </c>
      <c r="Q477" s="994">
        <v>0</v>
      </c>
      <c r="R477" s="993">
        <v>0</v>
      </c>
      <c r="S477" s="994">
        <v>0</v>
      </c>
      <c r="T477" s="993">
        <v>0</v>
      </c>
      <c r="U477" s="994">
        <v>0</v>
      </c>
      <c r="V477" s="993">
        <v>0</v>
      </c>
      <c r="W477" s="994">
        <v>0</v>
      </c>
      <c r="X477" s="993">
        <v>0</v>
      </c>
      <c r="Y477" s="994">
        <v>0</v>
      </c>
      <c r="Z477" s="993">
        <v>0</v>
      </c>
      <c r="AA477" s="994">
        <v>0</v>
      </c>
      <c r="AB477" s="993">
        <v>0</v>
      </c>
      <c r="AC477" s="994">
        <v>0</v>
      </c>
      <c r="AD477" s="993">
        <v>0</v>
      </c>
      <c r="AE477" s="994">
        <v>0</v>
      </c>
      <c r="AF477" s="993">
        <v>0</v>
      </c>
      <c r="AG477" s="994">
        <v>0</v>
      </c>
      <c r="AH477" s="993">
        <v>0</v>
      </c>
      <c r="AI477" s="994">
        <v>0</v>
      </c>
      <c r="AJ477" s="993">
        <v>0</v>
      </c>
      <c r="AK477" s="994">
        <v>0</v>
      </c>
      <c r="AL477" s="993">
        <v>0</v>
      </c>
      <c r="AM477" s="994">
        <v>0</v>
      </c>
      <c r="AN477" s="995">
        <v>0</v>
      </c>
      <c r="AO477" s="946"/>
      <c r="AP477" s="964"/>
      <c r="AQ477" s="946"/>
      <c r="AR477" s="992">
        <v>0</v>
      </c>
      <c r="AS477" s="993">
        <v>0</v>
      </c>
      <c r="AT477" s="994">
        <v>0</v>
      </c>
      <c r="AU477" s="993">
        <v>0</v>
      </c>
      <c r="AV477" s="994">
        <v>0</v>
      </c>
      <c r="AW477" s="993">
        <v>0</v>
      </c>
      <c r="AX477" s="994">
        <v>0</v>
      </c>
      <c r="AY477" s="993">
        <v>0</v>
      </c>
      <c r="AZ477" s="994">
        <v>0</v>
      </c>
      <c r="BA477" s="993">
        <v>0</v>
      </c>
      <c r="BB477" s="994">
        <v>0</v>
      </c>
      <c r="BC477" s="993">
        <v>0</v>
      </c>
      <c r="BD477" s="994">
        <v>0</v>
      </c>
      <c r="BE477" s="993">
        <v>0</v>
      </c>
      <c r="BF477" s="994">
        <v>0</v>
      </c>
      <c r="BG477" s="993">
        <v>0</v>
      </c>
      <c r="BH477" s="994">
        <v>0</v>
      </c>
      <c r="BI477" s="993">
        <v>0</v>
      </c>
      <c r="BJ477" s="994">
        <v>0</v>
      </c>
      <c r="BK477" s="993">
        <v>0</v>
      </c>
      <c r="BL477" s="994">
        <v>0</v>
      </c>
      <c r="BM477" s="993">
        <v>0</v>
      </c>
      <c r="BN477" s="994">
        <v>0</v>
      </c>
      <c r="BO477" s="993">
        <v>0</v>
      </c>
      <c r="BP477" s="994">
        <v>0</v>
      </c>
      <c r="BQ477" s="993">
        <v>0</v>
      </c>
      <c r="BR477" s="994">
        <v>0</v>
      </c>
      <c r="BS477" s="993">
        <v>0</v>
      </c>
      <c r="BT477" s="994">
        <v>0</v>
      </c>
      <c r="BU477" s="993">
        <v>0</v>
      </c>
      <c r="BV477" s="994">
        <v>0</v>
      </c>
      <c r="BW477" s="993">
        <v>0</v>
      </c>
      <c r="BX477" s="994">
        <v>0</v>
      </c>
      <c r="BY477" s="993">
        <v>0</v>
      </c>
      <c r="BZ477" s="994">
        <v>0</v>
      </c>
      <c r="CA477" s="995">
        <v>0</v>
      </c>
      <c r="CB477" s="946"/>
      <c r="CC477" s="971"/>
      <c r="CD477" s="946"/>
      <c r="CE477" s="972"/>
      <c r="CF477" s="946"/>
      <c r="CG477" s="992">
        <v>0</v>
      </c>
      <c r="CH477" s="993">
        <v>0</v>
      </c>
      <c r="CI477" s="994">
        <v>0</v>
      </c>
      <c r="CJ477" s="993">
        <v>0</v>
      </c>
      <c r="CK477" s="994">
        <v>0</v>
      </c>
      <c r="CL477" s="993">
        <v>0</v>
      </c>
      <c r="CM477" s="994">
        <v>0</v>
      </c>
      <c r="CN477" s="993">
        <v>0</v>
      </c>
      <c r="CO477" s="994">
        <v>0</v>
      </c>
      <c r="CP477" s="993">
        <v>0</v>
      </c>
      <c r="CQ477" s="994">
        <v>0</v>
      </c>
      <c r="CR477" s="993">
        <v>0</v>
      </c>
      <c r="CS477" s="994">
        <v>0</v>
      </c>
      <c r="CT477" s="993">
        <v>0</v>
      </c>
      <c r="CU477" s="994">
        <v>0</v>
      </c>
      <c r="CV477" s="993">
        <v>0</v>
      </c>
      <c r="CW477" s="994">
        <v>0</v>
      </c>
      <c r="CX477" s="993">
        <v>0</v>
      </c>
      <c r="CY477" s="994">
        <v>0</v>
      </c>
      <c r="CZ477" s="993">
        <v>0</v>
      </c>
      <c r="DA477" s="994">
        <v>0</v>
      </c>
      <c r="DB477" s="993">
        <v>0</v>
      </c>
      <c r="DC477" s="994">
        <v>0</v>
      </c>
      <c r="DD477" s="993">
        <v>0</v>
      </c>
      <c r="DE477" s="994">
        <v>0</v>
      </c>
      <c r="DF477" s="993">
        <v>0</v>
      </c>
      <c r="DG477" s="994">
        <v>0</v>
      </c>
      <c r="DH477" s="993">
        <v>0</v>
      </c>
      <c r="DI477" s="994">
        <v>0</v>
      </c>
      <c r="DJ477" s="993">
        <v>0</v>
      </c>
      <c r="DK477" s="994">
        <v>0</v>
      </c>
      <c r="DL477" s="993">
        <v>0</v>
      </c>
      <c r="DM477" s="994">
        <v>0</v>
      </c>
      <c r="DN477" s="993">
        <v>0</v>
      </c>
      <c r="DO477" s="994">
        <v>0</v>
      </c>
      <c r="DP477" s="995">
        <v>0</v>
      </c>
      <c r="DQ477" s="946"/>
      <c r="DR477" s="973"/>
      <c r="DS477" s="946"/>
      <c r="DT477" s="992">
        <v>0</v>
      </c>
      <c r="DU477" s="993">
        <v>0</v>
      </c>
      <c r="DV477" s="994">
        <v>0</v>
      </c>
      <c r="DW477" s="993">
        <v>0</v>
      </c>
      <c r="DX477" s="994">
        <v>0</v>
      </c>
      <c r="DY477" s="993">
        <v>0</v>
      </c>
      <c r="DZ477" s="994">
        <v>0</v>
      </c>
      <c r="EA477" s="993">
        <v>0</v>
      </c>
      <c r="EB477" s="994">
        <v>0</v>
      </c>
      <c r="EC477" s="993">
        <v>0</v>
      </c>
      <c r="ED477" s="994">
        <v>0</v>
      </c>
      <c r="EE477" s="993">
        <v>0</v>
      </c>
      <c r="EF477" s="994">
        <v>0</v>
      </c>
      <c r="EG477" s="993">
        <v>0</v>
      </c>
      <c r="EH477" s="994">
        <v>0</v>
      </c>
      <c r="EI477" s="993">
        <v>0</v>
      </c>
      <c r="EJ477" s="994">
        <v>0</v>
      </c>
      <c r="EK477" s="993">
        <v>0</v>
      </c>
      <c r="EL477" s="994">
        <v>0</v>
      </c>
      <c r="EM477" s="993">
        <v>0</v>
      </c>
      <c r="EN477" s="994">
        <v>0</v>
      </c>
      <c r="EO477" s="993">
        <v>0</v>
      </c>
      <c r="EP477" s="994">
        <v>0</v>
      </c>
      <c r="EQ477" s="993">
        <v>0</v>
      </c>
      <c r="ER477" s="994">
        <v>0</v>
      </c>
      <c r="ES477" s="993">
        <v>0</v>
      </c>
      <c r="ET477" s="994">
        <v>0</v>
      </c>
      <c r="EU477" s="993">
        <v>0</v>
      </c>
      <c r="EV477" s="994">
        <v>0</v>
      </c>
      <c r="EW477" s="993">
        <v>0</v>
      </c>
      <c r="EX477" s="994">
        <v>0</v>
      </c>
      <c r="EY477" s="993">
        <v>0</v>
      </c>
      <c r="EZ477" s="994">
        <v>0</v>
      </c>
      <c r="FA477" s="993">
        <v>0</v>
      </c>
      <c r="FB477" s="994">
        <v>0</v>
      </c>
      <c r="FC477" s="995">
        <v>0</v>
      </c>
      <c r="FD477" s="946"/>
      <c r="FE477" s="974"/>
      <c r="FF477" s="946"/>
      <c r="FG477" s="975"/>
      <c r="FI477" s="996" t="b">
        <v>1</v>
      </c>
    </row>
    <row r="478" spans="2:165" hidden="1" outlineLevel="1">
      <c r="B478" s="983">
        <v>456</v>
      </c>
      <c r="C478" s="1012" t="s">
        <v>787</v>
      </c>
      <c r="E478" s="985">
        <v>0</v>
      </c>
      <c r="F478" s="986">
        <v>0</v>
      </c>
      <c r="G478" s="987">
        <v>0</v>
      </c>
      <c r="H478" s="986">
        <v>0</v>
      </c>
      <c r="I478" s="987">
        <v>0</v>
      </c>
      <c r="J478" s="986">
        <v>0</v>
      </c>
      <c r="K478" s="987">
        <v>0</v>
      </c>
      <c r="L478" s="986">
        <v>0</v>
      </c>
      <c r="M478" s="987">
        <v>0</v>
      </c>
      <c r="N478" s="986">
        <v>0</v>
      </c>
      <c r="O478" s="987">
        <v>0</v>
      </c>
      <c r="P478" s="986">
        <v>0</v>
      </c>
      <c r="Q478" s="987">
        <v>0</v>
      </c>
      <c r="R478" s="986">
        <v>0</v>
      </c>
      <c r="S478" s="987">
        <v>0</v>
      </c>
      <c r="T478" s="986">
        <v>0</v>
      </c>
      <c r="U478" s="987">
        <v>0</v>
      </c>
      <c r="V478" s="986">
        <v>0</v>
      </c>
      <c r="W478" s="987">
        <v>0</v>
      </c>
      <c r="X478" s="986">
        <v>0</v>
      </c>
      <c r="Y478" s="987">
        <v>0</v>
      </c>
      <c r="Z478" s="986">
        <v>0</v>
      </c>
      <c r="AA478" s="987">
        <v>0</v>
      </c>
      <c r="AB478" s="986">
        <v>0</v>
      </c>
      <c r="AC478" s="987">
        <v>0</v>
      </c>
      <c r="AD478" s="986">
        <v>0</v>
      </c>
      <c r="AE478" s="987">
        <v>0</v>
      </c>
      <c r="AF478" s="986">
        <v>0</v>
      </c>
      <c r="AG478" s="987">
        <v>0</v>
      </c>
      <c r="AH478" s="986">
        <v>0</v>
      </c>
      <c r="AI478" s="987">
        <v>0</v>
      </c>
      <c r="AJ478" s="986">
        <v>0</v>
      </c>
      <c r="AK478" s="987">
        <v>0</v>
      </c>
      <c r="AL478" s="986">
        <v>0</v>
      </c>
      <c r="AM478" s="987">
        <v>0</v>
      </c>
      <c r="AN478" s="988">
        <v>0</v>
      </c>
      <c r="AO478" s="946"/>
      <c r="AP478" s="964"/>
      <c r="AQ478" s="946"/>
      <c r="AR478" s="985">
        <v>0</v>
      </c>
      <c r="AS478" s="986">
        <v>0</v>
      </c>
      <c r="AT478" s="987">
        <v>0</v>
      </c>
      <c r="AU478" s="986">
        <v>0</v>
      </c>
      <c r="AV478" s="987">
        <v>0</v>
      </c>
      <c r="AW478" s="986">
        <v>0</v>
      </c>
      <c r="AX478" s="987">
        <v>0</v>
      </c>
      <c r="AY478" s="986">
        <v>0</v>
      </c>
      <c r="AZ478" s="987">
        <v>0</v>
      </c>
      <c r="BA478" s="986">
        <v>0</v>
      </c>
      <c r="BB478" s="987">
        <v>0</v>
      </c>
      <c r="BC478" s="986">
        <v>0</v>
      </c>
      <c r="BD478" s="987">
        <v>0</v>
      </c>
      <c r="BE478" s="986">
        <v>0</v>
      </c>
      <c r="BF478" s="987">
        <v>0</v>
      </c>
      <c r="BG478" s="986">
        <v>0</v>
      </c>
      <c r="BH478" s="987">
        <v>0</v>
      </c>
      <c r="BI478" s="986">
        <v>0</v>
      </c>
      <c r="BJ478" s="987">
        <v>0</v>
      </c>
      <c r="BK478" s="986">
        <v>0</v>
      </c>
      <c r="BL478" s="987">
        <v>0</v>
      </c>
      <c r="BM478" s="986">
        <v>0</v>
      </c>
      <c r="BN478" s="987">
        <v>0</v>
      </c>
      <c r="BO478" s="986">
        <v>0</v>
      </c>
      <c r="BP478" s="987">
        <v>0</v>
      </c>
      <c r="BQ478" s="986">
        <v>0</v>
      </c>
      <c r="BR478" s="987">
        <v>0</v>
      </c>
      <c r="BS478" s="986">
        <v>0</v>
      </c>
      <c r="BT478" s="987">
        <v>0</v>
      </c>
      <c r="BU478" s="986">
        <v>0</v>
      </c>
      <c r="BV478" s="987">
        <v>0</v>
      </c>
      <c r="BW478" s="986">
        <v>0</v>
      </c>
      <c r="BX478" s="987">
        <v>0</v>
      </c>
      <c r="BY478" s="986">
        <v>0</v>
      </c>
      <c r="BZ478" s="987">
        <v>0</v>
      </c>
      <c r="CA478" s="988">
        <v>0</v>
      </c>
      <c r="CB478" s="946"/>
      <c r="CC478" s="971"/>
      <c r="CD478" s="946"/>
      <c r="CE478" s="972"/>
      <c r="CF478" s="946"/>
      <c r="CG478" s="985">
        <v>0</v>
      </c>
      <c r="CH478" s="986">
        <v>0</v>
      </c>
      <c r="CI478" s="987">
        <v>0</v>
      </c>
      <c r="CJ478" s="986">
        <v>0</v>
      </c>
      <c r="CK478" s="987">
        <v>0</v>
      </c>
      <c r="CL478" s="986">
        <v>0</v>
      </c>
      <c r="CM478" s="987">
        <v>0</v>
      </c>
      <c r="CN478" s="986">
        <v>0</v>
      </c>
      <c r="CO478" s="987">
        <v>0</v>
      </c>
      <c r="CP478" s="986">
        <v>0</v>
      </c>
      <c r="CQ478" s="987">
        <v>0</v>
      </c>
      <c r="CR478" s="986">
        <v>0</v>
      </c>
      <c r="CS478" s="987">
        <v>0</v>
      </c>
      <c r="CT478" s="986">
        <v>0</v>
      </c>
      <c r="CU478" s="987">
        <v>0</v>
      </c>
      <c r="CV478" s="986">
        <v>0</v>
      </c>
      <c r="CW478" s="987">
        <v>0</v>
      </c>
      <c r="CX478" s="986">
        <v>0</v>
      </c>
      <c r="CY478" s="987">
        <v>0</v>
      </c>
      <c r="CZ478" s="986">
        <v>0</v>
      </c>
      <c r="DA478" s="987">
        <v>0</v>
      </c>
      <c r="DB478" s="986">
        <v>0</v>
      </c>
      <c r="DC478" s="987">
        <v>0</v>
      </c>
      <c r="DD478" s="986">
        <v>0</v>
      </c>
      <c r="DE478" s="987">
        <v>0</v>
      </c>
      <c r="DF478" s="986">
        <v>0</v>
      </c>
      <c r="DG478" s="987">
        <v>0</v>
      </c>
      <c r="DH478" s="986">
        <v>0</v>
      </c>
      <c r="DI478" s="987">
        <v>0</v>
      </c>
      <c r="DJ478" s="986">
        <v>0</v>
      </c>
      <c r="DK478" s="987">
        <v>0</v>
      </c>
      <c r="DL478" s="986">
        <v>0</v>
      </c>
      <c r="DM478" s="987">
        <v>0</v>
      </c>
      <c r="DN478" s="986">
        <v>0</v>
      </c>
      <c r="DO478" s="987">
        <v>0</v>
      </c>
      <c r="DP478" s="988">
        <v>0</v>
      </c>
      <c r="DQ478" s="946"/>
      <c r="DR478" s="973"/>
      <c r="DS478" s="946"/>
      <c r="DT478" s="985">
        <v>0</v>
      </c>
      <c r="DU478" s="986">
        <v>0</v>
      </c>
      <c r="DV478" s="987">
        <v>0</v>
      </c>
      <c r="DW478" s="986">
        <v>0</v>
      </c>
      <c r="DX478" s="987">
        <v>0</v>
      </c>
      <c r="DY478" s="986">
        <v>0</v>
      </c>
      <c r="DZ478" s="987">
        <v>0</v>
      </c>
      <c r="EA478" s="986">
        <v>0</v>
      </c>
      <c r="EB478" s="987">
        <v>0</v>
      </c>
      <c r="EC478" s="986">
        <v>0</v>
      </c>
      <c r="ED478" s="987">
        <v>0</v>
      </c>
      <c r="EE478" s="986">
        <v>0</v>
      </c>
      <c r="EF478" s="987">
        <v>0</v>
      </c>
      <c r="EG478" s="986">
        <v>0</v>
      </c>
      <c r="EH478" s="987">
        <v>0</v>
      </c>
      <c r="EI478" s="986">
        <v>0</v>
      </c>
      <c r="EJ478" s="987">
        <v>0</v>
      </c>
      <c r="EK478" s="986">
        <v>0</v>
      </c>
      <c r="EL478" s="987">
        <v>0</v>
      </c>
      <c r="EM478" s="986">
        <v>0</v>
      </c>
      <c r="EN478" s="987">
        <v>0</v>
      </c>
      <c r="EO478" s="986">
        <v>0</v>
      </c>
      <c r="EP478" s="987">
        <v>0</v>
      </c>
      <c r="EQ478" s="986">
        <v>0</v>
      </c>
      <c r="ER478" s="987">
        <v>0</v>
      </c>
      <c r="ES478" s="986">
        <v>0</v>
      </c>
      <c r="ET478" s="987">
        <v>0</v>
      </c>
      <c r="EU478" s="986">
        <v>0</v>
      </c>
      <c r="EV478" s="987">
        <v>0</v>
      </c>
      <c r="EW478" s="986">
        <v>0</v>
      </c>
      <c r="EX478" s="987">
        <v>0</v>
      </c>
      <c r="EY478" s="986">
        <v>0</v>
      </c>
      <c r="EZ478" s="987">
        <v>0</v>
      </c>
      <c r="FA478" s="986">
        <v>0</v>
      </c>
      <c r="FB478" s="987">
        <v>0</v>
      </c>
      <c r="FC478" s="988">
        <v>0</v>
      </c>
      <c r="FD478" s="946"/>
      <c r="FE478" s="974"/>
      <c r="FF478" s="946"/>
      <c r="FG478" s="975"/>
      <c r="FI478" s="989" t="b">
        <v>1</v>
      </c>
    </row>
    <row r="479" spans="2:165" hidden="1" outlineLevel="1">
      <c r="B479" s="990">
        <v>457</v>
      </c>
      <c r="C479" s="991" t="s">
        <v>788</v>
      </c>
      <c r="E479" s="992">
        <v>0</v>
      </c>
      <c r="F479" s="993">
        <v>0</v>
      </c>
      <c r="G479" s="994">
        <v>0</v>
      </c>
      <c r="H479" s="993">
        <v>0</v>
      </c>
      <c r="I479" s="994">
        <v>0</v>
      </c>
      <c r="J479" s="993">
        <v>0</v>
      </c>
      <c r="K479" s="994">
        <v>0</v>
      </c>
      <c r="L479" s="993">
        <v>0</v>
      </c>
      <c r="M479" s="994">
        <v>0</v>
      </c>
      <c r="N479" s="993">
        <v>0</v>
      </c>
      <c r="O479" s="994">
        <v>0</v>
      </c>
      <c r="P479" s="993">
        <v>0</v>
      </c>
      <c r="Q479" s="994">
        <v>0</v>
      </c>
      <c r="R479" s="993">
        <v>0</v>
      </c>
      <c r="S479" s="994">
        <v>0</v>
      </c>
      <c r="T479" s="993">
        <v>0</v>
      </c>
      <c r="U479" s="994">
        <v>0</v>
      </c>
      <c r="V479" s="993">
        <v>0</v>
      </c>
      <c r="W479" s="994">
        <v>0</v>
      </c>
      <c r="X479" s="993">
        <v>0</v>
      </c>
      <c r="Y479" s="994">
        <v>0</v>
      </c>
      <c r="Z479" s="993">
        <v>0</v>
      </c>
      <c r="AA479" s="994">
        <v>0</v>
      </c>
      <c r="AB479" s="993">
        <v>0</v>
      </c>
      <c r="AC479" s="994">
        <v>0</v>
      </c>
      <c r="AD479" s="993">
        <v>0</v>
      </c>
      <c r="AE479" s="994">
        <v>0</v>
      </c>
      <c r="AF479" s="993">
        <v>0</v>
      </c>
      <c r="AG479" s="994">
        <v>0</v>
      </c>
      <c r="AH479" s="993">
        <v>0</v>
      </c>
      <c r="AI479" s="994">
        <v>0</v>
      </c>
      <c r="AJ479" s="993">
        <v>0</v>
      </c>
      <c r="AK479" s="994">
        <v>0</v>
      </c>
      <c r="AL479" s="993">
        <v>0</v>
      </c>
      <c r="AM479" s="994">
        <v>0</v>
      </c>
      <c r="AN479" s="995">
        <v>0</v>
      </c>
      <c r="AO479" s="946"/>
      <c r="AP479" s="964"/>
      <c r="AQ479" s="946"/>
      <c r="AR479" s="992">
        <v>0</v>
      </c>
      <c r="AS479" s="993">
        <v>0</v>
      </c>
      <c r="AT479" s="994">
        <v>0</v>
      </c>
      <c r="AU479" s="993">
        <v>0</v>
      </c>
      <c r="AV479" s="994">
        <v>0</v>
      </c>
      <c r="AW479" s="993">
        <v>0</v>
      </c>
      <c r="AX479" s="994">
        <v>0</v>
      </c>
      <c r="AY479" s="993">
        <v>0</v>
      </c>
      <c r="AZ479" s="994">
        <v>0</v>
      </c>
      <c r="BA479" s="993">
        <v>0</v>
      </c>
      <c r="BB479" s="994">
        <v>0</v>
      </c>
      <c r="BC479" s="993">
        <v>0</v>
      </c>
      <c r="BD479" s="994">
        <v>0</v>
      </c>
      <c r="BE479" s="993">
        <v>0</v>
      </c>
      <c r="BF479" s="994">
        <v>0</v>
      </c>
      <c r="BG479" s="993">
        <v>0</v>
      </c>
      <c r="BH479" s="994">
        <v>0</v>
      </c>
      <c r="BI479" s="993">
        <v>0</v>
      </c>
      <c r="BJ479" s="994">
        <v>0</v>
      </c>
      <c r="BK479" s="993">
        <v>0</v>
      </c>
      <c r="BL479" s="994">
        <v>0</v>
      </c>
      <c r="BM479" s="993">
        <v>0</v>
      </c>
      <c r="BN479" s="994">
        <v>0</v>
      </c>
      <c r="BO479" s="993">
        <v>0</v>
      </c>
      <c r="BP479" s="994">
        <v>0</v>
      </c>
      <c r="BQ479" s="993">
        <v>0</v>
      </c>
      <c r="BR479" s="994">
        <v>0</v>
      </c>
      <c r="BS479" s="993">
        <v>0</v>
      </c>
      <c r="BT479" s="994">
        <v>0</v>
      </c>
      <c r="BU479" s="993">
        <v>0</v>
      </c>
      <c r="BV479" s="994">
        <v>0</v>
      </c>
      <c r="BW479" s="993">
        <v>0</v>
      </c>
      <c r="BX479" s="994">
        <v>0</v>
      </c>
      <c r="BY479" s="993">
        <v>0</v>
      </c>
      <c r="BZ479" s="994">
        <v>0</v>
      </c>
      <c r="CA479" s="995">
        <v>0</v>
      </c>
      <c r="CB479" s="946"/>
      <c r="CC479" s="971"/>
      <c r="CD479" s="946"/>
      <c r="CE479" s="972"/>
      <c r="CF479" s="946"/>
      <c r="CG479" s="992">
        <v>0</v>
      </c>
      <c r="CH479" s="993">
        <v>0</v>
      </c>
      <c r="CI479" s="994">
        <v>0</v>
      </c>
      <c r="CJ479" s="993">
        <v>0</v>
      </c>
      <c r="CK479" s="994">
        <v>0</v>
      </c>
      <c r="CL479" s="993">
        <v>0</v>
      </c>
      <c r="CM479" s="994">
        <v>0</v>
      </c>
      <c r="CN479" s="993">
        <v>0</v>
      </c>
      <c r="CO479" s="994">
        <v>0</v>
      </c>
      <c r="CP479" s="993">
        <v>0</v>
      </c>
      <c r="CQ479" s="994">
        <v>0</v>
      </c>
      <c r="CR479" s="993">
        <v>0</v>
      </c>
      <c r="CS479" s="994">
        <v>0</v>
      </c>
      <c r="CT479" s="993">
        <v>0</v>
      </c>
      <c r="CU479" s="994">
        <v>0</v>
      </c>
      <c r="CV479" s="993">
        <v>0</v>
      </c>
      <c r="CW479" s="994">
        <v>0</v>
      </c>
      <c r="CX479" s="993">
        <v>0</v>
      </c>
      <c r="CY479" s="994">
        <v>0</v>
      </c>
      <c r="CZ479" s="993">
        <v>0</v>
      </c>
      <c r="DA479" s="994">
        <v>0</v>
      </c>
      <c r="DB479" s="993">
        <v>0</v>
      </c>
      <c r="DC479" s="994">
        <v>0</v>
      </c>
      <c r="DD479" s="993">
        <v>0</v>
      </c>
      <c r="DE479" s="994">
        <v>0</v>
      </c>
      <c r="DF479" s="993">
        <v>0</v>
      </c>
      <c r="DG479" s="994">
        <v>0</v>
      </c>
      <c r="DH479" s="993">
        <v>0</v>
      </c>
      <c r="DI479" s="994">
        <v>0</v>
      </c>
      <c r="DJ479" s="993">
        <v>0</v>
      </c>
      <c r="DK479" s="994">
        <v>0</v>
      </c>
      <c r="DL479" s="993">
        <v>0</v>
      </c>
      <c r="DM479" s="994">
        <v>0</v>
      </c>
      <c r="DN479" s="993">
        <v>0</v>
      </c>
      <c r="DO479" s="994">
        <v>0</v>
      </c>
      <c r="DP479" s="995">
        <v>0</v>
      </c>
      <c r="DQ479" s="946"/>
      <c r="DR479" s="973"/>
      <c r="DS479" s="946"/>
      <c r="DT479" s="992">
        <v>0</v>
      </c>
      <c r="DU479" s="993">
        <v>0</v>
      </c>
      <c r="DV479" s="994">
        <v>0</v>
      </c>
      <c r="DW479" s="993">
        <v>0</v>
      </c>
      <c r="DX479" s="994">
        <v>0</v>
      </c>
      <c r="DY479" s="993">
        <v>0</v>
      </c>
      <c r="DZ479" s="994">
        <v>0</v>
      </c>
      <c r="EA479" s="993">
        <v>0</v>
      </c>
      <c r="EB479" s="994">
        <v>0</v>
      </c>
      <c r="EC479" s="993">
        <v>0</v>
      </c>
      <c r="ED479" s="994">
        <v>0</v>
      </c>
      <c r="EE479" s="993">
        <v>0</v>
      </c>
      <c r="EF479" s="994">
        <v>0</v>
      </c>
      <c r="EG479" s="993">
        <v>0</v>
      </c>
      <c r="EH479" s="994">
        <v>0</v>
      </c>
      <c r="EI479" s="993">
        <v>0</v>
      </c>
      <c r="EJ479" s="994">
        <v>0</v>
      </c>
      <c r="EK479" s="993">
        <v>0</v>
      </c>
      <c r="EL479" s="994">
        <v>0</v>
      </c>
      <c r="EM479" s="993">
        <v>0</v>
      </c>
      <c r="EN479" s="994">
        <v>0</v>
      </c>
      <c r="EO479" s="993">
        <v>0</v>
      </c>
      <c r="EP479" s="994">
        <v>0</v>
      </c>
      <c r="EQ479" s="993">
        <v>0</v>
      </c>
      <c r="ER479" s="994">
        <v>0</v>
      </c>
      <c r="ES479" s="993">
        <v>0</v>
      </c>
      <c r="ET479" s="994">
        <v>0</v>
      </c>
      <c r="EU479" s="993">
        <v>0</v>
      </c>
      <c r="EV479" s="994">
        <v>0</v>
      </c>
      <c r="EW479" s="993">
        <v>0</v>
      </c>
      <c r="EX479" s="994">
        <v>0</v>
      </c>
      <c r="EY479" s="993">
        <v>0</v>
      </c>
      <c r="EZ479" s="994">
        <v>0</v>
      </c>
      <c r="FA479" s="993">
        <v>0</v>
      </c>
      <c r="FB479" s="994">
        <v>0</v>
      </c>
      <c r="FC479" s="995">
        <v>0</v>
      </c>
      <c r="FD479" s="946"/>
      <c r="FE479" s="974"/>
      <c r="FF479" s="946"/>
      <c r="FG479" s="975"/>
      <c r="FI479" s="996" t="b">
        <v>1</v>
      </c>
    </row>
    <row r="480" spans="2:165" hidden="1" outlineLevel="1">
      <c r="B480" s="983">
        <v>458</v>
      </c>
      <c r="C480" s="984" t="s">
        <v>789</v>
      </c>
      <c r="E480" s="985">
        <v>0</v>
      </c>
      <c r="F480" s="986">
        <v>0</v>
      </c>
      <c r="G480" s="987">
        <v>0</v>
      </c>
      <c r="H480" s="986">
        <v>0</v>
      </c>
      <c r="I480" s="987">
        <v>0</v>
      </c>
      <c r="J480" s="986">
        <v>0</v>
      </c>
      <c r="K480" s="987">
        <v>0</v>
      </c>
      <c r="L480" s="986">
        <v>0</v>
      </c>
      <c r="M480" s="987">
        <v>0</v>
      </c>
      <c r="N480" s="986">
        <v>0</v>
      </c>
      <c r="O480" s="987">
        <v>0</v>
      </c>
      <c r="P480" s="986">
        <v>0</v>
      </c>
      <c r="Q480" s="987">
        <v>0</v>
      </c>
      <c r="R480" s="986">
        <v>0</v>
      </c>
      <c r="S480" s="987">
        <v>0</v>
      </c>
      <c r="T480" s="986">
        <v>0</v>
      </c>
      <c r="U480" s="987">
        <v>0</v>
      </c>
      <c r="V480" s="986">
        <v>0</v>
      </c>
      <c r="W480" s="987">
        <v>0</v>
      </c>
      <c r="X480" s="986">
        <v>0</v>
      </c>
      <c r="Y480" s="987">
        <v>0</v>
      </c>
      <c r="Z480" s="986">
        <v>0</v>
      </c>
      <c r="AA480" s="987">
        <v>0</v>
      </c>
      <c r="AB480" s="986">
        <v>0</v>
      </c>
      <c r="AC480" s="987">
        <v>0</v>
      </c>
      <c r="AD480" s="986">
        <v>0</v>
      </c>
      <c r="AE480" s="987">
        <v>0</v>
      </c>
      <c r="AF480" s="986">
        <v>0</v>
      </c>
      <c r="AG480" s="987">
        <v>0</v>
      </c>
      <c r="AH480" s="986">
        <v>0</v>
      </c>
      <c r="AI480" s="987">
        <v>0</v>
      </c>
      <c r="AJ480" s="986">
        <v>0</v>
      </c>
      <c r="AK480" s="987">
        <v>0</v>
      </c>
      <c r="AL480" s="986">
        <v>0</v>
      </c>
      <c r="AM480" s="987">
        <v>0</v>
      </c>
      <c r="AN480" s="988">
        <v>0</v>
      </c>
      <c r="AO480" s="946"/>
      <c r="AP480" s="964"/>
      <c r="AQ480" s="946"/>
      <c r="AR480" s="985">
        <v>0</v>
      </c>
      <c r="AS480" s="986">
        <v>0</v>
      </c>
      <c r="AT480" s="987">
        <v>0</v>
      </c>
      <c r="AU480" s="986">
        <v>0</v>
      </c>
      <c r="AV480" s="987">
        <v>0</v>
      </c>
      <c r="AW480" s="986">
        <v>0</v>
      </c>
      <c r="AX480" s="987">
        <v>0</v>
      </c>
      <c r="AY480" s="986">
        <v>0</v>
      </c>
      <c r="AZ480" s="987">
        <v>0</v>
      </c>
      <c r="BA480" s="986">
        <v>0</v>
      </c>
      <c r="BB480" s="987">
        <v>0</v>
      </c>
      <c r="BC480" s="986">
        <v>0</v>
      </c>
      <c r="BD480" s="987">
        <v>0</v>
      </c>
      <c r="BE480" s="986">
        <v>0</v>
      </c>
      <c r="BF480" s="987">
        <v>0</v>
      </c>
      <c r="BG480" s="986">
        <v>0</v>
      </c>
      <c r="BH480" s="987">
        <v>0</v>
      </c>
      <c r="BI480" s="986">
        <v>0</v>
      </c>
      <c r="BJ480" s="987">
        <v>0</v>
      </c>
      <c r="BK480" s="986">
        <v>0</v>
      </c>
      <c r="BL480" s="987">
        <v>0</v>
      </c>
      <c r="BM480" s="986">
        <v>0</v>
      </c>
      <c r="BN480" s="987">
        <v>0</v>
      </c>
      <c r="BO480" s="986">
        <v>0</v>
      </c>
      <c r="BP480" s="987">
        <v>0</v>
      </c>
      <c r="BQ480" s="986">
        <v>0</v>
      </c>
      <c r="BR480" s="987">
        <v>0</v>
      </c>
      <c r="BS480" s="986">
        <v>0</v>
      </c>
      <c r="BT480" s="987">
        <v>0</v>
      </c>
      <c r="BU480" s="986">
        <v>0</v>
      </c>
      <c r="BV480" s="987">
        <v>0</v>
      </c>
      <c r="BW480" s="986">
        <v>0</v>
      </c>
      <c r="BX480" s="987">
        <v>0</v>
      </c>
      <c r="BY480" s="986">
        <v>0</v>
      </c>
      <c r="BZ480" s="987">
        <v>0</v>
      </c>
      <c r="CA480" s="988">
        <v>0</v>
      </c>
      <c r="CB480" s="946"/>
      <c r="CC480" s="971"/>
      <c r="CD480" s="946"/>
      <c r="CE480" s="972"/>
      <c r="CF480" s="946"/>
      <c r="CG480" s="985">
        <v>0</v>
      </c>
      <c r="CH480" s="986">
        <v>0</v>
      </c>
      <c r="CI480" s="987">
        <v>0</v>
      </c>
      <c r="CJ480" s="986">
        <v>0</v>
      </c>
      <c r="CK480" s="987">
        <v>0</v>
      </c>
      <c r="CL480" s="986">
        <v>0</v>
      </c>
      <c r="CM480" s="987">
        <v>0</v>
      </c>
      <c r="CN480" s="986">
        <v>0</v>
      </c>
      <c r="CO480" s="987">
        <v>0</v>
      </c>
      <c r="CP480" s="986">
        <v>0</v>
      </c>
      <c r="CQ480" s="987">
        <v>0</v>
      </c>
      <c r="CR480" s="986">
        <v>0</v>
      </c>
      <c r="CS480" s="987">
        <v>0</v>
      </c>
      <c r="CT480" s="986">
        <v>0</v>
      </c>
      <c r="CU480" s="987">
        <v>0</v>
      </c>
      <c r="CV480" s="986">
        <v>0</v>
      </c>
      <c r="CW480" s="987">
        <v>0</v>
      </c>
      <c r="CX480" s="986">
        <v>0</v>
      </c>
      <c r="CY480" s="987">
        <v>0</v>
      </c>
      <c r="CZ480" s="986">
        <v>0</v>
      </c>
      <c r="DA480" s="987">
        <v>0</v>
      </c>
      <c r="DB480" s="986">
        <v>0</v>
      </c>
      <c r="DC480" s="987">
        <v>0</v>
      </c>
      <c r="DD480" s="986">
        <v>0</v>
      </c>
      <c r="DE480" s="987">
        <v>0</v>
      </c>
      <c r="DF480" s="986">
        <v>0</v>
      </c>
      <c r="DG480" s="987">
        <v>0</v>
      </c>
      <c r="DH480" s="986">
        <v>0</v>
      </c>
      <c r="DI480" s="987">
        <v>0</v>
      </c>
      <c r="DJ480" s="986">
        <v>0</v>
      </c>
      <c r="DK480" s="987">
        <v>0</v>
      </c>
      <c r="DL480" s="986">
        <v>0</v>
      </c>
      <c r="DM480" s="987">
        <v>0</v>
      </c>
      <c r="DN480" s="986">
        <v>0</v>
      </c>
      <c r="DO480" s="987">
        <v>0</v>
      </c>
      <c r="DP480" s="988">
        <v>0</v>
      </c>
      <c r="DQ480" s="946"/>
      <c r="DR480" s="973"/>
      <c r="DS480" s="946"/>
      <c r="DT480" s="985">
        <v>0</v>
      </c>
      <c r="DU480" s="986">
        <v>0</v>
      </c>
      <c r="DV480" s="987">
        <v>0</v>
      </c>
      <c r="DW480" s="986">
        <v>0</v>
      </c>
      <c r="DX480" s="987">
        <v>0</v>
      </c>
      <c r="DY480" s="986">
        <v>0</v>
      </c>
      <c r="DZ480" s="987">
        <v>0</v>
      </c>
      <c r="EA480" s="986">
        <v>0</v>
      </c>
      <c r="EB480" s="987">
        <v>0</v>
      </c>
      <c r="EC480" s="986">
        <v>0</v>
      </c>
      <c r="ED480" s="987">
        <v>0</v>
      </c>
      <c r="EE480" s="986">
        <v>0</v>
      </c>
      <c r="EF480" s="987">
        <v>0</v>
      </c>
      <c r="EG480" s="986">
        <v>0</v>
      </c>
      <c r="EH480" s="987">
        <v>0</v>
      </c>
      <c r="EI480" s="986">
        <v>0</v>
      </c>
      <c r="EJ480" s="987">
        <v>0</v>
      </c>
      <c r="EK480" s="986">
        <v>0</v>
      </c>
      <c r="EL480" s="987">
        <v>0</v>
      </c>
      <c r="EM480" s="986">
        <v>0</v>
      </c>
      <c r="EN480" s="987">
        <v>0</v>
      </c>
      <c r="EO480" s="986">
        <v>0</v>
      </c>
      <c r="EP480" s="987">
        <v>0</v>
      </c>
      <c r="EQ480" s="986">
        <v>0</v>
      </c>
      <c r="ER480" s="987">
        <v>0</v>
      </c>
      <c r="ES480" s="986">
        <v>0</v>
      </c>
      <c r="ET480" s="987">
        <v>0</v>
      </c>
      <c r="EU480" s="986">
        <v>0</v>
      </c>
      <c r="EV480" s="987">
        <v>0</v>
      </c>
      <c r="EW480" s="986">
        <v>0</v>
      </c>
      <c r="EX480" s="987">
        <v>0</v>
      </c>
      <c r="EY480" s="986">
        <v>0</v>
      </c>
      <c r="EZ480" s="987">
        <v>0</v>
      </c>
      <c r="FA480" s="986">
        <v>0</v>
      </c>
      <c r="FB480" s="987">
        <v>0</v>
      </c>
      <c r="FC480" s="988">
        <v>0</v>
      </c>
      <c r="FD480" s="946"/>
      <c r="FE480" s="974"/>
      <c r="FF480" s="946"/>
      <c r="FG480" s="975"/>
      <c r="FI480" s="989" t="b">
        <v>1</v>
      </c>
    </row>
    <row r="481" spans="2:165" hidden="1" outlineLevel="1">
      <c r="B481" s="990">
        <v>459</v>
      </c>
      <c r="C481" s="991" t="s">
        <v>790</v>
      </c>
      <c r="E481" s="992">
        <v>0</v>
      </c>
      <c r="F481" s="993">
        <v>0</v>
      </c>
      <c r="G481" s="994">
        <v>0</v>
      </c>
      <c r="H481" s="993">
        <v>0</v>
      </c>
      <c r="I481" s="994">
        <v>0</v>
      </c>
      <c r="J481" s="993">
        <v>0</v>
      </c>
      <c r="K481" s="994">
        <v>0</v>
      </c>
      <c r="L481" s="993">
        <v>0</v>
      </c>
      <c r="M481" s="994">
        <v>0</v>
      </c>
      <c r="N481" s="993">
        <v>0</v>
      </c>
      <c r="O481" s="994">
        <v>0</v>
      </c>
      <c r="P481" s="993">
        <v>0</v>
      </c>
      <c r="Q481" s="994">
        <v>0</v>
      </c>
      <c r="R481" s="993">
        <v>0</v>
      </c>
      <c r="S481" s="994">
        <v>0</v>
      </c>
      <c r="T481" s="993">
        <v>0</v>
      </c>
      <c r="U481" s="994">
        <v>0</v>
      </c>
      <c r="V481" s="993">
        <v>0</v>
      </c>
      <c r="W481" s="994">
        <v>0</v>
      </c>
      <c r="X481" s="993">
        <v>0</v>
      </c>
      <c r="Y481" s="994">
        <v>0</v>
      </c>
      <c r="Z481" s="993">
        <v>0</v>
      </c>
      <c r="AA481" s="994">
        <v>0</v>
      </c>
      <c r="AB481" s="993">
        <v>0</v>
      </c>
      <c r="AC481" s="994">
        <v>0</v>
      </c>
      <c r="AD481" s="993">
        <v>0</v>
      </c>
      <c r="AE481" s="994">
        <v>0</v>
      </c>
      <c r="AF481" s="993">
        <v>0</v>
      </c>
      <c r="AG481" s="994">
        <v>0</v>
      </c>
      <c r="AH481" s="993">
        <v>0</v>
      </c>
      <c r="AI481" s="994">
        <v>0</v>
      </c>
      <c r="AJ481" s="993">
        <v>0</v>
      </c>
      <c r="AK481" s="994">
        <v>0</v>
      </c>
      <c r="AL481" s="993">
        <v>0</v>
      </c>
      <c r="AM481" s="994">
        <v>0</v>
      </c>
      <c r="AN481" s="995">
        <v>0</v>
      </c>
      <c r="AO481" s="946"/>
      <c r="AP481" s="964"/>
      <c r="AQ481" s="946"/>
      <c r="AR481" s="992">
        <v>0</v>
      </c>
      <c r="AS481" s="993">
        <v>0</v>
      </c>
      <c r="AT481" s="994">
        <v>0</v>
      </c>
      <c r="AU481" s="993">
        <v>0</v>
      </c>
      <c r="AV481" s="994">
        <v>0</v>
      </c>
      <c r="AW481" s="993">
        <v>0</v>
      </c>
      <c r="AX481" s="994">
        <v>0</v>
      </c>
      <c r="AY481" s="993">
        <v>0</v>
      </c>
      <c r="AZ481" s="994">
        <v>0</v>
      </c>
      <c r="BA481" s="993">
        <v>0</v>
      </c>
      <c r="BB481" s="994">
        <v>0</v>
      </c>
      <c r="BC481" s="993">
        <v>0</v>
      </c>
      <c r="BD481" s="994">
        <v>0</v>
      </c>
      <c r="BE481" s="993">
        <v>0</v>
      </c>
      <c r="BF481" s="994">
        <v>0</v>
      </c>
      <c r="BG481" s="993">
        <v>0</v>
      </c>
      <c r="BH481" s="994">
        <v>0</v>
      </c>
      <c r="BI481" s="993">
        <v>0</v>
      </c>
      <c r="BJ481" s="994">
        <v>0</v>
      </c>
      <c r="BK481" s="993">
        <v>0</v>
      </c>
      <c r="BL481" s="994">
        <v>0</v>
      </c>
      <c r="BM481" s="993">
        <v>0</v>
      </c>
      <c r="BN481" s="994">
        <v>0</v>
      </c>
      <c r="BO481" s="993">
        <v>0</v>
      </c>
      <c r="BP481" s="994">
        <v>0</v>
      </c>
      <c r="BQ481" s="993">
        <v>0</v>
      </c>
      <c r="BR481" s="994">
        <v>0</v>
      </c>
      <c r="BS481" s="993">
        <v>0</v>
      </c>
      <c r="BT481" s="994">
        <v>0</v>
      </c>
      <c r="BU481" s="993">
        <v>0</v>
      </c>
      <c r="BV481" s="994">
        <v>0</v>
      </c>
      <c r="BW481" s="993">
        <v>0</v>
      </c>
      <c r="BX481" s="994">
        <v>0</v>
      </c>
      <c r="BY481" s="993">
        <v>0</v>
      </c>
      <c r="BZ481" s="994">
        <v>0</v>
      </c>
      <c r="CA481" s="995">
        <v>0</v>
      </c>
      <c r="CB481" s="946"/>
      <c r="CC481" s="971"/>
      <c r="CD481" s="946"/>
      <c r="CE481" s="972"/>
      <c r="CF481" s="946"/>
      <c r="CG481" s="992">
        <v>0</v>
      </c>
      <c r="CH481" s="993">
        <v>0</v>
      </c>
      <c r="CI481" s="994">
        <v>0</v>
      </c>
      <c r="CJ481" s="993">
        <v>0</v>
      </c>
      <c r="CK481" s="994">
        <v>0</v>
      </c>
      <c r="CL481" s="993">
        <v>0</v>
      </c>
      <c r="CM481" s="994">
        <v>0</v>
      </c>
      <c r="CN481" s="993">
        <v>0</v>
      </c>
      <c r="CO481" s="994">
        <v>0</v>
      </c>
      <c r="CP481" s="993">
        <v>0</v>
      </c>
      <c r="CQ481" s="994">
        <v>0</v>
      </c>
      <c r="CR481" s="993">
        <v>0</v>
      </c>
      <c r="CS481" s="994">
        <v>0</v>
      </c>
      <c r="CT481" s="993">
        <v>0</v>
      </c>
      <c r="CU481" s="994">
        <v>0</v>
      </c>
      <c r="CV481" s="993">
        <v>0</v>
      </c>
      <c r="CW481" s="994">
        <v>0</v>
      </c>
      <c r="CX481" s="993">
        <v>0</v>
      </c>
      <c r="CY481" s="994">
        <v>0</v>
      </c>
      <c r="CZ481" s="993">
        <v>0</v>
      </c>
      <c r="DA481" s="994">
        <v>0</v>
      </c>
      <c r="DB481" s="993">
        <v>0</v>
      </c>
      <c r="DC481" s="994">
        <v>0</v>
      </c>
      <c r="DD481" s="993">
        <v>0</v>
      </c>
      <c r="DE481" s="994">
        <v>0</v>
      </c>
      <c r="DF481" s="993">
        <v>0</v>
      </c>
      <c r="DG481" s="994">
        <v>0</v>
      </c>
      <c r="DH481" s="993">
        <v>0</v>
      </c>
      <c r="DI481" s="994">
        <v>0</v>
      </c>
      <c r="DJ481" s="993">
        <v>0</v>
      </c>
      <c r="DK481" s="994">
        <v>0</v>
      </c>
      <c r="DL481" s="993">
        <v>0</v>
      </c>
      <c r="DM481" s="994">
        <v>0</v>
      </c>
      <c r="DN481" s="993">
        <v>0</v>
      </c>
      <c r="DO481" s="994">
        <v>0</v>
      </c>
      <c r="DP481" s="995">
        <v>0</v>
      </c>
      <c r="DQ481" s="946"/>
      <c r="DR481" s="973"/>
      <c r="DS481" s="946"/>
      <c r="DT481" s="992">
        <v>0</v>
      </c>
      <c r="DU481" s="993">
        <v>0</v>
      </c>
      <c r="DV481" s="994">
        <v>0</v>
      </c>
      <c r="DW481" s="993">
        <v>0</v>
      </c>
      <c r="DX481" s="994">
        <v>0</v>
      </c>
      <c r="DY481" s="993">
        <v>0</v>
      </c>
      <c r="DZ481" s="994">
        <v>0</v>
      </c>
      <c r="EA481" s="993">
        <v>0</v>
      </c>
      <c r="EB481" s="994">
        <v>0</v>
      </c>
      <c r="EC481" s="993">
        <v>0</v>
      </c>
      <c r="ED481" s="994">
        <v>0</v>
      </c>
      <c r="EE481" s="993">
        <v>0</v>
      </c>
      <c r="EF481" s="994">
        <v>0</v>
      </c>
      <c r="EG481" s="993">
        <v>0</v>
      </c>
      <c r="EH481" s="994">
        <v>0</v>
      </c>
      <c r="EI481" s="993">
        <v>0</v>
      </c>
      <c r="EJ481" s="994">
        <v>0</v>
      </c>
      <c r="EK481" s="993">
        <v>0</v>
      </c>
      <c r="EL481" s="994">
        <v>0</v>
      </c>
      <c r="EM481" s="993">
        <v>0</v>
      </c>
      <c r="EN481" s="994">
        <v>0</v>
      </c>
      <c r="EO481" s="993">
        <v>0</v>
      </c>
      <c r="EP481" s="994">
        <v>0</v>
      </c>
      <c r="EQ481" s="993">
        <v>0</v>
      </c>
      <c r="ER481" s="994">
        <v>0</v>
      </c>
      <c r="ES481" s="993">
        <v>0</v>
      </c>
      <c r="ET481" s="994">
        <v>0</v>
      </c>
      <c r="EU481" s="993">
        <v>0</v>
      </c>
      <c r="EV481" s="994">
        <v>0</v>
      </c>
      <c r="EW481" s="993">
        <v>0</v>
      </c>
      <c r="EX481" s="994">
        <v>0</v>
      </c>
      <c r="EY481" s="993">
        <v>0</v>
      </c>
      <c r="EZ481" s="994">
        <v>0</v>
      </c>
      <c r="FA481" s="993">
        <v>0</v>
      </c>
      <c r="FB481" s="994">
        <v>0</v>
      </c>
      <c r="FC481" s="995">
        <v>0</v>
      </c>
      <c r="FD481" s="946"/>
      <c r="FE481" s="974"/>
      <c r="FF481" s="946"/>
      <c r="FG481" s="975"/>
      <c r="FI481" s="996" t="b">
        <v>1</v>
      </c>
    </row>
    <row r="482" spans="2:165" hidden="1" outlineLevel="1">
      <c r="B482" s="1013">
        <v>460</v>
      </c>
      <c r="C482" s="1021" t="s">
        <v>791</v>
      </c>
      <c r="E482" s="1015">
        <v>0</v>
      </c>
      <c r="F482" s="1016">
        <v>0</v>
      </c>
      <c r="G482" s="1017">
        <v>0</v>
      </c>
      <c r="H482" s="1016">
        <v>0</v>
      </c>
      <c r="I482" s="1017">
        <v>0</v>
      </c>
      <c r="J482" s="1016">
        <v>0</v>
      </c>
      <c r="K482" s="1017">
        <v>0</v>
      </c>
      <c r="L482" s="1016">
        <v>0</v>
      </c>
      <c r="M482" s="1017">
        <v>0</v>
      </c>
      <c r="N482" s="1016">
        <v>0</v>
      </c>
      <c r="O482" s="1017">
        <v>0</v>
      </c>
      <c r="P482" s="1016">
        <v>0</v>
      </c>
      <c r="Q482" s="1017">
        <v>0</v>
      </c>
      <c r="R482" s="1016">
        <v>0</v>
      </c>
      <c r="S482" s="1017">
        <v>0</v>
      </c>
      <c r="T482" s="1016">
        <v>0</v>
      </c>
      <c r="U482" s="1017">
        <v>0</v>
      </c>
      <c r="V482" s="1016">
        <v>0</v>
      </c>
      <c r="W482" s="1017">
        <v>0</v>
      </c>
      <c r="X482" s="1016">
        <v>0</v>
      </c>
      <c r="Y482" s="1017">
        <v>0</v>
      </c>
      <c r="Z482" s="1016">
        <v>0</v>
      </c>
      <c r="AA482" s="1017">
        <v>0</v>
      </c>
      <c r="AB482" s="1016">
        <v>0</v>
      </c>
      <c r="AC482" s="1017">
        <v>0</v>
      </c>
      <c r="AD482" s="1016">
        <v>0</v>
      </c>
      <c r="AE482" s="1017">
        <v>0</v>
      </c>
      <c r="AF482" s="1016">
        <v>0</v>
      </c>
      <c r="AG482" s="1017">
        <v>0</v>
      </c>
      <c r="AH482" s="1016">
        <v>0</v>
      </c>
      <c r="AI482" s="1017">
        <v>0</v>
      </c>
      <c r="AJ482" s="1016">
        <v>0</v>
      </c>
      <c r="AK482" s="1017">
        <v>0</v>
      </c>
      <c r="AL482" s="1016">
        <v>0</v>
      </c>
      <c r="AM482" s="1017">
        <v>0</v>
      </c>
      <c r="AN482" s="1018">
        <v>0</v>
      </c>
      <c r="AO482" s="946"/>
      <c r="AP482" s="964"/>
      <c r="AQ482" s="946"/>
      <c r="AR482" s="1015">
        <v>0</v>
      </c>
      <c r="AS482" s="1016">
        <v>0</v>
      </c>
      <c r="AT482" s="1017">
        <v>0</v>
      </c>
      <c r="AU482" s="1016">
        <v>0</v>
      </c>
      <c r="AV482" s="1017">
        <v>0</v>
      </c>
      <c r="AW482" s="1016">
        <v>0</v>
      </c>
      <c r="AX482" s="1017">
        <v>0</v>
      </c>
      <c r="AY482" s="1016">
        <v>0</v>
      </c>
      <c r="AZ482" s="1017">
        <v>0</v>
      </c>
      <c r="BA482" s="1016">
        <v>0</v>
      </c>
      <c r="BB482" s="1017">
        <v>0</v>
      </c>
      <c r="BC482" s="1016">
        <v>0</v>
      </c>
      <c r="BD482" s="1017">
        <v>0</v>
      </c>
      <c r="BE482" s="1016">
        <v>0</v>
      </c>
      <c r="BF482" s="1017">
        <v>0</v>
      </c>
      <c r="BG482" s="1016">
        <v>0</v>
      </c>
      <c r="BH482" s="1017">
        <v>0</v>
      </c>
      <c r="BI482" s="1016">
        <v>0</v>
      </c>
      <c r="BJ482" s="1017">
        <v>0</v>
      </c>
      <c r="BK482" s="1016">
        <v>0</v>
      </c>
      <c r="BL482" s="1017">
        <v>0</v>
      </c>
      <c r="BM482" s="1016">
        <v>0</v>
      </c>
      <c r="BN482" s="1017">
        <v>0</v>
      </c>
      <c r="BO482" s="1016">
        <v>0</v>
      </c>
      <c r="BP482" s="1017">
        <v>0</v>
      </c>
      <c r="BQ482" s="1016">
        <v>0</v>
      </c>
      <c r="BR482" s="1017">
        <v>0</v>
      </c>
      <c r="BS482" s="1016">
        <v>0</v>
      </c>
      <c r="BT482" s="1017">
        <v>0</v>
      </c>
      <c r="BU482" s="1016">
        <v>0</v>
      </c>
      <c r="BV482" s="1017">
        <v>0</v>
      </c>
      <c r="BW482" s="1016">
        <v>0</v>
      </c>
      <c r="BX482" s="1017">
        <v>0</v>
      </c>
      <c r="BY482" s="1016">
        <v>0</v>
      </c>
      <c r="BZ482" s="1017">
        <v>0</v>
      </c>
      <c r="CA482" s="1018">
        <v>0</v>
      </c>
      <c r="CB482" s="946"/>
      <c r="CC482" s="971"/>
      <c r="CD482" s="946"/>
      <c r="CE482" s="972"/>
      <c r="CF482" s="946"/>
      <c r="CG482" s="1015">
        <v>0</v>
      </c>
      <c r="CH482" s="1016">
        <v>0</v>
      </c>
      <c r="CI482" s="1017">
        <v>0</v>
      </c>
      <c r="CJ482" s="1016">
        <v>0</v>
      </c>
      <c r="CK482" s="1017">
        <v>0</v>
      </c>
      <c r="CL482" s="1016">
        <v>0</v>
      </c>
      <c r="CM482" s="1017">
        <v>0</v>
      </c>
      <c r="CN482" s="1016">
        <v>0</v>
      </c>
      <c r="CO482" s="1017">
        <v>0</v>
      </c>
      <c r="CP482" s="1016">
        <v>0</v>
      </c>
      <c r="CQ482" s="1017">
        <v>0</v>
      </c>
      <c r="CR482" s="1016">
        <v>0</v>
      </c>
      <c r="CS482" s="1017">
        <v>0</v>
      </c>
      <c r="CT482" s="1016">
        <v>0</v>
      </c>
      <c r="CU482" s="1017">
        <v>0</v>
      </c>
      <c r="CV482" s="1016">
        <v>0</v>
      </c>
      <c r="CW482" s="1017">
        <v>0</v>
      </c>
      <c r="CX482" s="1016">
        <v>0</v>
      </c>
      <c r="CY482" s="1017">
        <v>0</v>
      </c>
      <c r="CZ482" s="1016">
        <v>0</v>
      </c>
      <c r="DA482" s="1017">
        <v>0</v>
      </c>
      <c r="DB482" s="1016">
        <v>0</v>
      </c>
      <c r="DC482" s="1017">
        <v>0</v>
      </c>
      <c r="DD482" s="1016">
        <v>0</v>
      </c>
      <c r="DE482" s="1017">
        <v>0</v>
      </c>
      <c r="DF482" s="1016">
        <v>0</v>
      </c>
      <c r="DG482" s="1017">
        <v>0</v>
      </c>
      <c r="DH482" s="1016">
        <v>0</v>
      </c>
      <c r="DI482" s="1017">
        <v>0</v>
      </c>
      <c r="DJ482" s="1016">
        <v>0</v>
      </c>
      <c r="DK482" s="1017">
        <v>0</v>
      </c>
      <c r="DL482" s="1016">
        <v>0</v>
      </c>
      <c r="DM482" s="1017">
        <v>0</v>
      </c>
      <c r="DN482" s="1016">
        <v>0</v>
      </c>
      <c r="DO482" s="1017">
        <v>0</v>
      </c>
      <c r="DP482" s="1018">
        <v>0</v>
      </c>
      <c r="DQ482" s="946"/>
      <c r="DR482" s="973"/>
      <c r="DS482" s="946"/>
      <c r="DT482" s="1015">
        <v>0</v>
      </c>
      <c r="DU482" s="1016">
        <v>0</v>
      </c>
      <c r="DV482" s="1017">
        <v>0</v>
      </c>
      <c r="DW482" s="1016">
        <v>0</v>
      </c>
      <c r="DX482" s="1017">
        <v>0</v>
      </c>
      <c r="DY482" s="1016">
        <v>0</v>
      </c>
      <c r="DZ482" s="1017">
        <v>0</v>
      </c>
      <c r="EA482" s="1016">
        <v>0</v>
      </c>
      <c r="EB482" s="1017">
        <v>0</v>
      </c>
      <c r="EC482" s="1016">
        <v>0</v>
      </c>
      <c r="ED482" s="1017">
        <v>0</v>
      </c>
      <c r="EE482" s="1016">
        <v>0</v>
      </c>
      <c r="EF482" s="1017">
        <v>0</v>
      </c>
      <c r="EG482" s="1016">
        <v>0</v>
      </c>
      <c r="EH482" s="1017">
        <v>0</v>
      </c>
      <c r="EI482" s="1016">
        <v>0</v>
      </c>
      <c r="EJ482" s="1017">
        <v>0</v>
      </c>
      <c r="EK482" s="1016">
        <v>0</v>
      </c>
      <c r="EL482" s="1017">
        <v>0</v>
      </c>
      <c r="EM482" s="1016">
        <v>0</v>
      </c>
      <c r="EN482" s="1017">
        <v>0</v>
      </c>
      <c r="EO482" s="1016">
        <v>0</v>
      </c>
      <c r="EP482" s="1017">
        <v>0</v>
      </c>
      <c r="EQ482" s="1016">
        <v>0</v>
      </c>
      <c r="ER482" s="1017">
        <v>0</v>
      </c>
      <c r="ES482" s="1016">
        <v>0</v>
      </c>
      <c r="ET482" s="1017">
        <v>0</v>
      </c>
      <c r="EU482" s="1016">
        <v>0</v>
      </c>
      <c r="EV482" s="1017">
        <v>0</v>
      </c>
      <c r="EW482" s="1016">
        <v>0</v>
      </c>
      <c r="EX482" s="1017">
        <v>0</v>
      </c>
      <c r="EY482" s="1016">
        <v>0</v>
      </c>
      <c r="EZ482" s="1017">
        <v>0</v>
      </c>
      <c r="FA482" s="1016">
        <v>0</v>
      </c>
      <c r="FB482" s="1017">
        <v>0</v>
      </c>
      <c r="FC482" s="1018">
        <v>0</v>
      </c>
      <c r="FD482" s="946"/>
      <c r="FE482" s="974"/>
      <c r="FF482" s="946"/>
      <c r="FG482" s="975"/>
      <c r="FI482" s="1019" t="b">
        <v>1</v>
      </c>
    </row>
    <row r="483" spans="2:165" hidden="1" outlineLevel="1">
      <c r="B483" s="976">
        <v>461</v>
      </c>
      <c r="C483" s="977" t="s">
        <v>792</v>
      </c>
      <c r="E483" s="978">
        <v>0</v>
      </c>
      <c r="F483" s="979">
        <v>0</v>
      </c>
      <c r="G483" s="980">
        <v>0</v>
      </c>
      <c r="H483" s="979">
        <v>0</v>
      </c>
      <c r="I483" s="980">
        <v>0</v>
      </c>
      <c r="J483" s="979">
        <v>0</v>
      </c>
      <c r="K483" s="980">
        <v>0</v>
      </c>
      <c r="L483" s="979">
        <v>0</v>
      </c>
      <c r="M483" s="980">
        <v>0</v>
      </c>
      <c r="N483" s="979">
        <v>0</v>
      </c>
      <c r="O483" s="980">
        <v>0</v>
      </c>
      <c r="P483" s="979">
        <v>0</v>
      </c>
      <c r="Q483" s="980">
        <v>0</v>
      </c>
      <c r="R483" s="979">
        <v>0</v>
      </c>
      <c r="S483" s="980">
        <v>0</v>
      </c>
      <c r="T483" s="979">
        <v>0</v>
      </c>
      <c r="U483" s="980">
        <v>0</v>
      </c>
      <c r="V483" s="979">
        <v>0</v>
      </c>
      <c r="W483" s="980">
        <v>0</v>
      </c>
      <c r="X483" s="979">
        <v>0</v>
      </c>
      <c r="Y483" s="980">
        <v>0</v>
      </c>
      <c r="Z483" s="979">
        <v>0</v>
      </c>
      <c r="AA483" s="980">
        <v>0</v>
      </c>
      <c r="AB483" s="979">
        <v>0</v>
      </c>
      <c r="AC483" s="980">
        <v>0</v>
      </c>
      <c r="AD483" s="979">
        <v>0</v>
      </c>
      <c r="AE483" s="980">
        <v>0</v>
      </c>
      <c r="AF483" s="979">
        <v>0</v>
      </c>
      <c r="AG483" s="980">
        <v>0</v>
      </c>
      <c r="AH483" s="979">
        <v>0</v>
      </c>
      <c r="AI483" s="980">
        <v>0</v>
      </c>
      <c r="AJ483" s="979">
        <v>0</v>
      </c>
      <c r="AK483" s="980">
        <v>0</v>
      </c>
      <c r="AL483" s="979">
        <v>0</v>
      </c>
      <c r="AM483" s="980">
        <v>0</v>
      </c>
      <c r="AN483" s="981">
        <v>0</v>
      </c>
      <c r="AO483" s="946"/>
      <c r="AP483" s="964"/>
      <c r="AQ483" s="946"/>
      <c r="AR483" s="978">
        <v>0</v>
      </c>
      <c r="AS483" s="979">
        <v>0</v>
      </c>
      <c r="AT483" s="980">
        <v>0</v>
      </c>
      <c r="AU483" s="979">
        <v>0</v>
      </c>
      <c r="AV483" s="980">
        <v>0</v>
      </c>
      <c r="AW483" s="979">
        <v>0</v>
      </c>
      <c r="AX483" s="980">
        <v>0</v>
      </c>
      <c r="AY483" s="979">
        <v>0</v>
      </c>
      <c r="AZ483" s="980">
        <v>0</v>
      </c>
      <c r="BA483" s="979">
        <v>0</v>
      </c>
      <c r="BB483" s="980">
        <v>0</v>
      </c>
      <c r="BC483" s="979">
        <v>0</v>
      </c>
      <c r="BD483" s="980">
        <v>0</v>
      </c>
      <c r="BE483" s="979">
        <v>0</v>
      </c>
      <c r="BF483" s="980">
        <v>0</v>
      </c>
      <c r="BG483" s="979">
        <v>0</v>
      </c>
      <c r="BH483" s="980">
        <v>0</v>
      </c>
      <c r="BI483" s="979">
        <v>0</v>
      </c>
      <c r="BJ483" s="980">
        <v>0</v>
      </c>
      <c r="BK483" s="979">
        <v>0</v>
      </c>
      <c r="BL483" s="980">
        <v>0</v>
      </c>
      <c r="BM483" s="979">
        <v>0</v>
      </c>
      <c r="BN483" s="980">
        <v>0</v>
      </c>
      <c r="BO483" s="979">
        <v>0</v>
      </c>
      <c r="BP483" s="980">
        <v>0</v>
      </c>
      <c r="BQ483" s="979">
        <v>0</v>
      </c>
      <c r="BR483" s="980">
        <v>0</v>
      </c>
      <c r="BS483" s="979">
        <v>0</v>
      </c>
      <c r="BT483" s="980">
        <v>0</v>
      </c>
      <c r="BU483" s="979">
        <v>0</v>
      </c>
      <c r="BV483" s="980">
        <v>0</v>
      </c>
      <c r="BW483" s="979">
        <v>0</v>
      </c>
      <c r="BX483" s="980">
        <v>0</v>
      </c>
      <c r="BY483" s="979">
        <v>0</v>
      </c>
      <c r="BZ483" s="980">
        <v>0</v>
      </c>
      <c r="CA483" s="981">
        <v>0</v>
      </c>
      <c r="CB483" s="946"/>
      <c r="CC483" s="971"/>
      <c r="CD483" s="946"/>
      <c r="CE483" s="972"/>
      <c r="CF483" s="946"/>
      <c r="CG483" s="978">
        <v>0</v>
      </c>
      <c r="CH483" s="979">
        <v>0</v>
      </c>
      <c r="CI483" s="980">
        <v>0</v>
      </c>
      <c r="CJ483" s="979">
        <v>0</v>
      </c>
      <c r="CK483" s="980">
        <v>0</v>
      </c>
      <c r="CL483" s="979">
        <v>0</v>
      </c>
      <c r="CM483" s="980">
        <v>0</v>
      </c>
      <c r="CN483" s="979">
        <v>0</v>
      </c>
      <c r="CO483" s="980">
        <v>0</v>
      </c>
      <c r="CP483" s="979">
        <v>0</v>
      </c>
      <c r="CQ483" s="980">
        <v>0</v>
      </c>
      <c r="CR483" s="979">
        <v>0</v>
      </c>
      <c r="CS483" s="980">
        <v>0</v>
      </c>
      <c r="CT483" s="979">
        <v>0</v>
      </c>
      <c r="CU483" s="980">
        <v>0</v>
      </c>
      <c r="CV483" s="979">
        <v>0</v>
      </c>
      <c r="CW483" s="980">
        <v>0</v>
      </c>
      <c r="CX483" s="979">
        <v>0</v>
      </c>
      <c r="CY483" s="980">
        <v>0</v>
      </c>
      <c r="CZ483" s="979">
        <v>0</v>
      </c>
      <c r="DA483" s="980">
        <v>0</v>
      </c>
      <c r="DB483" s="979">
        <v>0</v>
      </c>
      <c r="DC483" s="980">
        <v>0</v>
      </c>
      <c r="DD483" s="979">
        <v>0</v>
      </c>
      <c r="DE483" s="980">
        <v>0</v>
      </c>
      <c r="DF483" s="979">
        <v>0</v>
      </c>
      <c r="DG483" s="980">
        <v>0</v>
      </c>
      <c r="DH483" s="979">
        <v>0</v>
      </c>
      <c r="DI483" s="980">
        <v>0</v>
      </c>
      <c r="DJ483" s="979">
        <v>0</v>
      </c>
      <c r="DK483" s="980">
        <v>0</v>
      </c>
      <c r="DL483" s="979">
        <v>0</v>
      </c>
      <c r="DM483" s="980">
        <v>0</v>
      </c>
      <c r="DN483" s="979">
        <v>0</v>
      </c>
      <c r="DO483" s="980">
        <v>0</v>
      </c>
      <c r="DP483" s="981">
        <v>0</v>
      </c>
      <c r="DQ483" s="946"/>
      <c r="DR483" s="973"/>
      <c r="DS483" s="946"/>
      <c r="DT483" s="978">
        <v>0</v>
      </c>
      <c r="DU483" s="979">
        <v>0</v>
      </c>
      <c r="DV483" s="980">
        <v>0</v>
      </c>
      <c r="DW483" s="979">
        <v>0</v>
      </c>
      <c r="DX483" s="980">
        <v>0</v>
      </c>
      <c r="DY483" s="979">
        <v>0</v>
      </c>
      <c r="DZ483" s="980">
        <v>0</v>
      </c>
      <c r="EA483" s="979">
        <v>0</v>
      </c>
      <c r="EB483" s="980">
        <v>0</v>
      </c>
      <c r="EC483" s="979">
        <v>0</v>
      </c>
      <c r="ED483" s="980">
        <v>0</v>
      </c>
      <c r="EE483" s="979">
        <v>0</v>
      </c>
      <c r="EF483" s="980">
        <v>0</v>
      </c>
      <c r="EG483" s="979">
        <v>0</v>
      </c>
      <c r="EH483" s="980">
        <v>0</v>
      </c>
      <c r="EI483" s="979">
        <v>0</v>
      </c>
      <c r="EJ483" s="980">
        <v>0</v>
      </c>
      <c r="EK483" s="979">
        <v>0</v>
      </c>
      <c r="EL483" s="980">
        <v>0</v>
      </c>
      <c r="EM483" s="979">
        <v>0</v>
      </c>
      <c r="EN483" s="980">
        <v>0</v>
      </c>
      <c r="EO483" s="979">
        <v>0</v>
      </c>
      <c r="EP483" s="980">
        <v>0</v>
      </c>
      <c r="EQ483" s="979">
        <v>0</v>
      </c>
      <c r="ER483" s="980">
        <v>0</v>
      </c>
      <c r="ES483" s="979">
        <v>0</v>
      </c>
      <c r="ET483" s="980">
        <v>0</v>
      </c>
      <c r="EU483" s="979">
        <v>0</v>
      </c>
      <c r="EV483" s="980">
        <v>0</v>
      </c>
      <c r="EW483" s="979">
        <v>0</v>
      </c>
      <c r="EX483" s="980">
        <v>0</v>
      </c>
      <c r="EY483" s="979">
        <v>0</v>
      </c>
      <c r="EZ483" s="980">
        <v>0</v>
      </c>
      <c r="FA483" s="979">
        <v>0</v>
      </c>
      <c r="FB483" s="980">
        <v>0</v>
      </c>
      <c r="FC483" s="981">
        <v>0</v>
      </c>
      <c r="FD483" s="946"/>
      <c r="FE483" s="974"/>
      <c r="FF483" s="946"/>
      <c r="FG483" s="975"/>
      <c r="FI483" s="982" t="b">
        <v>1</v>
      </c>
    </row>
    <row r="484" spans="2:165" outlineLevel="1">
      <c r="B484" s="983">
        <v>462</v>
      </c>
      <c r="C484" s="984" t="s">
        <v>446</v>
      </c>
      <c r="E484" s="985">
        <v>0</v>
      </c>
      <c r="F484" s="986">
        <v>0</v>
      </c>
      <c r="G484" s="987">
        <v>529880</v>
      </c>
      <c r="H484" s="986">
        <v>529880</v>
      </c>
      <c r="I484" s="987">
        <v>529880</v>
      </c>
      <c r="J484" s="986">
        <v>529880</v>
      </c>
      <c r="K484" s="987">
        <v>529880</v>
      </c>
      <c r="L484" s="986">
        <v>529880</v>
      </c>
      <c r="M484" s="987">
        <v>529880</v>
      </c>
      <c r="N484" s="986">
        <v>529880</v>
      </c>
      <c r="O484" s="987">
        <v>529880</v>
      </c>
      <c r="P484" s="986">
        <v>0</v>
      </c>
      <c r="Q484" s="987">
        <v>0</v>
      </c>
      <c r="R484" s="986">
        <v>0</v>
      </c>
      <c r="S484" s="987">
        <v>0</v>
      </c>
      <c r="T484" s="986">
        <v>0</v>
      </c>
      <c r="U484" s="987">
        <v>0</v>
      </c>
      <c r="V484" s="986">
        <v>0</v>
      </c>
      <c r="W484" s="987">
        <v>0</v>
      </c>
      <c r="X484" s="986">
        <v>0</v>
      </c>
      <c r="Y484" s="987">
        <v>0</v>
      </c>
      <c r="Z484" s="986">
        <v>0</v>
      </c>
      <c r="AA484" s="987">
        <v>0</v>
      </c>
      <c r="AB484" s="986">
        <v>0</v>
      </c>
      <c r="AC484" s="987">
        <v>0</v>
      </c>
      <c r="AD484" s="986">
        <v>0</v>
      </c>
      <c r="AE484" s="987">
        <v>0</v>
      </c>
      <c r="AF484" s="986">
        <v>0</v>
      </c>
      <c r="AG484" s="987">
        <v>0</v>
      </c>
      <c r="AH484" s="986">
        <v>0</v>
      </c>
      <c r="AI484" s="987">
        <v>0</v>
      </c>
      <c r="AJ484" s="986">
        <v>0</v>
      </c>
      <c r="AK484" s="987">
        <v>0</v>
      </c>
      <c r="AL484" s="986">
        <v>0</v>
      </c>
      <c r="AM484" s="987">
        <v>0</v>
      </c>
      <c r="AN484" s="988">
        <v>0</v>
      </c>
      <c r="AO484" s="946"/>
      <c r="AP484" s="964"/>
      <c r="AQ484" s="946"/>
      <c r="AR484" s="985">
        <v>0</v>
      </c>
      <c r="AS484" s="986">
        <v>0</v>
      </c>
      <c r="AT484" s="987">
        <v>0</v>
      </c>
      <c r="AU484" s="986">
        <v>0</v>
      </c>
      <c r="AV484" s="987">
        <v>0</v>
      </c>
      <c r="AW484" s="986">
        <v>0</v>
      </c>
      <c r="AX484" s="987">
        <v>0</v>
      </c>
      <c r="AY484" s="986">
        <v>0</v>
      </c>
      <c r="AZ484" s="987">
        <v>0</v>
      </c>
      <c r="BA484" s="986">
        <v>0</v>
      </c>
      <c r="BB484" s="987">
        <v>0</v>
      </c>
      <c r="BC484" s="986">
        <v>0</v>
      </c>
      <c r="BD484" s="987">
        <v>0</v>
      </c>
      <c r="BE484" s="986">
        <v>0</v>
      </c>
      <c r="BF484" s="987">
        <v>0</v>
      </c>
      <c r="BG484" s="986">
        <v>0</v>
      </c>
      <c r="BH484" s="987">
        <v>0</v>
      </c>
      <c r="BI484" s="986">
        <v>0</v>
      </c>
      <c r="BJ484" s="987">
        <v>0</v>
      </c>
      <c r="BK484" s="986">
        <v>0</v>
      </c>
      <c r="BL484" s="987">
        <v>0</v>
      </c>
      <c r="BM484" s="986">
        <v>0</v>
      </c>
      <c r="BN484" s="987">
        <v>0</v>
      </c>
      <c r="BO484" s="986">
        <v>0</v>
      </c>
      <c r="BP484" s="987">
        <v>0</v>
      </c>
      <c r="BQ484" s="986">
        <v>0</v>
      </c>
      <c r="BR484" s="987">
        <v>0</v>
      </c>
      <c r="BS484" s="986">
        <v>0</v>
      </c>
      <c r="BT484" s="987">
        <v>0</v>
      </c>
      <c r="BU484" s="986">
        <v>0</v>
      </c>
      <c r="BV484" s="987">
        <v>0</v>
      </c>
      <c r="BW484" s="986">
        <v>0</v>
      </c>
      <c r="BX484" s="987">
        <v>0</v>
      </c>
      <c r="BY484" s="986">
        <v>0</v>
      </c>
      <c r="BZ484" s="987">
        <v>0</v>
      </c>
      <c r="CA484" s="988">
        <v>0</v>
      </c>
      <c r="CB484" s="946"/>
      <c r="CC484" s="971"/>
      <c r="CD484" s="946"/>
      <c r="CE484" s="972"/>
      <c r="CF484" s="946"/>
      <c r="CG484" s="985">
        <v>0</v>
      </c>
      <c r="CH484" s="986">
        <v>0</v>
      </c>
      <c r="CI484" s="987">
        <v>397410</v>
      </c>
      <c r="CJ484" s="986">
        <v>397410</v>
      </c>
      <c r="CK484" s="987">
        <v>397410</v>
      </c>
      <c r="CL484" s="986">
        <v>397410</v>
      </c>
      <c r="CM484" s="987">
        <v>397410</v>
      </c>
      <c r="CN484" s="986">
        <v>397410</v>
      </c>
      <c r="CO484" s="987">
        <v>397410</v>
      </c>
      <c r="CP484" s="986">
        <v>397410</v>
      </c>
      <c r="CQ484" s="987">
        <v>397410</v>
      </c>
      <c r="CR484" s="986">
        <v>0</v>
      </c>
      <c r="CS484" s="987">
        <v>0</v>
      </c>
      <c r="CT484" s="986">
        <v>0</v>
      </c>
      <c r="CU484" s="987">
        <v>0</v>
      </c>
      <c r="CV484" s="986">
        <v>0</v>
      </c>
      <c r="CW484" s="987">
        <v>0</v>
      </c>
      <c r="CX484" s="986">
        <v>0</v>
      </c>
      <c r="CY484" s="987">
        <v>0</v>
      </c>
      <c r="CZ484" s="986">
        <v>0</v>
      </c>
      <c r="DA484" s="987">
        <v>0</v>
      </c>
      <c r="DB484" s="986">
        <v>0</v>
      </c>
      <c r="DC484" s="987">
        <v>0</v>
      </c>
      <c r="DD484" s="986">
        <v>0</v>
      </c>
      <c r="DE484" s="987">
        <v>0</v>
      </c>
      <c r="DF484" s="986">
        <v>0</v>
      </c>
      <c r="DG484" s="987">
        <v>0</v>
      </c>
      <c r="DH484" s="986">
        <v>0</v>
      </c>
      <c r="DI484" s="987">
        <v>0</v>
      </c>
      <c r="DJ484" s="986">
        <v>0</v>
      </c>
      <c r="DK484" s="987">
        <v>0</v>
      </c>
      <c r="DL484" s="986">
        <v>0</v>
      </c>
      <c r="DM484" s="987">
        <v>0</v>
      </c>
      <c r="DN484" s="986">
        <v>0</v>
      </c>
      <c r="DO484" s="987">
        <v>0</v>
      </c>
      <c r="DP484" s="988">
        <v>0</v>
      </c>
      <c r="DQ484" s="946"/>
      <c r="DR484" s="973"/>
      <c r="DS484" s="946"/>
      <c r="DT484" s="985">
        <v>0</v>
      </c>
      <c r="DU484" s="986">
        <v>0</v>
      </c>
      <c r="DV484" s="987">
        <v>0</v>
      </c>
      <c r="DW484" s="986">
        <v>0</v>
      </c>
      <c r="DX484" s="987">
        <v>0</v>
      </c>
      <c r="DY484" s="986">
        <v>0</v>
      </c>
      <c r="DZ484" s="987">
        <v>0</v>
      </c>
      <c r="EA484" s="986">
        <v>0</v>
      </c>
      <c r="EB484" s="987">
        <v>0</v>
      </c>
      <c r="EC484" s="986">
        <v>0</v>
      </c>
      <c r="ED484" s="987">
        <v>0</v>
      </c>
      <c r="EE484" s="986">
        <v>0</v>
      </c>
      <c r="EF484" s="987">
        <v>0</v>
      </c>
      <c r="EG484" s="986">
        <v>0</v>
      </c>
      <c r="EH484" s="987">
        <v>0</v>
      </c>
      <c r="EI484" s="986">
        <v>0</v>
      </c>
      <c r="EJ484" s="987">
        <v>0</v>
      </c>
      <c r="EK484" s="986">
        <v>0</v>
      </c>
      <c r="EL484" s="987">
        <v>0</v>
      </c>
      <c r="EM484" s="986">
        <v>0</v>
      </c>
      <c r="EN484" s="987">
        <v>0</v>
      </c>
      <c r="EO484" s="986">
        <v>0</v>
      </c>
      <c r="EP484" s="987">
        <v>0</v>
      </c>
      <c r="EQ484" s="986">
        <v>0</v>
      </c>
      <c r="ER484" s="987">
        <v>0</v>
      </c>
      <c r="ES484" s="986">
        <v>0</v>
      </c>
      <c r="ET484" s="987">
        <v>0</v>
      </c>
      <c r="EU484" s="986">
        <v>0</v>
      </c>
      <c r="EV484" s="987">
        <v>0</v>
      </c>
      <c r="EW484" s="986">
        <v>0</v>
      </c>
      <c r="EX484" s="987">
        <v>0</v>
      </c>
      <c r="EY484" s="986">
        <v>0</v>
      </c>
      <c r="EZ484" s="987">
        <v>0</v>
      </c>
      <c r="FA484" s="986">
        <v>0</v>
      </c>
      <c r="FB484" s="987">
        <v>0</v>
      </c>
      <c r="FC484" s="988">
        <v>0</v>
      </c>
      <c r="FD484" s="946"/>
      <c r="FE484" s="974"/>
      <c r="FF484" s="946"/>
      <c r="FG484" s="975"/>
      <c r="FI484" s="989" t="b">
        <v>0</v>
      </c>
    </row>
    <row r="485" spans="2:165" outlineLevel="1">
      <c r="B485" s="997">
        <v>463</v>
      </c>
      <c r="C485" s="998" t="s">
        <v>448</v>
      </c>
      <c r="E485" s="999">
        <v>0</v>
      </c>
      <c r="F485" s="1000">
        <v>0</v>
      </c>
      <c r="G485" s="1001">
        <v>68697</v>
      </c>
      <c r="H485" s="1000">
        <v>68697</v>
      </c>
      <c r="I485" s="1001">
        <v>68697</v>
      </c>
      <c r="J485" s="1000">
        <v>68697</v>
      </c>
      <c r="K485" s="1001">
        <v>68697</v>
      </c>
      <c r="L485" s="1000">
        <v>68697</v>
      </c>
      <c r="M485" s="1001">
        <v>68697</v>
      </c>
      <c r="N485" s="1000">
        <v>68697</v>
      </c>
      <c r="O485" s="1001">
        <v>68697</v>
      </c>
      <c r="P485" s="1000">
        <v>68697</v>
      </c>
      <c r="Q485" s="1001">
        <v>68697</v>
      </c>
      <c r="R485" s="1000">
        <v>68697</v>
      </c>
      <c r="S485" s="1001">
        <v>68697</v>
      </c>
      <c r="T485" s="1000">
        <v>68697</v>
      </c>
      <c r="U485" s="1001">
        <v>68697</v>
      </c>
      <c r="V485" s="1000">
        <v>68697</v>
      </c>
      <c r="W485" s="1001">
        <v>68697</v>
      </c>
      <c r="X485" s="1000">
        <v>68697</v>
      </c>
      <c r="Y485" s="1001">
        <v>67513</v>
      </c>
      <c r="Z485" s="1000">
        <v>3889</v>
      </c>
      <c r="AA485" s="1001">
        <v>0</v>
      </c>
      <c r="AB485" s="1000">
        <v>0</v>
      </c>
      <c r="AC485" s="1001">
        <v>0</v>
      </c>
      <c r="AD485" s="1000">
        <v>0</v>
      </c>
      <c r="AE485" s="1001">
        <v>0</v>
      </c>
      <c r="AF485" s="1000">
        <v>0</v>
      </c>
      <c r="AG485" s="1001">
        <v>0</v>
      </c>
      <c r="AH485" s="1000">
        <v>0</v>
      </c>
      <c r="AI485" s="1001">
        <v>0</v>
      </c>
      <c r="AJ485" s="1000">
        <v>0</v>
      </c>
      <c r="AK485" s="1001">
        <v>0</v>
      </c>
      <c r="AL485" s="1000">
        <v>0</v>
      </c>
      <c r="AM485" s="1001">
        <v>0</v>
      </c>
      <c r="AN485" s="1002">
        <v>0</v>
      </c>
      <c r="AO485" s="946"/>
      <c r="AP485" s="964"/>
      <c r="AQ485" s="946"/>
      <c r="AR485" s="999">
        <v>0</v>
      </c>
      <c r="AS485" s="1000">
        <v>0</v>
      </c>
      <c r="AT485" s="1001">
        <v>7</v>
      </c>
      <c r="AU485" s="1000">
        <v>7</v>
      </c>
      <c r="AV485" s="1001">
        <v>7</v>
      </c>
      <c r="AW485" s="1000">
        <v>7</v>
      </c>
      <c r="AX485" s="1001">
        <v>7</v>
      </c>
      <c r="AY485" s="1000">
        <v>7</v>
      </c>
      <c r="AZ485" s="1001">
        <v>7</v>
      </c>
      <c r="BA485" s="1000">
        <v>7</v>
      </c>
      <c r="BB485" s="1001">
        <v>7</v>
      </c>
      <c r="BC485" s="1000">
        <v>7</v>
      </c>
      <c r="BD485" s="1001">
        <v>7</v>
      </c>
      <c r="BE485" s="1000">
        <v>7</v>
      </c>
      <c r="BF485" s="1001">
        <v>7</v>
      </c>
      <c r="BG485" s="1000">
        <v>7</v>
      </c>
      <c r="BH485" s="1001">
        <v>7</v>
      </c>
      <c r="BI485" s="1000">
        <v>7</v>
      </c>
      <c r="BJ485" s="1001">
        <v>7</v>
      </c>
      <c r="BK485" s="1000">
        <v>7</v>
      </c>
      <c r="BL485" s="1001">
        <v>6</v>
      </c>
      <c r="BM485" s="1000">
        <v>2</v>
      </c>
      <c r="BN485" s="1001">
        <v>0</v>
      </c>
      <c r="BO485" s="1000">
        <v>0</v>
      </c>
      <c r="BP485" s="1001">
        <v>0</v>
      </c>
      <c r="BQ485" s="1000">
        <v>0</v>
      </c>
      <c r="BR485" s="1001">
        <v>0</v>
      </c>
      <c r="BS485" s="1000">
        <v>0</v>
      </c>
      <c r="BT485" s="1001">
        <v>0</v>
      </c>
      <c r="BU485" s="1000">
        <v>0</v>
      </c>
      <c r="BV485" s="1001">
        <v>0</v>
      </c>
      <c r="BW485" s="1000">
        <v>0</v>
      </c>
      <c r="BX485" s="1001">
        <v>0</v>
      </c>
      <c r="BY485" s="1000">
        <v>0</v>
      </c>
      <c r="BZ485" s="1001">
        <v>0</v>
      </c>
      <c r="CA485" s="1002">
        <v>0</v>
      </c>
      <c r="CB485" s="946"/>
      <c r="CC485" s="971"/>
      <c r="CD485" s="946"/>
      <c r="CE485" s="972"/>
      <c r="CF485" s="946"/>
      <c r="CG485" s="999">
        <v>0</v>
      </c>
      <c r="CH485" s="1000">
        <v>0</v>
      </c>
      <c r="CI485" s="1001">
        <v>61141</v>
      </c>
      <c r="CJ485" s="1000">
        <v>61141</v>
      </c>
      <c r="CK485" s="1001">
        <v>61141</v>
      </c>
      <c r="CL485" s="1000">
        <v>61141</v>
      </c>
      <c r="CM485" s="1001">
        <v>61141</v>
      </c>
      <c r="CN485" s="1000">
        <v>61141</v>
      </c>
      <c r="CO485" s="1001">
        <v>61141</v>
      </c>
      <c r="CP485" s="1000">
        <v>61141</v>
      </c>
      <c r="CQ485" s="1001">
        <v>61141</v>
      </c>
      <c r="CR485" s="1000">
        <v>61141</v>
      </c>
      <c r="CS485" s="1001">
        <v>61141</v>
      </c>
      <c r="CT485" s="1000">
        <v>61141</v>
      </c>
      <c r="CU485" s="1001">
        <v>61141</v>
      </c>
      <c r="CV485" s="1000">
        <v>61141</v>
      </c>
      <c r="CW485" s="1001">
        <v>61141</v>
      </c>
      <c r="CX485" s="1000">
        <v>61141</v>
      </c>
      <c r="CY485" s="1001">
        <v>61141</v>
      </c>
      <c r="CZ485" s="1000">
        <v>61141</v>
      </c>
      <c r="DA485" s="1001">
        <v>60087</v>
      </c>
      <c r="DB485" s="1000">
        <v>3461</v>
      </c>
      <c r="DC485" s="1001">
        <v>0</v>
      </c>
      <c r="DD485" s="1000">
        <v>0</v>
      </c>
      <c r="DE485" s="1001">
        <v>0</v>
      </c>
      <c r="DF485" s="1000">
        <v>0</v>
      </c>
      <c r="DG485" s="1001">
        <v>0</v>
      </c>
      <c r="DH485" s="1000">
        <v>0</v>
      </c>
      <c r="DI485" s="1001">
        <v>0</v>
      </c>
      <c r="DJ485" s="1000">
        <v>0</v>
      </c>
      <c r="DK485" s="1001">
        <v>0</v>
      </c>
      <c r="DL485" s="1000">
        <v>0</v>
      </c>
      <c r="DM485" s="1001">
        <v>0</v>
      </c>
      <c r="DN485" s="1000">
        <v>0</v>
      </c>
      <c r="DO485" s="1001">
        <v>0</v>
      </c>
      <c r="DP485" s="1002">
        <v>0</v>
      </c>
      <c r="DQ485" s="946"/>
      <c r="DR485" s="973"/>
      <c r="DS485" s="946"/>
      <c r="DT485" s="999">
        <v>0</v>
      </c>
      <c r="DU485" s="1000">
        <v>0</v>
      </c>
      <c r="DV485" s="1001">
        <v>6</v>
      </c>
      <c r="DW485" s="1000">
        <v>6</v>
      </c>
      <c r="DX485" s="1001">
        <v>6</v>
      </c>
      <c r="DY485" s="1000">
        <v>6</v>
      </c>
      <c r="DZ485" s="1001">
        <v>6</v>
      </c>
      <c r="EA485" s="1000">
        <v>6</v>
      </c>
      <c r="EB485" s="1001">
        <v>6</v>
      </c>
      <c r="EC485" s="1000">
        <v>6</v>
      </c>
      <c r="ED485" s="1001">
        <v>6</v>
      </c>
      <c r="EE485" s="1000">
        <v>6</v>
      </c>
      <c r="EF485" s="1001">
        <v>6</v>
      </c>
      <c r="EG485" s="1000">
        <v>6</v>
      </c>
      <c r="EH485" s="1001">
        <v>6</v>
      </c>
      <c r="EI485" s="1000">
        <v>6</v>
      </c>
      <c r="EJ485" s="1001">
        <v>6</v>
      </c>
      <c r="EK485" s="1000">
        <v>6</v>
      </c>
      <c r="EL485" s="1001">
        <v>6</v>
      </c>
      <c r="EM485" s="1000">
        <v>6</v>
      </c>
      <c r="EN485" s="1001">
        <v>5</v>
      </c>
      <c r="EO485" s="1000">
        <v>2</v>
      </c>
      <c r="EP485" s="1001">
        <v>0</v>
      </c>
      <c r="EQ485" s="1000">
        <v>0</v>
      </c>
      <c r="ER485" s="1001">
        <v>0</v>
      </c>
      <c r="ES485" s="1000">
        <v>0</v>
      </c>
      <c r="ET485" s="1001">
        <v>0</v>
      </c>
      <c r="EU485" s="1000">
        <v>0</v>
      </c>
      <c r="EV485" s="1001">
        <v>0</v>
      </c>
      <c r="EW485" s="1000">
        <v>0</v>
      </c>
      <c r="EX485" s="1001">
        <v>0</v>
      </c>
      <c r="EY485" s="1000">
        <v>0</v>
      </c>
      <c r="EZ485" s="1001">
        <v>0</v>
      </c>
      <c r="FA485" s="1000">
        <v>0</v>
      </c>
      <c r="FB485" s="1001">
        <v>0</v>
      </c>
      <c r="FC485" s="1002">
        <v>0</v>
      </c>
      <c r="FD485" s="946"/>
      <c r="FE485" s="974"/>
      <c r="FF485" s="946"/>
      <c r="FG485" s="975"/>
      <c r="FI485" s="1003" t="b">
        <v>0</v>
      </c>
    </row>
    <row r="486" spans="2:165" hidden="1" outlineLevel="1">
      <c r="B486" s="1004">
        <v>464</v>
      </c>
      <c r="C486" s="1022" t="s">
        <v>793</v>
      </c>
      <c r="E486" s="1006">
        <v>0</v>
      </c>
      <c r="F486" s="1007">
        <v>0</v>
      </c>
      <c r="G486" s="1008">
        <v>0</v>
      </c>
      <c r="H486" s="1007">
        <v>0</v>
      </c>
      <c r="I486" s="1008">
        <v>0</v>
      </c>
      <c r="J486" s="1007">
        <v>0</v>
      </c>
      <c r="K486" s="1008">
        <v>0</v>
      </c>
      <c r="L486" s="1007">
        <v>0</v>
      </c>
      <c r="M486" s="1008">
        <v>0</v>
      </c>
      <c r="N486" s="1007">
        <v>0</v>
      </c>
      <c r="O486" s="1008">
        <v>0</v>
      </c>
      <c r="P486" s="1007">
        <v>0</v>
      </c>
      <c r="Q486" s="1008">
        <v>0</v>
      </c>
      <c r="R486" s="1007">
        <v>0</v>
      </c>
      <c r="S486" s="1008">
        <v>0</v>
      </c>
      <c r="T486" s="1007">
        <v>0</v>
      </c>
      <c r="U486" s="1008">
        <v>0</v>
      </c>
      <c r="V486" s="1007">
        <v>0</v>
      </c>
      <c r="W486" s="1008">
        <v>0</v>
      </c>
      <c r="X486" s="1007">
        <v>0</v>
      </c>
      <c r="Y486" s="1008">
        <v>0</v>
      </c>
      <c r="Z486" s="1007">
        <v>0</v>
      </c>
      <c r="AA486" s="1008">
        <v>0</v>
      </c>
      <c r="AB486" s="1007">
        <v>0</v>
      </c>
      <c r="AC486" s="1008">
        <v>0</v>
      </c>
      <c r="AD486" s="1007">
        <v>0</v>
      </c>
      <c r="AE486" s="1008">
        <v>0</v>
      </c>
      <c r="AF486" s="1007">
        <v>0</v>
      </c>
      <c r="AG486" s="1008">
        <v>0</v>
      </c>
      <c r="AH486" s="1007">
        <v>0</v>
      </c>
      <c r="AI486" s="1008">
        <v>0</v>
      </c>
      <c r="AJ486" s="1007">
        <v>0</v>
      </c>
      <c r="AK486" s="1008">
        <v>0</v>
      </c>
      <c r="AL486" s="1007">
        <v>0</v>
      </c>
      <c r="AM486" s="1008">
        <v>0</v>
      </c>
      <c r="AN486" s="1009">
        <v>0</v>
      </c>
      <c r="AO486" s="946"/>
      <c r="AP486" s="964"/>
      <c r="AQ486" s="946"/>
      <c r="AR486" s="1006">
        <v>0</v>
      </c>
      <c r="AS486" s="1007">
        <v>0</v>
      </c>
      <c r="AT486" s="1008">
        <v>0</v>
      </c>
      <c r="AU486" s="1007">
        <v>0</v>
      </c>
      <c r="AV486" s="1008">
        <v>0</v>
      </c>
      <c r="AW486" s="1007">
        <v>0</v>
      </c>
      <c r="AX486" s="1008">
        <v>0</v>
      </c>
      <c r="AY486" s="1007">
        <v>0</v>
      </c>
      <c r="AZ486" s="1008">
        <v>0</v>
      </c>
      <c r="BA486" s="1007">
        <v>0</v>
      </c>
      <c r="BB486" s="1008">
        <v>0</v>
      </c>
      <c r="BC486" s="1007">
        <v>0</v>
      </c>
      <c r="BD486" s="1008">
        <v>0</v>
      </c>
      <c r="BE486" s="1007">
        <v>0</v>
      </c>
      <c r="BF486" s="1008">
        <v>0</v>
      </c>
      <c r="BG486" s="1007">
        <v>0</v>
      </c>
      <c r="BH486" s="1008">
        <v>0</v>
      </c>
      <c r="BI486" s="1007">
        <v>0</v>
      </c>
      <c r="BJ486" s="1008">
        <v>0</v>
      </c>
      <c r="BK486" s="1007">
        <v>0</v>
      </c>
      <c r="BL486" s="1008">
        <v>0</v>
      </c>
      <c r="BM486" s="1007">
        <v>0</v>
      </c>
      <c r="BN486" s="1008">
        <v>0</v>
      </c>
      <c r="BO486" s="1007">
        <v>0</v>
      </c>
      <c r="BP486" s="1008">
        <v>0</v>
      </c>
      <c r="BQ486" s="1007">
        <v>0</v>
      </c>
      <c r="BR486" s="1008">
        <v>0</v>
      </c>
      <c r="BS486" s="1007">
        <v>0</v>
      </c>
      <c r="BT486" s="1008">
        <v>0</v>
      </c>
      <c r="BU486" s="1007">
        <v>0</v>
      </c>
      <c r="BV486" s="1008">
        <v>0</v>
      </c>
      <c r="BW486" s="1007">
        <v>0</v>
      </c>
      <c r="BX486" s="1008">
        <v>0</v>
      </c>
      <c r="BY486" s="1007">
        <v>0</v>
      </c>
      <c r="BZ486" s="1008">
        <v>0</v>
      </c>
      <c r="CA486" s="1009">
        <v>0</v>
      </c>
      <c r="CB486" s="946"/>
      <c r="CC486" s="971"/>
      <c r="CD486" s="946"/>
      <c r="CE486" s="972"/>
      <c r="CF486" s="946"/>
      <c r="CG486" s="1006">
        <v>0</v>
      </c>
      <c r="CH486" s="1007">
        <v>0</v>
      </c>
      <c r="CI486" s="1008">
        <v>0</v>
      </c>
      <c r="CJ486" s="1007">
        <v>0</v>
      </c>
      <c r="CK486" s="1008">
        <v>0</v>
      </c>
      <c r="CL486" s="1007">
        <v>0</v>
      </c>
      <c r="CM486" s="1008">
        <v>0</v>
      </c>
      <c r="CN486" s="1007">
        <v>0</v>
      </c>
      <c r="CO486" s="1008">
        <v>0</v>
      </c>
      <c r="CP486" s="1007">
        <v>0</v>
      </c>
      <c r="CQ486" s="1008">
        <v>0</v>
      </c>
      <c r="CR486" s="1007">
        <v>0</v>
      </c>
      <c r="CS486" s="1008">
        <v>0</v>
      </c>
      <c r="CT486" s="1007">
        <v>0</v>
      </c>
      <c r="CU486" s="1008">
        <v>0</v>
      </c>
      <c r="CV486" s="1007">
        <v>0</v>
      </c>
      <c r="CW486" s="1008">
        <v>0</v>
      </c>
      <c r="CX486" s="1007">
        <v>0</v>
      </c>
      <c r="CY486" s="1008">
        <v>0</v>
      </c>
      <c r="CZ486" s="1007">
        <v>0</v>
      </c>
      <c r="DA486" s="1008">
        <v>0</v>
      </c>
      <c r="DB486" s="1007">
        <v>0</v>
      </c>
      <c r="DC486" s="1008">
        <v>0</v>
      </c>
      <c r="DD486" s="1007">
        <v>0</v>
      </c>
      <c r="DE486" s="1008">
        <v>0</v>
      </c>
      <c r="DF486" s="1007">
        <v>0</v>
      </c>
      <c r="DG486" s="1008">
        <v>0</v>
      </c>
      <c r="DH486" s="1007">
        <v>0</v>
      </c>
      <c r="DI486" s="1008">
        <v>0</v>
      </c>
      <c r="DJ486" s="1007">
        <v>0</v>
      </c>
      <c r="DK486" s="1008">
        <v>0</v>
      </c>
      <c r="DL486" s="1007">
        <v>0</v>
      </c>
      <c r="DM486" s="1008">
        <v>0</v>
      </c>
      <c r="DN486" s="1007">
        <v>0</v>
      </c>
      <c r="DO486" s="1008">
        <v>0</v>
      </c>
      <c r="DP486" s="1009">
        <v>0</v>
      </c>
      <c r="DQ486" s="946"/>
      <c r="DR486" s="973"/>
      <c r="DS486" s="946"/>
      <c r="DT486" s="1006">
        <v>0</v>
      </c>
      <c r="DU486" s="1007">
        <v>0</v>
      </c>
      <c r="DV486" s="1008">
        <v>0</v>
      </c>
      <c r="DW486" s="1007">
        <v>0</v>
      </c>
      <c r="DX486" s="1008">
        <v>0</v>
      </c>
      <c r="DY486" s="1007">
        <v>0</v>
      </c>
      <c r="DZ486" s="1008">
        <v>0</v>
      </c>
      <c r="EA486" s="1007">
        <v>0</v>
      </c>
      <c r="EB486" s="1008">
        <v>0</v>
      </c>
      <c r="EC486" s="1007">
        <v>0</v>
      </c>
      <c r="ED486" s="1008">
        <v>0</v>
      </c>
      <c r="EE486" s="1007">
        <v>0</v>
      </c>
      <c r="EF486" s="1008">
        <v>0</v>
      </c>
      <c r="EG486" s="1007">
        <v>0</v>
      </c>
      <c r="EH486" s="1008">
        <v>0</v>
      </c>
      <c r="EI486" s="1007">
        <v>0</v>
      </c>
      <c r="EJ486" s="1008">
        <v>0</v>
      </c>
      <c r="EK486" s="1007">
        <v>0</v>
      </c>
      <c r="EL486" s="1008">
        <v>0</v>
      </c>
      <c r="EM486" s="1007">
        <v>0</v>
      </c>
      <c r="EN486" s="1008">
        <v>0</v>
      </c>
      <c r="EO486" s="1007">
        <v>0</v>
      </c>
      <c r="EP486" s="1008">
        <v>0</v>
      </c>
      <c r="EQ486" s="1007">
        <v>0</v>
      </c>
      <c r="ER486" s="1008">
        <v>0</v>
      </c>
      <c r="ES486" s="1007">
        <v>0</v>
      </c>
      <c r="ET486" s="1008">
        <v>0</v>
      </c>
      <c r="EU486" s="1007">
        <v>0</v>
      </c>
      <c r="EV486" s="1008">
        <v>0</v>
      </c>
      <c r="EW486" s="1007">
        <v>0</v>
      </c>
      <c r="EX486" s="1008">
        <v>0</v>
      </c>
      <c r="EY486" s="1007">
        <v>0</v>
      </c>
      <c r="EZ486" s="1008">
        <v>0</v>
      </c>
      <c r="FA486" s="1007">
        <v>0</v>
      </c>
      <c r="FB486" s="1008">
        <v>0</v>
      </c>
      <c r="FC486" s="1009">
        <v>0</v>
      </c>
      <c r="FD486" s="946"/>
      <c r="FE486" s="974"/>
      <c r="FF486" s="946"/>
      <c r="FG486" s="975"/>
      <c r="FI486" s="1010" t="b">
        <v>1</v>
      </c>
    </row>
    <row r="487" spans="2:165" hidden="1" outlineLevel="1">
      <c r="B487" s="990">
        <v>465</v>
      </c>
      <c r="C487" s="991" t="s">
        <v>794</v>
      </c>
      <c r="E487" s="992">
        <v>0</v>
      </c>
      <c r="F487" s="993">
        <v>0</v>
      </c>
      <c r="G487" s="994">
        <v>0</v>
      </c>
      <c r="H487" s="993">
        <v>0</v>
      </c>
      <c r="I487" s="994">
        <v>0</v>
      </c>
      <c r="J487" s="993">
        <v>0</v>
      </c>
      <c r="K487" s="994">
        <v>0</v>
      </c>
      <c r="L487" s="993">
        <v>0</v>
      </c>
      <c r="M487" s="994">
        <v>0</v>
      </c>
      <c r="N487" s="993">
        <v>0</v>
      </c>
      <c r="O487" s="994">
        <v>0</v>
      </c>
      <c r="P487" s="993">
        <v>0</v>
      </c>
      <c r="Q487" s="994">
        <v>0</v>
      </c>
      <c r="R487" s="993">
        <v>0</v>
      </c>
      <c r="S487" s="994">
        <v>0</v>
      </c>
      <c r="T487" s="993">
        <v>0</v>
      </c>
      <c r="U487" s="994">
        <v>0</v>
      </c>
      <c r="V487" s="993">
        <v>0</v>
      </c>
      <c r="W487" s="994">
        <v>0</v>
      </c>
      <c r="X487" s="993">
        <v>0</v>
      </c>
      <c r="Y487" s="994">
        <v>0</v>
      </c>
      <c r="Z487" s="993">
        <v>0</v>
      </c>
      <c r="AA487" s="994">
        <v>0</v>
      </c>
      <c r="AB487" s="993">
        <v>0</v>
      </c>
      <c r="AC487" s="994">
        <v>0</v>
      </c>
      <c r="AD487" s="993">
        <v>0</v>
      </c>
      <c r="AE487" s="994">
        <v>0</v>
      </c>
      <c r="AF487" s="993">
        <v>0</v>
      </c>
      <c r="AG487" s="994">
        <v>0</v>
      </c>
      <c r="AH487" s="993">
        <v>0</v>
      </c>
      <c r="AI487" s="994">
        <v>0</v>
      </c>
      <c r="AJ487" s="993">
        <v>0</v>
      </c>
      <c r="AK487" s="994">
        <v>0</v>
      </c>
      <c r="AL487" s="993">
        <v>0</v>
      </c>
      <c r="AM487" s="994">
        <v>0</v>
      </c>
      <c r="AN487" s="995">
        <v>0</v>
      </c>
      <c r="AO487" s="946"/>
      <c r="AP487" s="964"/>
      <c r="AQ487" s="946"/>
      <c r="AR487" s="992">
        <v>0</v>
      </c>
      <c r="AS487" s="993">
        <v>0</v>
      </c>
      <c r="AT487" s="994">
        <v>0</v>
      </c>
      <c r="AU487" s="993">
        <v>0</v>
      </c>
      <c r="AV487" s="994">
        <v>0</v>
      </c>
      <c r="AW487" s="993">
        <v>0</v>
      </c>
      <c r="AX487" s="994">
        <v>0</v>
      </c>
      <c r="AY487" s="993">
        <v>0</v>
      </c>
      <c r="AZ487" s="994">
        <v>0</v>
      </c>
      <c r="BA487" s="993">
        <v>0</v>
      </c>
      <c r="BB487" s="994">
        <v>0</v>
      </c>
      <c r="BC487" s="993">
        <v>0</v>
      </c>
      <c r="BD487" s="994">
        <v>0</v>
      </c>
      <c r="BE487" s="993">
        <v>0</v>
      </c>
      <c r="BF487" s="994">
        <v>0</v>
      </c>
      <c r="BG487" s="993">
        <v>0</v>
      </c>
      <c r="BH487" s="994">
        <v>0</v>
      </c>
      <c r="BI487" s="993">
        <v>0</v>
      </c>
      <c r="BJ487" s="994">
        <v>0</v>
      </c>
      <c r="BK487" s="993">
        <v>0</v>
      </c>
      <c r="BL487" s="994">
        <v>0</v>
      </c>
      <c r="BM487" s="993">
        <v>0</v>
      </c>
      <c r="BN487" s="994">
        <v>0</v>
      </c>
      <c r="BO487" s="993">
        <v>0</v>
      </c>
      <c r="BP487" s="994">
        <v>0</v>
      </c>
      <c r="BQ487" s="993">
        <v>0</v>
      </c>
      <c r="BR487" s="994">
        <v>0</v>
      </c>
      <c r="BS487" s="993">
        <v>0</v>
      </c>
      <c r="BT487" s="994">
        <v>0</v>
      </c>
      <c r="BU487" s="993">
        <v>0</v>
      </c>
      <c r="BV487" s="994">
        <v>0</v>
      </c>
      <c r="BW487" s="993">
        <v>0</v>
      </c>
      <c r="BX487" s="994">
        <v>0</v>
      </c>
      <c r="BY487" s="993">
        <v>0</v>
      </c>
      <c r="BZ487" s="994">
        <v>0</v>
      </c>
      <c r="CA487" s="995">
        <v>0</v>
      </c>
      <c r="CB487" s="946"/>
      <c r="CC487" s="971"/>
      <c r="CD487" s="946"/>
      <c r="CE487" s="972"/>
      <c r="CF487" s="946"/>
      <c r="CG487" s="992">
        <v>0</v>
      </c>
      <c r="CH487" s="993">
        <v>0</v>
      </c>
      <c r="CI487" s="994">
        <v>0</v>
      </c>
      <c r="CJ487" s="993">
        <v>0</v>
      </c>
      <c r="CK487" s="994">
        <v>0</v>
      </c>
      <c r="CL487" s="993">
        <v>0</v>
      </c>
      <c r="CM487" s="994">
        <v>0</v>
      </c>
      <c r="CN487" s="993">
        <v>0</v>
      </c>
      <c r="CO487" s="994">
        <v>0</v>
      </c>
      <c r="CP487" s="993">
        <v>0</v>
      </c>
      <c r="CQ487" s="994">
        <v>0</v>
      </c>
      <c r="CR487" s="993">
        <v>0</v>
      </c>
      <c r="CS487" s="994">
        <v>0</v>
      </c>
      <c r="CT487" s="993">
        <v>0</v>
      </c>
      <c r="CU487" s="994">
        <v>0</v>
      </c>
      <c r="CV487" s="993">
        <v>0</v>
      </c>
      <c r="CW487" s="994">
        <v>0</v>
      </c>
      <c r="CX487" s="993">
        <v>0</v>
      </c>
      <c r="CY487" s="994">
        <v>0</v>
      </c>
      <c r="CZ487" s="993">
        <v>0</v>
      </c>
      <c r="DA487" s="994">
        <v>0</v>
      </c>
      <c r="DB487" s="993">
        <v>0</v>
      </c>
      <c r="DC487" s="994">
        <v>0</v>
      </c>
      <c r="DD487" s="993">
        <v>0</v>
      </c>
      <c r="DE487" s="994">
        <v>0</v>
      </c>
      <c r="DF487" s="993">
        <v>0</v>
      </c>
      <c r="DG487" s="994">
        <v>0</v>
      </c>
      <c r="DH487" s="993">
        <v>0</v>
      </c>
      <c r="DI487" s="994">
        <v>0</v>
      </c>
      <c r="DJ487" s="993">
        <v>0</v>
      </c>
      <c r="DK487" s="994">
        <v>0</v>
      </c>
      <c r="DL487" s="993">
        <v>0</v>
      </c>
      <c r="DM487" s="994">
        <v>0</v>
      </c>
      <c r="DN487" s="993">
        <v>0</v>
      </c>
      <c r="DO487" s="994">
        <v>0</v>
      </c>
      <c r="DP487" s="995">
        <v>0</v>
      </c>
      <c r="DQ487" s="946"/>
      <c r="DR487" s="973"/>
      <c r="DS487" s="946"/>
      <c r="DT487" s="992">
        <v>0</v>
      </c>
      <c r="DU487" s="993">
        <v>0</v>
      </c>
      <c r="DV487" s="994">
        <v>0</v>
      </c>
      <c r="DW487" s="993">
        <v>0</v>
      </c>
      <c r="DX487" s="994">
        <v>0</v>
      </c>
      <c r="DY487" s="993">
        <v>0</v>
      </c>
      <c r="DZ487" s="994">
        <v>0</v>
      </c>
      <c r="EA487" s="993">
        <v>0</v>
      </c>
      <c r="EB487" s="994">
        <v>0</v>
      </c>
      <c r="EC487" s="993">
        <v>0</v>
      </c>
      <c r="ED487" s="994">
        <v>0</v>
      </c>
      <c r="EE487" s="993">
        <v>0</v>
      </c>
      <c r="EF487" s="994">
        <v>0</v>
      </c>
      <c r="EG487" s="993">
        <v>0</v>
      </c>
      <c r="EH487" s="994">
        <v>0</v>
      </c>
      <c r="EI487" s="993">
        <v>0</v>
      </c>
      <c r="EJ487" s="994">
        <v>0</v>
      </c>
      <c r="EK487" s="993">
        <v>0</v>
      </c>
      <c r="EL487" s="994">
        <v>0</v>
      </c>
      <c r="EM487" s="993">
        <v>0</v>
      </c>
      <c r="EN487" s="994">
        <v>0</v>
      </c>
      <c r="EO487" s="993">
        <v>0</v>
      </c>
      <c r="EP487" s="994">
        <v>0</v>
      </c>
      <c r="EQ487" s="993">
        <v>0</v>
      </c>
      <c r="ER487" s="994">
        <v>0</v>
      </c>
      <c r="ES487" s="993">
        <v>0</v>
      </c>
      <c r="ET487" s="994">
        <v>0</v>
      </c>
      <c r="EU487" s="993">
        <v>0</v>
      </c>
      <c r="EV487" s="994">
        <v>0</v>
      </c>
      <c r="EW487" s="993">
        <v>0</v>
      </c>
      <c r="EX487" s="994">
        <v>0</v>
      </c>
      <c r="EY487" s="993">
        <v>0</v>
      </c>
      <c r="EZ487" s="994">
        <v>0</v>
      </c>
      <c r="FA487" s="993">
        <v>0</v>
      </c>
      <c r="FB487" s="994">
        <v>0</v>
      </c>
      <c r="FC487" s="995">
        <v>0</v>
      </c>
      <c r="FD487" s="946"/>
      <c r="FE487" s="974"/>
      <c r="FF487" s="946"/>
      <c r="FG487" s="975"/>
      <c r="FI487" s="996" t="b">
        <v>1</v>
      </c>
    </row>
    <row r="488" spans="2:165" hidden="1" outlineLevel="1">
      <c r="B488" s="1013">
        <v>466</v>
      </c>
      <c r="C488" s="1021" t="s">
        <v>795</v>
      </c>
      <c r="E488" s="1015">
        <v>0</v>
      </c>
      <c r="F488" s="1016">
        <v>0</v>
      </c>
      <c r="G488" s="1017">
        <v>0</v>
      </c>
      <c r="H488" s="1016">
        <v>0</v>
      </c>
      <c r="I488" s="1017">
        <v>0</v>
      </c>
      <c r="J488" s="1016">
        <v>0</v>
      </c>
      <c r="K488" s="1017">
        <v>0</v>
      </c>
      <c r="L488" s="1016">
        <v>0</v>
      </c>
      <c r="M488" s="1017">
        <v>0</v>
      </c>
      <c r="N488" s="1016">
        <v>0</v>
      </c>
      <c r="O488" s="1017">
        <v>0</v>
      </c>
      <c r="P488" s="1016">
        <v>0</v>
      </c>
      <c r="Q488" s="1017">
        <v>0</v>
      </c>
      <c r="R488" s="1016">
        <v>0</v>
      </c>
      <c r="S488" s="1017">
        <v>0</v>
      </c>
      <c r="T488" s="1016">
        <v>0</v>
      </c>
      <c r="U488" s="1017">
        <v>0</v>
      </c>
      <c r="V488" s="1016">
        <v>0</v>
      </c>
      <c r="W488" s="1017">
        <v>0</v>
      </c>
      <c r="X488" s="1016">
        <v>0</v>
      </c>
      <c r="Y488" s="1017">
        <v>0</v>
      </c>
      <c r="Z488" s="1016">
        <v>0</v>
      </c>
      <c r="AA488" s="1017">
        <v>0</v>
      </c>
      <c r="AB488" s="1016">
        <v>0</v>
      </c>
      <c r="AC488" s="1017">
        <v>0</v>
      </c>
      <c r="AD488" s="1016">
        <v>0</v>
      </c>
      <c r="AE488" s="1017">
        <v>0</v>
      </c>
      <c r="AF488" s="1016">
        <v>0</v>
      </c>
      <c r="AG488" s="1017">
        <v>0</v>
      </c>
      <c r="AH488" s="1016">
        <v>0</v>
      </c>
      <c r="AI488" s="1017">
        <v>0</v>
      </c>
      <c r="AJ488" s="1016">
        <v>0</v>
      </c>
      <c r="AK488" s="1017">
        <v>0</v>
      </c>
      <c r="AL488" s="1016">
        <v>0</v>
      </c>
      <c r="AM488" s="1017">
        <v>0</v>
      </c>
      <c r="AN488" s="1018">
        <v>0</v>
      </c>
      <c r="AO488" s="946"/>
      <c r="AP488" s="964"/>
      <c r="AQ488" s="946"/>
      <c r="AR488" s="1015">
        <v>0</v>
      </c>
      <c r="AS488" s="1016">
        <v>0</v>
      </c>
      <c r="AT488" s="1017">
        <v>0</v>
      </c>
      <c r="AU488" s="1016">
        <v>0</v>
      </c>
      <c r="AV488" s="1017">
        <v>0</v>
      </c>
      <c r="AW488" s="1016">
        <v>0</v>
      </c>
      <c r="AX488" s="1017">
        <v>0</v>
      </c>
      <c r="AY488" s="1016">
        <v>0</v>
      </c>
      <c r="AZ488" s="1017">
        <v>0</v>
      </c>
      <c r="BA488" s="1016">
        <v>0</v>
      </c>
      <c r="BB488" s="1017">
        <v>0</v>
      </c>
      <c r="BC488" s="1016">
        <v>0</v>
      </c>
      <c r="BD488" s="1017">
        <v>0</v>
      </c>
      <c r="BE488" s="1016">
        <v>0</v>
      </c>
      <c r="BF488" s="1017">
        <v>0</v>
      </c>
      <c r="BG488" s="1016">
        <v>0</v>
      </c>
      <c r="BH488" s="1017">
        <v>0</v>
      </c>
      <c r="BI488" s="1016">
        <v>0</v>
      </c>
      <c r="BJ488" s="1017">
        <v>0</v>
      </c>
      <c r="BK488" s="1016">
        <v>0</v>
      </c>
      <c r="BL488" s="1017">
        <v>0</v>
      </c>
      <c r="BM488" s="1016">
        <v>0</v>
      </c>
      <c r="BN488" s="1017">
        <v>0</v>
      </c>
      <c r="BO488" s="1016">
        <v>0</v>
      </c>
      <c r="BP488" s="1017">
        <v>0</v>
      </c>
      <c r="BQ488" s="1016">
        <v>0</v>
      </c>
      <c r="BR488" s="1017">
        <v>0</v>
      </c>
      <c r="BS488" s="1016">
        <v>0</v>
      </c>
      <c r="BT488" s="1017">
        <v>0</v>
      </c>
      <c r="BU488" s="1016">
        <v>0</v>
      </c>
      <c r="BV488" s="1017">
        <v>0</v>
      </c>
      <c r="BW488" s="1016">
        <v>0</v>
      </c>
      <c r="BX488" s="1017">
        <v>0</v>
      </c>
      <c r="BY488" s="1016">
        <v>0</v>
      </c>
      <c r="BZ488" s="1017">
        <v>0</v>
      </c>
      <c r="CA488" s="1018">
        <v>0</v>
      </c>
      <c r="CB488" s="946"/>
      <c r="CC488" s="971"/>
      <c r="CD488" s="946"/>
      <c r="CE488" s="972"/>
      <c r="CF488" s="946"/>
      <c r="CG488" s="1015">
        <v>0</v>
      </c>
      <c r="CH488" s="1016">
        <v>0</v>
      </c>
      <c r="CI488" s="1017">
        <v>0</v>
      </c>
      <c r="CJ488" s="1016">
        <v>0</v>
      </c>
      <c r="CK488" s="1017">
        <v>0</v>
      </c>
      <c r="CL488" s="1016">
        <v>0</v>
      </c>
      <c r="CM488" s="1017">
        <v>0</v>
      </c>
      <c r="CN488" s="1016">
        <v>0</v>
      </c>
      <c r="CO488" s="1017">
        <v>0</v>
      </c>
      <c r="CP488" s="1016">
        <v>0</v>
      </c>
      <c r="CQ488" s="1017">
        <v>0</v>
      </c>
      <c r="CR488" s="1016">
        <v>0</v>
      </c>
      <c r="CS488" s="1017">
        <v>0</v>
      </c>
      <c r="CT488" s="1016">
        <v>0</v>
      </c>
      <c r="CU488" s="1017">
        <v>0</v>
      </c>
      <c r="CV488" s="1016">
        <v>0</v>
      </c>
      <c r="CW488" s="1017">
        <v>0</v>
      </c>
      <c r="CX488" s="1016">
        <v>0</v>
      </c>
      <c r="CY488" s="1017">
        <v>0</v>
      </c>
      <c r="CZ488" s="1016">
        <v>0</v>
      </c>
      <c r="DA488" s="1017">
        <v>0</v>
      </c>
      <c r="DB488" s="1016">
        <v>0</v>
      </c>
      <c r="DC488" s="1017">
        <v>0</v>
      </c>
      <c r="DD488" s="1016">
        <v>0</v>
      </c>
      <c r="DE488" s="1017">
        <v>0</v>
      </c>
      <c r="DF488" s="1016">
        <v>0</v>
      </c>
      <c r="DG488" s="1017">
        <v>0</v>
      </c>
      <c r="DH488" s="1016">
        <v>0</v>
      </c>
      <c r="DI488" s="1017">
        <v>0</v>
      </c>
      <c r="DJ488" s="1016">
        <v>0</v>
      </c>
      <c r="DK488" s="1017">
        <v>0</v>
      </c>
      <c r="DL488" s="1016">
        <v>0</v>
      </c>
      <c r="DM488" s="1017">
        <v>0</v>
      </c>
      <c r="DN488" s="1016">
        <v>0</v>
      </c>
      <c r="DO488" s="1017">
        <v>0</v>
      </c>
      <c r="DP488" s="1018">
        <v>0</v>
      </c>
      <c r="DQ488" s="946"/>
      <c r="DR488" s="973"/>
      <c r="DS488" s="946"/>
      <c r="DT488" s="1015">
        <v>0</v>
      </c>
      <c r="DU488" s="1016">
        <v>0</v>
      </c>
      <c r="DV488" s="1017">
        <v>0</v>
      </c>
      <c r="DW488" s="1016">
        <v>0</v>
      </c>
      <c r="DX488" s="1017">
        <v>0</v>
      </c>
      <c r="DY488" s="1016">
        <v>0</v>
      </c>
      <c r="DZ488" s="1017">
        <v>0</v>
      </c>
      <c r="EA488" s="1016">
        <v>0</v>
      </c>
      <c r="EB488" s="1017">
        <v>0</v>
      </c>
      <c r="EC488" s="1016">
        <v>0</v>
      </c>
      <c r="ED488" s="1017">
        <v>0</v>
      </c>
      <c r="EE488" s="1016">
        <v>0</v>
      </c>
      <c r="EF488" s="1017">
        <v>0</v>
      </c>
      <c r="EG488" s="1016">
        <v>0</v>
      </c>
      <c r="EH488" s="1017">
        <v>0</v>
      </c>
      <c r="EI488" s="1016">
        <v>0</v>
      </c>
      <c r="EJ488" s="1017">
        <v>0</v>
      </c>
      <c r="EK488" s="1016">
        <v>0</v>
      </c>
      <c r="EL488" s="1017">
        <v>0</v>
      </c>
      <c r="EM488" s="1016">
        <v>0</v>
      </c>
      <c r="EN488" s="1017">
        <v>0</v>
      </c>
      <c r="EO488" s="1016">
        <v>0</v>
      </c>
      <c r="EP488" s="1017">
        <v>0</v>
      </c>
      <c r="EQ488" s="1016">
        <v>0</v>
      </c>
      <c r="ER488" s="1017">
        <v>0</v>
      </c>
      <c r="ES488" s="1016">
        <v>0</v>
      </c>
      <c r="ET488" s="1017">
        <v>0</v>
      </c>
      <c r="EU488" s="1016">
        <v>0</v>
      </c>
      <c r="EV488" s="1017">
        <v>0</v>
      </c>
      <c r="EW488" s="1016">
        <v>0</v>
      </c>
      <c r="EX488" s="1017">
        <v>0</v>
      </c>
      <c r="EY488" s="1016">
        <v>0</v>
      </c>
      <c r="EZ488" s="1017">
        <v>0</v>
      </c>
      <c r="FA488" s="1016">
        <v>0</v>
      </c>
      <c r="FB488" s="1017">
        <v>0</v>
      </c>
      <c r="FC488" s="1018">
        <v>0</v>
      </c>
      <c r="FD488" s="946"/>
      <c r="FE488" s="974"/>
      <c r="FF488" s="946"/>
      <c r="FG488" s="975"/>
      <c r="FI488" s="1019" t="b">
        <v>1</v>
      </c>
    </row>
    <row r="489" spans="2:165" hidden="1" outlineLevel="1">
      <c r="B489" s="976">
        <v>467</v>
      </c>
      <c r="C489" s="977" t="s">
        <v>796</v>
      </c>
      <c r="E489" s="978">
        <v>0</v>
      </c>
      <c r="F489" s="979">
        <v>0</v>
      </c>
      <c r="G489" s="980">
        <v>0</v>
      </c>
      <c r="H489" s="979">
        <v>0</v>
      </c>
      <c r="I489" s="980">
        <v>0</v>
      </c>
      <c r="J489" s="979">
        <v>0</v>
      </c>
      <c r="K489" s="980">
        <v>0</v>
      </c>
      <c r="L489" s="979">
        <v>0</v>
      </c>
      <c r="M489" s="980">
        <v>0</v>
      </c>
      <c r="N489" s="979">
        <v>0</v>
      </c>
      <c r="O489" s="980">
        <v>0</v>
      </c>
      <c r="P489" s="979">
        <v>0</v>
      </c>
      <c r="Q489" s="980">
        <v>0</v>
      </c>
      <c r="R489" s="979">
        <v>0</v>
      </c>
      <c r="S489" s="980">
        <v>0</v>
      </c>
      <c r="T489" s="979">
        <v>0</v>
      </c>
      <c r="U489" s="980">
        <v>0</v>
      </c>
      <c r="V489" s="979">
        <v>0</v>
      </c>
      <c r="W489" s="980">
        <v>0</v>
      </c>
      <c r="X489" s="979">
        <v>0</v>
      </c>
      <c r="Y489" s="980">
        <v>0</v>
      </c>
      <c r="Z489" s="979">
        <v>0</v>
      </c>
      <c r="AA489" s="980">
        <v>0</v>
      </c>
      <c r="AB489" s="979">
        <v>0</v>
      </c>
      <c r="AC489" s="980">
        <v>0</v>
      </c>
      <c r="AD489" s="979">
        <v>0</v>
      </c>
      <c r="AE489" s="980">
        <v>0</v>
      </c>
      <c r="AF489" s="979">
        <v>0</v>
      </c>
      <c r="AG489" s="980">
        <v>0</v>
      </c>
      <c r="AH489" s="979">
        <v>0</v>
      </c>
      <c r="AI489" s="980">
        <v>0</v>
      </c>
      <c r="AJ489" s="979">
        <v>0</v>
      </c>
      <c r="AK489" s="980">
        <v>0</v>
      </c>
      <c r="AL489" s="979">
        <v>0</v>
      </c>
      <c r="AM489" s="980">
        <v>0</v>
      </c>
      <c r="AN489" s="981">
        <v>0</v>
      </c>
      <c r="AO489" s="946"/>
      <c r="AP489" s="964"/>
      <c r="AQ489" s="946"/>
      <c r="AR489" s="978">
        <v>0</v>
      </c>
      <c r="AS489" s="979">
        <v>0</v>
      </c>
      <c r="AT489" s="980">
        <v>0</v>
      </c>
      <c r="AU489" s="979">
        <v>0</v>
      </c>
      <c r="AV489" s="980">
        <v>0</v>
      </c>
      <c r="AW489" s="979">
        <v>0</v>
      </c>
      <c r="AX489" s="980">
        <v>0</v>
      </c>
      <c r="AY489" s="979">
        <v>0</v>
      </c>
      <c r="AZ489" s="980">
        <v>0</v>
      </c>
      <c r="BA489" s="979">
        <v>0</v>
      </c>
      <c r="BB489" s="980">
        <v>0</v>
      </c>
      <c r="BC489" s="979">
        <v>0</v>
      </c>
      <c r="BD489" s="980">
        <v>0</v>
      </c>
      <c r="BE489" s="979">
        <v>0</v>
      </c>
      <c r="BF489" s="980">
        <v>0</v>
      </c>
      <c r="BG489" s="979">
        <v>0</v>
      </c>
      <c r="BH489" s="980">
        <v>0</v>
      </c>
      <c r="BI489" s="979">
        <v>0</v>
      </c>
      <c r="BJ489" s="980">
        <v>0</v>
      </c>
      <c r="BK489" s="979">
        <v>0</v>
      </c>
      <c r="BL489" s="980">
        <v>0</v>
      </c>
      <c r="BM489" s="979">
        <v>0</v>
      </c>
      <c r="BN489" s="980">
        <v>0</v>
      </c>
      <c r="BO489" s="979">
        <v>0</v>
      </c>
      <c r="BP489" s="980">
        <v>0</v>
      </c>
      <c r="BQ489" s="979">
        <v>0</v>
      </c>
      <c r="BR489" s="980">
        <v>0</v>
      </c>
      <c r="BS489" s="979">
        <v>0</v>
      </c>
      <c r="BT489" s="980">
        <v>0</v>
      </c>
      <c r="BU489" s="979">
        <v>0</v>
      </c>
      <c r="BV489" s="980">
        <v>0</v>
      </c>
      <c r="BW489" s="979">
        <v>0</v>
      </c>
      <c r="BX489" s="980">
        <v>0</v>
      </c>
      <c r="BY489" s="979">
        <v>0</v>
      </c>
      <c r="BZ489" s="980">
        <v>0</v>
      </c>
      <c r="CA489" s="981">
        <v>0</v>
      </c>
      <c r="CB489" s="946"/>
      <c r="CC489" s="971"/>
      <c r="CD489" s="946"/>
      <c r="CE489" s="972"/>
      <c r="CF489" s="946"/>
      <c r="CG489" s="978">
        <v>0</v>
      </c>
      <c r="CH489" s="979">
        <v>0</v>
      </c>
      <c r="CI489" s="980">
        <v>0</v>
      </c>
      <c r="CJ489" s="979">
        <v>0</v>
      </c>
      <c r="CK489" s="980">
        <v>0</v>
      </c>
      <c r="CL489" s="979">
        <v>0</v>
      </c>
      <c r="CM489" s="980">
        <v>0</v>
      </c>
      <c r="CN489" s="979">
        <v>0</v>
      </c>
      <c r="CO489" s="980">
        <v>0</v>
      </c>
      <c r="CP489" s="979">
        <v>0</v>
      </c>
      <c r="CQ489" s="980">
        <v>0</v>
      </c>
      <c r="CR489" s="979">
        <v>0</v>
      </c>
      <c r="CS489" s="980">
        <v>0</v>
      </c>
      <c r="CT489" s="979">
        <v>0</v>
      </c>
      <c r="CU489" s="980">
        <v>0</v>
      </c>
      <c r="CV489" s="979">
        <v>0</v>
      </c>
      <c r="CW489" s="980">
        <v>0</v>
      </c>
      <c r="CX489" s="979">
        <v>0</v>
      </c>
      <c r="CY489" s="980">
        <v>0</v>
      </c>
      <c r="CZ489" s="979">
        <v>0</v>
      </c>
      <c r="DA489" s="980">
        <v>0</v>
      </c>
      <c r="DB489" s="979">
        <v>0</v>
      </c>
      <c r="DC489" s="980">
        <v>0</v>
      </c>
      <c r="DD489" s="979">
        <v>0</v>
      </c>
      <c r="DE489" s="980">
        <v>0</v>
      </c>
      <c r="DF489" s="979">
        <v>0</v>
      </c>
      <c r="DG489" s="980">
        <v>0</v>
      </c>
      <c r="DH489" s="979">
        <v>0</v>
      </c>
      <c r="DI489" s="980">
        <v>0</v>
      </c>
      <c r="DJ489" s="979">
        <v>0</v>
      </c>
      <c r="DK489" s="980">
        <v>0</v>
      </c>
      <c r="DL489" s="979">
        <v>0</v>
      </c>
      <c r="DM489" s="980">
        <v>0</v>
      </c>
      <c r="DN489" s="979">
        <v>0</v>
      </c>
      <c r="DO489" s="980">
        <v>0</v>
      </c>
      <c r="DP489" s="981">
        <v>0</v>
      </c>
      <c r="DQ489" s="946"/>
      <c r="DR489" s="973"/>
      <c r="DS489" s="946"/>
      <c r="DT489" s="978">
        <v>0</v>
      </c>
      <c r="DU489" s="979">
        <v>0</v>
      </c>
      <c r="DV489" s="980">
        <v>0</v>
      </c>
      <c r="DW489" s="979">
        <v>0</v>
      </c>
      <c r="DX489" s="980">
        <v>0</v>
      </c>
      <c r="DY489" s="979">
        <v>0</v>
      </c>
      <c r="DZ489" s="980">
        <v>0</v>
      </c>
      <c r="EA489" s="979">
        <v>0</v>
      </c>
      <c r="EB489" s="980">
        <v>0</v>
      </c>
      <c r="EC489" s="979">
        <v>0</v>
      </c>
      <c r="ED489" s="980">
        <v>0</v>
      </c>
      <c r="EE489" s="979">
        <v>0</v>
      </c>
      <c r="EF489" s="980">
        <v>0</v>
      </c>
      <c r="EG489" s="979">
        <v>0</v>
      </c>
      <c r="EH489" s="980">
        <v>0</v>
      </c>
      <c r="EI489" s="979">
        <v>0</v>
      </c>
      <c r="EJ489" s="980">
        <v>0</v>
      </c>
      <c r="EK489" s="979">
        <v>0</v>
      </c>
      <c r="EL489" s="980">
        <v>0</v>
      </c>
      <c r="EM489" s="979">
        <v>0</v>
      </c>
      <c r="EN489" s="980">
        <v>0</v>
      </c>
      <c r="EO489" s="979">
        <v>0</v>
      </c>
      <c r="EP489" s="980">
        <v>0</v>
      </c>
      <c r="EQ489" s="979">
        <v>0</v>
      </c>
      <c r="ER489" s="980">
        <v>0</v>
      </c>
      <c r="ES489" s="979">
        <v>0</v>
      </c>
      <c r="ET489" s="980">
        <v>0</v>
      </c>
      <c r="EU489" s="979">
        <v>0</v>
      </c>
      <c r="EV489" s="980">
        <v>0</v>
      </c>
      <c r="EW489" s="979">
        <v>0</v>
      </c>
      <c r="EX489" s="980">
        <v>0</v>
      </c>
      <c r="EY489" s="979">
        <v>0</v>
      </c>
      <c r="EZ489" s="980">
        <v>0</v>
      </c>
      <c r="FA489" s="979">
        <v>0</v>
      </c>
      <c r="FB489" s="980">
        <v>0</v>
      </c>
      <c r="FC489" s="981">
        <v>0</v>
      </c>
      <c r="FD489" s="946"/>
      <c r="FE489" s="974"/>
      <c r="FF489" s="946"/>
      <c r="FG489" s="975"/>
      <c r="FI489" s="982" t="b">
        <v>1</v>
      </c>
    </row>
    <row r="490" spans="2:165" hidden="1" outlineLevel="1">
      <c r="B490" s="1013">
        <v>468</v>
      </c>
      <c r="C490" s="1021" t="s">
        <v>797</v>
      </c>
      <c r="E490" s="1015">
        <v>0</v>
      </c>
      <c r="F490" s="1016">
        <v>0</v>
      </c>
      <c r="G490" s="1017">
        <v>0</v>
      </c>
      <c r="H490" s="1016">
        <v>0</v>
      </c>
      <c r="I490" s="1017">
        <v>0</v>
      </c>
      <c r="J490" s="1016">
        <v>0</v>
      </c>
      <c r="K490" s="1017">
        <v>0</v>
      </c>
      <c r="L490" s="1016">
        <v>0</v>
      </c>
      <c r="M490" s="1017">
        <v>0</v>
      </c>
      <c r="N490" s="1016">
        <v>0</v>
      </c>
      <c r="O490" s="1017">
        <v>0</v>
      </c>
      <c r="P490" s="1016">
        <v>0</v>
      </c>
      <c r="Q490" s="1017">
        <v>0</v>
      </c>
      <c r="R490" s="1016">
        <v>0</v>
      </c>
      <c r="S490" s="1017">
        <v>0</v>
      </c>
      <c r="T490" s="1016">
        <v>0</v>
      </c>
      <c r="U490" s="1017">
        <v>0</v>
      </c>
      <c r="V490" s="1016">
        <v>0</v>
      </c>
      <c r="W490" s="1017">
        <v>0</v>
      </c>
      <c r="X490" s="1016">
        <v>0</v>
      </c>
      <c r="Y490" s="1017">
        <v>0</v>
      </c>
      <c r="Z490" s="1016">
        <v>0</v>
      </c>
      <c r="AA490" s="1017">
        <v>0</v>
      </c>
      <c r="AB490" s="1016">
        <v>0</v>
      </c>
      <c r="AC490" s="1017">
        <v>0</v>
      </c>
      <c r="AD490" s="1016">
        <v>0</v>
      </c>
      <c r="AE490" s="1017">
        <v>0</v>
      </c>
      <c r="AF490" s="1016">
        <v>0</v>
      </c>
      <c r="AG490" s="1017">
        <v>0</v>
      </c>
      <c r="AH490" s="1016">
        <v>0</v>
      </c>
      <c r="AI490" s="1017">
        <v>0</v>
      </c>
      <c r="AJ490" s="1016">
        <v>0</v>
      </c>
      <c r="AK490" s="1017">
        <v>0</v>
      </c>
      <c r="AL490" s="1016">
        <v>0</v>
      </c>
      <c r="AM490" s="1017">
        <v>0</v>
      </c>
      <c r="AN490" s="1018">
        <v>0</v>
      </c>
      <c r="AO490" s="946"/>
      <c r="AP490" s="964"/>
      <c r="AQ490" s="946"/>
      <c r="AR490" s="1015">
        <v>0</v>
      </c>
      <c r="AS490" s="1016">
        <v>0</v>
      </c>
      <c r="AT490" s="1017">
        <v>0</v>
      </c>
      <c r="AU490" s="1016">
        <v>0</v>
      </c>
      <c r="AV490" s="1017">
        <v>0</v>
      </c>
      <c r="AW490" s="1016">
        <v>0</v>
      </c>
      <c r="AX490" s="1017">
        <v>0</v>
      </c>
      <c r="AY490" s="1016">
        <v>0</v>
      </c>
      <c r="AZ490" s="1017">
        <v>0</v>
      </c>
      <c r="BA490" s="1016">
        <v>0</v>
      </c>
      <c r="BB490" s="1017">
        <v>0</v>
      </c>
      <c r="BC490" s="1016">
        <v>0</v>
      </c>
      <c r="BD490" s="1017">
        <v>0</v>
      </c>
      <c r="BE490" s="1016">
        <v>0</v>
      </c>
      <c r="BF490" s="1017">
        <v>0</v>
      </c>
      <c r="BG490" s="1016">
        <v>0</v>
      </c>
      <c r="BH490" s="1017">
        <v>0</v>
      </c>
      <c r="BI490" s="1016">
        <v>0</v>
      </c>
      <c r="BJ490" s="1017">
        <v>0</v>
      </c>
      <c r="BK490" s="1016">
        <v>0</v>
      </c>
      <c r="BL490" s="1017">
        <v>0</v>
      </c>
      <c r="BM490" s="1016">
        <v>0</v>
      </c>
      <c r="BN490" s="1017">
        <v>0</v>
      </c>
      <c r="BO490" s="1016">
        <v>0</v>
      </c>
      <c r="BP490" s="1017">
        <v>0</v>
      </c>
      <c r="BQ490" s="1016">
        <v>0</v>
      </c>
      <c r="BR490" s="1017">
        <v>0</v>
      </c>
      <c r="BS490" s="1016">
        <v>0</v>
      </c>
      <c r="BT490" s="1017">
        <v>0</v>
      </c>
      <c r="BU490" s="1016">
        <v>0</v>
      </c>
      <c r="BV490" s="1017">
        <v>0</v>
      </c>
      <c r="BW490" s="1016">
        <v>0</v>
      </c>
      <c r="BX490" s="1017">
        <v>0</v>
      </c>
      <c r="BY490" s="1016">
        <v>0</v>
      </c>
      <c r="BZ490" s="1017">
        <v>0</v>
      </c>
      <c r="CA490" s="1018">
        <v>0</v>
      </c>
      <c r="CB490" s="946"/>
      <c r="CC490" s="971"/>
      <c r="CD490" s="946"/>
      <c r="CE490" s="972"/>
      <c r="CF490" s="946"/>
      <c r="CG490" s="1015">
        <v>0</v>
      </c>
      <c r="CH490" s="1016">
        <v>0</v>
      </c>
      <c r="CI490" s="1017">
        <v>0</v>
      </c>
      <c r="CJ490" s="1016">
        <v>0</v>
      </c>
      <c r="CK490" s="1017">
        <v>0</v>
      </c>
      <c r="CL490" s="1016">
        <v>0</v>
      </c>
      <c r="CM490" s="1017">
        <v>0</v>
      </c>
      <c r="CN490" s="1016">
        <v>0</v>
      </c>
      <c r="CO490" s="1017">
        <v>0</v>
      </c>
      <c r="CP490" s="1016">
        <v>0</v>
      </c>
      <c r="CQ490" s="1017">
        <v>0</v>
      </c>
      <c r="CR490" s="1016">
        <v>0</v>
      </c>
      <c r="CS490" s="1017">
        <v>0</v>
      </c>
      <c r="CT490" s="1016">
        <v>0</v>
      </c>
      <c r="CU490" s="1017">
        <v>0</v>
      </c>
      <c r="CV490" s="1016">
        <v>0</v>
      </c>
      <c r="CW490" s="1017">
        <v>0</v>
      </c>
      <c r="CX490" s="1016">
        <v>0</v>
      </c>
      <c r="CY490" s="1017">
        <v>0</v>
      </c>
      <c r="CZ490" s="1016">
        <v>0</v>
      </c>
      <c r="DA490" s="1017">
        <v>0</v>
      </c>
      <c r="DB490" s="1016">
        <v>0</v>
      </c>
      <c r="DC490" s="1017">
        <v>0</v>
      </c>
      <c r="DD490" s="1016">
        <v>0</v>
      </c>
      <c r="DE490" s="1017">
        <v>0</v>
      </c>
      <c r="DF490" s="1016">
        <v>0</v>
      </c>
      <c r="DG490" s="1017">
        <v>0</v>
      </c>
      <c r="DH490" s="1016">
        <v>0</v>
      </c>
      <c r="DI490" s="1017">
        <v>0</v>
      </c>
      <c r="DJ490" s="1016">
        <v>0</v>
      </c>
      <c r="DK490" s="1017">
        <v>0</v>
      </c>
      <c r="DL490" s="1016">
        <v>0</v>
      </c>
      <c r="DM490" s="1017">
        <v>0</v>
      </c>
      <c r="DN490" s="1016">
        <v>0</v>
      </c>
      <c r="DO490" s="1017">
        <v>0</v>
      </c>
      <c r="DP490" s="1018">
        <v>0</v>
      </c>
      <c r="DQ490" s="946"/>
      <c r="DR490" s="973"/>
      <c r="DS490" s="946"/>
      <c r="DT490" s="1015">
        <v>0</v>
      </c>
      <c r="DU490" s="1016">
        <v>0</v>
      </c>
      <c r="DV490" s="1017">
        <v>0</v>
      </c>
      <c r="DW490" s="1016">
        <v>0</v>
      </c>
      <c r="DX490" s="1017">
        <v>0</v>
      </c>
      <c r="DY490" s="1016">
        <v>0</v>
      </c>
      <c r="DZ490" s="1017">
        <v>0</v>
      </c>
      <c r="EA490" s="1016">
        <v>0</v>
      </c>
      <c r="EB490" s="1017">
        <v>0</v>
      </c>
      <c r="EC490" s="1016">
        <v>0</v>
      </c>
      <c r="ED490" s="1017">
        <v>0</v>
      </c>
      <c r="EE490" s="1016">
        <v>0</v>
      </c>
      <c r="EF490" s="1017">
        <v>0</v>
      </c>
      <c r="EG490" s="1016">
        <v>0</v>
      </c>
      <c r="EH490" s="1017">
        <v>0</v>
      </c>
      <c r="EI490" s="1016">
        <v>0</v>
      </c>
      <c r="EJ490" s="1017">
        <v>0</v>
      </c>
      <c r="EK490" s="1016">
        <v>0</v>
      </c>
      <c r="EL490" s="1017">
        <v>0</v>
      </c>
      <c r="EM490" s="1016">
        <v>0</v>
      </c>
      <c r="EN490" s="1017">
        <v>0</v>
      </c>
      <c r="EO490" s="1016">
        <v>0</v>
      </c>
      <c r="EP490" s="1017">
        <v>0</v>
      </c>
      <c r="EQ490" s="1016">
        <v>0</v>
      </c>
      <c r="ER490" s="1017">
        <v>0</v>
      </c>
      <c r="ES490" s="1016">
        <v>0</v>
      </c>
      <c r="ET490" s="1017">
        <v>0</v>
      </c>
      <c r="EU490" s="1016">
        <v>0</v>
      </c>
      <c r="EV490" s="1017">
        <v>0</v>
      </c>
      <c r="EW490" s="1016">
        <v>0</v>
      </c>
      <c r="EX490" s="1017">
        <v>0</v>
      </c>
      <c r="EY490" s="1016">
        <v>0</v>
      </c>
      <c r="EZ490" s="1017">
        <v>0</v>
      </c>
      <c r="FA490" s="1016">
        <v>0</v>
      </c>
      <c r="FB490" s="1017">
        <v>0</v>
      </c>
      <c r="FC490" s="1018">
        <v>0</v>
      </c>
      <c r="FD490" s="946"/>
      <c r="FE490" s="974"/>
      <c r="FF490" s="946"/>
      <c r="FG490" s="975"/>
      <c r="FI490" s="1019" t="b">
        <v>1</v>
      </c>
    </row>
    <row r="491" spans="2:165" hidden="1" outlineLevel="1">
      <c r="B491" s="976">
        <v>469</v>
      </c>
      <c r="C491" s="977" t="s">
        <v>798</v>
      </c>
      <c r="E491" s="978">
        <v>0</v>
      </c>
      <c r="F491" s="979">
        <v>0</v>
      </c>
      <c r="G491" s="980">
        <v>0</v>
      </c>
      <c r="H491" s="979">
        <v>0</v>
      </c>
      <c r="I491" s="980">
        <v>0</v>
      </c>
      <c r="J491" s="979">
        <v>0</v>
      </c>
      <c r="K491" s="980">
        <v>0</v>
      </c>
      <c r="L491" s="979">
        <v>0</v>
      </c>
      <c r="M491" s="980">
        <v>0</v>
      </c>
      <c r="N491" s="979">
        <v>0</v>
      </c>
      <c r="O491" s="980">
        <v>0</v>
      </c>
      <c r="P491" s="979">
        <v>0</v>
      </c>
      <c r="Q491" s="980">
        <v>0</v>
      </c>
      <c r="R491" s="979">
        <v>0</v>
      </c>
      <c r="S491" s="980">
        <v>0</v>
      </c>
      <c r="T491" s="979">
        <v>0</v>
      </c>
      <c r="U491" s="980">
        <v>0</v>
      </c>
      <c r="V491" s="979">
        <v>0</v>
      </c>
      <c r="W491" s="980">
        <v>0</v>
      </c>
      <c r="X491" s="979">
        <v>0</v>
      </c>
      <c r="Y491" s="980">
        <v>0</v>
      </c>
      <c r="Z491" s="979">
        <v>0</v>
      </c>
      <c r="AA491" s="980">
        <v>0</v>
      </c>
      <c r="AB491" s="979">
        <v>0</v>
      </c>
      <c r="AC491" s="980">
        <v>0</v>
      </c>
      <c r="AD491" s="979">
        <v>0</v>
      </c>
      <c r="AE491" s="980">
        <v>0</v>
      </c>
      <c r="AF491" s="979">
        <v>0</v>
      </c>
      <c r="AG491" s="980">
        <v>0</v>
      </c>
      <c r="AH491" s="979">
        <v>0</v>
      </c>
      <c r="AI491" s="980">
        <v>0</v>
      </c>
      <c r="AJ491" s="979">
        <v>0</v>
      </c>
      <c r="AK491" s="980">
        <v>0</v>
      </c>
      <c r="AL491" s="979">
        <v>0</v>
      </c>
      <c r="AM491" s="980">
        <v>0</v>
      </c>
      <c r="AN491" s="981">
        <v>0</v>
      </c>
      <c r="AO491" s="946"/>
      <c r="AP491" s="964"/>
      <c r="AQ491" s="946"/>
      <c r="AR491" s="978">
        <v>0</v>
      </c>
      <c r="AS491" s="979">
        <v>0</v>
      </c>
      <c r="AT491" s="980">
        <v>0</v>
      </c>
      <c r="AU491" s="979">
        <v>0</v>
      </c>
      <c r="AV491" s="980">
        <v>0</v>
      </c>
      <c r="AW491" s="979">
        <v>0</v>
      </c>
      <c r="AX491" s="980">
        <v>0</v>
      </c>
      <c r="AY491" s="979">
        <v>0</v>
      </c>
      <c r="AZ491" s="980">
        <v>0</v>
      </c>
      <c r="BA491" s="979">
        <v>0</v>
      </c>
      <c r="BB491" s="980">
        <v>0</v>
      </c>
      <c r="BC491" s="979">
        <v>0</v>
      </c>
      <c r="BD491" s="980">
        <v>0</v>
      </c>
      <c r="BE491" s="979">
        <v>0</v>
      </c>
      <c r="BF491" s="980">
        <v>0</v>
      </c>
      <c r="BG491" s="979">
        <v>0</v>
      </c>
      <c r="BH491" s="980">
        <v>0</v>
      </c>
      <c r="BI491" s="979">
        <v>0</v>
      </c>
      <c r="BJ491" s="980">
        <v>0</v>
      </c>
      <c r="BK491" s="979">
        <v>0</v>
      </c>
      <c r="BL491" s="980">
        <v>0</v>
      </c>
      <c r="BM491" s="979">
        <v>0</v>
      </c>
      <c r="BN491" s="980">
        <v>0</v>
      </c>
      <c r="BO491" s="979">
        <v>0</v>
      </c>
      <c r="BP491" s="980">
        <v>0</v>
      </c>
      <c r="BQ491" s="979">
        <v>0</v>
      </c>
      <c r="BR491" s="980">
        <v>0</v>
      </c>
      <c r="BS491" s="979">
        <v>0</v>
      </c>
      <c r="BT491" s="980">
        <v>0</v>
      </c>
      <c r="BU491" s="979">
        <v>0</v>
      </c>
      <c r="BV491" s="980">
        <v>0</v>
      </c>
      <c r="BW491" s="979">
        <v>0</v>
      </c>
      <c r="BX491" s="980">
        <v>0</v>
      </c>
      <c r="BY491" s="979">
        <v>0</v>
      </c>
      <c r="BZ491" s="980">
        <v>0</v>
      </c>
      <c r="CA491" s="981">
        <v>0</v>
      </c>
      <c r="CB491" s="946"/>
      <c r="CC491" s="971"/>
      <c r="CD491" s="946"/>
      <c r="CE491" s="972"/>
      <c r="CF491" s="946"/>
      <c r="CG491" s="978">
        <v>0</v>
      </c>
      <c r="CH491" s="979">
        <v>0</v>
      </c>
      <c r="CI491" s="980">
        <v>0</v>
      </c>
      <c r="CJ491" s="979">
        <v>0</v>
      </c>
      <c r="CK491" s="980">
        <v>0</v>
      </c>
      <c r="CL491" s="979">
        <v>0</v>
      </c>
      <c r="CM491" s="980">
        <v>0</v>
      </c>
      <c r="CN491" s="979">
        <v>0</v>
      </c>
      <c r="CO491" s="980">
        <v>0</v>
      </c>
      <c r="CP491" s="979">
        <v>0</v>
      </c>
      <c r="CQ491" s="980">
        <v>0</v>
      </c>
      <c r="CR491" s="979">
        <v>0</v>
      </c>
      <c r="CS491" s="980">
        <v>0</v>
      </c>
      <c r="CT491" s="979">
        <v>0</v>
      </c>
      <c r="CU491" s="980">
        <v>0</v>
      </c>
      <c r="CV491" s="979">
        <v>0</v>
      </c>
      <c r="CW491" s="980">
        <v>0</v>
      </c>
      <c r="CX491" s="979">
        <v>0</v>
      </c>
      <c r="CY491" s="980">
        <v>0</v>
      </c>
      <c r="CZ491" s="979">
        <v>0</v>
      </c>
      <c r="DA491" s="980">
        <v>0</v>
      </c>
      <c r="DB491" s="979">
        <v>0</v>
      </c>
      <c r="DC491" s="980">
        <v>0</v>
      </c>
      <c r="DD491" s="979">
        <v>0</v>
      </c>
      <c r="DE491" s="980">
        <v>0</v>
      </c>
      <c r="DF491" s="979">
        <v>0</v>
      </c>
      <c r="DG491" s="980">
        <v>0</v>
      </c>
      <c r="DH491" s="979">
        <v>0</v>
      </c>
      <c r="DI491" s="980">
        <v>0</v>
      </c>
      <c r="DJ491" s="979">
        <v>0</v>
      </c>
      <c r="DK491" s="980">
        <v>0</v>
      </c>
      <c r="DL491" s="979">
        <v>0</v>
      </c>
      <c r="DM491" s="980">
        <v>0</v>
      </c>
      <c r="DN491" s="979">
        <v>0</v>
      </c>
      <c r="DO491" s="980">
        <v>0</v>
      </c>
      <c r="DP491" s="981">
        <v>0</v>
      </c>
      <c r="DQ491" s="946"/>
      <c r="DR491" s="973"/>
      <c r="DS491" s="946"/>
      <c r="DT491" s="978">
        <v>0</v>
      </c>
      <c r="DU491" s="979">
        <v>0</v>
      </c>
      <c r="DV491" s="980">
        <v>0</v>
      </c>
      <c r="DW491" s="979">
        <v>0</v>
      </c>
      <c r="DX491" s="980">
        <v>0</v>
      </c>
      <c r="DY491" s="979">
        <v>0</v>
      </c>
      <c r="DZ491" s="980">
        <v>0</v>
      </c>
      <c r="EA491" s="979">
        <v>0</v>
      </c>
      <c r="EB491" s="980">
        <v>0</v>
      </c>
      <c r="EC491" s="979">
        <v>0</v>
      </c>
      <c r="ED491" s="980">
        <v>0</v>
      </c>
      <c r="EE491" s="979">
        <v>0</v>
      </c>
      <c r="EF491" s="980">
        <v>0</v>
      </c>
      <c r="EG491" s="979">
        <v>0</v>
      </c>
      <c r="EH491" s="980">
        <v>0</v>
      </c>
      <c r="EI491" s="979">
        <v>0</v>
      </c>
      <c r="EJ491" s="980">
        <v>0</v>
      </c>
      <c r="EK491" s="979">
        <v>0</v>
      </c>
      <c r="EL491" s="980">
        <v>0</v>
      </c>
      <c r="EM491" s="979">
        <v>0</v>
      </c>
      <c r="EN491" s="980">
        <v>0</v>
      </c>
      <c r="EO491" s="979">
        <v>0</v>
      </c>
      <c r="EP491" s="980">
        <v>0</v>
      </c>
      <c r="EQ491" s="979">
        <v>0</v>
      </c>
      <c r="ER491" s="980">
        <v>0</v>
      </c>
      <c r="ES491" s="979">
        <v>0</v>
      </c>
      <c r="ET491" s="980">
        <v>0</v>
      </c>
      <c r="EU491" s="979">
        <v>0</v>
      </c>
      <c r="EV491" s="980">
        <v>0</v>
      </c>
      <c r="EW491" s="979">
        <v>0</v>
      </c>
      <c r="EX491" s="980">
        <v>0</v>
      </c>
      <c r="EY491" s="979">
        <v>0</v>
      </c>
      <c r="EZ491" s="980">
        <v>0</v>
      </c>
      <c r="FA491" s="979">
        <v>0</v>
      </c>
      <c r="FB491" s="980">
        <v>0</v>
      </c>
      <c r="FC491" s="981">
        <v>0</v>
      </c>
      <c r="FD491" s="946"/>
      <c r="FE491" s="974"/>
      <c r="FF491" s="946"/>
      <c r="FG491" s="975"/>
      <c r="FI491" s="982" t="b">
        <v>1</v>
      </c>
    </row>
    <row r="492" spans="2:165" hidden="1" outlineLevel="1">
      <c r="B492" s="983">
        <v>470</v>
      </c>
      <c r="C492" s="984" t="s">
        <v>799</v>
      </c>
      <c r="E492" s="985">
        <v>0</v>
      </c>
      <c r="F492" s="986">
        <v>0</v>
      </c>
      <c r="G492" s="987">
        <v>0</v>
      </c>
      <c r="H492" s="986">
        <v>0</v>
      </c>
      <c r="I492" s="987">
        <v>0</v>
      </c>
      <c r="J492" s="986">
        <v>0</v>
      </c>
      <c r="K492" s="987">
        <v>0</v>
      </c>
      <c r="L492" s="986">
        <v>0</v>
      </c>
      <c r="M492" s="987">
        <v>0</v>
      </c>
      <c r="N492" s="986">
        <v>0</v>
      </c>
      <c r="O492" s="987">
        <v>0</v>
      </c>
      <c r="P492" s="986">
        <v>0</v>
      </c>
      <c r="Q492" s="987">
        <v>0</v>
      </c>
      <c r="R492" s="986">
        <v>0</v>
      </c>
      <c r="S492" s="987">
        <v>0</v>
      </c>
      <c r="T492" s="986">
        <v>0</v>
      </c>
      <c r="U492" s="987">
        <v>0</v>
      </c>
      <c r="V492" s="986">
        <v>0</v>
      </c>
      <c r="W492" s="987">
        <v>0</v>
      </c>
      <c r="X492" s="986">
        <v>0</v>
      </c>
      <c r="Y492" s="987">
        <v>0</v>
      </c>
      <c r="Z492" s="986">
        <v>0</v>
      </c>
      <c r="AA492" s="987">
        <v>0</v>
      </c>
      <c r="AB492" s="986">
        <v>0</v>
      </c>
      <c r="AC492" s="987">
        <v>0</v>
      </c>
      <c r="AD492" s="986">
        <v>0</v>
      </c>
      <c r="AE492" s="987">
        <v>0</v>
      </c>
      <c r="AF492" s="986">
        <v>0</v>
      </c>
      <c r="AG492" s="987">
        <v>0</v>
      </c>
      <c r="AH492" s="986">
        <v>0</v>
      </c>
      <c r="AI492" s="987">
        <v>0</v>
      </c>
      <c r="AJ492" s="986">
        <v>0</v>
      </c>
      <c r="AK492" s="987">
        <v>0</v>
      </c>
      <c r="AL492" s="986">
        <v>0</v>
      </c>
      <c r="AM492" s="987">
        <v>0</v>
      </c>
      <c r="AN492" s="988">
        <v>0</v>
      </c>
      <c r="AO492" s="946"/>
      <c r="AP492" s="964"/>
      <c r="AQ492" s="946"/>
      <c r="AR492" s="985">
        <v>0</v>
      </c>
      <c r="AS492" s="986">
        <v>0</v>
      </c>
      <c r="AT492" s="987">
        <v>0</v>
      </c>
      <c r="AU492" s="986">
        <v>0</v>
      </c>
      <c r="AV492" s="987">
        <v>0</v>
      </c>
      <c r="AW492" s="986">
        <v>0</v>
      </c>
      <c r="AX492" s="987">
        <v>0</v>
      </c>
      <c r="AY492" s="986">
        <v>0</v>
      </c>
      <c r="AZ492" s="987">
        <v>0</v>
      </c>
      <c r="BA492" s="986">
        <v>0</v>
      </c>
      <c r="BB492" s="987">
        <v>0</v>
      </c>
      <c r="BC492" s="986">
        <v>0</v>
      </c>
      <c r="BD492" s="987">
        <v>0</v>
      </c>
      <c r="BE492" s="986">
        <v>0</v>
      </c>
      <c r="BF492" s="987">
        <v>0</v>
      </c>
      <c r="BG492" s="986">
        <v>0</v>
      </c>
      <c r="BH492" s="987">
        <v>0</v>
      </c>
      <c r="BI492" s="986">
        <v>0</v>
      </c>
      <c r="BJ492" s="987">
        <v>0</v>
      </c>
      <c r="BK492" s="986">
        <v>0</v>
      </c>
      <c r="BL492" s="987">
        <v>0</v>
      </c>
      <c r="BM492" s="986">
        <v>0</v>
      </c>
      <c r="BN492" s="987">
        <v>0</v>
      </c>
      <c r="BO492" s="986">
        <v>0</v>
      </c>
      <c r="BP492" s="987">
        <v>0</v>
      </c>
      <c r="BQ492" s="986">
        <v>0</v>
      </c>
      <c r="BR492" s="987">
        <v>0</v>
      </c>
      <c r="BS492" s="986">
        <v>0</v>
      </c>
      <c r="BT492" s="987">
        <v>0</v>
      </c>
      <c r="BU492" s="986">
        <v>0</v>
      </c>
      <c r="BV492" s="987">
        <v>0</v>
      </c>
      <c r="BW492" s="986">
        <v>0</v>
      </c>
      <c r="BX492" s="987">
        <v>0</v>
      </c>
      <c r="BY492" s="986">
        <v>0</v>
      </c>
      <c r="BZ492" s="987">
        <v>0</v>
      </c>
      <c r="CA492" s="988">
        <v>0</v>
      </c>
      <c r="CB492" s="946"/>
      <c r="CC492" s="971"/>
      <c r="CD492" s="946"/>
      <c r="CE492" s="972"/>
      <c r="CF492" s="946"/>
      <c r="CG492" s="985">
        <v>0</v>
      </c>
      <c r="CH492" s="986">
        <v>0</v>
      </c>
      <c r="CI492" s="987">
        <v>0</v>
      </c>
      <c r="CJ492" s="986">
        <v>0</v>
      </c>
      <c r="CK492" s="987">
        <v>0</v>
      </c>
      <c r="CL492" s="986">
        <v>0</v>
      </c>
      <c r="CM492" s="987">
        <v>0</v>
      </c>
      <c r="CN492" s="986">
        <v>0</v>
      </c>
      <c r="CO492" s="987">
        <v>0</v>
      </c>
      <c r="CP492" s="986">
        <v>0</v>
      </c>
      <c r="CQ492" s="987">
        <v>0</v>
      </c>
      <c r="CR492" s="986">
        <v>0</v>
      </c>
      <c r="CS492" s="987">
        <v>0</v>
      </c>
      <c r="CT492" s="986">
        <v>0</v>
      </c>
      <c r="CU492" s="987">
        <v>0</v>
      </c>
      <c r="CV492" s="986">
        <v>0</v>
      </c>
      <c r="CW492" s="987">
        <v>0</v>
      </c>
      <c r="CX492" s="986">
        <v>0</v>
      </c>
      <c r="CY492" s="987">
        <v>0</v>
      </c>
      <c r="CZ492" s="986">
        <v>0</v>
      </c>
      <c r="DA492" s="987">
        <v>0</v>
      </c>
      <c r="DB492" s="986">
        <v>0</v>
      </c>
      <c r="DC492" s="987">
        <v>0</v>
      </c>
      <c r="DD492" s="986">
        <v>0</v>
      </c>
      <c r="DE492" s="987">
        <v>0</v>
      </c>
      <c r="DF492" s="986">
        <v>0</v>
      </c>
      <c r="DG492" s="987">
        <v>0</v>
      </c>
      <c r="DH492" s="986">
        <v>0</v>
      </c>
      <c r="DI492" s="987">
        <v>0</v>
      </c>
      <c r="DJ492" s="986">
        <v>0</v>
      </c>
      <c r="DK492" s="987">
        <v>0</v>
      </c>
      <c r="DL492" s="986">
        <v>0</v>
      </c>
      <c r="DM492" s="987">
        <v>0</v>
      </c>
      <c r="DN492" s="986">
        <v>0</v>
      </c>
      <c r="DO492" s="987">
        <v>0</v>
      </c>
      <c r="DP492" s="988">
        <v>0</v>
      </c>
      <c r="DQ492" s="946"/>
      <c r="DR492" s="973"/>
      <c r="DS492" s="946"/>
      <c r="DT492" s="985">
        <v>0</v>
      </c>
      <c r="DU492" s="986">
        <v>0</v>
      </c>
      <c r="DV492" s="987">
        <v>0</v>
      </c>
      <c r="DW492" s="986">
        <v>0</v>
      </c>
      <c r="DX492" s="987">
        <v>0</v>
      </c>
      <c r="DY492" s="986">
        <v>0</v>
      </c>
      <c r="DZ492" s="987">
        <v>0</v>
      </c>
      <c r="EA492" s="986">
        <v>0</v>
      </c>
      <c r="EB492" s="987">
        <v>0</v>
      </c>
      <c r="EC492" s="986">
        <v>0</v>
      </c>
      <c r="ED492" s="987">
        <v>0</v>
      </c>
      <c r="EE492" s="986">
        <v>0</v>
      </c>
      <c r="EF492" s="987">
        <v>0</v>
      </c>
      <c r="EG492" s="986">
        <v>0</v>
      </c>
      <c r="EH492" s="987">
        <v>0</v>
      </c>
      <c r="EI492" s="986">
        <v>0</v>
      </c>
      <c r="EJ492" s="987">
        <v>0</v>
      </c>
      <c r="EK492" s="986">
        <v>0</v>
      </c>
      <c r="EL492" s="987">
        <v>0</v>
      </c>
      <c r="EM492" s="986">
        <v>0</v>
      </c>
      <c r="EN492" s="987">
        <v>0</v>
      </c>
      <c r="EO492" s="986">
        <v>0</v>
      </c>
      <c r="EP492" s="987">
        <v>0</v>
      </c>
      <c r="EQ492" s="986">
        <v>0</v>
      </c>
      <c r="ER492" s="987">
        <v>0</v>
      </c>
      <c r="ES492" s="986">
        <v>0</v>
      </c>
      <c r="ET492" s="987">
        <v>0</v>
      </c>
      <c r="EU492" s="986">
        <v>0</v>
      </c>
      <c r="EV492" s="987">
        <v>0</v>
      </c>
      <c r="EW492" s="986">
        <v>0</v>
      </c>
      <c r="EX492" s="987">
        <v>0</v>
      </c>
      <c r="EY492" s="986">
        <v>0</v>
      </c>
      <c r="EZ492" s="987">
        <v>0</v>
      </c>
      <c r="FA492" s="986">
        <v>0</v>
      </c>
      <c r="FB492" s="987">
        <v>0</v>
      </c>
      <c r="FC492" s="988">
        <v>0</v>
      </c>
      <c r="FD492" s="946"/>
      <c r="FE492" s="974"/>
      <c r="FF492" s="946"/>
      <c r="FG492" s="975"/>
      <c r="FI492" s="989" t="b">
        <v>1</v>
      </c>
    </row>
    <row r="493" spans="2:165" hidden="1" outlineLevel="1">
      <c r="B493" s="990">
        <v>471</v>
      </c>
      <c r="C493" s="991" t="s">
        <v>800</v>
      </c>
      <c r="E493" s="992">
        <v>0</v>
      </c>
      <c r="F493" s="993">
        <v>0</v>
      </c>
      <c r="G493" s="994">
        <v>0</v>
      </c>
      <c r="H493" s="993">
        <v>0</v>
      </c>
      <c r="I493" s="994">
        <v>0</v>
      </c>
      <c r="J493" s="993">
        <v>0</v>
      </c>
      <c r="K493" s="994">
        <v>0</v>
      </c>
      <c r="L493" s="993">
        <v>0</v>
      </c>
      <c r="M493" s="994">
        <v>0</v>
      </c>
      <c r="N493" s="993">
        <v>0</v>
      </c>
      <c r="O493" s="994">
        <v>0</v>
      </c>
      <c r="P493" s="993">
        <v>0</v>
      </c>
      <c r="Q493" s="994">
        <v>0</v>
      </c>
      <c r="R493" s="993">
        <v>0</v>
      </c>
      <c r="S493" s="994">
        <v>0</v>
      </c>
      <c r="T493" s="993">
        <v>0</v>
      </c>
      <c r="U493" s="994">
        <v>0</v>
      </c>
      <c r="V493" s="993">
        <v>0</v>
      </c>
      <c r="W493" s="994">
        <v>0</v>
      </c>
      <c r="X493" s="993">
        <v>0</v>
      </c>
      <c r="Y493" s="994">
        <v>0</v>
      </c>
      <c r="Z493" s="993">
        <v>0</v>
      </c>
      <c r="AA493" s="994">
        <v>0</v>
      </c>
      <c r="AB493" s="993">
        <v>0</v>
      </c>
      <c r="AC493" s="994">
        <v>0</v>
      </c>
      <c r="AD493" s="993">
        <v>0</v>
      </c>
      <c r="AE493" s="994">
        <v>0</v>
      </c>
      <c r="AF493" s="993">
        <v>0</v>
      </c>
      <c r="AG493" s="994">
        <v>0</v>
      </c>
      <c r="AH493" s="993">
        <v>0</v>
      </c>
      <c r="AI493" s="994">
        <v>0</v>
      </c>
      <c r="AJ493" s="993">
        <v>0</v>
      </c>
      <c r="AK493" s="994">
        <v>0</v>
      </c>
      <c r="AL493" s="993">
        <v>0</v>
      </c>
      <c r="AM493" s="994">
        <v>0</v>
      </c>
      <c r="AN493" s="995">
        <v>0</v>
      </c>
      <c r="AO493" s="946"/>
      <c r="AP493" s="964"/>
      <c r="AQ493" s="946"/>
      <c r="AR493" s="992">
        <v>0</v>
      </c>
      <c r="AS493" s="993">
        <v>0</v>
      </c>
      <c r="AT493" s="994">
        <v>0</v>
      </c>
      <c r="AU493" s="993">
        <v>0</v>
      </c>
      <c r="AV493" s="994">
        <v>0</v>
      </c>
      <c r="AW493" s="993">
        <v>0</v>
      </c>
      <c r="AX493" s="994">
        <v>0</v>
      </c>
      <c r="AY493" s="993">
        <v>0</v>
      </c>
      <c r="AZ493" s="994">
        <v>0</v>
      </c>
      <c r="BA493" s="993">
        <v>0</v>
      </c>
      <c r="BB493" s="994">
        <v>0</v>
      </c>
      <c r="BC493" s="993">
        <v>0</v>
      </c>
      <c r="BD493" s="994">
        <v>0</v>
      </c>
      <c r="BE493" s="993">
        <v>0</v>
      </c>
      <c r="BF493" s="994">
        <v>0</v>
      </c>
      <c r="BG493" s="993">
        <v>0</v>
      </c>
      <c r="BH493" s="994">
        <v>0</v>
      </c>
      <c r="BI493" s="993">
        <v>0</v>
      </c>
      <c r="BJ493" s="994">
        <v>0</v>
      </c>
      <c r="BK493" s="993">
        <v>0</v>
      </c>
      <c r="BL493" s="994">
        <v>0</v>
      </c>
      <c r="BM493" s="993">
        <v>0</v>
      </c>
      <c r="BN493" s="994">
        <v>0</v>
      </c>
      <c r="BO493" s="993">
        <v>0</v>
      </c>
      <c r="BP493" s="994">
        <v>0</v>
      </c>
      <c r="BQ493" s="993">
        <v>0</v>
      </c>
      <c r="BR493" s="994">
        <v>0</v>
      </c>
      <c r="BS493" s="993">
        <v>0</v>
      </c>
      <c r="BT493" s="994">
        <v>0</v>
      </c>
      <c r="BU493" s="993">
        <v>0</v>
      </c>
      <c r="BV493" s="994">
        <v>0</v>
      </c>
      <c r="BW493" s="993">
        <v>0</v>
      </c>
      <c r="BX493" s="994">
        <v>0</v>
      </c>
      <c r="BY493" s="993">
        <v>0</v>
      </c>
      <c r="BZ493" s="994">
        <v>0</v>
      </c>
      <c r="CA493" s="995">
        <v>0</v>
      </c>
      <c r="CB493" s="946"/>
      <c r="CC493" s="971"/>
      <c r="CD493" s="946"/>
      <c r="CE493" s="972"/>
      <c r="CF493" s="946"/>
      <c r="CG493" s="992">
        <v>0</v>
      </c>
      <c r="CH493" s="993">
        <v>0</v>
      </c>
      <c r="CI493" s="994">
        <v>0</v>
      </c>
      <c r="CJ493" s="993">
        <v>0</v>
      </c>
      <c r="CK493" s="994">
        <v>0</v>
      </c>
      <c r="CL493" s="993">
        <v>0</v>
      </c>
      <c r="CM493" s="994">
        <v>0</v>
      </c>
      <c r="CN493" s="993">
        <v>0</v>
      </c>
      <c r="CO493" s="994">
        <v>0</v>
      </c>
      <c r="CP493" s="993">
        <v>0</v>
      </c>
      <c r="CQ493" s="994">
        <v>0</v>
      </c>
      <c r="CR493" s="993">
        <v>0</v>
      </c>
      <c r="CS493" s="994">
        <v>0</v>
      </c>
      <c r="CT493" s="993">
        <v>0</v>
      </c>
      <c r="CU493" s="994">
        <v>0</v>
      </c>
      <c r="CV493" s="993">
        <v>0</v>
      </c>
      <c r="CW493" s="994">
        <v>0</v>
      </c>
      <c r="CX493" s="993">
        <v>0</v>
      </c>
      <c r="CY493" s="994">
        <v>0</v>
      </c>
      <c r="CZ493" s="993">
        <v>0</v>
      </c>
      <c r="DA493" s="994">
        <v>0</v>
      </c>
      <c r="DB493" s="993">
        <v>0</v>
      </c>
      <c r="DC493" s="994">
        <v>0</v>
      </c>
      <c r="DD493" s="993">
        <v>0</v>
      </c>
      <c r="DE493" s="994">
        <v>0</v>
      </c>
      <c r="DF493" s="993">
        <v>0</v>
      </c>
      <c r="DG493" s="994">
        <v>0</v>
      </c>
      <c r="DH493" s="993">
        <v>0</v>
      </c>
      <c r="DI493" s="994">
        <v>0</v>
      </c>
      <c r="DJ493" s="993">
        <v>0</v>
      </c>
      <c r="DK493" s="994">
        <v>0</v>
      </c>
      <c r="DL493" s="993">
        <v>0</v>
      </c>
      <c r="DM493" s="994">
        <v>0</v>
      </c>
      <c r="DN493" s="993">
        <v>0</v>
      </c>
      <c r="DO493" s="994">
        <v>0</v>
      </c>
      <c r="DP493" s="995">
        <v>0</v>
      </c>
      <c r="DQ493" s="946"/>
      <c r="DR493" s="973"/>
      <c r="DS493" s="946"/>
      <c r="DT493" s="992">
        <v>0</v>
      </c>
      <c r="DU493" s="993">
        <v>0</v>
      </c>
      <c r="DV493" s="994">
        <v>0</v>
      </c>
      <c r="DW493" s="993">
        <v>0</v>
      </c>
      <c r="DX493" s="994">
        <v>0</v>
      </c>
      <c r="DY493" s="993">
        <v>0</v>
      </c>
      <c r="DZ493" s="994">
        <v>0</v>
      </c>
      <c r="EA493" s="993">
        <v>0</v>
      </c>
      <c r="EB493" s="994">
        <v>0</v>
      </c>
      <c r="EC493" s="993">
        <v>0</v>
      </c>
      <c r="ED493" s="994">
        <v>0</v>
      </c>
      <c r="EE493" s="993">
        <v>0</v>
      </c>
      <c r="EF493" s="994">
        <v>0</v>
      </c>
      <c r="EG493" s="993">
        <v>0</v>
      </c>
      <c r="EH493" s="994">
        <v>0</v>
      </c>
      <c r="EI493" s="993">
        <v>0</v>
      </c>
      <c r="EJ493" s="994">
        <v>0</v>
      </c>
      <c r="EK493" s="993">
        <v>0</v>
      </c>
      <c r="EL493" s="994">
        <v>0</v>
      </c>
      <c r="EM493" s="993">
        <v>0</v>
      </c>
      <c r="EN493" s="994">
        <v>0</v>
      </c>
      <c r="EO493" s="993">
        <v>0</v>
      </c>
      <c r="EP493" s="994">
        <v>0</v>
      </c>
      <c r="EQ493" s="993">
        <v>0</v>
      </c>
      <c r="ER493" s="994">
        <v>0</v>
      </c>
      <c r="ES493" s="993">
        <v>0</v>
      </c>
      <c r="ET493" s="994">
        <v>0</v>
      </c>
      <c r="EU493" s="993">
        <v>0</v>
      </c>
      <c r="EV493" s="994">
        <v>0</v>
      </c>
      <c r="EW493" s="993">
        <v>0</v>
      </c>
      <c r="EX493" s="994">
        <v>0</v>
      </c>
      <c r="EY493" s="993">
        <v>0</v>
      </c>
      <c r="EZ493" s="994">
        <v>0</v>
      </c>
      <c r="FA493" s="993">
        <v>0</v>
      </c>
      <c r="FB493" s="994">
        <v>0</v>
      </c>
      <c r="FC493" s="995">
        <v>0</v>
      </c>
      <c r="FD493" s="946"/>
      <c r="FE493" s="974"/>
      <c r="FF493" s="946"/>
      <c r="FG493" s="975"/>
      <c r="FI493" s="996" t="b">
        <v>1</v>
      </c>
    </row>
    <row r="494" spans="2:165" hidden="1" outlineLevel="1">
      <c r="B494" s="983">
        <v>472</v>
      </c>
      <c r="C494" s="984" t="s">
        <v>801</v>
      </c>
      <c r="E494" s="985">
        <v>0</v>
      </c>
      <c r="F494" s="986">
        <v>0</v>
      </c>
      <c r="G494" s="987">
        <v>0</v>
      </c>
      <c r="H494" s="986">
        <v>0</v>
      </c>
      <c r="I494" s="987">
        <v>0</v>
      </c>
      <c r="J494" s="986">
        <v>0</v>
      </c>
      <c r="K494" s="987">
        <v>0</v>
      </c>
      <c r="L494" s="986">
        <v>0</v>
      </c>
      <c r="M494" s="987">
        <v>0</v>
      </c>
      <c r="N494" s="986">
        <v>0</v>
      </c>
      <c r="O494" s="987">
        <v>0</v>
      </c>
      <c r="P494" s="986">
        <v>0</v>
      </c>
      <c r="Q494" s="987">
        <v>0</v>
      </c>
      <c r="R494" s="986">
        <v>0</v>
      </c>
      <c r="S494" s="987">
        <v>0</v>
      </c>
      <c r="T494" s="986">
        <v>0</v>
      </c>
      <c r="U494" s="987">
        <v>0</v>
      </c>
      <c r="V494" s="986">
        <v>0</v>
      </c>
      <c r="W494" s="987">
        <v>0</v>
      </c>
      <c r="X494" s="986">
        <v>0</v>
      </c>
      <c r="Y494" s="987">
        <v>0</v>
      </c>
      <c r="Z494" s="986">
        <v>0</v>
      </c>
      <c r="AA494" s="987">
        <v>0</v>
      </c>
      <c r="AB494" s="986">
        <v>0</v>
      </c>
      <c r="AC494" s="987">
        <v>0</v>
      </c>
      <c r="AD494" s="986">
        <v>0</v>
      </c>
      <c r="AE494" s="987">
        <v>0</v>
      </c>
      <c r="AF494" s="986">
        <v>0</v>
      </c>
      <c r="AG494" s="987">
        <v>0</v>
      </c>
      <c r="AH494" s="986">
        <v>0</v>
      </c>
      <c r="AI494" s="987">
        <v>0</v>
      </c>
      <c r="AJ494" s="986">
        <v>0</v>
      </c>
      <c r="AK494" s="987">
        <v>0</v>
      </c>
      <c r="AL494" s="986">
        <v>0</v>
      </c>
      <c r="AM494" s="987">
        <v>0</v>
      </c>
      <c r="AN494" s="988">
        <v>0</v>
      </c>
      <c r="AO494" s="946"/>
      <c r="AP494" s="964"/>
      <c r="AQ494" s="946"/>
      <c r="AR494" s="985">
        <v>0</v>
      </c>
      <c r="AS494" s="986">
        <v>0</v>
      </c>
      <c r="AT494" s="987">
        <v>0</v>
      </c>
      <c r="AU494" s="986">
        <v>0</v>
      </c>
      <c r="AV494" s="987">
        <v>0</v>
      </c>
      <c r="AW494" s="986">
        <v>0</v>
      </c>
      <c r="AX494" s="987">
        <v>0</v>
      </c>
      <c r="AY494" s="986">
        <v>0</v>
      </c>
      <c r="AZ494" s="987">
        <v>0</v>
      </c>
      <c r="BA494" s="986">
        <v>0</v>
      </c>
      <c r="BB494" s="987">
        <v>0</v>
      </c>
      <c r="BC494" s="986">
        <v>0</v>
      </c>
      <c r="BD494" s="987">
        <v>0</v>
      </c>
      <c r="BE494" s="986">
        <v>0</v>
      </c>
      <c r="BF494" s="987">
        <v>0</v>
      </c>
      <c r="BG494" s="986">
        <v>0</v>
      </c>
      <c r="BH494" s="987">
        <v>0</v>
      </c>
      <c r="BI494" s="986">
        <v>0</v>
      </c>
      <c r="BJ494" s="987">
        <v>0</v>
      </c>
      <c r="BK494" s="986">
        <v>0</v>
      </c>
      <c r="BL494" s="987">
        <v>0</v>
      </c>
      <c r="BM494" s="986">
        <v>0</v>
      </c>
      <c r="BN494" s="987">
        <v>0</v>
      </c>
      <c r="BO494" s="986">
        <v>0</v>
      </c>
      <c r="BP494" s="987">
        <v>0</v>
      </c>
      <c r="BQ494" s="986">
        <v>0</v>
      </c>
      <c r="BR494" s="987">
        <v>0</v>
      </c>
      <c r="BS494" s="986">
        <v>0</v>
      </c>
      <c r="BT494" s="987">
        <v>0</v>
      </c>
      <c r="BU494" s="986">
        <v>0</v>
      </c>
      <c r="BV494" s="987">
        <v>0</v>
      </c>
      <c r="BW494" s="986">
        <v>0</v>
      </c>
      <c r="BX494" s="987">
        <v>0</v>
      </c>
      <c r="BY494" s="986">
        <v>0</v>
      </c>
      <c r="BZ494" s="987">
        <v>0</v>
      </c>
      <c r="CA494" s="988">
        <v>0</v>
      </c>
      <c r="CB494" s="946"/>
      <c r="CC494" s="971"/>
      <c r="CD494" s="946"/>
      <c r="CE494" s="972"/>
      <c r="CF494" s="946"/>
      <c r="CG494" s="985">
        <v>0</v>
      </c>
      <c r="CH494" s="986">
        <v>0</v>
      </c>
      <c r="CI494" s="987">
        <v>0</v>
      </c>
      <c r="CJ494" s="986">
        <v>0</v>
      </c>
      <c r="CK494" s="987">
        <v>0</v>
      </c>
      <c r="CL494" s="986">
        <v>0</v>
      </c>
      <c r="CM494" s="987">
        <v>0</v>
      </c>
      <c r="CN494" s="986">
        <v>0</v>
      </c>
      <c r="CO494" s="987">
        <v>0</v>
      </c>
      <c r="CP494" s="986">
        <v>0</v>
      </c>
      <c r="CQ494" s="987">
        <v>0</v>
      </c>
      <c r="CR494" s="986">
        <v>0</v>
      </c>
      <c r="CS494" s="987">
        <v>0</v>
      </c>
      <c r="CT494" s="986">
        <v>0</v>
      </c>
      <c r="CU494" s="987">
        <v>0</v>
      </c>
      <c r="CV494" s="986">
        <v>0</v>
      </c>
      <c r="CW494" s="987">
        <v>0</v>
      </c>
      <c r="CX494" s="986">
        <v>0</v>
      </c>
      <c r="CY494" s="987">
        <v>0</v>
      </c>
      <c r="CZ494" s="986">
        <v>0</v>
      </c>
      <c r="DA494" s="987">
        <v>0</v>
      </c>
      <c r="DB494" s="986">
        <v>0</v>
      </c>
      <c r="DC494" s="987">
        <v>0</v>
      </c>
      <c r="DD494" s="986">
        <v>0</v>
      </c>
      <c r="DE494" s="987">
        <v>0</v>
      </c>
      <c r="DF494" s="986">
        <v>0</v>
      </c>
      <c r="DG494" s="987">
        <v>0</v>
      </c>
      <c r="DH494" s="986">
        <v>0</v>
      </c>
      <c r="DI494" s="987">
        <v>0</v>
      </c>
      <c r="DJ494" s="986">
        <v>0</v>
      </c>
      <c r="DK494" s="987">
        <v>0</v>
      </c>
      <c r="DL494" s="986">
        <v>0</v>
      </c>
      <c r="DM494" s="987">
        <v>0</v>
      </c>
      <c r="DN494" s="986">
        <v>0</v>
      </c>
      <c r="DO494" s="987">
        <v>0</v>
      </c>
      <c r="DP494" s="988">
        <v>0</v>
      </c>
      <c r="DQ494" s="946"/>
      <c r="DR494" s="973"/>
      <c r="DS494" s="946"/>
      <c r="DT494" s="985">
        <v>0</v>
      </c>
      <c r="DU494" s="986">
        <v>0</v>
      </c>
      <c r="DV494" s="987">
        <v>0</v>
      </c>
      <c r="DW494" s="986">
        <v>0</v>
      </c>
      <c r="DX494" s="987">
        <v>0</v>
      </c>
      <c r="DY494" s="986">
        <v>0</v>
      </c>
      <c r="DZ494" s="987">
        <v>0</v>
      </c>
      <c r="EA494" s="986">
        <v>0</v>
      </c>
      <c r="EB494" s="987">
        <v>0</v>
      </c>
      <c r="EC494" s="986">
        <v>0</v>
      </c>
      <c r="ED494" s="987">
        <v>0</v>
      </c>
      <c r="EE494" s="986">
        <v>0</v>
      </c>
      <c r="EF494" s="987">
        <v>0</v>
      </c>
      <c r="EG494" s="986">
        <v>0</v>
      </c>
      <c r="EH494" s="987">
        <v>0</v>
      </c>
      <c r="EI494" s="986">
        <v>0</v>
      </c>
      <c r="EJ494" s="987">
        <v>0</v>
      </c>
      <c r="EK494" s="986">
        <v>0</v>
      </c>
      <c r="EL494" s="987">
        <v>0</v>
      </c>
      <c r="EM494" s="986">
        <v>0</v>
      </c>
      <c r="EN494" s="987">
        <v>0</v>
      </c>
      <c r="EO494" s="986">
        <v>0</v>
      </c>
      <c r="EP494" s="987">
        <v>0</v>
      </c>
      <c r="EQ494" s="986">
        <v>0</v>
      </c>
      <c r="ER494" s="987">
        <v>0</v>
      </c>
      <c r="ES494" s="986">
        <v>0</v>
      </c>
      <c r="ET494" s="987">
        <v>0</v>
      </c>
      <c r="EU494" s="986">
        <v>0</v>
      </c>
      <c r="EV494" s="987">
        <v>0</v>
      </c>
      <c r="EW494" s="986">
        <v>0</v>
      </c>
      <c r="EX494" s="987">
        <v>0</v>
      </c>
      <c r="EY494" s="986">
        <v>0</v>
      </c>
      <c r="EZ494" s="987">
        <v>0</v>
      </c>
      <c r="FA494" s="986">
        <v>0</v>
      </c>
      <c r="FB494" s="987">
        <v>0</v>
      </c>
      <c r="FC494" s="988">
        <v>0</v>
      </c>
      <c r="FD494" s="946"/>
      <c r="FE494" s="974"/>
      <c r="FF494" s="946"/>
      <c r="FG494" s="975"/>
      <c r="FI494" s="989" t="b">
        <v>1</v>
      </c>
    </row>
    <row r="495" spans="2:165" hidden="1" outlineLevel="1">
      <c r="B495" s="990">
        <v>473</v>
      </c>
      <c r="C495" s="991" t="s">
        <v>802</v>
      </c>
      <c r="E495" s="992">
        <v>0</v>
      </c>
      <c r="F495" s="993">
        <v>0</v>
      </c>
      <c r="G495" s="994">
        <v>0</v>
      </c>
      <c r="H495" s="993">
        <v>0</v>
      </c>
      <c r="I495" s="994">
        <v>0</v>
      </c>
      <c r="J495" s="993">
        <v>0</v>
      </c>
      <c r="K495" s="994">
        <v>0</v>
      </c>
      <c r="L495" s="993">
        <v>0</v>
      </c>
      <c r="M495" s="994">
        <v>0</v>
      </c>
      <c r="N495" s="993">
        <v>0</v>
      </c>
      <c r="O495" s="994">
        <v>0</v>
      </c>
      <c r="P495" s="993">
        <v>0</v>
      </c>
      <c r="Q495" s="994">
        <v>0</v>
      </c>
      <c r="R495" s="993">
        <v>0</v>
      </c>
      <c r="S495" s="994">
        <v>0</v>
      </c>
      <c r="T495" s="993">
        <v>0</v>
      </c>
      <c r="U495" s="994">
        <v>0</v>
      </c>
      <c r="V495" s="993">
        <v>0</v>
      </c>
      <c r="W495" s="994">
        <v>0</v>
      </c>
      <c r="X495" s="993">
        <v>0</v>
      </c>
      <c r="Y495" s="994">
        <v>0</v>
      </c>
      <c r="Z495" s="993">
        <v>0</v>
      </c>
      <c r="AA495" s="994">
        <v>0</v>
      </c>
      <c r="AB495" s="993">
        <v>0</v>
      </c>
      <c r="AC495" s="994">
        <v>0</v>
      </c>
      <c r="AD495" s="993">
        <v>0</v>
      </c>
      <c r="AE495" s="994">
        <v>0</v>
      </c>
      <c r="AF495" s="993">
        <v>0</v>
      </c>
      <c r="AG495" s="994">
        <v>0</v>
      </c>
      <c r="AH495" s="993">
        <v>0</v>
      </c>
      <c r="AI495" s="994">
        <v>0</v>
      </c>
      <c r="AJ495" s="993">
        <v>0</v>
      </c>
      <c r="AK495" s="994">
        <v>0</v>
      </c>
      <c r="AL495" s="993">
        <v>0</v>
      </c>
      <c r="AM495" s="994">
        <v>0</v>
      </c>
      <c r="AN495" s="995">
        <v>0</v>
      </c>
      <c r="AO495" s="946"/>
      <c r="AP495" s="964"/>
      <c r="AQ495" s="946"/>
      <c r="AR495" s="992">
        <v>0</v>
      </c>
      <c r="AS495" s="993">
        <v>0</v>
      </c>
      <c r="AT495" s="994">
        <v>0</v>
      </c>
      <c r="AU495" s="993">
        <v>0</v>
      </c>
      <c r="AV495" s="994">
        <v>0</v>
      </c>
      <c r="AW495" s="993">
        <v>0</v>
      </c>
      <c r="AX495" s="994">
        <v>0</v>
      </c>
      <c r="AY495" s="993">
        <v>0</v>
      </c>
      <c r="AZ495" s="994">
        <v>0</v>
      </c>
      <c r="BA495" s="993">
        <v>0</v>
      </c>
      <c r="BB495" s="994">
        <v>0</v>
      </c>
      <c r="BC495" s="993">
        <v>0</v>
      </c>
      <c r="BD495" s="994">
        <v>0</v>
      </c>
      <c r="BE495" s="993">
        <v>0</v>
      </c>
      <c r="BF495" s="994">
        <v>0</v>
      </c>
      <c r="BG495" s="993">
        <v>0</v>
      </c>
      <c r="BH495" s="994">
        <v>0</v>
      </c>
      <c r="BI495" s="993">
        <v>0</v>
      </c>
      <c r="BJ495" s="994">
        <v>0</v>
      </c>
      <c r="BK495" s="993">
        <v>0</v>
      </c>
      <c r="BL495" s="994">
        <v>0</v>
      </c>
      <c r="BM495" s="993">
        <v>0</v>
      </c>
      <c r="BN495" s="994">
        <v>0</v>
      </c>
      <c r="BO495" s="993">
        <v>0</v>
      </c>
      <c r="BP495" s="994">
        <v>0</v>
      </c>
      <c r="BQ495" s="993">
        <v>0</v>
      </c>
      <c r="BR495" s="994">
        <v>0</v>
      </c>
      <c r="BS495" s="993">
        <v>0</v>
      </c>
      <c r="BT495" s="994">
        <v>0</v>
      </c>
      <c r="BU495" s="993">
        <v>0</v>
      </c>
      <c r="BV495" s="994">
        <v>0</v>
      </c>
      <c r="BW495" s="993">
        <v>0</v>
      </c>
      <c r="BX495" s="994">
        <v>0</v>
      </c>
      <c r="BY495" s="993">
        <v>0</v>
      </c>
      <c r="BZ495" s="994">
        <v>0</v>
      </c>
      <c r="CA495" s="995">
        <v>0</v>
      </c>
      <c r="CB495" s="946"/>
      <c r="CC495" s="971"/>
      <c r="CD495" s="946"/>
      <c r="CE495" s="972"/>
      <c r="CF495" s="946"/>
      <c r="CG495" s="992">
        <v>0</v>
      </c>
      <c r="CH495" s="993">
        <v>0</v>
      </c>
      <c r="CI495" s="994">
        <v>0</v>
      </c>
      <c r="CJ495" s="993">
        <v>0</v>
      </c>
      <c r="CK495" s="994">
        <v>0</v>
      </c>
      <c r="CL495" s="993">
        <v>0</v>
      </c>
      <c r="CM495" s="994">
        <v>0</v>
      </c>
      <c r="CN495" s="993">
        <v>0</v>
      </c>
      <c r="CO495" s="994">
        <v>0</v>
      </c>
      <c r="CP495" s="993">
        <v>0</v>
      </c>
      <c r="CQ495" s="994">
        <v>0</v>
      </c>
      <c r="CR495" s="993">
        <v>0</v>
      </c>
      <c r="CS495" s="994">
        <v>0</v>
      </c>
      <c r="CT495" s="993">
        <v>0</v>
      </c>
      <c r="CU495" s="994">
        <v>0</v>
      </c>
      <c r="CV495" s="993">
        <v>0</v>
      </c>
      <c r="CW495" s="994">
        <v>0</v>
      </c>
      <c r="CX495" s="993">
        <v>0</v>
      </c>
      <c r="CY495" s="994">
        <v>0</v>
      </c>
      <c r="CZ495" s="993">
        <v>0</v>
      </c>
      <c r="DA495" s="994">
        <v>0</v>
      </c>
      <c r="DB495" s="993">
        <v>0</v>
      </c>
      <c r="DC495" s="994">
        <v>0</v>
      </c>
      <c r="DD495" s="993">
        <v>0</v>
      </c>
      <c r="DE495" s="994">
        <v>0</v>
      </c>
      <c r="DF495" s="993">
        <v>0</v>
      </c>
      <c r="DG495" s="994">
        <v>0</v>
      </c>
      <c r="DH495" s="993">
        <v>0</v>
      </c>
      <c r="DI495" s="994">
        <v>0</v>
      </c>
      <c r="DJ495" s="993">
        <v>0</v>
      </c>
      <c r="DK495" s="994">
        <v>0</v>
      </c>
      <c r="DL495" s="993">
        <v>0</v>
      </c>
      <c r="DM495" s="994">
        <v>0</v>
      </c>
      <c r="DN495" s="993">
        <v>0</v>
      </c>
      <c r="DO495" s="994">
        <v>0</v>
      </c>
      <c r="DP495" s="995">
        <v>0</v>
      </c>
      <c r="DQ495" s="946"/>
      <c r="DR495" s="973"/>
      <c r="DS495" s="946"/>
      <c r="DT495" s="992">
        <v>0</v>
      </c>
      <c r="DU495" s="993">
        <v>0</v>
      </c>
      <c r="DV495" s="994">
        <v>0</v>
      </c>
      <c r="DW495" s="993">
        <v>0</v>
      </c>
      <c r="DX495" s="994">
        <v>0</v>
      </c>
      <c r="DY495" s="993">
        <v>0</v>
      </c>
      <c r="DZ495" s="994">
        <v>0</v>
      </c>
      <c r="EA495" s="993">
        <v>0</v>
      </c>
      <c r="EB495" s="994">
        <v>0</v>
      </c>
      <c r="EC495" s="993">
        <v>0</v>
      </c>
      <c r="ED495" s="994">
        <v>0</v>
      </c>
      <c r="EE495" s="993">
        <v>0</v>
      </c>
      <c r="EF495" s="994">
        <v>0</v>
      </c>
      <c r="EG495" s="993">
        <v>0</v>
      </c>
      <c r="EH495" s="994">
        <v>0</v>
      </c>
      <c r="EI495" s="993">
        <v>0</v>
      </c>
      <c r="EJ495" s="994">
        <v>0</v>
      </c>
      <c r="EK495" s="993">
        <v>0</v>
      </c>
      <c r="EL495" s="994">
        <v>0</v>
      </c>
      <c r="EM495" s="993">
        <v>0</v>
      </c>
      <c r="EN495" s="994">
        <v>0</v>
      </c>
      <c r="EO495" s="993">
        <v>0</v>
      </c>
      <c r="EP495" s="994">
        <v>0</v>
      </c>
      <c r="EQ495" s="993">
        <v>0</v>
      </c>
      <c r="ER495" s="994">
        <v>0</v>
      </c>
      <c r="ES495" s="993">
        <v>0</v>
      </c>
      <c r="ET495" s="994">
        <v>0</v>
      </c>
      <c r="EU495" s="993">
        <v>0</v>
      </c>
      <c r="EV495" s="994">
        <v>0</v>
      </c>
      <c r="EW495" s="993">
        <v>0</v>
      </c>
      <c r="EX495" s="994">
        <v>0</v>
      </c>
      <c r="EY495" s="993">
        <v>0</v>
      </c>
      <c r="EZ495" s="994">
        <v>0</v>
      </c>
      <c r="FA495" s="993">
        <v>0</v>
      </c>
      <c r="FB495" s="994">
        <v>0</v>
      </c>
      <c r="FC495" s="995">
        <v>0</v>
      </c>
      <c r="FD495" s="946"/>
      <c r="FE495" s="974"/>
      <c r="FF495" s="946"/>
      <c r="FG495" s="975"/>
      <c r="FI495" s="996" t="b">
        <v>1</v>
      </c>
    </row>
    <row r="496" spans="2:165" hidden="1" outlineLevel="1">
      <c r="B496" s="983">
        <v>474</v>
      </c>
      <c r="C496" s="984" t="s">
        <v>803</v>
      </c>
      <c r="E496" s="985">
        <v>0</v>
      </c>
      <c r="F496" s="986">
        <v>0</v>
      </c>
      <c r="G496" s="987">
        <v>0</v>
      </c>
      <c r="H496" s="986">
        <v>0</v>
      </c>
      <c r="I496" s="987">
        <v>0</v>
      </c>
      <c r="J496" s="986">
        <v>0</v>
      </c>
      <c r="K496" s="987">
        <v>0</v>
      </c>
      <c r="L496" s="986">
        <v>0</v>
      </c>
      <c r="M496" s="987">
        <v>0</v>
      </c>
      <c r="N496" s="986">
        <v>0</v>
      </c>
      <c r="O496" s="987">
        <v>0</v>
      </c>
      <c r="P496" s="986">
        <v>0</v>
      </c>
      <c r="Q496" s="987">
        <v>0</v>
      </c>
      <c r="R496" s="986">
        <v>0</v>
      </c>
      <c r="S496" s="987">
        <v>0</v>
      </c>
      <c r="T496" s="986">
        <v>0</v>
      </c>
      <c r="U496" s="987">
        <v>0</v>
      </c>
      <c r="V496" s="986">
        <v>0</v>
      </c>
      <c r="W496" s="987">
        <v>0</v>
      </c>
      <c r="X496" s="986">
        <v>0</v>
      </c>
      <c r="Y496" s="987">
        <v>0</v>
      </c>
      <c r="Z496" s="986">
        <v>0</v>
      </c>
      <c r="AA496" s="987">
        <v>0</v>
      </c>
      <c r="AB496" s="986">
        <v>0</v>
      </c>
      <c r="AC496" s="987">
        <v>0</v>
      </c>
      <c r="AD496" s="986">
        <v>0</v>
      </c>
      <c r="AE496" s="987">
        <v>0</v>
      </c>
      <c r="AF496" s="986">
        <v>0</v>
      </c>
      <c r="AG496" s="987">
        <v>0</v>
      </c>
      <c r="AH496" s="986">
        <v>0</v>
      </c>
      <c r="AI496" s="987">
        <v>0</v>
      </c>
      <c r="AJ496" s="986">
        <v>0</v>
      </c>
      <c r="AK496" s="987">
        <v>0</v>
      </c>
      <c r="AL496" s="986">
        <v>0</v>
      </c>
      <c r="AM496" s="987">
        <v>0</v>
      </c>
      <c r="AN496" s="988">
        <v>0</v>
      </c>
      <c r="AO496" s="946"/>
      <c r="AP496" s="964"/>
      <c r="AQ496" s="946"/>
      <c r="AR496" s="985">
        <v>0</v>
      </c>
      <c r="AS496" s="986">
        <v>0</v>
      </c>
      <c r="AT496" s="987">
        <v>0</v>
      </c>
      <c r="AU496" s="986">
        <v>0</v>
      </c>
      <c r="AV496" s="987">
        <v>0</v>
      </c>
      <c r="AW496" s="986">
        <v>0</v>
      </c>
      <c r="AX496" s="987">
        <v>0</v>
      </c>
      <c r="AY496" s="986">
        <v>0</v>
      </c>
      <c r="AZ496" s="987">
        <v>0</v>
      </c>
      <c r="BA496" s="986">
        <v>0</v>
      </c>
      <c r="BB496" s="987">
        <v>0</v>
      </c>
      <c r="BC496" s="986">
        <v>0</v>
      </c>
      <c r="BD496" s="987">
        <v>0</v>
      </c>
      <c r="BE496" s="986">
        <v>0</v>
      </c>
      <c r="BF496" s="987">
        <v>0</v>
      </c>
      <c r="BG496" s="986">
        <v>0</v>
      </c>
      <c r="BH496" s="987">
        <v>0</v>
      </c>
      <c r="BI496" s="986">
        <v>0</v>
      </c>
      <c r="BJ496" s="987">
        <v>0</v>
      </c>
      <c r="BK496" s="986">
        <v>0</v>
      </c>
      <c r="BL496" s="987">
        <v>0</v>
      </c>
      <c r="BM496" s="986">
        <v>0</v>
      </c>
      <c r="BN496" s="987">
        <v>0</v>
      </c>
      <c r="BO496" s="986">
        <v>0</v>
      </c>
      <c r="BP496" s="987">
        <v>0</v>
      </c>
      <c r="BQ496" s="986">
        <v>0</v>
      </c>
      <c r="BR496" s="987">
        <v>0</v>
      </c>
      <c r="BS496" s="986">
        <v>0</v>
      </c>
      <c r="BT496" s="987">
        <v>0</v>
      </c>
      <c r="BU496" s="986">
        <v>0</v>
      </c>
      <c r="BV496" s="987">
        <v>0</v>
      </c>
      <c r="BW496" s="986">
        <v>0</v>
      </c>
      <c r="BX496" s="987">
        <v>0</v>
      </c>
      <c r="BY496" s="986">
        <v>0</v>
      </c>
      <c r="BZ496" s="987">
        <v>0</v>
      </c>
      <c r="CA496" s="988">
        <v>0</v>
      </c>
      <c r="CB496" s="946"/>
      <c r="CC496" s="971"/>
      <c r="CD496" s="946"/>
      <c r="CE496" s="972"/>
      <c r="CF496" s="946"/>
      <c r="CG496" s="985">
        <v>0</v>
      </c>
      <c r="CH496" s="986">
        <v>0</v>
      </c>
      <c r="CI496" s="987">
        <v>0</v>
      </c>
      <c r="CJ496" s="986">
        <v>0</v>
      </c>
      <c r="CK496" s="987">
        <v>0</v>
      </c>
      <c r="CL496" s="986">
        <v>0</v>
      </c>
      <c r="CM496" s="987">
        <v>0</v>
      </c>
      <c r="CN496" s="986">
        <v>0</v>
      </c>
      <c r="CO496" s="987">
        <v>0</v>
      </c>
      <c r="CP496" s="986">
        <v>0</v>
      </c>
      <c r="CQ496" s="987">
        <v>0</v>
      </c>
      <c r="CR496" s="986">
        <v>0</v>
      </c>
      <c r="CS496" s="987">
        <v>0</v>
      </c>
      <c r="CT496" s="986">
        <v>0</v>
      </c>
      <c r="CU496" s="987">
        <v>0</v>
      </c>
      <c r="CV496" s="986">
        <v>0</v>
      </c>
      <c r="CW496" s="987">
        <v>0</v>
      </c>
      <c r="CX496" s="986">
        <v>0</v>
      </c>
      <c r="CY496" s="987">
        <v>0</v>
      </c>
      <c r="CZ496" s="986">
        <v>0</v>
      </c>
      <c r="DA496" s="987">
        <v>0</v>
      </c>
      <c r="DB496" s="986">
        <v>0</v>
      </c>
      <c r="DC496" s="987">
        <v>0</v>
      </c>
      <c r="DD496" s="986">
        <v>0</v>
      </c>
      <c r="DE496" s="987">
        <v>0</v>
      </c>
      <c r="DF496" s="986">
        <v>0</v>
      </c>
      <c r="DG496" s="987">
        <v>0</v>
      </c>
      <c r="DH496" s="986">
        <v>0</v>
      </c>
      <c r="DI496" s="987">
        <v>0</v>
      </c>
      <c r="DJ496" s="986">
        <v>0</v>
      </c>
      <c r="DK496" s="987">
        <v>0</v>
      </c>
      <c r="DL496" s="986">
        <v>0</v>
      </c>
      <c r="DM496" s="987">
        <v>0</v>
      </c>
      <c r="DN496" s="986">
        <v>0</v>
      </c>
      <c r="DO496" s="987">
        <v>0</v>
      </c>
      <c r="DP496" s="988">
        <v>0</v>
      </c>
      <c r="DQ496" s="946"/>
      <c r="DR496" s="973"/>
      <c r="DS496" s="946"/>
      <c r="DT496" s="985">
        <v>0</v>
      </c>
      <c r="DU496" s="986">
        <v>0</v>
      </c>
      <c r="DV496" s="987">
        <v>0</v>
      </c>
      <c r="DW496" s="986">
        <v>0</v>
      </c>
      <c r="DX496" s="987">
        <v>0</v>
      </c>
      <c r="DY496" s="986">
        <v>0</v>
      </c>
      <c r="DZ496" s="987">
        <v>0</v>
      </c>
      <c r="EA496" s="986">
        <v>0</v>
      </c>
      <c r="EB496" s="987">
        <v>0</v>
      </c>
      <c r="EC496" s="986">
        <v>0</v>
      </c>
      <c r="ED496" s="987">
        <v>0</v>
      </c>
      <c r="EE496" s="986">
        <v>0</v>
      </c>
      <c r="EF496" s="987">
        <v>0</v>
      </c>
      <c r="EG496" s="986">
        <v>0</v>
      </c>
      <c r="EH496" s="987">
        <v>0</v>
      </c>
      <c r="EI496" s="986">
        <v>0</v>
      </c>
      <c r="EJ496" s="987">
        <v>0</v>
      </c>
      <c r="EK496" s="986">
        <v>0</v>
      </c>
      <c r="EL496" s="987">
        <v>0</v>
      </c>
      <c r="EM496" s="986">
        <v>0</v>
      </c>
      <c r="EN496" s="987">
        <v>0</v>
      </c>
      <c r="EO496" s="986">
        <v>0</v>
      </c>
      <c r="EP496" s="987">
        <v>0</v>
      </c>
      <c r="EQ496" s="986">
        <v>0</v>
      </c>
      <c r="ER496" s="987">
        <v>0</v>
      </c>
      <c r="ES496" s="986">
        <v>0</v>
      </c>
      <c r="ET496" s="987">
        <v>0</v>
      </c>
      <c r="EU496" s="986">
        <v>0</v>
      </c>
      <c r="EV496" s="987">
        <v>0</v>
      </c>
      <c r="EW496" s="986">
        <v>0</v>
      </c>
      <c r="EX496" s="987">
        <v>0</v>
      </c>
      <c r="EY496" s="986">
        <v>0</v>
      </c>
      <c r="EZ496" s="987">
        <v>0</v>
      </c>
      <c r="FA496" s="986">
        <v>0</v>
      </c>
      <c r="FB496" s="987">
        <v>0</v>
      </c>
      <c r="FC496" s="988">
        <v>0</v>
      </c>
      <c r="FD496" s="946"/>
      <c r="FE496" s="974"/>
      <c r="FF496" s="946"/>
      <c r="FG496" s="975"/>
      <c r="FI496" s="989" t="b">
        <v>1</v>
      </c>
    </row>
    <row r="497" spans="2:165" hidden="1" outlineLevel="1">
      <c r="B497" s="990">
        <v>475</v>
      </c>
      <c r="C497" s="991" t="s">
        <v>804</v>
      </c>
      <c r="E497" s="992">
        <v>0</v>
      </c>
      <c r="F497" s="993">
        <v>0</v>
      </c>
      <c r="G497" s="994">
        <v>0</v>
      </c>
      <c r="H497" s="993">
        <v>0</v>
      </c>
      <c r="I497" s="994">
        <v>0</v>
      </c>
      <c r="J497" s="993">
        <v>0</v>
      </c>
      <c r="K497" s="994">
        <v>0</v>
      </c>
      <c r="L497" s="993">
        <v>0</v>
      </c>
      <c r="M497" s="994">
        <v>0</v>
      </c>
      <c r="N497" s="993">
        <v>0</v>
      </c>
      <c r="O497" s="994">
        <v>0</v>
      </c>
      <c r="P497" s="993">
        <v>0</v>
      </c>
      <c r="Q497" s="994">
        <v>0</v>
      </c>
      <c r="R497" s="993">
        <v>0</v>
      </c>
      <c r="S497" s="994">
        <v>0</v>
      </c>
      <c r="T497" s="993">
        <v>0</v>
      </c>
      <c r="U497" s="994">
        <v>0</v>
      </c>
      <c r="V497" s="993">
        <v>0</v>
      </c>
      <c r="W497" s="994">
        <v>0</v>
      </c>
      <c r="X497" s="993">
        <v>0</v>
      </c>
      <c r="Y497" s="994">
        <v>0</v>
      </c>
      <c r="Z497" s="993">
        <v>0</v>
      </c>
      <c r="AA497" s="994">
        <v>0</v>
      </c>
      <c r="AB497" s="993">
        <v>0</v>
      </c>
      <c r="AC497" s="994">
        <v>0</v>
      </c>
      <c r="AD497" s="993">
        <v>0</v>
      </c>
      <c r="AE497" s="994">
        <v>0</v>
      </c>
      <c r="AF497" s="993">
        <v>0</v>
      </c>
      <c r="AG497" s="994">
        <v>0</v>
      </c>
      <c r="AH497" s="993">
        <v>0</v>
      </c>
      <c r="AI497" s="994">
        <v>0</v>
      </c>
      <c r="AJ497" s="993">
        <v>0</v>
      </c>
      <c r="AK497" s="994">
        <v>0</v>
      </c>
      <c r="AL497" s="993">
        <v>0</v>
      </c>
      <c r="AM497" s="994">
        <v>0</v>
      </c>
      <c r="AN497" s="995">
        <v>0</v>
      </c>
      <c r="AO497" s="946"/>
      <c r="AP497" s="964"/>
      <c r="AQ497" s="946"/>
      <c r="AR497" s="992">
        <v>0</v>
      </c>
      <c r="AS497" s="993">
        <v>0</v>
      </c>
      <c r="AT497" s="994">
        <v>0</v>
      </c>
      <c r="AU497" s="993">
        <v>0</v>
      </c>
      <c r="AV497" s="994">
        <v>0</v>
      </c>
      <c r="AW497" s="993">
        <v>0</v>
      </c>
      <c r="AX497" s="994">
        <v>0</v>
      </c>
      <c r="AY497" s="993">
        <v>0</v>
      </c>
      <c r="AZ497" s="994">
        <v>0</v>
      </c>
      <c r="BA497" s="993">
        <v>0</v>
      </c>
      <c r="BB497" s="994">
        <v>0</v>
      </c>
      <c r="BC497" s="993">
        <v>0</v>
      </c>
      <c r="BD497" s="994">
        <v>0</v>
      </c>
      <c r="BE497" s="993">
        <v>0</v>
      </c>
      <c r="BF497" s="994">
        <v>0</v>
      </c>
      <c r="BG497" s="993">
        <v>0</v>
      </c>
      <c r="BH497" s="994">
        <v>0</v>
      </c>
      <c r="BI497" s="993">
        <v>0</v>
      </c>
      <c r="BJ497" s="994">
        <v>0</v>
      </c>
      <c r="BK497" s="993">
        <v>0</v>
      </c>
      <c r="BL497" s="994">
        <v>0</v>
      </c>
      <c r="BM497" s="993">
        <v>0</v>
      </c>
      <c r="BN497" s="994">
        <v>0</v>
      </c>
      <c r="BO497" s="993">
        <v>0</v>
      </c>
      <c r="BP497" s="994">
        <v>0</v>
      </c>
      <c r="BQ497" s="993">
        <v>0</v>
      </c>
      <c r="BR497" s="994">
        <v>0</v>
      </c>
      <c r="BS497" s="993">
        <v>0</v>
      </c>
      <c r="BT497" s="994">
        <v>0</v>
      </c>
      <c r="BU497" s="993">
        <v>0</v>
      </c>
      <c r="BV497" s="994">
        <v>0</v>
      </c>
      <c r="BW497" s="993">
        <v>0</v>
      </c>
      <c r="BX497" s="994">
        <v>0</v>
      </c>
      <c r="BY497" s="993">
        <v>0</v>
      </c>
      <c r="BZ497" s="994">
        <v>0</v>
      </c>
      <c r="CA497" s="995">
        <v>0</v>
      </c>
      <c r="CB497" s="946"/>
      <c r="CC497" s="971"/>
      <c r="CD497" s="946"/>
      <c r="CE497" s="972"/>
      <c r="CF497" s="946"/>
      <c r="CG497" s="992">
        <v>0</v>
      </c>
      <c r="CH497" s="993">
        <v>0</v>
      </c>
      <c r="CI497" s="994">
        <v>0</v>
      </c>
      <c r="CJ497" s="993">
        <v>0</v>
      </c>
      <c r="CK497" s="994">
        <v>0</v>
      </c>
      <c r="CL497" s="993">
        <v>0</v>
      </c>
      <c r="CM497" s="994">
        <v>0</v>
      </c>
      <c r="CN497" s="993">
        <v>0</v>
      </c>
      <c r="CO497" s="994">
        <v>0</v>
      </c>
      <c r="CP497" s="993">
        <v>0</v>
      </c>
      <c r="CQ497" s="994">
        <v>0</v>
      </c>
      <c r="CR497" s="993">
        <v>0</v>
      </c>
      <c r="CS497" s="994">
        <v>0</v>
      </c>
      <c r="CT497" s="993">
        <v>0</v>
      </c>
      <c r="CU497" s="994">
        <v>0</v>
      </c>
      <c r="CV497" s="993">
        <v>0</v>
      </c>
      <c r="CW497" s="994">
        <v>0</v>
      </c>
      <c r="CX497" s="993">
        <v>0</v>
      </c>
      <c r="CY497" s="994">
        <v>0</v>
      </c>
      <c r="CZ497" s="993">
        <v>0</v>
      </c>
      <c r="DA497" s="994">
        <v>0</v>
      </c>
      <c r="DB497" s="993">
        <v>0</v>
      </c>
      <c r="DC497" s="994">
        <v>0</v>
      </c>
      <c r="DD497" s="993">
        <v>0</v>
      </c>
      <c r="DE497" s="994">
        <v>0</v>
      </c>
      <c r="DF497" s="993">
        <v>0</v>
      </c>
      <c r="DG497" s="994">
        <v>0</v>
      </c>
      <c r="DH497" s="993">
        <v>0</v>
      </c>
      <c r="DI497" s="994">
        <v>0</v>
      </c>
      <c r="DJ497" s="993">
        <v>0</v>
      </c>
      <c r="DK497" s="994">
        <v>0</v>
      </c>
      <c r="DL497" s="993">
        <v>0</v>
      </c>
      <c r="DM497" s="994">
        <v>0</v>
      </c>
      <c r="DN497" s="993">
        <v>0</v>
      </c>
      <c r="DO497" s="994">
        <v>0</v>
      </c>
      <c r="DP497" s="995">
        <v>0</v>
      </c>
      <c r="DQ497" s="946"/>
      <c r="DR497" s="973"/>
      <c r="DS497" s="946"/>
      <c r="DT497" s="992">
        <v>0</v>
      </c>
      <c r="DU497" s="993">
        <v>0</v>
      </c>
      <c r="DV497" s="994">
        <v>0</v>
      </c>
      <c r="DW497" s="993">
        <v>0</v>
      </c>
      <c r="DX497" s="994">
        <v>0</v>
      </c>
      <c r="DY497" s="993">
        <v>0</v>
      </c>
      <c r="DZ497" s="994">
        <v>0</v>
      </c>
      <c r="EA497" s="993">
        <v>0</v>
      </c>
      <c r="EB497" s="994">
        <v>0</v>
      </c>
      <c r="EC497" s="993">
        <v>0</v>
      </c>
      <c r="ED497" s="994">
        <v>0</v>
      </c>
      <c r="EE497" s="993">
        <v>0</v>
      </c>
      <c r="EF497" s="994">
        <v>0</v>
      </c>
      <c r="EG497" s="993">
        <v>0</v>
      </c>
      <c r="EH497" s="994">
        <v>0</v>
      </c>
      <c r="EI497" s="993">
        <v>0</v>
      </c>
      <c r="EJ497" s="994">
        <v>0</v>
      </c>
      <c r="EK497" s="993">
        <v>0</v>
      </c>
      <c r="EL497" s="994">
        <v>0</v>
      </c>
      <c r="EM497" s="993">
        <v>0</v>
      </c>
      <c r="EN497" s="994">
        <v>0</v>
      </c>
      <c r="EO497" s="993">
        <v>0</v>
      </c>
      <c r="EP497" s="994">
        <v>0</v>
      </c>
      <c r="EQ497" s="993">
        <v>0</v>
      </c>
      <c r="ER497" s="994">
        <v>0</v>
      </c>
      <c r="ES497" s="993">
        <v>0</v>
      </c>
      <c r="ET497" s="994">
        <v>0</v>
      </c>
      <c r="EU497" s="993">
        <v>0</v>
      </c>
      <c r="EV497" s="994">
        <v>0</v>
      </c>
      <c r="EW497" s="993">
        <v>0</v>
      </c>
      <c r="EX497" s="994">
        <v>0</v>
      </c>
      <c r="EY497" s="993">
        <v>0</v>
      </c>
      <c r="EZ497" s="994">
        <v>0</v>
      </c>
      <c r="FA497" s="993">
        <v>0</v>
      </c>
      <c r="FB497" s="994">
        <v>0</v>
      </c>
      <c r="FC497" s="995">
        <v>0</v>
      </c>
      <c r="FD497" s="946"/>
      <c r="FE497" s="974"/>
      <c r="FF497" s="946"/>
      <c r="FG497" s="975"/>
      <c r="FI497" s="996" t="b">
        <v>1</v>
      </c>
    </row>
    <row r="498" spans="2:165" hidden="1" outlineLevel="1">
      <c r="B498" s="1013">
        <v>476</v>
      </c>
      <c r="C498" s="1021" t="s">
        <v>805</v>
      </c>
      <c r="E498" s="1015">
        <v>0</v>
      </c>
      <c r="F498" s="1016">
        <v>0</v>
      </c>
      <c r="G498" s="1017">
        <v>0</v>
      </c>
      <c r="H498" s="1016">
        <v>0</v>
      </c>
      <c r="I498" s="1017">
        <v>0</v>
      </c>
      <c r="J498" s="1016">
        <v>0</v>
      </c>
      <c r="K498" s="1017">
        <v>0</v>
      </c>
      <c r="L498" s="1016">
        <v>0</v>
      </c>
      <c r="M498" s="1017">
        <v>0</v>
      </c>
      <c r="N498" s="1016">
        <v>0</v>
      </c>
      <c r="O498" s="1017">
        <v>0</v>
      </c>
      <c r="P498" s="1016">
        <v>0</v>
      </c>
      <c r="Q498" s="1017">
        <v>0</v>
      </c>
      <c r="R498" s="1016">
        <v>0</v>
      </c>
      <c r="S498" s="1017">
        <v>0</v>
      </c>
      <c r="T498" s="1016">
        <v>0</v>
      </c>
      <c r="U498" s="1017">
        <v>0</v>
      </c>
      <c r="V498" s="1016">
        <v>0</v>
      </c>
      <c r="W498" s="1017">
        <v>0</v>
      </c>
      <c r="X498" s="1016">
        <v>0</v>
      </c>
      <c r="Y498" s="1017">
        <v>0</v>
      </c>
      <c r="Z498" s="1016">
        <v>0</v>
      </c>
      <c r="AA498" s="1017">
        <v>0</v>
      </c>
      <c r="AB498" s="1016">
        <v>0</v>
      </c>
      <c r="AC498" s="1017">
        <v>0</v>
      </c>
      <c r="AD498" s="1016">
        <v>0</v>
      </c>
      <c r="AE498" s="1017">
        <v>0</v>
      </c>
      <c r="AF498" s="1016">
        <v>0</v>
      </c>
      <c r="AG498" s="1017">
        <v>0</v>
      </c>
      <c r="AH498" s="1016">
        <v>0</v>
      </c>
      <c r="AI498" s="1017">
        <v>0</v>
      </c>
      <c r="AJ498" s="1016">
        <v>0</v>
      </c>
      <c r="AK498" s="1017">
        <v>0</v>
      </c>
      <c r="AL498" s="1016">
        <v>0</v>
      </c>
      <c r="AM498" s="1017">
        <v>0</v>
      </c>
      <c r="AN498" s="1018">
        <v>0</v>
      </c>
      <c r="AO498" s="946"/>
      <c r="AP498" s="964"/>
      <c r="AQ498" s="946"/>
      <c r="AR498" s="1015">
        <v>0</v>
      </c>
      <c r="AS498" s="1016">
        <v>0</v>
      </c>
      <c r="AT498" s="1017">
        <v>0</v>
      </c>
      <c r="AU498" s="1016">
        <v>0</v>
      </c>
      <c r="AV498" s="1017">
        <v>0</v>
      </c>
      <c r="AW498" s="1016">
        <v>0</v>
      </c>
      <c r="AX498" s="1017">
        <v>0</v>
      </c>
      <c r="AY498" s="1016">
        <v>0</v>
      </c>
      <c r="AZ498" s="1017">
        <v>0</v>
      </c>
      <c r="BA498" s="1016">
        <v>0</v>
      </c>
      <c r="BB498" s="1017">
        <v>0</v>
      </c>
      <c r="BC498" s="1016">
        <v>0</v>
      </c>
      <c r="BD498" s="1017">
        <v>0</v>
      </c>
      <c r="BE498" s="1016">
        <v>0</v>
      </c>
      <c r="BF498" s="1017">
        <v>0</v>
      </c>
      <c r="BG498" s="1016">
        <v>0</v>
      </c>
      <c r="BH498" s="1017">
        <v>0</v>
      </c>
      <c r="BI498" s="1016">
        <v>0</v>
      </c>
      <c r="BJ498" s="1017">
        <v>0</v>
      </c>
      <c r="BK498" s="1016">
        <v>0</v>
      </c>
      <c r="BL498" s="1017">
        <v>0</v>
      </c>
      <c r="BM498" s="1016">
        <v>0</v>
      </c>
      <c r="BN498" s="1017">
        <v>0</v>
      </c>
      <c r="BO498" s="1016">
        <v>0</v>
      </c>
      <c r="BP498" s="1017">
        <v>0</v>
      </c>
      <c r="BQ498" s="1016">
        <v>0</v>
      </c>
      <c r="BR498" s="1017">
        <v>0</v>
      </c>
      <c r="BS498" s="1016">
        <v>0</v>
      </c>
      <c r="BT498" s="1017">
        <v>0</v>
      </c>
      <c r="BU498" s="1016">
        <v>0</v>
      </c>
      <c r="BV498" s="1017">
        <v>0</v>
      </c>
      <c r="BW498" s="1016">
        <v>0</v>
      </c>
      <c r="BX498" s="1017">
        <v>0</v>
      </c>
      <c r="BY498" s="1016">
        <v>0</v>
      </c>
      <c r="BZ498" s="1017">
        <v>0</v>
      </c>
      <c r="CA498" s="1018">
        <v>0</v>
      </c>
      <c r="CB498" s="946"/>
      <c r="CC498" s="971"/>
      <c r="CD498" s="946"/>
      <c r="CE498" s="972"/>
      <c r="CF498" s="946"/>
      <c r="CG498" s="1015">
        <v>0</v>
      </c>
      <c r="CH498" s="1016">
        <v>0</v>
      </c>
      <c r="CI498" s="1017">
        <v>0</v>
      </c>
      <c r="CJ498" s="1016">
        <v>0</v>
      </c>
      <c r="CK498" s="1017">
        <v>0</v>
      </c>
      <c r="CL498" s="1016">
        <v>0</v>
      </c>
      <c r="CM498" s="1017">
        <v>0</v>
      </c>
      <c r="CN498" s="1016">
        <v>0</v>
      </c>
      <c r="CO498" s="1017">
        <v>0</v>
      </c>
      <c r="CP498" s="1016">
        <v>0</v>
      </c>
      <c r="CQ498" s="1017">
        <v>0</v>
      </c>
      <c r="CR498" s="1016">
        <v>0</v>
      </c>
      <c r="CS498" s="1017">
        <v>0</v>
      </c>
      <c r="CT498" s="1016">
        <v>0</v>
      </c>
      <c r="CU498" s="1017">
        <v>0</v>
      </c>
      <c r="CV498" s="1016">
        <v>0</v>
      </c>
      <c r="CW498" s="1017">
        <v>0</v>
      </c>
      <c r="CX498" s="1016">
        <v>0</v>
      </c>
      <c r="CY498" s="1017">
        <v>0</v>
      </c>
      <c r="CZ498" s="1016">
        <v>0</v>
      </c>
      <c r="DA498" s="1017">
        <v>0</v>
      </c>
      <c r="DB498" s="1016">
        <v>0</v>
      </c>
      <c r="DC498" s="1017">
        <v>0</v>
      </c>
      <c r="DD498" s="1016">
        <v>0</v>
      </c>
      <c r="DE498" s="1017">
        <v>0</v>
      </c>
      <c r="DF498" s="1016">
        <v>0</v>
      </c>
      <c r="DG498" s="1017">
        <v>0</v>
      </c>
      <c r="DH498" s="1016">
        <v>0</v>
      </c>
      <c r="DI498" s="1017">
        <v>0</v>
      </c>
      <c r="DJ498" s="1016">
        <v>0</v>
      </c>
      <c r="DK498" s="1017">
        <v>0</v>
      </c>
      <c r="DL498" s="1016">
        <v>0</v>
      </c>
      <c r="DM498" s="1017">
        <v>0</v>
      </c>
      <c r="DN498" s="1016">
        <v>0</v>
      </c>
      <c r="DO498" s="1017">
        <v>0</v>
      </c>
      <c r="DP498" s="1018">
        <v>0</v>
      </c>
      <c r="DQ498" s="946"/>
      <c r="DR498" s="973"/>
      <c r="DS498" s="946"/>
      <c r="DT498" s="1015">
        <v>0</v>
      </c>
      <c r="DU498" s="1016">
        <v>0</v>
      </c>
      <c r="DV498" s="1017">
        <v>0</v>
      </c>
      <c r="DW498" s="1016">
        <v>0</v>
      </c>
      <c r="DX498" s="1017">
        <v>0</v>
      </c>
      <c r="DY498" s="1016">
        <v>0</v>
      </c>
      <c r="DZ498" s="1017">
        <v>0</v>
      </c>
      <c r="EA498" s="1016">
        <v>0</v>
      </c>
      <c r="EB498" s="1017">
        <v>0</v>
      </c>
      <c r="EC498" s="1016">
        <v>0</v>
      </c>
      <c r="ED498" s="1017">
        <v>0</v>
      </c>
      <c r="EE498" s="1016">
        <v>0</v>
      </c>
      <c r="EF498" s="1017">
        <v>0</v>
      </c>
      <c r="EG498" s="1016">
        <v>0</v>
      </c>
      <c r="EH498" s="1017">
        <v>0</v>
      </c>
      <c r="EI498" s="1016">
        <v>0</v>
      </c>
      <c r="EJ498" s="1017">
        <v>0</v>
      </c>
      <c r="EK498" s="1016">
        <v>0</v>
      </c>
      <c r="EL498" s="1017">
        <v>0</v>
      </c>
      <c r="EM498" s="1016">
        <v>0</v>
      </c>
      <c r="EN498" s="1017">
        <v>0</v>
      </c>
      <c r="EO498" s="1016">
        <v>0</v>
      </c>
      <c r="EP498" s="1017">
        <v>0</v>
      </c>
      <c r="EQ498" s="1016">
        <v>0</v>
      </c>
      <c r="ER498" s="1017">
        <v>0</v>
      </c>
      <c r="ES498" s="1016">
        <v>0</v>
      </c>
      <c r="ET498" s="1017">
        <v>0</v>
      </c>
      <c r="EU498" s="1016">
        <v>0</v>
      </c>
      <c r="EV498" s="1017">
        <v>0</v>
      </c>
      <c r="EW498" s="1016">
        <v>0</v>
      </c>
      <c r="EX498" s="1017">
        <v>0</v>
      </c>
      <c r="EY498" s="1016">
        <v>0</v>
      </c>
      <c r="EZ498" s="1017">
        <v>0</v>
      </c>
      <c r="FA498" s="1016">
        <v>0</v>
      </c>
      <c r="FB498" s="1017">
        <v>0</v>
      </c>
      <c r="FC498" s="1018">
        <v>0</v>
      </c>
      <c r="FD498" s="946"/>
      <c r="FE498" s="974"/>
      <c r="FF498" s="946"/>
      <c r="FG498" s="975"/>
      <c r="FI498" s="1019" t="b">
        <v>1</v>
      </c>
    </row>
    <row r="499" spans="2:165" hidden="1" outlineLevel="1">
      <c r="B499" s="976">
        <v>477</v>
      </c>
      <c r="C499" s="977" t="s">
        <v>317</v>
      </c>
      <c r="E499" s="978">
        <v>0</v>
      </c>
      <c r="F499" s="979">
        <v>0</v>
      </c>
      <c r="G499" s="980">
        <v>0</v>
      </c>
      <c r="H499" s="979">
        <v>0</v>
      </c>
      <c r="I499" s="980">
        <v>0</v>
      </c>
      <c r="J499" s="979">
        <v>0</v>
      </c>
      <c r="K499" s="980">
        <v>0</v>
      </c>
      <c r="L499" s="979">
        <v>0</v>
      </c>
      <c r="M499" s="980">
        <v>0</v>
      </c>
      <c r="N499" s="979">
        <v>0</v>
      </c>
      <c r="O499" s="980">
        <v>0</v>
      </c>
      <c r="P499" s="979">
        <v>0</v>
      </c>
      <c r="Q499" s="980">
        <v>0</v>
      </c>
      <c r="R499" s="979">
        <v>0</v>
      </c>
      <c r="S499" s="980">
        <v>0</v>
      </c>
      <c r="T499" s="979">
        <v>0</v>
      </c>
      <c r="U499" s="980">
        <v>0</v>
      </c>
      <c r="V499" s="979">
        <v>0</v>
      </c>
      <c r="W499" s="980">
        <v>0</v>
      </c>
      <c r="X499" s="979">
        <v>0</v>
      </c>
      <c r="Y499" s="980">
        <v>0</v>
      </c>
      <c r="Z499" s="979">
        <v>0</v>
      </c>
      <c r="AA499" s="980">
        <v>0</v>
      </c>
      <c r="AB499" s="979">
        <v>0</v>
      </c>
      <c r="AC499" s="980">
        <v>0</v>
      </c>
      <c r="AD499" s="979">
        <v>0</v>
      </c>
      <c r="AE499" s="980">
        <v>0</v>
      </c>
      <c r="AF499" s="979">
        <v>0</v>
      </c>
      <c r="AG499" s="980">
        <v>0</v>
      </c>
      <c r="AH499" s="979">
        <v>0</v>
      </c>
      <c r="AI499" s="980">
        <v>0</v>
      </c>
      <c r="AJ499" s="979">
        <v>0</v>
      </c>
      <c r="AK499" s="980">
        <v>0</v>
      </c>
      <c r="AL499" s="979">
        <v>0</v>
      </c>
      <c r="AM499" s="980">
        <v>0</v>
      </c>
      <c r="AN499" s="981">
        <v>0</v>
      </c>
      <c r="AO499" s="946"/>
      <c r="AP499" s="964"/>
      <c r="AQ499" s="946"/>
      <c r="AR499" s="978">
        <v>0</v>
      </c>
      <c r="AS499" s="979">
        <v>0</v>
      </c>
      <c r="AT499" s="980">
        <v>0</v>
      </c>
      <c r="AU499" s="979">
        <v>0</v>
      </c>
      <c r="AV499" s="980">
        <v>0</v>
      </c>
      <c r="AW499" s="979">
        <v>0</v>
      </c>
      <c r="AX499" s="980">
        <v>0</v>
      </c>
      <c r="AY499" s="979">
        <v>0</v>
      </c>
      <c r="AZ499" s="980">
        <v>0</v>
      </c>
      <c r="BA499" s="979">
        <v>0</v>
      </c>
      <c r="BB499" s="980">
        <v>0</v>
      </c>
      <c r="BC499" s="979">
        <v>0</v>
      </c>
      <c r="BD499" s="980">
        <v>0</v>
      </c>
      <c r="BE499" s="979">
        <v>0</v>
      </c>
      <c r="BF499" s="980">
        <v>0</v>
      </c>
      <c r="BG499" s="979">
        <v>0</v>
      </c>
      <c r="BH499" s="980">
        <v>0</v>
      </c>
      <c r="BI499" s="979">
        <v>0</v>
      </c>
      <c r="BJ499" s="980">
        <v>0</v>
      </c>
      <c r="BK499" s="979">
        <v>0</v>
      </c>
      <c r="BL499" s="980">
        <v>0</v>
      </c>
      <c r="BM499" s="979">
        <v>0</v>
      </c>
      <c r="BN499" s="980">
        <v>0</v>
      </c>
      <c r="BO499" s="979">
        <v>0</v>
      </c>
      <c r="BP499" s="980">
        <v>0</v>
      </c>
      <c r="BQ499" s="979">
        <v>0</v>
      </c>
      <c r="BR499" s="980">
        <v>0</v>
      </c>
      <c r="BS499" s="979">
        <v>0</v>
      </c>
      <c r="BT499" s="980">
        <v>0</v>
      </c>
      <c r="BU499" s="979">
        <v>0</v>
      </c>
      <c r="BV499" s="980">
        <v>0</v>
      </c>
      <c r="BW499" s="979">
        <v>0</v>
      </c>
      <c r="BX499" s="980">
        <v>0</v>
      </c>
      <c r="BY499" s="979">
        <v>0</v>
      </c>
      <c r="BZ499" s="980">
        <v>0</v>
      </c>
      <c r="CA499" s="981">
        <v>0</v>
      </c>
      <c r="CB499" s="946"/>
      <c r="CC499" s="971"/>
      <c r="CD499" s="946"/>
      <c r="CE499" s="972"/>
      <c r="CF499" s="946"/>
      <c r="CG499" s="978">
        <v>0</v>
      </c>
      <c r="CH499" s="979">
        <v>0</v>
      </c>
      <c r="CI499" s="980">
        <v>0</v>
      </c>
      <c r="CJ499" s="979">
        <v>0</v>
      </c>
      <c r="CK499" s="980">
        <v>0</v>
      </c>
      <c r="CL499" s="979">
        <v>0</v>
      </c>
      <c r="CM499" s="980">
        <v>0</v>
      </c>
      <c r="CN499" s="979">
        <v>0</v>
      </c>
      <c r="CO499" s="980">
        <v>0</v>
      </c>
      <c r="CP499" s="979">
        <v>0</v>
      </c>
      <c r="CQ499" s="980">
        <v>0</v>
      </c>
      <c r="CR499" s="979">
        <v>0</v>
      </c>
      <c r="CS499" s="980">
        <v>0</v>
      </c>
      <c r="CT499" s="979">
        <v>0</v>
      </c>
      <c r="CU499" s="980">
        <v>0</v>
      </c>
      <c r="CV499" s="979">
        <v>0</v>
      </c>
      <c r="CW499" s="980">
        <v>0</v>
      </c>
      <c r="CX499" s="979">
        <v>0</v>
      </c>
      <c r="CY499" s="980">
        <v>0</v>
      </c>
      <c r="CZ499" s="979">
        <v>0</v>
      </c>
      <c r="DA499" s="980">
        <v>0</v>
      </c>
      <c r="DB499" s="979">
        <v>0</v>
      </c>
      <c r="DC499" s="980">
        <v>0</v>
      </c>
      <c r="DD499" s="979">
        <v>0</v>
      </c>
      <c r="DE499" s="980">
        <v>0</v>
      </c>
      <c r="DF499" s="979">
        <v>0</v>
      </c>
      <c r="DG499" s="980">
        <v>0</v>
      </c>
      <c r="DH499" s="979">
        <v>0</v>
      </c>
      <c r="DI499" s="980">
        <v>0</v>
      </c>
      <c r="DJ499" s="979">
        <v>0</v>
      </c>
      <c r="DK499" s="980">
        <v>0</v>
      </c>
      <c r="DL499" s="979">
        <v>0</v>
      </c>
      <c r="DM499" s="980">
        <v>0</v>
      </c>
      <c r="DN499" s="979">
        <v>0</v>
      </c>
      <c r="DO499" s="980">
        <v>0</v>
      </c>
      <c r="DP499" s="981">
        <v>0</v>
      </c>
      <c r="DQ499" s="946"/>
      <c r="DR499" s="973"/>
      <c r="DS499" s="946"/>
      <c r="DT499" s="978">
        <v>0</v>
      </c>
      <c r="DU499" s="979">
        <v>0</v>
      </c>
      <c r="DV499" s="980">
        <v>0</v>
      </c>
      <c r="DW499" s="979">
        <v>0</v>
      </c>
      <c r="DX499" s="980">
        <v>0</v>
      </c>
      <c r="DY499" s="979">
        <v>0</v>
      </c>
      <c r="DZ499" s="980">
        <v>0</v>
      </c>
      <c r="EA499" s="979">
        <v>0</v>
      </c>
      <c r="EB499" s="980">
        <v>0</v>
      </c>
      <c r="EC499" s="979">
        <v>0</v>
      </c>
      <c r="ED499" s="980">
        <v>0</v>
      </c>
      <c r="EE499" s="979">
        <v>0</v>
      </c>
      <c r="EF499" s="980">
        <v>0</v>
      </c>
      <c r="EG499" s="979">
        <v>0</v>
      </c>
      <c r="EH499" s="980">
        <v>0</v>
      </c>
      <c r="EI499" s="979">
        <v>0</v>
      </c>
      <c r="EJ499" s="980">
        <v>0</v>
      </c>
      <c r="EK499" s="979">
        <v>0</v>
      </c>
      <c r="EL499" s="980">
        <v>0</v>
      </c>
      <c r="EM499" s="979">
        <v>0</v>
      </c>
      <c r="EN499" s="980">
        <v>0</v>
      </c>
      <c r="EO499" s="979">
        <v>0</v>
      </c>
      <c r="EP499" s="980">
        <v>0</v>
      </c>
      <c r="EQ499" s="979">
        <v>0</v>
      </c>
      <c r="ER499" s="980">
        <v>0</v>
      </c>
      <c r="ES499" s="979">
        <v>0</v>
      </c>
      <c r="ET499" s="980">
        <v>0</v>
      </c>
      <c r="EU499" s="979">
        <v>0</v>
      </c>
      <c r="EV499" s="980">
        <v>0</v>
      </c>
      <c r="EW499" s="979">
        <v>0</v>
      </c>
      <c r="EX499" s="980">
        <v>0</v>
      </c>
      <c r="EY499" s="979">
        <v>0</v>
      </c>
      <c r="EZ499" s="980">
        <v>0</v>
      </c>
      <c r="FA499" s="979">
        <v>0</v>
      </c>
      <c r="FB499" s="980">
        <v>0</v>
      </c>
      <c r="FC499" s="981">
        <v>0</v>
      </c>
      <c r="FD499" s="946"/>
      <c r="FE499" s="974"/>
      <c r="FF499" s="946"/>
      <c r="FG499" s="975"/>
      <c r="FI499" s="982" t="b">
        <v>1</v>
      </c>
    </row>
    <row r="500" spans="2:165" hidden="1" outlineLevel="1">
      <c r="B500" s="983">
        <v>478</v>
      </c>
      <c r="C500" s="1012" t="s">
        <v>312</v>
      </c>
      <c r="E500" s="985">
        <v>0</v>
      </c>
      <c r="F500" s="986">
        <v>0</v>
      </c>
      <c r="G500" s="987">
        <v>0</v>
      </c>
      <c r="H500" s="986">
        <v>0</v>
      </c>
      <c r="I500" s="987">
        <v>0</v>
      </c>
      <c r="J500" s="986">
        <v>0</v>
      </c>
      <c r="K500" s="987">
        <v>0</v>
      </c>
      <c r="L500" s="986">
        <v>0</v>
      </c>
      <c r="M500" s="987">
        <v>0</v>
      </c>
      <c r="N500" s="986">
        <v>0</v>
      </c>
      <c r="O500" s="987">
        <v>0</v>
      </c>
      <c r="P500" s="986">
        <v>0</v>
      </c>
      <c r="Q500" s="987">
        <v>0</v>
      </c>
      <c r="R500" s="986">
        <v>0</v>
      </c>
      <c r="S500" s="987">
        <v>0</v>
      </c>
      <c r="T500" s="986">
        <v>0</v>
      </c>
      <c r="U500" s="987">
        <v>0</v>
      </c>
      <c r="V500" s="986">
        <v>0</v>
      </c>
      <c r="W500" s="987">
        <v>0</v>
      </c>
      <c r="X500" s="986">
        <v>0</v>
      </c>
      <c r="Y500" s="987">
        <v>0</v>
      </c>
      <c r="Z500" s="986">
        <v>0</v>
      </c>
      <c r="AA500" s="987">
        <v>0</v>
      </c>
      <c r="AB500" s="986">
        <v>0</v>
      </c>
      <c r="AC500" s="987">
        <v>0</v>
      </c>
      <c r="AD500" s="986">
        <v>0</v>
      </c>
      <c r="AE500" s="987">
        <v>0</v>
      </c>
      <c r="AF500" s="986">
        <v>0</v>
      </c>
      <c r="AG500" s="987">
        <v>0</v>
      </c>
      <c r="AH500" s="986">
        <v>0</v>
      </c>
      <c r="AI500" s="987">
        <v>0</v>
      </c>
      <c r="AJ500" s="986">
        <v>0</v>
      </c>
      <c r="AK500" s="987">
        <v>0</v>
      </c>
      <c r="AL500" s="986">
        <v>0</v>
      </c>
      <c r="AM500" s="987">
        <v>0</v>
      </c>
      <c r="AN500" s="988">
        <v>0</v>
      </c>
      <c r="AO500" s="946"/>
      <c r="AP500" s="964"/>
      <c r="AQ500" s="946"/>
      <c r="AR500" s="985">
        <v>0</v>
      </c>
      <c r="AS500" s="986">
        <v>0</v>
      </c>
      <c r="AT500" s="987">
        <v>0</v>
      </c>
      <c r="AU500" s="986">
        <v>0</v>
      </c>
      <c r="AV500" s="987">
        <v>0</v>
      </c>
      <c r="AW500" s="986">
        <v>0</v>
      </c>
      <c r="AX500" s="987">
        <v>0</v>
      </c>
      <c r="AY500" s="986">
        <v>0</v>
      </c>
      <c r="AZ500" s="987">
        <v>0</v>
      </c>
      <c r="BA500" s="986">
        <v>0</v>
      </c>
      <c r="BB500" s="987">
        <v>0</v>
      </c>
      <c r="BC500" s="986">
        <v>0</v>
      </c>
      <c r="BD500" s="987">
        <v>0</v>
      </c>
      <c r="BE500" s="986">
        <v>0</v>
      </c>
      <c r="BF500" s="987">
        <v>0</v>
      </c>
      <c r="BG500" s="986">
        <v>0</v>
      </c>
      <c r="BH500" s="987">
        <v>0</v>
      </c>
      <c r="BI500" s="986">
        <v>0</v>
      </c>
      <c r="BJ500" s="987">
        <v>0</v>
      </c>
      <c r="BK500" s="986">
        <v>0</v>
      </c>
      <c r="BL500" s="987">
        <v>0</v>
      </c>
      <c r="BM500" s="986">
        <v>0</v>
      </c>
      <c r="BN500" s="987">
        <v>0</v>
      </c>
      <c r="BO500" s="986">
        <v>0</v>
      </c>
      <c r="BP500" s="987">
        <v>0</v>
      </c>
      <c r="BQ500" s="986">
        <v>0</v>
      </c>
      <c r="BR500" s="987">
        <v>0</v>
      </c>
      <c r="BS500" s="986">
        <v>0</v>
      </c>
      <c r="BT500" s="987">
        <v>0</v>
      </c>
      <c r="BU500" s="986">
        <v>0</v>
      </c>
      <c r="BV500" s="987">
        <v>0</v>
      </c>
      <c r="BW500" s="986">
        <v>0</v>
      </c>
      <c r="BX500" s="987">
        <v>0</v>
      </c>
      <c r="BY500" s="986">
        <v>0</v>
      </c>
      <c r="BZ500" s="987">
        <v>0</v>
      </c>
      <c r="CA500" s="988">
        <v>0</v>
      </c>
      <c r="CB500" s="946"/>
      <c r="CC500" s="971"/>
      <c r="CD500" s="946"/>
      <c r="CE500" s="972"/>
      <c r="CF500" s="946"/>
      <c r="CG500" s="985">
        <v>0</v>
      </c>
      <c r="CH500" s="986">
        <v>0</v>
      </c>
      <c r="CI500" s="987">
        <v>0</v>
      </c>
      <c r="CJ500" s="986">
        <v>0</v>
      </c>
      <c r="CK500" s="987">
        <v>0</v>
      </c>
      <c r="CL500" s="986">
        <v>0</v>
      </c>
      <c r="CM500" s="987">
        <v>0</v>
      </c>
      <c r="CN500" s="986">
        <v>0</v>
      </c>
      <c r="CO500" s="987">
        <v>0</v>
      </c>
      <c r="CP500" s="986">
        <v>0</v>
      </c>
      <c r="CQ500" s="987">
        <v>0</v>
      </c>
      <c r="CR500" s="986">
        <v>0</v>
      </c>
      <c r="CS500" s="987">
        <v>0</v>
      </c>
      <c r="CT500" s="986">
        <v>0</v>
      </c>
      <c r="CU500" s="987">
        <v>0</v>
      </c>
      <c r="CV500" s="986">
        <v>0</v>
      </c>
      <c r="CW500" s="987">
        <v>0</v>
      </c>
      <c r="CX500" s="986">
        <v>0</v>
      </c>
      <c r="CY500" s="987">
        <v>0</v>
      </c>
      <c r="CZ500" s="986">
        <v>0</v>
      </c>
      <c r="DA500" s="987">
        <v>0</v>
      </c>
      <c r="DB500" s="986">
        <v>0</v>
      </c>
      <c r="DC500" s="987">
        <v>0</v>
      </c>
      <c r="DD500" s="986">
        <v>0</v>
      </c>
      <c r="DE500" s="987">
        <v>0</v>
      </c>
      <c r="DF500" s="986">
        <v>0</v>
      </c>
      <c r="DG500" s="987">
        <v>0</v>
      </c>
      <c r="DH500" s="986">
        <v>0</v>
      </c>
      <c r="DI500" s="987">
        <v>0</v>
      </c>
      <c r="DJ500" s="986">
        <v>0</v>
      </c>
      <c r="DK500" s="987">
        <v>0</v>
      </c>
      <c r="DL500" s="986">
        <v>0</v>
      </c>
      <c r="DM500" s="987">
        <v>0</v>
      </c>
      <c r="DN500" s="986">
        <v>0</v>
      </c>
      <c r="DO500" s="987">
        <v>0</v>
      </c>
      <c r="DP500" s="988">
        <v>0</v>
      </c>
      <c r="DQ500" s="946"/>
      <c r="DR500" s="973"/>
      <c r="DS500" s="946"/>
      <c r="DT500" s="985">
        <v>0</v>
      </c>
      <c r="DU500" s="986">
        <v>0</v>
      </c>
      <c r="DV500" s="987">
        <v>0</v>
      </c>
      <c r="DW500" s="986">
        <v>0</v>
      </c>
      <c r="DX500" s="987">
        <v>0</v>
      </c>
      <c r="DY500" s="986">
        <v>0</v>
      </c>
      <c r="DZ500" s="987">
        <v>0</v>
      </c>
      <c r="EA500" s="986">
        <v>0</v>
      </c>
      <c r="EB500" s="987">
        <v>0</v>
      </c>
      <c r="EC500" s="986">
        <v>0</v>
      </c>
      <c r="ED500" s="987">
        <v>0</v>
      </c>
      <c r="EE500" s="986">
        <v>0</v>
      </c>
      <c r="EF500" s="987">
        <v>0</v>
      </c>
      <c r="EG500" s="986">
        <v>0</v>
      </c>
      <c r="EH500" s="987">
        <v>0</v>
      </c>
      <c r="EI500" s="986">
        <v>0</v>
      </c>
      <c r="EJ500" s="987">
        <v>0</v>
      </c>
      <c r="EK500" s="986">
        <v>0</v>
      </c>
      <c r="EL500" s="987">
        <v>0</v>
      </c>
      <c r="EM500" s="986">
        <v>0</v>
      </c>
      <c r="EN500" s="987">
        <v>0</v>
      </c>
      <c r="EO500" s="986">
        <v>0</v>
      </c>
      <c r="EP500" s="987">
        <v>0</v>
      </c>
      <c r="EQ500" s="986">
        <v>0</v>
      </c>
      <c r="ER500" s="987">
        <v>0</v>
      </c>
      <c r="ES500" s="986">
        <v>0</v>
      </c>
      <c r="ET500" s="987">
        <v>0</v>
      </c>
      <c r="EU500" s="986">
        <v>0</v>
      </c>
      <c r="EV500" s="987">
        <v>0</v>
      </c>
      <c r="EW500" s="986">
        <v>0</v>
      </c>
      <c r="EX500" s="987">
        <v>0</v>
      </c>
      <c r="EY500" s="986">
        <v>0</v>
      </c>
      <c r="EZ500" s="987">
        <v>0</v>
      </c>
      <c r="FA500" s="986">
        <v>0</v>
      </c>
      <c r="FB500" s="987">
        <v>0</v>
      </c>
      <c r="FC500" s="988">
        <v>0</v>
      </c>
      <c r="FD500" s="946"/>
      <c r="FE500" s="974"/>
      <c r="FF500" s="946"/>
      <c r="FG500" s="975"/>
      <c r="FI500" s="989" t="b">
        <v>1</v>
      </c>
    </row>
    <row r="501" spans="2:165" hidden="1" outlineLevel="1">
      <c r="B501" s="990">
        <v>479</v>
      </c>
      <c r="C501" s="991" t="s">
        <v>316</v>
      </c>
      <c r="E501" s="992">
        <v>0</v>
      </c>
      <c r="F501" s="993">
        <v>0</v>
      </c>
      <c r="G501" s="994">
        <v>0</v>
      </c>
      <c r="H501" s="993">
        <v>0</v>
      </c>
      <c r="I501" s="994">
        <v>0</v>
      </c>
      <c r="J501" s="993">
        <v>0</v>
      </c>
      <c r="K501" s="994">
        <v>0</v>
      </c>
      <c r="L501" s="993">
        <v>0</v>
      </c>
      <c r="M501" s="994">
        <v>0</v>
      </c>
      <c r="N501" s="993">
        <v>0</v>
      </c>
      <c r="O501" s="994">
        <v>0</v>
      </c>
      <c r="P501" s="993">
        <v>0</v>
      </c>
      <c r="Q501" s="994">
        <v>0</v>
      </c>
      <c r="R501" s="993">
        <v>0</v>
      </c>
      <c r="S501" s="994">
        <v>0</v>
      </c>
      <c r="T501" s="993">
        <v>0</v>
      </c>
      <c r="U501" s="994">
        <v>0</v>
      </c>
      <c r="V501" s="993">
        <v>0</v>
      </c>
      <c r="W501" s="994">
        <v>0</v>
      </c>
      <c r="X501" s="993">
        <v>0</v>
      </c>
      <c r="Y501" s="994">
        <v>0</v>
      </c>
      <c r="Z501" s="993">
        <v>0</v>
      </c>
      <c r="AA501" s="994">
        <v>0</v>
      </c>
      <c r="AB501" s="993">
        <v>0</v>
      </c>
      <c r="AC501" s="994">
        <v>0</v>
      </c>
      <c r="AD501" s="993">
        <v>0</v>
      </c>
      <c r="AE501" s="994">
        <v>0</v>
      </c>
      <c r="AF501" s="993">
        <v>0</v>
      </c>
      <c r="AG501" s="994">
        <v>0</v>
      </c>
      <c r="AH501" s="993">
        <v>0</v>
      </c>
      <c r="AI501" s="994">
        <v>0</v>
      </c>
      <c r="AJ501" s="993">
        <v>0</v>
      </c>
      <c r="AK501" s="994">
        <v>0</v>
      </c>
      <c r="AL501" s="993">
        <v>0</v>
      </c>
      <c r="AM501" s="994">
        <v>0</v>
      </c>
      <c r="AN501" s="995">
        <v>0</v>
      </c>
      <c r="AO501" s="946"/>
      <c r="AP501" s="964"/>
      <c r="AQ501" s="946"/>
      <c r="AR501" s="992">
        <v>0</v>
      </c>
      <c r="AS501" s="993">
        <v>0</v>
      </c>
      <c r="AT501" s="994">
        <v>0</v>
      </c>
      <c r="AU501" s="993">
        <v>0</v>
      </c>
      <c r="AV501" s="994">
        <v>0</v>
      </c>
      <c r="AW501" s="993">
        <v>0</v>
      </c>
      <c r="AX501" s="994">
        <v>0</v>
      </c>
      <c r="AY501" s="993">
        <v>0</v>
      </c>
      <c r="AZ501" s="994">
        <v>0</v>
      </c>
      <c r="BA501" s="993">
        <v>0</v>
      </c>
      <c r="BB501" s="994">
        <v>0</v>
      </c>
      <c r="BC501" s="993">
        <v>0</v>
      </c>
      <c r="BD501" s="994">
        <v>0</v>
      </c>
      <c r="BE501" s="993">
        <v>0</v>
      </c>
      <c r="BF501" s="994">
        <v>0</v>
      </c>
      <c r="BG501" s="993">
        <v>0</v>
      </c>
      <c r="BH501" s="994">
        <v>0</v>
      </c>
      <c r="BI501" s="993">
        <v>0</v>
      </c>
      <c r="BJ501" s="994">
        <v>0</v>
      </c>
      <c r="BK501" s="993">
        <v>0</v>
      </c>
      <c r="BL501" s="994">
        <v>0</v>
      </c>
      <c r="BM501" s="993">
        <v>0</v>
      </c>
      <c r="BN501" s="994">
        <v>0</v>
      </c>
      <c r="BO501" s="993">
        <v>0</v>
      </c>
      <c r="BP501" s="994">
        <v>0</v>
      </c>
      <c r="BQ501" s="993">
        <v>0</v>
      </c>
      <c r="BR501" s="994">
        <v>0</v>
      </c>
      <c r="BS501" s="993">
        <v>0</v>
      </c>
      <c r="BT501" s="994">
        <v>0</v>
      </c>
      <c r="BU501" s="993">
        <v>0</v>
      </c>
      <c r="BV501" s="994">
        <v>0</v>
      </c>
      <c r="BW501" s="993">
        <v>0</v>
      </c>
      <c r="BX501" s="994">
        <v>0</v>
      </c>
      <c r="BY501" s="993">
        <v>0</v>
      </c>
      <c r="BZ501" s="994">
        <v>0</v>
      </c>
      <c r="CA501" s="995">
        <v>0</v>
      </c>
      <c r="CB501" s="946"/>
      <c r="CC501" s="971"/>
      <c r="CD501" s="946"/>
      <c r="CE501" s="972"/>
      <c r="CF501" s="946"/>
      <c r="CG501" s="992">
        <v>0</v>
      </c>
      <c r="CH501" s="993">
        <v>0</v>
      </c>
      <c r="CI501" s="994">
        <v>0</v>
      </c>
      <c r="CJ501" s="993">
        <v>0</v>
      </c>
      <c r="CK501" s="994">
        <v>0</v>
      </c>
      <c r="CL501" s="993">
        <v>0</v>
      </c>
      <c r="CM501" s="994">
        <v>0</v>
      </c>
      <c r="CN501" s="993">
        <v>0</v>
      </c>
      <c r="CO501" s="994">
        <v>0</v>
      </c>
      <c r="CP501" s="993">
        <v>0</v>
      </c>
      <c r="CQ501" s="994">
        <v>0</v>
      </c>
      <c r="CR501" s="993">
        <v>0</v>
      </c>
      <c r="CS501" s="994">
        <v>0</v>
      </c>
      <c r="CT501" s="993">
        <v>0</v>
      </c>
      <c r="CU501" s="994">
        <v>0</v>
      </c>
      <c r="CV501" s="993">
        <v>0</v>
      </c>
      <c r="CW501" s="994">
        <v>0</v>
      </c>
      <c r="CX501" s="993">
        <v>0</v>
      </c>
      <c r="CY501" s="994">
        <v>0</v>
      </c>
      <c r="CZ501" s="993">
        <v>0</v>
      </c>
      <c r="DA501" s="994">
        <v>0</v>
      </c>
      <c r="DB501" s="993">
        <v>0</v>
      </c>
      <c r="DC501" s="994">
        <v>0</v>
      </c>
      <c r="DD501" s="993">
        <v>0</v>
      </c>
      <c r="DE501" s="994">
        <v>0</v>
      </c>
      <c r="DF501" s="993">
        <v>0</v>
      </c>
      <c r="DG501" s="994">
        <v>0</v>
      </c>
      <c r="DH501" s="993">
        <v>0</v>
      </c>
      <c r="DI501" s="994">
        <v>0</v>
      </c>
      <c r="DJ501" s="993">
        <v>0</v>
      </c>
      <c r="DK501" s="994">
        <v>0</v>
      </c>
      <c r="DL501" s="993">
        <v>0</v>
      </c>
      <c r="DM501" s="994">
        <v>0</v>
      </c>
      <c r="DN501" s="993">
        <v>0</v>
      </c>
      <c r="DO501" s="994">
        <v>0</v>
      </c>
      <c r="DP501" s="995">
        <v>0</v>
      </c>
      <c r="DQ501" s="946"/>
      <c r="DR501" s="973"/>
      <c r="DS501" s="946"/>
      <c r="DT501" s="992">
        <v>0</v>
      </c>
      <c r="DU501" s="993">
        <v>0</v>
      </c>
      <c r="DV501" s="994">
        <v>0</v>
      </c>
      <c r="DW501" s="993">
        <v>0</v>
      </c>
      <c r="DX501" s="994">
        <v>0</v>
      </c>
      <c r="DY501" s="993">
        <v>0</v>
      </c>
      <c r="DZ501" s="994">
        <v>0</v>
      </c>
      <c r="EA501" s="993">
        <v>0</v>
      </c>
      <c r="EB501" s="994">
        <v>0</v>
      </c>
      <c r="EC501" s="993">
        <v>0</v>
      </c>
      <c r="ED501" s="994">
        <v>0</v>
      </c>
      <c r="EE501" s="993">
        <v>0</v>
      </c>
      <c r="EF501" s="994">
        <v>0</v>
      </c>
      <c r="EG501" s="993">
        <v>0</v>
      </c>
      <c r="EH501" s="994">
        <v>0</v>
      </c>
      <c r="EI501" s="993">
        <v>0</v>
      </c>
      <c r="EJ501" s="994">
        <v>0</v>
      </c>
      <c r="EK501" s="993">
        <v>0</v>
      </c>
      <c r="EL501" s="994">
        <v>0</v>
      </c>
      <c r="EM501" s="993">
        <v>0</v>
      </c>
      <c r="EN501" s="994">
        <v>0</v>
      </c>
      <c r="EO501" s="993">
        <v>0</v>
      </c>
      <c r="EP501" s="994">
        <v>0</v>
      </c>
      <c r="EQ501" s="993">
        <v>0</v>
      </c>
      <c r="ER501" s="994">
        <v>0</v>
      </c>
      <c r="ES501" s="993">
        <v>0</v>
      </c>
      <c r="ET501" s="994">
        <v>0</v>
      </c>
      <c r="EU501" s="993">
        <v>0</v>
      </c>
      <c r="EV501" s="994">
        <v>0</v>
      </c>
      <c r="EW501" s="993">
        <v>0</v>
      </c>
      <c r="EX501" s="994">
        <v>0</v>
      </c>
      <c r="EY501" s="993">
        <v>0</v>
      </c>
      <c r="EZ501" s="994">
        <v>0</v>
      </c>
      <c r="FA501" s="993">
        <v>0</v>
      </c>
      <c r="FB501" s="994">
        <v>0</v>
      </c>
      <c r="FC501" s="995">
        <v>0</v>
      </c>
      <c r="FD501" s="946"/>
      <c r="FE501" s="974"/>
      <c r="FF501" s="946"/>
      <c r="FG501" s="975"/>
      <c r="FI501" s="996" t="b">
        <v>1</v>
      </c>
    </row>
    <row r="502" spans="2:165" hidden="1" outlineLevel="1">
      <c r="B502" s="983">
        <v>480</v>
      </c>
      <c r="C502" s="984" t="s">
        <v>318</v>
      </c>
      <c r="E502" s="985">
        <v>0</v>
      </c>
      <c r="F502" s="986">
        <v>0</v>
      </c>
      <c r="G502" s="987">
        <v>0</v>
      </c>
      <c r="H502" s="986">
        <v>0</v>
      </c>
      <c r="I502" s="987">
        <v>0</v>
      </c>
      <c r="J502" s="986">
        <v>0</v>
      </c>
      <c r="K502" s="987">
        <v>0</v>
      </c>
      <c r="L502" s="986">
        <v>0</v>
      </c>
      <c r="M502" s="987">
        <v>0</v>
      </c>
      <c r="N502" s="986">
        <v>0</v>
      </c>
      <c r="O502" s="987">
        <v>0</v>
      </c>
      <c r="P502" s="986">
        <v>0</v>
      </c>
      <c r="Q502" s="987">
        <v>0</v>
      </c>
      <c r="R502" s="986">
        <v>0</v>
      </c>
      <c r="S502" s="987">
        <v>0</v>
      </c>
      <c r="T502" s="986">
        <v>0</v>
      </c>
      <c r="U502" s="987">
        <v>0</v>
      </c>
      <c r="V502" s="986">
        <v>0</v>
      </c>
      <c r="W502" s="987">
        <v>0</v>
      </c>
      <c r="X502" s="986">
        <v>0</v>
      </c>
      <c r="Y502" s="987">
        <v>0</v>
      </c>
      <c r="Z502" s="986">
        <v>0</v>
      </c>
      <c r="AA502" s="987">
        <v>0</v>
      </c>
      <c r="AB502" s="986">
        <v>0</v>
      </c>
      <c r="AC502" s="987">
        <v>0</v>
      </c>
      <c r="AD502" s="986">
        <v>0</v>
      </c>
      <c r="AE502" s="987">
        <v>0</v>
      </c>
      <c r="AF502" s="986">
        <v>0</v>
      </c>
      <c r="AG502" s="987">
        <v>0</v>
      </c>
      <c r="AH502" s="986">
        <v>0</v>
      </c>
      <c r="AI502" s="987">
        <v>0</v>
      </c>
      <c r="AJ502" s="986">
        <v>0</v>
      </c>
      <c r="AK502" s="987">
        <v>0</v>
      </c>
      <c r="AL502" s="986">
        <v>0</v>
      </c>
      <c r="AM502" s="987">
        <v>0</v>
      </c>
      <c r="AN502" s="988">
        <v>0</v>
      </c>
      <c r="AO502" s="946"/>
      <c r="AP502" s="964"/>
      <c r="AQ502" s="946"/>
      <c r="AR502" s="985">
        <v>0</v>
      </c>
      <c r="AS502" s="986">
        <v>0</v>
      </c>
      <c r="AT502" s="987">
        <v>0</v>
      </c>
      <c r="AU502" s="986">
        <v>0</v>
      </c>
      <c r="AV502" s="987">
        <v>0</v>
      </c>
      <c r="AW502" s="986">
        <v>0</v>
      </c>
      <c r="AX502" s="987">
        <v>0</v>
      </c>
      <c r="AY502" s="986">
        <v>0</v>
      </c>
      <c r="AZ502" s="987">
        <v>0</v>
      </c>
      <c r="BA502" s="986">
        <v>0</v>
      </c>
      <c r="BB502" s="987">
        <v>0</v>
      </c>
      <c r="BC502" s="986">
        <v>0</v>
      </c>
      <c r="BD502" s="987">
        <v>0</v>
      </c>
      <c r="BE502" s="986">
        <v>0</v>
      </c>
      <c r="BF502" s="987">
        <v>0</v>
      </c>
      <c r="BG502" s="986">
        <v>0</v>
      </c>
      <c r="BH502" s="987">
        <v>0</v>
      </c>
      <c r="BI502" s="986">
        <v>0</v>
      </c>
      <c r="BJ502" s="987">
        <v>0</v>
      </c>
      <c r="BK502" s="986">
        <v>0</v>
      </c>
      <c r="BL502" s="987">
        <v>0</v>
      </c>
      <c r="BM502" s="986">
        <v>0</v>
      </c>
      <c r="BN502" s="987">
        <v>0</v>
      </c>
      <c r="BO502" s="986">
        <v>0</v>
      </c>
      <c r="BP502" s="987">
        <v>0</v>
      </c>
      <c r="BQ502" s="986">
        <v>0</v>
      </c>
      <c r="BR502" s="987">
        <v>0</v>
      </c>
      <c r="BS502" s="986">
        <v>0</v>
      </c>
      <c r="BT502" s="987">
        <v>0</v>
      </c>
      <c r="BU502" s="986">
        <v>0</v>
      </c>
      <c r="BV502" s="987">
        <v>0</v>
      </c>
      <c r="BW502" s="986">
        <v>0</v>
      </c>
      <c r="BX502" s="987">
        <v>0</v>
      </c>
      <c r="BY502" s="986">
        <v>0</v>
      </c>
      <c r="BZ502" s="987">
        <v>0</v>
      </c>
      <c r="CA502" s="988">
        <v>0</v>
      </c>
      <c r="CB502" s="946"/>
      <c r="CC502" s="971"/>
      <c r="CD502" s="946"/>
      <c r="CE502" s="972"/>
      <c r="CF502" s="946"/>
      <c r="CG502" s="985">
        <v>0</v>
      </c>
      <c r="CH502" s="986">
        <v>0</v>
      </c>
      <c r="CI502" s="987">
        <v>0</v>
      </c>
      <c r="CJ502" s="986">
        <v>0</v>
      </c>
      <c r="CK502" s="987">
        <v>0</v>
      </c>
      <c r="CL502" s="986">
        <v>0</v>
      </c>
      <c r="CM502" s="987">
        <v>0</v>
      </c>
      <c r="CN502" s="986">
        <v>0</v>
      </c>
      <c r="CO502" s="987">
        <v>0</v>
      </c>
      <c r="CP502" s="986">
        <v>0</v>
      </c>
      <c r="CQ502" s="987">
        <v>0</v>
      </c>
      <c r="CR502" s="986">
        <v>0</v>
      </c>
      <c r="CS502" s="987">
        <v>0</v>
      </c>
      <c r="CT502" s="986">
        <v>0</v>
      </c>
      <c r="CU502" s="987">
        <v>0</v>
      </c>
      <c r="CV502" s="986">
        <v>0</v>
      </c>
      <c r="CW502" s="987">
        <v>0</v>
      </c>
      <c r="CX502" s="986">
        <v>0</v>
      </c>
      <c r="CY502" s="987">
        <v>0</v>
      </c>
      <c r="CZ502" s="986">
        <v>0</v>
      </c>
      <c r="DA502" s="987">
        <v>0</v>
      </c>
      <c r="DB502" s="986">
        <v>0</v>
      </c>
      <c r="DC502" s="987">
        <v>0</v>
      </c>
      <c r="DD502" s="986">
        <v>0</v>
      </c>
      <c r="DE502" s="987">
        <v>0</v>
      </c>
      <c r="DF502" s="986">
        <v>0</v>
      </c>
      <c r="DG502" s="987">
        <v>0</v>
      </c>
      <c r="DH502" s="986">
        <v>0</v>
      </c>
      <c r="DI502" s="987">
        <v>0</v>
      </c>
      <c r="DJ502" s="986">
        <v>0</v>
      </c>
      <c r="DK502" s="987">
        <v>0</v>
      </c>
      <c r="DL502" s="986">
        <v>0</v>
      </c>
      <c r="DM502" s="987">
        <v>0</v>
      </c>
      <c r="DN502" s="986">
        <v>0</v>
      </c>
      <c r="DO502" s="987">
        <v>0</v>
      </c>
      <c r="DP502" s="988">
        <v>0</v>
      </c>
      <c r="DQ502" s="946"/>
      <c r="DR502" s="973"/>
      <c r="DS502" s="946"/>
      <c r="DT502" s="985">
        <v>0</v>
      </c>
      <c r="DU502" s="986">
        <v>0</v>
      </c>
      <c r="DV502" s="987">
        <v>0</v>
      </c>
      <c r="DW502" s="986">
        <v>0</v>
      </c>
      <c r="DX502" s="987">
        <v>0</v>
      </c>
      <c r="DY502" s="986">
        <v>0</v>
      </c>
      <c r="DZ502" s="987">
        <v>0</v>
      </c>
      <c r="EA502" s="986">
        <v>0</v>
      </c>
      <c r="EB502" s="987">
        <v>0</v>
      </c>
      <c r="EC502" s="986">
        <v>0</v>
      </c>
      <c r="ED502" s="987">
        <v>0</v>
      </c>
      <c r="EE502" s="986">
        <v>0</v>
      </c>
      <c r="EF502" s="987">
        <v>0</v>
      </c>
      <c r="EG502" s="986">
        <v>0</v>
      </c>
      <c r="EH502" s="987">
        <v>0</v>
      </c>
      <c r="EI502" s="986">
        <v>0</v>
      </c>
      <c r="EJ502" s="987">
        <v>0</v>
      </c>
      <c r="EK502" s="986">
        <v>0</v>
      </c>
      <c r="EL502" s="987">
        <v>0</v>
      </c>
      <c r="EM502" s="986">
        <v>0</v>
      </c>
      <c r="EN502" s="987">
        <v>0</v>
      </c>
      <c r="EO502" s="986">
        <v>0</v>
      </c>
      <c r="EP502" s="987">
        <v>0</v>
      </c>
      <c r="EQ502" s="986">
        <v>0</v>
      </c>
      <c r="ER502" s="987">
        <v>0</v>
      </c>
      <c r="ES502" s="986">
        <v>0</v>
      </c>
      <c r="ET502" s="987">
        <v>0</v>
      </c>
      <c r="EU502" s="986">
        <v>0</v>
      </c>
      <c r="EV502" s="987">
        <v>0</v>
      </c>
      <c r="EW502" s="986">
        <v>0</v>
      </c>
      <c r="EX502" s="987">
        <v>0</v>
      </c>
      <c r="EY502" s="986">
        <v>0</v>
      </c>
      <c r="EZ502" s="987">
        <v>0</v>
      </c>
      <c r="FA502" s="986">
        <v>0</v>
      </c>
      <c r="FB502" s="987">
        <v>0</v>
      </c>
      <c r="FC502" s="988">
        <v>0</v>
      </c>
      <c r="FD502" s="946"/>
      <c r="FE502" s="974"/>
      <c r="FF502" s="946"/>
      <c r="FG502" s="975"/>
      <c r="FI502" s="989" t="b">
        <v>1</v>
      </c>
    </row>
    <row r="503" spans="2:165" hidden="1" outlineLevel="1">
      <c r="B503" s="997">
        <v>481</v>
      </c>
      <c r="C503" s="1023" t="s">
        <v>319</v>
      </c>
      <c r="E503" s="999">
        <v>0</v>
      </c>
      <c r="F503" s="1000">
        <v>0</v>
      </c>
      <c r="G503" s="1001">
        <v>0</v>
      </c>
      <c r="H503" s="1000">
        <v>0</v>
      </c>
      <c r="I503" s="1001">
        <v>0</v>
      </c>
      <c r="J503" s="1000">
        <v>0</v>
      </c>
      <c r="K503" s="1001">
        <v>0</v>
      </c>
      <c r="L503" s="1000">
        <v>0</v>
      </c>
      <c r="M503" s="1001">
        <v>0</v>
      </c>
      <c r="N503" s="1000">
        <v>0</v>
      </c>
      <c r="O503" s="1001">
        <v>0</v>
      </c>
      <c r="P503" s="1000">
        <v>0</v>
      </c>
      <c r="Q503" s="1001">
        <v>0</v>
      </c>
      <c r="R503" s="1000">
        <v>0</v>
      </c>
      <c r="S503" s="1001">
        <v>0</v>
      </c>
      <c r="T503" s="1000">
        <v>0</v>
      </c>
      <c r="U503" s="1001">
        <v>0</v>
      </c>
      <c r="V503" s="1000">
        <v>0</v>
      </c>
      <c r="W503" s="1001">
        <v>0</v>
      </c>
      <c r="X503" s="1000">
        <v>0</v>
      </c>
      <c r="Y503" s="1001">
        <v>0</v>
      </c>
      <c r="Z503" s="1000">
        <v>0</v>
      </c>
      <c r="AA503" s="1001">
        <v>0</v>
      </c>
      <c r="AB503" s="1000">
        <v>0</v>
      </c>
      <c r="AC503" s="1001">
        <v>0</v>
      </c>
      <c r="AD503" s="1000">
        <v>0</v>
      </c>
      <c r="AE503" s="1001">
        <v>0</v>
      </c>
      <c r="AF503" s="1000">
        <v>0</v>
      </c>
      <c r="AG503" s="1001">
        <v>0</v>
      </c>
      <c r="AH503" s="1000">
        <v>0</v>
      </c>
      <c r="AI503" s="1001">
        <v>0</v>
      </c>
      <c r="AJ503" s="1000">
        <v>0</v>
      </c>
      <c r="AK503" s="1001">
        <v>0</v>
      </c>
      <c r="AL503" s="1000">
        <v>0</v>
      </c>
      <c r="AM503" s="1001">
        <v>0</v>
      </c>
      <c r="AN503" s="1002">
        <v>0</v>
      </c>
      <c r="AO503" s="946"/>
      <c r="AP503" s="964"/>
      <c r="AQ503" s="946"/>
      <c r="AR503" s="999">
        <v>0</v>
      </c>
      <c r="AS503" s="1000">
        <v>0</v>
      </c>
      <c r="AT503" s="1001">
        <v>0</v>
      </c>
      <c r="AU503" s="1000">
        <v>0</v>
      </c>
      <c r="AV503" s="1001">
        <v>0</v>
      </c>
      <c r="AW503" s="1000">
        <v>0</v>
      </c>
      <c r="AX503" s="1001">
        <v>0</v>
      </c>
      <c r="AY503" s="1000">
        <v>0</v>
      </c>
      <c r="AZ503" s="1001">
        <v>0</v>
      </c>
      <c r="BA503" s="1000">
        <v>0</v>
      </c>
      <c r="BB503" s="1001">
        <v>0</v>
      </c>
      <c r="BC503" s="1000">
        <v>0</v>
      </c>
      <c r="BD503" s="1001">
        <v>0</v>
      </c>
      <c r="BE503" s="1000">
        <v>0</v>
      </c>
      <c r="BF503" s="1001">
        <v>0</v>
      </c>
      <c r="BG503" s="1000">
        <v>0</v>
      </c>
      <c r="BH503" s="1001">
        <v>0</v>
      </c>
      <c r="BI503" s="1000">
        <v>0</v>
      </c>
      <c r="BJ503" s="1001">
        <v>0</v>
      </c>
      <c r="BK503" s="1000">
        <v>0</v>
      </c>
      <c r="BL503" s="1001">
        <v>0</v>
      </c>
      <c r="BM503" s="1000">
        <v>0</v>
      </c>
      <c r="BN503" s="1001">
        <v>0</v>
      </c>
      <c r="BO503" s="1000">
        <v>0</v>
      </c>
      <c r="BP503" s="1001">
        <v>0</v>
      </c>
      <c r="BQ503" s="1000">
        <v>0</v>
      </c>
      <c r="BR503" s="1001">
        <v>0</v>
      </c>
      <c r="BS503" s="1000">
        <v>0</v>
      </c>
      <c r="BT503" s="1001">
        <v>0</v>
      </c>
      <c r="BU503" s="1000">
        <v>0</v>
      </c>
      <c r="BV503" s="1001">
        <v>0</v>
      </c>
      <c r="BW503" s="1000">
        <v>0</v>
      </c>
      <c r="BX503" s="1001">
        <v>0</v>
      </c>
      <c r="BY503" s="1000">
        <v>0</v>
      </c>
      <c r="BZ503" s="1001">
        <v>0</v>
      </c>
      <c r="CA503" s="1002">
        <v>0</v>
      </c>
      <c r="CB503" s="946"/>
      <c r="CC503" s="971"/>
      <c r="CD503" s="946"/>
      <c r="CE503" s="972"/>
      <c r="CF503" s="946"/>
      <c r="CG503" s="999">
        <v>0</v>
      </c>
      <c r="CH503" s="1000">
        <v>0</v>
      </c>
      <c r="CI503" s="1001">
        <v>0</v>
      </c>
      <c r="CJ503" s="1000">
        <v>0</v>
      </c>
      <c r="CK503" s="1001">
        <v>0</v>
      </c>
      <c r="CL503" s="1000">
        <v>0</v>
      </c>
      <c r="CM503" s="1001">
        <v>0</v>
      </c>
      <c r="CN503" s="1000">
        <v>0</v>
      </c>
      <c r="CO503" s="1001">
        <v>0</v>
      </c>
      <c r="CP503" s="1000">
        <v>0</v>
      </c>
      <c r="CQ503" s="1001">
        <v>0</v>
      </c>
      <c r="CR503" s="1000">
        <v>0</v>
      </c>
      <c r="CS503" s="1001">
        <v>0</v>
      </c>
      <c r="CT503" s="1000">
        <v>0</v>
      </c>
      <c r="CU503" s="1001">
        <v>0</v>
      </c>
      <c r="CV503" s="1000">
        <v>0</v>
      </c>
      <c r="CW503" s="1001">
        <v>0</v>
      </c>
      <c r="CX503" s="1000">
        <v>0</v>
      </c>
      <c r="CY503" s="1001">
        <v>0</v>
      </c>
      <c r="CZ503" s="1000">
        <v>0</v>
      </c>
      <c r="DA503" s="1001">
        <v>0</v>
      </c>
      <c r="DB503" s="1000">
        <v>0</v>
      </c>
      <c r="DC503" s="1001">
        <v>0</v>
      </c>
      <c r="DD503" s="1000">
        <v>0</v>
      </c>
      <c r="DE503" s="1001">
        <v>0</v>
      </c>
      <c r="DF503" s="1000">
        <v>0</v>
      </c>
      <c r="DG503" s="1001">
        <v>0</v>
      </c>
      <c r="DH503" s="1000">
        <v>0</v>
      </c>
      <c r="DI503" s="1001">
        <v>0</v>
      </c>
      <c r="DJ503" s="1000">
        <v>0</v>
      </c>
      <c r="DK503" s="1001">
        <v>0</v>
      </c>
      <c r="DL503" s="1000">
        <v>0</v>
      </c>
      <c r="DM503" s="1001">
        <v>0</v>
      </c>
      <c r="DN503" s="1000">
        <v>0</v>
      </c>
      <c r="DO503" s="1001">
        <v>0</v>
      </c>
      <c r="DP503" s="1002">
        <v>0</v>
      </c>
      <c r="DQ503" s="946"/>
      <c r="DR503" s="973"/>
      <c r="DS503" s="946"/>
      <c r="DT503" s="999">
        <v>0</v>
      </c>
      <c r="DU503" s="1000">
        <v>0</v>
      </c>
      <c r="DV503" s="1001">
        <v>0</v>
      </c>
      <c r="DW503" s="1000">
        <v>0</v>
      </c>
      <c r="DX503" s="1001">
        <v>0</v>
      </c>
      <c r="DY503" s="1000">
        <v>0</v>
      </c>
      <c r="DZ503" s="1001">
        <v>0</v>
      </c>
      <c r="EA503" s="1000">
        <v>0</v>
      </c>
      <c r="EB503" s="1001">
        <v>0</v>
      </c>
      <c r="EC503" s="1000">
        <v>0</v>
      </c>
      <c r="ED503" s="1001">
        <v>0</v>
      </c>
      <c r="EE503" s="1000">
        <v>0</v>
      </c>
      <c r="EF503" s="1001">
        <v>0</v>
      </c>
      <c r="EG503" s="1000">
        <v>0</v>
      </c>
      <c r="EH503" s="1001">
        <v>0</v>
      </c>
      <c r="EI503" s="1000">
        <v>0</v>
      </c>
      <c r="EJ503" s="1001">
        <v>0</v>
      </c>
      <c r="EK503" s="1000">
        <v>0</v>
      </c>
      <c r="EL503" s="1001">
        <v>0</v>
      </c>
      <c r="EM503" s="1000">
        <v>0</v>
      </c>
      <c r="EN503" s="1001">
        <v>0</v>
      </c>
      <c r="EO503" s="1000">
        <v>0</v>
      </c>
      <c r="EP503" s="1001">
        <v>0</v>
      </c>
      <c r="EQ503" s="1000">
        <v>0</v>
      </c>
      <c r="ER503" s="1001">
        <v>0</v>
      </c>
      <c r="ES503" s="1000">
        <v>0</v>
      </c>
      <c r="ET503" s="1001">
        <v>0</v>
      </c>
      <c r="EU503" s="1000">
        <v>0</v>
      </c>
      <c r="EV503" s="1001">
        <v>0</v>
      </c>
      <c r="EW503" s="1000">
        <v>0</v>
      </c>
      <c r="EX503" s="1001">
        <v>0</v>
      </c>
      <c r="EY503" s="1000">
        <v>0</v>
      </c>
      <c r="EZ503" s="1001">
        <v>0</v>
      </c>
      <c r="FA503" s="1000">
        <v>0</v>
      </c>
      <c r="FB503" s="1001">
        <v>0</v>
      </c>
      <c r="FC503" s="1002">
        <v>0</v>
      </c>
      <c r="FD503" s="946"/>
      <c r="FE503" s="974"/>
      <c r="FF503" s="946"/>
      <c r="FG503" s="975"/>
      <c r="FI503" s="1003" t="b">
        <v>1</v>
      </c>
    </row>
    <row r="504" spans="2:165" hidden="1" outlineLevel="1">
      <c r="B504" s="1004">
        <v>482</v>
      </c>
      <c r="C504" s="1005" t="s">
        <v>321</v>
      </c>
      <c r="E504" s="1006">
        <v>0</v>
      </c>
      <c r="F504" s="1007">
        <v>0</v>
      </c>
      <c r="G504" s="1008">
        <v>0</v>
      </c>
      <c r="H504" s="1007">
        <v>0</v>
      </c>
      <c r="I504" s="1008">
        <v>0</v>
      </c>
      <c r="J504" s="1007">
        <v>0</v>
      </c>
      <c r="K504" s="1008">
        <v>0</v>
      </c>
      <c r="L504" s="1007">
        <v>0</v>
      </c>
      <c r="M504" s="1008">
        <v>0</v>
      </c>
      <c r="N504" s="1007">
        <v>0</v>
      </c>
      <c r="O504" s="1008">
        <v>0</v>
      </c>
      <c r="P504" s="1007">
        <v>0</v>
      </c>
      <c r="Q504" s="1008">
        <v>0</v>
      </c>
      <c r="R504" s="1007">
        <v>0</v>
      </c>
      <c r="S504" s="1008">
        <v>0</v>
      </c>
      <c r="T504" s="1007">
        <v>0</v>
      </c>
      <c r="U504" s="1008">
        <v>0</v>
      </c>
      <c r="V504" s="1007">
        <v>0</v>
      </c>
      <c r="W504" s="1008">
        <v>0</v>
      </c>
      <c r="X504" s="1007">
        <v>0</v>
      </c>
      <c r="Y504" s="1008">
        <v>0</v>
      </c>
      <c r="Z504" s="1007">
        <v>0</v>
      </c>
      <c r="AA504" s="1008">
        <v>0</v>
      </c>
      <c r="AB504" s="1007">
        <v>0</v>
      </c>
      <c r="AC504" s="1008">
        <v>0</v>
      </c>
      <c r="AD504" s="1007">
        <v>0</v>
      </c>
      <c r="AE504" s="1008">
        <v>0</v>
      </c>
      <c r="AF504" s="1007">
        <v>0</v>
      </c>
      <c r="AG504" s="1008">
        <v>0</v>
      </c>
      <c r="AH504" s="1007">
        <v>0</v>
      </c>
      <c r="AI504" s="1008">
        <v>0</v>
      </c>
      <c r="AJ504" s="1007">
        <v>0</v>
      </c>
      <c r="AK504" s="1008">
        <v>0</v>
      </c>
      <c r="AL504" s="1007">
        <v>0</v>
      </c>
      <c r="AM504" s="1008">
        <v>0</v>
      </c>
      <c r="AN504" s="1009">
        <v>0</v>
      </c>
      <c r="AO504" s="946"/>
      <c r="AP504" s="964"/>
      <c r="AQ504" s="946"/>
      <c r="AR504" s="1006">
        <v>0</v>
      </c>
      <c r="AS504" s="1007">
        <v>0</v>
      </c>
      <c r="AT504" s="1008">
        <v>0</v>
      </c>
      <c r="AU504" s="1007">
        <v>0</v>
      </c>
      <c r="AV504" s="1008">
        <v>0</v>
      </c>
      <c r="AW504" s="1007">
        <v>0</v>
      </c>
      <c r="AX504" s="1008">
        <v>0</v>
      </c>
      <c r="AY504" s="1007">
        <v>0</v>
      </c>
      <c r="AZ504" s="1008">
        <v>0</v>
      </c>
      <c r="BA504" s="1007">
        <v>0</v>
      </c>
      <c r="BB504" s="1008">
        <v>0</v>
      </c>
      <c r="BC504" s="1007">
        <v>0</v>
      </c>
      <c r="BD504" s="1008">
        <v>0</v>
      </c>
      <c r="BE504" s="1007">
        <v>0</v>
      </c>
      <c r="BF504" s="1008">
        <v>0</v>
      </c>
      <c r="BG504" s="1007">
        <v>0</v>
      </c>
      <c r="BH504" s="1008">
        <v>0</v>
      </c>
      <c r="BI504" s="1007">
        <v>0</v>
      </c>
      <c r="BJ504" s="1008">
        <v>0</v>
      </c>
      <c r="BK504" s="1007">
        <v>0</v>
      </c>
      <c r="BL504" s="1008">
        <v>0</v>
      </c>
      <c r="BM504" s="1007">
        <v>0</v>
      </c>
      <c r="BN504" s="1008">
        <v>0</v>
      </c>
      <c r="BO504" s="1007">
        <v>0</v>
      </c>
      <c r="BP504" s="1008">
        <v>0</v>
      </c>
      <c r="BQ504" s="1007">
        <v>0</v>
      </c>
      <c r="BR504" s="1008">
        <v>0</v>
      </c>
      <c r="BS504" s="1007">
        <v>0</v>
      </c>
      <c r="BT504" s="1008">
        <v>0</v>
      </c>
      <c r="BU504" s="1007">
        <v>0</v>
      </c>
      <c r="BV504" s="1008">
        <v>0</v>
      </c>
      <c r="BW504" s="1007">
        <v>0</v>
      </c>
      <c r="BX504" s="1008">
        <v>0</v>
      </c>
      <c r="BY504" s="1007">
        <v>0</v>
      </c>
      <c r="BZ504" s="1008">
        <v>0</v>
      </c>
      <c r="CA504" s="1009">
        <v>0</v>
      </c>
      <c r="CB504" s="946"/>
      <c r="CC504" s="971"/>
      <c r="CD504" s="946"/>
      <c r="CE504" s="972"/>
      <c r="CF504" s="946"/>
      <c r="CG504" s="1006">
        <v>0</v>
      </c>
      <c r="CH504" s="1007">
        <v>0</v>
      </c>
      <c r="CI504" s="1008">
        <v>0</v>
      </c>
      <c r="CJ504" s="1007">
        <v>0</v>
      </c>
      <c r="CK504" s="1008">
        <v>0</v>
      </c>
      <c r="CL504" s="1007">
        <v>0</v>
      </c>
      <c r="CM504" s="1008">
        <v>0</v>
      </c>
      <c r="CN504" s="1007">
        <v>0</v>
      </c>
      <c r="CO504" s="1008">
        <v>0</v>
      </c>
      <c r="CP504" s="1007">
        <v>0</v>
      </c>
      <c r="CQ504" s="1008">
        <v>0</v>
      </c>
      <c r="CR504" s="1007">
        <v>0</v>
      </c>
      <c r="CS504" s="1008">
        <v>0</v>
      </c>
      <c r="CT504" s="1007">
        <v>0</v>
      </c>
      <c r="CU504" s="1008">
        <v>0</v>
      </c>
      <c r="CV504" s="1007">
        <v>0</v>
      </c>
      <c r="CW504" s="1008">
        <v>0</v>
      </c>
      <c r="CX504" s="1007">
        <v>0</v>
      </c>
      <c r="CY504" s="1008">
        <v>0</v>
      </c>
      <c r="CZ504" s="1007">
        <v>0</v>
      </c>
      <c r="DA504" s="1008">
        <v>0</v>
      </c>
      <c r="DB504" s="1007">
        <v>0</v>
      </c>
      <c r="DC504" s="1008">
        <v>0</v>
      </c>
      <c r="DD504" s="1007">
        <v>0</v>
      </c>
      <c r="DE504" s="1008">
        <v>0</v>
      </c>
      <c r="DF504" s="1007">
        <v>0</v>
      </c>
      <c r="DG504" s="1008">
        <v>0</v>
      </c>
      <c r="DH504" s="1007">
        <v>0</v>
      </c>
      <c r="DI504" s="1008">
        <v>0</v>
      </c>
      <c r="DJ504" s="1007">
        <v>0</v>
      </c>
      <c r="DK504" s="1008">
        <v>0</v>
      </c>
      <c r="DL504" s="1007">
        <v>0</v>
      </c>
      <c r="DM504" s="1008">
        <v>0</v>
      </c>
      <c r="DN504" s="1007">
        <v>0</v>
      </c>
      <c r="DO504" s="1008">
        <v>0</v>
      </c>
      <c r="DP504" s="1009">
        <v>0</v>
      </c>
      <c r="DQ504" s="946"/>
      <c r="DR504" s="973"/>
      <c r="DS504" s="946"/>
      <c r="DT504" s="1006">
        <v>0</v>
      </c>
      <c r="DU504" s="1007">
        <v>0</v>
      </c>
      <c r="DV504" s="1008">
        <v>0</v>
      </c>
      <c r="DW504" s="1007">
        <v>0</v>
      </c>
      <c r="DX504" s="1008">
        <v>0</v>
      </c>
      <c r="DY504" s="1007">
        <v>0</v>
      </c>
      <c r="DZ504" s="1008">
        <v>0</v>
      </c>
      <c r="EA504" s="1007">
        <v>0</v>
      </c>
      <c r="EB504" s="1008">
        <v>0</v>
      </c>
      <c r="EC504" s="1007">
        <v>0</v>
      </c>
      <c r="ED504" s="1008">
        <v>0</v>
      </c>
      <c r="EE504" s="1007">
        <v>0</v>
      </c>
      <c r="EF504" s="1008">
        <v>0</v>
      </c>
      <c r="EG504" s="1007">
        <v>0</v>
      </c>
      <c r="EH504" s="1008">
        <v>0</v>
      </c>
      <c r="EI504" s="1007">
        <v>0</v>
      </c>
      <c r="EJ504" s="1008">
        <v>0</v>
      </c>
      <c r="EK504" s="1007">
        <v>0</v>
      </c>
      <c r="EL504" s="1008">
        <v>0</v>
      </c>
      <c r="EM504" s="1007">
        <v>0</v>
      </c>
      <c r="EN504" s="1008">
        <v>0</v>
      </c>
      <c r="EO504" s="1007">
        <v>0</v>
      </c>
      <c r="EP504" s="1008">
        <v>0</v>
      </c>
      <c r="EQ504" s="1007">
        <v>0</v>
      </c>
      <c r="ER504" s="1008">
        <v>0</v>
      </c>
      <c r="ES504" s="1007">
        <v>0</v>
      </c>
      <c r="ET504" s="1008">
        <v>0</v>
      </c>
      <c r="EU504" s="1007">
        <v>0</v>
      </c>
      <c r="EV504" s="1008">
        <v>0</v>
      </c>
      <c r="EW504" s="1007">
        <v>0</v>
      </c>
      <c r="EX504" s="1008">
        <v>0</v>
      </c>
      <c r="EY504" s="1007">
        <v>0</v>
      </c>
      <c r="EZ504" s="1008">
        <v>0</v>
      </c>
      <c r="FA504" s="1007">
        <v>0</v>
      </c>
      <c r="FB504" s="1008">
        <v>0</v>
      </c>
      <c r="FC504" s="1009">
        <v>0</v>
      </c>
      <c r="FD504" s="946"/>
      <c r="FE504" s="974"/>
      <c r="FF504" s="946"/>
      <c r="FG504" s="975"/>
      <c r="FI504" s="1010" t="b">
        <v>1</v>
      </c>
    </row>
    <row r="505" spans="2:165" hidden="1" outlineLevel="1">
      <c r="B505" s="990">
        <v>483</v>
      </c>
      <c r="C505" s="1011" t="s">
        <v>394</v>
      </c>
      <c r="E505" s="992">
        <v>0</v>
      </c>
      <c r="F505" s="993">
        <v>0</v>
      </c>
      <c r="G505" s="994">
        <v>0</v>
      </c>
      <c r="H505" s="993">
        <v>0</v>
      </c>
      <c r="I505" s="994">
        <v>0</v>
      </c>
      <c r="J505" s="993">
        <v>0</v>
      </c>
      <c r="K505" s="994">
        <v>0</v>
      </c>
      <c r="L505" s="993">
        <v>0</v>
      </c>
      <c r="M505" s="994">
        <v>0</v>
      </c>
      <c r="N505" s="993">
        <v>0</v>
      </c>
      <c r="O505" s="994">
        <v>0</v>
      </c>
      <c r="P505" s="993">
        <v>0</v>
      </c>
      <c r="Q505" s="994">
        <v>0</v>
      </c>
      <c r="R505" s="993">
        <v>0</v>
      </c>
      <c r="S505" s="994">
        <v>0</v>
      </c>
      <c r="T505" s="993">
        <v>0</v>
      </c>
      <c r="U505" s="994">
        <v>0</v>
      </c>
      <c r="V505" s="993">
        <v>0</v>
      </c>
      <c r="W505" s="994">
        <v>0</v>
      </c>
      <c r="X505" s="993">
        <v>0</v>
      </c>
      <c r="Y505" s="994">
        <v>0</v>
      </c>
      <c r="Z505" s="993">
        <v>0</v>
      </c>
      <c r="AA505" s="994">
        <v>0</v>
      </c>
      <c r="AB505" s="993">
        <v>0</v>
      </c>
      <c r="AC505" s="994">
        <v>0</v>
      </c>
      <c r="AD505" s="993">
        <v>0</v>
      </c>
      <c r="AE505" s="994">
        <v>0</v>
      </c>
      <c r="AF505" s="993">
        <v>0</v>
      </c>
      <c r="AG505" s="994">
        <v>0</v>
      </c>
      <c r="AH505" s="993">
        <v>0</v>
      </c>
      <c r="AI505" s="994">
        <v>0</v>
      </c>
      <c r="AJ505" s="993">
        <v>0</v>
      </c>
      <c r="AK505" s="994">
        <v>0</v>
      </c>
      <c r="AL505" s="993">
        <v>0</v>
      </c>
      <c r="AM505" s="994">
        <v>0</v>
      </c>
      <c r="AN505" s="995">
        <v>0</v>
      </c>
      <c r="AO505" s="946"/>
      <c r="AP505" s="964"/>
      <c r="AQ505" s="946"/>
      <c r="AR505" s="992">
        <v>0</v>
      </c>
      <c r="AS505" s="993">
        <v>0</v>
      </c>
      <c r="AT505" s="994">
        <v>0</v>
      </c>
      <c r="AU505" s="993">
        <v>0</v>
      </c>
      <c r="AV505" s="994">
        <v>0</v>
      </c>
      <c r="AW505" s="993">
        <v>0</v>
      </c>
      <c r="AX505" s="994">
        <v>0</v>
      </c>
      <c r="AY505" s="993">
        <v>0</v>
      </c>
      <c r="AZ505" s="994">
        <v>0</v>
      </c>
      <c r="BA505" s="993">
        <v>0</v>
      </c>
      <c r="BB505" s="994">
        <v>0</v>
      </c>
      <c r="BC505" s="993">
        <v>0</v>
      </c>
      <c r="BD505" s="994">
        <v>0</v>
      </c>
      <c r="BE505" s="993">
        <v>0</v>
      </c>
      <c r="BF505" s="994">
        <v>0</v>
      </c>
      <c r="BG505" s="993">
        <v>0</v>
      </c>
      <c r="BH505" s="994">
        <v>0</v>
      </c>
      <c r="BI505" s="993">
        <v>0</v>
      </c>
      <c r="BJ505" s="994">
        <v>0</v>
      </c>
      <c r="BK505" s="993">
        <v>0</v>
      </c>
      <c r="BL505" s="994">
        <v>0</v>
      </c>
      <c r="BM505" s="993">
        <v>0</v>
      </c>
      <c r="BN505" s="994">
        <v>0</v>
      </c>
      <c r="BO505" s="993">
        <v>0</v>
      </c>
      <c r="BP505" s="994">
        <v>0</v>
      </c>
      <c r="BQ505" s="993">
        <v>0</v>
      </c>
      <c r="BR505" s="994">
        <v>0</v>
      </c>
      <c r="BS505" s="993">
        <v>0</v>
      </c>
      <c r="BT505" s="994">
        <v>0</v>
      </c>
      <c r="BU505" s="993">
        <v>0</v>
      </c>
      <c r="BV505" s="994">
        <v>0</v>
      </c>
      <c r="BW505" s="993">
        <v>0</v>
      </c>
      <c r="BX505" s="994">
        <v>0</v>
      </c>
      <c r="BY505" s="993">
        <v>0</v>
      </c>
      <c r="BZ505" s="994">
        <v>0</v>
      </c>
      <c r="CA505" s="995">
        <v>0</v>
      </c>
      <c r="CB505" s="946"/>
      <c r="CC505" s="971"/>
      <c r="CD505" s="946"/>
      <c r="CE505" s="972"/>
      <c r="CF505" s="946"/>
      <c r="CG505" s="992">
        <v>0</v>
      </c>
      <c r="CH505" s="993">
        <v>0</v>
      </c>
      <c r="CI505" s="994">
        <v>0</v>
      </c>
      <c r="CJ505" s="993">
        <v>0</v>
      </c>
      <c r="CK505" s="994">
        <v>0</v>
      </c>
      <c r="CL505" s="993">
        <v>0</v>
      </c>
      <c r="CM505" s="994">
        <v>0</v>
      </c>
      <c r="CN505" s="993">
        <v>0</v>
      </c>
      <c r="CO505" s="994">
        <v>0</v>
      </c>
      <c r="CP505" s="993">
        <v>0</v>
      </c>
      <c r="CQ505" s="994">
        <v>0</v>
      </c>
      <c r="CR505" s="993">
        <v>0</v>
      </c>
      <c r="CS505" s="994">
        <v>0</v>
      </c>
      <c r="CT505" s="993">
        <v>0</v>
      </c>
      <c r="CU505" s="994">
        <v>0</v>
      </c>
      <c r="CV505" s="993">
        <v>0</v>
      </c>
      <c r="CW505" s="994">
        <v>0</v>
      </c>
      <c r="CX505" s="993">
        <v>0</v>
      </c>
      <c r="CY505" s="994">
        <v>0</v>
      </c>
      <c r="CZ505" s="993">
        <v>0</v>
      </c>
      <c r="DA505" s="994">
        <v>0</v>
      </c>
      <c r="DB505" s="993">
        <v>0</v>
      </c>
      <c r="DC505" s="994">
        <v>0</v>
      </c>
      <c r="DD505" s="993">
        <v>0</v>
      </c>
      <c r="DE505" s="994">
        <v>0</v>
      </c>
      <c r="DF505" s="993">
        <v>0</v>
      </c>
      <c r="DG505" s="994">
        <v>0</v>
      </c>
      <c r="DH505" s="993">
        <v>0</v>
      </c>
      <c r="DI505" s="994">
        <v>0</v>
      </c>
      <c r="DJ505" s="993">
        <v>0</v>
      </c>
      <c r="DK505" s="994">
        <v>0</v>
      </c>
      <c r="DL505" s="993">
        <v>0</v>
      </c>
      <c r="DM505" s="994">
        <v>0</v>
      </c>
      <c r="DN505" s="993">
        <v>0</v>
      </c>
      <c r="DO505" s="994">
        <v>0</v>
      </c>
      <c r="DP505" s="995">
        <v>0</v>
      </c>
      <c r="DQ505" s="946"/>
      <c r="DR505" s="973"/>
      <c r="DS505" s="946"/>
      <c r="DT505" s="992">
        <v>0</v>
      </c>
      <c r="DU505" s="993">
        <v>0</v>
      </c>
      <c r="DV505" s="994">
        <v>0</v>
      </c>
      <c r="DW505" s="993">
        <v>0</v>
      </c>
      <c r="DX505" s="994">
        <v>0</v>
      </c>
      <c r="DY505" s="993">
        <v>0</v>
      </c>
      <c r="DZ505" s="994">
        <v>0</v>
      </c>
      <c r="EA505" s="993">
        <v>0</v>
      </c>
      <c r="EB505" s="994">
        <v>0</v>
      </c>
      <c r="EC505" s="993">
        <v>0</v>
      </c>
      <c r="ED505" s="994">
        <v>0</v>
      </c>
      <c r="EE505" s="993">
        <v>0</v>
      </c>
      <c r="EF505" s="994">
        <v>0</v>
      </c>
      <c r="EG505" s="993">
        <v>0</v>
      </c>
      <c r="EH505" s="994">
        <v>0</v>
      </c>
      <c r="EI505" s="993">
        <v>0</v>
      </c>
      <c r="EJ505" s="994">
        <v>0</v>
      </c>
      <c r="EK505" s="993">
        <v>0</v>
      </c>
      <c r="EL505" s="994">
        <v>0</v>
      </c>
      <c r="EM505" s="993">
        <v>0</v>
      </c>
      <c r="EN505" s="994">
        <v>0</v>
      </c>
      <c r="EO505" s="993">
        <v>0</v>
      </c>
      <c r="EP505" s="994">
        <v>0</v>
      </c>
      <c r="EQ505" s="993">
        <v>0</v>
      </c>
      <c r="ER505" s="994">
        <v>0</v>
      </c>
      <c r="ES505" s="993">
        <v>0</v>
      </c>
      <c r="ET505" s="994">
        <v>0</v>
      </c>
      <c r="EU505" s="993">
        <v>0</v>
      </c>
      <c r="EV505" s="994">
        <v>0</v>
      </c>
      <c r="EW505" s="993">
        <v>0</v>
      </c>
      <c r="EX505" s="994">
        <v>0</v>
      </c>
      <c r="EY505" s="993">
        <v>0</v>
      </c>
      <c r="EZ505" s="994">
        <v>0</v>
      </c>
      <c r="FA505" s="993">
        <v>0</v>
      </c>
      <c r="FB505" s="994">
        <v>0</v>
      </c>
      <c r="FC505" s="995">
        <v>0</v>
      </c>
      <c r="FD505" s="946"/>
      <c r="FE505" s="974"/>
      <c r="FF505" s="946"/>
      <c r="FG505" s="975"/>
      <c r="FI505" s="996" t="b">
        <v>1</v>
      </c>
    </row>
    <row r="506" spans="2:165" hidden="1" outlineLevel="1">
      <c r="B506" s="983">
        <v>484</v>
      </c>
      <c r="C506" s="1012" t="s">
        <v>325</v>
      </c>
      <c r="E506" s="985">
        <v>0</v>
      </c>
      <c r="F506" s="986">
        <v>0</v>
      </c>
      <c r="G506" s="987">
        <v>0</v>
      </c>
      <c r="H506" s="986">
        <v>0</v>
      </c>
      <c r="I506" s="987">
        <v>0</v>
      </c>
      <c r="J506" s="986">
        <v>0</v>
      </c>
      <c r="K506" s="987">
        <v>0</v>
      </c>
      <c r="L506" s="986">
        <v>0</v>
      </c>
      <c r="M506" s="987">
        <v>0</v>
      </c>
      <c r="N506" s="986">
        <v>0</v>
      </c>
      <c r="O506" s="987">
        <v>0</v>
      </c>
      <c r="P506" s="986">
        <v>0</v>
      </c>
      <c r="Q506" s="987">
        <v>0</v>
      </c>
      <c r="R506" s="986">
        <v>0</v>
      </c>
      <c r="S506" s="987">
        <v>0</v>
      </c>
      <c r="T506" s="986">
        <v>0</v>
      </c>
      <c r="U506" s="987">
        <v>0</v>
      </c>
      <c r="V506" s="986">
        <v>0</v>
      </c>
      <c r="W506" s="987">
        <v>0</v>
      </c>
      <c r="X506" s="986">
        <v>0</v>
      </c>
      <c r="Y506" s="987">
        <v>0</v>
      </c>
      <c r="Z506" s="986">
        <v>0</v>
      </c>
      <c r="AA506" s="987">
        <v>0</v>
      </c>
      <c r="AB506" s="986">
        <v>0</v>
      </c>
      <c r="AC506" s="987">
        <v>0</v>
      </c>
      <c r="AD506" s="986">
        <v>0</v>
      </c>
      <c r="AE506" s="987">
        <v>0</v>
      </c>
      <c r="AF506" s="986">
        <v>0</v>
      </c>
      <c r="AG506" s="987">
        <v>0</v>
      </c>
      <c r="AH506" s="986">
        <v>0</v>
      </c>
      <c r="AI506" s="987">
        <v>0</v>
      </c>
      <c r="AJ506" s="986">
        <v>0</v>
      </c>
      <c r="AK506" s="987">
        <v>0</v>
      </c>
      <c r="AL506" s="986">
        <v>0</v>
      </c>
      <c r="AM506" s="987">
        <v>0</v>
      </c>
      <c r="AN506" s="988">
        <v>0</v>
      </c>
      <c r="AO506" s="946"/>
      <c r="AP506" s="964"/>
      <c r="AQ506" s="946"/>
      <c r="AR506" s="985">
        <v>0</v>
      </c>
      <c r="AS506" s="986">
        <v>0</v>
      </c>
      <c r="AT506" s="987">
        <v>0</v>
      </c>
      <c r="AU506" s="986">
        <v>0</v>
      </c>
      <c r="AV506" s="987">
        <v>0</v>
      </c>
      <c r="AW506" s="986">
        <v>0</v>
      </c>
      <c r="AX506" s="987">
        <v>0</v>
      </c>
      <c r="AY506" s="986">
        <v>0</v>
      </c>
      <c r="AZ506" s="987">
        <v>0</v>
      </c>
      <c r="BA506" s="986">
        <v>0</v>
      </c>
      <c r="BB506" s="987">
        <v>0</v>
      </c>
      <c r="BC506" s="986">
        <v>0</v>
      </c>
      <c r="BD506" s="987">
        <v>0</v>
      </c>
      <c r="BE506" s="986">
        <v>0</v>
      </c>
      <c r="BF506" s="987">
        <v>0</v>
      </c>
      <c r="BG506" s="986">
        <v>0</v>
      </c>
      <c r="BH506" s="987">
        <v>0</v>
      </c>
      <c r="BI506" s="986">
        <v>0</v>
      </c>
      <c r="BJ506" s="987">
        <v>0</v>
      </c>
      <c r="BK506" s="986">
        <v>0</v>
      </c>
      <c r="BL506" s="987">
        <v>0</v>
      </c>
      <c r="BM506" s="986">
        <v>0</v>
      </c>
      <c r="BN506" s="987">
        <v>0</v>
      </c>
      <c r="BO506" s="986">
        <v>0</v>
      </c>
      <c r="BP506" s="987">
        <v>0</v>
      </c>
      <c r="BQ506" s="986">
        <v>0</v>
      </c>
      <c r="BR506" s="987">
        <v>0</v>
      </c>
      <c r="BS506" s="986">
        <v>0</v>
      </c>
      <c r="BT506" s="987">
        <v>0</v>
      </c>
      <c r="BU506" s="986">
        <v>0</v>
      </c>
      <c r="BV506" s="987">
        <v>0</v>
      </c>
      <c r="BW506" s="986">
        <v>0</v>
      </c>
      <c r="BX506" s="987">
        <v>0</v>
      </c>
      <c r="BY506" s="986">
        <v>0</v>
      </c>
      <c r="BZ506" s="987">
        <v>0</v>
      </c>
      <c r="CA506" s="988">
        <v>0</v>
      </c>
      <c r="CB506" s="946"/>
      <c r="CC506" s="971"/>
      <c r="CD506" s="946"/>
      <c r="CE506" s="972"/>
      <c r="CF506" s="946"/>
      <c r="CG506" s="985">
        <v>0</v>
      </c>
      <c r="CH506" s="986">
        <v>0</v>
      </c>
      <c r="CI506" s="987">
        <v>0</v>
      </c>
      <c r="CJ506" s="986">
        <v>0</v>
      </c>
      <c r="CK506" s="987">
        <v>0</v>
      </c>
      <c r="CL506" s="986">
        <v>0</v>
      </c>
      <c r="CM506" s="987">
        <v>0</v>
      </c>
      <c r="CN506" s="986">
        <v>0</v>
      </c>
      <c r="CO506" s="987">
        <v>0</v>
      </c>
      <c r="CP506" s="986">
        <v>0</v>
      </c>
      <c r="CQ506" s="987">
        <v>0</v>
      </c>
      <c r="CR506" s="986">
        <v>0</v>
      </c>
      <c r="CS506" s="987">
        <v>0</v>
      </c>
      <c r="CT506" s="986">
        <v>0</v>
      </c>
      <c r="CU506" s="987">
        <v>0</v>
      </c>
      <c r="CV506" s="986">
        <v>0</v>
      </c>
      <c r="CW506" s="987">
        <v>0</v>
      </c>
      <c r="CX506" s="986">
        <v>0</v>
      </c>
      <c r="CY506" s="987">
        <v>0</v>
      </c>
      <c r="CZ506" s="986">
        <v>0</v>
      </c>
      <c r="DA506" s="987">
        <v>0</v>
      </c>
      <c r="DB506" s="986">
        <v>0</v>
      </c>
      <c r="DC506" s="987">
        <v>0</v>
      </c>
      <c r="DD506" s="986">
        <v>0</v>
      </c>
      <c r="DE506" s="987">
        <v>0</v>
      </c>
      <c r="DF506" s="986">
        <v>0</v>
      </c>
      <c r="DG506" s="987">
        <v>0</v>
      </c>
      <c r="DH506" s="986">
        <v>0</v>
      </c>
      <c r="DI506" s="987">
        <v>0</v>
      </c>
      <c r="DJ506" s="986">
        <v>0</v>
      </c>
      <c r="DK506" s="987">
        <v>0</v>
      </c>
      <c r="DL506" s="986">
        <v>0</v>
      </c>
      <c r="DM506" s="987">
        <v>0</v>
      </c>
      <c r="DN506" s="986">
        <v>0</v>
      </c>
      <c r="DO506" s="987">
        <v>0</v>
      </c>
      <c r="DP506" s="988">
        <v>0</v>
      </c>
      <c r="DQ506" s="946"/>
      <c r="DR506" s="973"/>
      <c r="DS506" s="946"/>
      <c r="DT506" s="985">
        <v>0</v>
      </c>
      <c r="DU506" s="986">
        <v>0</v>
      </c>
      <c r="DV506" s="987">
        <v>0</v>
      </c>
      <c r="DW506" s="986">
        <v>0</v>
      </c>
      <c r="DX506" s="987">
        <v>0</v>
      </c>
      <c r="DY506" s="986">
        <v>0</v>
      </c>
      <c r="DZ506" s="987">
        <v>0</v>
      </c>
      <c r="EA506" s="986">
        <v>0</v>
      </c>
      <c r="EB506" s="987">
        <v>0</v>
      </c>
      <c r="EC506" s="986">
        <v>0</v>
      </c>
      <c r="ED506" s="987">
        <v>0</v>
      </c>
      <c r="EE506" s="986">
        <v>0</v>
      </c>
      <c r="EF506" s="987">
        <v>0</v>
      </c>
      <c r="EG506" s="986">
        <v>0</v>
      </c>
      <c r="EH506" s="987">
        <v>0</v>
      </c>
      <c r="EI506" s="986">
        <v>0</v>
      </c>
      <c r="EJ506" s="987">
        <v>0</v>
      </c>
      <c r="EK506" s="986">
        <v>0</v>
      </c>
      <c r="EL506" s="987">
        <v>0</v>
      </c>
      <c r="EM506" s="986">
        <v>0</v>
      </c>
      <c r="EN506" s="987">
        <v>0</v>
      </c>
      <c r="EO506" s="986">
        <v>0</v>
      </c>
      <c r="EP506" s="987">
        <v>0</v>
      </c>
      <c r="EQ506" s="986">
        <v>0</v>
      </c>
      <c r="ER506" s="987">
        <v>0</v>
      </c>
      <c r="ES506" s="986">
        <v>0</v>
      </c>
      <c r="ET506" s="987">
        <v>0</v>
      </c>
      <c r="EU506" s="986">
        <v>0</v>
      </c>
      <c r="EV506" s="987">
        <v>0</v>
      </c>
      <c r="EW506" s="986">
        <v>0</v>
      </c>
      <c r="EX506" s="987">
        <v>0</v>
      </c>
      <c r="EY506" s="986">
        <v>0</v>
      </c>
      <c r="EZ506" s="987">
        <v>0</v>
      </c>
      <c r="FA506" s="986">
        <v>0</v>
      </c>
      <c r="FB506" s="987">
        <v>0</v>
      </c>
      <c r="FC506" s="988">
        <v>0</v>
      </c>
      <c r="FD506" s="946"/>
      <c r="FE506" s="974"/>
      <c r="FF506" s="946"/>
      <c r="FG506" s="975"/>
      <c r="FI506" s="989" t="b">
        <v>1</v>
      </c>
    </row>
    <row r="507" spans="2:165" hidden="1" outlineLevel="1">
      <c r="B507" s="990">
        <v>485</v>
      </c>
      <c r="C507" s="1011" t="s">
        <v>326</v>
      </c>
      <c r="E507" s="992">
        <v>0</v>
      </c>
      <c r="F507" s="993">
        <v>0</v>
      </c>
      <c r="G507" s="994">
        <v>0</v>
      </c>
      <c r="H507" s="993">
        <v>0</v>
      </c>
      <c r="I507" s="994">
        <v>0</v>
      </c>
      <c r="J507" s="993">
        <v>0</v>
      </c>
      <c r="K507" s="994">
        <v>0</v>
      </c>
      <c r="L507" s="993">
        <v>0</v>
      </c>
      <c r="M507" s="994">
        <v>0</v>
      </c>
      <c r="N507" s="993">
        <v>0</v>
      </c>
      <c r="O507" s="994">
        <v>0</v>
      </c>
      <c r="P507" s="993">
        <v>0</v>
      </c>
      <c r="Q507" s="994">
        <v>0</v>
      </c>
      <c r="R507" s="993">
        <v>0</v>
      </c>
      <c r="S507" s="994">
        <v>0</v>
      </c>
      <c r="T507" s="993">
        <v>0</v>
      </c>
      <c r="U507" s="994">
        <v>0</v>
      </c>
      <c r="V507" s="993">
        <v>0</v>
      </c>
      <c r="W507" s="994">
        <v>0</v>
      </c>
      <c r="X507" s="993">
        <v>0</v>
      </c>
      <c r="Y507" s="994">
        <v>0</v>
      </c>
      <c r="Z507" s="993">
        <v>0</v>
      </c>
      <c r="AA507" s="994">
        <v>0</v>
      </c>
      <c r="AB507" s="993">
        <v>0</v>
      </c>
      <c r="AC507" s="994">
        <v>0</v>
      </c>
      <c r="AD507" s="993">
        <v>0</v>
      </c>
      <c r="AE507" s="994">
        <v>0</v>
      </c>
      <c r="AF507" s="993">
        <v>0</v>
      </c>
      <c r="AG507" s="994">
        <v>0</v>
      </c>
      <c r="AH507" s="993">
        <v>0</v>
      </c>
      <c r="AI507" s="994">
        <v>0</v>
      </c>
      <c r="AJ507" s="993">
        <v>0</v>
      </c>
      <c r="AK507" s="994">
        <v>0</v>
      </c>
      <c r="AL507" s="993">
        <v>0</v>
      </c>
      <c r="AM507" s="994">
        <v>0</v>
      </c>
      <c r="AN507" s="995">
        <v>0</v>
      </c>
      <c r="AO507" s="946"/>
      <c r="AP507" s="964"/>
      <c r="AQ507" s="946"/>
      <c r="AR507" s="992">
        <v>0</v>
      </c>
      <c r="AS507" s="993">
        <v>0</v>
      </c>
      <c r="AT507" s="994">
        <v>0</v>
      </c>
      <c r="AU507" s="993">
        <v>0</v>
      </c>
      <c r="AV507" s="994">
        <v>0</v>
      </c>
      <c r="AW507" s="993">
        <v>0</v>
      </c>
      <c r="AX507" s="994">
        <v>0</v>
      </c>
      <c r="AY507" s="993">
        <v>0</v>
      </c>
      <c r="AZ507" s="994">
        <v>0</v>
      </c>
      <c r="BA507" s="993">
        <v>0</v>
      </c>
      <c r="BB507" s="994">
        <v>0</v>
      </c>
      <c r="BC507" s="993">
        <v>0</v>
      </c>
      <c r="BD507" s="994">
        <v>0</v>
      </c>
      <c r="BE507" s="993">
        <v>0</v>
      </c>
      <c r="BF507" s="994">
        <v>0</v>
      </c>
      <c r="BG507" s="993">
        <v>0</v>
      </c>
      <c r="BH507" s="994">
        <v>0</v>
      </c>
      <c r="BI507" s="993">
        <v>0</v>
      </c>
      <c r="BJ507" s="994">
        <v>0</v>
      </c>
      <c r="BK507" s="993">
        <v>0</v>
      </c>
      <c r="BL507" s="994">
        <v>0</v>
      </c>
      <c r="BM507" s="993">
        <v>0</v>
      </c>
      <c r="BN507" s="994">
        <v>0</v>
      </c>
      <c r="BO507" s="993">
        <v>0</v>
      </c>
      <c r="BP507" s="994">
        <v>0</v>
      </c>
      <c r="BQ507" s="993">
        <v>0</v>
      </c>
      <c r="BR507" s="994">
        <v>0</v>
      </c>
      <c r="BS507" s="993">
        <v>0</v>
      </c>
      <c r="BT507" s="994">
        <v>0</v>
      </c>
      <c r="BU507" s="993">
        <v>0</v>
      </c>
      <c r="BV507" s="994">
        <v>0</v>
      </c>
      <c r="BW507" s="993">
        <v>0</v>
      </c>
      <c r="BX507" s="994">
        <v>0</v>
      </c>
      <c r="BY507" s="993">
        <v>0</v>
      </c>
      <c r="BZ507" s="994">
        <v>0</v>
      </c>
      <c r="CA507" s="995">
        <v>0</v>
      </c>
      <c r="CB507" s="946"/>
      <c r="CC507" s="971"/>
      <c r="CD507" s="946"/>
      <c r="CE507" s="972"/>
      <c r="CF507" s="946"/>
      <c r="CG507" s="992">
        <v>0</v>
      </c>
      <c r="CH507" s="993">
        <v>0</v>
      </c>
      <c r="CI507" s="994">
        <v>0</v>
      </c>
      <c r="CJ507" s="993">
        <v>0</v>
      </c>
      <c r="CK507" s="994">
        <v>0</v>
      </c>
      <c r="CL507" s="993">
        <v>0</v>
      </c>
      <c r="CM507" s="994">
        <v>0</v>
      </c>
      <c r="CN507" s="993">
        <v>0</v>
      </c>
      <c r="CO507" s="994">
        <v>0</v>
      </c>
      <c r="CP507" s="993">
        <v>0</v>
      </c>
      <c r="CQ507" s="994">
        <v>0</v>
      </c>
      <c r="CR507" s="993">
        <v>0</v>
      </c>
      <c r="CS507" s="994">
        <v>0</v>
      </c>
      <c r="CT507" s="993">
        <v>0</v>
      </c>
      <c r="CU507" s="994">
        <v>0</v>
      </c>
      <c r="CV507" s="993">
        <v>0</v>
      </c>
      <c r="CW507" s="994">
        <v>0</v>
      </c>
      <c r="CX507" s="993">
        <v>0</v>
      </c>
      <c r="CY507" s="994">
        <v>0</v>
      </c>
      <c r="CZ507" s="993">
        <v>0</v>
      </c>
      <c r="DA507" s="994">
        <v>0</v>
      </c>
      <c r="DB507" s="993">
        <v>0</v>
      </c>
      <c r="DC507" s="994">
        <v>0</v>
      </c>
      <c r="DD507" s="993">
        <v>0</v>
      </c>
      <c r="DE507" s="994">
        <v>0</v>
      </c>
      <c r="DF507" s="993">
        <v>0</v>
      </c>
      <c r="DG507" s="994">
        <v>0</v>
      </c>
      <c r="DH507" s="993">
        <v>0</v>
      </c>
      <c r="DI507" s="994">
        <v>0</v>
      </c>
      <c r="DJ507" s="993">
        <v>0</v>
      </c>
      <c r="DK507" s="994">
        <v>0</v>
      </c>
      <c r="DL507" s="993">
        <v>0</v>
      </c>
      <c r="DM507" s="994">
        <v>0</v>
      </c>
      <c r="DN507" s="993">
        <v>0</v>
      </c>
      <c r="DO507" s="994">
        <v>0</v>
      </c>
      <c r="DP507" s="995">
        <v>0</v>
      </c>
      <c r="DQ507" s="946"/>
      <c r="DR507" s="973"/>
      <c r="DS507" s="946"/>
      <c r="DT507" s="992">
        <v>0</v>
      </c>
      <c r="DU507" s="993">
        <v>0</v>
      </c>
      <c r="DV507" s="994">
        <v>0</v>
      </c>
      <c r="DW507" s="993">
        <v>0</v>
      </c>
      <c r="DX507" s="994">
        <v>0</v>
      </c>
      <c r="DY507" s="993">
        <v>0</v>
      </c>
      <c r="DZ507" s="994">
        <v>0</v>
      </c>
      <c r="EA507" s="993">
        <v>0</v>
      </c>
      <c r="EB507" s="994">
        <v>0</v>
      </c>
      <c r="EC507" s="993">
        <v>0</v>
      </c>
      <c r="ED507" s="994">
        <v>0</v>
      </c>
      <c r="EE507" s="993">
        <v>0</v>
      </c>
      <c r="EF507" s="994">
        <v>0</v>
      </c>
      <c r="EG507" s="993">
        <v>0</v>
      </c>
      <c r="EH507" s="994">
        <v>0</v>
      </c>
      <c r="EI507" s="993">
        <v>0</v>
      </c>
      <c r="EJ507" s="994">
        <v>0</v>
      </c>
      <c r="EK507" s="993">
        <v>0</v>
      </c>
      <c r="EL507" s="994">
        <v>0</v>
      </c>
      <c r="EM507" s="993">
        <v>0</v>
      </c>
      <c r="EN507" s="994">
        <v>0</v>
      </c>
      <c r="EO507" s="993">
        <v>0</v>
      </c>
      <c r="EP507" s="994">
        <v>0</v>
      </c>
      <c r="EQ507" s="993">
        <v>0</v>
      </c>
      <c r="ER507" s="994">
        <v>0</v>
      </c>
      <c r="ES507" s="993">
        <v>0</v>
      </c>
      <c r="ET507" s="994">
        <v>0</v>
      </c>
      <c r="EU507" s="993">
        <v>0</v>
      </c>
      <c r="EV507" s="994">
        <v>0</v>
      </c>
      <c r="EW507" s="993">
        <v>0</v>
      </c>
      <c r="EX507" s="994">
        <v>0</v>
      </c>
      <c r="EY507" s="993">
        <v>0</v>
      </c>
      <c r="EZ507" s="994">
        <v>0</v>
      </c>
      <c r="FA507" s="993">
        <v>0</v>
      </c>
      <c r="FB507" s="994">
        <v>0</v>
      </c>
      <c r="FC507" s="995">
        <v>0</v>
      </c>
      <c r="FD507" s="946"/>
      <c r="FE507" s="974"/>
      <c r="FF507" s="946"/>
      <c r="FG507" s="975"/>
      <c r="FI507" s="996" t="b">
        <v>1</v>
      </c>
    </row>
    <row r="508" spans="2:165" hidden="1" outlineLevel="1">
      <c r="B508" s="1013">
        <v>486</v>
      </c>
      <c r="C508" s="1014" t="s">
        <v>327</v>
      </c>
      <c r="E508" s="1015">
        <v>0</v>
      </c>
      <c r="F508" s="1016">
        <v>0</v>
      </c>
      <c r="G508" s="1017">
        <v>0</v>
      </c>
      <c r="H508" s="1016">
        <v>0</v>
      </c>
      <c r="I508" s="1017">
        <v>0</v>
      </c>
      <c r="J508" s="1016">
        <v>0</v>
      </c>
      <c r="K508" s="1017">
        <v>0</v>
      </c>
      <c r="L508" s="1016">
        <v>0</v>
      </c>
      <c r="M508" s="1017">
        <v>0</v>
      </c>
      <c r="N508" s="1016">
        <v>0</v>
      </c>
      <c r="O508" s="1017">
        <v>0</v>
      </c>
      <c r="P508" s="1016">
        <v>0</v>
      </c>
      <c r="Q508" s="1017">
        <v>0</v>
      </c>
      <c r="R508" s="1016">
        <v>0</v>
      </c>
      <c r="S508" s="1017">
        <v>0</v>
      </c>
      <c r="T508" s="1016">
        <v>0</v>
      </c>
      <c r="U508" s="1017">
        <v>0</v>
      </c>
      <c r="V508" s="1016">
        <v>0</v>
      </c>
      <c r="W508" s="1017">
        <v>0</v>
      </c>
      <c r="X508" s="1016">
        <v>0</v>
      </c>
      <c r="Y508" s="1017">
        <v>0</v>
      </c>
      <c r="Z508" s="1016">
        <v>0</v>
      </c>
      <c r="AA508" s="1017">
        <v>0</v>
      </c>
      <c r="AB508" s="1016">
        <v>0</v>
      </c>
      <c r="AC508" s="1017">
        <v>0</v>
      </c>
      <c r="AD508" s="1016">
        <v>0</v>
      </c>
      <c r="AE508" s="1017">
        <v>0</v>
      </c>
      <c r="AF508" s="1016">
        <v>0</v>
      </c>
      <c r="AG508" s="1017">
        <v>0</v>
      </c>
      <c r="AH508" s="1016">
        <v>0</v>
      </c>
      <c r="AI508" s="1017">
        <v>0</v>
      </c>
      <c r="AJ508" s="1016">
        <v>0</v>
      </c>
      <c r="AK508" s="1017">
        <v>0</v>
      </c>
      <c r="AL508" s="1016">
        <v>0</v>
      </c>
      <c r="AM508" s="1017">
        <v>0</v>
      </c>
      <c r="AN508" s="1018">
        <v>0</v>
      </c>
      <c r="AO508" s="946"/>
      <c r="AP508" s="964"/>
      <c r="AQ508" s="946"/>
      <c r="AR508" s="1015">
        <v>0</v>
      </c>
      <c r="AS508" s="1016">
        <v>0</v>
      </c>
      <c r="AT508" s="1017">
        <v>0</v>
      </c>
      <c r="AU508" s="1016">
        <v>0</v>
      </c>
      <c r="AV508" s="1017">
        <v>0</v>
      </c>
      <c r="AW508" s="1016">
        <v>0</v>
      </c>
      <c r="AX508" s="1017">
        <v>0</v>
      </c>
      <c r="AY508" s="1016">
        <v>0</v>
      </c>
      <c r="AZ508" s="1017">
        <v>0</v>
      </c>
      <c r="BA508" s="1016">
        <v>0</v>
      </c>
      <c r="BB508" s="1017">
        <v>0</v>
      </c>
      <c r="BC508" s="1016">
        <v>0</v>
      </c>
      <c r="BD508" s="1017">
        <v>0</v>
      </c>
      <c r="BE508" s="1016">
        <v>0</v>
      </c>
      <c r="BF508" s="1017">
        <v>0</v>
      </c>
      <c r="BG508" s="1016">
        <v>0</v>
      </c>
      <c r="BH508" s="1017">
        <v>0</v>
      </c>
      <c r="BI508" s="1016">
        <v>0</v>
      </c>
      <c r="BJ508" s="1017">
        <v>0</v>
      </c>
      <c r="BK508" s="1016">
        <v>0</v>
      </c>
      <c r="BL508" s="1017">
        <v>0</v>
      </c>
      <c r="BM508" s="1016">
        <v>0</v>
      </c>
      <c r="BN508" s="1017">
        <v>0</v>
      </c>
      <c r="BO508" s="1016">
        <v>0</v>
      </c>
      <c r="BP508" s="1017">
        <v>0</v>
      </c>
      <c r="BQ508" s="1016">
        <v>0</v>
      </c>
      <c r="BR508" s="1017">
        <v>0</v>
      </c>
      <c r="BS508" s="1016">
        <v>0</v>
      </c>
      <c r="BT508" s="1017">
        <v>0</v>
      </c>
      <c r="BU508" s="1016">
        <v>0</v>
      </c>
      <c r="BV508" s="1017">
        <v>0</v>
      </c>
      <c r="BW508" s="1016">
        <v>0</v>
      </c>
      <c r="BX508" s="1017">
        <v>0</v>
      </c>
      <c r="BY508" s="1016">
        <v>0</v>
      </c>
      <c r="BZ508" s="1017">
        <v>0</v>
      </c>
      <c r="CA508" s="1018">
        <v>0</v>
      </c>
      <c r="CB508" s="946"/>
      <c r="CC508" s="971"/>
      <c r="CD508" s="946"/>
      <c r="CE508" s="972"/>
      <c r="CF508" s="946"/>
      <c r="CG508" s="1015">
        <v>0</v>
      </c>
      <c r="CH508" s="1016">
        <v>0</v>
      </c>
      <c r="CI508" s="1017">
        <v>0</v>
      </c>
      <c r="CJ508" s="1016">
        <v>0</v>
      </c>
      <c r="CK508" s="1017">
        <v>0</v>
      </c>
      <c r="CL508" s="1016">
        <v>0</v>
      </c>
      <c r="CM508" s="1017">
        <v>0</v>
      </c>
      <c r="CN508" s="1016">
        <v>0</v>
      </c>
      <c r="CO508" s="1017">
        <v>0</v>
      </c>
      <c r="CP508" s="1016">
        <v>0</v>
      </c>
      <c r="CQ508" s="1017">
        <v>0</v>
      </c>
      <c r="CR508" s="1016">
        <v>0</v>
      </c>
      <c r="CS508" s="1017">
        <v>0</v>
      </c>
      <c r="CT508" s="1016">
        <v>0</v>
      </c>
      <c r="CU508" s="1017">
        <v>0</v>
      </c>
      <c r="CV508" s="1016">
        <v>0</v>
      </c>
      <c r="CW508" s="1017">
        <v>0</v>
      </c>
      <c r="CX508" s="1016">
        <v>0</v>
      </c>
      <c r="CY508" s="1017">
        <v>0</v>
      </c>
      <c r="CZ508" s="1016">
        <v>0</v>
      </c>
      <c r="DA508" s="1017">
        <v>0</v>
      </c>
      <c r="DB508" s="1016">
        <v>0</v>
      </c>
      <c r="DC508" s="1017">
        <v>0</v>
      </c>
      <c r="DD508" s="1016">
        <v>0</v>
      </c>
      <c r="DE508" s="1017">
        <v>0</v>
      </c>
      <c r="DF508" s="1016">
        <v>0</v>
      </c>
      <c r="DG508" s="1017">
        <v>0</v>
      </c>
      <c r="DH508" s="1016">
        <v>0</v>
      </c>
      <c r="DI508" s="1017">
        <v>0</v>
      </c>
      <c r="DJ508" s="1016">
        <v>0</v>
      </c>
      <c r="DK508" s="1017">
        <v>0</v>
      </c>
      <c r="DL508" s="1016">
        <v>0</v>
      </c>
      <c r="DM508" s="1017">
        <v>0</v>
      </c>
      <c r="DN508" s="1016">
        <v>0</v>
      </c>
      <c r="DO508" s="1017">
        <v>0</v>
      </c>
      <c r="DP508" s="1018">
        <v>0</v>
      </c>
      <c r="DQ508" s="946"/>
      <c r="DR508" s="973"/>
      <c r="DS508" s="946"/>
      <c r="DT508" s="1015">
        <v>0</v>
      </c>
      <c r="DU508" s="1016">
        <v>0</v>
      </c>
      <c r="DV508" s="1017">
        <v>0</v>
      </c>
      <c r="DW508" s="1016">
        <v>0</v>
      </c>
      <c r="DX508" s="1017">
        <v>0</v>
      </c>
      <c r="DY508" s="1016">
        <v>0</v>
      </c>
      <c r="DZ508" s="1017">
        <v>0</v>
      </c>
      <c r="EA508" s="1016">
        <v>0</v>
      </c>
      <c r="EB508" s="1017">
        <v>0</v>
      </c>
      <c r="EC508" s="1016">
        <v>0</v>
      </c>
      <c r="ED508" s="1017">
        <v>0</v>
      </c>
      <c r="EE508" s="1016">
        <v>0</v>
      </c>
      <c r="EF508" s="1017">
        <v>0</v>
      </c>
      <c r="EG508" s="1016">
        <v>0</v>
      </c>
      <c r="EH508" s="1017">
        <v>0</v>
      </c>
      <c r="EI508" s="1016">
        <v>0</v>
      </c>
      <c r="EJ508" s="1017">
        <v>0</v>
      </c>
      <c r="EK508" s="1016">
        <v>0</v>
      </c>
      <c r="EL508" s="1017">
        <v>0</v>
      </c>
      <c r="EM508" s="1016">
        <v>0</v>
      </c>
      <c r="EN508" s="1017">
        <v>0</v>
      </c>
      <c r="EO508" s="1016">
        <v>0</v>
      </c>
      <c r="EP508" s="1017">
        <v>0</v>
      </c>
      <c r="EQ508" s="1016">
        <v>0</v>
      </c>
      <c r="ER508" s="1017">
        <v>0</v>
      </c>
      <c r="ES508" s="1016">
        <v>0</v>
      </c>
      <c r="ET508" s="1017">
        <v>0</v>
      </c>
      <c r="EU508" s="1016">
        <v>0</v>
      </c>
      <c r="EV508" s="1017">
        <v>0</v>
      </c>
      <c r="EW508" s="1016">
        <v>0</v>
      </c>
      <c r="EX508" s="1017">
        <v>0</v>
      </c>
      <c r="EY508" s="1016">
        <v>0</v>
      </c>
      <c r="EZ508" s="1017">
        <v>0</v>
      </c>
      <c r="FA508" s="1016">
        <v>0</v>
      </c>
      <c r="FB508" s="1017">
        <v>0</v>
      </c>
      <c r="FC508" s="1018">
        <v>0</v>
      </c>
      <c r="FD508" s="946"/>
      <c r="FE508" s="974"/>
      <c r="FF508" s="946"/>
      <c r="FG508" s="975"/>
      <c r="FI508" s="1019" t="b">
        <v>1</v>
      </c>
    </row>
    <row r="509" spans="2:165" hidden="1" outlineLevel="1">
      <c r="B509" s="976">
        <v>487</v>
      </c>
      <c r="C509" s="1020" t="s">
        <v>329</v>
      </c>
      <c r="E509" s="978">
        <v>0</v>
      </c>
      <c r="F509" s="979">
        <v>0</v>
      </c>
      <c r="G509" s="980">
        <v>0</v>
      </c>
      <c r="H509" s="979">
        <v>0</v>
      </c>
      <c r="I509" s="980">
        <v>0</v>
      </c>
      <c r="J509" s="979">
        <v>0</v>
      </c>
      <c r="K509" s="980">
        <v>0</v>
      </c>
      <c r="L509" s="979">
        <v>0</v>
      </c>
      <c r="M509" s="980">
        <v>0</v>
      </c>
      <c r="N509" s="979">
        <v>0</v>
      </c>
      <c r="O509" s="980">
        <v>0</v>
      </c>
      <c r="P509" s="979">
        <v>0</v>
      </c>
      <c r="Q509" s="980">
        <v>0</v>
      </c>
      <c r="R509" s="979">
        <v>0</v>
      </c>
      <c r="S509" s="980">
        <v>0</v>
      </c>
      <c r="T509" s="979">
        <v>0</v>
      </c>
      <c r="U509" s="980">
        <v>0</v>
      </c>
      <c r="V509" s="979">
        <v>0</v>
      </c>
      <c r="W509" s="980">
        <v>0</v>
      </c>
      <c r="X509" s="979">
        <v>0</v>
      </c>
      <c r="Y509" s="980">
        <v>0</v>
      </c>
      <c r="Z509" s="979">
        <v>0</v>
      </c>
      <c r="AA509" s="980">
        <v>0</v>
      </c>
      <c r="AB509" s="979">
        <v>0</v>
      </c>
      <c r="AC509" s="980">
        <v>0</v>
      </c>
      <c r="AD509" s="979">
        <v>0</v>
      </c>
      <c r="AE509" s="980">
        <v>0</v>
      </c>
      <c r="AF509" s="979">
        <v>0</v>
      </c>
      <c r="AG509" s="980">
        <v>0</v>
      </c>
      <c r="AH509" s="979">
        <v>0</v>
      </c>
      <c r="AI509" s="980">
        <v>0</v>
      </c>
      <c r="AJ509" s="979">
        <v>0</v>
      </c>
      <c r="AK509" s="980">
        <v>0</v>
      </c>
      <c r="AL509" s="979">
        <v>0</v>
      </c>
      <c r="AM509" s="980">
        <v>0</v>
      </c>
      <c r="AN509" s="981">
        <v>0</v>
      </c>
      <c r="AO509" s="946"/>
      <c r="AP509" s="964"/>
      <c r="AQ509" s="946"/>
      <c r="AR509" s="978">
        <v>0</v>
      </c>
      <c r="AS509" s="979">
        <v>0</v>
      </c>
      <c r="AT509" s="980">
        <v>0</v>
      </c>
      <c r="AU509" s="979">
        <v>0</v>
      </c>
      <c r="AV509" s="980">
        <v>0</v>
      </c>
      <c r="AW509" s="979">
        <v>0</v>
      </c>
      <c r="AX509" s="980">
        <v>0</v>
      </c>
      <c r="AY509" s="979">
        <v>0</v>
      </c>
      <c r="AZ509" s="980">
        <v>0</v>
      </c>
      <c r="BA509" s="979">
        <v>0</v>
      </c>
      <c r="BB509" s="980">
        <v>0</v>
      </c>
      <c r="BC509" s="979">
        <v>0</v>
      </c>
      <c r="BD509" s="980">
        <v>0</v>
      </c>
      <c r="BE509" s="979">
        <v>0</v>
      </c>
      <c r="BF509" s="980">
        <v>0</v>
      </c>
      <c r="BG509" s="979">
        <v>0</v>
      </c>
      <c r="BH509" s="980">
        <v>0</v>
      </c>
      <c r="BI509" s="979">
        <v>0</v>
      </c>
      <c r="BJ509" s="980">
        <v>0</v>
      </c>
      <c r="BK509" s="979">
        <v>0</v>
      </c>
      <c r="BL509" s="980">
        <v>0</v>
      </c>
      <c r="BM509" s="979">
        <v>0</v>
      </c>
      <c r="BN509" s="980">
        <v>0</v>
      </c>
      <c r="BO509" s="979">
        <v>0</v>
      </c>
      <c r="BP509" s="980">
        <v>0</v>
      </c>
      <c r="BQ509" s="979">
        <v>0</v>
      </c>
      <c r="BR509" s="980">
        <v>0</v>
      </c>
      <c r="BS509" s="979">
        <v>0</v>
      </c>
      <c r="BT509" s="980">
        <v>0</v>
      </c>
      <c r="BU509" s="979">
        <v>0</v>
      </c>
      <c r="BV509" s="980">
        <v>0</v>
      </c>
      <c r="BW509" s="979">
        <v>0</v>
      </c>
      <c r="BX509" s="980">
        <v>0</v>
      </c>
      <c r="BY509" s="979">
        <v>0</v>
      </c>
      <c r="BZ509" s="980">
        <v>0</v>
      </c>
      <c r="CA509" s="981">
        <v>0</v>
      </c>
      <c r="CB509" s="946"/>
      <c r="CC509" s="971"/>
      <c r="CD509" s="946"/>
      <c r="CE509" s="972"/>
      <c r="CF509" s="946"/>
      <c r="CG509" s="978">
        <v>0</v>
      </c>
      <c r="CH509" s="979">
        <v>0</v>
      </c>
      <c r="CI509" s="980">
        <v>0</v>
      </c>
      <c r="CJ509" s="979">
        <v>0</v>
      </c>
      <c r="CK509" s="980">
        <v>0</v>
      </c>
      <c r="CL509" s="979">
        <v>0</v>
      </c>
      <c r="CM509" s="980">
        <v>0</v>
      </c>
      <c r="CN509" s="979">
        <v>0</v>
      </c>
      <c r="CO509" s="980">
        <v>0</v>
      </c>
      <c r="CP509" s="979">
        <v>0</v>
      </c>
      <c r="CQ509" s="980">
        <v>0</v>
      </c>
      <c r="CR509" s="979">
        <v>0</v>
      </c>
      <c r="CS509" s="980">
        <v>0</v>
      </c>
      <c r="CT509" s="979">
        <v>0</v>
      </c>
      <c r="CU509" s="980">
        <v>0</v>
      </c>
      <c r="CV509" s="979">
        <v>0</v>
      </c>
      <c r="CW509" s="980">
        <v>0</v>
      </c>
      <c r="CX509" s="979">
        <v>0</v>
      </c>
      <c r="CY509" s="980">
        <v>0</v>
      </c>
      <c r="CZ509" s="979">
        <v>0</v>
      </c>
      <c r="DA509" s="980">
        <v>0</v>
      </c>
      <c r="DB509" s="979">
        <v>0</v>
      </c>
      <c r="DC509" s="980">
        <v>0</v>
      </c>
      <c r="DD509" s="979">
        <v>0</v>
      </c>
      <c r="DE509" s="980">
        <v>0</v>
      </c>
      <c r="DF509" s="979">
        <v>0</v>
      </c>
      <c r="DG509" s="980">
        <v>0</v>
      </c>
      <c r="DH509" s="979">
        <v>0</v>
      </c>
      <c r="DI509" s="980">
        <v>0</v>
      </c>
      <c r="DJ509" s="979">
        <v>0</v>
      </c>
      <c r="DK509" s="980">
        <v>0</v>
      </c>
      <c r="DL509" s="979">
        <v>0</v>
      </c>
      <c r="DM509" s="980">
        <v>0</v>
      </c>
      <c r="DN509" s="979">
        <v>0</v>
      </c>
      <c r="DO509" s="980">
        <v>0</v>
      </c>
      <c r="DP509" s="981">
        <v>0</v>
      </c>
      <c r="DQ509" s="946"/>
      <c r="DR509" s="973"/>
      <c r="DS509" s="946"/>
      <c r="DT509" s="978">
        <v>0</v>
      </c>
      <c r="DU509" s="979">
        <v>0</v>
      </c>
      <c r="DV509" s="980">
        <v>0</v>
      </c>
      <c r="DW509" s="979">
        <v>0</v>
      </c>
      <c r="DX509" s="980">
        <v>0</v>
      </c>
      <c r="DY509" s="979">
        <v>0</v>
      </c>
      <c r="DZ509" s="980">
        <v>0</v>
      </c>
      <c r="EA509" s="979">
        <v>0</v>
      </c>
      <c r="EB509" s="980">
        <v>0</v>
      </c>
      <c r="EC509" s="979">
        <v>0</v>
      </c>
      <c r="ED509" s="980">
        <v>0</v>
      </c>
      <c r="EE509" s="979">
        <v>0</v>
      </c>
      <c r="EF509" s="980">
        <v>0</v>
      </c>
      <c r="EG509" s="979">
        <v>0</v>
      </c>
      <c r="EH509" s="980">
        <v>0</v>
      </c>
      <c r="EI509" s="979">
        <v>0</v>
      </c>
      <c r="EJ509" s="980">
        <v>0</v>
      </c>
      <c r="EK509" s="979">
        <v>0</v>
      </c>
      <c r="EL509" s="980">
        <v>0</v>
      </c>
      <c r="EM509" s="979">
        <v>0</v>
      </c>
      <c r="EN509" s="980">
        <v>0</v>
      </c>
      <c r="EO509" s="979">
        <v>0</v>
      </c>
      <c r="EP509" s="980">
        <v>0</v>
      </c>
      <c r="EQ509" s="979">
        <v>0</v>
      </c>
      <c r="ER509" s="980">
        <v>0</v>
      </c>
      <c r="ES509" s="979">
        <v>0</v>
      </c>
      <c r="ET509" s="980">
        <v>0</v>
      </c>
      <c r="EU509" s="979">
        <v>0</v>
      </c>
      <c r="EV509" s="980">
        <v>0</v>
      </c>
      <c r="EW509" s="979">
        <v>0</v>
      </c>
      <c r="EX509" s="980">
        <v>0</v>
      </c>
      <c r="EY509" s="979">
        <v>0</v>
      </c>
      <c r="EZ509" s="980">
        <v>0</v>
      </c>
      <c r="FA509" s="979">
        <v>0</v>
      </c>
      <c r="FB509" s="980">
        <v>0</v>
      </c>
      <c r="FC509" s="981">
        <v>0</v>
      </c>
      <c r="FD509" s="946"/>
      <c r="FE509" s="974"/>
      <c r="FF509" s="946"/>
      <c r="FG509" s="975"/>
      <c r="FI509" s="982" t="b">
        <v>1</v>
      </c>
    </row>
    <row r="510" spans="2:165" hidden="1" outlineLevel="1">
      <c r="B510" s="983">
        <v>488</v>
      </c>
      <c r="C510" s="1012" t="s">
        <v>331</v>
      </c>
      <c r="E510" s="985">
        <v>0</v>
      </c>
      <c r="F510" s="986">
        <v>0</v>
      </c>
      <c r="G510" s="987">
        <v>0</v>
      </c>
      <c r="H510" s="986">
        <v>0</v>
      </c>
      <c r="I510" s="987">
        <v>0</v>
      </c>
      <c r="J510" s="986">
        <v>0</v>
      </c>
      <c r="K510" s="987">
        <v>0</v>
      </c>
      <c r="L510" s="986">
        <v>0</v>
      </c>
      <c r="M510" s="987">
        <v>0</v>
      </c>
      <c r="N510" s="986">
        <v>0</v>
      </c>
      <c r="O510" s="987">
        <v>0</v>
      </c>
      <c r="P510" s="986">
        <v>0</v>
      </c>
      <c r="Q510" s="987">
        <v>0</v>
      </c>
      <c r="R510" s="986">
        <v>0</v>
      </c>
      <c r="S510" s="987">
        <v>0</v>
      </c>
      <c r="T510" s="986">
        <v>0</v>
      </c>
      <c r="U510" s="987">
        <v>0</v>
      </c>
      <c r="V510" s="986">
        <v>0</v>
      </c>
      <c r="W510" s="987">
        <v>0</v>
      </c>
      <c r="X510" s="986">
        <v>0</v>
      </c>
      <c r="Y510" s="987">
        <v>0</v>
      </c>
      <c r="Z510" s="986">
        <v>0</v>
      </c>
      <c r="AA510" s="987">
        <v>0</v>
      </c>
      <c r="AB510" s="986">
        <v>0</v>
      </c>
      <c r="AC510" s="987">
        <v>0</v>
      </c>
      <c r="AD510" s="986">
        <v>0</v>
      </c>
      <c r="AE510" s="987">
        <v>0</v>
      </c>
      <c r="AF510" s="986">
        <v>0</v>
      </c>
      <c r="AG510" s="987">
        <v>0</v>
      </c>
      <c r="AH510" s="986">
        <v>0</v>
      </c>
      <c r="AI510" s="987">
        <v>0</v>
      </c>
      <c r="AJ510" s="986">
        <v>0</v>
      </c>
      <c r="AK510" s="987">
        <v>0</v>
      </c>
      <c r="AL510" s="986">
        <v>0</v>
      </c>
      <c r="AM510" s="987">
        <v>0</v>
      </c>
      <c r="AN510" s="988">
        <v>0</v>
      </c>
      <c r="AO510" s="946"/>
      <c r="AP510" s="964"/>
      <c r="AQ510" s="946"/>
      <c r="AR510" s="985">
        <v>0</v>
      </c>
      <c r="AS510" s="986">
        <v>0</v>
      </c>
      <c r="AT510" s="987">
        <v>0</v>
      </c>
      <c r="AU510" s="986">
        <v>0</v>
      </c>
      <c r="AV510" s="987">
        <v>0</v>
      </c>
      <c r="AW510" s="986">
        <v>0</v>
      </c>
      <c r="AX510" s="987">
        <v>0</v>
      </c>
      <c r="AY510" s="986">
        <v>0</v>
      </c>
      <c r="AZ510" s="987">
        <v>0</v>
      </c>
      <c r="BA510" s="986">
        <v>0</v>
      </c>
      <c r="BB510" s="987">
        <v>0</v>
      </c>
      <c r="BC510" s="986">
        <v>0</v>
      </c>
      <c r="BD510" s="987">
        <v>0</v>
      </c>
      <c r="BE510" s="986">
        <v>0</v>
      </c>
      <c r="BF510" s="987">
        <v>0</v>
      </c>
      <c r="BG510" s="986">
        <v>0</v>
      </c>
      <c r="BH510" s="987">
        <v>0</v>
      </c>
      <c r="BI510" s="986">
        <v>0</v>
      </c>
      <c r="BJ510" s="987">
        <v>0</v>
      </c>
      <c r="BK510" s="986">
        <v>0</v>
      </c>
      <c r="BL510" s="987">
        <v>0</v>
      </c>
      <c r="BM510" s="986">
        <v>0</v>
      </c>
      <c r="BN510" s="987">
        <v>0</v>
      </c>
      <c r="BO510" s="986">
        <v>0</v>
      </c>
      <c r="BP510" s="987">
        <v>0</v>
      </c>
      <c r="BQ510" s="986">
        <v>0</v>
      </c>
      <c r="BR510" s="987">
        <v>0</v>
      </c>
      <c r="BS510" s="986">
        <v>0</v>
      </c>
      <c r="BT510" s="987">
        <v>0</v>
      </c>
      <c r="BU510" s="986">
        <v>0</v>
      </c>
      <c r="BV510" s="987">
        <v>0</v>
      </c>
      <c r="BW510" s="986">
        <v>0</v>
      </c>
      <c r="BX510" s="987">
        <v>0</v>
      </c>
      <c r="BY510" s="986">
        <v>0</v>
      </c>
      <c r="BZ510" s="987">
        <v>0</v>
      </c>
      <c r="CA510" s="988">
        <v>0</v>
      </c>
      <c r="CB510" s="946"/>
      <c r="CC510" s="971"/>
      <c r="CD510" s="946"/>
      <c r="CE510" s="972"/>
      <c r="CF510" s="946"/>
      <c r="CG510" s="985">
        <v>0</v>
      </c>
      <c r="CH510" s="986">
        <v>0</v>
      </c>
      <c r="CI510" s="987">
        <v>0</v>
      </c>
      <c r="CJ510" s="986">
        <v>0</v>
      </c>
      <c r="CK510" s="987">
        <v>0</v>
      </c>
      <c r="CL510" s="986">
        <v>0</v>
      </c>
      <c r="CM510" s="987">
        <v>0</v>
      </c>
      <c r="CN510" s="986">
        <v>0</v>
      </c>
      <c r="CO510" s="987">
        <v>0</v>
      </c>
      <c r="CP510" s="986">
        <v>0</v>
      </c>
      <c r="CQ510" s="987">
        <v>0</v>
      </c>
      <c r="CR510" s="986">
        <v>0</v>
      </c>
      <c r="CS510" s="987">
        <v>0</v>
      </c>
      <c r="CT510" s="986">
        <v>0</v>
      </c>
      <c r="CU510" s="987">
        <v>0</v>
      </c>
      <c r="CV510" s="986">
        <v>0</v>
      </c>
      <c r="CW510" s="987">
        <v>0</v>
      </c>
      <c r="CX510" s="986">
        <v>0</v>
      </c>
      <c r="CY510" s="987">
        <v>0</v>
      </c>
      <c r="CZ510" s="986">
        <v>0</v>
      </c>
      <c r="DA510" s="987">
        <v>0</v>
      </c>
      <c r="DB510" s="986">
        <v>0</v>
      </c>
      <c r="DC510" s="987">
        <v>0</v>
      </c>
      <c r="DD510" s="986">
        <v>0</v>
      </c>
      <c r="DE510" s="987">
        <v>0</v>
      </c>
      <c r="DF510" s="986">
        <v>0</v>
      </c>
      <c r="DG510" s="987">
        <v>0</v>
      </c>
      <c r="DH510" s="986">
        <v>0</v>
      </c>
      <c r="DI510" s="987">
        <v>0</v>
      </c>
      <c r="DJ510" s="986">
        <v>0</v>
      </c>
      <c r="DK510" s="987">
        <v>0</v>
      </c>
      <c r="DL510" s="986">
        <v>0</v>
      </c>
      <c r="DM510" s="987">
        <v>0</v>
      </c>
      <c r="DN510" s="986">
        <v>0</v>
      </c>
      <c r="DO510" s="987">
        <v>0</v>
      </c>
      <c r="DP510" s="988">
        <v>0</v>
      </c>
      <c r="DQ510" s="946"/>
      <c r="DR510" s="973"/>
      <c r="DS510" s="946"/>
      <c r="DT510" s="985">
        <v>0</v>
      </c>
      <c r="DU510" s="986">
        <v>0</v>
      </c>
      <c r="DV510" s="987">
        <v>0</v>
      </c>
      <c r="DW510" s="986">
        <v>0</v>
      </c>
      <c r="DX510" s="987">
        <v>0</v>
      </c>
      <c r="DY510" s="986">
        <v>0</v>
      </c>
      <c r="DZ510" s="987">
        <v>0</v>
      </c>
      <c r="EA510" s="986">
        <v>0</v>
      </c>
      <c r="EB510" s="987">
        <v>0</v>
      </c>
      <c r="EC510" s="986">
        <v>0</v>
      </c>
      <c r="ED510" s="987">
        <v>0</v>
      </c>
      <c r="EE510" s="986">
        <v>0</v>
      </c>
      <c r="EF510" s="987">
        <v>0</v>
      </c>
      <c r="EG510" s="986">
        <v>0</v>
      </c>
      <c r="EH510" s="987">
        <v>0</v>
      </c>
      <c r="EI510" s="986">
        <v>0</v>
      </c>
      <c r="EJ510" s="987">
        <v>0</v>
      </c>
      <c r="EK510" s="986">
        <v>0</v>
      </c>
      <c r="EL510" s="987">
        <v>0</v>
      </c>
      <c r="EM510" s="986">
        <v>0</v>
      </c>
      <c r="EN510" s="987">
        <v>0</v>
      </c>
      <c r="EO510" s="986">
        <v>0</v>
      </c>
      <c r="EP510" s="987">
        <v>0</v>
      </c>
      <c r="EQ510" s="986">
        <v>0</v>
      </c>
      <c r="ER510" s="987">
        <v>0</v>
      </c>
      <c r="ES510" s="986">
        <v>0</v>
      </c>
      <c r="ET510" s="987">
        <v>0</v>
      </c>
      <c r="EU510" s="986">
        <v>0</v>
      </c>
      <c r="EV510" s="987">
        <v>0</v>
      </c>
      <c r="EW510" s="986">
        <v>0</v>
      </c>
      <c r="EX510" s="987">
        <v>0</v>
      </c>
      <c r="EY510" s="986">
        <v>0</v>
      </c>
      <c r="EZ510" s="987">
        <v>0</v>
      </c>
      <c r="FA510" s="986">
        <v>0</v>
      </c>
      <c r="FB510" s="987">
        <v>0</v>
      </c>
      <c r="FC510" s="988">
        <v>0</v>
      </c>
      <c r="FD510" s="946"/>
      <c r="FE510" s="974"/>
      <c r="FF510" s="946"/>
      <c r="FG510" s="975"/>
      <c r="FI510" s="989" t="b">
        <v>1</v>
      </c>
    </row>
    <row r="511" spans="2:165" hidden="1" outlineLevel="1">
      <c r="B511" s="997">
        <v>489</v>
      </c>
      <c r="C511" s="1023" t="s">
        <v>330</v>
      </c>
      <c r="E511" s="999">
        <v>0</v>
      </c>
      <c r="F511" s="1000">
        <v>0</v>
      </c>
      <c r="G511" s="1001">
        <v>0</v>
      </c>
      <c r="H511" s="1000">
        <v>0</v>
      </c>
      <c r="I511" s="1001">
        <v>0</v>
      </c>
      <c r="J511" s="1000">
        <v>0</v>
      </c>
      <c r="K511" s="1001">
        <v>0</v>
      </c>
      <c r="L511" s="1000">
        <v>0</v>
      </c>
      <c r="M511" s="1001">
        <v>0</v>
      </c>
      <c r="N511" s="1000">
        <v>0</v>
      </c>
      <c r="O511" s="1001">
        <v>0</v>
      </c>
      <c r="P511" s="1000">
        <v>0</v>
      </c>
      <c r="Q511" s="1001">
        <v>0</v>
      </c>
      <c r="R511" s="1000">
        <v>0</v>
      </c>
      <c r="S511" s="1001">
        <v>0</v>
      </c>
      <c r="T511" s="1000">
        <v>0</v>
      </c>
      <c r="U511" s="1001">
        <v>0</v>
      </c>
      <c r="V511" s="1000">
        <v>0</v>
      </c>
      <c r="W511" s="1001">
        <v>0</v>
      </c>
      <c r="X511" s="1000">
        <v>0</v>
      </c>
      <c r="Y511" s="1001">
        <v>0</v>
      </c>
      <c r="Z511" s="1000">
        <v>0</v>
      </c>
      <c r="AA511" s="1001">
        <v>0</v>
      </c>
      <c r="AB511" s="1000">
        <v>0</v>
      </c>
      <c r="AC511" s="1001">
        <v>0</v>
      </c>
      <c r="AD511" s="1000">
        <v>0</v>
      </c>
      <c r="AE511" s="1001">
        <v>0</v>
      </c>
      <c r="AF511" s="1000">
        <v>0</v>
      </c>
      <c r="AG511" s="1001">
        <v>0</v>
      </c>
      <c r="AH511" s="1000">
        <v>0</v>
      </c>
      <c r="AI511" s="1001">
        <v>0</v>
      </c>
      <c r="AJ511" s="1000">
        <v>0</v>
      </c>
      <c r="AK511" s="1001">
        <v>0</v>
      </c>
      <c r="AL511" s="1000">
        <v>0</v>
      </c>
      <c r="AM511" s="1001">
        <v>0</v>
      </c>
      <c r="AN511" s="1002">
        <v>0</v>
      </c>
      <c r="AO511" s="946"/>
      <c r="AP511" s="964"/>
      <c r="AQ511" s="946"/>
      <c r="AR511" s="999">
        <v>0</v>
      </c>
      <c r="AS511" s="1000">
        <v>0</v>
      </c>
      <c r="AT511" s="1001">
        <v>0</v>
      </c>
      <c r="AU511" s="1000">
        <v>0</v>
      </c>
      <c r="AV511" s="1001">
        <v>0</v>
      </c>
      <c r="AW511" s="1000">
        <v>0</v>
      </c>
      <c r="AX511" s="1001">
        <v>0</v>
      </c>
      <c r="AY511" s="1000">
        <v>0</v>
      </c>
      <c r="AZ511" s="1001">
        <v>0</v>
      </c>
      <c r="BA511" s="1000">
        <v>0</v>
      </c>
      <c r="BB511" s="1001">
        <v>0</v>
      </c>
      <c r="BC511" s="1000">
        <v>0</v>
      </c>
      <c r="BD511" s="1001">
        <v>0</v>
      </c>
      <c r="BE511" s="1000">
        <v>0</v>
      </c>
      <c r="BF511" s="1001">
        <v>0</v>
      </c>
      <c r="BG511" s="1000">
        <v>0</v>
      </c>
      <c r="BH511" s="1001">
        <v>0</v>
      </c>
      <c r="BI511" s="1000">
        <v>0</v>
      </c>
      <c r="BJ511" s="1001">
        <v>0</v>
      </c>
      <c r="BK511" s="1000">
        <v>0</v>
      </c>
      <c r="BL511" s="1001">
        <v>0</v>
      </c>
      <c r="BM511" s="1000">
        <v>0</v>
      </c>
      <c r="BN511" s="1001">
        <v>0</v>
      </c>
      <c r="BO511" s="1000">
        <v>0</v>
      </c>
      <c r="BP511" s="1001">
        <v>0</v>
      </c>
      <c r="BQ511" s="1000">
        <v>0</v>
      </c>
      <c r="BR511" s="1001">
        <v>0</v>
      </c>
      <c r="BS511" s="1000">
        <v>0</v>
      </c>
      <c r="BT511" s="1001">
        <v>0</v>
      </c>
      <c r="BU511" s="1000">
        <v>0</v>
      </c>
      <c r="BV511" s="1001">
        <v>0</v>
      </c>
      <c r="BW511" s="1000">
        <v>0</v>
      </c>
      <c r="BX511" s="1001">
        <v>0</v>
      </c>
      <c r="BY511" s="1000">
        <v>0</v>
      </c>
      <c r="BZ511" s="1001">
        <v>0</v>
      </c>
      <c r="CA511" s="1002">
        <v>0</v>
      </c>
      <c r="CB511" s="946"/>
      <c r="CC511" s="971"/>
      <c r="CD511" s="946"/>
      <c r="CE511" s="972"/>
      <c r="CF511" s="946"/>
      <c r="CG511" s="999">
        <v>0</v>
      </c>
      <c r="CH511" s="1000">
        <v>0</v>
      </c>
      <c r="CI511" s="1001">
        <v>0</v>
      </c>
      <c r="CJ511" s="1000">
        <v>0</v>
      </c>
      <c r="CK511" s="1001">
        <v>0</v>
      </c>
      <c r="CL511" s="1000">
        <v>0</v>
      </c>
      <c r="CM511" s="1001">
        <v>0</v>
      </c>
      <c r="CN511" s="1000">
        <v>0</v>
      </c>
      <c r="CO511" s="1001">
        <v>0</v>
      </c>
      <c r="CP511" s="1000">
        <v>0</v>
      </c>
      <c r="CQ511" s="1001">
        <v>0</v>
      </c>
      <c r="CR511" s="1000">
        <v>0</v>
      </c>
      <c r="CS511" s="1001">
        <v>0</v>
      </c>
      <c r="CT511" s="1000">
        <v>0</v>
      </c>
      <c r="CU511" s="1001">
        <v>0</v>
      </c>
      <c r="CV511" s="1000">
        <v>0</v>
      </c>
      <c r="CW511" s="1001">
        <v>0</v>
      </c>
      <c r="CX511" s="1000">
        <v>0</v>
      </c>
      <c r="CY511" s="1001">
        <v>0</v>
      </c>
      <c r="CZ511" s="1000">
        <v>0</v>
      </c>
      <c r="DA511" s="1001">
        <v>0</v>
      </c>
      <c r="DB511" s="1000">
        <v>0</v>
      </c>
      <c r="DC511" s="1001">
        <v>0</v>
      </c>
      <c r="DD511" s="1000">
        <v>0</v>
      </c>
      <c r="DE511" s="1001">
        <v>0</v>
      </c>
      <c r="DF511" s="1000">
        <v>0</v>
      </c>
      <c r="DG511" s="1001">
        <v>0</v>
      </c>
      <c r="DH511" s="1000">
        <v>0</v>
      </c>
      <c r="DI511" s="1001">
        <v>0</v>
      </c>
      <c r="DJ511" s="1000">
        <v>0</v>
      </c>
      <c r="DK511" s="1001">
        <v>0</v>
      </c>
      <c r="DL511" s="1000">
        <v>0</v>
      </c>
      <c r="DM511" s="1001">
        <v>0</v>
      </c>
      <c r="DN511" s="1000">
        <v>0</v>
      </c>
      <c r="DO511" s="1001">
        <v>0</v>
      </c>
      <c r="DP511" s="1002">
        <v>0</v>
      </c>
      <c r="DQ511" s="946"/>
      <c r="DR511" s="973"/>
      <c r="DS511" s="946"/>
      <c r="DT511" s="999">
        <v>0</v>
      </c>
      <c r="DU511" s="1000">
        <v>0</v>
      </c>
      <c r="DV511" s="1001">
        <v>0</v>
      </c>
      <c r="DW511" s="1000">
        <v>0</v>
      </c>
      <c r="DX511" s="1001">
        <v>0</v>
      </c>
      <c r="DY511" s="1000">
        <v>0</v>
      </c>
      <c r="DZ511" s="1001">
        <v>0</v>
      </c>
      <c r="EA511" s="1000">
        <v>0</v>
      </c>
      <c r="EB511" s="1001">
        <v>0</v>
      </c>
      <c r="EC511" s="1000">
        <v>0</v>
      </c>
      <c r="ED511" s="1001">
        <v>0</v>
      </c>
      <c r="EE511" s="1000">
        <v>0</v>
      </c>
      <c r="EF511" s="1001">
        <v>0</v>
      </c>
      <c r="EG511" s="1000">
        <v>0</v>
      </c>
      <c r="EH511" s="1001">
        <v>0</v>
      </c>
      <c r="EI511" s="1000">
        <v>0</v>
      </c>
      <c r="EJ511" s="1001">
        <v>0</v>
      </c>
      <c r="EK511" s="1000">
        <v>0</v>
      </c>
      <c r="EL511" s="1001">
        <v>0</v>
      </c>
      <c r="EM511" s="1000">
        <v>0</v>
      </c>
      <c r="EN511" s="1001">
        <v>0</v>
      </c>
      <c r="EO511" s="1000">
        <v>0</v>
      </c>
      <c r="EP511" s="1001">
        <v>0</v>
      </c>
      <c r="EQ511" s="1000">
        <v>0</v>
      </c>
      <c r="ER511" s="1001">
        <v>0</v>
      </c>
      <c r="ES511" s="1000">
        <v>0</v>
      </c>
      <c r="ET511" s="1001">
        <v>0</v>
      </c>
      <c r="EU511" s="1000">
        <v>0</v>
      </c>
      <c r="EV511" s="1001">
        <v>0</v>
      </c>
      <c r="EW511" s="1000">
        <v>0</v>
      </c>
      <c r="EX511" s="1001">
        <v>0</v>
      </c>
      <c r="EY511" s="1000">
        <v>0</v>
      </c>
      <c r="EZ511" s="1001">
        <v>0</v>
      </c>
      <c r="FA511" s="1000">
        <v>0</v>
      </c>
      <c r="FB511" s="1001">
        <v>0</v>
      </c>
      <c r="FC511" s="1002">
        <v>0</v>
      </c>
      <c r="FD511" s="946"/>
      <c r="FE511" s="974"/>
      <c r="FF511" s="946"/>
      <c r="FG511" s="975"/>
      <c r="FI511" s="1003" t="b">
        <v>1</v>
      </c>
    </row>
    <row r="512" spans="2:165" hidden="1" outlineLevel="1">
      <c r="B512" s="1024">
        <v>490</v>
      </c>
      <c r="C512" s="1025" t="s">
        <v>333</v>
      </c>
      <c r="E512" s="1026">
        <v>0</v>
      </c>
      <c r="F512" s="1027">
        <v>0</v>
      </c>
      <c r="G512" s="1028">
        <v>0</v>
      </c>
      <c r="H512" s="1027">
        <v>0</v>
      </c>
      <c r="I512" s="1028">
        <v>0</v>
      </c>
      <c r="J512" s="1027">
        <v>0</v>
      </c>
      <c r="K512" s="1028">
        <v>0</v>
      </c>
      <c r="L512" s="1027">
        <v>0</v>
      </c>
      <c r="M512" s="1028">
        <v>0</v>
      </c>
      <c r="N512" s="1027">
        <v>0</v>
      </c>
      <c r="O512" s="1028">
        <v>0</v>
      </c>
      <c r="P512" s="1027">
        <v>0</v>
      </c>
      <c r="Q512" s="1028">
        <v>0</v>
      </c>
      <c r="R512" s="1027">
        <v>0</v>
      </c>
      <c r="S512" s="1028">
        <v>0</v>
      </c>
      <c r="T512" s="1027">
        <v>0</v>
      </c>
      <c r="U512" s="1028">
        <v>0</v>
      </c>
      <c r="V512" s="1027">
        <v>0</v>
      </c>
      <c r="W512" s="1028">
        <v>0</v>
      </c>
      <c r="X512" s="1027">
        <v>0</v>
      </c>
      <c r="Y512" s="1028">
        <v>0</v>
      </c>
      <c r="Z512" s="1027">
        <v>0</v>
      </c>
      <c r="AA512" s="1028">
        <v>0</v>
      </c>
      <c r="AB512" s="1027">
        <v>0</v>
      </c>
      <c r="AC512" s="1028">
        <v>0</v>
      </c>
      <c r="AD512" s="1027">
        <v>0</v>
      </c>
      <c r="AE512" s="1028">
        <v>0</v>
      </c>
      <c r="AF512" s="1027">
        <v>0</v>
      </c>
      <c r="AG512" s="1028">
        <v>0</v>
      </c>
      <c r="AH512" s="1027">
        <v>0</v>
      </c>
      <c r="AI512" s="1028">
        <v>0</v>
      </c>
      <c r="AJ512" s="1027">
        <v>0</v>
      </c>
      <c r="AK512" s="1028">
        <v>0</v>
      </c>
      <c r="AL512" s="1027">
        <v>0</v>
      </c>
      <c r="AM512" s="1028">
        <v>0</v>
      </c>
      <c r="AN512" s="1029">
        <v>0</v>
      </c>
      <c r="AO512" s="946"/>
      <c r="AP512" s="964"/>
      <c r="AQ512" s="946"/>
      <c r="AR512" s="1026">
        <v>0</v>
      </c>
      <c r="AS512" s="1027">
        <v>0</v>
      </c>
      <c r="AT512" s="1028">
        <v>0</v>
      </c>
      <c r="AU512" s="1027">
        <v>0</v>
      </c>
      <c r="AV512" s="1028">
        <v>0</v>
      </c>
      <c r="AW512" s="1027">
        <v>0</v>
      </c>
      <c r="AX512" s="1028">
        <v>0</v>
      </c>
      <c r="AY512" s="1027">
        <v>0</v>
      </c>
      <c r="AZ512" s="1028">
        <v>0</v>
      </c>
      <c r="BA512" s="1027">
        <v>0</v>
      </c>
      <c r="BB512" s="1028">
        <v>0</v>
      </c>
      <c r="BC512" s="1027">
        <v>0</v>
      </c>
      <c r="BD512" s="1028">
        <v>0</v>
      </c>
      <c r="BE512" s="1027">
        <v>0</v>
      </c>
      <c r="BF512" s="1028">
        <v>0</v>
      </c>
      <c r="BG512" s="1027">
        <v>0</v>
      </c>
      <c r="BH512" s="1028">
        <v>0</v>
      </c>
      <c r="BI512" s="1027">
        <v>0</v>
      </c>
      <c r="BJ512" s="1028">
        <v>0</v>
      </c>
      <c r="BK512" s="1027">
        <v>0</v>
      </c>
      <c r="BL512" s="1028">
        <v>0</v>
      </c>
      <c r="BM512" s="1027">
        <v>0</v>
      </c>
      <c r="BN512" s="1028">
        <v>0</v>
      </c>
      <c r="BO512" s="1027">
        <v>0</v>
      </c>
      <c r="BP512" s="1028">
        <v>0</v>
      </c>
      <c r="BQ512" s="1027">
        <v>0</v>
      </c>
      <c r="BR512" s="1028">
        <v>0</v>
      </c>
      <c r="BS512" s="1027">
        <v>0</v>
      </c>
      <c r="BT512" s="1028">
        <v>0</v>
      </c>
      <c r="BU512" s="1027">
        <v>0</v>
      </c>
      <c r="BV512" s="1028">
        <v>0</v>
      </c>
      <c r="BW512" s="1027">
        <v>0</v>
      </c>
      <c r="BX512" s="1028">
        <v>0</v>
      </c>
      <c r="BY512" s="1027">
        <v>0</v>
      </c>
      <c r="BZ512" s="1028">
        <v>0</v>
      </c>
      <c r="CA512" s="1029">
        <v>0</v>
      </c>
      <c r="CB512" s="946"/>
      <c r="CC512" s="971"/>
      <c r="CD512" s="946"/>
      <c r="CE512" s="972"/>
      <c r="CF512" s="946"/>
      <c r="CG512" s="1026">
        <v>0</v>
      </c>
      <c r="CH512" s="1027">
        <v>0</v>
      </c>
      <c r="CI512" s="1028">
        <v>0</v>
      </c>
      <c r="CJ512" s="1027">
        <v>0</v>
      </c>
      <c r="CK512" s="1028">
        <v>0</v>
      </c>
      <c r="CL512" s="1027">
        <v>0</v>
      </c>
      <c r="CM512" s="1028">
        <v>0</v>
      </c>
      <c r="CN512" s="1027">
        <v>0</v>
      </c>
      <c r="CO512" s="1028">
        <v>0</v>
      </c>
      <c r="CP512" s="1027">
        <v>0</v>
      </c>
      <c r="CQ512" s="1028">
        <v>0</v>
      </c>
      <c r="CR512" s="1027">
        <v>0</v>
      </c>
      <c r="CS512" s="1028">
        <v>0</v>
      </c>
      <c r="CT512" s="1027">
        <v>0</v>
      </c>
      <c r="CU512" s="1028">
        <v>0</v>
      </c>
      <c r="CV512" s="1027">
        <v>0</v>
      </c>
      <c r="CW512" s="1028">
        <v>0</v>
      </c>
      <c r="CX512" s="1027">
        <v>0</v>
      </c>
      <c r="CY512" s="1028">
        <v>0</v>
      </c>
      <c r="CZ512" s="1027">
        <v>0</v>
      </c>
      <c r="DA512" s="1028">
        <v>0</v>
      </c>
      <c r="DB512" s="1027">
        <v>0</v>
      </c>
      <c r="DC512" s="1028">
        <v>0</v>
      </c>
      <c r="DD512" s="1027">
        <v>0</v>
      </c>
      <c r="DE512" s="1028">
        <v>0</v>
      </c>
      <c r="DF512" s="1027">
        <v>0</v>
      </c>
      <c r="DG512" s="1028">
        <v>0</v>
      </c>
      <c r="DH512" s="1027">
        <v>0</v>
      </c>
      <c r="DI512" s="1028">
        <v>0</v>
      </c>
      <c r="DJ512" s="1027">
        <v>0</v>
      </c>
      <c r="DK512" s="1028">
        <v>0</v>
      </c>
      <c r="DL512" s="1027">
        <v>0</v>
      </c>
      <c r="DM512" s="1028">
        <v>0</v>
      </c>
      <c r="DN512" s="1027">
        <v>0</v>
      </c>
      <c r="DO512" s="1028">
        <v>0</v>
      </c>
      <c r="DP512" s="1029">
        <v>0</v>
      </c>
      <c r="DQ512" s="946"/>
      <c r="DR512" s="973"/>
      <c r="DS512" s="946"/>
      <c r="DT512" s="1026">
        <v>0</v>
      </c>
      <c r="DU512" s="1027">
        <v>0</v>
      </c>
      <c r="DV512" s="1028">
        <v>0</v>
      </c>
      <c r="DW512" s="1027">
        <v>0</v>
      </c>
      <c r="DX512" s="1028">
        <v>0</v>
      </c>
      <c r="DY512" s="1027">
        <v>0</v>
      </c>
      <c r="DZ512" s="1028">
        <v>0</v>
      </c>
      <c r="EA512" s="1027">
        <v>0</v>
      </c>
      <c r="EB512" s="1028">
        <v>0</v>
      </c>
      <c r="EC512" s="1027">
        <v>0</v>
      </c>
      <c r="ED512" s="1028">
        <v>0</v>
      </c>
      <c r="EE512" s="1027">
        <v>0</v>
      </c>
      <c r="EF512" s="1028">
        <v>0</v>
      </c>
      <c r="EG512" s="1027">
        <v>0</v>
      </c>
      <c r="EH512" s="1028">
        <v>0</v>
      </c>
      <c r="EI512" s="1027">
        <v>0</v>
      </c>
      <c r="EJ512" s="1028">
        <v>0</v>
      </c>
      <c r="EK512" s="1027">
        <v>0</v>
      </c>
      <c r="EL512" s="1028">
        <v>0</v>
      </c>
      <c r="EM512" s="1027">
        <v>0</v>
      </c>
      <c r="EN512" s="1028">
        <v>0</v>
      </c>
      <c r="EO512" s="1027">
        <v>0</v>
      </c>
      <c r="EP512" s="1028">
        <v>0</v>
      </c>
      <c r="EQ512" s="1027">
        <v>0</v>
      </c>
      <c r="ER512" s="1028">
        <v>0</v>
      </c>
      <c r="ES512" s="1027">
        <v>0</v>
      </c>
      <c r="ET512" s="1028">
        <v>0</v>
      </c>
      <c r="EU512" s="1027">
        <v>0</v>
      </c>
      <c r="EV512" s="1028">
        <v>0</v>
      </c>
      <c r="EW512" s="1027">
        <v>0</v>
      </c>
      <c r="EX512" s="1028">
        <v>0</v>
      </c>
      <c r="EY512" s="1027">
        <v>0</v>
      </c>
      <c r="EZ512" s="1028">
        <v>0</v>
      </c>
      <c r="FA512" s="1027">
        <v>0</v>
      </c>
      <c r="FB512" s="1028">
        <v>0</v>
      </c>
      <c r="FC512" s="1029">
        <v>0</v>
      </c>
      <c r="FD512" s="946"/>
      <c r="FE512" s="974"/>
      <c r="FF512" s="946"/>
      <c r="FG512" s="975"/>
      <c r="FI512" s="1030" t="b">
        <v>1</v>
      </c>
    </row>
    <row r="513" spans="2:165" hidden="1" outlineLevel="1">
      <c r="B513" s="976">
        <v>491</v>
      </c>
      <c r="C513" s="977" t="s">
        <v>335</v>
      </c>
      <c r="E513" s="978">
        <v>0</v>
      </c>
      <c r="F513" s="979">
        <v>0</v>
      </c>
      <c r="G513" s="980">
        <v>0</v>
      </c>
      <c r="H513" s="979">
        <v>0</v>
      </c>
      <c r="I513" s="980">
        <v>0</v>
      </c>
      <c r="J513" s="979">
        <v>0</v>
      </c>
      <c r="K513" s="980">
        <v>0</v>
      </c>
      <c r="L513" s="979">
        <v>0</v>
      </c>
      <c r="M513" s="980">
        <v>0</v>
      </c>
      <c r="N513" s="979">
        <v>0</v>
      </c>
      <c r="O513" s="980">
        <v>0</v>
      </c>
      <c r="P513" s="979">
        <v>0</v>
      </c>
      <c r="Q513" s="980">
        <v>0</v>
      </c>
      <c r="R513" s="979">
        <v>0</v>
      </c>
      <c r="S513" s="980">
        <v>0</v>
      </c>
      <c r="T513" s="979">
        <v>0</v>
      </c>
      <c r="U513" s="980">
        <v>0</v>
      </c>
      <c r="V513" s="979">
        <v>0</v>
      </c>
      <c r="W513" s="980">
        <v>0</v>
      </c>
      <c r="X513" s="979">
        <v>0</v>
      </c>
      <c r="Y513" s="980">
        <v>0</v>
      </c>
      <c r="Z513" s="979">
        <v>0</v>
      </c>
      <c r="AA513" s="980">
        <v>0</v>
      </c>
      <c r="AB513" s="979">
        <v>0</v>
      </c>
      <c r="AC513" s="980">
        <v>0</v>
      </c>
      <c r="AD513" s="979">
        <v>0</v>
      </c>
      <c r="AE513" s="980">
        <v>0</v>
      </c>
      <c r="AF513" s="979">
        <v>0</v>
      </c>
      <c r="AG513" s="980">
        <v>0</v>
      </c>
      <c r="AH513" s="979">
        <v>0</v>
      </c>
      <c r="AI513" s="980">
        <v>0</v>
      </c>
      <c r="AJ513" s="979">
        <v>0</v>
      </c>
      <c r="AK513" s="980">
        <v>0</v>
      </c>
      <c r="AL513" s="979">
        <v>0</v>
      </c>
      <c r="AM513" s="980">
        <v>0</v>
      </c>
      <c r="AN513" s="981">
        <v>0</v>
      </c>
      <c r="AO513" s="946"/>
      <c r="AP513" s="964"/>
      <c r="AQ513" s="946"/>
      <c r="AR513" s="978">
        <v>0</v>
      </c>
      <c r="AS513" s="979">
        <v>0</v>
      </c>
      <c r="AT513" s="980">
        <v>0</v>
      </c>
      <c r="AU513" s="979">
        <v>0</v>
      </c>
      <c r="AV513" s="980">
        <v>0</v>
      </c>
      <c r="AW513" s="979">
        <v>0</v>
      </c>
      <c r="AX513" s="980">
        <v>0</v>
      </c>
      <c r="AY513" s="979">
        <v>0</v>
      </c>
      <c r="AZ513" s="980">
        <v>0</v>
      </c>
      <c r="BA513" s="979">
        <v>0</v>
      </c>
      <c r="BB513" s="980">
        <v>0</v>
      </c>
      <c r="BC513" s="979">
        <v>0</v>
      </c>
      <c r="BD513" s="980">
        <v>0</v>
      </c>
      <c r="BE513" s="979">
        <v>0</v>
      </c>
      <c r="BF513" s="980">
        <v>0</v>
      </c>
      <c r="BG513" s="979">
        <v>0</v>
      </c>
      <c r="BH513" s="980">
        <v>0</v>
      </c>
      <c r="BI513" s="979">
        <v>0</v>
      </c>
      <c r="BJ513" s="980">
        <v>0</v>
      </c>
      <c r="BK513" s="979">
        <v>0</v>
      </c>
      <c r="BL513" s="980">
        <v>0</v>
      </c>
      <c r="BM513" s="979">
        <v>0</v>
      </c>
      <c r="BN513" s="980">
        <v>0</v>
      </c>
      <c r="BO513" s="979">
        <v>0</v>
      </c>
      <c r="BP513" s="980">
        <v>0</v>
      </c>
      <c r="BQ513" s="979">
        <v>0</v>
      </c>
      <c r="BR513" s="980">
        <v>0</v>
      </c>
      <c r="BS513" s="979">
        <v>0</v>
      </c>
      <c r="BT513" s="980">
        <v>0</v>
      </c>
      <c r="BU513" s="979">
        <v>0</v>
      </c>
      <c r="BV513" s="980">
        <v>0</v>
      </c>
      <c r="BW513" s="979">
        <v>0</v>
      </c>
      <c r="BX513" s="980">
        <v>0</v>
      </c>
      <c r="BY513" s="979">
        <v>0</v>
      </c>
      <c r="BZ513" s="980">
        <v>0</v>
      </c>
      <c r="CA513" s="981">
        <v>0</v>
      </c>
      <c r="CB513" s="946"/>
      <c r="CC513" s="971"/>
      <c r="CD513" s="946"/>
      <c r="CE513" s="972"/>
      <c r="CF513" s="946"/>
      <c r="CG513" s="978">
        <v>0</v>
      </c>
      <c r="CH513" s="979">
        <v>0</v>
      </c>
      <c r="CI513" s="980">
        <v>0</v>
      </c>
      <c r="CJ513" s="979">
        <v>0</v>
      </c>
      <c r="CK513" s="980">
        <v>0</v>
      </c>
      <c r="CL513" s="979">
        <v>0</v>
      </c>
      <c r="CM513" s="980">
        <v>0</v>
      </c>
      <c r="CN513" s="979">
        <v>0</v>
      </c>
      <c r="CO513" s="980">
        <v>0</v>
      </c>
      <c r="CP513" s="979">
        <v>0</v>
      </c>
      <c r="CQ513" s="980">
        <v>0</v>
      </c>
      <c r="CR513" s="979">
        <v>0</v>
      </c>
      <c r="CS513" s="980">
        <v>0</v>
      </c>
      <c r="CT513" s="979">
        <v>0</v>
      </c>
      <c r="CU513" s="980">
        <v>0</v>
      </c>
      <c r="CV513" s="979">
        <v>0</v>
      </c>
      <c r="CW513" s="980">
        <v>0</v>
      </c>
      <c r="CX513" s="979">
        <v>0</v>
      </c>
      <c r="CY513" s="980">
        <v>0</v>
      </c>
      <c r="CZ513" s="979">
        <v>0</v>
      </c>
      <c r="DA513" s="980">
        <v>0</v>
      </c>
      <c r="DB513" s="979">
        <v>0</v>
      </c>
      <c r="DC513" s="980">
        <v>0</v>
      </c>
      <c r="DD513" s="979">
        <v>0</v>
      </c>
      <c r="DE513" s="980">
        <v>0</v>
      </c>
      <c r="DF513" s="979">
        <v>0</v>
      </c>
      <c r="DG513" s="980">
        <v>0</v>
      </c>
      <c r="DH513" s="979">
        <v>0</v>
      </c>
      <c r="DI513" s="980">
        <v>0</v>
      </c>
      <c r="DJ513" s="979">
        <v>0</v>
      </c>
      <c r="DK513" s="980">
        <v>0</v>
      </c>
      <c r="DL513" s="979">
        <v>0</v>
      </c>
      <c r="DM513" s="980">
        <v>0</v>
      </c>
      <c r="DN513" s="979">
        <v>0</v>
      </c>
      <c r="DO513" s="980">
        <v>0</v>
      </c>
      <c r="DP513" s="981">
        <v>0</v>
      </c>
      <c r="DQ513" s="946"/>
      <c r="DR513" s="973"/>
      <c r="DS513" s="946"/>
      <c r="DT513" s="978">
        <v>0</v>
      </c>
      <c r="DU513" s="979">
        <v>0</v>
      </c>
      <c r="DV513" s="980">
        <v>0</v>
      </c>
      <c r="DW513" s="979">
        <v>0</v>
      </c>
      <c r="DX513" s="980">
        <v>0</v>
      </c>
      <c r="DY513" s="979">
        <v>0</v>
      </c>
      <c r="DZ513" s="980">
        <v>0</v>
      </c>
      <c r="EA513" s="979">
        <v>0</v>
      </c>
      <c r="EB513" s="980">
        <v>0</v>
      </c>
      <c r="EC513" s="979">
        <v>0</v>
      </c>
      <c r="ED513" s="980">
        <v>0</v>
      </c>
      <c r="EE513" s="979">
        <v>0</v>
      </c>
      <c r="EF513" s="980">
        <v>0</v>
      </c>
      <c r="EG513" s="979">
        <v>0</v>
      </c>
      <c r="EH513" s="980">
        <v>0</v>
      </c>
      <c r="EI513" s="979">
        <v>0</v>
      </c>
      <c r="EJ513" s="980">
        <v>0</v>
      </c>
      <c r="EK513" s="979">
        <v>0</v>
      </c>
      <c r="EL513" s="980">
        <v>0</v>
      </c>
      <c r="EM513" s="979">
        <v>0</v>
      </c>
      <c r="EN513" s="980">
        <v>0</v>
      </c>
      <c r="EO513" s="979">
        <v>0</v>
      </c>
      <c r="EP513" s="980">
        <v>0</v>
      </c>
      <c r="EQ513" s="979">
        <v>0</v>
      </c>
      <c r="ER513" s="980">
        <v>0</v>
      </c>
      <c r="ES513" s="979">
        <v>0</v>
      </c>
      <c r="ET513" s="980">
        <v>0</v>
      </c>
      <c r="EU513" s="979">
        <v>0</v>
      </c>
      <c r="EV513" s="980">
        <v>0</v>
      </c>
      <c r="EW513" s="979">
        <v>0</v>
      </c>
      <c r="EX513" s="980">
        <v>0</v>
      </c>
      <c r="EY513" s="979">
        <v>0</v>
      </c>
      <c r="EZ513" s="980">
        <v>0</v>
      </c>
      <c r="FA513" s="979">
        <v>0</v>
      </c>
      <c r="FB513" s="980">
        <v>0</v>
      </c>
      <c r="FC513" s="981">
        <v>0</v>
      </c>
      <c r="FD513" s="946"/>
      <c r="FE513" s="974"/>
      <c r="FF513" s="946"/>
      <c r="FG513" s="975"/>
      <c r="FI513" s="982" t="b">
        <v>1</v>
      </c>
    </row>
    <row r="514" spans="2:165" hidden="1" outlineLevel="1">
      <c r="B514" s="1013">
        <v>492</v>
      </c>
      <c r="C514" s="1021" t="s">
        <v>336</v>
      </c>
      <c r="E514" s="1015">
        <v>0</v>
      </c>
      <c r="F514" s="1016">
        <v>0</v>
      </c>
      <c r="G514" s="1017">
        <v>0</v>
      </c>
      <c r="H514" s="1016">
        <v>0</v>
      </c>
      <c r="I514" s="1017">
        <v>0</v>
      </c>
      <c r="J514" s="1016">
        <v>0</v>
      </c>
      <c r="K514" s="1017">
        <v>0</v>
      </c>
      <c r="L514" s="1016">
        <v>0</v>
      </c>
      <c r="M514" s="1017">
        <v>0</v>
      </c>
      <c r="N514" s="1016">
        <v>0</v>
      </c>
      <c r="O514" s="1017">
        <v>0</v>
      </c>
      <c r="P514" s="1016">
        <v>0</v>
      </c>
      <c r="Q514" s="1017">
        <v>0</v>
      </c>
      <c r="R514" s="1016">
        <v>0</v>
      </c>
      <c r="S514" s="1017">
        <v>0</v>
      </c>
      <c r="T514" s="1016">
        <v>0</v>
      </c>
      <c r="U514" s="1017">
        <v>0</v>
      </c>
      <c r="V514" s="1016">
        <v>0</v>
      </c>
      <c r="W514" s="1017">
        <v>0</v>
      </c>
      <c r="X514" s="1016">
        <v>0</v>
      </c>
      <c r="Y514" s="1017">
        <v>0</v>
      </c>
      <c r="Z514" s="1016">
        <v>0</v>
      </c>
      <c r="AA514" s="1017">
        <v>0</v>
      </c>
      <c r="AB514" s="1016">
        <v>0</v>
      </c>
      <c r="AC514" s="1017">
        <v>0</v>
      </c>
      <c r="AD514" s="1016">
        <v>0</v>
      </c>
      <c r="AE514" s="1017">
        <v>0</v>
      </c>
      <c r="AF514" s="1016">
        <v>0</v>
      </c>
      <c r="AG514" s="1017">
        <v>0</v>
      </c>
      <c r="AH514" s="1016">
        <v>0</v>
      </c>
      <c r="AI514" s="1017">
        <v>0</v>
      </c>
      <c r="AJ514" s="1016">
        <v>0</v>
      </c>
      <c r="AK514" s="1017">
        <v>0</v>
      </c>
      <c r="AL514" s="1016">
        <v>0</v>
      </c>
      <c r="AM514" s="1017">
        <v>0</v>
      </c>
      <c r="AN514" s="1018">
        <v>0</v>
      </c>
      <c r="AO514" s="946"/>
      <c r="AP514" s="964"/>
      <c r="AQ514" s="946"/>
      <c r="AR514" s="1015">
        <v>0</v>
      </c>
      <c r="AS514" s="1016">
        <v>0</v>
      </c>
      <c r="AT514" s="1017">
        <v>0</v>
      </c>
      <c r="AU514" s="1016">
        <v>0</v>
      </c>
      <c r="AV514" s="1017">
        <v>0</v>
      </c>
      <c r="AW514" s="1016">
        <v>0</v>
      </c>
      <c r="AX514" s="1017">
        <v>0</v>
      </c>
      <c r="AY514" s="1016">
        <v>0</v>
      </c>
      <c r="AZ514" s="1017">
        <v>0</v>
      </c>
      <c r="BA514" s="1016">
        <v>0</v>
      </c>
      <c r="BB514" s="1017">
        <v>0</v>
      </c>
      <c r="BC514" s="1016">
        <v>0</v>
      </c>
      <c r="BD514" s="1017">
        <v>0</v>
      </c>
      <c r="BE514" s="1016">
        <v>0</v>
      </c>
      <c r="BF514" s="1017">
        <v>0</v>
      </c>
      <c r="BG514" s="1016">
        <v>0</v>
      </c>
      <c r="BH514" s="1017">
        <v>0</v>
      </c>
      <c r="BI514" s="1016">
        <v>0</v>
      </c>
      <c r="BJ514" s="1017">
        <v>0</v>
      </c>
      <c r="BK514" s="1016">
        <v>0</v>
      </c>
      <c r="BL514" s="1017">
        <v>0</v>
      </c>
      <c r="BM514" s="1016">
        <v>0</v>
      </c>
      <c r="BN514" s="1017">
        <v>0</v>
      </c>
      <c r="BO514" s="1016">
        <v>0</v>
      </c>
      <c r="BP514" s="1017">
        <v>0</v>
      </c>
      <c r="BQ514" s="1016">
        <v>0</v>
      </c>
      <c r="BR514" s="1017">
        <v>0</v>
      </c>
      <c r="BS514" s="1016">
        <v>0</v>
      </c>
      <c r="BT514" s="1017">
        <v>0</v>
      </c>
      <c r="BU514" s="1016">
        <v>0</v>
      </c>
      <c r="BV514" s="1017">
        <v>0</v>
      </c>
      <c r="BW514" s="1016">
        <v>0</v>
      </c>
      <c r="BX514" s="1017">
        <v>0</v>
      </c>
      <c r="BY514" s="1016">
        <v>0</v>
      </c>
      <c r="BZ514" s="1017">
        <v>0</v>
      </c>
      <c r="CA514" s="1018">
        <v>0</v>
      </c>
      <c r="CB514" s="946"/>
      <c r="CC514" s="971"/>
      <c r="CD514" s="946"/>
      <c r="CE514" s="972"/>
      <c r="CF514" s="946"/>
      <c r="CG514" s="1015">
        <v>0</v>
      </c>
      <c r="CH514" s="1016">
        <v>0</v>
      </c>
      <c r="CI514" s="1017">
        <v>0</v>
      </c>
      <c r="CJ514" s="1016">
        <v>0</v>
      </c>
      <c r="CK514" s="1017">
        <v>0</v>
      </c>
      <c r="CL514" s="1016">
        <v>0</v>
      </c>
      <c r="CM514" s="1017">
        <v>0</v>
      </c>
      <c r="CN514" s="1016">
        <v>0</v>
      </c>
      <c r="CO514" s="1017">
        <v>0</v>
      </c>
      <c r="CP514" s="1016">
        <v>0</v>
      </c>
      <c r="CQ514" s="1017">
        <v>0</v>
      </c>
      <c r="CR514" s="1016">
        <v>0</v>
      </c>
      <c r="CS514" s="1017">
        <v>0</v>
      </c>
      <c r="CT514" s="1016">
        <v>0</v>
      </c>
      <c r="CU514" s="1017">
        <v>0</v>
      </c>
      <c r="CV514" s="1016">
        <v>0</v>
      </c>
      <c r="CW514" s="1017">
        <v>0</v>
      </c>
      <c r="CX514" s="1016">
        <v>0</v>
      </c>
      <c r="CY514" s="1017">
        <v>0</v>
      </c>
      <c r="CZ514" s="1016">
        <v>0</v>
      </c>
      <c r="DA514" s="1017">
        <v>0</v>
      </c>
      <c r="DB514" s="1016">
        <v>0</v>
      </c>
      <c r="DC514" s="1017">
        <v>0</v>
      </c>
      <c r="DD514" s="1016">
        <v>0</v>
      </c>
      <c r="DE514" s="1017">
        <v>0</v>
      </c>
      <c r="DF514" s="1016">
        <v>0</v>
      </c>
      <c r="DG514" s="1017">
        <v>0</v>
      </c>
      <c r="DH514" s="1016">
        <v>0</v>
      </c>
      <c r="DI514" s="1017">
        <v>0</v>
      </c>
      <c r="DJ514" s="1016">
        <v>0</v>
      </c>
      <c r="DK514" s="1017">
        <v>0</v>
      </c>
      <c r="DL514" s="1016">
        <v>0</v>
      </c>
      <c r="DM514" s="1017">
        <v>0</v>
      </c>
      <c r="DN514" s="1016">
        <v>0</v>
      </c>
      <c r="DO514" s="1017">
        <v>0</v>
      </c>
      <c r="DP514" s="1018">
        <v>0</v>
      </c>
      <c r="DQ514" s="946"/>
      <c r="DR514" s="973"/>
      <c r="DS514" s="946"/>
      <c r="DT514" s="1015">
        <v>0</v>
      </c>
      <c r="DU514" s="1016">
        <v>0</v>
      </c>
      <c r="DV514" s="1017">
        <v>0</v>
      </c>
      <c r="DW514" s="1016">
        <v>0</v>
      </c>
      <c r="DX514" s="1017">
        <v>0</v>
      </c>
      <c r="DY514" s="1016">
        <v>0</v>
      </c>
      <c r="DZ514" s="1017">
        <v>0</v>
      </c>
      <c r="EA514" s="1016">
        <v>0</v>
      </c>
      <c r="EB514" s="1017">
        <v>0</v>
      </c>
      <c r="EC514" s="1016">
        <v>0</v>
      </c>
      <c r="ED514" s="1017">
        <v>0</v>
      </c>
      <c r="EE514" s="1016">
        <v>0</v>
      </c>
      <c r="EF514" s="1017">
        <v>0</v>
      </c>
      <c r="EG514" s="1016">
        <v>0</v>
      </c>
      <c r="EH514" s="1017">
        <v>0</v>
      </c>
      <c r="EI514" s="1016">
        <v>0</v>
      </c>
      <c r="EJ514" s="1017">
        <v>0</v>
      </c>
      <c r="EK514" s="1016">
        <v>0</v>
      </c>
      <c r="EL514" s="1017">
        <v>0</v>
      </c>
      <c r="EM514" s="1016">
        <v>0</v>
      </c>
      <c r="EN514" s="1017">
        <v>0</v>
      </c>
      <c r="EO514" s="1016">
        <v>0</v>
      </c>
      <c r="EP514" s="1017">
        <v>0</v>
      </c>
      <c r="EQ514" s="1016">
        <v>0</v>
      </c>
      <c r="ER514" s="1017">
        <v>0</v>
      </c>
      <c r="ES514" s="1016">
        <v>0</v>
      </c>
      <c r="ET514" s="1017">
        <v>0</v>
      </c>
      <c r="EU514" s="1016">
        <v>0</v>
      </c>
      <c r="EV514" s="1017">
        <v>0</v>
      </c>
      <c r="EW514" s="1016">
        <v>0</v>
      </c>
      <c r="EX514" s="1017">
        <v>0</v>
      </c>
      <c r="EY514" s="1016">
        <v>0</v>
      </c>
      <c r="EZ514" s="1017">
        <v>0</v>
      </c>
      <c r="FA514" s="1016">
        <v>0</v>
      </c>
      <c r="FB514" s="1017">
        <v>0</v>
      </c>
      <c r="FC514" s="1018">
        <v>0</v>
      </c>
      <c r="FD514" s="946"/>
      <c r="FE514" s="974"/>
      <c r="FF514" s="946"/>
      <c r="FG514" s="975"/>
      <c r="FI514" s="1019" t="b">
        <v>1</v>
      </c>
    </row>
    <row r="515" spans="2:165">
      <c r="B515" s="1035" t="s">
        <v>816</v>
      </c>
      <c r="C515" s="1036"/>
      <c r="E515" s="1032">
        <v>0</v>
      </c>
      <c r="F515" s="1032">
        <v>0</v>
      </c>
      <c r="G515" s="1032">
        <v>15028819</v>
      </c>
      <c r="H515" s="1032">
        <v>13168418</v>
      </c>
      <c r="I515" s="1032">
        <v>13127639</v>
      </c>
      <c r="J515" s="1032">
        <v>13126727</v>
      </c>
      <c r="K515" s="1032">
        <v>13110204</v>
      </c>
      <c r="L515" s="1032">
        <v>12731142</v>
      </c>
      <c r="M515" s="1032">
        <v>12693055</v>
      </c>
      <c r="N515" s="1032">
        <v>12676427</v>
      </c>
      <c r="O515" s="1032">
        <v>12635005</v>
      </c>
      <c r="P515" s="1032">
        <v>12067746</v>
      </c>
      <c r="Q515" s="1032">
        <v>11833803</v>
      </c>
      <c r="R515" s="1032">
        <v>11814669</v>
      </c>
      <c r="S515" s="1032">
        <v>10084362</v>
      </c>
      <c r="T515" s="1032">
        <v>9379600</v>
      </c>
      <c r="U515" s="1032">
        <v>6554044</v>
      </c>
      <c r="V515" s="1032">
        <v>5828367</v>
      </c>
      <c r="W515" s="1032">
        <v>3151911</v>
      </c>
      <c r="X515" s="1032">
        <v>1412808</v>
      </c>
      <c r="Y515" s="1032">
        <v>1388585</v>
      </c>
      <c r="Z515" s="1032">
        <v>44569</v>
      </c>
      <c r="AA515" s="1032">
        <v>0</v>
      </c>
      <c r="AB515" s="1032">
        <v>0</v>
      </c>
      <c r="AC515" s="1032">
        <v>0</v>
      </c>
      <c r="AD515" s="1032">
        <v>0</v>
      </c>
      <c r="AE515" s="1032">
        <v>0</v>
      </c>
      <c r="AF515" s="1032">
        <v>0</v>
      </c>
      <c r="AG515" s="1032">
        <v>0</v>
      </c>
      <c r="AH515" s="1032">
        <v>0</v>
      </c>
      <c r="AI515" s="1032">
        <v>0</v>
      </c>
      <c r="AJ515" s="1032">
        <v>0</v>
      </c>
      <c r="AK515" s="1032">
        <v>0</v>
      </c>
      <c r="AL515" s="1032">
        <v>0</v>
      </c>
      <c r="AM515" s="1032">
        <v>0</v>
      </c>
      <c r="AN515" s="1032">
        <v>0</v>
      </c>
      <c r="AO515" s="946"/>
      <c r="AP515" s="964"/>
      <c r="AQ515" s="946"/>
      <c r="AR515" s="1032">
        <v>0</v>
      </c>
      <c r="AS515" s="1032">
        <v>0</v>
      </c>
      <c r="AT515" s="1032">
        <v>1949</v>
      </c>
      <c r="AU515" s="1032">
        <v>1824</v>
      </c>
      <c r="AV515" s="1032">
        <v>1820</v>
      </c>
      <c r="AW515" s="1032">
        <v>1820</v>
      </c>
      <c r="AX515" s="1032">
        <v>1818</v>
      </c>
      <c r="AY515" s="1032">
        <v>1757</v>
      </c>
      <c r="AZ515" s="1032">
        <v>1749</v>
      </c>
      <c r="BA515" s="1032">
        <v>1745</v>
      </c>
      <c r="BB515" s="1032">
        <v>1734</v>
      </c>
      <c r="BC515" s="1032">
        <v>1729</v>
      </c>
      <c r="BD515" s="1032">
        <v>1676</v>
      </c>
      <c r="BE515" s="1032">
        <v>1671</v>
      </c>
      <c r="BF515" s="1032">
        <v>1355</v>
      </c>
      <c r="BG515" s="1032">
        <v>1267</v>
      </c>
      <c r="BH515" s="1032">
        <v>746</v>
      </c>
      <c r="BI515" s="1032">
        <v>668</v>
      </c>
      <c r="BJ515" s="1032">
        <v>488</v>
      </c>
      <c r="BK515" s="1032">
        <v>371</v>
      </c>
      <c r="BL515" s="1032">
        <v>354</v>
      </c>
      <c r="BM515" s="1032">
        <v>5</v>
      </c>
      <c r="BN515" s="1032">
        <v>0</v>
      </c>
      <c r="BO515" s="1032">
        <v>0</v>
      </c>
      <c r="BP515" s="1032">
        <v>0</v>
      </c>
      <c r="BQ515" s="1032">
        <v>0</v>
      </c>
      <c r="BR515" s="1032">
        <v>0</v>
      </c>
      <c r="BS515" s="1032">
        <v>0</v>
      </c>
      <c r="BT515" s="1032">
        <v>0</v>
      </c>
      <c r="BU515" s="1032">
        <v>0</v>
      </c>
      <c r="BV515" s="1032">
        <v>0</v>
      </c>
      <c r="BW515" s="1032">
        <v>0</v>
      </c>
      <c r="BX515" s="1032">
        <v>0</v>
      </c>
      <c r="BY515" s="1032">
        <v>0</v>
      </c>
      <c r="BZ515" s="1032">
        <v>0</v>
      </c>
      <c r="CA515" s="1032">
        <v>0</v>
      </c>
      <c r="CB515" s="946"/>
      <c r="CC515" s="971"/>
      <c r="CD515" s="946"/>
      <c r="CE515" s="972"/>
      <c r="CF515" s="946"/>
      <c r="CG515" s="1032">
        <v>0</v>
      </c>
      <c r="CH515" s="1032">
        <v>0</v>
      </c>
      <c r="CI515" s="1032">
        <v>16477523</v>
      </c>
      <c r="CJ515" s="1032">
        <v>14074024</v>
      </c>
      <c r="CK515" s="1032">
        <v>14034893</v>
      </c>
      <c r="CL515" s="1032">
        <v>14034241</v>
      </c>
      <c r="CM515" s="1032">
        <v>14018386</v>
      </c>
      <c r="CN515" s="1032">
        <v>13677802</v>
      </c>
      <c r="CO515" s="1032">
        <v>13641255</v>
      </c>
      <c r="CP515" s="1032">
        <v>13625282</v>
      </c>
      <c r="CQ515" s="1032">
        <v>13585754</v>
      </c>
      <c r="CR515" s="1032">
        <v>13149947</v>
      </c>
      <c r="CS515" s="1032">
        <v>12875978</v>
      </c>
      <c r="CT515" s="1032">
        <v>12854420</v>
      </c>
      <c r="CU515" s="1032">
        <v>11326301</v>
      </c>
      <c r="CV515" s="1032">
        <v>10529206</v>
      </c>
      <c r="CW515" s="1032">
        <v>7814862</v>
      </c>
      <c r="CX515" s="1032">
        <v>6959002</v>
      </c>
      <c r="CY515" s="1032">
        <v>3369386</v>
      </c>
      <c r="CZ515" s="1032">
        <v>1121476</v>
      </c>
      <c r="DA515" s="1032">
        <v>1088029</v>
      </c>
      <c r="DB515" s="1032">
        <v>44141</v>
      </c>
      <c r="DC515" s="1032">
        <v>0</v>
      </c>
      <c r="DD515" s="1032">
        <v>0</v>
      </c>
      <c r="DE515" s="1032">
        <v>0</v>
      </c>
      <c r="DF515" s="1032">
        <v>0</v>
      </c>
      <c r="DG515" s="1032">
        <v>0</v>
      </c>
      <c r="DH515" s="1032">
        <v>0</v>
      </c>
      <c r="DI515" s="1032">
        <v>0</v>
      </c>
      <c r="DJ515" s="1032">
        <v>0</v>
      </c>
      <c r="DK515" s="1032">
        <v>0</v>
      </c>
      <c r="DL515" s="1032">
        <v>0</v>
      </c>
      <c r="DM515" s="1032">
        <v>0</v>
      </c>
      <c r="DN515" s="1032">
        <v>0</v>
      </c>
      <c r="DO515" s="1032">
        <v>0</v>
      </c>
      <c r="DP515" s="1032">
        <v>0</v>
      </c>
      <c r="DQ515" s="946"/>
      <c r="DR515" s="973"/>
      <c r="DS515" s="946"/>
      <c r="DT515" s="1032">
        <v>0</v>
      </c>
      <c r="DU515" s="1032">
        <v>0</v>
      </c>
      <c r="DV515" s="1032">
        <v>1956</v>
      </c>
      <c r="DW515" s="1032">
        <v>1795</v>
      </c>
      <c r="DX515" s="1032">
        <v>1791</v>
      </c>
      <c r="DY515" s="1032">
        <v>1791</v>
      </c>
      <c r="DZ515" s="1032">
        <v>1789</v>
      </c>
      <c r="EA515" s="1032">
        <v>1732</v>
      </c>
      <c r="EB515" s="1032">
        <v>1724</v>
      </c>
      <c r="EC515" s="1032">
        <v>1720</v>
      </c>
      <c r="ED515" s="1032">
        <v>1711</v>
      </c>
      <c r="EE515" s="1032">
        <v>1704</v>
      </c>
      <c r="EF515" s="1032">
        <v>1643</v>
      </c>
      <c r="EG515" s="1032">
        <v>1638</v>
      </c>
      <c r="EH515" s="1032">
        <v>1352</v>
      </c>
      <c r="EI515" s="1032">
        <v>1261</v>
      </c>
      <c r="EJ515" s="1032">
        <v>778</v>
      </c>
      <c r="EK515" s="1032">
        <v>694</v>
      </c>
      <c r="EL515" s="1032">
        <v>453</v>
      </c>
      <c r="EM515" s="1032">
        <v>302</v>
      </c>
      <c r="EN515" s="1032">
        <v>274</v>
      </c>
      <c r="EO515" s="1032">
        <v>5</v>
      </c>
      <c r="EP515" s="1032">
        <v>0</v>
      </c>
      <c r="EQ515" s="1032">
        <v>0</v>
      </c>
      <c r="ER515" s="1032">
        <v>0</v>
      </c>
      <c r="ES515" s="1032">
        <v>0</v>
      </c>
      <c r="ET515" s="1032">
        <v>0</v>
      </c>
      <c r="EU515" s="1032">
        <v>0</v>
      </c>
      <c r="EV515" s="1032">
        <v>0</v>
      </c>
      <c r="EW515" s="1032">
        <v>0</v>
      </c>
      <c r="EX515" s="1032">
        <v>0</v>
      </c>
      <c r="EY515" s="1032">
        <v>0</v>
      </c>
      <c r="EZ515" s="1032">
        <v>0</v>
      </c>
      <c r="FA515" s="1032">
        <v>0</v>
      </c>
      <c r="FB515" s="1032">
        <v>0</v>
      </c>
      <c r="FC515" s="1032">
        <v>0</v>
      </c>
      <c r="FD515" s="946"/>
      <c r="FE515" s="974"/>
      <c r="FF515" s="946"/>
      <c r="FG515" s="975"/>
      <c r="FI515" s="1032"/>
    </row>
    <row r="516" spans="2:165" ht="5.0999999999999996" customHeight="1">
      <c r="E516" s="1034"/>
      <c r="F516" s="1034"/>
      <c r="G516" s="1034"/>
      <c r="H516" s="1034"/>
      <c r="I516" s="1034"/>
      <c r="J516" s="1034"/>
      <c r="K516" s="1034"/>
      <c r="L516" s="1034"/>
      <c r="M516" s="1034"/>
      <c r="N516" s="1034"/>
      <c r="O516" s="1034"/>
      <c r="P516" s="1034"/>
      <c r="Q516" s="1034"/>
      <c r="R516" s="1034"/>
      <c r="S516" s="1034"/>
      <c r="T516" s="1034"/>
      <c r="U516" s="1034"/>
      <c r="V516" s="1034"/>
      <c r="W516" s="1034"/>
      <c r="X516" s="1034"/>
      <c r="Y516" s="1034"/>
      <c r="Z516" s="1034"/>
      <c r="AA516" s="1034"/>
      <c r="AB516" s="1034"/>
      <c r="AC516" s="1034"/>
      <c r="AD516" s="1034"/>
      <c r="AE516" s="1034"/>
      <c r="AF516" s="1034"/>
      <c r="AG516" s="1034"/>
      <c r="AH516" s="1034"/>
      <c r="AI516" s="1034"/>
      <c r="AJ516" s="1034"/>
      <c r="AK516" s="1034"/>
      <c r="AL516" s="1034"/>
      <c r="AM516" s="1034"/>
      <c r="AN516" s="1034"/>
      <c r="AP516" s="964"/>
      <c r="AR516" s="1034"/>
      <c r="AS516" s="1034"/>
      <c r="AT516" s="1034"/>
      <c r="AU516" s="1034"/>
      <c r="AV516" s="1034"/>
      <c r="AW516" s="1034"/>
      <c r="AX516" s="1034"/>
      <c r="AY516" s="1034"/>
      <c r="AZ516" s="1034"/>
      <c r="BA516" s="1034"/>
      <c r="BB516" s="1034"/>
      <c r="BC516" s="1034"/>
      <c r="BD516" s="1034"/>
      <c r="BE516" s="1034"/>
      <c r="BF516" s="1034"/>
      <c r="BG516" s="1034"/>
      <c r="BH516" s="1034"/>
      <c r="BI516" s="1034"/>
      <c r="BJ516" s="1034"/>
      <c r="BK516" s="1034"/>
      <c r="BL516" s="1034"/>
      <c r="BM516" s="1034"/>
      <c r="BN516" s="1034"/>
      <c r="BO516" s="1034"/>
      <c r="BP516" s="1034"/>
      <c r="BQ516" s="1034"/>
      <c r="BR516" s="1034"/>
      <c r="BS516" s="1034"/>
      <c r="BT516" s="1034"/>
      <c r="BU516" s="1034"/>
      <c r="BV516" s="1034"/>
      <c r="BW516" s="1034"/>
      <c r="BX516" s="1034"/>
      <c r="BY516" s="1034"/>
      <c r="BZ516" s="1034"/>
      <c r="CA516" s="1034"/>
      <c r="CC516" s="971"/>
      <c r="CE516" s="972"/>
      <c r="CG516" s="1034"/>
      <c r="CH516" s="1034"/>
      <c r="CI516" s="1034"/>
      <c r="CJ516" s="1034"/>
      <c r="CK516" s="1034"/>
      <c r="CL516" s="1034"/>
      <c r="CM516" s="1034"/>
      <c r="CN516" s="1034"/>
      <c r="CO516" s="1034"/>
      <c r="CP516" s="1034"/>
      <c r="CQ516" s="1034"/>
      <c r="CR516" s="1034"/>
      <c r="CS516" s="1034"/>
      <c r="CT516" s="1034"/>
      <c r="CU516" s="1034"/>
      <c r="CV516" s="1034"/>
      <c r="CW516" s="1034"/>
      <c r="CX516" s="1034"/>
      <c r="CY516" s="1034"/>
      <c r="CZ516" s="1034"/>
      <c r="DA516" s="1034"/>
      <c r="DB516" s="1034"/>
      <c r="DC516" s="1034"/>
      <c r="DD516" s="1034"/>
      <c r="DE516" s="1034"/>
      <c r="DF516" s="1034"/>
      <c r="DG516" s="1034"/>
      <c r="DH516" s="1034"/>
      <c r="DI516" s="1034"/>
      <c r="DJ516" s="1034"/>
      <c r="DK516" s="1034"/>
      <c r="DL516" s="1034"/>
      <c r="DM516" s="1034"/>
      <c r="DN516" s="1034"/>
      <c r="DO516" s="1034"/>
      <c r="DP516" s="1034"/>
      <c r="DR516" s="973"/>
      <c r="DT516" s="1034"/>
      <c r="DU516" s="1034"/>
      <c r="DV516" s="1034"/>
      <c r="DW516" s="1034"/>
      <c r="DX516" s="1034"/>
      <c r="DY516" s="1034"/>
      <c r="DZ516" s="1034"/>
      <c r="EA516" s="1034"/>
      <c r="EB516" s="1034"/>
      <c r="EC516" s="1034"/>
      <c r="ED516" s="1034"/>
      <c r="EE516" s="1034"/>
      <c r="EF516" s="1034"/>
      <c r="EG516" s="1034"/>
      <c r="EH516" s="1034"/>
      <c r="EI516" s="1034"/>
      <c r="EJ516" s="1034"/>
      <c r="EK516" s="1034"/>
      <c r="EL516" s="1034"/>
      <c r="EM516" s="1034"/>
      <c r="EN516" s="1034"/>
      <c r="EO516" s="1034"/>
      <c r="EP516" s="1034"/>
      <c r="EQ516" s="1034"/>
      <c r="ER516" s="1034"/>
      <c r="ES516" s="1034"/>
      <c r="ET516" s="1034"/>
      <c r="EU516" s="1034"/>
      <c r="EV516" s="1034"/>
      <c r="EW516" s="1034"/>
      <c r="EX516" s="1034"/>
      <c r="EY516" s="1034"/>
      <c r="EZ516" s="1034"/>
      <c r="FA516" s="1034"/>
      <c r="FB516" s="1034"/>
      <c r="FC516" s="1034"/>
      <c r="FE516" s="974"/>
      <c r="FG516" s="975"/>
      <c r="FI516" s="1034"/>
    </row>
    <row r="517" spans="2:165">
      <c r="B517" s="1041" t="s">
        <v>216</v>
      </c>
      <c r="C517" s="1042"/>
      <c r="E517" s="1043">
        <v>8171983</v>
      </c>
      <c r="F517" s="1043">
        <v>20643698</v>
      </c>
      <c r="G517" s="1043">
        <v>35671893</v>
      </c>
      <c r="H517" s="1043">
        <v>33820025</v>
      </c>
      <c r="I517" s="1043">
        <v>33770840</v>
      </c>
      <c r="J517" s="1043">
        <v>33751563</v>
      </c>
      <c r="K517" s="1043">
        <v>33650998</v>
      </c>
      <c r="L517" s="1043">
        <v>33271599</v>
      </c>
      <c r="M517" s="1043">
        <v>33105018</v>
      </c>
      <c r="N517" s="1043">
        <v>32694159</v>
      </c>
      <c r="O517" s="1043">
        <v>31507908</v>
      </c>
      <c r="P517" s="1043">
        <v>30611631</v>
      </c>
      <c r="Q517" s="1043">
        <v>26276041</v>
      </c>
      <c r="R517" s="1043">
        <v>19872337</v>
      </c>
      <c r="S517" s="1043">
        <v>18035351</v>
      </c>
      <c r="T517" s="1043">
        <v>16444215</v>
      </c>
      <c r="U517" s="1043">
        <v>12989296</v>
      </c>
      <c r="V517" s="1043">
        <v>10580093</v>
      </c>
      <c r="W517" s="1043">
        <v>6536080</v>
      </c>
      <c r="X517" s="1043">
        <v>3282817</v>
      </c>
      <c r="Y517" s="1043">
        <v>1395060</v>
      </c>
      <c r="Z517" s="1043">
        <v>47511</v>
      </c>
      <c r="AA517" s="1043">
        <v>0</v>
      </c>
      <c r="AB517" s="1043">
        <v>0</v>
      </c>
      <c r="AC517" s="1043">
        <v>0</v>
      </c>
      <c r="AD517" s="1043">
        <v>0</v>
      </c>
      <c r="AE517" s="1043">
        <v>0</v>
      </c>
      <c r="AF517" s="1043">
        <v>0</v>
      </c>
      <c r="AG517" s="1043">
        <v>0</v>
      </c>
      <c r="AH517" s="1043">
        <v>0</v>
      </c>
      <c r="AI517" s="1043">
        <v>0</v>
      </c>
      <c r="AJ517" s="1043">
        <v>0</v>
      </c>
      <c r="AK517" s="1043">
        <v>0</v>
      </c>
      <c r="AL517" s="1043">
        <v>0</v>
      </c>
      <c r="AM517" s="1043">
        <v>0</v>
      </c>
      <c r="AN517" s="1043">
        <v>0</v>
      </c>
      <c r="AO517" s="946"/>
      <c r="AP517" s="1044"/>
      <c r="AQ517" s="946"/>
      <c r="AR517" s="1043">
        <v>1447</v>
      </c>
      <c r="AS517" s="1043">
        <v>2603</v>
      </c>
      <c r="AT517" s="1043">
        <v>4552</v>
      </c>
      <c r="AU517" s="1043">
        <v>4429</v>
      </c>
      <c r="AV517" s="1043">
        <v>4424</v>
      </c>
      <c r="AW517" s="1043">
        <v>4421</v>
      </c>
      <c r="AX517" s="1043">
        <v>4407</v>
      </c>
      <c r="AY517" s="1043">
        <v>4346</v>
      </c>
      <c r="AZ517" s="1043">
        <v>4300</v>
      </c>
      <c r="BA517" s="1043">
        <v>4244</v>
      </c>
      <c r="BB517" s="1043">
        <v>4087</v>
      </c>
      <c r="BC517" s="1043">
        <v>4025</v>
      </c>
      <c r="BD517" s="1043">
        <v>3721</v>
      </c>
      <c r="BE517" s="1043">
        <v>3365</v>
      </c>
      <c r="BF517" s="1043">
        <v>3019</v>
      </c>
      <c r="BG517" s="1043">
        <v>2839</v>
      </c>
      <c r="BH517" s="1043">
        <v>2253</v>
      </c>
      <c r="BI517" s="1043">
        <v>2066</v>
      </c>
      <c r="BJ517" s="1043">
        <v>1726</v>
      </c>
      <c r="BK517" s="1043">
        <v>843</v>
      </c>
      <c r="BL517" s="1043">
        <v>357</v>
      </c>
      <c r="BM517" s="1043">
        <v>8</v>
      </c>
      <c r="BN517" s="1043">
        <v>0</v>
      </c>
      <c r="BO517" s="1043">
        <v>0</v>
      </c>
      <c r="BP517" s="1043">
        <v>0</v>
      </c>
      <c r="BQ517" s="1043">
        <v>0</v>
      </c>
      <c r="BR517" s="1043">
        <v>0</v>
      </c>
      <c r="BS517" s="1043">
        <v>0</v>
      </c>
      <c r="BT517" s="1043">
        <v>0</v>
      </c>
      <c r="BU517" s="1043">
        <v>0</v>
      </c>
      <c r="BV517" s="1043">
        <v>0</v>
      </c>
      <c r="BW517" s="1043">
        <v>0</v>
      </c>
      <c r="BX517" s="1043">
        <v>0</v>
      </c>
      <c r="BY517" s="1043">
        <v>0</v>
      </c>
      <c r="BZ517" s="1043">
        <v>0</v>
      </c>
      <c r="CA517" s="1043">
        <v>0</v>
      </c>
      <c r="CB517" s="946"/>
      <c r="CC517" s="1045"/>
      <c r="CD517" s="946"/>
      <c r="CE517" s="1046"/>
      <c r="CF517" s="946"/>
      <c r="CG517" s="1043">
        <v>7068605</v>
      </c>
      <c r="CH517" s="1043">
        <v>18612104</v>
      </c>
      <c r="CI517" s="1043">
        <v>35089000</v>
      </c>
      <c r="CJ517" s="1043">
        <v>32692166</v>
      </c>
      <c r="CK517" s="1043">
        <v>32648962</v>
      </c>
      <c r="CL517" s="1043">
        <v>32639764</v>
      </c>
      <c r="CM517" s="1043">
        <v>32572369</v>
      </c>
      <c r="CN517" s="1043">
        <v>32231223</v>
      </c>
      <c r="CO517" s="1043">
        <v>32091183</v>
      </c>
      <c r="CP517" s="1043">
        <v>31779926</v>
      </c>
      <c r="CQ517" s="1043">
        <v>30815414</v>
      </c>
      <c r="CR517" s="1043">
        <v>30067996</v>
      </c>
      <c r="CS517" s="1043">
        <v>26744004</v>
      </c>
      <c r="CT517" s="1043">
        <v>22762951</v>
      </c>
      <c r="CU517" s="1043">
        <v>21152812</v>
      </c>
      <c r="CV517" s="1043">
        <v>19316571</v>
      </c>
      <c r="CW517" s="1043">
        <v>15745613</v>
      </c>
      <c r="CX517" s="1043">
        <v>11981297</v>
      </c>
      <c r="CY517" s="1043">
        <v>6097339</v>
      </c>
      <c r="CZ517" s="1043">
        <v>2707263</v>
      </c>
      <c r="DA517" s="1043">
        <v>1094092</v>
      </c>
      <c r="DB517" s="1043">
        <v>46671</v>
      </c>
      <c r="DC517" s="1043">
        <v>0</v>
      </c>
      <c r="DD517" s="1043">
        <v>0</v>
      </c>
      <c r="DE517" s="1043">
        <v>0</v>
      </c>
      <c r="DF517" s="1043">
        <v>0</v>
      </c>
      <c r="DG517" s="1043">
        <v>0</v>
      </c>
      <c r="DH517" s="1043">
        <v>0</v>
      </c>
      <c r="DI517" s="1043">
        <v>0</v>
      </c>
      <c r="DJ517" s="1043">
        <v>0</v>
      </c>
      <c r="DK517" s="1043">
        <v>0</v>
      </c>
      <c r="DL517" s="1043">
        <v>0</v>
      </c>
      <c r="DM517" s="1043">
        <v>0</v>
      </c>
      <c r="DN517" s="1043">
        <v>0</v>
      </c>
      <c r="DO517" s="1043">
        <v>0</v>
      </c>
      <c r="DP517" s="1043">
        <v>0</v>
      </c>
      <c r="DQ517" s="946"/>
      <c r="DR517" s="1047"/>
      <c r="DS517" s="946"/>
      <c r="DT517" s="1043">
        <v>1138</v>
      </c>
      <c r="DU517" s="1043">
        <v>2141</v>
      </c>
      <c r="DV517" s="1043">
        <v>4097</v>
      </c>
      <c r="DW517" s="1043">
        <v>3938</v>
      </c>
      <c r="DX517" s="1043">
        <v>3933</v>
      </c>
      <c r="DY517" s="1043">
        <v>3932</v>
      </c>
      <c r="DZ517" s="1043">
        <v>3925</v>
      </c>
      <c r="EA517" s="1043">
        <v>3868</v>
      </c>
      <c r="EB517" s="1043">
        <v>3829</v>
      </c>
      <c r="EC517" s="1043">
        <v>3785</v>
      </c>
      <c r="ED517" s="1043">
        <v>3656</v>
      </c>
      <c r="EE517" s="1043">
        <v>3597</v>
      </c>
      <c r="EF517" s="1043">
        <v>3367</v>
      </c>
      <c r="EG517" s="1043">
        <v>3131</v>
      </c>
      <c r="EH517" s="1043">
        <v>2828</v>
      </c>
      <c r="EI517" s="1043">
        <v>2652</v>
      </c>
      <c r="EJ517" s="1043">
        <v>2100</v>
      </c>
      <c r="EK517" s="1043">
        <v>1828</v>
      </c>
      <c r="EL517" s="1043">
        <v>1388</v>
      </c>
      <c r="EM517" s="1043">
        <v>654</v>
      </c>
      <c r="EN517" s="1043">
        <v>277</v>
      </c>
      <c r="EO517" s="1043">
        <v>8</v>
      </c>
      <c r="EP517" s="1043">
        <v>0</v>
      </c>
      <c r="EQ517" s="1043">
        <v>0</v>
      </c>
      <c r="ER517" s="1043">
        <v>0</v>
      </c>
      <c r="ES517" s="1043">
        <v>0</v>
      </c>
      <c r="ET517" s="1043">
        <v>0</v>
      </c>
      <c r="EU517" s="1043">
        <v>0</v>
      </c>
      <c r="EV517" s="1043">
        <v>0</v>
      </c>
      <c r="EW517" s="1043">
        <v>0</v>
      </c>
      <c r="EX517" s="1043">
        <v>0</v>
      </c>
      <c r="EY517" s="1043">
        <v>0</v>
      </c>
      <c r="EZ517" s="1043">
        <v>0</v>
      </c>
      <c r="FA517" s="1043">
        <v>0</v>
      </c>
      <c r="FB517" s="1043">
        <v>0</v>
      </c>
      <c r="FC517" s="1043">
        <v>0</v>
      </c>
      <c r="FD517" s="946"/>
      <c r="FE517" s="1048"/>
      <c r="FF517" s="946"/>
      <c r="FG517" s="1049"/>
      <c r="FI517" s="1043"/>
    </row>
    <row r="518" spans="2:165" ht="5.0999999999999996" customHeight="1"/>
  </sheetData>
  <autoFilter ref="B5:FI517" xr:uid="{00000000-0009-0000-0000-000007000000}">
    <filterColumn colId="163">
      <filters>
        <filter val="FALSE"/>
      </filters>
    </filterColumn>
  </autoFilter>
  <mergeCells count="9">
    <mergeCell ref="B4:B5"/>
    <mergeCell ref="C4:C5"/>
    <mergeCell ref="FI4:FI5"/>
    <mergeCell ref="AP1:AP5"/>
    <mergeCell ref="CC1:CC5"/>
    <mergeCell ref="CE1:CE5"/>
    <mergeCell ref="DR1:DR5"/>
    <mergeCell ref="FE1:FE5"/>
    <mergeCell ref="FG1:FG5"/>
  </mergeCells>
  <pageMargins left="0.25" right="0.25" top="0.25" bottom="0.25" header="0.3" footer="0.3"/>
  <pageSetup paperSize="3" scale="3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3C36-925C-48A8-8684-85E793F1D897}">
  <sheetPr>
    <tabColor rgb="FF0033CC"/>
  </sheetPr>
  <dimension ref="A1:AM203"/>
  <sheetViews>
    <sheetView workbookViewId="0">
      <selection activeCell="J148" sqref="J148"/>
    </sheetView>
  </sheetViews>
  <sheetFormatPr defaultColWidth="8.85546875" defaultRowHeight="15"/>
  <cols>
    <col min="1" max="1" width="12" style="1062" bestFit="1" customWidth="1"/>
    <col min="2" max="2" width="10.85546875" style="1062" customWidth="1"/>
    <col min="3" max="3" width="11.85546875" style="1062" customWidth="1"/>
    <col min="4" max="4" width="10.85546875" style="1062" customWidth="1"/>
    <col min="5" max="8" width="12.5703125" style="1063" customWidth="1"/>
    <col min="9" max="12" width="12.5703125" style="1062" customWidth="1"/>
    <col min="13" max="13" width="10.42578125" style="1062" bestFit="1" customWidth="1"/>
    <col min="14" max="14" width="10.85546875" style="1062" bestFit="1" customWidth="1"/>
    <col min="15" max="15" width="12.5703125" style="1062" customWidth="1"/>
    <col min="16" max="16" width="11.5703125" style="1062" customWidth="1"/>
    <col min="17" max="17" width="3.85546875" style="1062" customWidth="1"/>
    <col min="18" max="18" width="12.5703125" style="1063" customWidth="1"/>
    <col min="19" max="19" width="10.42578125" style="1062" bestFit="1" customWidth="1"/>
    <col min="20" max="20" width="8.85546875" style="1062"/>
    <col min="21" max="21" width="12.85546875" style="1062" bestFit="1" customWidth="1"/>
    <col min="22" max="24" width="12.85546875" style="1062" customWidth="1"/>
    <col min="25" max="25" width="8.85546875" style="1062" bestFit="1" customWidth="1"/>
    <col min="26" max="26" width="12.140625" style="1062" customWidth="1"/>
    <col min="27" max="27" width="11.140625" style="1062" customWidth="1"/>
    <col min="28" max="28" width="11.85546875" style="1062" bestFit="1" customWidth="1"/>
    <col min="29" max="29" width="13" style="1062" bestFit="1" customWidth="1"/>
    <col min="30" max="30" width="11.140625" style="1062" customWidth="1"/>
    <col min="31" max="31" width="11.140625" style="1062" bestFit="1" customWidth="1"/>
    <col min="32" max="32" width="11.140625" style="1062" customWidth="1"/>
    <col min="33" max="33" width="8.85546875" style="1062" bestFit="1" customWidth="1"/>
    <col min="34" max="34" width="10.140625" style="1062" bestFit="1" customWidth="1"/>
    <col min="35" max="35" width="11.140625" style="1062" bestFit="1" customWidth="1"/>
    <col min="36" max="36" width="10.140625" style="1062" bestFit="1" customWidth="1"/>
    <col min="37" max="37" width="11.140625" style="1062" bestFit="1" customWidth="1"/>
    <col min="38" max="38" width="11.140625" style="1062" customWidth="1"/>
    <col min="39" max="39" width="10.140625" style="1062" bestFit="1" customWidth="1"/>
    <col min="40" max="16384" width="8.85546875" style="1062"/>
  </cols>
  <sheetData>
    <row r="1" spans="1:39">
      <c r="C1" s="1076">
        <v>0.9886759004337472</v>
      </c>
      <c r="D1" s="1076">
        <v>1.1324099566252009E-2</v>
      </c>
      <c r="N1" s="1075">
        <v>0.81644506112053161</v>
      </c>
      <c r="O1" s="1075">
        <v>0.18355493887946875</v>
      </c>
    </row>
    <row r="2" spans="1:39">
      <c r="R2" s="1193" t="s">
        <v>818</v>
      </c>
      <c r="S2" s="1193"/>
    </row>
    <row r="3" spans="1:39" ht="60">
      <c r="A3" s="1074" t="s">
        <v>819</v>
      </c>
      <c r="B3" s="1074" t="s">
        <v>820</v>
      </c>
      <c r="C3" s="1073" t="s">
        <v>204</v>
      </c>
      <c r="D3" s="1073" t="s">
        <v>821</v>
      </c>
      <c r="E3" s="1073" t="s">
        <v>205</v>
      </c>
      <c r="F3" s="1073" t="s">
        <v>206</v>
      </c>
      <c r="G3" s="1073" t="s">
        <v>207</v>
      </c>
      <c r="H3" s="1073" t="s">
        <v>208</v>
      </c>
      <c r="I3" s="1072" t="s">
        <v>209</v>
      </c>
      <c r="J3" s="1072" t="s">
        <v>210</v>
      </c>
      <c r="K3" s="1072" t="s">
        <v>211</v>
      </c>
      <c r="L3" s="1072" t="s">
        <v>212</v>
      </c>
      <c r="M3" s="1072" t="s">
        <v>213</v>
      </c>
      <c r="N3" s="1072" t="s">
        <v>822</v>
      </c>
      <c r="O3" s="1072" t="s">
        <v>823</v>
      </c>
      <c r="P3" s="1072" t="s">
        <v>215</v>
      </c>
      <c r="Q3" s="1072"/>
      <c r="R3" s="1073" t="s">
        <v>204</v>
      </c>
      <c r="S3" s="1072" t="s">
        <v>824</v>
      </c>
      <c r="U3" s="1077" t="s">
        <v>216</v>
      </c>
      <c r="V3" s="1074" t="s">
        <v>825</v>
      </c>
      <c r="W3" s="1062" t="s">
        <v>826</v>
      </c>
      <c r="Z3" s="1071" t="str">
        <f t="shared" ref="Z3:AM3" si="0">C3</f>
        <v>Residential - VRZ</v>
      </c>
      <c r="AA3" s="1071" t="str">
        <f t="shared" si="0"/>
        <v>Residential Seasonal - VRZ</v>
      </c>
      <c r="AB3" s="1071" t="str">
        <f t="shared" si="0"/>
        <v>GS&lt;50 kW - VRZ</v>
      </c>
      <c r="AC3" s="1071" t="str">
        <f t="shared" si="0"/>
        <v>GS 50 to 2,999 kW - VRZ</v>
      </c>
      <c r="AD3" s="1071" t="str">
        <f t="shared" si="0"/>
        <v>GS 3,000 to 4,999 kW - VRZ</v>
      </c>
      <c r="AE3" s="1071" t="str">
        <f t="shared" si="0"/>
        <v>Large Use - VRZ</v>
      </c>
      <c r="AF3" s="1071" t="str">
        <f t="shared" si="0"/>
        <v>Unmetered Scattered Load - VRZ</v>
      </c>
      <c r="AG3" s="1071" t="str">
        <f t="shared" si="0"/>
        <v>Sentinel Lighting - VRZ</v>
      </c>
      <c r="AH3" s="1071" t="str">
        <f t="shared" si="0"/>
        <v>Street Lighting - VRZ</v>
      </c>
      <c r="AI3" s="1071" t="str">
        <f t="shared" si="0"/>
        <v>Residential - WRZ</v>
      </c>
      <c r="AJ3" s="1071" t="str">
        <f t="shared" si="0"/>
        <v>GS&lt;50 kW - WRZ</v>
      </c>
      <c r="AK3" s="1071" t="str">
        <f t="shared" si="0"/>
        <v>GS 50-2,999 kw - WRZ</v>
      </c>
      <c r="AL3" s="1071" t="str">
        <f t="shared" si="0"/>
        <v>GS 3,000-4,999 kw - WRZ</v>
      </c>
      <c r="AM3" s="1071" t="str">
        <f t="shared" si="0"/>
        <v>Street Lighting - WRZ</v>
      </c>
    </row>
    <row r="4" spans="1:39">
      <c r="A4" s="1062">
        <v>2014</v>
      </c>
      <c r="B4" s="1062">
        <v>2014</v>
      </c>
      <c r="C4" s="1065">
        <f t="shared" ref="C4:C21" si="1">R4*$C$1</f>
        <v>5253851.812575357</v>
      </c>
      <c r="D4" s="1065">
        <f t="shared" ref="D4:D21" si="2">R4*$D$1</f>
        <v>60176.586691185163</v>
      </c>
      <c r="E4" s="1066">
        <v>2486973.74383632</v>
      </c>
      <c r="F4" s="1066">
        <v>9993641.5490281526</v>
      </c>
      <c r="G4" s="1066">
        <v>8368.6769465878078</v>
      </c>
      <c r="H4" s="1066">
        <v>1907305.7529377537</v>
      </c>
      <c r="I4" s="1067">
        <v>0</v>
      </c>
      <c r="J4" s="1067">
        <v>0</v>
      </c>
      <c r="K4" s="1067">
        <v>542916.24946442863</v>
      </c>
      <c r="L4" s="1067">
        <v>1989634.2830184824</v>
      </c>
      <c r="M4" s="1067">
        <v>779547.71539999999</v>
      </c>
      <c r="N4" s="1067">
        <f t="shared" ref="N4:N21" si="3">S4*$N$1</f>
        <v>1978774.1946478384</v>
      </c>
      <c r="O4" s="1067">
        <f t="shared" ref="O4:O21" si="4">S4*$O$1</f>
        <v>444872.28063620167</v>
      </c>
      <c r="P4" s="1067">
        <v>0</v>
      </c>
      <c r="Q4" s="1067"/>
      <c r="R4" s="1066">
        <v>5314028.3992665466</v>
      </c>
      <c r="S4" s="1067">
        <v>2423646.475284039</v>
      </c>
      <c r="X4" s="1064"/>
      <c r="Y4" s="1062">
        <v>2014</v>
      </c>
      <c r="Z4" s="1067">
        <f t="shared" ref="Z4:Z21" si="5">SUMIF($B$4:$B$203,$Y4,C$4:C$203)-SUMIF($A$4:$A$203,$Y4,C$4:C$203)/2</f>
        <v>2626925.9062876785</v>
      </c>
      <c r="AA4" s="1067">
        <f t="shared" ref="AA4:AA21" si="6">SUMIF($B$4:$B$203,$Y4,D$4:D$203)-SUMIF($A$4:$A$203,$Y4,D$4:D$203)/2</f>
        <v>30088.293345592581</v>
      </c>
      <c r="AB4" s="1067">
        <f t="shared" ref="AB4:AB21" si="7">SUMIF($B$4:$B$203,$Y4,E$4:E$203)-SUMIF($A$4:$A$203,$Y4,E$4:E$203)/2</f>
        <v>1243486.87191816</v>
      </c>
      <c r="AC4" s="1067">
        <f t="shared" ref="AC4:AC21" si="8">SUMIF($B$4:$B$203,$Y4,F$4:F$203)-SUMIF($A$4:$A$203,$Y4,F$4:F$203)/2</f>
        <v>4996820.7745140763</v>
      </c>
      <c r="AD4" s="1067">
        <f t="shared" ref="AD4:AD21" si="9">SUMIF($B$4:$B$203,$Y4,G$4:G$203)-SUMIF($A$4:$A$203,$Y4,G$4:G$203)/2</f>
        <v>4184.3384732939039</v>
      </c>
      <c r="AE4" s="1067">
        <f t="shared" ref="AE4:AE21" si="10">SUMIF($B$4:$B$203,$Y4,H$4:H$203)-SUMIF($A$4:$A$203,$Y4,H$4:H$203)/2</f>
        <v>953652.87646887684</v>
      </c>
      <c r="AF4" s="1067">
        <f t="shared" ref="AF4:AF21" si="11">SUMIF($B$4:$B$203,$Y4,I$4:I$203)-SUMIF($A$4:$A$203,$Y4,I$4:I$203)/2</f>
        <v>0</v>
      </c>
      <c r="AG4" s="1067">
        <f t="shared" ref="AG4:AG21" si="12">SUMIF($B$4:$B$203,$Y4,J$4:J$203)-SUMIF($A$4:$A$203,$Y4,J$4:J$203)/2</f>
        <v>0</v>
      </c>
      <c r="AH4" s="1067">
        <f t="shared" ref="AH4:AH21" si="13">SUMIF($B$4:$B$203,$Y4,K$4:K$203)-SUMIF($A$4:$A$203,$Y4,K$4:K$203)/2</f>
        <v>271458.12473221432</v>
      </c>
      <c r="AI4" s="1067">
        <f t="shared" ref="AI4:AI21" si="14">SUMIF($B$4:$B$203,$Y4,L$4:L$203)-SUMIF($A$4:$A$203,$Y4,L$4:L$203)/2</f>
        <v>994817.14150924119</v>
      </c>
      <c r="AJ4" s="1067">
        <f t="shared" ref="AJ4:AJ21" si="15">SUMIF($B$4:$B$203,$Y4,M$4:M$203)-SUMIF($A$4:$A$203,$Y4,M$4:M$203)/2</f>
        <v>389773.85769999999</v>
      </c>
      <c r="AK4" s="1067">
        <f t="shared" ref="AK4:AK21" si="16">SUMIF($B$4:$B$203,$Y4,N$4:N$203)-SUMIF($A$4:$A$203,$Y4,N$4:N$203)/2</f>
        <v>989387.09732391918</v>
      </c>
      <c r="AL4" s="1067">
        <f t="shared" ref="AL4:AL21" si="17">SUMIF($B$4:$B$203,$Y4,O$4:O$203)-SUMIF($A$4:$A$203,$Y4,O$4:O$203)/2</f>
        <v>222436.14031810084</v>
      </c>
      <c r="AM4" s="1067">
        <f t="shared" ref="AM4:AM21" si="18">SUMIF($B$4:$B$203,$Y4,P$4:P$203)-SUMIF($A$4:$A$203,$Y4,P$4:P$203)/2</f>
        <v>0</v>
      </c>
    </row>
    <row r="5" spans="1:39">
      <c r="B5" s="1062">
        <v>2015</v>
      </c>
      <c r="C5" s="1065">
        <f t="shared" si="1"/>
        <v>4827245.3263962818</v>
      </c>
      <c r="D5" s="1065">
        <f t="shared" si="2"/>
        <v>55290.319793224604</v>
      </c>
      <c r="E5" s="1066">
        <v>2441545.8345938167</v>
      </c>
      <c r="F5" s="1066">
        <v>9981567.3322351854</v>
      </c>
      <c r="G5" s="1066">
        <v>8362.6049968653915</v>
      </c>
      <c r="H5" s="1066">
        <v>1907131.6470079748</v>
      </c>
      <c r="I5" s="1067">
        <v>0</v>
      </c>
      <c r="J5" s="1067">
        <v>0</v>
      </c>
      <c r="K5" s="1067">
        <v>542916.24946442863</v>
      </c>
      <c r="L5" s="1067">
        <v>1831712.7198884825</v>
      </c>
      <c r="M5" s="1067">
        <v>776206.79709999997</v>
      </c>
      <c r="N5" s="1067">
        <f t="shared" si="3"/>
        <v>2423653.3860113015</v>
      </c>
      <c r="O5" s="1067">
        <f t="shared" si="4"/>
        <v>544890.97958869929</v>
      </c>
      <c r="P5" s="1067">
        <v>0</v>
      </c>
      <c r="Q5" s="1067"/>
      <c r="R5" s="1066">
        <v>4882535.6461895099</v>
      </c>
      <c r="S5" s="1067">
        <v>2968544.3655999997</v>
      </c>
      <c r="X5" s="1064"/>
      <c r="Y5" s="1062">
        <f t="shared" ref="Y5:Y21" si="19">Y4+1</f>
        <v>2015</v>
      </c>
      <c r="Z5" s="1067">
        <f t="shared" si="5"/>
        <v>7706952.6761553641</v>
      </c>
      <c r="AA5" s="1067">
        <f t="shared" si="6"/>
        <v>88273.922140599505</v>
      </c>
      <c r="AB5" s="1067">
        <f t="shared" si="7"/>
        <v>3862662.0457551135</v>
      </c>
      <c r="AC5" s="1067">
        <f t="shared" si="8"/>
        <v>14443287.847669169</v>
      </c>
      <c r="AD5" s="1067">
        <f t="shared" si="9"/>
        <v>147172.11075544692</v>
      </c>
      <c r="AE5" s="1067">
        <f t="shared" si="10"/>
        <v>4341138.7283844277</v>
      </c>
      <c r="AF5" s="1067">
        <f t="shared" si="11"/>
        <v>653.02421285701814</v>
      </c>
      <c r="AG5" s="1067">
        <f t="shared" si="12"/>
        <v>0</v>
      </c>
      <c r="AH5" s="1067">
        <f t="shared" si="13"/>
        <v>542916.24946442863</v>
      </c>
      <c r="AI5" s="1067">
        <f t="shared" si="14"/>
        <v>3115752.2198884822</v>
      </c>
      <c r="AJ5" s="1067">
        <f t="shared" si="15"/>
        <v>1102210.2957640002</v>
      </c>
      <c r="AK5" s="1067">
        <f t="shared" si="16"/>
        <v>3381318.542222091</v>
      </c>
      <c r="AL5" s="1067">
        <f t="shared" si="17"/>
        <v>760195.32471390977</v>
      </c>
      <c r="AM5" s="1067">
        <f t="shared" si="18"/>
        <v>751290</v>
      </c>
    </row>
    <row r="6" spans="1:39">
      <c r="B6" s="1062">
        <v>2016</v>
      </c>
      <c r="C6" s="1065">
        <f t="shared" si="1"/>
        <v>4573978.4016057346</v>
      </c>
      <c r="D6" s="1065">
        <f t="shared" si="2"/>
        <v>52389.450183771827</v>
      </c>
      <c r="E6" s="1066">
        <v>2317588.3940786729</v>
      </c>
      <c r="F6" s="1066">
        <v>9794236.4899596684</v>
      </c>
      <c r="G6" s="1066">
        <v>8362.6049968653915</v>
      </c>
      <c r="H6" s="1066">
        <v>730159.7230037679</v>
      </c>
      <c r="I6" s="1067">
        <v>0</v>
      </c>
      <c r="J6" s="1067">
        <v>0</v>
      </c>
      <c r="K6" s="1067">
        <v>542916.24946442863</v>
      </c>
      <c r="L6" s="1067">
        <v>1741252.6426584825</v>
      </c>
      <c r="M6" s="1067">
        <v>675991.29859999998</v>
      </c>
      <c r="N6" s="1067">
        <f t="shared" si="3"/>
        <v>2423653.3860113015</v>
      </c>
      <c r="O6" s="1067">
        <f t="shared" si="4"/>
        <v>544890.97958869929</v>
      </c>
      <c r="P6" s="1067">
        <v>0</v>
      </c>
      <c r="Q6" s="1067"/>
      <c r="R6" s="1066">
        <v>4626367.8517895099</v>
      </c>
      <c r="S6" s="1067">
        <v>2968544.3655999997</v>
      </c>
      <c r="X6" s="1064"/>
      <c r="Y6" s="1062">
        <f t="shared" si="19"/>
        <v>2016</v>
      </c>
      <c r="Z6" s="1067">
        <f t="shared" si="5"/>
        <v>15681422.056712799</v>
      </c>
      <c r="AA6" s="1067">
        <f t="shared" si="6"/>
        <v>179611.92806735751</v>
      </c>
      <c r="AB6" s="1067">
        <f t="shared" si="7"/>
        <v>6266003.6809074264</v>
      </c>
      <c r="AC6" s="1067">
        <f t="shared" si="8"/>
        <v>22160774.538341522</v>
      </c>
      <c r="AD6" s="1067">
        <f t="shared" si="9"/>
        <v>498549.66246977245</v>
      </c>
      <c r="AE6" s="1067">
        <f t="shared" si="10"/>
        <v>7128817.1578657236</v>
      </c>
      <c r="AF6" s="1067">
        <f t="shared" si="11"/>
        <v>2690.6560654933528</v>
      </c>
      <c r="AG6" s="1067">
        <f t="shared" si="12"/>
        <v>0</v>
      </c>
      <c r="AH6" s="1067">
        <f t="shared" si="13"/>
        <v>547447.72962889867</v>
      </c>
      <c r="AI6" s="1067">
        <f t="shared" si="14"/>
        <v>7827292.6426584832</v>
      </c>
      <c r="AJ6" s="1067">
        <f t="shared" si="15"/>
        <v>1385622.372852949</v>
      </c>
      <c r="AK6" s="1067">
        <f t="shared" si="16"/>
        <v>5109374.6010930603</v>
      </c>
      <c r="AL6" s="1067">
        <f t="shared" si="17"/>
        <v>1148700.6135217368</v>
      </c>
      <c r="AM6" s="1067">
        <f t="shared" si="18"/>
        <v>2671278.7368490696</v>
      </c>
    </row>
    <row r="7" spans="1:39">
      <c r="B7" s="1062">
        <v>2017</v>
      </c>
      <c r="C7" s="1065">
        <f t="shared" si="1"/>
        <v>4556786.7957492564</v>
      </c>
      <c r="D7" s="1065">
        <f t="shared" si="2"/>
        <v>52192.540907094699</v>
      </c>
      <c r="E7" s="1066">
        <v>1864696.0579415413</v>
      </c>
      <c r="F7" s="1066">
        <v>9563380.0709978733</v>
      </c>
      <c r="G7" s="1066">
        <v>8203.3373755542543</v>
      </c>
      <c r="H7" s="1066">
        <v>697309.67215681775</v>
      </c>
      <c r="I7" s="1067">
        <v>0</v>
      </c>
      <c r="J7" s="1067">
        <v>0</v>
      </c>
      <c r="K7" s="1067">
        <v>542916.24946442863</v>
      </c>
      <c r="L7" s="1067">
        <v>1736678.2603252823</v>
      </c>
      <c r="M7" s="1067">
        <v>565228.73970000003</v>
      </c>
      <c r="N7" s="1067">
        <f t="shared" si="3"/>
        <v>2401290.2544609029</v>
      </c>
      <c r="O7" s="1067">
        <f t="shared" si="4"/>
        <v>539863.25213909813</v>
      </c>
      <c r="P7" s="1067">
        <v>0</v>
      </c>
      <c r="Q7" s="1067"/>
      <c r="R7" s="1066">
        <v>4608979.3366563544</v>
      </c>
      <c r="S7" s="1067">
        <v>2941153.5066</v>
      </c>
      <c r="X7" s="1064"/>
      <c r="Y7" s="1062">
        <f t="shared" si="19"/>
        <v>2017</v>
      </c>
      <c r="Z7" s="1067">
        <f t="shared" si="5"/>
        <v>33065983.554262519</v>
      </c>
      <c r="AA7" s="1067">
        <f t="shared" si="6"/>
        <v>378731.28075666318</v>
      </c>
      <c r="AB7" s="1067">
        <f t="shared" si="7"/>
        <v>8432139.7655598223</v>
      </c>
      <c r="AC7" s="1067">
        <f t="shared" si="8"/>
        <v>31453015.306694403</v>
      </c>
      <c r="AD7" s="1067">
        <f t="shared" si="9"/>
        <v>1172152.0925453291</v>
      </c>
      <c r="AE7" s="1067">
        <f t="shared" si="10"/>
        <v>9860844.441172028</v>
      </c>
      <c r="AF7" s="1067">
        <f t="shared" si="11"/>
        <v>3999.6982662119044</v>
      </c>
      <c r="AG7" s="1067">
        <f t="shared" si="12"/>
        <v>0</v>
      </c>
      <c r="AH7" s="1067">
        <f t="shared" si="13"/>
        <v>3111313.582697886</v>
      </c>
      <c r="AI7" s="1067">
        <f t="shared" si="14"/>
        <v>17132013.012366951</v>
      </c>
      <c r="AJ7" s="1067">
        <f t="shared" si="15"/>
        <v>1654412.3870165935</v>
      </c>
      <c r="AK7" s="1067">
        <f t="shared" si="16"/>
        <v>8638332.4359132983</v>
      </c>
      <c r="AL7" s="1067">
        <f t="shared" si="17"/>
        <v>1942088.5223047663</v>
      </c>
      <c r="AM7" s="1067">
        <f t="shared" si="18"/>
        <v>5663577.4736981392</v>
      </c>
    </row>
    <row r="8" spans="1:39">
      <c r="B8" s="1062">
        <v>2018</v>
      </c>
      <c r="C8" s="1065">
        <f t="shared" si="1"/>
        <v>4439224.1244569765</v>
      </c>
      <c r="D8" s="1065">
        <f t="shared" si="2"/>
        <v>50846.00116196258</v>
      </c>
      <c r="E8" s="1066">
        <v>1791263.2916290413</v>
      </c>
      <c r="F8" s="1066">
        <v>9122783.4731228743</v>
      </c>
      <c r="G8" s="1066">
        <v>8203.3373755542543</v>
      </c>
      <c r="H8" s="1066">
        <v>623876.90584431775</v>
      </c>
      <c r="I8" s="1067">
        <v>0</v>
      </c>
      <c r="J8" s="1067">
        <v>0</v>
      </c>
      <c r="K8" s="1067">
        <v>542916.24946442863</v>
      </c>
      <c r="L8" s="1067">
        <v>1697879.5482394223</v>
      </c>
      <c r="M8" s="1067">
        <v>565228.73970000003</v>
      </c>
      <c r="N8" s="1067">
        <f t="shared" si="3"/>
        <v>2028244.2671968876</v>
      </c>
      <c r="O8" s="1067">
        <f t="shared" si="4"/>
        <v>455994.24900311313</v>
      </c>
      <c r="P8" s="1067">
        <v>0</v>
      </c>
      <c r="Q8" s="1067"/>
      <c r="R8" s="1066">
        <v>4490070.125618943</v>
      </c>
      <c r="S8" s="1067">
        <v>2484238.5162</v>
      </c>
      <c r="X8" s="1064"/>
      <c r="Y8" s="1062">
        <f t="shared" si="19"/>
        <v>2018</v>
      </c>
      <c r="Z8" s="1067">
        <f t="shared" si="5"/>
        <v>42833335.642632999</v>
      </c>
      <c r="AA8" s="1067">
        <f t="shared" si="6"/>
        <v>490604.61305779638</v>
      </c>
      <c r="AB8" s="1067">
        <f t="shared" si="7"/>
        <v>12108676.225257305</v>
      </c>
      <c r="AC8" s="1067">
        <f t="shared" si="8"/>
        <v>42978886.155621216</v>
      </c>
      <c r="AD8" s="1067">
        <f t="shared" si="9"/>
        <v>2000807.7729526879</v>
      </c>
      <c r="AE8" s="1067">
        <f t="shared" si="10"/>
        <v>16255720.072453165</v>
      </c>
      <c r="AF8" s="1067">
        <f t="shared" si="11"/>
        <v>4001.339892464925</v>
      </c>
      <c r="AG8" s="1067">
        <f t="shared" si="12"/>
        <v>0</v>
      </c>
      <c r="AH8" s="1067">
        <f t="shared" si="13"/>
        <v>5670647.9556024037</v>
      </c>
      <c r="AI8" s="1067">
        <f t="shared" si="14"/>
        <v>21750215.18349817</v>
      </c>
      <c r="AJ8" s="1067">
        <f t="shared" si="15"/>
        <v>2178865.286832728</v>
      </c>
      <c r="AK8" s="1067">
        <f t="shared" si="16"/>
        <v>12597198.130564298</v>
      </c>
      <c r="AL8" s="1067">
        <f t="shared" si="17"/>
        <v>2832129.2430072357</v>
      </c>
      <c r="AM8" s="1067">
        <f t="shared" si="18"/>
        <v>8302444.7937721824</v>
      </c>
    </row>
    <row r="9" spans="1:39">
      <c r="B9" s="1062">
        <v>2019</v>
      </c>
      <c r="C9" s="1065">
        <f t="shared" si="1"/>
        <v>4373345.1984063443</v>
      </c>
      <c r="D9" s="1065">
        <f t="shared" si="2"/>
        <v>50091.436883023613</v>
      </c>
      <c r="E9" s="1066">
        <v>1791263.2916290413</v>
      </c>
      <c r="F9" s="1066">
        <v>9122783.4731228743</v>
      </c>
      <c r="G9" s="1066">
        <v>8203.3373755542543</v>
      </c>
      <c r="H9" s="1066">
        <v>623876.90584431775</v>
      </c>
      <c r="I9" s="1067">
        <v>0</v>
      </c>
      <c r="J9" s="1067">
        <v>0</v>
      </c>
      <c r="K9" s="1067">
        <v>542916.24946442863</v>
      </c>
      <c r="L9" s="1067">
        <v>1669269.865614</v>
      </c>
      <c r="M9" s="1067">
        <v>565228.73970000003</v>
      </c>
      <c r="N9" s="1067">
        <f t="shared" si="3"/>
        <v>2028244.2671968876</v>
      </c>
      <c r="O9" s="1067">
        <f t="shared" si="4"/>
        <v>455994.24900311313</v>
      </c>
      <c r="P9" s="1067">
        <v>0</v>
      </c>
      <c r="Q9" s="1067"/>
      <c r="R9" s="1066">
        <v>4423436.635289371</v>
      </c>
      <c r="S9" s="1067">
        <v>2484238.5162</v>
      </c>
      <c r="X9" s="1064"/>
      <c r="Y9" s="1062">
        <f t="shared" si="19"/>
        <v>2019</v>
      </c>
      <c r="Z9" s="1067">
        <f t="shared" si="5"/>
        <v>45863299.243333295</v>
      </c>
      <c r="AA9" s="1067">
        <f t="shared" si="6"/>
        <v>525309.22098987666</v>
      </c>
      <c r="AB9" s="1067">
        <f t="shared" si="7"/>
        <v>15155615.686227323</v>
      </c>
      <c r="AC9" s="1067">
        <f t="shared" si="8"/>
        <v>53616344.492209278</v>
      </c>
      <c r="AD9" s="1067">
        <f t="shared" si="9"/>
        <v>2441859.7259045816</v>
      </c>
      <c r="AE9" s="1067">
        <f t="shared" si="10"/>
        <v>18890223.17383704</v>
      </c>
      <c r="AF9" s="1067">
        <f t="shared" si="11"/>
        <v>4001.339892464925</v>
      </c>
      <c r="AG9" s="1067">
        <f t="shared" si="12"/>
        <v>0</v>
      </c>
      <c r="AH9" s="1067">
        <f t="shared" si="13"/>
        <v>7637209.4556024037</v>
      </c>
      <c r="AI9" s="1067">
        <f t="shared" si="14"/>
        <v>23029344.909228727</v>
      </c>
      <c r="AJ9" s="1067">
        <f t="shared" si="15"/>
        <v>2484116.128574756</v>
      </c>
      <c r="AK9" s="1067">
        <f t="shared" si="16"/>
        <v>18236572.88454764</v>
      </c>
      <c r="AL9" s="1067">
        <f t="shared" si="17"/>
        <v>4099985.6335709305</v>
      </c>
      <c r="AM9" s="1067">
        <f t="shared" si="18"/>
        <v>9278538.0651391298</v>
      </c>
    </row>
    <row r="10" spans="1:39">
      <c r="B10" s="1062">
        <v>2020</v>
      </c>
      <c r="C10" s="1065">
        <f t="shared" si="1"/>
        <v>4363015.9042468518</v>
      </c>
      <c r="D10" s="1065">
        <f t="shared" si="2"/>
        <v>49973.127176617425</v>
      </c>
      <c r="E10" s="1066">
        <v>1741945.4915655174</v>
      </c>
      <c r="F10" s="1066">
        <v>8680890.1676230002</v>
      </c>
      <c r="G10" s="1066">
        <v>7814.8352333876592</v>
      </c>
      <c r="H10" s="1066">
        <v>493580.82091294741</v>
      </c>
      <c r="I10" s="1067">
        <v>0</v>
      </c>
      <c r="J10" s="1067">
        <v>0</v>
      </c>
      <c r="K10" s="1067">
        <v>542916.24946442863</v>
      </c>
      <c r="L10" s="1067">
        <v>1668673.828614</v>
      </c>
      <c r="M10" s="1067">
        <v>565228.73970000003</v>
      </c>
      <c r="N10" s="1067">
        <f t="shared" si="3"/>
        <v>2001378.5195131348</v>
      </c>
      <c r="O10" s="1067">
        <f t="shared" si="4"/>
        <v>449954.23368686577</v>
      </c>
      <c r="P10" s="1067">
        <v>0</v>
      </c>
      <c r="Q10" s="1067"/>
      <c r="R10" s="1066">
        <v>4412989.0314234728</v>
      </c>
      <c r="S10" s="1067">
        <v>2451332.7531999997</v>
      </c>
      <c r="X10" s="1064"/>
      <c r="Y10" s="1062">
        <f t="shared" si="19"/>
        <v>2020</v>
      </c>
      <c r="Z10" s="1067">
        <f t="shared" si="5"/>
        <v>46004905.903896421</v>
      </c>
      <c r="AA10" s="1067">
        <f t="shared" si="6"/>
        <v>526931.15586535784</v>
      </c>
      <c r="AB10" s="1067">
        <f t="shared" si="7"/>
        <v>16309943.165544832</v>
      </c>
      <c r="AC10" s="1067">
        <f t="shared" si="8"/>
        <v>58342605.578134969</v>
      </c>
      <c r="AD10" s="1067">
        <f t="shared" si="9"/>
        <v>2550390.4471534402</v>
      </c>
      <c r="AE10" s="1067">
        <f t="shared" si="10"/>
        <v>19836931.641754415</v>
      </c>
      <c r="AF10" s="1067">
        <f t="shared" si="11"/>
        <v>4000.4800835815354</v>
      </c>
      <c r="AG10" s="1067">
        <f t="shared" si="12"/>
        <v>0</v>
      </c>
      <c r="AH10" s="1067">
        <f t="shared" si="13"/>
        <v>9603770.9556024037</v>
      </c>
      <c r="AI10" s="1067">
        <f t="shared" si="14"/>
        <v>23039289.717194855</v>
      </c>
      <c r="AJ10" s="1067">
        <f t="shared" si="15"/>
        <v>2629170.2460674224</v>
      </c>
      <c r="AK10" s="1067">
        <f t="shared" si="16"/>
        <v>22172324.588753834</v>
      </c>
      <c r="AL10" s="1067">
        <f t="shared" si="17"/>
        <v>4984829.8171083229</v>
      </c>
      <c r="AM10" s="1067">
        <f t="shared" si="18"/>
        <v>9439364.016432032</v>
      </c>
    </row>
    <row r="11" spans="1:39">
      <c r="B11" s="1062">
        <v>2021</v>
      </c>
      <c r="C11" s="1065">
        <f t="shared" si="1"/>
        <v>4360729.4213725785</v>
      </c>
      <c r="D11" s="1065">
        <f t="shared" si="2"/>
        <v>49946.938250890154</v>
      </c>
      <c r="E11" s="1066">
        <v>1741945.4915655174</v>
      </c>
      <c r="F11" s="1066">
        <v>8680890.1676230002</v>
      </c>
      <c r="G11" s="1066">
        <v>7814.8352333876592</v>
      </c>
      <c r="H11" s="1066">
        <v>493580.82091294741</v>
      </c>
      <c r="I11" s="1067">
        <v>0</v>
      </c>
      <c r="J11" s="1067">
        <v>0</v>
      </c>
      <c r="K11" s="1067">
        <v>542916.24946442863</v>
      </c>
      <c r="L11" s="1067">
        <v>1667829.1084140001</v>
      </c>
      <c r="M11" s="1067">
        <v>563375.92220000003</v>
      </c>
      <c r="N11" s="1067">
        <f t="shared" si="3"/>
        <v>2001378.5195131348</v>
      </c>
      <c r="O11" s="1067">
        <f t="shared" si="4"/>
        <v>449954.23368686577</v>
      </c>
      <c r="P11" s="1067">
        <v>0</v>
      </c>
      <c r="Q11" s="1067"/>
      <c r="R11" s="1066">
        <v>4410676.3596234722</v>
      </c>
      <c r="S11" s="1067">
        <v>2451332.7531999997</v>
      </c>
      <c r="X11" s="1064"/>
      <c r="Y11" s="1062">
        <f t="shared" si="19"/>
        <v>2021</v>
      </c>
      <c r="Z11" s="1067">
        <f t="shared" si="5"/>
        <v>46151498.162984982</v>
      </c>
      <c r="AA11" s="1067">
        <f t="shared" si="6"/>
        <v>528610.19480707019</v>
      </c>
      <c r="AB11" s="1067">
        <f t="shared" si="7"/>
        <v>17024929.370656222</v>
      </c>
      <c r="AC11" s="1067">
        <f t="shared" si="8"/>
        <v>63956869.032778479</v>
      </c>
      <c r="AD11" s="1067">
        <f t="shared" si="9"/>
        <v>2728079.6419709283</v>
      </c>
      <c r="AE11" s="1067">
        <f t="shared" si="10"/>
        <v>20985770.741768308</v>
      </c>
      <c r="AF11" s="1067">
        <f t="shared" si="11"/>
        <v>3964.7106361298938</v>
      </c>
      <c r="AG11" s="1067">
        <f t="shared" si="12"/>
        <v>0</v>
      </c>
      <c r="AH11" s="1067">
        <f t="shared" si="13"/>
        <v>9603770.9556024037</v>
      </c>
      <c r="AI11" s="1067">
        <f t="shared" si="14"/>
        <v>20372488.849605791</v>
      </c>
      <c r="AJ11" s="1067">
        <f t="shared" si="15"/>
        <v>2791678.4958591885</v>
      </c>
      <c r="AK11" s="1067">
        <f t="shared" si="16"/>
        <v>25669702.456878565</v>
      </c>
      <c r="AL11" s="1067">
        <f t="shared" si="17"/>
        <v>5771638.4184190966</v>
      </c>
      <c r="AM11" s="1067">
        <f t="shared" si="18"/>
        <v>9439364.016432032</v>
      </c>
    </row>
    <row r="12" spans="1:39">
      <c r="B12" s="1062">
        <v>2022</v>
      </c>
      <c r="C12" s="1065">
        <f t="shared" si="1"/>
        <v>4225266.1275576139</v>
      </c>
      <c r="D12" s="1065">
        <f t="shared" si="2"/>
        <v>48395.36829145236</v>
      </c>
      <c r="E12" s="1066">
        <v>1684379.0494615759</v>
      </c>
      <c r="F12" s="1066">
        <v>8185440.8819895415</v>
      </c>
      <c r="G12" s="1066">
        <v>7361.3542174971735</v>
      </c>
      <c r="H12" s="1066">
        <v>480577.79264063993</v>
      </c>
      <c r="I12" s="1067">
        <v>0</v>
      </c>
      <c r="J12" s="1067">
        <v>0</v>
      </c>
      <c r="K12" s="1067">
        <v>542916.24946442863</v>
      </c>
      <c r="L12" s="1067">
        <v>1634276.9509140002</v>
      </c>
      <c r="M12" s="1067">
        <v>563375.92220000003</v>
      </c>
      <c r="N12" s="1067">
        <f t="shared" si="3"/>
        <v>1831462.9468856428</v>
      </c>
      <c r="O12" s="1067">
        <f t="shared" si="4"/>
        <v>411753.44831435825</v>
      </c>
      <c r="P12" s="1067">
        <v>0</v>
      </c>
      <c r="Q12" s="1067"/>
      <c r="R12" s="1066">
        <v>4273661.4958490692</v>
      </c>
      <c r="S12" s="1067">
        <v>2243216.3952000001</v>
      </c>
      <c r="X12" s="1064"/>
      <c r="Y12" s="1062">
        <f t="shared" si="19"/>
        <v>2022</v>
      </c>
      <c r="Z12" s="1067">
        <f t="shared" si="5"/>
        <v>46201655.626950532</v>
      </c>
      <c r="AA12" s="1067">
        <f t="shared" si="6"/>
        <v>529184.68854732171</v>
      </c>
      <c r="AB12" s="1067">
        <f t="shared" si="7"/>
        <v>18349393.199175578</v>
      </c>
      <c r="AC12" s="1067">
        <f t="shared" si="8"/>
        <v>73103933.017837733</v>
      </c>
      <c r="AD12" s="1067">
        <f t="shared" si="9"/>
        <v>3085949.1328061735</v>
      </c>
      <c r="AE12" s="1067">
        <f t="shared" si="10"/>
        <v>21208844.344335224</v>
      </c>
      <c r="AF12" s="1067">
        <f t="shared" si="11"/>
        <v>3964.7106361298938</v>
      </c>
      <c r="AG12" s="1067">
        <f t="shared" si="12"/>
        <v>0</v>
      </c>
      <c r="AH12" s="1067">
        <f t="shared" si="13"/>
        <v>9603770.9556024037</v>
      </c>
      <c r="AI12" s="1067">
        <f t="shared" si="14"/>
        <v>20417888.25759545</v>
      </c>
      <c r="AJ12" s="1067">
        <f t="shared" si="15"/>
        <v>3153668.4767156085</v>
      </c>
      <c r="AK12" s="1067">
        <f t="shared" si="16"/>
        <v>30576563.363257151</v>
      </c>
      <c r="AL12" s="1067">
        <f t="shared" si="17"/>
        <v>6876450.1552865645</v>
      </c>
      <c r="AM12" s="1067">
        <f t="shared" si="18"/>
        <v>9439364.016432032</v>
      </c>
    </row>
    <row r="13" spans="1:39">
      <c r="B13" s="1062">
        <v>2023</v>
      </c>
      <c r="C13" s="1065">
        <f t="shared" si="1"/>
        <v>3960630.2537973942</v>
      </c>
      <c r="D13" s="1065">
        <f t="shared" si="2"/>
        <v>45364.280973608264</v>
      </c>
      <c r="E13" s="1066">
        <v>1466165.6694691277</v>
      </c>
      <c r="F13" s="1066">
        <v>6307373.3954196479</v>
      </c>
      <c r="G13" s="1066">
        <v>5642.3731301963753</v>
      </c>
      <c r="H13" s="1066">
        <v>431288.05636834586</v>
      </c>
      <c r="I13" s="1067">
        <v>0</v>
      </c>
      <c r="J13" s="1067">
        <v>0</v>
      </c>
      <c r="K13" s="1067">
        <v>542916.24946442863</v>
      </c>
      <c r="L13" s="1067">
        <v>1542709.6159140002</v>
      </c>
      <c r="M13" s="1067">
        <v>563375.92220000003</v>
      </c>
      <c r="N13" s="1067">
        <f t="shared" si="3"/>
        <v>1672225.769432629</v>
      </c>
      <c r="O13" s="1067">
        <f t="shared" si="4"/>
        <v>375953.40276737191</v>
      </c>
      <c r="P13" s="1067">
        <v>0</v>
      </c>
      <c r="Q13" s="1067"/>
      <c r="R13" s="1066">
        <v>4005994.5347710056</v>
      </c>
      <c r="S13" s="1067">
        <v>2048179.1722000001</v>
      </c>
      <c r="X13" s="1064"/>
      <c r="Y13" s="1062">
        <f t="shared" si="19"/>
        <v>2023</v>
      </c>
      <c r="Z13" s="1067">
        <f t="shared" si="5"/>
        <v>46208096.706219785</v>
      </c>
      <c r="AA13" s="1067">
        <f t="shared" si="6"/>
        <v>529257.45972310461</v>
      </c>
      <c r="AB13" s="1067">
        <f t="shared" si="7"/>
        <v>18957668.032565434</v>
      </c>
      <c r="AC13" s="1067">
        <f t="shared" si="8"/>
        <v>77516004.865677744</v>
      </c>
      <c r="AD13" s="1067">
        <f t="shared" si="9"/>
        <v>3424272.9166273568</v>
      </c>
      <c r="AE13" s="1067">
        <f t="shared" si="10"/>
        <v>22562248.161968913</v>
      </c>
      <c r="AF13" s="1067">
        <f t="shared" si="11"/>
        <v>3962.6086697224928</v>
      </c>
      <c r="AG13" s="1067">
        <f t="shared" si="12"/>
        <v>0</v>
      </c>
      <c r="AH13" s="1067">
        <f t="shared" si="13"/>
        <v>9603770.9556024037</v>
      </c>
      <c r="AI13" s="1067">
        <f t="shared" si="14"/>
        <v>20472423.277131665</v>
      </c>
      <c r="AJ13" s="1067">
        <f t="shared" si="15"/>
        <v>3380229.2465870995</v>
      </c>
      <c r="AK13" s="1067">
        <f t="shared" si="16"/>
        <v>32892711.411969088</v>
      </c>
      <c r="AL13" s="1067">
        <f t="shared" si="17"/>
        <v>7400823.2660355344</v>
      </c>
      <c r="AM13" s="1067">
        <f t="shared" si="18"/>
        <v>9439364.016432032</v>
      </c>
    </row>
    <row r="14" spans="1:39">
      <c r="B14" s="1062">
        <v>2024</v>
      </c>
      <c r="C14" s="1065">
        <f t="shared" si="1"/>
        <v>3836100.2009717659</v>
      </c>
      <c r="D14" s="1065">
        <f t="shared" si="2"/>
        <v>43937.938208937492</v>
      </c>
      <c r="E14" s="1066">
        <v>1190674.1064554732</v>
      </c>
      <c r="F14" s="1066">
        <v>4265540.7635049606</v>
      </c>
      <c r="G14" s="1066">
        <v>3787.9026571185204</v>
      </c>
      <c r="H14" s="1066">
        <v>378113.32325578254</v>
      </c>
      <c r="I14" s="1067">
        <v>0</v>
      </c>
      <c r="J14" s="1067">
        <v>0</v>
      </c>
      <c r="K14" s="1067">
        <v>542916.24946442863</v>
      </c>
      <c r="L14" s="1067">
        <v>1505892.1966539999</v>
      </c>
      <c r="M14" s="1067">
        <v>541612.09360000002</v>
      </c>
      <c r="N14" s="1067">
        <f t="shared" si="3"/>
        <v>1420577.3021874772</v>
      </c>
      <c r="O14" s="1067">
        <f t="shared" si="4"/>
        <v>319377.25181252329</v>
      </c>
      <c r="P14" s="1067">
        <v>0</v>
      </c>
      <c r="Q14" s="1067"/>
      <c r="R14" s="1066">
        <v>3880038.1391807063</v>
      </c>
      <c r="S14" s="1067">
        <v>1739954.554</v>
      </c>
      <c r="X14" s="1064"/>
      <c r="Y14" s="1062">
        <f t="shared" si="19"/>
        <v>2024</v>
      </c>
      <c r="Z14" s="1067">
        <f t="shared" si="5"/>
        <v>48728041.852217212</v>
      </c>
      <c r="AA14" s="1067">
        <f t="shared" si="6"/>
        <v>558108.95641909714</v>
      </c>
      <c r="AB14" s="1067">
        <f t="shared" si="7"/>
        <v>20343441.995524906</v>
      </c>
      <c r="AC14" s="1067">
        <f t="shared" si="8"/>
        <v>84219610.358086601</v>
      </c>
      <c r="AD14" s="1067">
        <f t="shared" si="9"/>
        <v>4065395.6796283051</v>
      </c>
      <c r="AE14" s="1067">
        <f t="shared" si="10"/>
        <v>24602034.304511141</v>
      </c>
      <c r="AF14" s="1067">
        <f t="shared" si="11"/>
        <v>3777.0798256599264</v>
      </c>
      <c r="AG14" s="1067">
        <f t="shared" si="12"/>
        <v>0</v>
      </c>
      <c r="AH14" s="1067">
        <f t="shared" si="13"/>
        <v>9603770.9556024037</v>
      </c>
      <c r="AI14" s="1067">
        <f t="shared" si="14"/>
        <v>21468218.343334988</v>
      </c>
      <c r="AJ14" s="1067">
        <f t="shared" si="15"/>
        <v>3794678.1225863062</v>
      </c>
      <c r="AK14" s="1067">
        <f t="shared" si="16"/>
        <v>36417426.838176057</v>
      </c>
      <c r="AL14" s="1067">
        <f t="shared" si="17"/>
        <v>8202964.1207681764</v>
      </c>
      <c r="AM14" s="1067">
        <f t="shared" si="18"/>
        <v>9439364.016432032</v>
      </c>
    </row>
    <row r="15" spans="1:39">
      <c r="B15" s="1062">
        <v>2025</v>
      </c>
      <c r="C15" s="1065">
        <f t="shared" si="1"/>
        <v>3511082.5866755759</v>
      </c>
      <c r="D15" s="1065">
        <f t="shared" si="2"/>
        <v>40215.250295273327</v>
      </c>
      <c r="E15" s="1066">
        <v>625563.85456788237</v>
      </c>
      <c r="F15" s="1066">
        <v>3882335.3895622417</v>
      </c>
      <c r="G15" s="1066">
        <v>3531.3318361855218</v>
      </c>
      <c r="H15" s="1066">
        <v>110983.77713062114</v>
      </c>
      <c r="I15" s="1067">
        <v>0</v>
      </c>
      <c r="J15" s="1067">
        <v>0</v>
      </c>
      <c r="K15" s="1067">
        <v>542916.24946442863</v>
      </c>
      <c r="L15" s="1067">
        <v>1385270.5665539999</v>
      </c>
      <c r="M15" s="1067">
        <v>104782.48820000001</v>
      </c>
      <c r="N15" s="1067">
        <f t="shared" si="3"/>
        <v>1261150.6947842725</v>
      </c>
      <c r="O15" s="1067">
        <f t="shared" si="4"/>
        <v>283534.61821572809</v>
      </c>
      <c r="P15" s="1067">
        <v>0</v>
      </c>
      <c r="Q15" s="1067"/>
      <c r="R15" s="1066">
        <v>3551297.8369708522</v>
      </c>
      <c r="S15" s="1067">
        <v>1544685.3130000001</v>
      </c>
      <c r="X15" s="1064"/>
      <c r="Y15" s="1062">
        <f t="shared" si="19"/>
        <v>2025</v>
      </c>
      <c r="Z15" s="1067">
        <f t="shared" si="5"/>
        <v>53705442.760108247</v>
      </c>
      <c r="AA15" s="1067">
        <f t="shared" si="6"/>
        <v>615094.59892485093</v>
      </c>
      <c r="AB15" s="1067">
        <f t="shared" si="7"/>
        <v>22560442.626911826</v>
      </c>
      <c r="AC15" s="1067">
        <f t="shared" si="8"/>
        <v>96764943.474667147</v>
      </c>
      <c r="AD15" s="1067">
        <f t="shared" si="9"/>
        <v>5064326.2045109337</v>
      </c>
      <c r="AE15" s="1067">
        <f t="shared" si="10"/>
        <v>29187218.319094628</v>
      </c>
      <c r="AF15" s="1067">
        <f t="shared" si="11"/>
        <v>3331.7438435558201</v>
      </c>
      <c r="AG15" s="1067">
        <f t="shared" si="12"/>
        <v>0</v>
      </c>
      <c r="AH15" s="1067">
        <f t="shared" si="13"/>
        <v>9603770.9556024037</v>
      </c>
      <c r="AI15" s="1067">
        <f t="shared" si="14"/>
        <v>23405957.632951524</v>
      </c>
      <c r="AJ15" s="1067">
        <f t="shared" si="15"/>
        <v>4058562.69080838</v>
      </c>
      <c r="AK15" s="1067">
        <f t="shared" si="16"/>
        <v>41895772.299843535</v>
      </c>
      <c r="AL15" s="1067">
        <f t="shared" si="17"/>
        <v>9448699.9660263825</v>
      </c>
      <c r="AM15" s="1067">
        <f t="shared" si="18"/>
        <v>9439364.016432032</v>
      </c>
    </row>
    <row r="16" spans="1:39">
      <c r="B16" s="1062">
        <v>2026</v>
      </c>
      <c r="C16" s="1065">
        <f t="shared" si="1"/>
        <v>3499825.8765681451</v>
      </c>
      <c r="D16" s="1065">
        <f t="shared" si="2"/>
        <v>40086.318148763981</v>
      </c>
      <c r="E16" s="1066">
        <v>193338.65948752302</v>
      </c>
      <c r="F16" s="1066">
        <v>1658995.0458126485</v>
      </c>
      <c r="G16" s="1066">
        <v>1515.9935895035121</v>
      </c>
      <c r="H16" s="1066">
        <v>53196.352119212941</v>
      </c>
      <c r="I16" s="1067">
        <v>0</v>
      </c>
      <c r="J16" s="1067">
        <v>0</v>
      </c>
      <c r="K16" s="1067">
        <v>0</v>
      </c>
      <c r="L16" s="1067">
        <v>1384794.951104</v>
      </c>
      <c r="M16" s="1067">
        <v>0</v>
      </c>
      <c r="N16" s="1067">
        <f t="shared" si="3"/>
        <v>340904.72805521521</v>
      </c>
      <c r="O16" s="1067">
        <f t="shared" si="4"/>
        <v>76642.935944784957</v>
      </c>
      <c r="P16" s="1067">
        <v>0</v>
      </c>
      <c r="Q16" s="1067"/>
      <c r="R16" s="1066">
        <v>3539912.1947169118</v>
      </c>
      <c r="S16" s="1067">
        <v>417547.66399999999</v>
      </c>
      <c r="X16" s="1064"/>
      <c r="Y16" s="1062">
        <f t="shared" si="19"/>
        <v>2026</v>
      </c>
      <c r="Z16" s="1067">
        <f t="shared" si="5"/>
        <v>60423114.47771202</v>
      </c>
      <c r="AA16" s="1067">
        <f t="shared" si="6"/>
        <v>692007.44677296455</v>
      </c>
      <c r="AB16" s="1067">
        <f t="shared" si="7"/>
        <v>24187686.580971941</v>
      </c>
      <c r="AC16" s="1067">
        <f t="shared" si="8"/>
        <v>109293014.18302414</v>
      </c>
      <c r="AD16" s="1067">
        <f t="shared" si="9"/>
        <v>6168797.996914763</v>
      </c>
      <c r="AE16" s="1067">
        <f t="shared" si="10"/>
        <v>33612642.926469654</v>
      </c>
      <c r="AF16" s="1067">
        <f t="shared" si="11"/>
        <v>3278.4202556382725</v>
      </c>
      <c r="AG16" s="1067">
        <f t="shared" si="12"/>
        <v>0</v>
      </c>
      <c r="AH16" s="1067">
        <f t="shared" si="13"/>
        <v>9060854.7061379757</v>
      </c>
      <c r="AI16" s="1067">
        <f t="shared" si="14"/>
        <v>25967097.467121139</v>
      </c>
      <c r="AJ16" s="1067">
        <f t="shared" si="15"/>
        <v>4684538.3629059652</v>
      </c>
      <c r="AK16" s="1067">
        <f t="shared" si="16"/>
        <v>46519963.722908087</v>
      </c>
      <c r="AL16" s="1067">
        <f t="shared" si="17"/>
        <v>10503084.358001966</v>
      </c>
      <c r="AM16" s="1067">
        <f t="shared" si="18"/>
        <v>9439364.016432032</v>
      </c>
    </row>
    <row r="17" spans="1:39">
      <c r="B17" s="1062">
        <v>2027</v>
      </c>
      <c r="C17" s="1065">
        <f t="shared" si="1"/>
        <v>3468988.5930897868</v>
      </c>
      <c r="D17" s="1065">
        <f t="shared" si="2"/>
        <v>39733.113960911862</v>
      </c>
      <c r="E17" s="1066">
        <v>186420.64558492758</v>
      </c>
      <c r="F17" s="1066">
        <v>1599454.7143144028</v>
      </c>
      <c r="G17" s="1066">
        <v>1461.4967705611673</v>
      </c>
      <c r="H17" s="1066">
        <v>51633.720713206611</v>
      </c>
      <c r="I17" s="1067">
        <v>0</v>
      </c>
      <c r="J17" s="1067">
        <v>0</v>
      </c>
      <c r="K17" s="1067">
        <v>0</v>
      </c>
      <c r="L17" s="1067">
        <v>1374483.5505039999</v>
      </c>
      <c r="M17" s="1067">
        <v>0</v>
      </c>
      <c r="N17" s="1067">
        <f t="shared" si="3"/>
        <v>332191.26320817374</v>
      </c>
      <c r="O17" s="1067">
        <f t="shared" si="4"/>
        <v>74683.955991826457</v>
      </c>
      <c r="P17" s="1067">
        <v>0</v>
      </c>
      <c r="Q17" s="1067"/>
      <c r="R17" s="1066">
        <v>3508721.7070507016</v>
      </c>
      <c r="S17" s="1067">
        <v>406875.21920000005</v>
      </c>
      <c r="X17" s="1064"/>
      <c r="Y17" s="1062">
        <f t="shared" si="19"/>
        <v>2027</v>
      </c>
      <c r="Z17" s="1067">
        <f t="shared" si="5"/>
        <v>67609890.516577378</v>
      </c>
      <c r="AA17" s="1067">
        <f t="shared" si="6"/>
        <v>774290.93343955732</v>
      </c>
      <c r="AB17" s="1067">
        <f t="shared" si="7"/>
        <v>26231859.342733532</v>
      </c>
      <c r="AC17" s="1067">
        <f t="shared" si="8"/>
        <v>122082039.04036099</v>
      </c>
      <c r="AD17" s="1067">
        <f t="shared" si="9"/>
        <v>7287601.7012893865</v>
      </c>
      <c r="AE17" s="1067">
        <f t="shared" si="10"/>
        <v>36803130.683699541</v>
      </c>
      <c r="AF17" s="1067">
        <f t="shared" si="11"/>
        <v>2463.8346591902573</v>
      </c>
      <c r="AG17" s="1067">
        <f t="shared" si="12"/>
        <v>0</v>
      </c>
      <c r="AH17" s="1067">
        <f t="shared" si="13"/>
        <v>9060854.7061379757</v>
      </c>
      <c r="AI17" s="1067">
        <f t="shared" si="14"/>
        <v>28534607.678270645</v>
      </c>
      <c r="AJ17" s="1067">
        <f t="shared" si="15"/>
        <v>5352840.3990026927</v>
      </c>
      <c r="AK17" s="1067">
        <f t="shared" si="16"/>
        <v>51574620.44365377</v>
      </c>
      <c r="AL17" s="1067">
        <f t="shared" si="17"/>
        <v>11659167.233624861</v>
      </c>
      <c r="AM17" s="1067">
        <f t="shared" si="18"/>
        <v>7936784.016432032</v>
      </c>
    </row>
    <row r="18" spans="1:39">
      <c r="B18" s="1062">
        <v>2028</v>
      </c>
      <c r="C18" s="1065">
        <f t="shared" si="1"/>
        <v>3362377.6933744415</v>
      </c>
      <c r="D18" s="1065">
        <f t="shared" si="2"/>
        <v>38512.013656257288</v>
      </c>
      <c r="E18" s="1066">
        <v>186420.64558492758</v>
      </c>
      <c r="F18" s="1066">
        <v>1599454.7143144028</v>
      </c>
      <c r="G18" s="1066">
        <v>1461.4967705611673</v>
      </c>
      <c r="H18" s="1066">
        <v>51633.720713206611</v>
      </c>
      <c r="I18" s="1067">
        <v>0</v>
      </c>
      <c r="J18" s="1067">
        <v>0</v>
      </c>
      <c r="K18" s="1067">
        <v>0</v>
      </c>
      <c r="L18" s="1067">
        <v>1329302.5505039999</v>
      </c>
      <c r="M18" s="1067">
        <v>0</v>
      </c>
      <c r="N18" s="1067">
        <f t="shared" si="3"/>
        <v>332191.26320817374</v>
      </c>
      <c r="O18" s="1067">
        <f t="shared" si="4"/>
        <v>74683.955991826457</v>
      </c>
      <c r="P18" s="1067">
        <v>0</v>
      </c>
      <c r="Q18" s="1067"/>
      <c r="R18" s="1066">
        <v>3400889.7070307015</v>
      </c>
      <c r="S18" s="1067">
        <v>406875.21920000005</v>
      </c>
      <c r="X18" s="1064"/>
      <c r="Y18" s="1062">
        <f t="shared" si="19"/>
        <v>2028</v>
      </c>
      <c r="Z18" s="1067">
        <f t="shared" si="5"/>
        <v>75543937.008338973</v>
      </c>
      <c r="AA18" s="1067">
        <f t="shared" si="6"/>
        <v>865131.10430151538</v>
      </c>
      <c r="AB18" s="1067">
        <f t="shared" si="7"/>
        <v>28552142.633334212</v>
      </c>
      <c r="AC18" s="1067">
        <f t="shared" si="8"/>
        <v>136539254.71456167</v>
      </c>
      <c r="AD18" s="1067">
        <f t="shared" si="9"/>
        <v>8486471.0579286553</v>
      </c>
      <c r="AE18" s="1067">
        <f t="shared" si="10"/>
        <v>41228314.489663087</v>
      </c>
      <c r="AF18" s="1067">
        <f t="shared" si="11"/>
        <v>1248.2014070509567</v>
      </c>
      <c r="AG18" s="1067">
        <f t="shared" si="12"/>
        <v>0</v>
      </c>
      <c r="AH18" s="1067">
        <f t="shared" si="13"/>
        <v>9051791.7458090354</v>
      </c>
      <c r="AI18" s="1067">
        <f t="shared" si="14"/>
        <v>31380776.284349885</v>
      </c>
      <c r="AJ18" s="1067">
        <f t="shared" si="15"/>
        <v>6167113.2518930277</v>
      </c>
      <c r="AK18" s="1067">
        <f t="shared" si="16"/>
        <v>57678498.367533974</v>
      </c>
      <c r="AL18" s="1067">
        <f t="shared" si="17"/>
        <v>13055984.459795417</v>
      </c>
      <c r="AM18" s="1067">
        <f t="shared" si="18"/>
        <v>5599386.5427338928</v>
      </c>
    </row>
    <row r="19" spans="1:39">
      <c r="B19" s="1062">
        <v>2029</v>
      </c>
      <c r="C19" s="1065">
        <f t="shared" si="1"/>
        <v>3331137.4984214953</v>
      </c>
      <c r="D19" s="1065">
        <f t="shared" si="2"/>
        <v>38154.194599515758</v>
      </c>
      <c r="E19" s="1066">
        <v>136806.97882802255</v>
      </c>
      <c r="F19" s="1066">
        <v>1177438.0603135189</v>
      </c>
      <c r="G19" s="1066">
        <v>1077.7002272925247</v>
      </c>
      <c r="H19" s="1066">
        <v>30901.771041152082</v>
      </c>
      <c r="I19" s="1067">
        <v>0</v>
      </c>
      <c r="J19" s="1067">
        <v>0</v>
      </c>
      <c r="K19" s="1067">
        <v>0</v>
      </c>
      <c r="L19" s="1067">
        <v>1328196.0876040002</v>
      </c>
      <c r="M19" s="1067">
        <v>0</v>
      </c>
      <c r="N19" s="1067">
        <f t="shared" si="3"/>
        <v>173270.19564761251</v>
      </c>
      <c r="O19" s="1067">
        <f t="shared" si="4"/>
        <v>38954.978952387581</v>
      </c>
      <c r="P19" s="1067">
        <v>0</v>
      </c>
      <c r="Q19" s="1067"/>
      <c r="R19" s="1066">
        <v>3369291.6930210139</v>
      </c>
      <c r="S19" s="1067">
        <v>212225.1746</v>
      </c>
      <c r="X19" s="1064"/>
      <c r="Y19" s="1062">
        <f t="shared" si="19"/>
        <v>2029</v>
      </c>
      <c r="Z19" s="1067">
        <f t="shared" si="5"/>
        <v>84101211.747012004</v>
      </c>
      <c r="AA19" s="1067">
        <f t="shared" si="6"/>
        <v>963107.25309671077</v>
      </c>
      <c r="AB19" s="1067">
        <f t="shared" si="7"/>
        <v>30738218.19641513</v>
      </c>
      <c r="AC19" s="1067">
        <f t="shared" si="8"/>
        <v>147780599.05568337</v>
      </c>
      <c r="AD19" s="1067">
        <f t="shared" si="9"/>
        <v>9499172.2726524621</v>
      </c>
      <c r="AE19" s="1067">
        <f t="shared" si="10"/>
        <v>46232410.870916553</v>
      </c>
      <c r="AF19" s="1067">
        <f t="shared" si="11"/>
        <v>1248.2014070509567</v>
      </c>
      <c r="AG19" s="1067">
        <f t="shared" si="12"/>
        <v>0</v>
      </c>
      <c r="AH19" s="1067">
        <f t="shared" si="13"/>
        <v>3933123</v>
      </c>
      <c r="AI19" s="1067">
        <f t="shared" si="14"/>
        <v>34334300.433522113</v>
      </c>
      <c r="AJ19" s="1067">
        <f t="shared" si="15"/>
        <v>6958920.3825864233</v>
      </c>
      <c r="AK19" s="1067">
        <f t="shared" si="16"/>
        <v>61939699.707681097</v>
      </c>
      <c r="AL19" s="1067">
        <f t="shared" si="17"/>
        <v>14039272.967418935</v>
      </c>
      <c r="AM19" s="1067">
        <f t="shared" si="18"/>
        <v>1952186.5427338928</v>
      </c>
    </row>
    <row r="20" spans="1:39">
      <c r="B20" s="1062">
        <v>2030</v>
      </c>
      <c r="C20" s="1065">
        <f t="shared" si="1"/>
        <v>2733111.4875637968</v>
      </c>
      <c r="D20" s="1065">
        <f t="shared" si="2"/>
        <v>31304.522136385978</v>
      </c>
      <c r="E20" s="1066">
        <v>10816.697073534735</v>
      </c>
      <c r="F20" s="1066">
        <v>93094.598903991777</v>
      </c>
      <c r="G20" s="1066">
        <v>85.208788283796252</v>
      </c>
      <c r="H20" s="1066">
        <v>2443.2605650041864</v>
      </c>
      <c r="I20" s="1067">
        <v>0</v>
      </c>
      <c r="J20" s="1067">
        <v>0</v>
      </c>
      <c r="K20" s="1067">
        <v>0</v>
      </c>
      <c r="L20" s="1067">
        <v>1115613.075224</v>
      </c>
      <c r="M20" s="1067">
        <v>0</v>
      </c>
      <c r="N20" s="1067">
        <f t="shared" si="3"/>
        <v>21961.318162555097</v>
      </c>
      <c r="O20" s="1067">
        <f t="shared" si="4"/>
        <v>4937.3908974449123</v>
      </c>
      <c r="P20" s="1067">
        <v>0</v>
      </c>
      <c r="Q20" s="1067"/>
      <c r="R20" s="1066">
        <v>2764416.0097001852</v>
      </c>
      <c r="S20" s="1067">
        <v>26898.709060000001</v>
      </c>
      <c r="X20" s="1064"/>
      <c r="Y20" s="1062">
        <f t="shared" si="19"/>
        <v>2030</v>
      </c>
      <c r="Z20" s="1067">
        <f t="shared" si="5"/>
        <v>90590905.168189287</v>
      </c>
      <c r="AA20" s="1067">
        <f t="shared" si="6"/>
        <v>1037399.3276721886</v>
      </c>
      <c r="AB20" s="1067">
        <f t="shared" si="7"/>
        <v>31782694.941163395</v>
      </c>
      <c r="AC20" s="1067">
        <f t="shared" si="8"/>
        <v>156813655.75236145</v>
      </c>
      <c r="AD20" s="1067">
        <f t="shared" si="9"/>
        <v>10548460.082957393</v>
      </c>
      <c r="AE20" s="1067">
        <f t="shared" si="10"/>
        <v>52175818.402488068</v>
      </c>
      <c r="AF20" s="1067">
        <f t="shared" si="11"/>
        <v>479.04153891517058</v>
      </c>
      <c r="AG20" s="1067">
        <f t="shared" si="12"/>
        <v>0</v>
      </c>
      <c r="AH20" s="1067">
        <f t="shared" si="13"/>
        <v>3933123</v>
      </c>
      <c r="AI20" s="1067">
        <f t="shared" si="14"/>
        <v>35748440.1038903</v>
      </c>
      <c r="AJ20" s="1067">
        <f t="shared" si="15"/>
        <v>7717999.0565883201</v>
      </c>
      <c r="AK20" s="1067">
        <f t="shared" si="16"/>
        <v>67363585.932136402</v>
      </c>
      <c r="AL20" s="1067">
        <f t="shared" si="17"/>
        <v>15283854.692613002</v>
      </c>
      <c r="AM20" s="1067">
        <f t="shared" si="18"/>
        <v>321651.90258580621</v>
      </c>
    </row>
    <row r="21" spans="1:39">
      <c r="B21" s="1062">
        <v>2031</v>
      </c>
      <c r="C21" s="1065">
        <f t="shared" si="1"/>
        <v>2733111.4875637968</v>
      </c>
      <c r="D21" s="1065">
        <f t="shared" si="2"/>
        <v>31304.522136385978</v>
      </c>
      <c r="E21" s="1066">
        <v>10816.697073534735</v>
      </c>
      <c r="F21" s="1066">
        <v>93094.598903991777</v>
      </c>
      <c r="G21" s="1066">
        <v>85.208788283796252</v>
      </c>
      <c r="H21" s="1066">
        <v>2443.2605650041864</v>
      </c>
      <c r="I21" s="1067">
        <v>0</v>
      </c>
      <c r="J21" s="1067">
        <v>0</v>
      </c>
      <c r="K21" s="1067">
        <v>0</v>
      </c>
      <c r="L21" s="1067">
        <v>1115613.075224</v>
      </c>
      <c r="M21" s="1067">
        <v>0</v>
      </c>
      <c r="N21" s="1067">
        <f t="shared" si="3"/>
        <v>21961.318162555097</v>
      </c>
      <c r="O21" s="1067">
        <f t="shared" si="4"/>
        <v>4937.3908974449123</v>
      </c>
      <c r="P21" s="1067">
        <v>0</v>
      </c>
      <c r="Q21" s="1067"/>
      <c r="R21" s="1066">
        <v>2764416.0097001852</v>
      </c>
      <c r="S21" s="1067">
        <v>26898.709060000001</v>
      </c>
      <c r="X21" s="1064"/>
      <c r="Y21" s="1062">
        <f t="shared" si="19"/>
        <v>2031</v>
      </c>
      <c r="Z21" s="1067">
        <f t="shared" si="5"/>
        <v>96791780.314566404</v>
      </c>
      <c r="AA21" s="1067">
        <f t="shared" si="6"/>
        <v>1108380.9253202695</v>
      </c>
      <c r="AB21" s="1067">
        <f t="shared" si="7"/>
        <v>33471797.425157689</v>
      </c>
      <c r="AC21" s="1067">
        <f t="shared" si="8"/>
        <v>165549218.35784701</v>
      </c>
      <c r="AD21" s="1067">
        <f t="shared" si="9"/>
        <v>11668613.896721467</v>
      </c>
      <c r="AE21" s="1067">
        <f t="shared" si="10"/>
        <v>57960999.863930345</v>
      </c>
      <c r="AF21" s="1067">
        <f t="shared" si="11"/>
        <v>56.083631847325847</v>
      </c>
      <c r="AG21" s="1067">
        <f t="shared" si="12"/>
        <v>0</v>
      </c>
      <c r="AH21" s="1067">
        <f t="shared" si="13"/>
        <v>0</v>
      </c>
      <c r="AI21" s="1067">
        <f t="shared" si="14"/>
        <v>37305454.589849636</v>
      </c>
      <c r="AJ21" s="1067">
        <f t="shared" si="15"/>
        <v>8259870.1862849006</v>
      </c>
      <c r="AK21" s="1067">
        <f t="shared" si="16"/>
        <v>70318977.434070334</v>
      </c>
      <c r="AL21" s="1067">
        <f t="shared" si="17"/>
        <v>15973047.190545473</v>
      </c>
      <c r="AM21" s="1067">
        <f t="shared" si="18"/>
        <v>0</v>
      </c>
    </row>
    <row r="22" spans="1:39">
      <c r="E22" s="1066"/>
      <c r="F22" s="1066"/>
      <c r="G22" s="1066"/>
      <c r="H22" s="1066"/>
      <c r="I22" s="1067"/>
      <c r="J22" s="1067"/>
      <c r="K22" s="1067"/>
      <c r="L22" s="1067"/>
      <c r="M22" s="1067"/>
      <c r="N22" s="1067"/>
      <c r="O22" s="1067"/>
      <c r="P22" s="1067"/>
      <c r="Q22" s="1067"/>
      <c r="R22" s="1066"/>
      <c r="S22" s="1067"/>
    </row>
    <row r="23" spans="1:39">
      <c r="A23" s="1062">
        <v>2015</v>
      </c>
      <c r="B23" s="1062">
        <v>2015</v>
      </c>
      <c r="C23" s="1065">
        <f t="shared" ref="C23:C39" si="20">R23*$C$1</f>
        <v>5759414.6995181637</v>
      </c>
      <c r="D23" s="1065">
        <f t="shared" ref="D23:D39" si="21">R23*$D$1</f>
        <v>65967.204694749817</v>
      </c>
      <c r="E23" s="1066">
        <v>2842232.4223225922</v>
      </c>
      <c r="F23" s="1066">
        <f>'5.  2015-2027 LRAM'!AL199</f>
        <v>8923441.0308679696</v>
      </c>
      <c r="G23" s="1066">
        <f>'5.  2015-2027 LRAM'!AM199</f>
        <v>277619.01151716308</v>
      </c>
      <c r="H23" s="1066">
        <f>'5.  2015-2027 LRAM'!AN199</f>
        <v>4868014.1627529068</v>
      </c>
      <c r="I23" s="1066">
        <f>'5.  2015-2027 LRAM'!AO199</f>
        <v>1306.0484257140363</v>
      </c>
      <c r="J23" s="1067">
        <v>0</v>
      </c>
      <c r="K23" s="1067">
        <v>0</v>
      </c>
      <c r="L23" s="1067">
        <f>'5.  2015-2027 LRAM'!AR199</f>
        <v>2568079</v>
      </c>
      <c r="M23" s="1067">
        <f>'5.  2015-2027 LRAM'!AS199</f>
        <v>652006.99732800014</v>
      </c>
      <c r="N23" s="1067">
        <f t="shared" ref="N23:N39" si="22">S23*$N$1</f>
        <v>1915330.3124215803</v>
      </c>
      <c r="O23" s="1067">
        <f t="shared" ref="O23:O39" si="23">S23*$O$1</f>
        <v>430608.69025042088</v>
      </c>
      <c r="P23" s="1067">
        <v>1502580</v>
      </c>
      <c r="Q23" s="1067"/>
      <c r="R23" s="1066">
        <f>'5.  2015-2027 LRAM'!AJ199</f>
        <v>5825381.9042129181</v>
      </c>
      <c r="S23" s="1067">
        <v>2345939.0026720003</v>
      </c>
      <c r="U23" s="1064">
        <f t="shared" ref="U23:U39" si="24">SUM(C23:P23)</f>
        <v>29806599.580099259</v>
      </c>
      <c r="V23" s="1068">
        <f>'5.  2015-2027 LRAM'!$D$199</f>
        <v>29806599.580099262</v>
      </c>
      <c r="W23" s="1068">
        <f>U23-V23</f>
        <v>0</v>
      </c>
    </row>
    <row r="24" spans="1:39">
      <c r="B24" s="1062">
        <v>2016</v>
      </c>
      <c r="C24" s="1065">
        <f t="shared" si="20"/>
        <v>5639553.5723183407</v>
      </c>
      <c r="D24" s="1065">
        <f t="shared" si="21"/>
        <v>64594.338887119098</v>
      </c>
      <c r="E24" s="1066">
        <v>2842232.5559749901</v>
      </c>
      <c r="F24" s="1066">
        <f>'5.  2015-2027 LRAM'!AL212</f>
        <v>8923256.5283478741</v>
      </c>
      <c r="G24" s="1066">
        <f>'5.  2015-2027 LRAM'!AM212</f>
        <v>277619.03847357951</v>
      </c>
      <c r="H24" s="1066">
        <f>'5.  2015-2027 LRAM'!AN212</f>
        <v>4868014.2318927851</v>
      </c>
      <c r="I24" s="1066">
        <f>'5.  2015-2027 LRAM'!AO212</f>
        <v>1306.048552529506</v>
      </c>
      <c r="J24" s="1067">
        <v>0</v>
      </c>
      <c r="K24" s="1067">
        <v>0</v>
      </c>
      <c r="L24" s="1067">
        <f>'5.  2015-2027 LRAM'!AR212</f>
        <v>2544620</v>
      </c>
      <c r="M24" s="1067">
        <f>'5.  2015-2027 LRAM'!AS212</f>
        <v>652007.99732800014</v>
      </c>
      <c r="N24" s="1067">
        <f t="shared" si="22"/>
        <v>1707667.511125573</v>
      </c>
      <c r="O24" s="1067">
        <f t="shared" si="23"/>
        <v>383921.49154642795</v>
      </c>
      <c r="P24" s="1067">
        <v>1502580</v>
      </c>
      <c r="Q24" s="1067"/>
      <c r="R24" s="1066">
        <f>'5.  2015-2027 LRAM'!AJ212</f>
        <v>5704147.911205464</v>
      </c>
      <c r="S24" s="1067">
        <v>2091589.0026720001</v>
      </c>
      <c r="U24" s="1064">
        <f t="shared" si="24"/>
        <v>29407373.314447217</v>
      </c>
      <c r="V24" s="1064">
        <f ca="1">'5.  2015-2027 LRAM'!AY212</f>
        <v>29407373.31444722</v>
      </c>
      <c r="W24" s="1068">
        <f t="shared" ref="W24:W90" ca="1" si="25">U24-V24</f>
        <v>0</v>
      </c>
      <c r="X24" s="1070" t="s">
        <v>216</v>
      </c>
      <c r="Y24" s="1062">
        <v>2024</v>
      </c>
      <c r="Z24" s="1066">
        <f t="shared" ref="Z24:AM31" si="26">SUMIF($B$4:$B$168,$Y24,C$4:C$168)-C161/2</f>
        <v>48728041.852217212</v>
      </c>
      <c r="AA24" s="1066">
        <f t="shared" si="26"/>
        <v>558108.95641909714</v>
      </c>
      <c r="AB24" s="1066">
        <f t="shared" si="26"/>
        <v>20343441.995524906</v>
      </c>
      <c r="AC24" s="1066">
        <f t="shared" si="26"/>
        <v>84219610.358086601</v>
      </c>
      <c r="AD24" s="1066">
        <f t="shared" si="26"/>
        <v>4065395.6796283051</v>
      </c>
      <c r="AE24" s="1066">
        <f t="shared" si="26"/>
        <v>24602034.304511141</v>
      </c>
      <c r="AF24" s="1066">
        <f t="shared" si="26"/>
        <v>3777.0798256599264</v>
      </c>
      <c r="AG24" s="1066">
        <f t="shared" si="26"/>
        <v>0</v>
      </c>
      <c r="AH24" s="1066">
        <f t="shared" si="26"/>
        <v>9603770.9556024037</v>
      </c>
      <c r="AI24" s="1066">
        <f t="shared" si="26"/>
        <v>21468218.343334988</v>
      </c>
      <c r="AJ24" s="1066">
        <f t="shared" si="26"/>
        <v>3794678.1225863062</v>
      </c>
      <c r="AK24" s="1066">
        <f t="shared" si="26"/>
        <v>36417426.838176057</v>
      </c>
      <c r="AL24" s="1066">
        <f t="shared" si="26"/>
        <v>8202964.1207681764</v>
      </c>
      <c r="AM24" s="1066">
        <f t="shared" si="26"/>
        <v>9439364.016432032</v>
      </c>
    </row>
    <row r="25" spans="1:39">
      <c r="B25" s="1062">
        <v>2017</v>
      </c>
      <c r="C25" s="1065">
        <f t="shared" si="20"/>
        <v>5627817.0007042913</v>
      </c>
      <c r="D25" s="1065">
        <f t="shared" si="21"/>
        <v>64459.910501168124</v>
      </c>
      <c r="E25" s="1066">
        <v>2769483.4778401726</v>
      </c>
      <c r="F25" s="1066">
        <f>'5.  2015-2027 LRAM'!AL213</f>
        <v>8909377.1722688526</v>
      </c>
      <c r="G25" s="1066">
        <f>'5.  2015-2027 LRAM'!AM213</f>
        <v>277619.03847357957</v>
      </c>
      <c r="H25" s="1066">
        <f>'5.  2015-2027 LRAM'!AN213</f>
        <v>2457857.38303249</v>
      </c>
      <c r="I25" s="1066">
        <f>'5.  2015-2027 LRAM'!AO213</f>
        <v>1306.0485525295055</v>
      </c>
      <c r="J25" s="1067">
        <v>0</v>
      </c>
      <c r="K25" s="1067">
        <v>0</v>
      </c>
      <c r="L25" s="1067">
        <f>'5.  2015-2027 LRAM'!AR213</f>
        <v>2543995</v>
      </c>
      <c r="M25" s="1067">
        <f>'5.  2015-2027 LRAM'!AS213</f>
        <v>652006.78633600008</v>
      </c>
      <c r="N25" s="1067">
        <f t="shared" si="22"/>
        <v>1707666.8669438881</v>
      </c>
      <c r="O25" s="1067">
        <f t="shared" si="23"/>
        <v>383921.34672011278</v>
      </c>
      <c r="P25" s="1067">
        <v>1502580</v>
      </c>
      <c r="Q25" s="1067"/>
      <c r="R25" s="1066">
        <f>'5.  2015-2027 LRAM'!AJ213</f>
        <v>5692276.911205464</v>
      </c>
      <c r="S25" s="1067">
        <v>2091588.2136640002</v>
      </c>
      <c r="U25" s="1064">
        <f t="shared" si="24"/>
        <v>26898090.031373087</v>
      </c>
      <c r="V25" s="1064">
        <f ca="1">'5.  2015-2027 LRAM'!AY213</f>
        <v>26898090.031373084</v>
      </c>
      <c r="W25" s="1068">
        <f t="shared" ca="1" si="25"/>
        <v>0</v>
      </c>
      <c r="X25" s="1070" t="s">
        <v>827</v>
      </c>
      <c r="Y25" s="1062">
        <v>2025</v>
      </c>
      <c r="Z25" s="1066">
        <f t="shared" si="26"/>
        <v>47804190.095537104</v>
      </c>
      <c r="AA25" s="1066">
        <f t="shared" si="26"/>
        <v>547528.4990252956</v>
      </c>
      <c r="AB25" s="1066">
        <f t="shared" si="26"/>
        <v>18997615.131923061</v>
      </c>
      <c r="AC25" s="1066">
        <f t="shared" si="26"/>
        <v>80916381.281063944</v>
      </c>
      <c r="AD25" s="1066">
        <f t="shared" si="26"/>
        <v>3960980.4548125863</v>
      </c>
      <c r="AE25" s="1066">
        <f t="shared" si="26"/>
        <v>23421220.094824389</v>
      </c>
      <c r="AF25" s="1066">
        <f t="shared" si="26"/>
        <v>3331.7438435558201</v>
      </c>
      <c r="AG25" s="1066">
        <f t="shared" si="26"/>
        <v>0</v>
      </c>
      <c r="AH25" s="1066">
        <f t="shared" si="26"/>
        <v>9603770.9556024037</v>
      </c>
      <c r="AI25" s="1066">
        <f t="shared" si="26"/>
        <v>21112872.364537239</v>
      </c>
      <c r="AJ25" s="1066">
        <f t="shared" si="26"/>
        <v>3104852.5660664765</v>
      </c>
      <c r="AK25" s="1066">
        <f t="shared" si="26"/>
        <v>35722187.955834188</v>
      </c>
      <c r="AL25" s="1066">
        <f t="shared" si="26"/>
        <v>8046708.950698683</v>
      </c>
      <c r="AM25" s="1066">
        <f t="shared" si="26"/>
        <v>9439364.016432032</v>
      </c>
    </row>
    <row r="26" spans="1:39">
      <c r="B26" s="1062">
        <v>2018</v>
      </c>
      <c r="C26" s="1065">
        <f t="shared" si="20"/>
        <v>5615752.7013295498</v>
      </c>
      <c r="D26" s="1065">
        <f t="shared" si="21"/>
        <v>64321.728385818991</v>
      </c>
      <c r="E26" s="1066">
        <v>2854006.5690314695</v>
      </c>
      <c r="F26" s="1066">
        <f>'5.  2015-2027 LRAM'!AL214</f>
        <v>8919212.4880380332</v>
      </c>
      <c r="G26" s="1066">
        <f>'5.  2015-2027 LRAM'!AM214</f>
        <v>277967.98928479856</v>
      </c>
      <c r="H26" s="1066">
        <f>'5.  2015-2027 LRAM'!AN214</f>
        <v>2458752.3987600538</v>
      </c>
      <c r="I26" s="1066">
        <f>'5.  2015-2027 LRAM'!AO214</f>
        <v>1307.6901787825259</v>
      </c>
      <c r="J26" s="1067">
        <v>0</v>
      </c>
      <c r="K26" s="1067">
        <v>0</v>
      </c>
      <c r="L26" s="1067">
        <f>'5.  2015-2027 LRAM'!AR214</f>
        <v>2543293</v>
      </c>
      <c r="M26" s="1067">
        <f>'5.  2015-2027 LRAM'!AS214</f>
        <v>657871.79467199999</v>
      </c>
      <c r="N26" s="1067">
        <f t="shared" si="22"/>
        <v>1708042.4248661175</v>
      </c>
      <c r="O26" s="1067">
        <f t="shared" si="23"/>
        <v>384005.78046188335</v>
      </c>
      <c r="P26" s="1067">
        <v>1502580</v>
      </c>
      <c r="Q26" s="1067"/>
      <c r="R26" s="1066">
        <f>'5.  2015-2027 LRAM'!AJ214</f>
        <v>5680074.4297153736</v>
      </c>
      <c r="S26" s="1067">
        <v>2092048.2053280002</v>
      </c>
      <c r="U26" s="1064">
        <f t="shared" si="24"/>
        <v>26987114.56500851</v>
      </c>
      <c r="V26" s="1064">
        <f ca="1">'5.  2015-2027 LRAM'!AY214</f>
        <v>26987114.56500851</v>
      </c>
      <c r="W26" s="1068">
        <f t="shared" ca="1" si="25"/>
        <v>0</v>
      </c>
      <c r="X26" s="1070" t="s">
        <v>828</v>
      </c>
      <c r="Y26" s="1062">
        <v>2026</v>
      </c>
      <c r="Z26" s="1066">
        <f t="shared" si="26"/>
        <v>47553865.717801206</v>
      </c>
      <c r="AA26" s="1066">
        <f t="shared" si="26"/>
        <v>544661.39254512032</v>
      </c>
      <c r="AB26" s="1066">
        <f t="shared" si="26"/>
        <v>17141085.475209273</v>
      </c>
      <c r="AC26" s="1066">
        <f t="shared" si="26"/>
        <v>77804970.624773026</v>
      </c>
      <c r="AD26" s="1066">
        <f t="shared" si="26"/>
        <v>3916144.9219141155</v>
      </c>
      <c r="AE26" s="1066">
        <f t="shared" si="26"/>
        <v>22549908.763341293</v>
      </c>
      <c r="AF26" s="1066">
        <f t="shared" si="26"/>
        <v>3278.4202556382725</v>
      </c>
      <c r="AG26" s="1066">
        <f t="shared" si="26"/>
        <v>0</v>
      </c>
      <c r="AH26" s="1066">
        <f t="shared" si="26"/>
        <v>9060854.7061379757</v>
      </c>
      <c r="AI26" s="1066">
        <f t="shared" si="26"/>
        <v>20967097.618756715</v>
      </c>
      <c r="AJ26" s="1066">
        <f t="shared" si="26"/>
        <v>2793579.0656742821</v>
      </c>
      <c r="AK26" s="1066">
        <f t="shared" si="26"/>
        <v>34242072.959413961</v>
      </c>
      <c r="AL26" s="1066">
        <f t="shared" si="26"/>
        <v>7713863.0676035406</v>
      </c>
      <c r="AM26" s="1066">
        <f t="shared" si="26"/>
        <v>9439364.016432032</v>
      </c>
    </row>
    <row r="27" spans="1:39">
      <c r="B27" s="1062">
        <v>2019</v>
      </c>
      <c r="C27" s="1065">
        <f t="shared" si="20"/>
        <v>5590899.3665444469</v>
      </c>
      <c r="D27" s="1065">
        <f t="shared" si="21"/>
        <v>64037.063170922549</v>
      </c>
      <c r="E27" s="1066">
        <v>2854006.7690314697</v>
      </c>
      <c r="F27" s="1066">
        <f>'5.  2015-2027 LRAM'!AL215</f>
        <v>8919029.0049638972</v>
      </c>
      <c r="G27" s="1066">
        <f>'5.  2015-2027 LRAM'!AM215</f>
        <v>277967.98928479856</v>
      </c>
      <c r="H27" s="1066">
        <f>'5.  2015-2027 LRAM'!AN215</f>
        <v>2458752.3987600538</v>
      </c>
      <c r="I27" s="1066">
        <f>'5.  2015-2027 LRAM'!AO215</f>
        <v>1307.6901787825259</v>
      </c>
      <c r="J27" s="1067">
        <v>0</v>
      </c>
      <c r="K27" s="1067">
        <v>0</v>
      </c>
      <c r="L27" s="1067">
        <f>'5.  2015-2027 LRAM'!AR215</f>
        <v>2539220</v>
      </c>
      <c r="M27" s="1067">
        <f>'5.  2015-2027 LRAM'!AS215</f>
        <v>657871.79467199999</v>
      </c>
      <c r="N27" s="1067">
        <f t="shared" si="22"/>
        <v>1708042.4248661175</v>
      </c>
      <c r="O27" s="1067">
        <f t="shared" si="23"/>
        <v>384005.78046188335</v>
      </c>
      <c r="P27" s="1067">
        <v>1502580</v>
      </c>
      <c r="Q27" s="1067"/>
      <c r="R27" s="1066">
        <f>'5.  2015-2027 LRAM'!AJ215</f>
        <v>5654936.4297153736</v>
      </c>
      <c r="S27" s="1067">
        <v>2092048.2053280002</v>
      </c>
      <c r="U27" s="1064">
        <f t="shared" si="24"/>
        <v>26957720.281934373</v>
      </c>
      <c r="V27" s="1064">
        <f ca="1">'5.  2015-2027 LRAM'!AY215</f>
        <v>26957720.281934373</v>
      </c>
      <c r="W27" s="1068">
        <f t="shared" ca="1" si="25"/>
        <v>0</v>
      </c>
      <c r="X27" s="1070"/>
      <c r="Y27" s="1062">
        <v>2027</v>
      </c>
      <c r="Z27" s="1066">
        <f t="shared" si="26"/>
        <v>47150974.950657591</v>
      </c>
      <c r="AA27" s="1066">
        <f t="shared" si="26"/>
        <v>540046.77229887981</v>
      </c>
      <c r="AB27" s="1066">
        <f t="shared" si="26"/>
        <v>15561955.153783876</v>
      </c>
      <c r="AC27" s="1066">
        <f t="shared" si="26"/>
        <v>73162934.297270775</v>
      </c>
      <c r="AD27" s="1066">
        <f t="shared" si="26"/>
        <v>3724097.8578321738</v>
      </c>
      <c r="AE27" s="1066">
        <f t="shared" si="26"/>
        <v>19344554.670050371</v>
      </c>
      <c r="AF27" s="1066">
        <f t="shared" si="26"/>
        <v>2463.8346591902573</v>
      </c>
      <c r="AG27" s="1066">
        <f t="shared" si="26"/>
        <v>0</v>
      </c>
      <c r="AH27" s="1066">
        <f t="shared" si="26"/>
        <v>9060854.7061379757</v>
      </c>
      <c r="AI27" s="1066">
        <f t="shared" si="26"/>
        <v>20673129.077576995</v>
      </c>
      <c r="AJ27" s="1066">
        <f t="shared" si="26"/>
        <v>2503748.5777632482</v>
      </c>
      <c r="AK27" s="1066">
        <f t="shared" si="26"/>
        <v>32369162.206327483</v>
      </c>
      <c r="AL27" s="1066">
        <f t="shared" si="26"/>
        <v>7292618.1546351165</v>
      </c>
      <c r="AM27" s="1066">
        <f t="shared" si="26"/>
        <v>7936784.016432032</v>
      </c>
    </row>
    <row r="28" spans="1:39">
      <c r="B28" s="1062">
        <v>2020</v>
      </c>
      <c r="C28" s="1065">
        <f t="shared" si="20"/>
        <v>5569526.7547786729</v>
      </c>
      <c r="D28" s="1065">
        <f t="shared" si="21"/>
        <v>63792.265473800275</v>
      </c>
      <c r="E28" s="1066">
        <v>2853162.7969485866</v>
      </c>
      <c r="F28" s="1066">
        <f>'5.  2015-2027 LRAM'!AL216</f>
        <v>8913607.4961245246</v>
      </c>
      <c r="G28" s="1066">
        <f>'5.  2015-2027 LRAM'!AM216</f>
        <v>277785.22478112421</v>
      </c>
      <c r="H28" s="1066">
        <f>'5.  2015-2027 LRAM'!AN216</f>
        <v>2458283.6303836242</v>
      </c>
      <c r="I28" s="1066">
        <f>'5.  2015-2027 LRAM'!AO216</f>
        <v>1306.8303698991363</v>
      </c>
      <c r="J28" s="1067">
        <v>0</v>
      </c>
      <c r="K28" s="1067">
        <v>0</v>
      </c>
      <c r="L28" s="1067">
        <f>'5.  2015-2027 LRAM'!AR216</f>
        <v>2530674</v>
      </c>
      <c r="M28" s="1067">
        <f>'5.  2015-2027 LRAM'!AS216</f>
        <v>657871.79467199999</v>
      </c>
      <c r="N28" s="1067">
        <f t="shared" si="22"/>
        <v>1708042.4248661175</v>
      </c>
      <c r="O28" s="1067">
        <f t="shared" si="23"/>
        <v>384005.78046188335</v>
      </c>
      <c r="P28" s="1067">
        <v>1502580</v>
      </c>
      <c r="Q28" s="1067"/>
      <c r="R28" s="1066">
        <f>'5.  2015-2027 LRAM'!AJ216</f>
        <v>5633319.0202524774</v>
      </c>
      <c r="S28" s="1067">
        <v>2092048.2053280002</v>
      </c>
      <c r="U28" s="1064">
        <f t="shared" si="24"/>
        <v>26920638.99886024</v>
      </c>
      <c r="V28" s="1064">
        <f ca="1">'5.  2015-2027 LRAM'!AY216</f>
        <v>26920638.998860236</v>
      </c>
      <c r="W28" s="1068">
        <f t="shared" ca="1" si="25"/>
        <v>0</v>
      </c>
      <c r="X28" s="1070"/>
      <c r="Y28" s="1062">
        <v>2028</v>
      </c>
      <c r="Z28" s="1066">
        <f t="shared" si="26"/>
        <v>46846608.592684284</v>
      </c>
      <c r="AA28" s="1066">
        <f t="shared" si="26"/>
        <v>536560.65233122488</v>
      </c>
      <c r="AB28" s="1066">
        <f t="shared" si="26"/>
        <v>14234938.199261595</v>
      </c>
      <c r="AC28" s="1066">
        <f t="shared" si="26"/>
        <v>68954821.071020097</v>
      </c>
      <c r="AD28" s="1066">
        <f t="shared" si="26"/>
        <v>3474864.1425727047</v>
      </c>
      <c r="AE28" s="1066">
        <f t="shared" si="26"/>
        <v>16196251.560022805</v>
      </c>
      <c r="AF28" s="1066">
        <f t="shared" si="26"/>
        <v>1248.2014070509567</v>
      </c>
      <c r="AG28" s="1066">
        <f t="shared" si="26"/>
        <v>0</v>
      </c>
      <c r="AH28" s="1066">
        <f t="shared" si="26"/>
        <v>9051791.7458090354</v>
      </c>
      <c r="AI28" s="1066">
        <f t="shared" si="26"/>
        <v>20594934.882024378</v>
      </c>
      <c r="AJ28" s="1066">
        <f t="shared" si="26"/>
        <v>2345250.2936539156</v>
      </c>
      <c r="AK28" s="1066">
        <f t="shared" si="26"/>
        <v>30967379.550504215</v>
      </c>
      <c r="AL28" s="1066">
        <f t="shared" si="26"/>
        <v>6977162.2487747753</v>
      </c>
      <c r="AM28" s="1066">
        <f t="shared" si="26"/>
        <v>5599386.5427338928</v>
      </c>
    </row>
    <row r="29" spans="1:39">
      <c r="B29" s="1062">
        <v>2021</v>
      </c>
      <c r="C29" s="1065">
        <f t="shared" si="20"/>
        <v>5561642.0644727126</v>
      </c>
      <c r="D29" s="1065">
        <f t="shared" si="21"/>
        <v>63701.955779759403</v>
      </c>
      <c r="E29" s="1066">
        <v>2853162.7969485866</v>
      </c>
      <c r="F29" s="1066">
        <f>'5.  2015-2027 LRAM'!AL217</f>
        <v>8913607.4961245246</v>
      </c>
      <c r="G29" s="1066">
        <f>'5.  2015-2027 LRAM'!AM217</f>
        <v>277785.22478112415</v>
      </c>
      <c r="H29" s="1066">
        <f>'5.  2015-2027 LRAM'!AN217</f>
        <v>2458283.6303836238</v>
      </c>
      <c r="I29" s="1066">
        <f>'5.  2015-2027 LRAM'!AO217</f>
        <v>1306.8303698991365</v>
      </c>
      <c r="J29" s="1067">
        <v>0</v>
      </c>
      <c r="K29" s="1067">
        <v>0</v>
      </c>
      <c r="L29" s="1067">
        <f>'5.  2015-2027 LRAM'!AR217</f>
        <v>2529922</v>
      </c>
      <c r="M29" s="1067">
        <f>'5.  2015-2027 LRAM'!AS217</f>
        <v>657871.58367999992</v>
      </c>
      <c r="N29" s="1067">
        <f t="shared" si="22"/>
        <v>1708041.7806844325</v>
      </c>
      <c r="O29" s="1067">
        <f t="shared" si="23"/>
        <v>384005.63563556806</v>
      </c>
      <c r="P29" s="1067">
        <v>1502580</v>
      </c>
      <c r="Q29" s="1067"/>
      <c r="R29" s="1066">
        <f>'5.  2015-2027 LRAM'!AJ217</f>
        <v>5625344.0202524764</v>
      </c>
      <c r="S29" s="1067">
        <v>2092047.4163199998</v>
      </c>
      <c r="U29" s="1064">
        <f t="shared" si="24"/>
        <v>26911910.99886024</v>
      </c>
      <c r="V29" s="1064">
        <f ca="1">'5.  2015-2027 LRAM'!AY217</f>
        <v>26911910.998860236</v>
      </c>
      <c r="W29" s="1068">
        <f t="shared" ca="1" si="25"/>
        <v>0</v>
      </c>
      <c r="X29" s="1070"/>
      <c r="Y29" s="1062">
        <v>2029</v>
      </c>
      <c r="Z29" s="1066">
        <f t="shared" si="26"/>
        <v>46559320.224353626</v>
      </c>
      <c r="AA29" s="1066">
        <f t="shared" si="26"/>
        <v>533270.12649705901</v>
      </c>
      <c r="AB29" s="1066">
        <f t="shared" si="26"/>
        <v>12736893.603215765</v>
      </c>
      <c r="AC29" s="1066">
        <f t="shared" si="26"/>
        <v>60979183.172006786</v>
      </c>
      <c r="AD29" s="1066">
        <f t="shared" si="26"/>
        <v>2980261.8650804651</v>
      </c>
      <c r="AE29" s="1066">
        <f t="shared" si="26"/>
        <v>13572800.182388805</v>
      </c>
      <c r="AF29" s="1066">
        <f t="shared" si="26"/>
        <v>1248.2014070509567</v>
      </c>
      <c r="AG29" s="1066">
        <f t="shared" si="26"/>
        <v>0</v>
      </c>
      <c r="AH29" s="1066">
        <f t="shared" si="26"/>
        <v>3933123</v>
      </c>
      <c r="AI29" s="1066">
        <f t="shared" si="26"/>
        <v>20556584.801973999</v>
      </c>
      <c r="AJ29" s="1066">
        <f t="shared" si="26"/>
        <v>2166043.4503322011</v>
      </c>
      <c r="AK29" s="1066">
        <f t="shared" si="26"/>
        <v>27673377.357934862</v>
      </c>
      <c r="AL29" s="1066">
        <f t="shared" si="26"/>
        <v>6236297.5920947995</v>
      </c>
      <c r="AM29" s="1066">
        <f t="shared" si="26"/>
        <v>1952186.5427338928</v>
      </c>
    </row>
    <row r="30" spans="1:39">
      <c r="B30" s="1062">
        <v>2022</v>
      </c>
      <c r="C30" s="1065">
        <f t="shared" si="20"/>
        <v>5560092.8093367331</v>
      </c>
      <c r="D30" s="1065">
        <f t="shared" si="21"/>
        <v>63684.210915739088</v>
      </c>
      <c r="E30" s="1066">
        <v>2853162.7969485866</v>
      </c>
      <c r="F30" s="1066">
        <f>'5.  2015-2027 LRAM'!AL218</f>
        <v>8913607.4961245246</v>
      </c>
      <c r="G30" s="1066">
        <f>'5.  2015-2027 LRAM'!AM218</f>
        <v>277785.22478112415</v>
      </c>
      <c r="H30" s="1066">
        <f>'5.  2015-2027 LRAM'!AN218</f>
        <v>2458283.6303836238</v>
      </c>
      <c r="I30" s="1066">
        <f>'5.  2015-2027 LRAM'!AO218</f>
        <v>1306.8303698991365</v>
      </c>
      <c r="J30" s="1067">
        <v>0</v>
      </c>
      <c r="K30" s="1067">
        <v>0</v>
      </c>
      <c r="L30" s="1067">
        <f>'5.  2015-2027 LRAM'!AR218</f>
        <v>2529360</v>
      </c>
      <c r="M30" s="1067">
        <f>'5.  2015-2027 LRAM'!AS218</f>
        <v>657871.58367999992</v>
      </c>
      <c r="N30" s="1067">
        <f t="shared" si="22"/>
        <v>1708041.7806844325</v>
      </c>
      <c r="O30" s="1067">
        <f t="shared" si="23"/>
        <v>384005.63563556806</v>
      </c>
      <c r="P30" s="1067">
        <v>1502580</v>
      </c>
      <c r="Q30" s="1067"/>
      <c r="R30" s="1066">
        <f>'5.  2015-2027 LRAM'!AJ218</f>
        <v>5623777.0202524764</v>
      </c>
      <c r="S30" s="1067">
        <v>2092047.4163199998</v>
      </c>
      <c r="U30" s="1064">
        <f t="shared" si="24"/>
        <v>26909781.99886024</v>
      </c>
      <c r="V30" s="1064">
        <f ca="1">'5.  2015-2027 LRAM'!AY218</f>
        <v>26909781.998860236</v>
      </c>
      <c r="W30" s="1068">
        <f t="shared" ca="1" si="25"/>
        <v>0</v>
      </c>
      <c r="X30" s="1070"/>
      <c r="Y30" s="1062">
        <v>2030</v>
      </c>
      <c r="Z30" s="1066">
        <f t="shared" si="26"/>
        <v>43578892.895772174</v>
      </c>
      <c r="AA30" s="1066">
        <f t="shared" si="26"/>
        <v>499132.90122881753</v>
      </c>
      <c r="AB30" s="1066">
        <f t="shared" si="26"/>
        <v>10047718.608631099</v>
      </c>
      <c r="AC30" s="1066">
        <f t="shared" si="26"/>
        <v>50199196.9324333</v>
      </c>
      <c r="AD30" s="1066">
        <f t="shared" si="26"/>
        <v>2461404.4874052722</v>
      </c>
      <c r="AE30" s="1066">
        <f t="shared" si="26"/>
        <v>11589931.500982888</v>
      </c>
      <c r="AF30" s="1066">
        <f t="shared" si="26"/>
        <v>479.04153891517058</v>
      </c>
      <c r="AG30" s="1066">
        <f t="shared" si="26"/>
        <v>0</v>
      </c>
      <c r="AH30" s="1066">
        <f t="shared" si="26"/>
        <v>3933123</v>
      </c>
      <c r="AI30" s="1066">
        <f t="shared" si="26"/>
        <v>19016480.935493737</v>
      </c>
      <c r="AJ30" s="1066">
        <f t="shared" si="26"/>
        <v>1984791.3536276813</v>
      </c>
      <c r="AK30" s="1066">
        <f t="shared" si="26"/>
        <v>25645096.444922149</v>
      </c>
      <c r="AL30" s="1066">
        <f t="shared" si="26"/>
        <v>5780180.4881716464</v>
      </c>
      <c r="AM30" s="1066">
        <f t="shared" si="26"/>
        <v>321651.90258580621</v>
      </c>
    </row>
    <row r="31" spans="1:39">
      <c r="B31" s="1062">
        <v>2023</v>
      </c>
      <c r="C31" s="1065">
        <f t="shared" si="20"/>
        <v>5457329.9336772542</v>
      </c>
      <c r="D31" s="1065">
        <f t="shared" si="21"/>
        <v>62507.185122785319</v>
      </c>
      <c r="E31" s="1066">
        <v>2849735.790902874</v>
      </c>
      <c r="F31" s="1066">
        <f>'5.  2015-2027 LRAM'!AL219</f>
        <v>8900549.830072334</v>
      </c>
      <c r="G31" s="1066">
        <f>'5.  2015-2027 LRAM'!AM219</f>
        <v>277338.422178115</v>
      </c>
      <c r="H31" s="1066">
        <f>'5.  2015-2027 LRAM'!AN219</f>
        <v>2411957.0910812845</v>
      </c>
      <c r="I31" s="1066">
        <f>'5.  2015-2027 LRAM'!AO219</f>
        <v>1304.728403491735</v>
      </c>
      <c r="J31" s="1067">
        <v>0</v>
      </c>
      <c r="K31" s="1067">
        <v>0</v>
      </c>
      <c r="L31" s="1067">
        <f>'5.  2015-2027 LRAM'!AR219</f>
        <v>2524252</v>
      </c>
      <c r="M31" s="1067">
        <f>'5.  2015-2027 LRAM'!AS219</f>
        <v>637292.47895999998</v>
      </c>
      <c r="N31" s="1067">
        <f t="shared" si="22"/>
        <v>1645211.5200589679</v>
      </c>
      <c r="O31" s="1067">
        <f t="shared" si="23"/>
        <v>369880.00098103291</v>
      </c>
      <c r="P31" s="1067">
        <v>1502580</v>
      </c>
      <c r="Q31" s="1067"/>
      <c r="R31" s="1066">
        <f>'5.  2015-2027 LRAM'!AJ219</f>
        <v>5519837.1188000441</v>
      </c>
      <c r="S31" s="1067">
        <v>2015091.52104</v>
      </c>
      <c r="U31" s="1064">
        <f t="shared" si="24"/>
        <v>26639938.981438138</v>
      </c>
      <c r="V31" s="1064">
        <f ca="1">'5.  2015-2027 LRAM'!AY219</f>
        <v>26639938.981438141</v>
      </c>
      <c r="W31" s="1068">
        <f t="shared" ca="1" si="25"/>
        <v>0</v>
      </c>
      <c r="X31" s="1070"/>
      <c r="Y31" s="1062">
        <v>2031</v>
      </c>
      <c r="Z31" s="1066">
        <f t="shared" si="26"/>
        <v>39678403.5785124</v>
      </c>
      <c r="AA31" s="1066">
        <f t="shared" si="26"/>
        <v>454457.47301300836</v>
      </c>
      <c r="AB31" s="1066">
        <f t="shared" si="26"/>
        <v>7901984.4973272569</v>
      </c>
      <c r="AC31" s="1066">
        <f t="shared" si="26"/>
        <v>38336966.834699132</v>
      </c>
      <c r="AD31" s="1066">
        <f t="shared" si="26"/>
        <v>1932513.3344231276</v>
      </c>
      <c r="AE31" s="1066">
        <f t="shared" si="26"/>
        <v>8991258.7369663715</v>
      </c>
      <c r="AF31" s="1066">
        <f t="shared" si="26"/>
        <v>56.083631847325847</v>
      </c>
      <c r="AG31" s="1066">
        <f t="shared" si="26"/>
        <v>0</v>
      </c>
      <c r="AH31" s="1066">
        <f t="shared" si="26"/>
        <v>0</v>
      </c>
      <c r="AI31" s="1066">
        <f t="shared" si="26"/>
        <v>17648686.609587401</v>
      </c>
      <c r="AJ31" s="1066">
        <f t="shared" si="26"/>
        <v>1603852.4715469426</v>
      </c>
      <c r="AK31" s="1066">
        <f t="shared" si="26"/>
        <v>21194449.686666019</v>
      </c>
      <c r="AL31" s="1066">
        <f t="shared" si="26"/>
        <v>4779263.1332299812</v>
      </c>
      <c r="AM31" s="1066">
        <f t="shared" si="26"/>
        <v>0</v>
      </c>
    </row>
    <row r="32" spans="1:39">
      <c r="B32" s="1062">
        <v>2024</v>
      </c>
      <c r="C32" s="1065">
        <f t="shared" si="20"/>
        <v>5447680.1410084749</v>
      </c>
      <c r="D32" s="1065">
        <f t="shared" si="21"/>
        <v>62396.658292984968</v>
      </c>
      <c r="E32" s="1066">
        <v>2643572.1983076483</v>
      </c>
      <c r="F32" s="1066">
        <f>'5.  2015-2027 LRAM'!AL220</f>
        <v>7879369.5904766424</v>
      </c>
      <c r="G32" s="1066">
        <f>'5.  2015-2027 LRAM'!AM220</f>
        <v>242032.90265903191</v>
      </c>
      <c r="H32" s="1066">
        <f>'5.  2015-2027 LRAM'!AN220</f>
        <v>964947.6758631065</v>
      </c>
      <c r="I32" s="1066">
        <f>'5.  2015-2027 LRAM'!AO220</f>
        <v>1138.6348858506929</v>
      </c>
      <c r="J32" s="1067">
        <v>0</v>
      </c>
      <c r="K32" s="1067">
        <v>0</v>
      </c>
      <c r="L32" s="1067">
        <f>'5.  2015-2027 LRAM'!AR220</f>
        <v>2524252</v>
      </c>
      <c r="M32" s="1067">
        <f>'5.  2015-2027 LRAM'!AS220</f>
        <v>575018.40115200018</v>
      </c>
      <c r="N32" s="1067">
        <f t="shared" si="22"/>
        <v>1455081.9399764813</v>
      </c>
      <c r="O32" s="1067">
        <f t="shared" si="23"/>
        <v>327134.65887151932</v>
      </c>
      <c r="P32" s="1067">
        <v>1502580</v>
      </c>
      <c r="Q32" s="1067"/>
      <c r="R32" s="1066">
        <f>'5.  2015-2027 LRAM'!AJ220</f>
        <v>5510076.7993014641</v>
      </c>
      <c r="S32" s="1067">
        <v>1782216.5988479999</v>
      </c>
      <c r="U32" s="1064">
        <f t="shared" si="24"/>
        <v>23625204.801493742</v>
      </c>
      <c r="V32" s="1064">
        <f ca="1">'5.  2015-2027 LRAM'!AY220</f>
        <v>23625204.801493742</v>
      </c>
      <c r="W32" s="1068">
        <f t="shared" ca="1" si="25"/>
        <v>0</v>
      </c>
      <c r="X32" s="1070"/>
    </row>
    <row r="33" spans="1:39">
      <c r="B33" s="1062">
        <v>2025</v>
      </c>
      <c r="C33" s="1065">
        <f t="shared" si="20"/>
        <v>5152173.2000403497</v>
      </c>
      <c r="D33" s="1065">
        <f t="shared" si="21"/>
        <v>59011.979835086371</v>
      </c>
      <c r="E33" s="1066">
        <v>2158489.2511798805</v>
      </c>
      <c r="F33" s="1066">
        <f>'5.  2015-2027 LRAM'!AL221</f>
        <v>5160925.7368130572</v>
      </c>
      <c r="G33" s="1066">
        <f>'5.  2015-2027 LRAM'!AM221</f>
        <v>147370.45928356922</v>
      </c>
      <c r="H33" s="1066">
        <f>'5.  2015-2027 LRAM'!AN221</f>
        <v>583152.51925361715</v>
      </c>
      <c r="I33" s="1066">
        <f>'5.  2015-2027 LRAM'!AO221</f>
        <v>693.29890374658623</v>
      </c>
      <c r="J33" s="1067">
        <v>0</v>
      </c>
      <c r="K33" s="1067">
        <v>0</v>
      </c>
      <c r="L33" s="1067">
        <f>'5.  2015-2027 LRAM'!AR221</f>
        <v>2419440</v>
      </c>
      <c r="M33" s="1067">
        <f>'5.  2015-2027 LRAM'!AS221</f>
        <v>400561.56681599998</v>
      </c>
      <c r="N33" s="1067">
        <f t="shared" si="22"/>
        <v>947493.8279969868</v>
      </c>
      <c r="O33" s="1067">
        <f t="shared" si="23"/>
        <v>213017.60518701383</v>
      </c>
      <c r="P33" s="1067">
        <v>1502580</v>
      </c>
      <c r="Q33" s="1067"/>
      <c r="R33" s="1066">
        <f>'5.  2015-2027 LRAM'!AJ221</f>
        <v>5211185.17987544</v>
      </c>
      <c r="S33" s="1067">
        <v>1160511.4331840002</v>
      </c>
      <c r="U33" s="1064">
        <f t="shared" si="24"/>
        <v>18744909.445309307</v>
      </c>
      <c r="V33" s="1064">
        <f ca="1">'5.  2015-2027 LRAM'!AY221</f>
        <v>18744909.445309311</v>
      </c>
      <c r="W33" s="1068">
        <f t="shared" ca="1" si="25"/>
        <v>0</v>
      </c>
      <c r="X33" s="1070"/>
    </row>
    <row r="34" spans="1:39">
      <c r="B34" s="1062">
        <v>2026</v>
      </c>
      <c r="C34" s="1065">
        <f t="shared" si="20"/>
        <v>5050219.8967018295</v>
      </c>
      <c r="D34" s="1065">
        <f t="shared" si="21"/>
        <v>57844.226724479355</v>
      </c>
      <c r="E34" s="1066">
        <v>1120094.8208645089</v>
      </c>
      <c r="F34" s="1066">
        <f>'5.  2015-2027 LRAM'!AL222</f>
        <v>4973029.5777610186</v>
      </c>
      <c r="G34" s="1066">
        <f>'5.  2015-2027 LRAM'!AM222</f>
        <v>140855.25516099299</v>
      </c>
      <c r="H34" s="1066">
        <f>'5.  2015-2027 LRAM'!AN222</f>
        <v>418557.8603144401</v>
      </c>
      <c r="I34" s="1066">
        <f>'5.  2015-2027 LRAM'!AO222</f>
        <v>662.64836565485234</v>
      </c>
      <c r="J34" s="1067">
        <v>0</v>
      </c>
      <c r="K34" s="1067">
        <v>0</v>
      </c>
      <c r="L34" s="1067">
        <f>'5.  2015-2027 LRAM'!AR222</f>
        <v>2379988</v>
      </c>
      <c r="M34" s="1067">
        <f>'5.  2015-2027 LRAM'!AS222</f>
        <v>277791.56536000001</v>
      </c>
      <c r="N34" s="1067">
        <f t="shared" si="22"/>
        <v>889393.1493012103</v>
      </c>
      <c r="O34" s="1067">
        <f t="shared" si="23"/>
        <v>199955.28533879019</v>
      </c>
      <c r="P34" s="1067">
        <v>1502580</v>
      </c>
      <c r="Q34" s="1067"/>
      <c r="R34" s="1066">
        <f>'5.  2015-2027 LRAM'!AJ222</f>
        <v>5108064.1234263126</v>
      </c>
      <c r="S34" s="1067">
        <v>1089348.4346400001</v>
      </c>
      <c r="U34" s="1064">
        <f t="shared" si="24"/>
        <v>17010972.285892926</v>
      </c>
      <c r="V34" s="1064">
        <f ca="1">'5.  2015-2027 LRAM'!AY222</f>
        <v>17010972.285892926</v>
      </c>
      <c r="W34" s="1068">
        <f t="shared" ca="1" si="25"/>
        <v>0</v>
      </c>
      <c r="X34" s="1070"/>
    </row>
    <row r="35" spans="1:39">
      <c r="B35" s="1062">
        <v>2027</v>
      </c>
      <c r="C35" s="1065">
        <f t="shared" si="20"/>
        <v>5033763.8775361693</v>
      </c>
      <c r="D35" s="1065">
        <f t="shared" si="21"/>
        <v>57655.742713273736</v>
      </c>
      <c r="E35" s="1066">
        <v>512118.42269866192</v>
      </c>
      <c r="F35" s="1066">
        <f>'5.  2015-2027 LRAM'!AL223</f>
        <v>3481062.8782660863</v>
      </c>
      <c r="G35" s="1066">
        <f>'5.  2015-2027 LRAM'!AM223</f>
        <v>88887.624187682843</v>
      </c>
      <c r="H35" s="1066">
        <f>'5.  2015-2027 LRAM'!AN223</f>
        <v>284435.15221936704</v>
      </c>
      <c r="I35" s="1066">
        <f>'5.  2015-2027 LRAM'!AO223</f>
        <v>418.1685576983873</v>
      </c>
      <c r="J35" s="1067">
        <v>0</v>
      </c>
      <c r="K35" s="1067">
        <v>0</v>
      </c>
      <c r="L35" s="1067">
        <f>'5.  2015-2027 LRAM'!AR223</f>
        <v>2379746</v>
      </c>
      <c r="M35" s="1067">
        <f>'5.  2015-2027 LRAM'!AS223</f>
        <v>89594.16593599999</v>
      </c>
      <c r="N35" s="1067">
        <f t="shared" si="22"/>
        <v>342436.51783779019</v>
      </c>
      <c r="O35" s="1067">
        <f t="shared" si="23"/>
        <v>76987.316226209965</v>
      </c>
      <c r="P35" s="1067">
        <v>0</v>
      </c>
      <c r="Q35" s="1067"/>
      <c r="R35" s="1066">
        <f>'5.  2015-2027 LRAM'!AJ223</f>
        <v>5091419.6202494474</v>
      </c>
      <c r="S35" s="1067">
        <v>419423.834064</v>
      </c>
      <c r="U35" s="1064">
        <f t="shared" si="24"/>
        <v>12347105.866178941</v>
      </c>
      <c r="V35" s="1064">
        <f ca="1">'5.  2015-2027 LRAM'!AY223</f>
        <v>12347105.866178945</v>
      </c>
      <c r="W35" s="1068">
        <f t="shared" ca="1" si="25"/>
        <v>0</v>
      </c>
    </row>
    <row r="36" spans="1:39">
      <c r="B36" s="1062">
        <v>2028</v>
      </c>
      <c r="C36" s="1065">
        <f t="shared" si="20"/>
        <v>4984671.2268462693</v>
      </c>
      <c r="D36" s="1065">
        <f t="shared" si="21"/>
        <v>57093.44513512931</v>
      </c>
      <c r="E36" s="1066">
        <v>469509.58800540591</v>
      </c>
      <c r="F36" s="1066">
        <f>'5.  2015-2027 LRAM'!AL224</f>
        <v>3141318.3477272955</v>
      </c>
      <c r="G36" s="1066">
        <f>'5.  2015-2027 LRAM'!AM224</f>
        <v>85861.631656714773</v>
      </c>
      <c r="H36" s="1066">
        <f>'5.  2015-2027 LRAM'!AN224</f>
        <v>276673.85515503975</v>
      </c>
      <c r="I36" s="1066">
        <f>'5.  2015-2027 LRAM'!AO224</f>
        <v>403.93288716669201</v>
      </c>
      <c r="J36" s="1067">
        <v>0</v>
      </c>
      <c r="K36" s="1067">
        <v>0</v>
      </c>
      <c r="L36" s="1067">
        <f>'5.  2015-2027 LRAM'!AR224</f>
        <v>2360267</v>
      </c>
      <c r="M36" s="1067">
        <f>'5.  2015-2027 LRAM'!AS224</f>
        <v>40565.954895999996</v>
      </c>
      <c r="N36" s="1067">
        <f t="shared" si="22"/>
        <v>192748.01974439537</v>
      </c>
      <c r="O36" s="1067">
        <f t="shared" si="23"/>
        <v>43334.025359604704</v>
      </c>
      <c r="P36" s="1067">
        <v>0</v>
      </c>
      <c r="Q36" s="1067"/>
      <c r="R36" s="1066">
        <f>'5.  2015-2027 LRAM'!AJ224</f>
        <v>5041764.6719814027</v>
      </c>
      <c r="S36" s="1067">
        <v>236082.04510399999</v>
      </c>
      <c r="U36" s="1064">
        <f t="shared" si="24"/>
        <v>11652447.027413022</v>
      </c>
      <c r="V36" s="1064">
        <f ca="1">'5.  2015-2027 LRAM'!AY224</f>
        <v>11652447.027413025</v>
      </c>
      <c r="W36" s="1068">
        <f t="shared" ca="1" si="25"/>
        <v>0</v>
      </c>
    </row>
    <row r="37" spans="1:39">
      <c r="B37" s="1062">
        <v>2029</v>
      </c>
      <c r="C37" s="1065">
        <f t="shared" si="20"/>
        <v>4916664.1663590334</v>
      </c>
      <c r="D37" s="1065">
        <f t="shared" si="21"/>
        <v>56314.505622365097</v>
      </c>
      <c r="E37" s="1066">
        <v>402468.35014844663</v>
      </c>
      <c r="F37" s="1066">
        <f>'5.  2015-2027 LRAM'!AL225</f>
        <v>2552287.0099270698</v>
      </c>
      <c r="G37" s="1066">
        <f>'5.  2015-2027 LRAM'!AM225</f>
        <v>85861.631656714773</v>
      </c>
      <c r="H37" s="1066">
        <f>'5.  2015-2027 LRAM'!AN225</f>
        <v>221647.44308060381</v>
      </c>
      <c r="I37" s="1066">
        <f>'5.  2015-2027 LRAM'!AO225</f>
        <v>403.93288716669201</v>
      </c>
      <c r="J37" s="1067">
        <v>0</v>
      </c>
      <c r="K37" s="1067">
        <v>0</v>
      </c>
      <c r="L37" s="1067">
        <f>'5.  2015-2027 LRAM'!AR225</f>
        <v>2356585</v>
      </c>
      <c r="M37" s="1067">
        <f>'5.  2015-2027 LRAM'!AS225</f>
        <v>40565.954895999996</v>
      </c>
      <c r="N37" s="1067">
        <f t="shared" si="22"/>
        <v>153746.43917466758</v>
      </c>
      <c r="O37" s="1067">
        <f t="shared" si="23"/>
        <v>34565.60592933248</v>
      </c>
      <c r="P37" s="1067">
        <v>0</v>
      </c>
      <c r="Q37" s="1067"/>
      <c r="R37" s="1066">
        <f>'5.  2015-2027 LRAM'!AJ225</f>
        <v>4972978.6719814027</v>
      </c>
      <c r="S37" s="1067">
        <v>188312.04510399999</v>
      </c>
      <c r="U37" s="1064">
        <f t="shared" si="24"/>
        <v>10821110.039681399</v>
      </c>
      <c r="V37" s="1064">
        <f ca="1">'5.  2015-2027 LRAM'!AY225</f>
        <v>10821110.039681405</v>
      </c>
      <c r="W37" s="1068">
        <f t="shared" ca="1" si="25"/>
        <v>0</v>
      </c>
    </row>
    <row r="38" spans="1:39">
      <c r="B38" s="1062">
        <v>2030</v>
      </c>
      <c r="C38" s="1065">
        <f t="shared" si="20"/>
        <v>4902449.7645029677</v>
      </c>
      <c r="D38" s="1065">
        <f t="shared" si="21"/>
        <v>56151.696655521475</v>
      </c>
      <c r="E38" s="1066">
        <v>279085.1333598661</v>
      </c>
      <c r="F38" s="1066">
        <f>'5.  2015-2027 LRAM'!AL226</f>
        <v>1801222.656829217</v>
      </c>
      <c r="G38" s="1066">
        <f>'5.  2015-2027 LRAM'!AM226</f>
        <v>59743.047565912246</v>
      </c>
      <c r="H38" s="1066">
        <f>'5.  2015-2027 LRAM'!AN226</f>
        <v>153233.53740696207</v>
      </c>
      <c r="I38" s="1066">
        <f>'5.  2015-2027 LRAM'!AO226</f>
        <v>281.05896924856188</v>
      </c>
      <c r="J38" s="1067">
        <v>0</v>
      </c>
      <c r="K38" s="1067">
        <v>0</v>
      </c>
      <c r="L38" s="1067">
        <f>'5.  2015-2027 LRAM'!AR226</f>
        <v>2354669</v>
      </c>
      <c r="M38" s="1067">
        <f>'5.  2015-2027 LRAM'!AS226</f>
        <v>35518.604271999997</v>
      </c>
      <c r="N38" s="1067">
        <f t="shared" si="22"/>
        <v>108442.18899832242</v>
      </c>
      <c r="O38" s="1067">
        <f t="shared" si="23"/>
        <v>24380.206729677659</v>
      </c>
      <c r="P38" s="1067">
        <v>0</v>
      </c>
      <c r="Q38" s="1067"/>
      <c r="R38" s="1066">
        <f>'5.  2015-2027 LRAM'!AJ226</f>
        <v>4958601.4611584935</v>
      </c>
      <c r="S38" s="1067">
        <v>132822.39572800003</v>
      </c>
      <c r="U38" s="1064">
        <f t="shared" si="24"/>
        <v>9775176.8952896968</v>
      </c>
      <c r="V38" s="1064">
        <f ca="1">'5.  2015-2027 LRAM'!AY226</f>
        <v>9775176.8952897005</v>
      </c>
      <c r="W38" s="1068">
        <f t="shared" ca="1" si="25"/>
        <v>0</v>
      </c>
    </row>
    <row r="39" spans="1:39">
      <c r="B39" s="1062">
        <v>2031</v>
      </c>
      <c r="C39" s="1065">
        <f t="shared" si="20"/>
        <v>3017254.2183840498</v>
      </c>
      <c r="D39" s="1065">
        <f t="shared" si="21"/>
        <v>34559.037163427347</v>
      </c>
      <c r="E39" s="1066">
        <v>50284.855576583817</v>
      </c>
      <c r="F39" s="1066">
        <f>'5.  2015-2027 LRAM'!AL227</f>
        <v>396727.56152338412</v>
      </c>
      <c r="G39" s="1066">
        <f>'5.  2015-2027 LRAM'!AM227</f>
        <v>10822.030782170597</v>
      </c>
      <c r="H39" s="1066">
        <f>'5.  2015-2027 LRAM'!AN227</f>
        <v>27757.172193961069</v>
      </c>
      <c r="I39" s="1066">
        <f>'5.  2015-2027 LRAM'!AO227</f>
        <v>50.911845657979882</v>
      </c>
      <c r="J39" s="1067">
        <v>0</v>
      </c>
      <c r="K39" s="1067">
        <v>0</v>
      </c>
      <c r="L39" s="1067">
        <f>'5.  2015-2027 LRAM'!AR227</f>
        <v>1619300</v>
      </c>
      <c r="M39" s="1067">
        <f>'5.  2015-2027 LRAM'!AS227</f>
        <v>26445.526288000005</v>
      </c>
      <c r="N39" s="1067">
        <f t="shared" si="22"/>
        <v>80741.08818921553</v>
      </c>
      <c r="O39" s="1067">
        <f t="shared" si="23"/>
        <v>18152.385522784509</v>
      </c>
      <c r="P39" s="1067">
        <v>0</v>
      </c>
      <c r="Q39" s="1067"/>
      <c r="R39" s="1066">
        <f>'5.  2015-2027 LRAM'!AJ227</f>
        <v>3051813.2555474797</v>
      </c>
      <c r="S39" s="1067">
        <v>98893.473712000006</v>
      </c>
      <c r="U39" s="1064">
        <f t="shared" si="24"/>
        <v>5282094.7874692343</v>
      </c>
      <c r="V39" s="1064">
        <f ca="1">'5.  2015-2027 LRAM'!AY227</f>
        <v>5282094.7874692362</v>
      </c>
      <c r="W39" s="1068">
        <f t="shared" ca="1" si="25"/>
        <v>0</v>
      </c>
    </row>
    <row r="40" spans="1:39">
      <c r="C40" s="1065"/>
      <c r="D40" s="1065"/>
      <c r="E40" s="1066"/>
      <c r="F40" s="1066"/>
      <c r="G40" s="1066"/>
      <c r="H40" s="1066"/>
      <c r="I40" s="1067"/>
      <c r="J40" s="1067"/>
      <c r="K40" s="1067"/>
      <c r="L40" s="1067"/>
      <c r="M40" s="1067"/>
      <c r="N40" s="1067"/>
      <c r="O40" s="1067"/>
      <c r="P40" s="1067"/>
      <c r="Q40" s="1067"/>
      <c r="R40" s="1066"/>
      <c r="S40" s="1067"/>
      <c r="U40" s="1064"/>
      <c r="V40" s="1064"/>
      <c r="W40" s="1068"/>
      <c r="X40" s="1064"/>
    </row>
    <row r="41" spans="1:39">
      <c r="A41" s="1062">
        <v>2016</v>
      </c>
      <c r="B41" s="1062">
        <v>2016</v>
      </c>
      <c r="C41" s="1065">
        <f t="shared" ref="C41:C56" si="27">R41*$C$1</f>
        <v>10935780.165577454</v>
      </c>
      <c r="D41" s="1065">
        <f t="shared" ref="D41:D56" si="28">R41*$D$1</f>
        <v>125256.27799293319</v>
      </c>
      <c r="E41" s="1066">
        <f>'5.  2015-2027 LRAM'!AK399</f>
        <v>2212365.4617075254</v>
      </c>
      <c r="F41" s="1066">
        <f>'5.  2015-2027 LRAM'!AL399</f>
        <v>6886563.040067954</v>
      </c>
      <c r="G41" s="1066">
        <f>'5.  2015-2027 LRAM'!AM399</f>
        <v>425136.03799865523</v>
      </c>
      <c r="H41" s="1066">
        <f>'5.  2015-2027 LRAM'!AN399</f>
        <v>3061286.405938345</v>
      </c>
      <c r="I41" s="1066">
        <f>'5.  2015-2027 LRAM'!AO399</f>
        <v>2769.2150259276946</v>
      </c>
      <c r="J41" s="1066">
        <f>'5.  2015-2027 LRAM'!AP399</f>
        <v>0</v>
      </c>
      <c r="K41" s="1066">
        <f>'5.  2015-2027 LRAM'!AQ399</f>
        <v>9062.9603289399056</v>
      </c>
      <c r="L41" s="1067">
        <f>'5.  2015-2027 LRAM'!AR399</f>
        <v>7082840</v>
      </c>
      <c r="M41" s="1067">
        <f>'5.  2015-2027 LRAM'!AS399</f>
        <v>115246.1538498976</v>
      </c>
      <c r="N41" s="1067">
        <f t="shared" ref="N41:N56" si="29">S41*$N$1</f>
        <v>1956107.4079123712</v>
      </c>
      <c r="O41" s="1067">
        <f t="shared" ref="O41:O56" si="30">S41*$O$1</f>
        <v>439776.28477321932</v>
      </c>
      <c r="P41" s="1067">
        <v>2337397.4736981387</v>
      </c>
      <c r="Q41" s="1067"/>
      <c r="R41" s="1066">
        <f>'5.  2015-2027 LRAM'!AJ399</f>
        <v>11061036.443570396</v>
      </c>
      <c r="S41" s="1067">
        <f>'5.  2015-2027 LRAM'!AT399</f>
        <v>2395883.6926855897</v>
      </c>
      <c r="U41" s="1064">
        <f t="shared" ref="U41:U56" si="31">SUM(C41:P41)</f>
        <v>35589586.884871356</v>
      </c>
      <c r="V41" s="1064">
        <f>'5.  2015-2027 LRAM'!$D$399</f>
        <v>35589586.884871364</v>
      </c>
      <c r="W41" s="1068">
        <f t="shared" si="25"/>
        <v>0</v>
      </c>
      <c r="X41" s="1064"/>
      <c r="Y41" s="1062">
        <f t="shared" ref="Y41:AM41" si="32">Y4</f>
        <v>2014</v>
      </c>
      <c r="Z41" s="1069">
        <f t="shared" si="32"/>
        <v>2626925.9062876785</v>
      </c>
      <c r="AA41" s="1069">
        <f t="shared" si="32"/>
        <v>30088.293345592581</v>
      </c>
      <c r="AB41" s="1069">
        <f t="shared" si="32"/>
        <v>1243486.87191816</v>
      </c>
      <c r="AC41" s="1069">
        <f t="shared" si="32"/>
        <v>4996820.7745140763</v>
      </c>
      <c r="AD41" s="1069">
        <f t="shared" si="32"/>
        <v>4184.3384732939039</v>
      </c>
      <c r="AE41" s="1069">
        <f t="shared" si="32"/>
        <v>953652.87646887684</v>
      </c>
      <c r="AF41" s="1069">
        <f t="shared" si="32"/>
        <v>0</v>
      </c>
      <c r="AG41" s="1069">
        <f t="shared" si="32"/>
        <v>0</v>
      </c>
      <c r="AH41" s="1069">
        <f t="shared" si="32"/>
        <v>271458.12473221432</v>
      </c>
      <c r="AI41" s="1069">
        <f t="shared" si="32"/>
        <v>994817.14150924119</v>
      </c>
      <c r="AJ41" s="1069">
        <f t="shared" si="32"/>
        <v>389773.85769999999</v>
      </c>
      <c r="AK41" s="1069">
        <f t="shared" si="32"/>
        <v>989387.09732391918</v>
      </c>
      <c r="AL41" s="1069">
        <f t="shared" si="32"/>
        <v>222436.14031810084</v>
      </c>
      <c r="AM41" s="1069">
        <f t="shared" si="32"/>
        <v>0</v>
      </c>
    </row>
    <row r="42" spans="1:39">
      <c r="B42" s="1062">
        <v>2017</v>
      </c>
      <c r="C42" s="1065">
        <f t="shared" si="27"/>
        <v>10935780.165577454</v>
      </c>
      <c r="D42" s="1065">
        <f t="shared" si="28"/>
        <v>125256.27799293319</v>
      </c>
      <c r="E42" s="1066">
        <f>'5.  2015-2027 LRAM'!AK413</f>
        <v>2195645.0639217976</v>
      </c>
      <c r="F42" s="1066">
        <f>'5.  2015-2027 LRAM'!AL413</f>
        <v>6956983.0829605199</v>
      </c>
      <c r="G42" s="1066">
        <f>'5.  2015-2027 LRAM'!AM413</f>
        <v>413893.71313297941</v>
      </c>
      <c r="H42" s="1066">
        <f>'5.  2015-2027 LRAM'!AN413</f>
        <v>2008464.6427353546</v>
      </c>
      <c r="I42" s="1066">
        <f>'5.  2015-2027 LRAM'!AO413</f>
        <v>2693.6497136823991</v>
      </c>
      <c r="J42" s="1066">
        <f>'5.  2015-2027 LRAM'!AP413</f>
        <v>0</v>
      </c>
      <c r="K42" s="1066">
        <f>'5.  2015-2027 LRAM'!AQ413</f>
        <v>9062.9603289399056</v>
      </c>
      <c r="L42" s="1067">
        <f>'5.  2015-2027 LRAM'!AR413</f>
        <v>7082840</v>
      </c>
      <c r="M42" s="1067">
        <f>'5.  2015-2027 LRAM'!AS413</f>
        <v>115233.57655996809</v>
      </c>
      <c r="N42" s="1067">
        <f t="shared" si="29"/>
        <v>1956043.9721371718</v>
      </c>
      <c r="O42" s="1067">
        <f t="shared" si="30"/>
        <v>439762.02300547279</v>
      </c>
      <c r="P42" s="1067">
        <v>2337397.4736981387</v>
      </c>
      <c r="Q42" s="1067"/>
      <c r="R42" s="1066">
        <f>'5.  2015-2027 LRAM'!AJ413</f>
        <v>11061036.443570396</v>
      </c>
      <c r="S42" s="1067">
        <f>'5.  2015-2027 LRAM'!AT413</f>
        <v>2395805.9951426438</v>
      </c>
      <c r="U42" s="1064">
        <f t="shared" si="31"/>
        <v>34579056.601764418</v>
      </c>
      <c r="V42" s="1064">
        <f ca="1">'5.  2015-2027 LRAM'!AY413</f>
        <v>34579056.601764418</v>
      </c>
      <c r="W42" s="1068">
        <f t="shared" ca="1" si="25"/>
        <v>0</v>
      </c>
      <c r="Y42" s="1062">
        <f t="shared" ref="Y42:Y58" si="33">Y5</f>
        <v>2015</v>
      </c>
      <c r="Z42" s="1069">
        <f t="shared" ref="Z42:AM42" si="34">Z5-Z4</f>
        <v>5080026.7698676856</v>
      </c>
      <c r="AA42" s="1069">
        <f t="shared" si="34"/>
        <v>58185.628795006924</v>
      </c>
      <c r="AB42" s="1069">
        <f t="shared" si="34"/>
        <v>2619175.1738369535</v>
      </c>
      <c r="AC42" s="1069">
        <f t="shared" si="34"/>
        <v>9446467.0731550939</v>
      </c>
      <c r="AD42" s="1069">
        <f t="shared" si="34"/>
        <v>142987.77228215302</v>
      </c>
      <c r="AE42" s="1069">
        <f t="shared" si="34"/>
        <v>3387485.8519155509</v>
      </c>
      <c r="AF42" s="1069">
        <f t="shared" si="34"/>
        <v>653.02421285701814</v>
      </c>
      <c r="AG42" s="1069">
        <f t="shared" si="34"/>
        <v>0</v>
      </c>
      <c r="AH42" s="1069">
        <f t="shared" si="34"/>
        <v>271458.12473221432</v>
      </c>
      <c r="AI42" s="1069">
        <f t="shared" si="34"/>
        <v>2120935.0783792408</v>
      </c>
      <c r="AJ42" s="1069">
        <f t="shared" si="34"/>
        <v>712436.4380640001</v>
      </c>
      <c r="AK42" s="1069">
        <f t="shared" si="34"/>
        <v>2391931.4448981718</v>
      </c>
      <c r="AL42" s="1069">
        <f t="shared" si="34"/>
        <v>537759.18439580896</v>
      </c>
      <c r="AM42" s="1069">
        <f t="shared" si="34"/>
        <v>751290</v>
      </c>
    </row>
    <row r="43" spans="1:39">
      <c r="B43" s="1062">
        <v>2018</v>
      </c>
      <c r="C43" s="1065">
        <f t="shared" si="27"/>
        <v>10935780.165577454</v>
      </c>
      <c r="D43" s="1065">
        <f t="shared" si="28"/>
        <v>125256.27799293319</v>
      </c>
      <c r="E43" s="1066">
        <f>'5.  2015-2027 LRAM'!AK414</f>
        <v>2195993.1319781635</v>
      </c>
      <c r="F43" s="1066">
        <f>'5.  2015-2027 LRAM'!AL414</f>
        <v>6959100.6572998976</v>
      </c>
      <c r="G43" s="1066">
        <f>'5.  2015-2027 LRAM'!AM414</f>
        <v>413893.71313297941</v>
      </c>
      <c r="H43" s="1066">
        <f>'5.  2015-2027 LRAM'!AN414</f>
        <v>2008582.2362932754</v>
      </c>
      <c r="I43" s="1066">
        <f>'5.  2015-2027 LRAM'!AO414</f>
        <v>2693.6497136823991</v>
      </c>
      <c r="J43" s="1066">
        <f>'5.  2015-2027 LRAM'!AP414</f>
        <v>0</v>
      </c>
      <c r="K43" s="1066">
        <f>'5.  2015-2027 LRAM'!AQ414</f>
        <v>9062.9603289399056</v>
      </c>
      <c r="L43" s="1067">
        <f>'5.  2015-2027 LRAM'!AR414</f>
        <v>7082840</v>
      </c>
      <c r="M43" s="1067">
        <f>'5.  2015-2027 LRAM'!AS414</f>
        <v>115266.66199440269</v>
      </c>
      <c r="N43" s="1067">
        <f t="shared" si="29"/>
        <v>1956807.1328257099</v>
      </c>
      <c r="O43" s="1067">
        <f t="shared" si="30"/>
        <v>439933.59843682824</v>
      </c>
      <c r="P43" s="1067">
        <v>2337397.4736981387</v>
      </c>
      <c r="Q43" s="1067"/>
      <c r="R43" s="1066">
        <f>'5.  2015-2027 LRAM'!AJ414</f>
        <v>11061036.443570396</v>
      </c>
      <c r="S43" s="1067">
        <f>'5.  2015-2027 LRAM'!AT414</f>
        <v>2396740.7312625372</v>
      </c>
      <c r="U43" s="1064">
        <f t="shared" si="31"/>
        <v>34582607.65927241</v>
      </c>
      <c r="V43" s="1064">
        <f ca="1">'5.  2015-2027 LRAM'!AY414</f>
        <v>34582607.65927241</v>
      </c>
      <c r="W43" s="1068">
        <f t="shared" ca="1" si="25"/>
        <v>0</v>
      </c>
      <c r="X43" s="1064"/>
      <c r="Y43" s="1062">
        <f t="shared" si="33"/>
        <v>2016</v>
      </c>
      <c r="Z43" s="1069">
        <f t="shared" ref="Z43:AM43" si="35">Z6-Z5</f>
        <v>7974469.3805574346</v>
      </c>
      <c r="AA43" s="1069">
        <f t="shared" si="35"/>
        <v>91338.005926758007</v>
      </c>
      <c r="AB43" s="1069">
        <f t="shared" si="35"/>
        <v>2403341.6351523129</v>
      </c>
      <c r="AC43" s="1069">
        <f t="shared" si="35"/>
        <v>7717486.6906723529</v>
      </c>
      <c r="AD43" s="1069">
        <f t="shared" si="35"/>
        <v>351377.55171432556</v>
      </c>
      <c r="AE43" s="1069">
        <f t="shared" si="35"/>
        <v>2787678.4294812959</v>
      </c>
      <c r="AF43" s="1069">
        <f t="shared" si="35"/>
        <v>2037.6318526363348</v>
      </c>
      <c r="AG43" s="1069">
        <f t="shared" si="35"/>
        <v>0</v>
      </c>
      <c r="AH43" s="1069">
        <f t="shared" si="35"/>
        <v>4531.4801644700347</v>
      </c>
      <c r="AI43" s="1069">
        <f t="shared" si="35"/>
        <v>4711540.422770001</v>
      </c>
      <c r="AJ43" s="1069">
        <f t="shared" si="35"/>
        <v>283412.0770889488</v>
      </c>
      <c r="AK43" s="1069">
        <f t="shared" si="35"/>
        <v>1728056.0588709693</v>
      </c>
      <c r="AL43" s="1069">
        <f t="shared" si="35"/>
        <v>388505.28880782705</v>
      </c>
      <c r="AM43" s="1069">
        <f t="shared" si="35"/>
        <v>1919988.7368490696</v>
      </c>
    </row>
    <row r="44" spans="1:39">
      <c r="B44" s="1062">
        <v>2019</v>
      </c>
      <c r="C44" s="1065">
        <f t="shared" si="27"/>
        <v>10935780.165577454</v>
      </c>
      <c r="D44" s="1065">
        <f t="shared" si="28"/>
        <v>125256.27799293319</v>
      </c>
      <c r="E44" s="1066">
        <f>'5.  2015-2027 LRAM'!AK415</f>
        <v>2195978.9169542245</v>
      </c>
      <c r="F44" s="1066">
        <f>'5.  2015-2027 LRAM'!AL415</f>
        <v>6959011.8640497625</v>
      </c>
      <c r="G44" s="1066">
        <f>'5.  2015-2027 LRAM'!AM415</f>
        <v>413893.71313297941</v>
      </c>
      <c r="H44" s="1066">
        <f>'5.  2015-2027 LRAM'!AN415</f>
        <v>2008582.2362932754</v>
      </c>
      <c r="I44" s="1066">
        <f>'5.  2015-2027 LRAM'!AO415</f>
        <v>2693.6497136823991</v>
      </c>
      <c r="J44" s="1066">
        <f>'5.  2015-2027 LRAM'!AP415</f>
        <v>0</v>
      </c>
      <c r="K44" s="1066">
        <f>'5.  2015-2027 LRAM'!AQ415</f>
        <v>9062.9603289399056</v>
      </c>
      <c r="L44" s="1067">
        <f>'5.  2015-2027 LRAM'!AR415</f>
        <v>7082840</v>
      </c>
      <c r="M44" s="1067">
        <f>'5.  2015-2027 LRAM'!AS415</f>
        <v>115254.08470447321</v>
      </c>
      <c r="N44" s="1067">
        <f t="shared" si="29"/>
        <v>1956743.6970505104</v>
      </c>
      <c r="O44" s="1067">
        <f t="shared" si="30"/>
        <v>439919.33666908176</v>
      </c>
      <c r="P44" s="1067">
        <v>2337397.4736981387</v>
      </c>
      <c r="Q44" s="1067"/>
      <c r="R44" s="1066">
        <f>'5.  2015-2027 LRAM'!AJ415</f>
        <v>11061036.443570396</v>
      </c>
      <c r="S44" s="1067">
        <f>'5.  2015-2027 LRAM'!AT415</f>
        <v>2396663.0337195913</v>
      </c>
      <c r="U44" s="1064">
        <f t="shared" si="31"/>
        <v>34582414.376165457</v>
      </c>
      <c r="V44" s="1064">
        <f ca="1">'5.  2015-2027 LRAM'!AY415</f>
        <v>34582414.376165457</v>
      </c>
      <c r="W44" s="1068">
        <f t="shared" ca="1" si="25"/>
        <v>0</v>
      </c>
      <c r="X44" s="1064"/>
      <c r="Y44" s="1062">
        <f t="shared" si="33"/>
        <v>2017</v>
      </c>
      <c r="Z44" s="1069">
        <f t="shared" ref="Z44:AM44" si="36">Z7-Z6</f>
        <v>17384561.49754972</v>
      </c>
      <c r="AA44" s="1069">
        <f t="shared" si="36"/>
        <v>199119.35268930567</v>
      </c>
      <c r="AB44" s="1069">
        <f t="shared" si="36"/>
        <v>2166136.0846523959</v>
      </c>
      <c r="AC44" s="1069">
        <f t="shared" si="36"/>
        <v>9292240.7683528811</v>
      </c>
      <c r="AD44" s="1069">
        <f t="shared" si="36"/>
        <v>673602.43007555674</v>
      </c>
      <c r="AE44" s="1069">
        <f t="shared" si="36"/>
        <v>2732027.2833063044</v>
      </c>
      <c r="AF44" s="1069">
        <f t="shared" si="36"/>
        <v>1309.0422007185516</v>
      </c>
      <c r="AG44" s="1069">
        <f t="shared" si="36"/>
        <v>0</v>
      </c>
      <c r="AH44" s="1069">
        <f t="shared" si="36"/>
        <v>2563865.8530689874</v>
      </c>
      <c r="AI44" s="1069">
        <f t="shared" si="36"/>
        <v>9304720.3697084673</v>
      </c>
      <c r="AJ44" s="1069">
        <f t="shared" si="36"/>
        <v>268790.01416364452</v>
      </c>
      <c r="AK44" s="1069">
        <f t="shared" si="36"/>
        <v>3528957.8348202379</v>
      </c>
      <c r="AL44" s="1069">
        <f t="shared" si="36"/>
        <v>793387.90878302953</v>
      </c>
      <c r="AM44" s="1069">
        <f t="shared" si="36"/>
        <v>2992298.7368490696</v>
      </c>
    </row>
    <row r="45" spans="1:39">
      <c r="B45" s="1062">
        <v>2020</v>
      </c>
      <c r="C45" s="1065">
        <f t="shared" si="27"/>
        <v>10935780.165577454</v>
      </c>
      <c r="D45" s="1065">
        <f t="shared" si="28"/>
        <v>125256.27799293319</v>
      </c>
      <c r="E45" s="1066">
        <f>'5.  2015-2027 LRAM'!AK416</f>
        <v>2195964.7019302859</v>
      </c>
      <c r="F45" s="1066">
        <f>'5.  2015-2027 LRAM'!AL416</f>
        <v>6958923.0707996283</v>
      </c>
      <c r="G45" s="1066">
        <f>'5.  2015-2027 LRAM'!AM416</f>
        <v>413893.71313297941</v>
      </c>
      <c r="H45" s="1066">
        <f>'5.  2015-2027 LRAM'!AN416</f>
        <v>2008582.2362932754</v>
      </c>
      <c r="I45" s="1066">
        <f>'5.  2015-2027 LRAM'!AO416</f>
        <v>2693.6497136823991</v>
      </c>
      <c r="J45" s="1066">
        <f>'5.  2015-2027 LRAM'!AP416</f>
        <v>0</v>
      </c>
      <c r="K45" s="1066">
        <f>'5.  2015-2027 LRAM'!AQ416</f>
        <v>9062.9603289399056</v>
      </c>
      <c r="L45" s="1067">
        <f>'5.  2015-2027 LRAM'!AR416</f>
        <v>7082840</v>
      </c>
      <c r="M45" s="1067">
        <f>'5.  2015-2027 LRAM'!AS416</f>
        <v>115241.50741454371</v>
      </c>
      <c r="N45" s="1067">
        <f t="shared" si="29"/>
        <v>1956680.261275311</v>
      </c>
      <c r="O45" s="1067">
        <f t="shared" si="30"/>
        <v>439905.07490133523</v>
      </c>
      <c r="P45" s="1067">
        <v>2337397.4736981387</v>
      </c>
      <c r="Q45" s="1067"/>
      <c r="R45" s="1066">
        <f>'5.  2015-2027 LRAM'!AJ416</f>
        <v>11061036.443570396</v>
      </c>
      <c r="S45" s="1067">
        <f>'5.  2015-2027 LRAM'!AT416</f>
        <v>2396585.3361766455</v>
      </c>
      <c r="U45" s="1064">
        <f t="shared" si="31"/>
        <v>34582221.093058504</v>
      </c>
      <c r="V45" s="1064">
        <f ca="1">'5.  2015-2027 LRAM'!AY416</f>
        <v>34582221.093058512</v>
      </c>
      <c r="W45" s="1068">
        <f t="shared" ca="1" si="25"/>
        <v>0</v>
      </c>
      <c r="X45" s="1064"/>
      <c r="Y45" s="1062">
        <f t="shared" si="33"/>
        <v>2018</v>
      </c>
      <c r="Z45" s="1069">
        <f t="shared" ref="Z45:AM45" si="37">Z8-Z7</f>
        <v>9767352.0883704796</v>
      </c>
      <c r="AA45" s="1069">
        <f t="shared" si="37"/>
        <v>111873.3323011332</v>
      </c>
      <c r="AB45" s="1069">
        <f t="shared" si="37"/>
        <v>3676536.4596974831</v>
      </c>
      <c r="AC45" s="1069">
        <f t="shared" si="37"/>
        <v>11525870.848926812</v>
      </c>
      <c r="AD45" s="1069">
        <f t="shared" si="37"/>
        <v>828655.6804073588</v>
      </c>
      <c r="AE45" s="1069">
        <f t="shared" si="37"/>
        <v>6394875.6312811375</v>
      </c>
      <c r="AF45" s="1069">
        <f t="shared" si="37"/>
        <v>1.6416262530206041</v>
      </c>
      <c r="AG45" s="1069">
        <f t="shared" si="37"/>
        <v>0</v>
      </c>
      <c r="AH45" s="1069">
        <f t="shared" si="37"/>
        <v>2559334.3729045177</v>
      </c>
      <c r="AI45" s="1069">
        <f t="shared" si="37"/>
        <v>4618202.1711312197</v>
      </c>
      <c r="AJ45" s="1069">
        <f t="shared" si="37"/>
        <v>524452.89981613448</v>
      </c>
      <c r="AK45" s="1069">
        <f t="shared" si="37"/>
        <v>3958865.6946510002</v>
      </c>
      <c r="AL45" s="1069">
        <f t="shared" si="37"/>
        <v>890040.72070246935</v>
      </c>
      <c r="AM45" s="1069">
        <f t="shared" si="37"/>
        <v>2638867.3200740432</v>
      </c>
    </row>
    <row r="46" spans="1:39">
      <c r="B46" s="1062">
        <v>2021</v>
      </c>
      <c r="C46" s="1065">
        <f t="shared" si="27"/>
        <v>10935780.165577454</v>
      </c>
      <c r="D46" s="1065">
        <f t="shared" si="28"/>
        <v>125256.27799293319</v>
      </c>
      <c r="E46" s="1066">
        <f>'5.  2015-2027 LRAM'!AK417</f>
        <v>2156398.0840748027</v>
      </c>
      <c r="F46" s="1066">
        <f>'5.  2015-2027 LRAM'!AL417</f>
        <v>6894669.3398210835</v>
      </c>
      <c r="G46" s="1066">
        <f>'5.  2015-2027 LRAM'!AM417</f>
        <v>408572.06836544775</v>
      </c>
      <c r="H46" s="1066">
        <f>'5.  2015-2027 LRAM'!AN417</f>
        <v>1983308.1331018172</v>
      </c>
      <c r="I46" s="1066">
        <f>'5.  2015-2027 LRAM'!AO417</f>
        <v>2657.8802662307576</v>
      </c>
      <c r="J46" s="1066">
        <f>'5.  2015-2027 LRAM'!AP417</f>
        <v>0</v>
      </c>
      <c r="K46" s="1066">
        <f>'5.  2015-2027 LRAM'!AQ417</f>
        <v>9062.9603289399056</v>
      </c>
      <c r="L46" s="1067">
        <f>'5.  2015-2027 LRAM'!AR417</f>
        <v>7082840</v>
      </c>
      <c r="M46" s="1067">
        <f>'5.  2015-2027 LRAM'!AS417</f>
        <v>112801.57772092355</v>
      </c>
      <c r="N46" s="1067">
        <f t="shared" si="29"/>
        <v>1915310.9918633387</v>
      </c>
      <c r="O46" s="1067">
        <f t="shared" si="30"/>
        <v>430604.34656086232</v>
      </c>
      <c r="P46" s="1067">
        <v>2337397.4736981387</v>
      </c>
      <c r="Q46" s="1067"/>
      <c r="R46" s="1066">
        <f>'5.  2015-2027 LRAM'!AJ417</f>
        <v>11061036.443570396</v>
      </c>
      <c r="S46" s="1067">
        <f>'5.  2015-2027 LRAM'!AT417</f>
        <v>2345915.3384242002</v>
      </c>
      <c r="U46" s="1064">
        <f t="shared" si="31"/>
        <v>34394659.299371973</v>
      </c>
      <c r="V46" s="1064">
        <f ca="1">'5.  2015-2027 LRAM'!AY417</f>
        <v>34394659.29937198</v>
      </c>
      <c r="W46" s="1068">
        <f t="shared" ca="1" si="25"/>
        <v>0</v>
      </c>
      <c r="X46" s="1064"/>
      <c r="Y46" s="1062">
        <f t="shared" si="33"/>
        <v>2019</v>
      </c>
      <c r="Z46" s="1069">
        <f t="shared" ref="Z46:AM46" si="38">Z9-Z8</f>
        <v>3029963.6007002965</v>
      </c>
      <c r="AA46" s="1069">
        <f t="shared" si="38"/>
        <v>34704.607932080282</v>
      </c>
      <c r="AB46" s="1069">
        <f t="shared" si="38"/>
        <v>3046939.4609700181</v>
      </c>
      <c r="AC46" s="1069">
        <f t="shared" si="38"/>
        <v>10637458.336588062</v>
      </c>
      <c r="AD46" s="1069">
        <f t="shared" si="38"/>
        <v>441051.95295189368</v>
      </c>
      <c r="AE46" s="1069">
        <f t="shared" si="38"/>
        <v>2634503.1013838742</v>
      </c>
      <c r="AF46" s="1069">
        <f t="shared" si="38"/>
        <v>0</v>
      </c>
      <c r="AG46" s="1069">
        <f t="shared" si="38"/>
        <v>0</v>
      </c>
      <c r="AH46" s="1069">
        <f t="shared" si="38"/>
        <v>1966561.5</v>
      </c>
      <c r="AI46" s="1069">
        <f t="shared" si="38"/>
        <v>1279129.725730557</v>
      </c>
      <c r="AJ46" s="1069">
        <f t="shared" si="38"/>
        <v>305250.84174202802</v>
      </c>
      <c r="AK46" s="1069">
        <f t="shared" si="38"/>
        <v>5639374.7539833412</v>
      </c>
      <c r="AL46" s="1069">
        <f t="shared" si="38"/>
        <v>1267856.3905636948</v>
      </c>
      <c r="AM46" s="1069">
        <f t="shared" si="38"/>
        <v>976093.27136694733</v>
      </c>
    </row>
    <row r="47" spans="1:39">
      <c r="B47" s="1062">
        <v>2022</v>
      </c>
      <c r="C47" s="1065">
        <f t="shared" si="27"/>
        <v>10935780.165577454</v>
      </c>
      <c r="D47" s="1065">
        <f t="shared" si="28"/>
        <v>125256.27799293319</v>
      </c>
      <c r="E47" s="1066">
        <f>'5.  2015-2027 LRAM'!AK418</f>
        <v>2156398.0840748027</v>
      </c>
      <c r="F47" s="1066">
        <f>'5.  2015-2027 LRAM'!AL418</f>
        <v>6894669.3398210835</v>
      </c>
      <c r="G47" s="1066">
        <f>'5.  2015-2027 LRAM'!AM418</f>
        <v>408572.06836544775</v>
      </c>
      <c r="H47" s="1066">
        <f>'5.  2015-2027 LRAM'!AN418</f>
        <v>1983308.1331018172</v>
      </c>
      <c r="I47" s="1066">
        <f>'5.  2015-2027 LRAM'!AO418</f>
        <v>2657.8802662307576</v>
      </c>
      <c r="J47" s="1066">
        <f>'5.  2015-2027 LRAM'!AP418</f>
        <v>0</v>
      </c>
      <c r="K47" s="1066">
        <f>'5.  2015-2027 LRAM'!AQ418</f>
        <v>9062.9603289399056</v>
      </c>
      <c r="L47" s="1067">
        <f>'5.  2015-2027 LRAM'!AR418</f>
        <v>7082840</v>
      </c>
      <c r="M47" s="1067">
        <f>'5.  2015-2027 LRAM'!AS418</f>
        <v>112801.57772092355</v>
      </c>
      <c r="N47" s="1067">
        <f t="shared" si="29"/>
        <v>1915310.9918633387</v>
      </c>
      <c r="O47" s="1067">
        <f t="shared" si="30"/>
        <v>430604.34656086232</v>
      </c>
      <c r="P47" s="1067">
        <v>2337397.4736981387</v>
      </c>
      <c r="Q47" s="1067"/>
      <c r="R47" s="1066">
        <f>'5.  2015-2027 LRAM'!AJ418</f>
        <v>11061036.443570396</v>
      </c>
      <c r="S47" s="1067">
        <f>'5.  2015-2027 LRAM'!AT418</f>
        <v>2345915.3384242002</v>
      </c>
      <c r="U47" s="1064">
        <f t="shared" si="31"/>
        <v>34394659.299371973</v>
      </c>
      <c r="V47" s="1064">
        <f ca="1">'5.  2015-2027 LRAM'!AY418</f>
        <v>34394659.29937198</v>
      </c>
      <c r="W47" s="1068">
        <f t="shared" ca="1" si="25"/>
        <v>0</v>
      </c>
      <c r="X47" s="1064"/>
      <c r="Y47" s="1062">
        <f t="shared" si="33"/>
        <v>2020</v>
      </c>
      <c r="Z47" s="1069">
        <f t="shared" ref="Z47:AM47" si="39">Z10-Z9</f>
        <v>141606.66056312621</v>
      </c>
      <c r="AA47" s="1069">
        <f t="shared" si="39"/>
        <v>1621.9348754811799</v>
      </c>
      <c r="AB47" s="1069">
        <f t="shared" si="39"/>
        <v>1154327.4793175086</v>
      </c>
      <c r="AC47" s="1069">
        <f t="shared" si="39"/>
        <v>4726261.0859256908</v>
      </c>
      <c r="AD47" s="1069">
        <f t="shared" si="39"/>
        <v>108530.72124885861</v>
      </c>
      <c r="AE47" s="1069">
        <f t="shared" si="39"/>
        <v>946708.46791737527</v>
      </c>
      <c r="AF47" s="1069">
        <f t="shared" si="39"/>
        <v>-0.85980888338963268</v>
      </c>
      <c r="AG47" s="1069">
        <f t="shared" si="39"/>
        <v>0</v>
      </c>
      <c r="AH47" s="1069">
        <f t="shared" si="39"/>
        <v>1966561.5</v>
      </c>
      <c r="AI47" s="1069">
        <f t="shared" si="39"/>
        <v>9944.8079661279917</v>
      </c>
      <c r="AJ47" s="1069">
        <f t="shared" si="39"/>
        <v>145054.11749266647</v>
      </c>
      <c r="AK47" s="1069">
        <f t="shared" si="39"/>
        <v>3935751.7042061947</v>
      </c>
      <c r="AL47" s="1069">
        <f t="shared" si="39"/>
        <v>884844.18353739241</v>
      </c>
      <c r="AM47" s="1069">
        <f t="shared" si="39"/>
        <v>160825.95129290223</v>
      </c>
    </row>
    <row r="48" spans="1:39">
      <c r="B48" s="1062">
        <v>2023</v>
      </c>
      <c r="C48" s="1065">
        <f t="shared" si="27"/>
        <v>10934433.589001063</v>
      </c>
      <c r="D48" s="1065">
        <f t="shared" si="28"/>
        <v>125240.85456932396</v>
      </c>
      <c r="E48" s="1066">
        <f>'5.  2015-2027 LRAM'!AK419</f>
        <v>2156398.0840748027</v>
      </c>
      <c r="F48" s="1066">
        <f>'5.  2015-2027 LRAM'!AL419</f>
        <v>6894669.3398210835</v>
      </c>
      <c r="G48" s="1066">
        <f>'5.  2015-2027 LRAM'!AM419</f>
        <v>408572.06836544775</v>
      </c>
      <c r="H48" s="1066">
        <f>'5.  2015-2027 LRAM'!AN419</f>
        <v>1983308.1331018172</v>
      </c>
      <c r="I48" s="1066">
        <f>'5.  2015-2027 LRAM'!AO419</f>
        <v>2657.8802662307576</v>
      </c>
      <c r="J48" s="1066">
        <f>'5.  2015-2027 LRAM'!AP419</f>
        <v>0</v>
      </c>
      <c r="K48" s="1066">
        <f>'5.  2015-2027 LRAM'!AQ419</f>
        <v>9062.9603289399056</v>
      </c>
      <c r="L48" s="1067">
        <f>'5.  2015-2027 LRAM'!AR419</f>
        <v>7081990</v>
      </c>
      <c r="M48" s="1067">
        <f>'5.  2015-2027 LRAM'!AS419</f>
        <v>112801.57772092355</v>
      </c>
      <c r="N48" s="1067">
        <f t="shared" si="29"/>
        <v>1915310.9918633387</v>
      </c>
      <c r="O48" s="1067">
        <f t="shared" si="30"/>
        <v>430604.34656086232</v>
      </c>
      <c r="P48" s="1067">
        <v>2337397.4736981387</v>
      </c>
      <c r="Q48" s="1067"/>
      <c r="R48" s="1066">
        <f>'5.  2015-2027 LRAM'!AJ419</f>
        <v>11059674.443570396</v>
      </c>
      <c r="S48" s="1067">
        <f>'5.  2015-2027 LRAM'!AT419</f>
        <v>2345915.3384242002</v>
      </c>
      <c r="U48" s="1064">
        <f t="shared" si="31"/>
        <v>34392447.299371973</v>
      </c>
      <c r="V48" s="1064">
        <f ca="1">'5.  2015-2027 LRAM'!AY419</f>
        <v>34392447.29937198</v>
      </c>
      <c r="W48" s="1068">
        <f t="shared" ca="1" si="25"/>
        <v>0</v>
      </c>
      <c r="X48" s="1064"/>
      <c r="Y48" s="1062">
        <f t="shared" si="33"/>
        <v>2021</v>
      </c>
      <c r="Z48" s="1069">
        <f t="shared" ref="Z48:AM48" si="40">Z11-Z10</f>
        <v>146592.25908856094</v>
      </c>
      <c r="AA48" s="1069">
        <f t="shared" si="40"/>
        <v>1679.0389417123515</v>
      </c>
      <c r="AB48" s="1069">
        <f t="shared" si="40"/>
        <v>714986.20511138998</v>
      </c>
      <c r="AC48" s="1069">
        <f t="shared" si="40"/>
        <v>5614263.4546435103</v>
      </c>
      <c r="AD48" s="1069">
        <f t="shared" si="40"/>
        <v>177689.19481748808</v>
      </c>
      <c r="AE48" s="1069">
        <f t="shared" si="40"/>
        <v>1148839.1000138931</v>
      </c>
      <c r="AF48" s="1069">
        <f t="shared" si="40"/>
        <v>-35.769447451641554</v>
      </c>
      <c r="AG48" s="1069">
        <f t="shared" si="40"/>
        <v>0</v>
      </c>
      <c r="AH48" s="1069">
        <f t="shared" si="40"/>
        <v>0</v>
      </c>
      <c r="AI48" s="1069">
        <f t="shared" si="40"/>
        <v>-2666800.8675890639</v>
      </c>
      <c r="AJ48" s="1069">
        <f t="shared" si="40"/>
        <v>162508.24979176605</v>
      </c>
      <c r="AK48" s="1069">
        <f t="shared" si="40"/>
        <v>3497377.8681247309</v>
      </c>
      <c r="AL48" s="1069">
        <f t="shared" si="40"/>
        <v>786808.60131077375</v>
      </c>
      <c r="AM48" s="1069">
        <f t="shared" si="40"/>
        <v>0</v>
      </c>
    </row>
    <row r="49" spans="1:39">
      <c r="B49" s="1062">
        <v>2024</v>
      </c>
      <c r="C49" s="1065">
        <f t="shared" si="27"/>
        <v>10934433.589001063</v>
      </c>
      <c r="D49" s="1065">
        <f t="shared" si="28"/>
        <v>125240.85456932396</v>
      </c>
      <c r="E49" s="1066">
        <f>'5.  2015-2027 LRAM'!AK420</f>
        <v>2143454.1208947184</v>
      </c>
      <c r="F49" s="1066">
        <f>'5.  2015-2027 LRAM'!AL420</f>
        <v>6860131.4106414542</v>
      </c>
      <c r="G49" s="1066">
        <f>'5.  2015-2027 LRAM'!AM420</f>
        <v>405680.55310521898</v>
      </c>
      <c r="H49" s="1066">
        <f>'5.  2015-2027 LRAM'!AN420</f>
        <v>1969595.24935662</v>
      </c>
      <c r="I49" s="1066">
        <f>'5.  2015-2027 LRAM'!AO420</f>
        <v>2638.4449398092338</v>
      </c>
      <c r="J49" s="1066">
        <f>'5.  2015-2027 LRAM'!AP420</f>
        <v>0</v>
      </c>
      <c r="K49" s="1066">
        <f>'5.  2015-2027 LRAM'!AQ420</f>
        <v>9062.9603289399056</v>
      </c>
      <c r="L49" s="1067">
        <f>'5.  2015-2027 LRAM'!AR420</f>
        <v>7081990</v>
      </c>
      <c r="M49" s="1067">
        <f>'5.  2015-2027 LRAM'!AS420</f>
        <v>112795.09199606015</v>
      </c>
      <c r="N49" s="1067">
        <f t="shared" si="29"/>
        <v>1915201.0257032856</v>
      </c>
      <c r="O49" s="1067">
        <f t="shared" si="30"/>
        <v>430579.62373167439</v>
      </c>
      <c r="P49" s="1067">
        <v>2337397.4736981387</v>
      </c>
      <c r="Q49" s="1067"/>
      <c r="R49" s="1066">
        <f>'5.  2015-2027 LRAM'!AJ420</f>
        <v>11059674.443570396</v>
      </c>
      <c r="S49" s="1067">
        <f>'5.  2015-2027 LRAM'!AT420</f>
        <v>2345780.6494349591</v>
      </c>
      <c r="U49" s="1064">
        <f t="shared" si="31"/>
        <v>34328200.397966303</v>
      </c>
      <c r="V49" s="1064">
        <f ca="1">'5.  2015-2027 LRAM'!AY420</f>
        <v>34328200.39796631</v>
      </c>
      <c r="W49" s="1068">
        <f t="shared" ca="1" si="25"/>
        <v>0</v>
      </c>
      <c r="X49" s="1064"/>
      <c r="Y49" s="1062">
        <f t="shared" si="33"/>
        <v>2022</v>
      </c>
      <c r="Z49" s="1069">
        <f t="shared" ref="Z49:AM49" si="41">Z12-Z11</f>
        <v>50157.463965550065</v>
      </c>
      <c r="AA49" s="1069">
        <f t="shared" si="41"/>
        <v>574.49374025152065</v>
      </c>
      <c r="AB49" s="1069">
        <f t="shared" si="41"/>
        <v>1324463.8285193555</v>
      </c>
      <c r="AC49" s="1069">
        <f t="shared" si="41"/>
        <v>9147063.9850592539</v>
      </c>
      <c r="AD49" s="1069">
        <f t="shared" si="41"/>
        <v>357869.49083524523</v>
      </c>
      <c r="AE49" s="1069">
        <f t="shared" si="41"/>
        <v>223073.6025669165</v>
      </c>
      <c r="AF49" s="1069">
        <f t="shared" si="41"/>
        <v>0</v>
      </c>
      <c r="AG49" s="1069">
        <f t="shared" si="41"/>
        <v>0</v>
      </c>
      <c r="AH49" s="1069">
        <f t="shared" si="41"/>
        <v>0</v>
      </c>
      <c r="AI49" s="1069">
        <f t="shared" si="41"/>
        <v>45399.407989658415</v>
      </c>
      <c r="AJ49" s="1069">
        <f t="shared" si="41"/>
        <v>361989.98085642001</v>
      </c>
      <c r="AK49" s="1069">
        <f t="shared" si="41"/>
        <v>4906860.9063785858</v>
      </c>
      <c r="AL49" s="1069">
        <f t="shared" si="41"/>
        <v>1104811.7368674679</v>
      </c>
      <c r="AM49" s="1069">
        <f t="shared" si="41"/>
        <v>0</v>
      </c>
    </row>
    <row r="50" spans="1:39">
      <c r="B50" s="1062">
        <v>2025</v>
      </c>
      <c r="C50" s="1065">
        <f t="shared" si="27"/>
        <v>10896128.329914657</v>
      </c>
      <c r="D50" s="1065">
        <f t="shared" si="28"/>
        <v>124802.11365572909</v>
      </c>
      <c r="E50" s="1066">
        <f>'5.  2015-2027 LRAM'!AK421</f>
        <v>2143454.1208947184</v>
      </c>
      <c r="F50" s="1066">
        <f>'5.  2015-2027 LRAM'!AL421</f>
        <v>6860131.4106414542</v>
      </c>
      <c r="G50" s="1066">
        <f>'5.  2015-2027 LRAM'!AM421</f>
        <v>405680.55310521898</v>
      </c>
      <c r="H50" s="1066">
        <f>'5.  2015-2027 LRAM'!AN421</f>
        <v>1969595.24935662</v>
      </c>
      <c r="I50" s="1066">
        <f>'5.  2015-2027 LRAM'!AO421</f>
        <v>2638.4449398092338</v>
      </c>
      <c r="J50" s="1066">
        <f>'5.  2015-2027 LRAM'!AP421</f>
        <v>0</v>
      </c>
      <c r="K50" s="1066">
        <f>'5.  2015-2027 LRAM'!AQ421</f>
        <v>9062.9603289399056</v>
      </c>
      <c r="L50" s="1067">
        <f>'5.  2015-2027 LRAM'!AR421</f>
        <v>7057980</v>
      </c>
      <c r="M50" s="1067">
        <f>'5.  2015-2027 LRAM'!AS421</f>
        <v>112795.09199606015</v>
      </c>
      <c r="N50" s="1067">
        <f t="shared" si="29"/>
        <v>1915201.0257032856</v>
      </c>
      <c r="O50" s="1067">
        <f t="shared" si="30"/>
        <v>430579.62373167439</v>
      </c>
      <c r="P50" s="1067">
        <v>2337397.4736981387</v>
      </c>
      <c r="Q50" s="1067"/>
      <c r="R50" s="1066">
        <f>'5.  2015-2027 LRAM'!AJ421</f>
        <v>11020930.443570396</v>
      </c>
      <c r="S50" s="1067">
        <f>'5.  2015-2027 LRAM'!AT421</f>
        <v>2345780.6494349591</v>
      </c>
      <c r="U50" s="1064">
        <f t="shared" si="31"/>
        <v>34265446.397966303</v>
      </c>
      <c r="V50" s="1064">
        <f ca="1">'5.  2015-2027 LRAM'!AY421</f>
        <v>34265446.39796631</v>
      </c>
      <c r="W50" s="1068">
        <f t="shared" ca="1" si="25"/>
        <v>0</v>
      </c>
      <c r="X50" s="1064"/>
      <c r="Y50" s="1062">
        <f t="shared" si="33"/>
        <v>2023</v>
      </c>
      <c r="Z50" s="1069">
        <f t="shared" ref="Z50:AM50" si="42">Z13-Z12</f>
        <v>6441.0792692527175</v>
      </c>
      <c r="AA50" s="1069">
        <f t="shared" si="42"/>
        <v>72.771175782894716</v>
      </c>
      <c r="AB50" s="1069">
        <f t="shared" si="42"/>
        <v>608274.83338985592</v>
      </c>
      <c r="AC50" s="1069">
        <f t="shared" si="42"/>
        <v>4412071.8478400111</v>
      </c>
      <c r="AD50" s="1069">
        <f t="shared" si="42"/>
        <v>338323.78382118326</v>
      </c>
      <c r="AE50" s="1069">
        <f t="shared" si="42"/>
        <v>1353403.8176336884</v>
      </c>
      <c r="AF50" s="1069">
        <f t="shared" si="42"/>
        <v>-2.1019664074010507</v>
      </c>
      <c r="AG50" s="1069">
        <f t="shared" si="42"/>
        <v>0</v>
      </c>
      <c r="AH50" s="1069">
        <f t="shared" si="42"/>
        <v>0</v>
      </c>
      <c r="AI50" s="1069">
        <f t="shared" si="42"/>
        <v>54535.019536215812</v>
      </c>
      <c r="AJ50" s="1069">
        <f t="shared" si="42"/>
        <v>226560.76987149101</v>
      </c>
      <c r="AK50" s="1069">
        <f t="shared" si="42"/>
        <v>2316148.0487119369</v>
      </c>
      <c r="AL50" s="1069">
        <f t="shared" si="42"/>
        <v>524373.11074896995</v>
      </c>
      <c r="AM50" s="1069">
        <f t="shared" si="42"/>
        <v>0</v>
      </c>
    </row>
    <row r="51" spans="1:39">
      <c r="B51" s="1062">
        <v>2026</v>
      </c>
      <c r="C51" s="1065">
        <f t="shared" si="27"/>
        <v>10795827.159815654</v>
      </c>
      <c r="D51" s="1065">
        <f t="shared" si="28"/>
        <v>123653.28375473282</v>
      </c>
      <c r="E51" s="1066">
        <f>'5.  2015-2027 LRAM'!AK422</f>
        <v>2099351.8029856435</v>
      </c>
      <c r="F51" s="1066">
        <f>'5.  2015-2027 LRAM'!AL422</f>
        <v>6710837.5256273523</v>
      </c>
      <c r="G51" s="1066">
        <f>'5.  2015-2027 LRAM'!AM422</f>
        <v>392409.48430924222</v>
      </c>
      <c r="H51" s="1066">
        <f>'5.  2015-2027 LRAM'!AN422</f>
        <v>1950973.7753093929</v>
      </c>
      <c r="I51" s="1066">
        <f>'5.  2015-2027 LRAM'!AO422</f>
        <v>2615.7718899834204</v>
      </c>
      <c r="J51" s="1066">
        <f>'5.  2015-2027 LRAM'!AP422</f>
        <v>0</v>
      </c>
      <c r="K51" s="1066">
        <f>'5.  2015-2027 LRAM'!AQ422</f>
        <v>9062.9603289399056</v>
      </c>
      <c r="L51" s="1067">
        <f>'5.  2015-2027 LRAM'!AR422</f>
        <v>6990631</v>
      </c>
      <c r="M51" s="1067">
        <f>'5.  2015-2027 LRAM'!AS422</f>
        <v>112272.53474169374</v>
      </c>
      <c r="N51" s="1067">
        <f t="shared" si="29"/>
        <v>1906341.0114596011</v>
      </c>
      <c r="O51" s="1067">
        <f t="shared" si="30"/>
        <v>428587.69622740522</v>
      </c>
      <c r="P51" s="1067">
        <v>2337397.4736981387</v>
      </c>
      <c r="Q51" s="1067"/>
      <c r="R51" s="1066">
        <f>'5.  2015-2027 LRAM'!AJ422</f>
        <v>10919480.443570396</v>
      </c>
      <c r="S51" s="1067">
        <f>'5.  2015-2027 LRAM'!AT422</f>
        <v>2334928.7076870054</v>
      </c>
      <c r="U51" s="1064">
        <f t="shared" si="31"/>
        <v>33859961.480147772</v>
      </c>
      <c r="V51" s="1064">
        <f ca="1">'5.  2015-2027 LRAM'!AY422</f>
        <v>33859961.480147786</v>
      </c>
      <c r="W51" s="1068">
        <f t="shared" ca="1" si="25"/>
        <v>0</v>
      </c>
      <c r="X51" s="1064"/>
      <c r="Y51" s="1062">
        <f t="shared" si="33"/>
        <v>2024</v>
      </c>
      <c r="Z51" s="1069">
        <f t="shared" ref="Z51:AM51" si="43">Z14-Z13</f>
        <v>2519945.1459974274</v>
      </c>
      <c r="AA51" s="1069">
        <f t="shared" si="43"/>
        <v>28851.496695992537</v>
      </c>
      <c r="AB51" s="1069">
        <f t="shared" si="43"/>
        <v>1385773.9629594721</v>
      </c>
      <c r="AC51" s="1069">
        <f t="shared" si="43"/>
        <v>6703605.4924088567</v>
      </c>
      <c r="AD51" s="1069">
        <f t="shared" si="43"/>
        <v>641122.76300094835</v>
      </c>
      <c r="AE51" s="1069">
        <f t="shared" si="43"/>
        <v>2039786.1425422281</v>
      </c>
      <c r="AF51" s="1069">
        <f t="shared" si="43"/>
        <v>-185.52884406256635</v>
      </c>
      <c r="AG51" s="1069">
        <f t="shared" si="43"/>
        <v>0</v>
      </c>
      <c r="AH51" s="1069">
        <f t="shared" si="43"/>
        <v>0</v>
      </c>
      <c r="AI51" s="1069">
        <f t="shared" si="43"/>
        <v>995795.06620332226</v>
      </c>
      <c r="AJ51" s="1069">
        <f t="shared" si="43"/>
        <v>414448.87599920668</v>
      </c>
      <c r="AK51" s="1069">
        <f t="shared" si="43"/>
        <v>3524715.4262069687</v>
      </c>
      <c r="AL51" s="1069">
        <f t="shared" si="43"/>
        <v>802140.85473264195</v>
      </c>
      <c r="AM51" s="1069">
        <f t="shared" si="43"/>
        <v>0</v>
      </c>
    </row>
    <row r="52" spans="1:39">
      <c r="B52" s="1062">
        <v>2027</v>
      </c>
      <c r="C52" s="1065">
        <f t="shared" si="27"/>
        <v>10791567.944036586</v>
      </c>
      <c r="D52" s="1065">
        <f t="shared" si="28"/>
        <v>123604.49953380141</v>
      </c>
      <c r="E52" s="1066">
        <f>'5.  2015-2027 LRAM'!AK423</f>
        <v>1639717.2903993761</v>
      </c>
      <c r="F52" s="1066">
        <f>'5.  2015-2027 LRAM'!AL423</f>
        <v>5350015.5084311487</v>
      </c>
      <c r="G52" s="1066">
        <f>'5.  2015-2027 LRAM'!AM423</f>
        <v>304346.5605623037</v>
      </c>
      <c r="H52" s="1066">
        <f>'5.  2015-2027 LRAM'!AN423</f>
        <v>1531366.8916339725</v>
      </c>
      <c r="I52" s="1066">
        <f>'5.  2015-2027 LRAM'!AO423</f>
        <v>2045.6661014918702</v>
      </c>
      <c r="J52" s="1066">
        <f>'5.  2015-2027 LRAM'!AP423</f>
        <v>0</v>
      </c>
      <c r="K52" s="1066">
        <f>'5.  2015-2027 LRAM'!AQ423</f>
        <v>9062.9603289399056</v>
      </c>
      <c r="L52" s="1067">
        <f>'5.  2015-2027 LRAM'!AR423</f>
        <v>6988073</v>
      </c>
      <c r="M52" s="1067">
        <f>'5.  2015-2027 LRAM'!AS423</f>
        <v>79290.413860487781</v>
      </c>
      <c r="N52" s="1067">
        <f t="shared" si="29"/>
        <v>1347125.617638807</v>
      </c>
      <c r="O52" s="1067">
        <f t="shared" si="30"/>
        <v>302863.68573200685</v>
      </c>
      <c r="P52" s="1067">
        <v>2337397.4736981387</v>
      </c>
      <c r="Q52" s="1067"/>
      <c r="R52" s="1066">
        <f>'5.  2015-2027 LRAM'!AJ423</f>
        <v>10915172.443570396</v>
      </c>
      <c r="S52" s="1067">
        <f>'5.  2015-2027 LRAM'!AT423</f>
        <v>1649989.3033708134</v>
      </c>
      <c r="U52" s="1064">
        <f t="shared" si="31"/>
        <v>30806477.511957068</v>
      </c>
      <c r="V52" s="1064">
        <f ca="1">'5.  2015-2027 LRAM'!AY423</f>
        <v>30806477.511957072</v>
      </c>
      <c r="W52" s="1068">
        <f t="shared" ca="1" si="25"/>
        <v>0</v>
      </c>
      <c r="X52" s="1064"/>
      <c r="Y52" s="1062">
        <f t="shared" si="33"/>
        <v>2025</v>
      </c>
      <c r="Z52" s="1069">
        <f t="shared" ref="Z52:AM52" si="44">Z15-Z14</f>
        <v>4977400.9078910351</v>
      </c>
      <c r="AA52" s="1069">
        <f t="shared" si="44"/>
        <v>56985.642505753785</v>
      </c>
      <c r="AB52" s="1069">
        <f t="shared" si="44"/>
        <v>2217000.6313869208</v>
      </c>
      <c r="AC52" s="1069">
        <f t="shared" si="44"/>
        <v>12545333.116580546</v>
      </c>
      <c r="AD52" s="1069">
        <f t="shared" si="44"/>
        <v>998930.52488262858</v>
      </c>
      <c r="AE52" s="1069">
        <f t="shared" si="44"/>
        <v>4585184.0145834871</v>
      </c>
      <c r="AF52" s="1069">
        <f t="shared" si="44"/>
        <v>-445.33598210410628</v>
      </c>
      <c r="AG52" s="1069">
        <f t="shared" si="44"/>
        <v>0</v>
      </c>
      <c r="AH52" s="1069">
        <f t="shared" si="44"/>
        <v>0</v>
      </c>
      <c r="AI52" s="1069">
        <f t="shared" si="44"/>
        <v>1937739.2896165363</v>
      </c>
      <c r="AJ52" s="1069">
        <f t="shared" si="44"/>
        <v>263884.56822207384</v>
      </c>
      <c r="AK52" s="1069">
        <f t="shared" si="44"/>
        <v>5478345.4616674781</v>
      </c>
      <c r="AL52" s="1069">
        <f t="shared" si="44"/>
        <v>1245735.8452582061</v>
      </c>
      <c r="AM52" s="1069">
        <f t="shared" si="44"/>
        <v>0</v>
      </c>
    </row>
    <row r="53" spans="1:39">
      <c r="B53" s="1062">
        <v>2028</v>
      </c>
      <c r="C53" s="1065">
        <f t="shared" si="27"/>
        <v>10791469.076446543</v>
      </c>
      <c r="D53" s="1065">
        <f t="shared" si="28"/>
        <v>123603.36712384479</v>
      </c>
      <c r="E53" s="1066">
        <f>'5.  2015-2027 LRAM'!AK424</f>
        <v>725925.95192336873</v>
      </c>
      <c r="F53" s="1066">
        <f>'5.  2015-2027 LRAM'!AL424</f>
        <v>2521881.5803981177</v>
      </c>
      <c r="G53" s="1066">
        <f>'5.  2015-2027 LRAM'!AM424</f>
        <v>125607.11644506078</v>
      </c>
      <c r="H53" s="1066">
        <f>'5.  2015-2027 LRAM'!AN424</f>
        <v>647085.76198349451</v>
      </c>
      <c r="I53" s="1066">
        <f>'5.  2015-2027 LRAM'!AO424</f>
        <v>844.26851988426461</v>
      </c>
      <c r="J53" s="1066">
        <f>'5.  2015-2027 LRAM'!AP424</f>
        <v>0</v>
      </c>
      <c r="K53" s="1066">
        <f>'5.  2015-2027 LRAM'!AQ424</f>
        <v>0</v>
      </c>
      <c r="L53" s="1067">
        <f>'5.  2015-2027 LRAM'!AR424</f>
        <v>6988073</v>
      </c>
      <c r="M53" s="1067">
        <f>'5.  2015-2027 LRAM'!AS424</f>
        <v>13500.5407484845</v>
      </c>
      <c r="N53" s="1067">
        <f t="shared" si="29"/>
        <v>230968.72107870074</v>
      </c>
      <c r="O53" s="1067">
        <f t="shared" si="30"/>
        <v>51926.885836610076</v>
      </c>
      <c r="P53" s="1067">
        <v>0</v>
      </c>
      <c r="Q53" s="1067"/>
      <c r="R53" s="1066">
        <f>'5.  2015-2027 LRAM'!AJ424</f>
        <v>10915072.443570396</v>
      </c>
      <c r="S53" s="1067">
        <f>'5.  2015-2027 LRAM'!AT424</f>
        <v>282895.60691531072</v>
      </c>
      <c r="U53" s="1064">
        <f t="shared" si="31"/>
        <v>22220886.27050411</v>
      </c>
      <c r="V53" s="1064">
        <f ca="1">'5.  2015-2027 LRAM'!AY424</f>
        <v>22220886.270504117</v>
      </c>
      <c r="W53" s="1068">
        <f t="shared" ca="1" si="25"/>
        <v>0</v>
      </c>
      <c r="X53" s="1064"/>
      <c r="Y53" s="1062">
        <f t="shared" si="33"/>
        <v>2026</v>
      </c>
      <c r="Z53" s="1069">
        <f t="shared" ref="Z53:AM53" si="45">Z16-Z15</f>
        <v>6717671.7176037729</v>
      </c>
      <c r="AA53" s="1069">
        <f t="shared" si="45"/>
        <v>76912.847848113626</v>
      </c>
      <c r="AB53" s="1069">
        <f t="shared" si="45"/>
        <v>1627243.9540601149</v>
      </c>
      <c r="AC53" s="1069">
        <f t="shared" si="45"/>
        <v>12528070.708356991</v>
      </c>
      <c r="AD53" s="1069">
        <f t="shared" si="45"/>
        <v>1104471.7924038293</v>
      </c>
      <c r="AE53" s="1069">
        <f t="shared" si="45"/>
        <v>4425424.6073750257</v>
      </c>
      <c r="AF53" s="1069">
        <f t="shared" si="45"/>
        <v>-53.323587917547684</v>
      </c>
      <c r="AG53" s="1069">
        <f t="shared" si="45"/>
        <v>0</v>
      </c>
      <c r="AH53" s="1069">
        <f t="shared" si="45"/>
        <v>-542916.24946442805</v>
      </c>
      <c r="AI53" s="1069">
        <f t="shared" si="45"/>
        <v>2561139.8341696151</v>
      </c>
      <c r="AJ53" s="1069">
        <f t="shared" si="45"/>
        <v>625975.67209758516</v>
      </c>
      <c r="AK53" s="1069">
        <f t="shared" si="45"/>
        <v>4624191.4230645522</v>
      </c>
      <c r="AL53" s="1069">
        <f t="shared" si="45"/>
        <v>1054384.3919755835</v>
      </c>
      <c r="AM53" s="1069">
        <f t="shared" si="45"/>
        <v>0</v>
      </c>
    </row>
    <row r="54" spans="1:39">
      <c r="B54" s="1062">
        <v>2029</v>
      </c>
      <c r="C54" s="1065">
        <f t="shared" si="27"/>
        <v>10746896.600827288</v>
      </c>
      <c r="D54" s="1065">
        <f t="shared" si="28"/>
        <v>123092.84274309945</v>
      </c>
      <c r="E54" s="1066">
        <f>'5.  2015-2027 LRAM'!AK425</f>
        <v>725925.95192336873</v>
      </c>
      <c r="F54" s="1066">
        <f>'5.  2015-2027 LRAM'!AL425</f>
        <v>2521881.5803981177</v>
      </c>
      <c r="G54" s="1066">
        <f>'5.  2015-2027 LRAM'!AM425</f>
        <v>125607.11644506078</v>
      </c>
      <c r="H54" s="1066">
        <f>'5.  2015-2027 LRAM'!AN425</f>
        <v>647085.76198349451</v>
      </c>
      <c r="I54" s="1066">
        <f>'5.  2015-2027 LRAM'!AO425</f>
        <v>844.26851988426461</v>
      </c>
      <c r="J54" s="1066">
        <f>'5.  2015-2027 LRAM'!AP425</f>
        <v>0</v>
      </c>
      <c r="K54" s="1066">
        <f>'5.  2015-2027 LRAM'!AQ425</f>
        <v>0</v>
      </c>
      <c r="L54" s="1067">
        <f>'5.  2015-2027 LRAM'!AR425</f>
        <v>6957505</v>
      </c>
      <c r="M54" s="1067">
        <f>'5.  2015-2027 LRAM'!AS425</f>
        <v>13500.5407484845</v>
      </c>
      <c r="N54" s="1067">
        <f t="shared" si="29"/>
        <v>230968.72107870074</v>
      </c>
      <c r="O54" s="1067">
        <f t="shared" si="30"/>
        <v>51926.885836610076</v>
      </c>
      <c r="P54" s="1067">
        <v>0</v>
      </c>
      <c r="Q54" s="1067"/>
      <c r="R54" s="1066">
        <f>'5.  2015-2027 LRAM'!AJ425</f>
        <v>10869989.443570396</v>
      </c>
      <c r="S54" s="1067">
        <f>'5.  2015-2027 LRAM'!AT425</f>
        <v>282895.60691531072</v>
      </c>
      <c r="U54" s="1064">
        <f t="shared" si="31"/>
        <v>22145235.27050411</v>
      </c>
      <c r="V54" s="1064">
        <f ca="1">'5.  2015-2027 LRAM'!AY425</f>
        <v>22145235.270504117</v>
      </c>
      <c r="W54" s="1068">
        <f t="shared" ca="1" si="25"/>
        <v>0</v>
      </c>
      <c r="X54" s="1064"/>
      <c r="Y54" s="1062">
        <f t="shared" si="33"/>
        <v>2027</v>
      </c>
      <c r="Z54" s="1069">
        <f t="shared" ref="Z54:AM54" si="46">Z17-Z16</f>
        <v>7186776.0388653576</v>
      </c>
      <c r="AA54" s="1069">
        <f t="shared" si="46"/>
        <v>82283.486666592769</v>
      </c>
      <c r="AB54" s="1069">
        <f t="shared" si="46"/>
        <v>2044172.7617615908</v>
      </c>
      <c r="AC54" s="1069">
        <f t="shared" si="46"/>
        <v>12789024.857336849</v>
      </c>
      <c r="AD54" s="1069">
        <f t="shared" si="46"/>
        <v>1118803.7043746235</v>
      </c>
      <c r="AE54" s="1069">
        <f t="shared" si="46"/>
        <v>3190487.7572298869</v>
      </c>
      <c r="AF54" s="1069">
        <f t="shared" si="46"/>
        <v>-814.58559644801517</v>
      </c>
      <c r="AG54" s="1069">
        <f t="shared" si="46"/>
        <v>0</v>
      </c>
      <c r="AH54" s="1069">
        <f t="shared" si="46"/>
        <v>0</v>
      </c>
      <c r="AI54" s="1069">
        <f t="shared" si="46"/>
        <v>2567510.2111495063</v>
      </c>
      <c r="AJ54" s="1069">
        <f t="shared" si="46"/>
        <v>668302.03609672748</v>
      </c>
      <c r="AK54" s="1069">
        <f t="shared" si="46"/>
        <v>5054656.7207456827</v>
      </c>
      <c r="AL54" s="1069">
        <f t="shared" si="46"/>
        <v>1156082.8756228946</v>
      </c>
      <c r="AM54" s="1069">
        <f t="shared" si="46"/>
        <v>-1502580</v>
      </c>
    </row>
    <row r="55" spans="1:39">
      <c r="B55" s="1062">
        <v>2030</v>
      </c>
      <c r="C55" s="1065">
        <f t="shared" si="27"/>
        <v>9574135.1797881797</v>
      </c>
      <c r="D55" s="1065">
        <f t="shared" si="28"/>
        <v>109660.26378220871</v>
      </c>
      <c r="E55" s="1066">
        <f>'5.  2015-2027 LRAM'!AK426</f>
        <v>164660.9221893322</v>
      </c>
      <c r="F55" s="1066">
        <f>'5.  2015-2027 LRAM'!AL426</f>
        <v>576411.1819754095</v>
      </c>
      <c r="G55" s="1066">
        <f>'5.  2015-2027 LRAM'!AM426</f>
        <v>29455.107109305784</v>
      </c>
      <c r="H55" s="1066">
        <f>'5.  2015-2027 LRAM'!AN426</f>
        <v>148937.3436105304</v>
      </c>
      <c r="I55" s="1066">
        <f>'5.  2015-2027 LRAM'!AO426</f>
        <v>197.98256966660867</v>
      </c>
      <c r="J55" s="1066">
        <f>'5.  2015-2027 LRAM'!AP426</f>
        <v>0</v>
      </c>
      <c r="K55" s="1066">
        <f>'5.  2015-2027 LRAM'!AQ426</f>
        <v>0</v>
      </c>
      <c r="L55" s="1067">
        <f>'5.  2015-2027 LRAM'!AR426</f>
        <v>6183582</v>
      </c>
      <c r="M55" s="1067">
        <f>'5.  2015-2027 LRAM'!AS426</f>
        <v>3758.9820036214437</v>
      </c>
      <c r="N55" s="1067">
        <f t="shared" si="29"/>
        <v>65799.548678960069</v>
      </c>
      <c r="O55" s="1067">
        <f t="shared" si="30"/>
        <v>14793.196396444484</v>
      </c>
      <c r="P55" s="1067">
        <v>0</v>
      </c>
      <c r="Q55" s="1067"/>
      <c r="R55" s="1066">
        <f>'5.  2015-2027 LRAM'!AJ426</f>
        <v>9683795.4435703959</v>
      </c>
      <c r="S55" s="1067">
        <f>'5.  2015-2027 LRAM'!AT426</f>
        <v>80592.745075404528</v>
      </c>
      <c r="U55" s="1064">
        <f t="shared" si="31"/>
        <v>16871391.70810366</v>
      </c>
      <c r="V55" s="1064">
        <f ca="1">'5.  2015-2027 LRAM'!AY426</f>
        <v>16871391.708103664</v>
      </c>
      <c r="W55" s="1068">
        <f t="shared" ca="1" si="25"/>
        <v>0</v>
      </c>
      <c r="X55" s="1064"/>
      <c r="Y55" s="1062">
        <f t="shared" si="33"/>
        <v>2028</v>
      </c>
      <c r="Z55" s="1069">
        <f t="shared" ref="Z55:AM55" si="47">Z18-Z17</f>
        <v>7934046.491761595</v>
      </c>
      <c r="AA55" s="1069">
        <f t="shared" si="47"/>
        <v>90840.17086195806</v>
      </c>
      <c r="AB55" s="1069">
        <f t="shared" si="47"/>
        <v>2320283.2906006798</v>
      </c>
      <c r="AC55" s="1069">
        <f t="shared" si="47"/>
        <v>14457215.674200684</v>
      </c>
      <c r="AD55" s="1069">
        <f t="shared" si="47"/>
        <v>1198869.3566392688</v>
      </c>
      <c r="AE55" s="1069">
        <f t="shared" si="47"/>
        <v>4425183.805963546</v>
      </c>
      <c r="AF55" s="1069">
        <f t="shared" si="47"/>
        <v>-1215.6332521393006</v>
      </c>
      <c r="AG55" s="1069">
        <f t="shared" si="47"/>
        <v>0</v>
      </c>
      <c r="AH55" s="1069">
        <f t="shared" si="47"/>
        <v>-9062.9603289403021</v>
      </c>
      <c r="AI55" s="1069">
        <f t="shared" si="47"/>
        <v>2846168.6060792394</v>
      </c>
      <c r="AJ55" s="1069">
        <f t="shared" si="47"/>
        <v>814272.85289033502</v>
      </c>
      <c r="AK55" s="1069">
        <f t="shared" si="47"/>
        <v>6103877.9238802046</v>
      </c>
      <c r="AL55" s="1069">
        <f t="shared" si="47"/>
        <v>1396817.2261705566</v>
      </c>
      <c r="AM55" s="1069">
        <f t="shared" si="47"/>
        <v>-2337397.4736981392</v>
      </c>
    </row>
    <row r="56" spans="1:39">
      <c r="B56" s="1062">
        <v>2031</v>
      </c>
      <c r="C56" s="1065">
        <f t="shared" si="27"/>
        <v>9573928.5465249885</v>
      </c>
      <c r="D56" s="1065">
        <f t="shared" si="28"/>
        <v>109657.89704539935</v>
      </c>
      <c r="E56" s="1066">
        <f>'5.  2015-2027 LRAM'!AK427</f>
        <v>5377.7677782088549</v>
      </c>
      <c r="F56" s="1066">
        <f>'5.  2015-2027 LRAM'!AL427</f>
        <v>41535.70088062642</v>
      </c>
      <c r="G56" s="1066">
        <f>'5.  2015-2027 LRAM'!AM427</f>
        <v>769.43902895157953</v>
      </c>
      <c r="H56" s="1066">
        <f>'5.  2015-2027 LRAM'!AN427</f>
        <v>3602.7100710146283</v>
      </c>
      <c r="I56" s="1066">
        <f>'5.  2015-2027 LRAM'!AO427</f>
        <v>5.1717861893459656</v>
      </c>
      <c r="J56" s="1066">
        <f>'5.  2015-2027 LRAM'!AP427</f>
        <v>0</v>
      </c>
      <c r="K56" s="1066">
        <f>'5.  2015-2027 LRAM'!AQ427</f>
        <v>0</v>
      </c>
      <c r="L56" s="1067">
        <f>'5.  2015-2027 LRAM'!AR427</f>
        <v>6183582</v>
      </c>
      <c r="M56" s="1067">
        <f>'5.  2015-2027 LRAM'!AS427</f>
        <v>0</v>
      </c>
      <c r="N56" s="1067">
        <f t="shared" si="29"/>
        <v>2065.6060046349448</v>
      </c>
      <c r="O56" s="1067">
        <f t="shared" si="30"/>
        <v>464.39399536505596</v>
      </c>
      <c r="P56" s="1067">
        <v>0</v>
      </c>
      <c r="Q56" s="1067"/>
      <c r="R56" s="1066">
        <f>'5.  2015-2027 LRAM'!AJ427</f>
        <v>9683586.4435703959</v>
      </c>
      <c r="S56" s="1067">
        <f>'5.  2015-2027 LRAM'!AT427</f>
        <v>2530</v>
      </c>
      <c r="U56" s="1064">
        <f t="shared" si="31"/>
        <v>15920989.233115379</v>
      </c>
      <c r="V56" s="1064">
        <f ca="1">'5.  2015-2027 LRAM'!AY427</f>
        <v>15920989.233115388</v>
      </c>
      <c r="W56" s="1068">
        <f t="shared" ca="1" si="25"/>
        <v>0</v>
      </c>
      <c r="X56" s="1064"/>
      <c r="Y56" s="1062">
        <f t="shared" si="33"/>
        <v>2029</v>
      </c>
      <c r="Z56" s="1069">
        <f t="shared" ref="Z56:AM56" si="48">Z19-Z18</f>
        <v>8557274.7386730313</v>
      </c>
      <c r="AA56" s="1069">
        <f t="shared" si="48"/>
        <v>97976.14879519539</v>
      </c>
      <c r="AB56" s="1069">
        <f t="shared" si="48"/>
        <v>2186075.563080918</v>
      </c>
      <c r="AC56" s="1069">
        <f t="shared" si="48"/>
        <v>11241344.341121703</v>
      </c>
      <c r="AD56" s="1069">
        <f t="shared" si="48"/>
        <v>1012701.2147238068</v>
      </c>
      <c r="AE56" s="1069">
        <f t="shared" si="48"/>
        <v>5004096.381253466</v>
      </c>
      <c r="AF56" s="1069">
        <f t="shared" si="48"/>
        <v>0</v>
      </c>
      <c r="AG56" s="1069">
        <f t="shared" si="48"/>
        <v>0</v>
      </c>
      <c r="AH56" s="1069">
        <f t="shared" si="48"/>
        <v>-5118668.7458090354</v>
      </c>
      <c r="AI56" s="1069">
        <f t="shared" si="48"/>
        <v>2953524.1491722278</v>
      </c>
      <c r="AJ56" s="1069">
        <f t="shared" si="48"/>
        <v>791807.13069339562</v>
      </c>
      <c r="AK56" s="1069">
        <f t="shared" si="48"/>
        <v>4261201.3401471227</v>
      </c>
      <c r="AL56" s="1069">
        <f t="shared" si="48"/>
        <v>983288.50762351789</v>
      </c>
      <c r="AM56" s="1069">
        <f t="shared" si="48"/>
        <v>-3647200</v>
      </c>
    </row>
    <row r="57" spans="1:39">
      <c r="C57" s="1065"/>
      <c r="D57" s="1065"/>
      <c r="E57" s="1066"/>
      <c r="F57" s="1066"/>
      <c r="G57" s="1066"/>
      <c r="H57" s="1066"/>
      <c r="I57" s="1067"/>
      <c r="J57" s="1067"/>
      <c r="K57" s="1067"/>
      <c r="L57" s="1067"/>
      <c r="M57" s="1067"/>
      <c r="N57" s="1067"/>
      <c r="O57" s="1067"/>
      <c r="P57" s="1067"/>
      <c r="Q57" s="1067"/>
      <c r="R57" s="1066"/>
      <c r="S57" s="1067"/>
      <c r="U57" s="1064"/>
      <c r="V57" s="1064"/>
      <c r="W57" s="1068"/>
      <c r="Y57" s="1062">
        <f t="shared" si="33"/>
        <v>2030</v>
      </c>
      <c r="Z57" s="1069">
        <f t="shared" ref="Z57:AM57" si="49">Z20-Z19</f>
        <v>6489693.4211772829</v>
      </c>
      <c r="AA57" s="1069">
        <f t="shared" si="49"/>
        <v>74292.074575477862</v>
      </c>
      <c r="AB57" s="1069">
        <f t="shared" si="49"/>
        <v>1044476.7447482646</v>
      </c>
      <c r="AC57" s="1069">
        <f t="shared" si="49"/>
        <v>9033056.6966780722</v>
      </c>
      <c r="AD57" s="1069">
        <f t="shared" si="49"/>
        <v>1049287.8103049304</v>
      </c>
      <c r="AE57" s="1069">
        <f t="shared" si="49"/>
        <v>5943407.5315715149</v>
      </c>
      <c r="AF57" s="1069">
        <f t="shared" si="49"/>
        <v>-769.15986813578616</v>
      </c>
      <c r="AG57" s="1069">
        <f t="shared" si="49"/>
        <v>0</v>
      </c>
      <c r="AH57" s="1069">
        <f t="shared" si="49"/>
        <v>0</v>
      </c>
      <c r="AI57" s="1069">
        <f t="shared" si="49"/>
        <v>1414139.6703681871</v>
      </c>
      <c r="AJ57" s="1069">
        <f t="shared" si="49"/>
        <v>759078.67400189675</v>
      </c>
      <c r="AK57" s="1069">
        <f t="shared" si="49"/>
        <v>5423886.2244553044</v>
      </c>
      <c r="AL57" s="1069">
        <f t="shared" si="49"/>
        <v>1244581.7251940668</v>
      </c>
      <c r="AM57" s="1069">
        <f t="shared" si="49"/>
        <v>-1630534.6401480865</v>
      </c>
    </row>
    <row r="58" spans="1:39">
      <c r="A58" s="1062">
        <v>2017</v>
      </c>
      <c r="B58" s="1062">
        <v>2017</v>
      </c>
      <c r="C58" s="1065">
        <f t="shared" ref="C58:C72" si="50">R58*$C$1</f>
        <v>23891199.184463039</v>
      </c>
      <c r="D58" s="1065">
        <f t="shared" ref="D58:D72" si="51">R58*$D$1</f>
        <v>273645.10271093436</v>
      </c>
      <c r="E58" s="1066">
        <f>'5.  2015-2027 LRAM'!AK602</f>
        <v>3204630.331712625</v>
      </c>
      <c r="F58" s="1066">
        <f>'5.  2015-2027 LRAM'!AL602</f>
        <v>12046549.960934322</v>
      </c>
      <c r="G58" s="1066">
        <f>'5.  2015-2027 LRAM'!AM602</f>
        <v>944872.00712643203</v>
      </c>
      <c r="H58" s="1066">
        <f>'5.  2015-2027 LRAM'!AN602</f>
        <v>9394425.4864947312</v>
      </c>
      <c r="I58" s="1066">
        <f>'5.  2015-2027 LRAM'!AO602</f>
        <v>0</v>
      </c>
      <c r="J58" s="1066">
        <f>'5.  2015-2027 LRAM'!AP602</f>
        <v>0</v>
      </c>
      <c r="K58" s="1066">
        <f>'5.  2015-2027 LRAM'!AQ602</f>
        <v>5118668.7458090354</v>
      </c>
      <c r="L58" s="1067">
        <f>'5.  2015-2027 LRAM'!AR602</f>
        <v>11536999.504083337</v>
      </c>
      <c r="M58" s="1067">
        <f>'5.  2015-2027 LRAM'!AS602</f>
        <v>643886.56884125061</v>
      </c>
      <c r="N58" s="1067">
        <f t="shared" ref="N58:N72" si="52">S58*$N$1</f>
        <v>5146662.6847426705</v>
      </c>
      <c r="O58" s="1067">
        <f t="shared" ref="O58:O72" si="53">S58*$O$1</f>
        <v>1157083.8008801651</v>
      </c>
      <c r="P58" s="1067">
        <v>3647200</v>
      </c>
      <c r="Q58" s="1067"/>
      <c r="R58" s="1066">
        <f>'5.  2015-2027 LRAM'!AJ602</f>
        <v>24164844.287173994</v>
      </c>
      <c r="S58" s="1067">
        <f>'5.  2015-2027 LRAM'!AT602</f>
        <v>6303746.4856228335</v>
      </c>
      <c r="U58" s="1064">
        <f t="shared" ref="U58:U72" si="54">SUM(C58:P58)</f>
        <v>77005823.377798542</v>
      </c>
      <c r="V58" s="1064">
        <f>'5.  2015-2027 LRAM'!$D$602</f>
        <v>77005823.377798542</v>
      </c>
      <c r="W58" s="1068">
        <f t="shared" si="25"/>
        <v>0</v>
      </c>
      <c r="Y58" s="1062">
        <f t="shared" si="33"/>
        <v>2031</v>
      </c>
      <c r="Z58" s="1069">
        <f t="shared" ref="Z58:AM58" si="55">Z21-Z20</f>
        <v>6200875.1463771164</v>
      </c>
      <c r="AA58" s="1069">
        <f t="shared" si="55"/>
        <v>70981.597648080904</v>
      </c>
      <c r="AB58" s="1069">
        <f t="shared" si="55"/>
        <v>1689102.483994294</v>
      </c>
      <c r="AC58" s="1069">
        <f t="shared" si="55"/>
        <v>8735562.6054855585</v>
      </c>
      <c r="AD58" s="1069">
        <f t="shared" si="55"/>
        <v>1120153.8137640748</v>
      </c>
      <c r="AE58" s="1069">
        <f t="shared" si="55"/>
        <v>5785181.4614422768</v>
      </c>
      <c r="AF58" s="1069">
        <f t="shared" si="55"/>
        <v>-422.95790706784476</v>
      </c>
      <c r="AG58" s="1069">
        <f t="shared" si="55"/>
        <v>0</v>
      </c>
      <c r="AH58" s="1069">
        <f t="shared" si="55"/>
        <v>-3933123</v>
      </c>
      <c r="AI58" s="1069">
        <f t="shared" si="55"/>
        <v>1557014.4859593362</v>
      </c>
      <c r="AJ58" s="1069">
        <f t="shared" si="55"/>
        <v>541871.12969658058</v>
      </c>
      <c r="AK58" s="1069">
        <f t="shared" si="55"/>
        <v>2955391.5019339323</v>
      </c>
      <c r="AL58" s="1069">
        <f t="shared" si="55"/>
        <v>689192.49793247133</v>
      </c>
      <c r="AM58" s="1069">
        <f t="shared" si="55"/>
        <v>-321651.90258580621</v>
      </c>
    </row>
    <row r="59" spans="1:39">
      <c r="B59" s="1062">
        <v>2018</v>
      </c>
      <c r="C59" s="1065">
        <f t="shared" si="50"/>
        <v>18838514.728619892</v>
      </c>
      <c r="D59" s="1065">
        <f t="shared" si="51"/>
        <v>215772.64741014302</v>
      </c>
      <c r="E59" s="1066">
        <f>'5.  2015-2027 LRAM'!AK617</f>
        <v>3216693.4565707273</v>
      </c>
      <c r="F59" s="1066">
        <f>'5.  2015-2027 LRAM'!AL617</f>
        <v>12092884.768595396</v>
      </c>
      <c r="G59" s="1066">
        <f>'5.  2015-2027 LRAM'!AM617</f>
        <v>951807.52854287345</v>
      </c>
      <c r="H59" s="1066">
        <f>'5.  2015-2027 LRAM'!AN617</f>
        <v>9275420.2182595301</v>
      </c>
      <c r="I59" s="1066">
        <f>'5.  2015-2027 LRAM'!AO617</f>
        <v>0</v>
      </c>
      <c r="J59" s="1066">
        <f>'5.  2015-2027 LRAM'!AP617</f>
        <v>0</v>
      </c>
      <c r="K59" s="1066">
        <f>'5.  2015-2027 LRAM'!AQ617</f>
        <v>5118668.7458090354</v>
      </c>
      <c r="L59" s="1067">
        <f>'5.  2015-2027 LRAM'!AR617</f>
        <v>9133477.0718688909</v>
      </c>
      <c r="M59" s="1067">
        <f>'5.  2015-2027 LRAM'!AS617</f>
        <v>643777.40646628162</v>
      </c>
      <c r="N59" s="1067">
        <f t="shared" si="52"/>
        <v>5145373.2468832061</v>
      </c>
      <c r="O59" s="1067">
        <f t="shared" si="53"/>
        <v>1156793.9066805993</v>
      </c>
      <c r="P59" s="1067">
        <v>3647200</v>
      </c>
      <c r="Q59" s="1067"/>
      <c r="R59" s="1066">
        <f>'5.  2015-2027 LRAM'!AJ617</f>
        <v>19054287.37603005</v>
      </c>
      <c r="S59" s="1067">
        <f>'5.  2015-2027 LRAM'!AT617</f>
        <v>6302167.1535638031</v>
      </c>
      <c r="U59" s="1064">
        <f t="shared" si="54"/>
        <v>69436383.725706577</v>
      </c>
      <c r="V59" s="1064">
        <f ca="1">'5.  2015-2027 LRAM'!AY617</f>
        <v>69436383.725706577</v>
      </c>
      <c r="W59" s="1068">
        <f t="shared" ca="1" si="25"/>
        <v>0</v>
      </c>
      <c r="Z59" s="1069"/>
      <c r="AA59" s="1069"/>
      <c r="AB59" s="1069"/>
      <c r="AC59" s="1069"/>
      <c r="AD59" s="1069"/>
      <c r="AE59" s="1069"/>
      <c r="AF59" s="1069"/>
      <c r="AG59" s="1069"/>
      <c r="AH59" s="1069"/>
      <c r="AI59" s="1069"/>
      <c r="AJ59" s="1069"/>
      <c r="AK59" s="1069"/>
      <c r="AL59" s="1069"/>
      <c r="AM59" s="1069"/>
    </row>
    <row r="60" spans="1:39">
      <c r="B60" s="1062">
        <v>2019</v>
      </c>
      <c r="C60" s="1065">
        <f t="shared" si="50"/>
        <v>18838472.303406015</v>
      </c>
      <c r="D60" s="1065">
        <f t="shared" si="51"/>
        <v>215772.16148007652</v>
      </c>
      <c r="E60" s="1066">
        <f>'5.  2015-2027 LRAM'!AK618</f>
        <v>3214069.6908473894</v>
      </c>
      <c r="F60" s="1066">
        <f>'5.  2015-2027 LRAM'!AL618</f>
        <v>12085214.430007916</v>
      </c>
      <c r="G60" s="1066">
        <f>'5.  2015-2027 LRAM'!AM618</f>
        <v>951698.72317213309</v>
      </c>
      <c r="H60" s="1066">
        <f>'5.  2015-2027 LRAM'!AN618</f>
        <v>9275369.9260512982</v>
      </c>
      <c r="I60" s="1066">
        <f>'5.  2015-2027 LRAM'!AO618</f>
        <v>0</v>
      </c>
      <c r="J60" s="1066">
        <f>'5.  2015-2027 LRAM'!AP618</f>
        <v>0</v>
      </c>
      <c r="K60" s="1066">
        <f>'5.  2015-2027 LRAM'!AQ618</f>
        <v>5118668.7458090354</v>
      </c>
      <c r="L60" s="1067">
        <f>'5.  2015-2027 LRAM'!AR618</f>
        <v>9133453.6396544408</v>
      </c>
      <c r="M60" s="1067">
        <f>'5.  2015-2027 LRAM'!AS618</f>
        <v>604537.24409131263</v>
      </c>
      <c r="N60" s="1067">
        <f t="shared" si="52"/>
        <v>5144083.8090237416</v>
      </c>
      <c r="O60" s="1067">
        <f t="shared" si="53"/>
        <v>1156504.0124810338</v>
      </c>
      <c r="P60" s="1067">
        <v>3647200</v>
      </c>
      <c r="Q60" s="1067"/>
      <c r="R60" s="1066">
        <f>'5.  2015-2027 LRAM'!AJ618</f>
        <v>19054244.464886107</v>
      </c>
      <c r="S60" s="1067">
        <f>'5.  2015-2027 LRAM'!AT618</f>
        <v>6300587.8215047736</v>
      </c>
      <c r="U60" s="1064">
        <f t="shared" si="54"/>
        <v>69385044.686024398</v>
      </c>
      <c r="V60" s="1064">
        <f ca="1">'5.  2015-2027 LRAM'!AY618</f>
        <v>69385044.686024398</v>
      </c>
      <c r="W60" s="1068">
        <f t="shared" ca="1" si="25"/>
        <v>0</v>
      </c>
    </row>
    <row r="61" spans="1:39">
      <c r="B61" s="1062">
        <v>2020</v>
      </c>
      <c r="C61" s="1065">
        <f t="shared" si="50"/>
        <v>18838429.878192142</v>
      </c>
      <c r="D61" s="1065">
        <f t="shared" si="51"/>
        <v>215771.67555001003</v>
      </c>
      <c r="E61" s="1066">
        <f>'5.  2015-2027 LRAM'!AK619</f>
        <v>3211445.925124052</v>
      </c>
      <c r="F61" s="1066">
        <f>'5.  2015-2027 LRAM'!AL619</f>
        <v>12076468.015573399</v>
      </c>
      <c r="G61" s="1066">
        <f>'5.  2015-2027 LRAM'!AM619</f>
        <v>951589.91780139273</v>
      </c>
      <c r="H61" s="1066">
        <f>'5.  2015-2027 LRAM'!AN619</f>
        <v>9077326.709690107</v>
      </c>
      <c r="I61" s="1066">
        <f>'5.  2015-2027 LRAM'!AO619</f>
        <v>0</v>
      </c>
      <c r="J61" s="1066">
        <f>'5.  2015-2027 LRAM'!AP619</f>
        <v>0</v>
      </c>
      <c r="K61" s="1066">
        <f>'5.  2015-2027 LRAM'!AQ619</f>
        <v>5118668.7458090354</v>
      </c>
      <c r="L61" s="1067">
        <f>'5.  2015-2027 LRAM'!AR619</f>
        <v>9133430.2074399944</v>
      </c>
      <c r="M61" s="1067">
        <f>'5.  2015-2027 LRAM'!AS619</f>
        <v>604428.08171634376</v>
      </c>
      <c r="N61" s="1067">
        <f t="shared" si="52"/>
        <v>5142262.048984427</v>
      </c>
      <c r="O61" s="1067">
        <f t="shared" si="53"/>
        <v>1156094.4404613187</v>
      </c>
      <c r="P61" s="1067">
        <v>3647200</v>
      </c>
      <c r="Q61" s="1067"/>
      <c r="R61" s="1066">
        <f>'5.  2015-2027 LRAM'!AJ619</f>
        <v>19054201.553742167</v>
      </c>
      <c r="S61" s="1067">
        <f>'5.  2015-2027 LRAM'!AT619</f>
        <v>6298356.4894457432</v>
      </c>
      <c r="U61" s="1064">
        <f t="shared" si="54"/>
        <v>69173115.646342218</v>
      </c>
      <c r="V61" s="1064">
        <f ca="1">'5.  2015-2027 LRAM'!AY619</f>
        <v>69173115.646342218</v>
      </c>
      <c r="W61" s="1068">
        <f t="shared" ca="1" si="25"/>
        <v>0</v>
      </c>
    </row>
    <row r="62" spans="1:39">
      <c r="B62" s="1062">
        <v>2021</v>
      </c>
      <c r="C62" s="1065">
        <f t="shared" si="50"/>
        <v>18838290.47489018</v>
      </c>
      <c r="D62" s="1065">
        <f t="shared" si="51"/>
        <v>215770.07885197119</v>
      </c>
      <c r="E62" s="1066">
        <f>'5.  2015-2027 LRAM'!AK620</f>
        <v>3058921.9660161808</v>
      </c>
      <c r="F62" s="1066">
        <f>'5.  2015-2027 LRAM'!AL620</f>
        <v>12076468.015573399</v>
      </c>
      <c r="G62" s="1066">
        <f>'5.  2015-2027 LRAM'!AM620</f>
        <v>951589.91780139273</v>
      </c>
      <c r="H62" s="1066">
        <f>'5.  2015-2027 LRAM'!AN620</f>
        <v>9077326.709690107</v>
      </c>
      <c r="I62" s="1066">
        <f>'5.  2015-2027 LRAM'!AO620</f>
        <v>0</v>
      </c>
      <c r="J62" s="1066">
        <f>'5.  2015-2027 LRAM'!AP620</f>
        <v>0</v>
      </c>
      <c r="K62" s="1066">
        <f>'5.  2015-2027 LRAM'!AQ620</f>
        <v>5118668.7458090354</v>
      </c>
      <c r="L62" s="1067">
        <f>'5.  2015-2027 LRAM'!AR620</f>
        <v>9003961</v>
      </c>
      <c r="M62" s="1067">
        <f>'5.  2015-2027 LRAM'!AS620</f>
        <v>588573.08171634376</v>
      </c>
      <c r="N62" s="1067">
        <f t="shared" si="52"/>
        <v>5142262.048984427</v>
      </c>
      <c r="O62" s="1067">
        <f t="shared" si="53"/>
        <v>1156094.4404613187</v>
      </c>
      <c r="P62" s="1067">
        <v>3647200</v>
      </c>
      <c r="Q62" s="1067"/>
      <c r="R62" s="1066">
        <f>'5.  2015-2027 LRAM'!AJ620</f>
        <v>19054060.553742167</v>
      </c>
      <c r="S62" s="1067">
        <f>'5.  2015-2027 LRAM'!AT620</f>
        <v>6298356.4894457432</v>
      </c>
      <c r="U62" s="1064">
        <f t="shared" si="54"/>
        <v>68875126.479794353</v>
      </c>
      <c r="V62" s="1064">
        <f ca="1">'5.  2015-2027 LRAM'!AY620</f>
        <v>68875126.479794353</v>
      </c>
      <c r="W62" s="1068">
        <f t="shared" ca="1" si="25"/>
        <v>0</v>
      </c>
    </row>
    <row r="63" spans="1:39">
      <c r="B63" s="1062">
        <v>2022</v>
      </c>
      <c r="C63" s="1065">
        <f t="shared" si="50"/>
        <v>18837940.144803319</v>
      </c>
      <c r="D63" s="1065">
        <f t="shared" si="51"/>
        <v>215766.06623996867</v>
      </c>
      <c r="E63" s="1066">
        <f>'5.  2015-2027 LRAM'!AK621</f>
        <v>2738220.2668990218</v>
      </c>
      <c r="F63" s="1066">
        <f>'5.  2015-2027 LRAM'!AL621</f>
        <v>11261620.590430954</v>
      </c>
      <c r="G63" s="1066">
        <f>'5.  2015-2027 LRAM'!AM621</f>
        <v>884856.89713073161</v>
      </c>
      <c r="H63" s="1066">
        <f>'5.  2015-2027 LRAM'!AN621</f>
        <v>7419763.8745121006</v>
      </c>
      <c r="I63" s="1066">
        <f>'5.  2015-2027 LRAM'!AO621</f>
        <v>0</v>
      </c>
      <c r="J63" s="1066">
        <f>'5.  2015-2027 LRAM'!AP621</f>
        <v>0</v>
      </c>
      <c r="K63" s="1066">
        <f>'5.  2015-2027 LRAM'!AQ621</f>
        <v>5118668.7458090354</v>
      </c>
      <c r="L63" s="1067">
        <f>'5.  2015-2027 LRAM'!AR621</f>
        <v>9003961</v>
      </c>
      <c r="M63" s="1067">
        <f>'5.  2015-2027 LRAM'!AS621</f>
        <v>524778.09073104057</v>
      </c>
      <c r="N63" s="1067">
        <f t="shared" si="52"/>
        <v>4807806.3107584678</v>
      </c>
      <c r="O63" s="1067">
        <f t="shared" si="53"/>
        <v>1080901.3803138335</v>
      </c>
      <c r="P63" s="1067">
        <v>3647200</v>
      </c>
      <c r="Q63" s="1067"/>
      <c r="R63" s="1066">
        <f>'5.  2015-2027 LRAM'!AJ621</f>
        <v>19053706.211043302</v>
      </c>
      <c r="S63" s="1067">
        <f>'5.  2015-2027 LRAM'!AT621</f>
        <v>5888707.6910722991</v>
      </c>
      <c r="U63" s="1064">
        <f t="shared" si="54"/>
        <v>65541483.367628478</v>
      </c>
      <c r="V63" s="1064">
        <f ca="1">'5.  2015-2027 LRAM'!AY621</f>
        <v>65541483.367628485</v>
      </c>
      <c r="W63" s="1068">
        <f t="shared" ca="1" si="25"/>
        <v>0</v>
      </c>
    </row>
    <row r="64" spans="1:39">
      <c r="B64" s="1062">
        <v>2023</v>
      </c>
      <c r="C64" s="1065">
        <f t="shared" si="50"/>
        <v>18837940.144803319</v>
      </c>
      <c r="D64" s="1065">
        <f t="shared" si="51"/>
        <v>215766.06623996867</v>
      </c>
      <c r="E64" s="1066">
        <f>'5.  2015-2027 LRAM'!AK622</f>
        <v>2588825.2017128873</v>
      </c>
      <c r="F64" s="1066">
        <f>'5.  2015-2027 LRAM'!AL622</f>
        <v>11261620.590430954</v>
      </c>
      <c r="G64" s="1066">
        <f>'5.  2015-2027 LRAM'!AM622</f>
        <v>884856.89713073161</v>
      </c>
      <c r="H64" s="1066">
        <f>'5.  2015-2027 LRAM'!AN622</f>
        <v>7419763.8745121006</v>
      </c>
      <c r="I64" s="1066">
        <f>'5.  2015-2027 LRAM'!AO622</f>
        <v>0</v>
      </c>
      <c r="J64" s="1066">
        <f>'5.  2015-2027 LRAM'!AP622</f>
        <v>0</v>
      </c>
      <c r="K64" s="1066">
        <f>'5.  2015-2027 LRAM'!AQ622</f>
        <v>5118668.7458090354</v>
      </c>
      <c r="L64" s="1067">
        <f>'5.  2015-2027 LRAM'!AR622</f>
        <v>9003961</v>
      </c>
      <c r="M64" s="1067">
        <f>'5.  2015-2027 LRAM'!AS622</f>
        <v>488231.09073104052</v>
      </c>
      <c r="N64" s="1067">
        <f t="shared" si="52"/>
        <v>4807806.3107584678</v>
      </c>
      <c r="O64" s="1067">
        <f t="shared" si="53"/>
        <v>1080901.3803138335</v>
      </c>
      <c r="P64" s="1067">
        <v>3647200</v>
      </c>
      <c r="Q64" s="1067"/>
      <c r="R64" s="1066">
        <f>'5.  2015-2027 LRAM'!AJ622</f>
        <v>19053706.211043302</v>
      </c>
      <c r="S64" s="1067">
        <f>'5.  2015-2027 LRAM'!AT622</f>
        <v>5888707.6910722991</v>
      </c>
      <c r="U64" s="1064">
        <f t="shared" si="54"/>
        <v>65355541.302442335</v>
      </c>
      <c r="V64" s="1064">
        <f ca="1">'5.  2015-2027 LRAM'!AY622</f>
        <v>65355541.302442349</v>
      </c>
      <c r="W64" s="1068">
        <f t="shared" ca="1" si="25"/>
        <v>0</v>
      </c>
    </row>
    <row r="65" spans="1:23">
      <c r="B65" s="1062">
        <v>2024</v>
      </c>
      <c r="C65" s="1065">
        <f t="shared" si="50"/>
        <v>18837699.766838882</v>
      </c>
      <c r="D65" s="1065">
        <f t="shared" si="51"/>
        <v>215763.31299797943</v>
      </c>
      <c r="E65" s="1066">
        <f>'5.  2015-2027 LRAM'!AK623</f>
        <v>2508023.7945048595</v>
      </c>
      <c r="F65" s="1066">
        <f>'5.  2015-2027 LRAM'!AL623</f>
        <v>11261620.590430954</v>
      </c>
      <c r="G65" s="1066">
        <f>'5.  2015-2027 LRAM'!AM623</f>
        <v>884856.89713073161</v>
      </c>
      <c r="H65" s="1066">
        <f>'5.  2015-2027 LRAM'!AN623</f>
        <v>7419763.8745121006</v>
      </c>
      <c r="I65" s="1066">
        <f>'5.  2015-2027 LRAM'!AO623</f>
        <v>0</v>
      </c>
      <c r="J65" s="1066">
        <f>'5.  2015-2027 LRAM'!AP623</f>
        <v>0</v>
      </c>
      <c r="K65" s="1066">
        <f>'5.  2015-2027 LRAM'!AQ623</f>
        <v>5118668.7458090354</v>
      </c>
      <c r="L65" s="1067">
        <f>'5.  2015-2027 LRAM'!AR623</f>
        <v>9003847</v>
      </c>
      <c r="M65" s="1067">
        <f>'5.  2015-2027 LRAM'!AS623</f>
        <v>472372.09073104052</v>
      </c>
      <c r="N65" s="1067">
        <f t="shared" si="52"/>
        <v>4807806.3107584678</v>
      </c>
      <c r="O65" s="1067">
        <f t="shared" si="53"/>
        <v>1080901.3803138335</v>
      </c>
      <c r="P65" s="1067">
        <v>3647200</v>
      </c>
      <c r="Q65" s="1067"/>
      <c r="R65" s="1066">
        <f>'5.  2015-2027 LRAM'!AJ623</f>
        <v>19053463.079836875</v>
      </c>
      <c r="S65" s="1067">
        <f>'5.  2015-2027 LRAM'!AT623</f>
        <v>5888707.6910722991</v>
      </c>
      <c r="U65" s="1064">
        <f t="shared" si="54"/>
        <v>65258523.764027886</v>
      </c>
      <c r="V65" s="1064">
        <f ca="1">'5.  2015-2027 LRAM'!AY623</f>
        <v>65258523.764027901</v>
      </c>
      <c r="W65" s="1068">
        <f t="shared" ca="1" si="25"/>
        <v>0</v>
      </c>
    </row>
    <row r="66" spans="1:23">
      <c r="B66" s="1062">
        <v>2025</v>
      </c>
      <c r="C66" s="1065">
        <f t="shared" si="50"/>
        <v>18837663.940608039</v>
      </c>
      <c r="D66" s="1065">
        <f t="shared" si="51"/>
        <v>215762.90265136844</v>
      </c>
      <c r="E66" s="1066">
        <f>'5.  2015-2027 LRAM'!AK624</f>
        <v>2404354.3490275638</v>
      </c>
      <c r="F66" s="1066">
        <f>'5.  2015-2027 LRAM'!AL624</f>
        <v>11178977.84102509</v>
      </c>
      <c r="G66" s="1066">
        <f>'5.  2015-2027 LRAM'!AM624</f>
        <v>878032.49724913365</v>
      </c>
      <c r="H66" s="1066">
        <f>'5.  2015-2027 LRAM'!AN624</f>
        <v>7392798.7593932971</v>
      </c>
      <c r="I66" s="1066">
        <f>'5.  2015-2027 LRAM'!AO624</f>
        <v>0</v>
      </c>
      <c r="J66" s="1066">
        <f>'5.  2015-2027 LRAM'!AP624</f>
        <v>0</v>
      </c>
      <c r="K66" s="1066">
        <f>'5.  2015-2027 LRAM'!AQ624</f>
        <v>5118668.7458090354</v>
      </c>
      <c r="L66" s="1067">
        <f>'5.  2015-2027 LRAM'!AR624</f>
        <v>9003847</v>
      </c>
      <c r="M66" s="1067">
        <f>'5.  2015-2027 LRAM'!AS624</f>
        <v>435474.87674536183</v>
      </c>
      <c r="N66" s="1067">
        <f t="shared" si="52"/>
        <v>4804627.4219663637</v>
      </c>
      <c r="O66" s="1067">
        <f t="shared" si="53"/>
        <v>1080186.6956819752</v>
      </c>
      <c r="P66" s="1067">
        <v>3647200</v>
      </c>
      <c r="Q66" s="1067"/>
      <c r="R66" s="1066">
        <f>'5.  2015-2027 LRAM'!AJ624</f>
        <v>19053426.843259424</v>
      </c>
      <c r="S66" s="1067">
        <f>'5.  2015-2027 LRAM'!AT624</f>
        <v>5884814.117648337</v>
      </c>
      <c r="U66" s="1064">
        <f t="shared" si="54"/>
        <v>64997595.030157231</v>
      </c>
      <c r="V66" s="1064">
        <f ca="1">'5.  2015-2027 LRAM'!AY624</f>
        <v>64997595.030157238</v>
      </c>
      <c r="W66" s="1068">
        <f t="shared" ca="1" si="25"/>
        <v>0</v>
      </c>
    </row>
    <row r="67" spans="1:23">
      <c r="B67" s="1062">
        <v>2026</v>
      </c>
      <c r="C67" s="1065">
        <f t="shared" si="50"/>
        <v>18815496.914093163</v>
      </c>
      <c r="D67" s="1065">
        <f t="shared" si="51"/>
        <v>215509.00588375016</v>
      </c>
      <c r="E67" s="1066">
        <f>'5.  2015-2027 LRAM'!AK625</f>
        <v>2292840.0376067632</v>
      </c>
      <c r="F67" s="1066">
        <f>'5.  2015-2027 LRAM'!AL625</f>
        <v>11107727.65920691</v>
      </c>
      <c r="G67" s="1066">
        <f>'5.  2015-2027 LRAM'!AM625</f>
        <v>878032.49724913365</v>
      </c>
      <c r="H67" s="1066">
        <f>'5.  2015-2027 LRAM'!AN625</f>
        <v>7383892.4866660237</v>
      </c>
      <c r="I67" s="1066">
        <f>'5.  2015-2027 LRAM'!AO625</f>
        <v>0</v>
      </c>
      <c r="J67" s="1066">
        <f>'5.  2015-2027 LRAM'!AP625</f>
        <v>0</v>
      </c>
      <c r="K67" s="1066">
        <f>'5.  2015-2027 LRAM'!AQ625</f>
        <v>5118668.7458090354</v>
      </c>
      <c r="L67" s="1067">
        <f>'5.  2015-2027 LRAM'!AR625</f>
        <v>8993310</v>
      </c>
      <c r="M67" s="1067">
        <f>'5.  2015-2027 LRAM'!AS625</f>
        <v>416521.87674536183</v>
      </c>
      <c r="N67" s="1067">
        <f t="shared" si="52"/>
        <v>4472891.9140670532</v>
      </c>
      <c r="O67" s="1067">
        <f t="shared" si="53"/>
        <v>1005605.2035812862</v>
      </c>
      <c r="P67" s="1067">
        <v>3647200</v>
      </c>
      <c r="Q67" s="1067"/>
      <c r="R67" s="1066">
        <f>'5.  2015-2027 LRAM'!AJ625</f>
        <v>19031005.919976927</v>
      </c>
      <c r="S67" s="1067">
        <f>'5.  2015-2027 LRAM'!AT625</f>
        <v>5478497.117648337</v>
      </c>
      <c r="U67" s="1064">
        <f t="shared" si="54"/>
        <v>64347696.340908475</v>
      </c>
      <c r="V67" s="1064">
        <f ca="1">'5.  2015-2027 LRAM'!AY625</f>
        <v>64347696.340908483</v>
      </c>
      <c r="W67" s="1068">
        <f t="shared" ca="1" si="25"/>
        <v>0</v>
      </c>
    </row>
    <row r="68" spans="1:23">
      <c r="B68" s="1062">
        <v>2027</v>
      </c>
      <c r="C68" s="1065">
        <f t="shared" si="50"/>
        <v>18467549.491917554</v>
      </c>
      <c r="D68" s="1065">
        <f t="shared" si="51"/>
        <v>211523.684454545</v>
      </c>
      <c r="E68" s="1066">
        <f>'5.  2015-2027 LRAM'!AK626</f>
        <v>2044464.3392575358</v>
      </c>
      <c r="F68" s="1066">
        <f>'5.  2015-2027 LRAM'!AL626</f>
        <v>10361874.508862825</v>
      </c>
      <c r="G68" s="1066">
        <f>'5.  2015-2027 LRAM'!AM626</f>
        <v>854719.88651106716</v>
      </c>
      <c r="H68" s="1066">
        <f>'5.  2015-2027 LRAM'!AN626</f>
        <v>5005137.6746745901</v>
      </c>
      <c r="I68" s="1066">
        <f>'5.  2015-2027 LRAM'!AO626</f>
        <v>0</v>
      </c>
      <c r="J68" s="1066">
        <f>'5.  2015-2027 LRAM'!AP626</f>
        <v>0</v>
      </c>
      <c r="K68" s="1066">
        <f>'5.  2015-2027 LRAM'!AQ626</f>
        <v>5118668.7458090354</v>
      </c>
      <c r="L68" s="1067">
        <f>'5.  2015-2027 LRAM'!AR626</f>
        <v>8808698</v>
      </c>
      <c r="M68" s="1067">
        <f>'5.  2015-2027 LRAM'!AS626</f>
        <v>402226.1571166428</v>
      </c>
      <c r="N68" s="1067">
        <f t="shared" si="52"/>
        <v>4404305.7881216602</v>
      </c>
      <c r="O68" s="1067">
        <f t="shared" si="53"/>
        <v>990185.52287600061</v>
      </c>
      <c r="P68" s="1067">
        <v>3647200</v>
      </c>
      <c r="Q68" s="1067"/>
      <c r="R68" s="1066">
        <f>'5.  2015-2027 LRAM'!AJ626</f>
        <v>18679073.176372115</v>
      </c>
      <c r="S68" s="1067">
        <f>'5.  2015-2027 LRAM'!AT626</f>
        <v>5394491.3109976593</v>
      </c>
      <c r="U68" s="1064">
        <f t="shared" si="54"/>
        <v>60316553.799601458</v>
      </c>
      <c r="V68" s="1064">
        <f ca="1">'5.  2015-2027 LRAM'!AY626</f>
        <v>60316553.799601458</v>
      </c>
      <c r="W68" s="1068">
        <f t="shared" ca="1" si="25"/>
        <v>0</v>
      </c>
    </row>
    <row r="69" spans="1:23">
      <c r="B69" s="1062">
        <v>2028</v>
      </c>
      <c r="C69" s="1065">
        <f t="shared" si="50"/>
        <v>18407782.149633639</v>
      </c>
      <c r="D69" s="1065">
        <f t="shared" si="51"/>
        <v>210839.12105562285</v>
      </c>
      <c r="E69" s="1066">
        <f>'5.  2015-2027 LRAM'!AK627</f>
        <v>1926263.0749781495</v>
      </c>
      <c r="F69" s="1066">
        <f>'5.  2015-2027 LRAM'!AL627</f>
        <v>9914587.6802734546</v>
      </c>
      <c r="G69" s="1066">
        <f>'5.  2015-2027 LRAM'!AM627</f>
        <v>818432.61426096328</v>
      </c>
      <c r="H69" s="1066">
        <f>'5.  2015-2027 LRAM'!AN627</f>
        <v>3417050.9633614211</v>
      </c>
      <c r="I69" s="1066">
        <f>'5.  2015-2027 LRAM'!AO627</f>
        <v>0</v>
      </c>
      <c r="J69" s="1066">
        <f>'5.  2015-2027 LRAM'!AP627</f>
        <v>0</v>
      </c>
      <c r="K69" s="1066">
        <f>'5.  2015-2027 LRAM'!AQ627</f>
        <v>5118668.7458090354</v>
      </c>
      <c r="L69" s="1067">
        <f>'5.  2015-2027 LRAM'!AR627</f>
        <v>8801844</v>
      </c>
      <c r="M69" s="1067">
        <f>'5.  2015-2027 LRAM'!AS627</f>
        <v>387522.1571166428</v>
      </c>
      <c r="N69" s="1067">
        <f t="shared" si="52"/>
        <v>4404305.7881216602</v>
      </c>
      <c r="O69" s="1067">
        <f t="shared" si="53"/>
        <v>990185.52287600061</v>
      </c>
      <c r="P69" s="1067">
        <v>3647200</v>
      </c>
      <c r="Q69" s="1067"/>
      <c r="R69" s="1066">
        <f>'5.  2015-2027 LRAM'!AJ627</f>
        <v>18618621.270689275</v>
      </c>
      <c r="S69" s="1067">
        <f>'5.  2015-2027 LRAM'!AT627</f>
        <v>5394491.3109976593</v>
      </c>
      <c r="U69" s="1064">
        <f t="shared" si="54"/>
        <v>58044681.817486592</v>
      </c>
      <c r="V69" s="1064">
        <f ca="1">'5.  2015-2027 LRAM'!AY627</f>
        <v>58044681.817486584</v>
      </c>
      <c r="W69" s="1068">
        <f t="shared" ca="1" si="25"/>
        <v>0</v>
      </c>
    </row>
    <row r="70" spans="1:23">
      <c r="B70" s="1062">
        <v>2029</v>
      </c>
      <c r="C70" s="1065">
        <f t="shared" si="50"/>
        <v>18403555.424965318</v>
      </c>
      <c r="D70" s="1065">
        <f t="shared" si="51"/>
        <v>210790.708981492</v>
      </c>
      <c r="E70" s="1066">
        <f>'5.  2015-2027 LRAM'!AK628</f>
        <v>906353.98440525401</v>
      </c>
      <c r="F70" s="1066">
        <f>'5.  2015-2027 LRAM'!AL628</f>
        <v>4692978.6288192999</v>
      </c>
      <c r="G70" s="1066">
        <f>'5.  2015-2027 LRAM'!AM628</f>
        <v>387321.68678193382</v>
      </c>
      <c r="H70" s="1066">
        <f>'5.  2015-2027 LRAM'!AN628</f>
        <v>1547640.7557256648</v>
      </c>
      <c r="I70" s="1066">
        <f>'5.  2015-2027 LRAM'!AO628</f>
        <v>0</v>
      </c>
      <c r="J70" s="1066">
        <f>'5.  2015-2027 LRAM'!AP628</f>
        <v>0</v>
      </c>
      <c r="K70" s="1066">
        <f>'5.  2015-2027 LRAM'!AQ628</f>
        <v>0</v>
      </c>
      <c r="L70" s="1067">
        <f>'5.  2015-2027 LRAM'!AR628</f>
        <v>8800490</v>
      </c>
      <c r="M70" s="1067">
        <f>'5.  2015-2027 LRAM'!AS628</f>
        <v>251521.90884164261</v>
      </c>
      <c r="N70" s="1067">
        <f t="shared" si="52"/>
        <v>2748118.6468723724</v>
      </c>
      <c r="O70" s="1067">
        <f t="shared" si="53"/>
        <v>617837.95907575171</v>
      </c>
      <c r="P70" s="1067">
        <v>0</v>
      </c>
      <c r="Q70" s="1067"/>
      <c r="R70" s="1066">
        <f>'5.  2015-2027 LRAM'!AJ628</f>
        <v>18614346.133946825</v>
      </c>
      <c r="S70" s="1067">
        <f>'5.  2015-2027 LRAM'!AT628</f>
        <v>3365956.6059481227</v>
      </c>
      <c r="U70" s="1064">
        <f t="shared" si="54"/>
        <v>38566609.704468727</v>
      </c>
      <c r="V70" s="1064">
        <f ca="1">'5.  2015-2027 LRAM'!AY628</f>
        <v>38566609.704468742</v>
      </c>
      <c r="W70" s="1068">
        <f t="shared" ca="1" si="25"/>
        <v>0</v>
      </c>
    </row>
    <row r="71" spans="1:23">
      <c r="B71" s="1062">
        <v>2030</v>
      </c>
      <c r="C71" s="1065">
        <f t="shared" si="50"/>
        <v>17247307.702594832</v>
      </c>
      <c r="D71" s="1065">
        <f t="shared" si="51"/>
        <v>197547.27468150435</v>
      </c>
      <c r="E71" s="1066">
        <f>'5.  2015-2027 LRAM'!AK629</f>
        <v>755857.1789869616</v>
      </c>
      <c r="F71" s="1066">
        <f>'5.  2015-2027 LRAM'!AL629</f>
        <v>3907115.4601638946</v>
      </c>
      <c r="G71" s="1066">
        <f>'5.  2015-2027 LRAM'!AM629</f>
        <v>322427.37295912078</v>
      </c>
      <c r="H71" s="1066">
        <f>'5.  2015-2027 LRAM'!AN629</f>
        <v>1291225.1480314985</v>
      </c>
      <c r="I71" s="1066">
        <f>'5.  2015-2027 LRAM'!AO629</f>
        <v>0</v>
      </c>
      <c r="J71" s="1066">
        <f>'5.  2015-2027 LRAM'!AP629</f>
        <v>0</v>
      </c>
      <c r="K71" s="1066">
        <f>'5.  2015-2027 LRAM'!AQ629</f>
        <v>0</v>
      </c>
      <c r="L71" s="1067">
        <f>'5.  2015-2027 LRAM'!AR629</f>
        <v>8250359</v>
      </c>
      <c r="M71" s="1067">
        <f>'5.  2015-2027 LRAM'!AS629</f>
        <v>223283.5278418462</v>
      </c>
      <c r="N71" s="1067">
        <f t="shared" si="52"/>
        <v>2483823.33170775</v>
      </c>
      <c r="O71" s="1067">
        <f t="shared" si="53"/>
        <v>558418.51650531008</v>
      </c>
      <c r="P71" s="1067">
        <v>0</v>
      </c>
      <c r="Q71" s="1067"/>
      <c r="R71" s="1066">
        <f>'5.  2015-2027 LRAM'!AJ629</f>
        <v>17444854.977276351</v>
      </c>
      <c r="S71" s="1067">
        <f>'5.  2015-2027 LRAM'!AT629</f>
        <v>3042241.8482130589</v>
      </c>
      <c r="U71" s="1064">
        <f t="shared" si="54"/>
        <v>35237364.513472721</v>
      </c>
      <c r="V71" s="1064">
        <f ca="1">'5.  2015-2027 LRAM'!AY629</f>
        <v>35237364.513472728</v>
      </c>
      <c r="W71" s="1068">
        <f t="shared" ca="1" si="25"/>
        <v>0</v>
      </c>
    </row>
    <row r="72" spans="1:23">
      <c r="B72" s="1062">
        <v>2031</v>
      </c>
      <c r="C72" s="1065">
        <f t="shared" si="50"/>
        <v>15918605.840980016</v>
      </c>
      <c r="D72" s="1065">
        <f t="shared" si="51"/>
        <v>182328.58454433247</v>
      </c>
      <c r="E72" s="1066">
        <f>'5.  2015-2027 LRAM'!AK630</f>
        <v>88198.244903995728</v>
      </c>
      <c r="F72" s="1066">
        <f>'5.  2015-2027 LRAM'!AL630</f>
        <v>420738.69581195281</v>
      </c>
      <c r="G72" s="1066">
        <f>'5.  2015-2027 LRAM'!AM630</f>
        <v>34532.435424993964</v>
      </c>
      <c r="H72" s="1066">
        <f>'5.  2015-2027 LRAM'!AN630</f>
        <v>153671.62429062536</v>
      </c>
      <c r="I72" s="1066">
        <f>'5.  2015-2027 LRAM'!AO630</f>
        <v>0</v>
      </c>
      <c r="J72" s="1066">
        <f>'5.  2015-2027 LRAM'!AP630</f>
        <v>0</v>
      </c>
      <c r="K72" s="1066">
        <f>'5.  2015-2027 LRAM'!AQ630</f>
        <v>0</v>
      </c>
      <c r="L72" s="1067">
        <f>'5.  2015-2027 LRAM'!AR630</f>
        <v>7620125</v>
      </c>
      <c r="M72" s="1067">
        <f>'5.  2015-2027 LRAM'!AS630</f>
        <v>28421.93992002519</v>
      </c>
      <c r="N72" s="1067">
        <f t="shared" si="52"/>
        <v>200966.26082868953</v>
      </c>
      <c r="O72" s="1067">
        <f t="shared" si="53"/>
        <v>45181.668038530355</v>
      </c>
      <c r="P72" s="1067">
        <v>0</v>
      </c>
      <c r="Q72" s="1067"/>
      <c r="R72" s="1066">
        <f>'5.  2015-2027 LRAM'!AJ630</f>
        <v>16100934.425524361</v>
      </c>
      <c r="S72" s="1067">
        <f>'5.  2015-2027 LRAM'!AT630</f>
        <v>246147.9288672198</v>
      </c>
      <c r="U72" s="1064">
        <f t="shared" si="54"/>
        <v>24692770.294743165</v>
      </c>
      <c r="V72" s="1064">
        <f ca="1">'5.  2015-2027 LRAM'!AY630</f>
        <v>24692770.294743173</v>
      </c>
      <c r="W72" s="1068">
        <f t="shared" ca="1" si="25"/>
        <v>0</v>
      </c>
    </row>
    <row r="73" spans="1:23">
      <c r="C73" s="1065"/>
      <c r="D73" s="1065"/>
      <c r="N73" s="1067"/>
      <c r="O73" s="1067"/>
      <c r="U73" s="1064"/>
      <c r="V73" s="1064"/>
      <c r="W73" s="1068"/>
    </row>
    <row r="74" spans="1:23">
      <c r="A74" s="1062">
        <v>2018</v>
      </c>
      <c r="B74" s="1062">
        <v>2018</v>
      </c>
      <c r="C74" s="1065">
        <f t="shared" ref="C74:C87" si="56">R74*$C$1</f>
        <v>6008127.8452982539</v>
      </c>
      <c r="D74" s="1065">
        <f t="shared" ref="D74:D87" si="57">R74*$D$1</f>
        <v>68815.916213877441</v>
      </c>
      <c r="E74" s="1066">
        <f>'5.  2015-2027 LRAM'!AK797</f>
        <v>4101439.5520958058</v>
      </c>
      <c r="F74" s="1066">
        <f>'5.  2015-2027 LRAM'!AL797</f>
        <v>11769809.537130026</v>
      </c>
      <c r="G74" s="1066">
        <f>'5.  2015-2027 LRAM'!AM797</f>
        <v>697870.40923296474</v>
      </c>
      <c r="H74" s="1066">
        <f>'5.  2015-2027 LRAM'!AN797</f>
        <v>3778176.6265919777</v>
      </c>
      <c r="I74" s="1066">
        <f>'5.  2015-2027 LRAM'!AO797</f>
        <v>0</v>
      </c>
      <c r="J74" s="1066">
        <f>'5.  2015-2027 LRAM'!AP797</f>
        <v>0</v>
      </c>
      <c r="K74" s="1066">
        <f>'5.  2015-2027 LRAM'!AQ797</f>
        <v>0</v>
      </c>
      <c r="L74" s="1067">
        <f>'5.  2015-2027 LRAM'!AR797</f>
        <v>2585451.1267797137</v>
      </c>
      <c r="M74" s="1067">
        <f>'5.  2015-2027 LRAM'!AS797</f>
        <v>393441.3680000875</v>
      </c>
      <c r="N74" s="1067">
        <f t="shared" ref="N74:N87" si="58">S74*$N$1</f>
        <v>3517462.1175847533</v>
      </c>
      <c r="O74" s="1067">
        <f t="shared" ref="O74:O87" si="59">S74*$O$1</f>
        <v>790803.41684962355</v>
      </c>
      <c r="P74" s="1067">
        <v>1630534.6401480865</v>
      </c>
      <c r="Q74" s="1067"/>
      <c r="R74" s="1066">
        <f>'5.  2015-2027 LRAM'!AJ797</f>
        <v>6076943.7615121361</v>
      </c>
      <c r="S74" s="1067">
        <f>'5.  2015-2027 LRAM'!AT797</f>
        <v>4308265.5344343754</v>
      </c>
      <c r="U74" s="1064">
        <f t="shared" ref="U74:U87" si="60">SUM(C74:P74)</f>
        <v>35341932.555925168</v>
      </c>
      <c r="V74" s="1064">
        <f>'5.  2015-2027 LRAM'!$D$797</f>
        <v>35341932.555925183</v>
      </c>
      <c r="W74" s="1068">
        <f t="shared" si="25"/>
        <v>0</v>
      </c>
    </row>
    <row r="75" spans="1:23">
      <c r="B75" s="1062">
        <v>2019</v>
      </c>
      <c r="C75" s="1065">
        <f t="shared" si="56"/>
        <v>5987717.8087717649</v>
      </c>
      <c r="D75" s="1065">
        <f t="shared" si="57"/>
        <v>68582.143664475341</v>
      </c>
      <c r="E75" s="1066">
        <f>'5.  2015-2027 LRAM'!AK813</f>
        <v>4060972.0146413436</v>
      </c>
      <c r="F75" s="1066">
        <f>'5.  2015-2027 LRAM'!AL813</f>
        <v>11744764.300516671</v>
      </c>
      <c r="G75" s="1066">
        <f>'5.  2015-2027 LRAM'!AM813</f>
        <v>696144.88830867212</v>
      </c>
      <c r="H75" s="1066">
        <f>'5.  2015-2027 LRAM'!AN813</f>
        <v>3770165.4922320945</v>
      </c>
      <c r="I75" s="1066">
        <f>'5.  2015-2027 LRAM'!AO813</f>
        <v>0</v>
      </c>
      <c r="J75" s="1066">
        <f>'5.  2015-2027 LRAM'!AP813</f>
        <v>0</v>
      </c>
      <c r="K75" s="1066">
        <f>'5.  2015-2027 LRAM'!AQ813</f>
        <v>0</v>
      </c>
      <c r="L75" s="1067">
        <f>'5.  2015-2027 LRAM'!AR813</f>
        <v>2576682.3291623341</v>
      </c>
      <c r="M75" s="1067">
        <f>'5.  2015-2027 LRAM'!AS813</f>
        <v>376950.19698951981</v>
      </c>
      <c r="N75" s="1067">
        <f t="shared" si="58"/>
        <v>3507788.0820234185</v>
      </c>
      <c r="O75" s="1067">
        <f t="shared" si="59"/>
        <v>788628.47931770748</v>
      </c>
      <c r="P75" s="1067">
        <v>1630534.6401480865</v>
      </c>
      <c r="Q75" s="1067"/>
      <c r="R75" s="1066">
        <f>'5.  2015-2027 LRAM'!AJ813</f>
        <v>6056299.952436245</v>
      </c>
      <c r="S75" s="1067">
        <f>'5.  2015-2027 LRAM'!AT813</f>
        <v>4296416.5613411246</v>
      </c>
      <c r="U75" s="1064">
        <f t="shared" si="60"/>
        <v>35208930.37577609</v>
      </c>
      <c r="V75" s="1064">
        <f ca="1">'5.  2015-2027 LRAM'!AY813</f>
        <v>35208930.375776097</v>
      </c>
      <c r="W75" s="1068">
        <f t="shared" ca="1" si="25"/>
        <v>0</v>
      </c>
    </row>
    <row r="76" spans="1:23">
      <c r="B76" s="1062">
        <v>2020</v>
      </c>
      <c r="C76" s="1065">
        <f t="shared" si="56"/>
        <v>5967307.7722452758</v>
      </c>
      <c r="D76" s="1065">
        <f t="shared" si="57"/>
        <v>68348.371115073256</v>
      </c>
      <c r="E76" s="1066">
        <f>'5.  2015-2027 LRAM'!AK814</f>
        <v>4020504.4771868815</v>
      </c>
      <c r="F76" s="1066">
        <f>'5.  2015-2027 LRAM'!AL814</f>
        <v>11719719.063903315</v>
      </c>
      <c r="G76" s="1066">
        <f>'5.  2015-2027 LRAM'!AM814</f>
        <v>694419.36738437938</v>
      </c>
      <c r="H76" s="1066">
        <f>'5.  2015-2027 LRAM'!AN814</f>
        <v>3762154.3578722104</v>
      </c>
      <c r="I76" s="1066">
        <f>'5.  2015-2027 LRAM'!AO814</f>
        <v>0</v>
      </c>
      <c r="J76" s="1066">
        <f>'5.  2015-2027 LRAM'!AP814</f>
        <v>0</v>
      </c>
      <c r="K76" s="1066">
        <f>'5.  2015-2027 LRAM'!AQ814</f>
        <v>0</v>
      </c>
      <c r="L76" s="1067">
        <f>'5.  2015-2027 LRAM'!AR814</f>
        <v>2567913.5315449545</v>
      </c>
      <c r="M76" s="1067">
        <f>'5.  2015-2027 LRAM'!AS814</f>
        <v>360459.02597895212</v>
      </c>
      <c r="N76" s="1067">
        <f t="shared" si="58"/>
        <v>3498114.0464620842</v>
      </c>
      <c r="O76" s="1067">
        <f t="shared" si="59"/>
        <v>786453.54178579128</v>
      </c>
      <c r="P76" s="1067">
        <v>1630534.6401480865</v>
      </c>
      <c r="Q76" s="1067"/>
      <c r="R76" s="1066">
        <f>'5.  2015-2027 LRAM'!AJ814</f>
        <v>6035656.143360354</v>
      </c>
      <c r="S76" s="1067">
        <f>'5.  2015-2027 LRAM'!AT814</f>
        <v>4284567.5882478738</v>
      </c>
      <c r="U76" s="1064">
        <f t="shared" si="60"/>
        <v>35075928.195627004</v>
      </c>
      <c r="V76" s="1064">
        <f ca="1">'5.  2015-2027 LRAM'!AY814</f>
        <v>35075928.195627019</v>
      </c>
      <c r="W76" s="1068">
        <f t="shared" ca="1" si="25"/>
        <v>0</v>
      </c>
    </row>
    <row r="77" spans="1:23">
      <c r="B77" s="1062">
        <v>2021</v>
      </c>
      <c r="C77" s="1065">
        <f t="shared" si="56"/>
        <v>5967307.7722452758</v>
      </c>
      <c r="D77" s="1065">
        <f t="shared" si="57"/>
        <v>68348.371115073256</v>
      </c>
      <c r="E77" s="1066">
        <f>'5.  2015-2027 LRAM'!AK815</f>
        <v>3945880.7793294475</v>
      </c>
      <c r="F77" s="1066">
        <f>'5.  2015-2027 LRAM'!AL815</f>
        <v>11711196.163717022</v>
      </c>
      <c r="G77" s="1066">
        <f>'5.  2015-2027 LRAM'!AM815</f>
        <v>694419.36738437938</v>
      </c>
      <c r="H77" s="1066">
        <f>'5.  2015-2027 LRAM'!AN815</f>
        <v>3616312.8233450153</v>
      </c>
      <c r="I77" s="1066">
        <f>'5.  2015-2027 LRAM'!AO815</f>
        <v>0</v>
      </c>
      <c r="J77" s="1066">
        <f>'5.  2015-2027 LRAM'!AP815</f>
        <v>0</v>
      </c>
      <c r="K77" s="1066">
        <f>'5.  2015-2027 LRAM'!AQ815</f>
        <v>0</v>
      </c>
      <c r="L77" s="1067">
        <f>'5.  2015-2027 LRAM'!AR815</f>
        <v>0</v>
      </c>
      <c r="M77" s="1067">
        <f>'5.  2015-2027 LRAM'!AS815</f>
        <v>360459.02597895212</v>
      </c>
      <c r="N77" s="1067">
        <f t="shared" si="58"/>
        <v>3498114.0464620842</v>
      </c>
      <c r="O77" s="1067">
        <f t="shared" si="59"/>
        <v>786453.54178579128</v>
      </c>
      <c r="P77" s="1067">
        <v>1630534.6401480865</v>
      </c>
      <c r="Q77" s="1067"/>
      <c r="R77" s="1066">
        <f>'5.  2015-2027 LRAM'!AJ815</f>
        <v>6035656.143360354</v>
      </c>
      <c r="S77" s="1067">
        <f>'5.  2015-2027 LRAM'!AT815</f>
        <v>4284567.5882478738</v>
      </c>
      <c r="U77" s="1064">
        <f t="shared" si="60"/>
        <v>32279026.531511128</v>
      </c>
      <c r="V77" s="1064">
        <f ca="1">'5.  2015-2027 LRAM'!AY815</f>
        <v>32279026.531511135</v>
      </c>
      <c r="W77" s="1068">
        <f t="shared" ca="1" si="25"/>
        <v>0</v>
      </c>
    </row>
    <row r="78" spans="1:23">
      <c r="B78" s="1062">
        <v>2022</v>
      </c>
      <c r="C78" s="1065">
        <f t="shared" si="56"/>
        <v>5967307.7722452758</v>
      </c>
      <c r="D78" s="1065">
        <f t="shared" si="57"/>
        <v>68348.371115073256</v>
      </c>
      <c r="E78" s="1066">
        <f>'5.  2015-2027 LRAM'!AK816</f>
        <v>3874000.8005028949</v>
      </c>
      <c r="F78" s="1066">
        <f>'5.  2015-2027 LRAM'!AL816</f>
        <v>11710890.751089236</v>
      </c>
      <c r="G78" s="1066">
        <f>'5.  2015-2027 LRAM'!AM816</f>
        <v>694419.36738437938</v>
      </c>
      <c r="H78" s="1066">
        <f>'5.  2015-2027 LRAM'!AN816</f>
        <v>3616312.8233450153</v>
      </c>
      <c r="I78" s="1066">
        <f>'5.  2015-2027 LRAM'!AO816</f>
        <v>0</v>
      </c>
      <c r="J78" s="1066">
        <f>'5.  2015-2027 LRAM'!AP816</f>
        <v>0</v>
      </c>
      <c r="K78" s="1066">
        <f>'5.  2015-2027 LRAM'!AQ816</f>
        <v>0</v>
      </c>
      <c r="L78" s="1067">
        <f>'5.  2015-2027 LRAM'!AR816</f>
        <v>0</v>
      </c>
      <c r="M78" s="1067">
        <f>'5.  2015-2027 LRAM'!AS816</f>
        <v>356206.68380237254</v>
      </c>
      <c r="N78" s="1067">
        <f t="shared" si="58"/>
        <v>3498114.0464620842</v>
      </c>
      <c r="O78" s="1067">
        <f t="shared" si="59"/>
        <v>786453.54178579128</v>
      </c>
      <c r="P78" s="1067">
        <v>1630534.6401480865</v>
      </c>
      <c r="Q78" s="1067"/>
      <c r="R78" s="1066">
        <f>'5.  2015-2027 LRAM'!AJ816</f>
        <v>6035656.143360354</v>
      </c>
      <c r="S78" s="1067">
        <f>'5.  2015-2027 LRAM'!AT816</f>
        <v>4284567.5882478738</v>
      </c>
      <c r="U78" s="1064">
        <f t="shared" si="60"/>
        <v>32202588.79788021</v>
      </c>
      <c r="V78" s="1064">
        <f ca="1">'5.  2015-2027 LRAM'!AY816</f>
        <v>32202588.797880217</v>
      </c>
      <c r="W78" s="1068">
        <f t="shared" ca="1" si="25"/>
        <v>0</v>
      </c>
    </row>
    <row r="79" spans="1:23">
      <c r="B79" s="1062">
        <v>2023</v>
      </c>
      <c r="C79" s="1065">
        <f t="shared" si="56"/>
        <v>5966773.3623594437</v>
      </c>
      <c r="D79" s="1065">
        <f t="shared" si="57"/>
        <v>68342.250089210589</v>
      </c>
      <c r="E79" s="1066">
        <f>'5.  2015-2027 LRAM'!AK817</f>
        <v>3542263.2488588598</v>
      </c>
      <c r="F79" s="1066">
        <f>'5.  2015-2027 LRAM'!AL817</f>
        <v>10889364.77127446</v>
      </c>
      <c r="G79" s="1066">
        <f>'5.  2015-2027 LRAM'!AM817</f>
        <v>645721.18224089092</v>
      </c>
      <c r="H79" s="1066">
        <f>'5.  2015-2027 LRAM'!AN817</f>
        <v>3239893.3904016749</v>
      </c>
      <c r="I79" s="1066">
        <f>'5.  2015-2027 LRAM'!AO817</f>
        <v>0</v>
      </c>
      <c r="J79" s="1066">
        <f>'5.  2015-2027 LRAM'!AP817</f>
        <v>0</v>
      </c>
      <c r="K79" s="1066">
        <f>'5.  2015-2027 LRAM'!AQ817</f>
        <v>0</v>
      </c>
      <c r="L79" s="1067">
        <f>'5.  2015-2027 LRAM'!AR817</f>
        <v>0</v>
      </c>
      <c r="M79" s="1067">
        <f>'5.  2015-2027 LRAM'!AS817</f>
        <v>325023.20110597264</v>
      </c>
      <c r="N79" s="1067">
        <f t="shared" si="58"/>
        <v>3249912.4118581191</v>
      </c>
      <c r="O79" s="1067">
        <f t="shared" si="59"/>
        <v>730652.31517663284</v>
      </c>
      <c r="P79" s="1067">
        <v>1630534.6401480865</v>
      </c>
      <c r="Q79" s="1067"/>
      <c r="R79" s="1066">
        <f>'5.  2015-2027 LRAM'!AJ817</f>
        <v>6035115.6124486588</v>
      </c>
      <c r="S79" s="1067">
        <f>'5.  2015-2027 LRAM'!AT817</f>
        <v>3980564.7270347504</v>
      </c>
      <c r="U79" s="1064">
        <f t="shared" si="60"/>
        <v>30288480.773513347</v>
      </c>
      <c r="V79" s="1064">
        <f ca="1">'5.  2015-2027 LRAM'!AY817</f>
        <v>30288480.773513358</v>
      </c>
      <c r="W79" s="1068">
        <f t="shared" ca="1" si="25"/>
        <v>0</v>
      </c>
    </row>
    <row r="80" spans="1:23">
      <c r="B80" s="1062">
        <v>2024</v>
      </c>
      <c r="C80" s="1065">
        <f t="shared" si="56"/>
        <v>5966773.3623594437</v>
      </c>
      <c r="D80" s="1065">
        <f t="shared" si="57"/>
        <v>68342.250089210589</v>
      </c>
      <c r="E80" s="1066">
        <f>'5.  2015-2027 LRAM'!AK818</f>
        <v>3463123.8828441631</v>
      </c>
      <c r="F80" s="1066">
        <f>'5.  2015-2027 LRAM'!AL818</f>
        <v>10889012.607688408</v>
      </c>
      <c r="G80" s="1066">
        <f>'5.  2015-2027 LRAM'!AM818</f>
        <v>645721.18224089092</v>
      </c>
      <c r="H80" s="1066">
        <f>'5.  2015-2027 LRAM'!AN818</f>
        <v>3239893.3904016749</v>
      </c>
      <c r="I80" s="1066">
        <f>'5.  2015-2027 LRAM'!AO818</f>
        <v>0</v>
      </c>
      <c r="J80" s="1066">
        <f>'5.  2015-2027 LRAM'!AP818</f>
        <v>0</v>
      </c>
      <c r="K80" s="1066">
        <f>'5.  2015-2027 LRAM'!AQ818</f>
        <v>0</v>
      </c>
      <c r="L80" s="1067">
        <f>'5.  2015-2027 LRAM'!AR818</f>
        <v>0</v>
      </c>
      <c r="M80" s="1067">
        <f>'5.  2015-2027 LRAM'!AS818</f>
        <v>315221.22384154791</v>
      </c>
      <c r="N80" s="1067">
        <f t="shared" si="58"/>
        <v>3249912.4118581191</v>
      </c>
      <c r="O80" s="1067">
        <f t="shared" si="59"/>
        <v>730652.31517663284</v>
      </c>
      <c r="P80" s="1067">
        <v>1630534.6401480865</v>
      </c>
      <c r="Q80" s="1067"/>
      <c r="R80" s="1066">
        <f>'5.  2015-2027 LRAM'!AJ818</f>
        <v>6035115.6124486588</v>
      </c>
      <c r="S80" s="1067">
        <f>'5.  2015-2027 LRAM'!AT818</f>
        <v>3980564.7270347504</v>
      </c>
      <c r="U80" s="1064">
        <f t="shared" si="60"/>
        <v>30199187.266648181</v>
      </c>
      <c r="V80" s="1064">
        <f ca="1">'5.  2015-2027 LRAM'!AY818</f>
        <v>30199187.266648185</v>
      </c>
      <c r="W80" s="1068">
        <f t="shared" ca="1" si="25"/>
        <v>0</v>
      </c>
    </row>
    <row r="81" spans="1:23">
      <c r="B81" s="1062">
        <v>2025</v>
      </c>
      <c r="C81" s="1065">
        <f t="shared" si="56"/>
        <v>5966687.4711189279</v>
      </c>
      <c r="D81" s="1065">
        <f t="shared" si="57"/>
        <v>68341.266307812621</v>
      </c>
      <c r="E81" s="1066">
        <f>'5.  2015-2027 LRAM'!AK819</f>
        <v>3451699.0201660716</v>
      </c>
      <c r="F81" s="1066">
        <f>'5.  2015-2027 LRAM'!AL819</f>
        <v>10889012.607688408</v>
      </c>
      <c r="G81" s="1066">
        <f>'5.  2015-2027 LRAM'!AM819</f>
        <v>645721.18224089092</v>
      </c>
      <c r="H81" s="1066">
        <f>'5.  2015-2027 LRAM'!AN819</f>
        <v>3239893.3904016749</v>
      </c>
      <c r="I81" s="1066">
        <f>'5.  2015-2027 LRAM'!AO819</f>
        <v>0</v>
      </c>
      <c r="J81" s="1066">
        <f>'5.  2015-2027 LRAM'!AP819</f>
        <v>0</v>
      </c>
      <c r="K81" s="1066">
        <f>'5.  2015-2027 LRAM'!AQ819</f>
        <v>0</v>
      </c>
      <c r="L81" s="1067">
        <f>'5.  2015-2027 LRAM'!AR819</f>
        <v>0</v>
      </c>
      <c r="M81" s="1067">
        <f>'5.  2015-2027 LRAM'!AS819</f>
        <v>310967.80885710288</v>
      </c>
      <c r="N81" s="1067">
        <f t="shared" si="58"/>
        <v>3249912.4118581191</v>
      </c>
      <c r="O81" s="1067">
        <f t="shared" si="59"/>
        <v>730652.31517663284</v>
      </c>
      <c r="P81" s="1067">
        <v>1630534.6401480865</v>
      </c>
      <c r="Q81" s="1067"/>
      <c r="R81" s="1066">
        <f>'5.  2015-2027 LRAM'!AJ819</f>
        <v>6035028.7374267457</v>
      </c>
      <c r="S81" s="1067">
        <f>'5.  2015-2027 LRAM'!AT819</f>
        <v>3980564.7270347504</v>
      </c>
      <c r="U81" s="1064">
        <f t="shared" si="60"/>
        <v>30183422.113963731</v>
      </c>
      <c r="V81" s="1064">
        <f ca="1">'5.  2015-2027 LRAM'!AY819</f>
        <v>30183422.113963734</v>
      </c>
      <c r="W81" s="1068">
        <f t="shared" ca="1" si="25"/>
        <v>0</v>
      </c>
    </row>
    <row r="82" spans="1:23">
      <c r="B82" s="1062">
        <v>2026</v>
      </c>
      <c r="C82" s="1065">
        <f t="shared" si="56"/>
        <v>5966632.8201122014</v>
      </c>
      <c r="D82" s="1065">
        <f t="shared" si="57"/>
        <v>68340.64034591621</v>
      </c>
      <c r="E82" s="1066">
        <f>'5.  2015-2027 LRAM'!AK820</f>
        <v>3416331.7817907729</v>
      </c>
      <c r="F82" s="1066">
        <f>'5.  2015-2027 LRAM'!AL820</f>
        <v>10805051.973301537</v>
      </c>
      <c r="G82" s="1066">
        <f>'5.  2015-2027 LRAM'!AM820</f>
        <v>640741.1006323063</v>
      </c>
      <c r="H82" s="1066">
        <f>'5.  2015-2027 LRAM'!AN820</f>
        <v>3225451.7956405086</v>
      </c>
      <c r="I82" s="1066">
        <f>'5.  2015-2027 LRAM'!AO820</f>
        <v>0</v>
      </c>
      <c r="J82" s="1066">
        <f>'5.  2015-2027 LRAM'!AP820</f>
        <v>0</v>
      </c>
      <c r="K82" s="1066">
        <f>'5.  2015-2027 LRAM'!AQ820</f>
        <v>0</v>
      </c>
      <c r="L82" s="1067">
        <f>'5.  2015-2027 LRAM'!AR820</f>
        <v>0</v>
      </c>
      <c r="M82" s="1067">
        <f>'5.  2015-2027 LRAM'!AS820</f>
        <v>300938.13926390919</v>
      </c>
      <c r="N82" s="1067">
        <f t="shared" si="58"/>
        <v>3247553.3391789976</v>
      </c>
      <c r="O82" s="1067">
        <f t="shared" si="59"/>
        <v>730121.94337080175</v>
      </c>
      <c r="P82" s="1067">
        <v>1630534.6401480865</v>
      </c>
      <c r="Q82" s="1067"/>
      <c r="R82" s="1066">
        <f>'5.  2015-2027 LRAM'!AJ820</f>
        <v>6034973.4604581222</v>
      </c>
      <c r="S82" s="1067">
        <f>'5.  2015-2027 LRAM'!AT820</f>
        <v>3977675.282549798</v>
      </c>
      <c r="U82" s="1064">
        <f t="shared" si="60"/>
        <v>30031698.173785038</v>
      </c>
      <c r="V82" s="1064">
        <f ca="1">'5.  2015-2027 LRAM'!AY820</f>
        <v>30031698.173785049</v>
      </c>
      <c r="W82" s="1068">
        <f t="shared" ca="1" si="25"/>
        <v>0</v>
      </c>
    </row>
    <row r="83" spans="1:23">
      <c r="B83" s="1062">
        <v>2027</v>
      </c>
      <c r="C83" s="1065">
        <f t="shared" si="56"/>
        <v>5966632.8201122014</v>
      </c>
      <c r="D83" s="1065">
        <f t="shared" si="57"/>
        <v>68340.64034591621</v>
      </c>
      <c r="E83" s="1066">
        <f>'5.  2015-2027 LRAM'!AK821</f>
        <v>3403082.8812350808</v>
      </c>
      <c r="F83" s="1066">
        <f>'5.  2015-2027 LRAM'!AL821</f>
        <v>10805051.973301537</v>
      </c>
      <c r="G83" s="1066">
        <f>'5.  2015-2027 LRAM'!AM821</f>
        <v>640741.1006323063</v>
      </c>
      <c r="H83" s="1066">
        <f>'5.  2015-2027 LRAM'!AN821</f>
        <v>3225451.7956405086</v>
      </c>
      <c r="I83" s="1066">
        <f>'5.  2015-2027 LRAM'!AO821</f>
        <v>0</v>
      </c>
      <c r="J83" s="1066">
        <f>'5.  2015-2027 LRAM'!AP821</f>
        <v>0</v>
      </c>
      <c r="K83" s="1066">
        <f>'5.  2015-2027 LRAM'!AQ821</f>
        <v>0</v>
      </c>
      <c r="L83" s="1067">
        <f>'5.  2015-2027 LRAM'!AR821</f>
        <v>0</v>
      </c>
      <c r="M83" s="1067">
        <f>'5.  2015-2027 LRAM'!AS821</f>
        <v>295854.90739555773</v>
      </c>
      <c r="N83" s="1067">
        <f t="shared" si="58"/>
        <v>3247553.3391789976</v>
      </c>
      <c r="O83" s="1067">
        <f t="shared" si="59"/>
        <v>730121.94337080175</v>
      </c>
      <c r="P83" s="1067">
        <v>1630534.6401480865</v>
      </c>
      <c r="Q83" s="1067"/>
      <c r="R83" s="1066">
        <f>'5.  2015-2027 LRAM'!AJ821</f>
        <v>6034973.4604581222</v>
      </c>
      <c r="S83" s="1067">
        <f>'5.  2015-2027 LRAM'!AT821</f>
        <v>3977675.282549798</v>
      </c>
      <c r="U83" s="1064">
        <f t="shared" si="60"/>
        <v>30013366.041360997</v>
      </c>
      <c r="V83" s="1064">
        <f ca="1">'5.  2015-2027 LRAM'!AY821</f>
        <v>30013366.041361004</v>
      </c>
      <c r="W83" s="1068">
        <f t="shared" ca="1" si="25"/>
        <v>0</v>
      </c>
    </row>
    <row r="84" spans="1:23">
      <c r="B84" s="1062">
        <v>2028</v>
      </c>
      <c r="C84" s="1065">
        <f t="shared" si="56"/>
        <v>5885540.6424424043</v>
      </c>
      <c r="D84" s="1065">
        <f t="shared" si="57"/>
        <v>67411.826471142776</v>
      </c>
      <c r="E84" s="1066">
        <f>'5.  2015-2027 LRAM'!AK822</f>
        <v>3312393.7647090815</v>
      </c>
      <c r="F84" s="1066">
        <f>'5.  2015-2027 LRAM'!AL822</f>
        <v>10518232.018750409</v>
      </c>
      <c r="G84" s="1066">
        <f>'5.  2015-2027 LRAM'!AM822</f>
        <v>623728.80563215562</v>
      </c>
      <c r="H84" s="1066">
        <f>'5.  2015-2027 LRAM'!AN822</f>
        <v>2751736.1774414075</v>
      </c>
      <c r="I84" s="1066">
        <f>'5.  2015-2027 LRAM'!AO822</f>
        <v>0</v>
      </c>
      <c r="J84" s="1066">
        <f>'5.  2015-2027 LRAM'!AP822</f>
        <v>0</v>
      </c>
      <c r="K84" s="1066">
        <f>'5.  2015-2027 LRAM'!AQ822</f>
        <v>0</v>
      </c>
      <c r="L84" s="1067">
        <f>'5.  2015-2027 LRAM'!AR822</f>
        <v>0</v>
      </c>
      <c r="M84" s="1067">
        <f>'5.  2015-2027 LRAM'!AS822</f>
        <v>291073.29359445965</v>
      </c>
      <c r="N84" s="1067">
        <f t="shared" si="58"/>
        <v>3230843.6480525881</v>
      </c>
      <c r="O84" s="1067">
        <f t="shared" si="59"/>
        <v>726365.23458602035</v>
      </c>
      <c r="P84" s="1067">
        <v>1630534.6401480865</v>
      </c>
      <c r="Q84" s="1067"/>
      <c r="R84" s="1066">
        <f>'5.  2015-2027 LRAM'!AJ822</f>
        <v>5952952.4689135514</v>
      </c>
      <c r="S84" s="1067">
        <f>'5.  2015-2027 LRAM'!AT822</f>
        <v>3957208.8826386072</v>
      </c>
      <c r="U84" s="1064">
        <f t="shared" si="60"/>
        <v>29037860.051827759</v>
      </c>
      <c r="V84" s="1064">
        <f ca="1">'5.  2015-2027 LRAM'!AY822</f>
        <v>29037860.051827762</v>
      </c>
      <c r="W84" s="1068">
        <f t="shared" ca="1" si="25"/>
        <v>0</v>
      </c>
    </row>
    <row r="85" spans="1:23">
      <c r="B85" s="1062">
        <v>2029</v>
      </c>
      <c r="C85" s="1065">
        <f t="shared" si="56"/>
        <v>5755474.250497519</v>
      </c>
      <c r="D85" s="1065">
        <f t="shared" si="57"/>
        <v>65922.071565656704</v>
      </c>
      <c r="E85" s="1066">
        <f>'5.  2015-2027 LRAM'!AK823</f>
        <v>3184781.332873188</v>
      </c>
      <c r="F85" s="1066">
        <f>'5.  2015-2027 LRAM'!AL823</f>
        <v>10071784.722542029</v>
      </c>
      <c r="G85" s="1066">
        <f>'5.  2015-2027 LRAM'!AM823</f>
        <v>597248.2974125623</v>
      </c>
      <c r="H85" s="1066">
        <f>'5.  2015-2027 LRAM'!AN823</f>
        <v>2400036.3633171846</v>
      </c>
      <c r="I85" s="1066">
        <f>'5.  2015-2027 LRAM'!AO823</f>
        <v>0</v>
      </c>
      <c r="J85" s="1066">
        <f>'5.  2015-2027 LRAM'!AP823</f>
        <v>0</v>
      </c>
      <c r="K85" s="1066">
        <f>'5.  2015-2027 LRAM'!AQ823</f>
        <v>0</v>
      </c>
      <c r="L85" s="1067">
        <f>'5.  2015-2027 LRAM'!AR823</f>
        <v>0</v>
      </c>
      <c r="M85" s="1067">
        <f>'5.  2015-2027 LRAM'!AS823</f>
        <v>287129.6518811562</v>
      </c>
      <c r="N85" s="1067">
        <f t="shared" si="58"/>
        <v>3230843.6480525881</v>
      </c>
      <c r="O85" s="1067">
        <f t="shared" si="59"/>
        <v>726365.23458602035</v>
      </c>
      <c r="P85" s="1067">
        <v>1630534.6401480865</v>
      </c>
      <c r="Q85" s="1067"/>
      <c r="R85" s="1066">
        <f>'5.  2015-2027 LRAM'!AJ823</f>
        <v>5821396.3220631806</v>
      </c>
      <c r="S85" s="1067">
        <f>'5.  2015-2027 LRAM'!AT823</f>
        <v>3957208.8826386072</v>
      </c>
      <c r="U85" s="1064">
        <f t="shared" si="60"/>
        <v>27950120.212875985</v>
      </c>
      <c r="V85" s="1064">
        <f ca="1">'5.  2015-2027 LRAM'!AY823</f>
        <v>27950120.212875992</v>
      </c>
      <c r="W85" s="1068">
        <f t="shared" ca="1" si="25"/>
        <v>0</v>
      </c>
    </row>
    <row r="86" spans="1:23">
      <c r="B86" s="1062">
        <v>2030</v>
      </c>
      <c r="C86" s="1065">
        <f t="shared" si="56"/>
        <v>5719491.4238364873</v>
      </c>
      <c r="D86" s="1065">
        <f t="shared" si="57"/>
        <v>65509.93133688614</v>
      </c>
      <c r="E86" s="1066">
        <f>'5.  2015-2027 LRAM'!AK824</f>
        <v>1670409.7162585503</v>
      </c>
      <c r="F86" s="1066">
        <f>'5.  2015-2027 LRAM'!AL824</f>
        <v>4767448.3294653306</v>
      </c>
      <c r="G86" s="1066">
        <f>'5.  2015-2027 LRAM'!AM824</f>
        <v>282646.62716350565</v>
      </c>
      <c r="H86" s="1066">
        <f>'5.  2015-2027 LRAM'!AN824</f>
        <v>1456149.9754931631</v>
      </c>
      <c r="I86" s="1066">
        <f>'5.  2015-2027 LRAM'!AO824</f>
        <v>0</v>
      </c>
      <c r="J86" s="1066">
        <f>'5.  2015-2027 LRAM'!AP824</f>
        <v>0</v>
      </c>
      <c r="K86" s="1066">
        <f>'5.  2015-2027 LRAM'!AQ824</f>
        <v>0</v>
      </c>
      <c r="L86" s="1067">
        <f>'5.  2015-2027 LRAM'!AR824</f>
        <v>0</v>
      </c>
      <c r="M86" s="1067">
        <f>'5.  2015-2027 LRAM'!AS824</f>
        <v>183096.57152747989</v>
      </c>
      <c r="N86" s="1067">
        <f t="shared" si="58"/>
        <v>2039395.5381281015</v>
      </c>
      <c r="O86" s="1067">
        <f t="shared" si="59"/>
        <v>458501.30177577381</v>
      </c>
      <c r="P86" s="1067">
        <v>0</v>
      </c>
      <c r="Q86" s="1067"/>
      <c r="R86" s="1066">
        <v>5785001.3551733783</v>
      </c>
      <c r="S86" s="1067">
        <v>2497896.8399038743</v>
      </c>
      <c r="U86" s="1064">
        <f t="shared" si="60"/>
        <v>16642649.414985277</v>
      </c>
      <c r="V86" s="1064">
        <f ca="1">'5.  2015-2027 LRAM'!AY824</f>
        <v>16642649.41498528</v>
      </c>
      <c r="W86" s="1068">
        <f t="shared" ca="1" si="25"/>
        <v>0</v>
      </c>
    </row>
    <row r="87" spans="1:23">
      <c r="B87" s="1062">
        <v>2031</v>
      </c>
      <c r="C87" s="1065">
        <f t="shared" si="56"/>
        <v>5041125.61300229</v>
      </c>
      <c r="D87" s="1065">
        <f t="shared" si="57"/>
        <v>57740.062585298714</v>
      </c>
      <c r="E87" s="1066">
        <f>'5.  2015-2027 LRAM'!AK825</f>
        <v>1439661.507746171</v>
      </c>
      <c r="F87" s="1066">
        <f>'5.  2015-2027 LRAM'!AL825</f>
        <v>3968977.0375206396</v>
      </c>
      <c r="G87" s="1066">
        <f>'5.  2015-2027 LRAM'!AM825</f>
        <v>235290.23182064682</v>
      </c>
      <c r="H87" s="1066">
        <f>'5.  2015-2027 LRAM'!AN825</f>
        <v>1318822.532964464</v>
      </c>
      <c r="I87" s="1066">
        <f>'5.  2015-2027 LRAM'!AO825</f>
        <v>0</v>
      </c>
      <c r="J87" s="1066">
        <f>'5.  2015-2027 LRAM'!AP825</f>
        <v>0</v>
      </c>
      <c r="K87" s="1066">
        <f>'5.  2015-2027 LRAM'!AQ825</f>
        <v>0</v>
      </c>
      <c r="L87" s="1067">
        <f>'5.  2015-2027 LRAM'!AR825</f>
        <v>0</v>
      </c>
      <c r="M87" s="1067">
        <f>'5.  2015-2027 LRAM'!AS825</f>
        <v>164401.71730212995</v>
      </c>
      <c r="N87" s="1067">
        <f t="shared" si="58"/>
        <v>1843260.3795867008</v>
      </c>
      <c r="O87" s="1067">
        <f t="shared" si="59"/>
        <v>414405.77256922645</v>
      </c>
      <c r="P87" s="1067">
        <v>0</v>
      </c>
      <c r="Q87" s="1067"/>
      <c r="R87" s="1066">
        <f>'5.  2015-2027 LRAM'!AJ825</f>
        <v>5098865.6755875926</v>
      </c>
      <c r="S87" s="1067">
        <f>'5.  2015-2027 LRAM'!AT825</f>
        <v>2257666.1521559265</v>
      </c>
      <c r="U87" s="1064">
        <f t="shared" si="60"/>
        <v>14483684.855097568</v>
      </c>
      <c r="V87" s="1064">
        <f ca="1">'5.  2015-2027 LRAM'!AY825</f>
        <v>14483684.855097571</v>
      </c>
      <c r="W87" s="1068">
        <f t="shared" ca="1" si="25"/>
        <v>0</v>
      </c>
    </row>
    <row r="88" spans="1:23">
      <c r="C88" s="1065"/>
      <c r="D88" s="1065"/>
      <c r="E88" s="1066"/>
      <c r="F88" s="1066"/>
      <c r="G88" s="1066"/>
      <c r="H88" s="1066"/>
      <c r="I88" s="1067"/>
      <c r="J88" s="1067"/>
      <c r="K88" s="1067"/>
      <c r="L88" s="1067"/>
      <c r="M88" s="1067"/>
      <c r="N88" s="1067"/>
      <c r="O88" s="1067"/>
      <c r="P88" s="1067"/>
      <c r="Q88" s="1067"/>
      <c r="R88" s="1066"/>
      <c r="S88" s="1067"/>
      <c r="U88" s="1064"/>
      <c r="V88" s="1064"/>
      <c r="W88" s="1068"/>
    </row>
    <row r="89" spans="1:23">
      <c r="A89" s="1062">
        <v>2019</v>
      </c>
      <c r="B89" s="1062">
        <v>2019</v>
      </c>
      <c r="C89" s="1065">
        <f t="shared" ref="C89:C101" si="61">R89*$C$1</f>
        <v>274168.80125453143</v>
      </c>
      <c r="D89" s="1065">
        <f t="shared" ref="D89:D101" si="62">R89*$D$1</f>
        <v>3140.2755968909401</v>
      </c>
      <c r="E89" s="1066">
        <f>'5.  2015-2027 LRAM'!AK999</f>
        <v>2078650.0062477095</v>
      </c>
      <c r="F89" s="1066">
        <f>'5.  2015-2027 LRAM'!AL999</f>
        <v>9571082.8390962966</v>
      </c>
      <c r="G89" s="1066">
        <f>'5.  2015-2027 LRAM'!AM999</f>
        <v>187902.14926088843</v>
      </c>
      <c r="H89" s="1066">
        <f>'5.  2015-2027 LRAM'!AN999</f>
        <v>1506952.4293119987</v>
      </c>
      <c r="I89" s="1066">
        <f>'5.  2015-2027 LRAM'!AO999</f>
        <v>0</v>
      </c>
      <c r="J89" s="1066">
        <f>'5.  2015-2027 LRAM'!AP999</f>
        <v>0</v>
      </c>
      <c r="K89" s="1066">
        <f>'5.  2015-2027 LRAM'!AQ999</f>
        <v>3933123</v>
      </c>
      <c r="L89" s="1067">
        <f>'5.  2015-2027 LRAM'!AR999</f>
        <v>55758.149595908391</v>
      </c>
      <c r="M89" s="1067">
        <f>'5.  2015-2027 LRAM'!AS999</f>
        <v>328548.13683490147</v>
      </c>
      <c r="N89" s="1067">
        <f t="shared" ref="N89:N101" si="63">S89*$N$1</f>
        <v>7783341.2087739306</v>
      </c>
      <c r="O89" s="1067">
        <f t="shared" ref="O89:O101" si="64">S89*$O$1</f>
        <v>1749867.5512762209</v>
      </c>
      <c r="P89" s="1067">
        <v>321651.90258580621</v>
      </c>
      <c r="Q89" s="1067"/>
      <c r="R89" s="1066">
        <f>'5.  2015-2027 LRAM'!AJ999</f>
        <v>277309.07685142261</v>
      </c>
      <c r="S89" s="1067">
        <f>'5.  2015-2027 LRAM'!AT999</f>
        <v>9533208.7600501478</v>
      </c>
      <c r="U89" s="1064">
        <f t="shared" ref="U89:U101" si="65">SUM(C89:P89)</f>
        <v>27794186.449835081</v>
      </c>
      <c r="V89" s="1064">
        <f>'5.  2015-2027 LRAM'!$D$999</f>
        <v>27794186.449835073</v>
      </c>
      <c r="W89" s="1068">
        <f t="shared" si="25"/>
        <v>0</v>
      </c>
    </row>
    <row r="90" spans="1:23">
      <c r="B90" s="1062">
        <v>2020</v>
      </c>
      <c r="C90" s="1065">
        <f t="shared" si="61"/>
        <v>274168.80125453143</v>
      </c>
      <c r="D90" s="1065">
        <f t="shared" si="62"/>
        <v>3140.2755968909401</v>
      </c>
      <c r="E90" s="1066">
        <f>'5.  2015-2027 LRAM'!AK1016</f>
        <v>2076448.7745083962</v>
      </c>
      <c r="F90" s="1066">
        <f>'5.  2015-2027 LRAM'!AL1016</f>
        <v>9646584.7597553395</v>
      </c>
      <c r="G90" s="1066">
        <f>'5.  2015-2027 LRAM'!AM1016</f>
        <v>189392.4907670558</v>
      </c>
      <c r="H90" s="1066">
        <f>'5.  2015-2027 LRAM'!AN1016</f>
        <v>1518904.7872922427</v>
      </c>
      <c r="I90" s="1066">
        <f>'5.  2015-2027 LRAM'!AO1016</f>
        <v>0</v>
      </c>
      <c r="J90" s="1066">
        <f>'5.  2015-2027 LRAM'!AP1016</f>
        <v>0</v>
      </c>
      <c r="K90" s="1066">
        <f>'5.  2015-2027 LRAM'!AQ1016</f>
        <v>3933123</v>
      </c>
      <c r="L90" s="1067">
        <f>'5.  2015-2027 LRAM'!AR1016</f>
        <v>55758.149595908391</v>
      </c>
      <c r="M90" s="1067">
        <f>'5.  2015-2027 LRAM'!AS1016</f>
        <v>325941.09658558271</v>
      </c>
      <c r="N90" s="1067">
        <f t="shared" si="63"/>
        <v>7783341.2087739306</v>
      </c>
      <c r="O90" s="1067">
        <f t="shared" si="64"/>
        <v>1749867.5512762209</v>
      </c>
      <c r="P90" s="1067">
        <v>321651.90258580621</v>
      </c>
      <c r="Q90" s="1067"/>
      <c r="R90" s="1066">
        <f>'5.  2015-2027 LRAM'!AJ1016</f>
        <v>277309.07685142261</v>
      </c>
      <c r="S90" s="1067">
        <f>'5.  2015-2027 LRAM'!AT1016</f>
        <v>9533208.7600501478</v>
      </c>
      <c r="U90" s="1064">
        <f t="shared" si="65"/>
        <v>27878322.797991902</v>
      </c>
      <c r="V90" s="1064">
        <f ca="1">'5.  2015-2027 LRAM'!AY1016</f>
        <v>27878322.797991887</v>
      </c>
      <c r="W90" s="1068">
        <f t="shared" ca="1" si="25"/>
        <v>0</v>
      </c>
    </row>
    <row r="91" spans="1:23">
      <c r="B91" s="1062">
        <v>2021</v>
      </c>
      <c r="C91" s="1065">
        <f t="shared" si="61"/>
        <v>272573.48765556607</v>
      </c>
      <c r="D91" s="1065">
        <f t="shared" si="62"/>
        <v>3122.0031882824624</v>
      </c>
      <c r="E91" s="1066">
        <f>'5.  2015-2027 LRAM'!AK1017</f>
        <v>2076448.7745083962</v>
      </c>
      <c r="F91" s="1066">
        <f>'5.  2015-2027 LRAM'!AL1017</f>
        <v>9646584.7597553395</v>
      </c>
      <c r="G91" s="1066">
        <f>'5.  2015-2027 LRAM'!AM1017</f>
        <v>189392.4907670558</v>
      </c>
      <c r="H91" s="1066">
        <f>'5.  2015-2027 LRAM'!AN1017</f>
        <v>1518904.7872922427</v>
      </c>
      <c r="I91" s="1066">
        <f>'5.  2015-2027 LRAM'!AO1017</f>
        <v>0</v>
      </c>
      <c r="J91" s="1066">
        <f>'5.  2015-2027 LRAM'!AP1017</f>
        <v>0</v>
      </c>
      <c r="K91" s="1066">
        <f>'5.  2015-2027 LRAM'!AQ1017</f>
        <v>3933123</v>
      </c>
      <c r="L91" s="1067">
        <f>'5.  2015-2027 LRAM'!AR1017</f>
        <v>45093.175041144248</v>
      </c>
      <c r="M91" s="1067">
        <f>'5.  2015-2027 LRAM'!AS1017</f>
        <v>322901.83838964254</v>
      </c>
      <c r="N91" s="1067">
        <f t="shared" si="63"/>
        <v>7783341.2087739306</v>
      </c>
      <c r="O91" s="1067">
        <f t="shared" si="64"/>
        <v>1749867.5512762209</v>
      </c>
      <c r="P91" s="1067">
        <v>321651.90258580621</v>
      </c>
      <c r="Q91" s="1067"/>
      <c r="R91" s="1066">
        <f>'5.  2015-2027 LRAM'!AJ1017</f>
        <v>275695.49084384873</v>
      </c>
      <c r="S91" s="1067">
        <f>'5.  2015-2027 LRAM'!AT1017</f>
        <v>9533208.7600501478</v>
      </c>
      <c r="U91" s="1064">
        <f t="shared" si="65"/>
        <v>27863004.979233623</v>
      </c>
      <c r="V91" s="1064">
        <f ca="1">'5.  2015-2027 LRAM'!AY1017</f>
        <v>27863004.979233611</v>
      </c>
      <c r="W91" s="1068">
        <f t="shared" ref="W91:W126" ca="1" si="66">U91-V91</f>
        <v>0</v>
      </c>
    </row>
    <row r="92" spans="1:23">
      <c r="B92" s="1062">
        <v>2022</v>
      </c>
      <c r="C92" s="1065">
        <f t="shared" si="61"/>
        <v>272573.48765556607</v>
      </c>
      <c r="D92" s="1065">
        <f t="shared" si="62"/>
        <v>3122.0031882824624</v>
      </c>
      <c r="E92" s="1066">
        <f>'5.  2015-2027 LRAM'!AK1018</f>
        <v>2031317.9738300233</v>
      </c>
      <c r="F92" s="1066">
        <f>'5.  2015-2027 LRAM'!AL1018</f>
        <v>9646584.7597553395</v>
      </c>
      <c r="G92" s="1066">
        <f>'5.  2015-2027 LRAM'!AM1018</f>
        <v>189392.4907670558</v>
      </c>
      <c r="H92" s="1066">
        <f>'5.  2015-2027 LRAM'!AN1018</f>
        <v>1518904.7872922427</v>
      </c>
      <c r="I92" s="1066">
        <f>'5.  2015-2027 LRAM'!AO1018</f>
        <v>0</v>
      </c>
      <c r="J92" s="1066">
        <f>'5.  2015-2027 LRAM'!AP1018</f>
        <v>0</v>
      </c>
      <c r="K92" s="1066">
        <f>'5.  2015-2027 LRAM'!AQ1018</f>
        <v>3933123</v>
      </c>
      <c r="L92" s="1067">
        <f>'5.  2015-2027 LRAM'!AR1018</f>
        <v>45093.175041144248</v>
      </c>
      <c r="M92" s="1067">
        <f>'5.  2015-2027 LRAM'!AS1018</f>
        <v>322901.83838964254</v>
      </c>
      <c r="N92" s="1067">
        <f t="shared" si="63"/>
        <v>7783341.2087739306</v>
      </c>
      <c r="O92" s="1067">
        <f t="shared" si="64"/>
        <v>1749867.5512762209</v>
      </c>
      <c r="P92" s="1067">
        <v>321651.90258580621</v>
      </c>
      <c r="Q92" s="1067"/>
      <c r="R92" s="1066">
        <f>'5.  2015-2027 LRAM'!AJ1018</f>
        <v>275695.49084384873</v>
      </c>
      <c r="S92" s="1067">
        <f>'5.  2015-2027 LRAM'!AT1018</f>
        <v>9533208.7600501478</v>
      </c>
      <c r="U92" s="1064">
        <f t="shared" si="65"/>
        <v>27817874.17855525</v>
      </c>
      <c r="V92" s="1064">
        <f ca="1">'5.  2015-2027 LRAM'!AY1018</f>
        <v>27817874.178555239</v>
      </c>
      <c r="W92" s="1068">
        <f t="shared" ca="1" si="66"/>
        <v>0</v>
      </c>
    </row>
    <row r="93" spans="1:23">
      <c r="B93" s="1062">
        <v>2023</v>
      </c>
      <c r="C93" s="1065">
        <f t="shared" si="61"/>
        <v>272573.48765556607</v>
      </c>
      <c r="D93" s="1065">
        <f t="shared" si="62"/>
        <v>3122.0031882824624</v>
      </c>
      <c r="E93" s="1066">
        <f>'5.  2015-2027 LRAM'!AK1019</f>
        <v>1952107.1612779046</v>
      </c>
      <c r="F93" s="1066">
        <f>'5.  2015-2027 LRAM'!AL1019</f>
        <v>9645306.8737104479</v>
      </c>
      <c r="G93" s="1066">
        <f>'5.  2015-2027 LRAM'!AM1019</f>
        <v>189392.4907670558</v>
      </c>
      <c r="H93" s="1066">
        <f>'5.  2015-2027 LRAM'!AN1019</f>
        <v>1518904.7872922427</v>
      </c>
      <c r="I93" s="1066">
        <f>'5.  2015-2027 LRAM'!AO1019</f>
        <v>0</v>
      </c>
      <c r="J93" s="1066">
        <f>'5.  2015-2027 LRAM'!AP1019</f>
        <v>0</v>
      </c>
      <c r="K93" s="1066">
        <f>'5.  2015-2027 LRAM'!AQ1019</f>
        <v>3933123</v>
      </c>
      <c r="L93" s="1067">
        <f>'5.  2015-2027 LRAM'!AR1019</f>
        <v>45093.175041144248</v>
      </c>
      <c r="M93" s="1067">
        <f>'5.  2015-2027 LRAM'!AS1019</f>
        <v>321670.39941040275</v>
      </c>
      <c r="N93" s="1067">
        <f t="shared" si="63"/>
        <v>7783341.2087739306</v>
      </c>
      <c r="O93" s="1067">
        <f t="shared" si="64"/>
        <v>1749867.5512762209</v>
      </c>
      <c r="P93" s="1067">
        <v>321651.90258580621</v>
      </c>
      <c r="Q93" s="1067"/>
      <c r="R93" s="1066">
        <f>'5.  2015-2027 LRAM'!AJ1019</f>
        <v>275695.49084384873</v>
      </c>
      <c r="S93" s="1067">
        <f>'5.  2015-2027 LRAM'!AT1019</f>
        <v>9533208.7600501478</v>
      </c>
      <c r="U93" s="1064">
        <f t="shared" si="65"/>
        <v>27736154.040979005</v>
      </c>
      <c r="V93" s="1064">
        <f ca="1">'5.  2015-2027 LRAM'!AY1019</f>
        <v>27736154.040978987</v>
      </c>
      <c r="W93" s="1068">
        <f t="shared" ca="1" si="66"/>
        <v>0</v>
      </c>
    </row>
    <row r="94" spans="1:23">
      <c r="B94" s="1062">
        <v>2024</v>
      </c>
      <c r="C94" s="1065">
        <f t="shared" si="61"/>
        <v>272573.48765556607</v>
      </c>
      <c r="D94" s="1065">
        <f t="shared" si="62"/>
        <v>3122.0031882824624</v>
      </c>
      <c r="E94" s="1066">
        <f>'5.  2015-2027 LRAM'!AK1020</f>
        <v>1798940.6702315805</v>
      </c>
      <c r="F94" s="1066">
        <f>'5.  2015-2027 LRAM'!AL1020</f>
        <v>8967935.1477518752</v>
      </c>
      <c r="G94" s="1066">
        <f>'5.  2015-2027 LRAM'!AM1020</f>
        <v>176110.78951655584</v>
      </c>
      <c r="H94" s="1066">
        <f>'5.  2015-2027 LRAM'!AN1020</f>
        <v>1412387.1554100874</v>
      </c>
      <c r="I94" s="1066">
        <f>'5.  2015-2027 LRAM'!AO1020</f>
        <v>0</v>
      </c>
      <c r="J94" s="1066">
        <f>'5.  2015-2027 LRAM'!AP1020</f>
        <v>0</v>
      </c>
      <c r="K94" s="1066">
        <f>'5.  2015-2027 LRAM'!AQ1020</f>
        <v>3933123</v>
      </c>
      <c r="L94" s="1067">
        <f>'5.  2015-2027 LRAM'!AR1020</f>
        <v>45093.175041144248</v>
      </c>
      <c r="M94" s="1067">
        <f>'5.  2015-2027 LRAM'!AS1020</f>
        <v>297393.3480774042</v>
      </c>
      <c r="N94" s="1067">
        <f t="shared" si="63"/>
        <v>7604017.9053520542</v>
      </c>
      <c r="O94" s="1067">
        <f t="shared" si="64"/>
        <v>1709551.6995836506</v>
      </c>
      <c r="P94" s="1067">
        <v>321651.90258580621</v>
      </c>
      <c r="Q94" s="1067"/>
      <c r="R94" s="1066">
        <f>'5.  2015-2027 LRAM'!AJ1020</f>
        <v>275695.49084384873</v>
      </c>
      <c r="S94" s="1067">
        <f>'5.  2015-2027 LRAM'!AT1020</f>
        <v>9313569.6049357019</v>
      </c>
      <c r="U94" s="1064">
        <f t="shared" si="65"/>
        <v>26541900.284394003</v>
      </c>
      <c r="V94" s="1064">
        <f ca="1">'5.  2015-2027 LRAM'!AY1020</f>
        <v>26541900.284394</v>
      </c>
      <c r="W94" s="1068">
        <f t="shared" ca="1" si="66"/>
        <v>0</v>
      </c>
    </row>
    <row r="95" spans="1:23">
      <c r="B95" s="1062">
        <v>2025</v>
      </c>
      <c r="C95" s="1065">
        <f t="shared" si="61"/>
        <v>272573.48765556607</v>
      </c>
      <c r="D95" s="1065">
        <f t="shared" si="62"/>
        <v>3122.0031882824624</v>
      </c>
      <c r="E95" s="1066">
        <f>'5.  2015-2027 LRAM'!AK1021</f>
        <v>1752660.0125202443</v>
      </c>
      <c r="F95" s="1066">
        <f>'5.  2015-2027 LRAM'!AL1021</f>
        <v>8966683.4764072951</v>
      </c>
      <c r="G95" s="1066">
        <f>'5.  2015-2027 LRAM'!AM1021</f>
        <v>176110.78951655584</v>
      </c>
      <c r="H95" s="1066">
        <f>'5.  2015-2027 LRAM'!AN1021</f>
        <v>1412387.1554100874</v>
      </c>
      <c r="I95" s="1066">
        <f>'5.  2015-2027 LRAM'!AO1021</f>
        <v>0</v>
      </c>
      <c r="J95" s="1066">
        <f>'5.  2015-2027 LRAM'!AP1021</f>
        <v>0</v>
      </c>
      <c r="K95" s="1066">
        <f>'5.  2015-2027 LRAM'!AQ1021</f>
        <v>3933123</v>
      </c>
      <c r="L95" s="1067">
        <f>'5.  2015-2027 LRAM'!AR1021</f>
        <v>45093.175041144248</v>
      </c>
      <c r="M95" s="1067">
        <f>'5.  2015-2027 LRAM'!AS1021</f>
        <v>294554.78608596447</v>
      </c>
      <c r="N95" s="1067">
        <f t="shared" si="63"/>
        <v>7604017.9053520542</v>
      </c>
      <c r="O95" s="1067">
        <f t="shared" si="64"/>
        <v>1709551.6995836506</v>
      </c>
      <c r="P95" s="1067">
        <v>321651.90258580621</v>
      </c>
      <c r="Q95" s="1067"/>
      <c r="R95" s="1066">
        <f>'5.  2015-2027 LRAM'!AJ1021</f>
        <v>275695.49084384873</v>
      </c>
      <c r="S95" s="1067">
        <f>'5.  2015-2027 LRAM'!AT1021</f>
        <v>9313569.6049357019</v>
      </c>
      <c r="U95" s="1064">
        <f t="shared" si="65"/>
        <v>26491529.393346645</v>
      </c>
      <c r="V95" s="1064">
        <f ca="1">'5.  2015-2027 LRAM'!AY1021</f>
        <v>26491529.393346641</v>
      </c>
      <c r="W95" s="1068">
        <f t="shared" ca="1" si="66"/>
        <v>0</v>
      </c>
    </row>
    <row r="96" spans="1:23">
      <c r="B96" s="1062">
        <v>2026</v>
      </c>
      <c r="C96" s="1065">
        <f t="shared" si="61"/>
        <v>272573.48765556607</v>
      </c>
      <c r="D96" s="1065">
        <f t="shared" si="62"/>
        <v>3122.0031882824624</v>
      </c>
      <c r="E96" s="1066">
        <f>'5.  2015-2027 LRAM'!AK1022</f>
        <v>1727505.3773082048</v>
      </c>
      <c r="F96" s="1066">
        <f>'5.  2015-2027 LRAM'!AL1022</f>
        <v>8966006.5008600894</v>
      </c>
      <c r="G96" s="1066">
        <f>'5.  2015-2027 LRAM'!AM1022</f>
        <v>176110.78951655584</v>
      </c>
      <c r="H96" s="1066">
        <f>'5.  2015-2027 LRAM'!AN1022</f>
        <v>1412387.1554100874</v>
      </c>
      <c r="I96" s="1066">
        <f>'5.  2015-2027 LRAM'!AO1022</f>
        <v>0</v>
      </c>
      <c r="J96" s="1066">
        <f>'5.  2015-2027 LRAM'!AP1022</f>
        <v>0</v>
      </c>
      <c r="K96" s="1066">
        <f>'5.  2015-2027 LRAM'!AQ1022</f>
        <v>3933123</v>
      </c>
      <c r="L96" s="1067">
        <f>'5.  2015-2027 LRAM'!AR1022</f>
        <v>45093.175041144248</v>
      </c>
      <c r="M96" s="1067">
        <f>'5.  2015-2027 LRAM'!AS1022</f>
        <v>293323.03643148555</v>
      </c>
      <c r="N96" s="1067">
        <f t="shared" si="63"/>
        <v>7604017.9053520542</v>
      </c>
      <c r="O96" s="1067">
        <f t="shared" si="64"/>
        <v>1709551.6995836506</v>
      </c>
      <c r="P96" s="1067">
        <v>321651.90258580621</v>
      </c>
      <c r="Q96" s="1067"/>
      <c r="R96" s="1066">
        <f>'5.  2015-2027 LRAM'!AJ1022</f>
        <v>275695.49084384873</v>
      </c>
      <c r="S96" s="1067">
        <f>'5.  2015-2027 LRAM'!AT1022</f>
        <v>9313569.6049357019</v>
      </c>
      <c r="U96" s="1064">
        <f t="shared" si="65"/>
        <v>26464466.032932922</v>
      </c>
      <c r="V96" s="1064">
        <f ca="1">'5.  2015-2027 LRAM'!AY1022</f>
        <v>26464466.032932922</v>
      </c>
      <c r="W96" s="1068">
        <f t="shared" ca="1" si="66"/>
        <v>0</v>
      </c>
    </row>
    <row r="97" spans="1:23">
      <c r="B97" s="1062">
        <v>2027</v>
      </c>
      <c r="C97" s="1065">
        <f t="shared" si="61"/>
        <v>272573.48765556607</v>
      </c>
      <c r="D97" s="1065">
        <f t="shared" si="62"/>
        <v>3122.0031882824624</v>
      </c>
      <c r="E97" s="1066">
        <f>'5.  2015-2027 LRAM'!AK1023</f>
        <v>1688842.3791830689</v>
      </c>
      <c r="F97" s="1066">
        <f>'5.  2015-2027 LRAM'!AL1023</f>
        <v>8896141.8200872801</v>
      </c>
      <c r="G97" s="1066">
        <f>'5.  2015-2027 LRAM'!AM1023</f>
        <v>174752.54678259275</v>
      </c>
      <c r="H97" s="1066">
        <f>'5.  2015-2027 LRAM'!AN1023</f>
        <v>1401494.213548634</v>
      </c>
      <c r="I97" s="1066">
        <f>'5.  2015-2027 LRAM'!AO1023</f>
        <v>0</v>
      </c>
      <c r="J97" s="1066">
        <f>'5.  2015-2027 LRAM'!AP1023</f>
        <v>0</v>
      </c>
      <c r="K97" s="1066">
        <f>'5.  2015-2027 LRAM'!AQ1023</f>
        <v>3933123</v>
      </c>
      <c r="L97" s="1067">
        <f>'5.  2015-2027 LRAM'!AR1023</f>
        <v>45092.719759412983</v>
      </c>
      <c r="M97" s="1067">
        <f>'5.  2015-2027 LRAM'!AS1023</f>
        <v>290273.62303600379</v>
      </c>
      <c r="N97" s="1067">
        <f t="shared" si="63"/>
        <v>7088358.6514005661</v>
      </c>
      <c r="O97" s="1067">
        <f t="shared" si="64"/>
        <v>1593620.0743597893</v>
      </c>
      <c r="P97" s="1067">
        <v>321651.90258580621</v>
      </c>
      <c r="Q97" s="1067"/>
      <c r="R97" s="1066">
        <f>'5.  2015-2027 LRAM'!AJ1023</f>
        <v>275695.49084384873</v>
      </c>
      <c r="S97" s="1067">
        <f>'5.  2015-2027 LRAM'!AT1023</f>
        <v>8681978.7257603519</v>
      </c>
      <c r="U97" s="1064">
        <f t="shared" si="65"/>
        <v>25709046.421587002</v>
      </c>
      <c r="V97" s="1064">
        <f ca="1">'5.  2015-2027 LRAM'!AY1023</f>
        <v>25709046.421586994</v>
      </c>
      <c r="W97" s="1068">
        <f t="shared" ca="1" si="66"/>
        <v>0</v>
      </c>
    </row>
    <row r="98" spans="1:23">
      <c r="B98" s="1062">
        <v>2028</v>
      </c>
      <c r="C98" s="1065">
        <f t="shared" si="61"/>
        <v>272573.48765556607</v>
      </c>
      <c r="D98" s="1065">
        <f t="shared" si="62"/>
        <v>3122.0031882824624</v>
      </c>
      <c r="E98" s="1066">
        <f>'5.  2015-2027 LRAM'!AK1024</f>
        <v>1657017.2878064804</v>
      </c>
      <c r="F98" s="1066">
        <f>'5.  2015-2027 LRAM'!AL1024</f>
        <v>8895356.7619245443</v>
      </c>
      <c r="G98" s="1066">
        <f>'5.  2015-2027 LRAM'!AM1024</f>
        <v>174752.54678259275</v>
      </c>
      <c r="H98" s="1066">
        <f>'5.  2015-2027 LRAM'!AN1024</f>
        <v>1401494.213548634</v>
      </c>
      <c r="I98" s="1066">
        <f>'5.  2015-2027 LRAM'!AO1024</f>
        <v>0</v>
      </c>
      <c r="J98" s="1066">
        <f>'5.  2015-2027 LRAM'!AP1024</f>
        <v>0</v>
      </c>
      <c r="K98" s="1066">
        <f>'5.  2015-2027 LRAM'!AQ1024</f>
        <v>3933123</v>
      </c>
      <c r="L98" s="1067">
        <f>'5.  2015-2027 LRAM'!AR1024</f>
        <v>45092.719759412983</v>
      </c>
      <c r="M98" s="1067">
        <f>'5.  2015-2027 LRAM'!AS1024</f>
        <v>288801.56608403084</v>
      </c>
      <c r="N98" s="1067">
        <f t="shared" si="63"/>
        <v>7088358.6514005661</v>
      </c>
      <c r="O98" s="1067">
        <f t="shared" si="64"/>
        <v>1593620.0743597893</v>
      </c>
      <c r="P98" s="1067">
        <v>321651.90258580621</v>
      </c>
      <c r="Q98" s="1067"/>
      <c r="R98" s="1066">
        <f>'5.  2015-2027 LRAM'!AJ1024</f>
        <v>275695.49084384873</v>
      </c>
      <c r="S98" s="1067">
        <f>'5.  2015-2027 LRAM'!AT1024</f>
        <v>8681978.7257603519</v>
      </c>
      <c r="U98" s="1064">
        <f t="shared" si="65"/>
        <v>25674964.215095703</v>
      </c>
      <c r="V98" s="1064">
        <f ca="1">'5.  2015-2027 LRAM'!AY1024</f>
        <v>25674964.215095695</v>
      </c>
      <c r="W98" s="1068">
        <f t="shared" ca="1" si="66"/>
        <v>0</v>
      </c>
    </row>
    <row r="99" spans="1:23">
      <c r="B99" s="1062">
        <v>2029</v>
      </c>
      <c r="C99" s="1065">
        <f t="shared" si="61"/>
        <v>268647.29044231726</v>
      </c>
      <c r="D99" s="1065">
        <f t="shared" si="62"/>
        <v>3077.0332965919042</v>
      </c>
      <c r="E99" s="1066">
        <f>'5.  2015-2027 LRAM'!AK1025</f>
        <v>1568839.4362074314</v>
      </c>
      <c r="F99" s="1066">
        <f>'5.  2015-2027 LRAM'!AL1025</f>
        <v>8658525.9588602372</v>
      </c>
      <c r="G99" s="1066">
        <f>'5.  2015-2027 LRAM'!AM1025</f>
        <v>170112.69790297616</v>
      </c>
      <c r="H99" s="1066">
        <f>'5.  2015-2027 LRAM'!AN1025</f>
        <v>1364283.1887238414</v>
      </c>
      <c r="I99" s="1066">
        <f>'5.  2015-2027 LRAM'!AO1025</f>
        <v>0</v>
      </c>
      <c r="J99" s="1066">
        <f>'5.  2015-2027 LRAM'!AP1025</f>
        <v>0</v>
      </c>
      <c r="K99" s="1066">
        <f>'5.  2015-2027 LRAM'!AQ1025</f>
        <v>3933123</v>
      </c>
      <c r="L99" s="1067">
        <f>'5.  2015-2027 LRAM'!AR1025</f>
        <v>44967.224670409545</v>
      </c>
      <c r="M99" s="1067">
        <f>'5.  2015-2027 LRAM'!AS1025</f>
        <v>286390.40711185988</v>
      </c>
      <c r="N99" s="1067">
        <f t="shared" si="63"/>
        <v>6284778.2396266218</v>
      </c>
      <c r="O99" s="1067">
        <f t="shared" si="64"/>
        <v>1412957.3936823334</v>
      </c>
      <c r="P99" s="1067">
        <v>321651.90258580621</v>
      </c>
      <c r="Q99" s="1067"/>
      <c r="R99" s="1066">
        <f>'5.  2015-2027 LRAM'!AJ1025</f>
        <v>271724.32373890938</v>
      </c>
      <c r="S99" s="1067">
        <f>'5.  2015-2027 LRAM'!AT1025</f>
        <v>7697735.6333089527</v>
      </c>
      <c r="U99" s="1064">
        <f t="shared" si="65"/>
        <v>24317353.773110423</v>
      </c>
      <c r="V99" s="1064">
        <f ca="1">'5.  2015-2027 LRAM'!AY1025</f>
        <v>24317353.773110412</v>
      </c>
      <c r="W99" s="1068">
        <f t="shared" ca="1" si="66"/>
        <v>0</v>
      </c>
    </row>
    <row r="100" spans="1:23">
      <c r="B100" s="1062">
        <v>2030</v>
      </c>
      <c r="C100" s="1065">
        <f t="shared" si="61"/>
        <v>268647.29044231726</v>
      </c>
      <c r="D100" s="1065">
        <f t="shared" si="62"/>
        <v>3077.0332965919042</v>
      </c>
      <c r="E100" s="1066">
        <f>'5.  2015-2027 LRAM'!AK1026</f>
        <v>1485512.7034818586</v>
      </c>
      <c r="F100" s="1066">
        <f>'5.  2015-2027 LRAM'!AL1026</f>
        <v>8290663.7221420379</v>
      </c>
      <c r="G100" s="1066">
        <f>'5.  2015-2027 LRAM'!AM1026</f>
        <v>162890.53555549341</v>
      </c>
      <c r="H100" s="1066">
        <f>'5.  2015-2027 LRAM'!AN1026</f>
        <v>1306362.3233306846</v>
      </c>
      <c r="I100" s="1066">
        <f>'5.  2015-2027 LRAM'!AO1026</f>
        <v>0</v>
      </c>
      <c r="J100" s="1066">
        <f>'5.  2015-2027 LRAM'!AP1026</f>
        <v>0</v>
      </c>
      <c r="K100" s="1066">
        <f>'5.  2015-2027 LRAM'!AQ1026</f>
        <v>3933123</v>
      </c>
      <c r="L100" s="1067">
        <f>'5.  2015-2027 LRAM'!AR1026</f>
        <v>44041.398922580382</v>
      </c>
      <c r="M100" s="1067">
        <f>'5.  2015-2027 LRAM'!AS1026</f>
        <v>285248.36493268982</v>
      </c>
      <c r="N100" s="1067">
        <f t="shared" si="63"/>
        <v>6284778.2396266218</v>
      </c>
      <c r="O100" s="1067">
        <f t="shared" si="64"/>
        <v>1412957.3936823334</v>
      </c>
      <c r="P100" s="1067">
        <v>321651.90258580621</v>
      </c>
      <c r="Q100" s="1067"/>
      <c r="R100" s="1066">
        <f>'5.  2015-2027 LRAM'!AJ1026</f>
        <v>271724.32373890938</v>
      </c>
      <c r="S100" s="1067">
        <f>'5.  2015-2027 LRAM'!AT1026</f>
        <v>7697735.6333089527</v>
      </c>
      <c r="U100" s="1064">
        <f t="shared" si="65"/>
        <v>23798953.907999013</v>
      </c>
      <c r="V100" s="1064">
        <f ca="1">'5.  2015-2027 LRAM'!AY1026</f>
        <v>23798953.907999009</v>
      </c>
      <c r="W100" s="1068">
        <f t="shared" ca="1" si="66"/>
        <v>0</v>
      </c>
    </row>
    <row r="101" spans="1:23">
      <c r="B101" s="1062">
        <v>2031</v>
      </c>
      <c r="C101" s="1065">
        <f t="shared" si="61"/>
        <v>268647.29044231726</v>
      </c>
      <c r="D101" s="1065">
        <f t="shared" si="62"/>
        <v>3077.0332965919042</v>
      </c>
      <c r="E101" s="1066">
        <f>'5.  2015-2027 LRAM'!AK1027</f>
        <v>841975.67444842099</v>
      </c>
      <c r="F101" s="1066">
        <f>'5.  2015-2027 LRAM'!AL1027</f>
        <v>3923496.9707179763</v>
      </c>
      <c r="G101" s="1066">
        <f>'5.  2015-2027 LRAM'!AM1027</f>
        <v>77087.637873689659</v>
      </c>
      <c r="H101" s="1066">
        <f>'5.  2015-2027 LRAM'!AN1027</f>
        <v>618233.49876850157</v>
      </c>
      <c r="I101" s="1066">
        <f>'5.  2015-2027 LRAM'!AO1027</f>
        <v>0</v>
      </c>
      <c r="J101" s="1066">
        <f>'5.  2015-2027 LRAM'!AP1027</f>
        <v>0</v>
      </c>
      <c r="K101" s="1066">
        <f>'5.  2015-2027 LRAM'!AQ1027</f>
        <v>0</v>
      </c>
      <c r="L101" s="1067">
        <f>'5.  2015-2027 LRAM'!AR1027</f>
        <v>44034.311013809631</v>
      </c>
      <c r="M101" s="1067">
        <f>'5.  2015-2027 LRAM'!AS1027</f>
        <v>181891.09146743271</v>
      </c>
      <c r="N101" s="1067">
        <f t="shared" si="63"/>
        <v>5423968.3933565905</v>
      </c>
      <c r="O101" s="1067">
        <f t="shared" si="64"/>
        <v>1219428.2681560121</v>
      </c>
      <c r="P101" s="1067">
        <v>0</v>
      </c>
      <c r="Q101" s="1067"/>
      <c r="R101" s="1066">
        <f>'5.  2015-2027 LRAM'!AJ1027</f>
        <v>271724.32373890938</v>
      </c>
      <c r="S101" s="1067">
        <f>'5.  2015-2027 LRAM'!AT1027</f>
        <v>6643396.6615126003</v>
      </c>
      <c r="U101" s="1064">
        <f t="shared" si="65"/>
        <v>12601840.169541342</v>
      </c>
      <c r="V101" s="1064">
        <f ca="1">'5.  2015-2027 LRAM'!AY1027</f>
        <v>12601840.16954134</v>
      </c>
      <c r="W101" s="1068">
        <f t="shared" ca="1" si="66"/>
        <v>0</v>
      </c>
    </row>
    <row r="102" spans="1:23">
      <c r="C102" s="1065"/>
      <c r="D102" s="1065"/>
      <c r="E102" s="1066"/>
      <c r="F102" s="1066"/>
      <c r="G102" s="1066"/>
      <c r="H102" s="1066"/>
      <c r="I102" s="1067"/>
      <c r="J102" s="1067"/>
      <c r="K102" s="1067"/>
      <c r="L102" s="1067"/>
      <c r="M102" s="1067"/>
      <c r="N102" s="1067"/>
      <c r="O102" s="1067"/>
      <c r="P102" s="1067"/>
      <c r="Q102" s="1067"/>
      <c r="R102" s="1066"/>
      <c r="S102" s="1067"/>
      <c r="U102" s="1064"/>
      <c r="V102" s="1064"/>
      <c r="W102" s="1068"/>
    </row>
    <row r="103" spans="1:23">
      <c r="A103" s="1062">
        <v>2020</v>
      </c>
      <c r="B103" s="1062">
        <v>2020</v>
      </c>
      <c r="C103" s="1065">
        <f t="shared" ref="C103:C114" si="67">R103*$C$1</f>
        <v>113353.25520298492</v>
      </c>
      <c r="D103" s="1065">
        <f t="shared" ref="D103:D114" si="68">R103*$D$1</f>
        <v>1298.3259200656451</v>
      </c>
      <c r="E103" s="1066">
        <f>'5.  2015-2027 LRAM'!AK1199</f>
        <v>420941.99656222702</v>
      </c>
      <c r="F103" s="1066">
        <f>'5.  2015-2027 LRAM'!AL1199</f>
        <v>692826.00871151802</v>
      </c>
      <c r="G103" s="1066">
        <f>'5.  2015-2027 LRAM'!AM1199</f>
        <v>30989.796106242462</v>
      </c>
      <c r="H103" s="1066">
        <f>'5.  2015-2027 LRAM'!AN1199</f>
        <v>1036198.1986200121</v>
      </c>
      <c r="I103" s="1066">
        <f>'5.  2015-2027 LRAM'!AO1199</f>
        <v>0</v>
      </c>
      <c r="J103" s="1066">
        <f>'5.  2015-2027 LRAM'!AP1199</f>
        <v>0</v>
      </c>
      <c r="K103" s="1067">
        <v>0</v>
      </c>
      <c r="L103" s="1067">
        <v>0</v>
      </c>
      <c r="M103" s="1067">
        <v>0</v>
      </c>
      <c r="N103" s="1067">
        <f t="shared" ref="N103:N114" si="69">S103*$N$1</f>
        <v>165012.15775766131</v>
      </c>
      <c r="O103" s="1067">
        <f t="shared" ref="O103:O114" si="70">S103*$O$1</f>
        <v>37098.389069813049</v>
      </c>
      <c r="P103" s="1067">
        <v>0</v>
      </c>
      <c r="Q103" s="1067"/>
      <c r="R103" s="1066">
        <f>'5.  2015-2027 LRAM'!AJ1199</f>
        <v>114651.58112305065</v>
      </c>
      <c r="S103" s="1067">
        <f>'5.  2015-2027 LRAM'!AT1199</f>
        <v>202110.54682747429</v>
      </c>
      <c r="U103" s="1064">
        <f t="shared" ref="U103:U114" si="71">SUM(C103:P103)</f>
        <v>2497718.1279505244</v>
      </c>
      <c r="V103" s="1064">
        <f>'5.  2015-2027 LRAM'!$D$1199</f>
        <v>2497718.1279505249</v>
      </c>
      <c r="W103" s="1068">
        <f t="shared" si="66"/>
        <v>0</v>
      </c>
    </row>
    <row r="104" spans="1:23">
      <c r="B104" s="1062">
        <v>2021</v>
      </c>
      <c r="C104" s="1065">
        <f t="shared" si="67"/>
        <v>113353.25520298492</v>
      </c>
      <c r="D104" s="1065">
        <f t="shared" si="68"/>
        <v>1298.3259200656451</v>
      </c>
      <c r="E104" s="1066">
        <f>'5.  2015-2027 LRAM'!AK1217</f>
        <v>423317.5392571222</v>
      </c>
      <c r="F104" s="1066">
        <f>'5.  2015-2027 LRAM'!AL1217</f>
        <v>696735.9007566676</v>
      </c>
      <c r="G104" s="1066">
        <f>'5.  2015-2027 LRAM'!AM1217</f>
        <v>31164.683820839011</v>
      </c>
      <c r="H104" s="1066">
        <f>'5.  2015-2027 LRAM'!AN1217</f>
        <v>1042045.8761653707</v>
      </c>
      <c r="I104" s="1066">
        <f>'5.  2015-2027 LRAM'!AO1217</f>
        <v>0</v>
      </c>
      <c r="J104" s="1066">
        <f>'5.  2015-2027 LRAM'!AP1217</f>
        <v>0</v>
      </c>
      <c r="K104" s="1067">
        <v>0</v>
      </c>
      <c r="L104" s="1067">
        <v>0</v>
      </c>
      <c r="M104" s="1067">
        <v>0</v>
      </c>
      <c r="N104" s="1067">
        <f t="shared" si="69"/>
        <v>165012.15775766131</v>
      </c>
      <c r="O104" s="1067">
        <f t="shared" si="70"/>
        <v>37098.389069813049</v>
      </c>
      <c r="P104" s="1067">
        <v>0</v>
      </c>
      <c r="Q104" s="1067"/>
      <c r="R104" s="1066">
        <f>'5.  2015-2027 LRAM'!AJ1217</f>
        <v>114651.58112305065</v>
      </c>
      <c r="S104" s="1067">
        <f>'5.  2015-2027 LRAM'!AT1217</f>
        <v>202110.54682747429</v>
      </c>
      <c r="U104" s="1064">
        <f t="shared" si="71"/>
        <v>2510026.1279505244</v>
      </c>
      <c r="V104" s="1064">
        <f ca="1">'5.  2015-2027 LRAM'!AY1217</f>
        <v>2510026.1279505249</v>
      </c>
      <c r="W104" s="1068">
        <f t="shared" ca="1" si="66"/>
        <v>0</v>
      </c>
    </row>
    <row r="105" spans="1:23">
      <c r="B105" s="1062">
        <v>2022</v>
      </c>
      <c r="C105" s="1065">
        <f t="shared" si="67"/>
        <v>113353.25520298492</v>
      </c>
      <c r="D105" s="1065">
        <f t="shared" si="68"/>
        <v>1298.3259200656451</v>
      </c>
      <c r="E105" s="1066">
        <f>'5.  2015-2027 LRAM'!AK1218</f>
        <v>423317.5392571222</v>
      </c>
      <c r="F105" s="1066">
        <f>'5.  2015-2027 LRAM'!AL1218</f>
        <v>696735.9007566676</v>
      </c>
      <c r="G105" s="1066">
        <f>'5.  2015-2027 LRAM'!AM1218</f>
        <v>31164.683820839011</v>
      </c>
      <c r="H105" s="1066">
        <f>'5.  2015-2027 LRAM'!AN1218</f>
        <v>1042045.8761653707</v>
      </c>
      <c r="I105" s="1066">
        <f>'5.  2015-2027 LRAM'!AO1218</f>
        <v>0</v>
      </c>
      <c r="J105" s="1066">
        <f>'5.  2015-2027 LRAM'!AP1218</f>
        <v>0</v>
      </c>
      <c r="K105" s="1067">
        <v>0</v>
      </c>
      <c r="L105" s="1067">
        <v>0</v>
      </c>
      <c r="M105" s="1067">
        <v>0</v>
      </c>
      <c r="N105" s="1067">
        <f t="shared" si="69"/>
        <v>165012.15775766131</v>
      </c>
      <c r="O105" s="1067">
        <f t="shared" si="70"/>
        <v>37098.389069813049</v>
      </c>
      <c r="P105" s="1067">
        <v>0</v>
      </c>
      <c r="Q105" s="1067"/>
      <c r="R105" s="1066">
        <f>'5.  2015-2027 LRAM'!AJ1218</f>
        <v>114651.58112305065</v>
      </c>
      <c r="S105" s="1067">
        <f>'5.  2015-2027 LRAM'!AT1218</f>
        <v>202110.54682747429</v>
      </c>
      <c r="U105" s="1064">
        <f t="shared" si="71"/>
        <v>2510026.1279505244</v>
      </c>
      <c r="V105" s="1064">
        <f ca="1">'5.  2015-2027 LRAM'!AY1218</f>
        <v>2510026.1279505249</v>
      </c>
      <c r="W105" s="1068">
        <f t="shared" ca="1" si="66"/>
        <v>0</v>
      </c>
    </row>
    <row r="106" spans="1:23">
      <c r="B106" s="1062">
        <v>2023</v>
      </c>
      <c r="C106" s="1065">
        <f t="shared" si="67"/>
        <v>113353.25520298492</v>
      </c>
      <c r="D106" s="1065">
        <f t="shared" si="68"/>
        <v>1298.3259200656451</v>
      </c>
      <c r="E106" s="1066">
        <f>'5.  2015-2027 LRAM'!AK1219</f>
        <v>423317.5392571222</v>
      </c>
      <c r="F106" s="1066">
        <f>'5.  2015-2027 LRAM'!AL1219</f>
        <v>696735.9007566676</v>
      </c>
      <c r="G106" s="1066">
        <f>'5.  2015-2027 LRAM'!AM1219</f>
        <v>31164.683820839011</v>
      </c>
      <c r="H106" s="1066">
        <f>'5.  2015-2027 LRAM'!AN1219</f>
        <v>1042045.8761653707</v>
      </c>
      <c r="I106" s="1066">
        <f>'5.  2015-2027 LRAM'!AO1219</f>
        <v>0</v>
      </c>
      <c r="J106" s="1066">
        <f>'5.  2015-2027 LRAM'!AP1219</f>
        <v>0</v>
      </c>
      <c r="K106" s="1067">
        <v>0</v>
      </c>
      <c r="L106" s="1067">
        <v>0</v>
      </c>
      <c r="M106" s="1067">
        <v>0</v>
      </c>
      <c r="N106" s="1067">
        <f t="shared" si="69"/>
        <v>165012.15775766131</v>
      </c>
      <c r="O106" s="1067">
        <f t="shared" si="70"/>
        <v>37098.389069813049</v>
      </c>
      <c r="P106" s="1067">
        <v>0</v>
      </c>
      <c r="Q106" s="1067"/>
      <c r="R106" s="1066">
        <f>'5.  2015-2027 LRAM'!AJ1219</f>
        <v>114651.58112305065</v>
      </c>
      <c r="S106" s="1067">
        <f>'5.  2015-2027 LRAM'!AT1219</f>
        <v>202110.54682747429</v>
      </c>
      <c r="U106" s="1064">
        <f t="shared" si="71"/>
        <v>2510026.1279505244</v>
      </c>
      <c r="V106" s="1064">
        <f ca="1">'5.  2015-2027 LRAM'!AY1219</f>
        <v>2510026.1279505249</v>
      </c>
      <c r="W106" s="1068">
        <f t="shared" ca="1" si="66"/>
        <v>0</v>
      </c>
    </row>
    <row r="107" spans="1:23">
      <c r="B107" s="1062">
        <v>2024</v>
      </c>
      <c r="C107" s="1065">
        <f t="shared" si="67"/>
        <v>113353.25520298492</v>
      </c>
      <c r="D107" s="1065">
        <f t="shared" si="68"/>
        <v>1298.3259200656451</v>
      </c>
      <c r="E107" s="1066">
        <f>'5.  2015-2027 LRAM'!AK1220</f>
        <v>423317.5392571222</v>
      </c>
      <c r="F107" s="1066">
        <f>'5.  2015-2027 LRAM'!AL1220</f>
        <v>696735.9007566676</v>
      </c>
      <c r="G107" s="1066">
        <f>'5.  2015-2027 LRAM'!AM1220</f>
        <v>31164.683820839011</v>
      </c>
      <c r="H107" s="1066">
        <f>'5.  2015-2027 LRAM'!AN1220</f>
        <v>1042045.8761653707</v>
      </c>
      <c r="I107" s="1066">
        <f>'5.  2015-2027 LRAM'!AO1220</f>
        <v>0</v>
      </c>
      <c r="J107" s="1066">
        <f>'5.  2015-2027 LRAM'!AP1220</f>
        <v>0</v>
      </c>
      <c r="K107" s="1067">
        <v>0</v>
      </c>
      <c r="L107" s="1067">
        <v>0</v>
      </c>
      <c r="M107" s="1067">
        <v>0</v>
      </c>
      <c r="N107" s="1067">
        <f t="shared" si="69"/>
        <v>165012.15775766131</v>
      </c>
      <c r="O107" s="1067">
        <f t="shared" si="70"/>
        <v>37098.389069813049</v>
      </c>
      <c r="P107" s="1067">
        <v>0</v>
      </c>
      <c r="Q107" s="1067"/>
      <c r="R107" s="1066">
        <f>'5.  2015-2027 LRAM'!AJ1220</f>
        <v>114651.58112305065</v>
      </c>
      <c r="S107" s="1067">
        <f>'5.  2015-2027 LRAM'!AT1220</f>
        <v>202110.54682747429</v>
      </c>
      <c r="U107" s="1064">
        <f t="shared" si="71"/>
        <v>2510026.1279505244</v>
      </c>
      <c r="V107" s="1064">
        <f ca="1">'5.  2015-2027 LRAM'!AY1220</f>
        <v>2510026.1279505249</v>
      </c>
      <c r="W107" s="1068">
        <f t="shared" ca="1" si="66"/>
        <v>0</v>
      </c>
    </row>
    <row r="108" spans="1:23">
      <c r="B108" s="1062">
        <v>2025</v>
      </c>
      <c r="C108" s="1065">
        <f t="shared" si="67"/>
        <v>113353.25520298492</v>
      </c>
      <c r="D108" s="1065">
        <f t="shared" si="68"/>
        <v>1298.3259200656451</v>
      </c>
      <c r="E108" s="1066">
        <f>'5.  2015-2027 LRAM'!AK1221</f>
        <v>402366.71182876825</v>
      </c>
      <c r="F108" s="1066">
        <f>'5.  2015-2027 LRAM'!AL1221</f>
        <v>662253.05450959678</v>
      </c>
      <c r="G108" s="1066">
        <f>'5.  2015-2027 LRAM'!AM1221</f>
        <v>29622.281600190585</v>
      </c>
      <c r="H108" s="1066">
        <f>'5.  2015-2027 LRAM'!AN1221</f>
        <v>990472.95206144394</v>
      </c>
      <c r="I108" s="1066">
        <f>'5.  2015-2027 LRAM'!AO1221</f>
        <v>0</v>
      </c>
      <c r="J108" s="1066">
        <f>'5.  2015-2027 LRAM'!AP1221</f>
        <v>0</v>
      </c>
      <c r="K108" s="1067">
        <v>0</v>
      </c>
      <c r="L108" s="1067">
        <v>0</v>
      </c>
      <c r="M108" s="1067">
        <v>0</v>
      </c>
      <c r="N108" s="1067">
        <f t="shared" si="69"/>
        <v>153304.05254982761</v>
      </c>
      <c r="O108" s="1067">
        <f t="shared" si="70"/>
        <v>34466.147614559719</v>
      </c>
      <c r="P108" s="1067">
        <v>0</v>
      </c>
      <c r="Q108" s="1067"/>
      <c r="R108" s="1066">
        <f>'5.  2015-2027 LRAM'!AJ1221</f>
        <v>114651.58112305065</v>
      </c>
      <c r="S108" s="1067">
        <f>'5.  2015-2027 LRAM'!AT1221</f>
        <v>187770.20016438726</v>
      </c>
      <c r="U108" s="1064">
        <f t="shared" si="71"/>
        <v>2387136.7812874368</v>
      </c>
      <c r="V108" s="1064">
        <f ca="1">'5.  2015-2027 LRAM'!AY1221</f>
        <v>2387136.7812874382</v>
      </c>
      <c r="W108" s="1068">
        <f t="shared" ca="1" si="66"/>
        <v>0</v>
      </c>
    </row>
    <row r="109" spans="1:23">
      <c r="B109" s="1062">
        <v>2026</v>
      </c>
      <c r="C109" s="1065">
        <f t="shared" si="67"/>
        <v>113353.25520298492</v>
      </c>
      <c r="D109" s="1065">
        <f t="shared" si="68"/>
        <v>1298.3259200656451</v>
      </c>
      <c r="E109" s="1066">
        <f>'5.  2015-2027 LRAM'!AK1222</f>
        <v>402366.71182876825</v>
      </c>
      <c r="F109" s="1066">
        <f>'5.  2015-2027 LRAM'!AL1222</f>
        <v>662253.05450959678</v>
      </c>
      <c r="G109" s="1066">
        <f>'5.  2015-2027 LRAM'!AM1222</f>
        <v>29622.281600190585</v>
      </c>
      <c r="H109" s="1066">
        <f>'5.  2015-2027 LRAM'!AN1222</f>
        <v>990472.95206144394</v>
      </c>
      <c r="I109" s="1066">
        <f>'5.  2015-2027 LRAM'!AO1222</f>
        <v>0</v>
      </c>
      <c r="J109" s="1066">
        <f>'5.  2015-2027 LRAM'!AP1222</f>
        <v>0</v>
      </c>
      <c r="K109" s="1067">
        <v>0</v>
      </c>
      <c r="L109" s="1067">
        <v>0</v>
      </c>
      <c r="M109" s="1067">
        <v>0</v>
      </c>
      <c r="N109" s="1067">
        <f t="shared" si="69"/>
        <v>153304.05254982761</v>
      </c>
      <c r="O109" s="1067">
        <f t="shared" si="70"/>
        <v>34466.147614559719</v>
      </c>
      <c r="P109" s="1067">
        <v>0</v>
      </c>
      <c r="Q109" s="1067"/>
      <c r="R109" s="1066">
        <f>'5.  2015-2027 LRAM'!AJ1222</f>
        <v>114651.58112305065</v>
      </c>
      <c r="S109" s="1067">
        <f>'5.  2015-2027 LRAM'!AT1222</f>
        <v>187770.20016438726</v>
      </c>
      <c r="U109" s="1064">
        <f t="shared" si="71"/>
        <v>2387136.7812874368</v>
      </c>
      <c r="V109" s="1064">
        <f ca="1">'5.  2015-2027 LRAM'!AY1222</f>
        <v>2387136.7812874382</v>
      </c>
      <c r="W109" s="1068">
        <f t="shared" ca="1" si="66"/>
        <v>0</v>
      </c>
    </row>
    <row r="110" spans="1:23">
      <c r="B110" s="1062">
        <v>2027</v>
      </c>
      <c r="C110" s="1065">
        <f t="shared" si="67"/>
        <v>113353.25520298492</v>
      </c>
      <c r="D110" s="1065">
        <f t="shared" si="68"/>
        <v>1298.3259200656451</v>
      </c>
      <c r="E110" s="1066">
        <f>'5.  2015-2027 LRAM'!AK1223</f>
        <v>402366.71182876825</v>
      </c>
      <c r="F110" s="1066">
        <f>'5.  2015-2027 LRAM'!AL1223</f>
        <v>662253.05450959678</v>
      </c>
      <c r="G110" s="1066">
        <f>'5.  2015-2027 LRAM'!AM1223</f>
        <v>29622.281600190585</v>
      </c>
      <c r="H110" s="1066">
        <f>'5.  2015-2027 LRAM'!AN1223</f>
        <v>990472.95206144394</v>
      </c>
      <c r="I110" s="1066">
        <f>'5.  2015-2027 LRAM'!AO1223</f>
        <v>0</v>
      </c>
      <c r="J110" s="1066">
        <f>'5.  2015-2027 LRAM'!AP1223</f>
        <v>0</v>
      </c>
      <c r="K110" s="1067">
        <v>0</v>
      </c>
      <c r="L110" s="1067">
        <v>0</v>
      </c>
      <c r="M110" s="1067">
        <v>0</v>
      </c>
      <c r="N110" s="1067">
        <f t="shared" si="69"/>
        <v>153304.05254982761</v>
      </c>
      <c r="O110" s="1067">
        <f t="shared" si="70"/>
        <v>34466.147614559719</v>
      </c>
      <c r="P110" s="1067">
        <v>0</v>
      </c>
      <c r="Q110" s="1067"/>
      <c r="R110" s="1066">
        <f>'5.  2015-2027 LRAM'!AJ1223</f>
        <v>114651.58112305065</v>
      </c>
      <c r="S110" s="1067">
        <f>'5.  2015-2027 LRAM'!AT1223</f>
        <v>187770.20016438726</v>
      </c>
      <c r="U110" s="1064">
        <f t="shared" si="71"/>
        <v>2387136.7812874368</v>
      </c>
      <c r="V110" s="1064">
        <f ca="1">'5.  2015-2027 LRAM'!AY1223</f>
        <v>2387136.7812874382</v>
      </c>
      <c r="W110" s="1068">
        <f t="shared" ca="1" si="66"/>
        <v>0</v>
      </c>
    </row>
    <row r="111" spans="1:23">
      <c r="B111" s="1062">
        <v>2028</v>
      </c>
      <c r="C111" s="1065">
        <f t="shared" si="67"/>
        <v>113353.25520298492</v>
      </c>
      <c r="D111" s="1065">
        <f t="shared" si="68"/>
        <v>1298.3259200656451</v>
      </c>
      <c r="E111" s="1066">
        <f>'5.  2015-2027 LRAM'!AK1224</f>
        <v>400224.1298125161</v>
      </c>
      <c r="F111" s="1066">
        <f>'5.  2015-2027 LRAM'!AL1224</f>
        <v>658726.59110423399</v>
      </c>
      <c r="G111" s="1066">
        <f>'5.  2015-2027 LRAM'!AM1224</f>
        <v>29464.544476390107</v>
      </c>
      <c r="H111" s="1066">
        <f>'5.  2015-2027 LRAM'!AN1224</f>
        <v>985198.73460685939</v>
      </c>
      <c r="I111" s="1066">
        <f>'5.  2015-2027 LRAM'!AO1224</f>
        <v>0</v>
      </c>
      <c r="J111" s="1066">
        <f>'5.  2015-2027 LRAM'!AP1224</f>
        <v>0</v>
      </c>
      <c r="K111" s="1067">
        <v>0</v>
      </c>
      <c r="L111" s="1067">
        <v>0</v>
      </c>
      <c r="M111" s="1067">
        <v>0</v>
      </c>
      <c r="N111" s="1067">
        <f t="shared" si="69"/>
        <v>153192.77096554573</v>
      </c>
      <c r="O111" s="1067">
        <f t="shared" si="70"/>
        <v>34441.129048860712</v>
      </c>
      <c r="P111" s="1067">
        <v>0</v>
      </c>
      <c r="Q111" s="1067"/>
      <c r="R111" s="1066">
        <f>'5.  2015-2027 LRAM'!AJ1224</f>
        <v>114651.58112305065</v>
      </c>
      <c r="S111" s="1067">
        <f>'5.  2015-2027 LRAM'!AT1224</f>
        <v>187633.90001440636</v>
      </c>
      <c r="U111" s="1064">
        <f t="shared" si="71"/>
        <v>2375899.4811374568</v>
      </c>
      <c r="V111" s="1064">
        <f ca="1">'5.  2015-2027 LRAM'!AY1224</f>
        <v>2375899.4811374573</v>
      </c>
      <c r="W111" s="1068">
        <f t="shared" ca="1" si="66"/>
        <v>0</v>
      </c>
    </row>
    <row r="112" spans="1:23">
      <c r="B112" s="1062">
        <v>2029</v>
      </c>
      <c r="C112" s="1065">
        <f t="shared" si="67"/>
        <v>113353.25520298492</v>
      </c>
      <c r="D112" s="1065">
        <f t="shared" si="68"/>
        <v>1298.3259200656451</v>
      </c>
      <c r="E112" s="1066">
        <f>'5.  2015-2027 LRAM'!AK1225</f>
        <v>400224.1298125161</v>
      </c>
      <c r="F112" s="1066">
        <f>'5.  2015-2027 LRAM'!AL1225</f>
        <v>658726.59110423399</v>
      </c>
      <c r="G112" s="1066">
        <f>'5.  2015-2027 LRAM'!AM1225</f>
        <v>29464.544476390107</v>
      </c>
      <c r="H112" s="1066">
        <f>'5.  2015-2027 LRAM'!AN1225</f>
        <v>985198.73460685939</v>
      </c>
      <c r="I112" s="1066">
        <f>'5.  2015-2027 LRAM'!AO1225</f>
        <v>0</v>
      </c>
      <c r="J112" s="1066">
        <f>'5.  2015-2027 LRAM'!AP1225</f>
        <v>0</v>
      </c>
      <c r="K112" s="1067">
        <v>0</v>
      </c>
      <c r="L112" s="1067">
        <v>0</v>
      </c>
      <c r="M112" s="1067">
        <v>0</v>
      </c>
      <c r="N112" s="1067">
        <f t="shared" si="69"/>
        <v>153192.77096554573</v>
      </c>
      <c r="O112" s="1067">
        <f t="shared" si="70"/>
        <v>34441.129048860712</v>
      </c>
      <c r="P112" s="1067">
        <v>0</v>
      </c>
      <c r="Q112" s="1067"/>
      <c r="R112" s="1066">
        <f>'5.  2015-2027 LRAM'!AJ1225</f>
        <v>114651.58112305065</v>
      </c>
      <c r="S112" s="1067">
        <f>'5.  2015-2027 LRAM'!AT1225</f>
        <v>187633.90001440636</v>
      </c>
      <c r="U112" s="1064">
        <f t="shared" si="71"/>
        <v>2375899.4811374568</v>
      </c>
      <c r="V112" s="1064">
        <f ca="1">'5.  2015-2027 LRAM'!AY1225</f>
        <v>2375899.4811374573</v>
      </c>
      <c r="W112" s="1068">
        <f t="shared" ca="1" si="66"/>
        <v>0</v>
      </c>
    </row>
    <row r="113" spans="1:24">
      <c r="B113" s="1062">
        <v>2030</v>
      </c>
      <c r="C113" s="1065">
        <f t="shared" si="67"/>
        <v>113352.8925849083</v>
      </c>
      <c r="D113" s="1065">
        <f t="shared" si="68"/>
        <v>1298.3217667094216</v>
      </c>
      <c r="E113" s="1066">
        <f>'5.  2015-2027 LRAM'!AK1226</f>
        <v>392905.07273312693</v>
      </c>
      <c r="F113" s="1066">
        <f>'5.  2015-2027 LRAM'!AL1226</f>
        <v>646680.19719424704</v>
      </c>
      <c r="G113" s="1066">
        <f>'5.  2015-2027 LRAM'!AM1226</f>
        <v>28925.714688836015</v>
      </c>
      <c r="H113" s="1066">
        <f>'5.  2015-2027 LRAM'!AN1226</f>
        <v>967182.01538378967</v>
      </c>
      <c r="I113" s="1066">
        <f>'5.  2015-2027 LRAM'!AO1226</f>
        <v>0</v>
      </c>
      <c r="J113" s="1066">
        <f>'5.  2015-2027 LRAM'!AP1226</f>
        <v>0</v>
      </c>
      <c r="K113" s="1067">
        <v>0</v>
      </c>
      <c r="L113" s="1067">
        <v>0</v>
      </c>
      <c r="M113" s="1067">
        <v>0</v>
      </c>
      <c r="N113" s="1067">
        <f t="shared" si="69"/>
        <v>152404.54560993687</v>
      </c>
      <c r="O113" s="1067">
        <f t="shared" si="70"/>
        <v>34263.91852501547</v>
      </c>
      <c r="P113" s="1067">
        <v>0</v>
      </c>
      <c r="Q113" s="1067"/>
      <c r="R113" s="1066">
        <f>'5.  2015-2027 LRAM'!AJ1226</f>
        <v>114651.21435161782</v>
      </c>
      <c r="S113" s="1067">
        <f>'5.  2015-2027 LRAM'!AT1226</f>
        <v>186668.46413495229</v>
      </c>
      <c r="U113" s="1064">
        <f t="shared" si="71"/>
        <v>2337012.6784865703</v>
      </c>
      <c r="V113" s="1064">
        <f ca="1">'5.  2015-2027 LRAM'!AY1226</f>
        <v>2337012.6784865698</v>
      </c>
      <c r="W113" s="1068">
        <f t="shared" ca="1" si="66"/>
        <v>0</v>
      </c>
    </row>
    <row r="114" spans="1:24">
      <c r="B114" s="1062">
        <v>2031</v>
      </c>
      <c r="C114" s="1065">
        <f t="shared" si="67"/>
        <v>113352.8925849083</v>
      </c>
      <c r="D114" s="1065">
        <f t="shared" si="68"/>
        <v>1298.3217667094216</v>
      </c>
      <c r="E114" s="1066">
        <f>'5.  2015-2027 LRAM'!AK1227</f>
        <v>381512.77442583168</v>
      </c>
      <c r="F114" s="1066">
        <f>'5.  2015-2027 LRAM'!AL1227</f>
        <v>627929.67899754923</v>
      </c>
      <c r="G114" s="1066">
        <f>'5.  2015-2027 LRAM'!AM1227</f>
        <v>28087.012433874905</v>
      </c>
      <c r="H114" s="1066">
        <f>'5.  2015-2027 LRAM'!AN1227</f>
        <v>939138.5341427438</v>
      </c>
      <c r="I114" s="1066">
        <f>'5.  2015-2027 LRAM'!AO1227</f>
        <v>0</v>
      </c>
      <c r="J114" s="1066">
        <f>'5.  2015-2027 LRAM'!AP1227</f>
        <v>0</v>
      </c>
      <c r="K114" s="1067">
        <v>0</v>
      </c>
      <c r="L114" s="1067">
        <v>0</v>
      </c>
      <c r="M114" s="1067">
        <v>0</v>
      </c>
      <c r="N114" s="1067">
        <f t="shared" si="69"/>
        <v>152404.54560993687</v>
      </c>
      <c r="O114" s="1067">
        <f t="shared" si="70"/>
        <v>34263.91852501547</v>
      </c>
      <c r="P114" s="1067">
        <v>0</v>
      </c>
      <c r="Q114" s="1067"/>
      <c r="R114" s="1066">
        <f>'5.  2015-2027 LRAM'!AJ1227</f>
        <v>114651.21435161782</v>
      </c>
      <c r="S114" s="1067">
        <f>'5.  2015-2027 LRAM'!AT1227</f>
        <v>186668.46413495229</v>
      </c>
      <c r="U114" s="1064">
        <f t="shared" si="71"/>
        <v>2277987.6784865698</v>
      </c>
      <c r="V114" s="1064">
        <f ca="1">'5.  2015-2027 LRAM'!AY1227</f>
        <v>2277987.6784865698</v>
      </c>
      <c r="W114" s="1068">
        <f t="shared" ca="1" si="66"/>
        <v>0</v>
      </c>
    </row>
    <row r="115" spans="1:24">
      <c r="C115" s="1065"/>
      <c r="D115" s="1065"/>
      <c r="N115" s="1067"/>
      <c r="O115" s="1067"/>
      <c r="U115" s="1064"/>
      <c r="V115" s="1064"/>
      <c r="W115" s="1068"/>
    </row>
    <row r="116" spans="1:24">
      <c r="A116" s="1062">
        <f>A103+1</f>
        <v>2021</v>
      </c>
      <c r="B116" s="1062">
        <f t="shared" ref="B116:B123" si="72">B104</f>
        <v>2021</v>
      </c>
      <c r="C116" s="1065">
        <f t="shared" ref="C116:C126" si="73">R116*$C$1</f>
        <v>0</v>
      </c>
      <c r="D116" s="1065">
        <f t="shared" ref="D116:D126" si="74">R116*$D$1</f>
        <v>0</v>
      </c>
      <c r="E116" s="1066">
        <v>0</v>
      </c>
      <c r="F116" s="1066">
        <f>'5.  2015-2027 LRAM'!AL1399</f>
        <v>3973117.8880244461</v>
      </c>
      <c r="G116" s="1066">
        <f>'5.  2015-2027 LRAM'!AM1399</f>
        <v>0</v>
      </c>
      <c r="H116" s="1066">
        <f>'5.  2015-2027 LRAM'!AN1399</f>
        <v>169538.15202532854</v>
      </c>
      <c r="I116" s="1067">
        <v>0</v>
      </c>
      <c r="J116" s="1067">
        <v>0</v>
      </c>
      <c r="K116" s="1067">
        <v>0</v>
      </c>
      <c r="L116" s="1067">
        <v>0</v>
      </c>
      <c r="M116" s="1067">
        <v>0</v>
      </c>
      <c r="N116" s="1067">
        <f t="shared" ref="N116:N126" si="75">S116*$N$1</f>
        <v>4391739.4439604972</v>
      </c>
      <c r="O116" s="1067">
        <f t="shared" ref="O116:O126" si="76">S116*$O$1</f>
        <v>987360.33028891461</v>
      </c>
      <c r="P116" s="1067">
        <v>0</v>
      </c>
      <c r="Q116" s="1067"/>
      <c r="R116" s="1066">
        <v>0</v>
      </c>
      <c r="S116" s="1067">
        <f>'5.  2015-2027 LRAM'!AT1399</f>
        <v>5379099.7742494103</v>
      </c>
      <c r="U116" s="1064">
        <f t="shared" ref="U116:U126" si="77">SUM(C116:P116)</f>
        <v>9521755.8142991867</v>
      </c>
      <c r="V116" s="1064">
        <f>'5.  2015-2027 LRAM'!$D$1399</f>
        <v>9521755.8142991848</v>
      </c>
      <c r="W116" s="1068">
        <f t="shared" si="66"/>
        <v>0</v>
      </c>
    </row>
    <row r="117" spans="1:24">
      <c r="B117" s="1062">
        <f t="shared" si="72"/>
        <v>2022</v>
      </c>
      <c r="C117" s="1065">
        <f t="shared" si="73"/>
        <v>0</v>
      </c>
      <c r="D117" s="1065">
        <f t="shared" si="74"/>
        <v>0</v>
      </c>
      <c r="E117" s="1066">
        <v>0</v>
      </c>
      <c r="F117" s="1066">
        <f>'5.  2015-2027 LRAM'!AL1418</f>
        <v>3973117.8880244461</v>
      </c>
      <c r="G117" s="1066">
        <f>'5.  2015-2027 LRAM'!AM1418</f>
        <v>0</v>
      </c>
      <c r="H117" s="1066">
        <f>'5.  2015-2027 LRAM'!AN1418</f>
        <v>170494.92036477546</v>
      </c>
      <c r="I117" s="1067">
        <v>0</v>
      </c>
      <c r="J117" s="1067">
        <v>0</v>
      </c>
      <c r="K117" s="1067">
        <v>0</v>
      </c>
      <c r="L117" s="1067">
        <v>0</v>
      </c>
      <c r="M117" s="1067">
        <v>0</v>
      </c>
      <c r="N117" s="1067">
        <f t="shared" si="75"/>
        <v>4391739.4439604972</v>
      </c>
      <c r="O117" s="1067">
        <f t="shared" si="76"/>
        <v>987360.33028891461</v>
      </c>
      <c r="P117" s="1067">
        <v>0</v>
      </c>
      <c r="Q117" s="1067"/>
      <c r="R117" s="1066">
        <v>0</v>
      </c>
      <c r="S117" s="1067">
        <f>'5.  2015-2027 LRAM'!AT1418</f>
        <v>5379099.7742494103</v>
      </c>
      <c r="U117" s="1064">
        <f t="shared" si="77"/>
        <v>9522712.5826386344</v>
      </c>
      <c r="V117" s="1064">
        <f ca="1">'5.  2015-2027 LRAM'!AY1418</f>
        <v>9522712.5826386325</v>
      </c>
      <c r="W117" s="1068">
        <f t="shared" ca="1" si="66"/>
        <v>0</v>
      </c>
    </row>
    <row r="118" spans="1:24">
      <c r="B118" s="1062">
        <f t="shared" si="72"/>
        <v>2023</v>
      </c>
      <c r="C118" s="1065">
        <f t="shared" si="73"/>
        <v>0</v>
      </c>
      <c r="D118" s="1065">
        <f t="shared" si="74"/>
        <v>0</v>
      </c>
      <c r="E118" s="1066">
        <v>0</v>
      </c>
      <c r="F118" s="1066">
        <f>'5.  2015-2027 LRAM'!AL1419</f>
        <v>3973117.8880244461</v>
      </c>
      <c r="G118" s="1066">
        <f>'5.  2015-2027 LRAM'!AM1419</f>
        <v>0</v>
      </c>
      <c r="H118" s="1066">
        <f>'5.  2015-2027 LRAM'!AN1419</f>
        <v>170494.92036477546</v>
      </c>
      <c r="I118" s="1067">
        <v>0</v>
      </c>
      <c r="J118" s="1067">
        <v>0</v>
      </c>
      <c r="K118" s="1067">
        <v>0</v>
      </c>
      <c r="L118" s="1067">
        <v>0</v>
      </c>
      <c r="M118" s="1067">
        <v>0</v>
      </c>
      <c r="N118" s="1067">
        <f t="shared" si="75"/>
        <v>4391739.4439604972</v>
      </c>
      <c r="O118" s="1067">
        <f t="shared" si="76"/>
        <v>987360.33028891461</v>
      </c>
      <c r="P118" s="1067">
        <v>0</v>
      </c>
      <c r="Q118" s="1067"/>
      <c r="R118" s="1066">
        <v>0</v>
      </c>
      <c r="S118" s="1067">
        <f>'5.  2015-2027 LRAM'!AT1419</f>
        <v>5379099.7742494103</v>
      </c>
      <c r="U118" s="1064">
        <f t="shared" si="77"/>
        <v>9522712.5826386344</v>
      </c>
      <c r="V118" s="1064">
        <f ca="1">'5.  2015-2027 LRAM'!AY1419</f>
        <v>9522712.5826386325</v>
      </c>
      <c r="W118" s="1068">
        <f t="shared" ca="1" si="66"/>
        <v>0</v>
      </c>
    </row>
    <row r="119" spans="1:24">
      <c r="B119" s="1062">
        <f t="shared" si="72"/>
        <v>2024</v>
      </c>
      <c r="C119" s="1065">
        <f t="shared" si="73"/>
        <v>0</v>
      </c>
      <c r="D119" s="1065">
        <f t="shared" si="74"/>
        <v>0</v>
      </c>
      <c r="E119" s="1066">
        <v>0</v>
      </c>
      <c r="F119" s="1066">
        <f>'5.  2015-2027 LRAM'!AL1420</f>
        <v>3973117.8880244461</v>
      </c>
      <c r="G119" s="1066">
        <f>'5.  2015-2027 LRAM'!AM1420</f>
        <v>0</v>
      </c>
      <c r="H119" s="1066">
        <f>'5.  2015-2027 LRAM'!AN1420</f>
        <v>170494.92036477546</v>
      </c>
      <c r="I119" s="1067">
        <v>0</v>
      </c>
      <c r="J119" s="1067">
        <v>0</v>
      </c>
      <c r="K119" s="1067">
        <v>0</v>
      </c>
      <c r="L119" s="1067">
        <v>0</v>
      </c>
      <c r="M119" s="1067">
        <v>0</v>
      </c>
      <c r="N119" s="1067">
        <f t="shared" si="75"/>
        <v>4391739.4439604972</v>
      </c>
      <c r="O119" s="1067">
        <f t="shared" si="76"/>
        <v>987360.33028891461</v>
      </c>
      <c r="P119" s="1067">
        <v>0</v>
      </c>
      <c r="Q119" s="1067"/>
      <c r="R119" s="1066">
        <v>0</v>
      </c>
      <c r="S119" s="1067">
        <f>'5.  2015-2027 LRAM'!AT1420</f>
        <v>5379099.7742494103</v>
      </c>
      <c r="U119" s="1064">
        <f t="shared" si="77"/>
        <v>9522712.5826386344</v>
      </c>
      <c r="V119" s="1064">
        <f ca="1">'5.  2015-2027 LRAM'!AY1420</f>
        <v>9522712.5826386325</v>
      </c>
      <c r="W119" s="1068">
        <f t="shared" ca="1" si="66"/>
        <v>0</v>
      </c>
    </row>
    <row r="120" spans="1:24">
      <c r="B120" s="1062">
        <f t="shared" si="72"/>
        <v>2025</v>
      </c>
      <c r="C120" s="1065">
        <f t="shared" si="73"/>
        <v>0</v>
      </c>
      <c r="D120" s="1065">
        <f t="shared" si="74"/>
        <v>0</v>
      </c>
      <c r="E120" s="1066">
        <v>0</v>
      </c>
      <c r="F120" s="1066">
        <f>'5.  2015-2027 LRAM'!AL1421</f>
        <v>3973117.8880244461</v>
      </c>
      <c r="G120" s="1066">
        <f>'5.  2015-2027 LRAM'!AM1421</f>
        <v>0</v>
      </c>
      <c r="H120" s="1066">
        <f>'5.  2015-2027 LRAM'!AN1421</f>
        <v>170494.92036477546</v>
      </c>
      <c r="I120" s="1067">
        <v>0</v>
      </c>
      <c r="J120" s="1067">
        <v>0</v>
      </c>
      <c r="K120" s="1067">
        <v>0</v>
      </c>
      <c r="L120" s="1067">
        <v>0</v>
      </c>
      <c r="M120" s="1067">
        <v>0</v>
      </c>
      <c r="N120" s="1067">
        <f t="shared" si="75"/>
        <v>4391739.4439604972</v>
      </c>
      <c r="O120" s="1067">
        <f t="shared" si="76"/>
        <v>987360.33028891461</v>
      </c>
      <c r="P120" s="1067">
        <v>0</v>
      </c>
      <c r="Q120" s="1067"/>
      <c r="R120" s="1066">
        <v>0</v>
      </c>
      <c r="S120" s="1067">
        <f>'5.  2015-2027 LRAM'!AT1421</f>
        <v>5379099.7742494103</v>
      </c>
      <c r="U120" s="1064">
        <f t="shared" si="77"/>
        <v>9522712.5826386344</v>
      </c>
      <c r="V120" s="1064">
        <f ca="1">'5.  2015-2027 LRAM'!AY1421</f>
        <v>9522712.5826386325</v>
      </c>
      <c r="W120" s="1068">
        <f t="shared" ca="1" si="66"/>
        <v>0</v>
      </c>
    </row>
    <row r="121" spans="1:24">
      <c r="B121" s="1062">
        <f t="shared" si="72"/>
        <v>2026</v>
      </c>
      <c r="C121" s="1065">
        <f t="shared" si="73"/>
        <v>0</v>
      </c>
      <c r="D121" s="1065">
        <f t="shared" si="74"/>
        <v>0</v>
      </c>
      <c r="E121" s="1066">
        <v>0</v>
      </c>
      <c r="F121" s="1066">
        <f>'5.  2015-2027 LRAM'!AL1422</f>
        <v>3973117.8880244461</v>
      </c>
      <c r="G121" s="1066">
        <f>'5.  2015-2027 LRAM'!AM1422</f>
        <v>0</v>
      </c>
      <c r="H121" s="1066">
        <f>'5.  2015-2027 LRAM'!AN1422</f>
        <v>162056.77366247636</v>
      </c>
      <c r="I121" s="1067">
        <v>0</v>
      </c>
      <c r="J121" s="1067">
        <v>0</v>
      </c>
      <c r="K121" s="1067">
        <v>0</v>
      </c>
      <c r="L121" s="1067">
        <v>0</v>
      </c>
      <c r="M121" s="1067">
        <v>0</v>
      </c>
      <c r="N121" s="1067">
        <f t="shared" si="75"/>
        <v>4391739.4439604972</v>
      </c>
      <c r="O121" s="1067">
        <f t="shared" si="76"/>
        <v>987360.33028891461</v>
      </c>
      <c r="P121" s="1067">
        <v>0</v>
      </c>
      <c r="Q121" s="1067"/>
      <c r="R121" s="1066">
        <v>0</v>
      </c>
      <c r="S121" s="1067">
        <f>'5.  2015-2027 LRAM'!AT1422</f>
        <v>5379099.7742494103</v>
      </c>
      <c r="U121" s="1064">
        <f t="shared" si="77"/>
        <v>9514274.4359363336</v>
      </c>
      <c r="V121" s="1064">
        <f ca="1">'5.  2015-2027 LRAM'!AY1422</f>
        <v>9514274.4359363317</v>
      </c>
      <c r="W121" s="1068">
        <f t="shared" ca="1" si="66"/>
        <v>0</v>
      </c>
      <c r="X121" s="1065"/>
    </row>
    <row r="122" spans="1:24">
      <c r="B122" s="1062">
        <f t="shared" si="72"/>
        <v>2027</v>
      </c>
      <c r="C122" s="1065">
        <f t="shared" si="73"/>
        <v>0</v>
      </c>
      <c r="D122" s="1065">
        <f t="shared" si="74"/>
        <v>0</v>
      </c>
      <c r="E122" s="1066">
        <v>0</v>
      </c>
      <c r="F122" s="1066">
        <f>'5.  2015-2027 LRAM'!AL1423</f>
        <v>3584607.971557911</v>
      </c>
      <c r="G122" s="1066">
        <f>'5.  2015-2027 LRAM'!AM1423</f>
        <v>0</v>
      </c>
      <c r="H122" s="1066">
        <f>'5.  2015-2027 LRAM'!AN1423</f>
        <v>162056.77366247636</v>
      </c>
      <c r="I122" s="1067">
        <v>0</v>
      </c>
      <c r="J122" s="1067">
        <v>0</v>
      </c>
      <c r="K122" s="1067">
        <v>0</v>
      </c>
      <c r="L122" s="1067">
        <v>0</v>
      </c>
      <c r="M122" s="1067">
        <v>0</v>
      </c>
      <c r="N122" s="1067">
        <f t="shared" si="75"/>
        <v>4391739.4439604972</v>
      </c>
      <c r="O122" s="1067">
        <f t="shared" si="76"/>
        <v>987360.33028891461</v>
      </c>
      <c r="P122" s="1067">
        <v>0</v>
      </c>
      <c r="Q122" s="1067"/>
      <c r="R122" s="1066">
        <v>0</v>
      </c>
      <c r="S122" s="1067">
        <f>'5.  2015-2027 LRAM'!AT1423</f>
        <v>5379099.7742494103</v>
      </c>
      <c r="U122" s="1064">
        <f t="shared" si="77"/>
        <v>9125764.5194697995</v>
      </c>
      <c r="V122" s="1064">
        <f ca="1">'5.  2015-2027 LRAM'!AY1423</f>
        <v>9125764.5194697976</v>
      </c>
      <c r="W122" s="1068">
        <f t="shared" ca="1" si="66"/>
        <v>0</v>
      </c>
      <c r="X122" s="1065"/>
    </row>
    <row r="123" spans="1:24">
      <c r="B123" s="1062">
        <f t="shared" si="72"/>
        <v>2028</v>
      </c>
      <c r="C123" s="1065">
        <f t="shared" si="73"/>
        <v>0</v>
      </c>
      <c r="D123" s="1065">
        <f t="shared" si="74"/>
        <v>0</v>
      </c>
      <c r="E123" s="1066">
        <v>0</v>
      </c>
      <c r="F123" s="1066">
        <f>'5.  2015-2027 LRAM'!AL1424</f>
        <v>3584607.971557911</v>
      </c>
      <c r="G123" s="1066">
        <f>'5.  2015-2027 LRAM'!AM1424</f>
        <v>0</v>
      </c>
      <c r="H123" s="1066">
        <f>'5.  2015-2027 LRAM'!AN1424</f>
        <v>162056.77366247636</v>
      </c>
      <c r="I123" s="1067">
        <v>0</v>
      </c>
      <c r="J123" s="1067">
        <v>0</v>
      </c>
      <c r="K123" s="1067">
        <v>0</v>
      </c>
      <c r="L123" s="1067">
        <v>0</v>
      </c>
      <c r="M123" s="1067">
        <v>0</v>
      </c>
      <c r="N123" s="1067">
        <f t="shared" si="75"/>
        <v>4391739.4439604972</v>
      </c>
      <c r="O123" s="1067">
        <f t="shared" si="76"/>
        <v>987360.33028891461</v>
      </c>
      <c r="P123" s="1067">
        <v>0</v>
      </c>
      <c r="Q123" s="1067"/>
      <c r="R123" s="1066">
        <v>0</v>
      </c>
      <c r="S123" s="1067">
        <f>'5.  2015-2027 LRAM'!AT1424</f>
        <v>5379099.7742494103</v>
      </c>
      <c r="U123" s="1064">
        <f t="shared" si="77"/>
        <v>9125764.5194697995</v>
      </c>
      <c r="V123" s="1064">
        <f ca="1">'5.  2015-2027 LRAM'!AY1424</f>
        <v>9125764.5194697976</v>
      </c>
      <c r="W123" s="1068">
        <f t="shared" ca="1" si="66"/>
        <v>0</v>
      </c>
    </row>
    <row r="124" spans="1:24">
      <c r="B124" s="1062">
        <v>2029</v>
      </c>
      <c r="C124" s="1065">
        <f t="shared" si="73"/>
        <v>0</v>
      </c>
      <c r="D124" s="1065">
        <f t="shared" si="74"/>
        <v>0</v>
      </c>
      <c r="E124" s="1066">
        <v>0</v>
      </c>
      <c r="F124" s="1066">
        <f>'5.  2015-2027 LRAM'!AL1425</f>
        <v>2986289.580162175</v>
      </c>
      <c r="G124" s="1066">
        <f>'5.  2015-2027 LRAM'!AM1425</f>
        <v>0</v>
      </c>
      <c r="H124" s="1066">
        <f>'5.  2015-2027 LRAM'!AN1425</f>
        <v>161193.85322552701</v>
      </c>
      <c r="I124" s="1067">
        <v>0</v>
      </c>
      <c r="J124" s="1067">
        <v>0</v>
      </c>
      <c r="K124" s="1067">
        <v>0</v>
      </c>
      <c r="L124" s="1067">
        <v>0</v>
      </c>
      <c r="M124" s="1067">
        <v>0</v>
      </c>
      <c r="N124" s="1067">
        <f t="shared" si="75"/>
        <v>3962294.7678639945</v>
      </c>
      <c r="O124" s="1067">
        <f t="shared" si="76"/>
        <v>890811.65233522467</v>
      </c>
      <c r="P124" s="1067">
        <v>0</v>
      </c>
      <c r="Q124" s="1067"/>
      <c r="R124" s="1066">
        <v>0</v>
      </c>
      <c r="S124" s="1067">
        <f>'5.  2015-2027 LRAM'!AT1425</f>
        <v>4853106.4201992173</v>
      </c>
      <c r="U124" s="1064">
        <f t="shared" si="77"/>
        <v>8000589.8535869215</v>
      </c>
      <c r="V124" s="1064">
        <f ca="1">'5.  2015-2027 LRAM'!AY1425</f>
        <v>8000589.8535869196</v>
      </c>
      <c r="W124" s="1068">
        <f t="shared" ca="1" si="66"/>
        <v>0</v>
      </c>
    </row>
    <row r="125" spans="1:24">
      <c r="B125" s="1062">
        <v>2030</v>
      </c>
      <c r="C125" s="1065">
        <f t="shared" si="73"/>
        <v>0</v>
      </c>
      <c r="D125" s="1065">
        <f t="shared" si="74"/>
        <v>0</v>
      </c>
      <c r="E125" s="1066">
        <v>0</v>
      </c>
      <c r="F125" s="1066">
        <f>'5.  2015-2027 LRAM'!AL1426</f>
        <v>2986289.580162175</v>
      </c>
      <c r="G125" s="1066">
        <f>'5.  2015-2027 LRAM'!AM1426</f>
        <v>0</v>
      </c>
      <c r="H125" s="1066">
        <f>'5.  2015-2027 LRAM'!AN1426</f>
        <v>161193.85322552701</v>
      </c>
      <c r="I125" s="1067">
        <v>0</v>
      </c>
      <c r="J125" s="1067">
        <v>0</v>
      </c>
      <c r="K125" s="1067">
        <v>0</v>
      </c>
      <c r="L125" s="1067">
        <v>0</v>
      </c>
      <c r="M125" s="1067">
        <v>0</v>
      </c>
      <c r="N125" s="1067">
        <f t="shared" si="75"/>
        <v>3962294.7678639945</v>
      </c>
      <c r="O125" s="1067">
        <f t="shared" si="76"/>
        <v>890811.65233522467</v>
      </c>
      <c r="P125" s="1067">
        <v>0</v>
      </c>
      <c r="Q125" s="1067"/>
      <c r="R125" s="1066">
        <v>0</v>
      </c>
      <c r="S125" s="1067">
        <f>'5.  2015-2027 LRAM'!AT1426</f>
        <v>4853106.4201992173</v>
      </c>
      <c r="U125" s="1064">
        <f t="shared" si="77"/>
        <v>8000589.8535869215</v>
      </c>
      <c r="V125" s="1064">
        <f ca="1">'5.  2015-2027 LRAM'!AY1426</f>
        <v>8000589.8535869196</v>
      </c>
      <c r="W125" s="1068">
        <f t="shared" ca="1" si="66"/>
        <v>0</v>
      </c>
    </row>
    <row r="126" spans="1:24">
      <c r="B126" s="1062">
        <v>2031</v>
      </c>
      <c r="C126" s="1065">
        <f t="shared" si="73"/>
        <v>0</v>
      </c>
      <c r="D126" s="1065">
        <f t="shared" si="74"/>
        <v>0</v>
      </c>
      <c r="E126" s="1066">
        <v>0</v>
      </c>
      <c r="F126" s="1066">
        <f>'5.  2015-2027 LRAM'!AL1427</f>
        <v>2986289.580162175</v>
      </c>
      <c r="G126" s="1066">
        <f>'5.  2015-2027 LRAM'!AM1427</f>
        <v>0</v>
      </c>
      <c r="H126" s="1066">
        <f>'5.  2015-2027 LRAM'!AN1427</f>
        <v>158246.05875369839</v>
      </c>
      <c r="I126" s="1067">
        <v>0</v>
      </c>
      <c r="J126" s="1067">
        <v>0</v>
      </c>
      <c r="K126" s="1067">
        <v>0</v>
      </c>
      <c r="L126" s="1067">
        <v>0</v>
      </c>
      <c r="M126" s="1067">
        <v>0</v>
      </c>
      <c r="N126" s="1067">
        <f t="shared" si="75"/>
        <v>3300935.4642652278</v>
      </c>
      <c r="O126" s="1067">
        <f t="shared" si="76"/>
        <v>742123.42782342504</v>
      </c>
      <c r="P126" s="1067">
        <v>0</v>
      </c>
      <c r="Q126" s="1067"/>
      <c r="R126" s="1066">
        <v>0</v>
      </c>
      <c r="S126" s="1067">
        <f>'5.  2015-2027 LRAM'!AT1427</f>
        <v>4043058.8920886512</v>
      </c>
      <c r="U126" s="1064">
        <f t="shared" si="77"/>
        <v>7187594.5310045267</v>
      </c>
      <c r="V126" s="1064">
        <f ca="1">'5.  2015-2027 LRAM'!AY1427</f>
        <v>7187594.5310045248</v>
      </c>
      <c r="W126" s="1068">
        <f t="shared" ca="1" si="66"/>
        <v>0</v>
      </c>
    </row>
    <row r="127" spans="1:24">
      <c r="C127" s="1065"/>
      <c r="D127" s="1065"/>
      <c r="E127" s="1066"/>
      <c r="F127" s="1066"/>
      <c r="G127" s="1066"/>
      <c r="H127" s="1066"/>
      <c r="I127" s="1067"/>
      <c r="J127" s="1067"/>
      <c r="K127" s="1067"/>
      <c r="L127" s="1067"/>
      <c r="M127" s="1067"/>
      <c r="N127" s="1067"/>
      <c r="O127" s="1067"/>
      <c r="P127" s="1067"/>
      <c r="Q127" s="1067"/>
      <c r="R127" s="1066"/>
      <c r="S127" s="1067"/>
      <c r="U127" s="1064"/>
      <c r="V127" s="1064"/>
      <c r="W127" s="1064"/>
    </row>
    <row r="128" spans="1:24">
      <c r="A128" s="1062">
        <f>A116</f>
        <v>2021</v>
      </c>
      <c r="B128" s="1062">
        <f>B116</f>
        <v>2021</v>
      </c>
      <c r="C128" s="1063">
        <v>203643.04313645163</v>
      </c>
      <c r="D128" s="1063">
        <v>2332.4874161896951</v>
      </c>
      <c r="E128" s="1063">
        <v>1537707.8779123398</v>
      </c>
      <c r="F128" s="1063">
        <v>6700316.4907904388</v>
      </c>
      <c r="G128" s="1063">
        <v>334682.10763460404</v>
      </c>
      <c r="H128" s="1063">
        <v>1422477.769729041</v>
      </c>
      <c r="I128" s="1067"/>
      <c r="J128" s="1067"/>
      <c r="K128" s="1067"/>
      <c r="L128" s="1067">
        <v>85687.132301298756</v>
      </c>
      <c r="M128" s="1067">
        <v>371390.93234665383</v>
      </c>
      <c r="N128" s="1067">
        <v>2520743.9617186156</v>
      </c>
      <c r="O128" s="1067">
        <v>567760.22959639807</v>
      </c>
      <c r="P128" s="1067"/>
      <c r="Q128" s="1067"/>
      <c r="S128" s="1067">
        <v>0</v>
      </c>
      <c r="U128" s="1064">
        <f t="shared" ref="U128:U138" si="78">SUM(C128:P128)</f>
        <v>13746742.03258203</v>
      </c>
      <c r="V128" s="1064"/>
      <c r="W128" s="1064"/>
    </row>
    <row r="129" spans="1:23">
      <c r="B129" s="1062">
        <f t="shared" ref="B129:B135" si="79">B117</f>
        <v>2022</v>
      </c>
      <c r="C129" s="1066">
        <f t="shared" ref="C129:H129" si="80">C128*SUM(C$5,C$24,C$42,C$59,C$75,C$90,C$104)/SUM(C$4,C$23,C$41,C$58,C$74,C$89,C$103)</f>
        <v>181735.02927790457</v>
      </c>
      <c r="D129" s="1066">
        <f t="shared" si="80"/>
        <v>2081.5573286613385</v>
      </c>
      <c r="E129" s="1066">
        <f t="shared" si="80"/>
        <v>1529696.4918103931</v>
      </c>
      <c r="F129" s="1066">
        <f t="shared" si="80"/>
        <v>6718091.3880410008</v>
      </c>
      <c r="G129" s="1066">
        <f t="shared" si="80"/>
        <v>334113.21941779612</v>
      </c>
      <c r="H129" s="1066">
        <f t="shared" si="80"/>
        <v>1357778.421723576</v>
      </c>
      <c r="I129" s="1066"/>
      <c r="J129" s="1066"/>
      <c r="K129" s="1066"/>
      <c r="L129" s="1066">
        <f>L128*SUM(L$5,L$24,L$42,L$59,L$75,L$90,L$104)/SUM(L$4,L$23,L$41,L$58,L$74,L$89,L$103)</f>
        <v>77079.27195837209</v>
      </c>
      <c r="M129" s="1066">
        <f>M128*SUM(M$5,M$24,M$42,M$59,M$75,M$90,M$104)/SUM(M$4,M$23,M$41,M$58,M$74,M$89,M$103)</f>
        <v>368514.35830947955</v>
      </c>
      <c r="N129" s="1066">
        <f>N128*SUM(N$5,N$24,N$42,N$59,N$75,N$90,N$104)/SUM(N$4,N$23,N$41,N$58,N$74,N$89,N$103)</f>
        <v>2546126.7527370946</v>
      </c>
      <c r="O129" s="1066">
        <f>O128*SUM(O$5,O$24,O$42,O$59,O$75,O$90,O$104)/SUM(O$4,O$23,O$41,O$58,O$74,O$89,O$103)</f>
        <v>573477.32719746639</v>
      </c>
      <c r="P129" s="1067"/>
      <c r="Q129" s="1067"/>
      <c r="R129" s="1066"/>
      <c r="S129" s="1067"/>
      <c r="U129" s="1064">
        <f t="shared" si="78"/>
        <v>13688693.817801744</v>
      </c>
      <c r="V129" s="1064"/>
      <c r="W129" s="1064"/>
    </row>
    <row r="130" spans="1:23">
      <c r="B130" s="1062">
        <f t="shared" si="79"/>
        <v>2023</v>
      </c>
      <c r="C130" s="1066">
        <f t="shared" ref="C130:H130" si="81">C128*SUM(C$6,C$25,C$43,C$60,C$76,C$91,C$105)/SUM(C$4,C$23,C$41,C$58,C$74,C$89,C$103)</f>
        <v>180615.95218236951</v>
      </c>
      <c r="D130" s="1066">
        <f t="shared" si="81"/>
        <v>2068.7396394200109</v>
      </c>
      <c r="E130" s="1066">
        <f t="shared" si="81"/>
        <v>1508470.9879033293</v>
      </c>
      <c r="F130" s="1066">
        <f t="shared" si="81"/>
        <v>6692154.7349893413</v>
      </c>
      <c r="G130" s="1066">
        <f t="shared" si="81"/>
        <v>333874.59760825656</v>
      </c>
      <c r="H130" s="1066">
        <f t="shared" si="81"/>
        <v>1157643.8333718458</v>
      </c>
      <c r="I130" s="1066"/>
      <c r="J130" s="1066"/>
      <c r="K130" s="1066"/>
      <c r="L130" s="1066">
        <f>L128*SUM(L$6,L$25,L$43,L$60,L$76,L$91,L$105)/SUM(L$4,L$23,L$41,L$58,L$74,L$89,L$103)</f>
        <v>76712.404984406385</v>
      </c>
      <c r="M130" s="1066">
        <f>M128*SUM(M$6,M$25,M$43,M$60,M$76,M$91,M$105)/SUM(M$4,M$23,M$41,M$58,M$74,M$89,M$103)</f>
        <v>348246.35208786803</v>
      </c>
      <c r="N130" s="1066">
        <f>N128*SUM(N$6,N$25,N$43,N$60,N$76,N$91,N$105)/SUM(N$4,N$23,N$41,N$58,N$74,N$89,N$103)</f>
        <v>2544982.0100349248</v>
      </c>
      <c r="O130" s="1066">
        <f>O128*SUM(O$6,O$25,O$43,O$60,O$76,O$91,O$105)/SUM(O$4,O$23,O$41,O$58,O$74,O$89,O$103)</f>
        <v>573219.4908645096</v>
      </c>
      <c r="P130" s="1067"/>
      <c r="Q130" s="1067"/>
      <c r="R130" s="1066"/>
      <c r="S130" s="1067"/>
      <c r="U130" s="1064">
        <f t="shared" si="78"/>
        <v>13417989.103666272</v>
      </c>
      <c r="V130" s="1064"/>
      <c r="W130" s="1064"/>
    </row>
    <row r="131" spans="1:23">
      <c r="B131" s="1062">
        <f t="shared" si="79"/>
        <v>2024</v>
      </c>
      <c r="C131" s="1066">
        <f t="shared" ref="C131:H131" si="82">C128*SUM(C$7,C$26,C$44,C$61,C$77,C$92,C$106)/SUM(C$4,C$23,C$41,C$58,C$74,C$89,C$103)</f>
        <v>180501.73185392676</v>
      </c>
      <c r="D131" s="1066">
        <f t="shared" si="82"/>
        <v>2067.4313822133681</v>
      </c>
      <c r="E131" s="1066">
        <f t="shared" si="82"/>
        <v>1464968.4796276132</v>
      </c>
      <c r="F131" s="1066">
        <f t="shared" si="82"/>
        <v>6665482.8618071377</v>
      </c>
      <c r="G131" s="1066">
        <f t="shared" si="82"/>
        <v>333885.11875251186</v>
      </c>
      <c r="H131" s="1066">
        <f t="shared" si="82"/>
        <v>1136721.1569463534</v>
      </c>
      <c r="I131" s="1066"/>
      <c r="J131" s="1066"/>
      <c r="K131" s="1066"/>
      <c r="L131" s="1066">
        <f>L128*SUM(L$7,L$26,L$44,L$61,L$77,L$92,L$106)/SUM(L$4,L$23,L$41,L$58,L$74,L$89,L$103)</f>
        <v>68172.44199609544</v>
      </c>
      <c r="M131" s="1066">
        <f>M128*SUM(M$7,M$26,M$44,M$61,M$77,M$92,M$106)/SUM(M$4,M$23,M$41,M$58,M$74,M$89,M$103)</f>
        <v>334855.50479771465</v>
      </c>
      <c r="N131" s="1066">
        <f>N128*SUM(N$7,N$26,N$44,N$61,N$77,N$92,N$106)/SUM(N$4,N$23,N$41,N$58,N$74,N$89,N$103)</f>
        <v>2542303.0281677693</v>
      </c>
      <c r="O131" s="1066">
        <f>O128*SUM(O$7,O$26,O$44,O$61,O$77,O$92,O$106)/SUM(O$4,O$23,O$41,O$58,O$74,O$89,O$103)</f>
        <v>572616.08989119378</v>
      </c>
      <c r="P131" s="1067"/>
      <c r="Q131" s="1067"/>
      <c r="R131" s="1066"/>
      <c r="S131" s="1067"/>
      <c r="U131" s="1064">
        <f t="shared" si="78"/>
        <v>13301573.845222529</v>
      </c>
      <c r="V131" s="1064"/>
      <c r="W131" s="1064"/>
    </row>
    <row r="132" spans="1:23">
      <c r="B132" s="1062">
        <f t="shared" si="79"/>
        <v>2025</v>
      </c>
      <c r="C132" s="1066">
        <f t="shared" ref="C132:H132" si="83">C128*SUM(C$8,C$27,C$45,C$62,C$78,C$93,C$107)/SUM(C$4,C$23,C$41,C$58,C$74,C$89,C$103)</f>
        <v>179945.97576020923</v>
      </c>
      <c r="D132" s="1066">
        <f t="shared" si="83"/>
        <v>2061.0658610784371</v>
      </c>
      <c r="E132" s="1066">
        <f t="shared" si="83"/>
        <v>1431544.6782210229</v>
      </c>
      <c r="F132" s="1066">
        <f t="shared" si="83"/>
        <v>6615977.5874529704</v>
      </c>
      <c r="G132" s="1066">
        <f t="shared" si="83"/>
        <v>333885.11875251186</v>
      </c>
      <c r="H132" s="1066">
        <f t="shared" si="83"/>
        <v>1132633.2182400625</v>
      </c>
      <c r="I132" s="1066"/>
      <c r="J132" s="1066"/>
      <c r="K132" s="1066"/>
      <c r="L132" s="1066">
        <f>L128*SUM(L$8,L$27,L$45,L$62,L$78,L$93,L$107)/SUM(L$4,L$23,L$41,L$58,L$74,L$89,L$103)</f>
        <v>67600.478122071087</v>
      </c>
      <c r="M132" s="1066">
        <f>M128*SUM(M$8,M$27,M$45,M$62,M$78,M$93,M$107)/SUM(M$4,M$23,M$41,M$58,M$74,M$89,M$103)</f>
        <v>332133.02610107546</v>
      </c>
      <c r="N132" s="1066">
        <f>N128*SUM(N$8,N$27,N$45,N$62,N$78,N$93,N$107)/SUM(N$4,N$23,N$41,N$58,N$74,N$89,N$103)</f>
        <v>2500433.0062925615</v>
      </c>
      <c r="O132" s="1066">
        <f>O128*SUM(O$8,O$27,O$45,O$62,O$78,O$93,O$107)/SUM(O$4,O$23,O$41,O$58,O$74,O$89,O$103)</f>
        <v>563185.48781732575</v>
      </c>
      <c r="P132" s="1067"/>
      <c r="Q132" s="1067"/>
      <c r="R132" s="1066"/>
      <c r="S132" s="1067"/>
      <c r="U132" s="1064">
        <f t="shared" si="78"/>
        <v>13159399.642620888</v>
      </c>
      <c r="V132" s="1064"/>
      <c r="W132" s="1064"/>
    </row>
    <row r="133" spans="1:23">
      <c r="B133" s="1062">
        <f t="shared" si="79"/>
        <v>2026</v>
      </c>
      <c r="C133" s="1066">
        <f t="shared" ref="C133:H133" si="84">C128*SUM(C$9,C$28,C$46,C$63,C$79,C$94,C$108)/SUM(C$4,C$23,C$41,C$58,C$74,C$89,C$103)</f>
        <v>179602.37411315762</v>
      </c>
      <c r="D133" s="1066">
        <f t="shared" si="84"/>
        <v>2057.1303153038975</v>
      </c>
      <c r="E133" s="1066">
        <f t="shared" si="84"/>
        <v>1354694.255389028</v>
      </c>
      <c r="F133" s="1066">
        <f t="shared" si="84"/>
        <v>6345442.2178524798</v>
      </c>
      <c r="G133" s="1066">
        <f t="shared" si="84"/>
        <v>316224.55869171117</v>
      </c>
      <c r="H133" s="1066">
        <f t="shared" si="84"/>
        <v>1009169.3330966379</v>
      </c>
      <c r="I133" s="1066"/>
      <c r="J133" s="1066"/>
      <c r="K133" s="1066"/>
      <c r="L133" s="1066">
        <f>L128*SUM(L$9,L$28,L$46,L$63,L$79,L$94,L$108)/SUM(L$4,L$23,L$41,L$58,L$74,L$89,L$103)</f>
        <v>67477.166094753818</v>
      </c>
      <c r="M133" s="1066">
        <f>M128*SUM(M$9,M$28,M$46,M$63,M$79,M$94,M$108)/SUM(M$4,M$23,M$41,M$58,M$74,M$89,M$103)</f>
        <v>316615.82686698181</v>
      </c>
      <c r="N133" s="1066">
        <f>N128*SUM(N$9,N$28,N$46,N$63,N$79,N$94,N$108)/SUM(N$4,N$23,N$41,N$58,N$74,N$89,N$103)</f>
        <v>2408967.885573884</v>
      </c>
      <c r="O133" s="1066">
        <f>O128*SUM(O$9,O$28,O$46,O$63,O$79,O$94,O$108)/SUM(O$4,O$23,O$41,O$58,O$74,O$89,O$103)</f>
        <v>542584.32453857164</v>
      </c>
      <c r="P133" s="1067"/>
      <c r="Q133" s="1067"/>
      <c r="R133" s="1066"/>
      <c r="S133" s="1067"/>
      <c r="U133" s="1064">
        <f t="shared" si="78"/>
        <v>12542835.07253251</v>
      </c>
      <c r="V133" s="1064"/>
      <c r="W133" s="1064"/>
    </row>
    <row r="134" spans="1:23">
      <c r="B134" s="1062">
        <f t="shared" si="79"/>
        <v>2027</v>
      </c>
      <c r="C134" s="1066">
        <f t="shared" ref="C134:H134" si="85">C128*SUM(C$10,C$29,C$47,C$64,C$80,C$95,C$109)/SUM(C$4,C$23,C$41,C$58,C$74,C$89,C$103)</f>
        <v>179531.36640533633</v>
      </c>
      <c r="D134" s="1066">
        <f t="shared" si="85"/>
        <v>2056.3170069659609</v>
      </c>
      <c r="E134" s="1066">
        <f t="shared" si="85"/>
        <v>1325962.1986923662</v>
      </c>
      <c r="F134" s="1066">
        <f t="shared" si="85"/>
        <v>6295820.023729695</v>
      </c>
      <c r="G134" s="1066">
        <f t="shared" si="85"/>
        <v>316174.01965488616</v>
      </c>
      <c r="H134" s="1066">
        <f t="shared" si="85"/>
        <v>1001915.8625327972</v>
      </c>
      <c r="I134" s="1066"/>
      <c r="J134" s="1066"/>
      <c r="K134" s="1066"/>
      <c r="L134" s="1066">
        <f>L128*SUM(L$10,L$29,L$47,L$64,L$80,L$95,L$109)/SUM(L$4,L$23,L$41,L$58,L$74,L$89,L$103)</f>
        <v>67472.692238707503</v>
      </c>
      <c r="M134" s="1066">
        <f>M128*SUM(M$10,M$29,M$47,M$64,M$80,M$95,M$109)/SUM(M$4,M$23,M$41,M$58,M$74,M$89,M$103)</f>
        <v>310343.97289920365</v>
      </c>
      <c r="N134" s="1066">
        <f>N128*SUM(N$10,N$29,N$47,N$64,N$80,N$95,N$109)/SUM(N$4,N$23,N$41,N$58,N$74,N$89,N$103)</f>
        <v>2405952.9619465182</v>
      </c>
      <c r="O134" s="1066">
        <f>O128*SUM(O$10,O$29,O$47,O$64,O$80,O$95,O$109)/SUM(O$4,O$23,O$41,O$58,O$74,O$89,O$103)</f>
        <v>541905.25766114006</v>
      </c>
      <c r="P134" s="1067"/>
      <c r="Q134" s="1067"/>
      <c r="R134" s="1066"/>
      <c r="S134" s="1067"/>
      <c r="U134" s="1064">
        <f t="shared" si="78"/>
        <v>12447134.672767615</v>
      </c>
      <c r="V134" s="1064"/>
      <c r="W134" s="1064"/>
    </row>
    <row r="135" spans="1:23">
      <c r="B135" s="1062">
        <f t="shared" si="79"/>
        <v>2028</v>
      </c>
      <c r="C135" s="1066">
        <f t="shared" ref="C135:H135" si="86">C128*SUM(C$11,C$30,C$48,C$65,C$81,C$96,C$110)/SUM(C$4,C$23,C$41,C$58,C$74,C$89,C$103)</f>
        <v>179509.8910434173</v>
      </c>
      <c r="D135" s="1066">
        <f t="shared" si="86"/>
        <v>2056.0710323887661</v>
      </c>
      <c r="E135" s="1066">
        <f t="shared" si="86"/>
        <v>1315557.2230324026</v>
      </c>
      <c r="F135" s="1066">
        <f t="shared" si="86"/>
        <v>6295744.2780056363</v>
      </c>
      <c r="G135" s="1066">
        <f t="shared" si="86"/>
        <v>316174.01965488616</v>
      </c>
      <c r="H135" s="1066">
        <f t="shared" si="86"/>
        <v>1001915.8625327972</v>
      </c>
      <c r="I135" s="1066"/>
      <c r="J135" s="1066"/>
      <c r="K135" s="1066"/>
      <c r="L135" s="1066">
        <f>L128*SUM(L$11,L$30,L$48,L$65,L$81,L$96,L$110)/SUM(L$4,L$23,L$41,L$58,L$74,L$89,L$103)</f>
        <v>67464.824308598108</v>
      </c>
      <c r="M135" s="1066">
        <f>M128*SUM(M$11,M$30,M$48,M$65,M$81,M$96,M$110)/SUM(M$4,M$23,M$41,M$58,M$74,M$89,M$103)</f>
        <v>307386.16157960985</v>
      </c>
      <c r="N135" s="1066">
        <f>N128*SUM(N$11,N$30,N$48,N$65,N$81,N$96,N$110)/SUM(N$4,N$23,N$41,N$58,N$74,N$89,N$103)</f>
        <v>2405952.9619465182</v>
      </c>
      <c r="O135" s="1066">
        <f>O128*SUM(O$11,O$30,O$48,O$65,O$81,O$96,O$110)/SUM(O$4,O$23,O$41,O$58,O$74,O$89,O$103)</f>
        <v>541905.25766114006</v>
      </c>
      <c r="P135" s="1067"/>
      <c r="Q135" s="1067"/>
      <c r="R135" s="1066"/>
      <c r="S135" s="1067"/>
      <c r="U135" s="1064">
        <f t="shared" si="78"/>
        <v>12433666.550797394</v>
      </c>
      <c r="V135" s="1064"/>
      <c r="W135" s="1064"/>
    </row>
    <row r="136" spans="1:23">
      <c r="B136" s="1062">
        <v>2029</v>
      </c>
      <c r="C136" s="1066">
        <f t="shared" ref="C136:H136" si="87">C128*SUM(C$12,C$31,C$49,C$66,C$82,C$97,C$111)/SUM(C$4,C$23,C$41,C$58,C$74,C$89,C$103)</f>
        <v>178580.80719299626</v>
      </c>
      <c r="D136" s="1066">
        <f t="shared" si="87"/>
        <v>2045.4294884581927</v>
      </c>
      <c r="E136" s="1066">
        <f t="shared" si="87"/>
        <v>1293061.4743198787</v>
      </c>
      <c r="F136" s="1066">
        <f t="shared" si="87"/>
        <v>6208131.2360966327</v>
      </c>
      <c r="G136" s="1066">
        <f t="shared" si="87"/>
        <v>313947.93887975166</v>
      </c>
      <c r="H136" s="1066">
        <f t="shared" si="87"/>
        <v>994644.56473042711</v>
      </c>
      <c r="I136" s="1066"/>
      <c r="J136" s="1066"/>
      <c r="K136" s="1066"/>
      <c r="L136" s="1066">
        <f>L128*SUM(L$12,L$31,L$49,L$66,L$82,L$97,L$111)/SUM(L$4,L$23,L$41,L$58,L$74,L$89,L$103)</f>
        <v>67336.517729292202</v>
      </c>
      <c r="M136" s="1066">
        <f>M128*SUM(M$12,M$31,M$49,M$66,M$82,M$97,M$111)/SUM(M$4,M$23,M$41,M$58,M$74,M$89,M$103)</f>
        <v>298388.92443511682</v>
      </c>
      <c r="N136" s="1066">
        <f>N128*SUM(N$12,N$31,N$49,N$66,N$82,N$97,N$111)/SUM(N$4,N$23,N$41,N$58,N$74,N$89,N$103)</f>
        <v>2321321.2865216737</v>
      </c>
      <c r="O136" s="1066">
        <f>O128*SUM(O$12,O$31,O$49,O$66,O$82,O$97,O$111)/SUM(O$4,O$23,O$41,O$58,O$74,O$89,O$103)</f>
        <v>522843.22668930842</v>
      </c>
      <c r="P136" s="1067"/>
      <c r="Q136" s="1067"/>
      <c r="R136" s="1066"/>
      <c r="S136" s="1067"/>
      <c r="U136" s="1064">
        <f t="shared" si="78"/>
        <v>12200301.406083535</v>
      </c>
      <c r="V136" s="1064"/>
      <c r="W136" s="1064"/>
    </row>
    <row r="137" spans="1:23">
      <c r="B137" s="1062">
        <v>2030</v>
      </c>
      <c r="C137" s="1066">
        <f t="shared" ref="C137:H137" si="88">C128*SUM(C$13,C$32,C$50,C$67,C$83,C$98,C$112)/SUM(C$4,C$23,C$41,C$58,C$74,C$89,C$103)</f>
        <v>177275.74432255726</v>
      </c>
      <c r="D137" s="1066">
        <f t="shared" si="88"/>
        <v>2030.4815546827399</v>
      </c>
      <c r="E137" s="1066">
        <f t="shared" si="88"/>
        <v>1241563.0679104843</v>
      </c>
      <c r="F137" s="1066">
        <f t="shared" si="88"/>
        <v>5875679.0809446843</v>
      </c>
      <c r="G137" s="1066">
        <f t="shared" si="88"/>
        <v>309131.53660938272</v>
      </c>
      <c r="H137" s="1066">
        <f t="shared" si="88"/>
        <v>910851.07820435567</v>
      </c>
      <c r="I137" s="1066"/>
      <c r="J137" s="1066"/>
      <c r="K137" s="1066"/>
      <c r="L137" s="1066">
        <f>L128*SUM(L$13,L$32,L$50,L$67,L$83,L$98,L$112)/SUM(L$4,L$23,L$41,L$58,L$74,L$89,L$103)</f>
        <v>66917.970330247015</v>
      </c>
      <c r="M137" s="1066">
        <f>M128*SUM(M$13,M$32,M$50,M$67,M$83,M$98,M$112)/SUM(M$4,M$23,M$41,M$58,M$74,M$89,M$103)</f>
        <v>287195.93061725644</v>
      </c>
      <c r="N137" s="1066">
        <f>N128*SUM(N$13,N$32,N$50,N$67,N$83,N$98,N$112)/SUM(N$4,N$23,N$41,N$58,N$74,N$89,N$103)</f>
        <v>2244888.5700260317</v>
      </c>
      <c r="O137" s="1066">
        <f>O128*SUM(O$13,O$32,O$50,O$67,O$83,O$98,O$112)/SUM(O$4,O$23,O$41,O$58,O$74,O$89,O$103)</f>
        <v>505627.88973907899</v>
      </c>
      <c r="P137" s="1067"/>
      <c r="Q137" s="1067"/>
      <c r="R137" s="1066"/>
      <c r="S137" s="1067"/>
      <c r="U137" s="1064">
        <f t="shared" si="78"/>
        <v>11621161.350258762</v>
      </c>
      <c r="V137" s="1064"/>
      <c r="W137" s="1064"/>
    </row>
    <row r="138" spans="1:23">
      <c r="B138" s="1062">
        <v>2031</v>
      </c>
      <c r="C138" s="1066">
        <f t="shared" ref="C138:H138" si="89">C128*SUM(C$14,C$33,C$51,C$68,C$84,C$99,C$113)/SUM(C$4,C$23,C$41,C$58,C$74,C$89,C$103)</f>
        <v>173559.2618032505</v>
      </c>
      <c r="D138" s="1066">
        <f t="shared" si="89"/>
        <v>1987.913693904095</v>
      </c>
      <c r="E138" s="1066">
        <f t="shared" si="89"/>
        <v>1131713.4551855933</v>
      </c>
      <c r="F138" s="1066">
        <f t="shared" si="89"/>
        <v>5182964.3735887883</v>
      </c>
      <c r="G138" s="1066">
        <f t="shared" si="89"/>
        <v>288930.13905212982</v>
      </c>
      <c r="H138" s="1066">
        <f t="shared" si="89"/>
        <v>723730.99141643615</v>
      </c>
      <c r="I138" s="1066"/>
      <c r="J138" s="1066"/>
      <c r="K138" s="1066"/>
      <c r="L138" s="1066">
        <f>L128*SUM(L$14,L$33,L$51,L$68,L$84,L$99,L$113)/SUM(L$4,L$23,L$41,L$58,L$74,L$89,L$103)</f>
        <v>65611.308625901685</v>
      </c>
      <c r="M138" s="1066">
        <f>M128*SUM(M$14,M$33,M$51,M$68,M$84,M$99,M$113)/SUM(M$4,M$23,M$41,M$58,M$74,M$89,M$103)</f>
        <v>259369.54242872974</v>
      </c>
      <c r="N138" s="1066">
        <f>N128*SUM(N$14,N$33,N$51,N$68,N$84,N$99,N$113)/SUM(N$4,N$23,N$41,N$58,N$74,N$89,N$103)</f>
        <v>2058856.0362872598</v>
      </c>
      <c r="O138" s="1066">
        <f>O128*SUM(O$14,O$33,O$51,O$68,O$84,O$99,O$113)/SUM(O$4,O$23,O$41,O$58,O$74,O$89,O$103)</f>
        <v>463726.81780477881</v>
      </c>
      <c r="P138" s="1067"/>
      <c r="Q138" s="1067"/>
      <c r="R138" s="1066"/>
      <c r="S138" s="1067"/>
      <c r="U138" s="1064">
        <f t="shared" si="78"/>
        <v>10350449.839886772</v>
      </c>
      <c r="V138" s="1064"/>
      <c r="W138" s="1064"/>
    </row>
    <row r="139" spans="1:23">
      <c r="C139" s="1065"/>
      <c r="D139" s="1065"/>
      <c r="E139" s="1066"/>
      <c r="F139" s="1066"/>
      <c r="G139" s="1066"/>
      <c r="H139" s="1066"/>
      <c r="I139" s="1067"/>
      <c r="J139" s="1067"/>
      <c r="K139" s="1067"/>
      <c r="L139" s="1067"/>
      <c r="M139" s="1067"/>
      <c r="N139" s="1067"/>
      <c r="O139" s="1067"/>
      <c r="P139" s="1067"/>
      <c r="Q139" s="1067"/>
      <c r="R139" s="1066"/>
      <c r="S139" s="1067"/>
      <c r="U139" s="1064"/>
      <c r="V139" s="1064"/>
      <c r="W139" s="1064"/>
    </row>
    <row r="140" spans="1:23">
      <c r="A140" s="1062">
        <f>A116+1</f>
        <v>2022</v>
      </c>
      <c r="B140" s="1062">
        <f t="shared" ref="B140:B146" si="90">B117</f>
        <v>2022</v>
      </c>
      <c r="C140" s="1063">
        <v>215213.67058738638</v>
      </c>
      <c r="D140" s="1063">
        <v>2465.0151102913819</v>
      </c>
      <c r="E140" s="1063">
        <v>2117800.3927823114</v>
      </c>
      <c r="F140" s="1063">
        <v>10206348.043609893</v>
      </c>
      <c r="G140" s="1063">
        <v>516567.65384260548</v>
      </c>
      <c r="H140" s="1063">
        <v>2322748.1696121274</v>
      </c>
      <c r="I140" s="1067"/>
      <c r="J140" s="1067"/>
      <c r="K140" s="1067"/>
      <c r="L140" s="1067">
        <v>90555.719363872558</v>
      </c>
      <c r="M140" s="1067">
        <v>494436.84376429959</v>
      </c>
      <c r="N140" s="1067">
        <v>3859215.446748002</v>
      </c>
      <c r="O140" s="1067">
        <v>869856.40968746925</v>
      </c>
      <c r="P140" s="1067"/>
      <c r="Q140" s="1067"/>
      <c r="S140" s="1067"/>
      <c r="U140" s="1064">
        <f t="shared" ref="U140:U149" si="91">SUM(C140:P140)</f>
        <v>20695207.365108259</v>
      </c>
      <c r="V140" s="1064"/>
      <c r="W140" s="1064"/>
    </row>
    <row r="141" spans="1:23">
      <c r="B141" s="1062">
        <f t="shared" si="90"/>
        <v>2023</v>
      </c>
      <c r="C141" s="1066">
        <f t="shared" ref="C141:H141" si="92">C140*SUM(C$5,C$24,C$42,C$59,C$75,C$90,C$104)/SUM(C$4,C$23,C$41,C$58,C$74,C$89,C$103)</f>
        <v>192060.88321414913</v>
      </c>
      <c r="D141" s="1066">
        <f t="shared" si="92"/>
        <v>2199.8276314261875</v>
      </c>
      <c r="E141" s="1066">
        <f t="shared" si="92"/>
        <v>2106766.751817639</v>
      </c>
      <c r="F141" s="1066">
        <f t="shared" si="92"/>
        <v>10233423.897120396</v>
      </c>
      <c r="G141" s="1066">
        <f t="shared" si="92"/>
        <v>515689.59898173425</v>
      </c>
      <c r="H141" s="1066">
        <f t="shared" si="92"/>
        <v>2217101.3220108338</v>
      </c>
      <c r="I141" s="1066"/>
      <c r="J141" s="1066"/>
      <c r="K141" s="1066"/>
      <c r="L141" s="1066">
        <f>L140*SUM(L$5,L$24,L$42,L$59,L$75,L$90,L$104)/SUM(L$4,L$23,L$41,L$58,L$74,L$89,L$103)</f>
        <v>81458.776046915984</v>
      </c>
      <c r="M141" s="1066">
        <f>M140*SUM(M$5,M$24,M$42,M$59,M$75,M$90,M$104)/SUM(M$4,M$23,M$41,M$58,M$74,M$89,M$103)</f>
        <v>490607.22902705218</v>
      </c>
      <c r="N141" s="1066">
        <f>N140*SUM(N$5,N$24,N$42,N$59,N$75,N$90,N$104)/SUM(N$4,N$23,N$41,N$58,N$74,N$89,N$103)</f>
        <v>3898076.0611807765</v>
      </c>
      <c r="O141" s="1066">
        <f>O140*SUM(O$5,O$24,O$42,O$59,O$75,O$90,O$104)/SUM(O$4,O$23,O$41,O$58,O$74,O$89,O$103)</f>
        <v>878615.48391257552</v>
      </c>
      <c r="R141" s="1066"/>
      <c r="U141" s="1064">
        <f t="shared" si="91"/>
        <v>20615999.830943499</v>
      </c>
      <c r="V141" s="1064"/>
      <c r="W141" s="1064"/>
    </row>
    <row r="142" spans="1:23">
      <c r="B142" s="1062">
        <f t="shared" si="90"/>
        <v>2024</v>
      </c>
      <c r="C142" s="1066">
        <f t="shared" ref="C142:H142" si="93">C140*SUM(C$6,C$25,C$43,C$60,C$76,C$91,C$105)/SUM(C$4,C$23,C$41,C$58,C$74,C$89,C$103)</f>
        <v>190878.22219273145</v>
      </c>
      <c r="D142" s="1066">
        <f t="shared" si="93"/>
        <v>2186.2816643870565</v>
      </c>
      <c r="E142" s="1066">
        <f t="shared" si="93"/>
        <v>2077534.0339802236</v>
      </c>
      <c r="F142" s="1066">
        <f t="shared" si="93"/>
        <v>10193915.538299516</v>
      </c>
      <c r="G142" s="1066">
        <f t="shared" si="93"/>
        <v>515321.29632826796</v>
      </c>
      <c r="H142" s="1066">
        <f t="shared" si="93"/>
        <v>1890303.7729295522</v>
      </c>
      <c r="I142" s="1066"/>
      <c r="J142" s="1066"/>
      <c r="K142" s="1066"/>
      <c r="L142" s="1066">
        <f>L140*SUM(L$6,L$25,L$43,L$60,L$76,L$91,L$105)/SUM(L$4,L$23,L$41,L$58,L$74,L$89,L$103)</f>
        <v>81071.064358520394</v>
      </c>
      <c r="M142" s="1066">
        <f>M140*SUM(M$6,M$25,M$43,M$60,M$76,M$91,M$105)/SUM(M$4,M$23,M$41,M$58,M$74,M$89,M$103)</f>
        <v>463624.20883781667</v>
      </c>
      <c r="N142" s="1066">
        <f>N140*SUM(N$6,N$25,N$43,N$60,N$76,N$91,N$105)/SUM(N$4,N$23,N$41,N$58,N$74,N$89,N$103)</f>
        <v>3896323.4798849938</v>
      </c>
      <c r="O142" s="1066">
        <f>O140*SUM(O$6,O$25,O$43,O$60,O$76,O$91,O$105)/SUM(O$4,O$23,O$41,O$58,O$74,O$89,O$103)</f>
        <v>878220.45697130426</v>
      </c>
      <c r="R142" s="1066"/>
      <c r="U142" s="1064">
        <f t="shared" si="91"/>
        <v>20189378.355447311</v>
      </c>
      <c r="V142" s="1064"/>
      <c r="W142" s="1064"/>
    </row>
    <row r="143" spans="1:23">
      <c r="B143" s="1062">
        <f t="shared" si="90"/>
        <v>2025</v>
      </c>
      <c r="C143" s="1066">
        <f t="shared" ref="C143:H143" si="94">C140*SUM(C$7,C$26,C$44,C$61,C$77,C$92,C$106)/SUM(C$4,C$23,C$41,C$58,C$74,C$89,C$103)</f>
        <v>190757.51207289987</v>
      </c>
      <c r="D143" s="1066">
        <f t="shared" si="94"/>
        <v>2184.899074384582</v>
      </c>
      <c r="E143" s="1066">
        <f t="shared" si="94"/>
        <v>2017620.4246161312</v>
      </c>
      <c r="F143" s="1066">
        <f t="shared" si="94"/>
        <v>10153287.245435027</v>
      </c>
      <c r="G143" s="1066">
        <f t="shared" si="94"/>
        <v>515337.53526868252</v>
      </c>
      <c r="H143" s="1066">
        <f t="shared" si="94"/>
        <v>1856139.3667048023</v>
      </c>
      <c r="I143" s="1066"/>
      <c r="J143" s="1066"/>
      <c r="K143" s="1066"/>
      <c r="L143" s="1066">
        <f>L140*SUM(L$7,L$26,L$44,L$61,L$77,L$92,L$106)/SUM(L$4,L$23,L$41,L$58,L$74,L$89,L$103)</f>
        <v>72045.87620041905</v>
      </c>
      <c r="M143" s="1066">
        <f>M140*SUM(M$7,M$26,M$44,M$61,M$77,M$92,M$106)/SUM(M$4,M$23,M$41,M$58,M$74,M$89,M$103)</f>
        <v>445796.82617222902</v>
      </c>
      <c r="N143" s="1066">
        <f>N140*SUM(N$7,N$26,N$44,N$61,N$77,N$92,N$106)/SUM(N$4,N$23,N$41,N$58,N$74,N$89,N$103)</f>
        <v>3892222.0049393838</v>
      </c>
      <c r="O143" s="1066">
        <f>O140*SUM(O$7,O$26,O$44,O$61,O$77,O$92,O$106)/SUM(O$4,O$23,O$41,O$58,O$74,O$89,O$103)</f>
        <v>877295.99594552338</v>
      </c>
      <c r="R143" s="1066"/>
      <c r="U143" s="1064">
        <f t="shared" si="91"/>
        <v>20022687.686429486</v>
      </c>
      <c r="V143" s="1064"/>
      <c r="W143" s="1064"/>
    </row>
    <row r="144" spans="1:23">
      <c r="B144" s="1062">
        <f t="shared" si="90"/>
        <v>2026</v>
      </c>
      <c r="C144" s="1066">
        <f t="shared" ref="C144:H144" si="95">C140*SUM(C$8,C$27,C$45,C$62,C$78,C$93,C$107)/SUM(C$4,C$23,C$41,C$58,C$74,C$89,C$103)</f>
        <v>190170.17892840298</v>
      </c>
      <c r="D144" s="1066">
        <f t="shared" si="95"/>
        <v>2178.1718759124392</v>
      </c>
      <c r="E144" s="1066">
        <f t="shared" si="95"/>
        <v>1971587.6632809576</v>
      </c>
      <c r="F144" s="1066">
        <f t="shared" si="95"/>
        <v>10077877.664298449</v>
      </c>
      <c r="G144" s="1066">
        <f t="shared" si="95"/>
        <v>515337.53526868252</v>
      </c>
      <c r="H144" s="1066">
        <f t="shared" si="95"/>
        <v>1849464.2169417716</v>
      </c>
      <c r="I144" s="1066"/>
      <c r="J144" s="1066"/>
      <c r="K144" s="1066"/>
      <c r="L144" s="1066">
        <f>L140*SUM(L$8,L$27,L$45,L$62,L$78,L$93,L$107)/SUM(L$4,L$23,L$41,L$58,L$74,L$89,L$103)</f>
        <v>71441.41437900695</v>
      </c>
      <c r="M144" s="1066">
        <f>M140*SUM(M$8,M$27,M$45,M$62,M$78,M$93,M$107)/SUM(M$4,M$23,M$41,M$58,M$74,M$89,M$103)</f>
        <v>442172.36026112968</v>
      </c>
      <c r="N144" s="1066">
        <f>N140*SUM(N$8,N$27,N$45,N$62,N$78,N$93,N$107)/SUM(N$4,N$23,N$41,N$58,N$74,N$89,N$103)</f>
        <v>3828119.7249655342</v>
      </c>
      <c r="O144" s="1066">
        <f>O140*SUM(O$8,O$27,O$45,O$62,O$78,O$93,O$107)/SUM(O$4,O$23,O$41,O$58,O$74,O$89,O$103)</f>
        <v>862847.52063227794</v>
      </c>
      <c r="R144" s="1066"/>
      <c r="U144" s="1064">
        <f t="shared" si="91"/>
        <v>19811196.450832125</v>
      </c>
      <c r="V144" s="1064"/>
      <c r="W144" s="1064"/>
    </row>
    <row r="145" spans="1:23">
      <c r="B145" s="1062">
        <f t="shared" si="90"/>
        <v>2027</v>
      </c>
      <c r="C145" s="1066">
        <f t="shared" ref="C145:H145" si="96">C140*SUM(C$9,C$28,C$46,C$63,C$79,C$94,C$108)/SUM(C$4,C$23,C$41,C$58,C$74,C$89,C$103)</f>
        <v>189807.05446049612</v>
      </c>
      <c r="D145" s="1066">
        <f t="shared" si="96"/>
        <v>2174.0127195825276</v>
      </c>
      <c r="E145" s="1066">
        <f t="shared" si="96"/>
        <v>1865745.8073622331</v>
      </c>
      <c r="F145" s="1066">
        <f t="shared" si="96"/>
        <v>9665780.9903511088</v>
      </c>
      <c r="G145" s="1066">
        <f t="shared" si="96"/>
        <v>488079.2090299991</v>
      </c>
      <c r="H145" s="1066">
        <f t="shared" si="96"/>
        <v>1647861.4085655692</v>
      </c>
      <c r="I145" s="1066"/>
      <c r="J145" s="1066"/>
      <c r="K145" s="1066"/>
      <c r="L145" s="1066">
        <f>L140*SUM(L$9,L$28,L$46,L$63,L$79,L$94,L$108)/SUM(L$4,L$23,L$41,L$58,L$74,L$89,L$103)</f>
        <v>71311.095986501197</v>
      </c>
      <c r="M145" s="1066">
        <f>M140*SUM(M$9,M$28,M$46,M$63,M$79,M$94,M$108)/SUM(M$4,M$23,M$41,M$58,M$74,M$89,M$103)</f>
        <v>421514.14180412702</v>
      </c>
      <c r="N145" s="1066">
        <f>N140*SUM(N$9,N$28,N$46,N$63,N$79,N$94,N$108)/SUM(N$4,N$23,N$41,N$58,N$74,N$89,N$103)</f>
        <v>3688088.205669329</v>
      </c>
      <c r="O145" s="1066">
        <f>O140*SUM(O$9,O$28,O$46,O$63,O$79,O$94,O$108)/SUM(O$4,O$23,O$41,O$58,O$74,O$89,O$103)</f>
        <v>831284.80631926388</v>
      </c>
      <c r="R145" s="1066"/>
      <c r="U145" s="1064">
        <f t="shared" si="91"/>
        <v>18871646.732268211</v>
      </c>
      <c r="V145" s="1064"/>
      <c r="W145" s="1064"/>
    </row>
    <row r="146" spans="1:23">
      <c r="B146" s="1062">
        <f t="shared" si="90"/>
        <v>2028</v>
      </c>
      <c r="C146" s="1066">
        <f t="shared" ref="C146:H146" si="97">C140*SUM(C$10,C$29,C$47,C$64,C$80,C$95,C$109)/SUM(C$4,C$23,C$41,C$58,C$74,C$89,C$103)</f>
        <v>189732.01222382137</v>
      </c>
      <c r="D146" s="1066">
        <f t="shared" si="97"/>
        <v>2173.153200543572</v>
      </c>
      <c r="E146" s="1066">
        <f t="shared" si="97"/>
        <v>1826174.7276847037</v>
      </c>
      <c r="F146" s="1066">
        <f t="shared" si="97"/>
        <v>9590193.3095899336</v>
      </c>
      <c r="G146" s="1066">
        <f t="shared" si="97"/>
        <v>488001.20416781894</v>
      </c>
      <c r="H146" s="1066">
        <f t="shared" si="97"/>
        <v>1636017.2969498876</v>
      </c>
      <c r="I146" s="1066"/>
      <c r="J146" s="1066"/>
      <c r="K146" s="1066"/>
      <c r="L146" s="1066">
        <f>L140*SUM(L$10,L$29,L$47,L$64,L$80,L$95,L$109)/SUM(L$4,L$23,L$41,L$58,L$74,L$89,L$103)</f>
        <v>71306.367934088616</v>
      </c>
      <c r="M146" s="1066">
        <f>M140*SUM(M$10,M$29,M$47,M$64,M$80,M$95,M$109)/SUM(M$4,M$23,M$41,M$58,M$74,M$89,M$103)</f>
        <v>413164.35345365567</v>
      </c>
      <c r="N146" s="1066">
        <f>N140*SUM(N$10,N$29,N$47,N$64,N$80,N$95,N$109)/SUM(N$4,N$23,N$41,N$58,N$74,N$89,N$103)</f>
        <v>3683472.4096939373</v>
      </c>
      <c r="O146" s="1066">
        <f>O140*SUM(O$10,O$29,O$47,O$64,O$80,O$95,O$109)/SUM(O$4,O$23,O$41,O$58,O$74,O$89,O$103)</f>
        <v>830244.41876629938</v>
      </c>
      <c r="R146" s="1066"/>
      <c r="U146" s="1064">
        <f t="shared" si="91"/>
        <v>18730479.253664691</v>
      </c>
      <c r="V146" s="1064"/>
      <c r="W146" s="1064"/>
    </row>
    <row r="147" spans="1:23">
      <c r="B147" s="1062">
        <v>2029</v>
      </c>
      <c r="C147" s="1066">
        <f t="shared" ref="C147:H147" si="98">C140*SUM(C$11,C$30,C$48,C$65,C$81,C$96,C$110)/SUM(C$4,C$23,C$41,C$58,C$74,C$89,C$103)</f>
        <v>189709.3166708842</v>
      </c>
      <c r="D147" s="1066">
        <f t="shared" si="98"/>
        <v>2172.8932501381273</v>
      </c>
      <c r="E147" s="1066">
        <f t="shared" si="98"/>
        <v>1811844.527614793</v>
      </c>
      <c r="F147" s="1066">
        <f t="shared" si="98"/>
        <v>9590077.9288876001</v>
      </c>
      <c r="G147" s="1066">
        <f t="shared" si="98"/>
        <v>488001.20416781894</v>
      </c>
      <c r="H147" s="1066">
        <f t="shared" si="98"/>
        <v>1636017.2969498876</v>
      </c>
      <c r="I147" s="1066"/>
      <c r="J147" s="1066"/>
      <c r="K147" s="1066"/>
      <c r="L147" s="1066">
        <f>L140*SUM(L$11,L$30,L$48,L$65,L$81,L$96,L$110)/SUM(L$4,L$23,L$41,L$58,L$74,L$89,L$103)</f>
        <v>71298.052962495727</v>
      </c>
      <c r="M147" s="1066">
        <f>M140*SUM(M$11,M$30,M$48,M$65,M$81,M$96,M$110)/SUM(M$4,M$23,M$41,M$58,M$74,M$89,M$103)</f>
        <v>409226.58662647509</v>
      </c>
      <c r="N147" s="1066">
        <f>N140*SUM(N$11,N$30,N$48,N$65,N$81,N$96,N$110)/SUM(N$4,N$23,N$41,N$58,N$74,N$89,N$103)</f>
        <v>3683472.4096939373</v>
      </c>
      <c r="O147" s="1066">
        <f>O140*SUM(O$11,O$30,O$48,O$65,O$81,O$96,O$110)/SUM(O$4,O$23,O$41,O$58,O$74,O$89,O$103)</f>
        <v>830244.41876629938</v>
      </c>
      <c r="R147" s="1066"/>
      <c r="U147" s="1064">
        <f t="shared" si="91"/>
        <v>18712064.63559033</v>
      </c>
      <c r="V147" s="1064"/>
      <c r="W147" s="1064"/>
    </row>
    <row r="148" spans="1:23">
      <c r="B148" s="1062">
        <v>2030</v>
      </c>
      <c r="C148" s="1066">
        <f t="shared" ref="C148:H148" si="99">C140*SUM(C$12,C$31,C$49,C$66,C$82,C$97,C$111)/SUM(C$4,C$23,C$41,C$58,C$74,C$89,C$103)</f>
        <v>188727.44396532557</v>
      </c>
      <c r="D148" s="1066">
        <f t="shared" si="99"/>
        <v>2161.6470730296805</v>
      </c>
      <c r="E148" s="1066">
        <f t="shared" si="99"/>
        <v>1780862.371547546</v>
      </c>
      <c r="F148" s="1066">
        <f t="shared" si="99"/>
        <v>9456620.1735544391</v>
      </c>
      <c r="G148" s="1066">
        <f t="shared" si="99"/>
        <v>484565.34280252963</v>
      </c>
      <c r="H148" s="1066">
        <f t="shared" si="99"/>
        <v>1624144.0754341821</v>
      </c>
      <c r="I148" s="1066"/>
      <c r="J148" s="1066"/>
      <c r="K148" s="1066"/>
      <c r="L148" s="1066">
        <f>L140*SUM(L$12,L$31,L$49,L$66,L$82,L$97,L$111)/SUM(L$4,L$23,L$41,L$58,L$74,L$89,L$103)</f>
        <v>71162.456236638362</v>
      </c>
      <c r="M148" s="1066">
        <f>M140*SUM(M$12,M$31,M$49,M$66,M$82,M$97,M$111)/SUM(M$4,M$23,M$41,M$58,M$74,M$89,M$103)</f>
        <v>397248.46559855033</v>
      </c>
      <c r="N148" s="1066">
        <f>N140*SUM(N$12,N$31,N$49,N$66,N$82,N$97,N$111)/SUM(N$4,N$23,N$41,N$58,N$74,N$89,N$103)</f>
        <v>3553902.7770601478</v>
      </c>
      <c r="O148" s="1066">
        <f>O140*SUM(O$12,O$31,O$49,O$66,O$82,O$97,O$111)/SUM(O$4,O$23,O$41,O$58,O$74,O$89,O$103)</f>
        <v>801039.78455953952</v>
      </c>
      <c r="R148" s="1066"/>
      <c r="U148" s="1064">
        <f t="shared" si="91"/>
        <v>18360434.537831929</v>
      </c>
      <c r="V148" s="1064"/>
      <c r="W148" s="1064"/>
    </row>
    <row r="149" spans="1:23">
      <c r="B149" s="1062">
        <v>2031</v>
      </c>
      <c r="C149" s="1066">
        <f t="shared" ref="C149:H149" si="100">C140*SUM(C$13,C$32,C$50,C$67,C$83,C$98,C$112)/SUM(C$4,C$23,C$41,C$58,C$74,C$89,C$103)</f>
        <v>187348.22979542983</v>
      </c>
      <c r="D149" s="1066">
        <f t="shared" si="100"/>
        <v>2145.849824835168</v>
      </c>
      <c r="E149" s="1066">
        <f t="shared" si="100"/>
        <v>1709936.4519446965</v>
      </c>
      <c r="F149" s="1066">
        <f t="shared" si="100"/>
        <v>8950207.9155673981</v>
      </c>
      <c r="G149" s="1066">
        <f t="shared" si="100"/>
        <v>477131.42995206133</v>
      </c>
      <c r="H149" s="1066">
        <f t="shared" si="100"/>
        <v>1487318.6208677285</v>
      </c>
      <c r="I149" s="1066"/>
      <c r="J149" s="1066"/>
      <c r="K149" s="1066"/>
      <c r="L149" s="1066">
        <f>L140*SUM(L$13,L$32,L$50,L$67,L$83,L$98,L$112)/SUM(L$4,L$23,L$41,L$58,L$74,L$89,L$103)</f>
        <v>70720.127735374699</v>
      </c>
      <c r="M149" s="1066">
        <f>M140*SUM(M$13,M$32,M$50,M$67,M$83,M$98,M$112)/SUM(M$4,M$23,M$41,M$58,M$74,M$89,M$103)</f>
        <v>382347.10949756019</v>
      </c>
      <c r="N149" s="1066">
        <f>N140*SUM(N$13,N$32,N$50,N$67,N$83,N$98,N$112)/SUM(N$4,N$23,N$41,N$58,N$74,N$89,N$103)</f>
        <v>3436885.6088683475</v>
      </c>
      <c r="O149" s="1066">
        <f>O140*SUM(O$13,O$32,O$50,O$67,O$83,O$98,O$112)/SUM(O$4,O$23,O$41,O$58,O$74,O$89,O$103)</f>
        <v>774664.44086607278</v>
      </c>
      <c r="R149" s="1066"/>
      <c r="U149" s="1064">
        <f t="shared" si="91"/>
        <v>17478705.784919504</v>
      </c>
      <c r="V149" s="1064"/>
      <c r="W149" s="1064"/>
    </row>
    <row r="150" spans="1:23">
      <c r="C150" s="1063"/>
      <c r="E150" s="1066"/>
      <c r="F150" s="1066"/>
      <c r="R150" s="1066"/>
      <c r="U150" s="1064"/>
      <c r="V150" s="1064"/>
      <c r="W150" s="1064"/>
    </row>
    <row r="151" spans="1:23">
      <c r="A151" s="1062">
        <f>A140+1</f>
        <v>2023</v>
      </c>
      <c r="B151" s="1062">
        <f t="shared" ref="B151:B156" si="101">B141</f>
        <v>2023</v>
      </c>
      <c r="C151" s="1063">
        <v>584771.68865251017</v>
      </c>
      <c r="D151" s="1063">
        <v>6695.8526980269753</v>
      </c>
      <c r="E151" s="1063">
        <v>727235.19458178245</v>
      </c>
      <c r="F151" s="1063">
        <v>4043375.2881159363</v>
      </c>
      <c r="G151" s="1063">
        <v>264041.20480817929</v>
      </c>
      <c r="H151" s="1063">
        <v>1939693.7545972471</v>
      </c>
      <c r="L151" s="1067">
        <v>232492.61029038863</v>
      </c>
      <c r="M151" s="1067">
        <v>185961.99068767892</v>
      </c>
      <c r="N151" s="1067">
        <v>1638187.0525795403</v>
      </c>
      <c r="O151" s="1067">
        <v>373341.1496475343</v>
      </c>
      <c r="U151" s="1064">
        <f t="shared" ref="U151:U159" si="102">SUM(C151:P151)</f>
        <v>9995795.7866588235</v>
      </c>
      <c r="V151" s="1064"/>
      <c r="W151" s="1064"/>
    </row>
    <row r="152" spans="1:23">
      <c r="B152" s="1062">
        <f t="shared" si="101"/>
        <v>2024</v>
      </c>
      <c r="C152" s="1066">
        <f t="shared" ref="C152:H152" si="103">C151*SUM(C$5,C$24,C$42,C$59,C$75,C$90,C$104)/SUM(C$4,C$23,C$41,C$58,C$74,C$89,C$103)</f>
        <v>521861.6767917024</v>
      </c>
      <c r="D152" s="1066">
        <f t="shared" si="103"/>
        <v>5975.5097320024825</v>
      </c>
      <c r="E152" s="1066">
        <f t="shared" si="103"/>
        <v>723446.33324185817</v>
      </c>
      <c r="F152" s="1066">
        <f t="shared" si="103"/>
        <v>4054101.7337085456</v>
      </c>
      <c r="G152" s="1066">
        <f t="shared" si="103"/>
        <v>263592.39106301451</v>
      </c>
      <c r="H152" s="1066">
        <f t="shared" si="103"/>
        <v>1851469.58412278</v>
      </c>
      <c r="I152" s="1066"/>
      <c r="J152" s="1066"/>
      <c r="K152" s="1066"/>
      <c r="L152" s="1066">
        <f>L151*SUM(L$5,L$24,L$42,L$59,L$75,L$90,L$104)/SUM(L$4,L$23,L$41,L$58,L$74,L$89,L$103)</f>
        <v>209137.13244448334</v>
      </c>
      <c r="M152" s="1066">
        <f>M151*SUM(M$5,M$24,M$42,M$59,M$75,M$90,M$104)/SUM(M$4,M$23,M$41,M$58,M$74,M$89,M$103)</f>
        <v>184521.63932817365</v>
      </c>
      <c r="N152" s="1066">
        <f>N151*SUM(N$5,N$24,N$42,N$59,N$75,N$90,N$104)/SUM(N$4,N$23,N$41,N$58,N$74,N$89,N$103)</f>
        <v>1654682.8808890744</v>
      </c>
      <c r="O152" s="1066">
        <f>O151*SUM(O$5,O$24,O$42,O$59,O$75,O$90,O$104)/SUM(O$4,O$23,O$41,O$58,O$74,O$89,O$103)</f>
        <v>377100.53200608259</v>
      </c>
      <c r="R152" s="1066"/>
      <c r="U152" s="1064">
        <f t="shared" si="102"/>
        <v>9845889.4133277163</v>
      </c>
      <c r="V152" s="1064"/>
      <c r="W152" s="1064"/>
    </row>
    <row r="153" spans="1:23">
      <c r="B153" s="1062">
        <f t="shared" si="101"/>
        <v>2025</v>
      </c>
      <c r="C153" s="1066">
        <f t="shared" ref="C153:H153" si="104">C151*SUM(C$6,C$25,C$43,C$60,C$76,C$91,C$105)/SUM(C$4,C$23,C$41,C$58,C$74,C$89,C$103)</f>
        <v>518648.18816567608</v>
      </c>
      <c r="D153" s="1066">
        <f t="shared" si="104"/>
        <v>5938.7140955101668</v>
      </c>
      <c r="E153" s="1066">
        <f t="shared" si="104"/>
        <v>713408.05894693406</v>
      </c>
      <c r="F153" s="1066">
        <f t="shared" si="104"/>
        <v>4038449.9921602667</v>
      </c>
      <c r="G153" s="1066">
        <f t="shared" si="104"/>
        <v>263404.13483823556</v>
      </c>
      <c r="H153" s="1066">
        <f t="shared" si="104"/>
        <v>1578565.6278249691</v>
      </c>
      <c r="I153" s="1066"/>
      <c r="J153" s="1066"/>
      <c r="K153" s="1066"/>
      <c r="L153" s="1066">
        <f>L151*SUM(L$6,L$25,L$43,L$60,L$76,L$91,L$105)/SUM(L$4,L$23,L$41,L$58,L$74,L$89,L$103)</f>
        <v>208141.72207053468</v>
      </c>
      <c r="M153" s="1066">
        <f>M151*SUM(M$6,M$25,M$43,M$60,M$76,M$91,M$105)/SUM(M$4,M$23,M$41,M$58,M$74,M$89,M$103)</f>
        <v>174373.09111126917</v>
      </c>
      <c r="N153" s="1066">
        <f>N151*SUM(N$6,N$25,N$43,N$60,N$76,N$91,N$105)/SUM(N$4,N$23,N$41,N$58,N$74,N$89,N$103)</f>
        <v>1653938.9327921201</v>
      </c>
      <c r="O153" s="1066">
        <f>O151*SUM(O$6,O$25,O$43,O$60,O$76,O$91,O$105)/SUM(O$4,O$23,O$41,O$58,O$74,O$89,O$103)</f>
        <v>376930.98699755769</v>
      </c>
      <c r="R153" s="1066"/>
      <c r="U153" s="1064">
        <f t="shared" si="102"/>
        <v>9531799.4490030743</v>
      </c>
      <c r="V153" s="1064"/>
      <c r="W153" s="1064"/>
    </row>
    <row r="154" spans="1:23">
      <c r="B154" s="1062">
        <f t="shared" si="101"/>
        <v>2026</v>
      </c>
      <c r="C154" s="1066">
        <f t="shared" ref="C154:H154" si="105">C151*SUM(C$7,C$26,C$44,C$61,C$77,C$92,C$106)/SUM(C$4,C$23,C$41,C$58,C$74,C$89,C$103)</f>
        <v>518320.1984965314</v>
      </c>
      <c r="D154" s="1066">
        <f t="shared" si="105"/>
        <v>5934.9584921632804</v>
      </c>
      <c r="E154" s="1066">
        <f t="shared" si="105"/>
        <v>692834.2194517256</v>
      </c>
      <c r="F154" s="1066">
        <f t="shared" si="105"/>
        <v>4022354.574419789</v>
      </c>
      <c r="G154" s="1066">
        <f t="shared" si="105"/>
        <v>263412.43529870769</v>
      </c>
      <c r="H154" s="1066">
        <f t="shared" si="105"/>
        <v>1550035.4211281592</v>
      </c>
      <c r="I154" s="1066"/>
      <c r="J154" s="1066"/>
      <c r="K154" s="1066"/>
      <c r="L154" s="1066">
        <f>L151*SUM(L$7,L$26,L$44,L$61,L$77,L$92,L$106)/SUM(L$4,L$23,L$41,L$58,L$74,L$89,L$103)</f>
        <v>184970.4683056841</v>
      </c>
      <c r="M154" s="1066">
        <f>M151*SUM(M$7,M$26,M$44,M$61,M$77,M$92,M$106)/SUM(M$4,M$23,M$41,M$58,M$74,M$89,M$103)</f>
        <v>167668.05767564583</v>
      </c>
      <c r="N154" s="1066">
        <f>N151*SUM(N$7,N$26,N$44,N$61,N$77,N$92,N$106)/SUM(N$4,N$23,N$41,N$58,N$74,N$89,N$103)</f>
        <v>1652197.9097149973</v>
      </c>
      <c r="O154" s="1066">
        <f>O151*SUM(O$7,O$26,O$44,O$61,O$77,O$92,O$106)/SUM(O$4,O$23,O$41,O$58,O$74,O$89,O$103)</f>
        <v>376534.20962335472</v>
      </c>
      <c r="R154" s="1066"/>
      <c r="U154" s="1064">
        <f t="shared" si="102"/>
        <v>9434262.4526067581</v>
      </c>
      <c r="V154" s="1064"/>
      <c r="W154" s="1064"/>
    </row>
    <row r="155" spans="1:23">
      <c r="B155" s="1062">
        <f t="shared" si="101"/>
        <v>2027</v>
      </c>
      <c r="C155" s="1066">
        <f t="shared" ref="C155:H155" si="106">C151*SUM(C$8,C$27,C$45,C$62,C$78,C$93,C$107)/SUM(C$4,C$23,C$41,C$58,C$74,C$89,C$103)</f>
        <v>516724.31569888373</v>
      </c>
      <c r="D155" s="1066">
        <f t="shared" si="106"/>
        <v>5916.6850422960561</v>
      </c>
      <c r="E155" s="1066">
        <f t="shared" si="106"/>
        <v>677026.94872837805</v>
      </c>
      <c r="F155" s="1066">
        <f t="shared" si="106"/>
        <v>3992480.1045749444</v>
      </c>
      <c r="G155" s="1066">
        <f t="shared" si="106"/>
        <v>263412.43529870769</v>
      </c>
      <c r="H155" s="1066">
        <f t="shared" si="106"/>
        <v>1544461.0990919848</v>
      </c>
      <c r="I155" s="1066"/>
      <c r="J155" s="1066"/>
      <c r="K155" s="1066"/>
      <c r="L155" s="1066">
        <f>L151*SUM(L$8,L$27,L$45,L$62,L$78,L$93,L$107)/SUM(L$4,L$23,L$41,L$58,L$74,L$89,L$103)</f>
        <v>183418.57398395392</v>
      </c>
      <c r="M155" s="1066">
        <f>M151*SUM(M$8,M$27,M$45,M$62,M$78,M$93,M$107)/SUM(M$4,M$23,M$41,M$58,M$74,M$89,M$103)</f>
        <v>166304.86457119149</v>
      </c>
      <c r="N155" s="1066">
        <f>N151*SUM(N$8,N$27,N$45,N$62,N$78,N$93,N$107)/SUM(N$4,N$23,N$41,N$58,N$74,N$89,N$103)</f>
        <v>1624987.320790122</v>
      </c>
      <c r="O155" s="1066">
        <f>O151*SUM(O$8,O$27,O$45,O$62,O$78,O$93,O$107)/SUM(O$4,O$23,O$41,O$58,O$74,O$89,O$103)</f>
        <v>370332.94430642831</v>
      </c>
      <c r="R155" s="1066"/>
      <c r="U155" s="1064">
        <f t="shared" si="102"/>
        <v>9345065.2920868881</v>
      </c>
      <c r="V155" s="1064"/>
      <c r="W155" s="1064"/>
    </row>
    <row r="156" spans="1:23">
      <c r="B156" s="1062">
        <f t="shared" si="101"/>
        <v>2028</v>
      </c>
      <c r="C156" s="1066">
        <f t="shared" ref="C156:H156" si="107">C151*SUM(C$9,C$28,C$46,C$63,C$79,C$94,C$108)/SUM(C$4,C$23,C$41,C$58,C$74,C$89,C$103)</f>
        <v>515737.64553193114</v>
      </c>
      <c r="D156" s="1066">
        <f t="shared" si="107"/>
        <v>5905.3873029771839</v>
      </c>
      <c r="E156" s="1066">
        <f t="shared" si="107"/>
        <v>640681.72802378342</v>
      </c>
      <c r="F156" s="1066">
        <f t="shared" si="107"/>
        <v>3829222.7376270592</v>
      </c>
      <c r="G156" s="1066">
        <f t="shared" si="107"/>
        <v>249479.46592368485</v>
      </c>
      <c r="H156" s="1066">
        <f t="shared" si="107"/>
        <v>1376105.4790413247</v>
      </c>
      <c r="I156" s="1066"/>
      <c r="J156" s="1066"/>
      <c r="K156" s="1066"/>
      <c r="L156" s="1066">
        <f>L151*SUM(L$9,L$28,L$46,L$63,L$79,L$94,L$108)/SUM(L$4,L$23,L$41,L$58,L$74,L$89,L$103)</f>
        <v>183083.99474969527</v>
      </c>
      <c r="M156" s="1066">
        <f>M151*SUM(M$9,M$28,M$46,M$63,M$79,M$94,M$108)/SUM(M$4,M$23,M$41,M$58,M$74,M$89,M$103)</f>
        <v>158535.12921110474</v>
      </c>
      <c r="N156" s="1066">
        <f>N151*SUM(N$9,N$28,N$46,N$63,N$79,N$94,N$108)/SUM(N$4,N$23,N$41,N$58,N$74,N$89,N$103)</f>
        <v>1565545.7516345598</v>
      </c>
      <c r="O156" s="1066">
        <f>O151*SUM(O$9,O$28,O$46,O$63,O$79,O$94,O$108)/SUM(O$4,O$23,O$41,O$58,O$74,O$89,O$103)</f>
        <v>356786.27164139482</v>
      </c>
      <c r="R156" s="1066"/>
      <c r="U156" s="1064">
        <f t="shared" si="102"/>
        <v>8881083.5906875152</v>
      </c>
      <c r="V156" s="1064"/>
      <c r="W156" s="1064"/>
    </row>
    <row r="157" spans="1:23">
      <c r="B157" s="1062">
        <v>2029</v>
      </c>
      <c r="C157" s="1066">
        <f t="shared" ref="C157:H157" si="108">C151*SUM(C$10,C$29,C$47,C$64,C$80,C$95,C$109)/SUM(C$4,C$23,C$41,C$58,C$74,C$89,C$103)</f>
        <v>515533.7431713572</v>
      </c>
      <c r="D157" s="1066">
        <f t="shared" si="108"/>
        <v>5903.0525453312903</v>
      </c>
      <c r="E157" s="1066">
        <f t="shared" si="108"/>
        <v>627093.34550804854</v>
      </c>
      <c r="F157" s="1066">
        <f t="shared" si="108"/>
        <v>3799277.7113385336</v>
      </c>
      <c r="G157" s="1066">
        <f t="shared" si="108"/>
        <v>249439.5940934653</v>
      </c>
      <c r="H157" s="1066">
        <f t="shared" si="108"/>
        <v>1366214.6309372333</v>
      </c>
      <c r="I157" s="1066"/>
      <c r="J157" s="1066"/>
      <c r="K157" s="1066"/>
      <c r="L157" s="1066">
        <f>L151*SUM(L$10,L$29,L$47,L$64,L$80,L$95,L$109)/SUM(L$4,L$23,L$41,L$58,L$74,L$89,L$103)</f>
        <v>183071.85595542897</v>
      </c>
      <c r="M157" s="1066">
        <f>M151*SUM(M$10,M$29,M$47,M$64,M$80,M$95,M$109)/SUM(M$4,M$23,M$41,M$58,M$74,M$89,M$103)</f>
        <v>155394.70130194462</v>
      </c>
      <c r="N157" s="1066">
        <f>N151*SUM(N$10,N$29,N$47,N$64,N$80,N$95,N$109)/SUM(N$4,N$23,N$41,N$58,N$74,N$89,N$103)</f>
        <v>1563586.4059311193</v>
      </c>
      <c r="O157" s="1066">
        <f>O151*SUM(O$10,O$29,O$47,O$64,O$80,O$95,O$109)/SUM(O$4,O$23,O$41,O$58,O$74,O$89,O$103)</f>
        <v>356339.73876450048</v>
      </c>
      <c r="R157" s="1066"/>
      <c r="U157" s="1064">
        <f t="shared" si="102"/>
        <v>8821854.7795469631</v>
      </c>
      <c r="V157" s="1064"/>
      <c r="W157" s="1064"/>
    </row>
    <row r="158" spans="1:23">
      <c r="B158" s="1062">
        <v>2030</v>
      </c>
      <c r="C158" s="1066">
        <f t="shared" ref="C158:H158" si="109">C151*SUM(C$11,C$30,C$48,C$65,C$81,C$96,C$110)/SUM(C$4,C$23,C$41,C$58,C$74,C$89,C$103)</f>
        <v>515472.07554225286</v>
      </c>
      <c r="D158" s="1066">
        <f t="shared" si="109"/>
        <v>5902.3464281085662</v>
      </c>
      <c r="E158" s="1066">
        <f t="shared" si="109"/>
        <v>622172.47295001405</v>
      </c>
      <c r="F158" s="1066">
        <f t="shared" si="109"/>
        <v>3799232.0017979085</v>
      </c>
      <c r="G158" s="1066">
        <f t="shared" si="109"/>
        <v>249439.5940934653</v>
      </c>
      <c r="H158" s="1066">
        <f t="shared" si="109"/>
        <v>1366214.6309372333</v>
      </c>
      <c r="I158" s="1066"/>
      <c r="J158" s="1066"/>
      <c r="K158" s="1066"/>
      <c r="L158" s="1066">
        <f>L151*SUM(L$11,L$30,L$48,L$65,L$81,L$96,L$110)/SUM(L$4,L$23,L$41,L$58,L$74,L$89,L$103)</f>
        <v>183050.50811054741</v>
      </c>
      <c r="M158" s="1066">
        <f>M151*SUM(M$11,M$30,M$48,M$65,M$81,M$96,M$110)/SUM(M$4,M$23,M$41,M$58,M$74,M$89,M$103)</f>
        <v>153913.67300221001</v>
      </c>
      <c r="N158" s="1066">
        <f>N151*SUM(N$11,N$30,N$48,N$65,N$81,N$96,N$110)/SUM(N$4,N$23,N$41,N$58,N$74,N$89,N$103)</f>
        <v>1563586.4059311193</v>
      </c>
      <c r="O158" s="1066">
        <f>O151*SUM(O$11,O$30,O$48,O$65,O$81,O$96,O$110)/SUM(O$4,O$23,O$41,O$58,O$74,O$89,O$103)</f>
        <v>356339.73876450048</v>
      </c>
      <c r="R158" s="1066"/>
      <c r="U158" s="1064">
        <f t="shared" si="102"/>
        <v>8815323.4475573599</v>
      </c>
      <c r="V158" s="1064"/>
      <c r="W158" s="1064"/>
    </row>
    <row r="159" spans="1:23">
      <c r="B159" s="1062">
        <v>2031</v>
      </c>
      <c r="C159" s="1066">
        <f t="shared" ref="C159:H159" si="110">C151*SUM(C$12,C$31,C$49,C$66,C$82,C$97,C$111)/SUM(C$4,C$23,C$41,C$58,C$74,C$89,C$103)</f>
        <v>512804.16249330837</v>
      </c>
      <c r="D159" s="1066">
        <f t="shared" si="110"/>
        <v>5871.7978343008881</v>
      </c>
      <c r="E159" s="1066">
        <f t="shared" si="110"/>
        <v>611533.45599028701</v>
      </c>
      <c r="F159" s="1066">
        <f t="shared" si="110"/>
        <v>3746361.005471325</v>
      </c>
      <c r="G159" s="1066">
        <f t="shared" si="110"/>
        <v>247683.36919688806</v>
      </c>
      <c r="H159" s="1066">
        <f t="shared" si="110"/>
        <v>1356299.473572236</v>
      </c>
      <c r="I159" s="1066"/>
      <c r="J159" s="1066"/>
      <c r="K159" s="1066"/>
      <c r="L159" s="1066">
        <f>L151*SUM(L$12,L$31,L$49,L$66,L$82,L$97,L$111)/SUM(L$4,L$23,L$41,L$58,L$74,L$89,L$103)</f>
        <v>182702.37729161224</v>
      </c>
      <c r="M159" s="1066">
        <f>M151*SUM(M$12,M$31,M$49,M$66,M$82,M$97,M$111)/SUM(M$4,M$23,M$41,M$58,M$74,M$89,M$103)</f>
        <v>149408.59766419031</v>
      </c>
      <c r="N159" s="1066">
        <f>N151*SUM(N$12,N$31,N$49,N$66,N$82,N$97,N$111)/SUM(N$4,N$23,N$41,N$58,N$74,N$89,N$103)</f>
        <v>1508585.7723782498</v>
      </c>
      <c r="O159" s="1066">
        <f>O151*SUM(O$12,O$31,O$49,O$66,O$82,O$97,O$111)/SUM(O$4,O$23,O$41,O$58,O$74,O$89,O$103)</f>
        <v>343805.15077002347</v>
      </c>
      <c r="R159" s="1066"/>
      <c r="U159" s="1064">
        <f t="shared" si="102"/>
        <v>8665055.1626624204</v>
      </c>
      <c r="V159" s="1064"/>
      <c r="W159" s="1064"/>
    </row>
    <row r="160" spans="1:23">
      <c r="C160" s="1066"/>
      <c r="D160" s="1066"/>
      <c r="E160" s="1066"/>
      <c r="F160" s="1066"/>
      <c r="R160" s="1066"/>
      <c r="U160" s="1064"/>
      <c r="V160" s="1064"/>
      <c r="W160" s="1064"/>
    </row>
    <row r="161" spans="1:23">
      <c r="A161" s="1062">
        <f>A151+1</f>
        <v>2024</v>
      </c>
      <c r="B161" s="1062">
        <f>B152</f>
        <v>2024</v>
      </c>
      <c r="C161" s="1063">
        <v>4852372.8366813445</v>
      </c>
      <c r="D161" s="1063">
        <v>55556.780747419063</v>
      </c>
      <c r="E161" s="1063">
        <v>3812773.6723592877</v>
      </c>
      <c r="F161" s="1063">
        <v>17025292.649991989</v>
      </c>
      <c r="G161" s="1063">
        <v>1126483.9247082477</v>
      </c>
      <c r="H161" s="1063">
        <v>6252596.6503658751</v>
      </c>
      <c r="L161" s="1067">
        <v>1897526.6656814914</v>
      </c>
      <c r="M161" s="1067">
        <v>994529.04044909589</v>
      </c>
      <c r="N161" s="1067">
        <v>6629537.9033603594</v>
      </c>
      <c r="O161" s="1067">
        <v>1504742.7861020677</v>
      </c>
      <c r="U161" s="1064">
        <f t="shared" ref="U161:U168" si="111">SUM(C161:P161)</f>
        <v>44151412.91044718</v>
      </c>
      <c r="V161" s="1064"/>
      <c r="W161" s="1064"/>
    </row>
    <row r="162" spans="1:23">
      <c r="B162" s="1062">
        <f>B153</f>
        <v>2025</v>
      </c>
      <c r="C162" s="1066">
        <f t="shared" ref="C162:H162" si="112">C161*SUM(C$5,C$24,C$42,C$59,C$75,C$90,C$104)/SUM(C$4,C$23,C$41,C$58,C$74,C$89,C$103)</f>
        <v>4330352.296644425</v>
      </c>
      <c r="D162" s="1066">
        <f t="shared" si="112"/>
        <v>49579.956281408828</v>
      </c>
      <c r="E162" s="1066">
        <f t="shared" si="112"/>
        <v>3792909.2999076894</v>
      </c>
      <c r="F162" s="1066">
        <f t="shared" si="112"/>
        <v>17070458.10268819</v>
      </c>
      <c r="G162" s="1066">
        <f t="shared" si="112"/>
        <v>1124569.142242823</v>
      </c>
      <c r="H162" s="1066">
        <f t="shared" si="112"/>
        <v>5968206.3173648296</v>
      </c>
      <c r="I162" s="1066"/>
      <c r="J162" s="1066"/>
      <c r="K162" s="1066"/>
      <c r="L162" s="1066">
        <f>L161*SUM(L$5,L$24,L$42,L$59,L$75,L$90,L$104)/SUM(L$4,L$23,L$41,L$58,L$74,L$89,L$103)</f>
        <v>1706907.0930981529</v>
      </c>
      <c r="M162" s="1066">
        <f>M161*SUM(M$5,M$24,M$42,M$59,M$75,M$90,M$104)/SUM(M$4,M$23,M$41,M$58,M$74,M$89,M$103)</f>
        <v>986826.00796282769</v>
      </c>
      <c r="N162" s="1066">
        <f>N161*SUM(N$5,N$24,N$42,N$59,N$75,N$90,N$104)/SUM(N$4,N$23,N$41,N$58,N$74,N$89,N$103)</f>
        <v>6696294.4552774187</v>
      </c>
      <c r="O162" s="1066">
        <f>O161*SUM(O$5,O$24,O$42,O$59,O$75,O$90,O$104)/SUM(O$4,O$23,O$41,O$58,O$74,O$89,O$103)</f>
        <v>1519894.8889162512</v>
      </c>
      <c r="R162" s="1066"/>
      <c r="U162" s="1064">
        <f t="shared" si="111"/>
        <v>43245997.560384028</v>
      </c>
      <c r="V162" s="1064"/>
      <c r="W162" s="1064"/>
    </row>
    <row r="163" spans="1:23">
      <c r="B163" s="1062">
        <v>2026</v>
      </c>
      <c r="C163" s="1066">
        <f t="shared" ref="C163:H163" si="113">C161*SUM(C$6,C$25,C$43,C$60,C$76,C$91,C$105)/SUM(C$4,C$23,C$41,C$58,C$74,C$89,C$103)</f>
        <v>4303687.1122271605</v>
      </c>
      <c r="D163" s="1066">
        <f t="shared" si="113"/>
        <v>49274.65579149995</v>
      </c>
      <c r="E163" s="1066">
        <f t="shared" si="113"/>
        <v>3740280.2904307507</v>
      </c>
      <c r="F163" s="1066">
        <f t="shared" si="113"/>
        <v>17004553.886197407</v>
      </c>
      <c r="G163" s="1066">
        <f t="shared" si="113"/>
        <v>1123765.9811941762</v>
      </c>
      <c r="H163" s="1066">
        <f t="shared" si="113"/>
        <v>5088501.2819822757</v>
      </c>
      <c r="I163" s="1066"/>
      <c r="J163" s="1066"/>
      <c r="K163" s="1066"/>
      <c r="L163" s="1066">
        <f>L161*SUM(L$6,L$25,L$43,L$60,L$76,L$91,L$105)/SUM(L$4,L$23,L$41,L$58,L$74,L$89,L$103)</f>
        <v>1698782.8876642492</v>
      </c>
      <c r="M163" s="1066">
        <f>M161*SUM(M$6,M$25,M$43,M$60,M$76,M$91,M$105)/SUM(M$4,M$23,M$41,M$58,M$74,M$89,M$103)</f>
        <v>932551.33665614889</v>
      </c>
      <c r="N163" s="1066">
        <f>N161*SUM(N$6,N$25,N$43,N$60,N$76,N$91,N$105)/SUM(N$4,N$23,N$41,N$58,N$74,N$89,N$103)</f>
        <v>6693283.7904701708</v>
      </c>
      <c r="O163" s="1066">
        <f>O161*SUM(O$6,O$25,O$43,O$60,O$76,O$91,O$105)/SUM(O$4,O$23,O$41,O$58,O$74,O$89,O$103)</f>
        <v>1519211.5417182839</v>
      </c>
      <c r="R163" s="1066"/>
      <c r="U163" s="1064">
        <f t="shared" si="111"/>
        <v>42153892.764332116</v>
      </c>
      <c r="V163" s="1064"/>
      <c r="W163" s="1064"/>
    </row>
    <row r="164" spans="1:23">
      <c r="B164" s="1062">
        <v>2027</v>
      </c>
      <c r="C164" s="1066">
        <f t="shared" ref="C164:H164" si="114">C161*SUM(C$7,C$26,C$44,C$61,C$77,C$92,C$106)/SUM(C$4,C$23,C$41,C$58,C$74,C$89,C$103)</f>
        <v>4300965.4890840547</v>
      </c>
      <c r="D164" s="1066">
        <f t="shared" si="114"/>
        <v>49243.494826477719</v>
      </c>
      <c r="E164" s="1066">
        <f t="shared" si="114"/>
        <v>3632415.0576269571</v>
      </c>
      <c r="F164" s="1066">
        <f t="shared" si="114"/>
        <v>16936781.498568457</v>
      </c>
      <c r="G164" s="1066">
        <f t="shared" si="114"/>
        <v>1123801.3936037519</v>
      </c>
      <c r="H164" s="1066">
        <f t="shared" si="114"/>
        <v>4996534.2514116382</v>
      </c>
      <c r="I164" s="1066"/>
      <c r="J164" s="1066"/>
      <c r="K164" s="1066"/>
      <c r="L164" s="1066">
        <f>L161*SUM(L$7,L$26,L$44,L$61,L$77,L$92,L$106)/SUM(L$4,L$23,L$41,L$58,L$74,L$89,L$103)</f>
        <v>1509666.8902088485</v>
      </c>
      <c r="M164" s="1066">
        <f>M161*SUM(M$7,M$26,M$44,M$61,M$77,M$92,M$106)/SUM(M$4,M$23,M$41,M$58,M$74,M$89,M$103)</f>
        <v>896692.66228806798</v>
      </c>
      <c r="N164" s="1066">
        <f>N161*SUM(N$7,N$26,N$44,N$61,N$77,N$92,N$106)/SUM(N$4,N$23,N$41,N$58,N$74,N$89,N$103)</f>
        <v>6686238.0880503915</v>
      </c>
      <c r="O164" s="1066">
        <f>O161*SUM(O$7,O$26,O$44,O$61,O$77,O$92,O$106)/SUM(O$4,O$23,O$41,O$58,O$74,O$89,O$103)</f>
        <v>1517612.3397763495</v>
      </c>
      <c r="R164" s="1066"/>
      <c r="U164" s="1064">
        <f t="shared" si="111"/>
        <v>41649951.165445</v>
      </c>
      <c r="V164" s="1064"/>
      <c r="W164" s="1064"/>
    </row>
    <row r="165" spans="1:23">
      <c r="B165" s="1062">
        <v>2028</v>
      </c>
      <c r="C165" s="1066">
        <f t="shared" ref="C165:H165" si="115">C161*SUM(C$8,C$27,C$45,C$62,C$78,C$93,C$107)/SUM(C$4,C$23,C$41,C$58,C$74,C$89,C$103)</f>
        <v>4287723.0245665312</v>
      </c>
      <c r="D165" s="1066">
        <f t="shared" si="115"/>
        <v>49091.876489940609</v>
      </c>
      <c r="E165" s="1066">
        <f t="shared" si="115"/>
        <v>3549540.1554015563</v>
      </c>
      <c r="F165" s="1066">
        <f t="shared" si="115"/>
        <v>16810990.159494203</v>
      </c>
      <c r="G165" s="1066">
        <f t="shared" si="115"/>
        <v>1123801.3936037519</v>
      </c>
      <c r="H165" s="1066">
        <f t="shared" si="115"/>
        <v>4978565.4420525134</v>
      </c>
      <c r="I165" s="1066"/>
      <c r="J165" s="1066"/>
      <c r="K165" s="1066"/>
      <c r="L165" s="1066">
        <f>L161*SUM(L$8,L$27,L$45,L$62,L$78,L$93,L$107)/SUM(L$4,L$23,L$41,L$58,L$74,L$89,L$103)</f>
        <v>1497000.8495371705</v>
      </c>
      <c r="M165" s="1066">
        <f>M161*SUM(M$8,M$27,M$45,M$62,M$78,M$93,M$107)/SUM(M$4,M$23,M$41,M$58,M$74,M$89,M$103)</f>
        <v>889402.27393985586</v>
      </c>
      <c r="N165" s="1066">
        <f>N161*SUM(N$8,N$27,N$45,N$62,N$78,N$93,N$107)/SUM(N$4,N$23,N$41,N$58,N$74,N$89,N$103)</f>
        <v>6576120.2413941352</v>
      </c>
      <c r="O165" s="1066">
        <f>O161*SUM(O$8,O$27,O$45,O$62,O$78,O$93,O$107)/SUM(O$4,O$23,O$41,O$58,O$74,O$89,O$103)</f>
        <v>1492618.2847166285</v>
      </c>
      <c r="R165" s="1066"/>
      <c r="U165" s="1064">
        <f t="shared" si="111"/>
        <v>41254853.701196291</v>
      </c>
      <c r="V165" s="1064"/>
      <c r="W165" s="1064"/>
    </row>
    <row r="166" spans="1:23">
      <c r="B166" s="1062">
        <v>2029</v>
      </c>
      <c r="C166" s="1066">
        <f t="shared" ref="C166:H166" si="116">C161*SUM(C$9,C$28,C$46,C$63,C$79,C$94,C$108)/SUM(C$4,C$23,C$41,C$58,C$74,C$89,C$103)</f>
        <v>4279535.7412048541</v>
      </c>
      <c r="D166" s="1066">
        <f t="shared" si="116"/>
        <v>48998.136968689636</v>
      </c>
      <c r="E166" s="1066">
        <f t="shared" si="116"/>
        <v>3358988.1831496381</v>
      </c>
      <c r="F166" s="1066">
        <f t="shared" si="116"/>
        <v>16123568.327114649</v>
      </c>
      <c r="G166" s="1066">
        <f t="shared" si="116"/>
        <v>1064358.9060729977</v>
      </c>
      <c r="H166" s="1066">
        <f t="shared" si="116"/>
        <v>4435871.6361338571</v>
      </c>
      <c r="I166" s="1066"/>
      <c r="J166" s="1066"/>
      <c r="K166" s="1066"/>
      <c r="L166" s="1066">
        <f>L161*SUM(L$9,L$28,L$46,L$63,L$79,L$94,L$108)/SUM(L$4,L$23,L$41,L$58,L$74,L$89,L$103)</f>
        <v>1494270.1261047302</v>
      </c>
      <c r="M166" s="1066">
        <f>M161*SUM(M$9,M$28,M$46,M$63,M$79,M$94,M$108)/SUM(M$4,M$23,M$41,M$58,M$74,M$89,M$103)</f>
        <v>847849.54897904233</v>
      </c>
      <c r="N166" s="1066">
        <f>N161*SUM(N$9,N$28,N$46,N$63,N$79,N$94,N$108)/SUM(N$4,N$23,N$41,N$58,N$74,N$89,N$103)</f>
        <v>6335567.6530120568</v>
      </c>
      <c r="O166" s="1066">
        <f>O161*SUM(O$9,O$28,O$46,O$63,O$79,O$94,O$108)/SUM(O$4,O$23,O$41,O$58,O$74,O$89,O$103)</f>
        <v>1438018.7368563414</v>
      </c>
      <c r="R166" s="1066"/>
      <c r="U166" s="1064">
        <f t="shared" si="111"/>
        <v>39427026.995596856</v>
      </c>
      <c r="V166" s="1064"/>
      <c r="W166" s="1064"/>
    </row>
    <row r="167" spans="1:23">
      <c r="B167" s="1062">
        <v>2030</v>
      </c>
      <c r="C167" s="1066">
        <f t="shared" ref="C167:H167" si="117">C161*SUM(C$10,C$29,C$47,C$64,C$80,C$95,C$109)/SUM(C$4,C$23,C$41,C$58,C$74,C$89,C$103)</f>
        <v>4277843.7812570939</v>
      </c>
      <c r="D167" s="1066">
        <f t="shared" si="117"/>
        <v>48978.765034377298</v>
      </c>
      <c r="E167" s="1066">
        <f t="shared" si="117"/>
        <v>3287746.5442796503</v>
      </c>
      <c r="F167" s="1066">
        <f t="shared" si="117"/>
        <v>15997479.898599913</v>
      </c>
      <c r="G167" s="1066">
        <f t="shared" si="117"/>
        <v>1064188.800138874</v>
      </c>
      <c r="H167" s="1066">
        <f t="shared" si="117"/>
        <v>4403988.5187199125</v>
      </c>
      <c r="I167" s="1066"/>
      <c r="J167" s="1066"/>
      <c r="K167" s="1066"/>
      <c r="L167" s="1066">
        <f>L161*SUM(L$10,L$29,L$47,L$64,L$80,L$95,L$109)/SUM(L$4,L$23,L$41,L$58,L$74,L$89,L$103)</f>
        <v>1494171.0533394467</v>
      </c>
      <c r="M167" s="1066">
        <f>M161*SUM(M$10,M$29,M$47,M$64,M$80,M$95,M$109)/SUM(M$4,M$23,M$41,M$58,M$74,M$89,M$103)</f>
        <v>831054.46766405448</v>
      </c>
      <c r="N167" s="1066">
        <f>N161*SUM(N$10,N$29,N$47,N$64,N$80,N$95,N$109)/SUM(N$4,N$23,N$41,N$58,N$74,N$89,N$103)</f>
        <v>6327638.4262572182</v>
      </c>
      <c r="O167" s="1066">
        <f>O161*SUM(O$10,O$29,O$47,O$64,O$80,O$95,O$109)/SUM(O$4,O$23,O$41,O$58,O$74,O$89,O$103)</f>
        <v>1436218.9965226052</v>
      </c>
      <c r="R167" s="1066"/>
      <c r="U167" s="1064">
        <f t="shared" si="111"/>
        <v>39169309.251813151</v>
      </c>
      <c r="V167" s="1064"/>
      <c r="W167" s="1064"/>
    </row>
    <row r="168" spans="1:23">
      <c r="B168" s="1062">
        <v>2031</v>
      </c>
      <c r="C168" s="1066">
        <f t="shared" ref="C168:H168" si="118">C161*SUM(C$11,C$30,C$48,C$65,C$81,C$96,C$110)/SUM(C$4,C$23,C$41,C$58,C$74,C$89,C$103)</f>
        <v>4277332.0698760971</v>
      </c>
      <c r="D168" s="1066">
        <f t="shared" si="118"/>
        <v>48972.906243646081</v>
      </c>
      <c r="E168" s="1066">
        <f t="shared" si="118"/>
        <v>3261947.2245078683</v>
      </c>
      <c r="F168" s="1066">
        <f t="shared" si="118"/>
        <v>15997287.431106644</v>
      </c>
      <c r="G168" s="1066">
        <f t="shared" si="118"/>
        <v>1064188.800138874</v>
      </c>
      <c r="H168" s="1066">
        <f t="shared" si="118"/>
        <v>4403988.5187199125</v>
      </c>
      <c r="I168" s="1066"/>
      <c r="J168" s="1066"/>
      <c r="K168" s="1066"/>
      <c r="L168" s="1066">
        <f>L161*SUM(L$11,L$30,L$48,L$65,L$81,L$96,L$110)/SUM(L$4,L$23,L$41,L$58,L$74,L$89,L$103)</f>
        <v>1493996.8193933996</v>
      </c>
      <c r="M168" s="1066">
        <f>M161*SUM(M$11,M$30,M$48,M$65,M$81,M$96,M$110)/SUM(M$4,M$23,M$41,M$58,M$74,M$89,M$103)</f>
        <v>823133.89395774901</v>
      </c>
      <c r="N168" s="1066">
        <f>N161*SUM(N$11,N$30,N$48,N$65,N$81,N$96,N$110)/SUM(N$4,N$23,N$41,N$58,N$74,N$89,N$103)</f>
        <v>6327638.4262572182</v>
      </c>
      <c r="O168" s="1066">
        <f>O161*SUM(O$11,O$30,O$48,O$65,O$81,O$96,O$110)/SUM(O$4,O$23,O$41,O$58,O$74,O$89,O$103)</f>
        <v>1436218.9965226052</v>
      </c>
      <c r="R168" s="1066"/>
      <c r="U168" s="1064">
        <f t="shared" si="111"/>
        <v>39134705.086724013</v>
      </c>
      <c r="V168" s="1064"/>
      <c r="W168" s="1064"/>
    </row>
    <row r="169" spans="1:23">
      <c r="C169" s="1063"/>
      <c r="D169" s="1063"/>
      <c r="U169" s="1064"/>
      <c r="V169" s="1064"/>
      <c r="W169" s="1064"/>
    </row>
    <row r="170" spans="1:23">
      <c r="A170" s="1062">
        <v>2025</v>
      </c>
      <c r="B170" s="1062">
        <f>B162</f>
        <v>2025</v>
      </c>
      <c r="C170" s="1063">
        <v>7472153.0324978782</v>
      </c>
      <c r="D170" s="1063">
        <v>85552.243517701703</v>
      </c>
      <c r="E170" s="1063">
        <v>3332745.6900698356</v>
      </c>
      <c r="F170" s="1063">
        <v>14626666.284518229</v>
      </c>
      <c r="G170" s="1063">
        <v>1082122.3571538716</v>
      </c>
      <c r="H170" s="1063">
        <v>5563790.131175654</v>
      </c>
      <c r="L170" s="1067">
        <v>2879263.4437304181</v>
      </c>
      <c r="M170" s="1067">
        <v>920594.24152098002</v>
      </c>
      <c r="N170" s="1067">
        <v>5650874.2327412823</v>
      </c>
      <c r="O170" s="1067">
        <v>1284087.1417391479</v>
      </c>
      <c r="U170" s="1064">
        <f t="shared" ref="U170:U176" si="119">SUM(C170:P170)</f>
        <v>42897848.798664995</v>
      </c>
      <c r="V170" s="1064"/>
      <c r="W170" s="1064"/>
    </row>
    <row r="171" spans="1:23">
      <c r="B171" s="1062">
        <v>2026</v>
      </c>
      <c r="C171" s="1066">
        <f t="shared" ref="C171:H171" si="120">C170*SUM(C$5,C$24,C$42,C$59,C$75,C$90,C$104)/SUM(C$4,C$23,C$41,C$58,C$74,C$89,C$103)</f>
        <v>6668295.3132854402</v>
      </c>
      <c r="D171" s="1066">
        <f t="shared" si="120"/>
        <v>76348.493132967254</v>
      </c>
      <c r="E171" s="1066">
        <f t="shared" si="120"/>
        <v>3315382.2409477583</v>
      </c>
      <c r="F171" s="1066">
        <f t="shared" si="120"/>
        <v>14665468.554632325</v>
      </c>
      <c r="G171" s="1066">
        <f t="shared" si="120"/>
        <v>1080282.9798938199</v>
      </c>
      <c r="H171" s="1066">
        <f t="shared" si="120"/>
        <v>5310729.1684058281</v>
      </c>
      <c r="I171" s="1066"/>
      <c r="J171" s="1066"/>
      <c r="K171" s="1066"/>
      <c r="L171" s="1066">
        <f>L170*SUM(L$5,L$24,L$42,L$59,L$75,L$90,L$104)/SUM(L$4,L$23,L$41,L$58,L$74,L$89,L$103)</f>
        <v>2590021.6760519608</v>
      </c>
      <c r="M171" s="1066">
        <f>M170*SUM(M$5,M$24,M$42,M$59,M$75,M$90,M$104)/SUM(M$4,M$23,M$41,M$58,M$74,M$89,M$103)</f>
        <v>913463.86416577944</v>
      </c>
      <c r="N171" s="1066">
        <f>N170*SUM(N$5,N$24,N$42,N$59,N$75,N$90,N$104)/SUM(N$4,N$23,N$41,N$58,N$74,N$89,N$103)</f>
        <v>5707776.0688260496</v>
      </c>
      <c r="O171" s="1066">
        <f>O170*SUM(O$5,O$24,O$42,O$59,O$75,O$90,O$104)/SUM(O$4,O$23,O$41,O$58,O$74,O$89,O$103)</f>
        <v>1297017.3385632867</v>
      </c>
      <c r="U171" s="1064">
        <f t="shared" si="119"/>
        <v>41624785.69790522</v>
      </c>
      <c r="V171" s="1064"/>
      <c r="W171" s="1064"/>
    </row>
    <row r="172" spans="1:23">
      <c r="B172" s="1062">
        <v>2027</v>
      </c>
      <c r="C172" s="1066">
        <f t="shared" ref="C172:H172" si="121">C170*SUM(C$6,C$25,C$43,C$60,C$76,C$91,C$105)/SUM(C$4,C$23,C$41,C$58,C$74,C$89,C$103)</f>
        <v>6627233.6831692671</v>
      </c>
      <c r="D172" s="1066">
        <f t="shared" si="121"/>
        <v>75878.358947592031</v>
      </c>
      <c r="E172" s="1066">
        <f t="shared" si="121"/>
        <v>3269379.2206849852</v>
      </c>
      <c r="F172" s="1066">
        <f t="shared" si="121"/>
        <v>14608849.323399682</v>
      </c>
      <c r="G172" s="1066">
        <f t="shared" si="121"/>
        <v>1079511.4477768738</v>
      </c>
      <c r="H172" s="1066">
        <f t="shared" si="121"/>
        <v>4527935.3200419527</v>
      </c>
      <c r="I172" s="1066"/>
      <c r="J172" s="1066"/>
      <c r="K172" s="1066"/>
      <c r="L172" s="1066">
        <f>L170*SUM(L$6,L$25,L$43,L$60,L$76,L$91,L$105)/SUM(L$4,L$23,L$41,L$58,L$74,L$89,L$103)</f>
        <v>2577694.1930509279</v>
      </c>
      <c r="M172" s="1066">
        <f>M170*SUM(M$6,M$25,M$43,M$60,M$76,M$91,M$105)/SUM(M$4,M$23,M$41,M$58,M$74,M$89,M$103)</f>
        <v>863224.05433296657</v>
      </c>
      <c r="N172" s="1066">
        <f>N170*SUM(N$6,N$25,N$43,N$60,N$76,N$91,N$105)/SUM(N$4,N$23,N$41,N$58,N$74,N$89,N$103)</f>
        <v>5705209.8434826396</v>
      </c>
      <c r="O172" s="1066">
        <f>O170*SUM(O$6,O$25,O$43,O$60,O$76,O$91,O$105)/SUM(O$4,O$23,O$41,O$58,O$74,O$89,O$103)</f>
        <v>1296434.1974720932</v>
      </c>
      <c r="U172" s="1064">
        <f t="shared" si="119"/>
        <v>40631349.642358974</v>
      </c>
      <c r="V172" s="1064"/>
      <c r="W172" s="1064"/>
    </row>
    <row r="173" spans="1:23">
      <c r="B173" s="1062">
        <f>B165</f>
        <v>2028</v>
      </c>
      <c r="C173" s="1066">
        <f t="shared" ref="C173:H173" si="122">C170*SUM(C$7,C$26,C$44,C$61,C$77,C$92,C$106)/SUM(C$4,C$23,C$41,C$58,C$74,C$89,C$103)</f>
        <v>6623042.6646085456</v>
      </c>
      <c r="D173" s="1066">
        <f t="shared" si="122"/>
        <v>75830.373977405441</v>
      </c>
      <c r="E173" s="1066">
        <f t="shared" si="122"/>
        <v>3175094.214380696</v>
      </c>
      <c r="F173" s="1066">
        <f t="shared" si="122"/>
        <v>14550625.120295946</v>
      </c>
      <c r="G173" s="1066">
        <f t="shared" si="122"/>
        <v>1079545.4656259366</v>
      </c>
      <c r="H173" s="1066">
        <f t="shared" si="122"/>
        <v>4446099.6786764562</v>
      </c>
      <c r="I173" s="1066"/>
      <c r="J173" s="1066"/>
      <c r="K173" s="1066"/>
      <c r="L173" s="1066">
        <f>L170*SUM(L$7,L$26,L$44,L$61,L$77,L$92,L$106)/SUM(L$4,L$23,L$41,L$58,L$74,L$89,L$103)</f>
        <v>2290733.9157878999</v>
      </c>
      <c r="M173" s="1066">
        <f>M170*SUM(M$7,M$26,M$44,M$61,M$77,M$92,M$106)/SUM(M$4,M$23,M$41,M$58,M$74,M$89,M$103)</f>
        <v>830031.16826407472</v>
      </c>
      <c r="N173" s="1066">
        <f>N170*SUM(N$7,N$26,N$44,N$61,N$77,N$92,N$106)/SUM(N$4,N$23,N$41,N$58,N$74,N$89,N$103)</f>
        <v>5699204.2396478225</v>
      </c>
      <c r="O173" s="1066">
        <f>O170*SUM(O$7,O$26,O$44,O$61,O$77,O$92,O$106)/SUM(O$4,O$23,O$41,O$58,O$74,O$89,O$103)</f>
        <v>1295069.5026753154</v>
      </c>
      <c r="U173" s="1064">
        <f t="shared" si="119"/>
        <v>40065276.343940102</v>
      </c>
      <c r="V173" s="1064"/>
      <c r="W173" s="1064"/>
    </row>
    <row r="174" spans="1:23">
      <c r="B174" s="1062">
        <v>2029</v>
      </c>
      <c r="C174" s="1066">
        <f t="shared" ref="C174:H174" si="123">C170*SUM(C$8,C$27,C$45,C$62,C$78,C$93,C$107)/SUM(C$4,C$23,C$41,C$58,C$74,C$89,C$103)</f>
        <v>6602650.6368866963</v>
      </c>
      <c r="D174" s="1066">
        <f t="shared" si="123"/>
        <v>75596.895927117686</v>
      </c>
      <c r="E174" s="1066">
        <f t="shared" si="123"/>
        <v>3102653.2574970019</v>
      </c>
      <c r="F174" s="1066">
        <f t="shared" si="123"/>
        <v>14442556.027097559</v>
      </c>
      <c r="G174" s="1066">
        <f t="shared" si="123"/>
        <v>1079545.4656259366</v>
      </c>
      <c r="H174" s="1066">
        <f t="shared" si="123"/>
        <v>4430110.3721896186</v>
      </c>
      <c r="I174" s="1066"/>
      <c r="J174" s="1066"/>
      <c r="K174" s="1066"/>
      <c r="L174" s="1066">
        <f>L170*SUM(L$8,L$27,L$45,L$62,L$78,L$93,L$107)/SUM(L$4,L$23,L$41,L$58,L$74,L$89,L$103)</f>
        <v>2271514.7561616674</v>
      </c>
      <c r="M174" s="1066">
        <f>M170*SUM(M$8,M$27,M$45,M$62,M$78,M$93,M$107)/SUM(M$4,M$23,M$41,M$58,M$74,M$89,M$103)</f>
        <v>823282.75845516135</v>
      </c>
      <c r="N174" s="1066">
        <f>N170*SUM(N$8,N$27,N$45,N$62,N$78,N$93,N$107)/SUM(N$4,N$23,N$41,N$58,N$74,N$89,N$103)</f>
        <v>5605342.1769662909</v>
      </c>
      <c r="O174" s="1066">
        <f>O170*SUM(O$8,O$27,O$45,O$62,O$78,O$93,O$107)/SUM(O$4,O$23,O$41,O$58,O$74,O$89,O$103)</f>
        <v>1273740.5785438719</v>
      </c>
      <c r="U174" s="1064">
        <f t="shared" si="119"/>
        <v>39706992.925350919</v>
      </c>
      <c r="V174" s="1064"/>
      <c r="W174" s="1064"/>
    </row>
    <row r="175" spans="1:23">
      <c r="B175" s="1062">
        <v>2030</v>
      </c>
      <c r="C175" s="1066">
        <f t="shared" ref="C175:H175" si="124">C170*SUM(C$9,C$28,C$46,C$63,C$79,C$94,C$108)/SUM(C$4,C$23,C$41,C$58,C$74,C$89,C$103)</f>
        <v>6590043.0660635279</v>
      </c>
      <c r="D175" s="1066">
        <f t="shared" si="124"/>
        <v>75452.545836248377</v>
      </c>
      <c r="E175" s="1066">
        <f t="shared" si="124"/>
        <v>2936091.767403644</v>
      </c>
      <c r="F175" s="1066">
        <f t="shared" si="124"/>
        <v>13851982.34677304</v>
      </c>
      <c r="G175" s="1066">
        <f t="shared" si="124"/>
        <v>1022443.8565297137</v>
      </c>
      <c r="H175" s="1066">
        <f t="shared" si="124"/>
        <v>3947201.4928132896</v>
      </c>
      <c r="I175" s="1066"/>
      <c r="J175" s="1066"/>
      <c r="K175" s="1066"/>
      <c r="L175" s="1066">
        <f>L170*SUM(L$9,L$28,L$46,L$63,L$79,L$94,L$108)/SUM(L$4,L$23,L$41,L$58,L$74,L$89,L$103)</f>
        <v>2267371.2190529862</v>
      </c>
      <c r="M175" s="1066">
        <f>M170*SUM(M$9,M$28,M$46,M$63,M$79,M$94,M$108)/SUM(M$4,M$23,M$41,M$58,M$74,M$89,M$103)</f>
        <v>784819.1261602653</v>
      </c>
      <c r="N175" s="1066">
        <f>N170*SUM(N$9,N$28,N$46,N$63,N$79,N$94,N$108)/SUM(N$4,N$23,N$41,N$58,N$74,N$89,N$103)</f>
        <v>5400300.371168863</v>
      </c>
      <c r="O175" s="1066">
        <f>O170*SUM(O$9,O$28,O$46,O$63,O$79,O$94,O$108)/SUM(O$4,O$23,O$41,O$58,O$74,O$89,O$103)</f>
        <v>1227147.5142675629</v>
      </c>
      <c r="U175" s="1064">
        <f t="shared" si="119"/>
        <v>38102853.306069136</v>
      </c>
      <c r="V175" s="1064"/>
      <c r="W175" s="1064"/>
    </row>
    <row r="176" spans="1:23">
      <c r="B176" s="1062">
        <v>2031</v>
      </c>
      <c r="C176" s="1066">
        <f t="shared" ref="C176:H176" si="125">C170*SUM(C$10,C$29,C$47,C$64,C$80,C$95,C$109)/SUM(C$4,C$23,C$41,C$58,C$74,C$89,C$103)</f>
        <v>6587437.6224836465</v>
      </c>
      <c r="D176" s="1066">
        <f t="shared" si="125"/>
        <v>75422.71487017363</v>
      </c>
      <c r="E176" s="1066">
        <f t="shared" si="125"/>
        <v>2873819.4466995033</v>
      </c>
      <c r="F176" s="1066">
        <f t="shared" si="125"/>
        <v>13743658.019894274</v>
      </c>
      <c r="G176" s="1066">
        <f t="shared" si="125"/>
        <v>1022280.4494625003</v>
      </c>
      <c r="H176" s="1066">
        <f t="shared" si="125"/>
        <v>3918830.7240050314</v>
      </c>
      <c r="I176" s="1066"/>
      <c r="J176" s="1066"/>
      <c r="K176" s="1066"/>
      <c r="L176" s="1066">
        <f>L170*SUM(L$10,L$29,L$47,L$64,L$80,L$95,L$109)/SUM(L$4,L$23,L$41,L$58,L$74,L$89,L$103)</f>
        <v>2267220.8883111267</v>
      </c>
      <c r="M176" s="1066">
        <f>M170*SUM(M$10,M$29,M$47,M$64,M$80,M$95,M$109)/SUM(M$4,M$23,M$41,M$58,M$74,M$89,M$103)</f>
        <v>769272.61669134861</v>
      </c>
      <c r="N176" s="1066">
        <f>N170*SUM(N$10,N$29,N$47,N$64,N$80,N$95,N$109)/SUM(N$4,N$23,N$41,N$58,N$74,N$89,N$103)</f>
        <v>5393541.6703653326</v>
      </c>
      <c r="O176" s="1066">
        <f>O170*SUM(O$10,O$29,O$47,O$64,O$80,O$95,O$109)/SUM(O$4,O$23,O$41,O$58,O$74,O$89,O$103)</f>
        <v>1225611.6880503749</v>
      </c>
      <c r="U176" s="1064">
        <f t="shared" si="119"/>
        <v>37877095.840833306</v>
      </c>
      <c r="V176" s="1064"/>
      <c r="W176" s="1064"/>
    </row>
    <row r="177" spans="1:23">
      <c r="C177" s="1063"/>
      <c r="D177" s="1063"/>
      <c r="U177" s="1064"/>
      <c r="V177" s="1064"/>
      <c r="W177" s="1064"/>
    </row>
    <row r="178" spans="1:23">
      <c r="A178" s="1062">
        <v>2026</v>
      </c>
      <c r="B178" s="1062">
        <v>2026</v>
      </c>
      <c r="C178" s="1063">
        <v>8098219.7810236001</v>
      </c>
      <c r="D178" s="1063">
        <v>92720.466398254066</v>
      </c>
      <c r="E178" s="1063">
        <v>3722157.4391990704</v>
      </c>
      <c r="F178" s="1063">
        <v>16640596.121040165</v>
      </c>
      <c r="G178" s="1063">
        <v>1220974.2090194793</v>
      </c>
      <c r="H178" s="1063">
        <v>6415508.7074627876</v>
      </c>
      <c r="L178" s="1067">
        <v>3121173.45696068</v>
      </c>
      <c r="M178" s="1067">
        <v>1022439.5294756602</v>
      </c>
      <c r="N178" s="1067">
        <v>6446945.598865984</v>
      </c>
      <c r="O178" s="1067">
        <v>1465196.3619519942</v>
      </c>
      <c r="U178" s="1064">
        <f t="shared" ref="U178:U183" si="126">SUM(C178:P178)</f>
        <v>48245931.671397671</v>
      </c>
      <c r="V178" s="1064"/>
      <c r="W178" s="1064"/>
    </row>
    <row r="179" spans="1:23">
      <c r="B179" s="1062">
        <v>2027</v>
      </c>
      <c r="C179" s="1066">
        <f t="shared" ref="C179:H179" si="127">C178*SUM(C$5,C$24,C$42,C$59,C$75,C$90,C$104)/SUM(C$4,C$23,C$41,C$58,C$74,C$89,C$103)</f>
        <v>7227009.508088585</v>
      </c>
      <c r="D179" s="1066">
        <f t="shared" si="127"/>
        <v>82745.555242252478</v>
      </c>
      <c r="E179" s="1066">
        <f t="shared" si="127"/>
        <v>3702765.1730827382</v>
      </c>
      <c r="F179" s="1066">
        <f t="shared" si="127"/>
        <v>16684741.033694092</v>
      </c>
      <c r="G179" s="1066">
        <f t="shared" si="127"/>
        <v>1218898.8132194269</v>
      </c>
      <c r="H179" s="1066">
        <f t="shared" si="127"/>
        <v>6123708.5547087006</v>
      </c>
      <c r="I179" s="1066"/>
      <c r="J179" s="1066"/>
      <c r="K179" s="1066"/>
      <c r="L179" s="1066">
        <f>L178*SUM(L$5,L$24,L$42,L$59,L$75,L$90,L$104)/SUM(L$4,L$23,L$41,L$58,L$74,L$89,L$103)</f>
        <v>2807630.1686977828</v>
      </c>
      <c r="M179" s="1066">
        <f>M178*SUM(M$5,M$24,M$42,M$59,M$75,M$90,M$104)/SUM(M$4,M$23,M$41,M$58,M$74,M$89,M$103)</f>
        <v>1014520.3188840426</v>
      </c>
      <c r="N179" s="1066">
        <f>N178*SUM(N$5,N$24,N$42,N$59,N$75,N$90,N$104)/SUM(N$4,N$23,N$41,N$58,N$74,N$89,N$103)</f>
        <v>6511863.5260052206</v>
      </c>
      <c r="O179" s="1066">
        <f>O178*SUM(O$5,O$24,O$42,O$59,O$75,O$90,O$104)/SUM(O$4,O$23,O$41,O$58,O$74,O$89,O$103)</f>
        <v>1479950.2495428256</v>
      </c>
      <c r="U179" s="1064">
        <f t="shared" si="126"/>
        <v>46853832.901165672</v>
      </c>
      <c r="V179" s="1064"/>
      <c r="W179" s="1064"/>
    </row>
    <row r="180" spans="1:23">
      <c r="B180" s="1062">
        <v>2028</v>
      </c>
      <c r="C180" s="1066">
        <f t="shared" ref="C180:H180" si="128">C178*SUM(C$6,C$25,C$43,C$60,C$76,C$91,C$105)/SUM(C$4,C$23,C$41,C$58,C$74,C$89,C$103)</f>
        <v>7182507.461114754</v>
      </c>
      <c r="D180" s="1066">
        <f t="shared" si="128"/>
        <v>82236.029610364916</v>
      </c>
      <c r="E180" s="1066">
        <f t="shared" si="128"/>
        <v>3651386.9702372882</v>
      </c>
      <c r="F180" s="1066">
        <f t="shared" si="128"/>
        <v>16620325.961845253</v>
      </c>
      <c r="G180" s="1066">
        <f t="shared" si="128"/>
        <v>1218028.2824425756</v>
      </c>
      <c r="H180" s="1066">
        <f t="shared" si="128"/>
        <v>5221082.7129849456</v>
      </c>
      <c r="I180" s="1066"/>
      <c r="J180" s="1066"/>
      <c r="K180" s="1066"/>
      <c r="L180" s="1066">
        <f>L178*SUM(L$6,L$25,L$43,L$60,L$76,L$91,L$105)/SUM(L$4,L$23,L$41,L$58,L$74,L$89,L$103)</f>
        <v>2794266.9549850053</v>
      </c>
      <c r="M180" s="1066">
        <f>M178*SUM(M$6,M$25,M$43,M$60,M$76,M$91,M$105)/SUM(M$4,M$23,M$41,M$58,M$74,M$89,M$103)</f>
        <v>958722.48178097699</v>
      </c>
      <c r="N180" s="1066">
        <f>N178*SUM(N$6,N$25,N$43,N$60,N$76,N$91,N$105)/SUM(N$4,N$23,N$41,N$58,N$74,N$89,N$103)</f>
        <v>6508935.7816417851</v>
      </c>
      <c r="O180" s="1066">
        <f>O178*SUM(O$6,O$25,O$43,O$60,O$76,O$91,O$105)/SUM(O$4,O$23,O$41,O$58,O$74,O$89,O$103)</f>
        <v>1479284.861519265</v>
      </c>
      <c r="U180" s="1064">
        <f t="shared" si="126"/>
        <v>45716777.49816221</v>
      </c>
      <c r="V180" s="1064"/>
      <c r="W180" s="1064"/>
    </row>
    <row r="181" spans="1:23">
      <c r="B181" s="1062">
        <v>2029</v>
      </c>
      <c r="C181" s="1066">
        <f t="shared" ref="C181:H181" si="129">C178*SUM(C$7,C$26,C$44,C$61,C$77,C$92,C$106)/SUM(C$4,C$23,C$41,C$58,C$74,C$89,C$103)</f>
        <v>7177965.2911051922</v>
      </c>
      <c r="D181" s="1066">
        <f t="shared" si="129"/>
        <v>82184.024091481173</v>
      </c>
      <c r="E181" s="1066">
        <f t="shared" si="129"/>
        <v>3546085.3150086571</v>
      </c>
      <c r="F181" s="1066">
        <f t="shared" si="129"/>
        <v>16554084.931286963</v>
      </c>
      <c r="G181" s="1066">
        <f t="shared" si="129"/>
        <v>1218066.6652706147</v>
      </c>
      <c r="H181" s="1066">
        <f t="shared" si="129"/>
        <v>5126719.4718520166</v>
      </c>
      <c r="I181" s="1066"/>
      <c r="J181" s="1066"/>
      <c r="K181" s="1066"/>
      <c r="L181" s="1066">
        <f>L178*SUM(L$7,L$26,L$44,L$61,L$77,L$92,L$106)/SUM(L$4,L$23,L$41,L$58,L$74,L$89,L$103)</f>
        <v>2483196.843444597</v>
      </c>
      <c r="M181" s="1066">
        <f>M178*SUM(M$7,M$26,M$44,M$61,M$77,M$92,M$106)/SUM(M$4,M$23,M$41,M$58,M$74,M$89,M$103)</f>
        <v>921857.4686366996</v>
      </c>
      <c r="N181" s="1066">
        <f>N178*SUM(N$7,N$26,N$44,N$61,N$77,N$92,N$106)/SUM(N$4,N$23,N$41,N$58,N$74,N$89,N$103)</f>
        <v>6502084.1336282641</v>
      </c>
      <c r="O181" s="1066">
        <f>O178*SUM(O$7,O$26,O$44,O$61,O$77,O$92,O$106)/SUM(O$4,O$23,O$41,O$58,O$74,O$89,O$103)</f>
        <v>1477727.6885000682</v>
      </c>
      <c r="U181" s="1064">
        <f t="shared" si="126"/>
        <v>45089971.832824558</v>
      </c>
      <c r="V181" s="1064"/>
      <c r="W181" s="1064"/>
    </row>
    <row r="182" spans="1:23">
      <c r="B182" s="1062">
        <v>2030</v>
      </c>
      <c r="C182" s="1066">
        <f t="shared" ref="C182:H182" si="130">C178*SUM(C$8,C$27,C$45,C$62,C$78,C$93,C$107)/SUM(C$4,C$23,C$41,C$58,C$74,C$89,C$103)</f>
        <v>7155864.6834819224</v>
      </c>
      <c r="D182" s="1066">
        <f t="shared" si="130"/>
        <v>81930.98346009251</v>
      </c>
      <c r="E182" s="1066">
        <f t="shared" si="130"/>
        <v>3465180.0580096776</v>
      </c>
      <c r="F182" s="1066">
        <f t="shared" si="130"/>
        <v>16431135.921710882</v>
      </c>
      <c r="G182" s="1066">
        <f t="shared" si="130"/>
        <v>1218066.6652706147</v>
      </c>
      <c r="H182" s="1066">
        <f t="shared" si="130"/>
        <v>5108282.483293117</v>
      </c>
      <c r="I182" s="1066"/>
      <c r="J182" s="1066"/>
      <c r="K182" s="1066"/>
      <c r="L182" s="1066">
        <f>L178*SUM(L$8,L$27,L$45,L$62,L$78,L$93,L$107)/SUM(L$4,L$23,L$41,L$58,L$74,L$89,L$103)</f>
        <v>2462362.928082977</v>
      </c>
      <c r="M182" s="1066">
        <f>M178*SUM(M$8,M$27,M$45,M$62,M$78,M$93,M$107)/SUM(M$4,M$23,M$41,M$58,M$74,M$89,M$103)</f>
        <v>914362.48263903079</v>
      </c>
      <c r="N182" s="1066">
        <f>N178*SUM(N$8,N$27,N$45,N$62,N$78,N$93,N$107)/SUM(N$4,N$23,N$41,N$58,N$74,N$89,N$103)</f>
        <v>6394999.1788085159</v>
      </c>
      <c r="O182" s="1066">
        <f>O178*SUM(O$8,O$27,O$45,O$62,O$78,O$93,O$107)/SUM(O$4,O$23,O$41,O$58,O$74,O$89,O$103)</f>
        <v>1453390.5068354225</v>
      </c>
      <c r="U182" s="1064">
        <f t="shared" si="126"/>
        <v>44685575.891592257</v>
      </c>
      <c r="V182" s="1064"/>
      <c r="W182" s="1064"/>
    </row>
    <row r="183" spans="1:23">
      <c r="B183" s="1062">
        <v>2031</v>
      </c>
      <c r="C183" s="1066">
        <f t="shared" ref="C183:H183" si="131">C178*SUM(C$9,C$28,C$46,C$63,C$79,C$94,C$108)/SUM(C$4,C$23,C$41,C$58,C$74,C$89,C$103)</f>
        <v>7142200.7664038343</v>
      </c>
      <c r="D183" s="1066">
        <f t="shared" si="131"/>
        <v>81774.538611895594</v>
      </c>
      <c r="E183" s="1066">
        <f t="shared" si="131"/>
        <v>3279156.8365912782</v>
      </c>
      <c r="F183" s="1066">
        <f t="shared" si="131"/>
        <v>15759246.791075651</v>
      </c>
      <c r="G183" s="1066">
        <f t="shared" si="131"/>
        <v>1153638.099000741</v>
      </c>
      <c r="H183" s="1066">
        <f t="shared" si="131"/>
        <v>4551448.7337254845</v>
      </c>
      <c r="I183" s="1066"/>
      <c r="J183" s="1066"/>
      <c r="K183" s="1066"/>
      <c r="L183" s="1066">
        <f>L178*SUM(L$9,L$28,L$46,L$63,L$79,L$94,L$108)/SUM(L$4,L$23,L$41,L$58,L$74,L$89,L$103)</f>
        <v>2457871.259191161</v>
      </c>
      <c r="M183" s="1066">
        <f>M178*SUM(M$9,M$28,M$46,M$63,M$79,M$94,M$108)/SUM(M$4,M$23,M$41,M$58,M$74,M$89,M$103)</f>
        <v>871643.62091712398</v>
      </c>
      <c r="N183" s="1066">
        <f>N178*SUM(N$9,N$28,N$46,N$63,N$79,N$94,N$108)/SUM(N$4,N$23,N$41,N$58,N$74,N$89,N$103)</f>
        <v>6161071.9468396669</v>
      </c>
      <c r="O183" s="1066">
        <f>O178*SUM(O$9,O$28,O$46,O$63,O$79,O$94,O$108)/SUM(O$4,O$23,O$41,O$58,O$74,O$89,O$103)</f>
        <v>1400225.8998155422</v>
      </c>
      <c r="U183" s="1064">
        <f t="shared" si="126"/>
        <v>42858278.492172383</v>
      </c>
      <c r="V183" s="1064"/>
      <c r="W183" s="1064"/>
    </row>
    <row r="184" spans="1:23">
      <c r="C184" s="1063"/>
      <c r="D184" s="1063"/>
      <c r="U184" s="1064"/>
      <c r="V184" s="1064"/>
      <c r="W184" s="1064"/>
    </row>
    <row r="185" spans="1:23">
      <c r="A185" s="1062">
        <v>2027</v>
      </c>
      <c r="B185" s="1062">
        <v>2027</v>
      </c>
      <c r="C185" s="1063">
        <v>8908379.2602398135</v>
      </c>
      <c r="D185" s="1063">
        <v>101996.99907518821</v>
      </c>
      <c r="E185" s="1063">
        <v>3763104.5327369096</v>
      </c>
      <c r="F185" s="1063">
        <v>18314247.27342445</v>
      </c>
      <c r="G185" s="1063">
        <v>1406385.7713180725</v>
      </c>
      <c r="H185" s="1063">
        <v>8617330.0263853911</v>
      </c>
      <c r="L185" s="1067">
        <v>3442641.5876810364</v>
      </c>
      <c r="M185" s="1067">
        <v>1046002.2337568032</v>
      </c>
      <c r="N185" s="1067">
        <v>7290531.6476264531</v>
      </c>
      <c r="O185" s="1067">
        <v>1662716.9241733048</v>
      </c>
      <c r="U185" s="1064">
        <f>SUM(C185:P185)</f>
        <v>54553336.256417416</v>
      </c>
      <c r="V185" s="1064"/>
      <c r="W185" s="1064"/>
    </row>
    <row r="186" spans="1:23">
      <c r="B186" s="1062">
        <v>2028</v>
      </c>
      <c r="C186" s="1066">
        <f t="shared" ref="C186:H186" si="132">C185*SUM(C$5,C$24,C$42,C$59,C$75,C$90,C$104)/SUM(C$4,C$23,C$41,C$58,C$74,C$89,C$103)</f>
        <v>7950011.6514835628</v>
      </c>
      <c r="D186" s="1066">
        <f t="shared" si="132"/>
        <v>91024.114193615445</v>
      </c>
      <c r="E186" s="1066">
        <f t="shared" si="132"/>
        <v>3743498.9341789633</v>
      </c>
      <c r="F186" s="1066">
        <f t="shared" si="132"/>
        <v>18362832.122207932</v>
      </c>
      <c r="G186" s="1066">
        <f t="shared" si="132"/>
        <v>1403995.2153984753</v>
      </c>
      <c r="H186" s="1066">
        <f t="shared" si="132"/>
        <v>8225383.2092753751</v>
      </c>
      <c r="I186" s="1066"/>
      <c r="J186" s="1066"/>
      <c r="K186" s="1066"/>
      <c r="L186" s="1066">
        <f>L185*SUM(L$5,L$24,L$42,L$59,L$75,L$90,L$104)/SUM(L$4,L$23,L$41,L$58,L$74,L$89,L$103)</f>
        <v>3096804.620080004</v>
      </c>
      <c r="M186" s="1066">
        <f>M185*SUM(M$5,M$24,M$42,M$59,M$75,M$90,M$104)/SUM(M$4,M$23,M$41,M$58,M$74,M$89,M$103)</f>
        <v>1037900.5204235261</v>
      </c>
      <c r="N186" s="1066">
        <f>N185*SUM(N$5,N$24,N$42,N$59,N$75,N$90,N$104)/SUM(N$4,N$23,N$41,N$58,N$74,N$89,N$103)</f>
        <v>7363944.1179271434</v>
      </c>
      <c r="O186" s="1066">
        <f>O185*SUM(O$5,O$24,O$42,O$59,O$75,O$90,O$104)/SUM(O$4,O$23,O$41,O$58,O$74,O$89,O$103)</f>
        <v>1679459.7575788859</v>
      </c>
      <c r="U186" s="1064">
        <f>SUM(C186:P186)</f>
        <v>52954854.262747474</v>
      </c>
      <c r="V186" s="1064"/>
      <c r="W186" s="1064"/>
    </row>
    <row r="187" spans="1:23">
      <c r="B187" s="1062">
        <v>2029</v>
      </c>
      <c r="C187" s="1066">
        <f t="shared" ref="C187:H187" si="133">C185*SUM(C$6,C$25,C$43,C$60,C$76,C$91,C$105)/SUM(C$4,C$23,C$41,C$58,C$74,C$89,C$103)</f>
        <v>7901057.5451466544</v>
      </c>
      <c r="D187" s="1066">
        <f t="shared" si="133"/>
        <v>90463.611346474907</v>
      </c>
      <c r="E187" s="1066">
        <f t="shared" si="133"/>
        <v>3691555.5246994351</v>
      </c>
      <c r="F187" s="1066">
        <f t="shared" si="133"/>
        <v>18291938.414711274</v>
      </c>
      <c r="G187" s="1066">
        <f t="shared" si="133"/>
        <v>1402992.4897970546</v>
      </c>
      <c r="H187" s="1066">
        <f t="shared" si="133"/>
        <v>7012973.5433934554</v>
      </c>
      <c r="I187" s="1066"/>
      <c r="J187" s="1066"/>
      <c r="K187" s="1066"/>
      <c r="L187" s="1066">
        <f>L185*SUM(L$6,L$25,L$43,L$60,L$76,L$91,L$105)/SUM(L$4,L$23,L$41,L$58,L$74,L$89,L$103)</f>
        <v>3082065.0498808278</v>
      </c>
      <c r="M187" s="1066">
        <f>M185*SUM(M$6,M$25,M$43,M$60,M$76,M$91,M$105)/SUM(M$4,M$23,M$41,M$58,M$74,M$89,M$103)</f>
        <v>980816.79022137308</v>
      </c>
      <c r="N187" s="1066">
        <f>N185*SUM(N$6,N$25,N$43,N$60,N$76,N$91,N$105)/SUM(N$4,N$23,N$41,N$58,N$74,N$89,N$103)</f>
        <v>7360633.2767527513</v>
      </c>
      <c r="O187" s="1066">
        <f>O185*SUM(O$6,O$25,O$43,O$60,O$76,O$91,O$105)/SUM(O$4,O$23,O$41,O$58,O$74,O$89,O$103)</f>
        <v>1678704.6697581364</v>
      </c>
      <c r="U187" s="1064">
        <f>SUM(C187:P187)</f>
        <v>51493200.915707432</v>
      </c>
      <c r="V187" s="1064"/>
      <c r="W187" s="1064"/>
    </row>
    <row r="188" spans="1:23">
      <c r="B188" s="1062">
        <v>2030</v>
      </c>
      <c r="C188" s="1066">
        <f t="shared" ref="C188:H188" si="134">C185*SUM(C$7,C$26,C$44,C$61,C$77,C$92,C$106)/SUM(C$4,C$23,C$41,C$58,C$74,C$89,C$103)</f>
        <v>7896060.9688368225</v>
      </c>
      <c r="D188" s="1066">
        <f t="shared" si="134"/>
        <v>90406.402759551842</v>
      </c>
      <c r="E188" s="1066">
        <f t="shared" si="134"/>
        <v>3585095.4561589626</v>
      </c>
      <c r="F188" s="1066">
        <f t="shared" si="134"/>
        <v>18219035.100162521</v>
      </c>
      <c r="G188" s="1066">
        <f t="shared" si="134"/>
        <v>1403036.7012659116</v>
      </c>
      <c r="H188" s="1066">
        <f t="shared" si="134"/>
        <v>6886224.5624036957</v>
      </c>
      <c r="I188" s="1066"/>
      <c r="J188" s="1066"/>
      <c r="K188" s="1066"/>
      <c r="L188" s="1066">
        <f>L185*SUM(L$7,L$26,L$44,L$61,L$77,L$92,L$106)/SUM(L$4,L$23,L$41,L$58,L$74,L$89,L$103)</f>
        <v>2738955.9861133797</v>
      </c>
      <c r="M188" s="1066">
        <f>M185*SUM(M$7,M$26,M$44,M$61,M$77,M$92,M$106)/SUM(M$4,M$23,M$41,M$58,M$74,M$89,M$103)</f>
        <v>943102.20174476819</v>
      </c>
      <c r="N188" s="1066">
        <f>N185*SUM(N$7,N$26,N$44,N$61,N$77,N$92,N$106)/SUM(N$4,N$23,N$41,N$58,N$74,N$89,N$103)</f>
        <v>7352885.0871775588</v>
      </c>
      <c r="O188" s="1066">
        <f>O185*SUM(O$7,O$26,O$44,O$61,O$77,O$92,O$106)/SUM(O$4,O$23,O$41,O$58,O$74,O$89,O$103)</f>
        <v>1676937.5769642154</v>
      </c>
      <c r="U188" s="1064">
        <f>SUM(C188:P188)</f>
        <v>50791740.043587387</v>
      </c>
      <c r="V188" s="1064"/>
      <c r="W188" s="1064"/>
    </row>
    <row r="189" spans="1:23">
      <c r="B189" s="1062">
        <v>2031</v>
      </c>
      <c r="C189" s="1066">
        <f t="shared" ref="C189:H189" si="135">C185*SUM(C$8,C$27,C$45,C$62,C$78,C$93,C$107)/SUM(C$4,C$23,C$41,C$58,C$74,C$89,C$103)</f>
        <v>7871749.379387103</v>
      </c>
      <c r="D189" s="1066">
        <f t="shared" si="135"/>
        <v>90128.045822315602</v>
      </c>
      <c r="E189" s="1066">
        <f t="shared" si="135"/>
        <v>3503300.168262539</v>
      </c>
      <c r="F189" s="1066">
        <f t="shared" si="135"/>
        <v>18083720.322553564</v>
      </c>
      <c r="G189" s="1066">
        <f t="shared" si="135"/>
        <v>1403036.7012659116</v>
      </c>
      <c r="H189" s="1066">
        <f t="shared" si="135"/>
        <v>6861459.9455433199</v>
      </c>
      <c r="I189" s="1066"/>
      <c r="J189" s="1066"/>
      <c r="K189" s="1066"/>
      <c r="L189" s="1066">
        <f>L185*SUM(L$8,L$27,L$45,L$62,L$78,L$93,L$107)/SUM(L$4,L$23,L$41,L$58,L$74,L$89,L$103)</f>
        <v>2715976.2624782878</v>
      </c>
      <c r="M189" s="1066">
        <f>M185*SUM(M$8,M$27,M$45,M$62,M$78,M$93,M$107)/SUM(M$4,M$23,M$41,M$58,M$74,M$89,M$103)</f>
        <v>935434.48950406665</v>
      </c>
      <c r="N189" s="1066">
        <f>N185*SUM(N$8,N$27,N$45,N$62,N$78,N$93,N$107)/SUM(N$4,N$23,N$41,N$58,N$74,N$89,N$103)</f>
        <v>7231788.0125822118</v>
      </c>
      <c r="O189" s="1066">
        <f>O185*SUM(O$8,O$27,O$45,O$62,O$78,O$93,O$107)/SUM(O$4,O$23,O$41,O$58,O$74,O$89,O$103)</f>
        <v>1649319.5423503593</v>
      </c>
      <c r="U189" s="1064">
        <f>SUM(C189:P189)</f>
        <v>50345912.86974968</v>
      </c>
      <c r="V189" s="1064"/>
      <c r="W189" s="1064"/>
    </row>
    <row r="190" spans="1:23">
      <c r="E190" s="1062"/>
      <c r="F190" s="1062"/>
      <c r="G190" s="1062"/>
      <c r="H190" s="1062"/>
      <c r="U190" s="1064"/>
      <c r="V190" s="1064"/>
      <c r="W190" s="1064"/>
    </row>
    <row r="191" spans="1:23">
      <c r="A191" s="1062">
        <v>2028</v>
      </c>
      <c r="B191" s="1062">
        <v>2028</v>
      </c>
      <c r="C191" s="1063">
        <v>9595810.2523290943</v>
      </c>
      <c r="D191" s="1063">
        <v>109867.99188786857</v>
      </c>
      <c r="E191" s="1063">
        <v>3944908.4751497824</v>
      </c>
      <c r="F191" s="1063">
        <v>19290310.718890689</v>
      </c>
      <c r="G191" s="1063">
        <v>1496274.5101741732</v>
      </c>
      <c r="H191" s="1063">
        <v>9300429.2153545115</v>
      </c>
      <c r="I191" s="1065"/>
      <c r="J191" s="1065"/>
      <c r="K191" s="1065"/>
      <c r="L191" s="1065">
        <v>3711070.9734080224</v>
      </c>
      <c r="M191" s="1065">
        <v>1101015.3016012113</v>
      </c>
      <c r="N191" s="1065">
        <v>7701949.1142318752</v>
      </c>
      <c r="O191" s="1065">
        <v>1757397.8937777206</v>
      </c>
      <c r="U191" s="1064">
        <f>SUM(C191:P191)</f>
        <v>58009034.446804941</v>
      </c>
      <c r="V191" s="1064"/>
      <c r="W191" s="1064"/>
    </row>
    <row r="192" spans="1:23">
      <c r="B192" s="1062">
        <v>2029</v>
      </c>
      <c r="C192" s="1066">
        <f t="shared" ref="C192:H192" si="136">C191*SUM(C$5,C$24,C$42,C$59,C$75,C$90,C$104)/SUM(C$4,C$23,C$41,C$58,C$74,C$89,C$103)</f>
        <v>8563488.4958173744</v>
      </c>
      <c r="D192" s="1066">
        <f t="shared" si="136"/>
        <v>98048.341916927209</v>
      </c>
      <c r="E192" s="1066">
        <f t="shared" si="136"/>
        <v>3924355.6865575993</v>
      </c>
      <c r="F192" s="1066">
        <f t="shared" si="136"/>
        <v>19341484.912144247</v>
      </c>
      <c r="G192" s="1066">
        <f t="shared" si="136"/>
        <v>1493731.162566008</v>
      </c>
      <c r="H192" s="1066">
        <f t="shared" si="136"/>
        <v>8877412.6176898349</v>
      </c>
      <c r="I192" s="1066"/>
      <c r="J192" s="1066"/>
      <c r="K192" s="1066"/>
      <c r="L192" s="1066">
        <f>L191*SUM(L$5,L$24,L$42,L$59,L$75,L$90,L$104)/SUM(L$4,L$23,L$41,L$58,L$74,L$89,L$103)</f>
        <v>3338268.4323046487</v>
      </c>
      <c r="M192" s="1066">
        <f>M191*SUM(M$5,M$24,M$42,M$59,M$75,M$90,M$104)/SUM(M$4,M$23,M$41,M$58,M$74,M$89,M$103)</f>
        <v>1092487.4896508607</v>
      </c>
      <c r="N192" s="1066">
        <f>N191*SUM(N$5,N$24,N$42,N$59,N$75,N$90,N$104)/SUM(N$4,N$23,N$41,N$58,N$74,N$89,N$103)</f>
        <v>7779504.3787769582</v>
      </c>
      <c r="O192" s="1066">
        <f>O191*SUM(O$5,O$24,O$42,O$59,O$75,O$90,O$104)/SUM(O$4,O$23,O$41,O$58,O$74,O$89,O$103)</f>
        <v>1775094.1232050294</v>
      </c>
      <c r="U192" s="1064">
        <f>SUM(C192:P192)</f>
        <v>56283875.640629493</v>
      </c>
      <c r="V192" s="1064"/>
      <c r="W192" s="1064"/>
    </row>
    <row r="193" spans="1:23">
      <c r="B193" s="1062">
        <v>2030</v>
      </c>
      <c r="C193" s="1066">
        <f t="shared" ref="C193:H193" si="137">C191*SUM(C$6,C$25,C$43,C$60,C$76,C$91,C$105)/SUM(C$4,C$23,C$41,C$58,C$74,C$89,C$103)</f>
        <v>8510756.758454334</v>
      </c>
      <c r="D193" s="1066">
        <f t="shared" si="137"/>
        <v>97444.585700360811</v>
      </c>
      <c r="E193" s="1066">
        <f t="shared" si="137"/>
        <v>3869902.7755365674</v>
      </c>
      <c r="F193" s="1066">
        <f t="shared" si="137"/>
        <v>19266812.902685843</v>
      </c>
      <c r="G193" s="1066">
        <f t="shared" si="137"/>
        <v>1492664.3480484674</v>
      </c>
      <c r="H193" s="1066">
        <f t="shared" si="137"/>
        <v>7568894.7539175693</v>
      </c>
      <c r="I193" s="1066"/>
      <c r="J193" s="1066"/>
      <c r="K193" s="1066"/>
      <c r="L193" s="1066">
        <f>L191*SUM(L$6,L$25,L$43,L$60,L$76,L$91,L$105)/SUM(L$4,L$23,L$41,L$58,L$74,L$89,L$103)</f>
        <v>3322379.5894688428</v>
      </c>
      <c r="M193" s="1066">
        <f>M191*SUM(M$6,M$25,M$43,M$60,M$76,M$91,M$105)/SUM(M$4,M$23,M$41,M$58,M$74,M$89,M$103)</f>
        <v>1032401.5181330806</v>
      </c>
      <c r="N193" s="1066">
        <f>N191*SUM(N$6,N$25,N$43,N$60,N$76,N$91,N$105)/SUM(N$4,N$23,N$41,N$58,N$74,N$89,N$103)</f>
        <v>7776006.7010378093</v>
      </c>
      <c r="O193" s="1066">
        <f>O191*SUM(O$6,O$25,O$43,O$60,O$76,O$91,O$105)/SUM(O$4,O$23,O$41,O$58,O$74,O$89,O$103)</f>
        <v>1774296.038018964</v>
      </c>
      <c r="U193" s="1064">
        <f>SUM(C193:P193)</f>
        <v>54711559.971001841</v>
      </c>
      <c r="V193" s="1064"/>
      <c r="W193" s="1064"/>
    </row>
    <row r="194" spans="1:23">
      <c r="B194" s="1062">
        <v>2031</v>
      </c>
      <c r="C194" s="1066">
        <f t="shared" ref="C194:H194" si="138">C191*SUM(C$7,C$26,C$44,C$61,C$77,C$92,C$106)/SUM(C$4,C$23,C$41,C$58,C$74,C$89,C$103)</f>
        <v>8505374.6124118511</v>
      </c>
      <c r="D194" s="1066">
        <f t="shared" si="138"/>
        <v>97382.962391626541</v>
      </c>
      <c r="E194" s="1066">
        <f t="shared" si="138"/>
        <v>3758299.3845074885</v>
      </c>
      <c r="F194" s="1066">
        <f t="shared" si="138"/>
        <v>19190024.183548961</v>
      </c>
      <c r="G194" s="1066">
        <f t="shared" si="138"/>
        <v>1492711.3852805393</v>
      </c>
      <c r="H194" s="1066">
        <f t="shared" si="138"/>
        <v>7432098.3306398084</v>
      </c>
      <c r="I194" s="1066"/>
      <c r="J194" s="1066"/>
      <c r="K194" s="1066"/>
      <c r="L194" s="1066">
        <f>L191*SUM(L$7,L$26,L$44,L$61,L$77,L$92,L$106)/SUM(L$4,L$23,L$41,L$58,L$74,L$89,L$103)</f>
        <v>2952517.6521074595</v>
      </c>
      <c r="M194" s="1066">
        <f>M191*SUM(M$7,M$26,M$44,M$61,M$77,M$92,M$106)/SUM(M$4,M$23,M$41,M$58,M$74,M$89,M$103)</f>
        <v>992703.3820619972</v>
      </c>
      <c r="N194" s="1066">
        <f>N191*SUM(N$7,N$26,N$44,N$61,N$77,N$92,N$106)/SUM(N$4,N$23,N$41,N$58,N$74,N$89,N$103)</f>
        <v>7767821.2675577989</v>
      </c>
      <c r="O194" s="1066">
        <f>O191*SUM(O$7,O$26,O$44,O$61,O$77,O$92,O$106)/SUM(O$4,O$23,O$41,O$58,O$74,O$89,O$103)</f>
        <v>1772428.3207250594</v>
      </c>
      <c r="U194" s="1064">
        <f>SUM(C194:P194)</f>
        <v>53961361.481232591</v>
      </c>
      <c r="V194" s="1064"/>
      <c r="W194" s="1064"/>
    </row>
    <row r="195" spans="1:23">
      <c r="E195" s="1062"/>
      <c r="F195" s="1062"/>
      <c r="G195" s="1062"/>
      <c r="H195" s="1062"/>
      <c r="U195" s="1064"/>
      <c r="V195" s="1064"/>
      <c r="W195" s="1064"/>
    </row>
    <row r="196" spans="1:23">
      <c r="A196" s="1062">
        <v>2029</v>
      </c>
      <c r="B196" s="1062">
        <v>2029</v>
      </c>
      <c r="C196" s="1063">
        <v>10313923.366200062</v>
      </c>
      <c r="D196" s="1063">
        <v>118090.36966661182</v>
      </c>
      <c r="E196" s="1063">
        <v>4114361.4357236978</v>
      </c>
      <c r="F196" s="1063">
        <v>20219134.869758487</v>
      </c>
      <c r="G196" s="1063">
        <v>1584790.3425517669</v>
      </c>
      <c r="H196" s="1063">
        <v>9988917.7306717951</v>
      </c>
      <c r="I196" s="1065"/>
      <c r="J196" s="1065"/>
      <c r="K196" s="1065"/>
      <c r="L196" s="1065">
        <v>3711070.9734080224</v>
      </c>
      <c r="M196" s="1065">
        <v>1101015.3016012113</v>
      </c>
      <c r="N196" s="1065">
        <v>7701949.1142318752</v>
      </c>
      <c r="O196" s="1065">
        <v>1757397.8937777206</v>
      </c>
      <c r="U196" s="1064">
        <f>SUM(C196:P196)</f>
        <v>60610651.397591248</v>
      </c>
      <c r="V196" s="1064"/>
      <c r="W196" s="1064"/>
    </row>
    <row r="197" spans="1:23">
      <c r="B197" s="1062">
        <v>2030</v>
      </c>
      <c r="C197" s="1066">
        <f t="shared" ref="C197:H197" si="139">C196*SUM(C$5,C$24,C$42,C$59,C$75,C$90,C$104)/SUM(C$4,C$23,C$41,C$58,C$74,C$89,C$103)</f>
        <v>9204346.6649164353</v>
      </c>
      <c r="D197" s="1066">
        <f t="shared" si="139"/>
        <v>105386.1524472513</v>
      </c>
      <c r="E197" s="1066">
        <f t="shared" si="139"/>
        <v>4092925.8051348156</v>
      </c>
      <c r="F197" s="1066">
        <f t="shared" si="139"/>
        <v>20272773.088982787</v>
      </c>
      <c r="G197" s="1066">
        <f t="shared" si="139"/>
        <v>1582096.5369032947</v>
      </c>
      <c r="H197" s="1066">
        <f t="shared" si="139"/>
        <v>9534586.2267230209</v>
      </c>
      <c r="I197" s="1066"/>
      <c r="J197" s="1066"/>
      <c r="K197" s="1066"/>
      <c r="L197" s="1066">
        <f>L196*SUM(L$5,L$24,L$42,L$59,L$75,L$90,L$104)/SUM(L$4,L$23,L$41,L$58,L$74,L$89,L$103)</f>
        <v>3338268.4323046487</v>
      </c>
      <c r="M197" s="1066">
        <f>M196*SUM(M$5,M$24,M$42,M$59,M$75,M$90,M$104)/SUM(M$4,M$23,M$41,M$58,M$74,M$89,M$103)</f>
        <v>1092487.4896508607</v>
      </c>
      <c r="N197" s="1066">
        <f>N196*SUM(N$5,N$24,N$42,N$59,N$75,N$90,N$104)/SUM(N$4,N$23,N$41,N$58,N$74,N$89,N$103)</f>
        <v>7779504.3787769582</v>
      </c>
      <c r="O197" s="1066">
        <f>O196*SUM(O$5,O$24,O$42,O$59,O$75,O$90,O$104)/SUM(O$4,O$23,O$41,O$58,O$74,O$89,O$103)</f>
        <v>1775094.1232050294</v>
      </c>
      <c r="U197" s="1064">
        <f>SUM(C197:P197)</f>
        <v>58777468.899045102</v>
      </c>
      <c r="V197" s="1064"/>
      <c r="W197" s="1064"/>
    </row>
    <row r="198" spans="1:23">
      <c r="B198" s="1062">
        <v>2031</v>
      </c>
      <c r="C198" s="1066">
        <f t="shared" ref="C198:H198" si="140">C196*SUM(C$6,C$25,C$43,C$60,C$76,C$91,C$105)/SUM(C$4,C$23,C$41,C$58,C$74,C$89,C$103)</f>
        <v>9147668.6894430257</v>
      </c>
      <c r="D198" s="1066">
        <f t="shared" si="140"/>
        <v>104737.21189980223</v>
      </c>
      <c r="E198" s="1066">
        <f t="shared" si="140"/>
        <v>4036133.8773678932</v>
      </c>
      <c r="F198" s="1066">
        <f t="shared" si="140"/>
        <v>20194505.638953757</v>
      </c>
      <c r="G198" s="1066">
        <f t="shared" si="140"/>
        <v>1580966.6123251531</v>
      </c>
      <c r="H198" s="1066">
        <f t="shared" si="140"/>
        <v>8129201.9172809822</v>
      </c>
      <c r="I198" s="1066"/>
      <c r="J198" s="1066"/>
      <c r="K198" s="1066"/>
      <c r="L198" s="1066">
        <f>L196*SUM(L$6,L$25,L$43,L$60,L$76,L$91,L$105)/SUM(L$4,L$23,L$41,L$58,L$74,L$89,L$103)</f>
        <v>3322379.5894688428</v>
      </c>
      <c r="M198" s="1066">
        <f>M196*SUM(M$6,M$25,M$43,M$60,M$76,M$91,M$105)/SUM(M$4,M$23,M$41,M$58,M$74,M$89,M$103)</f>
        <v>1032401.5181330806</v>
      </c>
      <c r="N198" s="1066">
        <f>N196*SUM(N$6,N$25,N$43,N$60,N$76,N$91,N$105)/SUM(N$4,N$23,N$41,N$58,N$74,N$89,N$103)</f>
        <v>7776006.7010378093</v>
      </c>
      <c r="O198" s="1066">
        <f>O196*SUM(O$6,O$25,O$43,O$60,O$76,O$91,O$105)/SUM(O$4,O$23,O$41,O$58,O$74,O$89,O$103)</f>
        <v>1774296.038018964</v>
      </c>
      <c r="U198" s="1064">
        <f>SUM(C198:P198)</f>
        <v>57098297.793929309</v>
      </c>
      <c r="V198" s="1064"/>
      <c r="W198" s="1064"/>
    </row>
    <row r="199" spans="1:23">
      <c r="E199" s="1062"/>
      <c r="F199" s="1062"/>
      <c r="G199" s="1062"/>
      <c r="H199" s="1062"/>
      <c r="U199" s="1064"/>
      <c r="V199" s="1064"/>
      <c r="W199" s="1064"/>
    </row>
    <row r="200" spans="1:23">
      <c r="A200" s="1062">
        <v>2030</v>
      </c>
      <c r="B200" s="1062">
        <v>2030</v>
      </c>
      <c r="C200" s="1063">
        <v>11032036.480071029</v>
      </c>
      <c r="D200" s="1063">
        <v>126312.74744535505</v>
      </c>
      <c r="E200" s="1063">
        <v>4283814.3962976122</v>
      </c>
      <c r="F200" s="1063">
        <v>21147959.02062628</v>
      </c>
      <c r="G200" s="1063">
        <v>1673306.1749293609</v>
      </c>
      <c r="H200" s="1063">
        <v>10677406.245989081</v>
      </c>
      <c r="I200" s="1065"/>
      <c r="J200" s="1065"/>
      <c r="K200" s="1065"/>
      <c r="L200" s="1065">
        <v>3711070.9734080224</v>
      </c>
      <c r="M200" s="1065">
        <v>1101015.3016012113</v>
      </c>
      <c r="N200" s="1065">
        <v>7701949.1142318752</v>
      </c>
      <c r="O200" s="1065">
        <v>1757397.8937777206</v>
      </c>
      <c r="U200" s="1064">
        <f>SUM(C200:P200)</f>
        <v>63212268.348377541</v>
      </c>
      <c r="V200" s="1064"/>
      <c r="W200" s="1064"/>
    </row>
    <row r="201" spans="1:23">
      <c r="B201" s="1062">
        <v>2031</v>
      </c>
      <c r="C201" s="1066">
        <f t="shared" ref="C201:H201" si="141">C200*SUM(C$5,C$24,C$42,C$59,C$75,C$90,C$104)/SUM(C$4,C$23,C$41,C$58,C$74,C$89,C$103)</f>
        <v>9845204.8340154942</v>
      </c>
      <c r="D201" s="1066">
        <f t="shared" si="141"/>
        <v>112723.96297757536</v>
      </c>
      <c r="E201" s="1066">
        <f t="shared" si="141"/>
        <v>4261495.9237120319</v>
      </c>
      <c r="F201" s="1066">
        <f t="shared" si="141"/>
        <v>21204061.265821327</v>
      </c>
      <c r="G201" s="1066">
        <f t="shared" si="141"/>
        <v>1670461.9112405817</v>
      </c>
      <c r="H201" s="1066">
        <f t="shared" si="141"/>
        <v>10191759.835756207</v>
      </c>
      <c r="I201" s="1066"/>
      <c r="J201" s="1066"/>
      <c r="K201" s="1066"/>
      <c r="L201" s="1066">
        <f>L200*SUM(L$5,L$24,L$42,L$59,L$75,L$90,L$104)/SUM(L$4,L$23,L$41,L$58,L$74,L$89,L$103)</f>
        <v>3338268.4323046487</v>
      </c>
      <c r="M201" s="1066">
        <f>M200*SUM(M$5,M$24,M$42,M$59,M$75,M$90,M$104)/SUM(M$4,M$23,M$41,M$58,M$74,M$89,M$103)</f>
        <v>1092487.4896508607</v>
      </c>
      <c r="N201" s="1066">
        <f>N200*SUM(N$5,N$24,N$42,N$59,N$75,N$90,N$104)/SUM(N$4,N$23,N$41,N$58,N$74,N$89,N$103)</f>
        <v>7779504.3787769582</v>
      </c>
      <c r="O201" s="1066">
        <f>O200*SUM(O$5,O$24,O$42,O$59,O$75,O$90,O$104)/SUM(O$4,O$23,O$41,O$58,O$74,O$89,O$103)</f>
        <v>1775094.1232050294</v>
      </c>
      <c r="U201" s="1064">
        <f>SUM(C201:P201)</f>
        <v>61271062.157460719</v>
      </c>
      <c r="V201" s="1064"/>
      <c r="W201" s="1064"/>
    </row>
    <row r="202" spans="1:23">
      <c r="E202" s="1062"/>
      <c r="F202" s="1062"/>
      <c r="G202" s="1062"/>
      <c r="H202" s="1062"/>
      <c r="U202" s="1064"/>
      <c r="V202" s="1064"/>
      <c r="W202" s="1064"/>
    </row>
    <row r="203" spans="1:23">
      <c r="A203" s="1062">
        <v>2031</v>
      </c>
      <c r="B203" s="1062">
        <v>2031</v>
      </c>
      <c r="C203" s="1063">
        <v>11750149.593941996</v>
      </c>
      <c r="D203" s="1063">
        <v>134535.12522409833</v>
      </c>
      <c r="E203" s="1063">
        <v>4453267.3568715286</v>
      </c>
      <c r="F203" s="1063">
        <v>22076783.171494082</v>
      </c>
      <c r="G203" s="1063">
        <v>1761822.0073069546</v>
      </c>
      <c r="H203" s="1063">
        <v>11365894.761306366</v>
      </c>
      <c r="I203" s="1065"/>
      <c r="J203" s="1065"/>
      <c r="K203" s="1065"/>
      <c r="L203" s="1065">
        <v>3711070.9734080224</v>
      </c>
      <c r="M203" s="1065">
        <v>1101015.3016012113</v>
      </c>
      <c r="N203" s="1065">
        <v>7701949.1142318752</v>
      </c>
      <c r="O203" s="1065">
        <v>1757397.8937777206</v>
      </c>
      <c r="U203" s="1064">
        <f>SUM(C203:P203)</f>
        <v>65813885.299163856</v>
      </c>
      <c r="V203" s="1064"/>
      <c r="W203" s="1064"/>
    </row>
  </sheetData>
  <mergeCells count="1">
    <mergeCell ref="R2:S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3:H50"/>
  <sheetViews>
    <sheetView topLeftCell="B7" zoomScale="70" zoomScaleNormal="70" workbookViewId="0">
      <selection activeCell="C48" sqref="C48"/>
    </sheetView>
  </sheetViews>
  <sheetFormatPr defaultColWidth="9" defaultRowHeight="15"/>
  <cols>
    <col min="1" max="1" width="5.42578125" style="2" customWidth="1"/>
    <col min="2" max="2" width="27" style="2" customWidth="1"/>
    <col min="3" max="3" width="24.42578125" style="2" customWidth="1"/>
    <col min="4" max="4" width="23.42578125" style="2" customWidth="1"/>
    <col min="5" max="5" width="28.5703125" style="2" customWidth="1"/>
    <col min="6" max="6" width="44" style="2" customWidth="1"/>
    <col min="7" max="7" width="72.5703125" style="2" customWidth="1"/>
    <col min="8" max="16384" width="9" style="2"/>
  </cols>
  <sheetData>
    <row r="13" spans="2:3" ht="15.75" thickBot="1"/>
    <row r="14" spans="2:3" ht="26.25" customHeight="1" thickBot="1">
      <c r="B14" s="65" t="s">
        <v>55</v>
      </c>
      <c r="C14" s="96" t="s">
        <v>164</v>
      </c>
    </row>
    <row r="15" spans="2:3" ht="26.25" customHeight="1" thickBot="1">
      <c r="C15" s="98" t="s">
        <v>56</v>
      </c>
    </row>
    <row r="16" spans="2:3" ht="27" customHeight="1" thickBot="1">
      <c r="C16" s="424" t="s">
        <v>166</v>
      </c>
    </row>
    <row r="19" spans="2:8" ht="15.75">
      <c r="B19" s="65" t="s">
        <v>829</v>
      </c>
    </row>
    <row r="20" spans="2:8" ht="13.5" customHeight="1"/>
    <row r="21" spans="2:8" ht="41.25" customHeight="1">
      <c r="B21" s="1223" t="s">
        <v>830</v>
      </c>
      <c r="C21" s="1223"/>
      <c r="D21" s="1223"/>
      <c r="E21" s="1223"/>
      <c r="F21" s="1223"/>
      <c r="G21" s="1223"/>
      <c r="H21" s="1223"/>
    </row>
    <row r="23" spans="2:8" s="459" customFormat="1" ht="15.75">
      <c r="B23" s="466" t="s">
        <v>831</v>
      </c>
      <c r="C23" s="466" t="s">
        <v>21</v>
      </c>
      <c r="D23" s="466" t="s">
        <v>832</v>
      </c>
      <c r="E23" s="1264" t="s">
        <v>221</v>
      </c>
      <c r="F23" s="1265"/>
      <c r="G23" s="1264" t="s">
        <v>833</v>
      </c>
      <c r="H23" s="1265"/>
    </row>
    <row r="24" spans="2:8">
      <c r="B24" s="458">
        <v>1</v>
      </c>
      <c r="C24" s="481" t="s">
        <v>3</v>
      </c>
      <c r="D24" s="457" t="s">
        <v>834</v>
      </c>
      <c r="E24" s="1262" t="s">
        <v>835</v>
      </c>
      <c r="F24" s="1263"/>
      <c r="G24" s="1266" t="s">
        <v>836</v>
      </c>
      <c r="H24" s="1267"/>
    </row>
    <row r="25" spans="2:8">
      <c r="B25" s="458">
        <v>2</v>
      </c>
      <c r="C25" s="481" t="s">
        <v>837</v>
      </c>
      <c r="D25" s="457" t="s">
        <v>838</v>
      </c>
      <c r="E25" s="1262" t="s">
        <v>839</v>
      </c>
      <c r="F25" s="1263"/>
      <c r="G25" s="1266" t="s">
        <v>840</v>
      </c>
      <c r="H25" s="1267"/>
    </row>
    <row r="26" spans="2:8">
      <c r="B26" s="458">
        <v>3</v>
      </c>
      <c r="C26" s="481" t="s">
        <v>11</v>
      </c>
      <c r="D26" s="457" t="s">
        <v>841</v>
      </c>
      <c r="E26" s="1262" t="s">
        <v>842</v>
      </c>
      <c r="F26" s="1263"/>
      <c r="G26" s="1266" t="s">
        <v>836</v>
      </c>
      <c r="H26" s="1267"/>
    </row>
    <row r="27" spans="2:8">
      <c r="B27" s="458">
        <v>4</v>
      </c>
      <c r="C27" s="481" t="s">
        <v>11</v>
      </c>
      <c r="D27" s="457" t="s">
        <v>843</v>
      </c>
      <c r="E27" s="1262" t="s">
        <v>844</v>
      </c>
      <c r="F27" s="1263"/>
      <c r="G27" s="1266" t="s">
        <v>836</v>
      </c>
      <c r="H27" s="1267"/>
    </row>
    <row r="28" spans="2:8">
      <c r="B28" s="458">
        <v>5</v>
      </c>
      <c r="C28" s="481" t="s">
        <v>122</v>
      </c>
      <c r="D28" s="457" t="s">
        <v>845</v>
      </c>
      <c r="E28" s="1262" t="s">
        <v>842</v>
      </c>
      <c r="F28" s="1263"/>
      <c r="G28" s="1266" t="s">
        <v>836</v>
      </c>
      <c r="H28" s="1267"/>
    </row>
    <row r="29" spans="2:8">
      <c r="B29" s="458">
        <v>6</v>
      </c>
      <c r="C29" s="481" t="s">
        <v>122</v>
      </c>
      <c r="D29" s="457" t="s">
        <v>846</v>
      </c>
      <c r="E29" s="1262" t="s">
        <v>844</v>
      </c>
      <c r="F29" s="1263"/>
      <c r="G29" s="1266" t="s">
        <v>836</v>
      </c>
      <c r="H29" s="1267"/>
    </row>
    <row r="30" spans="2:8">
      <c r="B30" s="458">
        <v>7</v>
      </c>
      <c r="C30" s="481" t="s">
        <v>15</v>
      </c>
      <c r="D30" s="457" t="s">
        <v>847</v>
      </c>
      <c r="E30" s="1262" t="s">
        <v>848</v>
      </c>
      <c r="F30" s="1263"/>
      <c r="G30" s="1266" t="s">
        <v>849</v>
      </c>
      <c r="H30" s="1267"/>
    </row>
    <row r="31" spans="2:8">
      <c r="B31" s="458">
        <v>8</v>
      </c>
      <c r="C31" s="481" t="s">
        <v>850</v>
      </c>
      <c r="D31" s="457" t="s">
        <v>838</v>
      </c>
      <c r="E31" s="1262" t="s">
        <v>851</v>
      </c>
      <c r="F31" s="1263"/>
      <c r="G31" s="1266" t="s">
        <v>852</v>
      </c>
      <c r="H31" s="1267"/>
    </row>
    <row r="32" spans="2:8">
      <c r="B32" s="458">
        <v>9</v>
      </c>
      <c r="C32" s="481" t="s">
        <v>9</v>
      </c>
      <c r="D32" s="457" t="s">
        <v>853</v>
      </c>
      <c r="E32" s="1262" t="s">
        <v>854</v>
      </c>
      <c r="F32" s="1263"/>
      <c r="G32" s="1266" t="s">
        <v>855</v>
      </c>
      <c r="H32" s="1267"/>
    </row>
    <row r="33" spans="2:8">
      <c r="B33" s="458">
        <v>10</v>
      </c>
      <c r="C33" s="481"/>
      <c r="D33" s="457"/>
      <c r="E33" s="1262"/>
      <c r="F33" s="1263"/>
      <c r="G33" s="1266"/>
      <c r="H33" s="1267"/>
    </row>
    <row r="34" spans="2:8">
      <c r="B34" s="458" t="s">
        <v>856</v>
      </c>
      <c r="C34" s="481"/>
      <c r="D34" s="457"/>
      <c r="E34" s="1262"/>
      <c r="F34" s="1263"/>
      <c r="G34" s="1266"/>
      <c r="H34" s="1267"/>
    </row>
    <row r="36" spans="2:8" ht="30.75" customHeight="1">
      <c r="B36" s="65" t="s">
        <v>857</v>
      </c>
    </row>
    <row r="37" spans="2:8" ht="23.25" customHeight="1">
      <c r="B37" s="423" t="s">
        <v>858</v>
      </c>
      <c r="C37" s="456"/>
      <c r="D37" s="456"/>
      <c r="E37" s="456"/>
      <c r="F37" s="456"/>
      <c r="G37" s="456"/>
      <c r="H37" s="456"/>
    </row>
    <row r="39" spans="2:8" s="30" customFormat="1" ht="15.75">
      <c r="B39" s="466" t="s">
        <v>831</v>
      </c>
      <c r="C39" s="466" t="s">
        <v>21</v>
      </c>
      <c r="D39" s="466" t="s">
        <v>832</v>
      </c>
      <c r="E39" s="1264" t="s">
        <v>221</v>
      </c>
      <c r="F39" s="1265"/>
      <c r="G39" s="1264" t="s">
        <v>833</v>
      </c>
      <c r="H39" s="1265"/>
    </row>
    <row r="40" spans="2:8" ht="15" customHeight="1">
      <c r="B40" s="458">
        <v>1</v>
      </c>
      <c r="C40" s="481" t="s">
        <v>11</v>
      </c>
      <c r="D40" s="457" t="s">
        <v>859</v>
      </c>
      <c r="E40" s="913" t="s">
        <v>860</v>
      </c>
      <c r="F40" s="914"/>
      <c r="G40" s="915" t="s">
        <v>861</v>
      </c>
      <c r="H40" s="916"/>
    </row>
    <row r="41" spans="2:8" ht="15" customHeight="1">
      <c r="B41" s="458">
        <v>2</v>
      </c>
      <c r="C41" s="481" t="s">
        <v>11</v>
      </c>
      <c r="D41" s="457" t="s">
        <v>862</v>
      </c>
      <c r="E41" s="913" t="s">
        <v>863</v>
      </c>
      <c r="F41" s="914"/>
      <c r="G41" s="915"/>
      <c r="H41" s="916"/>
    </row>
    <row r="42" spans="2:8" ht="15" customHeight="1">
      <c r="B42" s="458">
        <v>3</v>
      </c>
      <c r="C42" s="481" t="s">
        <v>11</v>
      </c>
      <c r="D42" s="457" t="s">
        <v>864</v>
      </c>
      <c r="E42" s="913" t="s">
        <v>865</v>
      </c>
      <c r="F42" s="914"/>
      <c r="G42" s="915"/>
      <c r="H42" s="916"/>
    </row>
    <row r="43" spans="2:8" ht="15" customHeight="1">
      <c r="B43" s="458">
        <v>4</v>
      </c>
      <c r="C43" s="481" t="s">
        <v>122</v>
      </c>
      <c r="D43" s="457" t="s">
        <v>866</v>
      </c>
      <c r="E43" s="913" t="s">
        <v>867</v>
      </c>
      <c r="F43" s="914"/>
      <c r="G43" s="915"/>
      <c r="H43" s="916"/>
    </row>
    <row r="44" spans="2:8" ht="15" customHeight="1">
      <c r="B44" s="458">
        <v>5</v>
      </c>
      <c r="C44" s="481" t="s">
        <v>122</v>
      </c>
      <c r="D44" s="457" t="s">
        <v>868</v>
      </c>
      <c r="E44" s="913" t="s">
        <v>869</v>
      </c>
      <c r="F44" s="914"/>
      <c r="G44" s="915" t="s">
        <v>870</v>
      </c>
      <c r="H44" s="916"/>
    </row>
    <row r="45" spans="2:8" ht="15" customHeight="1">
      <c r="B45" s="458">
        <v>6</v>
      </c>
      <c r="C45" s="481" t="s">
        <v>11</v>
      </c>
      <c r="D45" s="457" t="s">
        <v>871</v>
      </c>
      <c r="E45" s="1262" t="s">
        <v>872</v>
      </c>
      <c r="F45" s="1263"/>
      <c r="G45" s="1266" t="s">
        <v>873</v>
      </c>
      <c r="H45" s="1267"/>
    </row>
    <row r="46" spans="2:8">
      <c r="B46" s="458">
        <v>7</v>
      </c>
      <c r="C46" s="481" t="s">
        <v>112</v>
      </c>
      <c r="D46" s="457" t="s">
        <v>874</v>
      </c>
      <c r="E46" s="1262" t="s">
        <v>875</v>
      </c>
      <c r="F46" s="1263"/>
      <c r="G46" s="1266" t="s">
        <v>876</v>
      </c>
      <c r="H46" s="1267"/>
    </row>
    <row r="47" spans="2:8">
      <c r="B47" s="458">
        <v>8</v>
      </c>
      <c r="C47" s="481" t="s">
        <v>112</v>
      </c>
      <c r="D47" s="457" t="s">
        <v>877</v>
      </c>
      <c r="E47" s="1262" t="s">
        <v>878</v>
      </c>
      <c r="F47" s="1263"/>
      <c r="G47" s="1266" t="s">
        <v>879</v>
      </c>
      <c r="H47" s="1267"/>
    </row>
    <row r="48" spans="2:8">
      <c r="B48" s="458">
        <v>9</v>
      </c>
      <c r="C48" s="481"/>
      <c r="D48" s="457"/>
      <c r="E48" s="1262"/>
      <c r="F48" s="1263"/>
      <c r="G48" s="1266"/>
      <c r="H48" s="1267"/>
    </row>
    <row r="49" spans="2:8">
      <c r="B49" s="458">
        <v>10</v>
      </c>
      <c r="C49" s="481"/>
      <c r="D49" s="457"/>
      <c r="E49" s="1262"/>
      <c r="F49" s="1263"/>
      <c r="G49" s="1266"/>
      <c r="H49" s="1267"/>
    </row>
    <row r="50" spans="2:8">
      <c r="B50" s="458" t="s">
        <v>856</v>
      </c>
      <c r="C50" s="481"/>
      <c r="D50" s="457"/>
      <c r="E50" s="1262"/>
      <c r="F50" s="1263"/>
      <c r="G50" s="1266"/>
      <c r="H50" s="1267"/>
    </row>
  </sheetData>
  <mergeCells count="39">
    <mergeCell ref="E49:F49"/>
    <mergeCell ref="G49:H49"/>
    <mergeCell ref="E50:F50"/>
    <mergeCell ref="G50:H50"/>
    <mergeCell ref="E46:F46"/>
    <mergeCell ref="G46:H46"/>
    <mergeCell ref="E47:F47"/>
    <mergeCell ref="G47:H47"/>
    <mergeCell ref="E48:F48"/>
    <mergeCell ref="G48:H48"/>
    <mergeCell ref="E45:F45"/>
    <mergeCell ref="G45:H45"/>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DropDownList!$F$2:$F$8</xm:f>
          </x14:formula1>
          <xm:sqref>C32:C34 C24 C26:C30 C40:C50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R69"/>
  <sheetViews>
    <sheetView topLeftCell="A26" zoomScaleNormal="100" workbookViewId="0">
      <selection activeCell="H16" sqref="H16"/>
    </sheetView>
  </sheetViews>
  <sheetFormatPr defaultColWidth="9" defaultRowHeight="15"/>
  <cols>
    <col min="1" max="1" width="5.42578125" style="2" customWidth="1"/>
    <col min="2" max="2" width="27.42578125" style="10" customWidth="1"/>
    <col min="3" max="3" width="23" style="10" customWidth="1"/>
    <col min="4" max="4" width="32.42578125" style="2" customWidth="1"/>
    <col min="5" max="5" width="26.42578125" style="2" customWidth="1"/>
    <col min="6" max="6" width="24" style="2" customWidth="1"/>
    <col min="7" max="7" width="21.42578125" style="2" customWidth="1"/>
    <col min="8" max="8" width="24" style="2" customWidth="1"/>
    <col min="9" max="13" width="22" style="2" customWidth="1"/>
    <col min="14" max="14" width="26" style="2" customWidth="1"/>
    <col min="15" max="16" width="22" style="2" customWidth="1"/>
    <col min="17" max="17" width="16.42578125" style="2" customWidth="1"/>
    <col min="18" max="18" width="13.5703125" style="2" customWidth="1"/>
    <col min="19" max="19" width="14" style="2" customWidth="1"/>
    <col min="20" max="20" width="20" style="2" customWidth="1"/>
    <col min="21" max="21" width="10" style="2" customWidth="1"/>
    <col min="22" max="30" width="14" style="2" customWidth="1"/>
    <col min="31" max="16384" width="9" style="2"/>
  </cols>
  <sheetData>
    <row r="1" spans="2:17" ht="151.5" customHeight="1"/>
    <row r="2" spans="2:17" ht="21.75" customHeight="1">
      <c r="B2" s="71"/>
      <c r="C2" s="71"/>
      <c r="D2" s="71"/>
      <c r="E2" s="71"/>
      <c r="F2" s="71"/>
      <c r="G2" s="71"/>
      <c r="H2" s="71"/>
      <c r="I2" s="71"/>
      <c r="J2" s="71"/>
      <c r="K2" s="71"/>
      <c r="L2" s="71"/>
      <c r="M2" s="71"/>
      <c r="N2" s="71"/>
      <c r="O2" s="71"/>
      <c r="P2" s="71"/>
      <c r="Q2" s="71"/>
    </row>
    <row r="3" spans="2:17" ht="22.5" customHeight="1" thickBot="1">
      <c r="B3" s="38"/>
      <c r="C3" s="21"/>
      <c r="D3" s="832"/>
      <c r="E3" s="113"/>
      <c r="F3" s="832"/>
      <c r="G3" s="832"/>
      <c r="H3" s="54"/>
      <c r="I3" s="113"/>
      <c r="J3" s="113"/>
      <c r="K3" s="113"/>
      <c r="L3" s="113"/>
      <c r="M3" s="113"/>
      <c r="N3" s="113"/>
      <c r="O3" s="113"/>
      <c r="P3" s="113"/>
      <c r="Q3" s="113"/>
    </row>
    <row r="4" spans="2:17" s="3" customFormat="1" ht="27" customHeight="1" thickBot="1">
      <c r="B4" s="211" t="s">
        <v>55</v>
      </c>
      <c r="C4" s="1115"/>
      <c r="D4" s="197" t="s">
        <v>164</v>
      </c>
      <c r="E4" s="1106"/>
      <c r="F4" s="1106"/>
      <c r="G4" s="1106"/>
      <c r="H4" s="1106"/>
      <c r="I4" s="1106"/>
      <c r="J4" s="1106"/>
      <c r="K4" s="1106"/>
      <c r="L4" s="1106"/>
      <c r="M4" s="1106"/>
      <c r="N4" s="1106"/>
      <c r="O4" s="1106"/>
      <c r="P4" s="1106"/>
      <c r="Q4" s="1106"/>
    </row>
    <row r="5" spans="2:17" s="3" customFormat="1" ht="24" customHeight="1" thickBot="1">
      <c r="B5" s="353"/>
      <c r="C5" s="1115"/>
      <c r="D5" s="354" t="s">
        <v>56</v>
      </c>
      <c r="E5" s="684"/>
      <c r="F5" s="1106"/>
      <c r="G5" s="1106"/>
      <c r="H5" s="1106"/>
      <c r="I5" s="1106"/>
      <c r="J5" s="1106"/>
      <c r="K5" s="1106"/>
      <c r="L5" s="1106"/>
      <c r="M5" s="1106"/>
      <c r="N5" s="1106"/>
      <c r="O5" s="1106"/>
      <c r="P5" s="1106"/>
      <c r="Q5" s="1106"/>
    </row>
    <row r="6" spans="2:17" s="3" customFormat="1" ht="28.5" customHeight="1" thickBot="1">
      <c r="B6" s="353"/>
      <c r="C6" s="1115"/>
      <c r="D6" s="200" t="s">
        <v>165</v>
      </c>
      <c r="E6" s="1106"/>
      <c r="F6" s="1106"/>
      <c r="G6" s="1106"/>
      <c r="H6" s="1106"/>
      <c r="I6" s="1106"/>
      <c r="J6" s="1106"/>
      <c r="K6" s="1106"/>
      <c r="L6" s="1106"/>
      <c r="M6" s="1106"/>
      <c r="N6" s="1106"/>
      <c r="O6" s="1106"/>
      <c r="P6" s="1106"/>
      <c r="Q6" s="1106"/>
    </row>
    <row r="7" spans="2:17" s="81" customFormat="1" ht="29.25" customHeight="1" thickBot="1">
      <c r="B7" s="1116"/>
      <c r="C7" s="1116"/>
      <c r="D7" s="424" t="s">
        <v>166</v>
      </c>
      <c r="E7" s="1116"/>
      <c r="F7" s="1116"/>
      <c r="G7" s="1116"/>
      <c r="H7" s="1116"/>
      <c r="I7" s="1116"/>
      <c r="J7" s="1116"/>
      <c r="K7" s="1116"/>
      <c r="L7" s="1116"/>
      <c r="M7" s="1116"/>
      <c r="N7" s="1116"/>
      <c r="O7" s="1116"/>
      <c r="P7" s="82"/>
      <c r="Q7" s="82"/>
    </row>
    <row r="8" spans="2:17" s="81" customFormat="1" ht="30" customHeight="1">
      <c r="B8" s="1116"/>
      <c r="C8" s="1116"/>
      <c r="D8" s="427"/>
      <c r="E8" s="1116"/>
      <c r="F8" s="1116"/>
      <c r="G8" s="1116"/>
      <c r="H8" s="1116"/>
      <c r="I8" s="1116"/>
      <c r="J8" s="1116"/>
      <c r="K8" s="1116"/>
      <c r="L8" s="1116"/>
      <c r="M8" s="1116"/>
      <c r="N8" s="1116"/>
      <c r="O8" s="1116"/>
      <c r="P8" s="82"/>
      <c r="Q8" s="82"/>
    </row>
    <row r="9" spans="2:17" s="3" customFormat="1" ht="24.75" customHeight="1">
      <c r="B9" s="90" t="s">
        <v>880</v>
      </c>
      <c r="C9" s="832"/>
      <c r="D9" s="351">
        <v>2014</v>
      </c>
      <c r="E9" s="684"/>
      <c r="F9" s="684"/>
      <c r="G9" s="684"/>
      <c r="H9" s="684"/>
      <c r="I9" s="684"/>
      <c r="J9" s="684"/>
      <c r="K9" s="684"/>
      <c r="L9" s="684"/>
      <c r="M9" s="684"/>
      <c r="N9" s="684"/>
      <c r="O9" s="684"/>
      <c r="P9" s="684"/>
      <c r="Q9" s="684"/>
    </row>
    <row r="10" spans="2:17" s="14" customFormat="1" ht="16.5" customHeight="1">
      <c r="B10" s="832"/>
      <c r="C10" s="832"/>
      <c r="D10" s="832"/>
      <c r="E10" s="832"/>
      <c r="F10" s="832"/>
      <c r="G10" s="832"/>
      <c r="H10" s="832"/>
      <c r="I10" s="832"/>
      <c r="J10" s="832"/>
      <c r="K10" s="832"/>
      <c r="L10" s="832"/>
      <c r="M10" s="832"/>
      <c r="N10" s="832"/>
      <c r="O10" s="832"/>
      <c r="P10" s="832"/>
      <c r="Q10" s="832"/>
    </row>
    <row r="11" spans="2:17" s="14" customFormat="1" ht="36.75" customHeight="1">
      <c r="B11" s="1268" t="s">
        <v>881</v>
      </c>
      <c r="C11" s="1268"/>
      <c r="D11" s="1268"/>
      <c r="E11" s="1268"/>
      <c r="F11" s="1268"/>
      <c r="G11" s="1268"/>
      <c r="H11" s="1268"/>
      <c r="I11" s="1268"/>
      <c r="J11" s="1268"/>
      <c r="K11" s="1268"/>
      <c r="L11" s="1268"/>
      <c r="M11" s="1268"/>
      <c r="N11" s="463"/>
      <c r="O11" s="463"/>
      <c r="P11" s="463"/>
      <c r="Q11" s="463"/>
    </row>
    <row r="12" spans="2:17" s="3" customFormat="1" ht="15.75" customHeight="1">
      <c r="B12" s="684"/>
      <c r="C12" s="684"/>
      <c r="D12" s="684"/>
      <c r="E12" s="684"/>
      <c r="F12" s="684"/>
      <c r="G12" s="684"/>
      <c r="H12" s="684"/>
      <c r="I12" s="684"/>
      <c r="J12" s="684"/>
      <c r="K12" s="684"/>
      <c r="L12" s="684"/>
      <c r="M12" s="684"/>
      <c r="N12" s="684"/>
      <c r="O12" s="684"/>
      <c r="P12" s="684"/>
      <c r="Q12" s="684"/>
    </row>
    <row r="13" spans="2:17" s="14" customFormat="1" ht="48" customHeight="1">
      <c r="B13" s="832"/>
      <c r="C13" s="188" t="str">
        <f>'1.  LRAMVA Summary'!R53</f>
        <v>Total</v>
      </c>
      <c r="D13" s="188" t="str">
        <f>'1.  LRAMVA Summary'!D53</f>
        <v>Residential - VRZ</v>
      </c>
      <c r="E13" s="188" t="str">
        <f>'1.  LRAMVA Summary'!E53</f>
        <v>GS&lt;50 kW - VRZ</v>
      </c>
      <c r="F13" s="188" t="str">
        <f>'1.  LRAMVA Summary'!F53</f>
        <v>GS 50 to 2,999 kW - VRZ</v>
      </c>
      <c r="G13" s="188" t="str">
        <f>'1.  LRAMVA Summary'!G53</f>
        <v>GS 3,000 to 4,999 kW - VRZ</v>
      </c>
      <c r="H13" s="188" t="str">
        <f>'1.  LRAMVA Summary'!H53</f>
        <v>Large Use - VRZ</v>
      </c>
      <c r="I13" s="188" t="str">
        <f>'1.  LRAMVA Summary'!I53</f>
        <v>Unmetered Scattered Load - VRZ</v>
      </c>
      <c r="J13" s="188" t="str">
        <f>'1.  LRAMVA Summary'!J53</f>
        <v>Sentinel Lighting - VRZ</v>
      </c>
      <c r="K13" s="188" t="str">
        <f>'1.  LRAMVA Summary'!K53</f>
        <v>Street Lighting - VRZ</v>
      </c>
      <c r="L13" s="188" t="str">
        <f>'1.  LRAMVA Summary'!L53</f>
        <v>Residential - WRZ</v>
      </c>
      <c r="M13" s="188" t="str">
        <f>'1.  LRAMVA Summary'!M53</f>
        <v>GS&lt;50 kW - WRZ</v>
      </c>
      <c r="N13" s="188" t="str">
        <f>'1.  LRAMVA Summary'!N53</f>
        <v>GS&gt;50 kw - WRZ</v>
      </c>
      <c r="O13" s="188" t="str">
        <f>'1.  LRAMVA Summary'!O53</f>
        <v>Street Lighting - WRZ</v>
      </c>
      <c r="P13" s="188" t="str">
        <f>'1.  LRAMVA Summary'!P53</f>
        <v/>
      </c>
      <c r="Q13" s="188" t="str">
        <f>'1.  LRAMVA Summary'!Q53</f>
        <v/>
      </c>
    </row>
    <row r="14" spans="2:17" s="3" customFormat="1" ht="15.75" customHeight="1">
      <c r="B14" s="64"/>
      <c r="C14" s="431"/>
      <c r="D14" s="432" t="str">
        <f>'1.  LRAMVA Summary'!D54</f>
        <v>kWh</v>
      </c>
      <c r="E14" s="432" t="str">
        <f>'1.  LRAMVA Summary'!E54</f>
        <v>kWh</v>
      </c>
      <c r="F14" s="432" t="str">
        <f>'1.  LRAMVA Summary'!F54</f>
        <v>kWh</v>
      </c>
      <c r="G14" s="432" t="str">
        <f>'1.  LRAMVA Summary'!G54</f>
        <v>kWh</v>
      </c>
      <c r="H14" s="432" t="str">
        <f>'1.  LRAMVA Summary'!H54</f>
        <v>kWh</v>
      </c>
      <c r="I14" s="432" t="str">
        <f>'1.  LRAMVA Summary'!I54</f>
        <v>kWh</v>
      </c>
      <c r="J14" s="432" t="str">
        <f>'1.  LRAMVA Summary'!J54</f>
        <v>kWh</v>
      </c>
      <c r="K14" s="432" t="str">
        <f>'1.  LRAMVA Summary'!K54</f>
        <v>kWh</v>
      </c>
      <c r="L14" s="432" t="str">
        <f>'1.  LRAMVA Summary'!L54</f>
        <v>kWh</v>
      </c>
      <c r="M14" s="432" t="str">
        <f>'1.  LRAMVA Summary'!M54</f>
        <v>kWh</v>
      </c>
      <c r="N14" s="432" t="str">
        <f>'1.  LRAMVA Summary'!N54</f>
        <v>kWh</v>
      </c>
      <c r="O14" s="432" t="str">
        <f>'1.  LRAMVA Summary'!O54</f>
        <v>kWh</v>
      </c>
      <c r="P14" s="432">
        <f>'1.  LRAMVA Summary'!P54</f>
        <v>0</v>
      </c>
      <c r="Q14" s="433">
        <f>'1.  LRAMVA Summary'!Q54</f>
        <v>0</v>
      </c>
    </row>
    <row r="15" spans="2:17" s="352" customFormat="1" ht="15.75" customHeight="1">
      <c r="B15" s="1117" t="s">
        <v>106</v>
      </c>
      <c r="C15" s="1118">
        <f>SUM(D15:Q15)</f>
        <v>45241985</v>
      </c>
      <c r="D15" s="1119">
        <f>8749424+134758</f>
        <v>8884182</v>
      </c>
      <c r="E15" s="1119">
        <v>7652150</v>
      </c>
      <c r="F15" s="1119">
        <v>27955828</v>
      </c>
      <c r="G15" s="1119">
        <v>90093</v>
      </c>
      <c r="H15" s="1119">
        <v>659732</v>
      </c>
      <c r="I15" s="1120"/>
      <c r="J15" s="1120"/>
      <c r="K15" s="1120"/>
      <c r="L15" s="1120">
        <v>0</v>
      </c>
      <c r="M15" s="1120">
        <v>0</v>
      </c>
      <c r="N15" s="1120">
        <v>0</v>
      </c>
      <c r="O15" s="1120">
        <v>0</v>
      </c>
      <c r="P15" s="350"/>
      <c r="Q15" s="350"/>
    </row>
    <row r="16" spans="2:17" s="352" customFormat="1" ht="15.75" customHeight="1">
      <c r="B16" s="1117" t="s">
        <v>116</v>
      </c>
      <c r="C16" s="1118">
        <f>SUM(D16:Q16)</f>
        <v>28277</v>
      </c>
      <c r="D16" s="1121"/>
      <c r="E16" s="1121"/>
      <c r="F16" s="1121">
        <v>27556</v>
      </c>
      <c r="G16" s="1121">
        <v>77</v>
      </c>
      <c r="H16" s="1121">
        <v>644</v>
      </c>
      <c r="I16" s="350"/>
      <c r="J16" s="350"/>
      <c r="K16" s="350"/>
      <c r="L16" s="350">
        <v>0</v>
      </c>
      <c r="M16" s="350">
        <v>0</v>
      </c>
      <c r="N16" s="350">
        <v>0</v>
      </c>
      <c r="O16" s="350">
        <v>0</v>
      </c>
      <c r="P16" s="350"/>
      <c r="Q16" s="350"/>
    </row>
    <row r="17" spans="2:17" s="14" customFormat="1" ht="15.75" customHeight="1">
      <c r="B17" s="832"/>
      <c r="C17" s="832"/>
      <c r="D17" s="832"/>
      <c r="E17" s="832"/>
      <c r="F17" s="832"/>
      <c r="G17" s="832"/>
      <c r="H17" s="832"/>
      <c r="I17" s="832"/>
      <c r="J17" s="832"/>
      <c r="K17" s="832"/>
      <c r="L17" s="832"/>
      <c r="M17" s="832"/>
      <c r="N17" s="832"/>
      <c r="O17" s="832"/>
      <c r="P17" s="832"/>
      <c r="Q17" s="832"/>
    </row>
    <row r="18" spans="2:17" s="19" customFormat="1" ht="15.75" customHeight="1">
      <c r="B18" s="142" t="s">
        <v>882</v>
      </c>
      <c r="C18" s="1122"/>
      <c r="D18" s="1122">
        <f t="shared" ref="D18:E18" si="0">IF(D14="kw",HLOOKUP(D14,D14:D16,3,FALSE),HLOOKUP(D14,D14:D16,2,FALSE))</f>
        <v>8884182</v>
      </c>
      <c r="E18" s="1122">
        <f t="shared" si="0"/>
        <v>7652150</v>
      </c>
      <c r="F18" s="1122">
        <f>IF(F14="kw",HLOOKUP(F14,F14:F16,3,FALSE),HLOOKUP(F14,F14:F16,2,FALSE))</f>
        <v>27955828</v>
      </c>
      <c r="G18" s="1122">
        <f t="shared" ref="G18:Q18" si="1">IF(G14="kw",HLOOKUP(G14,G14:G16,3,FALSE),HLOOKUP(G14,G14:G16,2,FALSE))</f>
        <v>90093</v>
      </c>
      <c r="H18" s="1122">
        <f t="shared" si="1"/>
        <v>659732</v>
      </c>
      <c r="I18" s="1122">
        <f t="shared" si="1"/>
        <v>0</v>
      </c>
      <c r="J18" s="1122">
        <f t="shared" si="1"/>
        <v>0</v>
      </c>
      <c r="K18" s="1122">
        <f t="shared" si="1"/>
        <v>0</v>
      </c>
      <c r="L18" s="1122">
        <f t="shared" si="1"/>
        <v>0</v>
      </c>
      <c r="M18" s="1122">
        <f t="shared" si="1"/>
        <v>0</v>
      </c>
      <c r="N18" s="1122">
        <f t="shared" si="1"/>
        <v>0</v>
      </c>
      <c r="O18" s="1122">
        <f t="shared" si="1"/>
        <v>0</v>
      </c>
      <c r="P18" s="1122">
        <f t="shared" si="1"/>
        <v>0</v>
      </c>
      <c r="Q18" s="1122">
        <f t="shared" si="1"/>
        <v>0</v>
      </c>
    </row>
    <row r="19" spans="2:17" s="3" customFormat="1" ht="15.75" customHeight="1">
      <c r="B19" s="73"/>
      <c r="C19" s="55"/>
      <c r="D19" s="55"/>
      <c r="E19" s="55"/>
      <c r="F19" s="55"/>
      <c r="G19" s="55"/>
      <c r="H19" s="55"/>
      <c r="I19" s="55"/>
      <c r="J19" s="55"/>
      <c r="K19" s="55"/>
      <c r="L19" s="55"/>
      <c r="M19" s="55"/>
      <c r="N19" s="55"/>
      <c r="O19" s="55"/>
      <c r="P19" s="55"/>
      <c r="Q19" s="55"/>
    </row>
    <row r="20" spans="2:17" s="339" customFormat="1" ht="32.450000000000003" customHeight="1">
      <c r="B20" s="355" t="s">
        <v>883</v>
      </c>
      <c r="C20" s="292" t="s">
        <v>884</v>
      </c>
      <c r="D20" s="292"/>
      <c r="E20" s="1106"/>
      <c r="F20" s="1106"/>
      <c r="G20" s="1106"/>
      <c r="H20" s="1106"/>
      <c r="I20" s="1106"/>
      <c r="J20" s="1106"/>
      <c r="K20" s="1106"/>
      <c r="L20" s="1106"/>
      <c r="M20" s="1106"/>
      <c r="N20" s="1106"/>
      <c r="O20" s="1106"/>
      <c r="P20" s="1106"/>
      <c r="Q20" s="1106"/>
    </row>
    <row r="21" spans="2:17" s="339" customFormat="1" ht="21" customHeight="1">
      <c r="B21" s="355" t="s">
        <v>885</v>
      </c>
      <c r="C21" s="923" t="s">
        <v>886</v>
      </c>
      <c r="D21" s="292"/>
      <c r="E21" s="1106"/>
      <c r="F21" s="1106"/>
      <c r="G21" s="1106"/>
      <c r="H21" s="1106"/>
      <c r="I21" s="1106"/>
      <c r="J21" s="1106"/>
      <c r="K21" s="1106"/>
      <c r="L21" s="1106"/>
      <c r="M21" s="1106"/>
      <c r="N21" s="1106"/>
      <c r="O21" s="1106"/>
      <c r="P21" s="1106"/>
      <c r="Q21" s="1106"/>
    </row>
    <row r="22" spans="2:17" s="14" customFormat="1" ht="15.75" customHeight="1">
      <c r="B22" s="124"/>
      <c r="C22" s="125"/>
      <c r="D22" s="832"/>
      <c r="E22" s="832"/>
      <c r="F22" s="832"/>
      <c r="G22" s="832"/>
      <c r="H22" s="832"/>
      <c r="I22" s="832"/>
      <c r="J22" s="832"/>
      <c r="K22" s="832"/>
      <c r="L22" s="832"/>
      <c r="M22" s="832"/>
      <c r="N22" s="832"/>
      <c r="O22" s="832"/>
      <c r="P22" s="832"/>
      <c r="Q22" s="832"/>
    </row>
    <row r="23" spans="2:17" s="14" customFormat="1" ht="23.25" customHeight="1">
      <c r="B23" s="1123"/>
      <c r="C23" s="1123"/>
      <c r="D23" s="832"/>
      <c r="E23" s="832"/>
      <c r="F23" s="832"/>
      <c r="G23" s="832"/>
      <c r="H23" s="832"/>
      <c r="I23" s="832"/>
      <c r="J23" s="832"/>
      <c r="K23" s="832"/>
      <c r="L23" s="832"/>
      <c r="M23" s="832"/>
      <c r="N23" s="832"/>
      <c r="O23" s="832"/>
      <c r="P23" s="832"/>
      <c r="Q23" s="832"/>
    </row>
    <row r="24" spans="2:17" s="14" customFormat="1" ht="22.5" customHeight="1">
      <c r="B24" s="90" t="s">
        <v>887</v>
      </c>
      <c r="C24" s="90"/>
      <c r="D24" s="351"/>
      <c r="E24" s="832"/>
      <c r="F24" s="832"/>
      <c r="G24" s="832"/>
      <c r="H24" s="832"/>
      <c r="I24" s="832"/>
      <c r="J24" s="832"/>
      <c r="K24" s="832"/>
      <c r="L24" s="832"/>
      <c r="M24" s="832"/>
      <c r="N24" s="832"/>
      <c r="O24" s="832"/>
      <c r="P24" s="832"/>
      <c r="Q24" s="832"/>
    </row>
    <row r="25" spans="2:17" s="3" customFormat="1" ht="15.75" customHeight="1">
      <c r="B25" s="684"/>
      <c r="C25" s="684"/>
      <c r="D25" s="684"/>
      <c r="E25" s="684"/>
      <c r="F25" s="684"/>
      <c r="G25" s="684"/>
      <c r="H25" s="684"/>
      <c r="I25" s="684"/>
      <c r="J25" s="684"/>
      <c r="K25" s="684"/>
      <c r="L25" s="684"/>
      <c r="M25" s="684"/>
      <c r="N25" s="684"/>
      <c r="O25" s="684"/>
      <c r="P25" s="684"/>
      <c r="Q25" s="684"/>
    </row>
    <row r="26" spans="2:17" s="3" customFormat="1" ht="42" customHeight="1">
      <c r="B26" s="1268" t="s">
        <v>888</v>
      </c>
      <c r="C26" s="1268"/>
      <c r="D26" s="1268"/>
      <c r="E26" s="1268"/>
      <c r="F26" s="1268"/>
      <c r="G26" s="1268"/>
      <c r="H26" s="1268"/>
      <c r="I26" s="1268"/>
      <c r="J26" s="1268"/>
      <c r="K26" s="1268"/>
      <c r="L26" s="1268"/>
      <c r="M26" s="1268"/>
      <c r="N26" s="463"/>
      <c r="O26" s="463"/>
      <c r="P26" s="463"/>
      <c r="Q26" s="463"/>
    </row>
    <row r="27" spans="2:17" s="3" customFormat="1" ht="15.75" customHeight="1">
      <c r="B27" s="684"/>
      <c r="C27" s="684"/>
      <c r="D27" s="684"/>
      <c r="E27" s="684"/>
      <c r="F27" s="684"/>
      <c r="G27" s="684"/>
      <c r="H27" s="684"/>
      <c r="I27" s="684"/>
      <c r="J27" s="684"/>
      <c r="K27" s="684"/>
      <c r="L27" s="684"/>
      <c r="M27" s="684"/>
      <c r="N27" s="684"/>
      <c r="O27" s="684"/>
      <c r="P27" s="684"/>
      <c r="Q27" s="684"/>
    </row>
    <row r="28" spans="2:17" s="14" customFormat="1" ht="44.25" customHeight="1">
      <c r="B28" s="832"/>
      <c r="C28" s="188" t="str">
        <f>'1.  LRAMVA Summary'!R53</f>
        <v>Total</v>
      </c>
      <c r="D28" s="188" t="str">
        <f>'1.  LRAMVA Summary'!D53</f>
        <v>Residential - VRZ</v>
      </c>
      <c r="E28" s="188" t="str">
        <f>'1.  LRAMVA Summary'!E53</f>
        <v>GS&lt;50 kW - VRZ</v>
      </c>
      <c r="F28" s="188" t="str">
        <f>'1.  LRAMVA Summary'!F53</f>
        <v>GS 50 to 2,999 kW - VRZ</v>
      </c>
      <c r="G28" s="188" t="str">
        <f>'1.  LRAMVA Summary'!G53</f>
        <v>GS 3,000 to 4,999 kW - VRZ</v>
      </c>
      <c r="H28" s="188" t="str">
        <f>'1.  LRAMVA Summary'!H53</f>
        <v>Large Use - VRZ</v>
      </c>
      <c r="I28" s="188" t="str">
        <f>'1.  LRAMVA Summary'!I53</f>
        <v>Unmetered Scattered Load - VRZ</v>
      </c>
      <c r="J28" s="188" t="str">
        <f>'1.  LRAMVA Summary'!J53</f>
        <v>Sentinel Lighting - VRZ</v>
      </c>
      <c r="K28" s="188" t="str">
        <f>'1.  LRAMVA Summary'!K53</f>
        <v>Street Lighting - VRZ</v>
      </c>
      <c r="L28" s="188" t="str">
        <f>'1.  LRAMVA Summary'!L53</f>
        <v>Residential - WRZ</v>
      </c>
      <c r="M28" s="188" t="str">
        <f>'1.  LRAMVA Summary'!M53</f>
        <v>GS&lt;50 kW - WRZ</v>
      </c>
      <c r="N28" s="188" t="str">
        <f>'1.  LRAMVA Summary'!N53</f>
        <v>GS&gt;50 kw - WRZ</v>
      </c>
      <c r="O28" s="188" t="str">
        <f>'1.  LRAMVA Summary'!O53</f>
        <v>Street Lighting - WRZ</v>
      </c>
      <c r="P28" s="188" t="str">
        <f>'1.  LRAMVA Summary'!P53</f>
        <v/>
      </c>
      <c r="Q28" s="188" t="str">
        <f>'1.  LRAMVA Summary'!Q53</f>
        <v/>
      </c>
    </row>
    <row r="29" spans="2:17" s="3" customFormat="1" ht="15.75" customHeight="1">
      <c r="B29" s="64"/>
      <c r="C29" s="431"/>
      <c r="D29" s="432" t="str">
        <f>'1.  LRAMVA Summary'!D54</f>
        <v>kWh</v>
      </c>
      <c r="E29" s="432" t="str">
        <f>'1.  LRAMVA Summary'!E54</f>
        <v>kWh</v>
      </c>
      <c r="F29" s="432" t="str">
        <f>'1.  LRAMVA Summary'!F54</f>
        <v>kWh</v>
      </c>
      <c r="G29" s="432" t="str">
        <f>'1.  LRAMVA Summary'!G54</f>
        <v>kWh</v>
      </c>
      <c r="H29" s="432" t="str">
        <f>'1.  LRAMVA Summary'!H54</f>
        <v>kWh</v>
      </c>
      <c r="I29" s="432" t="str">
        <f>'1.  LRAMVA Summary'!I54</f>
        <v>kWh</v>
      </c>
      <c r="J29" s="432" t="str">
        <f>'1.  LRAMVA Summary'!J54</f>
        <v>kWh</v>
      </c>
      <c r="K29" s="432" t="str">
        <f>'1.  LRAMVA Summary'!K54</f>
        <v>kWh</v>
      </c>
      <c r="L29" s="432" t="str">
        <f>'1.  LRAMVA Summary'!L54</f>
        <v>kWh</v>
      </c>
      <c r="M29" s="432" t="str">
        <f>'1.  LRAMVA Summary'!M54</f>
        <v>kWh</v>
      </c>
      <c r="N29" s="432" t="str">
        <f>'1.  LRAMVA Summary'!N54</f>
        <v>kWh</v>
      </c>
      <c r="O29" s="432" t="str">
        <f>'1.  LRAMVA Summary'!O54</f>
        <v>kWh</v>
      </c>
      <c r="P29" s="432">
        <f>'1.  LRAMVA Summary'!P54</f>
        <v>0</v>
      </c>
      <c r="Q29" s="433">
        <f>'1.  LRAMVA Summary'!Q54</f>
        <v>0</v>
      </c>
    </row>
    <row r="30" spans="2:17" s="352" customFormat="1" ht="15.75" customHeight="1">
      <c r="B30" s="1117" t="s">
        <v>106</v>
      </c>
      <c r="C30" s="1118">
        <f>SUM(D30:Q30)</f>
        <v>0</v>
      </c>
      <c r="D30" s="1124"/>
      <c r="E30" s="1124"/>
      <c r="F30" s="1124"/>
      <c r="G30" s="1124"/>
      <c r="H30" s="1124"/>
      <c r="I30" s="1124"/>
      <c r="J30" s="1124"/>
      <c r="K30" s="1124"/>
      <c r="L30" s="1124"/>
      <c r="M30" s="1124"/>
      <c r="N30" s="1124"/>
      <c r="O30" s="1124"/>
      <c r="P30" s="1124"/>
      <c r="Q30" s="350"/>
    </row>
    <row r="31" spans="2:17" s="352" customFormat="1" ht="15" customHeight="1">
      <c r="B31" s="1117" t="s">
        <v>116</v>
      </c>
      <c r="C31" s="1118">
        <f>SUM(D31:Q31)</f>
        <v>0</v>
      </c>
      <c r="D31" s="350"/>
      <c r="E31" s="350"/>
      <c r="F31" s="350"/>
      <c r="G31" s="350"/>
      <c r="H31" s="350"/>
      <c r="I31" s="350"/>
      <c r="J31" s="350"/>
      <c r="K31" s="350"/>
      <c r="L31" s="350"/>
      <c r="M31" s="350"/>
      <c r="N31" s="350"/>
      <c r="O31" s="350"/>
      <c r="P31" s="350"/>
      <c r="Q31" s="350"/>
    </row>
    <row r="32" spans="2:17" s="14" customFormat="1" ht="15.75" customHeight="1">
      <c r="B32" s="832"/>
      <c r="C32" s="832"/>
      <c r="D32" s="832"/>
      <c r="E32" s="832"/>
      <c r="F32" s="832"/>
      <c r="G32" s="832"/>
      <c r="H32" s="832"/>
      <c r="I32" s="832"/>
      <c r="J32" s="832"/>
      <c r="K32" s="832"/>
      <c r="L32" s="832"/>
      <c r="M32" s="832"/>
      <c r="N32" s="832"/>
      <c r="O32" s="832"/>
      <c r="P32" s="832"/>
      <c r="Q32" s="832"/>
    </row>
    <row r="33" spans="2:18" s="19" customFormat="1" ht="15.75" customHeight="1">
      <c r="B33" s="142" t="s">
        <v>882</v>
      </c>
      <c r="C33" s="1122"/>
      <c r="D33" s="1122">
        <f>IF(D29="kw",HLOOKUP(D29,D29:D31,3,FALSE),HLOOKUP(D29,D29:D31,2,FALSE))</f>
        <v>0</v>
      </c>
      <c r="E33" s="1122">
        <f>IF(E29="kw",HLOOKUP(E29,E29:E31,3,FALSE),HLOOKUP(E29,E29:E31,2,FALSE))</f>
        <v>0</v>
      </c>
      <c r="F33" s="1122">
        <f>IF(F29="kw",HLOOKUP(F29,F29:F31,3,FALSE),HLOOKUP(F29,F29:F31,2,FALSE))</f>
        <v>0</v>
      </c>
      <c r="G33" s="1122">
        <f>IF(G29="kw",HLOOKUP(G29,G29:G31,3,FALSE),HLOOKUP(G29,G29:G31,2,FALSE))</f>
        <v>0</v>
      </c>
      <c r="H33" s="1122">
        <f t="shared" ref="H33:Q33" si="2">IF(H29="kw",HLOOKUP(H29,H29:H31,3,FALSE),HLOOKUP(H29,H29:H31,2,FALSE))</f>
        <v>0</v>
      </c>
      <c r="I33" s="1122">
        <f t="shared" si="2"/>
        <v>0</v>
      </c>
      <c r="J33" s="1122">
        <f t="shared" si="2"/>
        <v>0</v>
      </c>
      <c r="K33" s="1122">
        <f t="shared" si="2"/>
        <v>0</v>
      </c>
      <c r="L33" s="1122">
        <f t="shared" si="2"/>
        <v>0</v>
      </c>
      <c r="M33" s="1122">
        <f t="shared" si="2"/>
        <v>0</v>
      </c>
      <c r="N33" s="1122">
        <f t="shared" si="2"/>
        <v>0</v>
      </c>
      <c r="O33" s="1122">
        <f t="shared" si="2"/>
        <v>0</v>
      </c>
      <c r="P33" s="1122">
        <f t="shared" si="2"/>
        <v>0</v>
      </c>
      <c r="Q33" s="1122">
        <f t="shared" si="2"/>
        <v>0</v>
      </c>
      <c r="R33" s="1085"/>
    </row>
    <row r="34" spans="2:18" s="3" customFormat="1" ht="15.75" customHeight="1">
      <c r="B34" s="55"/>
      <c r="C34" s="55"/>
      <c r="D34" s="55"/>
      <c r="E34" s="55"/>
      <c r="F34" s="55"/>
      <c r="G34" s="55"/>
      <c r="H34" s="55"/>
      <c r="I34" s="55"/>
      <c r="J34" s="55"/>
      <c r="K34" s="55"/>
      <c r="L34" s="55"/>
      <c r="M34" s="55"/>
      <c r="N34" s="55"/>
      <c r="O34" s="55"/>
      <c r="P34" s="55"/>
      <c r="Q34" s="55"/>
      <c r="R34" s="684"/>
    </row>
    <row r="35" spans="2:18" s="3" customFormat="1" ht="15.75" customHeight="1">
      <c r="B35" s="355" t="s">
        <v>883</v>
      </c>
      <c r="C35" s="292"/>
      <c r="D35" s="292"/>
      <c r="E35" s="55"/>
      <c r="F35" s="55"/>
      <c r="G35" s="55"/>
      <c r="H35" s="55"/>
      <c r="I35" s="55"/>
      <c r="J35" s="55"/>
      <c r="K35" s="55"/>
      <c r="L35" s="55"/>
      <c r="M35" s="55"/>
      <c r="N35" s="55"/>
      <c r="O35" s="55"/>
      <c r="P35" s="55"/>
      <c r="Q35" s="55"/>
      <c r="R35" s="684"/>
    </row>
    <row r="36" spans="2:18" s="339" customFormat="1" ht="21" customHeight="1">
      <c r="B36" s="355" t="s">
        <v>885</v>
      </c>
      <c r="C36" s="292" t="s">
        <v>889</v>
      </c>
      <c r="D36" s="292"/>
      <c r="E36" s="1106"/>
      <c r="F36" s="1106"/>
      <c r="G36" s="1106"/>
      <c r="H36" s="1106"/>
      <c r="I36" s="1106"/>
      <c r="J36" s="1106"/>
      <c r="K36" s="1106"/>
      <c r="L36" s="1106"/>
      <c r="M36" s="1106"/>
      <c r="N36" s="1106"/>
      <c r="O36" s="1106"/>
      <c r="P36" s="1106"/>
      <c r="Q36" s="1106"/>
      <c r="R36" s="1106"/>
    </row>
    <row r="37" spans="2:18" s="14" customFormat="1" ht="15.75" customHeight="1">
      <c r="B37" s="124"/>
      <c r="C37" s="125"/>
      <c r="D37" s="832"/>
      <c r="E37" s="832"/>
      <c r="F37" s="832"/>
      <c r="G37" s="832"/>
      <c r="H37" s="832"/>
      <c r="I37" s="832"/>
      <c r="J37" s="832"/>
      <c r="K37" s="832"/>
      <c r="L37" s="832"/>
      <c r="M37" s="832"/>
      <c r="N37" s="832"/>
      <c r="O37" s="832"/>
      <c r="P37" s="832"/>
      <c r="Q37" s="832"/>
      <c r="R37" s="832"/>
    </row>
    <row r="38" spans="2:18" s="14" customFormat="1" ht="15.75" customHeight="1">
      <c r="B38" s="124"/>
      <c r="C38" s="124"/>
      <c r="D38" s="832"/>
      <c r="E38" s="832"/>
      <c r="F38" s="832"/>
      <c r="G38" s="832"/>
      <c r="H38" s="832"/>
      <c r="I38" s="832"/>
      <c r="J38" s="832"/>
      <c r="K38" s="832"/>
      <c r="L38" s="832"/>
      <c r="M38" s="832"/>
      <c r="N38" s="832"/>
      <c r="O38" s="832"/>
      <c r="P38" s="832"/>
      <c r="Q38" s="832"/>
      <c r="R38" s="832"/>
    </row>
    <row r="39" spans="2:18" s="3" customFormat="1" ht="15.75">
      <c r="B39" s="90" t="s">
        <v>890</v>
      </c>
      <c r="C39" s="27"/>
      <c r="D39" s="26"/>
      <c r="E39" s="29"/>
      <c r="F39" s="30"/>
      <c r="G39" s="684"/>
      <c r="H39" s="684"/>
      <c r="I39" s="684"/>
      <c r="J39" s="684"/>
      <c r="K39" s="684"/>
      <c r="L39" s="684"/>
      <c r="M39" s="684"/>
      <c r="N39" s="684"/>
      <c r="O39" s="684"/>
      <c r="P39" s="684"/>
      <c r="Q39" s="684"/>
      <c r="R39" s="684"/>
    </row>
    <row r="40" spans="2:18" s="4" customFormat="1" ht="39" customHeight="1">
      <c r="B40" s="1268" t="s">
        <v>891</v>
      </c>
      <c r="C40" s="1268"/>
      <c r="D40" s="1268"/>
      <c r="E40" s="1268"/>
      <c r="F40" s="1268"/>
      <c r="G40" s="1268"/>
      <c r="H40" s="1268"/>
      <c r="I40" s="1268"/>
      <c r="J40" s="1268"/>
      <c r="K40" s="1268"/>
      <c r="L40" s="1268"/>
      <c r="M40" s="1268"/>
      <c r="N40" s="463"/>
      <c r="O40" s="463"/>
      <c r="P40" s="463"/>
      <c r="Q40" s="463"/>
    </row>
    <row r="41" spans="2:18" s="3" customFormat="1" ht="16.5" customHeight="1">
      <c r="B41" s="10"/>
      <c r="C41" s="10"/>
      <c r="D41" s="16"/>
      <c r="E41" s="684"/>
      <c r="F41" s="684"/>
      <c r="G41" s="684"/>
      <c r="H41" s="684"/>
      <c r="I41" s="684"/>
      <c r="J41" s="684"/>
      <c r="K41" s="684"/>
      <c r="L41" s="684"/>
      <c r="M41" s="684"/>
      <c r="N41" s="684"/>
      <c r="O41" s="684"/>
      <c r="P41" s="684"/>
      <c r="Q41" s="684"/>
      <c r="R41" s="684"/>
    </row>
    <row r="42" spans="2:18" s="14" customFormat="1" ht="56.25" customHeight="1">
      <c r="B42" s="188" t="s">
        <v>99</v>
      </c>
      <c r="C42" s="188" t="s">
        <v>892</v>
      </c>
      <c r="D42" s="188" t="str">
        <f>'1.  LRAMVA Summary'!D53</f>
        <v>Residential - VRZ</v>
      </c>
      <c r="E42" s="188" t="str">
        <f>'1.  LRAMVA Summary'!E53</f>
        <v>GS&lt;50 kW - VRZ</v>
      </c>
      <c r="F42" s="188" t="str">
        <f>'1.  LRAMVA Summary'!F53</f>
        <v>GS 50 to 2,999 kW - VRZ</v>
      </c>
      <c r="G42" s="188" t="str">
        <f>'1.  LRAMVA Summary'!G53</f>
        <v>GS 3,000 to 4,999 kW - VRZ</v>
      </c>
      <c r="H42" s="188" t="str">
        <f>'1.  LRAMVA Summary'!H53</f>
        <v>Large Use - VRZ</v>
      </c>
      <c r="I42" s="188" t="str">
        <f>'1.  LRAMVA Summary'!I53</f>
        <v>Unmetered Scattered Load - VRZ</v>
      </c>
      <c r="J42" s="188" t="str">
        <f>'1.  LRAMVA Summary'!J53</f>
        <v>Sentinel Lighting - VRZ</v>
      </c>
      <c r="K42" s="188" t="str">
        <f>'1.  LRAMVA Summary'!K53</f>
        <v>Street Lighting - VRZ</v>
      </c>
      <c r="L42" s="188" t="str">
        <f>'1.  LRAMVA Summary'!L53</f>
        <v>Residential - WRZ</v>
      </c>
      <c r="M42" s="188" t="str">
        <f>'1.  LRAMVA Summary'!M53</f>
        <v>GS&lt;50 kW - WRZ</v>
      </c>
      <c r="N42" s="188" t="str">
        <f>'1.  LRAMVA Summary'!N53</f>
        <v>GS&gt;50 kw - WRZ</v>
      </c>
      <c r="O42" s="188" t="str">
        <f>'1.  LRAMVA Summary'!O53</f>
        <v>Street Lighting - WRZ</v>
      </c>
      <c r="P42" s="188" t="str">
        <f>'1.  LRAMVA Summary'!P53</f>
        <v/>
      </c>
      <c r="Q42" s="188" t="str">
        <f>'1.  LRAMVA Summary'!Q53</f>
        <v/>
      </c>
      <c r="R42" s="143"/>
    </row>
    <row r="43" spans="2:18" s="113" customFormat="1" ht="18" customHeight="1">
      <c r="B43" s="434"/>
      <c r="C43" s="435"/>
      <c r="D43" s="436" t="str">
        <f>'1.  LRAMVA Summary'!D54</f>
        <v>kWh</v>
      </c>
      <c r="E43" s="436" t="str">
        <f>'1.  LRAMVA Summary'!E54</f>
        <v>kWh</v>
      </c>
      <c r="F43" s="436" t="str">
        <f>'1.  LRAMVA Summary'!F54</f>
        <v>kWh</v>
      </c>
      <c r="G43" s="436" t="str">
        <f>'1.  LRAMVA Summary'!G54</f>
        <v>kWh</v>
      </c>
      <c r="H43" s="436" t="str">
        <f>'1.  LRAMVA Summary'!H54</f>
        <v>kWh</v>
      </c>
      <c r="I43" s="436" t="str">
        <f>'1.  LRAMVA Summary'!I54</f>
        <v>kWh</v>
      </c>
      <c r="J43" s="436" t="str">
        <f>'1.  LRAMVA Summary'!J54</f>
        <v>kWh</v>
      </c>
      <c r="K43" s="436" t="str">
        <f>'1.  LRAMVA Summary'!K54</f>
        <v>kWh</v>
      </c>
      <c r="L43" s="436" t="str">
        <f>'1.  LRAMVA Summary'!L54</f>
        <v>kWh</v>
      </c>
      <c r="M43" s="436" t="str">
        <f>'1.  LRAMVA Summary'!M54</f>
        <v>kWh</v>
      </c>
      <c r="N43" s="436" t="str">
        <f>'1.  LRAMVA Summary'!N54</f>
        <v>kWh</v>
      </c>
      <c r="O43" s="436" t="str">
        <f>'1.  LRAMVA Summary'!O54</f>
        <v>kWh</v>
      </c>
      <c r="P43" s="436">
        <f>'1.  LRAMVA Summary'!P54</f>
        <v>0</v>
      </c>
      <c r="Q43" s="437">
        <f>'1.  LRAMVA Summary'!Q54</f>
        <v>0</v>
      </c>
      <c r="R43" s="126"/>
    </row>
    <row r="44" spans="2:18" s="14" customFormat="1" ht="15.75">
      <c r="B44" s="1125">
        <v>2011</v>
      </c>
      <c r="C44" s="1126"/>
      <c r="D44" s="1127">
        <f t="shared" ref="D44:Q44" si="3">IF(ISBLANK($C$44),0,IF($C44=$D$9,HLOOKUP(D43,D14:D18,5,FALSE),HLOOKUP(D43,D29:D33,5,FALSE)))</f>
        <v>0</v>
      </c>
      <c r="E44" s="1127">
        <f>IF(ISBLANK($C$44),0,IF($C44=$D$9,HLOOKUP(E43,E14:E18,5,FALSE),HLOOKUP(E43,E29:E33,5,FALSE)))</f>
        <v>0</v>
      </c>
      <c r="F44" s="1127">
        <f t="shared" si="3"/>
        <v>0</v>
      </c>
      <c r="G44" s="1127">
        <f t="shared" si="3"/>
        <v>0</v>
      </c>
      <c r="H44" s="1127">
        <f t="shared" si="3"/>
        <v>0</v>
      </c>
      <c r="I44" s="1127">
        <f t="shared" si="3"/>
        <v>0</v>
      </c>
      <c r="J44" s="1127">
        <f t="shared" si="3"/>
        <v>0</v>
      </c>
      <c r="K44" s="1127">
        <f t="shared" si="3"/>
        <v>0</v>
      </c>
      <c r="L44" s="1127">
        <f t="shared" si="3"/>
        <v>0</v>
      </c>
      <c r="M44" s="1127">
        <f t="shared" si="3"/>
        <v>0</v>
      </c>
      <c r="N44" s="1127">
        <f t="shared" si="3"/>
        <v>0</v>
      </c>
      <c r="O44" s="1127">
        <f t="shared" si="3"/>
        <v>0</v>
      </c>
      <c r="P44" s="1127">
        <f t="shared" si="3"/>
        <v>0</v>
      </c>
      <c r="Q44" s="1127">
        <f t="shared" si="3"/>
        <v>0</v>
      </c>
      <c r="R44" s="144"/>
    </row>
    <row r="45" spans="2:18" s="14" customFormat="1" ht="15.75">
      <c r="B45" s="1125">
        <v>2012</v>
      </c>
      <c r="C45" s="1126"/>
      <c r="D45" s="1127">
        <f t="shared" ref="D45:Q45" si="4">IF(ISBLANK($C$45),0,IF($C$45=$D$9,HLOOKUP(D43,D14:D18,5,FALSE),HLOOKUP(D43,D29:D33,5,FALSE)))</f>
        <v>0</v>
      </c>
      <c r="E45" s="1127">
        <f t="shared" si="4"/>
        <v>0</v>
      </c>
      <c r="F45" s="1127">
        <f t="shared" si="4"/>
        <v>0</v>
      </c>
      <c r="G45" s="1127">
        <f t="shared" si="4"/>
        <v>0</v>
      </c>
      <c r="H45" s="1127">
        <f t="shared" si="4"/>
        <v>0</v>
      </c>
      <c r="I45" s="1127">
        <f t="shared" si="4"/>
        <v>0</v>
      </c>
      <c r="J45" s="1127">
        <f t="shared" si="4"/>
        <v>0</v>
      </c>
      <c r="K45" s="1127">
        <f t="shared" si="4"/>
        <v>0</v>
      </c>
      <c r="L45" s="1127">
        <f t="shared" si="4"/>
        <v>0</v>
      </c>
      <c r="M45" s="1127">
        <f t="shared" si="4"/>
        <v>0</v>
      </c>
      <c r="N45" s="1127">
        <f t="shared" si="4"/>
        <v>0</v>
      </c>
      <c r="O45" s="1127">
        <f t="shared" si="4"/>
        <v>0</v>
      </c>
      <c r="P45" s="1127">
        <f t="shared" si="4"/>
        <v>0</v>
      </c>
      <c r="Q45" s="1127">
        <f t="shared" si="4"/>
        <v>0</v>
      </c>
      <c r="R45" s="832"/>
    </row>
    <row r="46" spans="2:18" s="14" customFormat="1" ht="15.75">
      <c r="B46" s="1125">
        <v>2013</v>
      </c>
      <c r="C46" s="1126"/>
      <c r="D46" s="1127">
        <f t="shared" ref="D46:Q46" si="5">IF(ISBLANK($C$46),0,IF($C$46=$D$9,HLOOKUP(D43,D14:D18,5,FALSE),HLOOKUP(D43,D29:D33,5,FALSE)))</f>
        <v>0</v>
      </c>
      <c r="E46" s="1127">
        <f t="shared" si="5"/>
        <v>0</v>
      </c>
      <c r="F46" s="1127">
        <f t="shared" si="5"/>
        <v>0</v>
      </c>
      <c r="G46" s="1127">
        <f t="shared" si="5"/>
        <v>0</v>
      </c>
      <c r="H46" s="1127">
        <f t="shared" si="5"/>
        <v>0</v>
      </c>
      <c r="I46" s="1127">
        <f t="shared" si="5"/>
        <v>0</v>
      </c>
      <c r="J46" s="1127">
        <f t="shared" si="5"/>
        <v>0</v>
      </c>
      <c r="K46" s="1127">
        <f t="shared" si="5"/>
        <v>0</v>
      </c>
      <c r="L46" s="1127">
        <f t="shared" si="5"/>
        <v>0</v>
      </c>
      <c r="M46" s="1127">
        <f t="shared" si="5"/>
        <v>0</v>
      </c>
      <c r="N46" s="1127">
        <f t="shared" si="5"/>
        <v>0</v>
      </c>
      <c r="O46" s="1127">
        <f t="shared" si="5"/>
        <v>0</v>
      </c>
      <c r="P46" s="1127">
        <f t="shared" si="5"/>
        <v>0</v>
      </c>
      <c r="Q46" s="1127">
        <f t="shared" si="5"/>
        <v>0</v>
      </c>
      <c r="R46" s="832"/>
    </row>
    <row r="47" spans="2:18" s="14" customFormat="1" ht="15.75">
      <c r="B47" s="1125">
        <v>2014</v>
      </c>
      <c r="C47" s="1126">
        <v>2014</v>
      </c>
      <c r="D47" s="1127">
        <f t="shared" ref="D47:Q47" si="6">IF(ISBLANK($C$47),0,IF($C$47=$D$9,HLOOKUP(D43,D14:D18,5,FALSE),HLOOKUP(D43,D29:D33,5,FALSE)))</f>
        <v>8884182</v>
      </c>
      <c r="E47" s="1127">
        <f t="shared" si="6"/>
        <v>7652150</v>
      </c>
      <c r="F47" s="1127">
        <f t="shared" si="6"/>
        <v>27955828</v>
      </c>
      <c r="G47" s="1127">
        <f t="shared" si="6"/>
        <v>90093</v>
      </c>
      <c r="H47" s="1127">
        <f t="shared" si="6"/>
        <v>659732</v>
      </c>
      <c r="I47" s="1127">
        <f t="shared" si="6"/>
        <v>0</v>
      </c>
      <c r="J47" s="1127">
        <f t="shared" si="6"/>
        <v>0</v>
      </c>
      <c r="K47" s="1127">
        <f t="shared" si="6"/>
        <v>0</v>
      </c>
      <c r="L47" s="1127">
        <f t="shared" si="6"/>
        <v>0</v>
      </c>
      <c r="M47" s="1127">
        <f t="shared" si="6"/>
        <v>0</v>
      </c>
      <c r="N47" s="1127">
        <f t="shared" si="6"/>
        <v>0</v>
      </c>
      <c r="O47" s="1127">
        <f t="shared" si="6"/>
        <v>0</v>
      </c>
      <c r="P47" s="1127">
        <f t="shared" si="6"/>
        <v>0</v>
      </c>
      <c r="Q47" s="1127">
        <f t="shared" si="6"/>
        <v>0</v>
      </c>
      <c r="R47" s="832"/>
    </row>
    <row r="48" spans="2:18" s="14" customFormat="1" ht="15.75">
      <c r="B48" s="1125">
        <v>2015</v>
      </c>
      <c r="C48" s="1126">
        <v>2014</v>
      </c>
      <c r="D48" s="1127">
        <f t="shared" ref="D48:Q48" si="7">IF(ISBLANK($C$48),0,IF($C$48=$D$9,HLOOKUP(D43,D14:D18,5,FALSE),HLOOKUP(D43,D29:D33,5,FALSE)))</f>
        <v>8884182</v>
      </c>
      <c r="E48" s="1127">
        <f t="shared" si="7"/>
        <v>7652150</v>
      </c>
      <c r="F48" s="1127">
        <f t="shared" si="7"/>
        <v>27955828</v>
      </c>
      <c r="G48" s="1127">
        <f t="shared" si="7"/>
        <v>90093</v>
      </c>
      <c r="H48" s="1127">
        <f t="shared" si="7"/>
        <v>659732</v>
      </c>
      <c r="I48" s="1127">
        <f t="shared" si="7"/>
        <v>0</v>
      </c>
      <c r="J48" s="1127">
        <f t="shared" si="7"/>
        <v>0</v>
      </c>
      <c r="K48" s="1127">
        <f t="shared" si="7"/>
        <v>0</v>
      </c>
      <c r="L48" s="1127">
        <f t="shared" si="7"/>
        <v>0</v>
      </c>
      <c r="M48" s="1127">
        <f t="shared" si="7"/>
        <v>0</v>
      </c>
      <c r="N48" s="1127">
        <f t="shared" si="7"/>
        <v>0</v>
      </c>
      <c r="O48" s="1127">
        <f t="shared" si="7"/>
        <v>0</v>
      </c>
      <c r="P48" s="1127">
        <f t="shared" si="7"/>
        <v>0</v>
      </c>
      <c r="Q48" s="1127">
        <f t="shared" si="7"/>
        <v>0</v>
      </c>
      <c r="R48" s="832"/>
    </row>
    <row r="49" spans="2:17" s="14" customFormat="1" ht="15.75">
      <c r="B49" s="1125">
        <v>2016</v>
      </c>
      <c r="C49" s="1126">
        <v>2014</v>
      </c>
      <c r="D49" s="1127">
        <f t="shared" ref="D49:Q49" si="8">IF(ISBLANK($C$49),0,IF($C$49=$D$9,HLOOKUP(D43,D14:D18,5,FALSE),HLOOKUP(D43,D29:D33,5,FALSE)))</f>
        <v>8884182</v>
      </c>
      <c r="E49" s="1127">
        <f t="shared" si="8"/>
        <v>7652150</v>
      </c>
      <c r="F49" s="1127">
        <f t="shared" si="8"/>
        <v>27955828</v>
      </c>
      <c r="G49" s="1127">
        <f t="shared" si="8"/>
        <v>90093</v>
      </c>
      <c r="H49" s="1127">
        <f t="shared" si="8"/>
        <v>659732</v>
      </c>
      <c r="I49" s="1127">
        <f t="shared" si="8"/>
        <v>0</v>
      </c>
      <c r="J49" s="1127">
        <f t="shared" si="8"/>
        <v>0</v>
      </c>
      <c r="K49" s="1127">
        <f t="shared" si="8"/>
        <v>0</v>
      </c>
      <c r="L49" s="1127">
        <f t="shared" si="8"/>
        <v>0</v>
      </c>
      <c r="M49" s="1127">
        <f t="shared" si="8"/>
        <v>0</v>
      </c>
      <c r="N49" s="1127">
        <f t="shared" si="8"/>
        <v>0</v>
      </c>
      <c r="O49" s="1127">
        <f t="shared" si="8"/>
        <v>0</v>
      </c>
      <c r="P49" s="1127">
        <f t="shared" si="8"/>
        <v>0</v>
      </c>
      <c r="Q49" s="1127">
        <f t="shared" si="8"/>
        <v>0</v>
      </c>
    </row>
    <row r="50" spans="2:17" s="14" customFormat="1" ht="15.75">
      <c r="B50" s="1125">
        <v>2017</v>
      </c>
      <c r="C50" s="1126">
        <v>2014</v>
      </c>
      <c r="D50" s="1127">
        <f t="shared" ref="D50:I50" si="9">IF(ISBLANK($C$50),0,IF($C$50=$D$9,HLOOKUP(D43,D14:D18,5,FALSE),HLOOKUP(D43,D29:D33,5,FALSE)))</f>
        <v>8884182</v>
      </c>
      <c r="E50" s="1127">
        <f t="shared" si="9"/>
        <v>7652150</v>
      </c>
      <c r="F50" s="1127">
        <f t="shared" si="9"/>
        <v>27955828</v>
      </c>
      <c r="G50" s="1127">
        <f t="shared" si="9"/>
        <v>90093</v>
      </c>
      <c r="H50" s="1127">
        <f t="shared" si="9"/>
        <v>659732</v>
      </c>
      <c r="I50" s="1127">
        <f t="shared" si="9"/>
        <v>0</v>
      </c>
      <c r="J50" s="1127">
        <f t="shared" ref="J50:Q50" si="10">IF(ISBLANK($C$50),0,IF($C$50=$D$9,HLOOKUP(J43,J14:J18,5,FALSE),HLOOKUP(J43,J29:J33,5,FALSE)))</f>
        <v>0</v>
      </c>
      <c r="K50" s="1127">
        <f t="shared" si="10"/>
        <v>0</v>
      </c>
      <c r="L50" s="1127">
        <f t="shared" si="10"/>
        <v>0</v>
      </c>
      <c r="M50" s="1127">
        <f t="shared" si="10"/>
        <v>0</v>
      </c>
      <c r="N50" s="1127">
        <f t="shared" si="10"/>
        <v>0</v>
      </c>
      <c r="O50" s="1127">
        <f t="shared" si="10"/>
        <v>0</v>
      </c>
      <c r="P50" s="1127">
        <f t="shared" si="10"/>
        <v>0</v>
      </c>
      <c r="Q50" s="1127">
        <f t="shared" si="10"/>
        <v>0</v>
      </c>
    </row>
    <row r="51" spans="2:17" s="14" customFormat="1" ht="15.75">
      <c r="B51" s="1125">
        <v>2018</v>
      </c>
      <c r="C51" s="1126">
        <v>2014</v>
      </c>
      <c r="D51" s="1127">
        <f>IF(ISBLANK($C$51),0,IF($C$51=$D$9,HLOOKUP(D43,D14:D18,5,FALSE),HLOOKUP(D43,D29:D33,5,FALSE)))</f>
        <v>8884182</v>
      </c>
      <c r="E51" s="1127">
        <f t="shared" ref="E51:Q51" si="11">IF(ISBLANK($C$51),0,IF($C$51=$D$9,HLOOKUP(E43,E14:E18,5,FALSE),HLOOKUP(E43,E29:E33,5,FALSE)))</f>
        <v>7652150</v>
      </c>
      <c r="F51" s="1127">
        <f t="shared" si="11"/>
        <v>27955828</v>
      </c>
      <c r="G51" s="1127">
        <f t="shared" si="11"/>
        <v>90093</v>
      </c>
      <c r="H51" s="1127">
        <f t="shared" si="11"/>
        <v>659732</v>
      </c>
      <c r="I51" s="1127">
        <f t="shared" si="11"/>
        <v>0</v>
      </c>
      <c r="J51" s="1127">
        <f t="shared" si="11"/>
        <v>0</v>
      </c>
      <c r="K51" s="1127">
        <f t="shared" si="11"/>
        <v>0</v>
      </c>
      <c r="L51" s="1127">
        <f t="shared" si="11"/>
        <v>0</v>
      </c>
      <c r="M51" s="1127">
        <f t="shared" si="11"/>
        <v>0</v>
      </c>
      <c r="N51" s="1127">
        <f t="shared" si="11"/>
        <v>0</v>
      </c>
      <c r="O51" s="1127">
        <f t="shared" si="11"/>
        <v>0</v>
      </c>
      <c r="P51" s="1127">
        <f t="shared" si="11"/>
        <v>0</v>
      </c>
      <c r="Q51" s="1127">
        <f t="shared" si="11"/>
        <v>0</v>
      </c>
    </row>
    <row r="52" spans="2:17" s="14" customFormat="1" ht="15.75">
      <c r="B52" s="1125">
        <v>2019</v>
      </c>
      <c r="C52" s="1126">
        <v>2014</v>
      </c>
      <c r="D52" s="1127">
        <f>IF(ISBLANK($C$52),0,IF($C$52=$D$9,HLOOKUP(D43,D14:D18,5,FALSE),HLOOKUP(D43,D29:D33,5,FALSE)))</f>
        <v>8884182</v>
      </c>
      <c r="E52" s="1127">
        <f t="shared" ref="E52:Q52" si="12">IF(ISBLANK($C$52),0,IF($C$52=$D$9,HLOOKUP(E43,E14:E18,5,FALSE),HLOOKUP(E43,E29:E33,5,FALSE)))</f>
        <v>7652150</v>
      </c>
      <c r="F52" s="1127">
        <f t="shared" si="12"/>
        <v>27955828</v>
      </c>
      <c r="G52" s="1127">
        <f t="shared" si="12"/>
        <v>90093</v>
      </c>
      <c r="H52" s="1127">
        <f t="shared" si="12"/>
        <v>659732</v>
      </c>
      <c r="I52" s="1127">
        <f t="shared" si="12"/>
        <v>0</v>
      </c>
      <c r="J52" s="1127">
        <f t="shared" si="12"/>
        <v>0</v>
      </c>
      <c r="K52" s="1127">
        <f t="shared" si="12"/>
        <v>0</v>
      </c>
      <c r="L52" s="1127">
        <f t="shared" si="12"/>
        <v>0</v>
      </c>
      <c r="M52" s="1127">
        <f t="shared" si="12"/>
        <v>0</v>
      </c>
      <c r="N52" s="1127">
        <f t="shared" si="12"/>
        <v>0</v>
      </c>
      <c r="O52" s="1127">
        <f t="shared" si="12"/>
        <v>0</v>
      </c>
      <c r="P52" s="1127">
        <f t="shared" si="12"/>
        <v>0</v>
      </c>
      <c r="Q52" s="1127">
        <f t="shared" si="12"/>
        <v>0</v>
      </c>
    </row>
    <row r="53" spans="2:17" s="14" customFormat="1" ht="15.75">
      <c r="B53" s="1125">
        <v>2020</v>
      </c>
      <c r="C53" s="1126">
        <v>2014</v>
      </c>
      <c r="D53" s="1127">
        <f>IF(ISBLANK($C$53),0,IF($C$53=$D$9,HLOOKUP(D43,D14:D18,5,FALSE),HLOOKUP(D43,D29:D33,5,FALSE)))</f>
        <v>8884182</v>
      </c>
      <c r="E53" s="1127">
        <f t="shared" ref="E53:Q53" si="13">IF(ISBLANK($C$53),0,IF($C$53=$D$9,HLOOKUP(E43,E14:E18,5,FALSE),HLOOKUP(E43,E29:E33,5,FALSE)))</f>
        <v>7652150</v>
      </c>
      <c r="F53" s="1127">
        <f t="shared" si="13"/>
        <v>27955828</v>
      </c>
      <c r="G53" s="1127">
        <f t="shared" si="13"/>
        <v>90093</v>
      </c>
      <c r="H53" s="1127">
        <f t="shared" si="13"/>
        <v>659732</v>
      </c>
      <c r="I53" s="1127">
        <f t="shared" si="13"/>
        <v>0</v>
      </c>
      <c r="J53" s="1127">
        <f t="shared" si="13"/>
        <v>0</v>
      </c>
      <c r="K53" s="1127">
        <f t="shared" si="13"/>
        <v>0</v>
      </c>
      <c r="L53" s="1127">
        <f t="shared" si="13"/>
        <v>0</v>
      </c>
      <c r="M53" s="1127">
        <f t="shared" si="13"/>
        <v>0</v>
      </c>
      <c r="N53" s="1127">
        <f t="shared" si="13"/>
        <v>0</v>
      </c>
      <c r="O53" s="1127">
        <f t="shared" si="13"/>
        <v>0</v>
      </c>
      <c r="P53" s="1127">
        <f t="shared" si="13"/>
        <v>0</v>
      </c>
      <c r="Q53" s="1127">
        <f t="shared" si="13"/>
        <v>0</v>
      </c>
    </row>
    <row r="54" spans="2:17" s="14" customFormat="1" ht="15.75">
      <c r="B54" s="1125">
        <v>2021</v>
      </c>
      <c r="C54" s="1126">
        <v>2014</v>
      </c>
      <c r="D54" s="1127">
        <f>IF(ISBLANK($C$54),0,IF($C$54=$D$9,HLOOKUP(D43,D14:D18,5,FALSE),HLOOKUP(D43,D29:D33,5,FALSE)))</f>
        <v>8884182</v>
      </c>
      <c r="E54" s="1127">
        <f>IF(ISBLANK($C$54),0,IF($C$54=$D$9,HLOOKUP(E43,E14:E18,5,FALSE),HLOOKUP(E43,E29:E33,5,FALSE)))</f>
        <v>7652150</v>
      </c>
      <c r="F54" s="1127">
        <f>IF(ISBLANK($C$54),0,IF($C$54=$D$9,HLOOKUP(F43,F14:F18,5,FALSE),HLOOKUP(F43,F29:F33,5,FALSE)))</f>
        <v>27955828</v>
      </c>
      <c r="G54" s="1127">
        <f>IF(ISBLANK($C$54),0,IF($C$54=$D$9,HLOOKUP(G43,G14:G18,5,FALSE),HLOOKUP(G43,G29:G33,5,FALSE)))</f>
        <v>90093</v>
      </c>
      <c r="H54" s="1127">
        <f t="shared" ref="H54:Q54" si="14">IF(ISBLANK($C$54),0,IF($C$54=$D$9,HLOOKUP(H43,H14:H18,5,FALSE),HLOOKUP(H43,H29:H33,5,FALSE)))</f>
        <v>659732</v>
      </c>
      <c r="I54" s="1127">
        <f t="shared" si="14"/>
        <v>0</v>
      </c>
      <c r="J54" s="1127">
        <f t="shared" si="14"/>
        <v>0</v>
      </c>
      <c r="K54" s="1127">
        <f t="shared" si="14"/>
        <v>0</v>
      </c>
      <c r="L54" s="1127">
        <f t="shared" si="14"/>
        <v>0</v>
      </c>
      <c r="M54" s="1127">
        <f t="shared" si="14"/>
        <v>0</v>
      </c>
      <c r="N54" s="1127">
        <f t="shared" si="14"/>
        <v>0</v>
      </c>
      <c r="O54" s="1127">
        <f t="shared" si="14"/>
        <v>0</v>
      </c>
      <c r="P54" s="1127">
        <f t="shared" si="14"/>
        <v>0</v>
      </c>
      <c r="Q54" s="1127">
        <f t="shared" si="14"/>
        <v>0</v>
      </c>
    </row>
    <row r="55" spans="2:17" s="14" customFormat="1" ht="15.75">
      <c r="B55" s="1125">
        <v>2022</v>
      </c>
      <c r="C55" s="1126">
        <v>2014</v>
      </c>
      <c r="D55" s="1127">
        <f>IF(ISBLANK($C$55),0,IF($C$55=$D$9,HLOOKUP(D43,D14:D18,5,FALSE),HLOOKUP(D43,D29:D33,5,FALSE)))</f>
        <v>8884182</v>
      </c>
      <c r="E55" s="1127">
        <f>IF(ISBLANK($C$55),0,IF($C$55=$D$9,HLOOKUP(E43,E14:E18,5,FALSE),HLOOKUP(E43,E29:E33,5,FALSE)))</f>
        <v>7652150</v>
      </c>
      <c r="F55" s="1127">
        <f>IF(ISBLANK($C$55),0,IF($C$55=$D$9,HLOOKUP(F43,F14:F18,5,FALSE),HLOOKUP(F43,F29:F33,5,FALSE)))</f>
        <v>27955828</v>
      </c>
      <c r="G55" s="1127">
        <f t="shared" ref="G55:Q55" si="15">IF(ISBLANK($C$55),0,IF($C$55=$D$9,HLOOKUP(G43,G14:G18,5,FALSE),HLOOKUP(G43,G29:G33,5,FALSE)))</f>
        <v>90093</v>
      </c>
      <c r="H55" s="1127">
        <f t="shared" si="15"/>
        <v>659732</v>
      </c>
      <c r="I55" s="1127">
        <f t="shared" si="15"/>
        <v>0</v>
      </c>
      <c r="J55" s="1127">
        <f>IF(ISBLANK($C$55),0,IF($C$55=$D$9,HLOOKUP(J43,J14:J18,5,FALSE),HLOOKUP(J43,J29:J33,5,FALSE)))</f>
        <v>0</v>
      </c>
      <c r="K55" s="1127">
        <f t="shared" si="15"/>
        <v>0</v>
      </c>
      <c r="L55" s="1127">
        <f t="shared" si="15"/>
        <v>0</v>
      </c>
      <c r="M55" s="1127">
        <f t="shared" si="15"/>
        <v>0</v>
      </c>
      <c r="N55" s="1127">
        <f t="shared" si="15"/>
        <v>0</v>
      </c>
      <c r="O55" s="1127">
        <f t="shared" si="15"/>
        <v>0</v>
      </c>
      <c r="P55" s="1127">
        <f t="shared" si="15"/>
        <v>0</v>
      </c>
      <c r="Q55" s="1127">
        <f t="shared" si="15"/>
        <v>0</v>
      </c>
    </row>
    <row r="56" spans="2:17" s="14" customFormat="1" ht="15.75">
      <c r="B56" s="1125">
        <v>2023</v>
      </c>
      <c r="C56" s="1126">
        <v>2014</v>
      </c>
      <c r="D56" s="1127">
        <f>IF(ISBLANK($C$56),0,IF($C$56=$D$9,HLOOKUP(D43,D14:D18,5,FALSE),HLOOKUP(D43,D29:D33,5,FALSE)))</f>
        <v>8884182</v>
      </c>
      <c r="E56" s="1127">
        <f t="shared" ref="E56:Q56" si="16">IF(ISBLANK($C$56),0,IF($C$56=$D$9,HLOOKUP(E43,E14:E18,5,FALSE),HLOOKUP(E43,E29:E33,5,FALSE)))</f>
        <v>7652150</v>
      </c>
      <c r="F56" s="1127">
        <f t="shared" si="16"/>
        <v>27955828</v>
      </c>
      <c r="G56" s="1127">
        <f t="shared" si="16"/>
        <v>90093</v>
      </c>
      <c r="H56" s="1127">
        <f t="shared" si="16"/>
        <v>659732</v>
      </c>
      <c r="I56" s="1127">
        <f t="shared" si="16"/>
        <v>0</v>
      </c>
      <c r="J56" s="1127">
        <f t="shared" si="16"/>
        <v>0</v>
      </c>
      <c r="K56" s="1127">
        <f>IF(ISBLANK($C$56),0,IF($C$56=$D$9,HLOOKUP(K43,K14:K18,5,FALSE),HLOOKUP(K43,K29:K33,5,FALSE)))</f>
        <v>0</v>
      </c>
      <c r="L56" s="1127">
        <f t="shared" si="16"/>
        <v>0</v>
      </c>
      <c r="M56" s="1127">
        <f t="shared" si="16"/>
        <v>0</v>
      </c>
      <c r="N56" s="1127">
        <f t="shared" si="16"/>
        <v>0</v>
      </c>
      <c r="O56" s="1127">
        <f t="shared" si="16"/>
        <v>0</v>
      </c>
      <c r="P56" s="1127">
        <f t="shared" si="16"/>
        <v>0</v>
      </c>
      <c r="Q56" s="1127">
        <f t="shared" si="16"/>
        <v>0</v>
      </c>
    </row>
    <row r="57" spans="2:17" s="14" customFormat="1" ht="15.75">
      <c r="B57" s="1125">
        <v>2024</v>
      </c>
      <c r="C57" s="1126">
        <v>2014</v>
      </c>
      <c r="D57" s="1127">
        <f>IF(ISBLANK($C$57),0,IF($C$57=$D$9,HLOOKUP(D43,D14:D18,5,FALSE),HLOOKUP(D43,D29:D33,5,FALSE)))</f>
        <v>8884182</v>
      </c>
      <c r="E57" s="1127">
        <f t="shared" ref="E57:Q57" si="17">IF(ISBLANK($C$57),0,IF($C$57=$D$9,HLOOKUP(E43,E14:E18,5,FALSE),HLOOKUP(E43,E29:E33,5,FALSE)))</f>
        <v>7652150</v>
      </c>
      <c r="F57" s="1127">
        <f t="shared" si="17"/>
        <v>27955828</v>
      </c>
      <c r="G57" s="1127">
        <f>IF(ISBLANK($C$57),0,IF($C$57=$D$9,HLOOKUP(G43,G14:G18,5,FALSE),HLOOKUP(G43,G29:G33,5,FALSE)))</f>
        <v>90093</v>
      </c>
      <c r="H57" s="1127">
        <f t="shared" si="17"/>
        <v>659732</v>
      </c>
      <c r="I57" s="1127">
        <f t="shared" si="17"/>
        <v>0</v>
      </c>
      <c r="J57" s="1127">
        <f t="shared" si="17"/>
        <v>0</v>
      </c>
      <c r="K57" s="1127">
        <f t="shared" si="17"/>
        <v>0</v>
      </c>
      <c r="L57" s="1127">
        <f t="shared" si="17"/>
        <v>0</v>
      </c>
      <c r="M57" s="1127">
        <f t="shared" si="17"/>
        <v>0</v>
      </c>
      <c r="N57" s="1127">
        <f t="shared" si="17"/>
        <v>0</v>
      </c>
      <c r="O57" s="1127">
        <f t="shared" si="17"/>
        <v>0</v>
      </c>
      <c r="P57" s="1127">
        <f t="shared" si="17"/>
        <v>0</v>
      </c>
      <c r="Q57" s="1127">
        <f t="shared" si="17"/>
        <v>0</v>
      </c>
    </row>
    <row r="58" spans="2:17" s="14" customFormat="1" ht="15.75">
      <c r="B58" s="1125">
        <v>2025</v>
      </c>
      <c r="C58" s="1126">
        <v>2014</v>
      </c>
      <c r="D58" s="1127">
        <f>IF(ISBLANK($C$58),0,IF($C$58=$D$9,HLOOKUP(D43,D14:D18,5,FALSE),HLOOKUP(D43,D29:D33,5,FALSE)))</f>
        <v>8884182</v>
      </c>
      <c r="E58" s="1127">
        <f t="shared" ref="E58:Q58" si="18">IF(ISBLANK($C$58),0,IF($C$58=$D$9,HLOOKUP(E43,E14:E18,5,FALSE),HLOOKUP(E43,E29:E33,5,FALSE)))</f>
        <v>7652150</v>
      </c>
      <c r="F58" s="1127">
        <f t="shared" si="18"/>
        <v>27955828</v>
      </c>
      <c r="G58" s="1127">
        <f t="shared" si="18"/>
        <v>90093</v>
      </c>
      <c r="H58" s="1127">
        <f t="shared" si="18"/>
        <v>659732</v>
      </c>
      <c r="I58" s="1127">
        <f t="shared" si="18"/>
        <v>0</v>
      </c>
      <c r="J58" s="1127">
        <f t="shared" si="18"/>
        <v>0</v>
      </c>
      <c r="K58" s="1127">
        <f t="shared" si="18"/>
        <v>0</v>
      </c>
      <c r="L58" s="1127">
        <f t="shared" si="18"/>
        <v>0</v>
      </c>
      <c r="M58" s="1127">
        <f t="shared" si="18"/>
        <v>0</v>
      </c>
      <c r="N58" s="1127">
        <f t="shared" si="18"/>
        <v>0</v>
      </c>
      <c r="O58" s="1127">
        <f t="shared" si="18"/>
        <v>0</v>
      </c>
      <c r="P58" s="1127">
        <f t="shared" si="18"/>
        <v>0</v>
      </c>
      <c r="Q58" s="1127">
        <f t="shared" si="18"/>
        <v>0</v>
      </c>
    </row>
    <row r="59" spans="2:17" s="14" customFormat="1" ht="15.75">
      <c r="B59" s="1125">
        <v>2026</v>
      </c>
      <c r="C59" s="1126">
        <v>2014</v>
      </c>
      <c r="D59" s="1127">
        <f>IF(ISBLANK($C$59),0,IF($C$59=$D$9,HLOOKUP(D43,D14:D18,5,FALSE),HLOOKUP(D43,D29:D33,5,FALSE)))</f>
        <v>8884182</v>
      </c>
      <c r="E59" s="1127">
        <f t="shared" ref="E59:Q59" si="19">IF(ISBLANK($C$59),0,IF($C$59=$D$9,HLOOKUP(E43,E14:E18,5,FALSE),HLOOKUP(E43,E29:E33,5,FALSE)))</f>
        <v>7652150</v>
      </c>
      <c r="F59" s="1127">
        <f>IF(ISBLANK($C$59),0,IF($C$59=$D$9,HLOOKUP(F43,F14:F18,5,FALSE),HLOOKUP(F43,F29:F33,5,FALSE)))</f>
        <v>27955828</v>
      </c>
      <c r="G59" s="1127">
        <f t="shared" si="19"/>
        <v>90093</v>
      </c>
      <c r="H59" s="1127">
        <f>IF(ISBLANK($C$59),0,IF($C$59=$D$9,HLOOKUP(H43,H14:H18,5,FALSE),HLOOKUP(H43,H29:H33,5,FALSE)))</f>
        <v>659732</v>
      </c>
      <c r="I59" s="1127">
        <f t="shared" si="19"/>
        <v>0</v>
      </c>
      <c r="J59" s="1127">
        <f t="shared" si="19"/>
        <v>0</v>
      </c>
      <c r="K59" s="1127">
        <f t="shared" si="19"/>
        <v>0</v>
      </c>
      <c r="L59" s="1127">
        <f t="shared" si="19"/>
        <v>0</v>
      </c>
      <c r="M59" s="1127">
        <f t="shared" si="19"/>
        <v>0</v>
      </c>
      <c r="N59" s="1127">
        <f t="shared" si="19"/>
        <v>0</v>
      </c>
      <c r="O59" s="1127">
        <f t="shared" si="19"/>
        <v>0</v>
      </c>
      <c r="P59" s="1127">
        <f t="shared" si="19"/>
        <v>0</v>
      </c>
      <c r="Q59" s="1127">
        <f t="shared" si="19"/>
        <v>0</v>
      </c>
    </row>
    <row r="60" spans="2:17" s="14" customFormat="1" ht="15.75">
      <c r="B60" s="1125">
        <v>2027</v>
      </c>
      <c r="C60" s="1126">
        <v>2014</v>
      </c>
      <c r="D60" s="1127">
        <f>IF(ISBLANK($C$60),0,IF($C$60=$D$9,HLOOKUP(D43,D14:D18,5,FALSE),HLOOKUP(D43,D29:D33,5,FALSE)))</f>
        <v>8884182</v>
      </c>
      <c r="E60" s="1127">
        <f t="shared" ref="E60:Q60" si="20">IF(ISBLANK($C$60),0,IF($C$60=$D$9,HLOOKUP(E43,E14:E18,5,FALSE),HLOOKUP(E43,E29:E33,5,FALSE)))</f>
        <v>7652150</v>
      </c>
      <c r="F60" s="1127">
        <f t="shared" si="20"/>
        <v>27955828</v>
      </c>
      <c r="G60" s="1127">
        <f t="shared" si="20"/>
        <v>90093</v>
      </c>
      <c r="H60" s="1127">
        <f t="shared" si="20"/>
        <v>659732</v>
      </c>
      <c r="I60" s="1127">
        <f>IF(ISBLANK($C$60),0,IF($C$60=$D$9,HLOOKUP(I43,I14:I18,5,FALSE),HLOOKUP(I43,I29:I33,5,FALSE)))</f>
        <v>0</v>
      </c>
      <c r="J60" s="1127">
        <f t="shared" si="20"/>
        <v>0</v>
      </c>
      <c r="K60" s="1127">
        <f t="shared" si="20"/>
        <v>0</v>
      </c>
      <c r="L60" s="1127">
        <f t="shared" si="20"/>
        <v>0</v>
      </c>
      <c r="M60" s="1127">
        <f t="shared" si="20"/>
        <v>0</v>
      </c>
      <c r="N60" s="1127">
        <f t="shared" si="20"/>
        <v>0</v>
      </c>
      <c r="O60" s="1127">
        <f t="shared" si="20"/>
        <v>0</v>
      </c>
      <c r="P60" s="1127">
        <f t="shared" si="20"/>
        <v>0</v>
      </c>
      <c r="Q60" s="1127">
        <f t="shared" si="20"/>
        <v>0</v>
      </c>
    </row>
    <row r="61" spans="2:17" s="339" customFormat="1" ht="21" customHeight="1">
      <c r="B61" s="292" t="s">
        <v>273</v>
      </c>
      <c r="C61" s="1128"/>
      <c r="D61" s="1129"/>
      <c r="E61" s="1129"/>
      <c r="F61" s="1129"/>
      <c r="G61" s="1129"/>
      <c r="H61" s="1129"/>
      <c r="I61" s="1129"/>
      <c r="J61" s="1129"/>
      <c r="K61" s="1129"/>
      <c r="L61" s="1129"/>
      <c r="M61" s="1129"/>
      <c r="N61" s="1129"/>
      <c r="O61" s="1129"/>
      <c r="P61" s="1129"/>
      <c r="Q61" s="1129"/>
    </row>
    <row r="62" spans="2:17" s="14" customFormat="1" ht="15.75" customHeight="1">
      <c r="B62" s="1123"/>
      <c r="C62" s="1123"/>
      <c r="D62" s="832"/>
      <c r="E62" s="832"/>
      <c r="F62" s="832"/>
      <c r="G62" s="832"/>
      <c r="H62" s="832"/>
      <c r="I62" s="832"/>
      <c r="J62" s="832"/>
      <c r="K62" s="832"/>
      <c r="L62" s="832"/>
      <c r="M62" s="832"/>
      <c r="N62" s="832"/>
      <c r="O62" s="832"/>
      <c r="P62" s="832"/>
      <c r="Q62" s="832"/>
    </row>
    <row r="63" spans="2:17" s="14" customFormat="1" ht="15.75" customHeight="1">
      <c r="B63" s="1123"/>
      <c r="C63" s="1123"/>
      <c r="D63" s="832"/>
      <c r="E63" s="832"/>
      <c r="F63" s="832"/>
      <c r="G63" s="832"/>
      <c r="H63" s="832"/>
      <c r="I63" s="832"/>
      <c r="J63" s="832"/>
      <c r="K63" s="832"/>
      <c r="L63" s="832"/>
      <c r="M63" s="832"/>
      <c r="N63" s="832"/>
      <c r="O63" s="832"/>
      <c r="P63" s="832"/>
      <c r="Q63" s="832"/>
    </row>
    <row r="64" spans="2:17" s="3" customFormat="1" ht="15.75" customHeight="1">
      <c r="B64" s="64"/>
      <c r="C64" s="64"/>
      <c r="D64" s="684"/>
      <c r="E64" s="684"/>
      <c r="F64" s="684"/>
      <c r="G64" s="684"/>
      <c r="H64" s="684"/>
      <c r="I64" s="684"/>
      <c r="J64" s="684"/>
      <c r="K64" s="684"/>
      <c r="L64" s="684"/>
      <c r="M64" s="684"/>
      <c r="N64" s="684"/>
      <c r="O64" s="684"/>
      <c r="P64" s="684"/>
      <c r="Q64" s="684"/>
    </row>
    <row r="65" spans="2:3" s="3" customFormat="1" ht="15.75" customHeight="1">
      <c r="B65" s="64"/>
      <c r="C65" s="64"/>
    </row>
    <row r="66" spans="2:3" s="3" customFormat="1" ht="15.75" customHeight="1">
      <c r="B66" s="64"/>
      <c r="C66" s="64"/>
    </row>
    <row r="67" spans="2:3" s="3" customFormat="1" ht="15.75" customHeight="1">
      <c r="B67" s="64"/>
      <c r="C67" s="64"/>
    </row>
    <row r="68" spans="2:3" s="3" customFormat="1" ht="15.75" customHeight="1">
      <c r="B68" s="64"/>
      <c r="C68" s="64"/>
    </row>
    <row r="69" spans="2:3" s="3" customFormat="1" ht="15.75" customHeight="1">
      <c r="B69" s="64"/>
      <c r="C69" s="64"/>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C44:C60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Y138"/>
  <sheetViews>
    <sheetView topLeftCell="A2" zoomScale="75" zoomScaleNormal="75" workbookViewId="0">
      <selection activeCell="N25" sqref="N25:N106"/>
    </sheetView>
  </sheetViews>
  <sheetFormatPr defaultColWidth="9" defaultRowHeight="15" outlineLevelRow="1"/>
  <cols>
    <col min="1" max="1" width="6.5703125" style="5" customWidth="1"/>
    <col min="2" max="2" width="36.5703125" style="6" customWidth="1"/>
    <col min="3" max="3" width="17" style="60" customWidth="1"/>
    <col min="4" max="16" width="16.42578125" style="6" customWidth="1"/>
    <col min="17" max="16384" width="9" style="6"/>
  </cols>
  <sheetData>
    <row r="1" spans="1:25" ht="143.25" customHeight="1"/>
    <row r="2" spans="1:25" ht="14.25" customHeight="1">
      <c r="B2" s="36"/>
      <c r="C2" s="36"/>
      <c r="D2" s="36"/>
      <c r="E2" s="36"/>
      <c r="F2" s="36"/>
      <c r="G2" s="36"/>
      <c r="H2" s="36"/>
      <c r="I2" s="36"/>
      <c r="J2" s="36"/>
      <c r="K2" s="36"/>
      <c r="L2" s="36"/>
      <c r="M2" s="36"/>
      <c r="N2" s="36"/>
      <c r="O2" s="36"/>
    </row>
    <row r="3" spans="1:25" ht="16.5" hidden="1" customHeight="1" outlineLevel="1" thickBot="1">
      <c r="B3" s="36"/>
      <c r="C3" s="61"/>
      <c r="D3" s="36"/>
      <c r="E3" s="36"/>
      <c r="F3" s="36"/>
      <c r="G3" s="36"/>
      <c r="H3" s="36"/>
      <c r="I3" s="36"/>
      <c r="J3" s="36"/>
      <c r="K3" s="36"/>
    </row>
    <row r="4" spans="1:25" ht="26.25" hidden="1" customHeight="1" outlineLevel="1" thickBot="1">
      <c r="B4" s="1269" t="s">
        <v>55</v>
      </c>
      <c r="C4" s="66" t="s">
        <v>164</v>
      </c>
      <c r="D4" s="66"/>
      <c r="E4" s="38"/>
    </row>
    <row r="5" spans="1:25" ht="26.25" hidden="1" customHeight="1" outlineLevel="1" thickBot="1">
      <c r="B5" s="1269"/>
      <c r="C5" s="67" t="s">
        <v>165</v>
      </c>
      <c r="D5" s="67"/>
      <c r="E5" s="38"/>
    </row>
    <row r="6" spans="1:25" ht="26.25" hidden="1" customHeight="1" outlineLevel="1" thickBot="1">
      <c r="B6" s="1269"/>
      <c r="C6" s="1244" t="s">
        <v>166</v>
      </c>
      <c r="D6" s="1245"/>
      <c r="M6" s="7"/>
      <c r="N6" s="7"/>
      <c r="O6" s="7"/>
      <c r="P6" s="7"/>
      <c r="Q6" s="7"/>
      <c r="R6" s="7"/>
      <c r="S6" s="7"/>
      <c r="T6" s="7"/>
      <c r="U6" s="7"/>
      <c r="V6" s="7"/>
      <c r="W6" s="7"/>
      <c r="X6" s="7"/>
      <c r="Y6" s="7"/>
    </row>
    <row r="7" spans="1:25" ht="26.25" hidden="1" customHeight="1" outlineLevel="1">
      <c r="B7" s="89"/>
      <c r="C7" s="6"/>
      <c r="M7" s="7"/>
      <c r="N7" s="7"/>
      <c r="O7" s="7"/>
      <c r="P7" s="7"/>
      <c r="Q7" s="7"/>
      <c r="R7" s="7"/>
      <c r="S7" s="7"/>
      <c r="T7" s="7"/>
      <c r="U7" s="7"/>
      <c r="V7" s="7"/>
      <c r="W7" s="7"/>
      <c r="X7" s="7"/>
      <c r="Y7" s="7"/>
    </row>
    <row r="8" spans="1:25" ht="19.5" hidden="1" customHeight="1" outlineLevel="1">
      <c r="B8" s="89" t="s">
        <v>285</v>
      </c>
      <c r="C8" s="447" t="s">
        <v>87</v>
      </c>
      <c r="D8" s="446"/>
      <c r="M8" s="7"/>
      <c r="N8" s="7"/>
      <c r="O8" s="7"/>
      <c r="P8" s="7"/>
      <c r="Q8" s="7"/>
      <c r="R8" s="7"/>
      <c r="S8" s="7"/>
      <c r="T8" s="7"/>
      <c r="U8" s="7"/>
      <c r="V8" s="7"/>
      <c r="W8" s="7"/>
      <c r="X8" s="7"/>
      <c r="Y8" s="7"/>
    </row>
    <row r="9" spans="1:25" ht="19.5" hidden="1" customHeight="1" outlineLevel="1">
      <c r="B9" s="89"/>
      <c r="C9" s="447" t="s">
        <v>893</v>
      </c>
      <c r="D9" s="446"/>
      <c r="M9" s="7"/>
      <c r="N9" s="7"/>
      <c r="O9" s="7"/>
      <c r="P9" s="7"/>
      <c r="Q9" s="7"/>
      <c r="R9" s="7"/>
      <c r="S9" s="7"/>
      <c r="T9" s="7"/>
      <c r="U9" s="7"/>
      <c r="V9" s="7"/>
      <c r="W9" s="7"/>
      <c r="X9" s="7"/>
      <c r="Y9" s="7"/>
    </row>
    <row r="10" spans="1:25" hidden="1" outlineLevel="1">
      <c r="B10" s="78"/>
      <c r="C10" s="68"/>
      <c r="D10" s="68"/>
      <c r="E10" s="68"/>
      <c r="M10" s="7"/>
      <c r="N10" s="7"/>
      <c r="O10" s="7"/>
      <c r="P10" s="7"/>
      <c r="Q10" s="7"/>
      <c r="R10" s="7"/>
      <c r="S10" s="7"/>
      <c r="T10" s="7"/>
      <c r="U10" s="7"/>
      <c r="V10" s="7"/>
      <c r="W10" s="7"/>
      <c r="X10" s="7"/>
      <c r="Y10" s="7"/>
    </row>
    <row r="11" spans="1:25" ht="32.25" customHeight="1" collapsed="1">
      <c r="A11" s="13"/>
      <c r="B11" s="90" t="s">
        <v>894</v>
      </c>
      <c r="C11" s="6"/>
      <c r="O11" s="412"/>
    </row>
    <row r="12" spans="1:25" ht="58.5" customHeight="1">
      <c r="B12" s="1275" t="s">
        <v>895</v>
      </c>
      <c r="C12" s="1275"/>
      <c r="D12" s="1275"/>
      <c r="E12" s="1275"/>
      <c r="F12" s="1275"/>
      <c r="G12" s="1275"/>
      <c r="H12" s="1275"/>
      <c r="I12" s="1275"/>
      <c r="J12" s="1275"/>
      <c r="K12" s="1275"/>
      <c r="L12" s="1275"/>
      <c r="M12" s="1275"/>
      <c r="N12" s="1275"/>
      <c r="O12" s="1275"/>
    </row>
    <row r="13" spans="1:25" ht="15.75" customHeight="1">
      <c r="A13" s="7"/>
      <c r="C13" s="6"/>
      <c r="P13" s="8"/>
      <c r="Q13" s="7"/>
      <c r="R13" s="7"/>
      <c r="S13" s="7"/>
      <c r="T13" s="7"/>
      <c r="U13" s="7"/>
      <c r="V13" s="7"/>
      <c r="W13" s="7"/>
      <c r="X13" s="7"/>
      <c r="Y13" s="7"/>
    </row>
    <row r="14" spans="1:25" s="43" customFormat="1" ht="46.5" customHeight="1">
      <c r="A14" s="42"/>
      <c r="B14" s="413"/>
      <c r="C14" s="360" t="s">
        <v>98</v>
      </c>
      <c r="D14" s="361" t="s">
        <v>896</v>
      </c>
      <c r="E14" s="361" t="s">
        <v>897</v>
      </c>
      <c r="F14" s="361" t="s">
        <v>898</v>
      </c>
      <c r="G14" s="361" t="s">
        <v>899</v>
      </c>
      <c r="H14" s="361" t="s">
        <v>900</v>
      </c>
      <c r="I14" s="361" t="s">
        <v>901</v>
      </c>
      <c r="J14" s="361" t="s">
        <v>902</v>
      </c>
      <c r="K14" s="361" t="s">
        <v>903</v>
      </c>
      <c r="L14" s="361" t="s">
        <v>904</v>
      </c>
      <c r="M14" s="361" t="s">
        <v>905</v>
      </c>
      <c r="N14" s="361" t="s">
        <v>906</v>
      </c>
      <c r="O14" s="361" t="s">
        <v>907</v>
      </c>
      <c r="P14" s="361" t="s">
        <v>175</v>
      </c>
    </row>
    <row r="15" spans="1:25" s="8" customFormat="1" ht="18.75" customHeight="1">
      <c r="B15" s="362" t="s">
        <v>908</v>
      </c>
      <c r="C15" s="1270"/>
      <c r="D15" s="1130">
        <v>2010</v>
      </c>
      <c r="E15" s="1130">
        <v>2011</v>
      </c>
      <c r="F15" s="1130">
        <v>2012</v>
      </c>
      <c r="G15" s="1130">
        <v>2013</v>
      </c>
      <c r="H15" s="1130">
        <v>2014</v>
      </c>
      <c r="I15" s="1130">
        <v>2015</v>
      </c>
      <c r="J15" s="1130">
        <v>2016</v>
      </c>
      <c r="K15" s="1130">
        <v>2017</v>
      </c>
      <c r="L15" s="1130">
        <v>2018</v>
      </c>
      <c r="M15" s="1130">
        <v>2019</v>
      </c>
      <c r="N15" s="1130">
        <v>2020</v>
      </c>
      <c r="O15" s="1130">
        <v>2021</v>
      </c>
      <c r="P15" s="1130">
        <v>2022</v>
      </c>
    </row>
    <row r="16" spans="1:25" s="85" customFormat="1" ht="18" customHeight="1">
      <c r="B16" s="363" t="s">
        <v>909</v>
      </c>
      <c r="C16" s="1271"/>
      <c r="D16" s="577">
        <v>0</v>
      </c>
      <c r="E16" s="577">
        <v>0</v>
      </c>
      <c r="F16" s="577">
        <v>0</v>
      </c>
      <c r="G16" s="577">
        <v>0</v>
      </c>
      <c r="H16" s="577">
        <v>0</v>
      </c>
      <c r="I16" s="577">
        <v>0</v>
      </c>
      <c r="J16" s="577">
        <v>0</v>
      </c>
      <c r="K16" s="577">
        <v>0</v>
      </c>
      <c r="L16" s="577">
        <v>0</v>
      </c>
      <c r="M16" s="645">
        <v>4</v>
      </c>
      <c r="N16" s="645">
        <v>4</v>
      </c>
      <c r="O16" s="645"/>
      <c r="P16" s="645"/>
    </row>
    <row r="17" spans="1:16" s="85" customFormat="1" ht="17.25" customHeight="1">
      <c r="B17" s="364" t="s">
        <v>910</v>
      </c>
      <c r="C17" s="1272"/>
      <c r="D17" s="86">
        <f>12-D16</f>
        <v>12</v>
      </c>
      <c r="E17" s="86">
        <f>12-E16</f>
        <v>12</v>
      </c>
      <c r="F17" s="86">
        <f t="shared" ref="F17:K17" si="0">12-F16</f>
        <v>12</v>
      </c>
      <c r="G17" s="86">
        <f t="shared" si="0"/>
        <v>12</v>
      </c>
      <c r="H17" s="86">
        <f t="shared" si="0"/>
        <v>12</v>
      </c>
      <c r="I17" s="86">
        <f t="shared" si="0"/>
        <v>12</v>
      </c>
      <c r="J17" s="86">
        <f t="shared" si="0"/>
        <v>12</v>
      </c>
      <c r="K17" s="86">
        <f t="shared" si="0"/>
        <v>12</v>
      </c>
      <c r="L17" s="86">
        <f t="shared" ref="L17:O17" si="1">12-L16</f>
        <v>12</v>
      </c>
      <c r="M17" s="86">
        <f t="shared" si="1"/>
        <v>8</v>
      </c>
      <c r="N17" s="86">
        <f t="shared" si="1"/>
        <v>8</v>
      </c>
      <c r="O17" s="86">
        <f t="shared" si="1"/>
        <v>12</v>
      </c>
      <c r="P17" s="86">
        <f>12-P16</f>
        <v>12</v>
      </c>
    </row>
    <row r="18" spans="1:16" s="8" customFormat="1" ht="17.25" customHeight="1">
      <c r="B18" s="365" t="str">
        <f>'1.  LRAMVA Summary'!B30</f>
        <v>Residential - VRZ</v>
      </c>
      <c r="C18" s="1273" t="str">
        <f>'2. LRAMVA Threshold'!D43</f>
        <v>kWh</v>
      </c>
      <c r="D18" s="35"/>
      <c r="E18" s="35"/>
      <c r="F18" s="35"/>
      <c r="G18" s="35"/>
      <c r="H18" s="35"/>
      <c r="I18" s="35"/>
      <c r="J18" s="35"/>
      <c r="K18" s="35"/>
      <c r="L18" s="35"/>
      <c r="M18" s="35">
        <v>0</v>
      </c>
      <c r="N18" s="35">
        <v>0</v>
      </c>
      <c r="O18" s="35">
        <v>0</v>
      </c>
      <c r="P18" s="35">
        <v>0</v>
      </c>
    </row>
    <row r="19" spans="1:16" s="8" customFormat="1" ht="15" customHeight="1" outlineLevel="1">
      <c r="B19" s="405" t="s">
        <v>911</v>
      </c>
      <c r="C19" s="1271"/>
      <c r="D19" s="35"/>
      <c r="E19" s="35"/>
      <c r="F19" s="35"/>
      <c r="G19" s="35"/>
      <c r="H19" s="35"/>
      <c r="I19" s="35"/>
      <c r="J19" s="35"/>
      <c r="K19" s="35"/>
      <c r="L19" s="35"/>
      <c r="M19" s="35"/>
      <c r="N19" s="35"/>
      <c r="O19" s="35"/>
      <c r="P19" s="35"/>
    </row>
    <row r="20" spans="1:16" s="8" customFormat="1" ht="15" customHeight="1" outlineLevel="1">
      <c r="B20" s="405" t="s">
        <v>912</v>
      </c>
      <c r="C20" s="1271"/>
      <c r="D20" s="35"/>
      <c r="E20" s="35"/>
      <c r="F20" s="35"/>
      <c r="G20" s="35"/>
      <c r="H20" s="35"/>
      <c r="I20" s="35"/>
      <c r="J20" s="35"/>
      <c r="K20" s="35"/>
      <c r="L20" s="35"/>
      <c r="M20" s="35"/>
      <c r="N20" s="35"/>
      <c r="O20" s="35"/>
      <c r="P20" s="35"/>
    </row>
    <row r="21" spans="1:16" s="8" customFormat="1" ht="15" customHeight="1" outlineLevel="1">
      <c r="B21" s="405" t="s">
        <v>334</v>
      </c>
      <c r="C21" s="1271"/>
      <c r="D21" s="35"/>
      <c r="E21" s="35"/>
      <c r="F21" s="35"/>
      <c r="G21" s="35"/>
      <c r="H21" s="35"/>
      <c r="I21" s="35"/>
      <c r="J21" s="35"/>
      <c r="K21" s="35"/>
      <c r="L21" s="35"/>
      <c r="M21" s="35"/>
      <c r="N21" s="35"/>
      <c r="O21" s="35"/>
      <c r="P21" s="35"/>
    </row>
    <row r="22" spans="1:16" s="8" customFormat="1" ht="14.25" customHeight="1">
      <c r="B22" s="405" t="s">
        <v>913</v>
      </c>
      <c r="C22" s="1274"/>
      <c r="D22" s="53">
        <f>SUM(D18:D21)</f>
        <v>0</v>
      </c>
      <c r="E22" s="53">
        <f t="shared" ref="E22:L22" si="2">SUM(E18:E21)</f>
        <v>0</v>
      </c>
      <c r="F22" s="53">
        <f t="shared" si="2"/>
        <v>0</v>
      </c>
      <c r="G22" s="53">
        <f t="shared" si="2"/>
        <v>0</v>
      </c>
      <c r="H22" s="53">
        <f t="shared" si="2"/>
        <v>0</v>
      </c>
      <c r="I22" s="53">
        <f t="shared" si="2"/>
        <v>0</v>
      </c>
      <c r="J22" s="53">
        <f t="shared" si="2"/>
        <v>0</v>
      </c>
      <c r="K22" s="53">
        <f t="shared" si="2"/>
        <v>0</v>
      </c>
      <c r="L22" s="53">
        <f t="shared" si="2"/>
        <v>0</v>
      </c>
      <c r="M22" s="53">
        <f t="shared" ref="M22" si="3">SUM(M18:M21)</f>
        <v>0</v>
      </c>
      <c r="N22" s="53">
        <f t="shared" ref="N22:O22" si="4">SUM(N18:N21)</f>
        <v>0</v>
      </c>
      <c r="O22" s="53">
        <f t="shared" si="4"/>
        <v>0</v>
      </c>
      <c r="P22" s="53"/>
    </row>
    <row r="23" spans="1:16" s="51" customFormat="1">
      <c r="A23" s="50"/>
      <c r="B23" s="375" t="s">
        <v>914</v>
      </c>
      <c r="C23" s="367"/>
      <c r="D23" s="368"/>
      <c r="E23" s="369">
        <f>ROUND(SUM(D22*E16+E22*E17)/12,4)</f>
        <v>0</v>
      </c>
      <c r="F23" s="369">
        <f t="shared" ref="F23:O23" si="5">ROUND(SUM(E22*F16+F22*F17)/12,4)</f>
        <v>0</v>
      </c>
      <c r="G23" s="369">
        <f t="shared" si="5"/>
        <v>0</v>
      </c>
      <c r="H23" s="369">
        <f t="shared" si="5"/>
        <v>0</v>
      </c>
      <c r="I23" s="369">
        <f t="shared" si="5"/>
        <v>0</v>
      </c>
      <c r="J23" s="369">
        <f t="shared" si="5"/>
        <v>0</v>
      </c>
      <c r="K23" s="369">
        <f t="shared" si="5"/>
        <v>0</v>
      </c>
      <c r="L23" s="369">
        <f t="shared" si="5"/>
        <v>0</v>
      </c>
      <c r="M23" s="369">
        <f t="shared" si="5"/>
        <v>0</v>
      </c>
      <c r="N23" s="369">
        <f t="shared" si="5"/>
        <v>0</v>
      </c>
      <c r="O23" s="369">
        <f t="shared" si="5"/>
        <v>0</v>
      </c>
      <c r="P23" s="369"/>
    </row>
    <row r="24" spans="1:16" s="51" customFormat="1">
      <c r="A24" s="50"/>
      <c r="B24" s="366"/>
      <c r="C24" s="370"/>
      <c r="D24" s="368"/>
      <c r="E24" s="369"/>
      <c r="F24" s="369"/>
      <c r="G24" s="369"/>
      <c r="H24" s="369"/>
      <c r="I24" s="369"/>
      <c r="J24" s="369"/>
      <c r="K24" s="369"/>
      <c r="L24" s="371"/>
      <c r="M24" s="371"/>
      <c r="N24" s="371"/>
      <c r="O24" s="371"/>
      <c r="P24" s="369"/>
    </row>
    <row r="25" spans="1:16" s="51" customFormat="1" ht="15.75" customHeight="1">
      <c r="A25" s="50"/>
      <c r="B25" s="455" t="str">
        <f>'1.  LRAMVA Summary'!B31</f>
        <v>GS&lt;50 kW - VRZ</v>
      </c>
      <c r="C25" s="1273" t="str">
        <f>'2. LRAMVA Threshold'!E43</f>
        <v>kWh</v>
      </c>
      <c r="D25" s="35"/>
      <c r="E25" s="35"/>
      <c r="F25" s="35"/>
      <c r="G25" s="35"/>
      <c r="H25" s="35"/>
      <c r="I25" s="35"/>
      <c r="J25" s="35"/>
      <c r="K25" s="35"/>
      <c r="L25" s="35"/>
      <c r="M25" s="35">
        <v>1.7399999999999999E-2</v>
      </c>
      <c r="N25" s="35">
        <v>1.7399999999999999E-2</v>
      </c>
      <c r="O25" s="35">
        <v>1.7999999999999999E-2</v>
      </c>
      <c r="P25" s="35">
        <v>1.8499999999999999E-2</v>
      </c>
    </row>
    <row r="26" spans="1:16" outlineLevel="1">
      <c r="B26" s="405" t="s">
        <v>911</v>
      </c>
      <c r="C26" s="1271"/>
      <c r="D26" s="35"/>
      <c r="E26" s="35"/>
      <c r="F26" s="35"/>
      <c r="G26" s="35"/>
      <c r="H26" s="35"/>
      <c r="I26" s="35"/>
      <c r="J26" s="35"/>
      <c r="K26" s="35"/>
      <c r="L26" s="35"/>
      <c r="M26" s="35"/>
      <c r="N26" s="35"/>
      <c r="O26" s="35"/>
      <c r="P26" s="35"/>
    </row>
    <row r="27" spans="1:16" outlineLevel="1">
      <c r="B27" s="405" t="s">
        <v>912</v>
      </c>
      <c r="C27" s="1271"/>
      <c r="D27" s="35"/>
      <c r="E27" s="35"/>
      <c r="F27" s="35"/>
      <c r="G27" s="35"/>
      <c r="H27" s="35"/>
      <c r="I27" s="35"/>
      <c r="J27" s="35"/>
      <c r="K27" s="35"/>
      <c r="L27" s="35"/>
      <c r="M27" s="35"/>
      <c r="N27" s="35"/>
      <c r="O27" s="35">
        <v>2.0000000000000001E-4</v>
      </c>
      <c r="P27" s="35"/>
    </row>
    <row r="28" spans="1:16" ht="28.5" outlineLevel="1">
      <c r="B28" s="912" t="s">
        <v>915</v>
      </c>
      <c r="C28" s="1271"/>
      <c r="D28" s="35"/>
      <c r="E28" s="35"/>
      <c r="F28" s="35"/>
      <c r="G28" s="35"/>
      <c r="H28" s="35"/>
      <c r="I28" s="35"/>
      <c r="J28" s="35"/>
      <c r="K28" s="35"/>
      <c r="L28" s="35"/>
      <c r="M28" s="35"/>
      <c r="N28" s="35"/>
      <c r="O28" s="35">
        <f>-0.0003/3</f>
        <v>-9.9999999999999991E-5</v>
      </c>
      <c r="P28" s="35"/>
    </row>
    <row r="29" spans="1:16">
      <c r="B29" s="405" t="s">
        <v>913</v>
      </c>
      <c r="C29" s="1274"/>
      <c r="D29" s="53">
        <f>SUM(D25:D28)</f>
        <v>0</v>
      </c>
      <c r="E29" s="53">
        <f t="shared" ref="E29:L29" si="6">SUM(E25:E28)</f>
        <v>0</v>
      </c>
      <c r="F29" s="53">
        <f t="shared" si="6"/>
        <v>0</v>
      </c>
      <c r="G29" s="53">
        <f t="shared" si="6"/>
        <v>0</v>
      </c>
      <c r="H29" s="53">
        <f t="shared" si="6"/>
        <v>0</v>
      </c>
      <c r="I29" s="53">
        <f t="shared" si="6"/>
        <v>0</v>
      </c>
      <c r="J29" s="53">
        <f t="shared" si="6"/>
        <v>0</v>
      </c>
      <c r="K29" s="53">
        <f t="shared" si="6"/>
        <v>0</v>
      </c>
      <c r="L29" s="53">
        <f t="shared" si="6"/>
        <v>0</v>
      </c>
      <c r="M29" s="53">
        <f t="shared" ref="M29:N29" si="7">SUM(M25:M28)</f>
        <v>1.7399999999999999E-2</v>
      </c>
      <c r="N29" s="53">
        <f t="shared" si="7"/>
        <v>1.7399999999999999E-2</v>
      </c>
      <c r="O29" s="53">
        <f t="shared" ref="O29:P29" si="8">SUM(O25:O28)</f>
        <v>1.8099999999999998E-2</v>
      </c>
      <c r="P29" s="53">
        <f t="shared" si="8"/>
        <v>1.8499999999999999E-2</v>
      </c>
    </row>
    <row r="30" spans="1:16">
      <c r="B30" s="375" t="s">
        <v>914</v>
      </c>
      <c r="C30" s="372"/>
      <c r="D30" s="56"/>
      <c r="E30" s="369">
        <f>ROUND(SUM(D29*E16+E29*E17)/12,4)</f>
        <v>0</v>
      </c>
      <c r="F30" s="369">
        <f t="shared" ref="F30:P30" si="9">ROUND(SUM(E29*F16+F29*F17)/12,4)</f>
        <v>0</v>
      </c>
      <c r="G30" s="369">
        <f t="shared" si="9"/>
        <v>0</v>
      </c>
      <c r="H30" s="369">
        <f t="shared" si="9"/>
        <v>0</v>
      </c>
      <c r="I30" s="369">
        <f t="shared" si="9"/>
        <v>0</v>
      </c>
      <c r="J30" s="369">
        <f t="shared" si="9"/>
        <v>0</v>
      </c>
      <c r="K30" s="369">
        <f t="shared" si="9"/>
        <v>0</v>
      </c>
      <c r="L30" s="369">
        <f t="shared" si="9"/>
        <v>0</v>
      </c>
      <c r="M30" s="369">
        <f t="shared" si="9"/>
        <v>1.1599999999999999E-2</v>
      </c>
      <c r="N30" s="369">
        <f t="shared" si="9"/>
        <v>1.7399999999999999E-2</v>
      </c>
      <c r="O30" s="369">
        <f t="shared" si="9"/>
        <v>1.8100000000000002E-2</v>
      </c>
      <c r="P30" s="369">
        <f t="shared" si="9"/>
        <v>1.8499999999999999E-2</v>
      </c>
    </row>
    <row r="31" spans="1:16">
      <c r="B31" s="366"/>
      <c r="C31" s="373"/>
      <c r="D31" s="374"/>
      <c r="E31" s="374"/>
      <c r="F31" s="374"/>
      <c r="G31" s="374"/>
      <c r="H31" s="374"/>
      <c r="I31" s="374"/>
      <c r="J31" s="374"/>
      <c r="K31" s="374"/>
      <c r="L31" s="374"/>
      <c r="M31" s="374"/>
      <c r="N31" s="371"/>
      <c r="O31" s="371"/>
      <c r="P31" s="374"/>
    </row>
    <row r="32" spans="1:16" s="52" customFormat="1">
      <c r="B32" s="455" t="str">
        <f>'1.  LRAMVA Summary'!B32</f>
        <v>GS 50 to 2,999 kW - VRZ</v>
      </c>
      <c r="C32" s="1273" t="str">
        <f>'2. LRAMVA Threshold'!F43</f>
        <v>kWh</v>
      </c>
      <c r="D32" s="35"/>
      <c r="E32" s="35"/>
      <c r="F32" s="35"/>
      <c r="G32" s="35"/>
      <c r="H32" s="35"/>
      <c r="I32" s="35"/>
      <c r="J32" s="35"/>
      <c r="K32" s="35"/>
      <c r="L32" s="35"/>
      <c r="M32" s="35">
        <v>3.4016999999999999</v>
      </c>
      <c r="N32" s="35">
        <v>3.4016999999999999</v>
      </c>
      <c r="O32" s="35">
        <v>3.5251999999999999</v>
      </c>
      <c r="P32" s="35">
        <v>3.6309999999999998</v>
      </c>
    </row>
    <row r="33" spans="1:16" outlineLevel="1">
      <c r="B33" s="405" t="s">
        <v>911</v>
      </c>
      <c r="C33" s="1271"/>
      <c r="D33" s="35"/>
      <c r="E33" s="35"/>
      <c r="F33" s="35"/>
      <c r="G33" s="35"/>
      <c r="H33" s="35"/>
      <c r="I33" s="35"/>
      <c r="J33" s="35"/>
      <c r="K33" s="35"/>
      <c r="L33" s="35"/>
      <c r="M33" s="35"/>
      <c r="N33" s="35"/>
      <c r="O33" s="35"/>
      <c r="P33" s="35"/>
    </row>
    <row r="34" spans="1:16" outlineLevel="1">
      <c r="B34" s="405" t="s">
        <v>912</v>
      </c>
      <c r="C34" s="1271"/>
      <c r="D34" s="35"/>
      <c r="E34" s="35"/>
      <c r="F34" s="35"/>
      <c r="G34" s="35"/>
      <c r="H34" s="35"/>
      <c r="I34" s="35"/>
      <c r="J34" s="35"/>
      <c r="K34" s="35"/>
      <c r="L34" s="35"/>
      <c r="M34" s="35"/>
      <c r="N34" s="35"/>
      <c r="O34" s="35">
        <v>3.7100000000000001E-2</v>
      </c>
      <c r="P34" s="35"/>
    </row>
    <row r="35" spans="1:16" outlineLevel="1">
      <c r="B35" s="405" t="s">
        <v>334</v>
      </c>
      <c r="C35" s="1271"/>
      <c r="D35" s="35"/>
      <c r="E35" s="35"/>
      <c r="F35" s="35"/>
      <c r="G35" s="35"/>
      <c r="H35" s="35"/>
      <c r="I35" s="35"/>
      <c r="J35" s="35"/>
      <c r="K35" s="35"/>
      <c r="L35" s="35"/>
      <c r="M35" s="35"/>
      <c r="N35" s="35"/>
      <c r="O35" s="35">
        <f>-0.0657/3</f>
        <v>-2.1899999999999999E-2</v>
      </c>
      <c r="P35" s="35"/>
    </row>
    <row r="36" spans="1:16">
      <c r="B36" s="405" t="s">
        <v>913</v>
      </c>
      <c r="C36" s="1274"/>
      <c r="D36" s="53">
        <f>SUM(D32:D35)</f>
        <v>0</v>
      </c>
      <c r="E36" s="53">
        <f>SUM(E32:E35)</f>
        <v>0</v>
      </c>
      <c r="F36" s="53">
        <f t="shared" ref="F36:L36" si="10">SUM(F32:F35)</f>
        <v>0</v>
      </c>
      <c r="G36" s="53">
        <f t="shared" si="10"/>
        <v>0</v>
      </c>
      <c r="H36" s="53">
        <f t="shared" si="10"/>
        <v>0</v>
      </c>
      <c r="I36" s="53">
        <f t="shared" si="10"/>
        <v>0</v>
      </c>
      <c r="J36" s="53">
        <f t="shared" si="10"/>
        <v>0</v>
      </c>
      <c r="K36" s="53">
        <f t="shared" si="10"/>
        <v>0</v>
      </c>
      <c r="L36" s="53">
        <f t="shared" si="10"/>
        <v>0</v>
      </c>
      <c r="M36" s="53">
        <f t="shared" ref="M36" si="11">SUM(M32:M35)</f>
        <v>3.4016999999999999</v>
      </c>
      <c r="N36" s="53">
        <f>SUM(N32:N35)</f>
        <v>3.4016999999999999</v>
      </c>
      <c r="O36" s="53">
        <f t="shared" ref="O36:P36" si="12">SUM(O32:O35)</f>
        <v>3.5404</v>
      </c>
      <c r="P36" s="53">
        <f t="shared" si="12"/>
        <v>3.6309999999999998</v>
      </c>
    </row>
    <row r="37" spans="1:16">
      <c r="B37" s="375" t="s">
        <v>914</v>
      </c>
      <c r="C37" s="372"/>
      <c r="D37" s="56"/>
      <c r="E37" s="369">
        <f t="shared" ref="E37:P37" si="13">ROUND(SUM(D36*E16+E36*E17)/12,4)</f>
        <v>0</v>
      </c>
      <c r="F37" s="369">
        <f t="shared" si="13"/>
        <v>0</v>
      </c>
      <c r="G37" s="369">
        <f t="shared" si="13"/>
        <v>0</v>
      </c>
      <c r="H37" s="369">
        <f t="shared" si="13"/>
        <v>0</v>
      </c>
      <c r="I37" s="369">
        <f t="shared" si="13"/>
        <v>0</v>
      </c>
      <c r="J37" s="369">
        <f t="shared" si="13"/>
        <v>0</v>
      </c>
      <c r="K37" s="369">
        <f t="shared" si="13"/>
        <v>0</v>
      </c>
      <c r="L37" s="369">
        <f t="shared" si="13"/>
        <v>0</v>
      </c>
      <c r="M37" s="369">
        <f t="shared" si="13"/>
        <v>2.2677999999999998</v>
      </c>
      <c r="N37" s="369">
        <f t="shared" si="13"/>
        <v>3.4016999999999999</v>
      </c>
      <c r="O37" s="369">
        <f t="shared" si="13"/>
        <v>3.5404</v>
      </c>
      <c r="P37" s="369">
        <f t="shared" si="13"/>
        <v>3.6309999999999998</v>
      </c>
    </row>
    <row r="38" spans="1:16" s="4" customFormat="1" ht="15.75" customHeight="1">
      <c r="B38" s="375"/>
      <c r="C38" s="372"/>
      <c r="D38" s="56"/>
      <c r="E38" s="56"/>
      <c r="F38" s="56"/>
      <c r="G38" s="56"/>
      <c r="H38" s="56"/>
      <c r="I38" s="56"/>
      <c r="J38" s="56"/>
      <c r="K38" s="56"/>
      <c r="L38" s="371"/>
      <c r="M38" s="371"/>
      <c r="N38" s="371"/>
      <c r="O38" s="371"/>
      <c r="P38" s="56"/>
    </row>
    <row r="39" spans="1:16" s="52" customFormat="1">
      <c r="A39" s="50"/>
      <c r="B39" s="455" t="str">
        <f>'1.  LRAMVA Summary'!B33</f>
        <v>GS 3,000 to 4,999 kW - VRZ</v>
      </c>
      <c r="C39" s="1273" t="str">
        <f>'2. LRAMVA Threshold'!G43</f>
        <v>kWh</v>
      </c>
      <c r="D39" s="35"/>
      <c r="E39" s="35"/>
      <c r="F39" s="35"/>
      <c r="G39" s="35"/>
      <c r="H39" s="35"/>
      <c r="I39" s="35"/>
      <c r="J39" s="35"/>
      <c r="K39" s="35"/>
      <c r="L39" s="35"/>
      <c r="M39" s="35">
        <v>2.1551999999999998</v>
      </c>
      <c r="N39" s="35">
        <v>2.1551999999999998</v>
      </c>
      <c r="O39" s="35">
        <v>2.2334000000000001</v>
      </c>
      <c r="P39" s="35">
        <v>2.3003999999999998</v>
      </c>
    </row>
    <row r="40" spans="1:16" outlineLevel="1">
      <c r="B40" s="405" t="s">
        <v>911</v>
      </c>
      <c r="C40" s="1271"/>
      <c r="D40" s="35"/>
      <c r="E40" s="35"/>
      <c r="F40" s="35"/>
      <c r="G40" s="35"/>
      <c r="H40" s="35"/>
      <c r="I40" s="35"/>
      <c r="J40" s="35"/>
      <c r="K40" s="35"/>
      <c r="L40" s="35"/>
      <c r="M40" s="35"/>
      <c r="N40" s="35"/>
      <c r="O40" s="35"/>
      <c r="P40" s="35"/>
    </row>
    <row r="41" spans="1:16" outlineLevel="1">
      <c r="B41" s="405" t="s">
        <v>912</v>
      </c>
      <c r="C41" s="1271"/>
      <c r="D41" s="35"/>
      <c r="E41" s="35"/>
      <c r="F41" s="35"/>
      <c r="G41" s="35"/>
      <c r="H41" s="35"/>
      <c r="I41" s="35"/>
      <c r="J41" s="35"/>
      <c r="K41" s="35"/>
      <c r="L41" s="35"/>
      <c r="M41" s="35"/>
      <c r="N41" s="35"/>
      <c r="O41" s="35">
        <v>2.46E-2</v>
      </c>
      <c r="P41" s="35"/>
    </row>
    <row r="42" spans="1:16" ht="28.5" outlineLevel="1">
      <c r="B42" s="912" t="s">
        <v>915</v>
      </c>
      <c r="C42" s="1271"/>
      <c r="D42" s="35"/>
      <c r="E42" s="35"/>
      <c r="F42" s="35"/>
      <c r="G42" s="35"/>
      <c r="H42" s="35"/>
      <c r="I42" s="35"/>
      <c r="J42" s="35"/>
      <c r="K42" s="35"/>
      <c r="L42" s="35"/>
      <c r="M42" s="35"/>
      <c r="N42" s="35"/>
      <c r="O42" s="35">
        <f>-0.0416/3</f>
        <v>-1.3866666666666666E-2</v>
      </c>
      <c r="P42" s="35"/>
    </row>
    <row r="43" spans="1:16">
      <c r="B43" s="405" t="s">
        <v>913</v>
      </c>
      <c r="C43" s="1274"/>
      <c r="D43" s="53">
        <f>SUM(D39:D42)</f>
        <v>0</v>
      </c>
      <c r="E43" s="53">
        <f t="shared" ref="E43:L43" si="14">SUM(E39:E42)</f>
        <v>0</v>
      </c>
      <c r="F43" s="53">
        <f t="shared" si="14"/>
        <v>0</v>
      </c>
      <c r="G43" s="53">
        <f t="shared" si="14"/>
        <v>0</v>
      </c>
      <c r="H43" s="53">
        <f t="shared" si="14"/>
        <v>0</v>
      </c>
      <c r="I43" s="53">
        <f t="shared" si="14"/>
        <v>0</v>
      </c>
      <c r="J43" s="53">
        <f t="shared" si="14"/>
        <v>0</v>
      </c>
      <c r="K43" s="53">
        <f t="shared" si="14"/>
        <v>0</v>
      </c>
      <c r="L43" s="53">
        <f t="shared" si="14"/>
        <v>0</v>
      </c>
      <c r="M43" s="53">
        <f t="shared" ref="M43:N43" si="15">SUM(M39:M42)</f>
        <v>2.1551999999999998</v>
      </c>
      <c r="N43" s="53">
        <f t="shared" si="15"/>
        <v>2.1551999999999998</v>
      </c>
      <c r="O43" s="53">
        <f t="shared" ref="O43:P43" si="16">SUM(O39:O42)</f>
        <v>2.2441333333333335</v>
      </c>
      <c r="P43" s="53">
        <f t="shared" si="16"/>
        <v>2.3003999999999998</v>
      </c>
    </row>
    <row r="44" spans="1:16">
      <c r="B44" s="375" t="s">
        <v>914</v>
      </c>
      <c r="C44" s="372"/>
      <c r="D44" s="56"/>
      <c r="E44" s="369">
        <f t="shared" ref="E44:P44" si="17">ROUND(SUM(D43*E16+E43*E17)/12,4)</f>
        <v>0</v>
      </c>
      <c r="F44" s="369">
        <f t="shared" si="17"/>
        <v>0</v>
      </c>
      <c r="G44" s="369">
        <f t="shared" si="17"/>
        <v>0</v>
      </c>
      <c r="H44" s="369">
        <f t="shared" si="17"/>
        <v>0</v>
      </c>
      <c r="I44" s="369">
        <f t="shared" si="17"/>
        <v>0</v>
      </c>
      <c r="J44" s="369">
        <f t="shared" si="17"/>
        <v>0</v>
      </c>
      <c r="K44" s="369">
        <f t="shared" si="17"/>
        <v>0</v>
      </c>
      <c r="L44" s="369">
        <f t="shared" si="17"/>
        <v>0</v>
      </c>
      <c r="M44" s="369">
        <f t="shared" si="17"/>
        <v>1.4368000000000001</v>
      </c>
      <c r="N44" s="369">
        <f t="shared" si="17"/>
        <v>2.1551999999999998</v>
      </c>
      <c r="O44" s="369">
        <f t="shared" si="17"/>
        <v>2.2441</v>
      </c>
      <c r="P44" s="369">
        <f t="shared" si="17"/>
        <v>2.3003999999999998</v>
      </c>
    </row>
    <row r="45" spans="1:16" s="4" customFormat="1" ht="14.25">
      <c r="A45" s="5"/>
      <c r="B45" s="375"/>
      <c r="C45" s="372"/>
      <c r="D45" s="56"/>
      <c r="E45" s="56"/>
      <c r="F45" s="56"/>
      <c r="G45" s="56"/>
      <c r="H45" s="56"/>
      <c r="I45" s="56"/>
      <c r="J45" s="56"/>
      <c r="K45" s="56"/>
      <c r="L45" s="371"/>
      <c r="M45" s="371"/>
      <c r="N45" s="371"/>
      <c r="O45" s="371"/>
      <c r="P45" s="56"/>
    </row>
    <row r="46" spans="1:16" s="52" customFormat="1">
      <c r="A46" s="50"/>
      <c r="B46" s="455" t="str">
        <f>'1.  LRAMVA Summary'!B34</f>
        <v>Large Use - VRZ</v>
      </c>
      <c r="C46" s="1273" t="str">
        <f>'2. LRAMVA Threshold'!H43</f>
        <v>kWh</v>
      </c>
      <c r="D46" s="35"/>
      <c r="E46" s="35"/>
      <c r="F46" s="35"/>
      <c r="G46" s="35"/>
      <c r="H46" s="35"/>
      <c r="I46" s="35"/>
      <c r="J46" s="35"/>
      <c r="K46" s="35"/>
      <c r="L46" s="35"/>
      <c r="M46" s="35">
        <v>3.0352000000000001</v>
      </c>
      <c r="N46" s="35">
        <v>3.0352000000000001</v>
      </c>
      <c r="O46" s="35">
        <v>3.1454</v>
      </c>
      <c r="P46" s="35">
        <v>3.2397999999999998</v>
      </c>
    </row>
    <row r="47" spans="1:16" outlineLevel="1">
      <c r="B47" s="405" t="s">
        <v>911</v>
      </c>
      <c r="C47" s="1271"/>
      <c r="D47" s="35"/>
      <c r="E47" s="35"/>
      <c r="F47" s="35"/>
      <c r="G47" s="35"/>
      <c r="H47" s="35"/>
      <c r="I47" s="35"/>
      <c r="J47" s="35"/>
      <c r="K47" s="35"/>
      <c r="L47" s="35"/>
      <c r="M47" s="35"/>
      <c r="N47" s="35"/>
      <c r="O47" s="35"/>
      <c r="P47" s="35"/>
    </row>
    <row r="48" spans="1:16" outlineLevel="1">
      <c r="B48" s="405" t="s">
        <v>912</v>
      </c>
      <c r="C48" s="1271"/>
      <c r="D48" s="35"/>
      <c r="E48" s="35"/>
      <c r="F48" s="35"/>
      <c r="G48" s="35"/>
      <c r="H48" s="35"/>
      <c r="I48" s="35"/>
      <c r="J48" s="35"/>
      <c r="K48" s="35"/>
      <c r="L48" s="35"/>
      <c r="M48" s="35"/>
      <c r="N48" s="35"/>
      <c r="O48" s="35">
        <v>3.5700000000000003E-2</v>
      </c>
      <c r="P48" s="35"/>
    </row>
    <row r="49" spans="1:16" ht="28.5" outlineLevel="1">
      <c r="B49" s="912" t="s">
        <v>915</v>
      </c>
      <c r="C49" s="1271"/>
      <c r="D49" s="35"/>
      <c r="E49" s="35"/>
      <c r="F49" s="35"/>
      <c r="G49" s="35"/>
      <c r="H49" s="35"/>
      <c r="I49" s="35"/>
      <c r="J49" s="35"/>
      <c r="K49" s="35"/>
      <c r="L49" s="35"/>
      <c r="M49" s="35"/>
      <c r="N49" s="35"/>
      <c r="O49" s="35">
        <f>-0.0586/3</f>
        <v>-1.9533333333333333E-2</v>
      </c>
      <c r="P49" s="35"/>
    </row>
    <row r="50" spans="1:16">
      <c r="B50" s="405" t="s">
        <v>913</v>
      </c>
      <c r="C50" s="1274"/>
      <c r="D50" s="53">
        <f>SUM(D46:D49)</f>
        <v>0</v>
      </c>
      <c r="E50" s="53">
        <f t="shared" ref="E50:L50" si="18">SUM(E46:E49)</f>
        <v>0</v>
      </c>
      <c r="F50" s="53">
        <f t="shared" si="18"/>
        <v>0</v>
      </c>
      <c r="G50" s="53">
        <f t="shared" si="18"/>
        <v>0</v>
      </c>
      <c r="H50" s="53">
        <f t="shared" si="18"/>
        <v>0</v>
      </c>
      <c r="I50" s="53">
        <f t="shared" si="18"/>
        <v>0</v>
      </c>
      <c r="J50" s="53">
        <f t="shared" si="18"/>
        <v>0</v>
      </c>
      <c r="K50" s="53">
        <f t="shared" si="18"/>
        <v>0</v>
      </c>
      <c r="L50" s="53">
        <f t="shared" si="18"/>
        <v>0</v>
      </c>
      <c r="M50" s="53">
        <f t="shared" ref="M50:N50" si="19">SUM(M46:M49)</f>
        <v>3.0352000000000001</v>
      </c>
      <c r="N50" s="53">
        <f t="shared" si="19"/>
        <v>3.0352000000000001</v>
      </c>
      <c r="O50" s="53">
        <f t="shared" ref="O50:P50" si="20">SUM(O46:O49)</f>
        <v>3.1615666666666664</v>
      </c>
      <c r="P50" s="53">
        <f t="shared" si="20"/>
        <v>3.2397999999999998</v>
      </c>
    </row>
    <row r="51" spans="1:16">
      <c r="B51" s="375" t="s">
        <v>914</v>
      </c>
      <c r="C51" s="372"/>
      <c r="D51" s="56"/>
      <c r="E51" s="369">
        <f t="shared" ref="E51:P51" si="21">ROUND(SUM(D50*E16+E50*E17)/12,4)</f>
        <v>0</v>
      </c>
      <c r="F51" s="369">
        <f t="shared" si="21"/>
        <v>0</v>
      </c>
      <c r="G51" s="369">
        <f t="shared" si="21"/>
        <v>0</v>
      </c>
      <c r="H51" s="369">
        <f t="shared" si="21"/>
        <v>0</v>
      </c>
      <c r="I51" s="369">
        <f t="shared" si="21"/>
        <v>0</v>
      </c>
      <c r="J51" s="369">
        <f t="shared" si="21"/>
        <v>0</v>
      </c>
      <c r="K51" s="369">
        <f t="shared" si="21"/>
        <v>0</v>
      </c>
      <c r="L51" s="369">
        <f t="shared" si="21"/>
        <v>0</v>
      </c>
      <c r="M51" s="369">
        <f t="shared" si="21"/>
        <v>2.0234999999999999</v>
      </c>
      <c r="N51" s="369">
        <f t="shared" si="21"/>
        <v>3.0352000000000001</v>
      </c>
      <c r="O51" s="369">
        <f t="shared" si="21"/>
        <v>3.1616</v>
      </c>
      <c r="P51" s="369">
        <f t="shared" si="21"/>
        <v>3.2397999999999998</v>
      </c>
    </row>
    <row r="52" spans="1:16" s="4" customFormat="1" ht="14.25">
      <c r="A52" s="5"/>
      <c r="B52" s="375"/>
      <c r="C52" s="372"/>
      <c r="D52" s="56"/>
      <c r="E52" s="56"/>
      <c r="F52" s="56"/>
      <c r="G52" s="56"/>
      <c r="H52" s="56"/>
      <c r="I52" s="56"/>
      <c r="J52" s="56"/>
      <c r="K52" s="56"/>
      <c r="L52" s="376"/>
      <c r="M52" s="376"/>
      <c r="N52" s="376"/>
      <c r="O52" s="376"/>
      <c r="P52" s="56"/>
    </row>
    <row r="53" spans="1:16" s="52" customFormat="1">
      <c r="A53" s="50"/>
      <c r="B53" s="455" t="str">
        <f>'1.  LRAMVA Summary'!B35</f>
        <v>Unmetered Scattered Load - VRZ</v>
      </c>
      <c r="C53" s="1273" t="str">
        <f>'2. LRAMVA Threshold'!I43</f>
        <v>kWh</v>
      </c>
      <c r="D53" s="35"/>
      <c r="E53" s="35"/>
      <c r="F53" s="35"/>
      <c r="G53" s="35"/>
      <c r="H53" s="35"/>
      <c r="I53" s="35"/>
      <c r="J53" s="35"/>
      <c r="K53" s="35"/>
      <c r="L53" s="35"/>
      <c r="M53" s="35">
        <v>1.7299999999999999E-2</v>
      </c>
      <c r="N53" s="35">
        <v>1.7299999999999999E-2</v>
      </c>
      <c r="O53" s="35">
        <v>1.7899999999999999E-2</v>
      </c>
      <c r="P53" s="35">
        <v>1.84E-2</v>
      </c>
    </row>
    <row r="54" spans="1:16" outlineLevel="1">
      <c r="B54" s="405" t="s">
        <v>911</v>
      </c>
      <c r="C54" s="1271"/>
      <c r="D54" s="35"/>
      <c r="E54" s="35"/>
      <c r="F54" s="35"/>
      <c r="G54" s="35"/>
      <c r="H54" s="35"/>
      <c r="I54" s="35"/>
      <c r="J54" s="35"/>
      <c r="K54" s="35"/>
      <c r="L54" s="35"/>
      <c r="M54" s="35"/>
      <c r="N54" s="35"/>
      <c r="O54" s="35"/>
      <c r="P54" s="35"/>
    </row>
    <row r="55" spans="1:16" outlineLevel="1">
      <c r="B55" s="405" t="s">
        <v>912</v>
      </c>
      <c r="C55" s="1271"/>
      <c r="D55" s="35"/>
      <c r="E55" s="35"/>
      <c r="F55" s="35"/>
      <c r="G55" s="35"/>
      <c r="H55" s="35"/>
      <c r="I55" s="35"/>
      <c r="J55" s="35"/>
      <c r="K55" s="35"/>
      <c r="L55" s="35"/>
      <c r="M55" s="35"/>
      <c r="N55" s="35"/>
      <c r="O55" s="35">
        <v>2.0000000000000001E-4</v>
      </c>
      <c r="P55" s="35"/>
    </row>
    <row r="56" spans="1:16" ht="28.5" outlineLevel="1">
      <c r="B56" s="912" t="s">
        <v>915</v>
      </c>
      <c r="C56" s="1271"/>
      <c r="D56" s="35"/>
      <c r="E56" s="35"/>
      <c r="F56" s="35"/>
      <c r="G56" s="35"/>
      <c r="H56" s="35"/>
      <c r="I56" s="35"/>
      <c r="J56" s="35"/>
      <c r="K56" s="35"/>
      <c r="L56" s="35"/>
      <c r="M56" s="35"/>
      <c r="N56" s="35"/>
      <c r="O56" s="35">
        <f>-0.0003/3</f>
        <v>-9.9999999999999991E-5</v>
      </c>
      <c r="P56" s="35"/>
    </row>
    <row r="57" spans="1:16">
      <c r="B57" s="405" t="s">
        <v>913</v>
      </c>
      <c r="C57" s="1274"/>
      <c r="D57" s="53">
        <f>SUM(D53:D56)</f>
        <v>0</v>
      </c>
      <c r="E57" s="53">
        <f t="shared" ref="E57:L57" si="22">SUM(E53:E56)</f>
        <v>0</v>
      </c>
      <c r="F57" s="53">
        <f t="shared" si="22"/>
        <v>0</v>
      </c>
      <c r="G57" s="53">
        <f t="shared" si="22"/>
        <v>0</v>
      </c>
      <c r="H57" s="53">
        <f t="shared" si="22"/>
        <v>0</v>
      </c>
      <c r="I57" s="53">
        <f t="shared" si="22"/>
        <v>0</v>
      </c>
      <c r="J57" s="53">
        <f t="shared" si="22"/>
        <v>0</v>
      </c>
      <c r="K57" s="53">
        <f t="shared" si="22"/>
        <v>0</v>
      </c>
      <c r="L57" s="53">
        <f t="shared" si="22"/>
        <v>0</v>
      </c>
      <c r="M57" s="53">
        <f t="shared" ref="M57:N57" si="23">SUM(M53:M56)</f>
        <v>1.7299999999999999E-2</v>
      </c>
      <c r="N57" s="53">
        <f t="shared" si="23"/>
        <v>1.7299999999999999E-2</v>
      </c>
      <c r="O57" s="53">
        <f t="shared" ref="O57:P57" si="24">SUM(O53:O56)</f>
        <v>1.7999999999999999E-2</v>
      </c>
      <c r="P57" s="53">
        <f t="shared" si="24"/>
        <v>1.84E-2</v>
      </c>
    </row>
    <row r="58" spans="1:16">
      <c r="B58" s="375" t="s">
        <v>914</v>
      </c>
      <c r="C58" s="372"/>
      <c r="D58" s="56"/>
      <c r="E58" s="369">
        <f t="shared" ref="E58:P58" si="25">ROUND(SUM(D57*E16+E57*E17)/12,4)</f>
        <v>0</v>
      </c>
      <c r="F58" s="369">
        <f t="shared" si="25"/>
        <v>0</v>
      </c>
      <c r="G58" s="369">
        <f t="shared" si="25"/>
        <v>0</v>
      </c>
      <c r="H58" s="369">
        <f t="shared" si="25"/>
        <v>0</v>
      </c>
      <c r="I58" s="369">
        <f t="shared" si="25"/>
        <v>0</v>
      </c>
      <c r="J58" s="369">
        <f t="shared" si="25"/>
        <v>0</v>
      </c>
      <c r="K58" s="369">
        <f t="shared" si="25"/>
        <v>0</v>
      </c>
      <c r="L58" s="369">
        <f t="shared" si="25"/>
        <v>0</v>
      </c>
      <c r="M58" s="369">
        <f t="shared" si="25"/>
        <v>1.15E-2</v>
      </c>
      <c r="N58" s="369">
        <f t="shared" si="25"/>
        <v>1.7299999999999999E-2</v>
      </c>
      <c r="O58" s="369">
        <f t="shared" si="25"/>
        <v>1.7999999999999999E-2</v>
      </c>
      <c r="P58" s="369">
        <f t="shared" si="25"/>
        <v>1.84E-2</v>
      </c>
    </row>
    <row r="59" spans="1:16" s="4" customFormat="1" ht="14.25">
      <c r="A59" s="5"/>
      <c r="B59" s="375"/>
      <c r="C59" s="372"/>
      <c r="D59" s="56"/>
      <c r="E59" s="56"/>
      <c r="F59" s="56"/>
      <c r="G59" s="56"/>
      <c r="H59" s="56"/>
      <c r="I59" s="56"/>
      <c r="J59" s="56"/>
      <c r="K59" s="56"/>
      <c r="L59" s="376"/>
      <c r="M59" s="376"/>
      <c r="N59" s="376"/>
      <c r="O59" s="376"/>
      <c r="P59" s="56"/>
    </row>
    <row r="60" spans="1:16" s="52" customFormat="1">
      <c r="A60" s="50"/>
      <c r="B60" s="455" t="str">
        <f>'1.  LRAMVA Summary'!B36</f>
        <v>Sentinel Lighting - VRZ</v>
      </c>
      <c r="C60" s="1273" t="str">
        <f>'2. LRAMVA Threshold'!J43</f>
        <v>kWh</v>
      </c>
      <c r="D60" s="35"/>
      <c r="E60" s="35"/>
      <c r="F60" s="35"/>
      <c r="G60" s="35"/>
      <c r="H60" s="35"/>
      <c r="I60" s="35"/>
      <c r="J60" s="35"/>
      <c r="K60" s="35"/>
      <c r="L60" s="35"/>
      <c r="M60" s="35">
        <v>14.012600000000001</v>
      </c>
      <c r="N60" s="35">
        <v>14.012600000000001</v>
      </c>
      <c r="O60" s="35">
        <v>14.521599999999999</v>
      </c>
      <c r="P60" s="35">
        <v>14.9572</v>
      </c>
    </row>
    <row r="61" spans="1:16" outlineLevel="1">
      <c r="B61" s="405" t="s">
        <v>911</v>
      </c>
      <c r="C61" s="1271"/>
      <c r="D61" s="35"/>
      <c r="E61" s="35"/>
      <c r="F61" s="35"/>
      <c r="G61" s="35"/>
      <c r="H61" s="35"/>
      <c r="I61" s="35"/>
      <c r="J61" s="35"/>
      <c r="K61" s="35"/>
      <c r="L61" s="35"/>
      <c r="M61" s="35"/>
      <c r="N61" s="35"/>
      <c r="O61" s="35"/>
      <c r="P61" s="35"/>
    </row>
    <row r="62" spans="1:16" outlineLevel="1">
      <c r="B62" s="405" t="s">
        <v>912</v>
      </c>
      <c r="C62" s="1271"/>
      <c r="D62" s="35"/>
      <c r="E62" s="35"/>
      <c r="F62" s="35"/>
      <c r="G62" s="35"/>
      <c r="H62" s="35"/>
      <c r="I62" s="35"/>
      <c r="J62" s="35"/>
      <c r="K62" s="35"/>
      <c r="L62" s="35"/>
      <c r="M62" s="35"/>
      <c r="N62" s="35"/>
      <c r="O62" s="35"/>
      <c r="P62" s="35"/>
    </row>
    <row r="63" spans="1:16" ht="28.5" outlineLevel="1">
      <c r="B63" s="912" t="s">
        <v>915</v>
      </c>
      <c r="C63" s="1271"/>
      <c r="D63" s="35"/>
      <c r="E63" s="35"/>
      <c r="F63" s="35"/>
      <c r="G63" s="35"/>
      <c r="H63" s="35"/>
      <c r="I63" s="35"/>
      <c r="J63" s="35"/>
      <c r="K63" s="35"/>
      <c r="L63" s="35"/>
      <c r="M63" s="35"/>
      <c r="N63" s="35"/>
      <c r="O63" s="35"/>
      <c r="P63" s="35"/>
    </row>
    <row r="64" spans="1:16">
      <c r="B64" s="405" t="s">
        <v>913</v>
      </c>
      <c r="C64" s="1274"/>
      <c r="D64" s="53">
        <f>SUM(D60:D63)</f>
        <v>0</v>
      </c>
      <c r="E64" s="53">
        <f t="shared" ref="E64:L64" si="26">SUM(E60:E63)</f>
        <v>0</v>
      </c>
      <c r="F64" s="53">
        <f t="shared" si="26"/>
        <v>0</v>
      </c>
      <c r="G64" s="53">
        <f t="shared" si="26"/>
        <v>0</v>
      </c>
      <c r="H64" s="53">
        <f t="shared" si="26"/>
        <v>0</v>
      </c>
      <c r="I64" s="53">
        <f t="shared" si="26"/>
        <v>0</v>
      </c>
      <c r="J64" s="53">
        <f t="shared" si="26"/>
        <v>0</v>
      </c>
      <c r="K64" s="53">
        <f t="shared" si="26"/>
        <v>0</v>
      </c>
      <c r="L64" s="53">
        <f t="shared" si="26"/>
        <v>0</v>
      </c>
      <c r="M64" s="53">
        <f t="shared" ref="M64:N64" si="27">SUM(M60:M63)</f>
        <v>14.012600000000001</v>
      </c>
      <c r="N64" s="53">
        <f t="shared" si="27"/>
        <v>14.012600000000001</v>
      </c>
      <c r="O64" s="53">
        <f t="shared" ref="O64:P64" si="28">SUM(O60:O63)</f>
        <v>14.521599999999999</v>
      </c>
      <c r="P64" s="53">
        <f t="shared" si="28"/>
        <v>14.9572</v>
      </c>
    </row>
    <row r="65" spans="1:16">
      <c r="B65" s="375" t="s">
        <v>914</v>
      </c>
      <c r="C65" s="372"/>
      <c r="D65" s="56"/>
      <c r="E65" s="369">
        <f t="shared" ref="E65:P65" si="29">ROUND(SUM(D64*E16+E64*E17)/12,4)</f>
        <v>0</v>
      </c>
      <c r="F65" s="369">
        <f t="shared" si="29"/>
        <v>0</v>
      </c>
      <c r="G65" s="369">
        <f t="shared" si="29"/>
        <v>0</v>
      </c>
      <c r="H65" s="369">
        <f t="shared" si="29"/>
        <v>0</v>
      </c>
      <c r="I65" s="369">
        <f>ROUND(SUM(H64*I16+I64*I17)/12,4)</f>
        <v>0</v>
      </c>
      <c r="J65" s="369">
        <f t="shared" si="29"/>
        <v>0</v>
      </c>
      <c r="K65" s="369">
        <f t="shared" si="29"/>
        <v>0</v>
      </c>
      <c r="L65" s="369">
        <f t="shared" si="29"/>
        <v>0</v>
      </c>
      <c r="M65" s="369">
        <f t="shared" si="29"/>
        <v>9.3416999999999994</v>
      </c>
      <c r="N65" s="369">
        <f t="shared" si="29"/>
        <v>14.012600000000001</v>
      </c>
      <c r="O65" s="369">
        <f t="shared" si="29"/>
        <v>14.521599999999999</v>
      </c>
      <c r="P65" s="369">
        <f t="shared" si="29"/>
        <v>14.9572</v>
      </c>
    </row>
    <row r="66" spans="1:16">
      <c r="B66" s="57"/>
      <c r="C66" s="62"/>
      <c r="D66" s="56"/>
      <c r="E66" s="56"/>
      <c r="F66" s="56"/>
      <c r="G66" s="56"/>
      <c r="H66" s="56"/>
      <c r="I66" s="56"/>
      <c r="J66" s="56"/>
      <c r="K66" s="56"/>
      <c r="L66" s="371"/>
      <c r="M66" s="371"/>
      <c r="N66" s="371"/>
      <c r="O66" s="371"/>
      <c r="P66" s="56"/>
    </row>
    <row r="67" spans="1:16" s="52" customFormat="1">
      <c r="A67" s="50"/>
      <c r="B67" s="455" t="str">
        <f>'1.  LRAMVA Summary'!B37</f>
        <v>Street Lighting - VRZ</v>
      </c>
      <c r="C67" s="1273" t="str">
        <f>'2. LRAMVA Threshold'!K43</f>
        <v>kWh</v>
      </c>
      <c r="D67" s="35"/>
      <c r="E67" s="35"/>
      <c r="F67" s="35"/>
      <c r="G67" s="35"/>
      <c r="H67" s="35"/>
      <c r="I67" s="35"/>
      <c r="J67" s="35"/>
      <c r="K67" s="35"/>
      <c r="L67" s="35"/>
      <c r="M67" s="35">
        <v>3.8315999999999999</v>
      </c>
      <c r="N67" s="35">
        <v>3.8315999999999999</v>
      </c>
      <c r="O67" s="35">
        <v>3.9706999999999999</v>
      </c>
      <c r="P67" s="35">
        <v>4.0898000000000003</v>
      </c>
    </row>
    <row r="68" spans="1:16" outlineLevel="1">
      <c r="B68" s="405" t="s">
        <v>911</v>
      </c>
      <c r="C68" s="1271"/>
      <c r="D68" s="35"/>
      <c r="E68" s="35"/>
      <c r="F68" s="35"/>
      <c r="G68" s="35"/>
      <c r="H68" s="35"/>
      <c r="I68" s="35"/>
      <c r="J68" s="35"/>
      <c r="K68" s="35"/>
      <c r="L68" s="35"/>
      <c r="M68" s="35"/>
      <c r="N68" s="35"/>
      <c r="O68" s="35"/>
      <c r="P68" s="35"/>
    </row>
    <row r="69" spans="1:16" outlineLevel="1">
      <c r="B69" s="405" t="s">
        <v>912</v>
      </c>
      <c r="C69" s="1271"/>
      <c r="D69" s="35"/>
      <c r="E69" s="35"/>
      <c r="F69" s="35"/>
      <c r="G69" s="35"/>
      <c r="H69" s="35"/>
      <c r="I69" s="35"/>
      <c r="J69" s="35"/>
      <c r="K69" s="35"/>
      <c r="L69" s="35"/>
      <c r="M69" s="35"/>
      <c r="N69" s="35"/>
      <c r="O69" s="35">
        <v>3.7600000000000001E-2</v>
      </c>
      <c r="P69" s="35"/>
    </row>
    <row r="70" spans="1:16" ht="28.5" outlineLevel="1">
      <c r="B70" s="912" t="s">
        <v>915</v>
      </c>
      <c r="C70" s="1271"/>
      <c r="D70" s="35"/>
      <c r="E70" s="35"/>
      <c r="F70" s="35"/>
      <c r="G70" s="35"/>
      <c r="H70" s="35"/>
      <c r="I70" s="35"/>
      <c r="J70" s="35"/>
      <c r="K70" s="35"/>
      <c r="L70" s="35"/>
      <c r="M70" s="35"/>
      <c r="N70" s="35"/>
      <c r="O70" s="35">
        <f>-0.074/3</f>
        <v>-2.4666666666666667E-2</v>
      </c>
      <c r="P70" s="35"/>
    </row>
    <row r="71" spans="1:16">
      <c r="B71" s="405" t="s">
        <v>913</v>
      </c>
      <c r="C71" s="1274"/>
      <c r="D71" s="53">
        <f>SUM(D67:D70)</f>
        <v>0</v>
      </c>
      <c r="E71" s="53">
        <f t="shared" ref="E71:L71" si="30">SUM(E67:E70)</f>
        <v>0</v>
      </c>
      <c r="F71" s="53">
        <f>SUM(F67:F70)</f>
        <v>0</v>
      </c>
      <c r="G71" s="53">
        <f t="shared" si="30"/>
        <v>0</v>
      </c>
      <c r="H71" s="53">
        <f t="shared" si="30"/>
        <v>0</v>
      </c>
      <c r="I71" s="53">
        <f t="shared" si="30"/>
        <v>0</v>
      </c>
      <c r="J71" s="53">
        <f t="shared" si="30"/>
        <v>0</v>
      </c>
      <c r="K71" s="53">
        <f t="shared" si="30"/>
        <v>0</v>
      </c>
      <c r="L71" s="53">
        <f t="shared" si="30"/>
        <v>0</v>
      </c>
      <c r="M71" s="53">
        <f t="shared" ref="M71" si="31">SUM(M67:M70)</f>
        <v>3.8315999999999999</v>
      </c>
      <c r="N71" s="53">
        <f t="shared" ref="N71:P71" si="32">SUM(N67:N70)</f>
        <v>3.8315999999999999</v>
      </c>
      <c r="O71" s="53">
        <f t="shared" si="32"/>
        <v>3.9836333333333336</v>
      </c>
      <c r="P71" s="53">
        <f t="shared" si="32"/>
        <v>4.0898000000000003</v>
      </c>
    </row>
    <row r="72" spans="1:16">
      <c r="B72" s="375" t="s">
        <v>914</v>
      </c>
      <c r="C72" s="372"/>
      <c r="D72" s="56"/>
      <c r="E72" s="369">
        <f t="shared" ref="E72:P72" si="33">ROUND(SUM(D71*E16+E71*E17)/12,4)</f>
        <v>0</v>
      </c>
      <c r="F72" s="369">
        <f t="shared" si="33"/>
        <v>0</v>
      </c>
      <c r="G72" s="369">
        <f t="shared" si="33"/>
        <v>0</v>
      </c>
      <c r="H72" s="369">
        <f t="shared" si="33"/>
        <v>0</v>
      </c>
      <c r="I72" s="369">
        <f t="shared" si="33"/>
        <v>0</v>
      </c>
      <c r="J72" s="369">
        <f t="shared" si="33"/>
        <v>0</v>
      </c>
      <c r="K72" s="369">
        <f t="shared" si="33"/>
        <v>0</v>
      </c>
      <c r="L72" s="369">
        <f t="shared" si="33"/>
        <v>0</v>
      </c>
      <c r="M72" s="369">
        <f t="shared" si="33"/>
        <v>2.5543999999999998</v>
      </c>
      <c r="N72" s="369">
        <f t="shared" si="33"/>
        <v>3.8315999999999999</v>
      </c>
      <c r="O72" s="369">
        <f>ROUND(SUM(N71*O$16+O71*O$17)/12,4)</f>
        <v>3.9836</v>
      </c>
      <c r="P72" s="369">
        <f t="shared" si="33"/>
        <v>4.0898000000000003</v>
      </c>
    </row>
    <row r="73" spans="1:16">
      <c r="B73" s="366"/>
      <c r="C73" s="372"/>
      <c r="D73" s="56"/>
      <c r="E73" s="369"/>
      <c r="F73" s="369"/>
      <c r="G73" s="369"/>
      <c r="H73" s="369"/>
      <c r="I73" s="369"/>
      <c r="J73" s="369"/>
      <c r="K73" s="369"/>
      <c r="L73" s="369"/>
      <c r="M73" s="369"/>
      <c r="N73" s="369"/>
      <c r="O73" s="369"/>
      <c r="P73" s="56"/>
    </row>
    <row r="74" spans="1:16" s="52" customFormat="1">
      <c r="A74" s="50"/>
      <c r="B74" s="455" t="str">
        <f>'1.  LRAMVA Summary'!B38</f>
        <v>Residential - WRZ</v>
      </c>
      <c r="C74" s="1273" t="str">
        <f>'2. LRAMVA Threshold'!L43</f>
        <v>kWh</v>
      </c>
      <c r="D74" s="35"/>
      <c r="E74" s="35"/>
      <c r="F74" s="35"/>
      <c r="G74" s="35"/>
      <c r="H74" s="35"/>
      <c r="I74" s="35"/>
      <c r="J74" s="35"/>
      <c r="K74" s="35"/>
      <c r="L74" s="35"/>
      <c r="M74" s="35">
        <v>0</v>
      </c>
      <c r="N74" s="35">
        <v>0</v>
      </c>
      <c r="O74" s="35">
        <v>0</v>
      </c>
      <c r="P74" s="35">
        <v>0</v>
      </c>
    </row>
    <row r="75" spans="1:16" outlineLevel="1">
      <c r="B75" s="405" t="s">
        <v>911</v>
      </c>
      <c r="C75" s="1271"/>
      <c r="D75" s="35"/>
      <c r="E75" s="35"/>
      <c r="F75" s="35"/>
      <c r="G75" s="35"/>
      <c r="H75" s="35"/>
      <c r="I75" s="35"/>
      <c r="J75" s="35"/>
      <c r="K75" s="35"/>
      <c r="L75" s="35"/>
      <c r="M75" s="35"/>
      <c r="N75" s="35"/>
      <c r="O75" s="35"/>
      <c r="P75" s="35"/>
    </row>
    <row r="76" spans="1:16" outlineLevel="1">
      <c r="B76" s="405" t="s">
        <v>912</v>
      </c>
      <c r="C76" s="1271"/>
      <c r="D76" s="35"/>
      <c r="E76" s="35"/>
      <c r="F76" s="35"/>
      <c r="G76" s="35"/>
      <c r="H76" s="35"/>
      <c r="I76" s="35"/>
      <c r="J76" s="35"/>
      <c r="K76" s="35"/>
      <c r="L76" s="35"/>
      <c r="M76" s="35"/>
      <c r="N76" s="35"/>
      <c r="O76" s="35"/>
      <c r="P76" s="35"/>
    </row>
    <row r="77" spans="1:16" outlineLevel="1">
      <c r="B77" s="405" t="s">
        <v>334</v>
      </c>
      <c r="C77" s="1271"/>
      <c r="D77" s="35"/>
      <c r="E77" s="35"/>
      <c r="F77" s="35"/>
      <c r="G77" s="35"/>
      <c r="H77" s="35"/>
      <c r="I77" s="35"/>
      <c r="J77" s="35"/>
      <c r="K77" s="35"/>
      <c r="L77" s="35"/>
      <c r="M77" s="35"/>
      <c r="N77" s="35"/>
      <c r="O77" s="35"/>
      <c r="P77" s="35"/>
    </row>
    <row r="78" spans="1:16">
      <c r="B78" s="405" t="s">
        <v>913</v>
      </c>
      <c r="C78" s="1274"/>
      <c r="D78" s="53">
        <f>SUM(D74:D77)</f>
        <v>0</v>
      </c>
      <c r="E78" s="53">
        <f>SUM(E74:E77)</f>
        <v>0</v>
      </c>
      <c r="F78" s="53">
        <f t="shared" ref="F78:L78" si="34">SUM(F74:F77)</f>
        <v>0</v>
      </c>
      <c r="G78" s="53">
        <f t="shared" si="34"/>
        <v>0</v>
      </c>
      <c r="H78" s="53">
        <f t="shared" si="34"/>
        <v>0</v>
      </c>
      <c r="I78" s="53">
        <f t="shared" si="34"/>
        <v>0</v>
      </c>
      <c r="J78" s="53">
        <f t="shared" si="34"/>
        <v>0</v>
      </c>
      <c r="K78" s="53">
        <f t="shared" si="34"/>
        <v>0</v>
      </c>
      <c r="L78" s="53">
        <f t="shared" si="34"/>
        <v>0</v>
      </c>
      <c r="M78" s="53"/>
      <c r="N78" s="53">
        <f t="shared" ref="N78:O78" si="35">SUM(N74:N77)</f>
        <v>0</v>
      </c>
      <c r="O78" s="53">
        <f t="shared" si="35"/>
        <v>0</v>
      </c>
      <c r="P78" s="53"/>
    </row>
    <row r="79" spans="1:16">
      <c r="B79" s="375" t="s">
        <v>914</v>
      </c>
      <c r="C79" s="372"/>
      <c r="D79" s="56"/>
      <c r="E79" s="369">
        <f t="shared" ref="E79:L79" si="36">ROUND(SUM(D78*E16+E78*E17)/12,4)</f>
        <v>0</v>
      </c>
      <c r="F79" s="369">
        <f t="shared" si="36"/>
        <v>0</v>
      </c>
      <c r="G79" s="369">
        <f t="shared" si="36"/>
        <v>0</v>
      </c>
      <c r="H79" s="369">
        <f t="shared" si="36"/>
        <v>0</v>
      </c>
      <c r="I79" s="369">
        <f t="shared" si="36"/>
        <v>0</v>
      </c>
      <c r="J79" s="369">
        <f t="shared" si="36"/>
        <v>0</v>
      </c>
      <c r="K79" s="369">
        <f t="shared" si="36"/>
        <v>0</v>
      </c>
      <c r="L79" s="369">
        <f t="shared" si="36"/>
        <v>0</v>
      </c>
      <c r="M79" s="369"/>
      <c r="N79" s="369">
        <f t="shared" ref="N79" si="37">ROUND(SUM(M78*N72+N78*N73)/12,4)</f>
        <v>0</v>
      </c>
      <c r="O79" s="369">
        <f>ROUND(SUM(N78*O$16+O78*O$17)/12,4)</f>
        <v>0</v>
      </c>
      <c r="P79" s="369"/>
    </row>
    <row r="80" spans="1:16">
      <c r="B80" s="366"/>
      <c r="C80" s="372"/>
      <c r="D80" s="56"/>
      <c r="E80" s="369"/>
      <c r="F80" s="369"/>
      <c r="G80" s="369"/>
      <c r="H80" s="369"/>
      <c r="I80" s="369"/>
      <c r="J80" s="369"/>
      <c r="K80" s="369"/>
      <c r="L80" s="369"/>
      <c r="M80" s="371"/>
      <c r="N80" s="371"/>
      <c r="O80" s="371"/>
      <c r="P80" s="56"/>
    </row>
    <row r="81" spans="1:16" s="52" customFormat="1">
      <c r="A81" s="50"/>
      <c r="B81" s="455" t="str">
        <f>'1.  LRAMVA Summary'!B39</f>
        <v>GS&lt;50 kW - WRZ</v>
      </c>
      <c r="C81" s="1273" t="str">
        <f>'2. LRAMVA Threshold'!M43</f>
        <v>kWh</v>
      </c>
      <c r="D81" s="35"/>
      <c r="E81" s="35"/>
      <c r="F81" s="35"/>
      <c r="G81" s="35"/>
      <c r="H81" s="35"/>
      <c r="I81" s="35"/>
      <c r="J81" s="35"/>
      <c r="K81" s="35"/>
      <c r="L81" s="35"/>
      <c r="M81" s="35"/>
      <c r="N81" s="35">
        <v>0.02</v>
      </c>
      <c r="O81" s="35">
        <v>2.0299999999999999E-2</v>
      </c>
      <c r="P81" s="35">
        <v>2.0799999999999999E-2</v>
      </c>
    </row>
    <row r="82" spans="1:16" outlineLevel="1">
      <c r="B82" s="405" t="s">
        <v>911</v>
      </c>
      <c r="C82" s="1271"/>
      <c r="D82" s="35"/>
      <c r="E82" s="35"/>
      <c r="F82" s="35"/>
      <c r="G82" s="35"/>
      <c r="H82" s="35"/>
      <c r="I82" s="35"/>
      <c r="J82" s="35"/>
      <c r="K82" s="35"/>
      <c r="L82" s="35"/>
      <c r="M82" s="35"/>
      <c r="N82" s="35"/>
      <c r="O82" s="35">
        <v>-1E-4</v>
      </c>
      <c r="P82" s="35">
        <v>-1E-4</v>
      </c>
    </row>
    <row r="83" spans="1:16" outlineLevel="1">
      <c r="B83" s="405" t="s">
        <v>912</v>
      </c>
      <c r="C83" s="1271"/>
      <c r="D83" s="35"/>
      <c r="E83" s="35"/>
      <c r="F83" s="35"/>
      <c r="G83" s="35"/>
      <c r="H83" s="35"/>
      <c r="I83" s="35"/>
      <c r="J83" s="35"/>
      <c r="K83" s="35"/>
      <c r="L83" s="35"/>
      <c r="M83" s="35"/>
      <c r="N83" s="35"/>
      <c r="O83" s="35"/>
      <c r="P83" s="35"/>
    </row>
    <row r="84" spans="1:16" outlineLevel="1">
      <c r="B84" s="405" t="s">
        <v>334</v>
      </c>
      <c r="C84" s="1271"/>
      <c r="D84" s="35"/>
      <c r="E84" s="35"/>
      <c r="F84" s="35"/>
      <c r="G84" s="35"/>
      <c r="H84" s="35"/>
      <c r="I84" s="35"/>
      <c r="J84" s="35"/>
      <c r="K84" s="35"/>
      <c r="L84" s="35"/>
      <c r="M84" s="35"/>
      <c r="N84" s="35"/>
      <c r="O84" s="35"/>
      <c r="P84" s="35"/>
    </row>
    <row r="85" spans="1:16">
      <c r="B85" s="405" t="s">
        <v>913</v>
      </c>
      <c r="C85" s="1274"/>
      <c r="D85" s="53">
        <f>SUM(D81:D84)</f>
        <v>0</v>
      </c>
      <c r="E85" s="53">
        <f>SUM(E81:E84)</f>
        <v>0</v>
      </c>
      <c r="F85" s="53">
        <f t="shared" ref="F85:L85" si="38">SUM(F81:F84)</f>
        <v>0</v>
      </c>
      <c r="G85" s="53">
        <f t="shared" si="38"/>
        <v>0</v>
      </c>
      <c r="H85" s="53">
        <f t="shared" si="38"/>
        <v>0</v>
      </c>
      <c r="I85" s="53">
        <f t="shared" si="38"/>
        <v>0</v>
      </c>
      <c r="J85" s="53">
        <f t="shared" si="38"/>
        <v>0</v>
      </c>
      <c r="K85" s="53">
        <f t="shared" si="38"/>
        <v>0</v>
      </c>
      <c r="L85" s="53">
        <f t="shared" si="38"/>
        <v>0</v>
      </c>
      <c r="M85" s="53"/>
      <c r="N85" s="53">
        <f t="shared" ref="N85:P85" si="39">SUM(N81:N84)</f>
        <v>0.02</v>
      </c>
      <c r="O85" s="53">
        <f t="shared" si="39"/>
        <v>2.0199999999999999E-2</v>
      </c>
      <c r="P85" s="53">
        <f t="shared" si="39"/>
        <v>2.07E-2</v>
      </c>
    </row>
    <row r="86" spans="1:16">
      <c r="B86" s="375" t="s">
        <v>914</v>
      </c>
      <c r="C86" s="372"/>
      <c r="D86" s="369">
        <f t="shared" ref="D86:L86" si="40">ROUND(SUM(C85*D$16+D85*D$17)/12,4)</f>
        <v>0</v>
      </c>
      <c r="E86" s="369">
        <f t="shared" si="40"/>
        <v>0</v>
      </c>
      <c r="F86" s="369">
        <f t="shared" si="40"/>
        <v>0</v>
      </c>
      <c r="G86" s="369">
        <f t="shared" si="40"/>
        <v>0</v>
      </c>
      <c r="H86" s="369">
        <f t="shared" si="40"/>
        <v>0</v>
      </c>
      <c r="I86" s="369">
        <f t="shared" si="40"/>
        <v>0</v>
      </c>
      <c r="J86" s="369">
        <f t="shared" si="40"/>
        <v>0</v>
      </c>
      <c r="K86" s="369">
        <f t="shared" si="40"/>
        <v>0</v>
      </c>
      <c r="L86" s="369">
        <f t="shared" si="40"/>
        <v>0</v>
      </c>
      <c r="M86" s="369"/>
      <c r="N86" s="911">
        <f>N85</f>
        <v>0.02</v>
      </c>
      <c r="O86" s="369">
        <f>ROUND(SUM(N85*O$16+O85*O$17)/12,4)</f>
        <v>2.0199999999999999E-2</v>
      </c>
      <c r="P86" s="369">
        <f>ROUND(SUM(O85*P$16+P85*P$17)/12,4)</f>
        <v>2.07E-2</v>
      </c>
    </row>
    <row r="87" spans="1:16">
      <c r="B87" s="366"/>
      <c r="C87" s="372"/>
      <c r="D87" s="56"/>
      <c r="E87" s="369"/>
      <c r="F87" s="369"/>
      <c r="G87" s="369"/>
      <c r="H87" s="369"/>
      <c r="I87" s="369"/>
      <c r="J87" s="369"/>
      <c r="K87" s="369"/>
      <c r="L87" s="369"/>
      <c r="M87" s="374"/>
      <c r="N87" s="371"/>
      <c r="O87" s="371"/>
      <c r="P87" s="56"/>
    </row>
    <row r="88" spans="1:16" s="52" customFormat="1">
      <c r="A88" s="50"/>
      <c r="B88" s="455" t="str">
        <f>'1.  LRAMVA Summary'!B40</f>
        <v>GS&gt;50 kw - WRZ</v>
      </c>
      <c r="C88" s="1273" t="str">
        <f>'2. LRAMVA Threshold'!N43</f>
        <v>kWh</v>
      </c>
      <c r="D88" s="35"/>
      <c r="E88" s="35"/>
      <c r="F88" s="35"/>
      <c r="G88" s="35"/>
      <c r="H88" s="35"/>
      <c r="I88" s="35"/>
      <c r="J88" s="35"/>
      <c r="K88" s="35"/>
      <c r="L88" s="35"/>
      <c r="M88" s="35"/>
      <c r="N88" s="35">
        <v>4.0938999999999997</v>
      </c>
      <c r="O88" s="35">
        <v>4.1593999999999998</v>
      </c>
      <c r="P88" s="35">
        <v>4.2717000000000001</v>
      </c>
    </row>
    <row r="89" spans="1:16" outlineLevel="1">
      <c r="B89" s="405" t="s">
        <v>911</v>
      </c>
      <c r="C89" s="1271"/>
      <c r="D89" s="35"/>
      <c r="E89" s="35"/>
      <c r="F89" s="35"/>
      <c r="G89" s="35"/>
      <c r="H89" s="35"/>
      <c r="I89" s="35"/>
      <c r="J89" s="35"/>
      <c r="K89" s="35"/>
      <c r="L89" s="35"/>
      <c r="M89" s="35"/>
      <c r="N89" s="35"/>
      <c r="O89" s="35">
        <v>-1.2699999999999999E-2</v>
      </c>
      <c r="P89" s="35">
        <v>-1.3100000000000001E-2</v>
      </c>
    </row>
    <row r="90" spans="1:16" outlineLevel="1">
      <c r="B90" s="405" t="s">
        <v>912</v>
      </c>
      <c r="C90" s="1271"/>
      <c r="D90" s="35"/>
      <c r="E90" s="35"/>
      <c r="F90" s="35"/>
      <c r="G90" s="35"/>
      <c r="H90" s="35"/>
      <c r="I90" s="35"/>
      <c r="J90" s="35"/>
      <c r="K90" s="35"/>
      <c r="L90" s="35"/>
      <c r="M90" s="35"/>
      <c r="N90" s="35"/>
      <c r="O90" s="35"/>
      <c r="P90" s="35"/>
    </row>
    <row r="91" spans="1:16" outlineLevel="1">
      <c r="B91" s="405" t="s">
        <v>334</v>
      </c>
      <c r="C91" s="1271"/>
      <c r="D91" s="35"/>
      <c r="E91" s="35"/>
      <c r="F91" s="35"/>
      <c r="G91" s="35"/>
      <c r="H91" s="35"/>
      <c r="I91" s="35"/>
      <c r="J91" s="35"/>
      <c r="K91" s="35"/>
      <c r="L91" s="35"/>
      <c r="M91" s="35"/>
      <c r="N91" s="35"/>
      <c r="O91" s="35"/>
      <c r="P91" s="35"/>
    </row>
    <row r="92" spans="1:16">
      <c r="B92" s="405" t="s">
        <v>913</v>
      </c>
      <c r="C92" s="1274"/>
      <c r="D92" s="53">
        <f>SUM(D88:D91)</f>
        <v>0</v>
      </c>
      <c r="E92" s="53">
        <f>SUM(E88:E91)</f>
        <v>0</v>
      </c>
      <c r="F92" s="53">
        <f t="shared" ref="F92:L92" si="41">SUM(F88:F91)</f>
        <v>0</v>
      </c>
      <c r="G92" s="53">
        <f t="shared" si="41"/>
        <v>0</v>
      </c>
      <c r="H92" s="53">
        <f t="shared" si="41"/>
        <v>0</v>
      </c>
      <c r="I92" s="53">
        <f t="shared" si="41"/>
        <v>0</v>
      </c>
      <c r="J92" s="53">
        <f t="shared" si="41"/>
        <v>0</v>
      </c>
      <c r="K92" s="53">
        <f t="shared" si="41"/>
        <v>0</v>
      </c>
      <c r="L92" s="53">
        <f t="shared" si="41"/>
        <v>0</v>
      </c>
      <c r="M92" s="53"/>
      <c r="N92" s="53">
        <f>SUM(N88:N91)</f>
        <v>4.0938999999999997</v>
      </c>
      <c r="O92" s="53">
        <f t="shared" ref="O92:P92" si="42">SUM(O88:O91)</f>
        <v>4.1467000000000001</v>
      </c>
      <c r="P92" s="53">
        <f t="shared" si="42"/>
        <v>4.2586000000000004</v>
      </c>
    </row>
    <row r="93" spans="1:16">
      <c r="B93" s="375" t="s">
        <v>914</v>
      </c>
      <c r="C93" s="372"/>
      <c r="D93" s="369">
        <f t="shared" ref="D93:L93" si="43">ROUND(SUM(C92*D$16+D92*D$17)/12,4)</f>
        <v>0</v>
      </c>
      <c r="E93" s="369">
        <f t="shared" si="43"/>
        <v>0</v>
      </c>
      <c r="F93" s="369">
        <f t="shared" si="43"/>
        <v>0</v>
      </c>
      <c r="G93" s="369">
        <f t="shared" si="43"/>
        <v>0</v>
      </c>
      <c r="H93" s="369">
        <f t="shared" si="43"/>
        <v>0</v>
      </c>
      <c r="I93" s="369">
        <f t="shared" si="43"/>
        <v>0</v>
      </c>
      <c r="J93" s="369">
        <f t="shared" si="43"/>
        <v>0</v>
      </c>
      <c r="K93" s="369">
        <f t="shared" si="43"/>
        <v>0</v>
      </c>
      <c r="L93" s="369">
        <f t="shared" si="43"/>
        <v>0</v>
      </c>
      <c r="M93" s="369"/>
      <c r="N93" s="911">
        <f>N92</f>
        <v>4.0938999999999997</v>
      </c>
      <c r="O93" s="369">
        <f>ROUND(SUM(N92*O$16+O92*O$17)/12,4)</f>
        <v>4.1467000000000001</v>
      </c>
      <c r="P93" s="369">
        <f>ROUND(SUM(O92*P$16+P92*P$17)/12,4)</f>
        <v>4.2586000000000004</v>
      </c>
    </row>
    <row r="94" spans="1:16">
      <c r="B94" s="366"/>
      <c r="C94" s="372"/>
      <c r="D94" s="56"/>
      <c r="E94" s="369"/>
      <c r="F94" s="369"/>
      <c r="G94" s="369"/>
      <c r="H94" s="369"/>
      <c r="I94" s="369"/>
      <c r="J94" s="369"/>
      <c r="K94" s="369"/>
      <c r="L94" s="369"/>
      <c r="M94" s="371"/>
      <c r="N94" s="371"/>
      <c r="O94" s="371"/>
      <c r="P94" s="56"/>
    </row>
    <row r="95" spans="1:16" s="52" customFormat="1">
      <c r="A95" s="50"/>
      <c r="B95" s="455" t="str">
        <f>'1.  LRAMVA Summary'!B41</f>
        <v>Street Lighting - WRZ</v>
      </c>
      <c r="C95" s="1273" t="str">
        <f>'2. LRAMVA Threshold'!O43</f>
        <v>kWh</v>
      </c>
      <c r="D95" s="35"/>
      <c r="E95" s="35"/>
      <c r="F95" s="35"/>
      <c r="G95" s="35"/>
      <c r="H95" s="35"/>
      <c r="I95" s="35"/>
      <c r="J95" s="35"/>
      <c r="K95" s="35"/>
      <c r="L95" s="35"/>
      <c r="M95" s="35"/>
      <c r="N95" s="35">
        <v>6.8960999999999997</v>
      </c>
      <c r="O95" s="35">
        <v>7.0064000000000002</v>
      </c>
      <c r="P95" s="35">
        <v>7.1955999999999998</v>
      </c>
    </row>
    <row r="96" spans="1:16" outlineLevel="1">
      <c r="B96" s="405" t="s">
        <v>911</v>
      </c>
      <c r="C96" s="1271"/>
      <c r="D96" s="35"/>
      <c r="E96" s="35"/>
      <c r="F96" s="35"/>
      <c r="G96" s="35"/>
      <c r="H96" s="35"/>
      <c r="I96" s="35"/>
      <c r="J96" s="35"/>
      <c r="K96" s="35"/>
      <c r="L96" s="35"/>
      <c r="M96" s="35"/>
      <c r="N96" s="35"/>
      <c r="O96" s="35">
        <v>-9.0399999999999994E-2</v>
      </c>
      <c r="P96" s="35">
        <v>-8.6900000000000005E-2</v>
      </c>
    </row>
    <row r="97" spans="1:16" outlineLevel="1">
      <c r="B97" s="405" t="s">
        <v>912</v>
      </c>
      <c r="C97" s="1271"/>
      <c r="D97" s="35"/>
      <c r="E97" s="35"/>
      <c r="F97" s="35"/>
      <c r="G97" s="35"/>
      <c r="H97" s="35"/>
      <c r="I97" s="35"/>
      <c r="J97" s="35"/>
      <c r="K97" s="35"/>
      <c r="L97" s="35"/>
      <c r="M97" s="35"/>
      <c r="N97" s="35"/>
      <c r="O97" s="35"/>
      <c r="P97" s="35"/>
    </row>
    <row r="98" spans="1:16" outlineLevel="1">
      <c r="B98" s="405" t="s">
        <v>334</v>
      </c>
      <c r="C98" s="1271"/>
      <c r="D98" s="35"/>
      <c r="E98" s="35"/>
      <c r="F98" s="35"/>
      <c r="G98" s="35"/>
      <c r="H98" s="35"/>
      <c r="I98" s="35"/>
      <c r="J98" s="35"/>
      <c r="K98" s="35"/>
      <c r="L98" s="35"/>
      <c r="M98" s="35"/>
      <c r="N98" s="35"/>
      <c r="O98" s="35"/>
      <c r="P98" s="35"/>
    </row>
    <row r="99" spans="1:16">
      <c r="B99" s="405" t="s">
        <v>913</v>
      </c>
      <c r="C99" s="1274"/>
      <c r="D99" s="53">
        <f>SUM(D95:D98)</f>
        <v>0</v>
      </c>
      <c r="E99" s="53">
        <f>SUM(E95:E98)</f>
        <v>0</v>
      </c>
      <c r="F99" s="53">
        <f t="shared" ref="F99:L99" si="44">SUM(F95:F98)</f>
        <v>0</v>
      </c>
      <c r="G99" s="53">
        <f t="shared" si="44"/>
        <v>0</v>
      </c>
      <c r="H99" s="53">
        <f t="shared" si="44"/>
        <v>0</v>
      </c>
      <c r="I99" s="53">
        <f t="shared" si="44"/>
        <v>0</v>
      </c>
      <c r="J99" s="53">
        <f t="shared" si="44"/>
        <v>0</v>
      </c>
      <c r="K99" s="53">
        <f t="shared" si="44"/>
        <v>0</v>
      </c>
      <c r="L99" s="53">
        <f t="shared" si="44"/>
        <v>0</v>
      </c>
      <c r="M99" s="53"/>
      <c r="N99" s="53">
        <f t="shared" ref="N99:P99" si="45">SUM(N95:N98)</f>
        <v>6.8960999999999997</v>
      </c>
      <c r="O99" s="53">
        <f t="shared" si="45"/>
        <v>6.9160000000000004</v>
      </c>
      <c r="P99" s="53">
        <f t="shared" si="45"/>
        <v>7.1086999999999998</v>
      </c>
    </row>
    <row r="100" spans="1:16">
      <c r="B100" s="375" t="s">
        <v>914</v>
      </c>
      <c r="C100" s="372"/>
      <c r="D100" s="369">
        <f t="shared" ref="D100:L100" si="46">ROUND(SUM(C99*D$16+D99*D$17)/12,4)</f>
        <v>0</v>
      </c>
      <c r="E100" s="369">
        <f t="shared" si="46"/>
        <v>0</v>
      </c>
      <c r="F100" s="369">
        <f t="shared" si="46"/>
        <v>0</v>
      </c>
      <c r="G100" s="369">
        <f t="shared" si="46"/>
        <v>0</v>
      </c>
      <c r="H100" s="369">
        <f t="shared" si="46"/>
        <v>0</v>
      </c>
      <c r="I100" s="369">
        <f t="shared" si="46"/>
        <v>0</v>
      </c>
      <c r="J100" s="369">
        <f t="shared" si="46"/>
        <v>0</v>
      </c>
      <c r="K100" s="369">
        <f t="shared" si="46"/>
        <v>0</v>
      </c>
      <c r="L100" s="369">
        <f t="shared" si="46"/>
        <v>0</v>
      </c>
      <c r="M100" s="369"/>
      <c r="N100" s="911">
        <f>N99</f>
        <v>6.8960999999999997</v>
      </c>
      <c r="O100" s="369">
        <f>ROUND(SUM(N99*O$16+O99*O$17)/12,4)</f>
        <v>6.9160000000000004</v>
      </c>
      <c r="P100" s="369">
        <f>ROUND(SUM(O99*P$16+P99*P$17)/12,4)</f>
        <v>7.1086999999999998</v>
      </c>
    </row>
    <row r="101" spans="1:16">
      <c r="B101" s="366"/>
      <c r="C101" s="372"/>
      <c r="D101" s="56"/>
      <c r="E101" s="369"/>
      <c r="F101" s="369"/>
      <c r="G101" s="369"/>
      <c r="H101" s="369"/>
      <c r="I101" s="369"/>
      <c r="J101" s="369"/>
      <c r="K101" s="369"/>
      <c r="L101" s="369"/>
      <c r="M101" s="369"/>
      <c r="N101" s="369"/>
      <c r="O101" s="369"/>
      <c r="P101" s="56"/>
    </row>
    <row r="102" spans="1:16" s="52" customFormat="1">
      <c r="A102" s="50"/>
      <c r="B102" s="455">
        <f>'1.  LRAMVA Summary'!B42</f>
        <v>0</v>
      </c>
      <c r="C102" s="1273">
        <f>'2. LRAMVA Threshold'!P43</f>
        <v>0</v>
      </c>
      <c r="D102" s="35"/>
      <c r="E102" s="35"/>
      <c r="F102" s="35"/>
      <c r="G102" s="35"/>
      <c r="H102" s="35"/>
      <c r="I102" s="35"/>
      <c r="J102" s="35"/>
      <c r="K102" s="35"/>
      <c r="L102" s="35"/>
      <c r="M102" s="35"/>
      <c r="N102" s="35"/>
      <c r="O102" s="35"/>
      <c r="P102" s="35"/>
    </row>
    <row r="103" spans="1:16" outlineLevel="1">
      <c r="B103" s="405" t="s">
        <v>911</v>
      </c>
      <c r="C103" s="1271"/>
      <c r="D103" s="35"/>
      <c r="E103" s="35"/>
      <c r="F103" s="35"/>
      <c r="G103" s="35"/>
      <c r="H103" s="35"/>
      <c r="I103" s="35"/>
      <c r="J103" s="35"/>
      <c r="K103" s="35"/>
      <c r="L103" s="35"/>
      <c r="M103" s="35"/>
      <c r="N103" s="35"/>
      <c r="O103" s="35"/>
      <c r="P103" s="35"/>
    </row>
    <row r="104" spans="1:16" outlineLevel="1">
      <c r="B104" s="405" t="s">
        <v>912</v>
      </c>
      <c r="C104" s="1271"/>
      <c r="D104" s="35"/>
      <c r="E104" s="35"/>
      <c r="F104" s="35"/>
      <c r="G104" s="35"/>
      <c r="H104" s="35"/>
      <c r="I104" s="35"/>
      <c r="J104" s="35"/>
      <c r="K104" s="35"/>
      <c r="L104" s="35"/>
      <c r="M104" s="35"/>
      <c r="N104" s="35"/>
      <c r="O104" s="35"/>
      <c r="P104" s="35"/>
    </row>
    <row r="105" spans="1:16" outlineLevel="1">
      <c r="B105" s="405" t="s">
        <v>334</v>
      </c>
      <c r="C105" s="1271"/>
      <c r="D105" s="35"/>
      <c r="E105" s="35"/>
      <c r="F105" s="35"/>
      <c r="G105" s="35"/>
      <c r="H105" s="35"/>
      <c r="I105" s="35"/>
      <c r="J105" s="35"/>
      <c r="K105" s="35"/>
      <c r="L105" s="35"/>
      <c r="M105" s="35"/>
      <c r="N105" s="35"/>
      <c r="O105" s="35"/>
      <c r="P105" s="35"/>
    </row>
    <row r="106" spans="1:16">
      <c r="B106" s="405" t="s">
        <v>913</v>
      </c>
      <c r="C106" s="1274"/>
      <c r="D106" s="53">
        <f>SUM(D102:D105)</f>
        <v>0</v>
      </c>
      <c r="E106" s="53">
        <f>SUM(E102:E105)</f>
        <v>0</v>
      </c>
      <c r="F106" s="53">
        <f>SUM(F102:F105)</f>
        <v>0</v>
      </c>
      <c r="G106" s="53">
        <f t="shared" ref="G106:L106" si="47">SUM(G102:G105)</f>
        <v>0</v>
      </c>
      <c r="H106" s="53">
        <f t="shared" si="47"/>
        <v>0</v>
      </c>
      <c r="I106" s="53">
        <f t="shared" si="47"/>
        <v>0</v>
      </c>
      <c r="J106" s="53">
        <f t="shared" si="47"/>
        <v>0</v>
      </c>
      <c r="K106" s="53">
        <f t="shared" si="47"/>
        <v>0</v>
      </c>
      <c r="L106" s="53">
        <f t="shared" si="47"/>
        <v>0</v>
      </c>
      <c r="M106" s="53">
        <f t="shared" ref="M106" si="48">SUM(M102:M105)</f>
        <v>0</v>
      </c>
      <c r="N106" s="53">
        <f t="shared" ref="N106:P106" si="49">SUM(N102:N105)</f>
        <v>0</v>
      </c>
      <c r="O106" s="53">
        <f t="shared" si="49"/>
        <v>0</v>
      </c>
      <c r="P106" s="53">
        <f t="shared" si="49"/>
        <v>0</v>
      </c>
    </row>
    <row r="107" spans="1:16">
      <c r="B107" s="375" t="s">
        <v>914</v>
      </c>
      <c r="C107" s="372"/>
      <c r="D107" s="56"/>
      <c r="E107" s="369">
        <f t="shared" ref="E107:P107" si="50">ROUND(SUM(D106*E16+E106*E17)/12,4)</f>
        <v>0</v>
      </c>
      <c r="F107" s="369">
        <f t="shared" si="50"/>
        <v>0</v>
      </c>
      <c r="G107" s="369">
        <f t="shared" si="50"/>
        <v>0</v>
      </c>
      <c r="H107" s="369">
        <f t="shared" si="50"/>
        <v>0</v>
      </c>
      <c r="I107" s="369">
        <f t="shared" si="50"/>
        <v>0</v>
      </c>
      <c r="J107" s="369">
        <f t="shared" si="50"/>
        <v>0</v>
      </c>
      <c r="K107" s="369">
        <f t="shared" si="50"/>
        <v>0</v>
      </c>
      <c r="L107" s="369">
        <f t="shared" si="50"/>
        <v>0</v>
      </c>
      <c r="M107" s="369">
        <f t="shared" si="50"/>
        <v>0</v>
      </c>
      <c r="N107" s="369">
        <f t="shared" si="50"/>
        <v>0</v>
      </c>
      <c r="O107" s="369">
        <f t="shared" si="50"/>
        <v>0</v>
      </c>
      <c r="P107" s="369">
        <f t="shared" si="50"/>
        <v>0</v>
      </c>
    </row>
    <row r="108" spans="1:16">
      <c r="B108" s="366"/>
      <c r="C108" s="372"/>
      <c r="D108" s="56"/>
      <c r="E108" s="369"/>
      <c r="F108" s="369"/>
      <c r="G108" s="369"/>
      <c r="H108" s="369"/>
      <c r="I108" s="369"/>
      <c r="J108" s="369"/>
      <c r="K108" s="369"/>
      <c r="L108" s="369"/>
      <c r="M108" s="369"/>
      <c r="N108" s="369"/>
      <c r="O108" s="369"/>
      <c r="P108" s="369"/>
    </row>
    <row r="109" spans="1:16" s="52" customFormat="1">
      <c r="A109" s="50"/>
      <c r="B109" s="455">
        <f>'1.  LRAMVA Summary'!B43</f>
        <v>0</v>
      </c>
      <c r="C109" s="1273">
        <f>'2. LRAMVA Threshold'!Q43</f>
        <v>0</v>
      </c>
      <c r="D109" s="35"/>
      <c r="E109" s="35"/>
      <c r="F109" s="35"/>
      <c r="G109" s="35"/>
      <c r="H109" s="35"/>
      <c r="I109" s="35"/>
      <c r="J109" s="35"/>
      <c r="K109" s="35"/>
      <c r="L109" s="35"/>
      <c r="M109" s="35"/>
      <c r="N109" s="35"/>
      <c r="O109" s="35"/>
      <c r="P109" s="35"/>
    </row>
    <row r="110" spans="1:16" outlineLevel="1">
      <c r="B110" s="405" t="s">
        <v>911</v>
      </c>
      <c r="C110" s="1271"/>
      <c r="D110" s="35"/>
      <c r="E110" s="35"/>
      <c r="F110" s="35"/>
      <c r="G110" s="35"/>
      <c r="H110" s="35"/>
      <c r="I110" s="35"/>
      <c r="J110" s="35"/>
      <c r="K110" s="35"/>
      <c r="L110" s="35"/>
      <c r="M110" s="35"/>
      <c r="N110" s="35"/>
      <c r="O110" s="35"/>
      <c r="P110" s="35"/>
    </row>
    <row r="111" spans="1:16" outlineLevel="1">
      <c r="B111" s="405" t="s">
        <v>912</v>
      </c>
      <c r="C111" s="1271"/>
      <c r="D111" s="35"/>
      <c r="E111" s="35"/>
      <c r="F111" s="35"/>
      <c r="G111" s="35"/>
      <c r="H111" s="35"/>
      <c r="I111" s="35"/>
      <c r="J111" s="35"/>
      <c r="K111" s="35"/>
      <c r="L111" s="35"/>
      <c r="M111" s="35"/>
      <c r="N111" s="35"/>
      <c r="O111" s="35"/>
      <c r="P111" s="35"/>
    </row>
    <row r="112" spans="1:16" outlineLevel="1">
      <c r="B112" s="405" t="s">
        <v>334</v>
      </c>
      <c r="C112" s="1271"/>
      <c r="D112" s="35"/>
      <c r="E112" s="35"/>
      <c r="F112" s="35"/>
      <c r="G112" s="35"/>
      <c r="H112" s="35"/>
      <c r="I112" s="35"/>
      <c r="J112" s="35"/>
      <c r="K112" s="35"/>
      <c r="L112" s="35"/>
      <c r="M112" s="35"/>
      <c r="N112" s="35"/>
      <c r="O112" s="35"/>
      <c r="P112" s="35"/>
    </row>
    <row r="113" spans="1:16">
      <c r="B113" s="405" t="s">
        <v>913</v>
      </c>
      <c r="C113" s="1274"/>
      <c r="D113" s="53">
        <f>SUM(D109:D112)</f>
        <v>0</v>
      </c>
      <c r="E113" s="53">
        <f>SUM(E109:E112)</f>
        <v>0</v>
      </c>
      <c r="F113" s="53">
        <f>SUM(F109:F112)</f>
        <v>0</v>
      </c>
      <c r="G113" s="53">
        <f>SUM(G109:G112)</f>
        <v>0</v>
      </c>
      <c r="H113" s="53">
        <f t="shared" ref="H113:L113" si="51">SUM(H109:H112)</f>
        <v>0</v>
      </c>
      <c r="I113" s="53">
        <f t="shared" si="51"/>
        <v>0</v>
      </c>
      <c r="J113" s="53">
        <f t="shared" si="51"/>
        <v>0</v>
      </c>
      <c r="K113" s="53">
        <f t="shared" si="51"/>
        <v>0</v>
      </c>
      <c r="L113" s="53">
        <f t="shared" si="51"/>
        <v>0</v>
      </c>
      <c r="M113" s="53">
        <f t="shared" ref="M113" si="52">SUM(M109:M112)</f>
        <v>0</v>
      </c>
      <c r="N113" s="53">
        <f t="shared" ref="N113:P113" si="53">SUM(N109:N112)</f>
        <v>0</v>
      </c>
      <c r="O113" s="53">
        <f t="shared" si="53"/>
        <v>0</v>
      </c>
      <c r="P113" s="53">
        <f t="shared" si="53"/>
        <v>0</v>
      </c>
    </row>
    <row r="114" spans="1:16">
      <c r="B114" s="375" t="s">
        <v>914</v>
      </c>
      <c r="C114" s="372"/>
      <c r="D114" s="56"/>
      <c r="E114" s="369">
        <f t="shared" ref="E114:P114" si="54">ROUND(SUM(D113*E16+E113*E17)/12,4)</f>
        <v>0</v>
      </c>
      <c r="F114" s="369">
        <f t="shared" si="54"/>
        <v>0</v>
      </c>
      <c r="G114" s="369">
        <f t="shared" si="54"/>
        <v>0</v>
      </c>
      <c r="H114" s="369">
        <f t="shared" si="54"/>
        <v>0</v>
      </c>
      <c r="I114" s="369">
        <f t="shared" si="54"/>
        <v>0</v>
      </c>
      <c r="J114" s="369">
        <f t="shared" si="54"/>
        <v>0</v>
      </c>
      <c r="K114" s="369">
        <f t="shared" si="54"/>
        <v>0</v>
      </c>
      <c r="L114" s="369">
        <f t="shared" si="54"/>
        <v>0</v>
      </c>
      <c r="M114" s="369">
        <f t="shared" si="54"/>
        <v>0</v>
      </c>
      <c r="N114" s="369">
        <f t="shared" si="54"/>
        <v>0</v>
      </c>
      <c r="O114" s="369">
        <f t="shared" si="54"/>
        <v>0</v>
      </c>
      <c r="P114" s="369">
        <f t="shared" si="54"/>
        <v>0</v>
      </c>
    </row>
    <row r="115" spans="1:16" s="4" customFormat="1" ht="14.25">
      <c r="A115" s="5"/>
      <c r="B115" s="58"/>
      <c r="C115" s="63"/>
      <c r="D115" s="59"/>
      <c r="E115" s="59"/>
      <c r="F115" s="59"/>
      <c r="G115" s="59"/>
      <c r="H115" s="59"/>
      <c r="I115" s="59"/>
      <c r="J115" s="59"/>
      <c r="K115" s="377"/>
      <c r="L115" s="378"/>
      <c r="M115" s="378"/>
      <c r="N115" s="378"/>
      <c r="O115" s="378"/>
      <c r="P115" s="59"/>
    </row>
    <row r="116" spans="1:16" s="4" customFormat="1" ht="21" customHeight="1">
      <c r="A116" s="5"/>
      <c r="B116" s="379" t="s">
        <v>916</v>
      </c>
      <c r="C116" s="76"/>
      <c r="D116" s="380"/>
      <c r="E116" s="380"/>
      <c r="F116" s="380"/>
      <c r="G116" s="380"/>
      <c r="H116" s="380"/>
      <c r="I116" s="380"/>
      <c r="J116" s="380"/>
      <c r="K116" s="380"/>
      <c r="L116" s="380"/>
      <c r="M116" s="380"/>
      <c r="N116" s="380"/>
      <c r="O116" s="380"/>
      <c r="P116" s="380"/>
    </row>
    <row r="119" spans="1:16" ht="15.75">
      <c r="B119" s="90" t="s">
        <v>917</v>
      </c>
    </row>
    <row r="120" spans="1:16" ht="75.75" customHeight="1">
      <c r="B120" s="1276" t="s">
        <v>918</v>
      </c>
      <c r="C120" s="1276"/>
      <c r="D120" s="1276"/>
      <c r="E120" s="1276"/>
      <c r="F120" s="1276"/>
      <c r="G120" s="1276"/>
      <c r="H120" s="1276"/>
      <c r="I120" s="1276"/>
      <c r="J120" s="1276"/>
      <c r="K120" s="1276"/>
      <c r="L120" s="1276"/>
      <c r="M120" s="1276"/>
      <c r="N120" s="1276"/>
      <c r="O120" s="1276"/>
      <c r="P120" s="1276"/>
    </row>
    <row r="121" spans="1:16" ht="9" customHeight="1">
      <c r="B121" s="90"/>
    </row>
    <row r="122" spans="1:16" ht="63.75" customHeight="1">
      <c r="B122" s="189" t="s">
        <v>99</v>
      </c>
      <c r="C122" s="189" t="str">
        <f>'1.  LRAMVA Summary'!D53</f>
        <v>Residential - VRZ</v>
      </c>
      <c r="D122" s="189" t="str">
        <f>'1.  LRAMVA Summary'!E53</f>
        <v>GS&lt;50 kW - VRZ</v>
      </c>
      <c r="E122" s="189" t="str">
        <f>'1.  LRAMVA Summary'!F53</f>
        <v>GS 50 to 2,999 kW - VRZ</v>
      </c>
      <c r="F122" s="189" t="str">
        <f>'1.  LRAMVA Summary'!G53</f>
        <v>GS 3,000 to 4,999 kW - VRZ</v>
      </c>
      <c r="G122" s="189" t="str">
        <f>'1.  LRAMVA Summary'!H53</f>
        <v>Large Use - VRZ</v>
      </c>
      <c r="H122" s="189" t="str">
        <f>'1.  LRAMVA Summary'!I53</f>
        <v>Unmetered Scattered Load - VRZ</v>
      </c>
      <c r="I122" s="189" t="str">
        <f>'1.  LRAMVA Summary'!J53</f>
        <v>Sentinel Lighting - VRZ</v>
      </c>
      <c r="J122" s="189" t="str">
        <f>'1.  LRAMVA Summary'!K53</f>
        <v>Street Lighting - VRZ</v>
      </c>
      <c r="K122" s="189" t="str">
        <f>'1.  LRAMVA Summary'!L53</f>
        <v>Residential - WRZ</v>
      </c>
      <c r="L122" s="189" t="str">
        <f>'1.  LRAMVA Summary'!M53</f>
        <v>GS&lt;50 kW - WRZ</v>
      </c>
      <c r="M122" s="189" t="str">
        <f>'1.  LRAMVA Summary'!N53</f>
        <v>GS&gt;50 kw - WRZ</v>
      </c>
      <c r="N122" s="189" t="str">
        <f>'1.  LRAMVA Summary'!O53</f>
        <v>Street Lighting - WRZ</v>
      </c>
      <c r="O122" s="189" t="str">
        <f>'1.  LRAMVA Summary'!P53</f>
        <v/>
      </c>
      <c r="P122" s="189" t="str">
        <f>'1.  LRAMVA Summary'!Q53</f>
        <v/>
      </c>
    </row>
    <row r="123" spans="1:16">
      <c r="A123" s="70"/>
      <c r="B123" s="438"/>
      <c r="C123" s="439" t="str">
        <f>'1.  LRAMVA Summary'!D54</f>
        <v>kWh</v>
      </c>
      <c r="D123" s="439" t="str">
        <f>'1.  LRAMVA Summary'!E54</f>
        <v>kWh</v>
      </c>
      <c r="E123" s="439" t="str">
        <f>'1.  LRAMVA Summary'!F54</f>
        <v>kWh</v>
      </c>
      <c r="F123" s="439" t="str">
        <f>'1.  LRAMVA Summary'!G54</f>
        <v>kWh</v>
      </c>
      <c r="G123" s="439" t="str">
        <f>'1.  LRAMVA Summary'!H54</f>
        <v>kWh</v>
      </c>
      <c r="H123" s="439" t="str">
        <f>'1.  LRAMVA Summary'!I54</f>
        <v>kWh</v>
      </c>
      <c r="I123" s="439" t="str">
        <f>'1.  LRAMVA Summary'!J54</f>
        <v>kWh</v>
      </c>
      <c r="J123" s="439" t="str">
        <f>'1.  LRAMVA Summary'!K54</f>
        <v>kWh</v>
      </c>
      <c r="K123" s="439" t="str">
        <f>'1.  LRAMVA Summary'!L54</f>
        <v>kWh</v>
      </c>
      <c r="L123" s="439" t="str">
        <f>'1.  LRAMVA Summary'!M54</f>
        <v>kWh</v>
      </c>
      <c r="M123" s="439" t="str">
        <f>'1.  LRAMVA Summary'!N54</f>
        <v>kWh</v>
      </c>
      <c r="N123" s="439" t="str">
        <f>'1.  LRAMVA Summary'!O54</f>
        <v>kWh</v>
      </c>
      <c r="O123" s="439">
        <f>'1.  LRAMVA Summary'!P54</f>
        <v>0</v>
      </c>
      <c r="P123" s="440">
        <f>'1.  LRAMVA Summary'!Q54</f>
        <v>0</v>
      </c>
    </row>
    <row r="124" spans="1:16">
      <c r="B124" s="1183">
        <v>2011</v>
      </c>
      <c r="C124" s="1184">
        <f>HLOOKUP(B124,$E$15:$P$114,9,FALSE)</f>
        <v>0</v>
      </c>
      <c r="D124" s="1131">
        <f>HLOOKUP(B124,$E$15:$P$114,16,FALSE)</f>
        <v>0</v>
      </c>
      <c r="E124" s="1185">
        <f t="shared" ref="E124:E135" si="55">HLOOKUP(B124,$E$15:$P$114,23,FALSE)</f>
        <v>0</v>
      </c>
      <c r="F124" s="1131">
        <f t="shared" ref="F124:F135" si="56">HLOOKUP(B124,$E$15:$P$114,30,FALSE)</f>
        <v>0</v>
      </c>
      <c r="G124" s="1185">
        <f t="shared" ref="G124:G135" si="57">HLOOKUP(B124,$E$15:$P$114,37,FALSE)</f>
        <v>0</v>
      </c>
      <c r="H124" s="1131">
        <f t="shared" ref="H124:H135" si="58">HLOOKUP(B124,$E$15:$P$114,44,FALSE)</f>
        <v>0</v>
      </c>
      <c r="I124" s="1185">
        <f t="shared" ref="I124:I135" si="59">HLOOKUP(B124,$E$15:$P$114,51,FALSE)</f>
        <v>0</v>
      </c>
      <c r="J124" s="1185">
        <f t="shared" ref="J124:J135" si="60">HLOOKUP(B124,$E$15:$P$114,58,FALSE)</f>
        <v>0</v>
      </c>
      <c r="K124" s="1185">
        <f t="shared" ref="K124:K135" si="61">HLOOKUP(B124,$E$15:$P$114,65,FALSE)</f>
        <v>0</v>
      </c>
      <c r="L124" s="1185">
        <f t="shared" ref="L124:L135" si="62">HLOOKUP(B124,$E$15:$P$114,72,FALSE)</f>
        <v>0</v>
      </c>
      <c r="M124" s="1185">
        <f t="shared" ref="M124:M135" si="63">HLOOKUP(B124,$E$15:$P$114,79,FALSE)</f>
        <v>0</v>
      </c>
      <c r="N124" s="1185">
        <f t="shared" ref="N124:N135" si="64">HLOOKUP(B124,$E$15:$P$114,86,FALSE)</f>
        <v>0</v>
      </c>
      <c r="O124" s="1185">
        <f t="shared" ref="O124:O135" si="65">HLOOKUP(B124,$E$15:$P$114,93,FALSE)</f>
        <v>0</v>
      </c>
      <c r="P124" s="1185">
        <f t="shared" ref="P124:P135" si="66">HLOOKUP(B124,$E$15:$P$114,100,FALSE)</f>
        <v>0</v>
      </c>
    </row>
    <row r="125" spans="1:16">
      <c r="B125" s="381">
        <v>2012</v>
      </c>
      <c r="C125" s="508">
        <f>HLOOKUP(B125,$E$15:$P$114,9,FALSE)</f>
        <v>0</v>
      </c>
      <c r="D125" s="509">
        <f>HLOOKUP(B125,$E$15:$P$114,16,FALSE)</f>
        <v>0</v>
      </c>
      <c r="E125" s="510">
        <f t="shared" si="55"/>
        <v>0</v>
      </c>
      <c r="F125" s="509">
        <f t="shared" si="56"/>
        <v>0</v>
      </c>
      <c r="G125" s="510">
        <f t="shared" si="57"/>
        <v>0</v>
      </c>
      <c r="H125" s="509">
        <f t="shared" si="58"/>
        <v>0</v>
      </c>
      <c r="I125" s="510">
        <f t="shared" si="59"/>
        <v>0</v>
      </c>
      <c r="J125" s="510">
        <f t="shared" si="60"/>
        <v>0</v>
      </c>
      <c r="K125" s="510">
        <f t="shared" si="61"/>
        <v>0</v>
      </c>
      <c r="L125" s="510">
        <f t="shared" si="62"/>
        <v>0</v>
      </c>
      <c r="M125" s="510">
        <f t="shared" si="63"/>
        <v>0</v>
      </c>
      <c r="N125" s="510">
        <f t="shared" si="64"/>
        <v>0</v>
      </c>
      <c r="O125" s="510">
        <f t="shared" si="65"/>
        <v>0</v>
      </c>
      <c r="P125" s="510">
        <f t="shared" si="66"/>
        <v>0</v>
      </c>
    </row>
    <row r="126" spans="1:16">
      <c r="B126" s="381">
        <v>2013</v>
      </c>
      <c r="C126" s="508">
        <f>HLOOKUP(B126,$E$15:$P$114,9,FALSE)</f>
        <v>0</v>
      </c>
      <c r="D126" s="509">
        <f>HLOOKUP(B126,$E$15:$P$114,16,FALSE)</f>
        <v>0</v>
      </c>
      <c r="E126" s="510">
        <f t="shared" si="55"/>
        <v>0</v>
      </c>
      <c r="F126" s="509">
        <f t="shared" si="56"/>
        <v>0</v>
      </c>
      <c r="G126" s="510">
        <f t="shared" si="57"/>
        <v>0</v>
      </c>
      <c r="H126" s="509">
        <f t="shared" si="58"/>
        <v>0</v>
      </c>
      <c r="I126" s="510">
        <f t="shared" si="59"/>
        <v>0</v>
      </c>
      <c r="J126" s="510">
        <f t="shared" si="60"/>
        <v>0</v>
      </c>
      <c r="K126" s="510">
        <f t="shared" si="61"/>
        <v>0</v>
      </c>
      <c r="L126" s="510">
        <f t="shared" si="62"/>
        <v>0</v>
      </c>
      <c r="M126" s="510">
        <f t="shared" si="63"/>
        <v>0</v>
      </c>
      <c r="N126" s="510">
        <f t="shared" si="64"/>
        <v>0</v>
      </c>
      <c r="O126" s="510">
        <f t="shared" si="65"/>
        <v>0</v>
      </c>
      <c r="P126" s="510">
        <f t="shared" si="66"/>
        <v>0</v>
      </c>
    </row>
    <row r="127" spans="1:16">
      <c r="B127" s="381">
        <v>2014</v>
      </c>
      <c r="C127" s="581">
        <f t="shared" ref="C127:C135" si="67">HLOOKUP(B127,$E$15:$P$114,9,FALSE)</f>
        <v>0</v>
      </c>
      <c r="D127" s="617">
        <f t="shared" ref="D127:D134" si="68">HLOOKUP(B127,$E$15:$P$114,16,FALSE)</f>
        <v>0</v>
      </c>
      <c r="E127" s="510">
        <f t="shared" si="55"/>
        <v>0</v>
      </c>
      <c r="F127" s="509">
        <f t="shared" si="56"/>
        <v>0</v>
      </c>
      <c r="G127" s="510">
        <f t="shared" si="57"/>
        <v>0</v>
      </c>
      <c r="H127" s="509">
        <f t="shared" si="58"/>
        <v>0</v>
      </c>
      <c r="I127" s="510">
        <f t="shared" si="59"/>
        <v>0</v>
      </c>
      <c r="J127" s="510">
        <f t="shared" si="60"/>
        <v>0</v>
      </c>
      <c r="K127" s="510">
        <f t="shared" si="61"/>
        <v>0</v>
      </c>
      <c r="L127" s="510">
        <f t="shared" si="62"/>
        <v>0</v>
      </c>
      <c r="M127" s="510">
        <f t="shared" si="63"/>
        <v>0</v>
      </c>
      <c r="N127" s="510">
        <f t="shared" si="64"/>
        <v>0</v>
      </c>
      <c r="O127" s="510">
        <f t="shared" si="65"/>
        <v>0</v>
      </c>
      <c r="P127" s="510">
        <f t="shared" si="66"/>
        <v>0</v>
      </c>
    </row>
    <row r="128" spans="1:16">
      <c r="B128" s="381">
        <v>2015</v>
      </c>
      <c r="C128" s="508">
        <f t="shared" si="67"/>
        <v>0</v>
      </c>
      <c r="D128" s="509">
        <f t="shared" si="68"/>
        <v>0</v>
      </c>
      <c r="E128" s="510">
        <f t="shared" si="55"/>
        <v>0</v>
      </c>
      <c r="F128" s="509">
        <f t="shared" si="56"/>
        <v>0</v>
      </c>
      <c r="G128" s="510">
        <f t="shared" si="57"/>
        <v>0</v>
      </c>
      <c r="H128" s="509">
        <f t="shared" si="58"/>
        <v>0</v>
      </c>
      <c r="I128" s="510">
        <f t="shared" si="59"/>
        <v>0</v>
      </c>
      <c r="J128" s="510">
        <f t="shared" si="60"/>
        <v>0</v>
      </c>
      <c r="K128" s="510">
        <f t="shared" si="61"/>
        <v>0</v>
      </c>
      <c r="L128" s="510">
        <f t="shared" si="62"/>
        <v>0</v>
      </c>
      <c r="M128" s="510">
        <f t="shared" si="63"/>
        <v>0</v>
      </c>
      <c r="N128" s="510">
        <f t="shared" si="64"/>
        <v>0</v>
      </c>
      <c r="O128" s="510">
        <f t="shared" si="65"/>
        <v>0</v>
      </c>
      <c r="P128" s="510">
        <f t="shared" si="66"/>
        <v>0</v>
      </c>
    </row>
    <row r="129" spans="2:16">
      <c r="B129" s="381">
        <v>2016</v>
      </c>
      <c r="C129" s="581">
        <f t="shared" si="67"/>
        <v>0</v>
      </c>
      <c r="D129" s="509">
        <f t="shared" si="68"/>
        <v>0</v>
      </c>
      <c r="E129" s="510">
        <f t="shared" si="55"/>
        <v>0</v>
      </c>
      <c r="F129" s="509">
        <f t="shared" si="56"/>
        <v>0</v>
      </c>
      <c r="G129" s="510">
        <f t="shared" si="57"/>
        <v>0</v>
      </c>
      <c r="H129" s="509">
        <f t="shared" si="58"/>
        <v>0</v>
      </c>
      <c r="I129" s="510">
        <f t="shared" si="59"/>
        <v>0</v>
      </c>
      <c r="J129" s="510">
        <f t="shared" si="60"/>
        <v>0</v>
      </c>
      <c r="K129" s="510">
        <f t="shared" si="61"/>
        <v>0</v>
      </c>
      <c r="L129" s="510">
        <f t="shared" si="62"/>
        <v>0</v>
      </c>
      <c r="M129" s="510">
        <f t="shared" si="63"/>
        <v>0</v>
      </c>
      <c r="N129" s="510">
        <f t="shared" si="64"/>
        <v>0</v>
      </c>
      <c r="O129" s="510">
        <f t="shared" si="65"/>
        <v>0</v>
      </c>
      <c r="P129" s="510">
        <f t="shared" si="66"/>
        <v>0</v>
      </c>
    </row>
    <row r="130" spans="2:16">
      <c r="B130" s="381">
        <v>2017</v>
      </c>
      <c r="C130" s="618">
        <f t="shared" si="67"/>
        <v>0</v>
      </c>
      <c r="D130" s="617">
        <f t="shared" si="68"/>
        <v>0</v>
      </c>
      <c r="E130" s="510">
        <f t="shared" si="55"/>
        <v>0</v>
      </c>
      <c r="F130" s="509">
        <f t="shared" si="56"/>
        <v>0</v>
      </c>
      <c r="G130" s="510">
        <f t="shared" si="57"/>
        <v>0</v>
      </c>
      <c r="H130" s="509">
        <f t="shared" si="58"/>
        <v>0</v>
      </c>
      <c r="I130" s="510">
        <f t="shared" si="59"/>
        <v>0</v>
      </c>
      <c r="J130" s="510">
        <f t="shared" si="60"/>
        <v>0</v>
      </c>
      <c r="K130" s="510">
        <f t="shared" si="61"/>
        <v>0</v>
      </c>
      <c r="L130" s="510">
        <f t="shared" si="62"/>
        <v>0</v>
      </c>
      <c r="M130" s="510">
        <f t="shared" si="63"/>
        <v>0</v>
      </c>
      <c r="N130" s="510">
        <f t="shared" si="64"/>
        <v>0</v>
      </c>
      <c r="O130" s="510">
        <f t="shared" si="65"/>
        <v>0</v>
      </c>
      <c r="P130" s="510">
        <f t="shared" si="66"/>
        <v>0</v>
      </c>
    </row>
    <row r="131" spans="2:16">
      <c r="B131" s="381">
        <v>2018</v>
      </c>
      <c r="C131" s="508">
        <f t="shared" si="67"/>
        <v>0</v>
      </c>
      <c r="D131" s="509">
        <f t="shared" si="68"/>
        <v>0</v>
      </c>
      <c r="E131" s="510">
        <f t="shared" si="55"/>
        <v>0</v>
      </c>
      <c r="F131" s="509">
        <f t="shared" si="56"/>
        <v>0</v>
      </c>
      <c r="G131" s="510">
        <f t="shared" si="57"/>
        <v>0</v>
      </c>
      <c r="H131" s="509">
        <f t="shared" si="58"/>
        <v>0</v>
      </c>
      <c r="I131" s="510">
        <f t="shared" si="59"/>
        <v>0</v>
      </c>
      <c r="J131" s="510">
        <f t="shared" si="60"/>
        <v>0</v>
      </c>
      <c r="K131" s="510">
        <f t="shared" si="61"/>
        <v>0</v>
      </c>
      <c r="L131" s="510">
        <f t="shared" si="62"/>
        <v>0</v>
      </c>
      <c r="M131" s="510">
        <f t="shared" si="63"/>
        <v>0</v>
      </c>
      <c r="N131" s="510">
        <f t="shared" si="64"/>
        <v>0</v>
      </c>
      <c r="O131" s="510">
        <f t="shared" si="65"/>
        <v>0</v>
      </c>
      <c r="P131" s="510">
        <f t="shared" si="66"/>
        <v>0</v>
      </c>
    </row>
    <row r="132" spans="2:16">
      <c r="B132" s="381">
        <v>2019</v>
      </c>
      <c r="C132" s="508"/>
      <c r="D132" s="509"/>
      <c r="E132" s="510"/>
      <c r="F132" s="509"/>
      <c r="G132" s="510"/>
      <c r="H132" s="509"/>
      <c r="I132" s="510"/>
      <c r="J132" s="510"/>
      <c r="K132" s="510"/>
      <c r="L132" s="510"/>
      <c r="M132" s="510"/>
      <c r="N132" s="510"/>
      <c r="O132" s="510"/>
      <c r="P132" s="510"/>
    </row>
    <row r="133" spans="2:16">
      <c r="B133" s="381">
        <v>2020</v>
      </c>
      <c r="C133" s="581">
        <f t="shared" si="67"/>
        <v>0</v>
      </c>
      <c r="D133" s="617">
        <f t="shared" si="68"/>
        <v>1.7399999999999999E-2</v>
      </c>
      <c r="E133" s="510">
        <f t="shared" si="55"/>
        <v>3.4016999999999999</v>
      </c>
      <c r="F133" s="509">
        <f t="shared" si="56"/>
        <v>2.1551999999999998</v>
      </c>
      <c r="G133" s="510">
        <f t="shared" si="57"/>
        <v>3.0352000000000001</v>
      </c>
      <c r="H133" s="509">
        <f t="shared" si="58"/>
        <v>1.7299999999999999E-2</v>
      </c>
      <c r="I133" s="510">
        <f t="shared" si="59"/>
        <v>14.012600000000001</v>
      </c>
      <c r="J133" s="510">
        <f t="shared" si="60"/>
        <v>3.8315999999999999</v>
      </c>
      <c r="K133" s="510">
        <f t="shared" si="61"/>
        <v>0</v>
      </c>
      <c r="L133" s="510">
        <f t="shared" si="62"/>
        <v>0.02</v>
      </c>
      <c r="M133" s="510">
        <f t="shared" si="63"/>
        <v>4.0938999999999997</v>
      </c>
      <c r="N133" s="510">
        <f t="shared" si="64"/>
        <v>6.8960999999999997</v>
      </c>
      <c r="O133" s="510">
        <f t="shared" si="65"/>
        <v>0</v>
      </c>
      <c r="P133" s="510">
        <f t="shared" si="66"/>
        <v>0</v>
      </c>
    </row>
    <row r="134" spans="2:16">
      <c r="B134" s="580">
        <v>2021</v>
      </c>
      <c r="C134" s="508">
        <f t="shared" si="67"/>
        <v>0</v>
      </c>
      <c r="D134" s="509">
        <f t="shared" si="68"/>
        <v>1.8100000000000002E-2</v>
      </c>
      <c r="E134" s="583">
        <f t="shared" si="55"/>
        <v>3.5404</v>
      </c>
      <c r="F134" s="582">
        <f t="shared" si="56"/>
        <v>2.2441</v>
      </c>
      <c r="G134" s="583">
        <f t="shared" si="57"/>
        <v>3.1616</v>
      </c>
      <c r="H134" s="582">
        <f t="shared" si="58"/>
        <v>1.7999999999999999E-2</v>
      </c>
      <c r="I134" s="583">
        <f t="shared" si="59"/>
        <v>14.521599999999999</v>
      </c>
      <c r="J134" s="583">
        <f t="shared" si="60"/>
        <v>3.9836</v>
      </c>
      <c r="K134" s="583">
        <f t="shared" si="61"/>
        <v>0</v>
      </c>
      <c r="L134" s="583">
        <f t="shared" si="62"/>
        <v>2.0199999999999999E-2</v>
      </c>
      <c r="M134" s="583">
        <f t="shared" si="63"/>
        <v>4.1467000000000001</v>
      </c>
      <c r="N134" s="583">
        <f t="shared" si="64"/>
        <v>6.9160000000000004</v>
      </c>
      <c r="O134" s="583">
        <f t="shared" si="65"/>
        <v>0</v>
      </c>
      <c r="P134" s="583">
        <f t="shared" si="66"/>
        <v>0</v>
      </c>
    </row>
    <row r="135" spans="2:16">
      <c r="B135" s="1132">
        <v>2022</v>
      </c>
      <c r="C135" s="620">
        <f t="shared" si="67"/>
        <v>0</v>
      </c>
      <c r="D135" s="619">
        <f>HLOOKUP(B135,$E$15:$P$114,16,FALSE)</f>
        <v>1.8499999999999999E-2</v>
      </c>
      <c r="E135" s="579">
        <f t="shared" si="55"/>
        <v>3.6309999999999998</v>
      </c>
      <c r="F135" s="578">
        <f t="shared" si="56"/>
        <v>2.3003999999999998</v>
      </c>
      <c r="G135" s="579">
        <f t="shared" si="57"/>
        <v>3.2397999999999998</v>
      </c>
      <c r="H135" s="578">
        <f t="shared" si="58"/>
        <v>1.84E-2</v>
      </c>
      <c r="I135" s="579">
        <f t="shared" si="59"/>
        <v>14.9572</v>
      </c>
      <c r="J135" s="579">
        <f t="shared" si="60"/>
        <v>4.0898000000000003</v>
      </c>
      <c r="K135" s="579">
        <f t="shared" si="61"/>
        <v>0</v>
      </c>
      <c r="L135" s="579">
        <f t="shared" si="62"/>
        <v>2.07E-2</v>
      </c>
      <c r="M135" s="579">
        <f t="shared" si="63"/>
        <v>4.2586000000000004</v>
      </c>
      <c r="N135" s="579">
        <f t="shared" si="64"/>
        <v>7.1086999999999998</v>
      </c>
      <c r="O135" s="579">
        <f t="shared" si="65"/>
        <v>0</v>
      </c>
      <c r="P135" s="579">
        <f t="shared" si="66"/>
        <v>0</v>
      </c>
    </row>
    <row r="136" spans="2:16" ht="18.75" customHeight="1">
      <c r="B136" s="379" t="s">
        <v>919</v>
      </c>
      <c r="C136" s="1133"/>
      <c r="D136" s="451"/>
      <c r="E136" s="452"/>
      <c r="F136" s="451"/>
      <c r="G136" s="451"/>
      <c r="H136" s="451"/>
      <c r="I136" s="451"/>
      <c r="J136" s="451"/>
      <c r="K136" s="451"/>
      <c r="L136" s="451"/>
      <c r="M136" s="451"/>
      <c r="N136" s="451"/>
      <c r="O136" s="451"/>
      <c r="P136" s="451"/>
    </row>
    <row r="138" spans="2:16">
      <c r="B138" s="445" t="s">
        <v>279</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8"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3675A-A5BF-9446-A7E0-DC66BF602FAD}">
  <sheetPr codeName="Sheet9"/>
  <dimension ref="B14:Z3367"/>
  <sheetViews>
    <sheetView zoomScale="108" zoomScaleNormal="90" workbookViewId="0">
      <selection activeCell="Z31" sqref="Z31"/>
    </sheetView>
  </sheetViews>
  <sheetFormatPr defaultColWidth="9" defaultRowHeight="15"/>
  <cols>
    <col min="1" max="1" width="9" style="2"/>
    <col min="2" max="2" width="29.140625" style="2" customWidth="1"/>
    <col min="3" max="3" width="11.140625" style="2" customWidth="1"/>
    <col min="4" max="4" width="5.140625" style="2" bestFit="1" customWidth="1"/>
    <col min="5" max="5" width="10.140625" style="2" bestFit="1" customWidth="1"/>
    <col min="6" max="6" width="10.42578125" style="2" customWidth="1"/>
    <col min="7" max="8" width="17.42578125" style="2" customWidth="1"/>
    <col min="9" max="9" width="11.42578125" style="2" customWidth="1"/>
    <col min="10" max="10" width="18.42578125" style="2" customWidth="1"/>
    <col min="11" max="11" width="16.42578125" style="2" customWidth="1"/>
    <col min="12" max="12" width="17.85546875" style="2" customWidth="1"/>
    <col min="13" max="13" width="9" style="2"/>
    <col min="14" max="14" width="23.85546875" style="2" bestFit="1" customWidth="1"/>
    <col min="15" max="15" width="38.28515625" style="2" customWidth="1"/>
    <col min="16" max="16" width="16.42578125" style="2" bestFit="1" customWidth="1"/>
    <col min="17" max="17" width="10.42578125" style="2" customWidth="1"/>
    <col min="18" max="18" width="15.42578125" style="2" customWidth="1"/>
    <col min="19" max="19" width="17.140625" style="2" customWidth="1"/>
    <col min="20" max="20" width="11.85546875" style="2" customWidth="1"/>
    <col min="21" max="21" width="13.42578125" style="2" customWidth="1"/>
    <col min="22" max="22" width="14.140625" style="2" customWidth="1"/>
    <col min="23" max="23" width="15.5703125" style="2" customWidth="1"/>
    <col min="24" max="24" width="11" style="2" customWidth="1"/>
    <col min="25" max="25" width="13" style="2" bestFit="1" customWidth="1"/>
    <col min="26" max="26" width="11.42578125" style="2" bestFit="1" customWidth="1"/>
    <col min="27" max="16384" width="9" style="2"/>
  </cols>
  <sheetData>
    <row r="14" spans="2:24" ht="15.75">
      <c r="B14" s="441" t="s">
        <v>22</v>
      </c>
    </row>
    <row r="15" spans="2:24" ht="15.75">
      <c r="B15" s="441"/>
    </row>
    <row r="16" spans="2:24" s="24" customFormat="1" ht="28.5" customHeight="1">
      <c r="B16" s="1276" t="s">
        <v>920</v>
      </c>
      <c r="C16" s="1276"/>
      <c r="D16" s="1276"/>
      <c r="E16" s="1276"/>
      <c r="F16" s="1276"/>
      <c r="G16" s="1276"/>
      <c r="H16" s="1276"/>
      <c r="I16" s="1276"/>
      <c r="J16" s="1276"/>
      <c r="K16" s="1276"/>
      <c r="L16" s="1276"/>
      <c r="M16" s="1276"/>
      <c r="N16" s="1276"/>
      <c r="O16" s="1276"/>
      <c r="P16" s="1276"/>
      <c r="Q16" s="1276"/>
      <c r="R16" s="1276"/>
      <c r="S16" s="1276"/>
      <c r="T16" s="1276"/>
      <c r="U16" s="1276"/>
      <c r="V16" s="1276"/>
      <c r="W16" s="1276"/>
      <c r="X16" s="1276"/>
    </row>
    <row r="17" spans="2:24" s="24" customFormat="1">
      <c r="B17" s="95"/>
      <c r="C17" s="95"/>
      <c r="D17" s="95"/>
      <c r="E17" s="95"/>
      <c r="F17" s="95"/>
      <c r="G17" s="95"/>
      <c r="H17" s="95"/>
      <c r="I17" s="95"/>
      <c r="J17" s="95"/>
      <c r="K17" s="95"/>
      <c r="L17" s="95"/>
      <c r="M17" s="95"/>
      <c r="N17" s="95"/>
      <c r="O17" s="95"/>
      <c r="P17" s="95"/>
      <c r="Q17" s="95"/>
      <c r="R17" s="95"/>
      <c r="S17" s="95"/>
      <c r="T17" s="95"/>
      <c r="U17" s="95"/>
      <c r="V17" s="95"/>
      <c r="W17" s="95"/>
      <c r="X17" s="95"/>
    </row>
    <row r="18" spans="2:24" ht="36" customHeight="1">
      <c r="B18" s="1277" t="s">
        <v>921</v>
      </c>
      <c r="C18" s="1277"/>
      <c r="D18" s="1277"/>
      <c r="E18" s="1277"/>
      <c r="F18" s="1277"/>
      <c r="G18" s="1277"/>
      <c r="H18" s="1277"/>
      <c r="I18" s="1277"/>
      <c r="J18" s="1277"/>
      <c r="K18" s="1277"/>
      <c r="L18" s="1277"/>
      <c r="M18" s="1277"/>
      <c r="N18" s="1277"/>
      <c r="O18" s="1277"/>
      <c r="P18" s="1277"/>
      <c r="Q18" s="1277"/>
      <c r="R18" s="1277"/>
      <c r="S18" s="1277"/>
      <c r="T18" s="1277"/>
      <c r="U18" s="1277"/>
      <c r="V18" s="1277"/>
      <c r="W18" s="1277"/>
      <c r="X18" s="1277"/>
    </row>
    <row r="20" spans="2:24">
      <c r="B20" s="2" t="s">
        <v>922</v>
      </c>
      <c r="E20" s="715"/>
      <c r="F20" s="716"/>
    </row>
    <row r="21" spans="2:24">
      <c r="B21" s="2" t="s">
        <v>923</v>
      </c>
      <c r="E21" s="715"/>
      <c r="F21" s="716"/>
    </row>
    <row r="22" spans="2:24">
      <c r="B22" s="2" t="s">
        <v>924</v>
      </c>
      <c r="E22" s="715"/>
      <c r="F22" s="716"/>
    </row>
    <row r="23" spans="2:24">
      <c r="B23" s="2" t="s">
        <v>925</v>
      </c>
      <c r="E23" s="715"/>
      <c r="F23" s="716"/>
    </row>
    <row r="24" spans="2:24">
      <c r="B24" s="2" t="s">
        <v>926</v>
      </c>
      <c r="E24" s="715"/>
      <c r="F24" s="716"/>
    </row>
    <row r="25" spans="2:24">
      <c r="E25" s="715"/>
      <c r="F25" s="716"/>
    </row>
    <row r="26" spans="2:24" ht="19.5">
      <c r="B26" s="1278" t="s">
        <v>927</v>
      </c>
      <c r="C26" s="1278"/>
      <c r="D26" s="1278"/>
      <c r="E26" s="1278"/>
      <c r="F26" s="1278"/>
      <c r="G26" s="1278"/>
      <c r="H26" s="1278"/>
      <c r="I26" s="1278"/>
      <c r="J26" s="1278"/>
      <c r="N26" s="1278" t="s">
        <v>928</v>
      </c>
      <c r="O26" s="1278"/>
      <c r="P26" s="1278"/>
      <c r="Q26" s="1278"/>
      <c r="R26" s="1278"/>
      <c r="S26" s="1278"/>
      <c r="T26" s="1278"/>
      <c r="U26" s="1278"/>
    </row>
    <row r="27" spans="2:24" ht="60">
      <c r="B27" s="717" t="s">
        <v>300</v>
      </c>
      <c r="C27" s="717" t="s">
        <v>929</v>
      </c>
      <c r="D27" s="717" t="s">
        <v>930</v>
      </c>
      <c r="E27" s="718" t="s">
        <v>931</v>
      </c>
      <c r="F27" s="719" t="s">
        <v>932</v>
      </c>
      <c r="G27" s="717" t="s">
        <v>933</v>
      </c>
      <c r="H27" s="717" t="s">
        <v>934</v>
      </c>
      <c r="I27" s="717" t="s">
        <v>935</v>
      </c>
      <c r="J27" s="720"/>
      <c r="K27" s="522"/>
      <c r="L27" s="522"/>
      <c r="M27" s="522"/>
      <c r="N27" s="721" t="s">
        <v>99</v>
      </c>
      <c r="O27" s="722" t="s">
        <v>300</v>
      </c>
      <c r="P27" s="723" t="s">
        <v>936</v>
      </c>
      <c r="Q27" s="723" t="s">
        <v>937</v>
      </c>
      <c r="R27" s="723" t="s">
        <v>938</v>
      </c>
      <c r="S27" s="723" t="s">
        <v>939</v>
      </c>
      <c r="T27" s="723" t="s">
        <v>940</v>
      </c>
      <c r="U27" s="723" t="s">
        <v>163</v>
      </c>
      <c r="V27" s="723" t="s">
        <v>941</v>
      </c>
      <c r="W27" s="724" t="s">
        <v>942</v>
      </c>
      <c r="X27" s="725" t="s">
        <v>943</v>
      </c>
    </row>
    <row r="28" spans="2:24">
      <c r="B28" s="2" t="s">
        <v>944</v>
      </c>
      <c r="C28" s="726">
        <v>135510</v>
      </c>
      <c r="D28" s="2">
        <v>2019</v>
      </c>
      <c r="E28" s="715">
        <v>1000.1570819604234</v>
      </c>
      <c r="F28" s="716">
        <v>0.20643224699828477</v>
      </c>
      <c r="G28" s="2" t="s">
        <v>937</v>
      </c>
      <c r="H28" s="2" t="s">
        <v>945</v>
      </c>
      <c r="I28" s="2" t="s">
        <v>514</v>
      </c>
      <c r="N28" s="727">
        <v>2015</v>
      </c>
      <c r="O28" s="728" t="s">
        <v>944</v>
      </c>
      <c r="P28" s="729">
        <f t="shared" ref="P28:U39" si="0">SUMIFS($E$28:$E$392,$D$28:$D$392,$N28,$B$28:$B$392,$O28,$G$28:$G$392,P$27)/SUMIFS($E$28:$E$392,$D$28:$D$392,$N28,$B$28:$B$392,$O28)</f>
        <v>0</v>
      </c>
      <c r="Q28" s="729">
        <f t="shared" si="0"/>
        <v>0.52650036392509758</v>
      </c>
      <c r="R28" s="1053">
        <f t="shared" si="0"/>
        <v>0.47349963607490242</v>
      </c>
      <c r="S28" s="1053">
        <f t="shared" si="0"/>
        <v>0</v>
      </c>
      <c r="T28" s="1053">
        <f t="shared" si="0"/>
        <v>0</v>
      </c>
      <c r="U28" s="1053">
        <f t="shared" si="0"/>
        <v>0</v>
      </c>
      <c r="V28" s="730">
        <f>SUM(P28:U28)</f>
        <v>1</v>
      </c>
      <c r="W28" s="731">
        <f t="shared" ref="W28:W39" si="1">SUMIFS($E$28:$E$392,$B$28:$B$392,$O28,$D$28:$D$392,$N28,$I$28:$I$392,"Post P&amp;C")</f>
        <v>35027.417722965496</v>
      </c>
      <c r="X28" s="732">
        <f t="shared" ref="X28:X39" si="2">SUMIFS($F$26:$F$392,$B$26:$B$392,$O28,$D$26:$D$392,$N28,$I$26:$I$392,"Post P&amp;C")</f>
        <v>0</v>
      </c>
    </row>
    <row r="29" spans="2:24">
      <c r="B29" s="2" t="s">
        <v>944</v>
      </c>
      <c r="C29" s="726">
        <v>150400</v>
      </c>
      <c r="D29" s="2">
        <v>2015</v>
      </c>
      <c r="E29" s="715">
        <v>16585.469544467749</v>
      </c>
      <c r="F29" s="716">
        <v>0</v>
      </c>
      <c r="G29" s="2" t="s">
        <v>938</v>
      </c>
      <c r="H29" s="2" t="s">
        <v>945</v>
      </c>
      <c r="I29" s="2" t="s">
        <v>514</v>
      </c>
      <c r="N29" s="727">
        <v>2016</v>
      </c>
      <c r="O29" s="728" t="s">
        <v>944</v>
      </c>
      <c r="P29" s="729">
        <f t="shared" si="0"/>
        <v>0</v>
      </c>
      <c r="Q29" s="729">
        <f t="shared" si="0"/>
        <v>0.4643176341597372</v>
      </c>
      <c r="R29" s="1053">
        <f t="shared" si="0"/>
        <v>0.53568236584026285</v>
      </c>
      <c r="S29" s="1053">
        <f t="shared" si="0"/>
        <v>0</v>
      </c>
      <c r="T29" s="1053">
        <f t="shared" si="0"/>
        <v>0</v>
      </c>
      <c r="U29" s="1053">
        <f t="shared" si="0"/>
        <v>0</v>
      </c>
      <c r="V29" s="730">
        <f t="shared" ref="V29:V32" si="3">SUM(P29:U29)</f>
        <v>1</v>
      </c>
      <c r="W29" s="731">
        <f t="shared" si="1"/>
        <v>387529.7015816418</v>
      </c>
      <c r="X29" s="732">
        <f t="shared" si="2"/>
        <v>54.013985633018258</v>
      </c>
    </row>
    <row r="30" spans="2:24">
      <c r="B30" s="2" t="s">
        <v>944</v>
      </c>
      <c r="C30" s="726" t="s">
        <v>946</v>
      </c>
      <c r="D30" s="2">
        <v>2015</v>
      </c>
      <c r="E30" s="715">
        <v>18441.948178497747</v>
      </c>
      <c r="F30" s="716">
        <v>0</v>
      </c>
      <c r="G30" s="2" t="s">
        <v>937</v>
      </c>
      <c r="H30" s="2" t="s">
        <v>945</v>
      </c>
      <c r="I30" s="2" t="s">
        <v>514</v>
      </c>
      <c r="N30" s="727">
        <v>2017</v>
      </c>
      <c r="O30" s="728" t="s">
        <v>944</v>
      </c>
      <c r="P30" s="729">
        <f t="shared" si="0"/>
        <v>0</v>
      </c>
      <c r="Q30" s="729">
        <f t="shared" si="0"/>
        <v>0.26917736873448472</v>
      </c>
      <c r="R30" s="1053">
        <f t="shared" si="0"/>
        <v>0.35367476344452542</v>
      </c>
      <c r="S30" s="1053">
        <f t="shared" si="0"/>
        <v>0</v>
      </c>
      <c r="T30" s="1053">
        <f t="shared" si="0"/>
        <v>0.37714786782099002</v>
      </c>
      <c r="U30" s="1053">
        <f t="shared" si="0"/>
        <v>0</v>
      </c>
      <c r="V30" s="730">
        <f t="shared" si="3"/>
        <v>1.0000000000000002</v>
      </c>
      <c r="W30" s="731">
        <f t="shared" si="1"/>
        <v>1071005.088588939</v>
      </c>
      <c r="X30" s="732">
        <f t="shared" si="2"/>
        <v>137.73159519725559</v>
      </c>
    </row>
    <row r="31" spans="2:24">
      <c r="B31" s="2" t="s">
        <v>944</v>
      </c>
      <c r="C31" s="726" t="s">
        <v>947</v>
      </c>
      <c r="D31" s="2">
        <v>2019</v>
      </c>
      <c r="E31" s="715">
        <v>31318.748625005388</v>
      </c>
      <c r="F31" s="716">
        <v>0</v>
      </c>
      <c r="G31" s="2" t="s">
        <v>940</v>
      </c>
      <c r="H31" s="2" t="s">
        <v>945</v>
      </c>
      <c r="I31" s="2" t="s">
        <v>514</v>
      </c>
      <c r="N31" s="727">
        <v>2018</v>
      </c>
      <c r="O31" s="728" t="s">
        <v>944</v>
      </c>
      <c r="P31" s="729">
        <f t="shared" si="0"/>
        <v>0</v>
      </c>
      <c r="Q31" s="729">
        <f t="shared" si="0"/>
        <v>0.29807102524886592</v>
      </c>
      <c r="R31" s="1053">
        <f t="shared" si="0"/>
        <v>0.67423705664406919</v>
      </c>
      <c r="S31" s="1053">
        <f t="shared" si="0"/>
        <v>0</v>
      </c>
      <c r="T31" s="1053">
        <f t="shared" si="0"/>
        <v>2.7691918107065165E-2</v>
      </c>
      <c r="U31" s="1053">
        <f t="shared" si="0"/>
        <v>0</v>
      </c>
      <c r="V31" s="730">
        <f t="shared" si="3"/>
        <v>1.0000000000000002</v>
      </c>
      <c r="W31" s="731">
        <f t="shared" si="1"/>
        <v>7280641.5389965605</v>
      </c>
      <c r="X31" s="732">
        <f t="shared" si="2"/>
        <v>1013.1684361063466</v>
      </c>
    </row>
    <row r="32" spans="2:24">
      <c r="B32" s="2" t="s">
        <v>944</v>
      </c>
      <c r="C32" s="726" t="s">
        <v>948</v>
      </c>
      <c r="D32" s="2">
        <v>2019</v>
      </c>
      <c r="E32" s="715">
        <v>11628.599405949426</v>
      </c>
      <c r="F32" s="716">
        <v>5.8833190394511155</v>
      </c>
      <c r="G32" s="2" t="s">
        <v>937</v>
      </c>
      <c r="H32" s="2" t="s">
        <v>945</v>
      </c>
      <c r="I32" s="2" t="s">
        <v>514</v>
      </c>
      <c r="N32" s="727">
        <v>2019</v>
      </c>
      <c r="O32" s="728" t="s">
        <v>944</v>
      </c>
      <c r="P32" s="729">
        <f t="shared" si="0"/>
        <v>0</v>
      </c>
      <c r="Q32" s="729">
        <f t="shared" si="0"/>
        <v>0.10737896447784083</v>
      </c>
      <c r="R32" s="1053">
        <f t="shared" si="0"/>
        <v>0.75824306401384722</v>
      </c>
      <c r="S32" s="1053">
        <f t="shared" si="0"/>
        <v>1.4897980026694299E-2</v>
      </c>
      <c r="T32" s="1053">
        <f t="shared" si="0"/>
        <v>0.11947999148161771</v>
      </c>
      <c r="U32" s="1053">
        <f t="shared" si="0"/>
        <v>0</v>
      </c>
      <c r="V32" s="730">
        <f t="shared" si="3"/>
        <v>1</v>
      </c>
      <c r="W32" s="731">
        <f t="shared" si="1"/>
        <v>12480748.31306906</v>
      </c>
      <c r="X32" s="732">
        <f t="shared" si="2"/>
        <v>1938.2439751286452</v>
      </c>
    </row>
    <row r="33" spans="2:26">
      <c r="B33" s="2" t="s">
        <v>944</v>
      </c>
      <c r="C33" s="726" t="s">
        <v>949</v>
      </c>
      <c r="D33" s="2">
        <v>2017</v>
      </c>
      <c r="E33" s="715">
        <v>132433.92027994039</v>
      </c>
      <c r="F33" s="716">
        <v>0</v>
      </c>
      <c r="G33" s="2" t="s">
        <v>937</v>
      </c>
      <c r="H33" s="2" t="s">
        <v>945</v>
      </c>
      <c r="I33" s="2" t="s">
        <v>514</v>
      </c>
      <c r="N33" s="727">
        <v>2019</v>
      </c>
      <c r="O33" s="728" t="s">
        <v>950</v>
      </c>
      <c r="P33" s="729">
        <f t="shared" si="0"/>
        <v>0</v>
      </c>
      <c r="Q33" s="729">
        <f t="shared" si="0"/>
        <v>0.97366694690876254</v>
      </c>
      <c r="R33" s="1053">
        <f t="shared" si="0"/>
        <v>2.6333053091237624E-2</v>
      </c>
      <c r="S33" s="1053">
        <f t="shared" si="0"/>
        <v>0</v>
      </c>
      <c r="T33" s="1053">
        <f t="shared" si="0"/>
        <v>0</v>
      </c>
      <c r="U33" s="1053">
        <f t="shared" si="0"/>
        <v>0</v>
      </c>
      <c r="V33" s="730">
        <f>SUM(P33:U33)</f>
        <v>1.0000000000000002</v>
      </c>
      <c r="W33" s="731">
        <f t="shared" si="1"/>
        <v>180110.16872498774</v>
      </c>
      <c r="X33" s="732">
        <f t="shared" si="2"/>
        <v>33.087099173553717</v>
      </c>
    </row>
    <row r="34" spans="2:26">
      <c r="B34" s="2" t="s">
        <v>951</v>
      </c>
      <c r="C34" s="726" t="s">
        <v>952</v>
      </c>
      <c r="D34" s="2">
        <v>2019</v>
      </c>
      <c r="E34" s="715">
        <v>3647200</v>
      </c>
      <c r="F34" s="716">
        <v>0</v>
      </c>
      <c r="G34" s="2" t="s">
        <v>163</v>
      </c>
      <c r="H34" s="2" t="s">
        <v>945</v>
      </c>
      <c r="I34" s="2" t="s">
        <v>514</v>
      </c>
      <c r="N34" s="727">
        <v>2019</v>
      </c>
      <c r="O34" s="728" t="s">
        <v>951</v>
      </c>
      <c r="P34" s="729">
        <f t="shared" si="0"/>
        <v>0</v>
      </c>
      <c r="Q34" s="729">
        <f t="shared" si="0"/>
        <v>0</v>
      </c>
      <c r="R34" s="1053">
        <f t="shared" si="0"/>
        <v>0</v>
      </c>
      <c r="S34" s="1053">
        <f t="shared" si="0"/>
        <v>0</v>
      </c>
      <c r="T34" s="1053">
        <f t="shared" si="0"/>
        <v>0</v>
      </c>
      <c r="U34" s="1053">
        <f t="shared" si="0"/>
        <v>1</v>
      </c>
      <c r="V34" s="730">
        <f>SUM(P34:U34)</f>
        <v>1</v>
      </c>
      <c r="W34" s="731">
        <f t="shared" si="1"/>
        <v>3933123.4524617549</v>
      </c>
      <c r="X34" s="732">
        <f t="shared" si="2"/>
        <v>1.0321612349914238E-10</v>
      </c>
    </row>
    <row r="35" spans="2:26">
      <c r="B35" s="2" t="s">
        <v>944</v>
      </c>
      <c r="C35" s="726" t="s">
        <v>953</v>
      </c>
      <c r="D35" s="2">
        <v>2016</v>
      </c>
      <c r="E35" s="715">
        <v>20310.196490437735</v>
      </c>
      <c r="F35" s="716">
        <v>4.3058710341144124</v>
      </c>
      <c r="G35" s="2" t="s">
        <v>937</v>
      </c>
      <c r="H35" s="2" t="s">
        <v>945</v>
      </c>
      <c r="I35" s="2" t="s">
        <v>514</v>
      </c>
      <c r="N35" s="727">
        <v>2020</v>
      </c>
      <c r="O35" s="728" t="s">
        <v>944</v>
      </c>
      <c r="P35" s="729">
        <f t="shared" si="0"/>
        <v>0</v>
      </c>
      <c r="Q35" s="729">
        <f t="shared" si="0"/>
        <v>0.19300801875976728</v>
      </c>
      <c r="R35" s="1053">
        <f t="shared" si="0"/>
        <v>0.31767078689873524</v>
      </c>
      <c r="S35" s="1053">
        <f t="shared" si="0"/>
        <v>1.4209271579180168E-2</v>
      </c>
      <c r="T35" s="1053">
        <f t="shared" si="0"/>
        <v>0.47511192276231712</v>
      </c>
      <c r="U35" s="1053">
        <f t="shared" si="0"/>
        <v>0</v>
      </c>
      <c r="V35" s="730">
        <f t="shared" ref="V35:V38" si="4">SUM(P35:U35)</f>
        <v>0.99999999999999978</v>
      </c>
      <c r="W35" s="731">
        <f>SUMIFS($E$28:$E$392,$B$28:$B$392,$O35,$D$28:$D$392,$N35,$I$28:$I$392,"Post P&amp;C")</f>
        <v>2180956.0102169118</v>
      </c>
      <c r="X35" s="732">
        <f t="shared" si="2"/>
        <v>305.45779588336194</v>
      </c>
      <c r="Y35" s="1058"/>
      <c r="Z35" s="1058"/>
    </row>
    <row r="36" spans="2:26">
      <c r="B36" s="2" t="s">
        <v>944</v>
      </c>
      <c r="C36" s="726" t="s">
        <v>954</v>
      </c>
      <c r="D36" s="2">
        <v>2018</v>
      </c>
      <c r="E36" s="715">
        <v>136346.76886388662</v>
      </c>
      <c r="F36" s="716">
        <v>19.961998284734136</v>
      </c>
      <c r="G36" s="2" t="s">
        <v>937</v>
      </c>
      <c r="H36" s="2" t="s">
        <v>945</v>
      </c>
      <c r="I36" s="2" t="s">
        <v>514</v>
      </c>
      <c r="N36" s="727">
        <v>2020</v>
      </c>
      <c r="O36" s="728" t="s">
        <v>951</v>
      </c>
      <c r="P36" s="729">
        <f t="shared" si="0"/>
        <v>0</v>
      </c>
      <c r="Q36" s="729">
        <f t="shared" si="0"/>
        <v>0</v>
      </c>
      <c r="R36" s="1053">
        <f t="shared" si="0"/>
        <v>0</v>
      </c>
      <c r="S36" s="1053">
        <f t="shared" si="0"/>
        <v>0</v>
      </c>
      <c r="T36" s="1053">
        <f t="shared" si="0"/>
        <v>0</v>
      </c>
      <c r="U36" s="1053">
        <f t="shared" si="0"/>
        <v>1</v>
      </c>
      <c r="V36" s="730">
        <f t="shared" si="4"/>
        <v>1</v>
      </c>
      <c r="W36" s="731">
        <f t="shared" si="1"/>
        <v>1294671.422690897</v>
      </c>
      <c r="X36" s="732">
        <f t="shared" si="2"/>
        <v>1.0321612349914238E-10</v>
      </c>
    </row>
    <row r="37" spans="2:26">
      <c r="B37" s="2" t="s">
        <v>944</v>
      </c>
      <c r="C37" s="726">
        <v>166725</v>
      </c>
      <c r="D37" s="2">
        <v>2017</v>
      </c>
      <c r="E37" s="715">
        <v>33241.036349908049</v>
      </c>
      <c r="F37" s="716">
        <v>19.611063464837052</v>
      </c>
      <c r="G37" s="2" t="s">
        <v>938</v>
      </c>
      <c r="H37" s="2" t="s">
        <v>945</v>
      </c>
      <c r="I37" s="2" t="s">
        <v>514</v>
      </c>
      <c r="N37" s="727">
        <v>2020</v>
      </c>
      <c r="O37" s="728" t="s">
        <v>955</v>
      </c>
      <c r="P37" s="729">
        <f t="shared" si="0"/>
        <v>1</v>
      </c>
      <c r="Q37" s="729">
        <f t="shared" si="0"/>
        <v>0</v>
      </c>
      <c r="R37" s="1053">
        <f t="shared" si="0"/>
        <v>0</v>
      </c>
      <c r="S37" s="1053">
        <f t="shared" si="0"/>
        <v>0</v>
      </c>
      <c r="T37" s="1053">
        <f t="shared" si="0"/>
        <v>0</v>
      </c>
      <c r="U37" s="1053">
        <f t="shared" si="0"/>
        <v>0</v>
      </c>
      <c r="V37" s="730">
        <f t="shared" si="4"/>
        <v>1</v>
      </c>
      <c r="W37" s="731">
        <f t="shared" si="1"/>
        <v>114651.58112305065</v>
      </c>
      <c r="X37" s="732">
        <f t="shared" si="2"/>
        <v>100.34925414364641</v>
      </c>
    </row>
    <row r="38" spans="2:26">
      <c r="B38" s="2" t="s">
        <v>944</v>
      </c>
      <c r="C38" s="726">
        <v>171304</v>
      </c>
      <c r="D38" s="2">
        <v>2018</v>
      </c>
      <c r="E38" s="715">
        <v>102359.16135882727</v>
      </c>
      <c r="F38" s="716">
        <v>26.939408233276161</v>
      </c>
      <c r="G38" s="2" t="s">
        <v>937</v>
      </c>
      <c r="H38" s="2" t="s">
        <v>945</v>
      </c>
      <c r="I38" s="2" t="s">
        <v>956</v>
      </c>
      <c r="N38" s="727">
        <v>2021</v>
      </c>
      <c r="O38" s="728" t="s">
        <v>944</v>
      </c>
      <c r="P38" s="729">
        <f t="shared" si="0"/>
        <v>0</v>
      </c>
      <c r="Q38" s="729">
        <f t="shared" si="0"/>
        <v>0</v>
      </c>
      <c r="R38" s="1053">
        <f t="shared" si="0"/>
        <v>0</v>
      </c>
      <c r="S38" s="1053">
        <f t="shared" si="0"/>
        <v>0</v>
      </c>
      <c r="T38" s="1053">
        <f t="shared" si="0"/>
        <v>1</v>
      </c>
      <c r="U38" s="1053">
        <f t="shared" si="0"/>
        <v>0</v>
      </c>
      <c r="V38" s="730">
        <f t="shared" si="4"/>
        <v>1</v>
      </c>
      <c r="W38" s="731">
        <f t="shared" si="1"/>
        <v>169538.15202532854</v>
      </c>
      <c r="X38" s="732">
        <f t="shared" si="2"/>
        <v>47.324592624356782</v>
      </c>
    </row>
    <row r="39" spans="2:26">
      <c r="B39" s="2" t="s">
        <v>944</v>
      </c>
      <c r="C39" s="726" t="s">
        <v>957</v>
      </c>
      <c r="D39" s="2">
        <v>2017</v>
      </c>
      <c r="E39" s="715">
        <v>40143.716210778519</v>
      </c>
      <c r="F39" s="716">
        <v>7.6999228130360216</v>
      </c>
      <c r="G39" s="2" t="s">
        <v>938</v>
      </c>
      <c r="H39" s="2" t="s">
        <v>945</v>
      </c>
      <c r="I39" s="2" t="s">
        <v>514</v>
      </c>
      <c r="N39" s="733">
        <v>2021</v>
      </c>
      <c r="O39" s="734" t="s">
        <v>958</v>
      </c>
      <c r="P39" s="735">
        <f t="shared" si="0"/>
        <v>0</v>
      </c>
      <c r="Q39" s="735">
        <f t="shared" si="0"/>
        <v>0</v>
      </c>
      <c r="R39" s="1054">
        <f t="shared" si="0"/>
        <v>1</v>
      </c>
      <c r="S39" s="1054">
        <f t="shared" si="0"/>
        <v>0</v>
      </c>
      <c r="T39" s="1054">
        <f t="shared" si="0"/>
        <v>0</v>
      </c>
      <c r="U39" s="1054">
        <f t="shared" si="0"/>
        <v>0</v>
      </c>
      <c r="V39" s="736">
        <f>SUM(P39:U39)</f>
        <v>1</v>
      </c>
      <c r="W39" s="737">
        <f t="shared" si="1"/>
        <v>3973117.8880244461</v>
      </c>
      <c r="X39" s="738">
        <f t="shared" si="2"/>
        <v>419.05614783226724</v>
      </c>
    </row>
    <row r="40" spans="2:26">
      <c r="B40" s="2" t="s">
        <v>944</v>
      </c>
      <c r="C40" s="726">
        <v>174582</v>
      </c>
      <c r="D40" s="2">
        <v>2017</v>
      </c>
      <c r="E40" s="715">
        <v>16797.336903071013</v>
      </c>
      <c r="F40" s="716">
        <v>4.7310142367066907</v>
      </c>
      <c r="G40" s="2" t="s">
        <v>937</v>
      </c>
      <c r="H40" s="2" t="s">
        <v>945</v>
      </c>
      <c r="I40" s="2" t="s">
        <v>956</v>
      </c>
    </row>
    <row r="41" spans="2:26">
      <c r="B41" s="2" t="s">
        <v>944</v>
      </c>
      <c r="C41" s="726">
        <v>175363</v>
      </c>
      <c r="D41" s="2">
        <v>2018</v>
      </c>
      <c r="E41" s="715">
        <v>11771.352322789522</v>
      </c>
      <c r="F41" s="716">
        <v>2.9829459691252147</v>
      </c>
      <c r="G41" s="2" t="s">
        <v>937</v>
      </c>
      <c r="H41" s="2" t="s">
        <v>945</v>
      </c>
      <c r="I41" s="2" t="s">
        <v>514</v>
      </c>
    </row>
    <row r="42" spans="2:26">
      <c r="B42" s="2" t="s">
        <v>944</v>
      </c>
      <c r="C42" s="726">
        <v>175911</v>
      </c>
      <c r="D42" s="2">
        <v>2018</v>
      </c>
      <c r="E42" s="715">
        <v>8553.6483773689761</v>
      </c>
      <c r="F42" s="716">
        <v>2.1675385934819902</v>
      </c>
      <c r="G42" s="2" t="s">
        <v>937</v>
      </c>
      <c r="H42" s="2" t="s">
        <v>945</v>
      </c>
      <c r="I42" s="2" t="s">
        <v>514</v>
      </c>
      <c r="N42" s="2" t="s">
        <v>959</v>
      </c>
      <c r="O42" s="2" t="s">
        <v>960</v>
      </c>
    </row>
    <row r="43" spans="2:26">
      <c r="B43" s="2" t="s">
        <v>944</v>
      </c>
      <c r="C43" s="726">
        <v>175923</v>
      </c>
      <c r="D43" s="2">
        <v>2018</v>
      </c>
      <c r="E43" s="715">
        <v>22718.993715489301</v>
      </c>
      <c r="F43" s="716">
        <v>5.8213893653516298</v>
      </c>
      <c r="G43" s="2" t="s">
        <v>937</v>
      </c>
      <c r="H43" s="2" t="s">
        <v>945</v>
      </c>
      <c r="I43" s="2" t="s">
        <v>514</v>
      </c>
      <c r="O43" s="2" t="s">
        <v>961</v>
      </c>
    </row>
    <row r="44" spans="2:26">
      <c r="B44" s="2" t="s">
        <v>944</v>
      </c>
      <c r="C44" s="726">
        <v>176226</v>
      </c>
      <c r="D44" s="2">
        <v>2018</v>
      </c>
      <c r="E44" s="715">
        <v>2647.4806997598785</v>
      </c>
      <c r="F44" s="716">
        <v>0.64427504288164683</v>
      </c>
      <c r="G44" s="2" t="s">
        <v>937</v>
      </c>
      <c r="H44" s="2" t="s">
        <v>945</v>
      </c>
      <c r="I44" s="2" t="s">
        <v>956</v>
      </c>
    </row>
    <row r="45" spans="2:26">
      <c r="B45" s="2" t="s">
        <v>944</v>
      </c>
      <c r="C45" s="726">
        <v>176465</v>
      </c>
      <c r="D45" s="2">
        <v>2018</v>
      </c>
      <c r="E45" s="715">
        <v>2272.5200364047564</v>
      </c>
      <c r="F45" s="716">
        <v>0.73283447684391079</v>
      </c>
      <c r="G45" s="2" t="s">
        <v>937</v>
      </c>
      <c r="H45" s="2" t="s">
        <v>945</v>
      </c>
      <c r="I45" s="2" t="s">
        <v>514</v>
      </c>
    </row>
    <row r="46" spans="2:26">
      <c r="B46" s="2" t="s">
        <v>944</v>
      </c>
      <c r="C46" s="726" t="s">
        <v>962</v>
      </c>
      <c r="D46" s="2">
        <v>2019</v>
      </c>
      <c r="E46" s="715">
        <v>19416.170018412548</v>
      </c>
      <c r="F46" s="716">
        <v>5.0575900514579768</v>
      </c>
      <c r="G46" s="2" t="s">
        <v>937</v>
      </c>
      <c r="H46" s="2" t="s">
        <v>945</v>
      </c>
      <c r="I46" s="2" t="s">
        <v>514</v>
      </c>
    </row>
    <row r="47" spans="2:26">
      <c r="B47" s="2" t="s">
        <v>944</v>
      </c>
      <c r="C47" s="726" t="s">
        <v>963</v>
      </c>
      <c r="D47" s="2">
        <v>2017</v>
      </c>
      <c r="E47" s="715">
        <v>508.05851769798107</v>
      </c>
      <c r="F47" s="716">
        <v>0.12385934819897085</v>
      </c>
      <c r="G47" s="2" t="s">
        <v>937</v>
      </c>
      <c r="H47" s="2" t="s">
        <v>945</v>
      </c>
      <c r="I47" s="2" t="s">
        <v>514</v>
      </c>
      <c r="N47" s="917" t="s">
        <v>964</v>
      </c>
      <c r="O47" t="s">
        <v>965</v>
      </c>
      <c r="P47" t="s">
        <v>966</v>
      </c>
    </row>
    <row r="48" spans="2:26">
      <c r="B48" s="2" t="s">
        <v>944</v>
      </c>
      <c r="C48" s="726" t="s">
        <v>967</v>
      </c>
      <c r="D48" s="2">
        <v>2017</v>
      </c>
      <c r="E48" s="715">
        <v>1034.7369810707573</v>
      </c>
      <c r="F48" s="716">
        <v>0</v>
      </c>
      <c r="G48" s="2" t="s">
        <v>937</v>
      </c>
      <c r="H48" s="2" t="s">
        <v>945</v>
      </c>
      <c r="I48" s="2" t="s">
        <v>514</v>
      </c>
      <c r="N48" s="918" t="s">
        <v>945</v>
      </c>
      <c r="O48" s="922">
        <v>34489912.130798414</v>
      </c>
      <c r="P48" s="922">
        <v>34489912.130798414</v>
      </c>
    </row>
    <row r="49" spans="2:16">
      <c r="B49" s="2" t="s">
        <v>944</v>
      </c>
      <c r="C49" s="726" t="s">
        <v>968</v>
      </c>
      <c r="D49" s="2">
        <v>2018</v>
      </c>
      <c r="E49" s="715">
        <v>11195.020670950626</v>
      </c>
      <c r="F49" s="716">
        <v>2.4978301886792456</v>
      </c>
      <c r="G49" s="2" t="s">
        <v>937</v>
      </c>
      <c r="H49" s="2" t="s">
        <v>945</v>
      </c>
      <c r="I49" s="2" t="s">
        <v>514</v>
      </c>
      <c r="N49" s="919">
        <v>2015</v>
      </c>
      <c r="O49" s="922">
        <v>35027.417722965496</v>
      </c>
      <c r="P49" s="922">
        <v>35027.417722965496</v>
      </c>
    </row>
    <row r="50" spans="2:16">
      <c r="B50" s="2" t="s">
        <v>944</v>
      </c>
      <c r="C50" s="726">
        <v>176860</v>
      </c>
      <c r="D50" s="2">
        <v>2019</v>
      </c>
      <c r="E50" s="715">
        <v>8838.267546969415</v>
      </c>
      <c r="F50" s="716">
        <v>2.2397898799313896</v>
      </c>
      <c r="G50" s="2" t="s">
        <v>937</v>
      </c>
      <c r="H50" s="2" t="s">
        <v>945</v>
      </c>
      <c r="I50" s="2" t="s">
        <v>514</v>
      </c>
      <c r="N50" s="920" t="s">
        <v>944</v>
      </c>
      <c r="O50" s="922">
        <v>35027.417722965496</v>
      </c>
      <c r="P50" s="922">
        <v>35027.417722965496</v>
      </c>
    </row>
    <row r="51" spans="2:16">
      <c r="B51" s="2" t="s">
        <v>944</v>
      </c>
      <c r="C51" s="726" t="s">
        <v>969</v>
      </c>
      <c r="D51" s="2">
        <v>2019</v>
      </c>
      <c r="E51" s="715">
        <v>683699.57858424366</v>
      </c>
      <c r="F51" s="716">
        <v>109.07879931389367</v>
      </c>
      <c r="G51" s="2" t="s">
        <v>938</v>
      </c>
      <c r="H51" s="2" t="s">
        <v>945</v>
      </c>
      <c r="I51" s="2" t="s">
        <v>514</v>
      </c>
      <c r="N51" s="921" t="s">
        <v>514</v>
      </c>
      <c r="O51" s="922">
        <v>35027.417722965496</v>
      </c>
      <c r="P51" s="922">
        <v>35027.417722965496</v>
      </c>
    </row>
    <row r="52" spans="2:16">
      <c r="B52" s="2" t="s">
        <v>944</v>
      </c>
      <c r="C52" s="726">
        <v>178758</v>
      </c>
      <c r="D52" s="2">
        <v>2018</v>
      </c>
      <c r="E52" s="715">
        <v>54334.774807211659</v>
      </c>
      <c r="F52" s="716">
        <v>17.133876500857635</v>
      </c>
      <c r="G52" s="2" t="s">
        <v>938</v>
      </c>
      <c r="H52" s="2" t="s">
        <v>945</v>
      </c>
      <c r="I52" s="2" t="s">
        <v>956</v>
      </c>
      <c r="N52" s="919">
        <v>2016</v>
      </c>
      <c r="O52" s="922">
        <v>387529.7015816418</v>
      </c>
      <c r="P52" s="922">
        <v>387529.7015816418</v>
      </c>
    </row>
    <row r="53" spans="2:16">
      <c r="B53" s="2" t="s">
        <v>944</v>
      </c>
      <c r="C53" s="726" t="s">
        <v>970</v>
      </c>
      <c r="D53" s="2">
        <v>2017</v>
      </c>
      <c r="E53" s="715">
        <v>9378.2459715384739</v>
      </c>
      <c r="F53" s="716">
        <v>2.7042624356775304</v>
      </c>
      <c r="G53" s="2" t="s">
        <v>937</v>
      </c>
      <c r="H53" s="2" t="s">
        <v>945</v>
      </c>
      <c r="I53" s="2" t="s">
        <v>514</v>
      </c>
      <c r="N53" s="920" t="s">
        <v>944</v>
      </c>
      <c r="O53" s="922">
        <v>387529.7015816418</v>
      </c>
      <c r="P53" s="922">
        <v>387529.7015816418</v>
      </c>
    </row>
    <row r="54" spans="2:16">
      <c r="B54" s="2" t="s">
        <v>944</v>
      </c>
      <c r="C54" s="726">
        <v>178831</v>
      </c>
      <c r="D54" s="2">
        <v>2018</v>
      </c>
      <c r="E54" s="715">
        <v>32847.357498498088</v>
      </c>
      <c r="F54" s="716">
        <v>3.870604631217839</v>
      </c>
      <c r="G54" s="2" t="s">
        <v>938</v>
      </c>
      <c r="H54" s="2" t="s">
        <v>945</v>
      </c>
      <c r="I54" s="2" t="s">
        <v>956</v>
      </c>
      <c r="N54" s="921" t="s">
        <v>514</v>
      </c>
      <c r="O54" s="922">
        <v>387529.7015816418</v>
      </c>
      <c r="P54" s="922">
        <v>387529.7015816418</v>
      </c>
    </row>
    <row r="55" spans="2:16">
      <c r="B55" s="2" t="s">
        <v>944</v>
      </c>
      <c r="C55" s="726">
        <v>179067</v>
      </c>
      <c r="D55" s="2">
        <v>2018</v>
      </c>
      <c r="E55" s="715">
        <v>5102.7517789736139</v>
      </c>
      <c r="F55" s="716">
        <v>1.3418096054888509</v>
      </c>
      <c r="G55" s="2" t="s">
        <v>937</v>
      </c>
      <c r="H55" s="2" t="s">
        <v>945</v>
      </c>
      <c r="I55" s="2" t="s">
        <v>514</v>
      </c>
      <c r="N55" s="919">
        <v>2017</v>
      </c>
      <c r="O55" s="922">
        <v>1113528.487234134</v>
      </c>
      <c r="P55" s="922">
        <v>1113528.487234134</v>
      </c>
    </row>
    <row r="56" spans="2:16">
      <c r="B56" s="2" t="s">
        <v>944</v>
      </c>
      <c r="C56" s="726">
        <v>179068</v>
      </c>
      <c r="D56" s="2">
        <v>2018</v>
      </c>
      <c r="E56" s="715">
        <v>12953.941248490215</v>
      </c>
      <c r="F56" s="716">
        <v>2.5062939108061753</v>
      </c>
      <c r="G56" s="2" t="s">
        <v>937</v>
      </c>
      <c r="H56" s="2" t="s">
        <v>945</v>
      </c>
      <c r="I56" s="2" t="s">
        <v>956</v>
      </c>
      <c r="N56" s="920" t="s">
        <v>944</v>
      </c>
      <c r="O56" s="922">
        <v>1113528.487234134</v>
      </c>
      <c r="P56" s="922">
        <v>1113528.487234134</v>
      </c>
    </row>
    <row r="57" spans="2:16">
      <c r="B57" s="2" t="s">
        <v>944</v>
      </c>
      <c r="C57" s="726" t="s">
        <v>971</v>
      </c>
      <c r="D57" s="2">
        <v>2019</v>
      </c>
      <c r="E57" s="715">
        <v>210291.89312297656</v>
      </c>
      <c r="F57" s="716">
        <v>45.342843053173247</v>
      </c>
      <c r="G57" s="2" t="s">
        <v>938</v>
      </c>
      <c r="H57" s="2" t="s">
        <v>945</v>
      </c>
      <c r="I57" s="2" t="s">
        <v>514</v>
      </c>
      <c r="N57" s="921" t="s">
        <v>956</v>
      </c>
      <c r="O57" s="922">
        <v>42523.398645194939</v>
      </c>
      <c r="P57" s="922">
        <v>42523.398645194939</v>
      </c>
    </row>
    <row r="58" spans="2:16">
      <c r="B58" s="2" t="s">
        <v>944</v>
      </c>
      <c r="C58" s="726">
        <v>180217</v>
      </c>
      <c r="D58" s="2">
        <v>2018</v>
      </c>
      <c r="E58" s="715">
        <v>37204.424786400152</v>
      </c>
      <c r="F58" s="716">
        <v>3.612564322469983</v>
      </c>
      <c r="G58" s="2" t="s">
        <v>938</v>
      </c>
      <c r="H58" s="2" t="s">
        <v>945</v>
      </c>
      <c r="I58" s="2" t="s">
        <v>956</v>
      </c>
      <c r="N58" s="921" t="s">
        <v>514</v>
      </c>
      <c r="O58" s="922">
        <v>1071005.088588939</v>
      </c>
      <c r="P58" s="922">
        <v>1071005.088588939</v>
      </c>
    </row>
    <row r="59" spans="2:16">
      <c r="B59" s="2" t="s">
        <v>944</v>
      </c>
      <c r="C59" s="726" t="s">
        <v>972</v>
      </c>
      <c r="D59" s="2">
        <v>2018</v>
      </c>
      <c r="E59" s="715">
        <v>4376.5738976566045</v>
      </c>
      <c r="F59" s="716">
        <v>9.2894511149228129E-2</v>
      </c>
      <c r="G59" s="2" t="s">
        <v>938</v>
      </c>
      <c r="H59" s="2" t="s">
        <v>945</v>
      </c>
      <c r="I59" s="2" t="s">
        <v>514</v>
      </c>
      <c r="N59" s="919">
        <v>2018</v>
      </c>
      <c r="O59" s="922">
        <v>8282290.5209622439</v>
      </c>
      <c r="P59" s="922">
        <v>8282290.5209622439</v>
      </c>
    </row>
    <row r="60" spans="2:16">
      <c r="B60" s="2" t="s">
        <v>944</v>
      </c>
      <c r="C60" s="726">
        <v>181567</v>
      </c>
      <c r="D60" s="2">
        <v>2017</v>
      </c>
      <c r="E60" s="715">
        <v>12039.124874874671</v>
      </c>
      <c r="F60" s="716">
        <v>1.5482418524871355</v>
      </c>
      <c r="G60" s="2" t="s">
        <v>938</v>
      </c>
      <c r="H60" s="2" t="s">
        <v>945</v>
      </c>
      <c r="I60" s="2" t="s">
        <v>514</v>
      </c>
      <c r="N60" s="920" t="s">
        <v>944</v>
      </c>
      <c r="O60" s="922">
        <v>8282290.5209622439</v>
      </c>
      <c r="P60" s="922">
        <v>8282290.5209622439</v>
      </c>
    </row>
    <row r="61" spans="2:16">
      <c r="B61" s="2" t="s">
        <v>944</v>
      </c>
      <c r="C61" s="726" t="s">
        <v>973</v>
      </c>
      <c r="D61" s="2">
        <v>2018</v>
      </c>
      <c r="E61" s="715">
        <v>27389.940087623618</v>
      </c>
      <c r="F61" s="716">
        <v>9.1965566037735851</v>
      </c>
      <c r="G61" s="2" t="s">
        <v>938</v>
      </c>
      <c r="H61" s="2" t="s">
        <v>945</v>
      </c>
      <c r="I61" s="2" t="s">
        <v>514</v>
      </c>
      <c r="N61" s="921" t="s">
        <v>956</v>
      </c>
      <c r="O61" s="922">
        <v>1001648.9819656839</v>
      </c>
      <c r="P61" s="922">
        <v>1001648.9819656839</v>
      </c>
    </row>
    <row r="62" spans="2:16">
      <c r="B62" s="2" t="s">
        <v>944</v>
      </c>
      <c r="C62" s="726">
        <v>182018</v>
      </c>
      <c r="D62" s="2">
        <v>2017</v>
      </c>
      <c r="E62" s="715">
        <v>11943.365154261439</v>
      </c>
      <c r="F62" s="716">
        <v>3.777710120068611</v>
      </c>
      <c r="G62" s="2" t="s">
        <v>937</v>
      </c>
      <c r="H62" s="2" t="s">
        <v>945</v>
      </c>
      <c r="I62" s="2" t="s">
        <v>514</v>
      </c>
      <c r="N62" s="921" t="s">
        <v>514</v>
      </c>
      <c r="O62" s="922">
        <v>7280641.5389965605</v>
      </c>
      <c r="P62" s="922">
        <v>7280641.5389965605</v>
      </c>
    </row>
    <row r="63" spans="2:16">
      <c r="B63" s="2" t="s">
        <v>944</v>
      </c>
      <c r="C63" s="726">
        <v>182480</v>
      </c>
      <c r="D63" s="2">
        <v>2018</v>
      </c>
      <c r="E63" s="715">
        <v>43794.112227118116</v>
      </c>
      <c r="F63" s="716">
        <v>7.3180231560891942</v>
      </c>
      <c r="G63" s="2" t="s">
        <v>938</v>
      </c>
      <c r="H63" s="2" t="s">
        <v>945</v>
      </c>
      <c r="I63" s="2" t="s">
        <v>514</v>
      </c>
      <c r="N63" s="919">
        <v>2019</v>
      </c>
      <c r="O63" s="922">
        <v>16938600.949216794</v>
      </c>
      <c r="P63" s="922">
        <v>16938600.949216794</v>
      </c>
    </row>
    <row r="64" spans="2:16">
      <c r="B64" s="2" t="s">
        <v>944</v>
      </c>
      <c r="C64" s="726">
        <v>182647</v>
      </c>
      <c r="D64" s="2">
        <v>2018</v>
      </c>
      <c r="E64" s="715">
        <v>187472.70636647526</v>
      </c>
      <c r="F64" s="716">
        <v>25.0815180102916</v>
      </c>
      <c r="G64" s="2" t="s">
        <v>938</v>
      </c>
      <c r="H64" s="2" t="s">
        <v>945</v>
      </c>
      <c r="I64" s="2" t="s">
        <v>514</v>
      </c>
      <c r="N64" s="920" t="s">
        <v>944</v>
      </c>
      <c r="O64" s="922">
        <v>12640485.280356809</v>
      </c>
      <c r="P64" s="922">
        <v>12640485.280356809</v>
      </c>
    </row>
    <row r="65" spans="2:16">
      <c r="B65" s="2" t="s">
        <v>944</v>
      </c>
      <c r="C65" s="726">
        <v>184429</v>
      </c>
      <c r="D65" s="2">
        <v>2017</v>
      </c>
      <c r="E65" s="715">
        <v>7969.3367488123104</v>
      </c>
      <c r="F65" s="716">
        <v>0</v>
      </c>
      <c r="G65" s="2" t="s">
        <v>937</v>
      </c>
      <c r="H65" s="2" t="s">
        <v>945</v>
      </c>
      <c r="I65" s="2" t="s">
        <v>514</v>
      </c>
      <c r="N65" s="921" t="s">
        <v>956</v>
      </c>
      <c r="O65" s="922">
        <v>159736.9672877483</v>
      </c>
      <c r="P65" s="922">
        <v>159736.9672877483</v>
      </c>
    </row>
    <row r="66" spans="2:16">
      <c r="B66" s="2" t="s">
        <v>944</v>
      </c>
      <c r="C66" s="726">
        <v>185113</v>
      </c>
      <c r="D66" s="2">
        <v>2018</v>
      </c>
      <c r="E66" s="715">
        <v>41385.32965493705</v>
      </c>
      <c r="F66" s="716">
        <v>8.1334305317324187</v>
      </c>
      <c r="G66" s="2" t="s">
        <v>937</v>
      </c>
      <c r="H66" s="2" t="s">
        <v>945</v>
      </c>
      <c r="I66" s="2" t="s">
        <v>956</v>
      </c>
      <c r="N66" s="921" t="s">
        <v>514</v>
      </c>
      <c r="O66" s="922">
        <v>12480748.31306906</v>
      </c>
      <c r="P66" s="922">
        <v>12480748.31306906</v>
      </c>
    </row>
    <row r="67" spans="2:16">
      <c r="B67" s="2" t="s">
        <v>944</v>
      </c>
      <c r="C67" s="726">
        <v>185152</v>
      </c>
      <c r="D67" s="2">
        <v>2017</v>
      </c>
      <c r="E67" s="715">
        <v>25726.061742123926</v>
      </c>
      <c r="F67" s="716">
        <v>6.4613293310463122</v>
      </c>
      <c r="G67" s="2" t="s">
        <v>937</v>
      </c>
      <c r="H67" s="2" t="s">
        <v>945</v>
      </c>
      <c r="I67" s="2" t="s">
        <v>956</v>
      </c>
      <c r="N67" s="920" t="s">
        <v>951</v>
      </c>
      <c r="O67" s="922">
        <v>3933123.4524617549</v>
      </c>
      <c r="P67" s="922">
        <v>3933123.4524617549</v>
      </c>
    </row>
    <row r="68" spans="2:16">
      <c r="B68" s="2" t="s">
        <v>944</v>
      </c>
      <c r="C68" s="726">
        <v>185528</v>
      </c>
      <c r="D68" s="2">
        <v>2018</v>
      </c>
      <c r="E68" s="715">
        <v>103907.27684207453</v>
      </c>
      <c r="F68" s="716">
        <v>23.533276157804462</v>
      </c>
      <c r="G68" s="2" t="s">
        <v>937</v>
      </c>
      <c r="H68" s="2" t="s">
        <v>945</v>
      </c>
      <c r="I68" s="2" t="s">
        <v>956</v>
      </c>
      <c r="N68" s="921" t="s">
        <v>514</v>
      </c>
      <c r="O68" s="922">
        <v>3933123.4524617549</v>
      </c>
      <c r="P68" s="922">
        <v>3933123.4524617549</v>
      </c>
    </row>
    <row r="69" spans="2:16">
      <c r="B69" s="2" t="s">
        <v>944</v>
      </c>
      <c r="C69" s="726">
        <v>185958</v>
      </c>
      <c r="D69" s="2">
        <v>2018</v>
      </c>
      <c r="E69" s="715">
        <v>46461.197779012582</v>
      </c>
      <c r="F69" s="716">
        <v>6.3271483704974276</v>
      </c>
      <c r="G69" s="2" t="s">
        <v>938</v>
      </c>
      <c r="H69" s="2" t="s">
        <v>945</v>
      </c>
      <c r="I69" s="2" t="s">
        <v>514</v>
      </c>
      <c r="N69" s="920" t="s">
        <v>950</v>
      </c>
      <c r="O69" s="922">
        <v>364992.21639823017</v>
      </c>
      <c r="P69" s="922">
        <v>364992.21639823017</v>
      </c>
    </row>
    <row r="70" spans="2:16">
      <c r="B70" s="2" t="s">
        <v>944</v>
      </c>
      <c r="C70" s="726" t="s">
        <v>974</v>
      </c>
      <c r="D70" s="2">
        <v>2017</v>
      </c>
      <c r="E70" s="715">
        <v>1649.1951883389961</v>
      </c>
      <c r="F70" s="716">
        <v>1.1250557461406521</v>
      </c>
      <c r="G70" s="2" t="s">
        <v>937</v>
      </c>
      <c r="H70" s="2" t="s">
        <v>945</v>
      </c>
      <c r="I70" s="2" t="s">
        <v>514</v>
      </c>
      <c r="N70" s="921" t="s">
        <v>956</v>
      </c>
      <c r="O70" s="922">
        <v>184882.0476732424</v>
      </c>
      <c r="P70" s="922">
        <v>184882.0476732424</v>
      </c>
    </row>
    <row r="71" spans="2:16">
      <c r="B71" s="2" t="s">
        <v>944</v>
      </c>
      <c r="C71" s="726">
        <v>187864</v>
      </c>
      <c r="D71" s="2">
        <v>2018</v>
      </c>
      <c r="E71" s="715">
        <v>63691.672567701935</v>
      </c>
      <c r="F71" s="716">
        <v>19.682282590051457</v>
      </c>
      <c r="G71" s="2" t="s">
        <v>938</v>
      </c>
      <c r="H71" s="2" t="s">
        <v>945</v>
      </c>
      <c r="I71" s="2" t="s">
        <v>514</v>
      </c>
      <c r="N71" s="921" t="s">
        <v>514</v>
      </c>
      <c r="O71" s="922">
        <v>180110.16872498774</v>
      </c>
      <c r="P71" s="922">
        <v>180110.16872498774</v>
      </c>
    </row>
    <row r="72" spans="2:16">
      <c r="B72" s="2" t="s">
        <v>944</v>
      </c>
      <c r="C72" s="726" t="s">
        <v>975</v>
      </c>
      <c r="D72" s="2">
        <v>2018</v>
      </c>
      <c r="E72" s="715">
        <v>8560.7416900069929</v>
      </c>
      <c r="F72" s="716">
        <v>1.6101715265866212</v>
      </c>
      <c r="G72" s="2" t="s">
        <v>937</v>
      </c>
      <c r="H72" s="2" t="s">
        <v>945</v>
      </c>
      <c r="I72" s="2" t="s">
        <v>514</v>
      </c>
      <c r="N72" s="919">
        <v>2020</v>
      </c>
      <c r="O72" s="922">
        <v>3590279.0140308598</v>
      </c>
      <c r="P72" s="922">
        <v>3590279.0140308598</v>
      </c>
    </row>
    <row r="73" spans="2:16">
      <c r="B73" s="2" t="s">
        <v>944</v>
      </c>
      <c r="C73" s="726">
        <v>189137</v>
      </c>
      <c r="D73" s="2">
        <v>2018</v>
      </c>
      <c r="E73" s="715">
        <v>7901.9502787511474</v>
      </c>
      <c r="F73" s="716">
        <v>2.0023927958833618</v>
      </c>
      <c r="G73" s="2" t="s">
        <v>938</v>
      </c>
      <c r="H73" s="2" t="s">
        <v>945</v>
      </c>
      <c r="I73" s="2" t="s">
        <v>514</v>
      </c>
      <c r="N73" s="920" t="s">
        <v>955</v>
      </c>
      <c r="O73" s="922">
        <v>114651.58112305065</v>
      </c>
      <c r="P73" s="922">
        <v>114651.58112305065</v>
      </c>
    </row>
    <row r="74" spans="2:16">
      <c r="B74" s="2" t="s">
        <v>944</v>
      </c>
      <c r="C74" s="726" t="s">
        <v>976</v>
      </c>
      <c r="D74" s="2">
        <v>2018</v>
      </c>
      <c r="E74" s="715">
        <v>108571.12990157082</v>
      </c>
      <c r="F74" s="716">
        <v>16.060428816466555</v>
      </c>
      <c r="G74" s="2" t="s">
        <v>937</v>
      </c>
      <c r="H74" s="2" t="s">
        <v>945</v>
      </c>
      <c r="I74" s="2" t="s">
        <v>514</v>
      </c>
      <c r="N74" s="921" t="s">
        <v>514</v>
      </c>
      <c r="O74" s="922">
        <v>114651.58112305065</v>
      </c>
      <c r="P74" s="922">
        <v>114651.58112305065</v>
      </c>
    </row>
    <row r="75" spans="2:16">
      <c r="B75" s="2" t="s">
        <v>944</v>
      </c>
      <c r="C75" s="726" t="s">
        <v>977</v>
      </c>
      <c r="D75" s="2">
        <v>2018</v>
      </c>
      <c r="E75" s="715">
        <v>34130.262888850681</v>
      </c>
      <c r="F75" s="716">
        <v>8.6495111492281325</v>
      </c>
      <c r="G75" s="2" t="s">
        <v>938</v>
      </c>
      <c r="H75" s="2" t="s">
        <v>945</v>
      </c>
      <c r="I75" s="2" t="s">
        <v>514</v>
      </c>
      <c r="N75" s="920" t="s">
        <v>944</v>
      </c>
      <c r="O75" s="922">
        <v>2180956.0102169118</v>
      </c>
      <c r="P75" s="922">
        <v>2180956.0102169118</v>
      </c>
    </row>
    <row r="76" spans="2:16">
      <c r="B76" s="2" t="s">
        <v>944</v>
      </c>
      <c r="C76" s="726" t="s">
        <v>978</v>
      </c>
      <c r="D76" s="2">
        <v>2018</v>
      </c>
      <c r="E76" s="715">
        <v>16227.72598762382</v>
      </c>
      <c r="F76" s="716">
        <v>2.1675385934819902</v>
      </c>
      <c r="G76" s="2" t="s">
        <v>938</v>
      </c>
      <c r="H76" s="2" t="s">
        <v>945</v>
      </c>
      <c r="I76" s="2" t="s">
        <v>514</v>
      </c>
      <c r="N76" s="921" t="s">
        <v>514</v>
      </c>
      <c r="O76" s="922">
        <v>2180956.0102169118</v>
      </c>
      <c r="P76" s="922">
        <v>2180956.0102169118</v>
      </c>
    </row>
    <row r="77" spans="2:16">
      <c r="B77" s="2" t="s">
        <v>944</v>
      </c>
      <c r="C77" s="726" t="s">
        <v>979</v>
      </c>
      <c r="D77" s="2">
        <v>2018</v>
      </c>
      <c r="E77" s="715">
        <v>127250.48206970934</v>
      </c>
      <c r="F77" s="716">
        <v>20.333576329331049</v>
      </c>
      <c r="G77" s="2" t="s">
        <v>938</v>
      </c>
      <c r="H77" s="2" t="s">
        <v>945</v>
      </c>
      <c r="I77" s="2" t="s">
        <v>514</v>
      </c>
      <c r="N77" s="920" t="s">
        <v>951</v>
      </c>
      <c r="O77" s="922">
        <v>1294671.422690897</v>
      </c>
      <c r="P77" s="922">
        <v>1294671.422690897</v>
      </c>
    </row>
    <row r="78" spans="2:16">
      <c r="B78" s="2" t="s">
        <v>944</v>
      </c>
      <c r="C78" s="726" t="s">
        <v>980</v>
      </c>
      <c r="D78" s="2">
        <v>2018</v>
      </c>
      <c r="E78" s="715">
        <v>33545.16212926303</v>
      </c>
      <c r="F78" s="716">
        <v>0.41286449399656955</v>
      </c>
      <c r="G78" s="2" t="s">
        <v>937</v>
      </c>
      <c r="H78" s="2" t="s">
        <v>945</v>
      </c>
      <c r="I78" s="2" t="s">
        <v>514</v>
      </c>
      <c r="N78" s="921" t="s">
        <v>514</v>
      </c>
      <c r="O78" s="922">
        <v>1294671.422690897</v>
      </c>
      <c r="P78" s="922">
        <v>1294671.422690897</v>
      </c>
    </row>
    <row r="79" spans="2:16">
      <c r="B79" s="2" t="s">
        <v>944</v>
      </c>
      <c r="C79" s="726">
        <v>190356</v>
      </c>
      <c r="D79" s="2">
        <v>2018</v>
      </c>
      <c r="E79" s="715">
        <v>11216.300608864678</v>
      </c>
      <c r="F79" s="716">
        <v>0</v>
      </c>
      <c r="G79" s="2" t="s">
        <v>938</v>
      </c>
      <c r="H79" s="2" t="s">
        <v>945</v>
      </c>
      <c r="I79" s="2" t="s">
        <v>956</v>
      </c>
      <c r="N79" s="919">
        <v>2021</v>
      </c>
      <c r="O79" s="922">
        <v>4142656.0400497746</v>
      </c>
      <c r="P79" s="922">
        <v>4142656.0400497746</v>
      </c>
    </row>
    <row r="80" spans="2:16">
      <c r="B80" s="2" t="s">
        <v>944</v>
      </c>
      <c r="C80" s="726">
        <v>190356</v>
      </c>
      <c r="D80" s="2">
        <v>2018</v>
      </c>
      <c r="E80" s="715">
        <v>11216.300608864678</v>
      </c>
      <c r="F80" s="716">
        <v>0</v>
      </c>
      <c r="G80" s="2" t="s">
        <v>938</v>
      </c>
      <c r="H80" s="2" t="s">
        <v>945</v>
      </c>
      <c r="I80" s="2" t="s">
        <v>956</v>
      </c>
      <c r="N80" s="920" t="s">
        <v>958</v>
      </c>
      <c r="O80" s="922">
        <v>3973117.8880244461</v>
      </c>
      <c r="P80" s="922">
        <v>3973117.8880244461</v>
      </c>
    </row>
    <row r="81" spans="2:16">
      <c r="B81" s="2" t="s">
        <v>944</v>
      </c>
      <c r="C81" s="726" t="s">
        <v>981</v>
      </c>
      <c r="D81" s="2">
        <v>2017</v>
      </c>
      <c r="E81" s="715">
        <v>6368.0214207799299</v>
      </c>
      <c r="F81" s="716">
        <v>0</v>
      </c>
      <c r="G81" s="2" t="s">
        <v>937</v>
      </c>
      <c r="H81" s="2" t="s">
        <v>945</v>
      </c>
      <c r="I81" s="2" t="s">
        <v>514</v>
      </c>
      <c r="N81" s="921" t="s">
        <v>514</v>
      </c>
      <c r="O81" s="922">
        <v>3973117.8880244461</v>
      </c>
      <c r="P81" s="922">
        <v>3973117.8880244461</v>
      </c>
    </row>
    <row r="82" spans="2:16">
      <c r="B82" s="2" t="s">
        <v>944</v>
      </c>
      <c r="C82" s="726" t="s">
        <v>982</v>
      </c>
      <c r="D82" s="2">
        <v>2018</v>
      </c>
      <c r="E82" s="715">
        <v>506574.24202847597</v>
      </c>
      <c r="F82" s="716">
        <v>87.754348198970845</v>
      </c>
      <c r="G82" s="2" t="s">
        <v>938</v>
      </c>
      <c r="H82" s="2" t="s">
        <v>945</v>
      </c>
      <c r="I82" s="2" t="s">
        <v>514</v>
      </c>
      <c r="N82" s="920" t="s">
        <v>944</v>
      </c>
      <c r="O82" s="922">
        <v>169538.15202532854</v>
      </c>
      <c r="P82" s="922">
        <v>169538.15202532854</v>
      </c>
    </row>
    <row r="83" spans="2:16">
      <c r="B83" s="2" t="s">
        <v>944</v>
      </c>
      <c r="C83" s="726">
        <v>191173</v>
      </c>
      <c r="D83" s="2">
        <v>2018</v>
      </c>
      <c r="E83" s="715">
        <v>121986.35246290198</v>
      </c>
      <c r="F83" s="716">
        <v>24.268897469982853</v>
      </c>
      <c r="G83" s="2" t="s">
        <v>937</v>
      </c>
      <c r="H83" s="2" t="s">
        <v>945</v>
      </c>
      <c r="I83" s="2" t="s">
        <v>956</v>
      </c>
      <c r="N83" s="921" t="s">
        <v>514</v>
      </c>
      <c r="O83" s="922">
        <v>169538.15202532854</v>
      </c>
      <c r="P83" s="922">
        <v>169538.15202532854</v>
      </c>
    </row>
    <row r="84" spans="2:16">
      <c r="B84" s="2" t="s">
        <v>944</v>
      </c>
      <c r="C84" s="726" t="s">
        <v>983</v>
      </c>
      <c r="D84" s="2">
        <v>2018</v>
      </c>
      <c r="E84" s="715">
        <v>73484.945601698564</v>
      </c>
      <c r="F84" s="716">
        <v>9.9293910806174956</v>
      </c>
      <c r="G84" s="2" t="s">
        <v>938</v>
      </c>
      <c r="H84" s="2" t="s">
        <v>945</v>
      </c>
      <c r="I84" s="2" t="s">
        <v>514</v>
      </c>
      <c r="N84" s="918" t="s">
        <v>941</v>
      </c>
      <c r="O84" s="922">
        <v>34489912.130798414</v>
      </c>
      <c r="P84" s="922">
        <v>34489912.130798414</v>
      </c>
    </row>
    <row r="85" spans="2:16">
      <c r="B85" s="2" t="s">
        <v>944</v>
      </c>
      <c r="C85" s="726" t="s">
        <v>984</v>
      </c>
      <c r="D85" s="2">
        <v>2018</v>
      </c>
      <c r="E85" s="715">
        <v>5213.5847889426332</v>
      </c>
      <c r="F85" s="716">
        <v>1.3211663807890224</v>
      </c>
      <c r="G85" s="2" t="s">
        <v>937</v>
      </c>
      <c r="H85" s="2" t="s">
        <v>945</v>
      </c>
      <c r="I85" s="2" t="s">
        <v>514</v>
      </c>
      <c r="N85"/>
    </row>
    <row r="86" spans="2:16">
      <c r="B86" s="2" t="s">
        <v>944</v>
      </c>
      <c r="C86" s="726" t="s">
        <v>984</v>
      </c>
      <c r="D86" s="2">
        <v>2018</v>
      </c>
      <c r="E86" s="715">
        <v>5812.969706855085</v>
      </c>
      <c r="F86" s="716">
        <v>2.1056089193825045</v>
      </c>
      <c r="G86" s="2" t="s">
        <v>937</v>
      </c>
      <c r="H86" s="2" t="s">
        <v>945</v>
      </c>
      <c r="I86" s="2" t="s">
        <v>514</v>
      </c>
      <c r="N86"/>
    </row>
    <row r="87" spans="2:16">
      <c r="B87" s="2" t="s">
        <v>944</v>
      </c>
      <c r="C87" s="726">
        <v>191630</v>
      </c>
      <c r="D87" s="2">
        <v>2018</v>
      </c>
      <c r="E87" s="715">
        <v>24096.869695424139</v>
      </c>
      <c r="F87" s="716">
        <v>5.7165217838765017</v>
      </c>
      <c r="G87" s="2" t="s">
        <v>940</v>
      </c>
      <c r="H87" s="2" t="s">
        <v>945</v>
      </c>
      <c r="I87" s="2" t="s">
        <v>956</v>
      </c>
      <c r="N87"/>
    </row>
    <row r="88" spans="2:16">
      <c r="B88" s="2" t="s">
        <v>944</v>
      </c>
      <c r="C88" s="726" t="s">
        <v>985</v>
      </c>
      <c r="D88" s="2">
        <v>2018</v>
      </c>
      <c r="E88" s="715">
        <v>7454.1849184763123</v>
      </c>
      <c r="F88" s="716">
        <v>1.8888550600343055</v>
      </c>
      <c r="G88" s="2" t="s">
        <v>937</v>
      </c>
      <c r="H88" s="2" t="s">
        <v>945</v>
      </c>
      <c r="I88" s="2" t="s">
        <v>514</v>
      </c>
      <c r="N88"/>
    </row>
    <row r="89" spans="2:16">
      <c r="B89" s="2" t="s">
        <v>944</v>
      </c>
      <c r="C89" s="726">
        <v>191988</v>
      </c>
      <c r="D89" s="2">
        <v>2018</v>
      </c>
      <c r="E89" s="715">
        <v>43876.571986535069</v>
      </c>
      <c r="F89" s="716">
        <v>8.2160034305317335</v>
      </c>
      <c r="G89" s="2" t="s">
        <v>937</v>
      </c>
      <c r="H89" s="2" t="s">
        <v>945</v>
      </c>
      <c r="I89" s="2" t="s">
        <v>956</v>
      </c>
      <c r="N89"/>
    </row>
    <row r="90" spans="2:16">
      <c r="B90" s="2" t="s">
        <v>944</v>
      </c>
      <c r="C90" s="726" t="s">
        <v>986</v>
      </c>
      <c r="D90" s="2">
        <v>2018</v>
      </c>
      <c r="E90" s="715">
        <v>51008.89784406135</v>
      </c>
      <c r="F90" s="716">
        <v>0</v>
      </c>
      <c r="G90" s="2" t="s">
        <v>938</v>
      </c>
      <c r="H90" s="2" t="s">
        <v>945</v>
      </c>
      <c r="I90" s="2" t="s">
        <v>514</v>
      </c>
      <c r="N90"/>
    </row>
    <row r="91" spans="2:16">
      <c r="B91" s="2" t="s">
        <v>944</v>
      </c>
      <c r="C91" s="726">
        <v>192458</v>
      </c>
      <c r="D91" s="2">
        <v>2018</v>
      </c>
      <c r="E91" s="715">
        <v>12460.290312756943</v>
      </c>
      <c r="F91" s="716">
        <v>0</v>
      </c>
      <c r="G91" s="2" t="s">
        <v>938</v>
      </c>
      <c r="H91" s="2" t="s">
        <v>945</v>
      </c>
      <c r="I91" s="2" t="s">
        <v>956</v>
      </c>
      <c r="N91"/>
    </row>
    <row r="92" spans="2:16">
      <c r="B92" s="2" t="s">
        <v>944</v>
      </c>
      <c r="C92" s="726">
        <v>192459</v>
      </c>
      <c r="D92" s="2">
        <v>2018</v>
      </c>
      <c r="E92" s="715">
        <v>45295.603366395677</v>
      </c>
      <c r="F92" s="716">
        <v>12.024265523156089</v>
      </c>
      <c r="G92" s="2" t="s">
        <v>938</v>
      </c>
      <c r="H92" s="2" t="s">
        <v>945</v>
      </c>
      <c r="I92" s="2" t="s">
        <v>956</v>
      </c>
      <c r="N92"/>
    </row>
    <row r="93" spans="2:16">
      <c r="B93" s="2" t="s">
        <v>944</v>
      </c>
      <c r="C93" s="726" t="s">
        <v>987</v>
      </c>
      <c r="D93" s="2">
        <v>2018</v>
      </c>
      <c r="E93" s="715">
        <v>9156.5799516004372</v>
      </c>
      <c r="F93" s="716">
        <v>0</v>
      </c>
      <c r="G93" s="2" t="s">
        <v>938</v>
      </c>
      <c r="H93" s="2" t="s">
        <v>945</v>
      </c>
      <c r="I93" s="2" t="s">
        <v>514</v>
      </c>
    </row>
    <row r="94" spans="2:16">
      <c r="B94" s="2" t="s">
        <v>944</v>
      </c>
      <c r="C94" s="726" t="s">
        <v>988</v>
      </c>
      <c r="D94" s="2">
        <v>2019</v>
      </c>
      <c r="E94" s="715">
        <v>48870.264083699163</v>
      </c>
      <c r="F94" s="716">
        <v>5.5736706689536888</v>
      </c>
      <c r="G94" s="2" t="s">
        <v>940</v>
      </c>
      <c r="H94" s="2" t="s">
        <v>945</v>
      </c>
      <c r="I94" s="2" t="s">
        <v>514</v>
      </c>
    </row>
    <row r="95" spans="2:16">
      <c r="B95" s="2" t="s">
        <v>944</v>
      </c>
      <c r="C95" s="726">
        <v>193661</v>
      </c>
      <c r="D95" s="2">
        <v>2018</v>
      </c>
      <c r="E95" s="715">
        <v>28247.344252743944</v>
      </c>
      <c r="F95" s="716">
        <v>3.8189965694682679</v>
      </c>
      <c r="G95" s="2" t="s">
        <v>937</v>
      </c>
      <c r="H95" s="2" t="s">
        <v>945</v>
      </c>
      <c r="I95" s="2" t="s">
        <v>514</v>
      </c>
    </row>
    <row r="96" spans="2:16">
      <c r="B96" s="2" t="s">
        <v>944</v>
      </c>
      <c r="C96" s="726" t="s">
        <v>989</v>
      </c>
      <c r="D96" s="2">
        <v>2018</v>
      </c>
      <c r="E96" s="715">
        <v>2233811.8293390968</v>
      </c>
      <c r="F96" s="716">
        <v>296.8495711835335</v>
      </c>
      <c r="G96" s="2" t="s">
        <v>938</v>
      </c>
      <c r="H96" s="2" t="s">
        <v>945</v>
      </c>
      <c r="I96" s="2" t="s">
        <v>514</v>
      </c>
    </row>
    <row r="97" spans="2:9">
      <c r="B97" s="2" t="s">
        <v>944</v>
      </c>
      <c r="C97" s="726" t="s">
        <v>990</v>
      </c>
      <c r="D97" s="2">
        <v>2018</v>
      </c>
      <c r="E97" s="715">
        <v>23266.952116776127</v>
      </c>
      <c r="F97" s="716">
        <v>5.9968567753001718</v>
      </c>
      <c r="G97" s="2" t="s">
        <v>938</v>
      </c>
      <c r="H97" s="2" t="s">
        <v>945</v>
      </c>
      <c r="I97" s="2" t="s">
        <v>514</v>
      </c>
    </row>
    <row r="98" spans="2:9">
      <c r="B98" s="2" t="s">
        <v>944</v>
      </c>
      <c r="C98" s="726" t="s">
        <v>991</v>
      </c>
      <c r="D98" s="2">
        <v>2019</v>
      </c>
      <c r="E98" s="715">
        <v>46220.025149319998</v>
      </c>
      <c r="F98" s="716">
        <v>11.66342195540309</v>
      </c>
      <c r="G98" s="2" t="s">
        <v>938</v>
      </c>
      <c r="H98" s="2" t="s">
        <v>945</v>
      </c>
      <c r="I98" s="2" t="s">
        <v>514</v>
      </c>
    </row>
    <row r="99" spans="2:9">
      <c r="B99" s="2" t="s">
        <v>944</v>
      </c>
      <c r="C99" s="726" t="s">
        <v>992</v>
      </c>
      <c r="D99" s="2">
        <v>2019</v>
      </c>
      <c r="E99" s="715">
        <v>15402.241729374571</v>
      </c>
      <c r="F99" s="716">
        <v>0</v>
      </c>
      <c r="G99" s="2" t="s">
        <v>937</v>
      </c>
      <c r="H99" s="2" t="s">
        <v>945</v>
      </c>
      <c r="I99" s="2" t="s">
        <v>514</v>
      </c>
    </row>
    <row r="100" spans="2:9">
      <c r="B100" s="2" t="s">
        <v>944</v>
      </c>
      <c r="C100" s="726" t="s">
        <v>993</v>
      </c>
      <c r="D100" s="2">
        <v>2018</v>
      </c>
      <c r="E100" s="715">
        <v>13702.506688489702</v>
      </c>
      <c r="F100" s="716">
        <v>1.7546740994854204</v>
      </c>
      <c r="G100" s="2" t="s">
        <v>937</v>
      </c>
      <c r="H100" s="2" t="s">
        <v>945</v>
      </c>
      <c r="I100" s="2" t="s">
        <v>514</v>
      </c>
    </row>
    <row r="101" spans="2:9">
      <c r="B101" s="2" t="s">
        <v>944</v>
      </c>
      <c r="C101" s="726" t="s">
        <v>994</v>
      </c>
      <c r="D101" s="2">
        <v>2018</v>
      </c>
      <c r="E101" s="715">
        <v>26883.65489808514</v>
      </c>
      <c r="F101" s="716">
        <v>6.8122641509433963</v>
      </c>
      <c r="G101" s="2" t="s">
        <v>938</v>
      </c>
      <c r="H101" s="2" t="s">
        <v>945</v>
      </c>
      <c r="I101" s="2" t="s">
        <v>514</v>
      </c>
    </row>
    <row r="102" spans="2:9">
      <c r="B102" s="2" t="s">
        <v>944</v>
      </c>
      <c r="C102" s="726" t="s">
        <v>995</v>
      </c>
      <c r="D102" s="2">
        <v>2019</v>
      </c>
      <c r="E102" s="715">
        <v>25091.70679290605</v>
      </c>
      <c r="F102" s="716">
        <v>6.3581132075471709</v>
      </c>
      <c r="G102" s="2" t="s">
        <v>938</v>
      </c>
      <c r="H102" s="2" t="s">
        <v>945</v>
      </c>
      <c r="I102" s="2" t="s">
        <v>514</v>
      </c>
    </row>
    <row r="103" spans="2:9">
      <c r="B103" s="2" t="s">
        <v>944</v>
      </c>
      <c r="C103" s="726" t="s">
        <v>995</v>
      </c>
      <c r="D103" s="2">
        <v>2018</v>
      </c>
      <c r="E103" s="715">
        <v>22647.173925029376</v>
      </c>
      <c r="F103" s="716">
        <v>5.7388164665523158</v>
      </c>
      <c r="G103" s="2" t="s">
        <v>938</v>
      </c>
      <c r="H103" s="2" t="s">
        <v>945</v>
      </c>
      <c r="I103" s="2" t="s">
        <v>514</v>
      </c>
    </row>
    <row r="104" spans="2:9">
      <c r="B104" s="2" t="s">
        <v>944</v>
      </c>
      <c r="C104" s="726" t="s">
        <v>995</v>
      </c>
      <c r="D104" s="2">
        <v>2018</v>
      </c>
      <c r="E104" s="715">
        <v>26802.081802747944</v>
      </c>
      <c r="F104" s="716">
        <v>6.7916209262435681</v>
      </c>
      <c r="G104" s="2" t="s">
        <v>938</v>
      </c>
      <c r="H104" s="2" t="s">
        <v>945</v>
      </c>
      <c r="I104" s="2" t="s">
        <v>514</v>
      </c>
    </row>
    <row r="105" spans="2:9">
      <c r="B105" s="2" t="s">
        <v>944</v>
      </c>
      <c r="C105" s="726" t="s">
        <v>995</v>
      </c>
      <c r="D105" s="2">
        <v>2018</v>
      </c>
      <c r="E105" s="715">
        <v>22403.341303097535</v>
      </c>
      <c r="F105" s="716">
        <v>5.676886792452831</v>
      </c>
      <c r="G105" s="2" t="s">
        <v>938</v>
      </c>
      <c r="H105" s="2" t="s">
        <v>945</v>
      </c>
      <c r="I105" s="2" t="s">
        <v>514</v>
      </c>
    </row>
    <row r="106" spans="2:9">
      <c r="B106" s="2" t="s">
        <v>944</v>
      </c>
      <c r="C106" s="726" t="s">
        <v>995</v>
      </c>
      <c r="D106" s="2">
        <v>2018</v>
      </c>
      <c r="E106" s="715">
        <v>25172.393224163494</v>
      </c>
      <c r="F106" s="716">
        <v>6.3787564322469983</v>
      </c>
      <c r="G106" s="2" t="s">
        <v>938</v>
      </c>
      <c r="H106" s="2" t="s">
        <v>945</v>
      </c>
      <c r="I106" s="2" t="s">
        <v>514</v>
      </c>
    </row>
    <row r="107" spans="2:9">
      <c r="B107" s="2" t="s">
        <v>944</v>
      </c>
      <c r="C107" s="726" t="s">
        <v>995</v>
      </c>
      <c r="D107" s="2">
        <v>2018</v>
      </c>
      <c r="E107" s="715">
        <v>25539.472153180883</v>
      </c>
      <c r="F107" s="716">
        <v>6.4716509433962264</v>
      </c>
      <c r="G107" s="2" t="s">
        <v>937</v>
      </c>
      <c r="H107" s="2" t="s">
        <v>945</v>
      </c>
      <c r="I107" s="2" t="s">
        <v>514</v>
      </c>
    </row>
    <row r="108" spans="2:9">
      <c r="B108" s="2" t="s">
        <v>944</v>
      </c>
      <c r="C108" s="726" t="s">
        <v>995</v>
      </c>
      <c r="D108" s="2">
        <v>2018</v>
      </c>
      <c r="E108" s="715">
        <v>26476.676085478906</v>
      </c>
      <c r="F108" s="716">
        <v>6.7090480274442541</v>
      </c>
      <c r="G108" s="2" t="s">
        <v>937</v>
      </c>
      <c r="H108" s="2" t="s">
        <v>945</v>
      </c>
      <c r="I108" s="2" t="s">
        <v>514</v>
      </c>
    </row>
    <row r="109" spans="2:9">
      <c r="B109" s="2" t="s">
        <v>944</v>
      </c>
      <c r="C109" s="726" t="s">
        <v>995</v>
      </c>
      <c r="D109" s="2">
        <v>2018</v>
      </c>
      <c r="E109" s="715">
        <v>29816.739673905249</v>
      </c>
      <c r="F109" s="716">
        <v>7.5554202401372219</v>
      </c>
      <c r="G109" s="2" t="s">
        <v>938</v>
      </c>
      <c r="H109" s="2" t="s">
        <v>945</v>
      </c>
      <c r="I109" s="2" t="s">
        <v>514</v>
      </c>
    </row>
    <row r="110" spans="2:9">
      <c r="B110" s="2" t="s">
        <v>944</v>
      </c>
      <c r="C110" s="726" t="s">
        <v>995</v>
      </c>
      <c r="D110" s="2">
        <v>2018</v>
      </c>
      <c r="E110" s="715">
        <v>23828.210479259236</v>
      </c>
      <c r="F110" s="716">
        <v>6.0381432246998283</v>
      </c>
      <c r="G110" s="2" t="s">
        <v>938</v>
      </c>
      <c r="H110" s="2" t="s">
        <v>945</v>
      </c>
      <c r="I110" s="2" t="s">
        <v>514</v>
      </c>
    </row>
    <row r="111" spans="2:9">
      <c r="B111" s="2" t="s">
        <v>944</v>
      </c>
      <c r="C111" s="726" t="s">
        <v>995</v>
      </c>
      <c r="D111" s="2">
        <v>2018</v>
      </c>
      <c r="E111" s="715">
        <v>30956.989680466511</v>
      </c>
      <c r="F111" s="716">
        <v>7.8444253859348203</v>
      </c>
      <c r="G111" s="2" t="s">
        <v>938</v>
      </c>
      <c r="H111" s="2" t="s">
        <v>945</v>
      </c>
      <c r="I111" s="2" t="s">
        <v>514</v>
      </c>
    </row>
    <row r="112" spans="2:9">
      <c r="B112" s="2" t="s">
        <v>944</v>
      </c>
      <c r="C112" s="726" t="s">
        <v>995</v>
      </c>
      <c r="D112" s="2">
        <v>2018</v>
      </c>
      <c r="E112" s="715">
        <v>19184.750693597234</v>
      </c>
      <c r="F112" s="716">
        <v>4.8614794168096056</v>
      </c>
      <c r="G112" s="2" t="s">
        <v>938</v>
      </c>
      <c r="H112" s="2" t="s">
        <v>945</v>
      </c>
      <c r="I112" s="2" t="s">
        <v>514</v>
      </c>
    </row>
    <row r="113" spans="2:9">
      <c r="B113" s="2" t="s">
        <v>944</v>
      </c>
      <c r="C113" s="726" t="s">
        <v>995</v>
      </c>
      <c r="D113" s="2">
        <v>2018</v>
      </c>
      <c r="E113" s="715">
        <v>22403.341303097535</v>
      </c>
      <c r="F113" s="716">
        <v>5.676886792452831</v>
      </c>
      <c r="G113" s="2" t="s">
        <v>938</v>
      </c>
      <c r="H113" s="2" t="s">
        <v>945</v>
      </c>
      <c r="I113" s="2" t="s">
        <v>514</v>
      </c>
    </row>
    <row r="114" spans="2:9">
      <c r="B114" s="2" t="s">
        <v>944</v>
      </c>
      <c r="C114" s="726" t="s">
        <v>996</v>
      </c>
      <c r="D114" s="2">
        <v>2019</v>
      </c>
      <c r="E114" s="715">
        <v>22403.341303097535</v>
      </c>
      <c r="F114" s="716">
        <v>5.676886792452831</v>
      </c>
      <c r="G114" s="2" t="s">
        <v>937</v>
      </c>
      <c r="H114" s="2" t="s">
        <v>945</v>
      </c>
      <c r="I114" s="2" t="s">
        <v>514</v>
      </c>
    </row>
    <row r="115" spans="2:9">
      <c r="B115" s="2" t="s">
        <v>944</v>
      </c>
      <c r="C115" s="726">
        <v>195668</v>
      </c>
      <c r="D115" s="2">
        <v>2018</v>
      </c>
      <c r="E115" s="715">
        <v>21689.576718897057</v>
      </c>
      <c r="F115" s="716">
        <v>4.9543739279588337</v>
      </c>
      <c r="G115" s="2" t="s">
        <v>938</v>
      </c>
      <c r="H115" s="2" t="s">
        <v>945</v>
      </c>
      <c r="I115" s="2" t="s">
        <v>956</v>
      </c>
    </row>
    <row r="116" spans="2:9">
      <c r="B116" s="2" t="s">
        <v>944</v>
      </c>
      <c r="C116" s="726">
        <v>195997</v>
      </c>
      <c r="D116" s="2">
        <v>2018</v>
      </c>
      <c r="E116" s="715">
        <v>216335.3954905672</v>
      </c>
      <c r="F116" s="716">
        <v>27.249056603773585</v>
      </c>
      <c r="G116" s="2" t="s">
        <v>937</v>
      </c>
      <c r="H116" s="2" t="s">
        <v>945</v>
      </c>
      <c r="I116" s="2" t="s">
        <v>514</v>
      </c>
    </row>
    <row r="117" spans="2:9">
      <c r="B117" s="2" t="s">
        <v>944</v>
      </c>
      <c r="C117" s="726">
        <v>196195</v>
      </c>
      <c r="D117" s="2">
        <v>2018</v>
      </c>
      <c r="E117" s="715">
        <v>18289.219973047566</v>
      </c>
      <c r="F117" s="716">
        <v>4.6344039451114929</v>
      </c>
      <c r="G117" s="2" t="s">
        <v>938</v>
      </c>
      <c r="H117" s="2" t="s">
        <v>945</v>
      </c>
      <c r="I117" s="2" t="s">
        <v>956</v>
      </c>
    </row>
    <row r="118" spans="2:9">
      <c r="B118" s="2" t="s">
        <v>944</v>
      </c>
      <c r="C118" s="726" t="s">
        <v>997</v>
      </c>
      <c r="D118" s="2">
        <v>2019</v>
      </c>
      <c r="E118" s="715">
        <v>26892.521538882662</v>
      </c>
      <c r="F118" s="716">
        <v>5.676886792452831</v>
      </c>
      <c r="G118" s="2" t="s">
        <v>937</v>
      </c>
      <c r="H118" s="2" t="s">
        <v>945</v>
      </c>
      <c r="I118" s="2" t="s">
        <v>514</v>
      </c>
    </row>
    <row r="119" spans="2:9">
      <c r="B119" s="2" t="s">
        <v>944</v>
      </c>
      <c r="C119" s="726" t="s">
        <v>998</v>
      </c>
      <c r="D119" s="2">
        <v>2016</v>
      </c>
      <c r="E119" s="715">
        <v>2567.4413119582737</v>
      </c>
      <c r="F119" s="716">
        <v>6.607284862692806</v>
      </c>
      <c r="G119" s="2" t="s">
        <v>937</v>
      </c>
      <c r="H119" s="2" t="s">
        <v>945</v>
      </c>
      <c r="I119" s="2" t="s">
        <v>514</v>
      </c>
    </row>
    <row r="120" spans="2:9">
      <c r="B120" s="2" t="s">
        <v>944</v>
      </c>
      <c r="C120" s="726" t="s">
        <v>999</v>
      </c>
      <c r="D120" s="2">
        <v>2018</v>
      </c>
      <c r="E120" s="715">
        <v>10658.588902700576</v>
      </c>
      <c r="F120" s="716">
        <v>2.8487650085763292</v>
      </c>
      <c r="G120" s="2" t="s">
        <v>937</v>
      </c>
      <c r="H120" s="2" t="s">
        <v>945</v>
      </c>
      <c r="I120" s="2" t="s">
        <v>514</v>
      </c>
    </row>
    <row r="121" spans="2:9">
      <c r="B121" s="2" t="s">
        <v>944</v>
      </c>
      <c r="C121" s="726" t="s">
        <v>1000</v>
      </c>
      <c r="D121" s="2">
        <v>2019</v>
      </c>
      <c r="E121" s="715">
        <v>6810.4667965762519</v>
      </c>
      <c r="F121" s="716">
        <v>1.785638936535163</v>
      </c>
      <c r="G121" s="2" t="s">
        <v>938</v>
      </c>
      <c r="H121" s="2" t="s">
        <v>945</v>
      </c>
      <c r="I121" s="2" t="s">
        <v>514</v>
      </c>
    </row>
    <row r="122" spans="2:9">
      <c r="B122" s="2" t="s">
        <v>944</v>
      </c>
      <c r="C122" s="726" t="s">
        <v>1001</v>
      </c>
      <c r="D122" s="2">
        <v>2018</v>
      </c>
      <c r="E122" s="715">
        <v>3314.3503301135311</v>
      </c>
      <c r="F122" s="716">
        <v>0</v>
      </c>
      <c r="G122" s="2" t="s">
        <v>938</v>
      </c>
      <c r="H122" s="2" t="s">
        <v>945</v>
      </c>
      <c r="I122" s="2" t="s">
        <v>514</v>
      </c>
    </row>
    <row r="123" spans="2:9">
      <c r="B123" s="2" t="s">
        <v>944</v>
      </c>
      <c r="C123" s="726" t="s">
        <v>1002</v>
      </c>
      <c r="D123" s="2">
        <v>2018</v>
      </c>
      <c r="E123" s="715">
        <v>7843.430449487505</v>
      </c>
      <c r="F123" s="716">
        <v>2.3326843910806176</v>
      </c>
      <c r="G123" s="2" t="s">
        <v>937</v>
      </c>
      <c r="H123" s="2" t="s">
        <v>945</v>
      </c>
      <c r="I123" s="2" t="s">
        <v>514</v>
      </c>
    </row>
    <row r="124" spans="2:9">
      <c r="B124" s="2" t="s">
        <v>944</v>
      </c>
      <c r="C124" s="726">
        <v>196924</v>
      </c>
      <c r="D124" s="2">
        <v>2018</v>
      </c>
      <c r="E124" s="715">
        <v>5485.3218821275777</v>
      </c>
      <c r="F124" s="716">
        <v>1.4114804888507722</v>
      </c>
      <c r="G124" s="2" t="s">
        <v>937</v>
      </c>
      <c r="H124" s="2" t="s">
        <v>945</v>
      </c>
      <c r="I124" s="2" t="s">
        <v>956</v>
      </c>
    </row>
    <row r="125" spans="2:9">
      <c r="B125" s="2" t="s">
        <v>944</v>
      </c>
      <c r="C125" s="726">
        <v>196946</v>
      </c>
      <c r="D125" s="2">
        <v>2018</v>
      </c>
      <c r="E125" s="715">
        <v>35440.609113809063</v>
      </c>
      <c r="F125" s="716">
        <v>9.7937650943396228</v>
      </c>
      <c r="G125" s="2" t="s">
        <v>938</v>
      </c>
      <c r="H125" s="2" t="s">
        <v>945</v>
      </c>
      <c r="I125" s="2" t="s">
        <v>956</v>
      </c>
    </row>
    <row r="126" spans="2:9">
      <c r="B126" s="2" t="s">
        <v>944</v>
      </c>
      <c r="C126" s="726">
        <v>197108</v>
      </c>
      <c r="D126" s="2">
        <v>2018</v>
      </c>
      <c r="E126" s="715">
        <v>18813.238444181086</v>
      </c>
      <c r="F126" s="716">
        <v>0</v>
      </c>
      <c r="G126" s="2" t="s">
        <v>937</v>
      </c>
      <c r="H126" s="2" t="s">
        <v>945</v>
      </c>
      <c r="I126" s="2" t="s">
        <v>514</v>
      </c>
    </row>
    <row r="127" spans="2:9">
      <c r="B127" s="2" t="s">
        <v>944</v>
      </c>
      <c r="C127" s="726">
        <v>197442</v>
      </c>
      <c r="D127" s="2">
        <v>2018</v>
      </c>
      <c r="E127" s="715">
        <v>12512.603493462319</v>
      </c>
      <c r="F127" s="716">
        <v>0</v>
      </c>
      <c r="G127" s="2" t="s">
        <v>937</v>
      </c>
      <c r="H127" s="2" t="s">
        <v>945</v>
      </c>
      <c r="I127" s="2" t="s">
        <v>956</v>
      </c>
    </row>
    <row r="128" spans="2:9">
      <c r="B128" s="2" t="s">
        <v>944</v>
      </c>
      <c r="C128" s="726">
        <v>197457</v>
      </c>
      <c r="D128" s="2">
        <v>2018</v>
      </c>
      <c r="E128" s="715">
        <v>68463.766918062145</v>
      </c>
      <c r="F128" s="716">
        <v>0</v>
      </c>
      <c r="G128" s="2" t="s">
        <v>937</v>
      </c>
      <c r="H128" s="2" t="s">
        <v>945</v>
      </c>
      <c r="I128" s="2" t="s">
        <v>956</v>
      </c>
    </row>
    <row r="129" spans="2:9">
      <c r="B129" s="2" t="s">
        <v>944</v>
      </c>
      <c r="C129" s="726">
        <v>197492</v>
      </c>
      <c r="D129" s="2">
        <v>2018</v>
      </c>
      <c r="E129" s="715">
        <v>10111.5171654935</v>
      </c>
      <c r="F129" s="716">
        <v>5.9865351629502577</v>
      </c>
      <c r="G129" s="2" t="s">
        <v>937</v>
      </c>
      <c r="H129" s="2" t="s">
        <v>945</v>
      </c>
      <c r="I129" s="2" t="s">
        <v>956</v>
      </c>
    </row>
    <row r="130" spans="2:9">
      <c r="B130" s="2" t="s">
        <v>944</v>
      </c>
      <c r="C130" s="726" t="s">
        <v>1003</v>
      </c>
      <c r="D130" s="2">
        <v>2018</v>
      </c>
      <c r="E130" s="715">
        <v>1697.0750486456122</v>
      </c>
      <c r="F130" s="716">
        <v>3.2822727272727277</v>
      </c>
      <c r="G130" s="2" t="s">
        <v>938</v>
      </c>
      <c r="H130" s="2" t="s">
        <v>945</v>
      </c>
      <c r="I130" s="2" t="s">
        <v>514</v>
      </c>
    </row>
    <row r="131" spans="2:9">
      <c r="B131" s="2" t="s">
        <v>944</v>
      </c>
      <c r="C131" s="726">
        <v>197921</v>
      </c>
      <c r="D131" s="2">
        <v>2018</v>
      </c>
      <c r="E131" s="715">
        <v>65145.242882792401</v>
      </c>
      <c r="F131" s="716">
        <v>23.709982161234997</v>
      </c>
      <c r="G131" s="2" t="s">
        <v>937</v>
      </c>
      <c r="H131" s="2" t="s">
        <v>945</v>
      </c>
      <c r="I131" s="2" t="s">
        <v>956</v>
      </c>
    </row>
    <row r="132" spans="2:9">
      <c r="B132" s="2" t="s">
        <v>944</v>
      </c>
      <c r="C132" s="726" t="s">
        <v>1004</v>
      </c>
      <c r="D132" s="2">
        <v>2018</v>
      </c>
      <c r="E132" s="715">
        <v>9778.1314715066928</v>
      </c>
      <c r="F132" s="716">
        <v>5.0059819897084052</v>
      </c>
      <c r="G132" s="2" t="s">
        <v>937</v>
      </c>
      <c r="H132" s="2" t="s">
        <v>945</v>
      </c>
      <c r="I132" s="2" t="s">
        <v>514</v>
      </c>
    </row>
    <row r="133" spans="2:9">
      <c r="B133" s="2" t="s">
        <v>944</v>
      </c>
      <c r="C133" s="726" t="s">
        <v>1005</v>
      </c>
      <c r="D133" s="2">
        <v>2018</v>
      </c>
      <c r="E133" s="715">
        <v>9270.0729538087126</v>
      </c>
      <c r="F133" s="716">
        <v>2.7661921097770157</v>
      </c>
      <c r="G133" s="2" t="s">
        <v>937</v>
      </c>
      <c r="H133" s="2" t="s">
        <v>945</v>
      </c>
      <c r="I133" s="2" t="s">
        <v>514</v>
      </c>
    </row>
    <row r="134" spans="2:9">
      <c r="B134" s="2" t="s">
        <v>944</v>
      </c>
      <c r="C134" s="726" t="s">
        <v>1006</v>
      </c>
      <c r="D134" s="2">
        <v>2018</v>
      </c>
      <c r="E134" s="715">
        <v>71193.805619619001</v>
      </c>
      <c r="F134" s="716">
        <v>0</v>
      </c>
      <c r="G134" s="2" t="s">
        <v>938</v>
      </c>
      <c r="H134" s="2" t="s">
        <v>945</v>
      </c>
      <c r="I134" s="2" t="s">
        <v>514</v>
      </c>
    </row>
    <row r="135" spans="2:9">
      <c r="B135" s="2" t="s">
        <v>944</v>
      </c>
      <c r="C135" s="726">
        <v>198846</v>
      </c>
      <c r="D135" s="2">
        <v>2019</v>
      </c>
      <c r="E135" s="715">
        <v>18533.052594979406</v>
      </c>
      <c r="F135" s="716">
        <v>4.6963336192109777</v>
      </c>
      <c r="G135" s="2" t="s">
        <v>938</v>
      </c>
      <c r="H135" s="2" t="s">
        <v>945</v>
      </c>
      <c r="I135" s="2" t="s">
        <v>956</v>
      </c>
    </row>
    <row r="136" spans="2:9">
      <c r="B136" s="2" t="s">
        <v>944</v>
      </c>
      <c r="C136" s="726">
        <v>199129</v>
      </c>
      <c r="D136" s="2">
        <v>2018</v>
      </c>
      <c r="E136" s="715">
        <v>28390.097169584042</v>
      </c>
      <c r="F136" s="716">
        <v>7.7412092624356781</v>
      </c>
      <c r="G136" s="2" t="s">
        <v>937</v>
      </c>
      <c r="H136" s="2" t="s">
        <v>945</v>
      </c>
      <c r="I136" s="2" t="s">
        <v>956</v>
      </c>
    </row>
    <row r="137" spans="2:9">
      <c r="B137" s="2" t="s">
        <v>944</v>
      </c>
      <c r="C137" s="726" t="s">
        <v>1007</v>
      </c>
      <c r="D137" s="2">
        <v>2018</v>
      </c>
      <c r="E137" s="715">
        <v>3230.1172425370769</v>
      </c>
      <c r="F137" s="716">
        <v>0.81540737564322485</v>
      </c>
      <c r="G137" s="2" t="s">
        <v>937</v>
      </c>
      <c r="H137" s="2" t="s">
        <v>945</v>
      </c>
      <c r="I137" s="2" t="s">
        <v>514</v>
      </c>
    </row>
    <row r="138" spans="2:9">
      <c r="B138" s="2" t="s">
        <v>944</v>
      </c>
      <c r="C138" s="726" t="s">
        <v>1008</v>
      </c>
      <c r="D138" s="2">
        <v>2019</v>
      </c>
      <c r="E138" s="715">
        <v>30875.416585129315</v>
      </c>
      <c r="F138" s="716">
        <v>7.823782161234992</v>
      </c>
      <c r="G138" s="2" t="s">
        <v>937</v>
      </c>
      <c r="H138" s="2" t="s">
        <v>945</v>
      </c>
      <c r="I138" s="2" t="s">
        <v>514</v>
      </c>
    </row>
    <row r="139" spans="2:9">
      <c r="B139" s="2" t="s">
        <v>944</v>
      </c>
      <c r="C139" s="726" t="s">
        <v>1008</v>
      </c>
      <c r="D139" s="2">
        <v>2019</v>
      </c>
      <c r="E139" s="715">
        <v>15640.7543668279</v>
      </c>
      <c r="F139" s="716">
        <v>3.9634991423670671</v>
      </c>
      <c r="G139" s="2" t="s">
        <v>937</v>
      </c>
      <c r="H139" s="2" t="s">
        <v>945</v>
      </c>
      <c r="I139" s="2" t="s">
        <v>514</v>
      </c>
    </row>
    <row r="140" spans="2:9">
      <c r="B140" s="2" t="s">
        <v>944</v>
      </c>
      <c r="C140" s="726">
        <v>199346</v>
      </c>
      <c r="D140" s="2">
        <v>2018</v>
      </c>
      <c r="E140" s="715">
        <v>91382.260051495672</v>
      </c>
      <c r="F140" s="716">
        <v>27.104554030874791</v>
      </c>
      <c r="G140" s="2" t="s">
        <v>937</v>
      </c>
      <c r="H140" s="2" t="s">
        <v>945</v>
      </c>
      <c r="I140" s="2" t="s">
        <v>514</v>
      </c>
    </row>
    <row r="141" spans="2:9">
      <c r="B141" s="2" t="s">
        <v>944</v>
      </c>
      <c r="C141" s="726">
        <v>199448</v>
      </c>
      <c r="D141" s="2">
        <v>2018</v>
      </c>
      <c r="E141" s="715">
        <v>9436.7658008021153</v>
      </c>
      <c r="F141" s="716">
        <v>2.9932675814751288</v>
      </c>
      <c r="G141" s="2" t="s">
        <v>937</v>
      </c>
      <c r="H141" s="2" t="s">
        <v>945</v>
      </c>
      <c r="I141" s="2" t="s">
        <v>514</v>
      </c>
    </row>
    <row r="142" spans="2:9">
      <c r="B142" s="2" t="s">
        <v>944</v>
      </c>
      <c r="C142" s="726" t="s">
        <v>1009</v>
      </c>
      <c r="D142" s="2">
        <v>2019</v>
      </c>
      <c r="E142" s="715">
        <v>1196.9965076654005</v>
      </c>
      <c r="F142" s="716">
        <v>0.36125643224699827</v>
      </c>
      <c r="G142" s="2" t="s">
        <v>937</v>
      </c>
      <c r="H142" s="2" t="s">
        <v>945</v>
      </c>
      <c r="I142" s="2" t="s">
        <v>514</v>
      </c>
    </row>
    <row r="143" spans="2:9">
      <c r="B143" s="2" t="s">
        <v>944</v>
      </c>
      <c r="C143" s="726" t="s">
        <v>1010</v>
      </c>
      <c r="D143" s="2">
        <v>2019</v>
      </c>
      <c r="E143" s="715">
        <v>19042.884440836893</v>
      </c>
      <c r="F143" s="716">
        <v>8.0508576329331056</v>
      </c>
      <c r="G143" s="2" t="s">
        <v>937</v>
      </c>
      <c r="H143" s="2" t="s">
        <v>945</v>
      </c>
      <c r="I143" s="2" t="s">
        <v>514</v>
      </c>
    </row>
    <row r="144" spans="2:9">
      <c r="B144" s="2" t="s">
        <v>944</v>
      </c>
      <c r="C144" s="726" t="s">
        <v>1011</v>
      </c>
      <c r="D144" s="2">
        <v>2019</v>
      </c>
      <c r="E144" s="715">
        <v>8128.9362831676972</v>
      </c>
      <c r="F144" s="716">
        <v>2.1675385934819902</v>
      </c>
      <c r="G144" s="2" t="s">
        <v>937</v>
      </c>
      <c r="H144" s="2" t="s">
        <v>945</v>
      </c>
      <c r="I144" s="2" t="s">
        <v>514</v>
      </c>
    </row>
    <row r="145" spans="2:9">
      <c r="B145" s="2" t="s">
        <v>944</v>
      </c>
      <c r="C145" s="726">
        <v>200548</v>
      </c>
      <c r="D145" s="2">
        <v>2018</v>
      </c>
      <c r="E145" s="715">
        <v>14731.689605764892</v>
      </c>
      <c r="F145" s="716">
        <v>3.6266017152658665</v>
      </c>
      <c r="G145" s="2" t="s">
        <v>937</v>
      </c>
      <c r="H145" s="2" t="s">
        <v>945</v>
      </c>
      <c r="I145" s="2" t="s">
        <v>956</v>
      </c>
    </row>
    <row r="146" spans="2:9">
      <c r="B146" s="2" t="s">
        <v>944</v>
      </c>
      <c r="C146" s="726" t="s">
        <v>1012</v>
      </c>
      <c r="D146" s="2">
        <v>2018</v>
      </c>
      <c r="E146" s="715">
        <v>1552.5488036460119</v>
      </c>
      <c r="F146" s="716">
        <v>0.14450257289879934</v>
      </c>
      <c r="G146" s="2" t="s">
        <v>938</v>
      </c>
      <c r="H146" s="2" t="s">
        <v>945</v>
      </c>
      <c r="I146" s="2" t="s">
        <v>514</v>
      </c>
    </row>
    <row r="147" spans="2:9">
      <c r="B147" s="2" t="s">
        <v>944</v>
      </c>
      <c r="C147" s="726">
        <v>200745</v>
      </c>
      <c r="D147" s="2">
        <v>2018</v>
      </c>
      <c r="E147" s="715">
        <v>24064.063124473309</v>
      </c>
      <c r="F147" s="716">
        <v>3.8231252144082339</v>
      </c>
      <c r="G147" s="2" t="s">
        <v>940</v>
      </c>
      <c r="H147" s="2" t="s">
        <v>945</v>
      </c>
      <c r="I147" s="2" t="s">
        <v>956</v>
      </c>
    </row>
    <row r="148" spans="2:9">
      <c r="B148" s="2" t="s">
        <v>944</v>
      </c>
      <c r="C148" s="726">
        <v>201013</v>
      </c>
      <c r="D148" s="2">
        <v>2019</v>
      </c>
      <c r="E148" s="715">
        <v>37832.182954864671</v>
      </c>
      <c r="F148" s="716">
        <v>12.902015437392796</v>
      </c>
      <c r="G148" s="2" t="s">
        <v>937</v>
      </c>
      <c r="H148" s="2" t="s">
        <v>945</v>
      </c>
      <c r="I148" s="2" t="s">
        <v>514</v>
      </c>
    </row>
    <row r="149" spans="2:9">
      <c r="B149" s="2" t="s">
        <v>944</v>
      </c>
      <c r="C149" s="726" t="s">
        <v>1013</v>
      </c>
      <c r="D149" s="2">
        <v>2019</v>
      </c>
      <c r="E149" s="715">
        <v>30629.810635037968</v>
      </c>
      <c r="F149" s="716">
        <v>7.7412092624356781</v>
      </c>
      <c r="G149" s="2" t="s">
        <v>937</v>
      </c>
      <c r="H149" s="2" t="s">
        <v>945</v>
      </c>
      <c r="I149" s="2" t="s">
        <v>514</v>
      </c>
    </row>
    <row r="150" spans="2:9">
      <c r="B150" s="2" t="s">
        <v>944</v>
      </c>
      <c r="C150" s="726">
        <v>201199</v>
      </c>
      <c r="D150" s="2">
        <v>2018</v>
      </c>
      <c r="E150" s="715">
        <v>39537.237980228048</v>
      </c>
      <c r="F150" s="716">
        <v>0</v>
      </c>
      <c r="G150" s="2" t="s">
        <v>937</v>
      </c>
      <c r="H150" s="2" t="s">
        <v>945</v>
      </c>
      <c r="I150" s="2" t="s">
        <v>956</v>
      </c>
    </row>
    <row r="151" spans="2:9">
      <c r="B151" s="2" t="s">
        <v>944</v>
      </c>
      <c r="C151" s="726" t="s">
        <v>1014</v>
      </c>
      <c r="D151" s="2">
        <v>2018</v>
      </c>
      <c r="E151" s="715">
        <v>8297.4024583206046</v>
      </c>
      <c r="F151" s="716">
        <v>0.37157804459691252</v>
      </c>
      <c r="G151" s="2" t="s">
        <v>937</v>
      </c>
      <c r="H151" s="2" t="s">
        <v>945</v>
      </c>
      <c r="I151" s="2" t="s">
        <v>514</v>
      </c>
    </row>
    <row r="152" spans="2:9">
      <c r="B152" s="2" t="s">
        <v>944</v>
      </c>
      <c r="C152" s="726" t="s">
        <v>1015</v>
      </c>
      <c r="D152" s="2">
        <v>2019</v>
      </c>
      <c r="E152" s="715">
        <v>30721.137035252439</v>
      </c>
      <c r="F152" s="716">
        <v>7.7928173241852496</v>
      </c>
      <c r="G152" s="2" t="s">
        <v>938</v>
      </c>
      <c r="H152" s="2" t="s">
        <v>945</v>
      </c>
      <c r="I152" s="2" t="s">
        <v>514</v>
      </c>
    </row>
    <row r="153" spans="2:9">
      <c r="B153" s="2" t="s">
        <v>944</v>
      </c>
      <c r="C153" s="726" t="s">
        <v>1016</v>
      </c>
      <c r="D153" s="2">
        <v>2019</v>
      </c>
      <c r="E153" s="715">
        <v>25445.485760727155</v>
      </c>
      <c r="F153" s="716">
        <v>6.2961835334476843</v>
      </c>
      <c r="G153" s="2" t="s">
        <v>937</v>
      </c>
      <c r="H153" s="2" t="s">
        <v>945</v>
      </c>
      <c r="I153" s="2" t="s">
        <v>514</v>
      </c>
    </row>
    <row r="154" spans="2:9">
      <c r="B154" s="2" t="s">
        <v>944</v>
      </c>
      <c r="C154" s="726">
        <v>201732</v>
      </c>
      <c r="D154" s="2">
        <v>2019</v>
      </c>
      <c r="E154" s="715">
        <v>14466.811125236054</v>
      </c>
      <c r="F154" s="716">
        <v>3.6641723842195542</v>
      </c>
      <c r="G154" s="2" t="s">
        <v>937</v>
      </c>
      <c r="H154" s="2" t="s">
        <v>945</v>
      </c>
      <c r="I154" s="2" t="s">
        <v>514</v>
      </c>
    </row>
    <row r="155" spans="2:9">
      <c r="B155" s="2" t="s">
        <v>944</v>
      </c>
      <c r="C155" s="726" t="s">
        <v>1017</v>
      </c>
      <c r="D155" s="2">
        <v>2019</v>
      </c>
      <c r="E155" s="715">
        <v>22325.314864079344</v>
      </c>
      <c r="F155" s="716">
        <v>0</v>
      </c>
      <c r="G155" s="2" t="s">
        <v>938</v>
      </c>
      <c r="H155" s="2" t="s">
        <v>945</v>
      </c>
      <c r="I155" s="2" t="s">
        <v>514</v>
      </c>
    </row>
    <row r="156" spans="2:9">
      <c r="B156" s="2" t="s">
        <v>944</v>
      </c>
      <c r="C156" s="726">
        <v>201879</v>
      </c>
      <c r="D156" s="2">
        <v>2019</v>
      </c>
      <c r="E156" s="715">
        <v>127797.55380691642</v>
      </c>
      <c r="F156" s="716">
        <v>22.810763293310465</v>
      </c>
      <c r="G156" s="2" t="s">
        <v>940</v>
      </c>
      <c r="H156" s="2" t="s">
        <v>945</v>
      </c>
      <c r="I156" s="2" t="s">
        <v>956</v>
      </c>
    </row>
    <row r="157" spans="2:9">
      <c r="B157" s="2" t="s">
        <v>944</v>
      </c>
      <c r="C157" s="726" t="s">
        <v>1018</v>
      </c>
      <c r="D157" s="2">
        <v>2019</v>
      </c>
      <c r="E157" s="715">
        <v>10909.514837270435</v>
      </c>
      <c r="F157" s="716">
        <v>1.5482418524871355</v>
      </c>
      <c r="G157" s="2" t="s">
        <v>938</v>
      </c>
      <c r="H157" s="2" t="s">
        <v>945</v>
      </c>
      <c r="I157" s="2" t="s">
        <v>514</v>
      </c>
    </row>
    <row r="158" spans="2:9">
      <c r="B158" s="2" t="s">
        <v>944</v>
      </c>
      <c r="C158" s="726">
        <v>202020</v>
      </c>
      <c r="D158" s="2">
        <v>2019</v>
      </c>
      <c r="E158" s="715">
        <v>14441.097866923241</v>
      </c>
      <c r="F158" s="716">
        <v>4.8924442538593489</v>
      </c>
      <c r="G158" s="2" t="s">
        <v>937</v>
      </c>
      <c r="H158" s="2" t="s">
        <v>945</v>
      </c>
      <c r="I158" s="2" t="s">
        <v>514</v>
      </c>
    </row>
    <row r="159" spans="2:9">
      <c r="B159" s="2" t="s">
        <v>944</v>
      </c>
      <c r="C159" s="726" t="s">
        <v>1019</v>
      </c>
      <c r="D159" s="2">
        <v>2019</v>
      </c>
      <c r="E159" s="715">
        <v>30666.163862307807</v>
      </c>
      <c r="F159" s="716">
        <v>4.2318610634648373</v>
      </c>
      <c r="G159" s="2" t="s">
        <v>937</v>
      </c>
      <c r="H159" s="2" t="s">
        <v>945</v>
      </c>
      <c r="I159" s="2" t="s">
        <v>514</v>
      </c>
    </row>
    <row r="160" spans="2:9">
      <c r="B160" s="2" t="s">
        <v>944</v>
      </c>
      <c r="C160" s="726" t="s">
        <v>1020</v>
      </c>
      <c r="D160" s="2">
        <v>2019</v>
      </c>
      <c r="E160" s="715">
        <v>8639.6547931049354</v>
      </c>
      <c r="F160" s="716">
        <v>0</v>
      </c>
      <c r="G160" s="2" t="s">
        <v>937</v>
      </c>
      <c r="H160" s="2" t="s">
        <v>945</v>
      </c>
      <c r="I160" s="2" t="s">
        <v>514</v>
      </c>
    </row>
    <row r="161" spans="2:9">
      <c r="B161" s="2" t="s">
        <v>944</v>
      </c>
      <c r="C161" s="726">
        <v>202253</v>
      </c>
      <c r="D161" s="2">
        <v>2019</v>
      </c>
      <c r="E161" s="715">
        <v>13704.280016649207</v>
      </c>
      <c r="F161" s="716">
        <v>3.4680617495711838</v>
      </c>
      <c r="G161" s="2" t="s">
        <v>938</v>
      </c>
      <c r="H161" s="2" t="s">
        <v>945</v>
      </c>
      <c r="I161" s="2" t="s">
        <v>514</v>
      </c>
    </row>
    <row r="162" spans="2:9">
      <c r="B162" s="2" t="s">
        <v>944</v>
      </c>
      <c r="C162" s="726" t="s">
        <v>1021</v>
      </c>
      <c r="D162" s="2">
        <v>2019</v>
      </c>
      <c r="E162" s="715">
        <v>8627.2414959884045</v>
      </c>
      <c r="F162" s="716">
        <v>0</v>
      </c>
      <c r="G162" s="2" t="s">
        <v>938</v>
      </c>
      <c r="H162" s="2" t="s">
        <v>945</v>
      </c>
      <c r="I162" s="2" t="s">
        <v>514</v>
      </c>
    </row>
    <row r="163" spans="2:9">
      <c r="B163" s="2" t="s">
        <v>944</v>
      </c>
      <c r="C163" s="726" t="s">
        <v>1022</v>
      </c>
      <c r="D163" s="2">
        <v>2019</v>
      </c>
      <c r="E163" s="715">
        <v>982.42380036538043</v>
      </c>
      <c r="F163" s="716">
        <v>1.8991766723842198</v>
      </c>
      <c r="G163" s="2" t="s">
        <v>938</v>
      </c>
      <c r="H163" s="2" t="s">
        <v>945</v>
      </c>
      <c r="I163" s="2" t="s">
        <v>514</v>
      </c>
    </row>
    <row r="164" spans="2:9">
      <c r="B164" s="2" t="s">
        <v>944</v>
      </c>
      <c r="C164" s="726" t="s">
        <v>1023</v>
      </c>
      <c r="D164" s="2">
        <v>2018</v>
      </c>
      <c r="E164" s="715">
        <v>18621.719002954622</v>
      </c>
      <c r="F164" s="716">
        <v>1.4450257289879931</v>
      </c>
      <c r="G164" s="2" t="s">
        <v>938</v>
      </c>
      <c r="H164" s="2" t="s">
        <v>945</v>
      </c>
      <c r="I164" s="2" t="s">
        <v>514</v>
      </c>
    </row>
    <row r="165" spans="2:9">
      <c r="B165" s="2" t="s">
        <v>944</v>
      </c>
      <c r="C165" s="726" t="s">
        <v>1024</v>
      </c>
      <c r="D165" s="2">
        <v>2019</v>
      </c>
      <c r="E165" s="715">
        <v>61425.427452989585</v>
      </c>
      <c r="F165" s="716">
        <v>15.564991423670671</v>
      </c>
      <c r="G165" s="2" t="s">
        <v>938</v>
      </c>
      <c r="H165" s="2" t="s">
        <v>945</v>
      </c>
      <c r="I165" s="2" t="s">
        <v>514</v>
      </c>
    </row>
    <row r="166" spans="2:9">
      <c r="B166" s="2" t="s">
        <v>944</v>
      </c>
      <c r="C166" s="726" t="s">
        <v>1025</v>
      </c>
      <c r="D166" s="2">
        <v>2019</v>
      </c>
      <c r="E166" s="715">
        <v>168261.35575048547</v>
      </c>
      <c r="F166" s="716">
        <v>29.932675814751288</v>
      </c>
      <c r="G166" s="2" t="s">
        <v>938</v>
      </c>
      <c r="H166" s="2" t="s">
        <v>945</v>
      </c>
      <c r="I166" s="2" t="s">
        <v>514</v>
      </c>
    </row>
    <row r="167" spans="2:9">
      <c r="B167" s="2" t="s">
        <v>944</v>
      </c>
      <c r="C167" s="726" t="s">
        <v>1026</v>
      </c>
      <c r="D167" s="2">
        <v>2019</v>
      </c>
      <c r="E167" s="715">
        <v>25520.85220750609</v>
      </c>
      <c r="F167" s="716">
        <v>7.8857118353344768</v>
      </c>
      <c r="G167" s="2" t="s">
        <v>937</v>
      </c>
      <c r="H167" s="2" t="s">
        <v>945</v>
      </c>
      <c r="I167" s="2" t="s">
        <v>514</v>
      </c>
    </row>
    <row r="168" spans="2:9">
      <c r="B168" s="2" t="s">
        <v>944</v>
      </c>
      <c r="C168" s="726">
        <v>202905</v>
      </c>
      <c r="D168" s="2">
        <v>2019</v>
      </c>
      <c r="E168" s="715">
        <v>13406.360885852484</v>
      </c>
      <c r="F168" s="716">
        <v>0</v>
      </c>
      <c r="G168" s="2" t="s">
        <v>937</v>
      </c>
      <c r="H168" s="2" t="s">
        <v>945</v>
      </c>
      <c r="I168" s="2" t="s">
        <v>956</v>
      </c>
    </row>
    <row r="169" spans="2:9">
      <c r="B169" s="2" t="s">
        <v>944</v>
      </c>
      <c r="C169" s="726" t="s">
        <v>1027</v>
      </c>
      <c r="D169" s="2">
        <v>2019</v>
      </c>
      <c r="E169" s="715">
        <v>238122.50525823698</v>
      </c>
      <c r="F169" s="716">
        <v>46.199536878216122</v>
      </c>
      <c r="G169" s="2" t="s">
        <v>938</v>
      </c>
      <c r="H169" s="2" t="s">
        <v>945</v>
      </c>
      <c r="I169" s="2" t="s">
        <v>514</v>
      </c>
    </row>
    <row r="170" spans="2:9">
      <c r="B170" s="2" t="s">
        <v>944</v>
      </c>
      <c r="C170" s="726" t="s">
        <v>1028</v>
      </c>
      <c r="D170" s="2">
        <v>2019</v>
      </c>
      <c r="E170" s="715">
        <v>35708.622483858271</v>
      </c>
      <c r="F170" s="716">
        <v>9.7126372212692971</v>
      </c>
      <c r="G170" s="2" t="s">
        <v>937</v>
      </c>
      <c r="H170" s="2" t="s">
        <v>945</v>
      </c>
      <c r="I170" s="2" t="s">
        <v>514</v>
      </c>
    </row>
    <row r="171" spans="2:9">
      <c r="B171" s="2" t="s">
        <v>944</v>
      </c>
      <c r="C171" s="726" t="s">
        <v>1029</v>
      </c>
      <c r="D171" s="2">
        <v>2019</v>
      </c>
      <c r="E171" s="715">
        <v>9602.5719837157685</v>
      </c>
      <c r="F171" s="716">
        <v>2.9932675814751288</v>
      </c>
      <c r="G171" s="2" t="s">
        <v>937</v>
      </c>
      <c r="H171" s="2" t="s">
        <v>945</v>
      </c>
      <c r="I171" s="2" t="s">
        <v>514</v>
      </c>
    </row>
    <row r="172" spans="2:9">
      <c r="B172" s="2" t="s">
        <v>944</v>
      </c>
      <c r="C172" s="726">
        <v>204083</v>
      </c>
      <c r="D172" s="2">
        <v>2019</v>
      </c>
      <c r="E172" s="715">
        <v>31148.509121692976</v>
      </c>
      <c r="F172" s="716">
        <v>4.2318610634648373</v>
      </c>
      <c r="G172" s="2" t="s">
        <v>938</v>
      </c>
      <c r="H172" s="2" t="s">
        <v>945</v>
      </c>
      <c r="I172" s="2" t="s">
        <v>514</v>
      </c>
    </row>
    <row r="173" spans="2:9">
      <c r="B173" s="2" t="s">
        <v>944</v>
      </c>
      <c r="C173" s="726" t="s">
        <v>1030</v>
      </c>
      <c r="D173" s="2">
        <v>2019</v>
      </c>
      <c r="E173" s="715">
        <v>8464.9819693937607</v>
      </c>
      <c r="F173" s="716">
        <v>2.5804030874785595</v>
      </c>
      <c r="G173" s="2" t="s">
        <v>937</v>
      </c>
      <c r="H173" s="2" t="s">
        <v>945</v>
      </c>
      <c r="I173" s="2" t="s">
        <v>514</v>
      </c>
    </row>
    <row r="174" spans="2:9">
      <c r="B174" s="2" t="s">
        <v>944</v>
      </c>
      <c r="C174" s="726">
        <v>204509</v>
      </c>
      <c r="D174" s="2">
        <v>2019</v>
      </c>
      <c r="E174" s="715">
        <v>109727.33986156763</v>
      </c>
      <c r="F174" s="716">
        <v>14.553473413379075</v>
      </c>
      <c r="G174" s="2" t="s">
        <v>940</v>
      </c>
      <c r="H174" s="2" t="s">
        <v>945</v>
      </c>
      <c r="I174" s="2" t="s">
        <v>514</v>
      </c>
    </row>
    <row r="175" spans="2:9">
      <c r="B175" s="2" t="s">
        <v>944</v>
      </c>
      <c r="C175" s="726" t="s">
        <v>1031</v>
      </c>
      <c r="D175" s="2">
        <v>2019</v>
      </c>
      <c r="E175" s="715">
        <v>687410.26775800635</v>
      </c>
      <c r="F175" s="716">
        <v>93.720240137221268</v>
      </c>
      <c r="G175" s="2" t="s">
        <v>938</v>
      </c>
      <c r="H175" s="2" t="s">
        <v>945</v>
      </c>
      <c r="I175" s="2" t="s">
        <v>514</v>
      </c>
    </row>
    <row r="176" spans="2:9">
      <c r="B176" s="2" t="s">
        <v>944</v>
      </c>
      <c r="C176" s="726" t="s">
        <v>1032</v>
      </c>
      <c r="D176" s="2">
        <v>2019</v>
      </c>
      <c r="E176" s="715">
        <v>326454.64087538526</v>
      </c>
      <c r="F176" s="716">
        <v>43.3507718696398</v>
      </c>
      <c r="G176" s="2" t="s">
        <v>938</v>
      </c>
      <c r="H176" s="2" t="s">
        <v>945</v>
      </c>
      <c r="I176" s="2" t="s">
        <v>514</v>
      </c>
    </row>
    <row r="177" spans="2:9">
      <c r="B177" s="2" t="s">
        <v>944</v>
      </c>
      <c r="C177" s="726" t="s">
        <v>1033</v>
      </c>
      <c r="D177" s="2">
        <v>2019</v>
      </c>
      <c r="E177" s="715">
        <v>26607.01570520247</v>
      </c>
      <c r="F177" s="716">
        <v>14.089000857632934</v>
      </c>
      <c r="G177" s="2" t="s">
        <v>938</v>
      </c>
      <c r="H177" s="2" t="s">
        <v>945</v>
      </c>
      <c r="I177" s="2" t="s">
        <v>514</v>
      </c>
    </row>
    <row r="178" spans="2:9">
      <c r="B178" s="2" t="s">
        <v>944</v>
      </c>
      <c r="C178" s="726">
        <v>205310</v>
      </c>
      <c r="D178" s="2">
        <v>2019</v>
      </c>
      <c r="E178" s="715">
        <v>117098.17835654724</v>
      </c>
      <c r="F178" s="716">
        <v>15.585634648370499</v>
      </c>
      <c r="G178" s="2" t="s">
        <v>940</v>
      </c>
      <c r="H178" s="2" t="s">
        <v>945</v>
      </c>
      <c r="I178" s="2" t="s">
        <v>514</v>
      </c>
    </row>
    <row r="179" spans="2:9">
      <c r="B179" s="2" t="s">
        <v>944</v>
      </c>
      <c r="C179" s="726" t="s">
        <v>1034</v>
      </c>
      <c r="D179" s="2">
        <v>2019</v>
      </c>
      <c r="E179" s="715">
        <v>21075.118511628818</v>
      </c>
      <c r="F179" s="716">
        <v>5.3362735849056611</v>
      </c>
      <c r="G179" s="2" t="s">
        <v>938</v>
      </c>
      <c r="H179" s="2" t="s">
        <v>945</v>
      </c>
      <c r="I179" s="2" t="s">
        <v>514</v>
      </c>
    </row>
    <row r="180" spans="2:9">
      <c r="B180" s="2" t="s">
        <v>944</v>
      </c>
      <c r="C180" s="726">
        <v>205495</v>
      </c>
      <c r="D180" s="2">
        <v>2019</v>
      </c>
      <c r="E180" s="715">
        <v>48449.985309896649</v>
      </c>
      <c r="F180" s="716">
        <v>6.3993996569468274</v>
      </c>
      <c r="G180" s="2" t="s">
        <v>940</v>
      </c>
      <c r="H180" s="2" t="s">
        <v>945</v>
      </c>
      <c r="I180" s="2" t="s">
        <v>514</v>
      </c>
    </row>
    <row r="181" spans="2:9">
      <c r="B181" s="2" t="s">
        <v>944</v>
      </c>
      <c r="C181" s="726" t="s">
        <v>1035</v>
      </c>
      <c r="D181" s="2">
        <v>2019</v>
      </c>
      <c r="E181" s="715">
        <v>40889.400701850078</v>
      </c>
      <c r="F181" s="716">
        <v>0</v>
      </c>
      <c r="G181" s="2" t="s">
        <v>938</v>
      </c>
      <c r="H181" s="2" t="s">
        <v>945</v>
      </c>
      <c r="I181" s="2" t="s">
        <v>514</v>
      </c>
    </row>
    <row r="182" spans="2:9">
      <c r="B182" s="2" t="s">
        <v>944</v>
      </c>
      <c r="C182" s="726">
        <v>205686</v>
      </c>
      <c r="D182" s="2">
        <v>2019</v>
      </c>
      <c r="E182" s="715">
        <v>36822.272568026972</v>
      </c>
      <c r="F182" s="716">
        <v>9.3307375643224706</v>
      </c>
      <c r="G182" s="2" t="s">
        <v>938</v>
      </c>
      <c r="H182" s="2" t="s">
        <v>945</v>
      </c>
      <c r="I182" s="2" t="s">
        <v>514</v>
      </c>
    </row>
    <row r="183" spans="2:9">
      <c r="B183" s="2" t="s">
        <v>944</v>
      </c>
      <c r="C183" s="726" t="s">
        <v>1036</v>
      </c>
      <c r="D183" s="2">
        <v>2019</v>
      </c>
      <c r="E183" s="715">
        <v>11855.585410365977</v>
      </c>
      <c r="F183" s="716">
        <v>3.0035891938250434</v>
      </c>
      <c r="G183" s="2" t="s">
        <v>937</v>
      </c>
      <c r="H183" s="2" t="s">
        <v>945</v>
      </c>
      <c r="I183" s="2" t="s">
        <v>514</v>
      </c>
    </row>
    <row r="184" spans="2:9">
      <c r="B184" s="2" t="s">
        <v>944</v>
      </c>
      <c r="C184" s="726" t="s">
        <v>1037</v>
      </c>
      <c r="D184" s="2">
        <v>2019</v>
      </c>
      <c r="E184" s="715">
        <v>21904.149426197077</v>
      </c>
      <c r="F184" s="716">
        <v>0</v>
      </c>
      <c r="G184" s="2" t="s">
        <v>938</v>
      </c>
      <c r="H184" s="2" t="s">
        <v>945</v>
      </c>
      <c r="I184" s="2" t="s">
        <v>514</v>
      </c>
    </row>
    <row r="185" spans="2:9">
      <c r="B185" s="2" t="s">
        <v>944</v>
      </c>
      <c r="C185" s="726">
        <v>205967</v>
      </c>
      <c r="D185" s="2">
        <v>2019</v>
      </c>
      <c r="E185" s="715">
        <v>112004.29321837114</v>
      </c>
      <c r="F185" s="716">
        <v>14.863121783876503</v>
      </c>
      <c r="G185" s="2" t="s">
        <v>940</v>
      </c>
      <c r="H185" s="2" t="s">
        <v>945</v>
      </c>
      <c r="I185" s="2" t="s">
        <v>514</v>
      </c>
    </row>
    <row r="186" spans="2:9">
      <c r="B186" s="2" t="s">
        <v>944</v>
      </c>
      <c r="C186" s="726">
        <v>206028</v>
      </c>
      <c r="D186" s="2">
        <v>2019</v>
      </c>
      <c r="E186" s="715">
        <v>56312.035705058945</v>
      </c>
      <c r="F186" s="716">
        <v>7.4315608919382514</v>
      </c>
      <c r="G186" s="2" t="s">
        <v>940</v>
      </c>
      <c r="H186" s="2" t="s">
        <v>945</v>
      </c>
      <c r="I186" s="2" t="s">
        <v>514</v>
      </c>
    </row>
    <row r="187" spans="2:9">
      <c r="B187" s="2" t="s">
        <v>944</v>
      </c>
      <c r="C187" s="726" t="s">
        <v>1038</v>
      </c>
      <c r="D187" s="2">
        <v>2019</v>
      </c>
      <c r="E187" s="715">
        <v>64558.011646753926</v>
      </c>
      <c r="F187" s="716">
        <v>8.5669382504288176</v>
      </c>
      <c r="G187" s="2" t="s">
        <v>937</v>
      </c>
      <c r="H187" s="2" t="s">
        <v>945</v>
      </c>
      <c r="I187" s="2" t="s">
        <v>514</v>
      </c>
    </row>
    <row r="188" spans="2:9">
      <c r="B188" s="2" t="s">
        <v>944</v>
      </c>
      <c r="C188" s="726" t="s">
        <v>1039</v>
      </c>
      <c r="D188" s="2">
        <v>2019</v>
      </c>
      <c r="E188" s="715">
        <v>108693.48954457662</v>
      </c>
      <c r="F188" s="716">
        <v>14.347041166380791</v>
      </c>
      <c r="G188" s="2" t="s">
        <v>938</v>
      </c>
      <c r="H188" s="2" t="s">
        <v>945</v>
      </c>
      <c r="I188" s="2" t="s">
        <v>514</v>
      </c>
    </row>
    <row r="189" spans="2:9">
      <c r="B189" s="2" t="s">
        <v>944</v>
      </c>
      <c r="C189" s="726" t="s">
        <v>1040</v>
      </c>
      <c r="D189" s="2">
        <v>2019</v>
      </c>
      <c r="E189" s="715">
        <v>124274.83741806113</v>
      </c>
      <c r="F189" s="716">
        <v>16.51457975986278</v>
      </c>
      <c r="G189" s="2" t="s">
        <v>940</v>
      </c>
      <c r="H189" s="2" t="s">
        <v>945</v>
      </c>
      <c r="I189" s="2" t="s">
        <v>514</v>
      </c>
    </row>
    <row r="190" spans="2:9">
      <c r="B190" s="2" t="s">
        <v>944</v>
      </c>
      <c r="C190" s="726" t="s">
        <v>1041</v>
      </c>
      <c r="D190" s="2">
        <v>2019</v>
      </c>
      <c r="E190" s="715">
        <v>148741.44603474191</v>
      </c>
      <c r="F190" s="716">
        <v>19.817495711835335</v>
      </c>
      <c r="G190" s="2" t="s">
        <v>940</v>
      </c>
      <c r="H190" s="2" t="s">
        <v>945</v>
      </c>
      <c r="I190" s="2" t="s">
        <v>514</v>
      </c>
    </row>
    <row r="191" spans="2:9">
      <c r="B191" s="2" t="s">
        <v>944</v>
      </c>
      <c r="C191" s="726" t="s">
        <v>1042</v>
      </c>
      <c r="D191" s="2">
        <v>2019</v>
      </c>
      <c r="E191" s="715">
        <v>157182.48807398236</v>
      </c>
      <c r="F191" s="716">
        <v>27.228413379073757</v>
      </c>
      <c r="G191" s="2" t="s">
        <v>938</v>
      </c>
      <c r="H191" s="2" t="s">
        <v>945</v>
      </c>
      <c r="I191" s="2" t="s">
        <v>514</v>
      </c>
    </row>
    <row r="192" spans="2:9">
      <c r="B192" s="2" t="s">
        <v>944</v>
      </c>
      <c r="C192" s="726" t="s">
        <v>1043</v>
      </c>
      <c r="D192" s="2">
        <v>2019</v>
      </c>
      <c r="E192" s="715">
        <v>159705.93404495699</v>
      </c>
      <c r="F192" s="716">
        <v>21.262521440823331</v>
      </c>
      <c r="G192" s="2" t="s">
        <v>940</v>
      </c>
      <c r="H192" s="2" t="s">
        <v>945</v>
      </c>
      <c r="I192" s="2" t="s">
        <v>514</v>
      </c>
    </row>
    <row r="193" spans="2:9">
      <c r="B193" s="2" t="s">
        <v>944</v>
      </c>
      <c r="C193" s="726" t="s">
        <v>1044</v>
      </c>
      <c r="D193" s="2">
        <v>2019</v>
      </c>
      <c r="E193" s="715">
        <v>66240.900070123505</v>
      </c>
      <c r="F193" s="716">
        <v>8.7733704974271021</v>
      </c>
      <c r="G193" s="2" t="s">
        <v>940</v>
      </c>
      <c r="H193" s="2" t="s">
        <v>945</v>
      </c>
      <c r="I193" s="2" t="s">
        <v>514</v>
      </c>
    </row>
    <row r="194" spans="2:9">
      <c r="B194" s="2" t="s">
        <v>944</v>
      </c>
      <c r="C194" s="726" t="s">
        <v>1045</v>
      </c>
      <c r="D194" s="2">
        <v>2019</v>
      </c>
      <c r="E194" s="715">
        <v>79212.795556897443</v>
      </c>
      <c r="F194" s="716">
        <v>20.43679245283019</v>
      </c>
      <c r="G194" s="2" t="s">
        <v>937</v>
      </c>
      <c r="H194" s="2" t="s">
        <v>945</v>
      </c>
      <c r="I194" s="2" t="s">
        <v>514</v>
      </c>
    </row>
    <row r="195" spans="2:9">
      <c r="B195" s="2" t="s">
        <v>944</v>
      </c>
      <c r="C195" s="726" t="s">
        <v>1046</v>
      </c>
      <c r="D195" s="2">
        <v>2019</v>
      </c>
      <c r="E195" s="715">
        <v>2070.3606262212666</v>
      </c>
      <c r="F195" s="716">
        <v>0</v>
      </c>
      <c r="G195" s="2" t="s">
        <v>937</v>
      </c>
      <c r="H195" s="2" t="s">
        <v>945</v>
      </c>
      <c r="I195" s="2" t="s">
        <v>514</v>
      </c>
    </row>
    <row r="196" spans="2:9">
      <c r="B196" s="2" t="s">
        <v>944</v>
      </c>
      <c r="C196" s="726" t="s">
        <v>1046</v>
      </c>
      <c r="D196" s="2">
        <v>2019</v>
      </c>
      <c r="E196" s="715">
        <v>1552.5488036460119</v>
      </c>
      <c r="F196" s="716">
        <v>0</v>
      </c>
      <c r="G196" s="2" t="s">
        <v>937</v>
      </c>
      <c r="H196" s="2" t="s">
        <v>945</v>
      </c>
      <c r="I196" s="2" t="s">
        <v>514</v>
      </c>
    </row>
    <row r="197" spans="2:9">
      <c r="B197" s="2" t="s">
        <v>950</v>
      </c>
      <c r="C197" s="726" t="s">
        <v>1047</v>
      </c>
      <c r="D197" s="2">
        <v>2019</v>
      </c>
      <c r="E197" s="715">
        <v>7201.9243903716633</v>
      </c>
      <c r="F197" s="716">
        <v>1.1719338842975204</v>
      </c>
      <c r="G197" s="2" t="s">
        <v>937</v>
      </c>
      <c r="H197" s="2" t="s">
        <v>945</v>
      </c>
      <c r="I197" s="2" t="s">
        <v>956</v>
      </c>
    </row>
    <row r="198" spans="2:9">
      <c r="B198" s="2" t="s">
        <v>950</v>
      </c>
      <c r="C198" s="726" t="s">
        <v>1048</v>
      </c>
      <c r="D198" s="2">
        <v>2019</v>
      </c>
      <c r="E198" s="715">
        <v>9611.3594123030871</v>
      </c>
      <c r="F198" s="716">
        <v>1.824677685950413</v>
      </c>
      <c r="G198" s="2" t="s">
        <v>938</v>
      </c>
      <c r="H198" s="2" t="s">
        <v>945</v>
      </c>
      <c r="I198" s="2" t="s">
        <v>956</v>
      </c>
    </row>
    <row r="199" spans="2:9">
      <c r="B199" s="2" t="s">
        <v>950</v>
      </c>
      <c r="C199" s="726" t="s">
        <v>1049</v>
      </c>
      <c r="D199" s="2">
        <v>2019</v>
      </c>
      <c r="E199" s="715">
        <v>3565.547835869294</v>
      </c>
      <c r="F199" s="716">
        <v>0.60766942148760317</v>
      </c>
      <c r="G199" s="2" t="s">
        <v>937</v>
      </c>
      <c r="H199" s="2" t="s">
        <v>945</v>
      </c>
      <c r="I199" s="2" t="s">
        <v>514</v>
      </c>
    </row>
    <row r="200" spans="2:9">
      <c r="B200" s="2" t="s">
        <v>950</v>
      </c>
      <c r="C200" s="726" t="s">
        <v>1050</v>
      </c>
      <c r="D200" s="2">
        <v>2019</v>
      </c>
      <c r="E200" s="715">
        <v>8151.62870558551</v>
      </c>
      <c r="F200" s="716">
        <v>1.5475537190082642</v>
      </c>
      <c r="G200" s="2" t="s">
        <v>937</v>
      </c>
      <c r="H200" s="2" t="s">
        <v>945</v>
      </c>
      <c r="I200" s="2" t="s">
        <v>956</v>
      </c>
    </row>
    <row r="201" spans="2:9">
      <c r="B201" s="2" t="s">
        <v>950</v>
      </c>
      <c r="C201" s="726" t="s">
        <v>1051</v>
      </c>
      <c r="D201" s="2">
        <v>2019</v>
      </c>
      <c r="E201" s="715">
        <v>1444.6276458353318</v>
      </c>
      <c r="F201" s="716">
        <v>0.31051239669421482</v>
      </c>
      <c r="G201" s="2" t="s">
        <v>937</v>
      </c>
      <c r="H201" s="2" t="s">
        <v>945</v>
      </c>
      <c r="I201" s="2" t="s">
        <v>514</v>
      </c>
    </row>
    <row r="202" spans="2:9">
      <c r="B202" s="2" t="s">
        <v>950</v>
      </c>
      <c r="C202" s="726" t="s">
        <v>1052</v>
      </c>
      <c r="D202" s="2">
        <v>2019</v>
      </c>
      <c r="E202" s="715">
        <v>1890.4660285895197</v>
      </c>
      <c r="F202" s="716">
        <v>0.56092561983471068</v>
      </c>
      <c r="G202" s="2" t="s">
        <v>937</v>
      </c>
      <c r="H202" s="2" t="s">
        <v>945</v>
      </c>
      <c r="I202" s="2" t="s">
        <v>956</v>
      </c>
    </row>
    <row r="203" spans="2:9">
      <c r="B203" s="2" t="s">
        <v>950</v>
      </c>
      <c r="C203" s="726" t="s">
        <v>1053</v>
      </c>
      <c r="D203" s="2">
        <v>2019</v>
      </c>
      <c r="E203" s="715">
        <v>3663.9826975842816</v>
      </c>
      <c r="F203" s="716">
        <v>1.4774380165289254</v>
      </c>
      <c r="G203" s="2" t="s">
        <v>937</v>
      </c>
      <c r="H203" s="2" t="s">
        <v>945</v>
      </c>
      <c r="I203" s="2" t="s">
        <v>956</v>
      </c>
    </row>
    <row r="204" spans="2:9">
      <c r="B204" s="2" t="s">
        <v>950</v>
      </c>
      <c r="C204" s="726" t="s">
        <v>1054</v>
      </c>
      <c r="D204" s="2">
        <v>2019</v>
      </c>
      <c r="E204" s="715">
        <v>10453.528940412916</v>
      </c>
      <c r="F204" s="716">
        <v>1.552561983471074</v>
      </c>
      <c r="G204" s="2" t="s">
        <v>937</v>
      </c>
      <c r="H204" s="2" t="s">
        <v>945</v>
      </c>
      <c r="I204" s="2" t="s">
        <v>956</v>
      </c>
    </row>
    <row r="205" spans="2:9">
      <c r="B205" s="2" t="s">
        <v>950</v>
      </c>
      <c r="C205" s="726" t="s">
        <v>1055</v>
      </c>
      <c r="D205" s="2">
        <v>2019</v>
      </c>
      <c r="E205" s="715">
        <v>21872.511111499123</v>
      </c>
      <c r="F205" s="716">
        <v>2.0191652892561982</v>
      </c>
      <c r="G205" s="2" t="s">
        <v>937</v>
      </c>
      <c r="H205" s="2" t="s">
        <v>945</v>
      </c>
      <c r="I205" s="2" t="s">
        <v>956</v>
      </c>
    </row>
    <row r="206" spans="2:9">
      <c r="B206" s="2" t="s">
        <v>950</v>
      </c>
      <c r="C206" s="726" t="s">
        <v>1056</v>
      </c>
      <c r="D206" s="2">
        <v>2019</v>
      </c>
      <c r="E206" s="715">
        <v>4657.8224789536043</v>
      </c>
      <c r="F206" s="716">
        <v>1.1936363636363636</v>
      </c>
      <c r="G206" s="2" t="s">
        <v>937</v>
      </c>
      <c r="H206" s="2" t="s">
        <v>945</v>
      </c>
      <c r="I206" s="2" t="s">
        <v>956</v>
      </c>
    </row>
    <row r="207" spans="2:9">
      <c r="B207" s="2" t="s">
        <v>950</v>
      </c>
      <c r="C207" s="726" t="s">
        <v>1057</v>
      </c>
      <c r="D207" s="2">
        <v>2019</v>
      </c>
      <c r="E207" s="715">
        <v>1420.4360448210277</v>
      </c>
      <c r="F207" s="716">
        <v>0.35809090909090907</v>
      </c>
      <c r="G207" s="2" t="s">
        <v>937</v>
      </c>
      <c r="H207" s="2" t="s">
        <v>945</v>
      </c>
      <c r="I207" s="2" t="s">
        <v>956</v>
      </c>
    </row>
    <row r="208" spans="2:9">
      <c r="B208" s="2" t="s">
        <v>950</v>
      </c>
      <c r="C208" s="726" t="s">
        <v>1058</v>
      </c>
      <c r="D208" s="2">
        <v>2019</v>
      </c>
      <c r="E208" s="715">
        <v>3025.3712138625592</v>
      </c>
      <c r="F208" s="716">
        <v>0.66192561983471054</v>
      </c>
      <c r="G208" s="2" t="s">
        <v>937</v>
      </c>
      <c r="H208" s="2" t="s">
        <v>945</v>
      </c>
      <c r="I208" s="2" t="s">
        <v>956</v>
      </c>
    </row>
    <row r="209" spans="2:9">
      <c r="B209" s="2" t="s">
        <v>950</v>
      </c>
      <c r="C209" s="726" t="s">
        <v>1059</v>
      </c>
      <c r="D209" s="2">
        <v>2019</v>
      </c>
      <c r="E209" s="715">
        <v>5113.8765422798706</v>
      </c>
      <c r="F209" s="716">
        <v>0.71451239669421474</v>
      </c>
      <c r="G209" s="2" t="s">
        <v>937</v>
      </c>
      <c r="H209" s="2" t="s">
        <v>945</v>
      </c>
      <c r="I209" s="2" t="s">
        <v>956</v>
      </c>
    </row>
    <row r="210" spans="2:9">
      <c r="B210" s="2" t="s">
        <v>950</v>
      </c>
      <c r="C210" s="726" t="s">
        <v>1060</v>
      </c>
      <c r="D210" s="2">
        <v>2019</v>
      </c>
      <c r="E210" s="715">
        <v>4431.9534709979471</v>
      </c>
      <c r="F210" s="716">
        <v>0.84138842975206596</v>
      </c>
      <c r="G210" s="2" t="s">
        <v>937</v>
      </c>
      <c r="H210" s="2" t="s">
        <v>945</v>
      </c>
      <c r="I210" s="2" t="s">
        <v>956</v>
      </c>
    </row>
    <row r="211" spans="2:9">
      <c r="B211" s="2" t="s">
        <v>950</v>
      </c>
      <c r="C211" s="726" t="s">
        <v>1061</v>
      </c>
      <c r="D211" s="2">
        <v>2019</v>
      </c>
      <c r="E211" s="715">
        <v>7525.5844755118296</v>
      </c>
      <c r="F211" s="716">
        <v>2.5224958677685949</v>
      </c>
      <c r="G211" s="2" t="s">
        <v>937</v>
      </c>
      <c r="H211" s="2" t="s">
        <v>945</v>
      </c>
      <c r="I211" s="2" t="s">
        <v>956</v>
      </c>
    </row>
    <row r="212" spans="2:9">
      <c r="B212" s="2" t="s">
        <v>950</v>
      </c>
      <c r="C212" s="726" t="s">
        <v>1062</v>
      </c>
      <c r="D212" s="2">
        <v>2019</v>
      </c>
      <c r="E212" s="715">
        <v>5206.5566741082566</v>
      </c>
      <c r="F212" s="716">
        <v>0.99831404958677672</v>
      </c>
      <c r="G212" s="2" t="s">
        <v>937</v>
      </c>
      <c r="H212" s="2" t="s">
        <v>945</v>
      </c>
      <c r="I212" s="2" t="s">
        <v>956</v>
      </c>
    </row>
    <row r="213" spans="2:9">
      <c r="B213" s="2" t="s">
        <v>950</v>
      </c>
      <c r="C213" s="726" t="s">
        <v>1063</v>
      </c>
      <c r="D213" s="2">
        <v>2019</v>
      </c>
      <c r="E213" s="715">
        <v>6202.7873594412567</v>
      </c>
      <c r="F213" s="716">
        <v>0.98161983471074366</v>
      </c>
      <c r="G213" s="2" t="s">
        <v>937</v>
      </c>
      <c r="H213" s="2" t="s">
        <v>945</v>
      </c>
      <c r="I213" s="2" t="s">
        <v>514</v>
      </c>
    </row>
    <row r="214" spans="2:9">
      <c r="B214" s="2" t="s">
        <v>950</v>
      </c>
      <c r="C214" s="726" t="s">
        <v>1064</v>
      </c>
      <c r="D214" s="2">
        <v>2019</v>
      </c>
      <c r="E214" s="715">
        <v>1690.1517474144712</v>
      </c>
      <c r="F214" s="716">
        <v>0.46743801652892558</v>
      </c>
      <c r="G214" s="2" t="s">
        <v>937</v>
      </c>
      <c r="H214" s="2" t="s">
        <v>945</v>
      </c>
      <c r="I214" s="2" t="s">
        <v>956</v>
      </c>
    </row>
    <row r="215" spans="2:9">
      <c r="B215" s="2" t="s">
        <v>950</v>
      </c>
      <c r="C215" s="726" t="s">
        <v>1065</v>
      </c>
      <c r="D215" s="2">
        <v>2019</v>
      </c>
      <c r="E215" s="715">
        <v>2858.7966242061129</v>
      </c>
      <c r="F215" s="716">
        <v>0.4549173553719007</v>
      </c>
      <c r="G215" s="2" t="s">
        <v>937</v>
      </c>
      <c r="H215" s="2" t="s">
        <v>945</v>
      </c>
      <c r="I215" s="2" t="s">
        <v>514</v>
      </c>
    </row>
    <row r="216" spans="2:9">
      <c r="B216" s="2" t="s">
        <v>950</v>
      </c>
      <c r="C216" s="726" t="s">
        <v>1066</v>
      </c>
      <c r="D216" s="2">
        <v>2019</v>
      </c>
      <c r="E216" s="715">
        <v>5222.4794734923344</v>
      </c>
      <c r="F216" s="716">
        <v>0.96158677685950389</v>
      </c>
      <c r="G216" s="2" t="s">
        <v>937</v>
      </c>
      <c r="H216" s="2" t="s">
        <v>945</v>
      </c>
      <c r="I216" s="2" t="s">
        <v>514</v>
      </c>
    </row>
    <row r="217" spans="2:9">
      <c r="B217" s="2" t="s">
        <v>950</v>
      </c>
      <c r="C217" s="726" t="s">
        <v>1067</v>
      </c>
      <c r="D217" s="2">
        <v>2019</v>
      </c>
      <c r="E217" s="715">
        <v>3249.0790930406583</v>
      </c>
      <c r="F217" s="716">
        <v>0.51418181818181807</v>
      </c>
      <c r="G217" s="2" t="s">
        <v>937</v>
      </c>
      <c r="H217" s="2" t="s">
        <v>945</v>
      </c>
      <c r="I217" s="2" t="s">
        <v>956</v>
      </c>
    </row>
    <row r="218" spans="2:9">
      <c r="B218" s="2" t="s">
        <v>950</v>
      </c>
      <c r="C218" s="726" t="s">
        <v>1068</v>
      </c>
      <c r="D218" s="2">
        <v>2019</v>
      </c>
      <c r="E218" s="715">
        <v>7247.1342107757546</v>
      </c>
      <c r="F218" s="716">
        <v>1.1468925619834711</v>
      </c>
      <c r="G218" s="2" t="s">
        <v>937</v>
      </c>
      <c r="H218" s="2" t="s">
        <v>945</v>
      </c>
      <c r="I218" s="2" t="s">
        <v>956</v>
      </c>
    </row>
    <row r="219" spans="2:9">
      <c r="B219" s="2" t="s">
        <v>950</v>
      </c>
      <c r="C219" s="726" t="s">
        <v>1069</v>
      </c>
      <c r="D219" s="2">
        <v>2019</v>
      </c>
      <c r="E219" s="715">
        <v>3191.608385903352</v>
      </c>
      <c r="F219" s="716">
        <v>0.78713223140495858</v>
      </c>
      <c r="G219" s="2" t="s">
        <v>937</v>
      </c>
      <c r="H219" s="2" t="s">
        <v>945</v>
      </c>
      <c r="I219" s="2" t="s">
        <v>514</v>
      </c>
    </row>
    <row r="220" spans="2:9">
      <c r="B220" s="2" t="s">
        <v>950</v>
      </c>
      <c r="C220" s="726" t="s">
        <v>1070</v>
      </c>
      <c r="D220" s="2">
        <v>2019</v>
      </c>
      <c r="E220" s="715">
        <v>7278.7810850586175</v>
      </c>
      <c r="F220" s="716">
        <v>1.0751074380165289</v>
      </c>
      <c r="G220" s="2" t="s">
        <v>937</v>
      </c>
      <c r="H220" s="2" t="s">
        <v>945</v>
      </c>
      <c r="I220" s="2" t="s">
        <v>956</v>
      </c>
    </row>
    <row r="221" spans="2:9">
      <c r="B221" s="2" t="s">
        <v>950</v>
      </c>
      <c r="C221" s="726" t="s">
        <v>1071</v>
      </c>
      <c r="D221" s="2">
        <v>2019</v>
      </c>
      <c r="E221" s="715">
        <v>2611.2397367461672</v>
      </c>
      <c r="F221" s="716">
        <v>0.54089256198347091</v>
      </c>
      <c r="G221" s="2" t="s">
        <v>937</v>
      </c>
      <c r="H221" s="2" t="s">
        <v>945</v>
      </c>
      <c r="I221" s="2" t="s">
        <v>514</v>
      </c>
    </row>
    <row r="222" spans="2:9">
      <c r="B222" s="2" t="s">
        <v>950</v>
      </c>
      <c r="C222" s="726" t="s">
        <v>1072</v>
      </c>
      <c r="D222" s="2">
        <v>2019</v>
      </c>
      <c r="E222" s="715">
        <v>4533.4023207398732</v>
      </c>
      <c r="F222" s="716">
        <v>0.83471074380165278</v>
      </c>
      <c r="G222" s="2" t="s">
        <v>937</v>
      </c>
      <c r="H222" s="2" t="s">
        <v>945</v>
      </c>
      <c r="I222" s="2" t="s">
        <v>514</v>
      </c>
    </row>
    <row r="223" spans="2:9">
      <c r="B223" s="2" t="s">
        <v>950</v>
      </c>
      <c r="C223" s="726" t="s">
        <v>1073</v>
      </c>
      <c r="D223" s="2">
        <v>2019</v>
      </c>
      <c r="E223" s="715">
        <v>7974.8756961979761</v>
      </c>
      <c r="F223" s="716">
        <v>1.9073140495867766</v>
      </c>
      <c r="G223" s="2" t="s">
        <v>937</v>
      </c>
      <c r="H223" s="2" t="s">
        <v>945</v>
      </c>
      <c r="I223" s="2" t="s">
        <v>514</v>
      </c>
    </row>
    <row r="224" spans="2:9">
      <c r="B224" s="2" t="s">
        <v>950</v>
      </c>
      <c r="C224" s="726" t="s">
        <v>1074</v>
      </c>
      <c r="D224" s="2">
        <v>2019</v>
      </c>
      <c r="E224" s="715">
        <v>9666.9525870637226</v>
      </c>
      <c r="F224" s="716">
        <v>2.824661157024793</v>
      </c>
      <c r="G224" s="2" t="s">
        <v>937</v>
      </c>
      <c r="H224" s="2" t="s">
        <v>945</v>
      </c>
      <c r="I224" s="2" t="s">
        <v>514</v>
      </c>
    </row>
    <row r="225" spans="2:9">
      <c r="B225" s="2" t="s">
        <v>950</v>
      </c>
      <c r="C225" s="726" t="s">
        <v>1075</v>
      </c>
      <c r="D225" s="2">
        <v>2019</v>
      </c>
      <c r="E225" s="715">
        <v>5729.6305700994872</v>
      </c>
      <c r="F225" s="716">
        <v>1.6802727272727269</v>
      </c>
      <c r="G225" s="2" t="s">
        <v>937</v>
      </c>
      <c r="H225" s="2" t="s">
        <v>945</v>
      </c>
      <c r="I225" s="2" t="s">
        <v>514</v>
      </c>
    </row>
    <row r="226" spans="2:9">
      <c r="B226" s="2" t="s">
        <v>950</v>
      </c>
      <c r="C226" s="726" t="s">
        <v>1076</v>
      </c>
      <c r="D226" s="2">
        <v>2019</v>
      </c>
      <c r="E226" s="715">
        <v>6624.9361275111769</v>
      </c>
      <c r="F226" s="716">
        <v>1.6585702479338842</v>
      </c>
      <c r="G226" s="2" t="s">
        <v>937</v>
      </c>
      <c r="H226" s="2" t="s">
        <v>945</v>
      </c>
      <c r="I226" s="2" t="s">
        <v>514</v>
      </c>
    </row>
    <row r="227" spans="2:9">
      <c r="B227" s="2" t="s">
        <v>950</v>
      </c>
      <c r="C227" s="726" t="s">
        <v>1077</v>
      </c>
      <c r="D227" s="2">
        <v>2019</v>
      </c>
      <c r="E227" s="715">
        <v>13540.341211025194</v>
      </c>
      <c r="F227" s="716">
        <v>1.99996694214876</v>
      </c>
      <c r="G227" s="2" t="s">
        <v>937</v>
      </c>
      <c r="H227" s="2" t="s">
        <v>945</v>
      </c>
      <c r="I227" s="2" t="s">
        <v>514</v>
      </c>
    </row>
    <row r="228" spans="2:9">
      <c r="B228" s="2" t="s">
        <v>950</v>
      </c>
      <c r="C228" s="726" t="s">
        <v>1078</v>
      </c>
      <c r="D228" s="2">
        <v>2019</v>
      </c>
      <c r="E228" s="715">
        <v>6631.6347987029185</v>
      </c>
      <c r="F228" s="716">
        <v>1.4757685950413222</v>
      </c>
      <c r="G228" s="2" t="s">
        <v>937</v>
      </c>
      <c r="H228" s="2" t="s">
        <v>945</v>
      </c>
      <c r="I228" s="2" t="s">
        <v>514</v>
      </c>
    </row>
    <row r="229" spans="2:9">
      <c r="B229" s="2" t="s">
        <v>950</v>
      </c>
      <c r="C229" s="726" t="s">
        <v>1079</v>
      </c>
      <c r="D229" s="2">
        <v>2019</v>
      </c>
      <c r="E229" s="715">
        <v>26951.114057639541</v>
      </c>
      <c r="F229" s="716">
        <v>2.6911074380165285</v>
      </c>
      <c r="G229" s="2" t="s">
        <v>937</v>
      </c>
      <c r="H229" s="2" t="s">
        <v>945</v>
      </c>
      <c r="I229" s="2" t="s">
        <v>514</v>
      </c>
    </row>
    <row r="230" spans="2:9">
      <c r="B230" s="2" t="s">
        <v>950</v>
      </c>
      <c r="C230" s="726" t="s">
        <v>1080</v>
      </c>
      <c r="D230" s="2">
        <v>2019</v>
      </c>
      <c r="E230" s="715">
        <v>7716.7946912044054</v>
      </c>
      <c r="F230" s="716">
        <v>1.089297520661157</v>
      </c>
      <c r="G230" s="2" t="s">
        <v>937</v>
      </c>
      <c r="H230" s="2" t="s">
        <v>945</v>
      </c>
      <c r="I230" s="2" t="s">
        <v>514</v>
      </c>
    </row>
    <row r="231" spans="2:9">
      <c r="B231" s="2" t="s">
        <v>950</v>
      </c>
      <c r="C231" s="726" t="s">
        <v>1081</v>
      </c>
      <c r="D231" s="2">
        <v>2019</v>
      </c>
      <c r="E231" s="715">
        <v>4280.1279642343188</v>
      </c>
      <c r="F231" s="716">
        <v>0.88145454545454538</v>
      </c>
      <c r="G231" s="2" t="s">
        <v>937</v>
      </c>
      <c r="H231" s="2" t="s">
        <v>945</v>
      </c>
      <c r="I231" s="2" t="s">
        <v>514</v>
      </c>
    </row>
    <row r="232" spans="2:9">
      <c r="B232" s="2" t="s">
        <v>950</v>
      </c>
      <c r="C232" s="726" t="s">
        <v>1082</v>
      </c>
      <c r="D232" s="2">
        <v>2019</v>
      </c>
      <c r="E232" s="715">
        <v>7200.881086823877</v>
      </c>
      <c r="F232" s="716">
        <v>1.1919669421487602</v>
      </c>
      <c r="G232" s="2" t="s">
        <v>937</v>
      </c>
      <c r="H232" s="2" t="s">
        <v>945</v>
      </c>
      <c r="I232" s="2" t="s">
        <v>514</v>
      </c>
    </row>
    <row r="233" spans="2:9">
      <c r="B233" s="2" t="s">
        <v>950</v>
      </c>
      <c r="C233" s="726" t="s">
        <v>1083</v>
      </c>
      <c r="D233" s="2">
        <v>2019</v>
      </c>
      <c r="E233" s="715">
        <v>2052.0476655529865</v>
      </c>
      <c r="F233" s="716">
        <v>0.67861983471074372</v>
      </c>
      <c r="G233" s="2" t="s">
        <v>937</v>
      </c>
      <c r="H233" s="2" t="s">
        <v>945</v>
      </c>
      <c r="I233" s="2" t="s">
        <v>956</v>
      </c>
    </row>
    <row r="234" spans="2:9">
      <c r="B234" s="2" t="s">
        <v>950</v>
      </c>
      <c r="C234" s="726" t="s">
        <v>1084</v>
      </c>
      <c r="D234" s="2">
        <v>2019</v>
      </c>
      <c r="E234" s="715">
        <v>7903.3969828942572</v>
      </c>
      <c r="F234" s="716">
        <v>1.5149999999999997</v>
      </c>
      <c r="G234" s="2" t="s">
        <v>937</v>
      </c>
      <c r="H234" s="2" t="s">
        <v>945</v>
      </c>
      <c r="I234" s="2" t="s">
        <v>956</v>
      </c>
    </row>
    <row r="235" spans="2:9">
      <c r="B235" s="2" t="s">
        <v>950</v>
      </c>
      <c r="C235" s="726" t="s">
        <v>1085</v>
      </c>
      <c r="D235" s="2">
        <v>2019</v>
      </c>
      <c r="E235" s="715">
        <v>4676.7199354769073</v>
      </c>
      <c r="F235" s="716">
        <v>1.7904545454545453</v>
      </c>
      <c r="G235" s="2" t="s">
        <v>937</v>
      </c>
      <c r="H235" s="2" t="s">
        <v>945</v>
      </c>
      <c r="I235" s="2" t="s">
        <v>956</v>
      </c>
    </row>
    <row r="236" spans="2:9">
      <c r="B236" s="2" t="s">
        <v>950</v>
      </c>
      <c r="C236" s="726" t="s">
        <v>1086</v>
      </c>
      <c r="D236" s="2">
        <v>2019</v>
      </c>
      <c r="E236" s="715">
        <v>8039.4238930771153</v>
      </c>
      <c r="F236" s="716">
        <v>1.9715867768595039</v>
      </c>
      <c r="G236" s="2" t="s">
        <v>937</v>
      </c>
      <c r="H236" s="2" t="s">
        <v>945</v>
      </c>
      <c r="I236" s="2" t="s">
        <v>956</v>
      </c>
    </row>
    <row r="237" spans="2:9">
      <c r="B237" s="2" t="s">
        <v>950</v>
      </c>
      <c r="C237" s="726" t="s">
        <v>1087</v>
      </c>
      <c r="D237" s="2">
        <v>2019</v>
      </c>
      <c r="E237" s="715">
        <v>6979.9739808603708</v>
      </c>
      <c r="F237" s="716">
        <v>2.1886115702479336</v>
      </c>
      <c r="G237" s="2" t="s">
        <v>937</v>
      </c>
      <c r="H237" s="2" t="s">
        <v>945</v>
      </c>
      <c r="I237" s="2" t="s">
        <v>956</v>
      </c>
    </row>
    <row r="238" spans="2:9">
      <c r="B238" s="2" t="s">
        <v>950</v>
      </c>
      <c r="C238" s="726" t="s">
        <v>1088</v>
      </c>
      <c r="D238" s="2">
        <v>2019</v>
      </c>
      <c r="E238" s="715">
        <v>7602.9359113652936</v>
      </c>
      <c r="F238" s="716">
        <v>2.1727520661157018</v>
      </c>
      <c r="G238" s="2" t="s">
        <v>937</v>
      </c>
      <c r="H238" s="2" t="s">
        <v>945</v>
      </c>
      <c r="I238" s="2" t="s">
        <v>956</v>
      </c>
    </row>
    <row r="239" spans="2:9">
      <c r="B239" s="2" t="s">
        <v>950</v>
      </c>
      <c r="C239" s="726" t="s">
        <v>1089</v>
      </c>
      <c r="D239" s="2">
        <v>2019</v>
      </c>
      <c r="E239" s="715">
        <v>694.54207609801017</v>
      </c>
      <c r="F239" s="716">
        <v>0.1502479338842975</v>
      </c>
      <c r="G239" s="2" t="s">
        <v>937</v>
      </c>
      <c r="H239" s="2" t="s">
        <v>945</v>
      </c>
      <c r="I239" s="2" t="s">
        <v>956</v>
      </c>
    </row>
    <row r="240" spans="2:9">
      <c r="B240" s="2" t="s">
        <v>950</v>
      </c>
      <c r="C240" s="726" t="s">
        <v>1090</v>
      </c>
      <c r="D240" s="2">
        <v>2019</v>
      </c>
      <c r="E240" s="715">
        <v>4968.2363351209779</v>
      </c>
      <c r="F240" s="716">
        <v>0.73788429752066109</v>
      </c>
      <c r="G240" s="2" t="s">
        <v>937</v>
      </c>
      <c r="H240" s="2" t="s">
        <v>945</v>
      </c>
      <c r="I240" s="2" t="s">
        <v>956</v>
      </c>
    </row>
    <row r="241" spans="2:9">
      <c r="B241" s="2" t="s">
        <v>950</v>
      </c>
      <c r="C241" s="726" t="s">
        <v>1091</v>
      </c>
      <c r="D241" s="2">
        <v>2019</v>
      </c>
      <c r="E241" s="715">
        <v>5000.2061366924418</v>
      </c>
      <c r="F241" s="716">
        <v>0.46159504132231405</v>
      </c>
      <c r="G241" s="2" t="s">
        <v>937</v>
      </c>
      <c r="H241" s="2" t="s">
        <v>945</v>
      </c>
      <c r="I241" s="2" t="s">
        <v>514</v>
      </c>
    </row>
    <row r="242" spans="2:9">
      <c r="B242" s="2" t="s">
        <v>950</v>
      </c>
      <c r="C242" s="726" t="s">
        <v>1092</v>
      </c>
      <c r="D242" s="2">
        <v>2019</v>
      </c>
      <c r="E242" s="715">
        <v>11535.242205122608</v>
      </c>
      <c r="F242" s="716">
        <v>1.2136694214876034</v>
      </c>
      <c r="G242" s="2" t="s">
        <v>937</v>
      </c>
      <c r="H242" s="2" t="s">
        <v>945</v>
      </c>
      <c r="I242" s="2" t="s">
        <v>956</v>
      </c>
    </row>
    <row r="243" spans="2:9">
      <c r="B243" s="2" t="s">
        <v>950</v>
      </c>
      <c r="C243" s="726" t="s">
        <v>1093</v>
      </c>
      <c r="D243" s="2">
        <v>2019</v>
      </c>
      <c r="E243" s="715">
        <v>6616.0349266074409</v>
      </c>
      <c r="F243" s="716">
        <v>1.9331900826446278</v>
      </c>
      <c r="G243" s="2" t="s">
        <v>937</v>
      </c>
      <c r="H243" s="2" t="s">
        <v>945</v>
      </c>
      <c r="I243" s="2" t="s">
        <v>956</v>
      </c>
    </row>
    <row r="244" spans="2:9">
      <c r="B244" s="2" t="s">
        <v>950</v>
      </c>
      <c r="C244" s="726" t="s">
        <v>1094</v>
      </c>
      <c r="D244" s="2">
        <v>2019</v>
      </c>
      <c r="E244" s="715">
        <v>38066.792983047759</v>
      </c>
      <c r="F244" s="716">
        <v>7.2093966942148757</v>
      </c>
      <c r="G244" s="2" t="s">
        <v>937</v>
      </c>
      <c r="H244" s="2" t="s">
        <v>945</v>
      </c>
      <c r="I244" s="2" t="s">
        <v>514</v>
      </c>
    </row>
    <row r="245" spans="2:9">
      <c r="B245" s="2" t="s">
        <v>950</v>
      </c>
      <c r="C245" s="726" t="s">
        <v>1095</v>
      </c>
      <c r="D245" s="2">
        <v>2019</v>
      </c>
      <c r="E245" s="715">
        <v>6266.5251330288111</v>
      </c>
      <c r="F245" s="716">
        <v>1.0709338842975205</v>
      </c>
      <c r="G245" s="2" t="s">
        <v>937</v>
      </c>
      <c r="H245" s="2" t="s">
        <v>945</v>
      </c>
      <c r="I245" s="2" t="s">
        <v>956</v>
      </c>
    </row>
    <row r="246" spans="2:9">
      <c r="B246" s="2" t="s">
        <v>950</v>
      </c>
      <c r="C246" s="726" t="s">
        <v>1096</v>
      </c>
      <c r="D246" s="2">
        <v>2019</v>
      </c>
      <c r="E246" s="715">
        <v>3854.8203048669338</v>
      </c>
      <c r="F246" s="716">
        <v>0.71367768595041314</v>
      </c>
      <c r="G246" s="2" t="s">
        <v>937</v>
      </c>
      <c r="H246" s="2" t="s">
        <v>945</v>
      </c>
      <c r="I246" s="2" t="s">
        <v>956</v>
      </c>
    </row>
    <row r="247" spans="2:9">
      <c r="B247" s="2" t="s">
        <v>950</v>
      </c>
      <c r="C247" s="726" t="s">
        <v>1097</v>
      </c>
      <c r="D247" s="2">
        <v>2019</v>
      </c>
      <c r="E247" s="715">
        <v>741.98754696164394</v>
      </c>
      <c r="F247" s="716">
        <v>0.19365289256198343</v>
      </c>
      <c r="G247" s="2" t="s">
        <v>937</v>
      </c>
      <c r="H247" s="2" t="s">
        <v>945</v>
      </c>
      <c r="I247" s="2" t="s">
        <v>514</v>
      </c>
    </row>
    <row r="248" spans="2:9">
      <c r="B248" s="2" t="s">
        <v>950</v>
      </c>
      <c r="C248" s="726" t="s">
        <v>1098</v>
      </c>
      <c r="D248" s="2">
        <v>2019</v>
      </c>
      <c r="E248" s="715">
        <v>1967.1115785108504</v>
      </c>
      <c r="F248" s="716">
        <v>0.32804132231404953</v>
      </c>
      <c r="G248" s="2" t="s">
        <v>937</v>
      </c>
      <c r="H248" s="2" t="s">
        <v>945</v>
      </c>
      <c r="I248" s="2" t="s">
        <v>514</v>
      </c>
    </row>
    <row r="249" spans="2:9">
      <c r="B249" s="2" t="s">
        <v>950</v>
      </c>
      <c r="C249" s="726" t="s">
        <v>1099</v>
      </c>
      <c r="D249" s="2">
        <v>2019</v>
      </c>
      <c r="E249" s="715">
        <v>2289.339191319531</v>
      </c>
      <c r="F249" s="716">
        <v>0.34139669421487601</v>
      </c>
      <c r="G249" s="2" t="s">
        <v>937</v>
      </c>
      <c r="H249" s="2" t="s">
        <v>945</v>
      </c>
      <c r="I249" s="2" t="s">
        <v>514</v>
      </c>
    </row>
    <row r="250" spans="2:9">
      <c r="B250" s="2" t="s">
        <v>950</v>
      </c>
      <c r="C250" s="726" t="s">
        <v>1100</v>
      </c>
      <c r="D250" s="2">
        <v>2019</v>
      </c>
      <c r="E250" s="715">
        <v>2989.1008902265576</v>
      </c>
      <c r="F250" s="716">
        <v>0.63187603305785112</v>
      </c>
      <c r="G250" s="2" t="s">
        <v>937</v>
      </c>
      <c r="H250" s="2" t="s">
        <v>945</v>
      </c>
      <c r="I250" s="2" t="s">
        <v>514</v>
      </c>
    </row>
    <row r="251" spans="2:9">
      <c r="B251" s="2" t="s">
        <v>950</v>
      </c>
      <c r="C251" s="726" t="s">
        <v>1101</v>
      </c>
      <c r="D251" s="2">
        <v>2019</v>
      </c>
      <c r="E251" s="715">
        <v>3107.8522254926415</v>
      </c>
      <c r="F251" s="716">
        <v>1.0417190082644627</v>
      </c>
      <c r="G251" s="2" t="s">
        <v>937</v>
      </c>
      <c r="H251" s="2" t="s">
        <v>945</v>
      </c>
      <c r="I251" s="2" t="s">
        <v>514</v>
      </c>
    </row>
    <row r="252" spans="2:9">
      <c r="B252" s="2" t="s">
        <v>944</v>
      </c>
      <c r="C252" s="726" t="s">
        <v>1102</v>
      </c>
      <c r="D252" s="2">
        <v>2016</v>
      </c>
      <c r="E252" s="715">
        <v>82546.104854523845</v>
      </c>
      <c r="F252" s="716">
        <v>1.5803884892086333</v>
      </c>
      <c r="G252" s="2" t="s">
        <v>938</v>
      </c>
      <c r="H252" s="2" t="s">
        <v>945</v>
      </c>
      <c r="I252" s="2" t="s">
        <v>514</v>
      </c>
    </row>
    <row r="253" spans="2:9">
      <c r="B253" s="2" t="s">
        <v>944</v>
      </c>
      <c r="C253" s="726" t="s">
        <v>1103</v>
      </c>
      <c r="D253" s="2">
        <v>2016</v>
      </c>
      <c r="E253" s="715">
        <v>6339.6715417947935</v>
      </c>
      <c r="F253" s="716">
        <v>3.8656450839328542</v>
      </c>
      <c r="G253" s="2" t="s">
        <v>937</v>
      </c>
      <c r="H253" s="2" t="s">
        <v>945</v>
      </c>
      <c r="I253" s="2" t="s">
        <v>514</v>
      </c>
    </row>
    <row r="254" spans="2:9">
      <c r="B254" s="2" t="s">
        <v>944</v>
      </c>
      <c r="C254" s="726" t="s">
        <v>1104</v>
      </c>
      <c r="D254" s="2">
        <v>2016</v>
      </c>
      <c r="E254" s="715">
        <v>8846.6377907304959</v>
      </c>
      <c r="F254" s="716">
        <v>5.0824700239808163</v>
      </c>
      <c r="G254" s="2" t="s">
        <v>938</v>
      </c>
      <c r="H254" s="2" t="s">
        <v>945</v>
      </c>
      <c r="I254" s="2" t="s">
        <v>514</v>
      </c>
    </row>
    <row r="255" spans="2:9">
      <c r="B255" s="2" t="s">
        <v>944</v>
      </c>
      <c r="C255" s="726" t="s">
        <v>1105</v>
      </c>
      <c r="D255" s="2">
        <v>2016</v>
      </c>
      <c r="E255" s="715">
        <v>116200.08473137057</v>
      </c>
      <c r="F255" s="716">
        <v>22.949021582733817</v>
      </c>
      <c r="G255" s="2" t="s">
        <v>938</v>
      </c>
      <c r="H255" s="2" t="s">
        <v>945</v>
      </c>
      <c r="I255" s="2" t="s">
        <v>514</v>
      </c>
    </row>
    <row r="256" spans="2:9">
      <c r="B256" s="2" t="s">
        <v>944</v>
      </c>
      <c r="C256" s="726" t="s">
        <v>1106</v>
      </c>
      <c r="D256" s="2">
        <v>2016</v>
      </c>
      <c r="E256" s="715">
        <v>17964.235279419267</v>
      </c>
      <c r="F256" s="716">
        <v>0</v>
      </c>
      <c r="G256" s="2" t="s">
        <v>937</v>
      </c>
      <c r="H256" s="2" t="s">
        <v>945</v>
      </c>
      <c r="I256" s="2" t="s">
        <v>514</v>
      </c>
    </row>
    <row r="257" spans="2:9">
      <c r="B257" s="2" t="s">
        <v>944</v>
      </c>
      <c r="C257" s="726" t="s">
        <v>1107</v>
      </c>
      <c r="D257" s="2">
        <v>2016</v>
      </c>
      <c r="E257" s="715">
        <v>132755.32958140681</v>
      </c>
      <c r="F257" s="716">
        <v>9.6233045563549187</v>
      </c>
      <c r="G257" s="2" t="s">
        <v>937</v>
      </c>
      <c r="H257" s="2" t="s">
        <v>945</v>
      </c>
      <c r="I257" s="2" t="s">
        <v>514</v>
      </c>
    </row>
    <row r="258" spans="2:9">
      <c r="B258" s="2" t="s">
        <v>944</v>
      </c>
      <c r="C258" s="726" t="s">
        <v>1108</v>
      </c>
      <c r="D258" s="2">
        <v>2017</v>
      </c>
      <c r="E258" s="715">
        <v>10266.683379450125</v>
      </c>
      <c r="F258" s="716">
        <v>4.6034391080617496</v>
      </c>
      <c r="G258" s="2" t="s">
        <v>937</v>
      </c>
      <c r="H258" s="2" t="s">
        <v>945</v>
      </c>
      <c r="I258" s="2" t="s">
        <v>514</v>
      </c>
    </row>
    <row r="259" spans="2:9">
      <c r="B259" s="2" t="s">
        <v>944</v>
      </c>
      <c r="C259" s="726" t="s">
        <v>1109</v>
      </c>
      <c r="D259" s="2">
        <v>2017</v>
      </c>
      <c r="E259" s="715">
        <v>3523.6030529350373</v>
      </c>
      <c r="F259" s="716">
        <v>0</v>
      </c>
      <c r="G259" s="2" t="s">
        <v>937</v>
      </c>
      <c r="H259" s="2" t="s">
        <v>945</v>
      </c>
      <c r="I259" s="2" t="s">
        <v>514</v>
      </c>
    </row>
    <row r="260" spans="2:9">
      <c r="B260" s="2" t="s">
        <v>944</v>
      </c>
      <c r="C260" s="726" t="s">
        <v>1110</v>
      </c>
      <c r="D260" s="2">
        <v>2017</v>
      </c>
      <c r="E260" s="715">
        <v>37337.424398362964</v>
      </c>
      <c r="F260" s="716">
        <v>0</v>
      </c>
      <c r="G260" s="2" t="s">
        <v>938</v>
      </c>
      <c r="H260" s="2" t="s">
        <v>945</v>
      </c>
      <c r="I260" s="2" t="s">
        <v>514</v>
      </c>
    </row>
    <row r="261" spans="2:9">
      <c r="B261" s="2" t="s">
        <v>944</v>
      </c>
      <c r="C261" s="726" t="s">
        <v>1111</v>
      </c>
      <c r="D261" s="2">
        <v>2017</v>
      </c>
      <c r="E261" s="715">
        <v>88057.269752425113</v>
      </c>
      <c r="F261" s="716">
        <v>4.0254288164665528</v>
      </c>
      <c r="G261" s="2" t="s">
        <v>938</v>
      </c>
      <c r="H261" s="2" t="s">
        <v>945</v>
      </c>
      <c r="I261" s="2" t="s">
        <v>514</v>
      </c>
    </row>
    <row r="262" spans="2:9">
      <c r="B262" s="2" t="s">
        <v>944</v>
      </c>
      <c r="C262" s="726" t="s">
        <v>1112</v>
      </c>
      <c r="D262" s="2">
        <v>2017</v>
      </c>
      <c r="E262" s="715">
        <v>20292.194129207666</v>
      </c>
      <c r="F262" s="716">
        <v>5.8110677530017156</v>
      </c>
      <c r="G262" s="2" t="s">
        <v>937</v>
      </c>
      <c r="H262" s="2" t="s">
        <v>945</v>
      </c>
      <c r="I262" s="2" t="s">
        <v>514</v>
      </c>
    </row>
    <row r="263" spans="2:9">
      <c r="B263" s="2" t="s">
        <v>944</v>
      </c>
      <c r="C263" s="726" t="s">
        <v>1113</v>
      </c>
      <c r="D263" s="2">
        <v>2017</v>
      </c>
      <c r="E263" s="715">
        <v>419964.89471828606</v>
      </c>
      <c r="F263" s="716">
        <v>55.633490566037736</v>
      </c>
      <c r="G263" s="2" t="s">
        <v>940</v>
      </c>
      <c r="H263" s="2" t="s">
        <v>945</v>
      </c>
      <c r="I263" s="2" t="s">
        <v>514</v>
      </c>
    </row>
    <row r="264" spans="2:9">
      <c r="B264" s="2" t="s">
        <v>944</v>
      </c>
      <c r="C264" s="726" t="s">
        <v>1114</v>
      </c>
      <c r="D264" s="2">
        <v>2017</v>
      </c>
      <c r="E264" s="715">
        <v>4658.5330750177873</v>
      </c>
      <c r="F264" s="716">
        <v>0</v>
      </c>
      <c r="G264" s="2" t="s">
        <v>938</v>
      </c>
      <c r="H264" s="2" t="s">
        <v>945</v>
      </c>
      <c r="I264" s="2" t="s">
        <v>514</v>
      </c>
    </row>
    <row r="265" spans="2:9">
      <c r="B265" s="2" t="s">
        <v>944</v>
      </c>
      <c r="C265" s="726" t="s">
        <v>1115</v>
      </c>
      <c r="D265" s="2">
        <v>2017</v>
      </c>
      <c r="E265" s="715">
        <v>58248.510055237632</v>
      </c>
      <c r="F265" s="716">
        <v>14.75990566037736</v>
      </c>
      <c r="G265" s="2" t="s">
        <v>938</v>
      </c>
      <c r="H265" s="2" t="s">
        <v>945</v>
      </c>
      <c r="I265" s="2" t="s">
        <v>514</v>
      </c>
    </row>
    <row r="266" spans="2:9">
      <c r="B266" s="2" t="s">
        <v>944</v>
      </c>
      <c r="C266" s="726" t="s">
        <v>1116</v>
      </c>
      <c r="D266" s="2">
        <v>2017</v>
      </c>
      <c r="E266" s="715">
        <v>51845.908735347373</v>
      </c>
      <c r="F266" s="716">
        <v>0</v>
      </c>
      <c r="G266" s="2" t="s">
        <v>937</v>
      </c>
      <c r="H266" s="2" t="s">
        <v>945</v>
      </c>
      <c r="I266" s="2" t="s">
        <v>514</v>
      </c>
    </row>
    <row r="267" spans="2:9">
      <c r="B267" s="2" t="s">
        <v>944</v>
      </c>
      <c r="C267" s="726" t="s">
        <v>1117</v>
      </c>
      <c r="D267" s="2">
        <v>2018</v>
      </c>
      <c r="E267" s="715">
        <v>31277.075413257033</v>
      </c>
      <c r="F267" s="716">
        <v>4.2318610634648373</v>
      </c>
      <c r="G267" s="2" t="s">
        <v>937</v>
      </c>
      <c r="H267" s="2" t="s">
        <v>945</v>
      </c>
      <c r="I267" s="2" t="s">
        <v>514</v>
      </c>
    </row>
    <row r="268" spans="2:9">
      <c r="B268" s="2" t="s">
        <v>944</v>
      </c>
      <c r="C268" s="726" t="s">
        <v>1118</v>
      </c>
      <c r="D268" s="2">
        <v>2018</v>
      </c>
      <c r="E268" s="715">
        <v>0</v>
      </c>
      <c r="F268" s="716">
        <v>13.314879931389367</v>
      </c>
      <c r="G268" s="2" t="s">
        <v>938</v>
      </c>
      <c r="H268" s="2" t="s">
        <v>945</v>
      </c>
      <c r="I268" s="2" t="s">
        <v>514</v>
      </c>
    </row>
    <row r="269" spans="2:9">
      <c r="B269" s="2" t="s">
        <v>944</v>
      </c>
      <c r="C269" s="726" t="s">
        <v>1119</v>
      </c>
      <c r="D269" s="2">
        <v>2018</v>
      </c>
      <c r="E269" s="715">
        <v>193558.76860989397</v>
      </c>
      <c r="F269" s="716">
        <v>20.643224699828476</v>
      </c>
      <c r="G269" s="2" t="s">
        <v>938</v>
      </c>
      <c r="H269" s="2" t="s">
        <v>945</v>
      </c>
      <c r="I269" s="2" t="s">
        <v>514</v>
      </c>
    </row>
    <row r="270" spans="2:9">
      <c r="B270" s="2" t="s">
        <v>944</v>
      </c>
      <c r="C270" s="726" t="s">
        <v>1120</v>
      </c>
      <c r="D270" s="2">
        <v>2018</v>
      </c>
      <c r="E270" s="715">
        <v>9662.8651411389128</v>
      </c>
      <c r="F270" s="716">
        <v>3.3029159519725564</v>
      </c>
      <c r="G270" s="2" t="s">
        <v>938</v>
      </c>
      <c r="H270" s="2" t="s">
        <v>945</v>
      </c>
      <c r="I270" s="2" t="s">
        <v>514</v>
      </c>
    </row>
    <row r="271" spans="2:9">
      <c r="B271" s="2" t="s">
        <v>944</v>
      </c>
      <c r="C271" s="726" t="s">
        <v>1121</v>
      </c>
      <c r="D271" s="2">
        <v>2018</v>
      </c>
      <c r="E271" s="715">
        <v>69601.356932384137</v>
      </c>
      <c r="F271" s="716">
        <v>22.397898799313896</v>
      </c>
      <c r="G271" s="2" t="s">
        <v>938</v>
      </c>
      <c r="H271" s="2" t="s">
        <v>945</v>
      </c>
      <c r="I271" s="2" t="s">
        <v>514</v>
      </c>
    </row>
    <row r="272" spans="2:9">
      <c r="B272" s="2" t="s">
        <v>944</v>
      </c>
      <c r="C272" s="726" t="s">
        <v>1122</v>
      </c>
      <c r="D272" s="2">
        <v>2018</v>
      </c>
      <c r="E272" s="715">
        <v>136101.16291379527</v>
      </c>
      <c r="F272" s="716">
        <v>0</v>
      </c>
      <c r="G272" s="2" t="s">
        <v>938</v>
      </c>
      <c r="H272" s="2" t="s">
        <v>945</v>
      </c>
      <c r="I272" s="2" t="s">
        <v>514</v>
      </c>
    </row>
    <row r="273" spans="2:9">
      <c r="B273" s="2" t="s">
        <v>944</v>
      </c>
      <c r="C273" s="726" t="s">
        <v>1123</v>
      </c>
      <c r="D273" s="2">
        <v>2018</v>
      </c>
      <c r="E273" s="715">
        <v>40591.481571053351</v>
      </c>
      <c r="F273" s="716">
        <v>6.5026157804459697</v>
      </c>
      <c r="G273" s="2" t="s">
        <v>938</v>
      </c>
      <c r="H273" s="2" t="s">
        <v>945</v>
      </c>
      <c r="I273" s="2" t="s">
        <v>514</v>
      </c>
    </row>
    <row r="274" spans="2:9">
      <c r="B274" s="2" t="s">
        <v>944</v>
      </c>
      <c r="C274" s="726" t="s">
        <v>1124</v>
      </c>
      <c r="D274" s="2">
        <v>2018</v>
      </c>
      <c r="E274" s="715">
        <v>62352.87808041033</v>
      </c>
      <c r="F274" s="716">
        <v>10.610617495711836</v>
      </c>
      <c r="G274" s="2" t="s">
        <v>938</v>
      </c>
      <c r="H274" s="2" t="s">
        <v>945</v>
      </c>
      <c r="I274" s="2" t="s">
        <v>514</v>
      </c>
    </row>
    <row r="275" spans="2:9">
      <c r="B275" s="2" t="s">
        <v>944</v>
      </c>
      <c r="C275" s="726" t="s">
        <v>1125</v>
      </c>
      <c r="D275" s="2">
        <v>2018</v>
      </c>
      <c r="E275" s="715">
        <v>204991.41525421818</v>
      </c>
      <c r="F275" s="716">
        <v>32.719511149228133</v>
      </c>
      <c r="G275" s="2" t="s">
        <v>938</v>
      </c>
      <c r="H275" s="2" t="s">
        <v>945</v>
      </c>
      <c r="I275" s="2" t="s">
        <v>514</v>
      </c>
    </row>
    <row r="276" spans="2:9">
      <c r="B276" s="2" t="s">
        <v>944</v>
      </c>
      <c r="C276" s="726" t="s">
        <v>1126</v>
      </c>
      <c r="D276" s="2">
        <v>2018</v>
      </c>
      <c r="E276" s="715">
        <v>66029.874019142488</v>
      </c>
      <c r="F276" s="716">
        <v>0</v>
      </c>
      <c r="G276" s="2" t="s">
        <v>938</v>
      </c>
      <c r="H276" s="2" t="s">
        <v>945</v>
      </c>
      <c r="I276" s="2" t="s">
        <v>514</v>
      </c>
    </row>
    <row r="277" spans="2:9">
      <c r="B277" s="2" t="s">
        <v>944</v>
      </c>
      <c r="C277" s="726" t="s">
        <v>1127</v>
      </c>
      <c r="D277" s="2">
        <v>2018</v>
      </c>
      <c r="E277" s="715">
        <v>64706.971212152283</v>
      </c>
      <c r="F277" s="716">
        <v>10.321612349914238</v>
      </c>
      <c r="G277" s="2" t="s">
        <v>938</v>
      </c>
      <c r="H277" s="2" t="s">
        <v>945</v>
      </c>
      <c r="I277" s="2" t="s">
        <v>514</v>
      </c>
    </row>
    <row r="278" spans="2:9">
      <c r="B278" s="2" t="s">
        <v>944</v>
      </c>
      <c r="C278" s="726" t="s">
        <v>1128</v>
      </c>
      <c r="D278" s="2">
        <v>2018</v>
      </c>
      <c r="E278" s="715">
        <v>4658.5330750177873</v>
      </c>
      <c r="F278" s="716">
        <v>0</v>
      </c>
      <c r="G278" s="2" t="s">
        <v>937</v>
      </c>
      <c r="H278" s="2" t="s">
        <v>945</v>
      </c>
      <c r="I278" s="2" t="s">
        <v>514</v>
      </c>
    </row>
    <row r="279" spans="2:9">
      <c r="B279" s="2" t="s">
        <v>944</v>
      </c>
      <c r="C279" s="726" t="s">
        <v>1129</v>
      </c>
      <c r="D279" s="2">
        <v>2018</v>
      </c>
      <c r="E279" s="715">
        <v>6632.2473165460697</v>
      </c>
      <c r="F279" s="716">
        <v>0.8257289879931391</v>
      </c>
      <c r="G279" s="2" t="s">
        <v>938</v>
      </c>
      <c r="H279" s="2" t="s">
        <v>945</v>
      </c>
      <c r="I279" s="2" t="s">
        <v>514</v>
      </c>
    </row>
    <row r="280" spans="2:9">
      <c r="B280" s="2" t="s">
        <v>944</v>
      </c>
      <c r="C280" s="726" t="s">
        <v>1130</v>
      </c>
      <c r="D280" s="2">
        <v>2018</v>
      </c>
      <c r="E280" s="715">
        <v>113195.96974155802</v>
      </c>
      <c r="F280" s="716">
        <v>2.4978301886792456</v>
      </c>
      <c r="G280" s="2" t="s">
        <v>937</v>
      </c>
      <c r="H280" s="2" t="s">
        <v>945</v>
      </c>
      <c r="I280" s="2" t="s">
        <v>514</v>
      </c>
    </row>
    <row r="281" spans="2:9">
      <c r="B281" s="2" t="s">
        <v>944</v>
      </c>
      <c r="C281" s="726" t="s">
        <v>1131</v>
      </c>
      <c r="D281" s="2">
        <v>2018</v>
      </c>
      <c r="E281" s="715">
        <v>17305.022844522678</v>
      </c>
      <c r="F281" s="716">
        <v>3.8189965694682679</v>
      </c>
      <c r="G281" s="2" t="s">
        <v>937</v>
      </c>
      <c r="H281" s="2" t="s">
        <v>945</v>
      </c>
      <c r="I281" s="2" t="s">
        <v>514</v>
      </c>
    </row>
    <row r="282" spans="2:9">
      <c r="B282" s="2" t="s">
        <v>944</v>
      </c>
      <c r="C282" s="726" t="s">
        <v>1132</v>
      </c>
      <c r="D282" s="2">
        <v>2018</v>
      </c>
      <c r="E282" s="715">
        <v>69457.717351464293</v>
      </c>
      <c r="F282" s="716">
        <v>0</v>
      </c>
      <c r="G282" s="2" t="s">
        <v>937</v>
      </c>
      <c r="H282" s="2" t="s">
        <v>945</v>
      </c>
      <c r="I282" s="2" t="s">
        <v>514</v>
      </c>
    </row>
    <row r="283" spans="2:9">
      <c r="B283" s="2" t="s">
        <v>944</v>
      </c>
      <c r="C283" s="726" t="s">
        <v>1133</v>
      </c>
      <c r="D283" s="2">
        <v>2018</v>
      </c>
      <c r="E283" s="715">
        <v>69457.717351464293</v>
      </c>
      <c r="F283" s="716">
        <v>0</v>
      </c>
      <c r="G283" s="2" t="s">
        <v>937</v>
      </c>
      <c r="H283" s="2" t="s">
        <v>945</v>
      </c>
      <c r="I283" s="2" t="s">
        <v>514</v>
      </c>
    </row>
    <row r="284" spans="2:9">
      <c r="B284" s="2" t="s">
        <v>944</v>
      </c>
      <c r="C284" s="726" t="s">
        <v>1134</v>
      </c>
      <c r="D284" s="2">
        <v>2018</v>
      </c>
      <c r="E284" s="715">
        <v>15307.368672841088</v>
      </c>
      <c r="F284" s="716">
        <v>4.3350771869639804</v>
      </c>
      <c r="G284" s="2" t="s">
        <v>937</v>
      </c>
      <c r="H284" s="2" t="s">
        <v>945</v>
      </c>
      <c r="I284" s="2" t="s">
        <v>514</v>
      </c>
    </row>
    <row r="285" spans="2:9">
      <c r="B285" s="2" t="s">
        <v>944</v>
      </c>
      <c r="C285" s="726" t="s">
        <v>1135</v>
      </c>
      <c r="D285" s="2">
        <v>2018</v>
      </c>
      <c r="E285" s="715">
        <v>157038.84849306248</v>
      </c>
      <c r="F285" s="716">
        <v>0</v>
      </c>
      <c r="G285" s="2" t="s">
        <v>937</v>
      </c>
      <c r="H285" s="2" t="s">
        <v>945</v>
      </c>
      <c r="I285" s="2" t="s">
        <v>514</v>
      </c>
    </row>
    <row r="286" spans="2:9">
      <c r="B286" s="2" t="s">
        <v>944</v>
      </c>
      <c r="C286" s="726" t="s">
        <v>1136</v>
      </c>
      <c r="D286" s="2">
        <v>2018</v>
      </c>
      <c r="E286" s="715">
        <v>164527.61331064915</v>
      </c>
      <c r="F286" s="716">
        <v>0</v>
      </c>
      <c r="G286" s="2" t="s">
        <v>937</v>
      </c>
      <c r="H286" s="2" t="s">
        <v>945</v>
      </c>
      <c r="I286" s="2" t="s">
        <v>514</v>
      </c>
    </row>
    <row r="287" spans="2:9">
      <c r="B287" s="2" t="s">
        <v>944</v>
      </c>
      <c r="C287" s="726" t="s">
        <v>1137</v>
      </c>
      <c r="D287" s="2">
        <v>2018</v>
      </c>
      <c r="E287" s="715">
        <v>8641.4281212644382</v>
      </c>
      <c r="F287" s="716">
        <v>2.1881818181818184</v>
      </c>
      <c r="G287" s="2" t="s">
        <v>938</v>
      </c>
      <c r="H287" s="2" t="s">
        <v>945</v>
      </c>
      <c r="I287" s="2" t="s">
        <v>514</v>
      </c>
    </row>
    <row r="288" spans="2:9">
      <c r="B288" s="2" t="s">
        <v>944</v>
      </c>
      <c r="C288" s="726" t="s">
        <v>1138</v>
      </c>
      <c r="D288" s="2">
        <v>2018</v>
      </c>
      <c r="E288" s="715">
        <v>21285.257898530072</v>
      </c>
      <c r="F288" s="716">
        <v>6.0897512864494008</v>
      </c>
      <c r="G288" s="2" t="s">
        <v>937</v>
      </c>
      <c r="H288" s="2" t="s">
        <v>945</v>
      </c>
      <c r="I288" s="2" t="s">
        <v>514</v>
      </c>
    </row>
    <row r="289" spans="2:9">
      <c r="B289" s="2" t="s">
        <v>944</v>
      </c>
      <c r="C289" s="726" t="s">
        <v>1139</v>
      </c>
      <c r="D289" s="2">
        <v>2018</v>
      </c>
      <c r="E289" s="715">
        <v>59413.586656031955</v>
      </c>
      <c r="F289" s="716">
        <v>0</v>
      </c>
      <c r="G289" s="2" t="s">
        <v>938</v>
      </c>
      <c r="H289" s="2" t="s">
        <v>945</v>
      </c>
      <c r="I289" s="2" t="s">
        <v>514</v>
      </c>
    </row>
    <row r="290" spans="2:9">
      <c r="B290" s="2" t="s">
        <v>944</v>
      </c>
      <c r="C290" s="726" t="s">
        <v>1140</v>
      </c>
      <c r="D290" s="2">
        <v>2018</v>
      </c>
      <c r="E290" s="715">
        <v>22969.919650059153</v>
      </c>
      <c r="F290" s="716">
        <v>8.8765866209262434</v>
      </c>
      <c r="G290" s="2" t="s">
        <v>938</v>
      </c>
      <c r="H290" s="2" t="s">
        <v>945</v>
      </c>
      <c r="I290" s="2" t="s">
        <v>514</v>
      </c>
    </row>
    <row r="291" spans="2:9">
      <c r="B291" s="2" t="s">
        <v>944</v>
      </c>
      <c r="C291" s="726" t="s">
        <v>1141</v>
      </c>
      <c r="D291" s="2">
        <v>2018</v>
      </c>
      <c r="E291" s="715">
        <v>58126.150412231837</v>
      </c>
      <c r="F291" s="716">
        <v>9.805531732418526</v>
      </c>
      <c r="G291" s="2" t="s">
        <v>937</v>
      </c>
      <c r="H291" s="2" t="s">
        <v>945</v>
      </c>
      <c r="I291" s="2" t="s">
        <v>514</v>
      </c>
    </row>
    <row r="292" spans="2:9">
      <c r="B292" s="2" t="s">
        <v>944</v>
      </c>
      <c r="C292" s="726" t="s">
        <v>1142</v>
      </c>
      <c r="D292" s="2">
        <v>2018</v>
      </c>
      <c r="E292" s="715">
        <v>157038.84849306248</v>
      </c>
      <c r="F292" s="716">
        <v>0</v>
      </c>
      <c r="G292" s="2" t="s">
        <v>937</v>
      </c>
      <c r="H292" s="2" t="s">
        <v>945</v>
      </c>
      <c r="I292" s="2" t="s">
        <v>514</v>
      </c>
    </row>
    <row r="293" spans="2:9">
      <c r="B293" s="2" t="s">
        <v>944</v>
      </c>
      <c r="C293" s="726" t="s">
        <v>1143</v>
      </c>
      <c r="D293" s="2">
        <v>2018</v>
      </c>
      <c r="E293" s="715">
        <v>12157.051197481705</v>
      </c>
      <c r="F293" s="716">
        <v>3.8189965694682679</v>
      </c>
      <c r="G293" s="2" t="s">
        <v>937</v>
      </c>
      <c r="H293" s="2" t="s">
        <v>945</v>
      </c>
      <c r="I293" s="2" t="s">
        <v>514</v>
      </c>
    </row>
    <row r="294" spans="2:9">
      <c r="B294" s="2" t="s">
        <v>944</v>
      </c>
      <c r="C294" s="726" t="s">
        <v>1144</v>
      </c>
      <c r="D294" s="2">
        <v>2018</v>
      </c>
      <c r="E294" s="715">
        <v>36059.74145944012</v>
      </c>
      <c r="F294" s="716">
        <v>8.0921440823327622</v>
      </c>
      <c r="G294" s="2" t="s">
        <v>938</v>
      </c>
      <c r="H294" s="2" t="s">
        <v>945</v>
      </c>
      <c r="I294" s="2" t="s">
        <v>514</v>
      </c>
    </row>
    <row r="295" spans="2:9">
      <c r="B295" s="2" t="s">
        <v>944</v>
      </c>
      <c r="C295" s="726" t="s">
        <v>1145</v>
      </c>
      <c r="D295" s="2">
        <v>2018</v>
      </c>
      <c r="E295" s="715">
        <v>11863.565387083745</v>
      </c>
      <c r="F295" s="716">
        <v>2.1262521440823332</v>
      </c>
      <c r="G295" s="2" t="s">
        <v>938</v>
      </c>
      <c r="H295" s="2" t="s">
        <v>945</v>
      </c>
      <c r="I295" s="2" t="s">
        <v>514</v>
      </c>
    </row>
    <row r="296" spans="2:9">
      <c r="B296" s="2" t="s">
        <v>944</v>
      </c>
      <c r="C296" s="726" t="s">
        <v>1146</v>
      </c>
      <c r="D296" s="2">
        <v>2018</v>
      </c>
      <c r="E296" s="715">
        <v>5083.2451692190662</v>
      </c>
      <c r="F296" s="716">
        <v>1.2902015437392798</v>
      </c>
      <c r="G296" s="2" t="s">
        <v>938</v>
      </c>
      <c r="H296" s="2" t="s">
        <v>945</v>
      </c>
      <c r="I296" s="2" t="s">
        <v>514</v>
      </c>
    </row>
    <row r="297" spans="2:9">
      <c r="B297" s="2" t="s">
        <v>944</v>
      </c>
      <c r="C297" s="726" t="s">
        <v>1147</v>
      </c>
      <c r="D297" s="2">
        <v>2018</v>
      </c>
      <c r="E297" s="715">
        <v>2234.3934809754137</v>
      </c>
      <c r="F297" s="716">
        <v>0</v>
      </c>
      <c r="G297" s="2" t="s">
        <v>937</v>
      </c>
      <c r="H297" s="2" t="s">
        <v>945</v>
      </c>
      <c r="I297" s="2" t="s">
        <v>514</v>
      </c>
    </row>
    <row r="298" spans="2:9">
      <c r="B298" s="2" t="s">
        <v>944</v>
      </c>
      <c r="C298" s="726" t="s">
        <v>1148</v>
      </c>
      <c r="D298" s="2">
        <v>2018</v>
      </c>
      <c r="E298" s="715">
        <v>181191.57802551103</v>
      </c>
      <c r="F298" s="716">
        <v>24.070000000000004</v>
      </c>
      <c r="G298" s="2" t="s">
        <v>940</v>
      </c>
      <c r="H298" s="2" t="s">
        <v>945</v>
      </c>
      <c r="I298" s="2" t="s">
        <v>514</v>
      </c>
    </row>
    <row r="299" spans="2:9">
      <c r="B299" s="2" t="s">
        <v>944</v>
      </c>
      <c r="C299" s="726" t="s">
        <v>1149</v>
      </c>
      <c r="D299" s="2">
        <v>2018</v>
      </c>
      <c r="E299" s="715">
        <v>28891.949038723753</v>
      </c>
      <c r="F299" s="716">
        <v>0</v>
      </c>
      <c r="G299" s="2" t="s">
        <v>937</v>
      </c>
      <c r="H299" s="2" t="s">
        <v>945</v>
      </c>
      <c r="I299" s="2" t="s">
        <v>514</v>
      </c>
    </row>
    <row r="300" spans="2:9">
      <c r="B300" s="2" t="s">
        <v>944</v>
      </c>
      <c r="C300" s="726" t="s">
        <v>1150</v>
      </c>
      <c r="D300" s="2">
        <v>2018</v>
      </c>
      <c r="E300" s="715">
        <v>27127.487520016977</v>
      </c>
      <c r="F300" s="716">
        <v>5.2949871355060036</v>
      </c>
      <c r="G300" s="2" t="s">
        <v>937</v>
      </c>
      <c r="H300" s="2" t="s">
        <v>945</v>
      </c>
      <c r="I300" s="2" t="s">
        <v>514</v>
      </c>
    </row>
    <row r="301" spans="2:9">
      <c r="B301" s="2" t="s">
        <v>944</v>
      </c>
      <c r="C301" s="726" t="s">
        <v>1151</v>
      </c>
      <c r="D301" s="2">
        <v>2018</v>
      </c>
      <c r="E301" s="715">
        <v>503493.97101541696</v>
      </c>
      <c r="F301" s="716">
        <v>87.217624356775303</v>
      </c>
      <c r="G301" s="2" t="s">
        <v>938</v>
      </c>
      <c r="H301" s="2" t="s">
        <v>945</v>
      </c>
      <c r="I301" s="2" t="s">
        <v>514</v>
      </c>
    </row>
    <row r="302" spans="2:9">
      <c r="B302" s="2" t="s">
        <v>944</v>
      </c>
      <c r="C302" s="726">
        <v>153726</v>
      </c>
      <c r="D302" s="2">
        <v>2019</v>
      </c>
      <c r="E302" s="715">
        <v>13182.921537754941</v>
      </c>
      <c r="F302" s="716">
        <v>0</v>
      </c>
      <c r="G302" s="2" t="s">
        <v>940</v>
      </c>
      <c r="H302" s="2" t="s">
        <v>945</v>
      </c>
      <c r="I302" s="2" t="s">
        <v>514</v>
      </c>
    </row>
    <row r="303" spans="2:9">
      <c r="B303" s="2" t="s">
        <v>944</v>
      </c>
      <c r="C303" s="726" t="s">
        <v>1152</v>
      </c>
      <c r="D303" s="2">
        <v>2019</v>
      </c>
      <c r="E303" s="715">
        <v>21189.498177916841</v>
      </c>
      <c r="F303" s="716">
        <v>0</v>
      </c>
      <c r="G303" s="2" t="s">
        <v>940</v>
      </c>
      <c r="H303" s="2" t="s">
        <v>945</v>
      </c>
      <c r="I303" s="2" t="s">
        <v>514</v>
      </c>
    </row>
    <row r="304" spans="2:9">
      <c r="B304" s="2" t="s">
        <v>944</v>
      </c>
      <c r="C304" s="726" t="s">
        <v>1153</v>
      </c>
      <c r="D304" s="2">
        <v>2019</v>
      </c>
      <c r="E304" s="715">
        <v>9749.7582209546235</v>
      </c>
      <c r="F304" s="716">
        <v>0</v>
      </c>
      <c r="G304" s="2" t="s">
        <v>940</v>
      </c>
      <c r="H304" s="2" t="s">
        <v>945</v>
      </c>
      <c r="I304" s="2" t="s">
        <v>514</v>
      </c>
    </row>
    <row r="305" spans="2:9">
      <c r="B305" s="2" t="s">
        <v>944</v>
      </c>
      <c r="C305" s="726" t="s">
        <v>1154</v>
      </c>
      <c r="D305" s="2">
        <v>2019</v>
      </c>
      <c r="E305" s="715">
        <v>6889.3798996741925</v>
      </c>
      <c r="F305" s="716">
        <v>0</v>
      </c>
      <c r="G305" s="2" t="s">
        <v>940</v>
      </c>
      <c r="H305" s="2" t="s">
        <v>945</v>
      </c>
      <c r="I305" s="2" t="s">
        <v>514</v>
      </c>
    </row>
    <row r="306" spans="2:9">
      <c r="B306" s="2" t="s">
        <v>944</v>
      </c>
      <c r="C306" s="726" t="s">
        <v>1155</v>
      </c>
      <c r="D306" s="2">
        <v>2019</v>
      </c>
      <c r="E306" s="715">
        <v>17610.92195203717</v>
      </c>
      <c r="F306" s="716">
        <v>0</v>
      </c>
      <c r="G306" s="2" t="s">
        <v>940</v>
      </c>
      <c r="H306" s="2" t="s">
        <v>945</v>
      </c>
      <c r="I306" s="2" t="s">
        <v>514</v>
      </c>
    </row>
    <row r="307" spans="2:9">
      <c r="B307" s="2" t="s">
        <v>944</v>
      </c>
      <c r="C307" s="726" t="s">
        <v>1156</v>
      </c>
      <c r="D307" s="2">
        <v>2019</v>
      </c>
      <c r="E307" s="715">
        <v>2904.7115252680378</v>
      </c>
      <c r="F307" s="716">
        <v>0</v>
      </c>
      <c r="G307" s="2" t="s">
        <v>940</v>
      </c>
      <c r="H307" s="2" t="s">
        <v>945</v>
      </c>
      <c r="I307" s="2" t="s">
        <v>514</v>
      </c>
    </row>
    <row r="308" spans="2:9">
      <c r="B308" s="2" t="s">
        <v>951</v>
      </c>
      <c r="C308" s="726" t="s">
        <v>1157</v>
      </c>
      <c r="D308" s="2">
        <v>2019</v>
      </c>
      <c r="E308" s="715">
        <v>285923.45246175502</v>
      </c>
      <c r="F308" s="716">
        <v>1.0321612349914238E-10</v>
      </c>
      <c r="G308" s="2" t="s">
        <v>163</v>
      </c>
      <c r="H308" s="2" t="s">
        <v>945</v>
      </c>
      <c r="I308" s="2" t="s">
        <v>514</v>
      </c>
    </row>
    <row r="309" spans="2:9">
      <c r="B309" s="2" t="s">
        <v>944</v>
      </c>
      <c r="C309" s="726" t="s">
        <v>1158</v>
      </c>
      <c r="D309" s="2">
        <v>2019</v>
      </c>
      <c r="E309" s="715">
        <v>726.17788131700945</v>
      </c>
      <c r="F309" s="716">
        <v>0</v>
      </c>
      <c r="G309" s="2" t="s">
        <v>937</v>
      </c>
      <c r="H309" s="2" t="s">
        <v>945</v>
      </c>
      <c r="I309" s="2" t="s">
        <v>514</v>
      </c>
    </row>
    <row r="310" spans="2:9">
      <c r="B310" s="2" t="s">
        <v>944</v>
      </c>
      <c r="C310" s="726" t="s">
        <v>1159</v>
      </c>
      <c r="D310" s="2">
        <v>2019</v>
      </c>
      <c r="E310" s="715">
        <v>3611.3827968305</v>
      </c>
      <c r="F310" s="716">
        <v>1.6101715265866212</v>
      </c>
      <c r="G310" s="2" t="s">
        <v>937</v>
      </c>
      <c r="H310" s="2" t="s">
        <v>945</v>
      </c>
      <c r="I310" s="2" t="s">
        <v>514</v>
      </c>
    </row>
    <row r="311" spans="2:9">
      <c r="B311" s="2" t="s">
        <v>944</v>
      </c>
      <c r="C311" s="726" t="s">
        <v>1160</v>
      </c>
      <c r="D311" s="2">
        <v>2019</v>
      </c>
      <c r="E311" s="715">
        <v>2037.5540552704369</v>
      </c>
      <c r="F311" s="716">
        <v>0</v>
      </c>
      <c r="G311" s="2" t="s">
        <v>937</v>
      </c>
      <c r="H311" s="2" t="s">
        <v>945</v>
      </c>
      <c r="I311" s="2" t="s">
        <v>514</v>
      </c>
    </row>
    <row r="312" spans="2:9">
      <c r="B312" s="2" t="s">
        <v>944</v>
      </c>
      <c r="C312" s="726" t="s">
        <v>1161</v>
      </c>
      <c r="D312" s="2">
        <v>2019</v>
      </c>
      <c r="E312" s="715">
        <v>42910.108139605218</v>
      </c>
      <c r="F312" s="716">
        <v>11.426024871355061</v>
      </c>
      <c r="G312" s="2" t="s">
        <v>937</v>
      </c>
      <c r="H312" s="2" t="s">
        <v>945</v>
      </c>
      <c r="I312" s="2" t="s">
        <v>514</v>
      </c>
    </row>
    <row r="313" spans="2:9">
      <c r="B313" s="2" t="s">
        <v>944</v>
      </c>
      <c r="C313" s="726" t="s">
        <v>1162</v>
      </c>
      <c r="D313" s="2">
        <v>2019</v>
      </c>
      <c r="E313" s="715">
        <v>9524.5455446975775</v>
      </c>
      <c r="F313" s="716">
        <v>2.7765137221269298</v>
      </c>
      <c r="G313" s="2" t="s">
        <v>940</v>
      </c>
      <c r="H313" s="2" t="s">
        <v>945</v>
      </c>
      <c r="I313" s="2" t="s">
        <v>514</v>
      </c>
    </row>
    <row r="314" spans="2:9">
      <c r="B314" s="2" t="s">
        <v>944</v>
      </c>
      <c r="C314" s="726" t="s">
        <v>1163</v>
      </c>
      <c r="D314" s="2">
        <v>2019</v>
      </c>
      <c r="E314" s="715">
        <v>60926.235576089122</v>
      </c>
      <c r="F314" s="716">
        <v>13.335523156089195</v>
      </c>
      <c r="G314" s="2" t="s">
        <v>938</v>
      </c>
      <c r="H314" s="2" t="s">
        <v>945</v>
      </c>
      <c r="I314" s="2" t="s">
        <v>514</v>
      </c>
    </row>
    <row r="315" spans="2:9">
      <c r="B315" s="2" t="s">
        <v>944</v>
      </c>
      <c r="C315" s="726" t="s">
        <v>1164</v>
      </c>
      <c r="D315" s="2">
        <v>2019</v>
      </c>
      <c r="E315" s="715">
        <v>14627.297323671191</v>
      </c>
      <c r="F315" s="716">
        <v>2.8178001715265868</v>
      </c>
      <c r="G315" s="2" t="s">
        <v>937</v>
      </c>
      <c r="H315" s="2" t="s">
        <v>945</v>
      </c>
      <c r="I315" s="2" t="s">
        <v>514</v>
      </c>
    </row>
    <row r="316" spans="2:9">
      <c r="B316" s="2" t="s">
        <v>944</v>
      </c>
      <c r="C316" s="726" t="s">
        <v>1165</v>
      </c>
      <c r="D316" s="2">
        <v>2019</v>
      </c>
      <c r="E316" s="715">
        <v>36613.019845205461</v>
      </c>
      <c r="F316" s="716">
        <v>10.362898799313893</v>
      </c>
      <c r="G316" s="2" t="s">
        <v>937</v>
      </c>
      <c r="H316" s="2" t="s">
        <v>945</v>
      </c>
      <c r="I316" s="2" t="s">
        <v>514</v>
      </c>
    </row>
    <row r="317" spans="2:9">
      <c r="B317" s="2" t="s">
        <v>944</v>
      </c>
      <c r="C317" s="726" t="s">
        <v>1166</v>
      </c>
      <c r="D317" s="2">
        <v>2019</v>
      </c>
      <c r="E317" s="715">
        <v>258008.60723891814</v>
      </c>
      <c r="F317" s="716">
        <v>32.616295025728995</v>
      </c>
      <c r="G317" s="2" t="s">
        <v>940</v>
      </c>
      <c r="H317" s="2" t="s">
        <v>945</v>
      </c>
      <c r="I317" s="2" t="s">
        <v>514</v>
      </c>
    </row>
    <row r="318" spans="2:9">
      <c r="B318" s="2" t="s">
        <v>944</v>
      </c>
      <c r="C318" s="726" t="s">
        <v>1167</v>
      </c>
      <c r="D318" s="2">
        <v>2019</v>
      </c>
      <c r="E318" s="715">
        <v>144360.43881668654</v>
      </c>
      <c r="F318" s="716">
        <v>0.1651457975986278</v>
      </c>
      <c r="G318" s="2" t="s">
        <v>938</v>
      </c>
      <c r="H318" s="2" t="s">
        <v>945</v>
      </c>
      <c r="I318" s="2" t="s">
        <v>514</v>
      </c>
    </row>
    <row r="319" spans="2:9">
      <c r="B319" s="2" t="s">
        <v>944</v>
      </c>
      <c r="C319" s="726" t="s">
        <v>1168</v>
      </c>
      <c r="D319" s="2">
        <v>2019</v>
      </c>
      <c r="E319" s="715">
        <v>386028.71372985234</v>
      </c>
      <c r="F319" s="716">
        <v>0</v>
      </c>
      <c r="G319" s="2" t="s">
        <v>938</v>
      </c>
      <c r="H319" s="2" t="s">
        <v>945</v>
      </c>
      <c r="I319" s="2" t="s">
        <v>514</v>
      </c>
    </row>
    <row r="320" spans="2:9">
      <c r="B320" s="2" t="s">
        <v>944</v>
      </c>
      <c r="C320" s="726" t="s">
        <v>1169</v>
      </c>
      <c r="D320" s="2">
        <v>2019</v>
      </c>
      <c r="E320" s="715">
        <v>402414.26592367201</v>
      </c>
      <c r="F320" s="716">
        <v>0</v>
      </c>
      <c r="G320" s="2" t="s">
        <v>938</v>
      </c>
      <c r="H320" s="2" t="s">
        <v>945</v>
      </c>
      <c r="I320" s="2" t="s">
        <v>514</v>
      </c>
    </row>
    <row r="321" spans="2:9">
      <c r="B321" s="2" t="s">
        <v>944</v>
      </c>
      <c r="C321" s="726" t="s">
        <v>1170</v>
      </c>
      <c r="D321" s="2">
        <v>2019</v>
      </c>
      <c r="E321" s="715">
        <v>11042.514449233255</v>
      </c>
      <c r="F321" s="716">
        <v>2.8797298456260725</v>
      </c>
      <c r="G321" s="2" t="s">
        <v>938</v>
      </c>
      <c r="H321" s="2" t="s">
        <v>945</v>
      </c>
      <c r="I321" s="2" t="s">
        <v>514</v>
      </c>
    </row>
    <row r="322" spans="2:9">
      <c r="B322" s="2" t="s">
        <v>944</v>
      </c>
      <c r="C322" s="726" t="s">
        <v>1171</v>
      </c>
      <c r="D322" s="2">
        <v>2019</v>
      </c>
      <c r="E322" s="715">
        <v>865786.6873303043</v>
      </c>
      <c r="F322" s="716">
        <v>0</v>
      </c>
      <c r="G322" s="2" t="s">
        <v>938</v>
      </c>
      <c r="H322" s="2" t="s">
        <v>945</v>
      </c>
      <c r="I322" s="2" t="s">
        <v>514</v>
      </c>
    </row>
    <row r="323" spans="2:9">
      <c r="B323" s="2" t="s">
        <v>944</v>
      </c>
      <c r="C323" s="726" t="s">
        <v>1172</v>
      </c>
      <c r="D323" s="2">
        <v>2019</v>
      </c>
      <c r="E323" s="715">
        <v>65548.415423837068</v>
      </c>
      <c r="F323" s="716">
        <v>12.406578044596912</v>
      </c>
      <c r="G323" s="2" t="s">
        <v>938</v>
      </c>
      <c r="H323" s="2" t="s">
        <v>945</v>
      </c>
      <c r="I323" s="2" t="s">
        <v>514</v>
      </c>
    </row>
    <row r="324" spans="2:9">
      <c r="B324" s="2" t="s">
        <v>944</v>
      </c>
      <c r="C324" s="726" t="s">
        <v>1173</v>
      </c>
      <c r="D324" s="2">
        <v>2019</v>
      </c>
      <c r="E324" s="715">
        <v>350396.34435685276</v>
      </c>
      <c r="F324" s="716">
        <v>64.551363636363646</v>
      </c>
      <c r="G324" s="2" t="s">
        <v>938</v>
      </c>
      <c r="H324" s="2" t="s">
        <v>945</v>
      </c>
      <c r="I324" s="2" t="s">
        <v>514</v>
      </c>
    </row>
    <row r="325" spans="2:9">
      <c r="B325" s="2" t="s">
        <v>944</v>
      </c>
      <c r="C325" s="726" t="s">
        <v>1174</v>
      </c>
      <c r="D325" s="2">
        <v>2019</v>
      </c>
      <c r="E325" s="715">
        <v>64957.010482642385</v>
      </c>
      <c r="F325" s="716">
        <v>34.370969125214408</v>
      </c>
      <c r="G325" s="2" t="s">
        <v>938</v>
      </c>
      <c r="H325" s="2" t="s">
        <v>945</v>
      </c>
      <c r="I325" s="2" t="s">
        <v>514</v>
      </c>
    </row>
    <row r="326" spans="2:9">
      <c r="B326" s="2" t="s">
        <v>944</v>
      </c>
      <c r="C326" s="726" t="s">
        <v>1175</v>
      </c>
      <c r="D326" s="2">
        <v>2019</v>
      </c>
      <c r="E326" s="715">
        <v>267280.45352088637</v>
      </c>
      <c r="F326" s="716">
        <v>15.585634648370499</v>
      </c>
      <c r="G326" s="2" t="s">
        <v>938</v>
      </c>
      <c r="H326" s="2" t="s">
        <v>945</v>
      </c>
      <c r="I326" s="2" t="s">
        <v>514</v>
      </c>
    </row>
    <row r="327" spans="2:9">
      <c r="B327" s="2" t="s">
        <v>944</v>
      </c>
      <c r="C327" s="726" t="s">
        <v>1176</v>
      </c>
      <c r="D327" s="2">
        <v>2019</v>
      </c>
      <c r="E327" s="715">
        <v>106592.98233964377</v>
      </c>
      <c r="F327" s="716">
        <v>7.0186963979416817</v>
      </c>
      <c r="G327" s="2" t="s">
        <v>938</v>
      </c>
      <c r="H327" s="2" t="s">
        <v>945</v>
      </c>
      <c r="I327" s="2" t="s">
        <v>514</v>
      </c>
    </row>
    <row r="328" spans="2:9">
      <c r="B328" s="2" t="s">
        <v>944</v>
      </c>
      <c r="C328" s="726" t="s">
        <v>1177</v>
      </c>
      <c r="D328" s="2">
        <v>2019</v>
      </c>
      <c r="E328" s="715">
        <v>17237.636374461516</v>
      </c>
      <c r="F328" s="716">
        <v>4.4589365351629509</v>
      </c>
      <c r="G328" s="2" t="s">
        <v>937</v>
      </c>
      <c r="H328" s="2" t="s">
        <v>945</v>
      </c>
      <c r="I328" s="2" t="s">
        <v>514</v>
      </c>
    </row>
    <row r="329" spans="2:9">
      <c r="B329" s="2" t="s">
        <v>944</v>
      </c>
      <c r="C329" s="726" t="s">
        <v>1178</v>
      </c>
      <c r="D329" s="2">
        <v>2019</v>
      </c>
      <c r="E329" s="715">
        <v>20378.200544943626</v>
      </c>
      <c r="F329" s="716">
        <v>5.243379073756433</v>
      </c>
      <c r="G329" s="2" t="s">
        <v>938</v>
      </c>
      <c r="H329" s="2" t="s">
        <v>945</v>
      </c>
      <c r="I329" s="2" t="s">
        <v>514</v>
      </c>
    </row>
    <row r="330" spans="2:9">
      <c r="B330" s="2" t="s">
        <v>944</v>
      </c>
      <c r="C330" s="726" t="s">
        <v>1179</v>
      </c>
      <c r="D330" s="2">
        <v>2019</v>
      </c>
      <c r="E330" s="715">
        <v>11893.711965795317</v>
      </c>
      <c r="F330" s="716">
        <v>3.0758404802744428</v>
      </c>
      <c r="G330" s="2" t="s">
        <v>938</v>
      </c>
      <c r="H330" s="2" t="s">
        <v>945</v>
      </c>
      <c r="I330" s="2" t="s">
        <v>514</v>
      </c>
    </row>
    <row r="331" spans="2:9">
      <c r="B331" s="2" t="s">
        <v>944</v>
      </c>
      <c r="C331" s="726" t="s">
        <v>1180</v>
      </c>
      <c r="D331" s="2">
        <v>2019</v>
      </c>
      <c r="E331" s="715">
        <v>64007.393253227834</v>
      </c>
      <c r="F331" s="716">
        <v>15.585634648370499</v>
      </c>
      <c r="G331" s="2" t="s">
        <v>937</v>
      </c>
      <c r="H331" s="2" t="s">
        <v>945</v>
      </c>
      <c r="I331" s="2" t="s">
        <v>514</v>
      </c>
    </row>
    <row r="332" spans="2:9">
      <c r="B332" s="2" t="s">
        <v>944</v>
      </c>
      <c r="C332" s="726" t="s">
        <v>1181</v>
      </c>
      <c r="D332" s="2">
        <v>2019</v>
      </c>
      <c r="E332" s="715">
        <v>60818.062558359357</v>
      </c>
      <c r="F332" s="716">
        <v>14.966337907375644</v>
      </c>
      <c r="G332" s="2" t="s">
        <v>938</v>
      </c>
      <c r="H332" s="2" t="s">
        <v>945</v>
      </c>
      <c r="I332" s="2" t="s">
        <v>514</v>
      </c>
    </row>
    <row r="333" spans="2:9">
      <c r="B333" s="2" t="s">
        <v>944</v>
      </c>
      <c r="C333" s="726" t="s">
        <v>1182</v>
      </c>
      <c r="D333" s="2">
        <v>2019</v>
      </c>
      <c r="E333" s="715">
        <v>451594.86243528442</v>
      </c>
      <c r="F333" s="716">
        <v>98.364965694682681</v>
      </c>
      <c r="G333" s="2" t="s">
        <v>938</v>
      </c>
      <c r="H333" s="2" t="s">
        <v>945</v>
      </c>
      <c r="I333" s="2" t="s">
        <v>514</v>
      </c>
    </row>
    <row r="334" spans="2:9">
      <c r="B334" s="2" t="s">
        <v>944</v>
      </c>
      <c r="C334" s="726" t="s">
        <v>1183</v>
      </c>
      <c r="D334" s="2">
        <v>2019</v>
      </c>
      <c r="E334" s="715">
        <v>132119.15453162836</v>
      </c>
      <c r="F334" s="716">
        <v>0</v>
      </c>
      <c r="G334" s="2" t="s">
        <v>937</v>
      </c>
      <c r="H334" s="2" t="s">
        <v>945</v>
      </c>
      <c r="I334" s="2" t="s">
        <v>514</v>
      </c>
    </row>
    <row r="335" spans="2:9">
      <c r="B335" s="2" t="s">
        <v>944</v>
      </c>
      <c r="C335" s="726" t="s">
        <v>1184</v>
      </c>
      <c r="D335" s="2">
        <v>2019</v>
      </c>
      <c r="E335" s="715">
        <v>871284.89128884731</v>
      </c>
      <c r="F335" s="716">
        <v>247.09939965694684</v>
      </c>
      <c r="G335" s="2" t="s">
        <v>938</v>
      </c>
      <c r="H335" s="2" t="s">
        <v>945</v>
      </c>
      <c r="I335" s="2" t="s">
        <v>514</v>
      </c>
    </row>
    <row r="336" spans="2:9">
      <c r="B336" s="2" t="s">
        <v>944</v>
      </c>
      <c r="C336" s="726" t="s">
        <v>1185</v>
      </c>
      <c r="D336" s="2">
        <v>2019</v>
      </c>
      <c r="E336" s="715">
        <v>72610.694819062934</v>
      </c>
      <c r="F336" s="716">
        <v>22.532079759862778</v>
      </c>
      <c r="G336" s="2" t="s">
        <v>938</v>
      </c>
      <c r="H336" s="2" t="s">
        <v>945</v>
      </c>
      <c r="I336" s="2" t="s">
        <v>514</v>
      </c>
    </row>
    <row r="337" spans="2:9">
      <c r="B337" s="2" t="s">
        <v>944</v>
      </c>
      <c r="C337" s="726" t="s">
        <v>1186</v>
      </c>
      <c r="D337" s="2">
        <v>2019</v>
      </c>
      <c r="E337" s="715">
        <v>71739.104028666567</v>
      </c>
      <c r="F337" s="716">
        <v>21.407024013722125</v>
      </c>
      <c r="G337" s="2" t="s">
        <v>938</v>
      </c>
      <c r="H337" s="2" t="s">
        <v>945</v>
      </c>
      <c r="I337" s="2" t="s">
        <v>514</v>
      </c>
    </row>
    <row r="338" spans="2:9">
      <c r="B338" s="2" t="s">
        <v>944</v>
      </c>
      <c r="C338" s="726" t="s">
        <v>1187</v>
      </c>
      <c r="D338" s="2">
        <v>2019</v>
      </c>
      <c r="E338" s="715">
        <v>227111.02405179502</v>
      </c>
      <c r="F338" s="716">
        <v>52.640222984562612</v>
      </c>
      <c r="G338" s="2" t="s">
        <v>938</v>
      </c>
      <c r="H338" s="2" t="s">
        <v>945</v>
      </c>
      <c r="I338" s="2" t="s">
        <v>514</v>
      </c>
    </row>
    <row r="339" spans="2:9">
      <c r="B339" s="2" t="s">
        <v>944</v>
      </c>
      <c r="C339" s="726" t="s">
        <v>1188</v>
      </c>
      <c r="D339" s="2">
        <v>2019</v>
      </c>
      <c r="E339" s="715">
        <v>48957.157163514872</v>
      </c>
      <c r="F339" s="716">
        <v>8.7011192109777014</v>
      </c>
      <c r="G339" s="2" t="s">
        <v>939</v>
      </c>
      <c r="H339" s="2" t="s">
        <v>945</v>
      </c>
      <c r="I339" s="2" t="s">
        <v>514</v>
      </c>
    </row>
    <row r="340" spans="2:9">
      <c r="B340" s="2" t="s">
        <v>944</v>
      </c>
      <c r="C340" s="726" t="s">
        <v>1189</v>
      </c>
      <c r="D340" s="2">
        <v>2019</v>
      </c>
      <c r="E340" s="715">
        <v>137879.81105777808</v>
      </c>
      <c r="F340" s="716">
        <v>28.178001715265868</v>
      </c>
      <c r="G340" s="2" t="s">
        <v>938</v>
      </c>
      <c r="H340" s="2" t="s">
        <v>945</v>
      </c>
      <c r="I340" s="2" t="s">
        <v>514</v>
      </c>
    </row>
    <row r="341" spans="2:9">
      <c r="B341" s="2" t="s">
        <v>944</v>
      </c>
      <c r="C341" s="726" t="s">
        <v>1190</v>
      </c>
      <c r="D341" s="2">
        <v>2019</v>
      </c>
      <c r="E341" s="715">
        <v>139360.54007096417</v>
      </c>
      <c r="F341" s="716">
        <v>0</v>
      </c>
      <c r="G341" s="2" t="s">
        <v>939</v>
      </c>
      <c r="H341" s="2" t="s">
        <v>945</v>
      </c>
      <c r="I341" s="2" t="s">
        <v>514</v>
      </c>
    </row>
    <row r="342" spans="2:9">
      <c r="B342" s="2" t="s">
        <v>944</v>
      </c>
      <c r="C342" s="726" t="s">
        <v>1191</v>
      </c>
      <c r="D342" s="2">
        <v>2019</v>
      </c>
      <c r="E342" s="715">
        <v>33335.022742361769</v>
      </c>
      <c r="F342" s="716">
        <v>6.3168267581475135</v>
      </c>
      <c r="G342" s="2" t="s">
        <v>938</v>
      </c>
      <c r="H342" s="2" t="s">
        <v>945</v>
      </c>
      <c r="I342" s="2" t="s">
        <v>514</v>
      </c>
    </row>
    <row r="343" spans="2:9">
      <c r="B343" s="2" t="s">
        <v>944</v>
      </c>
      <c r="C343" s="726" t="s">
        <v>1192</v>
      </c>
      <c r="D343" s="2">
        <v>2019</v>
      </c>
      <c r="E343" s="715">
        <v>73600.211932066333</v>
      </c>
      <c r="F343" s="716">
        <v>17.237092624356777</v>
      </c>
      <c r="G343" s="2" t="s">
        <v>938</v>
      </c>
      <c r="H343" s="2" t="s">
        <v>945</v>
      </c>
      <c r="I343" s="2" t="s">
        <v>514</v>
      </c>
    </row>
    <row r="344" spans="2:9">
      <c r="B344" s="2" t="s">
        <v>944</v>
      </c>
      <c r="C344" s="726" t="s">
        <v>1193</v>
      </c>
      <c r="D344" s="2">
        <v>2019</v>
      </c>
      <c r="E344" s="715">
        <v>228975.67861151381</v>
      </c>
      <c r="F344" s="716">
        <v>62.445754716981135</v>
      </c>
      <c r="G344" s="2" t="s">
        <v>938</v>
      </c>
      <c r="H344" s="2" t="s">
        <v>945</v>
      </c>
      <c r="I344" s="2" t="s">
        <v>514</v>
      </c>
    </row>
    <row r="345" spans="2:9">
      <c r="B345" s="2" t="s">
        <v>944</v>
      </c>
      <c r="C345" s="726" t="s">
        <v>1194</v>
      </c>
      <c r="D345" s="2">
        <v>2019</v>
      </c>
      <c r="E345" s="715">
        <v>2286.7066616807906</v>
      </c>
      <c r="F345" s="716">
        <v>0.57801029159519735</v>
      </c>
      <c r="G345" s="2" t="s">
        <v>937</v>
      </c>
      <c r="H345" s="2" t="s">
        <v>945</v>
      </c>
      <c r="I345" s="2" t="s">
        <v>514</v>
      </c>
    </row>
    <row r="346" spans="2:9">
      <c r="B346" s="2" t="s">
        <v>944</v>
      </c>
      <c r="C346" s="726" t="s">
        <v>1195</v>
      </c>
      <c r="D346" s="2">
        <v>2019</v>
      </c>
      <c r="E346" s="715">
        <v>18863.778296726956</v>
      </c>
      <c r="F346" s="716">
        <v>2.4771869639794168</v>
      </c>
      <c r="G346" s="2" t="s">
        <v>938</v>
      </c>
      <c r="H346" s="2" t="s">
        <v>945</v>
      </c>
      <c r="I346" s="2" t="s">
        <v>514</v>
      </c>
    </row>
    <row r="347" spans="2:9">
      <c r="B347" s="2" t="s">
        <v>944</v>
      </c>
      <c r="C347" s="726" t="s">
        <v>1196</v>
      </c>
      <c r="D347" s="2">
        <v>2019</v>
      </c>
      <c r="E347" s="715">
        <v>73517.752172649372</v>
      </c>
      <c r="F347" s="716">
        <v>20.46775728987993</v>
      </c>
      <c r="G347" s="2" t="s">
        <v>938</v>
      </c>
      <c r="H347" s="2" t="s">
        <v>945</v>
      </c>
      <c r="I347" s="2" t="s">
        <v>514</v>
      </c>
    </row>
    <row r="348" spans="2:9">
      <c r="B348" s="2" t="s">
        <v>944</v>
      </c>
      <c r="C348" s="726" t="s">
        <v>1197</v>
      </c>
      <c r="D348" s="2">
        <v>2019</v>
      </c>
      <c r="E348" s="715">
        <v>7983.5233740883432</v>
      </c>
      <c r="F348" s="716">
        <v>2.0230360205831905</v>
      </c>
      <c r="G348" s="2" t="s">
        <v>937</v>
      </c>
      <c r="H348" s="2" t="s">
        <v>945</v>
      </c>
      <c r="I348" s="2" t="s">
        <v>514</v>
      </c>
    </row>
    <row r="349" spans="2:9">
      <c r="B349" s="2" t="s">
        <v>944</v>
      </c>
      <c r="C349" s="726" t="s">
        <v>1198</v>
      </c>
      <c r="D349" s="2">
        <v>2019</v>
      </c>
      <c r="E349" s="715">
        <v>7015.2861989989979</v>
      </c>
      <c r="F349" s="716">
        <v>1.7030660377358491</v>
      </c>
      <c r="G349" s="2" t="s">
        <v>937</v>
      </c>
      <c r="H349" s="2" t="s">
        <v>945</v>
      </c>
      <c r="I349" s="2" t="s">
        <v>514</v>
      </c>
    </row>
    <row r="350" spans="2:9">
      <c r="B350" s="2" t="s">
        <v>944</v>
      </c>
      <c r="C350" s="726" t="s">
        <v>1199</v>
      </c>
      <c r="D350" s="2">
        <v>2019</v>
      </c>
      <c r="E350" s="715">
        <v>14177.758635236853</v>
      </c>
      <c r="F350" s="716">
        <v>4.3763636363636369</v>
      </c>
      <c r="G350" s="2" t="s">
        <v>937</v>
      </c>
      <c r="H350" s="2" t="s">
        <v>945</v>
      </c>
      <c r="I350" s="2" t="s">
        <v>514</v>
      </c>
    </row>
    <row r="351" spans="2:9">
      <c r="B351" s="2" t="s">
        <v>944</v>
      </c>
      <c r="C351" s="726" t="s">
        <v>1200</v>
      </c>
      <c r="D351" s="2">
        <v>2019</v>
      </c>
      <c r="E351" s="715">
        <v>293616.15001768467</v>
      </c>
      <c r="F351" s="716">
        <v>66.987264150943403</v>
      </c>
      <c r="G351" s="2" t="s">
        <v>938</v>
      </c>
      <c r="H351" s="2" t="s">
        <v>945</v>
      </c>
      <c r="I351" s="2" t="s">
        <v>514</v>
      </c>
    </row>
    <row r="352" spans="2:9">
      <c r="B352" s="2" t="s">
        <v>944</v>
      </c>
      <c r="C352" s="726" t="s">
        <v>1201</v>
      </c>
      <c r="D352" s="2">
        <v>2019</v>
      </c>
      <c r="E352" s="715">
        <v>17624.221913233454</v>
      </c>
      <c r="F352" s="716">
        <v>4.8511578044596915</v>
      </c>
      <c r="G352" s="2" t="s">
        <v>937</v>
      </c>
      <c r="H352" s="2" t="s">
        <v>945</v>
      </c>
      <c r="I352" s="2" t="s">
        <v>514</v>
      </c>
    </row>
    <row r="353" spans="2:9">
      <c r="B353" s="2" t="s">
        <v>944</v>
      </c>
      <c r="C353" s="726" t="s">
        <v>1202</v>
      </c>
      <c r="D353" s="2">
        <v>2019</v>
      </c>
      <c r="E353" s="715">
        <v>75111.974188043736</v>
      </c>
      <c r="F353" s="716">
        <v>19.033053173241857</v>
      </c>
      <c r="G353" s="2" t="s">
        <v>938</v>
      </c>
      <c r="H353" s="2" t="s">
        <v>945</v>
      </c>
      <c r="I353" s="2" t="s">
        <v>514</v>
      </c>
    </row>
    <row r="354" spans="2:9">
      <c r="B354" s="2" t="s">
        <v>944</v>
      </c>
      <c r="C354" s="726" t="s">
        <v>1203</v>
      </c>
      <c r="D354" s="2">
        <v>2019</v>
      </c>
      <c r="E354" s="715">
        <v>44634.669774723145</v>
      </c>
      <c r="F354" s="716">
        <v>7.0909476843910815</v>
      </c>
      <c r="G354" s="2" t="s">
        <v>938</v>
      </c>
      <c r="H354" s="2" t="s">
        <v>945</v>
      </c>
      <c r="I354" s="2" t="s">
        <v>514</v>
      </c>
    </row>
    <row r="355" spans="2:9">
      <c r="B355" s="2" t="s">
        <v>944</v>
      </c>
      <c r="C355" s="726" t="s">
        <v>1204</v>
      </c>
      <c r="D355" s="2">
        <v>2019</v>
      </c>
      <c r="E355" s="715">
        <v>2103.1671971720957</v>
      </c>
      <c r="F355" s="716">
        <v>3.437096912521441</v>
      </c>
      <c r="G355" s="2" t="s">
        <v>937</v>
      </c>
      <c r="H355" s="2" t="s">
        <v>945</v>
      </c>
      <c r="I355" s="2" t="s">
        <v>514</v>
      </c>
    </row>
    <row r="356" spans="2:9">
      <c r="B356" s="2" t="s">
        <v>944</v>
      </c>
      <c r="C356" s="726" t="s">
        <v>1205</v>
      </c>
      <c r="D356" s="2">
        <v>2019</v>
      </c>
      <c r="E356" s="715">
        <v>379493.11279799923</v>
      </c>
      <c r="F356" s="716">
        <v>49.853387650085764</v>
      </c>
      <c r="G356" s="2" t="s">
        <v>937</v>
      </c>
      <c r="H356" s="2" t="s">
        <v>945</v>
      </c>
      <c r="I356" s="2" t="s">
        <v>514</v>
      </c>
    </row>
    <row r="357" spans="2:9">
      <c r="B357" s="2" t="s">
        <v>944</v>
      </c>
      <c r="C357" s="726" t="s">
        <v>1206</v>
      </c>
      <c r="D357" s="2">
        <v>2019</v>
      </c>
      <c r="E357" s="715">
        <v>129718.06820365955</v>
      </c>
      <c r="F357" s="716">
        <v>18.000891938250433</v>
      </c>
      <c r="G357" s="2" t="s">
        <v>938</v>
      </c>
      <c r="H357" s="2" t="s">
        <v>945</v>
      </c>
      <c r="I357" s="2" t="s">
        <v>514</v>
      </c>
    </row>
    <row r="358" spans="2:9">
      <c r="B358" s="2" t="s">
        <v>944</v>
      </c>
      <c r="C358" s="726" t="s">
        <v>1207</v>
      </c>
      <c r="D358" s="2">
        <v>2019</v>
      </c>
      <c r="E358" s="715">
        <v>12980.762127571452</v>
      </c>
      <c r="F358" s="716">
        <v>3.5299914236706691</v>
      </c>
      <c r="G358" s="2" t="s">
        <v>938</v>
      </c>
      <c r="H358" s="2" t="s">
        <v>945</v>
      </c>
      <c r="I358" s="2" t="s">
        <v>514</v>
      </c>
    </row>
    <row r="359" spans="2:9">
      <c r="B359" s="2" t="s">
        <v>944</v>
      </c>
      <c r="C359" s="726" t="s">
        <v>1208</v>
      </c>
      <c r="D359" s="2">
        <v>2019</v>
      </c>
      <c r="E359" s="715">
        <v>1184.5832105488703</v>
      </c>
      <c r="F359" s="716">
        <v>0.29932675814751286</v>
      </c>
      <c r="G359" s="2" t="s">
        <v>937</v>
      </c>
      <c r="H359" s="2" t="s">
        <v>945</v>
      </c>
      <c r="I359" s="2" t="s">
        <v>514</v>
      </c>
    </row>
    <row r="360" spans="2:9">
      <c r="B360" s="2" t="s">
        <v>944</v>
      </c>
      <c r="C360" s="726" t="s">
        <v>1209</v>
      </c>
      <c r="D360" s="2">
        <v>2019</v>
      </c>
      <c r="E360" s="715">
        <v>2420.5929377233651</v>
      </c>
      <c r="F360" s="716">
        <v>0.67090480274442543</v>
      </c>
      <c r="G360" s="2" t="s">
        <v>937</v>
      </c>
      <c r="H360" s="2" t="s">
        <v>945</v>
      </c>
      <c r="I360" s="2" t="s">
        <v>514</v>
      </c>
    </row>
    <row r="361" spans="2:9">
      <c r="B361" s="2" t="s">
        <v>944</v>
      </c>
      <c r="C361" s="726" t="s">
        <v>1210</v>
      </c>
      <c r="D361" s="2">
        <v>2019</v>
      </c>
      <c r="E361" s="715">
        <v>5468.9440439112514</v>
      </c>
      <c r="F361" s="716">
        <v>1.3830960548885078</v>
      </c>
      <c r="G361" s="2" t="s">
        <v>938</v>
      </c>
      <c r="H361" s="2" t="s">
        <v>945</v>
      </c>
      <c r="I361" s="2" t="s">
        <v>514</v>
      </c>
    </row>
    <row r="362" spans="2:9">
      <c r="B362" s="2" t="s">
        <v>944</v>
      </c>
      <c r="C362" s="726" t="s">
        <v>1211</v>
      </c>
      <c r="D362" s="2">
        <v>2019</v>
      </c>
      <c r="E362" s="715">
        <v>79627.754346221438</v>
      </c>
      <c r="F362" s="716">
        <v>20.261325042881648</v>
      </c>
      <c r="G362" s="2" t="s">
        <v>938</v>
      </c>
      <c r="H362" s="2" t="s">
        <v>945</v>
      </c>
      <c r="I362" s="2" t="s">
        <v>514</v>
      </c>
    </row>
    <row r="363" spans="2:9">
      <c r="B363" s="2" t="s">
        <v>944</v>
      </c>
      <c r="C363" s="726" t="s">
        <v>1212</v>
      </c>
      <c r="D363" s="2">
        <v>2019</v>
      </c>
      <c r="E363" s="715">
        <v>14138.745415727757</v>
      </c>
      <c r="F363" s="716">
        <v>7.2251286449399661</v>
      </c>
      <c r="G363" s="2" t="s">
        <v>937</v>
      </c>
      <c r="H363" s="2" t="s">
        <v>945</v>
      </c>
      <c r="I363" s="2" t="s">
        <v>514</v>
      </c>
    </row>
    <row r="364" spans="2:9">
      <c r="B364" s="2" t="s">
        <v>944</v>
      </c>
      <c r="C364" s="726" t="s">
        <v>1213</v>
      </c>
      <c r="D364" s="2">
        <v>2019</v>
      </c>
      <c r="E364" s="715">
        <v>20683.212988378364</v>
      </c>
      <c r="F364" s="716">
        <v>5.0575900514579768</v>
      </c>
      <c r="G364" s="2" t="s">
        <v>940</v>
      </c>
      <c r="H364" s="2" t="s">
        <v>945</v>
      </c>
      <c r="I364" s="2" t="s">
        <v>514</v>
      </c>
    </row>
    <row r="365" spans="2:9">
      <c r="B365" s="2" t="s">
        <v>944</v>
      </c>
      <c r="C365" s="726" t="s">
        <v>1214</v>
      </c>
      <c r="D365" s="2">
        <v>2019</v>
      </c>
      <c r="E365" s="715">
        <v>464.61197779012571</v>
      </c>
      <c r="F365" s="716">
        <v>0.59865351629502572</v>
      </c>
      <c r="G365" s="2" t="s">
        <v>937</v>
      </c>
      <c r="H365" s="2" t="s">
        <v>945</v>
      </c>
      <c r="I365" s="2" t="s">
        <v>514</v>
      </c>
    </row>
    <row r="366" spans="2:9">
      <c r="B366" s="2" t="s">
        <v>955</v>
      </c>
      <c r="C366" s="726" t="s">
        <v>1215</v>
      </c>
      <c r="D366" s="2">
        <v>2020</v>
      </c>
      <c r="E366" s="715">
        <v>32520.282436257567</v>
      </c>
      <c r="F366" s="716">
        <v>7.325055248618785</v>
      </c>
      <c r="G366" s="2" t="s">
        <v>936</v>
      </c>
      <c r="H366" s="2" t="s">
        <v>945</v>
      </c>
      <c r="I366" s="2" t="s">
        <v>514</v>
      </c>
    </row>
    <row r="367" spans="2:9">
      <c r="B367" s="2" t="s">
        <v>955</v>
      </c>
      <c r="C367" s="726" t="s">
        <v>1216</v>
      </c>
      <c r="D367" s="2">
        <v>2020</v>
      </c>
      <c r="E367" s="715">
        <v>82131.298686793089</v>
      </c>
      <c r="F367" s="716">
        <v>93.024198895027624</v>
      </c>
      <c r="G367" s="2" t="s">
        <v>936</v>
      </c>
      <c r="H367" s="2" t="s">
        <v>945</v>
      </c>
      <c r="I367" s="2" t="s">
        <v>514</v>
      </c>
    </row>
    <row r="368" spans="2:9">
      <c r="B368" s="2" t="s">
        <v>951</v>
      </c>
      <c r="C368" s="726" t="s">
        <v>1217</v>
      </c>
      <c r="D368" s="2">
        <v>2020</v>
      </c>
      <c r="E368" s="715">
        <v>1294671.422690897</v>
      </c>
      <c r="F368" s="716">
        <v>1.0321612349914238E-10</v>
      </c>
      <c r="G368" s="2" t="s">
        <v>163</v>
      </c>
      <c r="H368" s="2" t="s">
        <v>945</v>
      </c>
      <c r="I368" s="2" t="s">
        <v>514</v>
      </c>
    </row>
    <row r="369" spans="2:9">
      <c r="B369" s="2" t="s">
        <v>944</v>
      </c>
      <c r="C369" s="726" t="s">
        <v>1218</v>
      </c>
      <c r="D369" s="2">
        <v>2020</v>
      </c>
      <c r="E369" s="715">
        <v>414698.99674863805</v>
      </c>
      <c r="F369" s="716">
        <v>0</v>
      </c>
      <c r="G369" s="2" t="s">
        <v>937</v>
      </c>
      <c r="H369" s="2" t="s">
        <v>945</v>
      </c>
      <c r="I369" s="2" t="s">
        <v>514</v>
      </c>
    </row>
    <row r="370" spans="2:9">
      <c r="B370" s="2" t="s">
        <v>944</v>
      </c>
      <c r="C370" s="726" t="s">
        <v>1219</v>
      </c>
      <c r="D370" s="2">
        <v>2020</v>
      </c>
      <c r="E370" s="715">
        <v>19620.102756755539</v>
      </c>
      <c r="F370" s="716">
        <v>5.0575900514579768</v>
      </c>
      <c r="G370" s="2" t="s">
        <v>938</v>
      </c>
      <c r="H370" s="2" t="s">
        <v>945</v>
      </c>
      <c r="I370" s="2" t="s">
        <v>514</v>
      </c>
    </row>
    <row r="371" spans="2:9">
      <c r="B371" s="2" t="s">
        <v>944</v>
      </c>
      <c r="C371" s="726" t="s">
        <v>1220</v>
      </c>
      <c r="D371" s="2">
        <v>2020</v>
      </c>
      <c r="E371" s="715">
        <v>11171.967404877068</v>
      </c>
      <c r="F371" s="716">
        <v>0</v>
      </c>
      <c r="G371" s="2" t="s">
        <v>938</v>
      </c>
      <c r="H371" s="2" t="s">
        <v>945</v>
      </c>
      <c r="I371" s="2" t="s">
        <v>514</v>
      </c>
    </row>
    <row r="372" spans="2:9">
      <c r="B372" s="2" t="s">
        <v>944</v>
      </c>
      <c r="C372" s="726" t="s">
        <v>1221</v>
      </c>
      <c r="D372" s="2">
        <v>2020</v>
      </c>
      <c r="E372" s="715">
        <v>961533.99464641977</v>
      </c>
      <c r="F372" s="716">
        <v>148.42478559176675</v>
      </c>
      <c r="G372" s="2" t="s">
        <v>940</v>
      </c>
      <c r="H372" s="2" t="s">
        <v>945</v>
      </c>
      <c r="I372" s="2" t="s">
        <v>514</v>
      </c>
    </row>
    <row r="373" spans="2:9">
      <c r="B373" s="2" t="s">
        <v>944</v>
      </c>
      <c r="C373" s="726" t="s">
        <v>1222</v>
      </c>
      <c r="D373" s="2">
        <v>2020</v>
      </c>
      <c r="E373" s="715">
        <v>2654.6722547779323</v>
      </c>
      <c r="F373" s="716">
        <v>9.8984262435677532</v>
      </c>
      <c r="G373" s="2" t="s">
        <v>937</v>
      </c>
      <c r="H373" s="2" t="s">
        <v>945</v>
      </c>
      <c r="I373" s="2" t="s">
        <v>514</v>
      </c>
    </row>
    <row r="374" spans="2:9">
      <c r="B374" s="2" t="s">
        <v>944</v>
      </c>
      <c r="C374" s="726" t="s">
        <v>1223</v>
      </c>
      <c r="D374" s="2">
        <v>2020</v>
      </c>
      <c r="E374" s="715">
        <v>201470.47219352241</v>
      </c>
      <c r="F374" s="716">
        <v>35.568276157804462</v>
      </c>
      <c r="G374" s="2" t="s">
        <v>938</v>
      </c>
      <c r="H374" s="2" t="s">
        <v>945</v>
      </c>
      <c r="I374" s="2" t="s">
        <v>514</v>
      </c>
    </row>
    <row r="375" spans="2:9">
      <c r="B375" s="2" t="s">
        <v>944</v>
      </c>
      <c r="C375" s="726" t="s">
        <v>1224</v>
      </c>
      <c r="D375" s="2">
        <v>2020</v>
      </c>
      <c r="E375" s="715">
        <v>329871.84423875</v>
      </c>
      <c r="F375" s="716">
        <v>67.503344768439121</v>
      </c>
      <c r="G375" s="2" t="s">
        <v>938</v>
      </c>
      <c r="H375" s="2" t="s">
        <v>945</v>
      </c>
      <c r="I375" s="2" t="s">
        <v>514</v>
      </c>
    </row>
    <row r="376" spans="2:9">
      <c r="B376" s="2" t="s">
        <v>944</v>
      </c>
      <c r="C376" s="726" t="s">
        <v>1225</v>
      </c>
      <c r="D376" s="2">
        <v>2020</v>
      </c>
      <c r="E376" s="715">
        <v>30989.796251417338</v>
      </c>
      <c r="F376" s="716">
        <v>5.9865351629502577</v>
      </c>
      <c r="G376" s="2" t="s">
        <v>939</v>
      </c>
      <c r="H376" s="2" t="s">
        <v>945</v>
      </c>
      <c r="I376" s="2" t="s">
        <v>514</v>
      </c>
    </row>
    <row r="377" spans="2:9">
      <c r="B377" s="2" t="s">
        <v>944</v>
      </c>
      <c r="C377" s="726" t="s">
        <v>1226</v>
      </c>
      <c r="D377" s="2">
        <v>2020</v>
      </c>
      <c r="E377" s="715">
        <v>117475.01059044189</v>
      </c>
      <c r="F377" s="716">
        <v>18.971123499142369</v>
      </c>
      <c r="G377" s="2" t="s">
        <v>938</v>
      </c>
      <c r="H377" s="2" t="s">
        <v>945</v>
      </c>
      <c r="I377" s="2" t="s">
        <v>514</v>
      </c>
    </row>
    <row r="378" spans="2:9">
      <c r="B378" s="2" t="s">
        <v>944</v>
      </c>
      <c r="C378" s="726" t="s">
        <v>1227</v>
      </c>
      <c r="D378" s="2">
        <v>2020</v>
      </c>
      <c r="E378" s="715">
        <v>30280.464987615618</v>
      </c>
      <c r="F378" s="716">
        <v>4.8098713550600349</v>
      </c>
      <c r="G378" s="2" t="s">
        <v>940</v>
      </c>
      <c r="H378" s="2" t="s">
        <v>945</v>
      </c>
      <c r="I378" s="2" t="s">
        <v>514</v>
      </c>
    </row>
    <row r="379" spans="2:9">
      <c r="B379" s="2" t="s">
        <v>944</v>
      </c>
      <c r="C379" s="726" t="s">
        <v>1228</v>
      </c>
      <c r="D379" s="2">
        <v>2020</v>
      </c>
      <c r="E379" s="715">
        <v>44383.743840153293</v>
      </c>
      <c r="F379" s="716">
        <v>5.8833190394511155</v>
      </c>
      <c r="G379" s="2" t="s">
        <v>940</v>
      </c>
      <c r="H379" s="2" t="s">
        <v>945</v>
      </c>
      <c r="I379" s="2" t="s">
        <v>514</v>
      </c>
    </row>
    <row r="380" spans="2:9">
      <c r="B380" s="2" t="s">
        <v>944</v>
      </c>
      <c r="C380" s="726" t="s">
        <v>1229</v>
      </c>
      <c r="D380" s="2">
        <v>2020</v>
      </c>
      <c r="E380" s="715">
        <v>3939.4485063387951</v>
      </c>
      <c r="F380" s="716">
        <v>1.0011963979416809</v>
      </c>
      <c r="G380" s="2" t="s">
        <v>938</v>
      </c>
      <c r="H380" s="2" t="s">
        <v>945</v>
      </c>
      <c r="I380" s="2" t="s">
        <v>514</v>
      </c>
    </row>
    <row r="381" spans="2:9">
      <c r="B381" s="2" t="s">
        <v>944</v>
      </c>
      <c r="C381" s="726" t="s">
        <v>1230</v>
      </c>
      <c r="D381" s="2">
        <v>2020</v>
      </c>
      <c r="E381" s="715">
        <v>9277.1662664467276</v>
      </c>
      <c r="F381" s="716">
        <v>2.3533276157804459</v>
      </c>
      <c r="G381" s="2" t="s">
        <v>938</v>
      </c>
      <c r="H381" s="2" t="s">
        <v>945</v>
      </c>
      <c r="I381" s="2" t="s">
        <v>514</v>
      </c>
    </row>
    <row r="382" spans="2:9">
      <c r="B382" s="2" t="s">
        <v>944</v>
      </c>
      <c r="C382" s="726" t="s">
        <v>1231</v>
      </c>
      <c r="D382" s="2">
        <v>2020</v>
      </c>
      <c r="E382" s="715">
        <v>3588.3295307569442</v>
      </c>
      <c r="F382" s="716">
        <v>0</v>
      </c>
      <c r="G382" s="2" t="s">
        <v>937</v>
      </c>
      <c r="H382" s="2" t="s">
        <v>945</v>
      </c>
      <c r="I382" s="2" t="s">
        <v>514</v>
      </c>
    </row>
    <row r="383" spans="2:9">
      <c r="B383" s="2" t="s">
        <v>958</v>
      </c>
      <c r="C383" s="726" t="s">
        <v>1232</v>
      </c>
      <c r="D383" s="2">
        <v>2021</v>
      </c>
      <c r="E383" s="715">
        <v>1370425.9859230318</v>
      </c>
      <c r="F383" s="716">
        <v>144.69651741293532</v>
      </c>
      <c r="G383" s="2" t="s">
        <v>938</v>
      </c>
      <c r="H383" s="2" t="s">
        <v>945</v>
      </c>
      <c r="I383" s="2" t="s">
        <v>514</v>
      </c>
    </row>
    <row r="384" spans="2:9">
      <c r="B384" s="2" t="s">
        <v>958</v>
      </c>
      <c r="C384" s="726" t="s">
        <v>1233</v>
      </c>
      <c r="D384" s="2">
        <v>2021</v>
      </c>
      <c r="E384" s="715">
        <v>2602691.9021014143</v>
      </c>
      <c r="F384" s="716">
        <v>274.35963041933189</v>
      </c>
      <c r="G384" s="2" t="s">
        <v>938</v>
      </c>
      <c r="H384" s="2" t="s">
        <v>945</v>
      </c>
      <c r="I384" s="2" t="s">
        <v>514</v>
      </c>
    </row>
    <row r="385" spans="2:23">
      <c r="B385" s="2" t="s">
        <v>944</v>
      </c>
      <c r="C385" s="726" t="s">
        <v>1234</v>
      </c>
      <c r="D385" s="2">
        <v>2017</v>
      </c>
      <c r="E385" s="715">
        <v>120101.30959466775</v>
      </c>
      <c r="F385" s="716">
        <v>16.308147512864497</v>
      </c>
      <c r="G385" s="2" t="s">
        <v>938</v>
      </c>
      <c r="H385" s="2" t="s">
        <v>945</v>
      </c>
      <c r="I385" s="2" t="s">
        <v>514</v>
      </c>
    </row>
    <row r="386" spans="2:23">
      <c r="B386" s="2" t="s">
        <v>944</v>
      </c>
      <c r="C386" s="726" t="s">
        <v>1235</v>
      </c>
      <c r="D386" s="2">
        <v>2019</v>
      </c>
      <c r="E386" s="715">
        <v>617754.82431675727</v>
      </c>
      <c r="F386" s="716">
        <v>82.087783018867938</v>
      </c>
      <c r="G386" s="2" t="s">
        <v>938</v>
      </c>
      <c r="H386" s="2" t="s">
        <v>945</v>
      </c>
      <c r="I386" s="2" t="s">
        <v>514</v>
      </c>
    </row>
    <row r="387" spans="2:23">
      <c r="B387" s="2" t="s">
        <v>944</v>
      </c>
      <c r="C387" s="726" t="s">
        <v>1236</v>
      </c>
      <c r="D387" s="2">
        <v>2019</v>
      </c>
      <c r="E387" s="715">
        <v>63505.541384088123</v>
      </c>
      <c r="F387" s="716">
        <v>8.4430789022298462</v>
      </c>
      <c r="G387" s="2" t="s">
        <v>938</v>
      </c>
      <c r="H387" s="2" t="s">
        <v>945</v>
      </c>
      <c r="I387" s="2" t="s">
        <v>514</v>
      </c>
    </row>
    <row r="388" spans="2:23">
      <c r="B388" s="2" t="s">
        <v>944</v>
      </c>
      <c r="C388" s="726" t="s">
        <v>1237</v>
      </c>
      <c r="D388" s="2">
        <v>2019</v>
      </c>
      <c r="E388" s="715">
        <v>95318.161901515457</v>
      </c>
      <c r="F388" s="716">
        <v>12.664618353344769</v>
      </c>
      <c r="G388" s="2" t="s">
        <v>938</v>
      </c>
      <c r="H388" s="2" t="s">
        <v>945</v>
      </c>
      <c r="I388" s="2" t="s">
        <v>514</v>
      </c>
    </row>
    <row r="389" spans="2:23">
      <c r="B389" s="2" t="s">
        <v>944</v>
      </c>
      <c r="C389" s="726" t="s">
        <v>1238</v>
      </c>
      <c r="D389" s="2">
        <v>2019</v>
      </c>
      <c r="E389" s="715">
        <v>11248.220515735753</v>
      </c>
      <c r="F389" s="716">
        <v>3.0964837049742711</v>
      </c>
      <c r="G389" s="2" t="s">
        <v>938</v>
      </c>
      <c r="H389" s="2" t="s">
        <v>945</v>
      </c>
      <c r="I389" s="2" t="s">
        <v>514</v>
      </c>
    </row>
    <row r="390" spans="2:23">
      <c r="B390" s="2" t="s">
        <v>944</v>
      </c>
      <c r="C390" s="726" t="s">
        <v>1239</v>
      </c>
      <c r="D390" s="2">
        <v>2019</v>
      </c>
      <c r="E390" s="715">
        <v>21748.096548160695</v>
      </c>
      <c r="F390" s="716">
        <v>0</v>
      </c>
      <c r="G390" s="2" t="s">
        <v>938</v>
      </c>
      <c r="H390" s="2" t="s">
        <v>945</v>
      </c>
      <c r="I390" s="2" t="s">
        <v>514</v>
      </c>
    </row>
    <row r="391" spans="2:23">
      <c r="B391" s="2" t="s">
        <v>944</v>
      </c>
      <c r="C391" s="726" t="s">
        <v>1240</v>
      </c>
      <c r="D391" s="2">
        <v>2019</v>
      </c>
      <c r="E391" s="715">
        <v>50976.977937190262</v>
      </c>
      <c r="F391" s="716">
        <v>6.8122641509433963</v>
      </c>
      <c r="G391" s="2" t="s">
        <v>938</v>
      </c>
      <c r="H391" s="2" t="s">
        <v>945</v>
      </c>
      <c r="I391" s="2" t="s">
        <v>514</v>
      </c>
    </row>
    <row r="392" spans="2:23">
      <c r="B392" s="2" t="s">
        <v>944</v>
      </c>
      <c r="C392" s="726" t="s">
        <v>1241</v>
      </c>
      <c r="D392" s="2">
        <v>2021</v>
      </c>
      <c r="E392" s="715">
        <v>169538.15202532854</v>
      </c>
      <c r="F392" s="716">
        <v>47.324592624356782</v>
      </c>
      <c r="G392" s="2" t="s">
        <v>940</v>
      </c>
      <c r="H392" s="2" t="s">
        <v>945</v>
      </c>
      <c r="I392" s="2" t="s">
        <v>514</v>
      </c>
    </row>
    <row r="393" spans="2:23">
      <c r="E393" s="715"/>
      <c r="F393" s="716"/>
    </row>
    <row r="394" spans="2:23">
      <c r="E394" s="715"/>
      <c r="F394" s="716"/>
    </row>
    <row r="395" spans="2:23">
      <c r="E395" s="715"/>
      <c r="F395" s="716"/>
    </row>
    <row r="396" spans="2:23" ht="19.5">
      <c r="B396" s="1278" t="s">
        <v>1242</v>
      </c>
      <c r="C396" s="1278"/>
      <c r="D396" s="1278"/>
      <c r="E396" s="1278"/>
      <c r="F396" s="1278"/>
      <c r="G396" s="1278"/>
      <c r="H396" s="1278"/>
      <c r="I396" s="1278"/>
      <c r="J396" s="1278"/>
      <c r="N396" s="1278" t="s">
        <v>928</v>
      </c>
      <c r="O396" s="1278"/>
      <c r="P396" s="1278"/>
      <c r="Q396" s="1278"/>
      <c r="R396" s="1278"/>
      <c r="S396" s="1278"/>
      <c r="T396" s="1278"/>
      <c r="U396" s="1278"/>
    </row>
    <row r="397" spans="2:23" ht="60">
      <c r="B397" s="717" t="s">
        <v>300</v>
      </c>
      <c r="C397" s="717" t="s">
        <v>929</v>
      </c>
      <c r="D397" s="717" t="s">
        <v>930</v>
      </c>
      <c r="E397" s="718" t="s">
        <v>931</v>
      </c>
      <c r="F397" s="719" t="s">
        <v>932</v>
      </c>
      <c r="G397" s="717" t="s">
        <v>933</v>
      </c>
      <c r="H397" s="717"/>
      <c r="N397" s="739" t="s">
        <v>99</v>
      </c>
      <c r="O397" s="739" t="s">
        <v>300</v>
      </c>
      <c r="P397" s="740" t="s">
        <v>936</v>
      </c>
      <c r="Q397" s="740" t="s">
        <v>1243</v>
      </c>
      <c r="R397" s="740" t="s">
        <v>1244</v>
      </c>
      <c r="S397" s="740" t="s">
        <v>1245</v>
      </c>
      <c r="T397" s="740" t="s">
        <v>1246</v>
      </c>
      <c r="U397" s="740" t="s">
        <v>1247</v>
      </c>
      <c r="V397" s="740" t="s">
        <v>1248</v>
      </c>
      <c r="W397" s="740" t="s">
        <v>941</v>
      </c>
    </row>
    <row r="398" spans="2:23">
      <c r="B398" s="2" t="s">
        <v>944</v>
      </c>
      <c r="C398" s="2" t="s">
        <v>1249</v>
      </c>
      <c r="D398" s="2">
        <v>2015</v>
      </c>
      <c r="E398" s="715">
        <v>8619</v>
      </c>
      <c r="F398" s="716">
        <v>3.8</v>
      </c>
      <c r="G398" s="741" t="s">
        <v>1243</v>
      </c>
      <c r="H398" s="741"/>
      <c r="N398" s="742">
        <v>2012</v>
      </c>
      <c r="O398" s="743" t="s">
        <v>944</v>
      </c>
      <c r="P398" s="744">
        <f t="shared" ref="P398:U429" si="5">IFERROR(SUMIFS($E$398:$E$3263,$B$398:$B$3263,$O398,$D$398:$D$3263,$N398,$G$398:$G$3263,P$397)/SUMIFS($E$398:$E$3263,$B$398:$B$3263,$O398,$D$398:$D$3263,$N398),0)</f>
        <v>1.1903987180223606E-3</v>
      </c>
      <c r="Q398" s="744">
        <f t="shared" si="5"/>
        <v>8.8360496589591844E-2</v>
      </c>
      <c r="R398" s="744">
        <f t="shared" ref="R398:V413" si="6">IFERROR(SUMIFS($E$398:$E$3263,$B$398:$B$3263,$O398,$D$398:$D$3263,$N398,$G$398:$G$3263,R$397)/SUMIFS($E$398:$E$3263,$B$398:$B$3263,$O398,$D$398:$D$3263,$N398),0)</f>
        <v>0.8660621418629616</v>
      </c>
      <c r="S398" s="744">
        <f t="shared" si="6"/>
        <v>1.7238545933358953E-3</v>
      </c>
      <c r="T398" s="744">
        <f t="shared" si="6"/>
        <v>4.266310823608771E-2</v>
      </c>
      <c r="U398" s="744">
        <f t="shared" si="5"/>
        <v>0</v>
      </c>
      <c r="V398" s="744">
        <f t="shared" si="6"/>
        <v>0</v>
      </c>
      <c r="W398" s="745">
        <f t="shared" ref="W398:W429" si="7">SUM(P398:V398)</f>
        <v>0.99999999999999933</v>
      </c>
    </row>
    <row r="399" spans="2:23">
      <c r="B399" s="2" t="s">
        <v>944</v>
      </c>
      <c r="C399" s="2" t="s">
        <v>1250</v>
      </c>
      <c r="D399" s="2">
        <v>2015</v>
      </c>
      <c r="E399" s="715">
        <v>393762</v>
      </c>
      <c r="F399" s="716">
        <v>48</v>
      </c>
      <c r="G399" s="741" t="s">
        <v>1246</v>
      </c>
      <c r="H399" s="741"/>
      <c r="N399" s="746">
        <v>2013</v>
      </c>
      <c r="O399" s="747"/>
      <c r="P399" s="748">
        <f t="shared" si="5"/>
        <v>0</v>
      </c>
      <c r="Q399" s="748">
        <f t="shared" si="5"/>
        <v>0</v>
      </c>
      <c r="R399" s="748">
        <f t="shared" si="6"/>
        <v>0</v>
      </c>
      <c r="S399" s="748">
        <f t="shared" si="6"/>
        <v>0</v>
      </c>
      <c r="T399" s="748">
        <f t="shared" si="6"/>
        <v>0</v>
      </c>
      <c r="U399" s="748">
        <f t="shared" si="5"/>
        <v>0</v>
      </c>
      <c r="V399" s="748">
        <f t="shared" si="6"/>
        <v>0</v>
      </c>
      <c r="W399" s="749">
        <f t="shared" si="7"/>
        <v>0</v>
      </c>
    </row>
    <row r="400" spans="2:23">
      <c r="B400" s="2" t="s">
        <v>944</v>
      </c>
      <c r="C400" s="2" t="s">
        <v>1250</v>
      </c>
      <c r="D400" s="2">
        <v>2015</v>
      </c>
      <c r="E400" s="715">
        <v>67397.34</v>
      </c>
      <c r="F400" s="716">
        <v>11.4</v>
      </c>
      <c r="G400" s="741" t="s">
        <v>1246</v>
      </c>
      <c r="H400" s="741"/>
      <c r="N400" s="750">
        <v>2013</v>
      </c>
      <c r="O400" s="751" t="s">
        <v>1251</v>
      </c>
      <c r="P400" s="752">
        <f t="shared" si="5"/>
        <v>0</v>
      </c>
      <c r="Q400" s="752">
        <f t="shared" si="5"/>
        <v>0</v>
      </c>
      <c r="R400" s="752">
        <f t="shared" si="6"/>
        <v>0.39140152429306108</v>
      </c>
      <c r="S400" s="752">
        <f t="shared" si="6"/>
        <v>0</v>
      </c>
      <c r="T400" s="752">
        <f t="shared" si="6"/>
        <v>0.60859847570693881</v>
      </c>
      <c r="U400" s="752">
        <f t="shared" si="5"/>
        <v>0</v>
      </c>
      <c r="V400" s="752">
        <f t="shared" si="6"/>
        <v>0</v>
      </c>
      <c r="W400" s="753">
        <f t="shared" si="7"/>
        <v>0.99999999999999989</v>
      </c>
    </row>
    <row r="401" spans="2:23">
      <c r="B401" s="2" t="s">
        <v>944</v>
      </c>
      <c r="C401" s="2" t="s">
        <v>1252</v>
      </c>
      <c r="D401" s="2">
        <v>2015</v>
      </c>
      <c r="E401" s="715">
        <v>9715.2000000000007</v>
      </c>
      <c r="F401" s="716">
        <v>2.024</v>
      </c>
      <c r="G401" s="741" t="s">
        <v>1244</v>
      </c>
      <c r="H401" s="741"/>
      <c r="N401" s="750">
        <v>2013</v>
      </c>
      <c r="O401" s="751" t="s">
        <v>1253</v>
      </c>
      <c r="P401" s="752">
        <f t="shared" si="5"/>
        <v>0</v>
      </c>
      <c r="Q401" s="752">
        <f t="shared" si="5"/>
        <v>1</v>
      </c>
      <c r="R401" s="752">
        <f t="shared" si="6"/>
        <v>0</v>
      </c>
      <c r="S401" s="752">
        <f t="shared" si="6"/>
        <v>0</v>
      </c>
      <c r="T401" s="752">
        <f t="shared" si="6"/>
        <v>0</v>
      </c>
      <c r="U401" s="752">
        <f t="shared" si="5"/>
        <v>0</v>
      </c>
      <c r="V401" s="752">
        <f t="shared" si="6"/>
        <v>0</v>
      </c>
      <c r="W401" s="753">
        <f t="shared" si="7"/>
        <v>1</v>
      </c>
    </row>
    <row r="402" spans="2:23">
      <c r="B402" s="2" t="s">
        <v>944</v>
      </c>
      <c r="C402" s="2" t="s">
        <v>1254</v>
      </c>
      <c r="D402" s="2">
        <v>2015</v>
      </c>
      <c r="E402" s="715">
        <v>57880</v>
      </c>
      <c r="F402" s="716">
        <v>23.2</v>
      </c>
      <c r="G402" s="741" t="s">
        <v>1244</v>
      </c>
      <c r="H402" s="741"/>
      <c r="N402" s="754">
        <v>2013</v>
      </c>
      <c r="O402" s="755" t="s">
        <v>944</v>
      </c>
      <c r="P402" s="756">
        <f t="shared" si="5"/>
        <v>2.5815234363651962E-4</v>
      </c>
      <c r="Q402" s="756">
        <f t="shared" si="5"/>
        <v>0.19497916128556475</v>
      </c>
      <c r="R402" s="756">
        <f t="shared" si="6"/>
        <v>0.67073405775086115</v>
      </c>
      <c r="S402" s="756">
        <f t="shared" si="6"/>
        <v>1.9311821961395397E-2</v>
      </c>
      <c r="T402" s="756">
        <f t="shared" si="6"/>
        <v>0.11471680665854221</v>
      </c>
      <c r="U402" s="756">
        <f t="shared" si="5"/>
        <v>0</v>
      </c>
      <c r="V402" s="756">
        <f t="shared" si="6"/>
        <v>0</v>
      </c>
      <c r="W402" s="757">
        <f t="shared" si="7"/>
        <v>1</v>
      </c>
    </row>
    <row r="403" spans="2:23">
      <c r="B403" s="2" t="s">
        <v>944</v>
      </c>
      <c r="C403" s="2" t="s">
        <v>1254</v>
      </c>
      <c r="D403" s="2">
        <v>2015</v>
      </c>
      <c r="E403" s="715">
        <v>5256</v>
      </c>
      <c r="F403" s="716">
        <v>0</v>
      </c>
      <c r="G403" s="741" t="s">
        <v>1244</v>
      </c>
      <c r="H403" s="741"/>
      <c r="N403" s="758">
        <v>2014</v>
      </c>
      <c r="O403" s="759" t="s">
        <v>1253</v>
      </c>
      <c r="P403" s="760">
        <f t="shared" si="5"/>
        <v>0</v>
      </c>
      <c r="Q403" s="760">
        <f t="shared" si="5"/>
        <v>0.24227053677782681</v>
      </c>
      <c r="R403" s="760">
        <f t="shared" si="6"/>
        <v>0.75772946322217327</v>
      </c>
      <c r="S403" s="760">
        <f t="shared" si="6"/>
        <v>0</v>
      </c>
      <c r="T403" s="760">
        <f t="shared" si="6"/>
        <v>0</v>
      </c>
      <c r="U403" s="760">
        <f t="shared" si="5"/>
        <v>0</v>
      </c>
      <c r="V403" s="760">
        <f t="shared" si="6"/>
        <v>0</v>
      </c>
      <c r="W403" s="761">
        <f t="shared" si="7"/>
        <v>1</v>
      </c>
    </row>
    <row r="404" spans="2:23">
      <c r="B404" s="2" t="s">
        <v>944</v>
      </c>
      <c r="C404" s="2" t="s">
        <v>1255</v>
      </c>
      <c r="D404" s="2">
        <v>2015</v>
      </c>
      <c r="E404" s="715">
        <v>27559</v>
      </c>
      <c r="F404" s="716">
        <v>15.8</v>
      </c>
      <c r="G404" s="741" t="s">
        <v>1244</v>
      </c>
      <c r="H404" s="741"/>
      <c r="N404" s="750">
        <v>2014</v>
      </c>
      <c r="O404" s="751" t="s">
        <v>944</v>
      </c>
      <c r="P404" s="752">
        <f t="shared" si="5"/>
        <v>1.057299926197422E-3</v>
      </c>
      <c r="Q404" s="752">
        <f t="shared" si="5"/>
        <v>0.1015152612083883</v>
      </c>
      <c r="R404" s="752">
        <f t="shared" si="6"/>
        <v>0.88033459033554562</v>
      </c>
      <c r="S404" s="752">
        <f t="shared" si="6"/>
        <v>5.9189915747370704E-4</v>
      </c>
      <c r="T404" s="752">
        <f t="shared" si="6"/>
        <v>1.6500949372395556E-2</v>
      </c>
      <c r="U404" s="752">
        <f t="shared" si="5"/>
        <v>0</v>
      </c>
      <c r="V404" s="752">
        <f t="shared" si="6"/>
        <v>0</v>
      </c>
      <c r="W404" s="753">
        <f t="shared" si="7"/>
        <v>1.0000000000000007</v>
      </c>
    </row>
    <row r="405" spans="2:23">
      <c r="B405" s="2" t="s">
        <v>944</v>
      </c>
      <c r="C405" s="2" t="s">
        <v>1256</v>
      </c>
      <c r="D405" s="2">
        <v>2015</v>
      </c>
      <c r="E405" s="715">
        <v>1006.472</v>
      </c>
      <c r="F405" s="716">
        <v>0.38800000000000001</v>
      </c>
      <c r="G405" s="741" t="s">
        <v>1244</v>
      </c>
      <c r="H405" s="741"/>
      <c r="N405" s="762">
        <v>2014</v>
      </c>
      <c r="O405" s="763" t="s">
        <v>1257</v>
      </c>
      <c r="P405" s="764">
        <f t="shared" si="5"/>
        <v>0</v>
      </c>
      <c r="Q405" s="764">
        <f t="shared" si="5"/>
        <v>0</v>
      </c>
      <c r="R405" s="764">
        <f t="shared" si="6"/>
        <v>0</v>
      </c>
      <c r="S405" s="764">
        <f t="shared" si="6"/>
        <v>0</v>
      </c>
      <c r="T405" s="764">
        <f t="shared" si="6"/>
        <v>0</v>
      </c>
      <c r="U405" s="764">
        <f t="shared" si="5"/>
        <v>0</v>
      </c>
      <c r="V405" s="764">
        <f t="shared" si="6"/>
        <v>1</v>
      </c>
      <c r="W405" s="765">
        <f t="shared" si="7"/>
        <v>1</v>
      </c>
    </row>
    <row r="406" spans="2:23">
      <c r="B406" s="2" t="s">
        <v>944</v>
      </c>
      <c r="C406" s="2" t="s">
        <v>1258</v>
      </c>
      <c r="D406" s="2">
        <v>2015</v>
      </c>
      <c r="E406" s="715">
        <v>26221.824000000001</v>
      </c>
      <c r="F406" s="716">
        <v>5.4720000000000004</v>
      </c>
      <c r="G406" s="741" t="s">
        <v>1243</v>
      </c>
      <c r="H406" s="741"/>
      <c r="N406" s="766">
        <v>2015</v>
      </c>
      <c r="O406" s="767" t="s">
        <v>944</v>
      </c>
      <c r="P406" s="768">
        <f t="shared" si="5"/>
        <v>6.9925461497898703E-3</v>
      </c>
      <c r="Q406" s="768">
        <f t="shared" si="5"/>
        <v>0.12447965824236444</v>
      </c>
      <c r="R406" s="768">
        <f t="shared" si="6"/>
        <v>0.76607125545943666</v>
      </c>
      <c r="S406" s="768">
        <f t="shared" si="6"/>
        <v>2.6956416471142112E-2</v>
      </c>
      <c r="T406" s="768">
        <f t="shared" si="6"/>
        <v>6.9139878529484763E-2</v>
      </c>
      <c r="U406" s="768">
        <f t="shared" si="5"/>
        <v>1.2681546952648278E-4</v>
      </c>
      <c r="V406" s="768">
        <f t="shared" si="6"/>
        <v>0</v>
      </c>
      <c r="W406" s="769">
        <f>SUM(P406:V406)</f>
        <v>0.99376657032174442</v>
      </c>
    </row>
    <row r="407" spans="2:23">
      <c r="B407" s="2" t="s">
        <v>944</v>
      </c>
      <c r="C407" s="2">
        <v>0</v>
      </c>
      <c r="D407" s="2">
        <v>2015</v>
      </c>
      <c r="E407" s="715">
        <v>3335.232</v>
      </c>
      <c r="F407" s="716">
        <v>0.69599999999999995</v>
      </c>
      <c r="G407" s="741" t="s">
        <v>1243</v>
      </c>
      <c r="H407" s="741"/>
      <c r="N407" s="770">
        <v>2016</v>
      </c>
      <c r="O407" s="771" t="s">
        <v>1259</v>
      </c>
      <c r="P407" s="772">
        <f t="shared" si="5"/>
        <v>0</v>
      </c>
      <c r="Q407" s="772">
        <f t="shared" si="5"/>
        <v>0.28571428571428581</v>
      </c>
      <c r="R407" s="772">
        <f t="shared" si="6"/>
        <v>0.57142857142857162</v>
      </c>
      <c r="S407" s="772">
        <f t="shared" si="6"/>
        <v>0.1428571428571429</v>
      </c>
      <c r="T407" s="772">
        <f t="shared" si="6"/>
        <v>0</v>
      </c>
      <c r="U407" s="772">
        <f t="shared" si="5"/>
        <v>0</v>
      </c>
      <c r="V407" s="772">
        <f t="shared" si="6"/>
        <v>0</v>
      </c>
      <c r="W407" s="773">
        <f t="shared" si="7"/>
        <v>1.0000000000000004</v>
      </c>
    </row>
    <row r="408" spans="2:23">
      <c r="B408" s="2" t="s">
        <v>944</v>
      </c>
      <c r="C408" s="2" t="s">
        <v>1260</v>
      </c>
      <c r="D408" s="2">
        <v>2015</v>
      </c>
      <c r="E408" s="715">
        <v>48750</v>
      </c>
      <c r="F408" s="716">
        <v>5.7</v>
      </c>
      <c r="G408" s="741" t="s">
        <v>1244</v>
      </c>
      <c r="H408" s="741"/>
      <c r="N408" s="774">
        <v>2016</v>
      </c>
      <c r="O408" s="775" t="s">
        <v>1261</v>
      </c>
      <c r="P408" s="776">
        <f t="shared" si="5"/>
        <v>0</v>
      </c>
      <c r="Q408" s="776">
        <f t="shared" si="5"/>
        <v>0</v>
      </c>
      <c r="R408" s="776">
        <f t="shared" si="6"/>
        <v>1</v>
      </c>
      <c r="S408" s="776">
        <f t="shared" si="6"/>
        <v>0</v>
      </c>
      <c r="T408" s="776">
        <f t="shared" si="6"/>
        <v>0</v>
      </c>
      <c r="U408" s="776">
        <f t="shared" si="5"/>
        <v>0</v>
      </c>
      <c r="V408" s="776">
        <f t="shared" si="6"/>
        <v>0</v>
      </c>
      <c r="W408" s="777">
        <f t="shared" si="7"/>
        <v>1</v>
      </c>
    </row>
    <row r="409" spans="2:23">
      <c r="B409" s="2" t="s">
        <v>944</v>
      </c>
      <c r="C409" s="2" t="s">
        <v>1262</v>
      </c>
      <c r="D409" s="2">
        <v>2015</v>
      </c>
      <c r="E409" s="715">
        <v>71297</v>
      </c>
      <c r="F409" s="716">
        <v>6.1</v>
      </c>
      <c r="G409" s="741" t="s">
        <v>1244</v>
      </c>
      <c r="H409" s="741"/>
      <c r="N409" s="774">
        <v>2016</v>
      </c>
      <c r="O409" s="775" t="s">
        <v>1251</v>
      </c>
      <c r="P409" s="776">
        <f t="shared" si="5"/>
        <v>0</v>
      </c>
      <c r="Q409" s="776">
        <f t="shared" si="5"/>
        <v>0</v>
      </c>
      <c r="R409" s="776">
        <f t="shared" si="6"/>
        <v>0</v>
      </c>
      <c r="S409" s="776">
        <f t="shared" si="6"/>
        <v>0</v>
      </c>
      <c r="T409" s="776">
        <f t="shared" si="6"/>
        <v>1</v>
      </c>
      <c r="U409" s="776">
        <f t="shared" si="5"/>
        <v>0</v>
      </c>
      <c r="V409" s="776">
        <f t="shared" si="6"/>
        <v>0</v>
      </c>
      <c r="W409" s="777">
        <f t="shared" si="7"/>
        <v>1</v>
      </c>
    </row>
    <row r="410" spans="2:23">
      <c r="B410" s="2" t="s">
        <v>944</v>
      </c>
      <c r="C410" s="2" t="s">
        <v>1263</v>
      </c>
      <c r="D410" s="2">
        <v>2015</v>
      </c>
      <c r="E410" s="715">
        <v>47243</v>
      </c>
      <c r="F410" s="716">
        <v>3.9</v>
      </c>
      <c r="G410" s="741" t="s">
        <v>1244</v>
      </c>
      <c r="H410" s="741"/>
      <c r="N410" s="774">
        <v>2016</v>
      </c>
      <c r="O410" s="775" t="s">
        <v>1264</v>
      </c>
      <c r="P410" s="776">
        <f t="shared" si="5"/>
        <v>0</v>
      </c>
      <c r="Q410" s="776">
        <f t="shared" si="5"/>
        <v>0</v>
      </c>
      <c r="R410" s="776">
        <f t="shared" si="6"/>
        <v>1</v>
      </c>
      <c r="S410" s="776">
        <f t="shared" si="6"/>
        <v>0</v>
      </c>
      <c r="T410" s="776">
        <f t="shared" si="6"/>
        <v>0</v>
      </c>
      <c r="U410" s="776">
        <f t="shared" si="5"/>
        <v>0</v>
      </c>
      <c r="V410" s="776">
        <f t="shared" si="6"/>
        <v>0</v>
      </c>
      <c r="W410" s="777">
        <f t="shared" si="7"/>
        <v>1</v>
      </c>
    </row>
    <row r="411" spans="2:23">
      <c r="B411" s="2" t="s">
        <v>944</v>
      </c>
      <c r="C411" s="2" t="s">
        <v>1265</v>
      </c>
      <c r="D411" s="2">
        <v>2015</v>
      </c>
      <c r="E411" s="715">
        <v>83801</v>
      </c>
      <c r="F411" s="716">
        <v>2.4700000000000002</v>
      </c>
      <c r="G411" s="741" t="s">
        <v>1244</v>
      </c>
      <c r="H411" s="741"/>
      <c r="N411" s="774">
        <v>2016</v>
      </c>
      <c r="O411" s="775" t="s">
        <v>1253</v>
      </c>
      <c r="P411" s="776">
        <f t="shared" si="5"/>
        <v>0</v>
      </c>
      <c r="Q411" s="776">
        <f t="shared" si="5"/>
        <v>0.10911568025686925</v>
      </c>
      <c r="R411" s="776">
        <f t="shared" si="6"/>
        <v>0.89088431974313087</v>
      </c>
      <c r="S411" s="776">
        <f t="shared" si="6"/>
        <v>0</v>
      </c>
      <c r="T411" s="776">
        <f t="shared" si="6"/>
        <v>0</v>
      </c>
      <c r="U411" s="776">
        <f t="shared" si="5"/>
        <v>0</v>
      </c>
      <c r="V411" s="776">
        <f t="shared" si="6"/>
        <v>0</v>
      </c>
      <c r="W411" s="777">
        <f t="shared" si="7"/>
        <v>1.0000000000000002</v>
      </c>
    </row>
    <row r="412" spans="2:23">
      <c r="B412" s="2" t="s">
        <v>944</v>
      </c>
      <c r="C412" s="2" t="s">
        <v>1266</v>
      </c>
      <c r="D412" s="2">
        <v>2015</v>
      </c>
      <c r="E412" s="715">
        <v>11965</v>
      </c>
      <c r="F412" s="716">
        <v>7.44</v>
      </c>
      <c r="G412" s="741" t="s">
        <v>1244</v>
      </c>
      <c r="H412" s="741"/>
      <c r="N412" s="774">
        <v>2016</v>
      </c>
      <c r="O412" s="775" t="s">
        <v>1267</v>
      </c>
      <c r="P412" s="776">
        <f t="shared" si="5"/>
        <v>0</v>
      </c>
      <c r="Q412" s="776">
        <f t="shared" si="5"/>
        <v>0</v>
      </c>
      <c r="R412" s="776">
        <f t="shared" si="6"/>
        <v>1</v>
      </c>
      <c r="S412" s="776">
        <f t="shared" si="6"/>
        <v>0</v>
      </c>
      <c r="T412" s="776">
        <f t="shared" si="6"/>
        <v>0</v>
      </c>
      <c r="U412" s="776">
        <f t="shared" si="5"/>
        <v>0</v>
      </c>
      <c r="V412" s="776">
        <f t="shared" si="6"/>
        <v>0</v>
      </c>
      <c r="W412" s="777">
        <f t="shared" si="7"/>
        <v>1</v>
      </c>
    </row>
    <row r="413" spans="2:23">
      <c r="B413" s="2" t="s">
        <v>944</v>
      </c>
      <c r="C413" s="2" t="s">
        <v>1268</v>
      </c>
      <c r="D413" s="2">
        <v>2015</v>
      </c>
      <c r="E413" s="715">
        <v>103904</v>
      </c>
      <c r="F413" s="716">
        <v>9.84</v>
      </c>
      <c r="G413" s="741" t="s">
        <v>1244</v>
      </c>
      <c r="H413" s="741"/>
      <c r="N413" s="774">
        <v>2016</v>
      </c>
      <c r="O413" s="775" t="s">
        <v>944</v>
      </c>
      <c r="P413" s="776">
        <f t="shared" si="5"/>
        <v>0</v>
      </c>
      <c r="Q413" s="776">
        <f t="shared" si="5"/>
        <v>0.19956006807363388</v>
      </c>
      <c r="R413" s="776">
        <f t="shared" si="6"/>
        <v>0.50902829668926464</v>
      </c>
      <c r="S413" s="776">
        <f t="shared" si="6"/>
        <v>5.1419341683478982E-2</v>
      </c>
      <c r="T413" s="776">
        <f t="shared" si="6"/>
        <v>0.23964667833113193</v>
      </c>
      <c r="U413" s="776">
        <f t="shared" si="5"/>
        <v>3.4561522249037461E-4</v>
      </c>
      <c r="V413" s="776">
        <f t="shared" si="6"/>
        <v>0</v>
      </c>
      <c r="W413" s="777">
        <f t="shared" si="7"/>
        <v>0.99999999999999978</v>
      </c>
    </row>
    <row r="414" spans="2:23">
      <c r="B414" s="2" t="s">
        <v>944</v>
      </c>
      <c r="C414" s="2" t="s">
        <v>1269</v>
      </c>
      <c r="D414" s="2">
        <v>2015</v>
      </c>
      <c r="E414" s="715">
        <v>979</v>
      </c>
      <c r="F414" s="716">
        <v>3</v>
      </c>
      <c r="G414" s="741" t="s">
        <v>1243</v>
      </c>
      <c r="H414" s="741"/>
      <c r="N414" s="774">
        <v>2016</v>
      </c>
      <c r="O414" s="775" t="s">
        <v>1270</v>
      </c>
      <c r="P414" s="776">
        <f t="shared" si="5"/>
        <v>0</v>
      </c>
      <c r="Q414" s="776">
        <f t="shared" si="5"/>
        <v>0.12315052379176095</v>
      </c>
      <c r="R414" s="776">
        <f t="shared" ref="R414:V429" si="8">IFERROR(SUMIFS($E$398:$E$3263,$B$398:$B$3263,$O414,$D$398:$D$3263,$N414,$G$398:$G$3263,R$397)/SUMIFS($E$398:$E$3263,$B$398:$B$3263,$O414,$D$398:$D$3263,$N414),0)</f>
        <v>0.83151657030205361</v>
      </c>
      <c r="S414" s="776">
        <f t="shared" si="8"/>
        <v>0</v>
      </c>
      <c r="T414" s="776">
        <f t="shared" si="8"/>
        <v>4.5332905906185349E-2</v>
      </c>
      <c r="U414" s="776">
        <f t="shared" si="5"/>
        <v>0</v>
      </c>
      <c r="V414" s="776">
        <f t="shared" si="8"/>
        <v>0</v>
      </c>
      <c r="W414" s="777">
        <f t="shared" si="7"/>
        <v>0.99999999999999989</v>
      </c>
    </row>
    <row r="415" spans="2:23">
      <c r="B415" s="2" t="s">
        <v>944</v>
      </c>
      <c r="C415" s="2" t="s">
        <v>1271</v>
      </c>
      <c r="D415" s="2">
        <v>2015</v>
      </c>
      <c r="E415" s="715">
        <v>16848.671999999999</v>
      </c>
      <c r="F415" s="716">
        <v>3.516</v>
      </c>
      <c r="G415" s="741" t="s">
        <v>1244</v>
      </c>
      <c r="H415" s="741"/>
      <c r="N415" s="774">
        <v>2016</v>
      </c>
      <c r="O415" s="775" t="s">
        <v>1272</v>
      </c>
      <c r="P415" s="776">
        <f t="shared" si="5"/>
        <v>0</v>
      </c>
      <c r="Q415" s="776">
        <f t="shared" si="5"/>
        <v>0.13799885559360553</v>
      </c>
      <c r="R415" s="776">
        <f t="shared" si="8"/>
        <v>0.86200114440639442</v>
      </c>
      <c r="S415" s="776">
        <f t="shared" si="8"/>
        <v>0</v>
      </c>
      <c r="T415" s="776">
        <f t="shared" si="8"/>
        <v>0</v>
      </c>
      <c r="U415" s="776">
        <f t="shared" si="5"/>
        <v>0</v>
      </c>
      <c r="V415" s="776">
        <f t="shared" si="8"/>
        <v>0</v>
      </c>
      <c r="W415" s="777">
        <f t="shared" si="7"/>
        <v>1</v>
      </c>
    </row>
    <row r="416" spans="2:23">
      <c r="B416" s="2" t="s">
        <v>944</v>
      </c>
      <c r="C416" s="2" t="s">
        <v>1273</v>
      </c>
      <c r="D416" s="2">
        <v>2015</v>
      </c>
      <c r="E416" s="715">
        <v>117123.728</v>
      </c>
      <c r="F416" s="716">
        <v>38.189</v>
      </c>
      <c r="G416" s="741" t="s">
        <v>1244</v>
      </c>
      <c r="H416" s="741"/>
      <c r="N416" s="774">
        <v>2016</v>
      </c>
      <c r="O416" s="775" t="s">
        <v>1257</v>
      </c>
      <c r="P416" s="776">
        <f t="shared" si="5"/>
        <v>0</v>
      </c>
      <c r="Q416" s="776">
        <f t="shared" si="5"/>
        <v>0</v>
      </c>
      <c r="R416" s="776">
        <f t="shared" si="8"/>
        <v>0</v>
      </c>
      <c r="S416" s="776">
        <f t="shared" si="8"/>
        <v>0</v>
      </c>
      <c r="T416" s="776">
        <f t="shared" si="8"/>
        <v>0</v>
      </c>
      <c r="U416" s="776">
        <f t="shared" si="5"/>
        <v>0</v>
      </c>
      <c r="V416" s="776">
        <f t="shared" si="8"/>
        <v>1</v>
      </c>
      <c r="W416" s="777">
        <f t="shared" si="7"/>
        <v>1</v>
      </c>
    </row>
    <row r="417" spans="2:23">
      <c r="B417" s="2" t="s">
        <v>944</v>
      </c>
      <c r="C417" s="2" t="s">
        <v>1274</v>
      </c>
      <c r="D417" s="2">
        <v>2015</v>
      </c>
      <c r="E417" s="715">
        <v>11828</v>
      </c>
      <c r="F417" s="716">
        <v>0</v>
      </c>
      <c r="G417" s="741" t="s">
        <v>1244</v>
      </c>
      <c r="H417" s="741"/>
      <c r="N417" s="762">
        <v>2016</v>
      </c>
      <c r="O417" s="763" t="s">
        <v>1275</v>
      </c>
      <c r="P417" s="764">
        <f t="shared" si="5"/>
        <v>0</v>
      </c>
      <c r="Q417" s="764">
        <f t="shared" si="5"/>
        <v>0</v>
      </c>
      <c r="R417" s="764">
        <f t="shared" si="8"/>
        <v>1</v>
      </c>
      <c r="S417" s="764">
        <f t="shared" si="8"/>
        <v>0</v>
      </c>
      <c r="T417" s="764">
        <f t="shared" si="8"/>
        <v>0</v>
      </c>
      <c r="U417" s="764">
        <f t="shared" si="5"/>
        <v>0</v>
      </c>
      <c r="V417" s="764">
        <f t="shared" si="8"/>
        <v>0</v>
      </c>
      <c r="W417" s="765">
        <f t="shared" si="7"/>
        <v>1</v>
      </c>
    </row>
    <row r="418" spans="2:23">
      <c r="B418" s="2" t="s">
        <v>944</v>
      </c>
      <c r="C418" s="2" t="s">
        <v>1276</v>
      </c>
      <c r="D418" s="2">
        <v>2015</v>
      </c>
      <c r="E418" s="715">
        <v>7510</v>
      </c>
      <c r="F418" s="716">
        <v>1.6</v>
      </c>
      <c r="G418" s="741" t="s">
        <v>1243</v>
      </c>
      <c r="H418" s="741"/>
      <c r="N418" s="778">
        <v>2017</v>
      </c>
      <c r="O418" s="779" t="s">
        <v>1259</v>
      </c>
      <c r="P418" s="780">
        <f t="shared" si="5"/>
        <v>0</v>
      </c>
      <c r="Q418" s="780">
        <f t="shared" si="5"/>
        <v>0.18181818181818182</v>
      </c>
      <c r="R418" s="780">
        <f t="shared" si="8"/>
        <v>0.72727272727272729</v>
      </c>
      <c r="S418" s="780">
        <f t="shared" si="8"/>
        <v>0</v>
      </c>
      <c r="T418" s="780">
        <f t="shared" si="8"/>
        <v>9.0909090909090912E-2</v>
      </c>
      <c r="U418" s="780">
        <f t="shared" si="5"/>
        <v>0</v>
      </c>
      <c r="V418" s="780">
        <f t="shared" si="8"/>
        <v>0</v>
      </c>
      <c r="W418" s="781">
        <f t="shared" si="7"/>
        <v>1</v>
      </c>
    </row>
    <row r="419" spans="2:23">
      <c r="B419" s="2" t="s">
        <v>944</v>
      </c>
      <c r="C419" s="2" t="s">
        <v>1277</v>
      </c>
      <c r="D419" s="2">
        <v>2015</v>
      </c>
      <c r="E419" s="715">
        <v>10230.736000000001</v>
      </c>
      <c r="F419" s="716">
        <v>3.944</v>
      </c>
      <c r="G419" s="741" t="s">
        <v>1243</v>
      </c>
      <c r="H419" s="741"/>
      <c r="N419" s="774">
        <v>2017</v>
      </c>
      <c r="O419" s="775" t="s">
        <v>1278</v>
      </c>
      <c r="P419" s="776">
        <f t="shared" si="5"/>
        <v>0</v>
      </c>
      <c r="Q419" s="776">
        <f t="shared" si="5"/>
        <v>0</v>
      </c>
      <c r="R419" s="776">
        <f t="shared" si="8"/>
        <v>0</v>
      </c>
      <c r="S419" s="776">
        <f t="shared" si="8"/>
        <v>0</v>
      </c>
      <c r="T419" s="776">
        <f t="shared" si="8"/>
        <v>0</v>
      </c>
      <c r="U419" s="776">
        <f t="shared" si="5"/>
        <v>0</v>
      </c>
      <c r="V419" s="776">
        <f t="shared" si="8"/>
        <v>0</v>
      </c>
      <c r="W419" s="777">
        <f t="shared" si="7"/>
        <v>0</v>
      </c>
    </row>
    <row r="420" spans="2:23">
      <c r="B420" s="2" t="s">
        <v>944</v>
      </c>
      <c r="C420" s="2" t="s">
        <v>1279</v>
      </c>
      <c r="D420" s="2">
        <v>2015</v>
      </c>
      <c r="E420" s="715">
        <v>40712</v>
      </c>
      <c r="F420" s="716">
        <v>11.5</v>
      </c>
      <c r="G420" s="741" t="s">
        <v>1243</v>
      </c>
      <c r="H420" s="741"/>
      <c r="N420" s="774">
        <v>2017</v>
      </c>
      <c r="O420" s="775" t="s">
        <v>1251</v>
      </c>
      <c r="P420" s="776">
        <f t="shared" si="5"/>
        <v>0</v>
      </c>
      <c r="Q420" s="776">
        <f t="shared" si="5"/>
        <v>0</v>
      </c>
      <c r="R420" s="776">
        <f t="shared" si="8"/>
        <v>5.4055420333659005E-3</v>
      </c>
      <c r="S420" s="776">
        <f t="shared" si="8"/>
        <v>0</v>
      </c>
      <c r="T420" s="776">
        <f t="shared" si="8"/>
        <v>0.99459445796663404</v>
      </c>
      <c r="U420" s="776">
        <f t="shared" si="5"/>
        <v>0</v>
      </c>
      <c r="V420" s="776">
        <f t="shared" si="8"/>
        <v>0</v>
      </c>
      <c r="W420" s="777">
        <f t="shared" si="7"/>
        <v>0.99999999999999989</v>
      </c>
    </row>
    <row r="421" spans="2:23">
      <c r="B421" s="2" t="s">
        <v>944</v>
      </c>
      <c r="C421" s="2" t="s">
        <v>1280</v>
      </c>
      <c r="D421" s="2">
        <v>2015</v>
      </c>
      <c r="E421" s="715">
        <v>10405</v>
      </c>
      <c r="F421" s="716">
        <v>2.2999999999999998</v>
      </c>
      <c r="G421" s="741" t="s">
        <v>1243</v>
      </c>
      <c r="H421" s="741"/>
      <c r="N421" s="774">
        <v>2017</v>
      </c>
      <c r="O421" s="775" t="s">
        <v>1281</v>
      </c>
      <c r="P421" s="776">
        <f t="shared" si="5"/>
        <v>0</v>
      </c>
      <c r="Q421" s="776">
        <f t="shared" si="5"/>
        <v>0</v>
      </c>
      <c r="R421" s="776">
        <f t="shared" si="8"/>
        <v>1</v>
      </c>
      <c r="S421" s="776">
        <f t="shared" si="8"/>
        <v>0</v>
      </c>
      <c r="T421" s="776">
        <f t="shared" si="8"/>
        <v>0</v>
      </c>
      <c r="U421" s="776">
        <f t="shared" si="5"/>
        <v>0</v>
      </c>
      <c r="V421" s="776">
        <f t="shared" si="8"/>
        <v>0</v>
      </c>
      <c r="W421" s="777">
        <f t="shared" si="7"/>
        <v>1</v>
      </c>
    </row>
    <row r="422" spans="2:23">
      <c r="B422" s="2" t="s">
        <v>944</v>
      </c>
      <c r="C422" s="2" t="s">
        <v>1282</v>
      </c>
      <c r="D422" s="2">
        <v>2015</v>
      </c>
      <c r="E422" s="715">
        <v>80286.8</v>
      </c>
      <c r="F422" s="716">
        <v>9.8000000000000007</v>
      </c>
      <c r="G422" s="741" t="s">
        <v>1244</v>
      </c>
      <c r="H422" s="741"/>
      <c r="N422" s="774">
        <v>2017</v>
      </c>
      <c r="O422" s="775" t="s">
        <v>1253</v>
      </c>
      <c r="P422" s="776">
        <f t="shared" si="5"/>
        <v>0</v>
      </c>
      <c r="Q422" s="776">
        <f t="shared" si="5"/>
        <v>0</v>
      </c>
      <c r="R422" s="776">
        <f t="shared" si="8"/>
        <v>1</v>
      </c>
      <c r="S422" s="776">
        <f t="shared" si="8"/>
        <v>0</v>
      </c>
      <c r="T422" s="776">
        <f t="shared" si="8"/>
        <v>0</v>
      </c>
      <c r="U422" s="776">
        <f t="shared" si="5"/>
        <v>0</v>
      </c>
      <c r="V422" s="776">
        <f t="shared" si="8"/>
        <v>0</v>
      </c>
      <c r="W422" s="777">
        <f t="shared" si="7"/>
        <v>1</v>
      </c>
    </row>
    <row r="423" spans="2:23">
      <c r="B423" s="2" t="s">
        <v>944</v>
      </c>
      <c r="C423" s="2" t="s">
        <v>1283</v>
      </c>
      <c r="D423" s="2">
        <v>2015</v>
      </c>
      <c r="E423" s="715">
        <v>13018</v>
      </c>
      <c r="F423" s="716">
        <v>3.2544</v>
      </c>
      <c r="G423" s="741" t="s">
        <v>1244</v>
      </c>
      <c r="H423" s="741"/>
      <c r="N423" s="774">
        <v>2017</v>
      </c>
      <c r="O423" s="775" t="s">
        <v>944</v>
      </c>
      <c r="P423" s="776">
        <f t="shared" si="5"/>
        <v>0</v>
      </c>
      <c r="Q423" s="776">
        <f t="shared" si="5"/>
        <v>0.12678421281052704</v>
      </c>
      <c r="R423" s="776">
        <f t="shared" si="8"/>
        <v>0.53041259305188992</v>
      </c>
      <c r="S423" s="776">
        <f t="shared" si="8"/>
        <v>7.2163649270424693E-2</v>
      </c>
      <c r="T423" s="776">
        <f t="shared" si="8"/>
        <v>0.27063954486715913</v>
      </c>
      <c r="U423" s="776">
        <f t="shared" si="5"/>
        <v>0</v>
      </c>
      <c r="V423" s="776">
        <f t="shared" si="8"/>
        <v>0</v>
      </c>
      <c r="W423" s="777">
        <f t="shared" si="7"/>
        <v>1.0000000000000009</v>
      </c>
    </row>
    <row r="424" spans="2:23">
      <c r="B424" s="2" t="s">
        <v>944</v>
      </c>
      <c r="C424" s="2" t="s">
        <v>1284</v>
      </c>
      <c r="D424" s="2">
        <v>2015</v>
      </c>
      <c r="E424" s="715">
        <v>1394.6</v>
      </c>
      <c r="F424" s="716">
        <v>1.393</v>
      </c>
      <c r="G424" s="741" t="s">
        <v>1243</v>
      </c>
      <c r="H424" s="741"/>
      <c r="N424" s="774">
        <v>2017</v>
      </c>
      <c r="O424" s="775" t="s">
        <v>1272</v>
      </c>
      <c r="P424" s="776">
        <f t="shared" ref="P424:U424" si="9">IFERROR(SUMIFS($E$398:$E$3263,$B$398:$B$3263,$O424,$D$398:$D$3263,$N424,$G$398:$G$3263,P$397)/SUMIFS($E$398:$E$3263,$B$398:$B$3263,$O424,$D$398:$D$3263,$N424),0)</f>
        <v>7.9100560069218795E-4</v>
      </c>
      <c r="Q424" s="776">
        <f t="shared" si="9"/>
        <v>5.6323684707149775E-2</v>
      </c>
      <c r="R424" s="776">
        <f t="shared" si="8"/>
        <v>0.72486046030811446</v>
      </c>
      <c r="S424" s="776">
        <f t="shared" si="8"/>
        <v>1.0282298521683051E-2</v>
      </c>
      <c r="T424" s="776">
        <f t="shared" si="8"/>
        <v>4.7527019561346712E-3</v>
      </c>
      <c r="U424" s="776">
        <f t="shared" si="9"/>
        <v>0</v>
      </c>
      <c r="V424" s="776">
        <f t="shared" si="8"/>
        <v>0</v>
      </c>
      <c r="W424" s="777">
        <f>SUM(P424:V424)</f>
        <v>0.79701015109377416</v>
      </c>
    </row>
    <row r="425" spans="2:23">
      <c r="B425" s="2" t="s">
        <v>944</v>
      </c>
      <c r="C425" s="2" t="s">
        <v>1285</v>
      </c>
      <c r="D425" s="2">
        <v>2015</v>
      </c>
      <c r="E425" s="715">
        <v>11465.48</v>
      </c>
      <c r="F425" s="716">
        <v>4.42</v>
      </c>
      <c r="G425" s="741" t="s">
        <v>1243</v>
      </c>
      <c r="H425" s="741"/>
      <c r="N425" s="782">
        <v>2017</v>
      </c>
      <c r="O425" s="783" t="s">
        <v>1257</v>
      </c>
      <c r="P425" s="784">
        <f t="shared" si="5"/>
        <v>0</v>
      </c>
      <c r="Q425" s="784">
        <f t="shared" si="5"/>
        <v>0</v>
      </c>
      <c r="R425" s="784">
        <f t="shared" si="8"/>
        <v>0</v>
      </c>
      <c r="S425" s="784">
        <f t="shared" si="8"/>
        <v>0</v>
      </c>
      <c r="T425" s="784">
        <f t="shared" si="8"/>
        <v>0</v>
      </c>
      <c r="U425" s="784">
        <f t="shared" si="5"/>
        <v>0</v>
      </c>
      <c r="V425" s="784">
        <f t="shared" si="8"/>
        <v>1</v>
      </c>
      <c r="W425" s="785">
        <f t="shared" si="7"/>
        <v>1</v>
      </c>
    </row>
    <row r="426" spans="2:23">
      <c r="B426" s="2" t="s">
        <v>944</v>
      </c>
      <c r="C426" s="2" t="s">
        <v>1286</v>
      </c>
      <c r="D426" s="2">
        <v>2015</v>
      </c>
      <c r="E426" s="715">
        <v>47161</v>
      </c>
      <c r="F426" s="716">
        <v>10.199999999999999</v>
      </c>
      <c r="G426" s="741" t="s">
        <v>1244</v>
      </c>
      <c r="H426" s="741"/>
      <c r="N426" s="770">
        <v>2018</v>
      </c>
      <c r="O426" s="771"/>
      <c r="P426" s="772">
        <f t="shared" si="5"/>
        <v>0</v>
      </c>
      <c r="Q426" s="772">
        <f t="shared" si="5"/>
        <v>0</v>
      </c>
      <c r="R426" s="772">
        <f t="shared" si="8"/>
        <v>0</v>
      </c>
      <c r="S426" s="772">
        <f t="shared" si="8"/>
        <v>0</v>
      </c>
      <c r="T426" s="772">
        <f t="shared" si="8"/>
        <v>0</v>
      </c>
      <c r="U426" s="772">
        <f t="shared" si="5"/>
        <v>0</v>
      </c>
      <c r="V426" s="772">
        <f t="shared" si="8"/>
        <v>0</v>
      </c>
      <c r="W426" s="773">
        <f t="shared" si="7"/>
        <v>0</v>
      </c>
    </row>
    <row r="427" spans="2:23">
      <c r="B427" s="2" t="s">
        <v>944</v>
      </c>
      <c r="C427" s="2" t="s">
        <v>1287</v>
      </c>
      <c r="D427" s="2">
        <v>2015</v>
      </c>
      <c r="E427" s="715">
        <v>179762</v>
      </c>
      <c r="F427" s="716">
        <v>21.321000000000002</v>
      </c>
      <c r="G427" s="741" t="s">
        <v>1244</v>
      </c>
      <c r="H427" s="741"/>
      <c r="N427" s="774">
        <v>2018</v>
      </c>
      <c r="O427" s="775" t="s">
        <v>1288</v>
      </c>
      <c r="P427" s="776">
        <f t="shared" si="5"/>
        <v>0</v>
      </c>
      <c r="Q427" s="776">
        <f t="shared" si="5"/>
        <v>0.99396648638369511</v>
      </c>
      <c r="R427" s="776">
        <f t="shared" si="8"/>
        <v>6.033513616304889E-3</v>
      </c>
      <c r="S427" s="776">
        <f t="shared" si="8"/>
        <v>0</v>
      </c>
      <c r="T427" s="776">
        <f t="shared" si="8"/>
        <v>0</v>
      </c>
      <c r="U427" s="776">
        <f t="shared" si="5"/>
        <v>0</v>
      </c>
      <c r="V427" s="776">
        <f t="shared" si="8"/>
        <v>0</v>
      </c>
      <c r="W427" s="777">
        <f t="shared" si="7"/>
        <v>1</v>
      </c>
    </row>
    <row r="428" spans="2:23">
      <c r="B428" s="2" t="s">
        <v>944</v>
      </c>
      <c r="C428" s="2" t="s">
        <v>1287</v>
      </c>
      <c r="D428" s="2">
        <v>2015</v>
      </c>
      <c r="E428" s="715">
        <v>344855</v>
      </c>
      <c r="F428" s="716">
        <v>130.78800000000001</v>
      </c>
      <c r="G428" s="741" t="s">
        <v>1244</v>
      </c>
      <c r="H428" s="741"/>
      <c r="N428" s="774">
        <v>2018</v>
      </c>
      <c r="O428" s="775" t="s">
        <v>944</v>
      </c>
      <c r="P428" s="776">
        <f t="shared" si="5"/>
        <v>7.4268196751856345E-4</v>
      </c>
      <c r="Q428" s="776">
        <f t="shared" si="5"/>
        <v>0.10023425978778792</v>
      </c>
      <c r="R428" s="776">
        <f t="shared" si="8"/>
        <v>0.65741072194794192</v>
      </c>
      <c r="S428" s="776">
        <f t="shared" si="8"/>
        <v>6.6910630223841722E-2</v>
      </c>
      <c r="T428" s="776">
        <f t="shared" si="8"/>
        <v>0.17470170607290966</v>
      </c>
      <c r="U428" s="776">
        <f t="shared" si="5"/>
        <v>0</v>
      </c>
      <c r="V428" s="776">
        <f t="shared" si="8"/>
        <v>0</v>
      </c>
      <c r="W428" s="777">
        <f t="shared" si="7"/>
        <v>0.99999999999999978</v>
      </c>
    </row>
    <row r="429" spans="2:23">
      <c r="B429" s="2" t="s">
        <v>944</v>
      </c>
      <c r="C429" s="2" t="s">
        <v>1289</v>
      </c>
      <c r="D429" s="2">
        <v>2015</v>
      </c>
      <c r="E429" s="715">
        <v>140647</v>
      </c>
      <c r="F429" s="716">
        <v>24.3</v>
      </c>
      <c r="G429" s="741" t="s">
        <v>1243</v>
      </c>
      <c r="H429" s="741"/>
      <c r="N429" s="782">
        <v>2018</v>
      </c>
      <c r="O429" s="783" t="s">
        <v>1257</v>
      </c>
      <c r="P429" s="784">
        <f t="shared" si="5"/>
        <v>0</v>
      </c>
      <c r="Q429" s="784">
        <f t="shared" si="5"/>
        <v>0</v>
      </c>
      <c r="R429" s="784">
        <f t="shared" si="8"/>
        <v>0</v>
      </c>
      <c r="S429" s="784">
        <f t="shared" si="8"/>
        <v>0</v>
      </c>
      <c r="T429" s="784">
        <f t="shared" si="8"/>
        <v>0</v>
      </c>
      <c r="U429" s="784">
        <f t="shared" si="5"/>
        <v>0</v>
      </c>
      <c r="V429" s="784">
        <f t="shared" si="8"/>
        <v>1</v>
      </c>
      <c r="W429" s="785">
        <f t="shared" si="7"/>
        <v>1</v>
      </c>
    </row>
    <row r="430" spans="2:23">
      <c r="B430" s="2" t="s">
        <v>944</v>
      </c>
      <c r="C430" s="2" t="s">
        <v>1290</v>
      </c>
      <c r="D430" s="2">
        <v>2015</v>
      </c>
      <c r="E430" s="715">
        <v>8043</v>
      </c>
      <c r="F430" s="716">
        <v>5.5839999999999996</v>
      </c>
      <c r="G430" s="741" t="s">
        <v>1244</v>
      </c>
      <c r="H430" s="741"/>
    </row>
    <row r="431" spans="2:23">
      <c r="B431" s="2" t="s">
        <v>944</v>
      </c>
      <c r="C431" s="2" t="s">
        <v>1290</v>
      </c>
      <c r="D431" s="2">
        <v>2015</v>
      </c>
      <c r="E431" s="715">
        <v>3364.41</v>
      </c>
      <c r="F431" s="716">
        <v>2.64</v>
      </c>
      <c r="G431" s="741" t="s">
        <v>1244</v>
      </c>
      <c r="H431" s="741"/>
    </row>
    <row r="432" spans="2:23">
      <c r="B432" s="2" t="s">
        <v>944</v>
      </c>
      <c r="C432" s="2" t="s">
        <v>1291</v>
      </c>
      <c r="D432" s="2">
        <v>2015</v>
      </c>
      <c r="E432" s="715">
        <v>20874</v>
      </c>
      <c r="F432" s="716">
        <v>0</v>
      </c>
      <c r="G432" s="741" t="s">
        <v>1243</v>
      </c>
      <c r="H432" s="741"/>
      <c r="O432" s="2" t="str">
        <f>O423</f>
        <v>Retrofit</v>
      </c>
      <c r="P432" s="924">
        <f>AVERAGEIFS(P$398:P$429,$O$398:$O$429,$O432)</f>
        <v>1.4630113007378196E-3</v>
      </c>
      <c r="Q432" s="924">
        <f t="shared" ref="Q432:W432" si="10">AVERAGEIFS(Q$398:Q$429,$O$398:$O$429,$O432)</f>
        <v>0.13370187399969402</v>
      </c>
      <c r="R432" s="924">
        <f t="shared" si="10"/>
        <v>0.69715052244255737</v>
      </c>
      <c r="S432" s="924">
        <f t="shared" si="10"/>
        <v>3.4153944765870352E-2</v>
      </c>
      <c r="T432" s="924">
        <f t="shared" si="10"/>
        <v>0.13257266743824442</v>
      </c>
      <c r="U432" s="924">
        <f t="shared" si="10"/>
        <v>6.7490098859551058E-5</v>
      </c>
      <c r="V432" s="924">
        <f t="shared" si="10"/>
        <v>0</v>
      </c>
      <c r="W432" s="924">
        <f t="shared" si="10"/>
        <v>0.9991095100459636</v>
      </c>
    </row>
    <row r="433" spans="2:23">
      <c r="B433" s="2" t="s">
        <v>944</v>
      </c>
      <c r="C433" s="2" t="s">
        <v>1292</v>
      </c>
      <c r="D433" s="2">
        <v>2015</v>
      </c>
      <c r="E433" s="715">
        <v>6386</v>
      </c>
      <c r="F433" s="716">
        <v>1.7</v>
      </c>
      <c r="G433" s="741" t="s">
        <v>1244</v>
      </c>
      <c r="H433" s="741"/>
      <c r="O433" s="2" t="str">
        <f>O403</f>
        <v>HPNC</v>
      </c>
      <c r="P433" s="924">
        <f t="shared" ref="P433:W435" si="11">AVERAGEIFS(P$398:P$429,$O$398:$O$429,$O433)</f>
        <v>0</v>
      </c>
      <c r="Q433" s="924">
        <f t="shared" si="11"/>
        <v>0.33784655425867405</v>
      </c>
      <c r="R433" s="924">
        <f t="shared" si="11"/>
        <v>0.66215344574132606</v>
      </c>
      <c r="S433" s="924">
        <f t="shared" si="11"/>
        <v>0</v>
      </c>
      <c r="T433" s="924">
        <f t="shared" si="11"/>
        <v>0</v>
      </c>
      <c r="U433" s="924">
        <f t="shared" si="11"/>
        <v>0</v>
      </c>
      <c r="V433" s="924">
        <f t="shared" si="11"/>
        <v>0</v>
      </c>
      <c r="W433" s="924">
        <f t="shared" si="11"/>
        <v>1</v>
      </c>
    </row>
    <row r="434" spans="2:23">
      <c r="B434" s="2" t="s">
        <v>944</v>
      </c>
      <c r="C434" s="2">
        <v>0</v>
      </c>
      <c r="D434" s="2">
        <v>2015</v>
      </c>
      <c r="E434" s="715">
        <v>23871</v>
      </c>
      <c r="F434" s="716">
        <v>0</v>
      </c>
      <c r="G434" s="741" t="s">
        <v>1243</v>
      </c>
      <c r="H434" s="741"/>
      <c r="O434" s="2" t="str">
        <f>O407</f>
        <v>Audit Funding</v>
      </c>
      <c r="P434" s="924">
        <f t="shared" si="11"/>
        <v>0</v>
      </c>
      <c r="Q434" s="924">
        <f t="shared" si="11"/>
        <v>0.23376623376623382</v>
      </c>
      <c r="R434" s="924">
        <f t="shared" si="11"/>
        <v>0.64935064935064946</v>
      </c>
      <c r="S434" s="924">
        <f t="shared" si="11"/>
        <v>7.1428571428571452E-2</v>
      </c>
      <c r="T434" s="924">
        <f t="shared" si="11"/>
        <v>4.5454545454545456E-2</v>
      </c>
      <c r="U434" s="924">
        <f t="shared" si="11"/>
        <v>0</v>
      </c>
      <c r="V434" s="924">
        <f t="shared" si="11"/>
        <v>0</v>
      </c>
      <c r="W434" s="924">
        <f t="shared" si="11"/>
        <v>1.0000000000000002</v>
      </c>
    </row>
    <row r="435" spans="2:23">
      <c r="B435" s="2" t="s">
        <v>944</v>
      </c>
      <c r="C435" s="2" t="s">
        <v>1293</v>
      </c>
      <c r="D435" s="2">
        <v>2015</v>
      </c>
      <c r="E435" s="715">
        <v>33364</v>
      </c>
      <c r="F435" s="716">
        <v>5.2</v>
      </c>
      <c r="G435" s="741" t="s">
        <v>1243</v>
      </c>
      <c r="H435" s="741"/>
      <c r="O435" s="2" t="str">
        <f>O409</f>
        <v>Energy Manager</v>
      </c>
      <c r="P435" s="924">
        <f t="shared" si="11"/>
        <v>0</v>
      </c>
      <c r="Q435" s="924">
        <f t="shared" si="11"/>
        <v>0</v>
      </c>
      <c r="R435" s="924">
        <f t="shared" si="11"/>
        <v>0.132269022108809</v>
      </c>
      <c r="S435" s="924">
        <f t="shared" si="11"/>
        <v>0</v>
      </c>
      <c r="T435" s="924">
        <f t="shared" si="11"/>
        <v>0.86773097789119102</v>
      </c>
      <c r="U435" s="924">
        <f t="shared" si="11"/>
        <v>0</v>
      </c>
      <c r="V435" s="924">
        <f t="shared" si="11"/>
        <v>0</v>
      </c>
      <c r="W435" s="924">
        <f t="shared" si="11"/>
        <v>1</v>
      </c>
    </row>
    <row r="436" spans="2:23">
      <c r="B436" s="2" t="s">
        <v>944</v>
      </c>
      <c r="C436" s="2" t="s">
        <v>1294</v>
      </c>
      <c r="D436" s="2">
        <v>2015</v>
      </c>
      <c r="E436" s="715">
        <v>11885</v>
      </c>
      <c r="F436" s="716">
        <v>3.7</v>
      </c>
      <c r="G436" s="741" t="s">
        <v>1243</v>
      </c>
      <c r="H436" s="741"/>
    </row>
    <row r="437" spans="2:23">
      <c r="B437" s="2" t="s">
        <v>944</v>
      </c>
      <c r="C437" s="2" t="s">
        <v>1295</v>
      </c>
      <c r="D437" s="2">
        <v>2015</v>
      </c>
      <c r="E437" s="715">
        <v>34395.351999999999</v>
      </c>
      <c r="F437" s="716">
        <v>8.6560000000000006</v>
      </c>
      <c r="G437" s="741" t="s">
        <v>1243</v>
      </c>
      <c r="H437" s="741"/>
    </row>
    <row r="438" spans="2:23">
      <c r="B438" s="2" t="s">
        <v>944</v>
      </c>
      <c r="C438" s="2" t="s">
        <v>1296</v>
      </c>
      <c r="D438" s="2">
        <v>2015</v>
      </c>
      <c r="E438" s="715">
        <v>4233.4080000000004</v>
      </c>
      <c r="F438" s="716">
        <v>1.6319999999999999</v>
      </c>
      <c r="G438" s="741" t="s">
        <v>936</v>
      </c>
      <c r="H438" s="741"/>
    </row>
    <row r="439" spans="2:23">
      <c r="B439" s="2" t="s">
        <v>944</v>
      </c>
      <c r="C439" s="2" t="s">
        <v>1296</v>
      </c>
      <c r="D439" s="2">
        <v>2015</v>
      </c>
      <c r="E439" s="715">
        <v>5468.152</v>
      </c>
      <c r="F439" s="716">
        <v>2.1080000000000001</v>
      </c>
      <c r="G439" s="741" t="s">
        <v>936</v>
      </c>
      <c r="H439" s="741"/>
    </row>
    <row r="440" spans="2:23">
      <c r="B440" s="2" t="s">
        <v>944</v>
      </c>
      <c r="C440" s="2" t="s">
        <v>1296</v>
      </c>
      <c r="D440" s="2">
        <v>2015</v>
      </c>
      <c r="E440" s="715">
        <v>79712</v>
      </c>
      <c r="F440" s="716">
        <v>30.08</v>
      </c>
      <c r="G440" s="741" t="s">
        <v>936</v>
      </c>
      <c r="H440" s="741"/>
    </row>
    <row r="441" spans="2:23">
      <c r="B441" s="2" t="s">
        <v>944</v>
      </c>
      <c r="C441" s="2" t="s">
        <v>1297</v>
      </c>
      <c r="D441" s="2">
        <v>2015</v>
      </c>
      <c r="E441" s="715">
        <v>8349</v>
      </c>
      <c r="F441" s="716">
        <v>2.1579000000000002</v>
      </c>
      <c r="G441" s="741" t="s">
        <v>1244</v>
      </c>
      <c r="H441" s="741"/>
    </row>
    <row r="442" spans="2:23">
      <c r="B442" s="2" t="s">
        <v>944</v>
      </c>
      <c r="C442" s="2" t="s">
        <v>1298</v>
      </c>
      <c r="D442" s="2">
        <v>2015</v>
      </c>
      <c r="E442" s="715">
        <v>44155.067999999999</v>
      </c>
      <c r="F442" s="716">
        <v>17.021999999999998</v>
      </c>
      <c r="G442" s="741" t="s">
        <v>1244</v>
      </c>
      <c r="H442" s="741"/>
    </row>
    <row r="443" spans="2:23">
      <c r="B443" s="2" t="s">
        <v>944</v>
      </c>
      <c r="C443" s="2" t="s">
        <v>1298</v>
      </c>
      <c r="D443" s="2">
        <v>2015</v>
      </c>
      <c r="E443" s="715">
        <v>24966.175999999999</v>
      </c>
      <c r="F443" s="716">
        <v>9.9039999999999999</v>
      </c>
      <c r="G443" s="741" t="s">
        <v>1244</v>
      </c>
      <c r="H443" s="741"/>
    </row>
    <row r="444" spans="2:23">
      <c r="B444" s="2" t="s">
        <v>944</v>
      </c>
      <c r="C444" s="2" t="s">
        <v>1299</v>
      </c>
      <c r="D444" s="2">
        <v>2015</v>
      </c>
      <c r="E444" s="715">
        <v>12600</v>
      </c>
      <c r="F444" s="716">
        <v>0</v>
      </c>
      <c r="G444" s="741" t="e">
        <v>#N/A</v>
      </c>
      <c r="H444" s="741"/>
    </row>
    <row r="445" spans="2:23">
      <c r="B445" s="2" t="s">
        <v>944</v>
      </c>
      <c r="C445" s="2" t="s">
        <v>1300</v>
      </c>
      <c r="D445" s="2">
        <v>2015</v>
      </c>
      <c r="E445" s="715">
        <v>15966.4</v>
      </c>
      <c r="F445" s="716">
        <v>0</v>
      </c>
      <c r="G445" s="741" t="s">
        <v>1244</v>
      </c>
      <c r="H445" s="741"/>
    </row>
    <row r="446" spans="2:23">
      <c r="B446" s="2" t="s">
        <v>944</v>
      </c>
      <c r="C446" s="2" t="s">
        <v>1300</v>
      </c>
      <c r="D446" s="2">
        <v>2015</v>
      </c>
      <c r="E446" s="715">
        <v>14800</v>
      </c>
      <c r="F446" s="716">
        <v>0</v>
      </c>
      <c r="G446" s="741" t="s">
        <v>1244</v>
      </c>
      <c r="H446" s="741"/>
    </row>
    <row r="447" spans="2:23">
      <c r="B447" s="2" t="s">
        <v>944</v>
      </c>
      <c r="C447" s="2" t="s">
        <v>1301</v>
      </c>
      <c r="D447" s="2">
        <v>2015</v>
      </c>
      <c r="E447" s="715">
        <v>6136</v>
      </c>
      <c r="F447" s="716">
        <v>2.7</v>
      </c>
      <c r="G447" s="741" t="s">
        <v>1243</v>
      </c>
      <c r="H447" s="741"/>
    </row>
    <row r="448" spans="2:23">
      <c r="B448" s="2" t="s">
        <v>944</v>
      </c>
      <c r="C448" s="2">
        <v>80041987</v>
      </c>
      <c r="D448" s="2">
        <v>2015</v>
      </c>
      <c r="E448" s="715">
        <v>85106.808000000005</v>
      </c>
      <c r="F448" s="716">
        <v>25.231999999999999</v>
      </c>
      <c r="G448" s="741" t="s">
        <v>1244</v>
      </c>
      <c r="H448" s="741"/>
    </row>
    <row r="449" spans="2:8">
      <c r="B449" s="2" t="s">
        <v>944</v>
      </c>
      <c r="C449" s="2" t="s">
        <v>1302</v>
      </c>
      <c r="D449" s="2">
        <v>2015</v>
      </c>
      <c r="E449" s="715">
        <v>16437.48</v>
      </c>
      <c r="F449" s="716">
        <v>1.7</v>
      </c>
      <c r="G449" s="741" t="s">
        <v>1244</v>
      </c>
      <c r="H449" s="741"/>
    </row>
    <row r="450" spans="2:8">
      <c r="B450" s="2" t="s">
        <v>944</v>
      </c>
      <c r="C450" s="2" t="s">
        <v>1303</v>
      </c>
      <c r="D450" s="2">
        <v>2015</v>
      </c>
      <c r="E450" s="715">
        <v>4380</v>
      </c>
      <c r="F450" s="716">
        <v>9.8000000000000007</v>
      </c>
      <c r="G450" s="741" t="s">
        <v>1243</v>
      </c>
      <c r="H450" s="741"/>
    </row>
    <row r="451" spans="2:8">
      <c r="B451" s="2" t="s">
        <v>944</v>
      </c>
      <c r="C451" s="2" t="s">
        <v>1304</v>
      </c>
      <c r="D451" s="2">
        <v>2015</v>
      </c>
      <c r="E451" s="715">
        <v>19220.25</v>
      </c>
      <c r="F451" s="716">
        <v>5.0103999999999997</v>
      </c>
      <c r="G451" s="741" t="s">
        <v>1244</v>
      </c>
      <c r="H451" s="741"/>
    </row>
    <row r="452" spans="2:8">
      <c r="B452" s="2" t="s">
        <v>944</v>
      </c>
      <c r="C452" s="2" t="s">
        <v>1305</v>
      </c>
      <c r="D452" s="2">
        <v>2015</v>
      </c>
      <c r="E452" s="715">
        <v>101461</v>
      </c>
      <c r="F452" s="716">
        <v>34</v>
      </c>
      <c r="G452" s="741" t="s">
        <v>1244</v>
      </c>
      <c r="H452" s="741"/>
    </row>
    <row r="453" spans="2:8">
      <c r="B453" s="2" t="s">
        <v>944</v>
      </c>
      <c r="C453" s="2" t="s">
        <v>1306</v>
      </c>
      <c r="D453" s="2">
        <v>2015</v>
      </c>
      <c r="E453" s="715">
        <v>319</v>
      </c>
      <c r="F453" s="716">
        <v>1</v>
      </c>
      <c r="G453" s="741" t="s">
        <v>1243</v>
      </c>
      <c r="H453" s="741"/>
    </row>
    <row r="454" spans="2:8">
      <c r="B454" s="2" t="s">
        <v>944</v>
      </c>
      <c r="C454" s="2" t="s">
        <v>1307</v>
      </c>
      <c r="D454" s="2">
        <v>2015</v>
      </c>
      <c r="E454" s="715">
        <v>696</v>
      </c>
      <c r="F454" s="716">
        <v>1.5</v>
      </c>
      <c r="G454" s="741" t="s">
        <v>1243</v>
      </c>
      <c r="H454" s="741"/>
    </row>
    <row r="455" spans="2:8">
      <c r="B455" s="2" t="s">
        <v>944</v>
      </c>
      <c r="C455" s="2" t="s">
        <v>1308</v>
      </c>
      <c r="D455" s="2">
        <v>2015</v>
      </c>
      <c r="E455" s="715">
        <v>17251.2</v>
      </c>
      <c r="F455" s="716">
        <v>3.6</v>
      </c>
      <c r="G455" s="741" t="s">
        <v>1243</v>
      </c>
      <c r="H455" s="741"/>
    </row>
    <row r="456" spans="2:8">
      <c r="B456" s="2" t="s">
        <v>944</v>
      </c>
      <c r="C456" s="2" t="s">
        <v>1308</v>
      </c>
      <c r="D456" s="2">
        <v>2015</v>
      </c>
      <c r="E456" s="715">
        <v>8400</v>
      </c>
      <c r="F456" s="716">
        <v>0</v>
      </c>
      <c r="G456" s="741" t="s">
        <v>1243</v>
      </c>
      <c r="H456" s="741"/>
    </row>
    <row r="457" spans="2:8">
      <c r="B457" s="2" t="s">
        <v>944</v>
      </c>
      <c r="C457" s="2" t="s">
        <v>1309</v>
      </c>
      <c r="D457" s="2">
        <v>2015</v>
      </c>
      <c r="E457" s="715">
        <v>56014</v>
      </c>
      <c r="F457" s="716">
        <v>4</v>
      </c>
      <c r="G457" s="741" t="s">
        <v>1244</v>
      </c>
      <c r="H457" s="741"/>
    </row>
    <row r="458" spans="2:8">
      <c r="B458" s="2" t="s">
        <v>944</v>
      </c>
      <c r="C458" s="2" t="s">
        <v>1310</v>
      </c>
      <c r="D458" s="2">
        <v>2015</v>
      </c>
      <c r="E458" s="715">
        <v>38026</v>
      </c>
      <c r="F458" s="716">
        <v>8.3000000000000007</v>
      </c>
      <c r="G458" s="741" t="s">
        <v>1243</v>
      </c>
      <c r="H458" s="741"/>
    </row>
    <row r="459" spans="2:8">
      <c r="B459" s="2" t="s">
        <v>944</v>
      </c>
      <c r="C459" s="2" t="s">
        <v>1311</v>
      </c>
      <c r="D459" s="2">
        <v>2015</v>
      </c>
      <c r="E459" s="715">
        <v>197430</v>
      </c>
      <c r="F459" s="716">
        <v>64.900000000000006</v>
      </c>
      <c r="G459" s="741" t="s">
        <v>1244</v>
      </c>
      <c r="H459" s="741"/>
    </row>
    <row r="460" spans="2:8">
      <c r="B460" s="2" t="s">
        <v>944</v>
      </c>
      <c r="C460" s="2" t="s">
        <v>1311</v>
      </c>
      <c r="D460" s="2">
        <v>2015</v>
      </c>
      <c r="E460" s="715">
        <v>112626</v>
      </c>
      <c r="F460" s="716">
        <v>37</v>
      </c>
      <c r="G460" s="741" t="s">
        <v>1244</v>
      </c>
      <c r="H460" s="741"/>
    </row>
    <row r="461" spans="2:8">
      <c r="B461" s="2" t="s">
        <v>944</v>
      </c>
      <c r="C461" s="2" t="s">
        <v>1312</v>
      </c>
      <c r="D461" s="2">
        <v>2015</v>
      </c>
      <c r="E461" s="715">
        <v>117572</v>
      </c>
      <c r="F461" s="716">
        <v>28.9</v>
      </c>
      <c r="G461" s="741" t="s">
        <v>1243</v>
      </c>
      <c r="H461" s="741"/>
    </row>
    <row r="462" spans="2:8">
      <c r="B462" s="2" t="s">
        <v>944</v>
      </c>
      <c r="C462" s="2" t="s">
        <v>1313</v>
      </c>
      <c r="D462" s="2">
        <v>2015</v>
      </c>
      <c r="E462" s="715">
        <v>51853</v>
      </c>
      <c r="F462" s="716">
        <v>0</v>
      </c>
      <c r="G462" s="741" t="s">
        <v>1244</v>
      </c>
      <c r="H462" s="741"/>
    </row>
    <row r="463" spans="2:8">
      <c r="B463" s="2" t="s">
        <v>944</v>
      </c>
      <c r="C463" s="2" t="s">
        <v>1314</v>
      </c>
      <c r="D463" s="2">
        <v>2015</v>
      </c>
      <c r="E463" s="715">
        <v>53433.599999999999</v>
      </c>
      <c r="F463" s="716">
        <v>11.132</v>
      </c>
      <c r="G463" s="741" t="s">
        <v>1244</v>
      </c>
      <c r="H463" s="741"/>
    </row>
    <row r="464" spans="2:8">
      <c r="B464" s="2" t="s">
        <v>944</v>
      </c>
      <c r="C464" s="2" t="s">
        <v>1314</v>
      </c>
      <c r="D464" s="2">
        <v>2015</v>
      </c>
      <c r="E464" s="715">
        <v>113538</v>
      </c>
      <c r="F464" s="716">
        <v>20.8</v>
      </c>
      <c r="G464" s="741" t="s">
        <v>1244</v>
      </c>
      <c r="H464" s="741"/>
    </row>
    <row r="465" spans="2:8">
      <c r="B465" s="2" t="s">
        <v>944</v>
      </c>
      <c r="C465" s="2" t="s">
        <v>1315</v>
      </c>
      <c r="D465" s="2">
        <v>2015</v>
      </c>
      <c r="E465" s="715">
        <v>55833</v>
      </c>
      <c r="F465" s="716">
        <v>16.539000000000001</v>
      </c>
      <c r="G465" s="741" t="s">
        <v>1243</v>
      </c>
      <c r="H465" s="741"/>
    </row>
    <row r="466" spans="2:8">
      <c r="B466" s="2" t="s">
        <v>944</v>
      </c>
      <c r="C466" s="2" t="s">
        <v>1316</v>
      </c>
      <c r="D466" s="2">
        <v>2015</v>
      </c>
      <c r="E466" s="715">
        <v>3933</v>
      </c>
      <c r="F466" s="716">
        <v>2</v>
      </c>
      <c r="G466" s="741" t="s">
        <v>1243</v>
      </c>
      <c r="H466" s="741"/>
    </row>
    <row r="467" spans="2:8">
      <c r="B467" s="2" t="s">
        <v>944</v>
      </c>
      <c r="C467" s="2" t="s">
        <v>1317</v>
      </c>
      <c r="D467" s="2">
        <v>2015</v>
      </c>
      <c r="E467" s="715">
        <v>1128</v>
      </c>
      <c r="F467" s="716">
        <v>0.2</v>
      </c>
      <c r="G467" s="741" t="s">
        <v>1244</v>
      </c>
      <c r="H467" s="741"/>
    </row>
    <row r="468" spans="2:8">
      <c r="B468" s="2" t="s">
        <v>944</v>
      </c>
      <c r="C468" s="2" t="s">
        <v>1318</v>
      </c>
      <c r="D468" s="2">
        <v>2015</v>
      </c>
      <c r="E468" s="715">
        <v>6842</v>
      </c>
      <c r="F468" s="716">
        <v>2.5</v>
      </c>
      <c r="G468" s="741" t="s">
        <v>1243</v>
      </c>
      <c r="H468" s="741"/>
    </row>
    <row r="469" spans="2:8">
      <c r="B469" s="2" t="s">
        <v>944</v>
      </c>
      <c r="C469" s="2" t="s">
        <v>1319</v>
      </c>
      <c r="D469" s="2">
        <v>2015</v>
      </c>
      <c r="E469" s="715">
        <v>107540.28599999999</v>
      </c>
      <c r="F469" s="716">
        <v>26.593499999999999</v>
      </c>
      <c r="G469" s="741" t="s">
        <v>1244</v>
      </c>
      <c r="H469" s="741"/>
    </row>
    <row r="470" spans="2:8">
      <c r="B470" s="2" t="s">
        <v>944</v>
      </c>
      <c r="C470" s="2" t="s">
        <v>1319</v>
      </c>
      <c r="D470" s="2">
        <v>2015</v>
      </c>
      <c r="E470" s="715">
        <v>39102</v>
      </c>
      <c r="F470" s="716">
        <v>0</v>
      </c>
      <c r="G470" s="741" t="s">
        <v>1244</v>
      </c>
      <c r="H470" s="741"/>
    </row>
    <row r="471" spans="2:8">
      <c r="B471" s="2" t="s">
        <v>944</v>
      </c>
      <c r="C471" s="2" t="s">
        <v>1320</v>
      </c>
      <c r="D471" s="2">
        <v>2015</v>
      </c>
      <c r="E471" s="715">
        <v>56863.9</v>
      </c>
      <c r="F471" s="716">
        <v>8.53871</v>
      </c>
      <c r="G471" s="741" t="s">
        <v>1244</v>
      </c>
      <c r="H471" s="741"/>
    </row>
    <row r="472" spans="2:8">
      <c r="B472" s="2" t="s">
        <v>944</v>
      </c>
      <c r="C472" s="2" t="s">
        <v>1321</v>
      </c>
      <c r="D472" s="2">
        <v>2015</v>
      </c>
      <c r="E472" s="715">
        <v>14344.5</v>
      </c>
      <c r="F472" s="716">
        <v>0</v>
      </c>
      <c r="G472" s="741" t="s">
        <v>1243</v>
      </c>
      <c r="H472" s="741"/>
    </row>
    <row r="473" spans="2:8">
      <c r="B473" s="2" t="s">
        <v>944</v>
      </c>
      <c r="C473" s="2" t="s">
        <v>1322</v>
      </c>
      <c r="D473" s="2">
        <v>2015</v>
      </c>
      <c r="E473" s="715">
        <v>201944</v>
      </c>
      <c r="F473" s="716">
        <v>46.4</v>
      </c>
      <c r="G473" s="741" t="s">
        <v>1244</v>
      </c>
      <c r="H473" s="741"/>
    </row>
    <row r="474" spans="2:8">
      <c r="B474" s="2" t="s">
        <v>944</v>
      </c>
      <c r="C474" s="2" t="s">
        <v>1322</v>
      </c>
      <c r="D474" s="2">
        <v>2015</v>
      </c>
      <c r="E474" s="715">
        <v>76978</v>
      </c>
      <c r="F474" s="716">
        <v>32</v>
      </c>
      <c r="G474" s="741" t="s">
        <v>1244</v>
      </c>
      <c r="H474" s="741"/>
    </row>
    <row r="475" spans="2:8">
      <c r="B475" s="2" t="s">
        <v>944</v>
      </c>
      <c r="C475" s="2" t="s">
        <v>1323</v>
      </c>
      <c r="D475" s="2">
        <v>2015</v>
      </c>
      <c r="E475" s="715">
        <v>122342</v>
      </c>
      <c r="F475" s="716">
        <v>14</v>
      </c>
      <c r="G475" s="741" t="s">
        <v>1244</v>
      </c>
      <c r="H475" s="741"/>
    </row>
    <row r="476" spans="2:8">
      <c r="B476" s="2" t="s">
        <v>944</v>
      </c>
      <c r="C476" s="2" t="s">
        <v>1324</v>
      </c>
      <c r="D476" s="2">
        <v>2015</v>
      </c>
      <c r="E476" s="715">
        <v>89126</v>
      </c>
      <c r="F476" s="716">
        <v>16.600000000000001</v>
      </c>
      <c r="G476" s="741" t="s">
        <v>1244</v>
      </c>
      <c r="H476" s="741"/>
    </row>
    <row r="477" spans="2:8">
      <c r="B477" s="2" t="s">
        <v>944</v>
      </c>
      <c r="C477" s="2" t="s">
        <v>1325</v>
      </c>
      <c r="D477" s="2">
        <v>2015</v>
      </c>
      <c r="E477" s="715">
        <v>14948</v>
      </c>
      <c r="F477" s="716">
        <v>2.8</v>
      </c>
      <c r="G477" s="741" t="s">
        <v>1243</v>
      </c>
      <c r="H477" s="741"/>
    </row>
    <row r="478" spans="2:8">
      <c r="B478" s="2" t="s">
        <v>944</v>
      </c>
      <c r="C478" s="2" t="s">
        <v>1326</v>
      </c>
      <c r="D478" s="2">
        <v>2015</v>
      </c>
      <c r="E478" s="715">
        <v>58374</v>
      </c>
      <c r="F478" s="716">
        <v>21.3</v>
      </c>
      <c r="G478" s="741" t="s">
        <v>1244</v>
      </c>
      <c r="H478" s="741"/>
    </row>
    <row r="479" spans="2:8">
      <c r="B479" s="2" t="s">
        <v>944</v>
      </c>
      <c r="C479" s="2" t="s">
        <v>1327</v>
      </c>
      <c r="D479" s="2">
        <v>2015</v>
      </c>
      <c r="E479" s="715">
        <v>2053</v>
      </c>
      <c r="F479" s="716">
        <v>4.8</v>
      </c>
      <c r="G479" s="741" t="s">
        <v>1243</v>
      </c>
      <c r="H479" s="741"/>
    </row>
    <row r="480" spans="2:8">
      <c r="B480" s="2" t="s">
        <v>944</v>
      </c>
      <c r="C480" s="2" t="s">
        <v>1328</v>
      </c>
      <c r="D480" s="2">
        <v>2015</v>
      </c>
      <c r="E480" s="715">
        <v>7971</v>
      </c>
      <c r="F480" s="716">
        <v>3.9</v>
      </c>
      <c r="G480" s="741" t="s">
        <v>1243</v>
      </c>
      <c r="H480" s="741"/>
    </row>
    <row r="481" spans="2:8">
      <c r="B481" s="2" t="s">
        <v>944</v>
      </c>
      <c r="C481" s="2" t="s">
        <v>1329</v>
      </c>
      <c r="D481" s="2">
        <v>2015</v>
      </c>
      <c r="E481" s="715">
        <v>20664.39</v>
      </c>
      <c r="F481" s="716">
        <v>0</v>
      </c>
      <c r="G481" s="741" t="s">
        <v>1243</v>
      </c>
      <c r="H481" s="741"/>
    </row>
    <row r="482" spans="2:8">
      <c r="B482" s="2" t="s">
        <v>944</v>
      </c>
      <c r="C482" s="2" t="s">
        <v>1330</v>
      </c>
      <c r="D482" s="2">
        <v>2015</v>
      </c>
      <c r="E482" s="715">
        <v>583</v>
      </c>
      <c r="F482" s="716">
        <v>1.3</v>
      </c>
      <c r="G482" s="741" t="s">
        <v>936</v>
      </c>
      <c r="H482" s="741"/>
    </row>
    <row r="483" spans="2:8">
      <c r="B483" s="2" t="s">
        <v>944</v>
      </c>
      <c r="C483" s="2" t="s">
        <v>1330</v>
      </c>
      <c r="D483" s="2">
        <v>2015</v>
      </c>
      <c r="E483" s="715">
        <v>322</v>
      </c>
      <c r="F483" s="716">
        <v>1</v>
      </c>
      <c r="G483" s="741" t="s">
        <v>936</v>
      </c>
      <c r="H483" s="741"/>
    </row>
    <row r="484" spans="2:8">
      <c r="B484" s="2" t="s">
        <v>944</v>
      </c>
      <c r="C484" s="2" t="s">
        <v>1331</v>
      </c>
      <c r="D484" s="2">
        <v>2015</v>
      </c>
      <c r="E484" s="715">
        <v>177912.29800000001</v>
      </c>
      <c r="F484" s="716">
        <v>44.078000000000003</v>
      </c>
      <c r="G484" s="741" t="s">
        <v>1244</v>
      </c>
      <c r="H484" s="741"/>
    </row>
    <row r="485" spans="2:8">
      <c r="B485" s="2" t="s">
        <v>944</v>
      </c>
      <c r="C485" s="2" t="s">
        <v>1331</v>
      </c>
      <c r="D485" s="2">
        <v>2015</v>
      </c>
      <c r="E485" s="715">
        <v>17251.2</v>
      </c>
      <c r="F485" s="716">
        <v>3.6</v>
      </c>
      <c r="G485" s="741" t="s">
        <v>1244</v>
      </c>
      <c r="H485" s="741"/>
    </row>
    <row r="486" spans="2:8">
      <c r="B486" s="2" t="s">
        <v>944</v>
      </c>
      <c r="C486" s="2" t="s">
        <v>1332</v>
      </c>
      <c r="D486" s="2">
        <v>2015</v>
      </c>
      <c r="E486" s="715">
        <v>7008</v>
      </c>
      <c r="F486" s="716">
        <v>0.8</v>
      </c>
      <c r="G486" s="741" t="s">
        <v>1243</v>
      </c>
      <c r="H486" s="741"/>
    </row>
    <row r="487" spans="2:8">
      <c r="B487" s="2" t="s">
        <v>944</v>
      </c>
      <c r="C487" s="2" t="s">
        <v>1333</v>
      </c>
      <c r="D487" s="2">
        <v>2015</v>
      </c>
      <c r="E487" s="715">
        <v>76419</v>
      </c>
      <c r="F487" s="716">
        <v>19</v>
      </c>
      <c r="G487" s="741" t="s">
        <v>1244</v>
      </c>
      <c r="H487" s="741"/>
    </row>
    <row r="488" spans="2:8">
      <c r="B488" s="2" t="s">
        <v>944</v>
      </c>
      <c r="C488" s="2" t="s">
        <v>1333</v>
      </c>
      <c r="D488" s="2">
        <v>2015</v>
      </c>
      <c r="E488" s="715">
        <v>24004</v>
      </c>
      <c r="F488" s="716">
        <v>9.6</v>
      </c>
      <c r="G488" s="741" t="s">
        <v>1244</v>
      </c>
      <c r="H488" s="741"/>
    </row>
    <row r="489" spans="2:8">
      <c r="B489" s="2" t="s">
        <v>944</v>
      </c>
      <c r="C489" s="2" t="s">
        <v>1334</v>
      </c>
      <c r="D489" s="2">
        <v>2015</v>
      </c>
      <c r="E489" s="715">
        <v>181650</v>
      </c>
      <c r="F489" s="716">
        <v>25.95</v>
      </c>
      <c r="G489" s="741" t="s">
        <v>1244</v>
      </c>
      <c r="H489" s="741"/>
    </row>
    <row r="490" spans="2:8">
      <c r="B490" s="2" t="s">
        <v>944</v>
      </c>
      <c r="C490" s="2" t="s">
        <v>1334</v>
      </c>
      <c r="D490" s="2">
        <v>2015</v>
      </c>
      <c r="E490" s="715">
        <v>154350</v>
      </c>
      <c r="F490" s="716">
        <v>22.05</v>
      </c>
      <c r="G490" s="741" t="s">
        <v>1244</v>
      </c>
      <c r="H490" s="741"/>
    </row>
    <row r="491" spans="2:8">
      <c r="B491" s="2" t="s">
        <v>944</v>
      </c>
      <c r="C491" s="2" t="s">
        <v>1334</v>
      </c>
      <c r="D491" s="2">
        <v>2015</v>
      </c>
      <c r="E491" s="715">
        <v>163875</v>
      </c>
      <c r="F491" s="716">
        <v>21.85</v>
      </c>
      <c r="G491" s="741" t="s">
        <v>1244</v>
      </c>
      <c r="H491" s="741"/>
    </row>
    <row r="492" spans="2:8">
      <c r="B492" s="2" t="s">
        <v>944</v>
      </c>
      <c r="C492" s="2" t="s">
        <v>1335</v>
      </c>
      <c r="D492" s="2">
        <v>2015</v>
      </c>
      <c r="E492" s="715">
        <v>149981.24</v>
      </c>
      <c r="F492" s="716">
        <v>18.04</v>
      </c>
      <c r="G492" s="741" t="s">
        <v>1244</v>
      </c>
      <c r="H492" s="741"/>
    </row>
    <row r="493" spans="2:8">
      <c r="B493" s="2" t="s">
        <v>944</v>
      </c>
      <c r="C493" s="2" t="s">
        <v>1336</v>
      </c>
      <c r="D493" s="2">
        <v>2015</v>
      </c>
      <c r="E493" s="715">
        <v>21950.11</v>
      </c>
      <c r="F493" s="716">
        <v>0</v>
      </c>
      <c r="G493" s="741" t="s">
        <v>1243</v>
      </c>
      <c r="H493" s="741"/>
    </row>
    <row r="494" spans="2:8">
      <c r="B494" s="2" t="s">
        <v>944</v>
      </c>
      <c r="C494" s="2" t="s">
        <v>1337</v>
      </c>
      <c r="D494" s="2">
        <v>2015</v>
      </c>
      <c r="E494" s="715">
        <v>7691</v>
      </c>
      <c r="F494" s="716">
        <v>3.4</v>
      </c>
      <c r="G494" s="741" t="s">
        <v>1244</v>
      </c>
      <c r="H494" s="741"/>
    </row>
    <row r="495" spans="2:8">
      <c r="B495" s="2" t="s">
        <v>944</v>
      </c>
      <c r="C495" s="2" t="s">
        <v>1338</v>
      </c>
      <c r="D495" s="2">
        <v>2015</v>
      </c>
      <c r="E495" s="715">
        <v>351.6</v>
      </c>
      <c r="F495" s="716">
        <v>0.35099999999999998</v>
      </c>
      <c r="G495" s="741" t="s">
        <v>1243</v>
      </c>
      <c r="H495" s="741"/>
    </row>
    <row r="496" spans="2:8">
      <c r="B496" s="2" t="s">
        <v>944</v>
      </c>
      <c r="C496" s="2" t="s">
        <v>1338</v>
      </c>
      <c r="D496" s="2">
        <v>2015</v>
      </c>
      <c r="E496" s="715">
        <v>599</v>
      </c>
      <c r="F496" s="716">
        <v>1.3</v>
      </c>
      <c r="G496" s="741" t="s">
        <v>1243</v>
      </c>
      <c r="H496" s="741"/>
    </row>
    <row r="497" spans="2:8">
      <c r="B497" s="2" t="s">
        <v>944</v>
      </c>
      <c r="C497" s="2" t="s">
        <v>1339</v>
      </c>
      <c r="D497" s="2">
        <v>2015</v>
      </c>
      <c r="E497" s="715">
        <v>1638</v>
      </c>
      <c r="F497" s="716">
        <v>0</v>
      </c>
      <c r="G497" s="741" t="s">
        <v>1247</v>
      </c>
      <c r="H497" s="741"/>
    </row>
    <row r="498" spans="2:8">
      <c r="B498" s="2" t="s">
        <v>944</v>
      </c>
      <c r="C498" s="2" t="s">
        <v>1340</v>
      </c>
      <c r="D498" s="2">
        <v>2015</v>
      </c>
      <c r="E498" s="715">
        <v>3784</v>
      </c>
      <c r="F498" s="716">
        <v>4.2</v>
      </c>
      <c r="G498" s="741" t="s">
        <v>1244</v>
      </c>
      <c r="H498" s="741"/>
    </row>
    <row r="499" spans="2:8">
      <c r="B499" s="2" t="s">
        <v>944</v>
      </c>
      <c r="C499" s="2" t="s">
        <v>1341</v>
      </c>
      <c r="D499" s="2">
        <v>2015</v>
      </c>
      <c r="E499" s="715">
        <v>13747.21</v>
      </c>
      <c r="F499" s="716">
        <v>0</v>
      </c>
      <c r="G499" s="741" t="s">
        <v>1243</v>
      </c>
      <c r="H499" s="741"/>
    </row>
    <row r="500" spans="2:8">
      <c r="B500" s="2" t="s">
        <v>944</v>
      </c>
      <c r="C500" s="2" t="s">
        <v>1342</v>
      </c>
      <c r="D500" s="2">
        <v>2015</v>
      </c>
      <c r="E500" s="715">
        <v>103278</v>
      </c>
      <c r="F500" s="716">
        <v>11.9</v>
      </c>
      <c r="G500" s="741" t="s">
        <v>1245</v>
      </c>
      <c r="H500" s="741"/>
    </row>
    <row r="501" spans="2:8">
      <c r="B501" s="2" t="s">
        <v>944</v>
      </c>
      <c r="C501" s="2" t="s">
        <v>1343</v>
      </c>
      <c r="D501" s="2">
        <v>2015</v>
      </c>
      <c r="E501" s="715">
        <v>274147</v>
      </c>
      <c r="F501" s="716">
        <v>21.2</v>
      </c>
      <c r="G501" s="741" t="s">
        <v>1244</v>
      </c>
      <c r="H501" s="741"/>
    </row>
    <row r="502" spans="2:8">
      <c r="B502" s="2" t="s">
        <v>944</v>
      </c>
      <c r="C502" s="2" t="s">
        <v>1344</v>
      </c>
      <c r="D502" s="2">
        <v>2015</v>
      </c>
      <c r="E502" s="715">
        <v>13956.67</v>
      </c>
      <c r="F502" s="716">
        <v>0</v>
      </c>
      <c r="G502" s="741" t="s">
        <v>1243</v>
      </c>
      <c r="H502" s="741"/>
    </row>
    <row r="503" spans="2:8">
      <c r="B503" s="2" t="s">
        <v>944</v>
      </c>
      <c r="C503" s="2" t="s">
        <v>1345</v>
      </c>
      <c r="D503" s="2">
        <v>2015</v>
      </c>
      <c r="E503" s="715">
        <v>1067.75</v>
      </c>
      <c r="F503" s="716">
        <v>1.0674999999999999</v>
      </c>
      <c r="G503" s="741" t="s">
        <v>1244</v>
      </c>
      <c r="H503" s="741"/>
    </row>
    <row r="504" spans="2:8">
      <c r="B504" s="2" t="s">
        <v>944</v>
      </c>
      <c r="C504" s="2" t="s">
        <v>1346</v>
      </c>
      <c r="D504" s="2">
        <v>2015</v>
      </c>
      <c r="E504" s="715">
        <v>8051</v>
      </c>
      <c r="F504" s="716">
        <v>0</v>
      </c>
      <c r="G504" s="741" t="s">
        <v>1244</v>
      </c>
      <c r="H504" s="741"/>
    </row>
    <row r="505" spans="2:8">
      <c r="B505" s="2" t="s">
        <v>944</v>
      </c>
      <c r="C505" s="2" t="s">
        <v>1346</v>
      </c>
      <c r="D505" s="2">
        <v>2015</v>
      </c>
      <c r="E505" s="715">
        <v>74661</v>
      </c>
      <c r="F505" s="716">
        <v>8.5</v>
      </c>
      <c r="G505" s="741" t="s">
        <v>1244</v>
      </c>
      <c r="H505" s="741"/>
    </row>
    <row r="506" spans="2:8">
      <c r="B506" s="2" t="s">
        <v>944</v>
      </c>
      <c r="C506" s="2" t="s">
        <v>1347</v>
      </c>
      <c r="D506" s="2">
        <v>2015</v>
      </c>
      <c r="E506" s="715">
        <v>17472</v>
      </c>
      <c r="F506" s="716">
        <v>0</v>
      </c>
      <c r="G506" s="741" t="s">
        <v>1243</v>
      </c>
      <c r="H506" s="741"/>
    </row>
    <row r="507" spans="2:8">
      <c r="B507" s="2" t="s">
        <v>944</v>
      </c>
      <c r="C507" s="2" t="s">
        <v>1348</v>
      </c>
      <c r="D507" s="2">
        <v>2015</v>
      </c>
      <c r="E507" s="715">
        <v>3933</v>
      </c>
      <c r="F507" s="716">
        <v>2</v>
      </c>
      <c r="G507" s="741" t="s">
        <v>1243</v>
      </c>
      <c r="H507" s="741"/>
    </row>
    <row r="508" spans="2:8">
      <c r="B508" s="2" t="s">
        <v>944</v>
      </c>
      <c r="C508" s="2" t="s">
        <v>1349</v>
      </c>
      <c r="D508" s="2">
        <v>2015</v>
      </c>
      <c r="E508" s="715">
        <v>11818.263999999999</v>
      </c>
      <c r="F508" s="716">
        <v>4.556</v>
      </c>
      <c r="G508" s="741" t="s">
        <v>1244</v>
      </c>
      <c r="H508" s="741"/>
    </row>
    <row r="509" spans="2:8">
      <c r="B509" s="2" t="s">
        <v>944</v>
      </c>
      <c r="C509" s="2" t="s">
        <v>1350</v>
      </c>
      <c r="D509" s="2">
        <v>2015</v>
      </c>
      <c r="E509" s="715">
        <v>14602.66</v>
      </c>
      <c r="F509" s="716">
        <v>0</v>
      </c>
      <c r="G509" s="741" t="s">
        <v>1243</v>
      </c>
      <c r="H509" s="741"/>
    </row>
    <row r="510" spans="2:8">
      <c r="B510" s="2" t="s">
        <v>944</v>
      </c>
      <c r="C510" s="2" t="s">
        <v>1351</v>
      </c>
      <c r="D510" s="2">
        <v>2015</v>
      </c>
      <c r="E510" s="715">
        <v>2721</v>
      </c>
      <c r="F510" s="716">
        <v>1.1000000000000001</v>
      </c>
      <c r="G510" s="741" t="s">
        <v>1243</v>
      </c>
      <c r="H510" s="741"/>
    </row>
    <row r="511" spans="2:8">
      <c r="B511" s="2" t="s">
        <v>944</v>
      </c>
      <c r="C511" s="2" t="s">
        <v>1351</v>
      </c>
      <c r="D511" s="2">
        <v>2015</v>
      </c>
      <c r="E511" s="715">
        <v>9032.92</v>
      </c>
      <c r="F511" s="716">
        <v>1.885</v>
      </c>
      <c r="G511" s="741" t="s">
        <v>1243</v>
      </c>
      <c r="H511" s="741"/>
    </row>
    <row r="512" spans="2:8">
      <c r="B512" s="2" t="s">
        <v>944</v>
      </c>
      <c r="C512" s="2" t="s">
        <v>1352</v>
      </c>
      <c r="D512" s="2">
        <v>2015</v>
      </c>
      <c r="E512" s="715">
        <v>48425.42</v>
      </c>
      <c r="F512" s="716">
        <v>10.5825</v>
      </c>
      <c r="G512" s="741" t="s">
        <v>1243</v>
      </c>
      <c r="H512" s="741"/>
    </row>
    <row r="513" spans="2:8">
      <c r="B513" s="2" t="s">
        <v>944</v>
      </c>
      <c r="C513" s="2" t="s">
        <v>1353</v>
      </c>
      <c r="D513" s="2">
        <v>2015</v>
      </c>
      <c r="E513" s="715">
        <v>27671.328000000001</v>
      </c>
      <c r="F513" s="716">
        <v>10.512</v>
      </c>
      <c r="G513" s="741" t="s">
        <v>1244</v>
      </c>
      <c r="H513" s="741"/>
    </row>
    <row r="514" spans="2:8">
      <c r="B514" s="2" t="s">
        <v>944</v>
      </c>
      <c r="C514" s="2" t="s">
        <v>1354</v>
      </c>
      <c r="D514" s="2">
        <v>2015</v>
      </c>
      <c r="E514" s="715">
        <v>19642.52</v>
      </c>
      <c r="F514" s="716">
        <v>0</v>
      </c>
      <c r="G514" s="741" t="s">
        <v>1243</v>
      </c>
      <c r="H514" s="741"/>
    </row>
    <row r="515" spans="2:8">
      <c r="B515" s="2" t="s">
        <v>944</v>
      </c>
      <c r="C515" s="2" t="s">
        <v>1355</v>
      </c>
      <c r="D515" s="2">
        <v>2015</v>
      </c>
      <c r="E515" s="715">
        <v>16482</v>
      </c>
      <c r="F515" s="716">
        <v>6.22</v>
      </c>
      <c r="G515" s="741" t="s">
        <v>1243</v>
      </c>
      <c r="H515" s="741"/>
    </row>
    <row r="516" spans="2:8">
      <c r="B516" s="2" t="s">
        <v>944</v>
      </c>
      <c r="C516" s="2" t="s">
        <v>1356</v>
      </c>
      <c r="D516" s="2">
        <v>2015</v>
      </c>
      <c r="E516" s="715">
        <v>579</v>
      </c>
      <c r="F516" s="716">
        <v>0.57750000000000001</v>
      </c>
      <c r="G516" s="741" t="s">
        <v>1244</v>
      </c>
      <c r="H516" s="741"/>
    </row>
    <row r="517" spans="2:8">
      <c r="B517" s="2" t="s">
        <v>944</v>
      </c>
      <c r="C517" s="2" t="s">
        <v>1357</v>
      </c>
      <c r="D517" s="2">
        <v>2015</v>
      </c>
      <c r="E517" s="715">
        <v>433495</v>
      </c>
      <c r="F517" s="716">
        <v>90.1</v>
      </c>
      <c r="G517" s="741" t="s">
        <v>1244</v>
      </c>
      <c r="H517" s="741"/>
    </row>
    <row r="518" spans="2:8">
      <c r="B518" s="2" t="s">
        <v>944</v>
      </c>
      <c r="C518" s="2" t="s">
        <v>1358</v>
      </c>
      <c r="D518" s="2">
        <v>2015</v>
      </c>
      <c r="E518" s="715">
        <v>48355.199999999997</v>
      </c>
      <c r="F518" s="716">
        <v>10.074</v>
      </c>
      <c r="G518" s="741" t="s">
        <v>1244</v>
      </c>
      <c r="H518" s="741"/>
    </row>
    <row r="519" spans="2:8">
      <c r="B519" s="2" t="s">
        <v>944</v>
      </c>
      <c r="C519" s="2" t="s">
        <v>1358</v>
      </c>
      <c r="D519" s="2">
        <v>2015</v>
      </c>
      <c r="E519" s="715">
        <v>72183</v>
      </c>
      <c r="F519" s="716">
        <v>12.5</v>
      </c>
      <c r="G519" s="741" t="s">
        <v>1244</v>
      </c>
      <c r="H519" s="741"/>
    </row>
    <row r="520" spans="2:8">
      <c r="B520" s="2" t="s">
        <v>944</v>
      </c>
      <c r="C520" s="2" t="s">
        <v>1359</v>
      </c>
      <c r="D520" s="2">
        <v>2015</v>
      </c>
      <c r="E520" s="715">
        <v>0</v>
      </c>
      <c r="F520" s="716">
        <v>32.856999999999999</v>
      </c>
      <c r="G520" s="741" t="s">
        <v>1244</v>
      </c>
      <c r="H520" s="741"/>
    </row>
    <row r="521" spans="2:8">
      <c r="B521" s="2" t="s">
        <v>944</v>
      </c>
      <c r="C521" s="2" t="s">
        <v>1359</v>
      </c>
      <c r="D521" s="2">
        <v>2015</v>
      </c>
      <c r="E521" s="715">
        <v>20351</v>
      </c>
      <c r="F521" s="716">
        <v>4.2</v>
      </c>
      <c r="G521" s="741" t="s">
        <v>1244</v>
      </c>
      <c r="H521" s="741"/>
    </row>
    <row r="522" spans="2:8">
      <c r="B522" s="2" t="s">
        <v>944</v>
      </c>
      <c r="C522" s="2" t="s">
        <v>1360</v>
      </c>
      <c r="D522" s="2">
        <v>2015</v>
      </c>
      <c r="E522" s="715">
        <v>3122.4679999999998</v>
      </c>
      <c r="F522" s="716">
        <v>1.202</v>
      </c>
      <c r="G522" s="741" t="s">
        <v>1243</v>
      </c>
      <c r="H522" s="741"/>
    </row>
    <row r="523" spans="2:8">
      <c r="B523" s="2" t="s">
        <v>944</v>
      </c>
      <c r="C523" s="2" t="s">
        <v>1361</v>
      </c>
      <c r="D523" s="2">
        <v>2015</v>
      </c>
      <c r="E523" s="715">
        <v>6744.4</v>
      </c>
      <c r="F523" s="716">
        <v>2.6</v>
      </c>
      <c r="G523" s="741" t="s">
        <v>1243</v>
      </c>
      <c r="H523" s="741"/>
    </row>
    <row r="524" spans="2:8">
      <c r="B524" s="2" t="s">
        <v>944</v>
      </c>
      <c r="C524" s="2" t="s">
        <v>1362</v>
      </c>
      <c r="D524" s="2">
        <v>2015</v>
      </c>
      <c r="E524" s="715">
        <v>26021.58</v>
      </c>
      <c r="F524" s="716">
        <v>6.798</v>
      </c>
      <c r="G524" s="741" t="s">
        <v>1244</v>
      </c>
      <c r="H524" s="741"/>
    </row>
    <row r="525" spans="2:8">
      <c r="B525" s="2" t="s">
        <v>944</v>
      </c>
      <c r="C525" s="2" t="s">
        <v>1363</v>
      </c>
      <c r="D525" s="2">
        <v>2015</v>
      </c>
      <c r="E525" s="715">
        <v>0</v>
      </c>
      <c r="F525" s="716">
        <v>0</v>
      </c>
      <c r="G525" s="741" t="s">
        <v>1244</v>
      </c>
      <c r="H525" s="741"/>
    </row>
    <row r="526" spans="2:8">
      <c r="B526" s="2" t="s">
        <v>944</v>
      </c>
      <c r="C526" s="2" t="s">
        <v>1364</v>
      </c>
      <c r="D526" s="2">
        <v>2015</v>
      </c>
      <c r="E526" s="715">
        <v>9893.4</v>
      </c>
      <c r="F526" s="716">
        <v>3.9</v>
      </c>
      <c r="G526" s="741" t="s">
        <v>1243</v>
      </c>
      <c r="H526" s="741"/>
    </row>
    <row r="527" spans="2:8">
      <c r="B527" s="2" t="s">
        <v>944</v>
      </c>
      <c r="C527" s="2" t="s">
        <v>1365</v>
      </c>
      <c r="D527" s="2">
        <v>2015</v>
      </c>
      <c r="E527" s="715">
        <v>20757.0798</v>
      </c>
      <c r="F527" s="716">
        <v>6.2567000000000004</v>
      </c>
      <c r="G527" s="741" t="s">
        <v>1244</v>
      </c>
      <c r="H527" s="741"/>
    </row>
    <row r="528" spans="2:8">
      <c r="B528" s="2" t="s">
        <v>944</v>
      </c>
      <c r="C528" s="2" t="s">
        <v>1366</v>
      </c>
      <c r="D528" s="2">
        <v>2015</v>
      </c>
      <c r="E528" s="715">
        <v>22647</v>
      </c>
      <c r="F528" s="716">
        <v>9.1</v>
      </c>
      <c r="G528" s="741" t="s">
        <v>1243</v>
      </c>
      <c r="H528" s="741"/>
    </row>
    <row r="529" spans="2:8">
      <c r="B529" s="2" t="s">
        <v>944</v>
      </c>
      <c r="C529" s="2" t="s">
        <v>1367</v>
      </c>
      <c r="D529" s="2">
        <v>2015</v>
      </c>
      <c r="E529" s="715">
        <v>16044.5</v>
      </c>
      <c r="F529" s="716">
        <v>2</v>
      </c>
      <c r="G529" s="741" t="s">
        <v>1243</v>
      </c>
      <c r="H529" s="741"/>
    </row>
    <row r="530" spans="2:8">
      <c r="B530" s="2" t="s">
        <v>944</v>
      </c>
      <c r="C530" s="2" t="s">
        <v>1368</v>
      </c>
      <c r="D530" s="2">
        <v>2015</v>
      </c>
      <c r="E530" s="715">
        <v>11686</v>
      </c>
      <c r="F530" s="716">
        <v>1.3</v>
      </c>
      <c r="G530" s="741" t="s">
        <v>1243</v>
      </c>
      <c r="H530" s="741"/>
    </row>
    <row r="531" spans="2:8">
      <c r="B531" s="2" t="s">
        <v>944</v>
      </c>
      <c r="C531" s="2" t="s">
        <v>1369</v>
      </c>
      <c r="D531" s="2">
        <v>2015</v>
      </c>
      <c r="E531" s="715">
        <v>601</v>
      </c>
      <c r="F531" s="716">
        <v>1</v>
      </c>
      <c r="G531" s="741" t="s">
        <v>1244</v>
      </c>
      <c r="H531" s="741"/>
    </row>
    <row r="532" spans="2:8">
      <c r="B532" s="2" t="s">
        <v>944</v>
      </c>
      <c r="C532" s="2" t="s">
        <v>1370</v>
      </c>
      <c r="D532" s="2">
        <v>2015</v>
      </c>
      <c r="E532" s="715">
        <v>28195</v>
      </c>
      <c r="F532" s="716">
        <v>9</v>
      </c>
      <c r="G532" s="741" t="s">
        <v>1244</v>
      </c>
      <c r="H532" s="741"/>
    </row>
    <row r="533" spans="2:8">
      <c r="B533" s="2" t="s">
        <v>944</v>
      </c>
      <c r="C533" s="2" t="s">
        <v>1371</v>
      </c>
      <c r="D533" s="2">
        <v>2015</v>
      </c>
      <c r="E533" s="715">
        <v>29640</v>
      </c>
      <c r="F533" s="716">
        <v>5.2</v>
      </c>
      <c r="G533" s="741" t="s">
        <v>1244</v>
      </c>
      <c r="H533" s="741"/>
    </row>
    <row r="534" spans="2:8">
      <c r="B534" s="2" t="s">
        <v>944</v>
      </c>
      <c r="C534" s="2" t="s">
        <v>1372</v>
      </c>
      <c r="D534" s="2">
        <v>2015</v>
      </c>
      <c r="E534" s="715">
        <v>4672</v>
      </c>
      <c r="F534" s="716">
        <v>0</v>
      </c>
      <c r="G534" s="741" t="s">
        <v>1244</v>
      </c>
      <c r="H534" s="741"/>
    </row>
    <row r="535" spans="2:8">
      <c r="B535" s="2" t="s">
        <v>944</v>
      </c>
      <c r="C535" s="2" t="s">
        <v>1373</v>
      </c>
      <c r="D535" s="2">
        <v>2015</v>
      </c>
      <c r="E535" s="715">
        <v>112489.344</v>
      </c>
      <c r="F535" s="716">
        <v>24.376000000000001</v>
      </c>
      <c r="G535" s="741" t="s">
        <v>1243</v>
      </c>
      <c r="H535" s="741"/>
    </row>
    <row r="536" spans="2:8">
      <c r="B536" s="2" t="s">
        <v>944</v>
      </c>
      <c r="C536" s="2" t="s">
        <v>1374</v>
      </c>
      <c r="D536" s="2">
        <v>2015</v>
      </c>
      <c r="E536" s="715">
        <v>373558</v>
      </c>
      <c r="F536" s="716">
        <v>55.1</v>
      </c>
      <c r="G536" s="741" t="s">
        <v>1244</v>
      </c>
      <c r="H536" s="741"/>
    </row>
    <row r="537" spans="2:8">
      <c r="B537" s="2" t="s">
        <v>944</v>
      </c>
      <c r="C537" s="2" t="s">
        <v>1375</v>
      </c>
      <c r="D537" s="2">
        <v>2015</v>
      </c>
      <c r="E537" s="715">
        <v>13147.1589</v>
      </c>
      <c r="F537" s="716">
        <v>5.0701330000000002</v>
      </c>
      <c r="G537" s="741" t="s">
        <v>1243</v>
      </c>
      <c r="H537" s="741"/>
    </row>
    <row r="538" spans="2:8">
      <c r="B538" s="2" t="s">
        <v>944</v>
      </c>
      <c r="C538" s="2" t="s">
        <v>1376</v>
      </c>
      <c r="D538" s="2">
        <v>2015</v>
      </c>
      <c r="E538" s="715">
        <v>20223</v>
      </c>
      <c r="F538" s="716">
        <v>0</v>
      </c>
      <c r="G538" s="741" t="s">
        <v>1244</v>
      </c>
      <c r="H538" s="741"/>
    </row>
    <row r="539" spans="2:8">
      <c r="B539" s="2" t="s">
        <v>944</v>
      </c>
      <c r="C539" s="2" t="s">
        <v>1377</v>
      </c>
      <c r="D539" s="2">
        <v>2015</v>
      </c>
      <c r="E539" s="715">
        <v>13602.641</v>
      </c>
      <c r="F539" s="716">
        <v>5.2439</v>
      </c>
      <c r="G539" s="741" t="s">
        <v>1243</v>
      </c>
      <c r="H539" s="741"/>
    </row>
    <row r="540" spans="2:8">
      <c r="B540" s="2" t="s">
        <v>944</v>
      </c>
      <c r="C540" s="2" t="s">
        <v>1378</v>
      </c>
      <c r="D540" s="2">
        <v>2015</v>
      </c>
      <c r="E540" s="715">
        <v>4150</v>
      </c>
      <c r="F540" s="716">
        <v>2.1</v>
      </c>
      <c r="G540" s="741" t="s">
        <v>1243</v>
      </c>
      <c r="H540" s="741"/>
    </row>
    <row r="541" spans="2:8">
      <c r="B541" s="2" t="s">
        <v>944</v>
      </c>
      <c r="C541" s="2" t="s">
        <v>1379</v>
      </c>
      <c r="D541" s="2">
        <v>2015</v>
      </c>
      <c r="E541" s="715">
        <v>6921</v>
      </c>
      <c r="F541" s="716">
        <v>0.46800000000000003</v>
      </c>
      <c r="G541" s="741" t="s">
        <v>1243</v>
      </c>
      <c r="H541" s="741"/>
    </row>
    <row r="542" spans="2:8">
      <c r="B542" s="2" t="s">
        <v>944</v>
      </c>
      <c r="C542" s="2" t="s">
        <v>1380</v>
      </c>
      <c r="D542" s="2">
        <v>2015</v>
      </c>
      <c r="E542" s="715">
        <v>22480</v>
      </c>
      <c r="F542" s="716">
        <v>28.3</v>
      </c>
      <c r="G542" s="741" t="s">
        <v>1244</v>
      </c>
      <c r="H542" s="741"/>
    </row>
    <row r="543" spans="2:8">
      <c r="B543" s="2" t="s">
        <v>944</v>
      </c>
      <c r="C543" s="2" t="s">
        <v>1381</v>
      </c>
      <c r="D543" s="2">
        <v>2015</v>
      </c>
      <c r="E543" s="715">
        <v>52357</v>
      </c>
      <c r="F543" s="716">
        <v>9.9</v>
      </c>
      <c r="G543" s="741" t="s">
        <v>1244</v>
      </c>
      <c r="H543" s="741"/>
    </row>
    <row r="544" spans="2:8">
      <c r="B544" s="2" t="s">
        <v>944</v>
      </c>
      <c r="C544" s="2" t="s">
        <v>1380</v>
      </c>
      <c r="D544" s="2">
        <v>2015</v>
      </c>
      <c r="E544" s="715">
        <v>36208</v>
      </c>
      <c r="F544" s="716">
        <v>0</v>
      </c>
      <c r="G544" s="741" t="s">
        <v>1244</v>
      </c>
      <c r="H544" s="741"/>
    </row>
    <row r="545" spans="2:8">
      <c r="B545" s="2" t="s">
        <v>944</v>
      </c>
      <c r="C545" s="2" t="s">
        <v>1382</v>
      </c>
      <c r="D545" s="2">
        <v>2015</v>
      </c>
      <c r="E545" s="715">
        <v>26991</v>
      </c>
      <c r="F545" s="716">
        <v>5.9</v>
      </c>
      <c r="G545" s="741" t="s">
        <v>1244</v>
      </c>
      <c r="H545" s="741"/>
    </row>
    <row r="546" spans="2:8">
      <c r="B546" s="2" t="s">
        <v>944</v>
      </c>
      <c r="C546" s="2" t="s">
        <v>1383</v>
      </c>
      <c r="D546" s="2">
        <v>2015</v>
      </c>
      <c r="E546" s="715">
        <v>30056</v>
      </c>
      <c r="F546" s="716">
        <v>3.4</v>
      </c>
      <c r="G546" s="741" t="s">
        <v>1244</v>
      </c>
      <c r="H546" s="741"/>
    </row>
    <row r="547" spans="2:8">
      <c r="B547" s="2" t="s">
        <v>944</v>
      </c>
      <c r="C547" s="2" t="s">
        <v>1384</v>
      </c>
      <c r="D547" s="2">
        <v>2015</v>
      </c>
      <c r="E547" s="715">
        <v>88407.28</v>
      </c>
      <c r="F547" s="716">
        <v>19.295999999999999</v>
      </c>
      <c r="G547" s="741" t="s">
        <v>1244</v>
      </c>
      <c r="H547" s="741"/>
    </row>
    <row r="548" spans="2:8">
      <c r="B548" s="2" t="s">
        <v>944</v>
      </c>
      <c r="C548" s="2" t="s">
        <v>1385</v>
      </c>
      <c r="D548" s="2">
        <v>2015</v>
      </c>
      <c r="E548" s="715">
        <v>1680</v>
      </c>
      <c r="F548" s="716">
        <v>0</v>
      </c>
      <c r="G548" s="741" t="s">
        <v>1243</v>
      </c>
      <c r="H548" s="741"/>
    </row>
    <row r="549" spans="2:8">
      <c r="B549" s="2" t="s">
        <v>944</v>
      </c>
      <c r="C549" s="2" t="s">
        <v>1386</v>
      </c>
      <c r="D549" s="2">
        <v>2015</v>
      </c>
      <c r="E549" s="715">
        <v>4581</v>
      </c>
      <c r="F549" s="716">
        <v>1.8</v>
      </c>
      <c r="G549" s="741" t="s">
        <v>1244</v>
      </c>
      <c r="H549" s="741"/>
    </row>
    <row r="550" spans="2:8">
      <c r="B550" s="2" t="s">
        <v>944</v>
      </c>
      <c r="C550" s="2" t="s">
        <v>1387</v>
      </c>
      <c r="D550" s="2">
        <v>2015</v>
      </c>
      <c r="E550" s="715">
        <v>30762.243999999999</v>
      </c>
      <c r="F550" s="716">
        <v>6.4195000000000002</v>
      </c>
      <c r="G550" s="741" t="s">
        <v>1244</v>
      </c>
      <c r="H550" s="741"/>
    </row>
    <row r="551" spans="2:8">
      <c r="B551" s="2" t="s">
        <v>944</v>
      </c>
      <c r="C551" s="2" t="s">
        <v>1388</v>
      </c>
      <c r="D551" s="2">
        <v>2015</v>
      </c>
      <c r="E551" s="715">
        <v>29986.639999999999</v>
      </c>
      <c r="F551" s="716">
        <v>11.56</v>
      </c>
      <c r="G551" s="741" t="s">
        <v>1244</v>
      </c>
      <c r="H551" s="741"/>
    </row>
    <row r="552" spans="2:8">
      <c r="B552" s="2" t="s">
        <v>944</v>
      </c>
      <c r="C552" s="2" t="s">
        <v>1389</v>
      </c>
      <c r="D552" s="2">
        <v>2015</v>
      </c>
      <c r="E552" s="715">
        <v>12508.6</v>
      </c>
      <c r="F552" s="716">
        <v>5.4</v>
      </c>
      <c r="G552" s="741" t="s">
        <v>1243</v>
      </c>
      <c r="H552" s="741"/>
    </row>
    <row r="553" spans="2:8">
      <c r="B553" s="2" t="s">
        <v>944</v>
      </c>
      <c r="C553" s="2" t="s">
        <v>1390</v>
      </c>
      <c r="D553" s="2">
        <v>2015</v>
      </c>
      <c r="E553" s="715">
        <v>51267.91</v>
      </c>
      <c r="F553" s="716">
        <v>6.2149999999999999</v>
      </c>
      <c r="G553" s="741" t="s">
        <v>1244</v>
      </c>
      <c r="H553" s="741"/>
    </row>
    <row r="554" spans="2:8">
      <c r="B554" s="2" t="s">
        <v>944</v>
      </c>
      <c r="C554" s="2" t="s">
        <v>1391</v>
      </c>
      <c r="D554" s="2">
        <v>2015</v>
      </c>
      <c r="E554" s="715">
        <v>13428</v>
      </c>
      <c r="F554" s="716">
        <v>3.3570000000000002</v>
      </c>
      <c r="G554" s="741" t="s">
        <v>1244</v>
      </c>
      <c r="H554" s="741"/>
    </row>
    <row r="555" spans="2:8">
      <c r="B555" s="2" t="s">
        <v>944</v>
      </c>
      <c r="C555" s="2" t="s">
        <v>1391</v>
      </c>
      <c r="D555" s="2">
        <v>2015</v>
      </c>
      <c r="E555" s="715">
        <v>20142</v>
      </c>
      <c r="F555" s="716">
        <v>5.0354999999999999</v>
      </c>
      <c r="G555" s="741" t="s">
        <v>1244</v>
      </c>
      <c r="H555" s="741"/>
    </row>
    <row r="556" spans="2:8">
      <c r="B556" s="2" t="s">
        <v>944</v>
      </c>
      <c r="C556" s="2" t="s">
        <v>1392</v>
      </c>
      <c r="D556" s="2">
        <v>2015</v>
      </c>
      <c r="E556" s="715">
        <v>21468</v>
      </c>
      <c r="F556" s="716">
        <v>0</v>
      </c>
      <c r="G556" s="741" t="s">
        <v>1244</v>
      </c>
      <c r="H556" s="741"/>
    </row>
    <row r="557" spans="2:8">
      <c r="B557" s="2" t="s">
        <v>944</v>
      </c>
      <c r="C557" s="2" t="s">
        <v>1393</v>
      </c>
      <c r="D557" s="2">
        <v>2015</v>
      </c>
      <c r="E557" s="715">
        <v>4389.0479999999998</v>
      </c>
      <c r="F557" s="716">
        <v>1.6919999999999999</v>
      </c>
      <c r="G557" s="741" t="s">
        <v>1243</v>
      </c>
      <c r="H557" s="741"/>
    </row>
    <row r="558" spans="2:8">
      <c r="B558" s="2" t="s">
        <v>944</v>
      </c>
      <c r="C558" s="2" t="s">
        <v>1393</v>
      </c>
      <c r="D558" s="2">
        <v>2015</v>
      </c>
      <c r="E558" s="715">
        <v>2075.1999999999998</v>
      </c>
      <c r="F558" s="716">
        <v>0.8</v>
      </c>
      <c r="G558" s="741" t="s">
        <v>1243</v>
      </c>
      <c r="H558" s="741"/>
    </row>
    <row r="559" spans="2:8">
      <c r="B559" s="2" t="s">
        <v>944</v>
      </c>
      <c r="C559" s="2" t="s">
        <v>1394</v>
      </c>
      <c r="D559" s="2">
        <v>2015</v>
      </c>
      <c r="E559" s="715">
        <v>12640.68</v>
      </c>
      <c r="F559" s="716">
        <v>0</v>
      </c>
      <c r="G559" s="741" t="s">
        <v>1243</v>
      </c>
      <c r="H559" s="741"/>
    </row>
    <row r="560" spans="2:8">
      <c r="B560" s="2" t="s">
        <v>944</v>
      </c>
      <c r="C560" s="2">
        <v>0</v>
      </c>
      <c r="D560" s="2">
        <v>2015</v>
      </c>
      <c r="E560" s="715">
        <v>1092</v>
      </c>
      <c r="F560" s="716">
        <v>0</v>
      </c>
      <c r="G560" s="741" t="e">
        <v>#N/A</v>
      </c>
      <c r="H560" s="741"/>
    </row>
    <row r="561" spans="2:8">
      <c r="B561" s="2" t="s">
        <v>944</v>
      </c>
      <c r="C561" s="2" t="s">
        <v>1395</v>
      </c>
      <c r="D561" s="2">
        <v>2015</v>
      </c>
      <c r="E561" s="715">
        <v>4426</v>
      </c>
      <c r="F561" s="716">
        <v>9.9</v>
      </c>
      <c r="G561" s="741" t="s">
        <v>1244</v>
      </c>
      <c r="H561" s="741"/>
    </row>
    <row r="562" spans="2:8">
      <c r="B562" s="2" t="s">
        <v>944</v>
      </c>
      <c r="C562" s="2" t="s">
        <v>1395</v>
      </c>
      <c r="D562" s="2">
        <v>2015</v>
      </c>
      <c r="E562" s="715">
        <v>6983</v>
      </c>
      <c r="F562" s="716">
        <v>1.7456400000000001</v>
      </c>
      <c r="G562" s="741" t="s">
        <v>1244</v>
      </c>
      <c r="H562" s="741"/>
    </row>
    <row r="563" spans="2:8">
      <c r="B563" s="2" t="s">
        <v>944</v>
      </c>
      <c r="C563" s="2" t="s">
        <v>1395</v>
      </c>
      <c r="D563" s="2">
        <v>2015</v>
      </c>
      <c r="E563" s="715">
        <v>2820</v>
      </c>
      <c r="F563" s="716">
        <v>0.70496999999999999</v>
      </c>
      <c r="G563" s="741" t="s">
        <v>1244</v>
      </c>
      <c r="H563" s="741"/>
    </row>
    <row r="564" spans="2:8">
      <c r="B564" s="2" t="s">
        <v>944</v>
      </c>
      <c r="C564" s="2" t="s">
        <v>1395</v>
      </c>
      <c r="D564" s="2">
        <v>2015</v>
      </c>
      <c r="E564" s="715">
        <v>9718.7250000000004</v>
      </c>
      <c r="F564" s="716">
        <v>3.7147000000000001</v>
      </c>
      <c r="G564" s="741" t="s">
        <v>1244</v>
      </c>
      <c r="H564" s="741"/>
    </row>
    <row r="565" spans="2:8">
      <c r="B565" s="2" t="s">
        <v>944</v>
      </c>
      <c r="C565" s="2" t="s">
        <v>1396</v>
      </c>
      <c r="D565" s="2">
        <v>2015</v>
      </c>
      <c r="E565" s="715">
        <v>231746</v>
      </c>
      <c r="F565" s="716">
        <v>26.5</v>
      </c>
      <c r="G565" s="741" t="s">
        <v>1244</v>
      </c>
      <c r="H565" s="741"/>
    </row>
    <row r="566" spans="2:8">
      <c r="B566" s="2" t="s">
        <v>944</v>
      </c>
      <c r="C566" s="2" t="s">
        <v>1396</v>
      </c>
      <c r="D566" s="2">
        <v>2015</v>
      </c>
      <c r="E566" s="715">
        <v>14648.472</v>
      </c>
      <c r="F566" s="716">
        <v>0</v>
      </c>
      <c r="G566" s="741" t="s">
        <v>1244</v>
      </c>
      <c r="H566" s="741"/>
    </row>
    <row r="567" spans="2:8">
      <c r="B567" s="2" t="s">
        <v>944</v>
      </c>
      <c r="C567" s="2" t="s">
        <v>1397</v>
      </c>
      <c r="D567" s="2">
        <v>2015</v>
      </c>
      <c r="E567" s="715">
        <v>244902</v>
      </c>
      <c r="F567" s="716">
        <v>0</v>
      </c>
      <c r="G567" s="741" t="s">
        <v>1245</v>
      </c>
      <c r="H567" s="741"/>
    </row>
    <row r="568" spans="2:8">
      <c r="B568" s="2" t="s">
        <v>944</v>
      </c>
      <c r="C568" s="2" t="s">
        <v>1398</v>
      </c>
      <c r="D568" s="2">
        <v>2015</v>
      </c>
      <c r="E568" s="715">
        <v>12356.678900000001</v>
      </c>
      <c r="F568" s="716">
        <v>5.0701330000000002</v>
      </c>
      <c r="G568" s="741" t="s">
        <v>1243</v>
      </c>
      <c r="H568" s="741"/>
    </row>
    <row r="569" spans="2:8">
      <c r="B569" s="2" t="s">
        <v>944</v>
      </c>
      <c r="C569" s="2" t="s">
        <v>1399</v>
      </c>
      <c r="D569" s="2">
        <v>2015</v>
      </c>
      <c r="E569" s="715">
        <v>40779</v>
      </c>
      <c r="F569" s="716">
        <v>9.4846400000000006</v>
      </c>
      <c r="G569" s="741" t="s">
        <v>1244</v>
      </c>
      <c r="H569" s="741"/>
    </row>
    <row r="570" spans="2:8">
      <c r="B570" s="2" t="s">
        <v>944</v>
      </c>
      <c r="C570" s="2" t="s">
        <v>1400</v>
      </c>
      <c r="D570" s="2">
        <v>2015</v>
      </c>
      <c r="E570" s="715">
        <v>215706.68</v>
      </c>
      <c r="F570" s="716">
        <v>24.667999999999999</v>
      </c>
      <c r="G570" s="741" t="s">
        <v>1244</v>
      </c>
      <c r="H570" s="741"/>
    </row>
    <row r="571" spans="2:8">
      <c r="B571" s="2" t="s">
        <v>944</v>
      </c>
      <c r="C571" s="2" t="s">
        <v>1400</v>
      </c>
      <c r="D571" s="2">
        <v>2015</v>
      </c>
      <c r="E571" s="715">
        <v>7743.84</v>
      </c>
      <c r="F571" s="716">
        <v>0.88400000000000001</v>
      </c>
      <c r="G571" s="741" t="s">
        <v>1244</v>
      </c>
      <c r="H571" s="741"/>
    </row>
    <row r="572" spans="2:8">
      <c r="B572" s="2" t="s">
        <v>944</v>
      </c>
      <c r="C572" s="2" t="s">
        <v>1401</v>
      </c>
      <c r="D572" s="2">
        <v>2015</v>
      </c>
      <c r="E572" s="715">
        <v>368224.8</v>
      </c>
      <c r="F572" s="716">
        <v>51.72</v>
      </c>
      <c r="G572" s="741" t="s">
        <v>1244</v>
      </c>
      <c r="H572" s="741"/>
    </row>
    <row r="573" spans="2:8">
      <c r="B573" s="2" t="s">
        <v>944</v>
      </c>
      <c r="C573" s="2" t="s">
        <v>1402</v>
      </c>
      <c r="D573" s="2">
        <v>2015</v>
      </c>
      <c r="E573" s="715">
        <v>4522.95</v>
      </c>
      <c r="F573" s="716">
        <v>0</v>
      </c>
      <c r="G573" s="741" t="s">
        <v>1243</v>
      </c>
      <c r="H573" s="741"/>
    </row>
    <row r="574" spans="2:8">
      <c r="B574" s="2" t="s">
        <v>944</v>
      </c>
      <c r="C574" s="2" t="s">
        <v>1403</v>
      </c>
      <c r="D574" s="2">
        <v>2015</v>
      </c>
      <c r="E574" s="715">
        <v>0</v>
      </c>
      <c r="F574" s="716">
        <v>0</v>
      </c>
      <c r="G574" s="741" t="s">
        <v>1243</v>
      </c>
      <c r="H574" s="741"/>
    </row>
    <row r="575" spans="2:8">
      <c r="B575" s="2" t="s">
        <v>944</v>
      </c>
      <c r="C575" s="2" t="s">
        <v>1404</v>
      </c>
      <c r="D575" s="2">
        <v>2015</v>
      </c>
      <c r="E575" s="715">
        <v>14545.8</v>
      </c>
      <c r="F575" s="716">
        <v>3.6848999999999998</v>
      </c>
      <c r="G575" s="741" t="s">
        <v>1244</v>
      </c>
      <c r="H575" s="741"/>
    </row>
    <row r="576" spans="2:8">
      <c r="B576" s="2" t="s">
        <v>944</v>
      </c>
      <c r="C576" s="2" t="s">
        <v>1405</v>
      </c>
      <c r="D576" s="2">
        <v>2015</v>
      </c>
      <c r="E576" s="715">
        <v>70279.448000000004</v>
      </c>
      <c r="F576" s="716">
        <v>15.332000000000001</v>
      </c>
      <c r="G576" s="741" t="s">
        <v>1243</v>
      </c>
      <c r="H576" s="741"/>
    </row>
    <row r="577" spans="2:8">
      <c r="B577" s="2" t="s">
        <v>944</v>
      </c>
      <c r="C577" s="2" t="s">
        <v>1406</v>
      </c>
      <c r="D577" s="2">
        <v>2015</v>
      </c>
      <c r="E577" s="715">
        <v>20664.39</v>
      </c>
      <c r="F577" s="716">
        <v>0</v>
      </c>
      <c r="G577" s="741" t="s">
        <v>1243</v>
      </c>
      <c r="H577" s="741"/>
    </row>
    <row r="578" spans="2:8">
      <c r="B578" s="2" t="s">
        <v>944</v>
      </c>
      <c r="C578" s="2" t="s">
        <v>1407</v>
      </c>
      <c r="D578" s="2">
        <v>2015</v>
      </c>
      <c r="E578" s="715">
        <v>20664.39</v>
      </c>
      <c r="F578" s="716">
        <v>0</v>
      </c>
      <c r="G578" s="741" t="s">
        <v>1243</v>
      </c>
      <c r="H578" s="741"/>
    </row>
    <row r="579" spans="2:8">
      <c r="B579" s="2" t="s">
        <v>944</v>
      </c>
      <c r="C579" s="2" t="s">
        <v>1408</v>
      </c>
      <c r="D579" s="2">
        <v>2015</v>
      </c>
      <c r="E579" s="715">
        <v>22027</v>
      </c>
      <c r="F579" s="716">
        <v>4.8</v>
      </c>
      <c r="G579" s="741" t="s">
        <v>1243</v>
      </c>
      <c r="H579" s="741"/>
    </row>
    <row r="580" spans="2:8">
      <c r="B580" s="2" t="s">
        <v>944</v>
      </c>
      <c r="C580" s="2" t="s">
        <v>1409</v>
      </c>
      <c r="D580" s="2">
        <v>2015</v>
      </c>
      <c r="E580" s="715">
        <v>5144.2330000000002</v>
      </c>
      <c r="F580" s="716">
        <v>7.827731</v>
      </c>
      <c r="G580" s="741" t="s">
        <v>1244</v>
      </c>
      <c r="H580" s="741"/>
    </row>
    <row r="581" spans="2:8">
      <c r="B581" s="2" t="s">
        <v>944</v>
      </c>
      <c r="C581" s="2" t="s">
        <v>1410</v>
      </c>
      <c r="D581" s="2">
        <v>2015</v>
      </c>
      <c r="E581" s="715">
        <v>25995</v>
      </c>
      <c r="F581" s="716">
        <v>3.1</v>
      </c>
      <c r="G581" s="741" t="s">
        <v>1244</v>
      </c>
      <c r="H581" s="741"/>
    </row>
    <row r="582" spans="2:8">
      <c r="B582" s="2" t="s">
        <v>944</v>
      </c>
      <c r="C582" s="2" t="s">
        <v>1410</v>
      </c>
      <c r="D582" s="2">
        <v>2015</v>
      </c>
      <c r="E582" s="715">
        <v>45000</v>
      </c>
      <c r="F582" s="716">
        <v>0</v>
      </c>
      <c r="G582" s="741" t="s">
        <v>1244</v>
      </c>
      <c r="H582" s="741"/>
    </row>
    <row r="583" spans="2:8">
      <c r="B583" s="2" t="s">
        <v>944</v>
      </c>
      <c r="C583" s="2" t="s">
        <v>1411</v>
      </c>
      <c r="D583" s="2">
        <v>2015</v>
      </c>
      <c r="E583" s="715">
        <v>300063</v>
      </c>
      <c r="F583" s="716">
        <v>34.256999999999998</v>
      </c>
      <c r="G583" s="741" t="s">
        <v>1244</v>
      </c>
      <c r="H583" s="741"/>
    </row>
    <row r="584" spans="2:8">
      <c r="B584" s="2" t="s">
        <v>944</v>
      </c>
      <c r="C584" s="2" t="s">
        <v>1412</v>
      </c>
      <c r="D584" s="2">
        <v>2015</v>
      </c>
      <c r="E584" s="715">
        <v>2264</v>
      </c>
      <c r="F584" s="716">
        <v>0</v>
      </c>
      <c r="G584" s="741" t="s">
        <v>1243</v>
      </c>
      <c r="H584" s="741"/>
    </row>
    <row r="585" spans="2:8">
      <c r="B585" s="2" t="s">
        <v>944</v>
      </c>
      <c r="C585" s="2" t="s">
        <v>1412</v>
      </c>
      <c r="D585" s="2">
        <v>2015</v>
      </c>
      <c r="E585" s="715">
        <v>14401</v>
      </c>
      <c r="F585" s="716">
        <v>1.6</v>
      </c>
      <c r="G585" s="741" t="s">
        <v>1243</v>
      </c>
      <c r="H585" s="741"/>
    </row>
    <row r="586" spans="2:8">
      <c r="B586" s="2" t="s">
        <v>944</v>
      </c>
      <c r="C586" s="2" t="s">
        <v>1413</v>
      </c>
      <c r="D586" s="2">
        <v>2015</v>
      </c>
      <c r="E586" s="715">
        <v>6517</v>
      </c>
      <c r="F586" s="716">
        <v>2.2999999999999998</v>
      </c>
      <c r="G586" s="741" t="s">
        <v>1243</v>
      </c>
      <c r="H586" s="741"/>
    </row>
    <row r="587" spans="2:8">
      <c r="B587" s="2" t="s">
        <v>944</v>
      </c>
      <c r="C587" s="2" t="s">
        <v>1414</v>
      </c>
      <c r="D587" s="2">
        <v>2015</v>
      </c>
      <c r="E587" s="715">
        <v>7595.6</v>
      </c>
      <c r="F587" s="716">
        <v>1.1819999999999999</v>
      </c>
      <c r="G587" s="741" t="s">
        <v>1243</v>
      </c>
      <c r="H587" s="741"/>
    </row>
    <row r="588" spans="2:8">
      <c r="B588" s="2" t="s">
        <v>944</v>
      </c>
      <c r="C588" s="2" t="s">
        <v>1415</v>
      </c>
      <c r="D588" s="2">
        <v>2015</v>
      </c>
      <c r="E588" s="715">
        <v>47766</v>
      </c>
      <c r="F588" s="716">
        <v>15.922000000000001</v>
      </c>
      <c r="G588" s="741" t="s">
        <v>1244</v>
      </c>
      <c r="H588" s="741"/>
    </row>
    <row r="589" spans="2:8">
      <c r="B589" s="2" t="s">
        <v>944</v>
      </c>
      <c r="C589" s="2" t="s">
        <v>1416</v>
      </c>
      <c r="D589" s="2">
        <v>2015</v>
      </c>
      <c r="E589" s="715">
        <v>819</v>
      </c>
      <c r="F589" s="716">
        <v>0</v>
      </c>
      <c r="G589" s="741" t="s">
        <v>1244</v>
      </c>
      <c r="H589" s="741"/>
    </row>
    <row r="590" spans="2:8">
      <c r="B590" s="2" t="s">
        <v>944</v>
      </c>
      <c r="C590" s="2" t="s">
        <v>1417</v>
      </c>
      <c r="D590" s="2">
        <v>2015</v>
      </c>
      <c r="E590" s="715">
        <v>288</v>
      </c>
      <c r="F590" s="716">
        <v>1.1000000000000001</v>
      </c>
      <c r="G590" s="741" t="s">
        <v>1243</v>
      </c>
      <c r="H590" s="741"/>
    </row>
    <row r="591" spans="2:8">
      <c r="B591" s="2" t="s">
        <v>944</v>
      </c>
      <c r="C591" s="2" t="s">
        <v>1417</v>
      </c>
      <c r="D591" s="2">
        <v>2015</v>
      </c>
      <c r="E591" s="715">
        <v>23976.567999999999</v>
      </c>
      <c r="F591" s="716">
        <v>6.8179999999999996</v>
      </c>
      <c r="G591" s="741" t="s">
        <v>1243</v>
      </c>
      <c r="H591" s="741"/>
    </row>
    <row r="592" spans="2:8">
      <c r="B592" s="2" t="s">
        <v>944</v>
      </c>
      <c r="C592" s="2" t="s">
        <v>1418</v>
      </c>
      <c r="D592" s="2">
        <v>2015</v>
      </c>
      <c r="E592" s="715">
        <v>94624</v>
      </c>
      <c r="F592" s="716">
        <v>8.48</v>
      </c>
      <c r="G592" s="741" t="s">
        <v>1244</v>
      </c>
      <c r="H592" s="741"/>
    </row>
    <row r="593" spans="2:8">
      <c r="B593" s="2" t="s">
        <v>944</v>
      </c>
      <c r="C593" s="2" t="s">
        <v>1419</v>
      </c>
      <c r="D593" s="2">
        <v>2015</v>
      </c>
      <c r="E593" s="715">
        <v>12000</v>
      </c>
      <c r="F593" s="716">
        <v>21.5</v>
      </c>
      <c r="G593" s="741" t="s">
        <v>1244</v>
      </c>
      <c r="H593" s="741"/>
    </row>
    <row r="594" spans="2:8">
      <c r="B594" s="2" t="s">
        <v>944</v>
      </c>
      <c r="C594" s="2" t="s">
        <v>1386</v>
      </c>
      <c r="D594" s="2">
        <v>2015</v>
      </c>
      <c r="E594" s="715">
        <v>2011</v>
      </c>
      <c r="F594" s="716">
        <v>0.8</v>
      </c>
      <c r="G594" s="741" t="s">
        <v>1244</v>
      </c>
      <c r="H594" s="741"/>
    </row>
    <row r="595" spans="2:8">
      <c r="B595" s="2" t="s">
        <v>944</v>
      </c>
      <c r="C595" s="2">
        <v>0</v>
      </c>
      <c r="D595" s="2">
        <v>2015</v>
      </c>
      <c r="E595" s="715">
        <v>66821.504000000001</v>
      </c>
      <c r="F595" s="716">
        <v>13.012</v>
      </c>
      <c r="G595" s="741" t="e">
        <v>#N/A</v>
      </c>
      <c r="H595" s="741"/>
    </row>
    <row r="596" spans="2:8">
      <c r="B596" s="2" t="s">
        <v>944</v>
      </c>
      <c r="C596" s="2" t="s">
        <v>1420</v>
      </c>
      <c r="D596" s="2">
        <v>2015</v>
      </c>
      <c r="E596" s="715">
        <v>32074.315999999999</v>
      </c>
      <c r="F596" s="716">
        <v>6.8410000000000002</v>
      </c>
      <c r="G596" s="741" t="s">
        <v>1244</v>
      </c>
      <c r="H596" s="741"/>
    </row>
    <row r="597" spans="2:8">
      <c r="B597" s="2" t="s">
        <v>944</v>
      </c>
      <c r="C597" s="2">
        <v>0</v>
      </c>
      <c r="D597" s="2">
        <v>2015</v>
      </c>
      <c r="E597" s="715">
        <v>61382.400000000001</v>
      </c>
      <c r="F597" s="716">
        <v>12.788</v>
      </c>
      <c r="G597" s="741" t="s">
        <v>1244</v>
      </c>
      <c r="H597" s="741"/>
    </row>
    <row r="598" spans="2:8">
      <c r="B598" s="2" t="s">
        <v>944</v>
      </c>
      <c r="C598" s="2" t="s">
        <v>1421</v>
      </c>
      <c r="D598" s="2">
        <v>2015</v>
      </c>
      <c r="E598" s="715">
        <v>4110</v>
      </c>
      <c r="F598" s="716">
        <v>0</v>
      </c>
      <c r="G598" s="741" t="s">
        <v>1244</v>
      </c>
      <c r="H598" s="741"/>
    </row>
    <row r="599" spans="2:8">
      <c r="B599" s="2" t="s">
        <v>944</v>
      </c>
      <c r="C599" s="2" t="s">
        <v>1422</v>
      </c>
      <c r="D599" s="2">
        <v>2015</v>
      </c>
      <c r="E599" s="715">
        <v>5281</v>
      </c>
      <c r="F599" s="716">
        <v>0</v>
      </c>
      <c r="G599" s="741" t="s">
        <v>1243</v>
      </c>
      <c r="H599" s="741"/>
    </row>
    <row r="600" spans="2:8">
      <c r="B600" s="2" t="s">
        <v>944</v>
      </c>
      <c r="C600" s="2" t="s">
        <v>1423</v>
      </c>
      <c r="D600" s="2">
        <v>2015</v>
      </c>
      <c r="E600" s="715">
        <v>681.75</v>
      </c>
      <c r="F600" s="716">
        <v>0.6825</v>
      </c>
      <c r="G600" s="741" t="s">
        <v>1244</v>
      </c>
      <c r="H600" s="741"/>
    </row>
    <row r="601" spans="2:8">
      <c r="B601" s="2" t="s">
        <v>944</v>
      </c>
      <c r="C601" s="2" t="s">
        <v>1424</v>
      </c>
      <c r="D601" s="2">
        <v>2015</v>
      </c>
      <c r="E601" s="715">
        <v>28453.171999999999</v>
      </c>
      <c r="F601" s="716">
        <v>6.6180000000000003</v>
      </c>
      <c r="G601" s="741" t="s">
        <v>1243</v>
      </c>
      <c r="H601" s="741"/>
    </row>
    <row r="602" spans="2:8">
      <c r="B602" s="2" t="s">
        <v>944</v>
      </c>
      <c r="C602" s="2" t="s">
        <v>1424</v>
      </c>
      <c r="D602" s="2">
        <v>2015</v>
      </c>
      <c r="E602" s="715">
        <v>6424</v>
      </c>
      <c r="F602" s="716">
        <v>0</v>
      </c>
      <c r="G602" s="741" t="s">
        <v>1243</v>
      </c>
      <c r="H602" s="741"/>
    </row>
    <row r="603" spans="2:8">
      <c r="B603" s="2" t="s">
        <v>944</v>
      </c>
      <c r="C603" s="2" t="s">
        <v>1425</v>
      </c>
      <c r="D603" s="2">
        <v>2015</v>
      </c>
      <c r="E603" s="715">
        <v>14545.8</v>
      </c>
      <c r="F603" s="716">
        <v>3.6848999999999998</v>
      </c>
      <c r="G603" s="741" t="s">
        <v>1244</v>
      </c>
      <c r="H603" s="741"/>
    </row>
    <row r="604" spans="2:8">
      <c r="B604" s="2" t="s">
        <v>944</v>
      </c>
      <c r="C604" s="2" t="s">
        <v>1426</v>
      </c>
      <c r="D604" s="2">
        <v>2015</v>
      </c>
      <c r="E604" s="715">
        <v>139104</v>
      </c>
      <c r="F604" s="716">
        <v>43.7</v>
      </c>
      <c r="G604" s="741" t="s">
        <v>1244</v>
      </c>
      <c r="H604" s="741"/>
    </row>
    <row r="605" spans="2:8">
      <c r="B605" s="2" t="s">
        <v>944</v>
      </c>
      <c r="C605" s="2" t="s">
        <v>1427</v>
      </c>
      <c r="D605" s="2">
        <v>2015</v>
      </c>
      <c r="E605" s="715">
        <v>75431</v>
      </c>
      <c r="F605" s="716">
        <v>8.76</v>
      </c>
      <c r="G605" s="741" t="s">
        <v>1244</v>
      </c>
      <c r="H605" s="741"/>
    </row>
    <row r="606" spans="2:8">
      <c r="B606" s="2" t="s">
        <v>944</v>
      </c>
      <c r="C606" s="2" t="s">
        <v>1428</v>
      </c>
      <c r="D606" s="2">
        <v>2015</v>
      </c>
      <c r="E606" s="715">
        <v>351.6</v>
      </c>
      <c r="F606" s="716">
        <v>0.35099999999999998</v>
      </c>
      <c r="G606" s="741" t="s">
        <v>1243</v>
      </c>
      <c r="H606" s="741"/>
    </row>
    <row r="607" spans="2:8">
      <c r="B607" s="2" t="s">
        <v>944</v>
      </c>
      <c r="C607" s="2" t="s">
        <v>1429</v>
      </c>
      <c r="D607" s="2">
        <v>2015</v>
      </c>
      <c r="E607" s="715">
        <v>32995.440000000002</v>
      </c>
      <c r="F607" s="716">
        <v>10.186</v>
      </c>
      <c r="G607" s="741" t="s">
        <v>1244</v>
      </c>
      <c r="H607" s="741"/>
    </row>
    <row r="608" spans="2:8">
      <c r="B608" s="2" t="s">
        <v>944</v>
      </c>
      <c r="C608" s="2" t="s">
        <v>1430</v>
      </c>
      <c r="D608" s="2">
        <v>2015</v>
      </c>
      <c r="E608" s="715">
        <v>260870</v>
      </c>
      <c r="F608" s="716">
        <v>30.7</v>
      </c>
      <c r="G608" s="741" t="s">
        <v>1244</v>
      </c>
      <c r="H608" s="741"/>
    </row>
    <row r="609" spans="2:8">
      <c r="B609" s="2" t="s">
        <v>944</v>
      </c>
      <c r="C609" s="2" t="s">
        <v>1431</v>
      </c>
      <c r="D609" s="2">
        <v>2015</v>
      </c>
      <c r="E609" s="715">
        <v>3504</v>
      </c>
      <c r="F609" s="716">
        <v>0</v>
      </c>
      <c r="G609" s="741" t="s">
        <v>1243</v>
      </c>
      <c r="H609" s="741"/>
    </row>
    <row r="610" spans="2:8">
      <c r="B610" s="2" t="s">
        <v>944</v>
      </c>
      <c r="C610" s="2" t="s">
        <v>1432</v>
      </c>
      <c r="D610" s="2">
        <v>2015</v>
      </c>
      <c r="E610" s="715">
        <v>1774.75</v>
      </c>
      <c r="F610" s="716">
        <v>1.7725</v>
      </c>
      <c r="G610" s="741" t="s">
        <v>1243</v>
      </c>
      <c r="H610" s="741"/>
    </row>
    <row r="611" spans="2:8">
      <c r="B611" s="2" t="s">
        <v>944</v>
      </c>
      <c r="C611" s="2" t="s">
        <v>1433</v>
      </c>
      <c r="D611" s="2">
        <v>2015</v>
      </c>
      <c r="E611" s="715">
        <v>258162</v>
      </c>
      <c r="F611" s="716">
        <v>30.4</v>
      </c>
      <c r="G611" s="741" t="s">
        <v>1244</v>
      </c>
      <c r="H611" s="741"/>
    </row>
    <row r="612" spans="2:8">
      <c r="B612" s="2" t="s">
        <v>944</v>
      </c>
      <c r="C612" s="2" t="s">
        <v>1434</v>
      </c>
      <c r="D612" s="2">
        <v>2015</v>
      </c>
      <c r="E612" s="715">
        <v>3657.54</v>
      </c>
      <c r="F612" s="716">
        <v>1.41</v>
      </c>
      <c r="G612" s="741" t="s">
        <v>1243</v>
      </c>
      <c r="H612" s="741"/>
    </row>
    <row r="613" spans="2:8">
      <c r="B613" s="2" t="s">
        <v>944</v>
      </c>
      <c r="C613" s="2" t="s">
        <v>1435</v>
      </c>
      <c r="D613" s="2">
        <v>2015</v>
      </c>
      <c r="E613" s="715">
        <v>94442</v>
      </c>
      <c r="F613" s="716">
        <v>18.5</v>
      </c>
      <c r="G613" s="741" t="s">
        <v>1244</v>
      </c>
      <c r="H613" s="741"/>
    </row>
    <row r="614" spans="2:8">
      <c r="B614" s="2" t="s">
        <v>944</v>
      </c>
      <c r="C614" s="2" t="s">
        <v>1436</v>
      </c>
      <c r="D614" s="2">
        <v>2015</v>
      </c>
      <c r="E614" s="715">
        <v>82314</v>
      </c>
      <c r="F614" s="716">
        <v>17.05</v>
      </c>
      <c r="G614" s="741" t="s">
        <v>1244</v>
      </c>
      <c r="H614" s="741"/>
    </row>
    <row r="615" spans="2:8">
      <c r="B615" s="2" t="s">
        <v>944</v>
      </c>
      <c r="C615" s="2" t="s">
        <v>1437</v>
      </c>
      <c r="D615" s="2">
        <v>2015</v>
      </c>
      <c r="E615" s="715">
        <v>363705</v>
      </c>
      <c r="F615" s="716">
        <v>56.8</v>
      </c>
      <c r="G615" s="741" t="s">
        <v>1244</v>
      </c>
      <c r="H615" s="741"/>
    </row>
    <row r="616" spans="2:8">
      <c r="B616" s="2" t="s">
        <v>944</v>
      </c>
      <c r="C616" s="2" t="s">
        <v>1438</v>
      </c>
      <c r="D616" s="2">
        <v>2015</v>
      </c>
      <c r="E616" s="715">
        <v>22875.495999999999</v>
      </c>
      <c r="F616" s="716">
        <v>8.3859999999999992</v>
      </c>
      <c r="G616" s="741" t="s">
        <v>1244</v>
      </c>
      <c r="H616" s="741"/>
    </row>
    <row r="617" spans="2:8">
      <c r="B617" s="2" t="s">
        <v>944</v>
      </c>
      <c r="C617" s="2" t="s">
        <v>1439</v>
      </c>
      <c r="D617" s="2">
        <v>2015</v>
      </c>
      <c r="E617" s="715">
        <v>21333.984</v>
      </c>
      <c r="F617" s="716">
        <v>4.452</v>
      </c>
      <c r="G617" s="741" t="s">
        <v>1244</v>
      </c>
      <c r="H617" s="741"/>
    </row>
    <row r="618" spans="2:8">
      <c r="B618" s="2" t="s">
        <v>944</v>
      </c>
      <c r="C618" s="2" t="s">
        <v>1440</v>
      </c>
      <c r="D618" s="2">
        <v>2015</v>
      </c>
      <c r="E618" s="715">
        <v>18631.295999999998</v>
      </c>
      <c r="F618" s="716">
        <v>3.8879999999999999</v>
      </c>
      <c r="G618" s="741" t="s">
        <v>1243</v>
      </c>
      <c r="H618" s="741"/>
    </row>
    <row r="619" spans="2:8">
      <c r="B619" s="2" t="s">
        <v>944</v>
      </c>
      <c r="C619" s="2" t="s">
        <v>1441</v>
      </c>
      <c r="D619" s="2">
        <v>2015</v>
      </c>
      <c r="E619" s="715">
        <v>6599.1360000000004</v>
      </c>
      <c r="F619" s="716">
        <v>2.544</v>
      </c>
      <c r="G619" s="741" t="s">
        <v>1243</v>
      </c>
      <c r="H619" s="741"/>
    </row>
    <row r="620" spans="2:8">
      <c r="B620" s="2" t="s">
        <v>944</v>
      </c>
      <c r="C620" s="2" t="s">
        <v>1442</v>
      </c>
      <c r="D620" s="2">
        <v>2015</v>
      </c>
      <c r="E620" s="715">
        <v>1411.136</v>
      </c>
      <c r="F620" s="716">
        <v>0.54400000000000004</v>
      </c>
      <c r="G620" s="741" t="s">
        <v>1243</v>
      </c>
      <c r="H620" s="741"/>
    </row>
    <row r="621" spans="2:8">
      <c r="B621" s="2" t="s">
        <v>944</v>
      </c>
      <c r="C621" s="2" t="s">
        <v>1443</v>
      </c>
      <c r="D621" s="2">
        <v>2015</v>
      </c>
      <c r="E621" s="715">
        <v>19332.364000000001</v>
      </c>
      <c r="F621" s="716">
        <v>3.706</v>
      </c>
      <c r="G621" s="741" t="s">
        <v>1244</v>
      </c>
      <c r="H621" s="741"/>
    </row>
    <row r="622" spans="2:8">
      <c r="B622" s="2" t="s">
        <v>944</v>
      </c>
      <c r="C622" s="2" t="s">
        <v>1444</v>
      </c>
      <c r="D622" s="2">
        <v>2015</v>
      </c>
      <c r="E622" s="715">
        <v>9613.3639999999996</v>
      </c>
      <c r="F622" s="716">
        <v>3.706</v>
      </c>
      <c r="G622" s="741" t="s">
        <v>1244</v>
      </c>
      <c r="H622" s="741"/>
    </row>
    <row r="623" spans="2:8">
      <c r="B623" s="2" t="s">
        <v>944</v>
      </c>
      <c r="C623" s="2" t="s">
        <v>1445</v>
      </c>
      <c r="D623" s="2">
        <v>2015</v>
      </c>
      <c r="E623" s="715">
        <v>14397</v>
      </c>
      <c r="F623" s="716">
        <v>2.9</v>
      </c>
      <c r="G623" s="741" t="s">
        <v>1244</v>
      </c>
      <c r="H623" s="741"/>
    </row>
    <row r="624" spans="2:8">
      <c r="B624" s="2" t="s">
        <v>944</v>
      </c>
      <c r="C624" s="2" t="s">
        <v>1396</v>
      </c>
      <c r="D624" s="2">
        <v>2015</v>
      </c>
      <c r="E624" s="715">
        <v>140100</v>
      </c>
      <c r="F624" s="716">
        <v>2.4</v>
      </c>
      <c r="G624" s="741" t="s">
        <v>1244</v>
      </c>
      <c r="H624" s="741"/>
    </row>
    <row r="625" spans="2:8">
      <c r="B625" s="2" t="s">
        <v>944</v>
      </c>
      <c r="C625" s="2" t="s">
        <v>1446</v>
      </c>
      <c r="D625" s="2">
        <v>2015</v>
      </c>
      <c r="E625" s="715">
        <v>265882</v>
      </c>
      <c r="F625" s="716">
        <v>47.2</v>
      </c>
      <c r="G625" s="741" t="s">
        <v>1244</v>
      </c>
      <c r="H625" s="741"/>
    </row>
    <row r="626" spans="2:8">
      <c r="B626" s="2" t="s">
        <v>944</v>
      </c>
      <c r="C626" s="2" t="s">
        <v>1447</v>
      </c>
      <c r="D626" s="2">
        <v>2015</v>
      </c>
      <c r="E626" s="715">
        <v>13428</v>
      </c>
      <c r="F626" s="716">
        <v>3.3570000000000002</v>
      </c>
      <c r="G626" s="741" t="s">
        <v>1246</v>
      </c>
      <c r="H626" s="741"/>
    </row>
    <row r="627" spans="2:8">
      <c r="B627" s="2" t="s">
        <v>944</v>
      </c>
      <c r="C627" s="2" t="s">
        <v>1447</v>
      </c>
      <c r="D627" s="2">
        <v>2015</v>
      </c>
      <c r="E627" s="715">
        <v>172032</v>
      </c>
      <c r="F627" s="716">
        <v>0</v>
      </c>
      <c r="G627" s="741" t="s">
        <v>1246</v>
      </c>
      <c r="H627" s="741"/>
    </row>
    <row r="628" spans="2:8">
      <c r="B628" s="2" t="s">
        <v>944</v>
      </c>
      <c r="C628" s="2" t="s">
        <v>1447</v>
      </c>
      <c r="D628" s="2">
        <v>2015</v>
      </c>
      <c r="E628" s="715">
        <v>6857.3519999999999</v>
      </c>
      <c r="F628" s="716">
        <v>1.431</v>
      </c>
      <c r="G628" s="741" t="s">
        <v>1246</v>
      </c>
      <c r="H628" s="741"/>
    </row>
    <row r="629" spans="2:8">
      <c r="B629" s="2" t="s">
        <v>944</v>
      </c>
      <c r="C629" s="2" t="s">
        <v>1447</v>
      </c>
      <c r="D629" s="2">
        <v>2015</v>
      </c>
      <c r="E629" s="715">
        <v>29544</v>
      </c>
      <c r="F629" s="716">
        <v>0</v>
      </c>
      <c r="G629" s="741" t="s">
        <v>1246</v>
      </c>
      <c r="H629" s="741"/>
    </row>
    <row r="630" spans="2:8">
      <c r="B630" s="2" t="s">
        <v>944</v>
      </c>
      <c r="C630" s="2" t="s">
        <v>1447</v>
      </c>
      <c r="D630" s="2">
        <v>2015</v>
      </c>
      <c r="E630" s="715">
        <v>45644</v>
      </c>
      <c r="F630" s="716">
        <v>5.2</v>
      </c>
      <c r="G630" s="741" t="s">
        <v>1246</v>
      </c>
      <c r="H630" s="741"/>
    </row>
    <row r="631" spans="2:8">
      <c r="B631" s="2" t="s">
        <v>944</v>
      </c>
      <c r="C631" s="2" t="s">
        <v>1447</v>
      </c>
      <c r="D631" s="2">
        <v>2015</v>
      </c>
      <c r="E631" s="715">
        <v>6090</v>
      </c>
      <c r="F631" s="716">
        <v>0</v>
      </c>
      <c r="G631" s="741" t="s">
        <v>1246</v>
      </c>
      <c r="H631" s="741"/>
    </row>
    <row r="632" spans="2:8">
      <c r="B632" s="2" t="s">
        <v>944</v>
      </c>
      <c r="C632" s="2" t="s">
        <v>1447</v>
      </c>
      <c r="D632" s="2">
        <v>2015</v>
      </c>
      <c r="E632" s="715">
        <v>158284</v>
      </c>
      <c r="F632" s="716">
        <v>18.100000000000001</v>
      </c>
      <c r="G632" s="741" t="s">
        <v>1246</v>
      </c>
      <c r="H632" s="741"/>
    </row>
    <row r="633" spans="2:8">
      <c r="B633" s="2" t="s">
        <v>944</v>
      </c>
      <c r="C633" s="2" t="s">
        <v>1448</v>
      </c>
      <c r="D633" s="2">
        <v>2015</v>
      </c>
      <c r="E633" s="715">
        <v>58654.080000000002</v>
      </c>
      <c r="F633" s="716">
        <v>12.24</v>
      </c>
      <c r="G633" s="741" t="s">
        <v>1244</v>
      </c>
      <c r="H633" s="741"/>
    </row>
    <row r="634" spans="2:8">
      <c r="B634" s="2" t="s">
        <v>944</v>
      </c>
      <c r="C634" s="2" t="s">
        <v>1449</v>
      </c>
      <c r="D634" s="2">
        <v>2015</v>
      </c>
      <c r="E634" s="715">
        <v>138802</v>
      </c>
      <c r="F634" s="716">
        <v>24.3</v>
      </c>
      <c r="G634" s="741" t="s">
        <v>1244</v>
      </c>
      <c r="H634" s="741"/>
    </row>
    <row r="635" spans="2:8">
      <c r="B635" s="2" t="s">
        <v>944</v>
      </c>
      <c r="C635" s="2" t="s">
        <v>1449</v>
      </c>
      <c r="D635" s="2">
        <v>2015</v>
      </c>
      <c r="E635" s="715">
        <v>94332</v>
      </c>
      <c r="F635" s="716">
        <v>16.5</v>
      </c>
      <c r="G635" s="741" t="s">
        <v>1244</v>
      </c>
      <c r="H635" s="741"/>
    </row>
    <row r="636" spans="2:8">
      <c r="B636" s="2" t="s">
        <v>944</v>
      </c>
      <c r="C636" s="2" t="s">
        <v>1450</v>
      </c>
      <c r="D636" s="2">
        <v>2015</v>
      </c>
      <c r="E636" s="715">
        <v>97725</v>
      </c>
      <c r="F636" s="716">
        <v>13.03</v>
      </c>
      <c r="G636" s="741" t="s">
        <v>1244</v>
      </c>
      <c r="H636" s="741"/>
    </row>
    <row r="637" spans="2:8">
      <c r="B637" s="2" t="s">
        <v>944</v>
      </c>
      <c r="C637" s="2" t="s">
        <v>1450</v>
      </c>
      <c r="D637" s="2">
        <v>2015</v>
      </c>
      <c r="E637" s="715">
        <v>83100</v>
      </c>
      <c r="F637" s="716">
        <v>11.08</v>
      </c>
      <c r="G637" s="741" t="s">
        <v>1244</v>
      </c>
      <c r="H637" s="741"/>
    </row>
    <row r="638" spans="2:8">
      <c r="B638" s="2" t="s">
        <v>944</v>
      </c>
      <c r="C638" s="2" t="s">
        <v>1385</v>
      </c>
      <c r="D638" s="2">
        <v>2015</v>
      </c>
      <c r="E638" s="715">
        <v>39129.800000000003</v>
      </c>
      <c r="F638" s="716">
        <v>8.33</v>
      </c>
      <c r="G638" s="741" t="s">
        <v>1243</v>
      </c>
      <c r="H638" s="741"/>
    </row>
    <row r="639" spans="2:8">
      <c r="B639" s="2" t="s">
        <v>944</v>
      </c>
      <c r="C639" s="2" t="s">
        <v>1419</v>
      </c>
      <c r="D639" s="2">
        <v>2015</v>
      </c>
      <c r="E639" s="715">
        <v>0</v>
      </c>
      <c r="F639" s="716">
        <v>3.5</v>
      </c>
      <c r="G639" s="741" t="s">
        <v>1244</v>
      </c>
      <c r="H639" s="741"/>
    </row>
    <row r="640" spans="2:8">
      <c r="B640" s="2" t="s">
        <v>944</v>
      </c>
      <c r="C640" s="2" t="s">
        <v>1451</v>
      </c>
      <c r="D640" s="2">
        <v>2015</v>
      </c>
      <c r="E640" s="715">
        <v>0</v>
      </c>
      <c r="F640" s="716">
        <v>0</v>
      </c>
      <c r="G640" s="741" t="s">
        <v>1244</v>
      </c>
      <c r="H640" s="741"/>
    </row>
    <row r="641" spans="2:8">
      <c r="B641" s="2" t="s">
        <v>944</v>
      </c>
      <c r="C641" s="2" t="s">
        <v>1452</v>
      </c>
      <c r="D641" s="2">
        <v>2015</v>
      </c>
      <c r="E641" s="715">
        <v>18806.5</v>
      </c>
      <c r="F641" s="716">
        <v>7.25</v>
      </c>
      <c r="G641" s="741" t="s">
        <v>1244</v>
      </c>
      <c r="H641" s="741"/>
    </row>
    <row r="642" spans="2:8">
      <c r="B642" s="2" t="s">
        <v>944</v>
      </c>
      <c r="C642" s="2" t="s">
        <v>1453</v>
      </c>
      <c r="D642" s="2">
        <v>2015</v>
      </c>
      <c r="E642" s="715">
        <v>9468.1</v>
      </c>
      <c r="F642" s="716">
        <v>3.65</v>
      </c>
      <c r="G642" s="741" t="s">
        <v>1244</v>
      </c>
      <c r="H642" s="741"/>
    </row>
    <row r="643" spans="2:8">
      <c r="B643" s="2" t="s">
        <v>944</v>
      </c>
      <c r="C643" s="2" t="s">
        <v>1454</v>
      </c>
      <c r="D643" s="2">
        <v>2015</v>
      </c>
      <c r="E643" s="715">
        <v>3616.0360000000001</v>
      </c>
      <c r="F643" s="716">
        <v>1.3939999999999999</v>
      </c>
      <c r="G643" s="741" t="s">
        <v>1243</v>
      </c>
      <c r="H643" s="741"/>
    </row>
    <row r="644" spans="2:8">
      <c r="B644" s="2" t="s">
        <v>944</v>
      </c>
      <c r="C644" s="2" t="s">
        <v>1455</v>
      </c>
      <c r="D644" s="2">
        <v>2015</v>
      </c>
      <c r="E644" s="715">
        <v>21011.4</v>
      </c>
      <c r="F644" s="716">
        <v>8.1</v>
      </c>
      <c r="G644" s="741" t="s">
        <v>1244</v>
      </c>
      <c r="H644" s="741"/>
    </row>
    <row r="645" spans="2:8">
      <c r="B645" s="2" t="s">
        <v>944</v>
      </c>
      <c r="C645" s="2" t="s">
        <v>1456</v>
      </c>
      <c r="D645" s="2">
        <v>2015</v>
      </c>
      <c r="E645" s="715">
        <v>7782</v>
      </c>
      <c r="F645" s="716">
        <v>3</v>
      </c>
      <c r="G645" s="741" t="s">
        <v>1244</v>
      </c>
      <c r="H645" s="741"/>
    </row>
    <row r="646" spans="2:8">
      <c r="B646" s="2" t="s">
        <v>944</v>
      </c>
      <c r="C646" s="2" t="s">
        <v>1457</v>
      </c>
      <c r="D646" s="2">
        <v>2015</v>
      </c>
      <c r="E646" s="715">
        <v>19195.599999999999</v>
      </c>
      <c r="F646" s="716">
        <v>7.4</v>
      </c>
      <c r="G646" s="741" t="s">
        <v>1244</v>
      </c>
      <c r="H646" s="741"/>
    </row>
    <row r="647" spans="2:8">
      <c r="B647" s="2" t="s">
        <v>944</v>
      </c>
      <c r="C647" s="2" t="s">
        <v>1458</v>
      </c>
      <c r="D647" s="2">
        <v>2015</v>
      </c>
      <c r="E647" s="715">
        <v>12580.9</v>
      </c>
      <c r="F647" s="716">
        <v>4.8499999999999996</v>
      </c>
      <c r="G647" s="741" t="s">
        <v>1244</v>
      </c>
      <c r="H647" s="741"/>
    </row>
    <row r="648" spans="2:8">
      <c r="B648" s="2" t="s">
        <v>944</v>
      </c>
      <c r="C648" s="2" t="s">
        <v>1459</v>
      </c>
      <c r="D648" s="2">
        <v>2015</v>
      </c>
      <c r="E648" s="715">
        <v>12710.6</v>
      </c>
      <c r="F648" s="716">
        <v>4.9000000000000004</v>
      </c>
      <c r="G648" s="741" t="s">
        <v>1244</v>
      </c>
      <c r="H648" s="741"/>
    </row>
    <row r="649" spans="2:8">
      <c r="B649" s="2" t="s">
        <v>944</v>
      </c>
      <c r="C649" s="2" t="s">
        <v>1460</v>
      </c>
      <c r="D649" s="2">
        <v>2015</v>
      </c>
      <c r="E649" s="715">
        <v>13877.9</v>
      </c>
      <c r="F649" s="716">
        <v>5.35</v>
      </c>
      <c r="G649" s="741" t="s">
        <v>1244</v>
      </c>
      <c r="H649" s="741"/>
    </row>
    <row r="650" spans="2:8">
      <c r="B650" s="2" t="s">
        <v>944</v>
      </c>
      <c r="C650" s="2" t="s">
        <v>1461</v>
      </c>
      <c r="D650" s="2">
        <v>2015</v>
      </c>
      <c r="E650" s="715">
        <v>3631.6</v>
      </c>
      <c r="F650" s="716">
        <v>1.4</v>
      </c>
      <c r="G650" s="741" t="s">
        <v>1244</v>
      </c>
      <c r="H650" s="741"/>
    </row>
    <row r="651" spans="2:8">
      <c r="B651" s="2" t="s">
        <v>944</v>
      </c>
      <c r="C651" s="2" t="s">
        <v>1462</v>
      </c>
      <c r="D651" s="2">
        <v>2015</v>
      </c>
      <c r="E651" s="715">
        <v>6624</v>
      </c>
      <c r="F651" s="716">
        <v>1.38</v>
      </c>
      <c r="G651" s="741" t="s">
        <v>1244</v>
      </c>
      <c r="H651" s="741"/>
    </row>
    <row r="652" spans="2:8">
      <c r="B652" s="2" t="s">
        <v>944</v>
      </c>
      <c r="C652" s="2" t="s">
        <v>1463</v>
      </c>
      <c r="D652" s="2">
        <v>2015</v>
      </c>
      <c r="E652" s="715">
        <v>19478.400000000001</v>
      </c>
      <c r="F652" s="716">
        <v>2.6280000000000001</v>
      </c>
      <c r="G652" s="741" t="s">
        <v>1243</v>
      </c>
      <c r="H652" s="741"/>
    </row>
    <row r="653" spans="2:8">
      <c r="B653" s="2" t="s">
        <v>944</v>
      </c>
      <c r="C653" s="2" t="s">
        <v>1464</v>
      </c>
      <c r="D653" s="2">
        <v>2015</v>
      </c>
      <c r="E653" s="715">
        <v>12131.6</v>
      </c>
      <c r="F653" s="716">
        <v>1.522</v>
      </c>
      <c r="G653" s="741" t="s">
        <v>1243</v>
      </c>
      <c r="H653" s="741"/>
    </row>
    <row r="654" spans="2:8">
      <c r="B654" s="2" t="s">
        <v>944</v>
      </c>
      <c r="C654" s="2" t="s">
        <v>1465</v>
      </c>
      <c r="D654" s="2">
        <v>2015</v>
      </c>
      <c r="E654" s="715">
        <v>22356.2</v>
      </c>
      <c r="F654" s="716">
        <v>2.8639999999999999</v>
      </c>
      <c r="G654" s="741" t="s">
        <v>1243</v>
      </c>
      <c r="H654" s="741"/>
    </row>
    <row r="655" spans="2:8">
      <c r="B655" s="2" t="s">
        <v>944</v>
      </c>
      <c r="C655" s="2" t="s">
        <v>1466</v>
      </c>
      <c r="D655" s="2">
        <v>2015</v>
      </c>
      <c r="E655" s="715">
        <v>22265.8</v>
      </c>
      <c r="F655" s="716">
        <v>3.1459999999999999</v>
      </c>
      <c r="G655" s="741" t="s">
        <v>1243</v>
      </c>
      <c r="H655" s="741"/>
    </row>
    <row r="656" spans="2:8">
      <c r="B656" s="2" t="s">
        <v>944</v>
      </c>
      <c r="C656" s="2" t="s">
        <v>1467</v>
      </c>
      <c r="D656" s="2">
        <v>2015</v>
      </c>
      <c r="E656" s="715">
        <v>17028.8</v>
      </c>
      <c r="F656" s="716">
        <v>2.226</v>
      </c>
      <c r="G656" s="741" t="s">
        <v>1243</v>
      </c>
      <c r="H656" s="741"/>
    </row>
    <row r="657" spans="2:8">
      <c r="B657" s="2" t="s">
        <v>944</v>
      </c>
      <c r="C657" s="2" t="s">
        <v>1468</v>
      </c>
      <c r="D657" s="2">
        <v>2015</v>
      </c>
      <c r="E657" s="715">
        <v>25412</v>
      </c>
      <c r="F657" s="716">
        <v>6.85</v>
      </c>
      <c r="G657" s="741" t="s">
        <v>1243</v>
      </c>
      <c r="H657" s="741"/>
    </row>
    <row r="658" spans="2:8">
      <c r="B658" s="2" t="s">
        <v>944</v>
      </c>
      <c r="C658" s="2" t="s">
        <v>1469</v>
      </c>
      <c r="D658" s="2">
        <v>2015</v>
      </c>
      <c r="E658" s="715">
        <v>15238.56</v>
      </c>
      <c r="F658" s="716">
        <v>3.18</v>
      </c>
      <c r="G658" s="741" t="s">
        <v>1243</v>
      </c>
      <c r="H658" s="741"/>
    </row>
    <row r="659" spans="2:8">
      <c r="B659" s="2" t="s">
        <v>944</v>
      </c>
      <c r="C659" s="2" t="s">
        <v>1470</v>
      </c>
      <c r="D659" s="2">
        <v>2015</v>
      </c>
      <c r="E659" s="715">
        <v>26811</v>
      </c>
      <c r="F659" s="716">
        <v>9</v>
      </c>
      <c r="G659" s="741" t="s">
        <v>1244</v>
      </c>
      <c r="H659" s="741"/>
    </row>
    <row r="660" spans="2:8">
      <c r="B660" s="2" t="s">
        <v>944</v>
      </c>
      <c r="C660" s="2" t="s">
        <v>1470</v>
      </c>
      <c r="D660" s="2">
        <v>2015</v>
      </c>
      <c r="E660" s="715">
        <v>1911</v>
      </c>
      <c r="F660" s="716">
        <v>0</v>
      </c>
      <c r="G660" s="741" t="s">
        <v>1244</v>
      </c>
      <c r="H660" s="741"/>
    </row>
    <row r="661" spans="2:8">
      <c r="B661" s="2" t="s">
        <v>944</v>
      </c>
      <c r="C661" s="2" t="s">
        <v>1471</v>
      </c>
      <c r="D661" s="2">
        <v>2015</v>
      </c>
      <c r="E661" s="715">
        <v>76838.399999999994</v>
      </c>
      <c r="F661" s="716">
        <v>16.007999999999999</v>
      </c>
      <c r="G661" s="741" t="s">
        <v>1244</v>
      </c>
      <c r="H661" s="741"/>
    </row>
    <row r="662" spans="2:8">
      <c r="B662" s="2" t="s">
        <v>944</v>
      </c>
      <c r="C662" s="2" t="s">
        <v>1472</v>
      </c>
      <c r="D662" s="2">
        <v>2015</v>
      </c>
      <c r="E662" s="715">
        <v>584</v>
      </c>
      <c r="F662" s="716">
        <v>0</v>
      </c>
      <c r="G662" s="741" t="s">
        <v>1243</v>
      </c>
      <c r="H662" s="741"/>
    </row>
    <row r="663" spans="2:8">
      <c r="B663" s="2" t="s">
        <v>944</v>
      </c>
      <c r="C663" s="2" t="s">
        <v>1473</v>
      </c>
      <c r="D663" s="2">
        <v>2012</v>
      </c>
      <c r="E663" s="715">
        <v>28190</v>
      </c>
      <c r="F663" s="716">
        <v>9.4</v>
      </c>
      <c r="G663" s="741" t="s">
        <v>1243</v>
      </c>
      <c r="H663" s="741"/>
    </row>
    <row r="664" spans="2:8">
      <c r="B664" s="2" t="s">
        <v>944</v>
      </c>
      <c r="C664" s="2" t="s">
        <v>1474</v>
      </c>
      <c r="D664" s="2">
        <v>2012</v>
      </c>
      <c r="E664" s="715">
        <v>352810.6</v>
      </c>
      <c r="F664" s="716">
        <v>75.44</v>
      </c>
      <c r="G664" s="741" t="s">
        <v>1244</v>
      </c>
      <c r="H664" s="741"/>
    </row>
    <row r="665" spans="2:8">
      <c r="B665" s="2" t="s">
        <v>944</v>
      </c>
      <c r="C665" s="2" t="s">
        <v>1475</v>
      </c>
      <c r="D665" s="2">
        <v>2012</v>
      </c>
      <c r="E665" s="715">
        <v>39415.847999999998</v>
      </c>
      <c r="F665" s="716">
        <v>9.9369999999999994</v>
      </c>
      <c r="G665" s="741" t="s">
        <v>1244</v>
      </c>
      <c r="H665" s="741"/>
    </row>
    <row r="666" spans="2:8">
      <c r="B666" s="2" t="s">
        <v>944</v>
      </c>
      <c r="C666" s="2" t="s">
        <v>1476</v>
      </c>
      <c r="D666" s="2">
        <v>2012</v>
      </c>
      <c r="E666" s="715">
        <v>104880</v>
      </c>
      <c r="F666" s="716">
        <v>21.85</v>
      </c>
      <c r="G666" s="741" t="s">
        <v>1244</v>
      </c>
      <c r="H666" s="741"/>
    </row>
    <row r="667" spans="2:8">
      <c r="B667" s="2" t="s">
        <v>944</v>
      </c>
      <c r="C667" s="2" t="s">
        <v>1477</v>
      </c>
      <c r="D667" s="2">
        <v>2012</v>
      </c>
      <c r="E667" s="715">
        <v>57028</v>
      </c>
      <c r="F667" s="716">
        <v>24.72</v>
      </c>
      <c r="G667" s="741" t="s">
        <v>1244</v>
      </c>
      <c r="H667" s="741"/>
    </row>
    <row r="668" spans="2:8">
      <c r="B668" s="2" t="s">
        <v>944</v>
      </c>
      <c r="C668" s="2" t="s">
        <v>1478</v>
      </c>
      <c r="D668" s="2">
        <v>2012</v>
      </c>
      <c r="E668" s="715">
        <v>19216</v>
      </c>
      <c r="F668" s="716">
        <v>7.32</v>
      </c>
      <c r="G668" s="741" t="s">
        <v>1244</v>
      </c>
      <c r="H668" s="741"/>
    </row>
    <row r="669" spans="2:8">
      <c r="B669" s="2" t="s">
        <v>944</v>
      </c>
      <c r="C669" s="2" t="s">
        <v>1479</v>
      </c>
      <c r="D669" s="2">
        <v>2012</v>
      </c>
      <c r="E669" s="715">
        <v>18845</v>
      </c>
      <c r="F669" s="716">
        <v>5.92</v>
      </c>
      <c r="G669" s="741" t="s">
        <v>1244</v>
      </c>
      <c r="H669" s="741"/>
    </row>
    <row r="670" spans="2:8">
      <c r="B670" s="2" t="s">
        <v>944</v>
      </c>
      <c r="C670" s="2" t="s">
        <v>1480</v>
      </c>
      <c r="D670" s="2">
        <v>2012</v>
      </c>
      <c r="E670" s="715">
        <v>19906.36</v>
      </c>
      <c r="F670" s="716">
        <v>7.67</v>
      </c>
      <c r="G670" s="741" t="s">
        <v>1244</v>
      </c>
      <c r="H670" s="741"/>
    </row>
    <row r="671" spans="2:8">
      <c r="B671" s="2" t="s">
        <v>944</v>
      </c>
      <c r="C671" s="2" t="s">
        <v>1481</v>
      </c>
      <c r="D671" s="2">
        <v>2012</v>
      </c>
      <c r="E671" s="715">
        <v>30923.15</v>
      </c>
      <c r="F671" s="716">
        <v>9.34</v>
      </c>
      <c r="G671" s="741" t="s">
        <v>1244</v>
      </c>
      <c r="H671" s="741"/>
    </row>
    <row r="672" spans="2:8">
      <c r="B672" s="2" t="s">
        <v>944</v>
      </c>
      <c r="C672" s="2" t="s">
        <v>1482</v>
      </c>
      <c r="D672" s="2">
        <v>2012</v>
      </c>
      <c r="E672" s="715">
        <v>8761.5419999999995</v>
      </c>
      <c r="F672" s="716">
        <v>2.9449999999999998</v>
      </c>
      <c r="G672" s="741" t="s">
        <v>1244</v>
      </c>
      <c r="H672" s="741"/>
    </row>
    <row r="673" spans="2:8">
      <c r="B673" s="2" t="s">
        <v>944</v>
      </c>
      <c r="C673" s="2" t="s">
        <v>1483</v>
      </c>
      <c r="D673" s="2">
        <v>2012</v>
      </c>
      <c r="E673" s="715">
        <v>6095.9</v>
      </c>
      <c r="F673" s="716">
        <v>2.35</v>
      </c>
      <c r="G673" s="741" t="s">
        <v>1244</v>
      </c>
      <c r="H673" s="741"/>
    </row>
    <row r="674" spans="2:8">
      <c r="B674" s="2" t="s">
        <v>944</v>
      </c>
      <c r="C674" s="2" t="s">
        <v>1484</v>
      </c>
      <c r="D674" s="2">
        <v>2012</v>
      </c>
      <c r="E674" s="715">
        <v>6205</v>
      </c>
      <c r="F674" s="716">
        <v>0.7</v>
      </c>
      <c r="G674" s="741" t="s">
        <v>1243</v>
      </c>
      <c r="H674" s="741"/>
    </row>
    <row r="675" spans="2:8">
      <c r="B675" s="2" t="s">
        <v>944</v>
      </c>
      <c r="C675" s="2" t="s">
        <v>1485</v>
      </c>
      <c r="D675" s="2">
        <v>2012</v>
      </c>
      <c r="E675" s="715">
        <v>4798.8999999999996</v>
      </c>
      <c r="F675" s="716">
        <v>1.85</v>
      </c>
      <c r="G675" s="741" t="s">
        <v>1244</v>
      </c>
      <c r="H675" s="741"/>
    </row>
    <row r="676" spans="2:8">
      <c r="B676" s="2" t="s">
        <v>944</v>
      </c>
      <c r="C676" s="2" t="s">
        <v>1486</v>
      </c>
      <c r="D676" s="2">
        <v>2012</v>
      </c>
      <c r="E676" s="715">
        <v>27429.407999999999</v>
      </c>
      <c r="F676" s="716">
        <v>5.7240000000000002</v>
      </c>
      <c r="G676" s="741" t="s">
        <v>1243</v>
      </c>
      <c r="H676" s="741"/>
    </row>
    <row r="677" spans="2:8">
      <c r="B677" s="2" t="s">
        <v>944</v>
      </c>
      <c r="C677" s="2" t="s">
        <v>1487</v>
      </c>
      <c r="D677" s="2">
        <v>2012</v>
      </c>
      <c r="E677" s="715">
        <v>24381.696</v>
      </c>
      <c r="F677" s="716">
        <v>5.0880000000000001</v>
      </c>
      <c r="G677" s="741" t="s">
        <v>1243</v>
      </c>
      <c r="H677" s="741"/>
    </row>
    <row r="678" spans="2:8">
      <c r="B678" s="2" t="s">
        <v>944</v>
      </c>
      <c r="C678" s="2" t="s">
        <v>1488</v>
      </c>
      <c r="D678" s="2">
        <v>2012</v>
      </c>
      <c r="E678" s="715">
        <v>5899</v>
      </c>
      <c r="F678" s="716">
        <v>30.4</v>
      </c>
      <c r="G678" s="741" t="s">
        <v>1244</v>
      </c>
      <c r="H678" s="741"/>
    </row>
    <row r="679" spans="2:8">
      <c r="B679" s="2" t="s">
        <v>944</v>
      </c>
      <c r="C679" s="2" t="s">
        <v>1489</v>
      </c>
      <c r="D679" s="2">
        <v>2012</v>
      </c>
      <c r="E679" s="715">
        <v>69292.932000000001</v>
      </c>
      <c r="F679" s="716">
        <v>15.4175</v>
      </c>
      <c r="G679" s="741" t="s">
        <v>1244</v>
      </c>
      <c r="H679" s="741"/>
    </row>
    <row r="680" spans="2:8">
      <c r="B680" s="2" t="s">
        <v>944</v>
      </c>
      <c r="C680" s="2" t="s">
        <v>1489</v>
      </c>
      <c r="D680" s="2">
        <v>2012</v>
      </c>
      <c r="E680" s="715">
        <v>28593.41</v>
      </c>
      <c r="F680" s="716">
        <v>6.04</v>
      </c>
      <c r="G680" s="741" t="s">
        <v>1243</v>
      </c>
      <c r="H680" s="741"/>
    </row>
    <row r="681" spans="2:8">
      <c r="B681" s="2" t="s">
        <v>944</v>
      </c>
      <c r="C681" s="2" t="s">
        <v>1490</v>
      </c>
      <c r="D681" s="2">
        <v>2012</v>
      </c>
      <c r="E681" s="715">
        <v>14743</v>
      </c>
      <c r="F681" s="716">
        <v>64.7</v>
      </c>
      <c r="G681" s="741" t="s">
        <v>1244</v>
      </c>
      <c r="H681" s="741"/>
    </row>
    <row r="682" spans="2:8">
      <c r="B682" s="2" t="s">
        <v>944</v>
      </c>
      <c r="C682" s="2" t="s">
        <v>1491</v>
      </c>
      <c r="D682" s="2">
        <v>2012</v>
      </c>
      <c r="E682" s="715">
        <v>78478.584000000003</v>
      </c>
      <c r="F682" s="716">
        <v>16.376999999999999</v>
      </c>
      <c r="G682" s="741" t="s">
        <v>1244</v>
      </c>
      <c r="H682" s="741"/>
    </row>
    <row r="683" spans="2:8">
      <c r="B683" s="2" t="s">
        <v>944</v>
      </c>
      <c r="C683" s="2" t="s">
        <v>1492</v>
      </c>
      <c r="D683" s="2">
        <v>2012</v>
      </c>
      <c r="E683" s="715">
        <v>186619.36</v>
      </c>
      <c r="F683" s="716">
        <v>32.04</v>
      </c>
      <c r="G683" s="741" t="s">
        <v>1244</v>
      </c>
      <c r="H683" s="741"/>
    </row>
    <row r="684" spans="2:8">
      <c r="B684" s="2" t="s">
        <v>944</v>
      </c>
      <c r="C684" s="2" t="s">
        <v>1493</v>
      </c>
      <c r="D684" s="2">
        <v>2012</v>
      </c>
      <c r="E684" s="715">
        <v>4417.5820000000003</v>
      </c>
      <c r="F684" s="716">
        <v>1.7030000000000001</v>
      </c>
      <c r="G684" s="741" t="s">
        <v>1244</v>
      </c>
      <c r="H684" s="741"/>
    </row>
    <row r="685" spans="2:8">
      <c r="B685" s="2" t="s">
        <v>944</v>
      </c>
      <c r="C685" s="2" t="s">
        <v>1494</v>
      </c>
      <c r="D685" s="2">
        <v>2012</v>
      </c>
      <c r="E685" s="715">
        <v>136840</v>
      </c>
      <c r="F685" s="716">
        <v>15.6</v>
      </c>
      <c r="G685" s="741" t="s">
        <v>1244</v>
      </c>
      <c r="H685" s="741"/>
    </row>
    <row r="686" spans="2:8">
      <c r="B686" s="2" t="s">
        <v>944</v>
      </c>
      <c r="C686" s="2" t="s">
        <v>1495</v>
      </c>
      <c r="D686" s="2">
        <v>2012</v>
      </c>
      <c r="E686" s="715">
        <v>129056.46799999999</v>
      </c>
      <c r="F686" s="716">
        <v>28.552</v>
      </c>
      <c r="G686" s="741" t="s">
        <v>1244</v>
      </c>
      <c r="H686" s="741"/>
    </row>
    <row r="687" spans="2:8">
      <c r="B687" s="2" t="s">
        <v>944</v>
      </c>
      <c r="C687" s="2" t="s">
        <v>1496</v>
      </c>
      <c r="D687" s="2">
        <v>2012</v>
      </c>
      <c r="E687" s="715">
        <v>50700.841999999997</v>
      </c>
      <c r="F687" s="716">
        <v>13.4145</v>
      </c>
      <c r="G687" s="741" t="s">
        <v>1244</v>
      </c>
      <c r="H687" s="741"/>
    </row>
    <row r="688" spans="2:8">
      <c r="B688" s="2" t="s">
        <v>944</v>
      </c>
      <c r="C688" s="2" t="s">
        <v>1497</v>
      </c>
      <c r="D688" s="2">
        <v>2012</v>
      </c>
      <c r="E688" s="715">
        <v>90115.05</v>
      </c>
      <c r="F688" s="716">
        <v>25.613</v>
      </c>
      <c r="G688" s="741" t="s">
        <v>1244</v>
      </c>
      <c r="H688" s="741"/>
    </row>
    <row r="689" spans="2:8">
      <c r="B689" s="2" t="s">
        <v>944</v>
      </c>
      <c r="C689" s="2" t="s">
        <v>1498</v>
      </c>
      <c r="D689" s="2">
        <v>2012</v>
      </c>
      <c r="E689" s="715">
        <v>25014.240000000002</v>
      </c>
      <c r="F689" s="716">
        <v>5.22</v>
      </c>
      <c r="G689" s="741" t="s">
        <v>1243</v>
      </c>
      <c r="H689" s="741"/>
    </row>
    <row r="690" spans="2:8">
      <c r="B690" s="2" t="s">
        <v>944</v>
      </c>
      <c r="C690" s="2" t="s">
        <v>1499</v>
      </c>
      <c r="D690" s="2">
        <v>2012</v>
      </c>
      <c r="E690" s="715">
        <v>7456.09</v>
      </c>
      <c r="F690" s="716">
        <v>2.06</v>
      </c>
      <c r="G690" s="741" t="s">
        <v>1243</v>
      </c>
      <c r="H690" s="741"/>
    </row>
    <row r="691" spans="2:8">
      <c r="B691" s="2" t="s">
        <v>944</v>
      </c>
      <c r="C691" s="2" t="s">
        <v>1500</v>
      </c>
      <c r="D691" s="2">
        <v>2012</v>
      </c>
      <c r="E691" s="715">
        <v>429</v>
      </c>
      <c r="F691" s="716">
        <v>3.3</v>
      </c>
      <c r="G691" s="741" t="s">
        <v>1244</v>
      </c>
      <c r="H691" s="741"/>
    </row>
    <row r="692" spans="2:8">
      <c r="B692" s="2" t="s">
        <v>944</v>
      </c>
      <c r="C692" s="2" t="s">
        <v>1501</v>
      </c>
      <c r="D692" s="2">
        <v>2012</v>
      </c>
      <c r="E692" s="715">
        <v>97250</v>
      </c>
      <c r="F692" s="716">
        <v>25.8</v>
      </c>
      <c r="G692" s="741" t="s">
        <v>1244</v>
      </c>
      <c r="H692" s="741"/>
    </row>
    <row r="693" spans="2:8">
      <c r="B693" s="2" t="s">
        <v>944</v>
      </c>
      <c r="C693" s="2" t="s">
        <v>1502</v>
      </c>
      <c r="D693" s="2">
        <v>2012</v>
      </c>
      <c r="E693" s="715">
        <v>164707</v>
      </c>
      <c r="F693" s="716">
        <v>38.299999999999997</v>
      </c>
      <c r="G693" s="741" t="s">
        <v>1244</v>
      </c>
      <c r="H693" s="741"/>
    </row>
    <row r="694" spans="2:8">
      <c r="B694" s="2" t="s">
        <v>944</v>
      </c>
      <c r="C694" s="2" t="s">
        <v>1503</v>
      </c>
      <c r="D694" s="2">
        <v>2012</v>
      </c>
      <c r="E694" s="715">
        <v>32050</v>
      </c>
      <c r="F694" s="716">
        <v>8.3000000000000007</v>
      </c>
      <c r="G694" s="741" t="s">
        <v>1244</v>
      </c>
      <c r="H694" s="741"/>
    </row>
    <row r="695" spans="2:8">
      <c r="B695" s="2" t="s">
        <v>944</v>
      </c>
      <c r="C695" s="2" t="s">
        <v>1504</v>
      </c>
      <c r="D695" s="2">
        <v>2012</v>
      </c>
      <c r="E695" s="715">
        <v>56953</v>
      </c>
      <c r="F695" s="716">
        <v>13.2</v>
      </c>
      <c r="G695" s="741" t="s">
        <v>1244</v>
      </c>
      <c r="H695" s="741"/>
    </row>
    <row r="696" spans="2:8">
      <c r="B696" s="2" t="s">
        <v>944</v>
      </c>
      <c r="C696" s="2" t="s">
        <v>1505</v>
      </c>
      <c r="D696" s="2">
        <v>2012</v>
      </c>
      <c r="E696" s="715">
        <v>17439</v>
      </c>
      <c r="F696" s="716">
        <v>4.5999999999999996</v>
      </c>
      <c r="G696" s="741" t="s">
        <v>1244</v>
      </c>
      <c r="H696" s="741"/>
    </row>
    <row r="697" spans="2:8">
      <c r="B697" s="2" t="s">
        <v>944</v>
      </c>
      <c r="C697" s="2" t="s">
        <v>1506</v>
      </c>
      <c r="D697" s="2">
        <v>2012</v>
      </c>
      <c r="E697" s="715">
        <v>129355.4</v>
      </c>
      <c r="F697" s="716">
        <v>8.6199999999999992</v>
      </c>
      <c r="G697" s="741" t="s">
        <v>1244</v>
      </c>
      <c r="H697" s="741"/>
    </row>
    <row r="698" spans="2:8">
      <c r="B698" s="2" t="s">
        <v>944</v>
      </c>
      <c r="C698" s="2" t="s">
        <v>1507</v>
      </c>
      <c r="D698" s="2">
        <v>2012</v>
      </c>
      <c r="E698" s="715">
        <v>74043.551999999996</v>
      </c>
      <c r="F698" s="716">
        <v>12.968</v>
      </c>
      <c r="G698" s="741" t="s">
        <v>1243</v>
      </c>
      <c r="H698" s="741"/>
    </row>
    <row r="699" spans="2:8">
      <c r="B699" s="2" t="s">
        <v>944</v>
      </c>
      <c r="C699" s="2" t="s">
        <v>1508</v>
      </c>
      <c r="D699" s="2">
        <v>2012</v>
      </c>
      <c r="E699" s="715">
        <v>48018.06</v>
      </c>
      <c r="F699" s="716">
        <v>7.1550000000000002</v>
      </c>
      <c r="G699" s="741" t="s">
        <v>1243</v>
      </c>
      <c r="H699" s="741"/>
    </row>
    <row r="700" spans="2:8">
      <c r="B700" s="2" t="s">
        <v>944</v>
      </c>
      <c r="C700" s="2" t="s">
        <v>1509</v>
      </c>
      <c r="D700" s="2">
        <v>2012</v>
      </c>
      <c r="E700" s="715">
        <v>1091511.8759999999</v>
      </c>
      <c r="F700" s="716">
        <v>252.58799999999999</v>
      </c>
      <c r="G700" s="741" t="s">
        <v>1244</v>
      </c>
      <c r="H700" s="741"/>
    </row>
    <row r="701" spans="2:8">
      <c r="B701" s="2" t="s">
        <v>944</v>
      </c>
      <c r="C701" s="2" t="s">
        <v>1510</v>
      </c>
      <c r="D701" s="2">
        <v>2012</v>
      </c>
      <c r="E701" s="715">
        <v>103926.5</v>
      </c>
      <c r="F701" s="716">
        <v>21.69</v>
      </c>
      <c r="G701" s="741" t="s">
        <v>1244</v>
      </c>
      <c r="H701" s="741"/>
    </row>
    <row r="702" spans="2:8">
      <c r="B702" s="2" t="s">
        <v>944</v>
      </c>
      <c r="C702" s="2" t="s">
        <v>1511</v>
      </c>
      <c r="D702" s="2">
        <v>2012</v>
      </c>
      <c r="E702" s="715">
        <v>15238.56</v>
      </c>
      <c r="F702" s="716">
        <v>3.18</v>
      </c>
      <c r="G702" s="741" t="s">
        <v>1244</v>
      </c>
      <c r="H702" s="741"/>
    </row>
    <row r="703" spans="2:8">
      <c r="B703" s="2" t="s">
        <v>944</v>
      </c>
      <c r="C703" s="2" t="s">
        <v>1512</v>
      </c>
      <c r="D703" s="2">
        <v>2012</v>
      </c>
      <c r="E703" s="715">
        <v>188472</v>
      </c>
      <c r="F703" s="716">
        <v>29.4</v>
      </c>
      <c r="G703" s="741" t="s">
        <v>1244</v>
      </c>
      <c r="H703" s="741"/>
    </row>
    <row r="704" spans="2:8">
      <c r="B704" s="2" t="s">
        <v>944</v>
      </c>
      <c r="C704" s="2" t="s">
        <v>1513</v>
      </c>
      <c r="D704" s="2">
        <v>2012</v>
      </c>
      <c r="E704" s="715">
        <v>99580.800000000003</v>
      </c>
      <c r="F704" s="716">
        <v>20.745999999999999</v>
      </c>
      <c r="G704" s="741" t="s">
        <v>1244</v>
      </c>
      <c r="H704" s="741"/>
    </row>
    <row r="705" spans="2:8">
      <c r="B705" s="2" t="s">
        <v>944</v>
      </c>
      <c r="C705" s="2" t="s">
        <v>1514</v>
      </c>
      <c r="D705" s="2">
        <v>2012</v>
      </c>
      <c r="E705" s="715">
        <v>67176.744000000006</v>
      </c>
      <c r="F705" s="716">
        <v>14.122</v>
      </c>
      <c r="G705" s="741" t="s">
        <v>1244</v>
      </c>
      <c r="H705" s="741"/>
    </row>
    <row r="706" spans="2:8">
      <c r="B706" s="2" t="s">
        <v>944</v>
      </c>
      <c r="C706" s="2" t="s">
        <v>1515</v>
      </c>
      <c r="D706" s="2">
        <v>2012</v>
      </c>
      <c r="E706" s="715">
        <v>33362.6</v>
      </c>
      <c r="F706" s="716">
        <v>7.15</v>
      </c>
      <c r="G706" s="741" t="s">
        <v>1244</v>
      </c>
      <c r="H706" s="741"/>
    </row>
    <row r="707" spans="2:8">
      <c r="B707" s="2" t="s">
        <v>944</v>
      </c>
      <c r="C707" s="2" t="s">
        <v>1516</v>
      </c>
      <c r="D707" s="2">
        <v>2012</v>
      </c>
      <c r="E707" s="715">
        <v>54528.98</v>
      </c>
      <c r="F707" s="716">
        <v>11.88</v>
      </c>
      <c r="G707" s="741" t="s">
        <v>1244</v>
      </c>
      <c r="H707" s="741"/>
    </row>
    <row r="708" spans="2:8">
      <c r="B708" s="2" t="s">
        <v>944</v>
      </c>
      <c r="C708" s="2" t="s">
        <v>1517</v>
      </c>
      <c r="D708" s="2">
        <v>2012</v>
      </c>
      <c r="E708" s="715">
        <v>16000.487999999999</v>
      </c>
      <c r="F708" s="716">
        <v>3.339</v>
      </c>
      <c r="G708" s="741" t="s">
        <v>1244</v>
      </c>
      <c r="H708" s="741"/>
    </row>
    <row r="709" spans="2:8">
      <c r="B709" s="2" t="s">
        <v>944</v>
      </c>
      <c r="C709" s="2" t="s">
        <v>1518</v>
      </c>
      <c r="D709" s="2">
        <v>2012</v>
      </c>
      <c r="E709" s="715">
        <v>41371</v>
      </c>
      <c r="F709" s="716">
        <v>7.1</v>
      </c>
      <c r="G709" s="741" t="s">
        <v>1244</v>
      </c>
      <c r="H709" s="741"/>
    </row>
    <row r="710" spans="2:8">
      <c r="B710" s="2" t="s">
        <v>944</v>
      </c>
      <c r="C710" s="2" t="s">
        <v>1519</v>
      </c>
      <c r="D710" s="2">
        <v>2012</v>
      </c>
      <c r="E710" s="715">
        <v>66189</v>
      </c>
      <c r="F710" s="716">
        <v>9.1999999999999993</v>
      </c>
      <c r="G710" s="741" t="s">
        <v>1244</v>
      </c>
      <c r="H710" s="741"/>
    </row>
    <row r="711" spans="2:8">
      <c r="B711" s="2" t="s">
        <v>944</v>
      </c>
      <c r="C711" s="2" t="s">
        <v>1520</v>
      </c>
      <c r="D711" s="2">
        <v>2012</v>
      </c>
      <c r="E711" s="715">
        <v>1191</v>
      </c>
      <c r="F711" s="716">
        <v>4.8</v>
      </c>
      <c r="G711" s="741" t="s">
        <v>1244</v>
      </c>
      <c r="H711" s="741"/>
    </row>
    <row r="712" spans="2:8">
      <c r="B712" s="2" t="s">
        <v>944</v>
      </c>
      <c r="C712" s="2" t="s">
        <v>1521</v>
      </c>
      <c r="D712" s="2">
        <v>2012</v>
      </c>
      <c r="E712" s="715">
        <v>2334.6</v>
      </c>
      <c r="F712" s="716">
        <v>0.9</v>
      </c>
      <c r="G712" s="741" t="s">
        <v>1244</v>
      </c>
      <c r="H712" s="741"/>
    </row>
    <row r="713" spans="2:8">
      <c r="B713" s="2" t="s">
        <v>944</v>
      </c>
      <c r="C713" s="2" t="s">
        <v>1522</v>
      </c>
      <c r="D713" s="2">
        <v>2012</v>
      </c>
      <c r="E713" s="715">
        <v>14630.16</v>
      </c>
      <c r="F713" s="716">
        <v>5.64</v>
      </c>
      <c r="G713" s="741" t="s">
        <v>1245</v>
      </c>
      <c r="H713" s="741"/>
    </row>
    <row r="714" spans="2:8">
      <c r="B714" s="2" t="s">
        <v>944</v>
      </c>
      <c r="C714" s="2" t="s">
        <v>1523</v>
      </c>
      <c r="D714" s="2">
        <v>2012</v>
      </c>
      <c r="E714" s="715">
        <v>4043</v>
      </c>
      <c r="F714" s="716">
        <v>20.2</v>
      </c>
      <c r="G714" s="741" t="s">
        <v>1244</v>
      </c>
      <c r="H714" s="741"/>
    </row>
    <row r="715" spans="2:8">
      <c r="B715" s="2" t="s">
        <v>944</v>
      </c>
      <c r="C715" s="2" t="s">
        <v>1524</v>
      </c>
      <c r="D715" s="2">
        <v>2012</v>
      </c>
      <c r="E715" s="715">
        <v>176399</v>
      </c>
      <c r="F715" s="716">
        <v>48.8</v>
      </c>
      <c r="G715" s="741" t="s">
        <v>1243</v>
      </c>
      <c r="H715" s="741"/>
    </row>
    <row r="716" spans="2:8">
      <c r="B716" s="2" t="s">
        <v>944</v>
      </c>
      <c r="C716" s="2" t="s">
        <v>1525</v>
      </c>
      <c r="D716" s="2">
        <v>2012</v>
      </c>
      <c r="E716" s="715">
        <v>47816.82</v>
      </c>
      <c r="F716" s="716">
        <v>10.35</v>
      </c>
      <c r="G716" s="741" t="s">
        <v>1244</v>
      </c>
      <c r="H716" s="741"/>
    </row>
    <row r="717" spans="2:8">
      <c r="B717" s="2" t="s">
        <v>944</v>
      </c>
      <c r="C717" s="2" t="s">
        <v>1526</v>
      </c>
      <c r="D717" s="2">
        <v>2012</v>
      </c>
      <c r="E717" s="715">
        <v>1399</v>
      </c>
      <c r="F717" s="716">
        <v>8.1</v>
      </c>
      <c r="G717" s="741" t="s">
        <v>1243</v>
      </c>
      <c r="H717" s="741"/>
    </row>
    <row r="718" spans="2:8">
      <c r="B718" s="2" t="s">
        <v>944</v>
      </c>
      <c r="C718" s="2" t="s">
        <v>1527</v>
      </c>
      <c r="D718" s="2">
        <v>2012</v>
      </c>
      <c r="E718" s="715">
        <v>4416</v>
      </c>
      <c r="F718" s="716">
        <v>0.92</v>
      </c>
      <c r="G718" s="741" t="s">
        <v>1243</v>
      </c>
      <c r="H718" s="741"/>
    </row>
    <row r="719" spans="2:8">
      <c r="B719" s="2" t="s">
        <v>944</v>
      </c>
      <c r="C719" s="2" t="s">
        <v>1528</v>
      </c>
      <c r="D719" s="2">
        <v>2012</v>
      </c>
      <c r="E719" s="715">
        <v>170844</v>
      </c>
      <c r="F719" s="716">
        <v>56.5</v>
      </c>
      <c r="G719" s="741" t="s">
        <v>1244</v>
      </c>
      <c r="H719" s="741"/>
    </row>
    <row r="720" spans="2:8">
      <c r="B720" s="2" t="s">
        <v>944</v>
      </c>
      <c r="C720" s="2" t="s">
        <v>1529</v>
      </c>
      <c r="D720" s="2">
        <v>2012</v>
      </c>
      <c r="E720" s="715">
        <v>1890</v>
      </c>
      <c r="F720" s="716">
        <v>10.8</v>
      </c>
      <c r="G720" s="741" t="s">
        <v>1244</v>
      </c>
      <c r="H720" s="741"/>
    </row>
    <row r="721" spans="2:8">
      <c r="B721" s="2" t="s">
        <v>944</v>
      </c>
      <c r="C721" s="2" t="s">
        <v>1530</v>
      </c>
      <c r="D721" s="2">
        <v>2012</v>
      </c>
      <c r="E721" s="715">
        <v>11160.24</v>
      </c>
      <c r="F721" s="716">
        <v>1.274</v>
      </c>
      <c r="G721" s="741" t="s">
        <v>1244</v>
      </c>
      <c r="H721" s="741"/>
    </row>
    <row r="722" spans="2:8">
      <c r="B722" s="2" t="s">
        <v>944</v>
      </c>
      <c r="C722" s="2" t="s">
        <v>1531</v>
      </c>
      <c r="D722" s="2">
        <v>2012</v>
      </c>
      <c r="E722" s="715">
        <v>63724.42</v>
      </c>
      <c r="F722" s="716">
        <v>0</v>
      </c>
      <c r="G722" s="741" t="s">
        <v>1243</v>
      </c>
      <c r="H722" s="741"/>
    </row>
    <row r="723" spans="2:8">
      <c r="B723" s="2" t="s">
        <v>944</v>
      </c>
      <c r="C723" s="2" t="s">
        <v>1532</v>
      </c>
      <c r="D723" s="2">
        <v>2012</v>
      </c>
      <c r="E723" s="715">
        <v>362077</v>
      </c>
      <c r="F723" s="716">
        <v>41.3</v>
      </c>
      <c r="G723" s="741" t="s">
        <v>1246</v>
      </c>
      <c r="H723" s="741"/>
    </row>
    <row r="724" spans="2:8">
      <c r="B724" s="2" t="s">
        <v>944</v>
      </c>
      <c r="C724" s="2" t="s">
        <v>1533</v>
      </c>
      <c r="D724" s="2">
        <v>2012</v>
      </c>
      <c r="E724" s="715">
        <v>175312</v>
      </c>
      <c r="F724" s="716">
        <v>48.5</v>
      </c>
      <c r="G724" s="741" t="s">
        <v>1244</v>
      </c>
      <c r="H724" s="741"/>
    </row>
    <row r="725" spans="2:8">
      <c r="B725" s="2" t="s">
        <v>944</v>
      </c>
      <c r="C725" s="2" t="s">
        <v>1534</v>
      </c>
      <c r="D725" s="2">
        <v>2012</v>
      </c>
      <c r="E725" s="715">
        <v>57351.58</v>
      </c>
      <c r="F725" s="716">
        <v>0</v>
      </c>
      <c r="G725" s="741" t="s">
        <v>1243</v>
      </c>
      <c r="H725" s="741"/>
    </row>
    <row r="726" spans="2:8">
      <c r="B726" s="2" t="s">
        <v>944</v>
      </c>
      <c r="C726" s="2" t="s">
        <v>1534</v>
      </c>
      <c r="D726" s="2">
        <v>2012</v>
      </c>
      <c r="E726" s="715">
        <v>3070</v>
      </c>
      <c r="F726" s="716">
        <v>0</v>
      </c>
      <c r="G726" s="741" t="s">
        <v>1243</v>
      </c>
      <c r="H726" s="741"/>
    </row>
    <row r="727" spans="2:8">
      <c r="B727" s="2" t="s">
        <v>944</v>
      </c>
      <c r="C727" s="2" t="s">
        <v>1535</v>
      </c>
      <c r="D727" s="2">
        <v>2012</v>
      </c>
      <c r="E727" s="715">
        <v>103743</v>
      </c>
      <c r="F727" s="716">
        <v>17.399999999999999</v>
      </c>
      <c r="G727" s="741" t="s">
        <v>1244</v>
      </c>
      <c r="H727" s="741"/>
    </row>
    <row r="728" spans="2:8">
      <c r="B728" s="2" t="s">
        <v>944</v>
      </c>
      <c r="C728" s="2" t="s">
        <v>1536</v>
      </c>
      <c r="D728" s="2">
        <v>2012</v>
      </c>
      <c r="E728" s="715">
        <v>1816</v>
      </c>
      <c r="F728" s="716">
        <v>4.5</v>
      </c>
      <c r="G728" s="741" t="s">
        <v>1244</v>
      </c>
      <c r="H728" s="741"/>
    </row>
    <row r="729" spans="2:8">
      <c r="B729" s="2" t="s">
        <v>944</v>
      </c>
      <c r="C729" s="2" t="s">
        <v>1537</v>
      </c>
      <c r="D729" s="2">
        <v>2012</v>
      </c>
      <c r="E729" s="715">
        <v>4475</v>
      </c>
      <c r="F729" s="716">
        <v>11.9</v>
      </c>
      <c r="G729" s="741" t="s">
        <v>1244</v>
      </c>
      <c r="H729" s="741"/>
    </row>
    <row r="730" spans="2:8">
      <c r="B730" s="2" t="s">
        <v>944</v>
      </c>
      <c r="C730" s="2" t="s">
        <v>1538</v>
      </c>
      <c r="D730" s="2">
        <v>2012</v>
      </c>
      <c r="E730" s="715">
        <v>7728</v>
      </c>
      <c r="F730" s="716">
        <v>1.61</v>
      </c>
      <c r="G730" s="741" t="s">
        <v>1244</v>
      </c>
      <c r="H730" s="741"/>
    </row>
    <row r="731" spans="2:8">
      <c r="B731" s="2" t="s">
        <v>944</v>
      </c>
      <c r="C731" s="2" t="s">
        <v>1539</v>
      </c>
      <c r="D731" s="2">
        <v>2012</v>
      </c>
      <c r="E731" s="715">
        <v>10501</v>
      </c>
      <c r="F731" s="716">
        <v>57.8</v>
      </c>
      <c r="G731" s="741" t="s">
        <v>1244</v>
      </c>
      <c r="H731" s="741"/>
    </row>
    <row r="732" spans="2:8">
      <c r="B732" s="2" t="s">
        <v>944</v>
      </c>
      <c r="C732" s="2" t="s">
        <v>1540</v>
      </c>
      <c r="D732" s="2">
        <v>2012</v>
      </c>
      <c r="E732" s="715">
        <v>1856</v>
      </c>
      <c r="F732" s="716">
        <v>7.5</v>
      </c>
      <c r="G732" s="741" t="s">
        <v>1243</v>
      </c>
      <c r="H732" s="741"/>
    </row>
    <row r="733" spans="2:8">
      <c r="B733" s="2" t="s">
        <v>944</v>
      </c>
      <c r="C733" s="2" t="s">
        <v>1540</v>
      </c>
      <c r="D733" s="2">
        <v>2012</v>
      </c>
      <c r="E733" s="715">
        <v>869</v>
      </c>
      <c r="F733" s="716">
        <v>4.9000000000000004</v>
      </c>
      <c r="G733" s="741" t="s">
        <v>1243</v>
      </c>
      <c r="H733" s="741"/>
    </row>
    <row r="734" spans="2:8">
      <c r="B734" s="2" t="s">
        <v>944</v>
      </c>
      <c r="C734" s="2" t="s">
        <v>1541</v>
      </c>
      <c r="D734" s="2">
        <v>2012</v>
      </c>
      <c r="E734" s="715">
        <v>11673</v>
      </c>
      <c r="F734" s="716">
        <v>4.5</v>
      </c>
      <c r="G734" s="741" t="s">
        <v>1243</v>
      </c>
      <c r="H734" s="741"/>
    </row>
    <row r="735" spans="2:8">
      <c r="B735" s="2" t="s">
        <v>944</v>
      </c>
      <c r="C735" s="2" t="s">
        <v>1542</v>
      </c>
      <c r="D735" s="2">
        <v>2012</v>
      </c>
      <c r="E735" s="715">
        <v>373852.554</v>
      </c>
      <c r="F735" s="716">
        <v>69.269499999999994</v>
      </c>
      <c r="G735" s="741" t="s">
        <v>1244</v>
      </c>
      <c r="H735" s="741"/>
    </row>
    <row r="736" spans="2:8">
      <c r="B736" s="2" t="s">
        <v>944</v>
      </c>
      <c r="C736" s="2" t="s">
        <v>1543</v>
      </c>
      <c r="D736" s="2">
        <v>2012</v>
      </c>
      <c r="E736" s="715">
        <v>264618.01</v>
      </c>
      <c r="F736" s="716">
        <v>56.26</v>
      </c>
      <c r="G736" s="741" t="s">
        <v>1244</v>
      </c>
      <c r="H736" s="741"/>
    </row>
    <row r="737" spans="2:8">
      <c r="B737" s="2" t="s">
        <v>944</v>
      </c>
      <c r="C737" s="2" t="s">
        <v>1544</v>
      </c>
      <c r="D737" s="2">
        <v>2012</v>
      </c>
      <c r="E737" s="715">
        <v>827467.42</v>
      </c>
      <c r="F737" s="716">
        <v>153.46</v>
      </c>
      <c r="G737" s="741" t="s">
        <v>1244</v>
      </c>
      <c r="H737" s="741"/>
    </row>
    <row r="738" spans="2:8">
      <c r="B738" s="2" t="s">
        <v>944</v>
      </c>
      <c r="C738" s="2" t="s">
        <v>1545</v>
      </c>
      <c r="D738" s="2">
        <v>2012</v>
      </c>
      <c r="E738" s="715">
        <v>169272</v>
      </c>
      <c r="F738" s="716">
        <v>30.8</v>
      </c>
      <c r="G738" s="741" t="s">
        <v>1244</v>
      </c>
      <c r="H738" s="741"/>
    </row>
    <row r="739" spans="2:8">
      <c r="B739" s="2" t="s">
        <v>944</v>
      </c>
      <c r="C739" s="2" t="s">
        <v>1545</v>
      </c>
      <c r="D739" s="2">
        <v>2012</v>
      </c>
      <c r="E739" s="715">
        <v>11360</v>
      </c>
      <c r="F739" s="716">
        <v>2.1</v>
      </c>
      <c r="G739" s="741" t="s">
        <v>1243</v>
      </c>
      <c r="H739" s="741"/>
    </row>
    <row r="740" spans="2:8">
      <c r="B740" s="2" t="s">
        <v>944</v>
      </c>
      <c r="C740" s="2" t="s">
        <v>1546</v>
      </c>
      <c r="D740" s="2">
        <v>2012</v>
      </c>
      <c r="E740" s="715">
        <v>6409.7740000000003</v>
      </c>
      <c r="F740" s="716">
        <v>2.4710000000000001</v>
      </c>
      <c r="G740" s="741" t="s">
        <v>1244</v>
      </c>
      <c r="H740" s="741"/>
    </row>
    <row r="741" spans="2:8">
      <c r="B741" s="2" t="s">
        <v>944</v>
      </c>
      <c r="C741" s="2" t="s">
        <v>1547</v>
      </c>
      <c r="D741" s="2">
        <v>2012</v>
      </c>
      <c r="E741" s="715">
        <v>1650.49</v>
      </c>
      <c r="F741" s="716">
        <v>1.6505000000000001</v>
      </c>
      <c r="G741" s="741" t="s">
        <v>1243</v>
      </c>
      <c r="H741" s="741"/>
    </row>
    <row r="742" spans="2:8">
      <c r="B742" s="2" t="s">
        <v>944</v>
      </c>
      <c r="C742" s="2" t="s">
        <v>1548</v>
      </c>
      <c r="D742" s="2">
        <v>2012</v>
      </c>
      <c r="E742" s="715">
        <v>10202</v>
      </c>
      <c r="F742" s="716">
        <v>2.5813999999999999</v>
      </c>
      <c r="G742" s="741" t="s">
        <v>1244</v>
      </c>
      <c r="H742" s="741"/>
    </row>
    <row r="743" spans="2:8">
      <c r="B743" s="2" t="s">
        <v>944</v>
      </c>
      <c r="C743" s="2" t="s">
        <v>1549</v>
      </c>
      <c r="D743" s="2">
        <v>2012</v>
      </c>
      <c r="E743" s="715">
        <v>10202</v>
      </c>
      <c r="F743" s="716">
        <v>2.5813999999999999</v>
      </c>
      <c r="G743" s="741" t="s">
        <v>1244</v>
      </c>
      <c r="H743" s="741"/>
    </row>
    <row r="744" spans="2:8">
      <c r="B744" s="2" t="s">
        <v>944</v>
      </c>
      <c r="C744" s="2" t="s">
        <v>1550</v>
      </c>
      <c r="D744" s="2">
        <v>2012</v>
      </c>
      <c r="E744" s="715">
        <v>785674</v>
      </c>
      <c r="F744" s="716">
        <v>89.6</v>
      </c>
      <c r="G744" s="741" t="s">
        <v>1244</v>
      </c>
      <c r="H744" s="741"/>
    </row>
    <row r="745" spans="2:8">
      <c r="B745" s="2" t="s">
        <v>944</v>
      </c>
      <c r="C745" s="2" t="s">
        <v>1551</v>
      </c>
      <c r="D745" s="2">
        <v>2012</v>
      </c>
      <c r="E745" s="715">
        <v>4643</v>
      </c>
      <c r="F745" s="716">
        <v>0</v>
      </c>
      <c r="G745" s="741" t="s">
        <v>1243</v>
      </c>
      <c r="H745" s="741"/>
    </row>
    <row r="746" spans="2:8">
      <c r="B746" s="2" t="s">
        <v>944</v>
      </c>
      <c r="C746" s="2" t="s">
        <v>1552</v>
      </c>
      <c r="D746" s="2">
        <v>2012</v>
      </c>
      <c r="E746" s="715">
        <v>10102.780000000001</v>
      </c>
      <c r="F746" s="716">
        <v>2.23</v>
      </c>
      <c r="G746" s="741" t="s">
        <v>936</v>
      </c>
      <c r="H746" s="741"/>
    </row>
    <row r="747" spans="2:8">
      <c r="B747" s="2" t="s">
        <v>944</v>
      </c>
      <c r="C747" s="2" t="s">
        <v>1553</v>
      </c>
      <c r="D747" s="2">
        <v>2012</v>
      </c>
      <c r="E747" s="715">
        <v>1226</v>
      </c>
      <c r="F747" s="716">
        <v>5.6</v>
      </c>
      <c r="G747" s="741" t="s">
        <v>1243</v>
      </c>
      <c r="H747" s="741"/>
    </row>
    <row r="748" spans="2:8">
      <c r="B748" s="2" t="s">
        <v>944</v>
      </c>
      <c r="C748" s="2" t="s">
        <v>1554</v>
      </c>
      <c r="D748" s="2">
        <v>2012</v>
      </c>
      <c r="E748" s="715">
        <v>10740.8</v>
      </c>
      <c r="F748" s="716">
        <v>3.4</v>
      </c>
      <c r="G748" s="741" t="s">
        <v>1244</v>
      </c>
      <c r="H748" s="741"/>
    </row>
    <row r="749" spans="2:8">
      <c r="B749" s="2" t="s">
        <v>944</v>
      </c>
      <c r="C749" s="2" t="s">
        <v>1555</v>
      </c>
      <c r="D749" s="2">
        <v>2012</v>
      </c>
      <c r="E749" s="715">
        <v>144389.82199999999</v>
      </c>
      <c r="F749" s="716">
        <v>55.662999999999997</v>
      </c>
      <c r="G749" s="741" t="s">
        <v>1244</v>
      </c>
      <c r="H749" s="741"/>
    </row>
    <row r="750" spans="2:8">
      <c r="B750" s="2" t="s">
        <v>944</v>
      </c>
      <c r="C750" s="2" t="s">
        <v>1556</v>
      </c>
      <c r="D750" s="2">
        <v>2012</v>
      </c>
      <c r="E750" s="715">
        <v>22857.84</v>
      </c>
      <c r="F750" s="716">
        <v>4.7699999999999996</v>
      </c>
      <c r="G750" s="741" t="s">
        <v>1244</v>
      </c>
      <c r="H750" s="741"/>
    </row>
    <row r="751" spans="2:8">
      <c r="B751" s="2" t="s">
        <v>944</v>
      </c>
      <c r="C751" s="2" t="s">
        <v>1557</v>
      </c>
      <c r="D751" s="2">
        <v>2012</v>
      </c>
      <c r="E751" s="715">
        <v>68682.649999999994</v>
      </c>
      <c r="F751" s="716">
        <v>16.899999999999999</v>
      </c>
      <c r="G751" s="741" t="s">
        <v>1243</v>
      </c>
      <c r="H751" s="741"/>
    </row>
    <row r="752" spans="2:8">
      <c r="B752" s="2" t="s">
        <v>944</v>
      </c>
      <c r="C752" s="2" t="s">
        <v>1558</v>
      </c>
      <c r="D752" s="2">
        <v>2012</v>
      </c>
      <c r="E752" s="715">
        <v>110256.42</v>
      </c>
      <c r="F752" s="716">
        <v>23.33</v>
      </c>
      <c r="G752" s="741" t="s">
        <v>1244</v>
      </c>
      <c r="H752" s="741"/>
    </row>
    <row r="753" spans="2:8">
      <c r="B753" s="2" t="s">
        <v>944</v>
      </c>
      <c r="C753" s="2" t="s">
        <v>1559</v>
      </c>
      <c r="D753" s="2">
        <v>2012</v>
      </c>
      <c r="E753" s="715">
        <v>1621</v>
      </c>
      <c r="F753" s="716">
        <v>6.4</v>
      </c>
      <c r="G753" s="741" t="s">
        <v>1243</v>
      </c>
      <c r="H753" s="741"/>
    </row>
    <row r="754" spans="2:8">
      <c r="B754" s="2" t="s">
        <v>944</v>
      </c>
      <c r="C754" s="2" t="s">
        <v>1560</v>
      </c>
      <c r="D754" s="2">
        <v>2012</v>
      </c>
      <c r="E754" s="715">
        <v>17118.86</v>
      </c>
      <c r="F754" s="716">
        <v>6.41</v>
      </c>
      <c r="G754" s="741" t="s">
        <v>1243</v>
      </c>
      <c r="H754" s="741"/>
    </row>
    <row r="755" spans="2:8">
      <c r="B755" s="2" t="s">
        <v>944</v>
      </c>
      <c r="C755" s="2" t="s">
        <v>1561</v>
      </c>
      <c r="D755" s="2">
        <v>2012</v>
      </c>
      <c r="E755" s="715">
        <v>148659</v>
      </c>
      <c r="F755" s="716">
        <v>23.2</v>
      </c>
      <c r="G755" s="741" t="s">
        <v>1244</v>
      </c>
      <c r="H755" s="741"/>
    </row>
    <row r="756" spans="2:8">
      <c r="B756" s="2" t="s">
        <v>944</v>
      </c>
      <c r="C756" s="2" t="s">
        <v>1562</v>
      </c>
      <c r="D756" s="2">
        <v>2012</v>
      </c>
      <c r="E756" s="715">
        <v>2591</v>
      </c>
      <c r="F756" s="716">
        <v>11.3</v>
      </c>
      <c r="G756" s="741" t="s">
        <v>1244</v>
      </c>
      <c r="H756" s="741"/>
    </row>
    <row r="757" spans="2:8">
      <c r="B757" s="2" t="s">
        <v>944</v>
      </c>
      <c r="C757" s="2" t="s">
        <v>1563</v>
      </c>
      <c r="D757" s="2">
        <v>2012</v>
      </c>
      <c r="E757" s="715">
        <v>15728</v>
      </c>
      <c r="F757" s="716">
        <v>4.3</v>
      </c>
      <c r="G757" s="741" t="s">
        <v>1243</v>
      </c>
      <c r="H757" s="741"/>
    </row>
    <row r="758" spans="2:8">
      <c r="B758" s="2" t="s">
        <v>944</v>
      </c>
      <c r="C758" s="2" t="s">
        <v>1564</v>
      </c>
      <c r="D758" s="2">
        <v>2012</v>
      </c>
      <c r="E758" s="715">
        <v>539</v>
      </c>
      <c r="F758" s="716">
        <v>3</v>
      </c>
      <c r="G758" s="741" t="s">
        <v>1243</v>
      </c>
      <c r="H758" s="741"/>
    </row>
    <row r="759" spans="2:8">
      <c r="B759" s="2" t="s">
        <v>944</v>
      </c>
      <c r="C759" s="2" t="s">
        <v>1565</v>
      </c>
      <c r="D759" s="2">
        <v>2012</v>
      </c>
      <c r="E759" s="715">
        <v>23273.37</v>
      </c>
      <c r="F759" s="716">
        <v>8.9700000000000006</v>
      </c>
      <c r="G759" s="741" t="s">
        <v>1244</v>
      </c>
      <c r="H759" s="741"/>
    </row>
    <row r="760" spans="2:8">
      <c r="B760" s="2" t="s">
        <v>944</v>
      </c>
      <c r="C760" s="2" t="s">
        <v>1566</v>
      </c>
      <c r="D760" s="2">
        <v>2012</v>
      </c>
      <c r="E760" s="715">
        <v>3490.75</v>
      </c>
      <c r="F760" s="716">
        <v>1.35</v>
      </c>
      <c r="G760" s="741" t="s">
        <v>1243</v>
      </c>
      <c r="H760" s="741"/>
    </row>
    <row r="761" spans="2:8">
      <c r="B761" s="2" t="s">
        <v>944</v>
      </c>
      <c r="C761" s="2" t="s">
        <v>1567</v>
      </c>
      <c r="D761" s="2">
        <v>2012</v>
      </c>
      <c r="E761" s="715">
        <v>3784</v>
      </c>
      <c r="F761" s="716">
        <v>5.9</v>
      </c>
      <c r="G761" s="741" t="s">
        <v>1244</v>
      </c>
      <c r="H761" s="741"/>
    </row>
    <row r="762" spans="2:8">
      <c r="B762" s="2" t="s">
        <v>944</v>
      </c>
      <c r="C762" s="2" t="s">
        <v>1568</v>
      </c>
      <c r="D762" s="2">
        <v>2012</v>
      </c>
      <c r="E762" s="715">
        <v>2430.58</v>
      </c>
      <c r="F762" s="716">
        <v>0.94</v>
      </c>
      <c r="G762" s="741" t="s">
        <v>1243</v>
      </c>
      <c r="H762" s="741"/>
    </row>
    <row r="763" spans="2:8">
      <c r="B763" s="2" t="s">
        <v>944</v>
      </c>
      <c r="C763" s="2" t="s">
        <v>1569</v>
      </c>
      <c r="D763" s="2">
        <v>2012</v>
      </c>
      <c r="E763" s="715">
        <v>3737.95</v>
      </c>
      <c r="F763" s="716">
        <v>1.44</v>
      </c>
      <c r="G763" s="741" t="s">
        <v>1243</v>
      </c>
      <c r="H763" s="741"/>
    </row>
    <row r="764" spans="2:8">
      <c r="B764" s="2" t="s">
        <v>944</v>
      </c>
      <c r="C764" s="2" t="s">
        <v>1570</v>
      </c>
      <c r="D764" s="2">
        <v>2012</v>
      </c>
      <c r="E764" s="715">
        <v>26681.86</v>
      </c>
      <c r="F764" s="716">
        <v>5.57</v>
      </c>
      <c r="G764" s="741" t="s">
        <v>1244</v>
      </c>
      <c r="H764" s="741"/>
    </row>
    <row r="765" spans="2:8">
      <c r="B765" s="2" t="s">
        <v>944</v>
      </c>
      <c r="C765" s="2" t="s">
        <v>1571</v>
      </c>
      <c r="D765" s="2">
        <v>2012</v>
      </c>
      <c r="E765" s="715">
        <v>7680.83</v>
      </c>
      <c r="F765" s="716">
        <v>2.96</v>
      </c>
      <c r="G765" s="741" t="s">
        <v>1243</v>
      </c>
      <c r="H765" s="741"/>
    </row>
    <row r="766" spans="2:8">
      <c r="B766" s="2" t="s">
        <v>944</v>
      </c>
      <c r="C766" s="2" t="s">
        <v>1572</v>
      </c>
      <c r="D766" s="2">
        <v>2012</v>
      </c>
      <c r="E766" s="715">
        <v>2107</v>
      </c>
      <c r="F766" s="716">
        <v>3.3</v>
      </c>
      <c r="G766" s="741" t="s">
        <v>1243</v>
      </c>
      <c r="H766" s="741"/>
    </row>
    <row r="767" spans="2:8">
      <c r="B767" s="2" t="s">
        <v>944</v>
      </c>
      <c r="C767" s="2" t="s">
        <v>1573</v>
      </c>
      <c r="D767" s="2">
        <v>2012</v>
      </c>
      <c r="E767" s="715">
        <v>2622</v>
      </c>
      <c r="F767" s="716">
        <v>5.8</v>
      </c>
      <c r="G767" s="741" t="s">
        <v>1244</v>
      </c>
      <c r="H767" s="741"/>
    </row>
    <row r="768" spans="2:8">
      <c r="B768" s="2" t="s">
        <v>944</v>
      </c>
      <c r="C768" s="2" t="s">
        <v>1574</v>
      </c>
      <c r="D768" s="2">
        <v>2012</v>
      </c>
      <c r="E768" s="715">
        <v>16212.5</v>
      </c>
      <c r="F768" s="716">
        <v>6.25</v>
      </c>
      <c r="G768" s="741" t="s">
        <v>1243</v>
      </c>
      <c r="H768" s="741"/>
    </row>
    <row r="769" spans="2:8">
      <c r="B769" s="2" t="s">
        <v>944</v>
      </c>
      <c r="C769" s="2" t="s">
        <v>1575</v>
      </c>
      <c r="D769" s="2">
        <v>2012</v>
      </c>
      <c r="E769" s="715">
        <v>32037</v>
      </c>
      <c r="F769" s="716">
        <v>18.12</v>
      </c>
      <c r="G769" s="741" t="s">
        <v>1244</v>
      </c>
      <c r="H769" s="741"/>
    </row>
    <row r="770" spans="2:8">
      <c r="B770" s="2" t="s">
        <v>944</v>
      </c>
      <c r="C770" s="2" t="s">
        <v>1576</v>
      </c>
      <c r="D770" s="2">
        <v>2012</v>
      </c>
      <c r="E770" s="715">
        <v>4571.57</v>
      </c>
      <c r="F770" s="716">
        <v>0.95</v>
      </c>
      <c r="G770" s="741" t="s">
        <v>1244</v>
      </c>
      <c r="H770" s="741"/>
    </row>
    <row r="771" spans="2:8">
      <c r="B771" s="2" t="s">
        <v>944</v>
      </c>
      <c r="C771" s="2" t="s">
        <v>1577</v>
      </c>
      <c r="D771" s="2">
        <v>2012</v>
      </c>
      <c r="E771" s="715">
        <v>110577</v>
      </c>
      <c r="F771" s="716">
        <v>23.08</v>
      </c>
      <c r="G771" s="741" t="s">
        <v>1244</v>
      </c>
      <c r="H771" s="741"/>
    </row>
    <row r="772" spans="2:8">
      <c r="B772" s="2" t="s">
        <v>944</v>
      </c>
      <c r="C772" s="2" t="s">
        <v>1578</v>
      </c>
      <c r="D772" s="2">
        <v>2012</v>
      </c>
      <c r="E772" s="715">
        <v>1587.528</v>
      </c>
      <c r="F772" s="716">
        <v>0.61199999999999999</v>
      </c>
      <c r="G772" s="741" t="s">
        <v>1243</v>
      </c>
      <c r="H772" s="741"/>
    </row>
    <row r="773" spans="2:8">
      <c r="B773" s="2" t="s">
        <v>944</v>
      </c>
      <c r="C773" s="2" t="s">
        <v>1579</v>
      </c>
      <c r="D773" s="2">
        <v>2012</v>
      </c>
      <c r="E773" s="715">
        <v>12191.8</v>
      </c>
      <c r="F773" s="716">
        <v>4.7</v>
      </c>
      <c r="G773" s="741" t="s">
        <v>1244</v>
      </c>
      <c r="H773" s="741"/>
    </row>
    <row r="774" spans="2:8">
      <c r="B774" s="2" t="s">
        <v>944</v>
      </c>
      <c r="C774" s="2" t="s">
        <v>1580</v>
      </c>
      <c r="D774" s="2">
        <v>2014</v>
      </c>
      <c r="E774" s="715">
        <v>15238.56</v>
      </c>
      <c r="F774" s="716">
        <v>3.18</v>
      </c>
      <c r="G774" s="741" t="s">
        <v>1243</v>
      </c>
      <c r="H774" s="741"/>
    </row>
    <row r="775" spans="2:8">
      <c r="B775" s="2" t="s">
        <v>944</v>
      </c>
      <c r="C775" s="2" t="s">
        <v>1581</v>
      </c>
      <c r="D775" s="2">
        <v>2014</v>
      </c>
      <c r="E775" s="715">
        <v>147170.56</v>
      </c>
      <c r="F775" s="716">
        <v>50.56</v>
      </c>
      <c r="G775" s="741" t="s">
        <v>1244</v>
      </c>
      <c r="H775" s="741"/>
    </row>
    <row r="776" spans="2:8">
      <c r="B776" s="2" t="s">
        <v>944</v>
      </c>
      <c r="C776" s="2" t="s">
        <v>1582</v>
      </c>
      <c r="D776" s="2">
        <v>2014</v>
      </c>
      <c r="E776" s="715">
        <v>8381.2080000000005</v>
      </c>
      <c r="F776" s="716">
        <v>1.75</v>
      </c>
      <c r="G776" s="741" t="s">
        <v>1243</v>
      </c>
      <c r="H776" s="741"/>
    </row>
    <row r="777" spans="2:8">
      <c r="B777" s="2" t="s">
        <v>944</v>
      </c>
      <c r="C777" s="2" t="s">
        <v>1583</v>
      </c>
      <c r="D777" s="2">
        <v>2014</v>
      </c>
      <c r="E777" s="715">
        <v>283601</v>
      </c>
      <c r="F777" s="716">
        <v>67.36</v>
      </c>
      <c r="G777" s="741" t="s">
        <v>1244</v>
      </c>
      <c r="H777" s="741"/>
    </row>
    <row r="778" spans="2:8">
      <c r="B778" s="2" t="s">
        <v>1257</v>
      </c>
      <c r="C778" s="2" t="s">
        <v>1584</v>
      </c>
      <c r="D778" s="2">
        <v>2014</v>
      </c>
      <c r="E778" s="715">
        <v>494736</v>
      </c>
      <c r="F778" s="716">
        <v>0</v>
      </c>
      <c r="G778" s="741" t="s">
        <v>1248</v>
      </c>
      <c r="H778" s="741"/>
    </row>
    <row r="779" spans="2:8">
      <c r="B779" s="2" t="s">
        <v>944</v>
      </c>
      <c r="C779" s="2" t="s">
        <v>1585</v>
      </c>
      <c r="D779" s="2">
        <v>2014</v>
      </c>
      <c r="E779" s="715">
        <v>8893.9519999999993</v>
      </c>
      <c r="F779" s="716">
        <v>1.86</v>
      </c>
      <c r="G779" s="741" t="s">
        <v>1243</v>
      </c>
      <c r="H779" s="741"/>
    </row>
    <row r="780" spans="2:8">
      <c r="B780" s="2" t="s">
        <v>944</v>
      </c>
      <c r="C780" s="2" t="s">
        <v>1586</v>
      </c>
      <c r="D780" s="2">
        <v>2014</v>
      </c>
      <c r="E780" s="715">
        <v>6670.46</v>
      </c>
      <c r="F780" s="716">
        <v>1.39</v>
      </c>
      <c r="G780" s="741" t="s">
        <v>1243</v>
      </c>
      <c r="H780" s="741"/>
    </row>
    <row r="781" spans="2:8">
      <c r="B781" s="2" t="s">
        <v>944</v>
      </c>
      <c r="C781" s="2" t="s">
        <v>1587</v>
      </c>
      <c r="D781" s="2">
        <v>2014</v>
      </c>
      <c r="E781" s="715">
        <v>6670.46</v>
      </c>
      <c r="F781" s="716">
        <v>1.39</v>
      </c>
      <c r="G781" s="741" t="s">
        <v>1243</v>
      </c>
      <c r="H781" s="741"/>
    </row>
    <row r="782" spans="2:8">
      <c r="B782" s="2" t="s">
        <v>944</v>
      </c>
      <c r="C782" s="2" t="s">
        <v>1588</v>
      </c>
      <c r="D782" s="2">
        <v>2014</v>
      </c>
      <c r="E782" s="715">
        <v>25284</v>
      </c>
      <c r="F782" s="716">
        <v>3</v>
      </c>
      <c r="G782" s="741" t="s">
        <v>1244</v>
      </c>
      <c r="H782" s="741"/>
    </row>
    <row r="783" spans="2:8">
      <c r="B783" s="2" t="s">
        <v>944</v>
      </c>
      <c r="C783" s="2" t="s">
        <v>1589</v>
      </c>
      <c r="D783" s="2">
        <v>2014</v>
      </c>
      <c r="E783" s="715">
        <v>4446.9759999999997</v>
      </c>
      <c r="F783" s="716">
        <v>0.93</v>
      </c>
      <c r="G783" s="741" t="s">
        <v>1243</v>
      </c>
      <c r="H783" s="741"/>
    </row>
    <row r="784" spans="2:8">
      <c r="B784" s="2" t="s">
        <v>944</v>
      </c>
      <c r="C784" s="2" t="s">
        <v>1590</v>
      </c>
      <c r="D784" s="2">
        <v>2014</v>
      </c>
      <c r="E784" s="715">
        <v>15564.415999999999</v>
      </c>
      <c r="F784" s="716">
        <v>3.25</v>
      </c>
      <c r="G784" s="741" t="s">
        <v>1243</v>
      </c>
      <c r="H784" s="741"/>
    </row>
    <row r="785" spans="2:8">
      <c r="B785" s="2" t="s">
        <v>944</v>
      </c>
      <c r="C785" s="2" t="s">
        <v>1591</v>
      </c>
      <c r="D785" s="2">
        <v>2014</v>
      </c>
      <c r="E785" s="715">
        <v>6167.9160000000002</v>
      </c>
      <c r="F785" s="716">
        <v>0</v>
      </c>
      <c r="G785" s="741" t="s">
        <v>1243</v>
      </c>
      <c r="H785" s="741"/>
    </row>
    <row r="786" spans="2:8">
      <c r="B786" s="2" t="s">
        <v>944</v>
      </c>
      <c r="C786" s="2" t="s">
        <v>1592</v>
      </c>
      <c r="D786" s="2">
        <v>2014</v>
      </c>
      <c r="E786" s="715">
        <v>4766.75</v>
      </c>
      <c r="F786" s="716">
        <v>1.71</v>
      </c>
      <c r="G786" s="741" t="s">
        <v>1243</v>
      </c>
      <c r="H786" s="741"/>
    </row>
    <row r="787" spans="2:8">
      <c r="B787" s="2" t="s">
        <v>944</v>
      </c>
      <c r="C787" s="2" t="s">
        <v>1593</v>
      </c>
      <c r="D787" s="2">
        <v>2014</v>
      </c>
      <c r="E787" s="715">
        <v>11225.4</v>
      </c>
      <c r="F787" s="716">
        <v>3.21</v>
      </c>
      <c r="G787" s="741" t="s">
        <v>1244</v>
      </c>
      <c r="H787" s="741"/>
    </row>
    <row r="788" spans="2:8">
      <c r="B788" s="2" t="s">
        <v>944</v>
      </c>
      <c r="C788" s="2" t="s">
        <v>1594</v>
      </c>
      <c r="D788" s="2">
        <v>2014</v>
      </c>
      <c r="E788" s="715">
        <v>20743</v>
      </c>
      <c r="F788" s="716">
        <v>8.8000000000000007</v>
      </c>
      <c r="G788" s="741" t="s">
        <v>1244</v>
      </c>
      <c r="H788" s="741"/>
    </row>
    <row r="789" spans="2:8">
      <c r="B789" s="2" t="s">
        <v>944</v>
      </c>
      <c r="C789" s="2" t="s">
        <v>1595</v>
      </c>
      <c r="D789" s="2">
        <v>2014</v>
      </c>
      <c r="E789" s="715">
        <v>90097</v>
      </c>
      <c r="F789" s="716">
        <v>0</v>
      </c>
      <c r="G789" s="741" t="s">
        <v>1244</v>
      </c>
      <c r="H789" s="741"/>
    </row>
    <row r="790" spans="2:8">
      <c r="B790" s="2" t="s">
        <v>944</v>
      </c>
      <c r="C790" s="2" t="s">
        <v>1596</v>
      </c>
      <c r="D790" s="2">
        <v>2014</v>
      </c>
      <c r="E790" s="715">
        <v>9127</v>
      </c>
      <c r="F790" s="716">
        <v>2.5</v>
      </c>
      <c r="G790" s="741" t="s">
        <v>1244</v>
      </c>
      <c r="H790" s="741"/>
    </row>
    <row r="791" spans="2:8">
      <c r="B791" s="2" t="s">
        <v>944</v>
      </c>
      <c r="C791" s="2" t="s">
        <v>1597</v>
      </c>
      <c r="D791" s="2">
        <v>2014</v>
      </c>
      <c r="E791" s="715">
        <v>5371</v>
      </c>
      <c r="F791" s="716">
        <v>1.34</v>
      </c>
      <c r="G791" s="741" t="s">
        <v>1246</v>
      </c>
      <c r="H791" s="741"/>
    </row>
    <row r="792" spans="2:8">
      <c r="B792" s="2" t="s">
        <v>944</v>
      </c>
      <c r="C792" s="2" t="s">
        <v>1598</v>
      </c>
      <c r="D792" s="2">
        <v>2014</v>
      </c>
      <c r="E792" s="715">
        <v>18675</v>
      </c>
      <c r="F792" s="716">
        <v>5</v>
      </c>
      <c r="G792" s="741" t="s">
        <v>1244</v>
      </c>
      <c r="H792" s="741"/>
    </row>
    <row r="793" spans="2:8">
      <c r="B793" s="2" t="s">
        <v>944</v>
      </c>
      <c r="C793" s="2" t="s">
        <v>1599</v>
      </c>
      <c r="D793" s="2">
        <v>2014</v>
      </c>
      <c r="E793" s="715">
        <v>44469.760000000002</v>
      </c>
      <c r="F793" s="716">
        <v>9.2799999999999994</v>
      </c>
      <c r="G793" s="741" t="s">
        <v>1243</v>
      </c>
      <c r="H793" s="741"/>
    </row>
    <row r="794" spans="2:8">
      <c r="B794" s="2" t="s">
        <v>944</v>
      </c>
      <c r="C794" s="2" t="s">
        <v>1600</v>
      </c>
      <c r="D794" s="2">
        <v>2014</v>
      </c>
      <c r="E794" s="715">
        <v>6776</v>
      </c>
      <c r="F794" s="716">
        <v>15.8</v>
      </c>
      <c r="G794" s="741" t="s">
        <v>1244</v>
      </c>
      <c r="H794" s="741"/>
    </row>
    <row r="795" spans="2:8">
      <c r="B795" s="2" t="s">
        <v>944</v>
      </c>
      <c r="C795" s="2" t="s">
        <v>1601</v>
      </c>
      <c r="D795" s="2">
        <v>2014</v>
      </c>
      <c r="E795" s="715">
        <v>20378</v>
      </c>
      <c r="F795" s="716">
        <v>8.1999999999999993</v>
      </c>
      <c r="G795" s="741" t="s">
        <v>1244</v>
      </c>
      <c r="H795" s="741"/>
    </row>
    <row r="796" spans="2:8">
      <c r="B796" s="2" t="s">
        <v>944</v>
      </c>
      <c r="C796" s="2" t="s">
        <v>1602</v>
      </c>
      <c r="D796" s="2">
        <v>2014</v>
      </c>
      <c r="E796" s="715">
        <v>37848</v>
      </c>
      <c r="F796" s="716">
        <v>13.8</v>
      </c>
      <c r="G796" s="741" t="s">
        <v>1243</v>
      </c>
      <c r="H796" s="741"/>
    </row>
    <row r="797" spans="2:8">
      <c r="B797" s="2" t="s">
        <v>944</v>
      </c>
      <c r="C797" s="2" t="s">
        <v>1603</v>
      </c>
      <c r="D797" s="2">
        <v>2014</v>
      </c>
      <c r="E797" s="715">
        <v>877357</v>
      </c>
      <c r="F797" s="716">
        <v>106.3</v>
      </c>
      <c r="G797" s="741" t="s">
        <v>1244</v>
      </c>
      <c r="H797" s="741"/>
    </row>
    <row r="798" spans="2:8">
      <c r="B798" s="2" t="s">
        <v>944</v>
      </c>
      <c r="C798" s="2" t="s">
        <v>1604</v>
      </c>
      <c r="D798" s="2">
        <v>2014</v>
      </c>
      <c r="E798" s="715">
        <v>47804.99</v>
      </c>
      <c r="F798" s="716">
        <v>9.98</v>
      </c>
      <c r="G798" s="741" t="s">
        <v>1244</v>
      </c>
      <c r="H798" s="741"/>
    </row>
    <row r="799" spans="2:8">
      <c r="B799" s="2" t="s">
        <v>944</v>
      </c>
      <c r="C799" s="2" t="s">
        <v>1605</v>
      </c>
      <c r="D799" s="2">
        <v>2014</v>
      </c>
      <c r="E799" s="715">
        <v>1540.84</v>
      </c>
      <c r="F799" s="716">
        <v>0.59</v>
      </c>
      <c r="G799" s="741" t="s">
        <v>1243</v>
      </c>
      <c r="H799" s="741"/>
    </row>
    <row r="800" spans="2:8">
      <c r="B800" s="2" t="s">
        <v>944</v>
      </c>
      <c r="C800" s="2" t="s">
        <v>1606</v>
      </c>
      <c r="D800" s="2">
        <v>2014</v>
      </c>
      <c r="E800" s="715">
        <v>112875</v>
      </c>
      <c r="F800" s="716">
        <v>15.05</v>
      </c>
      <c r="G800" s="741" t="s">
        <v>1244</v>
      </c>
      <c r="H800" s="741"/>
    </row>
    <row r="801" spans="2:8">
      <c r="B801" s="2" t="s">
        <v>944</v>
      </c>
      <c r="C801" s="2" t="s">
        <v>1607</v>
      </c>
      <c r="D801" s="2">
        <v>2014</v>
      </c>
      <c r="E801" s="715">
        <v>177150</v>
      </c>
      <c r="F801" s="716">
        <v>23.64</v>
      </c>
      <c r="G801" s="741" t="s">
        <v>1244</v>
      </c>
      <c r="H801" s="741"/>
    </row>
    <row r="802" spans="2:8">
      <c r="B802" s="2" t="s">
        <v>944</v>
      </c>
      <c r="C802" s="2" t="s">
        <v>1608</v>
      </c>
      <c r="D802" s="2">
        <v>2014</v>
      </c>
      <c r="E802" s="715">
        <v>340350</v>
      </c>
      <c r="F802" s="716">
        <v>45.38</v>
      </c>
      <c r="G802" s="741" t="s">
        <v>1244</v>
      </c>
      <c r="H802" s="741"/>
    </row>
    <row r="803" spans="2:8">
      <c r="B803" s="2" t="s">
        <v>944</v>
      </c>
      <c r="C803" s="2" t="s">
        <v>1609</v>
      </c>
      <c r="D803" s="2">
        <v>2014</v>
      </c>
      <c r="E803" s="715">
        <v>483040.42</v>
      </c>
      <c r="F803" s="716">
        <v>65.319999999999993</v>
      </c>
      <c r="G803" s="741" t="s">
        <v>1244</v>
      </c>
      <c r="H803" s="741"/>
    </row>
    <row r="804" spans="2:8">
      <c r="B804" s="2" t="s">
        <v>944</v>
      </c>
      <c r="C804" s="2" t="s">
        <v>1609</v>
      </c>
      <c r="D804" s="2">
        <v>2014</v>
      </c>
      <c r="E804" s="715">
        <v>483040.42</v>
      </c>
      <c r="F804" s="716">
        <v>65.319999999999993</v>
      </c>
      <c r="G804" s="741" t="s">
        <v>1244</v>
      </c>
      <c r="H804" s="741"/>
    </row>
    <row r="805" spans="2:8">
      <c r="B805" s="2" t="s">
        <v>944</v>
      </c>
      <c r="C805" s="2" t="s">
        <v>1609</v>
      </c>
      <c r="D805" s="2">
        <v>2014</v>
      </c>
      <c r="E805" s="715">
        <v>1160583</v>
      </c>
      <c r="F805" s="716">
        <v>142</v>
      </c>
      <c r="G805" s="741" t="s">
        <v>1244</v>
      </c>
      <c r="H805" s="741"/>
    </row>
    <row r="806" spans="2:8">
      <c r="B806" s="2" t="s">
        <v>944</v>
      </c>
      <c r="C806" s="2" t="s">
        <v>1610</v>
      </c>
      <c r="D806" s="2">
        <v>2014</v>
      </c>
      <c r="E806" s="715">
        <v>93997</v>
      </c>
      <c r="F806" s="716">
        <v>23.498999999999999</v>
      </c>
      <c r="G806" s="741" t="s">
        <v>1244</v>
      </c>
      <c r="H806" s="741"/>
    </row>
    <row r="807" spans="2:8">
      <c r="B807" s="2" t="s">
        <v>944</v>
      </c>
      <c r="C807" s="2" t="s">
        <v>1611</v>
      </c>
      <c r="D807" s="2">
        <v>2014</v>
      </c>
      <c r="E807" s="715">
        <v>1656</v>
      </c>
      <c r="F807" s="716">
        <v>2.6</v>
      </c>
      <c r="G807" s="741" t="s">
        <v>1243</v>
      </c>
      <c r="H807" s="741"/>
    </row>
    <row r="808" spans="2:8">
      <c r="B808" s="2" t="s">
        <v>944</v>
      </c>
      <c r="C808" s="2" t="s">
        <v>1612</v>
      </c>
      <c r="D808" s="2">
        <v>2014</v>
      </c>
      <c r="E808" s="715">
        <v>28665.743999999999</v>
      </c>
      <c r="F808" s="716">
        <v>5.98</v>
      </c>
      <c r="G808" s="741" t="s">
        <v>1244</v>
      </c>
      <c r="H808" s="741"/>
    </row>
    <row r="809" spans="2:8">
      <c r="B809" s="2" t="s">
        <v>944</v>
      </c>
      <c r="C809" s="2" t="s">
        <v>1613</v>
      </c>
      <c r="D809" s="2">
        <v>2014</v>
      </c>
      <c r="E809" s="715">
        <v>38096.400000000001</v>
      </c>
      <c r="F809" s="716">
        <v>7.95</v>
      </c>
      <c r="G809" s="741" t="s">
        <v>1244</v>
      </c>
      <c r="H809" s="741"/>
    </row>
    <row r="810" spans="2:8">
      <c r="B810" s="2" t="s">
        <v>944</v>
      </c>
      <c r="C810" s="2" t="s">
        <v>1614</v>
      </c>
      <c r="D810" s="2">
        <v>2014</v>
      </c>
      <c r="E810" s="715">
        <v>22049</v>
      </c>
      <c r="F810" s="716">
        <v>8.5</v>
      </c>
      <c r="G810" s="741" t="s">
        <v>1243</v>
      </c>
      <c r="H810" s="741"/>
    </row>
    <row r="811" spans="2:8">
      <c r="B811" s="2" t="s">
        <v>944</v>
      </c>
      <c r="C811" s="2" t="s">
        <v>1615</v>
      </c>
      <c r="D811" s="2">
        <v>2014</v>
      </c>
      <c r="E811" s="715">
        <v>566</v>
      </c>
      <c r="F811" s="716">
        <v>1.2</v>
      </c>
      <c r="G811" s="741" t="s">
        <v>1243</v>
      </c>
      <c r="H811" s="741"/>
    </row>
    <row r="812" spans="2:8">
      <c r="B812" s="2" t="s">
        <v>944</v>
      </c>
      <c r="C812" s="2" t="s">
        <v>1616</v>
      </c>
      <c r="D812" s="2">
        <v>2014</v>
      </c>
      <c r="E812" s="715">
        <v>38096.400000000001</v>
      </c>
      <c r="F812" s="716">
        <v>7.95</v>
      </c>
      <c r="G812" s="741" t="s">
        <v>1244</v>
      </c>
      <c r="H812" s="741"/>
    </row>
    <row r="813" spans="2:8">
      <c r="B813" s="2" t="s">
        <v>944</v>
      </c>
      <c r="C813" s="2" t="s">
        <v>1617</v>
      </c>
      <c r="D813" s="2">
        <v>2014</v>
      </c>
      <c r="E813" s="715">
        <v>38096.400000000001</v>
      </c>
      <c r="F813" s="716">
        <v>7.95</v>
      </c>
      <c r="G813" s="741" t="s">
        <v>1244</v>
      </c>
      <c r="H813" s="741"/>
    </row>
    <row r="814" spans="2:8">
      <c r="B814" s="2" t="s">
        <v>944</v>
      </c>
      <c r="C814" s="2" t="s">
        <v>1618</v>
      </c>
      <c r="D814" s="2">
        <v>2014</v>
      </c>
      <c r="E814" s="715">
        <v>22857.84</v>
      </c>
      <c r="F814" s="716">
        <v>4.7699999999999996</v>
      </c>
      <c r="G814" s="741" t="s">
        <v>1244</v>
      </c>
      <c r="H814" s="741"/>
    </row>
    <row r="815" spans="2:8">
      <c r="B815" s="2" t="s">
        <v>944</v>
      </c>
      <c r="C815" s="2" t="s">
        <v>1619</v>
      </c>
      <c r="D815" s="2">
        <v>2014</v>
      </c>
      <c r="E815" s="715">
        <v>10767</v>
      </c>
      <c r="F815" s="716">
        <v>0</v>
      </c>
      <c r="G815" s="741" t="s">
        <v>1244</v>
      </c>
      <c r="H815" s="741"/>
    </row>
    <row r="816" spans="2:8">
      <c r="B816" s="2" t="s">
        <v>944</v>
      </c>
      <c r="C816" s="2" t="s">
        <v>1620</v>
      </c>
      <c r="D816" s="2">
        <v>2014</v>
      </c>
      <c r="E816" s="715">
        <v>9159</v>
      </c>
      <c r="F816" s="716">
        <v>3.3</v>
      </c>
      <c r="G816" s="741" t="s">
        <v>1243</v>
      </c>
      <c r="H816" s="741"/>
    </row>
    <row r="817" spans="2:8">
      <c r="B817" s="2" t="s">
        <v>944</v>
      </c>
      <c r="C817" s="2" t="s">
        <v>1620</v>
      </c>
      <c r="D817" s="2">
        <v>2014</v>
      </c>
      <c r="E817" s="715">
        <v>7395</v>
      </c>
      <c r="F817" s="716">
        <v>3.3</v>
      </c>
      <c r="G817" s="741" t="s">
        <v>1243</v>
      </c>
      <c r="H817" s="741"/>
    </row>
    <row r="818" spans="2:8">
      <c r="B818" s="2" t="s">
        <v>944</v>
      </c>
      <c r="C818" s="2" t="s">
        <v>1621</v>
      </c>
      <c r="D818" s="2">
        <v>2014</v>
      </c>
      <c r="E818" s="715">
        <v>1812</v>
      </c>
      <c r="F818" s="716">
        <v>4.2</v>
      </c>
      <c r="G818" s="741" t="s">
        <v>1243</v>
      </c>
      <c r="H818" s="741"/>
    </row>
    <row r="819" spans="2:8">
      <c r="B819" s="2" t="s">
        <v>944</v>
      </c>
      <c r="C819" s="2" t="s">
        <v>1622</v>
      </c>
      <c r="D819" s="2">
        <v>2014</v>
      </c>
      <c r="E819" s="715">
        <v>1812</v>
      </c>
      <c r="F819" s="716">
        <v>4.2</v>
      </c>
      <c r="G819" s="741" t="s">
        <v>1244</v>
      </c>
      <c r="H819" s="741"/>
    </row>
    <row r="820" spans="2:8">
      <c r="B820" s="2" t="s">
        <v>944</v>
      </c>
      <c r="C820" s="2" t="s">
        <v>1623</v>
      </c>
      <c r="D820" s="2">
        <v>2014</v>
      </c>
      <c r="E820" s="715">
        <v>9453</v>
      </c>
      <c r="F820" s="716" t="s">
        <v>1624</v>
      </c>
      <c r="G820" s="741" t="s">
        <v>1243</v>
      </c>
      <c r="H820" s="741"/>
    </row>
    <row r="821" spans="2:8">
      <c r="B821" s="2" t="s">
        <v>944</v>
      </c>
      <c r="C821" s="2" t="s">
        <v>1625</v>
      </c>
      <c r="D821" s="2">
        <v>2014</v>
      </c>
      <c r="E821" s="715">
        <v>87830</v>
      </c>
      <c r="F821" s="716">
        <v>14.64</v>
      </c>
      <c r="G821" s="741" t="s">
        <v>1244</v>
      </c>
      <c r="H821" s="741"/>
    </row>
    <row r="822" spans="2:8">
      <c r="B822" s="2" t="s">
        <v>944</v>
      </c>
      <c r="C822" s="2" t="s">
        <v>1626</v>
      </c>
      <c r="D822" s="2">
        <v>2014</v>
      </c>
      <c r="E822" s="715">
        <v>1587.528</v>
      </c>
      <c r="F822" s="716">
        <v>0.61</v>
      </c>
      <c r="G822" s="741" t="s">
        <v>1244</v>
      </c>
      <c r="H822" s="741"/>
    </row>
    <row r="823" spans="2:8">
      <c r="B823" s="2" t="s">
        <v>944</v>
      </c>
      <c r="C823" s="2" t="s">
        <v>1627</v>
      </c>
      <c r="D823" s="2">
        <v>2014</v>
      </c>
      <c r="E823" s="715">
        <v>22857.84</v>
      </c>
      <c r="F823" s="716">
        <v>4.7699999999999996</v>
      </c>
      <c r="G823" s="741" t="s">
        <v>1244</v>
      </c>
      <c r="H823" s="741"/>
    </row>
    <row r="824" spans="2:8">
      <c r="B824" s="2" t="s">
        <v>944</v>
      </c>
      <c r="C824" s="2" t="s">
        <v>1628</v>
      </c>
      <c r="D824" s="2">
        <v>2014</v>
      </c>
      <c r="E824" s="715">
        <v>37376.684000000001</v>
      </c>
      <c r="F824" s="716">
        <v>7.9420000000000002</v>
      </c>
      <c r="G824" s="741" t="s">
        <v>1246</v>
      </c>
      <c r="H824" s="741"/>
    </row>
    <row r="825" spans="2:8">
      <c r="B825" s="2" t="s">
        <v>944</v>
      </c>
      <c r="C825" s="2" t="s">
        <v>1629</v>
      </c>
      <c r="D825" s="2">
        <v>2014</v>
      </c>
      <c r="E825" s="715">
        <v>58005.37</v>
      </c>
      <c r="F825" s="716">
        <v>12.1</v>
      </c>
      <c r="G825" s="741" t="s">
        <v>1244</v>
      </c>
      <c r="H825" s="741"/>
    </row>
    <row r="826" spans="2:8">
      <c r="B826" s="2" t="s">
        <v>944</v>
      </c>
      <c r="C826" s="2" t="s">
        <v>1630</v>
      </c>
      <c r="D826" s="2">
        <v>2014</v>
      </c>
      <c r="E826" s="715">
        <v>20955</v>
      </c>
      <c r="F826" s="716">
        <v>2.82</v>
      </c>
      <c r="G826" s="741" t="s">
        <v>1243</v>
      </c>
      <c r="H826" s="741"/>
    </row>
    <row r="827" spans="2:8">
      <c r="B827" s="2" t="s">
        <v>944</v>
      </c>
      <c r="C827" s="2" t="s">
        <v>1631</v>
      </c>
      <c r="D827" s="2">
        <v>2014</v>
      </c>
      <c r="E827" s="715">
        <v>12755</v>
      </c>
      <c r="F827" s="716">
        <v>1.5</v>
      </c>
      <c r="G827" s="741" t="s">
        <v>1243</v>
      </c>
      <c r="H827" s="741"/>
    </row>
    <row r="828" spans="2:8">
      <c r="B828" s="2" t="s">
        <v>944</v>
      </c>
      <c r="C828" s="2" t="s">
        <v>1632</v>
      </c>
      <c r="D828" s="2">
        <v>2014</v>
      </c>
      <c r="E828" s="715">
        <v>3312.54</v>
      </c>
      <c r="F828" s="716">
        <v>1.28</v>
      </c>
      <c r="G828" s="741" t="s">
        <v>1244</v>
      </c>
      <c r="H828" s="741"/>
    </row>
    <row r="829" spans="2:8">
      <c r="B829" s="2" t="s">
        <v>944</v>
      </c>
      <c r="C829" s="2" t="s">
        <v>1633</v>
      </c>
      <c r="D829" s="2">
        <v>2014</v>
      </c>
      <c r="E829" s="715">
        <v>16935.8</v>
      </c>
      <c r="F829" s="716">
        <v>2.34</v>
      </c>
      <c r="G829" s="741" t="s">
        <v>1243</v>
      </c>
      <c r="H829" s="741"/>
    </row>
    <row r="830" spans="2:8">
      <c r="B830" s="2" t="s">
        <v>944</v>
      </c>
      <c r="C830" s="2" t="s">
        <v>1634</v>
      </c>
      <c r="D830" s="2">
        <v>2014</v>
      </c>
      <c r="E830" s="715">
        <v>9693.7800000000007</v>
      </c>
      <c r="F830" s="716">
        <v>3.74</v>
      </c>
      <c r="G830" s="741" t="s">
        <v>1243</v>
      </c>
      <c r="H830" s="741"/>
    </row>
    <row r="831" spans="2:8">
      <c r="B831" s="2" t="s">
        <v>944</v>
      </c>
      <c r="C831" s="2" t="s">
        <v>1635</v>
      </c>
      <c r="D831" s="2">
        <v>2014</v>
      </c>
      <c r="E831" s="715">
        <v>15238.56</v>
      </c>
      <c r="F831" s="716">
        <v>3.18</v>
      </c>
      <c r="G831" s="741" t="s">
        <v>1246</v>
      </c>
      <c r="H831" s="741"/>
    </row>
    <row r="832" spans="2:8">
      <c r="B832" s="2" t="s">
        <v>944</v>
      </c>
      <c r="C832" s="2" t="s">
        <v>1636</v>
      </c>
      <c r="D832" s="2">
        <v>2014</v>
      </c>
      <c r="E832" s="715">
        <v>11428.92</v>
      </c>
      <c r="F832" s="716">
        <v>2.39</v>
      </c>
      <c r="G832" s="741" t="s">
        <v>1244</v>
      </c>
      <c r="H832" s="741"/>
    </row>
    <row r="833" spans="2:8">
      <c r="B833" s="2" t="s">
        <v>944</v>
      </c>
      <c r="C833" s="2" t="s">
        <v>1637</v>
      </c>
      <c r="D833" s="2">
        <v>2014</v>
      </c>
      <c r="E833" s="715">
        <v>11328.95</v>
      </c>
      <c r="F833" s="716">
        <v>10.81</v>
      </c>
      <c r="G833" s="741" t="s">
        <v>1244</v>
      </c>
      <c r="H833" s="741"/>
    </row>
    <row r="834" spans="2:8">
      <c r="B834" s="2" t="s">
        <v>944</v>
      </c>
      <c r="C834" s="2" t="s">
        <v>1638</v>
      </c>
      <c r="D834" s="2">
        <v>2014</v>
      </c>
      <c r="E834" s="715">
        <v>147615</v>
      </c>
      <c r="F834" s="716">
        <v>16.899999999999999</v>
      </c>
      <c r="G834" s="741" t="s">
        <v>1244</v>
      </c>
      <c r="H834" s="741"/>
    </row>
    <row r="835" spans="2:8">
      <c r="B835" s="2" t="s">
        <v>944</v>
      </c>
      <c r="C835" s="2" t="s">
        <v>1639</v>
      </c>
      <c r="D835" s="2">
        <v>2014</v>
      </c>
      <c r="E835" s="715">
        <v>5833</v>
      </c>
      <c r="F835" s="716">
        <v>2.9</v>
      </c>
      <c r="G835" s="741" t="s">
        <v>1243</v>
      </c>
      <c r="H835" s="741"/>
    </row>
    <row r="836" spans="2:8">
      <c r="B836" s="2" t="s">
        <v>944</v>
      </c>
      <c r="C836" s="2" t="s">
        <v>1640</v>
      </c>
      <c r="D836" s="2">
        <v>2014</v>
      </c>
      <c r="E836" s="715">
        <v>6714</v>
      </c>
      <c r="F836" s="716">
        <v>1.68</v>
      </c>
      <c r="G836" s="741" t="s">
        <v>1245</v>
      </c>
      <c r="H836" s="741"/>
    </row>
    <row r="837" spans="2:8">
      <c r="B837" s="2" t="s">
        <v>1257</v>
      </c>
      <c r="C837" s="2" t="s">
        <v>1641</v>
      </c>
      <c r="D837" s="2">
        <v>2014</v>
      </c>
      <c r="E837" s="715">
        <v>3706</v>
      </c>
      <c r="F837" s="716">
        <v>0</v>
      </c>
      <c r="G837" s="741" t="s">
        <v>1248</v>
      </c>
      <c r="H837" s="741"/>
    </row>
    <row r="838" spans="2:8">
      <c r="B838" s="2" t="s">
        <v>944</v>
      </c>
      <c r="C838" s="2" t="s">
        <v>1642</v>
      </c>
      <c r="D838" s="2">
        <v>2014</v>
      </c>
      <c r="E838" s="715">
        <v>96128</v>
      </c>
      <c r="F838" s="716">
        <v>0</v>
      </c>
      <c r="G838" s="741" t="s">
        <v>1244</v>
      </c>
      <c r="H838" s="741"/>
    </row>
    <row r="839" spans="2:8">
      <c r="B839" s="2" t="s">
        <v>944</v>
      </c>
      <c r="C839" s="2" t="s">
        <v>1643</v>
      </c>
      <c r="D839" s="2">
        <v>2014</v>
      </c>
      <c r="E839" s="715">
        <v>4251.57</v>
      </c>
      <c r="F839" s="716">
        <v>1.64</v>
      </c>
      <c r="G839" s="741" t="s">
        <v>1243</v>
      </c>
      <c r="H839" s="741"/>
    </row>
    <row r="840" spans="2:8">
      <c r="B840" s="2" t="s">
        <v>944</v>
      </c>
      <c r="C840" s="2" t="s">
        <v>1644</v>
      </c>
      <c r="D840" s="2">
        <v>2014</v>
      </c>
      <c r="E840" s="715">
        <v>15326</v>
      </c>
      <c r="F840" s="716">
        <v>6.2</v>
      </c>
      <c r="G840" s="741" t="s">
        <v>1243</v>
      </c>
      <c r="H840" s="741"/>
    </row>
    <row r="841" spans="2:8">
      <c r="B841" s="2" t="s">
        <v>944</v>
      </c>
      <c r="C841" s="2" t="s">
        <v>1645</v>
      </c>
      <c r="D841" s="2">
        <v>2014</v>
      </c>
      <c r="E841" s="715">
        <v>38363</v>
      </c>
      <c r="F841" s="716">
        <v>9.8000000000000007</v>
      </c>
      <c r="G841" s="741" t="s">
        <v>1244</v>
      </c>
      <c r="H841" s="741"/>
    </row>
    <row r="842" spans="2:8">
      <c r="B842" s="2" t="s">
        <v>944</v>
      </c>
      <c r="C842" s="2" t="s">
        <v>1646</v>
      </c>
      <c r="D842" s="2">
        <v>2014</v>
      </c>
      <c r="E842" s="715">
        <v>4781</v>
      </c>
      <c r="F842" s="716">
        <v>1.9</v>
      </c>
      <c r="G842" s="741" t="s">
        <v>1243</v>
      </c>
      <c r="H842" s="741"/>
    </row>
    <row r="843" spans="2:8">
      <c r="B843" s="2" t="s">
        <v>944</v>
      </c>
      <c r="C843" s="2" t="s">
        <v>1647</v>
      </c>
      <c r="D843" s="2">
        <v>2014</v>
      </c>
      <c r="E843" s="715">
        <v>2076.61</v>
      </c>
      <c r="F843" s="716">
        <v>0.8</v>
      </c>
      <c r="G843" s="741" t="s">
        <v>1244</v>
      </c>
      <c r="H843" s="741"/>
    </row>
    <row r="844" spans="2:8">
      <c r="B844" s="2" t="s">
        <v>944</v>
      </c>
      <c r="C844" s="2" t="s">
        <v>1648</v>
      </c>
      <c r="D844" s="2">
        <v>2014</v>
      </c>
      <c r="E844" s="715">
        <v>63843</v>
      </c>
      <c r="F844" s="716">
        <v>12.9</v>
      </c>
      <c r="G844" s="741" t="s">
        <v>1243</v>
      </c>
      <c r="H844" s="741"/>
    </row>
    <row r="845" spans="2:8">
      <c r="B845" s="2" t="s">
        <v>944</v>
      </c>
      <c r="C845" s="2" t="s">
        <v>1649</v>
      </c>
      <c r="D845" s="2">
        <v>2014</v>
      </c>
      <c r="E845" s="715">
        <v>178980</v>
      </c>
      <c r="F845" s="716">
        <v>0</v>
      </c>
      <c r="G845" s="741" t="s">
        <v>1244</v>
      </c>
      <c r="H845" s="741"/>
    </row>
    <row r="846" spans="2:8">
      <c r="B846" s="2" t="s">
        <v>944</v>
      </c>
      <c r="C846" s="2" t="s">
        <v>1650</v>
      </c>
      <c r="D846" s="2">
        <v>2014</v>
      </c>
      <c r="E846" s="715">
        <v>7068.01</v>
      </c>
      <c r="F846" s="716">
        <v>0</v>
      </c>
      <c r="G846" s="741" t="s">
        <v>1243</v>
      </c>
      <c r="H846" s="741"/>
    </row>
    <row r="847" spans="2:8">
      <c r="B847" s="2" t="s">
        <v>944</v>
      </c>
      <c r="C847" s="2" t="s">
        <v>1651</v>
      </c>
      <c r="D847" s="2">
        <v>2014</v>
      </c>
      <c r="E847" s="715">
        <v>37200</v>
      </c>
      <c r="F847" s="716">
        <v>7.09</v>
      </c>
      <c r="G847" s="741" t="s">
        <v>1244</v>
      </c>
      <c r="H847" s="741"/>
    </row>
    <row r="848" spans="2:8">
      <c r="B848" s="2" t="s">
        <v>944</v>
      </c>
      <c r="C848" s="2" t="s">
        <v>1652</v>
      </c>
      <c r="D848" s="2">
        <v>2014</v>
      </c>
      <c r="E848" s="715">
        <v>350933.04</v>
      </c>
      <c r="F848" s="716">
        <v>88.92</v>
      </c>
      <c r="G848" s="741" t="s">
        <v>1244</v>
      </c>
      <c r="H848" s="741"/>
    </row>
    <row r="849" spans="2:8">
      <c r="B849" s="2" t="s">
        <v>944</v>
      </c>
      <c r="C849" s="2" t="s">
        <v>1653</v>
      </c>
      <c r="D849" s="2">
        <v>2014</v>
      </c>
      <c r="E849" s="715">
        <v>185148.5</v>
      </c>
      <c r="F849" s="716">
        <v>38.64</v>
      </c>
      <c r="G849" s="741" t="s">
        <v>1244</v>
      </c>
      <c r="H849" s="741"/>
    </row>
    <row r="850" spans="2:8">
      <c r="B850" s="2" t="s">
        <v>944</v>
      </c>
      <c r="C850" s="2" t="s">
        <v>1654</v>
      </c>
      <c r="D850" s="2">
        <v>2014</v>
      </c>
      <c r="E850" s="715">
        <v>14787</v>
      </c>
      <c r="F850" s="716">
        <v>4.3</v>
      </c>
      <c r="G850" s="741" t="s">
        <v>1243</v>
      </c>
      <c r="H850" s="741"/>
    </row>
    <row r="851" spans="2:8">
      <c r="B851" s="2" t="s">
        <v>944</v>
      </c>
      <c r="C851" s="2" t="s">
        <v>1655</v>
      </c>
      <c r="D851" s="2">
        <v>2014</v>
      </c>
      <c r="E851" s="715">
        <v>12900</v>
      </c>
      <c r="F851" s="716">
        <v>4.4400000000000004</v>
      </c>
      <c r="G851" s="741" t="s">
        <v>1244</v>
      </c>
      <c r="H851" s="741"/>
    </row>
    <row r="852" spans="2:8">
      <c r="B852" s="2" t="s">
        <v>944</v>
      </c>
      <c r="C852" s="2" t="s">
        <v>1656</v>
      </c>
      <c r="D852" s="2">
        <v>2014</v>
      </c>
      <c r="E852" s="715">
        <v>3047.712</v>
      </c>
      <c r="F852" s="716">
        <v>0.63600000000000001</v>
      </c>
      <c r="G852" s="741" t="s">
        <v>1243</v>
      </c>
      <c r="H852" s="741"/>
    </row>
    <row r="853" spans="2:8">
      <c r="B853" s="2" t="s">
        <v>944</v>
      </c>
      <c r="C853" s="2" t="s">
        <v>1657</v>
      </c>
      <c r="D853" s="2">
        <v>2014</v>
      </c>
      <c r="E853" s="715">
        <v>974</v>
      </c>
      <c r="F853" s="716">
        <v>1.8</v>
      </c>
      <c r="G853" s="741" t="s">
        <v>1244</v>
      </c>
      <c r="H853" s="741"/>
    </row>
    <row r="854" spans="2:8">
      <c r="B854" s="2" t="s">
        <v>944</v>
      </c>
      <c r="C854" s="2" t="s">
        <v>1658</v>
      </c>
      <c r="D854" s="2">
        <v>2014</v>
      </c>
      <c r="E854" s="715">
        <v>162640.4</v>
      </c>
      <c r="F854" s="716">
        <v>23.39</v>
      </c>
      <c r="G854" s="741" t="s">
        <v>1244</v>
      </c>
      <c r="H854" s="741"/>
    </row>
    <row r="855" spans="2:8">
      <c r="B855" s="2" t="s">
        <v>944</v>
      </c>
      <c r="C855" s="2" t="s">
        <v>1659</v>
      </c>
      <c r="D855" s="2">
        <v>2014</v>
      </c>
      <c r="E855" s="715">
        <v>45194</v>
      </c>
      <c r="F855" s="716">
        <v>9</v>
      </c>
      <c r="G855" s="741" t="s">
        <v>1244</v>
      </c>
      <c r="H855" s="741"/>
    </row>
    <row r="856" spans="2:8">
      <c r="B856" s="2" t="s">
        <v>944</v>
      </c>
      <c r="C856" s="2" t="s">
        <v>1660</v>
      </c>
      <c r="D856" s="2">
        <v>2014</v>
      </c>
      <c r="E856" s="715">
        <v>6887.1719999999996</v>
      </c>
      <c r="F856" s="716">
        <v>1.73</v>
      </c>
      <c r="G856" s="741" t="s">
        <v>1244</v>
      </c>
      <c r="H856" s="741"/>
    </row>
    <row r="857" spans="2:8">
      <c r="B857" s="2" t="s">
        <v>944</v>
      </c>
      <c r="C857" s="2" t="s">
        <v>1661</v>
      </c>
      <c r="D857" s="2">
        <v>2014</v>
      </c>
      <c r="E857" s="715">
        <v>2708</v>
      </c>
      <c r="F857" s="716">
        <v>0</v>
      </c>
      <c r="G857" s="741" t="s">
        <v>1244</v>
      </c>
      <c r="H857" s="741"/>
    </row>
    <row r="858" spans="2:8">
      <c r="B858" s="2" t="s">
        <v>944</v>
      </c>
      <c r="C858" s="2" t="s">
        <v>1662</v>
      </c>
      <c r="D858" s="2">
        <v>2014</v>
      </c>
      <c r="E858" s="715">
        <v>4252.1499999999996</v>
      </c>
      <c r="F858" s="716">
        <v>1.08</v>
      </c>
      <c r="G858" s="741" t="s">
        <v>1244</v>
      </c>
      <c r="H858" s="741"/>
    </row>
    <row r="859" spans="2:8">
      <c r="B859" s="2" t="s">
        <v>944</v>
      </c>
      <c r="C859" s="2" t="s">
        <v>1663</v>
      </c>
      <c r="D859" s="2">
        <v>2014</v>
      </c>
      <c r="E859" s="715">
        <v>26280</v>
      </c>
      <c r="F859" s="716">
        <v>3</v>
      </c>
      <c r="G859" s="741" t="s">
        <v>1244</v>
      </c>
      <c r="H859" s="741"/>
    </row>
    <row r="860" spans="2:8">
      <c r="B860" s="2" t="s">
        <v>944</v>
      </c>
      <c r="C860" s="2" t="s">
        <v>1664</v>
      </c>
      <c r="D860" s="2">
        <v>2014</v>
      </c>
      <c r="E860" s="715">
        <v>6095.424</v>
      </c>
      <c r="F860" s="716">
        <v>1.27</v>
      </c>
      <c r="G860" s="741" t="s">
        <v>1246</v>
      </c>
      <c r="H860" s="741"/>
    </row>
    <row r="861" spans="2:8">
      <c r="B861" s="2" t="s">
        <v>944</v>
      </c>
      <c r="C861" s="2" t="s">
        <v>1665</v>
      </c>
      <c r="D861" s="2">
        <v>2014</v>
      </c>
      <c r="E861" s="715">
        <v>12364.8</v>
      </c>
      <c r="F861" s="716">
        <v>2.58</v>
      </c>
      <c r="G861" s="741" t="s">
        <v>1244</v>
      </c>
      <c r="H861" s="741"/>
    </row>
    <row r="862" spans="2:8">
      <c r="B862" s="2" t="s">
        <v>944</v>
      </c>
      <c r="C862" s="2" t="s">
        <v>1666</v>
      </c>
      <c r="D862" s="2">
        <v>2014</v>
      </c>
      <c r="E862" s="715">
        <v>2208</v>
      </c>
      <c r="F862" s="716">
        <v>0.46</v>
      </c>
      <c r="G862" s="741" t="s">
        <v>1243</v>
      </c>
      <c r="H862" s="741"/>
    </row>
    <row r="863" spans="2:8">
      <c r="B863" s="2" t="s">
        <v>944</v>
      </c>
      <c r="C863" s="2" t="s">
        <v>1667</v>
      </c>
      <c r="D863" s="2">
        <v>2014</v>
      </c>
      <c r="E863" s="715">
        <v>321874</v>
      </c>
      <c r="F863" s="716">
        <v>0</v>
      </c>
      <c r="G863" s="741" t="s">
        <v>1244</v>
      </c>
      <c r="H863" s="741"/>
    </row>
    <row r="864" spans="2:8">
      <c r="B864" s="2" t="s">
        <v>944</v>
      </c>
      <c r="C864" s="2" t="s">
        <v>1668</v>
      </c>
      <c r="D864" s="2">
        <v>2014</v>
      </c>
      <c r="E864" s="715">
        <v>44529.96</v>
      </c>
      <c r="F864" s="716">
        <v>9.4700000000000006</v>
      </c>
      <c r="G864" s="741" t="s">
        <v>1244</v>
      </c>
      <c r="H864" s="741"/>
    </row>
    <row r="865" spans="2:8">
      <c r="B865" s="2" t="s">
        <v>944</v>
      </c>
      <c r="C865" s="2" t="s">
        <v>1669</v>
      </c>
      <c r="D865" s="2">
        <v>2014</v>
      </c>
      <c r="E865" s="715">
        <v>17978.531999999999</v>
      </c>
      <c r="F865" s="716">
        <v>4.37</v>
      </c>
      <c r="G865" s="741" t="s">
        <v>1244</v>
      </c>
      <c r="H865" s="741"/>
    </row>
    <row r="866" spans="2:8">
      <c r="B866" s="2" t="s">
        <v>944</v>
      </c>
      <c r="C866" s="2" t="s">
        <v>1670</v>
      </c>
      <c r="D866" s="2">
        <v>2014</v>
      </c>
      <c r="E866" s="715">
        <v>1987.2</v>
      </c>
      <c r="F866" s="716">
        <v>0.41</v>
      </c>
      <c r="G866" s="741" t="s">
        <v>1244</v>
      </c>
      <c r="H866" s="741"/>
    </row>
    <row r="867" spans="2:8">
      <c r="B867" s="2" t="s">
        <v>944</v>
      </c>
      <c r="C867" s="2" t="s">
        <v>1671</v>
      </c>
      <c r="D867" s="2">
        <v>2014</v>
      </c>
      <c r="E867" s="715">
        <v>4274</v>
      </c>
      <c r="F867" s="716">
        <v>7</v>
      </c>
      <c r="G867" s="741" t="s">
        <v>1244</v>
      </c>
      <c r="H867" s="741"/>
    </row>
    <row r="868" spans="2:8">
      <c r="B868" s="2" t="s">
        <v>944</v>
      </c>
      <c r="C868" s="2" t="s">
        <v>1672</v>
      </c>
      <c r="D868" s="2">
        <v>2014</v>
      </c>
      <c r="E868" s="715">
        <v>11965</v>
      </c>
      <c r="F868" s="716">
        <v>7.44</v>
      </c>
      <c r="G868" s="741" t="s">
        <v>1244</v>
      </c>
      <c r="H868" s="741"/>
    </row>
    <row r="869" spans="2:8">
      <c r="B869" s="2" t="s">
        <v>944</v>
      </c>
      <c r="C869" s="2" t="s">
        <v>1673</v>
      </c>
      <c r="D869" s="2">
        <v>2014</v>
      </c>
      <c r="E869" s="715">
        <v>210119.62</v>
      </c>
      <c r="F869" s="716">
        <v>43.85</v>
      </c>
      <c r="G869" s="741" t="s">
        <v>1244</v>
      </c>
      <c r="H869" s="741"/>
    </row>
    <row r="870" spans="2:8">
      <c r="B870" s="2" t="s">
        <v>944</v>
      </c>
      <c r="C870" s="2" t="s">
        <v>1674</v>
      </c>
      <c r="D870" s="2">
        <v>2014</v>
      </c>
      <c r="E870" s="715">
        <v>237913.22</v>
      </c>
      <c r="F870" s="716">
        <v>49.65</v>
      </c>
      <c r="G870" s="741" t="s">
        <v>1244</v>
      </c>
      <c r="H870" s="741"/>
    </row>
    <row r="871" spans="2:8">
      <c r="B871" s="2" t="s">
        <v>944</v>
      </c>
      <c r="C871" s="2" t="s">
        <v>1675</v>
      </c>
      <c r="D871" s="2">
        <v>2014</v>
      </c>
      <c r="E871" s="715">
        <v>29552.256000000001</v>
      </c>
      <c r="F871" s="716">
        <v>7.59</v>
      </c>
      <c r="G871" s="741" t="s">
        <v>1244</v>
      </c>
      <c r="H871" s="741"/>
    </row>
    <row r="872" spans="2:8">
      <c r="B872" s="2" t="s">
        <v>944</v>
      </c>
      <c r="C872" s="2" t="s">
        <v>1676</v>
      </c>
      <c r="D872" s="2">
        <v>2014</v>
      </c>
      <c r="E872" s="715">
        <v>49999.35</v>
      </c>
      <c r="F872" s="716">
        <v>19.28</v>
      </c>
      <c r="G872" s="741" t="s">
        <v>1243</v>
      </c>
      <c r="H872" s="741"/>
    </row>
    <row r="873" spans="2:8">
      <c r="B873" s="2" t="s">
        <v>944</v>
      </c>
      <c r="C873" s="2" t="s">
        <v>1677</v>
      </c>
      <c r="D873" s="2">
        <v>2014</v>
      </c>
      <c r="E873" s="715">
        <v>36126.639999999999</v>
      </c>
      <c r="F873" s="716">
        <v>13.93</v>
      </c>
      <c r="G873" s="741" t="s">
        <v>1244</v>
      </c>
      <c r="H873" s="741"/>
    </row>
    <row r="874" spans="2:8">
      <c r="B874" s="2" t="s">
        <v>944</v>
      </c>
      <c r="C874" s="2" t="s">
        <v>1678</v>
      </c>
      <c r="D874" s="2">
        <v>2014</v>
      </c>
      <c r="E874" s="715">
        <v>22857.84</v>
      </c>
      <c r="F874" s="716">
        <v>4.7699999999999996</v>
      </c>
      <c r="G874" s="741" t="s">
        <v>1244</v>
      </c>
      <c r="H874" s="741"/>
    </row>
    <row r="875" spans="2:8">
      <c r="B875" s="2" t="s">
        <v>944</v>
      </c>
      <c r="C875" s="2" t="s">
        <v>1679</v>
      </c>
      <c r="D875" s="2">
        <v>2014</v>
      </c>
      <c r="E875" s="715">
        <v>24166</v>
      </c>
      <c r="F875" s="716">
        <v>31.2</v>
      </c>
      <c r="G875" s="741" t="s">
        <v>1244</v>
      </c>
      <c r="H875" s="741"/>
    </row>
    <row r="876" spans="2:8">
      <c r="B876" s="2" t="s">
        <v>944</v>
      </c>
      <c r="C876" s="2" t="s">
        <v>1680</v>
      </c>
      <c r="D876" s="2">
        <v>2014</v>
      </c>
      <c r="E876" s="715">
        <v>646</v>
      </c>
      <c r="F876" s="716">
        <v>1.6</v>
      </c>
      <c r="G876" s="741" t="s">
        <v>1244</v>
      </c>
      <c r="H876" s="741"/>
    </row>
    <row r="877" spans="2:8">
      <c r="B877" s="2" t="s">
        <v>944</v>
      </c>
      <c r="C877" s="2" t="s">
        <v>1681</v>
      </c>
      <c r="D877" s="2">
        <v>2014</v>
      </c>
      <c r="E877" s="715">
        <v>231.6</v>
      </c>
      <c r="F877" s="716">
        <v>0.23</v>
      </c>
      <c r="G877" s="741" t="s">
        <v>1243</v>
      </c>
      <c r="H877" s="741"/>
    </row>
    <row r="878" spans="2:8">
      <c r="B878" s="2" t="s">
        <v>944</v>
      </c>
      <c r="C878" s="2" t="s">
        <v>1682</v>
      </c>
      <c r="D878" s="2">
        <v>2014</v>
      </c>
      <c r="E878" s="715">
        <v>6630.26</v>
      </c>
      <c r="F878" s="716">
        <v>2.56</v>
      </c>
      <c r="G878" s="741" t="s">
        <v>1243</v>
      </c>
      <c r="H878" s="741"/>
    </row>
    <row r="879" spans="2:8">
      <c r="B879" s="2" t="s">
        <v>944</v>
      </c>
      <c r="C879" s="2" t="s">
        <v>1683</v>
      </c>
      <c r="D879" s="2">
        <v>2014</v>
      </c>
      <c r="E879" s="715">
        <v>17251.2</v>
      </c>
      <c r="F879" s="716">
        <v>3.6</v>
      </c>
      <c r="G879" s="741" t="s">
        <v>1244</v>
      </c>
      <c r="H879" s="741"/>
    </row>
    <row r="880" spans="2:8">
      <c r="B880" s="2" t="s">
        <v>944</v>
      </c>
      <c r="C880" s="2" t="s">
        <v>1684</v>
      </c>
      <c r="D880" s="2">
        <v>2014</v>
      </c>
      <c r="E880" s="715">
        <v>164609.9</v>
      </c>
      <c r="F880" s="716">
        <v>41.29</v>
      </c>
      <c r="G880" s="741" t="s">
        <v>1244</v>
      </c>
      <c r="H880" s="741"/>
    </row>
    <row r="881" spans="2:8">
      <c r="B881" s="2" t="s">
        <v>944</v>
      </c>
      <c r="C881" s="2" t="s">
        <v>1685</v>
      </c>
      <c r="D881" s="2">
        <v>2014</v>
      </c>
      <c r="E881" s="715">
        <v>596.62</v>
      </c>
      <c r="F881" s="716">
        <v>0.23</v>
      </c>
      <c r="G881" s="741" t="s">
        <v>1244</v>
      </c>
      <c r="H881" s="741"/>
    </row>
    <row r="882" spans="2:8">
      <c r="B882" s="2" t="s">
        <v>944</v>
      </c>
      <c r="C882" s="2" t="s">
        <v>1686</v>
      </c>
      <c r="D882" s="2">
        <v>2014</v>
      </c>
      <c r="E882" s="715">
        <v>142712</v>
      </c>
      <c r="F882" s="716">
        <v>0</v>
      </c>
      <c r="G882" s="741" t="s">
        <v>1243</v>
      </c>
      <c r="H882" s="741"/>
    </row>
    <row r="883" spans="2:8">
      <c r="B883" s="2" t="s">
        <v>944</v>
      </c>
      <c r="C883" s="2" t="s">
        <v>1687</v>
      </c>
      <c r="D883" s="2">
        <v>2014</v>
      </c>
      <c r="E883" s="715">
        <v>65277</v>
      </c>
      <c r="F883" s="716">
        <v>9.89</v>
      </c>
      <c r="G883" s="741" t="s">
        <v>1244</v>
      </c>
      <c r="H883" s="741"/>
    </row>
    <row r="884" spans="2:8">
      <c r="B884" s="2" t="s">
        <v>944</v>
      </c>
      <c r="C884" s="2" t="s">
        <v>1688</v>
      </c>
      <c r="D884" s="2">
        <v>2014</v>
      </c>
      <c r="E884" s="715">
        <v>2334</v>
      </c>
      <c r="F884" s="716">
        <v>3.2</v>
      </c>
      <c r="G884" s="741" t="s">
        <v>1244</v>
      </c>
      <c r="H884" s="741"/>
    </row>
    <row r="885" spans="2:8">
      <c r="B885" s="2" t="s">
        <v>944</v>
      </c>
      <c r="C885" s="2" t="s">
        <v>1689</v>
      </c>
      <c r="D885" s="2">
        <v>2014</v>
      </c>
      <c r="E885" s="715">
        <v>2945.76</v>
      </c>
      <c r="F885" s="716">
        <v>1.01</v>
      </c>
      <c r="G885" s="741" t="s">
        <v>1246</v>
      </c>
      <c r="H885" s="741"/>
    </row>
    <row r="886" spans="2:8">
      <c r="B886" s="2" t="s">
        <v>944</v>
      </c>
      <c r="C886" s="2" t="s">
        <v>1690</v>
      </c>
      <c r="D886" s="2">
        <v>2014</v>
      </c>
      <c r="E886" s="715">
        <v>5120.5559999999996</v>
      </c>
      <c r="F886" s="716">
        <v>1.97</v>
      </c>
      <c r="G886" s="741" t="s">
        <v>1243</v>
      </c>
      <c r="H886" s="741"/>
    </row>
    <row r="887" spans="2:8">
      <c r="B887" s="2" t="s">
        <v>944</v>
      </c>
      <c r="C887" s="2" t="s">
        <v>1691</v>
      </c>
      <c r="D887" s="2">
        <v>2014</v>
      </c>
      <c r="E887" s="715">
        <v>4414.99</v>
      </c>
      <c r="F887" s="716">
        <v>1.7</v>
      </c>
      <c r="G887" s="741" t="s">
        <v>1243</v>
      </c>
      <c r="H887" s="741"/>
    </row>
    <row r="888" spans="2:8">
      <c r="B888" s="2" t="s">
        <v>944</v>
      </c>
      <c r="C888" s="2" t="s">
        <v>1692</v>
      </c>
      <c r="D888" s="2">
        <v>2014</v>
      </c>
      <c r="E888" s="715">
        <v>46558.57</v>
      </c>
      <c r="F888" s="716">
        <v>7.9</v>
      </c>
      <c r="G888" s="741" t="s">
        <v>1244</v>
      </c>
      <c r="H888" s="741"/>
    </row>
    <row r="889" spans="2:8">
      <c r="B889" s="2" t="s">
        <v>944</v>
      </c>
      <c r="C889" s="2" t="s">
        <v>1693</v>
      </c>
      <c r="D889" s="2">
        <v>2014</v>
      </c>
      <c r="E889" s="715">
        <v>272384</v>
      </c>
      <c r="F889" s="716">
        <v>38.1</v>
      </c>
      <c r="G889" s="741" t="s">
        <v>1244</v>
      </c>
      <c r="H889" s="741"/>
    </row>
    <row r="890" spans="2:8">
      <c r="B890" s="2" t="s">
        <v>944</v>
      </c>
      <c r="C890" s="2" t="s">
        <v>1694</v>
      </c>
      <c r="D890" s="2">
        <v>2014</v>
      </c>
      <c r="E890" s="715">
        <v>1731</v>
      </c>
      <c r="F890" s="716">
        <v>5</v>
      </c>
      <c r="G890" s="741" t="s">
        <v>1243</v>
      </c>
      <c r="H890" s="741"/>
    </row>
    <row r="891" spans="2:8">
      <c r="B891" s="2" t="s">
        <v>944</v>
      </c>
      <c r="C891" s="2" t="s">
        <v>1695</v>
      </c>
      <c r="D891" s="2">
        <v>2014</v>
      </c>
      <c r="E891" s="715">
        <v>20155.150000000001</v>
      </c>
      <c r="F891" s="716">
        <v>4.21</v>
      </c>
      <c r="G891" s="741" t="s">
        <v>1244</v>
      </c>
      <c r="H891" s="741"/>
    </row>
    <row r="892" spans="2:8">
      <c r="B892" s="2" t="s">
        <v>944</v>
      </c>
      <c r="C892" s="2" t="s">
        <v>1696</v>
      </c>
      <c r="D892" s="2">
        <v>2014</v>
      </c>
      <c r="E892" s="715">
        <v>25116</v>
      </c>
      <c r="F892" s="716">
        <v>6.5</v>
      </c>
      <c r="G892" s="741" t="s">
        <v>1243</v>
      </c>
      <c r="H892" s="741"/>
    </row>
    <row r="893" spans="2:8">
      <c r="B893" s="2" t="s">
        <v>944</v>
      </c>
      <c r="C893" s="2" t="s">
        <v>1697</v>
      </c>
      <c r="D893" s="2">
        <v>2014</v>
      </c>
      <c r="E893" s="715">
        <v>7564.1</v>
      </c>
      <c r="F893" s="716">
        <v>2.92</v>
      </c>
      <c r="G893" s="741" t="s">
        <v>1244</v>
      </c>
      <c r="H893" s="741"/>
    </row>
    <row r="894" spans="2:8">
      <c r="B894" s="2" t="s">
        <v>944</v>
      </c>
      <c r="C894" s="2" t="s">
        <v>1698</v>
      </c>
      <c r="D894" s="2">
        <v>2014</v>
      </c>
      <c r="E894" s="715">
        <v>9273.6</v>
      </c>
      <c r="F894" s="716">
        <v>1.93</v>
      </c>
      <c r="G894" s="741" t="s">
        <v>1244</v>
      </c>
      <c r="H894" s="741"/>
    </row>
    <row r="895" spans="2:8">
      <c r="B895" s="2" t="s">
        <v>944</v>
      </c>
      <c r="C895" s="2" t="s">
        <v>1699</v>
      </c>
      <c r="D895" s="2">
        <v>2014</v>
      </c>
      <c r="E895" s="715">
        <v>64426</v>
      </c>
      <c r="F895" s="716">
        <v>27.9</v>
      </c>
      <c r="G895" s="741" t="s">
        <v>1243</v>
      </c>
      <c r="H895" s="741"/>
    </row>
    <row r="896" spans="2:8">
      <c r="B896" s="2" t="s">
        <v>944</v>
      </c>
      <c r="C896" s="2" t="s">
        <v>1700</v>
      </c>
      <c r="D896" s="2">
        <v>2014</v>
      </c>
      <c r="E896" s="715">
        <v>20701.439999999999</v>
      </c>
      <c r="F896" s="716">
        <v>4.32</v>
      </c>
      <c r="G896" s="741" t="s">
        <v>1246</v>
      </c>
      <c r="H896" s="741"/>
    </row>
    <row r="897" spans="2:8">
      <c r="B897" s="2" t="s">
        <v>944</v>
      </c>
      <c r="C897" s="2" t="s">
        <v>1701</v>
      </c>
      <c r="D897" s="2">
        <v>2014</v>
      </c>
      <c r="E897" s="715">
        <v>11215</v>
      </c>
      <c r="F897" s="716">
        <v>5</v>
      </c>
      <c r="G897" s="741" t="s">
        <v>1243</v>
      </c>
      <c r="H897" s="741"/>
    </row>
    <row r="898" spans="2:8">
      <c r="B898" s="2" t="s">
        <v>944</v>
      </c>
      <c r="C898" s="2" t="s">
        <v>1702</v>
      </c>
      <c r="D898" s="2">
        <v>2014</v>
      </c>
      <c r="E898" s="715">
        <v>11215</v>
      </c>
      <c r="F898" s="716">
        <v>5</v>
      </c>
      <c r="G898" s="741" t="s">
        <v>1243</v>
      </c>
      <c r="H898" s="741"/>
    </row>
    <row r="899" spans="2:8">
      <c r="B899" s="2" t="s">
        <v>944</v>
      </c>
      <c r="C899" s="2" t="s">
        <v>1703</v>
      </c>
      <c r="D899" s="2">
        <v>2014</v>
      </c>
      <c r="E899" s="715">
        <v>15046</v>
      </c>
      <c r="F899" s="716">
        <v>3.9</v>
      </c>
      <c r="G899" s="741" t="s">
        <v>1243</v>
      </c>
      <c r="H899" s="741"/>
    </row>
    <row r="900" spans="2:8">
      <c r="B900" s="2" t="s">
        <v>944</v>
      </c>
      <c r="C900" s="2" t="s">
        <v>1704</v>
      </c>
      <c r="D900" s="2">
        <v>2014</v>
      </c>
      <c r="E900" s="715">
        <v>3532.8</v>
      </c>
      <c r="F900" s="716">
        <v>0.74</v>
      </c>
      <c r="G900" s="741" t="s">
        <v>1244</v>
      </c>
      <c r="H900" s="741"/>
    </row>
    <row r="901" spans="2:8">
      <c r="B901" s="2" t="s">
        <v>944</v>
      </c>
      <c r="C901" s="2" t="s">
        <v>1705</v>
      </c>
      <c r="D901" s="2">
        <v>2014</v>
      </c>
      <c r="E901" s="715">
        <v>3091.2</v>
      </c>
      <c r="F901" s="716">
        <v>0.64</v>
      </c>
      <c r="G901" s="741" t="s">
        <v>1244</v>
      </c>
      <c r="H901" s="741"/>
    </row>
    <row r="902" spans="2:8">
      <c r="B902" s="2" t="s">
        <v>944</v>
      </c>
      <c r="C902" s="2" t="s">
        <v>1706</v>
      </c>
      <c r="D902" s="2">
        <v>2014</v>
      </c>
      <c r="E902" s="715">
        <v>3974.4</v>
      </c>
      <c r="F902" s="716">
        <v>0.83</v>
      </c>
      <c r="G902" s="741" t="s">
        <v>1244</v>
      </c>
      <c r="H902" s="741"/>
    </row>
    <row r="903" spans="2:8">
      <c r="B903" s="2" t="s">
        <v>944</v>
      </c>
      <c r="C903" s="2" t="s">
        <v>1707</v>
      </c>
      <c r="D903" s="2">
        <v>2014</v>
      </c>
      <c r="E903" s="715">
        <v>4416</v>
      </c>
      <c r="F903" s="716">
        <v>0.92</v>
      </c>
      <c r="G903" s="741" t="s">
        <v>1244</v>
      </c>
      <c r="H903" s="741"/>
    </row>
    <row r="904" spans="2:8">
      <c r="B904" s="2" t="s">
        <v>944</v>
      </c>
      <c r="C904" s="2" t="s">
        <v>1708</v>
      </c>
      <c r="D904" s="2">
        <v>2014</v>
      </c>
      <c r="E904" s="715">
        <v>3974.4</v>
      </c>
      <c r="F904" s="716">
        <v>0.83</v>
      </c>
      <c r="G904" s="741" t="s">
        <v>1244</v>
      </c>
      <c r="H904" s="741"/>
    </row>
    <row r="905" spans="2:8">
      <c r="B905" s="2" t="s">
        <v>944</v>
      </c>
      <c r="C905" s="2" t="s">
        <v>1709</v>
      </c>
      <c r="D905" s="2">
        <v>2014</v>
      </c>
      <c r="E905" s="715">
        <v>3091.2</v>
      </c>
      <c r="F905" s="716">
        <v>0.64</v>
      </c>
      <c r="G905" s="741" t="s">
        <v>1244</v>
      </c>
      <c r="H905" s="741"/>
    </row>
    <row r="906" spans="2:8">
      <c r="B906" s="2" t="s">
        <v>944</v>
      </c>
      <c r="C906" s="2" t="s">
        <v>1710</v>
      </c>
      <c r="D906" s="2">
        <v>2014</v>
      </c>
      <c r="E906" s="715">
        <v>4857.6000000000004</v>
      </c>
      <c r="F906" s="716">
        <v>1.01</v>
      </c>
      <c r="G906" s="741" t="s">
        <v>1244</v>
      </c>
      <c r="H906" s="741"/>
    </row>
    <row r="907" spans="2:8">
      <c r="B907" s="2" t="s">
        <v>944</v>
      </c>
      <c r="C907" s="2" t="s">
        <v>1711</v>
      </c>
      <c r="D907" s="2">
        <v>2014</v>
      </c>
      <c r="E907" s="715">
        <v>3974.4</v>
      </c>
      <c r="F907" s="716">
        <v>0.83</v>
      </c>
      <c r="G907" s="741" t="s">
        <v>1244</v>
      </c>
      <c r="H907" s="741"/>
    </row>
    <row r="908" spans="2:8">
      <c r="B908" s="2" t="s">
        <v>944</v>
      </c>
      <c r="C908" s="2" t="s">
        <v>1712</v>
      </c>
      <c r="D908" s="2">
        <v>2014</v>
      </c>
      <c r="E908" s="715">
        <v>3091.2</v>
      </c>
      <c r="F908" s="716">
        <v>0.64</v>
      </c>
      <c r="G908" s="741" t="s">
        <v>1244</v>
      </c>
      <c r="H908" s="741"/>
    </row>
    <row r="909" spans="2:8">
      <c r="B909" s="2" t="s">
        <v>944</v>
      </c>
      <c r="C909" s="2" t="s">
        <v>1713</v>
      </c>
      <c r="D909" s="2">
        <v>2014</v>
      </c>
      <c r="E909" s="715">
        <v>4416</v>
      </c>
      <c r="F909" s="716">
        <v>0.92</v>
      </c>
      <c r="G909" s="741" t="s">
        <v>1244</v>
      </c>
      <c r="H909" s="741"/>
    </row>
    <row r="910" spans="2:8">
      <c r="B910" s="2" t="s">
        <v>944</v>
      </c>
      <c r="C910" s="2" t="s">
        <v>1714</v>
      </c>
      <c r="D910" s="2">
        <v>2014</v>
      </c>
      <c r="E910" s="715">
        <v>3532.8</v>
      </c>
      <c r="F910" s="716">
        <v>0.74</v>
      </c>
      <c r="G910" s="741" t="s">
        <v>1244</v>
      </c>
      <c r="H910" s="741"/>
    </row>
    <row r="911" spans="2:8">
      <c r="B911" s="2" t="s">
        <v>944</v>
      </c>
      <c r="C911" s="2" t="s">
        <v>1715</v>
      </c>
      <c r="D911" s="2">
        <v>2014</v>
      </c>
      <c r="E911" s="715">
        <v>3091.2</v>
      </c>
      <c r="F911" s="716">
        <v>0.64</v>
      </c>
      <c r="G911" s="741" t="s">
        <v>1244</v>
      </c>
      <c r="H911" s="741"/>
    </row>
    <row r="912" spans="2:8">
      <c r="B912" s="2" t="s">
        <v>944</v>
      </c>
      <c r="C912" s="2" t="s">
        <v>1716</v>
      </c>
      <c r="D912" s="2">
        <v>2014</v>
      </c>
      <c r="E912" s="715">
        <v>1164</v>
      </c>
      <c r="F912" s="716">
        <v>2.8</v>
      </c>
      <c r="G912" s="741" t="s">
        <v>1243</v>
      </c>
      <c r="H912" s="741"/>
    </row>
    <row r="913" spans="2:8">
      <c r="B913" s="2" t="s">
        <v>944</v>
      </c>
      <c r="C913" s="2" t="s">
        <v>1717</v>
      </c>
      <c r="D913" s="2">
        <v>2014</v>
      </c>
      <c r="E913" s="715">
        <v>2578.44</v>
      </c>
      <c r="F913" s="716">
        <v>0.99</v>
      </c>
      <c r="G913" s="741" t="s">
        <v>1244</v>
      </c>
      <c r="H913" s="741"/>
    </row>
    <row r="914" spans="2:8">
      <c r="B914" s="2" t="s">
        <v>944</v>
      </c>
      <c r="C914" s="2" t="s">
        <v>1718</v>
      </c>
      <c r="D914" s="2">
        <v>2014</v>
      </c>
      <c r="E914" s="715">
        <v>1782</v>
      </c>
      <c r="F914" s="716">
        <v>2.8</v>
      </c>
      <c r="G914" s="741" t="s">
        <v>1243</v>
      </c>
      <c r="H914" s="741"/>
    </row>
    <row r="915" spans="2:8">
      <c r="B915" s="2" t="s">
        <v>944</v>
      </c>
      <c r="C915" s="2" t="s">
        <v>1719</v>
      </c>
      <c r="D915" s="2">
        <v>2014</v>
      </c>
      <c r="E915" s="715">
        <v>11934</v>
      </c>
      <c r="F915" s="716">
        <v>27.2</v>
      </c>
      <c r="G915" s="741" t="s">
        <v>1244</v>
      </c>
      <c r="H915" s="741"/>
    </row>
    <row r="916" spans="2:8">
      <c r="B916" s="2" t="s">
        <v>944</v>
      </c>
      <c r="C916" s="2" t="s">
        <v>1720</v>
      </c>
      <c r="D916" s="2">
        <v>2014</v>
      </c>
      <c r="E916" s="715">
        <v>12071</v>
      </c>
      <c r="F916" s="716">
        <v>1.4</v>
      </c>
      <c r="G916" s="741" t="s">
        <v>1244</v>
      </c>
      <c r="H916" s="741"/>
    </row>
    <row r="917" spans="2:8">
      <c r="B917" s="2" t="s">
        <v>944</v>
      </c>
      <c r="C917" s="2" t="s">
        <v>1721</v>
      </c>
      <c r="D917" s="2">
        <v>2014</v>
      </c>
      <c r="E917" s="715">
        <v>2804.11</v>
      </c>
      <c r="F917" s="716">
        <v>1.08</v>
      </c>
      <c r="G917" s="741" t="s">
        <v>936</v>
      </c>
      <c r="H917" s="741"/>
    </row>
    <row r="918" spans="2:8">
      <c r="B918" s="2" t="s">
        <v>944</v>
      </c>
      <c r="C918" s="2" t="s">
        <v>1722</v>
      </c>
      <c r="D918" s="2">
        <v>2014</v>
      </c>
      <c r="E918" s="715">
        <v>13332</v>
      </c>
      <c r="F918" s="716">
        <v>13.32</v>
      </c>
      <c r="G918" s="741" t="s">
        <v>1244</v>
      </c>
      <c r="H918" s="741"/>
    </row>
    <row r="919" spans="2:8">
      <c r="B919" s="2" t="s">
        <v>944</v>
      </c>
      <c r="C919" s="2" t="s">
        <v>1723</v>
      </c>
      <c r="D919" s="2">
        <v>2014</v>
      </c>
      <c r="E919" s="715">
        <v>85182</v>
      </c>
      <c r="F919" s="716">
        <v>9.6999999999999993</v>
      </c>
      <c r="G919" s="741" t="s">
        <v>1244</v>
      </c>
      <c r="H919" s="741"/>
    </row>
    <row r="920" spans="2:8">
      <c r="B920" s="2" t="s">
        <v>944</v>
      </c>
      <c r="C920" s="2" t="s">
        <v>1724</v>
      </c>
      <c r="D920" s="2">
        <v>2014</v>
      </c>
      <c r="E920" s="715">
        <v>40471</v>
      </c>
      <c r="F920" s="716">
        <v>4.5999999999999996</v>
      </c>
      <c r="G920" s="741" t="s">
        <v>1244</v>
      </c>
      <c r="H920" s="741"/>
    </row>
    <row r="921" spans="2:8">
      <c r="B921" s="2" t="s">
        <v>944</v>
      </c>
      <c r="C921" s="2" t="s">
        <v>1725</v>
      </c>
      <c r="D921" s="2">
        <v>2014</v>
      </c>
      <c r="E921" s="715">
        <v>188688.43</v>
      </c>
      <c r="F921" s="716">
        <v>0</v>
      </c>
      <c r="G921" s="741" t="s">
        <v>1243</v>
      </c>
      <c r="H921" s="741"/>
    </row>
    <row r="922" spans="2:8">
      <c r="B922" s="2" t="s">
        <v>944</v>
      </c>
      <c r="C922" s="2" t="s">
        <v>1726</v>
      </c>
      <c r="D922" s="2">
        <v>2014</v>
      </c>
      <c r="E922" s="715">
        <v>22555</v>
      </c>
      <c r="F922" s="716">
        <v>0</v>
      </c>
      <c r="G922" s="741" t="s">
        <v>1243</v>
      </c>
      <c r="H922" s="741"/>
    </row>
    <row r="923" spans="2:8">
      <c r="B923" s="2" t="s">
        <v>944</v>
      </c>
      <c r="C923" s="2" t="s">
        <v>1727</v>
      </c>
      <c r="D923" s="2">
        <v>2014</v>
      </c>
      <c r="E923" s="715">
        <v>5167</v>
      </c>
      <c r="F923" s="716">
        <v>1</v>
      </c>
      <c r="G923" s="741" t="s">
        <v>1243</v>
      </c>
      <c r="H923" s="741"/>
    </row>
    <row r="924" spans="2:8">
      <c r="B924" s="2" t="s">
        <v>944</v>
      </c>
      <c r="C924" s="2" t="s">
        <v>1728</v>
      </c>
      <c r="D924" s="2">
        <v>2014</v>
      </c>
      <c r="E924" s="715">
        <v>1128</v>
      </c>
      <c r="F924" s="716">
        <v>0.2</v>
      </c>
      <c r="G924" s="741" t="s">
        <v>1244</v>
      </c>
      <c r="H924" s="741"/>
    </row>
    <row r="925" spans="2:8">
      <c r="B925" s="2" t="s">
        <v>944</v>
      </c>
      <c r="C925" s="2" t="s">
        <v>1729</v>
      </c>
      <c r="D925" s="2">
        <v>2014</v>
      </c>
      <c r="E925" s="715">
        <v>6892</v>
      </c>
      <c r="F925" s="716" t="s">
        <v>1730</v>
      </c>
      <c r="G925" s="741" t="s">
        <v>1244</v>
      </c>
      <c r="H925" s="741"/>
    </row>
    <row r="926" spans="2:8">
      <c r="B926" s="2" t="s">
        <v>944</v>
      </c>
      <c r="C926" s="2" t="s">
        <v>1731</v>
      </c>
      <c r="D926" s="2">
        <v>2014</v>
      </c>
      <c r="E926" s="715">
        <v>34373.016000000003</v>
      </c>
      <c r="F926" s="716">
        <v>7.17</v>
      </c>
      <c r="G926" s="741" t="s">
        <v>1244</v>
      </c>
      <c r="H926" s="741"/>
    </row>
    <row r="927" spans="2:8">
      <c r="B927" s="2" t="s">
        <v>944</v>
      </c>
      <c r="C927" s="2" t="s">
        <v>1732</v>
      </c>
      <c r="D927" s="2">
        <v>2014</v>
      </c>
      <c r="E927" s="715">
        <v>525555</v>
      </c>
      <c r="F927" s="716">
        <v>234.5</v>
      </c>
      <c r="G927" s="741" t="s">
        <v>1244</v>
      </c>
      <c r="H927" s="741"/>
    </row>
    <row r="928" spans="2:8">
      <c r="B928" s="2" t="s">
        <v>944</v>
      </c>
      <c r="C928" s="2" t="s">
        <v>1733</v>
      </c>
      <c r="D928" s="2">
        <v>2014</v>
      </c>
      <c r="E928" s="715">
        <v>78717</v>
      </c>
      <c r="F928" s="716">
        <v>16.100000000000001</v>
      </c>
      <c r="G928" s="741" t="s">
        <v>1244</v>
      </c>
      <c r="H928" s="741"/>
    </row>
    <row r="929" spans="2:8">
      <c r="B929" s="2" t="s">
        <v>944</v>
      </c>
      <c r="C929" s="2" t="s">
        <v>1734</v>
      </c>
      <c r="D929" s="2">
        <v>2014</v>
      </c>
      <c r="E929" s="715">
        <v>9884.7999999999993</v>
      </c>
      <c r="F929" s="716">
        <v>1.6</v>
      </c>
      <c r="G929" s="741" t="s">
        <v>1243</v>
      </c>
      <c r="H929" s="741"/>
    </row>
    <row r="930" spans="2:8">
      <c r="B930" s="2" t="s">
        <v>944</v>
      </c>
      <c r="C930" s="2" t="s">
        <v>1735</v>
      </c>
      <c r="D930" s="2">
        <v>2014</v>
      </c>
      <c r="E930" s="715">
        <v>16221.16</v>
      </c>
      <c r="F930" s="716">
        <v>2.0699999999999998</v>
      </c>
      <c r="G930" s="741" t="s">
        <v>1243</v>
      </c>
      <c r="H930" s="741"/>
    </row>
    <row r="931" spans="2:8">
      <c r="B931" s="2" t="s">
        <v>944</v>
      </c>
      <c r="C931" s="2" t="s">
        <v>1736</v>
      </c>
      <c r="D931" s="2">
        <v>2014</v>
      </c>
      <c r="E931" s="715">
        <v>11943.38</v>
      </c>
      <c r="F931" s="716">
        <v>2.14</v>
      </c>
      <c r="G931" s="741" t="s">
        <v>1243</v>
      </c>
      <c r="H931" s="741"/>
    </row>
    <row r="932" spans="2:8">
      <c r="B932" s="2" t="s">
        <v>944</v>
      </c>
      <c r="C932" s="2" t="s">
        <v>1737</v>
      </c>
      <c r="D932" s="2">
        <v>2014</v>
      </c>
      <c r="E932" s="715">
        <v>11752.03</v>
      </c>
      <c r="F932" s="716">
        <v>1.83</v>
      </c>
      <c r="G932" s="741" t="s">
        <v>1243</v>
      </c>
      <c r="H932" s="741"/>
    </row>
    <row r="933" spans="2:8">
      <c r="B933" s="2" t="s">
        <v>944</v>
      </c>
      <c r="C933" s="2" t="s">
        <v>1738</v>
      </c>
      <c r="D933" s="2">
        <v>2014</v>
      </c>
      <c r="E933" s="715">
        <v>29692.32</v>
      </c>
      <c r="F933" s="716">
        <v>4.5999999999999996</v>
      </c>
      <c r="G933" s="741" t="s">
        <v>1244</v>
      </c>
      <c r="H933" s="741"/>
    </row>
    <row r="934" spans="2:8">
      <c r="B934" s="2" t="s">
        <v>944</v>
      </c>
      <c r="C934" s="2" t="s">
        <v>1739</v>
      </c>
      <c r="D934" s="2">
        <v>2014</v>
      </c>
      <c r="E934" s="715">
        <v>57184.58</v>
      </c>
      <c r="F934" s="716">
        <v>6.69</v>
      </c>
      <c r="G934" s="741" t="s">
        <v>1244</v>
      </c>
      <c r="H934" s="741"/>
    </row>
    <row r="935" spans="2:8">
      <c r="B935" s="2" t="s">
        <v>944</v>
      </c>
      <c r="C935" s="2" t="s">
        <v>1740</v>
      </c>
      <c r="D935" s="2">
        <v>2014</v>
      </c>
      <c r="E935" s="715">
        <v>24830</v>
      </c>
      <c r="F935" s="716">
        <v>5.93</v>
      </c>
      <c r="G935" s="741" t="s">
        <v>1244</v>
      </c>
      <c r="H935" s="741"/>
    </row>
    <row r="936" spans="2:8">
      <c r="B936" s="2" t="s">
        <v>944</v>
      </c>
      <c r="C936" s="2" t="s">
        <v>1741</v>
      </c>
      <c r="D936" s="2">
        <v>2014</v>
      </c>
      <c r="E936" s="715">
        <v>4145.2120000000004</v>
      </c>
      <c r="F936" s="716">
        <v>1.6</v>
      </c>
      <c r="G936" s="741" t="s">
        <v>1243</v>
      </c>
      <c r="H936" s="741"/>
    </row>
    <row r="937" spans="2:8">
      <c r="B937" s="2" t="s">
        <v>944</v>
      </c>
      <c r="C937" s="2" t="s">
        <v>1742</v>
      </c>
      <c r="D937" s="2">
        <v>2014</v>
      </c>
      <c r="E937" s="715">
        <v>1766.4</v>
      </c>
      <c r="F937" s="716">
        <v>0.37</v>
      </c>
      <c r="G937" s="741" t="s">
        <v>1244</v>
      </c>
      <c r="H937" s="741"/>
    </row>
    <row r="938" spans="2:8">
      <c r="B938" s="2" t="s">
        <v>944</v>
      </c>
      <c r="C938" s="2" t="s">
        <v>1743</v>
      </c>
      <c r="D938" s="2">
        <v>2014</v>
      </c>
      <c r="E938" s="715">
        <v>1766.4</v>
      </c>
      <c r="F938" s="716">
        <v>0.37</v>
      </c>
      <c r="G938" s="741" t="s">
        <v>1244</v>
      </c>
      <c r="H938" s="741"/>
    </row>
    <row r="939" spans="2:8">
      <c r="B939" s="2" t="s">
        <v>944</v>
      </c>
      <c r="C939" s="2" t="s">
        <v>1744</v>
      </c>
      <c r="D939" s="2">
        <v>2014</v>
      </c>
      <c r="E939" s="715">
        <v>3312</v>
      </c>
      <c r="F939" s="716">
        <v>0.69</v>
      </c>
      <c r="G939" s="741" t="s">
        <v>1244</v>
      </c>
      <c r="H939" s="741"/>
    </row>
    <row r="940" spans="2:8">
      <c r="B940" s="2" t="s">
        <v>944</v>
      </c>
      <c r="C940" s="2" t="s">
        <v>1745</v>
      </c>
      <c r="D940" s="2">
        <v>2014</v>
      </c>
      <c r="E940" s="715">
        <v>3312</v>
      </c>
      <c r="F940" s="716">
        <v>0.69</v>
      </c>
      <c r="G940" s="741" t="s">
        <v>1243</v>
      </c>
      <c r="H940" s="741"/>
    </row>
    <row r="941" spans="2:8">
      <c r="B941" s="2" t="s">
        <v>944</v>
      </c>
      <c r="C941" s="2" t="s">
        <v>1746</v>
      </c>
      <c r="D941" s="2">
        <v>2014</v>
      </c>
      <c r="E941" s="715">
        <v>74206.679999999993</v>
      </c>
      <c r="F941" s="716">
        <v>15.6</v>
      </c>
      <c r="G941" s="741" t="s">
        <v>1244</v>
      </c>
      <c r="H941" s="741"/>
    </row>
    <row r="942" spans="2:8">
      <c r="B942" s="2" t="s">
        <v>944</v>
      </c>
      <c r="C942" s="2" t="s">
        <v>1747</v>
      </c>
      <c r="D942" s="2">
        <v>2014</v>
      </c>
      <c r="E942" s="715">
        <v>15936</v>
      </c>
      <c r="F942" s="716">
        <v>5.8</v>
      </c>
      <c r="G942" s="741" t="s">
        <v>1244</v>
      </c>
      <c r="H942" s="741"/>
    </row>
    <row r="943" spans="2:8">
      <c r="B943" s="2" t="s">
        <v>944</v>
      </c>
      <c r="C943" s="2" t="s">
        <v>1748</v>
      </c>
      <c r="D943" s="2">
        <v>2014</v>
      </c>
      <c r="E943" s="715">
        <v>11802</v>
      </c>
      <c r="F943" s="716">
        <v>0</v>
      </c>
      <c r="G943" s="741" t="s">
        <v>1244</v>
      </c>
      <c r="H943" s="741"/>
    </row>
    <row r="944" spans="2:8">
      <c r="B944" s="2" t="s">
        <v>944</v>
      </c>
      <c r="C944" s="2" t="s">
        <v>1749</v>
      </c>
      <c r="D944" s="2">
        <v>2014</v>
      </c>
      <c r="E944" s="715">
        <v>7213</v>
      </c>
      <c r="F944" s="716">
        <v>2.4</v>
      </c>
      <c r="G944" s="741" t="s">
        <v>1243</v>
      </c>
      <c r="H944" s="741"/>
    </row>
    <row r="945" spans="2:8">
      <c r="B945" s="2" t="s">
        <v>944</v>
      </c>
      <c r="C945" s="2" t="s">
        <v>1750</v>
      </c>
      <c r="D945" s="2">
        <v>2014</v>
      </c>
      <c r="E945" s="715">
        <v>955</v>
      </c>
      <c r="F945" s="716">
        <v>2.4</v>
      </c>
      <c r="G945" s="741" t="s">
        <v>1244</v>
      </c>
      <c r="H945" s="741"/>
    </row>
    <row r="946" spans="2:8">
      <c r="B946" s="2" t="s">
        <v>944</v>
      </c>
      <c r="C946" s="2" t="s">
        <v>1751</v>
      </c>
      <c r="D946" s="2">
        <v>2014</v>
      </c>
      <c r="E946" s="715">
        <v>886</v>
      </c>
      <c r="F946" s="716">
        <v>1.9</v>
      </c>
      <c r="G946" s="741" t="s">
        <v>1243</v>
      </c>
      <c r="H946" s="741"/>
    </row>
    <row r="947" spans="2:8">
      <c r="B947" s="2" t="s">
        <v>944</v>
      </c>
      <c r="C947" s="2" t="s">
        <v>1752</v>
      </c>
      <c r="D947" s="2">
        <v>2014</v>
      </c>
      <c r="E947" s="715">
        <v>78107.12</v>
      </c>
      <c r="F947" s="716">
        <v>9</v>
      </c>
      <c r="G947" s="741" t="s">
        <v>1244</v>
      </c>
      <c r="H947" s="741"/>
    </row>
    <row r="948" spans="2:8">
      <c r="B948" s="2" t="s">
        <v>944</v>
      </c>
      <c r="C948" s="2" t="s">
        <v>1753</v>
      </c>
      <c r="D948" s="2">
        <v>2014</v>
      </c>
      <c r="E948" s="715">
        <v>12190.848</v>
      </c>
      <c r="F948" s="716">
        <v>2.54</v>
      </c>
      <c r="G948" s="741" t="s">
        <v>1243</v>
      </c>
      <c r="H948" s="741"/>
    </row>
    <row r="949" spans="2:8">
      <c r="B949" s="2" t="s">
        <v>944</v>
      </c>
      <c r="C949" s="2" t="s">
        <v>1754</v>
      </c>
      <c r="D949" s="2">
        <v>2014</v>
      </c>
      <c r="E949" s="715">
        <v>1341.1</v>
      </c>
      <c r="F949" s="716">
        <v>0.52</v>
      </c>
      <c r="G949" s="741" t="s">
        <v>1243</v>
      </c>
      <c r="H949" s="741"/>
    </row>
    <row r="950" spans="2:8">
      <c r="B950" s="2" t="s">
        <v>944</v>
      </c>
      <c r="C950" s="2" t="s">
        <v>1755</v>
      </c>
      <c r="D950" s="2">
        <v>2014</v>
      </c>
      <c r="E950" s="715">
        <v>981</v>
      </c>
      <c r="F950" s="716">
        <v>2.8</v>
      </c>
      <c r="G950" s="741" t="s">
        <v>1244</v>
      </c>
      <c r="H950" s="741"/>
    </row>
    <row r="951" spans="2:8">
      <c r="B951" s="2" t="s">
        <v>944</v>
      </c>
      <c r="C951" s="2" t="s">
        <v>1756</v>
      </c>
      <c r="D951" s="2">
        <v>2014</v>
      </c>
      <c r="E951" s="715">
        <v>15414</v>
      </c>
      <c r="F951" s="716">
        <v>5.6</v>
      </c>
      <c r="G951" s="741" t="s">
        <v>1244</v>
      </c>
      <c r="H951" s="741"/>
    </row>
    <row r="952" spans="2:8">
      <c r="B952" s="2" t="s">
        <v>944</v>
      </c>
      <c r="C952" s="2" t="s">
        <v>1757</v>
      </c>
      <c r="D952" s="2">
        <v>2014</v>
      </c>
      <c r="E952" s="715">
        <v>9639.2999999999993</v>
      </c>
      <c r="F952" s="716">
        <v>3.72</v>
      </c>
      <c r="G952" s="741" t="s">
        <v>1244</v>
      </c>
      <c r="H952" s="741"/>
    </row>
    <row r="953" spans="2:8">
      <c r="B953" s="2" t="s">
        <v>944</v>
      </c>
      <c r="C953" s="2" t="s">
        <v>1758</v>
      </c>
      <c r="D953" s="2">
        <v>2014</v>
      </c>
      <c r="E953" s="715">
        <v>9189</v>
      </c>
      <c r="F953" s="716">
        <v>0</v>
      </c>
      <c r="G953" s="741" t="s">
        <v>936</v>
      </c>
      <c r="H953" s="741"/>
    </row>
    <row r="954" spans="2:8">
      <c r="B954" s="2" t="s">
        <v>944</v>
      </c>
      <c r="C954" s="2" t="s">
        <v>1759</v>
      </c>
      <c r="D954" s="2">
        <v>2014</v>
      </c>
      <c r="E954" s="715">
        <v>156445</v>
      </c>
      <c r="F954" s="716">
        <v>11.1</v>
      </c>
      <c r="G954" s="741" t="s">
        <v>1244</v>
      </c>
      <c r="H954" s="741"/>
    </row>
    <row r="955" spans="2:8">
      <c r="B955" s="2" t="s">
        <v>944</v>
      </c>
      <c r="C955" s="2" t="s">
        <v>1760</v>
      </c>
      <c r="D955" s="2">
        <v>2014</v>
      </c>
      <c r="E955" s="715">
        <v>282478</v>
      </c>
      <c r="F955" s="716">
        <v>0</v>
      </c>
      <c r="G955" s="741" t="s">
        <v>1244</v>
      </c>
      <c r="H955" s="741"/>
    </row>
    <row r="956" spans="2:8">
      <c r="B956" s="2" t="s">
        <v>944</v>
      </c>
      <c r="C956" s="2" t="s">
        <v>1761</v>
      </c>
      <c r="D956" s="2">
        <v>2014</v>
      </c>
      <c r="E956" s="715">
        <v>5372</v>
      </c>
      <c r="F956" s="716">
        <v>1.34</v>
      </c>
      <c r="G956" s="741" t="s">
        <v>1246</v>
      </c>
      <c r="H956" s="741"/>
    </row>
    <row r="957" spans="2:8">
      <c r="B957" s="2" t="s">
        <v>944</v>
      </c>
      <c r="C957" s="2" t="s">
        <v>1762</v>
      </c>
      <c r="D957" s="2">
        <v>2014</v>
      </c>
      <c r="E957" s="715">
        <v>197430</v>
      </c>
      <c r="F957" s="716">
        <v>64.900000000000006</v>
      </c>
      <c r="G957" s="741" t="s">
        <v>1244</v>
      </c>
      <c r="H957" s="741"/>
    </row>
    <row r="958" spans="2:8">
      <c r="B958" s="2" t="s">
        <v>944</v>
      </c>
      <c r="C958" s="2" t="s">
        <v>1763</v>
      </c>
      <c r="D958" s="2">
        <v>2014</v>
      </c>
      <c r="E958" s="715">
        <v>580</v>
      </c>
      <c r="F958" s="716">
        <v>0.8</v>
      </c>
      <c r="G958" s="741" t="s">
        <v>1246</v>
      </c>
      <c r="H958" s="741"/>
    </row>
    <row r="959" spans="2:8">
      <c r="B959" s="2" t="s">
        <v>944</v>
      </c>
      <c r="C959" s="2" t="s">
        <v>1764</v>
      </c>
      <c r="D959" s="2">
        <v>2014</v>
      </c>
      <c r="E959" s="715">
        <v>5544</v>
      </c>
      <c r="F959" s="716">
        <v>5.52</v>
      </c>
      <c r="G959" s="741" t="s">
        <v>1244</v>
      </c>
      <c r="H959" s="741"/>
    </row>
    <row r="960" spans="2:8">
      <c r="B960" s="2" t="s">
        <v>944</v>
      </c>
      <c r="C960" s="2" t="s">
        <v>1765</v>
      </c>
      <c r="D960" s="2">
        <v>2014</v>
      </c>
      <c r="E960" s="715">
        <v>307292</v>
      </c>
      <c r="F960" s="716">
        <v>26.2</v>
      </c>
      <c r="G960" s="741" t="s">
        <v>1244</v>
      </c>
      <c r="H960" s="741"/>
    </row>
    <row r="961" spans="2:8">
      <c r="B961" s="2" t="s">
        <v>944</v>
      </c>
      <c r="C961" s="2" t="s">
        <v>1766</v>
      </c>
      <c r="D961" s="2">
        <v>2014</v>
      </c>
      <c r="E961" s="715">
        <v>55101.75</v>
      </c>
      <c r="F961" s="716">
        <v>21.24</v>
      </c>
      <c r="G961" s="741" t="s">
        <v>1244</v>
      </c>
      <c r="H961" s="741"/>
    </row>
    <row r="962" spans="2:8">
      <c r="B962" s="2" t="s">
        <v>944</v>
      </c>
      <c r="C962" s="2" t="s">
        <v>1767</v>
      </c>
      <c r="D962" s="2">
        <v>2014</v>
      </c>
      <c r="E962" s="715">
        <v>3058</v>
      </c>
      <c r="F962" s="716">
        <v>6</v>
      </c>
      <c r="G962" s="741" t="s">
        <v>1244</v>
      </c>
      <c r="H962" s="741"/>
    </row>
    <row r="963" spans="2:8">
      <c r="B963" s="2" t="s">
        <v>944</v>
      </c>
      <c r="C963" s="2" t="s">
        <v>1768</v>
      </c>
      <c r="D963" s="2">
        <v>2014</v>
      </c>
      <c r="E963" s="715">
        <v>10453.82</v>
      </c>
      <c r="F963" s="716">
        <v>4.03</v>
      </c>
      <c r="G963" s="741" t="s">
        <v>1243</v>
      </c>
      <c r="H963" s="741"/>
    </row>
    <row r="964" spans="2:8">
      <c r="B964" s="2" t="s">
        <v>944</v>
      </c>
      <c r="C964" s="2" t="s">
        <v>1769</v>
      </c>
      <c r="D964" s="2">
        <v>2014</v>
      </c>
      <c r="E964" s="715">
        <v>45347</v>
      </c>
      <c r="F964" s="716">
        <v>12.8</v>
      </c>
      <c r="G964" s="741" t="s">
        <v>1243</v>
      </c>
      <c r="H964" s="741"/>
    </row>
    <row r="965" spans="2:8">
      <c r="B965" s="2" t="s">
        <v>944</v>
      </c>
      <c r="C965" s="2" t="s">
        <v>1770</v>
      </c>
      <c r="D965" s="2">
        <v>2014</v>
      </c>
      <c r="E965" s="715">
        <v>37864</v>
      </c>
      <c r="F965" s="716">
        <v>10.7</v>
      </c>
      <c r="G965" s="741" t="s">
        <v>1243</v>
      </c>
      <c r="H965" s="741"/>
    </row>
    <row r="966" spans="2:8">
      <c r="B966" s="2" t="s">
        <v>944</v>
      </c>
      <c r="C966" s="2" t="s">
        <v>1771</v>
      </c>
      <c r="D966" s="2">
        <v>2014</v>
      </c>
      <c r="E966" s="715">
        <v>93491.85</v>
      </c>
      <c r="F966" s="716">
        <v>26.97</v>
      </c>
      <c r="G966" s="741" t="s">
        <v>1246</v>
      </c>
      <c r="H966" s="741"/>
    </row>
    <row r="967" spans="2:8">
      <c r="B967" s="2" t="s">
        <v>944</v>
      </c>
      <c r="C967" s="2" t="s">
        <v>1772</v>
      </c>
      <c r="D967" s="2">
        <v>2014</v>
      </c>
      <c r="E967" s="715">
        <v>1388.75</v>
      </c>
      <c r="F967" s="716">
        <v>1.39</v>
      </c>
      <c r="G967" s="741" t="s">
        <v>1244</v>
      </c>
      <c r="H967" s="741"/>
    </row>
    <row r="968" spans="2:8">
      <c r="B968" s="2" t="s">
        <v>944</v>
      </c>
      <c r="C968" s="2" t="s">
        <v>1773</v>
      </c>
      <c r="D968" s="2">
        <v>2014</v>
      </c>
      <c r="E968" s="715">
        <v>2345</v>
      </c>
      <c r="F968" s="716">
        <v>5</v>
      </c>
      <c r="G968" s="741" t="s">
        <v>1244</v>
      </c>
      <c r="H968" s="741"/>
    </row>
    <row r="969" spans="2:8">
      <c r="B969" s="2" t="s">
        <v>944</v>
      </c>
      <c r="C969" s="2" t="s">
        <v>1774</v>
      </c>
      <c r="D969" s="2">
        <v>2014</v>
      </c>
      <c r="E969" s="715">
        <v>1128</v>
      </c>
      <c r="F969" s="716">
        <v>0.2</v>
      </c>
      <c r="G969" s="741" t="s">
        <v>1244</v>
      </c>
      <c r="H969" s="741"/>
    </row>
    <row r="970" spans="2:8">
      <c r="B970" s="2" t="s">
        <v>944</v>
      </c>
      <c r="C970" s="2" t="s">
        <v>1775</v>
      </c>
      <c r="D970" s="2">
        <v>2014</v>
      </c>
      <c r="E970" s="715">
        <v>10468</v>
      </c>
      <c r="F970" s="716">
        <v>2.02</v>
      </c>
      <c r="G970" s="741" t="s">
        <v>1244</v>
      </c>
      <c r="H970" s="741"/>
    </row>
    <row r="971" spans="2:8">
      <c r="B971" s="2" t="s">
        <v>944</v>
      </c>
      <c r="C971" s="2" t="s">
        <v>1776</v>
      </c>
      <c r="D971" s="2">
        <v>2014</v>
      </c>
      <c r="E971" s="715">
        <v>3573.23</v>
      </c>
      <c r="F971" s="716">
        <v>1.38</v>
      </c>
      <c r="G971" s="741" t="s">
        <v>1244</v>
      </c>
      <c r="H971" s="741"/>
    </row>
    <row r="972" spans="2:8">
      <c r="B972" s="2" t="s">
        <v>944</v>
      </c>
      <c r="C972" s="2" t="s">
        <v>1777</v>
      </c>
      <c r="D972" s="2">
        <v>2014</v>
      </c>
      <c r="E972" s="715">
        <v>5584.97</v>
      </c>
      <c r="F972" s="716">
        <v>1.21</v>
      </c>
      <c r="G972" s="741" t="s">
        <v>1243</v>
      </c>
      <c r="H972" s="741"/>
    </row>
    <row r="973" spans="2:8">
      <c r="B973" s="2" t="s">
        <v>944</v>
      </c>
      <c r="C973" s="2" t="s">
        <v>1778</v>
      </c>
      <c r="D973" s="2">
        <v>2014</v>
      </c>
      <c r="E973" s="715">
        <v>1152</v>
      </c>
      <c r="F973" s="716">
        <v>3.4</v>
      </c>
      <c r="G973" s="741" t="s">
        <v>1243</v>
      </c>
      <c r="H973" s="741"/>
    </row>
    <row r="974" spans="2:8">
      <c r="B974" s="2" t="s">
        <v>944</v>
      </c>
      <c r="C974" s="2" t="s">
        <v>1779</v>
      </c>
      <c r="D974" s="2">
        <v>2014</v>
      </c>
      <c r="E974" s="715">
        <v>1884</v>
      </c>
      <c r="F974" s="716">
        <v>6</v>
      </c>
      <c r="G974" s="741" t="s">
        <v>1244</v>
      </c>
      <c r="H974" s="741"/>
    </row>
    <row r="975" spans="2:8">
      <c r="B975" s="2" t="s">
        <v>944</v>
      </c>
      <c r="C975" s="2" t="s">
        <v>1780</v>
      </c>
      <c r="D975" s="2">
        <v>2014</v>
      </c>
      <c r="E975" s="715">
        <v>310</v>
      </c>
      <c r="F975" s="716">
        <v>0.8</v>
      </c>
      <c r="G975" s="741" t="s">
        <v>1243</v>
      </c>
      <c r="H975" s="741"/>
    </row>
    <row r="976" spans="2:8">
      <c r="B976" s="2" t="s">
        <v>944</v>
      </c>
      <c r="C976" s="2" t="s">
        <v>1781</v>
      </c>
      <c r="D976" s="2">
        <v>2014</v>
      </c>
      <c r="E976" s="715">
        <v>35197.94</v>
      </c>
      <c r="F976" s="716">
        <v>7.59</v>
      </c>
      <c r="G976" s="741" t="s">
        <v>1244</v>
      </c>
      <c r="H976" s="741"/>
    </row>
    <row r="977" spans="2:8">
      <c r="B977" s="2" t="s">
        <v>944</v>
      </c>
      <c r="C977" s="2" t="s">
        <v>1782</v>
      </c>
      <c r="D977" s="2">
        <v>2014</v>
      </c>
      <c r="E977" s="715">
        <v>20453</v>
      </c>
      <c r="F977" s="716">
        <v>5.5</v>
      </c>
      <c r="G977" s="741" t="s">
        <v>1243</v>
      </c>
      <c r="H977" s="741"/>
    </row>
    <row r="978" spans="2:8">
      <c r="B978" s="2" t="s">
        <v>944</v>
      </c>
      <c r="C978" s="2" t="s">
        <v>1783</v>
      </c>
      <c r="D978" s="2">
        <v>2014</v>
      </c>
      <c r="E978" s="715">
        <v>293</v>
      </c>
      <c r="F978" s="716">
        <v>0.6</v>
      </c>
      <c r="G978" s="741" t="s">
        <v>1244</v>
      </c>
      <c r="H978" s="741"/>
    </row>
    <row r="979" spans="2:8">
      <c r="B979" s="2" t="s">
        <v>944</v>
      </c>
      <c r="C979" s="2" t="s">
        <v>1784</v>
      </c>
      <c r="D979" s="2">
        <v>2014</v>
      </c>
      <c r="E979" s="715">
        <v>74613</v>
      </c>
      <c r="F979" s="716">
        <v>7.64</v>
      </c>
      <c r="G979" s="741" t="s">
        <v>1244</v>
      </c>
      <c r="H979" s="741"/>
    </row>
    <row r="980" spans="2:8">
      <c r="B980" s="2" t="s">
        <v>1257</v>
      </c>
      <c r="C980" s="2" t="s">
        <v>1785</v>
      </c>
      <c r="D980" s="2">
        <v>2014</v>
      </c>
      <c r="E980" s="715">
        <v>251391</v>
      </c>
      <c r="F980" s="716">
        <v>0</v>
      </c>
      <c r="G980" s="741" t="s">
        <v>1248</v>
      </c>
      <c r="H980" s="741"/>
    </row>
    <row r="981" spans="2:8">
      <c r="B981" s="2" t="s">
        <v>1253</v>
      </c>
      <c r="C981" s="2">
        <v>60023089</v>
      </c>
      <c r="D981" s="2">
        <v>2014</v>
      </c>
      <c r="E981" s="715">
        <v>33617</v>
      </c>
      <c r="F981" s="716">
        <v>11.76</v>
      </c>
      <c r="G981" s="741" t="s">
        <v>1244</v>
      </c>
      <c r="H981" s="741"/>
    </row>
    <row r="982" spans="2:8">
      <c r="B982" s="2" t="s">
        <v>1253</v>
      </c>
      <c r="C982" s="2">
        <v>97035603</v>
      </c>
      <c r="D982" s="2">
        <v>2014</v>
      </c>
      <c r="E982" s="715">
        <v>24705.71</v>
      </c>
      <c r="F982" s="716">
        <v>17.760000000000002</v>
      </c>
      <c r="G982" s="741" t="s">
        <v>1243</v>
      </c>
      <c r="H982" s="741"/>
    </row>
    <row r="983" spans="2:8">
      <c r="B983" s="2" t="s">
        <v>1253</v>
      </c>
      <c r="C983" s="2">
        <v>97036983</v>
      </c>
      <c r="D983" s="2">
        <v>2014</v>
      </c>
      <c r="E983" s="715">
        <v>43653</v>
      </c>
      <c r="F983" s="716">
        <v>13.6</v>
      </c>
      <c r="G983" s="741" t="s">
        <v>1244</v>
      </c>
      <c r="H983" s="741"/>
    </row>
    <row r="984" spans="2:8">
      <c r="B984" s="2" t="s">
        <v>944</v>
      </c>
      <c r="C984" s="2" t="s">
        <v>1786</v>
      </c>
      <c r="D984" s="2">
        <v>2013</v>
      </c>
      <c r="E984" s="715">
        <v>74733.14</v>
      </c>
      <c r="F984" s="716" t="s">
        <v>1787</v>
      </c>
      <c r="G984" s="741" t="s">
        <v>1244</v>
      </c>
      <c r="H984" s="741"/>
    </row>
    <row r="985" spans="2:8">
      <c r="B985" s="2" t="s">
        <v>944</v>
      </c>
      <c r="C985" s="2" t="s">
        <v>1788</v>
      </c>
      <c r="D985" s="2">
        <v>2013</v>
      </c>
      <c r="E985" s="715">
        <v>18720</v>
      </c>
      <c r="F985" s="716">
        <v>7.5</v>
      </c>
      <c r="G985" s="741" t="s">
        <v>1244</v>
      </c>
      <c r="H985" s="741"/>
    </row>
    <row r="986" spans="2:8">
      <c r="B986" s="2" t="s">
        <v>944</v>
      </c>
      <c r="C986" s="2" t="s">
        <v>1789</v>
      </c>
      <c r="D986" s="2">
        <v>2013</v>
      </c>
      <c r="E986" s="715">
        <v>23159.09</v>
      </c>
      <c r="F986" s="716">
        <v>5.47</v>
      </c>
      <c r="G986" s="741" t="s">
        <v>1244</v>
      </c>
      <c r="H986" s="741"/>
    </row>
    <row r="987" spans="2:8">
      <c r="B987" s="2" t="s">
        <v>944</v>
      </c>
      <c r="C987" s="2" t="s">
        <v>1790</v>
      </c>
      <c r="D987" s="2">
        <v>2013</v>
      </c>
      <c r="E987" s="715">
        <v>5558.72</v>
      </c>
      <c r="F987" s="716">
        <v>1.1599999999999999</v>
      </c>
      <c r="G987" s="741" t="s">
        <v>1243</v>
      </c>
      <c r="H987" s="741"/>
    </row>
    <row r="988" spans="2:8">
      <c r="B988" s="2" t="s">
        <v>944</v>
      </c>
      <c r="C988" s="2" t="s">
        <v>1791</v>
      </c>
      <c r="D988" s="2">
        <v>2013</v>
      </c>
      <c r="E988" s="715">
        <v>650</v>
      </c>
      <c r="F988" s="716">
        <v>1.4</v>
      </c>
      <c r="G988" s="741" t="s">
        <v>1243</v>
      </c>
      <c r="H988" s="741"/>
    </row>
    <row r="989" spans="2:8">
      <c r="B989" s="2" t="s">
        <v>944</v>
      </c>
      <c r="C989" s="2" t="s">
        <v>1792</v>
      </c>
      <c r="D989" s="2">
        <v>2013</v>
      </c>
      <c r="E989" s="715">
        <v>1054</v>
      </c>
      <c r="F989" s="716">
        <v>1.9</v>
      </c>
      <c r="G989" s="741" t="s">
        <v>1243</v>
      </c>
      <c r="H989" s="741"/>
    </row>
    <row r="990" spans="2:8">
      <c r="B990" s="2" t="s">
        <v>944</v>
      </c>
      <c r="C990" s="2" t="s">
        <v>1793</v>
      </c>
      <c r="D990" s="2">
        <v>2013</v>
      </c>
      <c r="E990" s="715">
        <v>674</v>
      </c>
      <c r="F990" s="716">
        <v>4</v>
      </c>
      <c r="G990" s="741" t="s">
        <v>1243</v>
      </c>
      <c r="H990" s="741"/>
    </row>
    <row r="991" spans="2:8">
      <c r="B991" s="2" t="s">
        <v>944</v>
      </c>
      <c r="C991" s="2" t="s">
        <v>1794</v>
      </c>
      <c r="D991" s="2">
        <v>2013</v>
      </c>
      <c r="E991" s="715">
        <v>7320.26</v>
      </c>
      <c r="F991" s="716">
        <v>2.82</v>
      </c>
      <c r="G991" s="741" t="s">
        <v>1243</v>
      </c>
      <c r="H991" s="741"/>
    </row>
    <row r="992" spans="2:8">
      <c r="B992" s="2" t="s">
        <v>944</v>
      </c>
      <c r="C992" s="2" t="s">
        <v>1795</v>
      </c>
      <c r="D992" s="2">
        <v>2013</v>
      </c>
      <c r="E992" s="715">
        <v>187942</v>
      </c>
      <c r="F992" s="716">
        <v>0</v>
      </c>
      <c r="G992" s="741" t="s">
        <v>1243</v>
      </c>
      <c r="H992" s="741"/>
    </row>
    <row r="993" spans="2:8">
      <c r="B993" s="2" t="s">
        <v>944</v>
      </c>
      <c r="C993" s="2" t="s">
        <v>1796</v>
      </c>
      <c r="D993" s="2">
        <v>2013</v>
      </c>
      <c r="E993" s="715">
        <v>3467</v>
      </c>
      <c r="F993" s="716">
        <v>5.8</v>
      </c>
      <c r="G993" s="741" t="s">
        <v>1243</v>
      </c>
      <c r="H993" s="741"/>
    </row>
    <row r="994" spans="2:8">
      <c r="B994" s="2" t="s">
        <v>944</v>
      </c>
      <c r="C994" s="2" t="s">
        <v>1797</v>
      </c>
      <c r="D994" s="2">
        <v>2013</v>
      </c>
      <c r="E994" s="715">
        <v>15167.52</v>
      </c>
      <c r="F994" s="716">
        <v>3.036</v>
      </c>
      <c r="G994" s="741" t="s">
        <v>1243</v>
      </c>
      <c r="H994" s="741"/>
    </row>
    <row r="995" spans="2:8">
      <c r="B995" s="2" t="s">
        <v>944</v>
      </c>
      <c r="C995" s="2" t="s">
        <v>1798</v>
      </c>
      <c r="D995" s="2">
        <v>2013</v>
      </c>
      <c r="E995" s="715">
        <v>11117.44</v>
      </c>
      <c r="F995" s="716">
        <v>2.3199999999999998</v>
      </c>
      <c r="G995" s="741" t="s">
        <v>1243</v>
      </c>
      <c r="H995" s="741"/>
    </row>
    <row r="996" spans="2:8">
      <c r="B996" s="2" t="s">
        <v>944</v>
      </c>
      <c r="C996" s="2" t="s">
        <v>1799</v>
      </c>
      <c r="D996" s="2">
        <v>2013</v>
      </c>
      <c r="E996" s="715">
        <v>4446.97</v>
      </c>
      <c r="F996" s="716">
        <v>0.93</v>
      </c>
      <c r="G996" s="741" t="s">
        <v>1243</v>
      </c>
      <c r="H996" s="741"/>
    </row>
    <row r="997" spans="2:8">
      <c r="B997" s="2" t="s">
        <v>944</v>
      </c>
      <c r="C997" s="2" t="s">
        <v>1800</v>
      </c>
      <c r="D997" s="2">
        <v>2013</v>
      </c>
      <c r="E997" s="715">
        <v>4721.08</v>
      </c>
      <c r="F997" s="716">
        <v>1.82</v>
      </c>
      <c r="G997" s="741" t="s">
        <v>1243</v>
      </c>
      <c r="H997" s="741"/>
    </row>
    <row r="998" spans="2:8">
      <c r="B998" s="2" t="s">
        <v>944</v>
      </c>
      <c r="C998" s="2" t="s">
        <v>1801</v>
      </c>
      <c r="D998" s="2">
        <v>2013</v>
      </c>
      <c r="E998" s="715">
        <v>16919.2</v>
      </c>
      <c r="F998" s="716">
        <v>4.46</v>
      </c>
      <c r="G998" s="741" t="s">
        <v>1243</v>
      </c>
      <c r="H998" s="741"/>
    </row>
    <row r="999" spans="2:8">
      <c r="B999" s="2" t="s">
        <v>944</v>
      </c>
      <c r="C999" s="2" t="s">
        <v>1802</v>
      </c>
      <c r="D999" s="2">
        <v>2013</v>
      </c>
      <c r="E999" s="715">
        <v>45390</v>
      </c>
      <c r="F999" s="716">
        <v>13.2</v>
      </c>
      <c r="G999" s="741" t="s">
        <v>1243</v>
      </c>
      <c r="H999" s="741"/>
    </row>
    <row r="1000" spans="2:8">
      <c r="B1000" s="2" t="s">
        <v>944</v>
      </c>
      <c r="C1000" s="2" t="s">
        <v>1803</v>
      </c>
      <c r="D1000" s="2">
        <v>2013</v>
      </c>
      <c r="E1000" s="715">
        <v>19143.7</v>
      </c>
      <c r="F1000" s="716">
        <v>4.42</v>
      </c>
      <c r="G1000" s="741" t="s">
        <v>1243</v>
      </c>
      <c r="H1000" s="741"/>
    </row>
    <row r="1001" spans="2:8">
      <c r="B1001" s="2" t="s">
        <v>944</v>
      </c>
      <c r="C1001" s="2" t="s">
        <v>1804</v>
      </c>
      <c r="D1001" s="2">
        <v>2013</v>
      </c>
      <c r="E1001" s="715">
        <v>706</v>
      </c>
      <c r="F1001" s="716">
        <v>1.4</v>
      </c>
      <c r="G1001" s="741" t="s">
        <v>1243</v>
      </c>
      <c r="H1001" s="741"/>
    </row>
    <row r="1002" spans="2:8">
      <c r="B1002" s="2" t="s">
        <v>944</v>
      </c>
      <c r="C1002" s="2" t="s">
        <v>1805</v>
      </c>
      <c r="D1002" s="2">
        <v>2013</v>
      </c>
      <c r="E1002" s="715">
        <v>71482</v>
      </c>
      <c r="F1002" s="716">
        <v>6.24</v>
      </c>
      <c r="G1002" s="741" t="s">
        <v>1243</v>
      </c>
      <c r="H1002" s="741"/>
    </row>
    <row r="1003" spans="2:8">
      <c r="B1003" s="2" t="s">
        <v>944</v>
      </c>
      <c r="C1003" s="2" t="s">
        <v>1806</v>
      </c>
      <c r="D1003" s="2">
        <v>2013</v>
      </c>
      <c r="E1003" s="715">
        <v>4446.9799999999996</v>
      </c>
      <c r="F1003" s="716">
        <v>0.93</v>
      </c>
      <c r="G1003" s="741" t="s">
        <v>1243</v>
      </c>
      <c r="H1003" s="741"/>
    </row>
    <row r="1004" spans="2:8">
      <c r="B1004" s="2" t="s">
        <v>944</v>
      </c>
      <c r="C1004" s="2" t="s">
        <v>1807</v>
      </c>
      <c r="D1004" s="2">
        <v>2013</v>
      </c>
      <c r="E1004" s="715">
        <v>2.1478000000000002</v>
      </c>
      <c r="F1004" s="716">
        <v>0.83</v>
      </c>
      <c r="G1004" s="741" t="s">
        <v>1243</v>
      </c>
      <c r="H1004" s="741"/>
    </row>
    <row r="1005" spans="2:8">
      <c r="B1005" s="2" t="s">
        <v>944</v>
      </c>
      <c r="C1005" s="2" t="s">
        <v>1808</v>
      </c>
      <c r="D1005" s="2">
        <v>2013</v>
      </c>
      <c r="E1005" s="715">
        <v>3335</v>
      </c>
      <c r="F1005" s="716">
        <v>0.7</v>
      </c>
      <c r="G1005" s="741" t="s">
        <v>1243</v>
      </c>
      <c r="H1005" s="741"/>
    </row>
    <row r="1006" spans="2:8">
      <c r="B1006" s="2" t="s">
        <v>944</v>
      </c>
      <c r="C1006" s="2" t="s">
        <v>1809</v>
      </c>
      <c r="D1006" s="2">
        <v>2013</v>
      </c>
      <c r="E1006" s="715">
        <v>4446.9759999999997</v>
      </c>
      <c r="F1006" s="716">
        <v>0.93</v>
      </c>
      <c r="G1006" s="741" t="s">
        <v>1243</v>
      </c>
      <c r="H1006" s="741"/>
    </row>
    <row r="1007" spans="2:8">
      <c r="B1007" s="2" t="s">
        <v>944</v>
      </c>
      <c r="C1007" s="2" t="s">
        <v>1810</v>
      </c>
      <c r="D1007" s="2">
        <v>2013</v>
      </c>
      <c r="E1007" s="715">
        <v>5558.72</v>
      </c>
      <c r="F1007" s="716">
        <v>1.1599999999999999</v>
      </c>
      <c r="G1007" s="741" t="s">
        <v>1243</v>
      </c>
      <c r="H1007" s="741"/>
    </row>
    <row r="1008" spans="2:8">
      <c r="B1008" s="2" t="s">
        <v>944</v>
      </c>
      <c r="C1008" s="2" t="s">
        <v>1811</v>
      </c>
      <c r="D1008" s="2">
        <v>2013</v>
      </c>
      <c r="E1008" s="715">
        <v>7782.21</v>
      </c>
      <c r="F1008" s="716">
        <v>1.62</v>
      </c>
      <c r="G1008" s="741" t="s">
        <v>1243</v>
      </c>
      <c r="H1008" s="741"/>
    </row>
    <row r="1009" spans="2:8">
      <c r="B1009" s="2" t="s">
        <v>944</v>
      </c>
      <c r="C1009" s="2" t="s">
        <v>1812</v>
      </c>
      <c r="D1009" s="2">
        <v>2013</v>
      </c>
      <c r="E1009" s="715">
        <v>1658</v>
      </c>
      <c r="F1009" s="716">
        <v>2.6</v>
      </c>
      <c r="G1009" s="741" t="s">
        <v>1243</v>
      </c>
      <c r="H1009" s="741"/>
    </row>
    <row r="1010" spans="2:8">
      <c r="B1010" s="2" t="s">
        <v>944</v>
      </c>
      <c r="C1010" s="2" t="s">
        <v>1813</v>
      </c>
      <c r="D1010" s="2">
        <v>2013</v>
      </c>
      <c r="E1010" s="715">
        <v>11117.44</v>
      </c>
      <c r="F1010" s="716">
        <v>2.3199999999999998</v>
      </c>
      <c r="G1010" s="741" t="s">
        <v>1243</v>
      </c>
      <c r="H1010" s="741"/>
    </row>
    <row r="1011" spans="2:8">
      <c r="B1011" s="2" t="s">
        <v>944</v>
      </c>
      <c r="C1011" s="2" t="s">
        <v>1814</v>
      </c>
      <c r="D1011" s="2">
        <v>2013</v>
      </c>
      <c r="E1011" s="715">
        <v>74052.66</v>
      </c>
      <c r="F1011" s="716">
        <v>0</v>
      </c>
      <c r="G1011" s="741" t="s">
        <v>1243</v>
      </c>
      <c r="H1011" s="741"/>
    </row>
    <row r="1012" spans="2:8">
      <c r="B1012" s="2" t="s">
        <v>944</v>
      </c>
      <c r="C1012" s="2" t="s">
        <v>1815</v>
      </c>
      <c r="D1012" s="2">
        <v>2013</v>
      </c>
      <c r="E1012" s="715">
        <v>9482</v>
      </c>
      <c r="F1012" s="716">
        <v>2.7</v>
      </c>
      <c r="G1012" s="741" t="s">
        <v>1243</v>
      </c>
      <c r="H1012" s="741"/>
    </row>
    <row r="1013" spans="2:8">
      <c r="B1013" s="2" t="s">
        <v>944</v>
      </c>
      <c r="C1013" s="2" t="s">
        <v>1816</v>
      </c>
      <c r="D1013" s="2">
        <v>2013</v>
      </c>
      <c r="E1013" s="715">
        <v>1987.2</v>
      </c>
      <c r="F1013" s="716">
        <v>0.41</v>
      </c>
      <c r="G1013" s="741" t="s">
        <v>1243</v>
      </c>
      <c r="H1013" s="741"/>
    </row>
    <row r="1014" spans="2:8">
      <c r="B1014" s="2" t="s">
        <v>944</v>
      </c>
      <c r="C1014" s="2" t="s">
        <v>1817</v>
      </c>
      <c r="D1014" s="2">
        <v>2013</v>
      </c>
      <c r="E1014" s="715" t="s">
        <v>1818</v>
      </c>
      <c r="F1014" s="716">
        <v>1.1599999999999999</v>
      </c>
      <c r="G1014" s="741" t="s">
        <v>1243</v>
      </c>
      <c r="H1014" s="741"/>
    </row>
    <row r="1015" spans="2:8">
      <c r="B1015" s="2" t="s">
        <v>944</v>
      </c>
      <c r="C1015" s="2" t="s">
        <v>1819</v>
      </c>
      <c r="D1015" s="2">
        <v>2013</v>
      </c>
      <c r="E1015" s="715">
        <v>13340.93</v>
      </c>
      <c r="F1015" s="716">
        <v>2.78</v>
      </c>
      <c r="G1015" s="741" t="s">
        <v>1243</v>
      </c>
      <c r="H1015" s="741"/>
    </row>
    <row r="1016" spans="2:8">
      <c r="B1016" s="2" t="s">
        <v>944</v>
      </c>
      <c r="C1016" s="2" t="s">
        <v>1820</v>
      </c>
      <c r="D1016" s="2">
        <v>2013</v>
      </c>
      <c r="E1016" s="715">
        <v>2542</v>
      </c>
      <c r="F1016" s="716">
        <v>4.0999999999999996</v>
      </c>
      <c r="G1016" s="741" t="s">
        <v>1243</v>
      </c>
      <c r="H1016" s="741"/>
    </row>
    <row r="1017" spans="2:8">
      <c r="B1017" s="2" t="s">
        <v>944</v>
      </c>
      <c r="C1017" s="2" t="s">
        <v>1821</v>
      </c>
      <c r="D1017" s="2">
        <v>2013</v>
      </c>
      <c r="E1017" s="715">
        <v>9723.6</v>
      </c>
      <c r="F1017" s="716">
        <v>0</v>
      </c>
      <c r="G1017" s="741" t="s">
        <v>1243</v>
      </c>
      <c r="H1017" s="741"/>
    </row>
    <row r="1018" spans="2:8">
      <c r="B1018" s="2" t="s">
        <v>944</v>
      </c>
      <c r="C1018" s="2" t="s">
        <v>1822</v>
      </c>
      <c r="D1018" s="2">
        <v>2013</v>
      </c>
      <c r="E1018" s="715">
        <v>6095.42</v>
      </c>
      <c r="F1018" s="716">
        <v>1.27</v>
      </c>
      <c r="G1018" s="741" t="s">
        <v>1243</v>
      </c>
      <c r="H1018" s="741"/>
    </row>
    <row r="1019" spans="2:8">
      <c r="B1019" s="2" t="s">
        <v>944</v>
      </c>
      <c r="C1019" s="2" t="s">
        <v>1823</v>
      </c>
      <c r="D1019" s="2">
        <v>2013</v>
      </c>
      <c r="E1019" s="715">
        <v>20954.330000000002</v>
      </c>
      <c r="F1019" s="716" t="s">
        <v>1824</v>
      </c>
      <c r="G1019" s="741" t="s">
        <v>1243</v>
      </c>
      <c r="H1019" s="741"/>
    </row>
    <row r="1020" spans="2:8">
      <c r="B1020" s="2" t="s">
        <v>944</v>
      </c>
      <c r="C1020" s="2" t="s">
        <v>1825</v>
      </c>
      <c r="D1020" s="2">
        <v>2013</v>
      </c>
      <c r="E1020" s="715">
        <v>7782.21</v>
      </c>
      <c r="F1020" s="716">
        <v>1.62</v>
      </c>
      <c r="G1020" s="741" t="s">
        <v>1243</v>
      </c>
      <c r="H1020" s="741"/>
    </row>
    <row r="1021" spans="2:8">
      <c r="B1021" s="2" t="s">
        <v>944</v>
      </c>
      <c r="C1021" s="2" t="s">
        <v>1826</v>
      </c>
      <c r="D1021" s="2">
        <v>2013</v>
      </c>
      <c r="E1021" s="715">
        <v>419944.14</v>
      </c>
      <c r="F1021" s="716" t="s">
        <v>1827</v>
      </c>
      <c r="G1021" s="741" t="s">
        <v>1243</v>
      </c>
      <c r="H1021" s="741"/>
    </row>
    <row r="1022" spans="2:8">
      <c r="B1022" s="2" t="s">
        <v>944</v>
      </c>
      <c r="C1022" s="2" t="s">
        <v>1828</v>
      </c>
      <c r="D1022" s="2">
        <v>2013</v>
      </c>
      <c r="E1022" s="715">
        <v>38503</v>
      </c>
      <c r="F1022" s="716">
        <v>1</v>
      </c>
      <c r="G1022" s="741" t="s">
        <v>1243</v>
      </c>
      <c r="H1022" s="741"/>
    </row>
    <row r="1023" spans="2:8">
      <c r="B1023" s="2" t="s">
        <v>944</v>
      </c>
      <c r="C1023" s="2" t="s">
        <v>1829</v>
      </c>
      <c r="D1023" s="2">
        <v>2013</v>
      </c>
      <c r="E1023" s="715">
        <v>36511.839999999997</v>
      </c>
      <c r="F1023" s="716">
        <v>5.3</v>
      </c>
      <c r="G1023" s="741" t="s">
        <v>1243</v>
      </c>
      <c r="H1023" s="741"/>
    </row>
    <row r="1024" spans="2:8">
      <c r="B1024" s="2" t="s">
        <v>944</v>
      </c>
      <c r="C1024" s="2" t="s">
        <v>1830</v>
      </c>
      <c r="D1024" s="2">
        <v>2013</v>
      </c>
      <c r="E1024" s="715">
        <v>4586.1899999999996</v>
      </c>
      <c r="F1024" s="716">
        <v>1.77</v>
      </c>
      <c r="G1024" s="741" t="s">
        <v>1243</v>
      </c>
      <c r="H1024" s="741"/>
    </row>
    <row r="1025" spans="2:8">
      <c r="B1025" s="2" t="s">
        <v>944</v>
      </c>
      <c r="C1025" s="2" t="s">
        <v>1831</v>
      </c>
      <c r="D1025" s="2">
        <v>2013</v>
      </c>
      <c r="E1025" s="715">
        <v>1987.2</v>
      </c>
      <c r="F1025" s="716">
        <v>0.41</v>
      </c>
      <c r="G1025" s="741" t="s">
        <v>1243</v>
      </c>
      <c r="H1025" s="741"/>
    </row>
    <row r="1026" spans="2:8">
      <c r="B1026" s="2" t="s">
        <v>944</v>
      </c>
      <c r="C1026" s="2" t="s">
        <v>1832</v>
      </c>
      <c r="D1026" s="2">
        <v>2013</v>
      </c>
      <c r="E1026" s="715">
        <v>32645.85</v>
      </c>
      <c r="F1026" s="716">
        <v>8.15</v>
      </c>
      <c r="G1026" s="741" t="s">
        <v>1243</v>
      </c>
      <c r="H1026" s="741"/>
    </row>
    <row r="1027" spans="2:8">
      <c r="B1027" s="2" t="s">
        <v>944</v>
      </c>
      <c r="C1027" s="2" t="s">
        <v>1833</v>
      </c>
      <c r="D1027" s="2">
        <v>2013</v>
      </c>
      <c r="E1027" s="715">
        <v>32454</v>
      </c>
      <c r="F1027" s="716">
        <v>10.8</v>
      </c>
      <c r="G1027" s="741" t="s">
        <v>1243</v>
      </c>
      <c r="H1027" s="741"/>
    </row>
    <row r="1028" spans="2:8">
      <c r="B1028" s="2" t="s">
        <v>944</v>
      </c>
      <c r="C1028" s="2" t="s">
        <v>1834</v>
      </c>
      <c r="D1028" s="2">
        <v>2013</v>
      </c>
      <c r="E1028" s="715">
        <v>9107.7999999999993</v>
      </c>
      <c r="F1028" s="716">
        <v>2.56</v>
      </c>
      <c r="G1028" s="741" t="s">
        <v>1243</v>
      </c>
      <c r="H1028" s="741"/>
    </row>
    <row r="1029" spans="2:8">
      <c r="B1029" s="2" t="s">
        <v>944</v>
      </c>
      <c r="C1029" s="2" t="s">
        <v>1835</v>
      </c>
      <c r="D1029" s="2">
        <v>2013</v>
      </c>
      <c r="E1029" s="715">
        <v>8937.08</v>
      </c>
      <c r="F1029" s="716">
        <v>1.865</v>
      </c>
      <c r="G1029" s="741" t="s">
        <v>1243</v>
      </c>
      <c r="H1029" s="741"/>
    </row>
    <row r="1030" spans="2:8">
      <c r="B1030" s="2" t="s">
        <v>944</v>
      </c>
      <c r="C1030" s="2" t="s">
        <v>1836</v>
      </c>
      <c r="D1030" s="2">
        <v>2013</v>
      </c>
      <c r="E1030" s="715">
        <v>21878.1</v>
      </c>
      <c r="F1030" s="716">
        <v>0</v>
      </c>
      <c r="G1030" s="741" t="s">
        <v>1243</v>
      </c>
      <c r="H1030" s="741"/>
    </row>
    <row r="1031" spans="2:8">
      <c r="B1031" s="2" t="s">
        <v>944</v>
      </c>
      <c r="C1031" s="2" t="s">
        <v>1837</v>
      </c>
      <c r="D1031" s="2">
        <v>2013</v>
      </c>
      <c r="E1031" s="715">
        <v>16465.75</v>
      </c>
      <c r="F1031" s="716">
        <v>4.58</v>
      </c>
      <c r="G1031" s="741" t="s">
        <v>1243</v>
      </c>
      <c r="H1031" s="741"/>
    </row>
    <row r="1032" spans="2:8">
      <c r="B1032" s="2" t="s">
        <v>944</v>
      </c>
      <c r="C1032" s="2" t="s">
        <v>1838</v>
      </c>
      <c r="D1032" s="2">
        <v>2013</v>
      </c>
      <c r="E1032" s="715">
        <v>22930.959999999999</v>
      </c>
      <c r="F1032" s="716">
        <v>8.84</v>
      </c>
      <c r="G1032" s="741" t="s">
        <v>1243</v>
      </c>
      <c r="H1032" s="741"/>
    </row>
    <row r="1033" spans="2:8">
      <c r="B1033" s="2" t="s">
        <v>944</v>
      </c>
      <c r="C1033" s="2" t="s">
        <v>1839</v>
      </c>
      <c r="D1033" s="2">
        <v>2013</v>
      </c>
      <c r="E1033" s="715">
        <v>4149.4844999999996</v>
      </c>
      <c r="F1033" s="716">
        <v>4.1500000000000004</v>
      </c>
      <c r="G1033" s="741" t="s">
        <v>1243</v>
      </c>
      <c r="H1033" s="741"/>
    </row>
    <row r="1034" spans="2:8">
      <c r="B1034" s="2" t="s">
        <v>944</v>
      </c>
      <c r="C1034" s="2" t="s">
        <v>1840</v>
      </c>
      <c r="D1034" s="2">
        <v>2013</v>
      </c>
      <c r="E1034" s="715">
        <v>249</v>
      </c>
      <c r="F1034" s="716">
        <v>0.8</v>
      </c>
      <c r="G1034" s="741" t="s">
        <v>1243</v>
      </c>
      <c r="H1034" s="741"/>
    </row>
    <row r="1035" spans="2:8">
      <c r="B1035" s="2" t="s">
        <v>944</v>
      </c>
      <c r="C1035" s="2" t="s">
        <v>1841</v>
      </c>
      <c r="D1035" s="2">
        <v>2013</v>
      </c>
      <c r="E1035" s="715">
        <v>696</v>
      </c>
      <c r="F1035" s="716">
        <v>1.78</v>
      </c>
      <c r="G1035" s="741" t="s">
        <v>1243</v>
      </c>
      <c r="H1035" s="741"/>
    </row>
    <row r="1036" spans="2:8">
      <c r="B1036" s="2" t="s">
        <v>944</v>
      </c>
      <c r="C1036" s="2" t="s">
        <v>1842</v>
      </c>
      <c r="D1036" s="2">
        <v>2013</v>
      </c>
      <c r="E1036" s="715">
        <v>241764</v>
      </c>
      <c r="F1036" s="716">
        <v>73.290000000000006</v>
      </c>
      <c r="G1036" s="741" t="s">
        <v>1243</v>
      </c>
      <c r="H1036" s="741"/>
    </row>
    <row r="1037" spans="2:8">
      <c r="B1037" s="2" t="s">
        <v>944</v>
      </c>
      <c r="C1037" s="2" t="s">
        <v>1843</v>
      </c>
      <c r="D1037" s="2">
        <v>2013</v>
      </c>
      <c r="E1037" s="715">
        <v>41935</v>
      </c>
      <c r="F1037" s="716">
        <v>9.43</v>
      </c>
      <c r="G1037" s="741" t="s">
        <v>1243</v>
      </c>
      <c r="H1037" s="741"/>
    </row>
    <row r="1038" spans="2:8">
      <c r="B1038" s="2" t="s">
        <v>944</v>
      </c>
      <c r="C1038" s="2" t="s">
        <v>1844</v>
      </c>
      <c r="D1038" s="2">
        <v>2013</v>
      </c>
      <c r="E1038" s="715">
        <v>1007</v>
      </c>
      <c r="F1038" s="716">
        <v>1.8</v>
      </c>
      <c r="G1038" s="741" t="s">
        <v>1243</v>
      </c>
      <c r="H1038" s="741"/>
    </row>
    <row r="1039" spans="2:8">
      <c r="B1039" s="2" t="s">
        <v>944</v>
      </c>
      <c r="C1039" s="2" t="s">
        <v>1845</v>
      </c>
      <c r="D1039" s="2">
        <v>2013</v>
      </c>
      <c r="E1039" s="715">
        <v>12772.08</v>
      </c>
      <c r="F1039" s="716">
        <v>0</v>
      </c>
      <c r="G1039" s="741" t="s">
        <v>1243</v>
      </c>
      <c r="H1039" s="741"/>
    </row>
    <row r="1040" spans="2:8">
      <c r="B1040" s="2" t="s">
        <v>944</v>
      </c>
      <c r="C1040" s="2" t="s">
        <v>1846</v>
      </c>
      <c r="D1040" s="2">
        <v>2013</v>
      </c>
      <c r="E1040" s="715">
        <v>18899.648000000001</v>
      </c>
      <c r="F1040" s="716">
        <v>3.944</v>
      </c>
      <c r="G1040" s="741" t="s">
        <v>1243</v>
      </c>
      <c r="H1040" s="741"/>
    </row>
    <row r="1041" spans="2:8">
      <c r="B1041" s="2" t="s">
        <v>944</v>
      </c>
      <c r="C1041" s="2" t="s">
        <v>1847</v>
      </c>
      <c r="D1041" s="2">
        <v>2013</v>
      </c>
      <c r="E1041" s="715">
        <v>117.2</v>
      </c>
      <c r="F1041" s="716">
        <v>0.12</v>
      </c>
      <c r="G1041" s="741" t="s">
        <v>1243</v>
      </c>
      <c r="H1041" s="741"/>
    </row>
    <row r="1042" spans="2:8">
      <c r="B1042" s="2" t="s">
        <v>944</v>
      </c>
      <c r="C1042" s="2" t="s">
        <v>1848</v>
      </c>
      <c r="D1042" s="2">
        <v>2013</v>
      </c>
      <c r="E1042" s="715">
        <v>20125.400000000001</v>
      </c>
      <c r="F1042" s="716">
        <v>4.59</v>
      </c>
      <c r="G1042" s="741" t="s">
        <v>1243</v>
      </c>
      <c r="H1042" s="741"/>
    </row>
    <row r="1043" spans="2:8">
      <c r="B1043" s="2" t="s">
        <v>944</v>
      </c>
      <c r="C1043" s="2" t="s">
        <v>1849</v>
      </c>
      <c r="D1043" s="2">
        <v>2013</v>
      </c>
      <c r="E1043" s="715">
        <v>2427.9839999999999</v>
      </c>
      <c r="F1043" s="716">
        <v>0.94</v>
      </c>
      <c r="G1043" s="741" t="s">
        <v>1243</v>
      </c>
      <c r="H1043" s="741"/>
    </row>
    <row r="1044" spans="2:8">
      <c r="B1044" s="2" t="s">
        <v>944</v>
      </c>
      <c r="C1044" s="2" t="s">
        <v>1850</v>
      </c>
      <c r="D1044" s="2">
        <v>2013</v>
      </c>
      <c r="E1044" s="715">
        <v>15644.41</v>
      </c>
      <c r="F1044" s="716">
        <v>6.03</v>
      </c>
      <c r="G1044" s="741" t="s">
        <v>1243</v>
      </c>
      <c r="H1044" s="741"/>
    </row>
    <row r="1045" spans="2:8">
      <c r="B1045" s="2" t="s">
        <v>944</v>
      </c>
      <c r="C1045" s="2" t="s">
        <v>1851</v>
      </c>
      <c r="D1045" s="2">
        <v>2013</v>
      </c>
      <c r="E1045" s="715">
        <v>18895.189999999999</v>
      </c>
      <c r="F1045" s="716">
        <v>5.03</v>
      </c>
      <c r="G1045" s="741" t="s">
        <v>1243</v>
      </c>
      <c r="H1045" s="741"/>
    </row>
    <row r="1046" spans="2:8">
      <c r="B1046" s="2" t="s">
        <v>944</v>
      </c>
      <c r="C1046" s="2" t="s">
        <v>1852</v>
      </c>
      <c r="D1046" s="2">
        <v>2013</v>
      </c>
      <c r="E1046" s="715">
        <v>35957</v>
      </c>
      <c r="F1046" s="716">
        <v>14.86</v>
      </c>
      <c r="G1046" s="741" t="s">
        <v>1244</v>
      </c>
      <c r="H1046" s="741"/>
    </row>
    <row r="1047" spans="2:8">
      <c r="B1047" s="2" t="s">
        <v>944</v>
      </c>
      <c r="C1047" s="2" t="s">
        <v>1853</v>
      </c>
      <c r="D1047" s="2">
        <v>2013</v>
      </c>
      <c r="E1047" s="715">
        <v>85604</v>
      </c>
      <c r="F1047" s="716">
        <v>17.86</v>
      </c>
      <c r="G1047" s="741" t="s">
        <v>1244</v>
      </c>
      <c r="H1047" s="741"/>
    </row>
    <row r="1048" spans="2:8">
      <c r="B1048" s="2" t="s">
        <v>944</v>
      </c>
      <c r="C1048" s="2" t="s">
        <v>1746</v>
      </c>
      <c r="D1048" s="2">
        <v>2013</v>
      </c>
      <c r="E1048" s="715">
        <v>8426</v>
      </c>
      <c r="F1048" s="716">
        <v>2.8</v>
      </c>
      <c r="G1048" s="741" t="s">
        <v>1244</v>
      </c>
      <c r="H1048" s="741"/>
    </row>
    <row r="1049" spans="2:8">
      <c r="B1049" s="2" t="s">
        <v>944</v>
      </c>
      <c r="C1049" s="2" t="s">
        <v>1854</v>
      </c>
      <c r="D1049" s="2">
        <v>2013</v>
      </c>
      <c r="E1049" s="715">
        <v>11965</v>
      </c>
      <c r="F1049" s="716">
        <v>7.44</v>
      </c>
      <c r="G1049" s="741" t="s">
        <v>1244</v>
      </c>
      <c r="H1049" s="741"/>
    </row>
    <row r="1050" spans="2:8">
      <c r="B1050" s="2" t="s">
        <v>944</v>
      </c>
      <c r="C1050" s="2" t="s">
        <v>1855</v>
      </c>
      <c r="D1050" s="2">
        <v>2013</v>
      </c>
      <c r="E1050" s="715">
        <v>65093</v>
      </c>
      <c r="F1050" s="716">
        <v>17.52</v>
      </c>
      <c r="G1050" s="741" t="s">
        <v>1244</v>
      </c>
      <c r="H1050" s="741"/>
    </row>
    <row r="1051" spans="2:8">
      <c r="B1051" s="2" t="s">
        <v>944</v>
      </c>
      <c r="C1051" s="2" t="s">
        <v>1856</v>
      </c>
      <c r="D1051" s="2">
        <v>2013</v>
      </c>
      <c r="E1051" s="715">
        <v>47673</v>
      </c>
      <c r="F1051" s="716" t="s">
        <v>1730</v>
      </c>
      <c r="G1051" s="741" t="s">
        <v>1244</v>
      </c>
      <c r="H1051" s="741"/>
    </row>
    <row r="1052" spans="2:8">
      <c r="B1052" s="2" t="s">
        <v>944</v>
      </c>
      <c r="C1052" s="2" t="s">
        <v>1857</v>
      </c>
      <c r="D1052" s="2">
        <v>2013</v>
      </c>
      <c r="E1052" s="715">
        <v>20378.464</v>
      </c>
      <c r="F1052" s="716">
        <v>7.8559999999999999</v>
      </c>
      <c r="G1052" s="741" t="s">
        <v>1244</v>
      </c>
      <c r="H1052" s="741"/>
    </row>
    <row r="1053" spans="2:8">
      <c r="B1053" s="2" t="s">
        <v>944</v>
      </c>
      <c r="C1053" s="2" t="s">
        <v>1858</v>
      </c>
      <c r="D1053" s="2">
        <v>2013</v>
      </c>
      <c r="E1053" s="715">
        <v>89602</v>
      </c>
      <c r="F1053" s="716">
        <v>0</v>
      </c>
      <c r="G1053" s="741" t="s">
        <v>1244</v>
      </c>
      <c r="H1053" s="741"/>
    </row>
    <row r="1054" spans="2:8">
      <c r="B1054" s="2" t="s">
        <v>944</v>
      </c>
      <c r="C1054" s="2" t="s">
        <v>1859</v>
      </c>
      <c r="D1054" s="2">
        <v>2013</v>
      </c>
      <c r="E1054" s="715">
        <v>9468.1</v>
      </c>
      <c r="F1054" s="716">
        <v>3.65</v>
      </c>
      <c r="G1054" s="741" t="s">
        <v>1244</v>
      </c>
      <c r="H1054" s="741"/>
    </row>
    <row r="1055" spans="2:8">
      <c r="B1055" s="2" t="s">
        <v>944</v>
      </c>
      <c r="C1055" s="2" t="s">
        <v>1860</v>
      </c>
      <c r="D1055" s="2">
        <v>2013</v>
      </c>
      <c r="E1055" s="715">
        <v>18108</v>
      </c>
      <c r="F1055" s="716">
        <v>0</v>
      </c>
      <c r="G1055" s="741" t="s">
        <v>1244</v>
      </c>
      <c r="H1055" s="741"/>
    </row>
    <row r="1056" spans="2:8">
      <c r="B1056" s="2" t="s">
        <v>944</v>
      </c>
      <c r="C1056" s="2" t="s">
        <v>1861</v>
      </c>
      <c r="D1056" s="2">
        <v>2013</v>
      </c>
      <c r="E1056" s="715">
        <v>474.22680000000003</v>
      </c>
      <c r="F1056" s="716">
        <v>0.47420000000000001</v>
      </c>
      <c r="G1056" s="741" t="s">
        <v>1244</v>
      </c>
      <c r="H1056" s="741"/>
    </row>
    <row r="1057" spans="2:8">
      <c r="B1057" s="2" t="s">
        <v>944</v>
      </c>
      <c r="C1057" s="2" t="s">
        <v>1862</v>
      </c>
      <c r="D1057" s="2">
        <v>2013</v>
      </c>
      <c r="E1057" s="715">
        <v>164576.45000000001</v>
      </c>
      <c r="F1057" s="716">
        <v>34.340000000000003</v>
      </c>
      <c r="G1057" s="741" t="s">
        <v>1244</v>
      </c>
      <c r="H1057" s="741"/>
    </row>
    <row r="1058" spans="2:8">
      <c r="B1058" s="2" t="s">
        <v>944</v>
      </c>
      <c r="C1058" s="2" t="s">
        <v>1863</v>
      </c>
      <c r="D1058" s="2">
        <v>2013</v>
      </c>
      <c r="E1058" s="715">
        <v>91821</v>
      </c>
      <c r="F1058" s="716">
        <v>25.9</v>
      </c>
      <c r="G1058" s="741" t="s">
        <v>1244</v>
      </c>
      <c r="H1058" s="741"/>
    </row>
    <row r="1059" spans="2:8">
      <c r="B1059" s="2" t="s">
        <v>944</v>
      </c>
      <c r="C1059" s="2" t="s">
        <v>1864</v>
      </c>
      <c r="D1059" s="2">
        <v>2013</v>
      </c>
      <c r="E1059" s="715">
        <v>30445</v>
      </c>
      <c r="F1059" s="716">
        <v>3.48</v>
      </c>
      <c r="G1059" s="741" t="s">
        <v>1244</v>
      </c>
      <c r="H1059" s="741"/>
    </row>
    <row r="1060" spans="2:8">
      <c r="B1060" s="2" t="s">
        <v>944</v>
      </c>
      <c r="C1060" s="2" t="s">
        <v>1865</v>
      </c>
      <c r="D1060" s="2">
        <v>2013</v>
      </c>
      <c r="E1060" s="715">
        <v>8893.9500000000007</v>
      </c>
      <c r="F1060" s="716">
        <v>1.86</v>
      </c>
      <c r="G1060" s="741" t="s">
        <v>1244</v>
      </c>
      <c r="H1060" s="741"/>
    </row>
    <row r="1061" spans="2:8">
      <c r="B1061" s="2" t="s">
        <v>944</v>
      </c>
      <c r="C1061" s="2" t="s">
        <v>1866</v>
      </c>
      <c r="D1061" s="2">
        <v>2013</v>
      </c>
      <c r="E1061" s="715">
        <v>121549.08</v>
      </c>
      <c r="F1061" s="716">
        <v>25.37</v>
      </c>
      <c r="G1061" s="741" t="s">
        <v>1244</v>
      </c>
      <c r="H1061" s="741"/>
    </row>
    <row r="1062" spans="2:8">
      <c r="B1062" s="2" t="s">
        <v>944</v>
      </c>
      <c r="C1062" s="2" t="s">
        <v>1867</v>
      </c>
      <c r="D1062" s="2">
        <v>2013</v>
      </c>
      <c r="E1062" s="715">
        <v>29198.47</v>
      </c>
      <c r="F1062" s="716">
        <v>10.35</v>
      </c>
      <c r="G1062" s="741" t="s">
        <v>1244</v>
      </c>
      <c r="H1062" s="741"/>
    </row>
    <row r="1063" spans="2:8">
      <c r="B1063" s="2" t="s">
        <v>944</v>
      </c>
      <c r="C1063" s="2" t="s">
        <v>1868</v>
      </c>
      <c r="D1063" s="2">
        <v>2013</v>
      </c>
      <c r="E1063" s="715">
        <v>27514</v>
      </c>
      <c r="F1063" s="716">
        <v>4.3</v>
      </c>
      <c r="G1063" s="741" t="s">
        <v>1244</v>
      </c>
      <c r="H1063" s="741"/>
    </row>
    <row r="1064" spans="2:8">
      <c r="B1064" s="2" t="s">
        <v>944</v>
      </c>
      <c r="C1064" s="2" t="s">
        <v>1869</v>
      </c>
      <c r="D1064" s="2">
        <v>2013</v>
      </c>
      <c r="E1064" s="715">
        <v>34128.83</v>
      </c>
      <c r="F1064" s="716">
        <v>7.78</v>
      </c>
      <c r="G1064" s="741" t="s">
        <v>1244</v>
      </c>
      <c r="H1064" s="741"/>
    </row>
    <row r="1065" spans="2:8">
      <c r="B1065" s="2" t="s">
        <v>944</v>
      </c>
      <c r="C1065" s="2" t="s">
        <v>1870</v>
      </c>
      <c r="D1065" s="2">
        <v>2013</v>
      </c>
      <c r="E1065" s="715">
        <v>11681.361999999999</v>
      </c>
      <c r="F1065" s="716">
        <v>3.95</v>
      </c>
      <c r="G1065" s="741" t="s">
        <v>1244</v>
      </c>
      <c r="H1065" s="741"/>
    </row>
    <row r="1066" spans="2:8">
      <c r="B1066" s="2" t="s">
        <v>944</v>
      </c>
      <c r="C1066" s="2" t="s">
        <v>1871</v>
      </c>
      <c r="D1066" s="2">
        <v>2013</v>
      </c>
      <c r="E1066" s="715">
        <v>44469.760000000002</v>
      </c>
      <c r="F1066" s="716">
        <v>9.2799999999999994</v>
      </c>
      <c r="G1066" s="741" t="s">
        <v>1244</v>
      </c>
      <c r="H1066" s="741"/>
    </row>
    <row r="1067" spans="2:8">
      <c r="B1067" s="2" t="s">
        <v>944</v>
      </c>
      <c r="C1067" s="2" t="s">
        <v>1872</v>
      </c>
      <c r="D1067" s="2">
        <v>2013</v>
      </c>
      <c r="E1067" s="715">
        <v>122880</v>
      </c>
      <c r="F1067" s="716">
        <v>26.26</v>
      </c>
      <c r="G1067" s="741" t="s">
        <v>1244</v>
      </c>
      <c r="H1067" s="741"/>
    </row>
    <row r="1068" spans="2:8">
      <c r="B1068" s="2" t="s">
        <v>944</v>
      </c>
      <c r="C1068" s="2" t="s">
        <v>1873</v>
      </c>
      <c r="D1068" s="2">
        <v>2013</v>
      </c>
      <c r="E1068" s="715">
        <v>66238.45</v>
      </c>
      <c r="F1068" s="716">
        <v>16.510000000000002</v>
      </c>
      <c r="G1068" s="741" t="s">
        <v>1244</v>
      </c>
      <c r="H1068" s="741"/>
    </row>
    <row r="1069" spans="2:8">
      <c r="B1069" s="2" t="s">
        <v>944</v>
      </c>
      <c r="C1069" s="2" t="s">
        <v>1874</v>
      </c>
      <c r="D1069" s="2">
        <v>2013</v>
      </c>
      <c r="E1069" s="715">
        <v>69124.45</v>
      </c>
      <c r="F1069" s="716">
        <v>15.65</v>
      </c>
      <c r="G1069" s="741" t="s">
        <v>1244</v>
      </c>
      <c r="H1069" s="741"/>
    </row>
    <row r="1070" spans="2:8">
      <c r="B1070" s="2" t="s">
        <v>944</v>
      </c>
      <c r="C1070" s="2" t="s">
        <v>1875</v>
      </c>
      <c r="D1070" s="2">
        <v>2013</v>
      </c>
      <c r="E1070" s="715">
        <v>131.08000000000001</v>
      </c>
      <c r="F1070" s="716">
        <v>0.13</v>
      </c>
      <c r="G1070" s="741" t="s">
        <v>1244</v>
      </c>
      <c r="H1070" s="741"/>
    </row>
    <row r="1071" spans="2:8">
      <c r="B1071" s="2" t="s">
        <v>944</v>
      </c>
      <c r="C1071" s="2" t="s">
        <v>1876</v>
      </c>
      <c r="D1071" s="2">
        <v>2013</v>
      </c>
      <c r="E1071" s="715">
        <v>8254.1080000000002</v>
      </c>
      <c r="F1071" s="716">
        <v>3.1819999999999999</v>
      </c>
      <c r="G1071" s="741" t="s">
        <v>1244</v>
      </c>
      <c r="H1071" s="741"/>
    </row>
    <row r="1072" spans="2:8">
      <c r="B1072" s="2" t="s">
        <v>944</v>
      </c>
      <c r="C1072" s="2" t="s">
        <v>1877</v>
      </c>
      <c r="D1072" s="2">
        <v>2013</v>
      </c>
      <c r="E1072" s="715">
        <v>46743</v>
      </c>
      <c r="F1072" s="716">
        <v>11.8</v>
      </c>
      <c r="G1072" s="741" t="s">
        <v>1244</v>
      </c>
      <c r="H1072" s="741"/>
    </row>
    <row r="1073" spans="2:8">
      <c r="B1073" s="2" t="s">
        <v>944</v>
      </c>
      <c r="C1073" s="2" t="s">
        <v>1878</v>
      </c>
      <c r="D1073" s="2">
        <v>2013</v>
      </c>
      <c r="E1073" s="715">
        <v>669030.36</v>
      </c>
      <c r="F1073" s="716">
        <v>99.24</v>
      </c>
      <c r="G1073" s="741" t="s">
        <v>1244</v>
      </c>
      <c r="H1073" s="741"/>
    </row>
    <row r="1074" spans="2:8">
      <c r="B1074" s="2" t="s">
        <v>944</v>
      </c>
      <c r="C1074" s="2" t="s">
        <v>1879</v>
      </c>
      <c r="D1074" s="2">
        <v>2013</v>
      </c>
      <c r="E1074" s="715">
        <v>16938.82</v>
      </c>
      <c r="F1074" s="716">
        <v>6.53</v>
      </c>
      <c r="G1074" s="741" t="s">
        <v>1244</v>
      </c>
      <c r="H1074" s="741"/>
    </row>
    <row r="1075" spans="2:8">
      <c r="B1075" s="2" t="s">
        <v>944</v>
      </c>
      <c r="C1075" s="2" t="s">
        <v>1880</v>
      </c>
      <c r="D1075" s="2">
        <v>2013</v>
      </c>
      <c r="E1075" s="715">
        <v>70449.259999999995</v>
      </c>
      <c r="F1075" s="716">
        <v>20.02</v>
      </c>
      <c r="G1075" s="741" t="s">
        <v>1244</v>
      </c>
      <c r="H1075" s="741"/>
    </row>
    <row r="1076" spans="2:8">
      <c r="B1076" s="2" t="s">
        <v>944</v>
      </c>
      <c r="C1076" s="2" t="s">
        <v>1881</v>
      </c>
      <c r="D1076" s="2">
        <v>2013</v>
      </c>
      <c r="E1076" s="715">
        <v>11117.44</v>
      </c>
      <c r="F1076" s="716">
        <v>2.3199999999999998</v>
      </c>
      <c r="G1076" s="741" t="s">
        <v>1244</v>
      </c>
      <c r="H1076" s="741"/>
    </row>
    <row r="1077" spans="2:8">
      <c r="B1077" s="2" t="s">
        <v>944</v>
      </c>
      <c r="C1077" s="2" t="s">
        <v>1882</v>
      </c>
      <c r="D1077" s="2">
        <v>2013</v>
      </c>
      <c r="E1077" s="715">
        <v>237.11</v>
      </c>
      <c r="F1077" s="716">
        <v>0.24</v>
      </c>
      <c r="G1077" s="741" t="s">
        <v>1244</v>
      </c>
      <c r="H1077" s="741"/>
    </row>
    <row r="1078" spans="2:8">
      <c r="B1078" s="2" t="s">
        <v>944</v>
      </c>
      <c r="C1078" s="2" t="s">
        <v>1617</v>
      </c>
      <c r="D1078" s="2">
        <v>2013</v>
      </c>
      <c r="E1078" s="715">
        <v>411.6</v>
      </c>
      <c r="F1078" s="716">
        <v>0.41</v>
      </c>
      <c r="G1078" s="741" t="s">
        <v>1244</v>
      </c>
      <c r="H1078" s="741"/>
    </row>
    <row r="1079" spans="2:8">
      <c r="B1079" s="2" t="s">
        <v>944</v>
      </c>
      <c r="C1079" s="2" t="s">
        <v>1883</v>
      </c>
      <c r="D1079" s="2">
        <v>2013</v>
      </c>
      <c r="E1079" s="715">
        <v>246990</v>
      </c>
      <c r="F1079" s="716">
        <v>31.19</v>
      </c>
      <c r="G1079" s="741" t="s">
        <v>1244</v>
      </c>
      <c r="H1079" s="741"/>
    </row>
    <row r="1080" spans="2:8">
      <c r="B1080" s="2" t="s">
        <v>944</v>
      </c>
      <c r="C1080" s="2" t="s">
        <v>1884</v>
      </c>
      <c r="D1080" s="2">
        <v>2013</v>
      </c>
      <c r="E1080" s="715">
        <v>59617.9</v>
      </c>
      <c r="F1080" s="716">
        <v>22.98</v>
      </c>
      <c r="G1080" s="741" t="s">
        <v>1244</v>
      </c>
      <c r="H1080" s="741"/>
    </row>
    <row r="1081" spans="2:8">
      <c r="B1081" s="2" t="s">
        <v>944</v>
      </c>
      <c r="C1081" s="2" t="s">
        <v>1885</v>
      </c>
      <c r="D1081" s="2">
        <v>2013</v>
      </c>
      <c r="E1081" s="715">
        <v>19359.599999999999</v>
      </c>
      <c r="F1081" s="716">
        <v>2.21</v>
      </c>
      <c r="G1081" s="741" t="s">
        <v>1244</v>
      </c>
      <c r="H1081" s="741"/>
    </row>
    <row r="1082" spans="2:8">
      <c r="B1082" s="2" t="s">
        <v>944</v>
      </c>
      <c r="C1082" s="2" t="s">
        <v>1886</v>
      </c>
      <c r="D1082" s="2">
        <v>2013</v>
      </c>
      <c r="E1082" s="715">
        <v>7159.44</v>
      </c>
      <c r="F1082" s="716">
        <v>2.76</v>
      </c>
      <c r="G1082" s="741" t="s">
        <v>1245</v>
      </c>
      <c r="H1082" s="741"/>
    </row>
    <row r="1083" spans="2:8">
      <c r="B1083" s="2" t="s">
        <v>944</v>
      </c>
      <c r="C1083" s="2" t="s">
        <v>1887</v>
      </c>
      <c r="D1083" s="2">
        <v>2013</v>
      </c>
      <c r="E1083" s="715">
        <v>22857.84</v>
      </c>
      <c r="F1083" s="716">
        <v>4.7699999999999996</v>
      </c>
      <c r="G1083" s="741" t="s">
        <v>1245</v>
      </c>
      <c r="H1083" s="741"/>
    </row>
    <row r="1084" spans="2:8">
      <c r="B1084" s="2" t="s">
        <v>944</v>
      </c>
      <c r="C1084" s="2" t="s">
        <v>1888</v>
      </c>
      <c r="D1084" s="2">
        <v>2013</v>
      </c>
      <c r="E1084" s="715">
        <v>120852</v>
      </c>
      <c r="F1084" s="716">
        <v>30.21</v>
      </c>
      <c r="G1084" s="741" t="s">
        <v>1245</v>
      </c>
      <c r="H1084" s="741"/>
    </row>
    <row r="1085" spans="2:8">
      <c r="B1085" s="2" t="s">
        <v>944</v>
      </c>
      <c r="C1085" s="2" t="s">
        <v>1889</v>
      </c>
      <c r="D1085" s="2">
        <v>2013</v>
      </c>
      <c r="E1085" s="715">
        <v>15238.56</v>
      </c>
      <c r="F1085" s="716">
        <v>3.18</v>
      </c>
      <c r="G1085" s="741" t="s">
        <v>1245</v>
      </c>
      <c r="H1085" s="741"/>
    </row>
    <row r="1086" spans="2:8">
      <c r="B1086" s="2" t="s">
        <v>944</v>
      </c>
      <c r="C1086" s="2" t="s">
        <v>1890</v>
      </c>
      <c r="D1086" s="2">
        <v>2013</v>
      </c>
      <c r="E1086" s="715">
        <v>926</v>
      </c>
      <c r="F1086" s="716">
        <v>2.8</v>
      </c>
      <c r="G1086" s="741" t="s">
        <v>1243</v>
      </c>
      <c r="H1086" s="741"/>
    </row>
    <row r="1087" spans="2:8">
      <c r="B1087" s="2" t="s">
        <v>1253</v>
      </c>
      <c r="C1087" s="2">
        <v>0</v>
      </c>
      <c r="D1087" s="2">
        <v>2013</v>
      </c>
      <c r="E1087" s="715">
        <v>120026</v>
      </c>
      <c r="F1087" s="716">
        <v>41.51</v>
      </c>
      <c r="G1087" s="741" t="s">
        <v>1243</v>
      </c>
      <c r="H1087" s="741"/>
    </row>
    <row r="1088" spans="2:8">
      <c r="B1088" s="2" t="s">
        <v>944</v>
      </c>
      <c r="C1088" s="2" t="s">
        <v>1891</v>
      </c>
      <c r="D1088" s="2">
        <v>2013</v>
      </c>
      <c r="E1088" s="715">
        <v>608</v>
      </c>
      <c r="F1088" s="716">
        <v>2.6</v>
      </c>
      <c r="G1088" s="741" t="s">
        <v>1244</v>
      </c>
      <c r="H1088" s="741"/>
    </row>
    <row r="1089" spans="2:8">
      <c r="B1089" s="2" t="s">
        <v>944</v>
      </c>
      <c r="C1089" s="2" t="s">
        <v>1892</v>
      </c>
      <c r="D1089" s="2">
        <v>2013</v>
      </c>
      <c r="E1089" s="715">
        <v>222850.78</v>
      </c>
      <c r="F1089" s="716">
        <v>65.28</v>
      </c>
      <c r="G1089" s="741" t="s">
        <v>1244</v>
      </c>
      <c r="H1089" s="741"/>
    </row>
    <row r="1090" spans="2:8">
      <c r="B1090" s="2" t="s">
        <v>944</v>
      </c>
      <c r="C1090" s="2" t="s">
        <v>1893</v>
      </c>
      <c r="D1090" s="2">
        <v>2013</v>
      </c>
      <c r="E1090" s="715">
        <v>6316</v>
      </c>
      <c r="F1090" s="716">
        <v>0.1</v>
      </c>
      <c r="G1090" s="741" t="s">
        <v>1244</v>
      </c>
      <c r="H1090" s="741"/>
    </row>
    <row r="1091" spans="2:8">
      <c r="B1091" s="2" t="s">
        <v>944</v>
      </c>
      <c r="C1091" s="2" t="s">
        <v>1894</v>
      </c>
      <c r="D1091" s="2">
        <v>2013</v>
      </c>
      <c r="E1091" s="715">
        <v>4166.5439999999999</v>
      </c>
      <c r="F1091" s="716">
        <v>1.05</v>
      </c>
      <c r="G1091" s="741" t="s">
        <v>1244</v>
      </c>
      <c r="H1091" s="741"/>
    </row>
    <row r="1092" spans="2:8">
      <c r="B1092" s="2" t="s">
        <v>944</v>
      </c>
      <c r="C1092" s="2" t="s">
        <v>1895</v>
      </c>
      <c r="D1092" s="2">
        <v>2013</v>
      </c>
      <c r="E1092" s="715">
        <v>112942</v>
      </c>
      <c r="F1092" s="716">
        <v>24.6</v>
      </c>
      <c r="G1092" s="741" t="s">
        <v>1244</v>
      </c>
      <c r="H1092" s="741"/>
    </row>
    <row r="1093" spans="2:8">
      <c r="B1093" s="2" t="s">
        <v>944</v>
      </c>
      <c r="C1093" s="2" t="s">
        <v>1896</v>
      </c>
      <c r="D1093" s="2">
        <v>2013</v>
      </c>
      <c r="E1093" s="715">
        <v>21043</v>
      </c>
      <c r="F1093" s="716">
        <v>4.34</v>
      </c>
      <c r="G1093" s="741" t="s">
        <v>1244</v>
      </c>
      <c r="H1093" s="741"/>
    </row>
    <row r="1094" spans="2:8">
      <c r="B1094" s="2" t="s">
        <v>944</v>
      </c>
      <c r="C1094" s="2" t="s">
        <v>1897</v>
      </c>
      <c r="D1094" s="2">
        <v>2013</v>
      </c>
      <c r="E1094" s="715">
        <v>23619.77</v>
      </c>
      <c r="F1094" s="716">
        <v>4.93</v>
      </c>
      <c r="G1094" s="741" t="s">
        <v>1244</v>
      </c>
      <c r="H1094" s="741"/>
    </row>
    <row r="1095" spans="2:8">
      <c r="B1095" s="2" t="s">
        <v>944</v>
      </c>
      <c r="C1095" s="2" t="s">
        <v>1898</v>
      </c>
      <c r="D1095" s="2">
        <v>2013</v>
      </c>
      <c r="E1095" s="715">
        <v>15238.56</v>
      </c>
      <c r="F1095" s="716">
        <v>3.18</v>
      </c>
      <c r="G1095" s="741" t="s">
        <v>1244</v>
      </c>
      <c r="H1095" s="741"/>
    </row>
    <row r="1096" spans="2:8">
      <c r="B1096" s="2" t="s">
        <v>944</v>
      </c>
      <c r="C1096" s="2" t="s">
        <v>1899</v>
      </c>
      <c r="D1096" s="2">
        <v>2013</v>
      </c>
      <c r="E1096" s="715">
        <v>19048.2</v>
      </c>
      <c r="F1096" s="716">
        <v>3.98</v>
      </c>
      <c r="G1096" s="741" t="s">
        <v>1244</v>
      </c>
      <c r="H1096" s="741"/>
    </row>
    <row r="1097" spans="2:8">
      <c r="B1097" s="2" t="s">
        <v>944</v>
      </c>
      <c r="C1097" s="2" t="s">
        <v>1900</v>
      </c>
      <c r="D1097" s="2">
        <v>2013</v>
      </c>
      <c r="E1097" s="715">
        <v>19048.2</v>
      </c>
      <c r="F1097" s="716">
        <v>3.98</v>
      </c>
      <c r="G1097" s="741" t="s">
        <v>1244</v>
      </c>
      <c r="H1097" s="741"/>
    </row>
    <row r="1098" spans="2:8">
      <c r="B1098" s="2" t="s">
        <v>944</v>
      </c>
      <c r="C1098" s="2" t="s">
        <v>1901</v>
      </c>
      <c r="D1098" s="2">
        <v>2013</v>
      </c>
      <c r="E1098" s="715">
        <v>107305</v>
      </c>
      <c r="F1098" s="716">
        <v>23.4</v>
      </c>
      <c r="G1098" s="741" t="s">
        <v>1244</v>
      </c>
      <c r="H1098" s="741"/>
    </row>
    <row r="1099" spans="2:8">
      <c r="B1099" s="2" t="s">
        <v>944</v>
      </c>
      <c r="C1099" s="2" t="s">
        <v>1902</v>
      </c>
      <c r="D1099" s="2">
        <v>2013</v>
      </c>
      <c r="E1099" s="715">
        <v>1348</v>
      </c>
      <c r="F1099" s="716">
        <v>4.8</v>
      </c>
      <c r="G1099" s="741" t="s">
        <v>1244</v>
      </c>
      <c r="H1099" s="741"/>
    </row>
    <row r="1100" spans="2:8">
      <c r="B1100" s="2" t="s">
        <v>944</v>
      </c>
      <c r="C1100" s="2" t="s">
        <v>1903</v>
      </c>
      <c r="D1100" s="2">
        <v>2013</v>
      </c>
      <c r="E1100" s="715">
        <v>30912</v>
      </c>
      <c r="F1100" s="716">
        <v>6.44</v>
      </c>
      <c r="G1100" s="741" t="s">
        <v>1244</v>
      </c>
      <c r="H1100" s="741"/>
    </row>
    <row r="1101" spans="2:8">
      <c r="B1101" s="2" t="s">
        <v>944</v>
      </c>
      <c r="C1101" s="2" t="s">
        <v>1904</v>
      </c>
      <c r="D1101" s="2">
        <v>2013</v>
      </c>
      <c r="E1101" s="715">
        <v>17405</v>
      </c>
      <c r="F1101" s="786" t="s">
        <v>1730</v>
      </c>
      <c r="G1101" s="741" t="s">
        <v>1244</v>
      </c>
      <c r="H1101" s="741"/>
    </row>
    <row r="1102" spans="2:8">
      <c r="B1102" s="2" t="s">
        <v>944</v>
      </c>
      <c r="C1102" s="2" t="s">
        <v>1905</v>
      </c>
      <c r="D1102" s="2">
        <v>2013</v>
      </c>
      <c r="E1102" s="715">
        <v>41402.879999999997</v>
      </c>
      <c r="F1102" s="716">
        <v>8.64</v>
      </c>
      <c r="G1102" s="741" t="s">
        <v>1244</v>
      </c>
      <c r="H1102" s="741"/>
    </row>
    <row r="1103" spans="2:8">
      <c r="B1103" s="2" t="s">
        <v>944</v>
      </c>
      <c r="C1103" s="2" t="s">
        <v>1906</v>
      </c>
      <c r="D1103" s="2">
        <v>2013</v>
      </c>
      <c r="E1103" s="715">
        <v>906</v>
      </c>
      <c r="F1103" s="716">
        <v>1.3</v>
      </c>
      <c r="G1103" s="741" t="s">
        <v>1244</v>
      </c>
      <c r="H1103" s="741"/>
    </row>
    <row r="1104" spans="2:8">
      <c r="B1104" s="2" t="s">
        <v>944</v>
      </c>
      <c r="C1104" s="2" t="s">
        <v>1907</v>
      </c>
      <c r="D1104" s="2">
        <v>2013</v>
      </c>
      <c r="E1104" s="715">
        <v>27158.400000000001</v>
      </c>
      <c r="F1104" s="716">
        <v>5.6580000000000004</v>
      </c>
      <c r="G1104" s="741" t="s">
        <v>1244</v>
      </c>
      <c r="H1104" s="741"/>
    </row>
    <row r="1105" spans="2:8">
      <c r="B1105" s="2" t="s">
        <v>944</v>
      </c>
      <c r="C1105" s="2" t="s">
        <v>1908</v>
      </c>
      <c r="D1105" s="2">
        <v>2013</v>
      </c>
      <c r="E1105" s="715">
        <v>44977</v>
      </c>
      <c r="F1105" s="716">
        <v>10</v>
      </c>
      <c r="G1105" s="741" t="s">
        <v>1244</v>
      </c>
      <c r="H1105" s="741"/>
    </row>
    <row r="1106" spans="2:8">
      <c r="B1106" s="2" t="s">
        <v>944</v>
      </c>
      <c r="C1106" s="2" t="s">
        <v>1909</v>
      </c>
      <c r="D1106" s="2">
        <v>2013</v>
      </c>
      <c r="E1106" s="715">
        <v>6085.5240000000003</v>
      </c>
      <c r="F1106" s="716">
        <v>2.3460000000000001</v>
      </c>
      <c r="G1106" s="741" t="s">
        <v>1244</v>
      </c>
      <c r="H1106" s="741"/>
    </row>
    <row r="1107" spans="2:8">
      <c r="B1107" s="2" t="s">
        <v>944</v>
      </c>
      <c r="C1107" s="2" t="s">
        <v>1909</v>
      </c>
      <c r="D1107" s="2">
        <v>2013</v>
      </c>
      <c r="E1107" s="715">
        <v>6085.52</v>
      </c>
      <c r="F1107" s="716">
        <v>2.35</v>
      </c>
      <c r="G1107" s="741" t="s">
        <v>1244</v>
      </c>
      <c r="H1107" s="741"/>
    </row>
    <row r="1108" spans="2:8">
      <c r="B1108" s="2" t="s">
        <v>944</v>
      </c>
      <c r="C1108" s="2" t="s">
        <v>1910</v>
      </c>
      <c r="D1108" s="2">
        <v>2013</v>
      </c>
      <c r="E1108" s="715">
        <v>94132</v>
      </c>
      <c r="F1108" s="716">
        <v>12.55</v>
      </c>
      <c r="G1108" s="741" t="s">
        <v>1244</v>
      </c>
      <c r="H1108" s="741"/>
    </row>
    <row r="1109" spans="2:8">
      <c r="B1109" s="2" t="s">
        <v>944</v>
      </c>
      <c r="C1109" s="2" t="s">
        <v>1911</v>
      </c>
      <c r="D1109" s="2">
        <v>2013</v>
      </c>
      <c r="E1109" s="715">
        <v>152740</v>
      </c>
      <c r="F1109" s="716">
        <v>20.92</v>
      </c>
      <c r="G1109" s="741" t="s">
        <v>1244</v>
      </c>
      <c r="H1109" s="741"/>
    </row>
    <row r="1110" spans="2:8">
      <c r="B1110" s="2" t="s">
        <v>944</v>
      </c>
      <c r="C1110" s="2" t="s">
        <v>1912</v>
      </c>
      <c r="D1110" s="2">
        <v>2013</v>
      </c>
      <c r="E1110" s="715">
        <v>4488</v>
      </c>
      <c r="F1110" s="716">
        <v>6.1</v>
      </c>
      <c r="G1110" s="741" t="s">
        <v>1244</v>
      </c>
      <c r="H1110" s="741"/>
    </row>
    <row r="1111" spans="2:8">
      <c r="B1111" s="2" t="s">
        <v>944</v>
      </c>
      <c r="C1111" s="2" t="s">
        <v>1913</v>
      </c>
      <c r="D1111" s="2">
        <v>2013</v>
      </c>
      <c r="E1111" s="715">
        <v>111647</v>
      </c>
      <c r="F1111" s="716">
        <v>24.3</v>
      </c>
      <c r="G1111" s="741" t="s">
        <v>1244</v>
      </c>
      <c r="H1111" s="741"/>
    </row>
    <row r="1112" spans="2:8">
      <c r="B1112" s="2" t="s">
        <v>944</v>
      </c>
      <c r="C1112" s="2" t="s">
        <v>1914</v>
      </c>
      <c r="D1112" s="2">
        <v>2013</v>
      </c>
      <c r="E1112" s="715">
        <v>27820.799999999999</v>
      </c>
      <c r="F1112" s="716">
        <v>5.7960000000000003</v>
      </c>
      <c r="G1112" s="741" t="s">
        <v>1244</v>
      </c>
      <c r="H1112" s="741"/>
    </row>
    <row r="1113" spans="2:8">
      <c r="B1113" s="2" t="s">
        <v>944</v>
      </c>
      <c r="C1113" s="2" t="s">
        <v>1915</v>
      </c>
      <c r="D1113" s="2">
        <v>2013</v>
      </c>
      <c r="E1113" s="715">
        <v>234362</v>
      </c>
      <c r="F1113" s="716">
        <v>27.6</v>
      </c>
      <c r="G1113" s="741" t="s">
        <v>1244</v>
      </c>
      <c r="H1113" s="741"/>
    </row>
    <row r="1114" spans="2:8">
      <c r="B1114" s="2" t="s">
        <v>944</v>
      </c>
      <c r="C1114" s="2" t="s">
        <v>1916</v>
      </c>
      <c r="D1114" s="2">
        <v>2013</v>
      </c>
      <c r="E1114" s="715">
        <v>47030.400000000001</v>
      </c>
      <c r="F1114" s="716">
        <v>9.7899999999999991</v>
      </c>
      <c r="G1114" s="741" t="s">
        <v>1244</v>
      </c>
      <c r="H1114" s="741"/>
    </row>
    <row r="1115" spans="2:8">
      <c r="B1115" s="2" t="s">
        <v>944</v>
      </c>
      <c r="C1115" s="2" t="s">
        <v>1917</v>
      </c>
      <c r="D1115" s="2">
        <v>2013</v>
      </c>
      <c r="E1115" s="715">
        <v>394754</v>
      </c>
      <c r="F1115" s="716">
        <v>0</v>
      </c>
      <c r="G1115" s="741" t="s">
        <v>1244</v>
      </c>
      <c r="H1115" s="741"/>
    </row>
    <row r="1116" spans="2:8">
      <c r="B1116" s="2" t="s">
        <v>944</v>
      </c>
      <c r="C1116" s="2" t="s">
        <v>1918</v>
      </c>
      <c r="D1116" s="2">
        <v>2013</v>
      </c>
      <c r="E1116" s="715">
        <v>303096</v>
      </c>
      <c r="F1116" s="716">
        <v>34.6</v>
      </c>
      <c r="G1116" s="741" t="s">
        <v>1244</v>
      </c>
      <c r="H1116" s="741"/>
    </row>
    <row r="1117" spans="2:8">
      <c r="B1117" s="2" t="s">
        <v>944</v>
      </c>
      <c r="C1117" s="2" t="s">
        <v>1919</v>
      </c>
      <c r="D1117" s="2">
        <v>2013</v>
      </c>
      <c r="E1117" s="715">
        <v>41397</v>
      </c>
      <c r="F1117" s="716">
        <v>0</v>
      </c>
      <c r="G1117" s="741" t="s">
        <v>1244</v>
      </c>
      <c r="H1117" s="741"/>
    </row>
    <row r="1118" spans="2:8">
      <c r="B1118" s="2" t="s">
        <v>944</v>
      </c>
      <c r="C1118" s="2" t="s">
        <v>1920</v>
      </c>
      <c r="D1118" s="2">
        <v>2013</v>
      </c>
      <c r="E1118" s="715">
        <v>88190.88</v>
      </c>
      <c r="F1118" s="716">
        <v>33.380000000000003</v>
      </c>
      <c r="G1118" s="741" t="s">
        <v>1244</v>
      </c>
      <c r="H1118" s="741"/>
    </row>
    <row r="1119" spans="2:8">
      <c r="B1119" s="2" t="s">
        <v>944</v>
      </c>
      <c r="C1119" s="2" t="s">
        <v>1921</v>
      </c>
      <c r="D1119" s="2">
        <v>2013</v>
      </c>
      <c r="E1119" s="715">
        <v>2743.99</v>
      </c>
      <c r="F1119" s="716">
        <v>2.74</v>
      </c>
      <c r="G1119" s="741" t="s">
        <v>1244</v>
      </c>
      <c r="H1119" s="741"/>
    </row>
    <row r="1120" spans="2:8">
      <c r="B1120" s="2" t="s">
        <v>944</v>
      </c>
      <c r="C1120" s="2" t="s">
        <v>1922</v>
      </c>
      <c r="D1120" s="2">
        <v>2013</v>
      </c>
      <c r="E1120" s="715">
        <v>103314.46799999999</v>
      </c>
      <c r="F1120" s="716">
        <v>22.178999999999998</v>
      </c>
      <c r="G1120" s="741" t="s">
        <v>1244</v>
      </c>
      <c r="H1120" s="741"/>
    </row>
    <row r="1121" spans="2:8">
      <c r="B1121" s="2" t="s">
        <v>944</v>
      </c>
      <c r="C1121" s="2" t="s">
        <v>1923</v>
      </c>
      <c r="D1121" s="2">
        <v>2013</v>
      </c>
      <c r="E1121" s="715">
        <v>344715</v>
      </c>
      <c r="F1121" s="716">
        <v>39.4</v>
      </c>
      <c r="G1121" s="741" t="s">
        <v>1244</v>
      </c>
      <c r="H1121" s="741"/>
    </row>
    <row r="1122" spans="2:8">
      <c r="B1122" s="2" t="s">
        <v>944</v>
      </c>
      <c r="C1122" s="2" t="s">
        <v>1924</v>
      </c>
      <c r="D1122" s="2">
        <v>2013</v>
      </c>
      <c r="E1122" s="715">
        <v>61182.7</v>
      </c>
      <c r="F1122" s="716">
        <v>15.62</v>
      </c>
      <c r="G1122" s="741" t="s">
        <v>1244</v>
      </c>
      <c r="H1122" s="741"/>
    </row>
    <row r="1123" spans="2:8">
      <c r="B1123" s="2" t="s">
        <v>944</v>
      </c>
      <c r="C1123" s="2" t="s">
        <v>1925</v>
      </c>
      <c r="D1123" s="2">
        <v>2013</v>
      </c>
      <c r="E1123" s="715">
        <v>26775</v>
      </c>
      <c r="F1123" s="716">
        <v>0</v>
      </c>
      <c r="G1123" s="741" t="s">
        <v>1244</v>
      </c>
      <c r="H1123" s="741"/>
    </row>
    <row r="1124" spans="2:8">
      <c r="B1124" s="2" t="s">
        <v>944</v>
      </c>
      <c r="C1124" s="2" t="s">
        <v>1926</v>
      </c>
      <c r="D1124" s="2">
        <v>2013</v>
      </c>
      <c r="E1124" s="715">
        <v>14688.15</v>
      </c>
      <c r="F1124" s="716">
        <v>3.7050000000000001</v>
      </c>
      <c r="G1124" s="741" t="s">
        <v>1244</v>
      </c>
      <c r="H1124" s="741"/>
    </row>
    <row r="1125" spans="2:8">
      <c r="B1125" s="2" t="s">
        <v>944</v>
      </c>
      <c r="C1125" s="2" t="s">
        <v>1927</v>
      </c>
      <c r="D1125" s="2">
        <v>2013</v>
      </c>
      <c r="E1125" s="715">
        <v>300006</v>
      </c>
      <c r="F1125" s="716">
        <v>54.37</v>
      </c>
      <c r="G1125" s="741" t="s">
        <v>1244</v>
      </c>
      <c r="H1125" s="741"/>
    </row>
    <row r="1126" spans="2:8">
      <c r="B1126" s="2" t="s">
        <v>944</v>
      </c>
      <c r="C1126" s="2" t="s">
        <v>1928</v>
      </c>
      <c r="D1126" s="2">
        <v>2013</v>
      </c>
      <c r="E1126" s="715">
        <v>957</v>
      </c>
      <c r="F1126" s="716">
        <v>1.3137000000000001</v>
      </c>
      <c r="G1126" s="741" t="s">
        <v>1244</v>
      </c>
      <c r="H1126" s="741"/>
    </row>
    <row r="1127" spans="2:8">
      <c r="B1127" s="2" t="s">
        <v>944</v>
      </c>
      <c r="C1127" s="2" t="s">
        <v>1929</v>
      </c>
      <c r="D1127" s="2">
        <v>2013</v>
      </c>
      <c r="E1127" s="715">
        <v>86608</v>
      </c>
      <c r="F1127" s="716">
        <v>21.7</v>
      </c>
      <c r="G1127" s="741" t="s">
        <v>1244</v>
      </c>
      <c r="H1127" s="741"/>
    </row>
    <row r="1128" spans="2:8">
      <c r="B1128" s="2" t="s">
        <v>944</v>
      </c>
      <c r="C1128" s="2" t="s">
        <v>1930</v>
      </c>
      <c r="D1128" s="2">
        <v>2013</v>
      </c>
      <c r="E1128" s="715">
        <v>10898</v>
      </c>
      <c r="F1128" s="716">
        <v>64.2</v>
      </c>
      <c r="G1128" s="741" t="s">
        <v>1244</v>
      </c>
      <c r="H1128" s="741"/>
    </row>
    <row r="1129" spans="2:8">
      <c r="B1129" s="2" t="s">
        <v>944</v>
      </c>
      <c r="C1129" s="2" t="s">
        <v>1931</v>
      </c>
      <c r="D1129" s="2">
        <v>2013</v>
      </c>
      <c r="E1129" s="715">
        <v>34771</v>
      </c>
      <c r="F1129" s="716">
        <v>7</v>
      </c>
      <c r="G1129" s="741" t="s">
        <v>1244</v>
      </c>
      <c r="H1129" s="741"/>
    </row>
    <row r="1130" spans="2:8">
      <c r="B1130" s="2" t="s">
        <v>944</v>
      </c>
      <c r="C1130" s="2" t="s">
        <v>1932</v>
      </c>
      <c r="D1130" s="2">
        <v>2013</v>
      </c>
      <c r="E1130" s="715">
        <v>11393</v>
      </c>
      <c r="F1130" s="716">
        <v>3.1</v>
      </c>
      <c r="G1130" s="741" t="s">
        <v>1244</v>
      </c>
      <c r="H1130" s="741"/>
    </row>
    <row r="1131" spans="2:8">
      <c r="B1131" s="2" t="s">
        <v>944</v>
      </c>
      <c r="C1131" s="2" t="s">
        <v>1933</v>
      </c>
      <c r="D1131" s="2">
        <v>2013</v>
      </c>
      <c r="E1131" s="715">
        <v>4014</v>
      </c>
      <c r="F1131" s="716">
        <v>5.6</v>
      </c>
      <c r="G1131" s="741" t="s">
        <v>1244</v>
      </c>
      <c r="H1131" s="741"/>
    </row>
    <row r="1132" spans="2:8">
      <c r="B1132" s="2" t="s">
        <v>944</v>
      </c>
      <c r="C1132" s="2" t="s">
        <v>1934</v>
      </c>
      <c r="D1132" s="2">
        <v>2013</v>
      </c>
      <c r="E1132" s="715">
        <v>17870</v>
      </c>
      <c r="F1132" s="716">
        <v>4.9000000000000004</v>
      </c>
      <c r="G1132" s="741" t="s">
        <v>1244</v>
      </c>
      <c r="H1132" s="741"/>
    </row>
    <row r="1133" spans="2:8">
      <c r="B1133" s="2" t="s">
        <v>944</v>
      </c>
      <c r="C1133" s="2" t="s">
        <v>1935</v>
      </c>
      <c r="D1133" s="2">
        <v>2013</v>
      </c>
      <c r="E1133" s="715">
        <v>18798</v>
      </c>
      <c r="F1133" s="716">
        <v>4.7</v>
      </c>
      <c r="G1133" s="741" t="s">
        <v>1244</v>
      </c>
      <c r="H1133" s="741"/>
    </row>
    <row r="1134" spans="2:8">
      <c r="B1134" s="2" t="s">
        <v>944</v>
      </c>
      <c r="C1134" s="2" t="s">
        <v>1936</v>
      </c>
      <c r="D1134" s="2">
        <v>2013</v>
      </c>
      <c r="E1134" s="715">
        <v>21201</v>
      </c>
      <c r="F1134" s="716">
        <v>0</v>
      </c>
      <c r="G1134" s="741" t="s">
        <v>1244</v>
      </c>
      <c r="H1134" s="741"/>
    </row>
    <row r="1135" spans="2:8">
      <c r="B1135" s="2" t="s">
        <v>944</v>
      </c>
      <c r="C1135" s="2" t="s">
        <v>1937</v>
      </c>
      <c r="D1135" s="2">
        <v>2013</v>
      </c>
      <c r="E1135" s="715">
        <v>1244</v>
      </c>
      <c r="F1135" s="716" t="s">
        <v>1938</v>
      </c>
      <c r="G1135" s="741" t="s">
        <v>1246</v>
      </c>
      <c r="H1135" s="741"/>
    </row>
    <row r="1136" spans="2:8">
      <c r="B1136" s="2" t="s">
        <v>944</v>
      </c>
      <c r="C1136" s="2" t="s">
        <v>1939</v>
      </c>
      <c r="D1136" s="2">
        <v>2013</v>
      </c>
      <c r="E1136" s="715">
        <v>80568</v>
      </c>
      <c r="F1136" s="716">
        <v>20.141999999999999</v>
      </c>
      <c r="G1136" s="741" t="s">
        <v>1246</v>
      </c>
      <c r="H1136" s="741"/>
    </row>
    <row r="1137" spans="2:8">
      <c r="B1137" s="2" t="s">
        <v>944</v>
      </c>
      <c r="C1137" s="2" t="s">
        <v>1940</v>
      </c>
      <c r="D1137" s="2">
        <v>2013</v>
      </c>
      <c r="E1137" s="715">
        <v>876000</v>
      </c>
      <c r="F1137" s="716">
        <v>100</v>
      </c>
      <c r="G1137" s="741" t="s">
        <v>1246</v>
      </c>
      <c r="H1137" s="741"/>
    </row>
    <row r="1138" spans="2:8">
      <c r="B1138" s="2" t="s">
        <v>944</v>
      </c>
      <c r="C1138" s="2" t="s">
        <v>1941</v>
      </c>
      <c r="D1138" s="2">
        <v>2013</v>
      </c>
      <c r="E1138" s="715">
        <v>28908</v>
      </c>
      <c r="F1138" s="716">
        <v>3.3</v>
      </c>
      <c r="G1138" s="741" t="s">
        <v>1246</v>
      </c>
      <c r="H1138" s="741"/>
    </row>
    <row r="1139" spans="2:8">
      <c r="B1139" s="2" t="s">
        <v>944</v>
      </c>
      <c r="C1139" s="2" t="s">
        <v>1942</v>
      </c>
      <c r="D1139" s="2">
        <v>2013</v>
      </c>
      <c r="E1139" s="715">
        <v>2220.46</v>
      </c>
      <c r="F1139" s="716">
        <v>0.86</v>
      </c>
      <c r="G1139" s="741" t="s">
        <v>936</v>
      </c>
      <c r="H1139" s="741"/>
    </row>
    <row r="1140" spans="2:8">
      <c r="B1140" s="2" t="s">
        <v>944</v>
      </c>
      <c r="C1140" s="2" t="s">
        <v>1943</v>
      </c>
      <c r="D1140" s="2">
        <v>2013</v>
      </c>
      <c r="E1140" s="715">
        <v>67703.399999999994</v>
      </c>
      <c r="F1140" s="716">
        <v>26.1</v>
      </c>
      <c r="G1140" s="741" t="s">
        <v>1243</v>
      </c>
      <c r="H1140" s="741"/>
    </row>
    <row r="1141" spans="2:8">
      <c r="B1141" s="2" t="s">
        <v>944</v>
      </c>
      <c r="C1141" s="2" t="s">
        <v>1944</v>
      </c>
      <c r="D1141" s="2">
        <v>2013</v>
      </c>
      <c r="E1141" s="715">
        <v>3753.6</v>
      </c>
      <c r="F1141" s="716">
        <v>0.78</v>
      </c>
      <c r="G1141" s="741" t="s">
        <v>1243</v>
      </c>
      <c r="H1141" s="741"/>
    </row>
    <row r="1142" spans="2:8">
      <c r="B1142" s="2" t="s">
        <v>1259</v>
      </c>
      <c r="C1142" s="2" t="s">
        <v>1945</v>
      </c>
      <c r="D1142" s="2">
        <v>2013</v>
      </c>
      <c r="E1142" s="715">
        <v>0</v>
      </c>
      <c r="F1142" s="716">
        <v>0</v>
      </c>
      <c r="G1142" s="741" t="s">
        <v>1244</v>
      </c>
      <c r="H1142" s="741"/>
    </row>
    <row r="1143" spans="2:8">
      <c r="B1143" s="2" t="s">
        <v>1259</v>
      </c>
      <c r="C1143" s="2" t="s">
        <v>1946</v>
      </c>
      <c r="D1143" s="2">
        <v>2013</v>
      </c>
      <c r="E1143" s="715">
        <v>0</v>
      </c>
      <c r="F1143" s="716">
        <v>0</v>
      </c>
      <c r="G1143" s="741" t="s">
        <v>1244</v>
      </c>
      <c r="H1143" s="741"/>
    </row>
    <row r="1144" spans="2:8">
      <c r="B1144" s="2" t="s">
        <v>1251</v>
      </c>
      <c r="C1144" s="2" t="s">
        <v>1947</v>
      </c>
      <c r="D1144" s="2">
        <v>2013</v>
      </c>
      <c r="E1144" s="715">
        <v>50523.477800000001</v>
      </c>
      <c r="F1144" s="716">
        <v>8.2194000000000003</v>
      </c>
      <c r="G1144" s="741" t="s">
        <v>1244</v>
      </c>
      <c r="H1144" s="741"/>
    </row>
    <row r="1145" spans="2:8">
      <c r="B1145" s="2" t="s">
        <v>1251</v>
      </c>
      <c r="C1145" s="2" t="s">
        <v>1947</v>
      </c>
      <c r="D1145" s="2">
        <v>2013</v>
      </c>
      <c r="E1145" s="715">
        <v>0</v>
      </c>
      <c r="F1145" s="716">
        <v>0</v>
      </c>
      <c r="G1145" s="741" t="s">
        <v>1244</v>
      </c>
      <c r="H1145" s="741"/>
    </row>
    <row r="1146" spans="2:8">
      <c r="B1146" s="2" t="s">
        <v>1251</v>
      </c>
      <c r="C1146" s="2" t="s">
        <v>1947</v>
      </c>
      <c r="D1146" s="2">
        <v>2013</v>
      </c>
      <c r="E1146" s="715">
        <v>78560.02</v>
      </c>
      <c r="F1146" s="716">
        <v>12.7806</v>
      </c>
      <c r="G1146" s="741" t="s">
        <v>1246</v>
      </c>
      <c r="H1146" s="741"/>
    </row>
    <row r="1147" spans="2:8">
      <c r="B1147" s="2" t="s">
        <v>1251</v>
      </c>
      <c r="C1147" s="2" t="s">
        <v>1947</v>
      </c>
      <c r="D1147" s="2">
        <v>2013</v>
      </c>
      <c r="E1147" s="715">
        <v>0</v>
      </c>
      <c r="F1147" s="716">
        <v>0</v>
      </c>
      <c r="G1147" s="741" t="s">
        <v>1246</v>
      </c>
      <c r="H1147" s="741"/>
    </row>
    <row r="1148" spans="2:8">
      <c r="B1148" s="2" t="s">
        <v>1251</v>
      </c>
      <c r="C1148" s="2" t="s">
        <v>1947</v>
      </c>
      <c r="D1148" s="2">
        <v>2013</v>
      </c>
      <c r="E1148" s="715">
        <v>0</v>
      </c>
      <c r="F1148" s="716">
        <v>0</v>
      </c>
      <c r="G1148" s="741" t="s">
        <v>1246</v>
      </c>
      <c r="H1148" s="741"/>
    </row>
    <row r="1149" spans="2:8">
      <c r="B1149" s="2" t="s">
        <v>1251</v>
      </c>
      <c r="C1149" s="2" t="s">
        <v>1947</v>
      </c>
      <c r="D1149" s="2">
        <v>2013</v>
      </c>
      <c r="E1149" s="715">
        <v>0</v>
      </c>
      <c r="F1149" s="716">
        <v>0</v>
      </c>
      <c r="G1149" s="741" t="s">
        <v>1246</v>
      </c>
      <c r="H1149" s="741"/>
    </row>
    <row r="1150" spans="2:8">
      <c r="B1150" s="2" t="s">
        <v>1251</v>
      </c>
      <c r="C1150" s="2" t="s">
        <v>1947</v>
      </c>
      <c r="D1150" s="2">
        <v>2013</v>
      </c>
      <c r="E1150" s="715">
        <v>0</v>
      </c>
      <c r="F1150" s="716">
        <v>0</v>
      </c>
      <c r="G1150" s="741" t="s">
        <v>1244</v>
      </c>
      <c r="H1150" s="741"/>
    </row>
    <row r="1151" spans="2:8">
      <c r="B1151" s="2" t="s">
        <v>1251</v>
      </c>
      <c r="C1151" s="2" t="s">
        <v>1948</v>
      </c>
      <c r="D1151" s="2">
        <v>2013</v>
      </c>
      <c r="E1151" s="715">
        <v>0</v>
      </c>
      <c r="F1151" s="716">
        <v>0</v>
      </c>
      <c r="G1151" s="741" t="s">
        <v>1244</v>
      </c>
      <c r="H1151" s="741"/>
    </row>
    <row r="1152" spans="2:8">
      <c r="B1152" s="2" t="s">
        <v>1251</v>
      </c>
      <c r="C1152" s="2" t="s">
        <v>1948</v>
      </c>
      <c r="D1152" s="2">
        <v>2013</v>
      </c>
      <c r="E1152" s="715">
        <v>0</v>
      </c>
      <c r="F1152" s="716">
        <v>0</v>
      </c>
      <c r="G1152" s="741" t="s">
        <v>1244</v>
      </c>
      <c r="H1152" s="741"/>
    </row>
    <row r="1153" spans="2:8">
      <c r="B1153" s="2" t="s">
        <v>1251</v>
      </c>
      <c r="C1153" s="2" t="s">
        <v>1948</v>
      </c>
      <c r="D1153" s="2">
        <v>2013</v>
      </c>
      <c r="E1153" s="715">
        <v>0</v>
      </c>
      <c r="F1153" s="716">
        <v>0</v>
      </c>
      <c r="G1153" s="741" t="s">
        <v>1244</v>
      </c>
      <c r="H1153" s="741"/>
    </row>
    <row r="1154" spans="2:8">
      <c r="B1154" s="2" t="s">
        <v>1251</v>
      </c>
      <c r="C1154" s="2" t="s">
        <v>1948</v>
      </c>
      <c r="D1154" s="2">
        <v>2013</v>
      </c>
      <c r="E1154" s="715">
        <v>0</v>
      </c>
      <c r="F1154" s="716">
        <v>0</v>
      </c>
      <c r="G1154" s="741" t="s">
        <v>1244</v>
      </c>
      <c r="H1154" s="741"/>
    </row>
    <row r="1155" spans="2:8">
      <c r="B1155" s="2" t="s">
        <v>1259</v>
      </c>
      <c r="C1155" s="2" t="s">
        <v>1949</v>
      </c>
      <c r="D1155" s="2">
        <v>2017</v>
      </c>
      <c r="E1155" s="715">
        <v>65333.669668554678</v>
      </c>
      <c r="F1155" s="716">
        <v>2.9020556650926546</v>
      </c>
      <c r="G1155" s="741" t="s">
        <v>1244</v>
      </c>
      <c r="H1155" s="741"/>
    </row>
    <row r="1156" spans="2:8">
      <c r="B1156" s="2" t="s">
        <v>1259</v>
      </c>
      <c r="C1156" s="2" t="s">
        <v>1950</v>
      </c>
      <c r="D1156" s="2">
        <v>2017</v>
      </c>
      <c r="E1156" s="715">
        <v>65333.669668554678</v>
      </c>
      <c r="F1156" s="716">
        <v>2.9020556650926546</v>
      </c>
      <c r="G1156" s="741" t="s">
        <v>1244</v>
      </c>
      <c r="H1156" s="741"/>
    </row>
    <row r="1157" spans="2:8">
      <c r="B1157" s="2" t="s">
        <v>1259</v>
      </c>
      <c r="C1157" s="2" t="s">
        <v>1951</v>
      </c>
      <c r="D1157" s="2">
        <v>2017</v>
      </c>
      <c r="E1157" s="715">
        <v>65333.669668554678</v>
      </c>
      <c r="F1157" s="716">
        <v>2.9020556650926546</v>
      </c>
      <c r="G1157" s="741" t="s">
        <v>1244</v>
      </c>
      <c r="H1157" s="741"/>
    </row>
    <row r="1158" spans="2:8">
      <c r="B1158" s="2" t="s">
        <v>1259</v>
      </c>
      <c r="C1158" s="2" t="s">
        <v>1952</v>
      </c>
      <c r="D1158" s="2">
        <v>2017</v>
      </c>
      <c r="E1158" s="715">
        <v>65333.669668554678</v>
      </c>
      <c r="F1158" s="716">
        <v>2.9020556650926546</v>
      </c>
      <c r="G1158" s="741" t="s">
        <v>1244</v>
      </c>
      <c r="H1158" s="741"/>
    </row>
    <row r="1159" spans="2:8">
      <c r="B1159" s="2" t="s">
        <v>1259</v>
      </c>
      <c r="C1159" s="2" t="s">
        <v>1953</v>
      </c>
      <c r="D1159" s="2">
        <v>2017</v>
      </c>
      <c r="E1159" s="715">
        <v>65333.669668554678</v>
      </c>
      <c r="F1159" s="716">
        <v>2.9020556650926546</v>
      </c>
      <c r="G1159" s="741" t="s">
        <v>1246</v>
      </c>
      <c r="H1159" s="741"/>
    </row>
    <row r="1160" spans="2:8">
      <c r="B1160" s="2" t="s">
        <v>1259</v>
      </c>
      <c r="C1160" s="2" t="s">
        <v>1954</v>
      </c>
      <c r="D1160" s="2">
        <v>2017</v>
      </c>
      <c r="E1160" s="715">
        <v>65333.669668554678</v>
      </c>
      <c r="F1160" s="716">
        <v>2.9020556650926546</v>
      </c>
      <c r="G1160" s="741" t="s">
        <v>1244</v>
      </c>
      <c r="H1160" s="741"/>
    </row>
    <row r="1161" spans="2:8">
      <c r="B1161" s="2" t="s">
        <v>1259</v>
      </c>
      <c r="C1161" s="2" t="s">
        <v>1955</v>
      </c>
      <c r="D1161" s="2">
        <v>2017</v>
      </c>
      <c r="E1161" s="715">
        <v>65333.669668554678</v>
      </c>
      <c r="F1161" s="716">
        <v>2.9020556650926546</v>
      </c>
      <c r="G1161" s="741" t="s">
        <v>1244</v>
      </c>
      <c r="H1161" s="741"/>
    </row>
    <row r="1162" spans="2:8">
      <c r="B1162" s="2" t="s">
        <v>1259</v>
      </c>
      <c r="C1162" s="2" t="s">
        <v>1956</v>
      </c>
      <c r="D1162" s="2">
        <v>2017</v>
      </c>
      <c r="E1162" s="715">
        <v>65333.669668554678</v>
      </c>
      <c r="F1162" s="716">
        <v>2.9020556650926546</v>
      </c>
      <c r="G1162" s="741" t="s">
        <v>1244</v>
      </c>
      <c r="H1162" s="741"/>
    </row>
    <row r="1163" spans="2:8">
      <c r="B1163" s="2" t="s">
        <v>1259</v>
      </c>
      <c r="C1163" s="2" t="s">
        <v>1957</v>
      </c>
      <c r="D1163" s="2">
        <v>2017</v>
      </c>
      <c r="E1163" s="715">
        <v>65333.669668554678</v>
      </c>
      <c r="F1163" s="716">
        <v>2.9020556650926546</v>
      </c>
      <c r="G1163" s="741" t="s">
        <v>1244</v>
      </c>
      <c r="H1163" s="741"/>
    </row>
    <row r="1164" spans="2:8">
      <c r="B1164" s="2" t="s">
        <v>1259</v>
      </c>
      <c r="C1164" s="2" t="s">
        <v>1958</v>
      </c>
      <c r="D1164" s="2">
        <v>2017</v>
      </c>
      <c r="E1164" s="715">
        <v>65333.669668554678</v>
      </c>
      <c r="F1164" s="716">
        <v>2.9020556650926546</v>
      </c>
      <c r="G1164" s="741" t="s">
        <v>1243</v>
      </c>
      <c r="H1164" s="741"/>
    </row>
    <row r="1165" spans="2:8">
      <c r="B1165" s="2" t="s">
        <v>1259</v>
      </c>
      <c r="C1165" s="2" t="s">
        <v>1959</v>
      </c>
      <c r="D1165" s="2">
        <v>2017</v>
      </c>
      <c r="E1165" s="715">
        <v>65333.669668554678</v>
      </c>
      <c r="F1165" s="716">
        <v>2.9020556650926546</v>
      </c>
      <c r="G1165" s="741" t="s">
        <v>1243</v>
      </c>
      <c r="H1165" s="741"/>
    </row>
    <row r="1166" spans="2:8">
      <c r="B1166" s="2" t="s">
        <v>1251</v>
      </c>
      <c r="C1166" s="2" t="s">
        <v>1960</v>
      </c>
      <c r="D1166" s="2">
        <v>2017</v>
      </c>
      <c r="E1166" s="715">
        <v>4568.8011899062913</v>
      </c>
      <c r="F1166" s="716">
        <v>0</v>
      </c>
      <c r="G1166" s="741" t="s">
        <v>1244</v>
      </c>
      <c r="H1166" s="741"/>
    </row>
    <row r="1167" spans="2:8">
      <c r="B1167" s="2" t="s">
        <v>1251</v>
      </c>
      <c r="C1167" s="2" t="s">
        <v>1961</v>
      </c>
      <c r="D1167" s="2">
        <v>2017</v>
      </c>
      <c r="E1167" s="715">
        <v>4483.5654043975428</v>
      </c>
      <c r="F1167" s="716">
        <v>0</v>
      </c>
      <c r="G1167" s="741" t="s">
        <v>1244</v>
      </c>
      <c r="H1167" s="741"/>
    </row>
    <row r="1168" spans="2:8">
      <c r="B1168" s="2" t="s">
        <v>1251</v>
      </c>
      <c r="C1168" s="2" t="s">
        <v>1962</v>
      </c>
      <c r="D1168" s="2">
        <v>2017</v>
      </c>
      <c r="E1168" s="715">
        <v>1467568.5690651885</v>
      </c>
      <c r="F1168" s="716">
        <v>252.32646924132737</v>
      </c>
      <c r="G1168" s="741" t="s">
        <v>1246</v>
      </c>
      <c r="H1168" s="741"/>
    </row>
    <row r="1169" spans="2:8">
      <c r="B1169" s="2" t="s">
        <v>1251</v>
      </c>
      <c r="C1169" s="2" t="s">
        <v>1963</v>
      </c>
      <c r="D1169" s="2">
        <v>2017</v>
      </c>
      <c r="E1169" s="715">
        <v>198024.55565808102</v>
      </c>
      <c r="F1169" s="716">
        <v>22.392248698769787</v>
      </c>
      <c r="G1169" s="741" t="s">
        <v>1246</v>
      </c>
      <c r="H1169" s="741"/>
    </row>
    <row r="1170" spans="2:8">
      <c r="B1170" s="2" t="s">
        <v>1281</v>
      </c>
      <c r="C1170" s="2" t="s">
        <v>1964</v>
      </c>
      <c r="D1170" s="2">
        <v>2017</v>
      </c>
      <c r="E1170" s="715">
        <v>157853.68293866102</v>
      </c>
      <c r="F1170" s="716">
        <v>0</v>
      </c>
      <c r="G1170" s="741" t="s">
        <v>1244</v>
      </c>
      <c r="H1170" s="741"/>
    </row>
    <row r="1171" spans="2:8">
      <c r="B1171" s="2" t="s">
        <v>1253</v>
      </c>
      <c r="C1171" s="2" t="s">
        <v>1965</v>
      </c>
      <c r="D1171" s="2">
        <v>2017</v>
      </c>
      <c r="E1171" s="715">
        <v>2461.0640857609797</v>
      </c>
      <c r="F1171" s="716">
        <v>2.1175290797723569</v>
      </c>
      <c r="G1171" s="741" t="s">
        <v>1244</v>
      </c>
      <c r="H1171" s="741"/>
    </row>
    <row r="1172" spans="2:8">
      <c r="B1172" s="2" t="s">
        <v>944</v>
      </c>
      <c r="C1172" s="2" t="s">
        <v>1966</v>
      </c>
      <c r="D1172" s="2">
        <v>2017</v>
      </c>
      <c r="E1172" s="715">
        <v>620.90916672214132</v>
      </c>
      <c r="F1172" s="716">
        <v>0</v>
      </c>
      <c r="G1172" s="741" t="s">
        <v>1244</v>
      </c>
      <c r="H1172" s="741"/>
    </row>
    <row r="1173" spans="2:8">
      <c r="B1173" s="2" t="s">
        <v>944</v>
      </c>
      <c r="C1173" s="2" t="s">
        <v>1967</v>
      </c>
      <c r="D1173" s="2">
        <v>2017</v>
      </c>
      <c r="E1173" s="715">
        <v>78370.49929205919</v>
      </c>
      <c r="F1173" s="716">
        <v>18.990203010210404</v>
      </c>
      <c r="G1173" s="741" t="s">
        <v>1244</v>
      </c>
      <c r="H1173" s="741"/>
    </row>
    <row r="1174" spans="2:8">
      <c r="B1174" s="2" t="s">
        <v>944</v>
      </c>
      <c r="C1174" s="2" t="s">
        <v>1968</v>
      </c>
      <c r="D1174" s="2">
        <v>2017</v>
      </c>
      <c r="E1174" s="715">
        <v>167542.2295113079</v>
      </c>
      <c r="F1174" s="716">
        <v>44.452512347502882</v>
      </c>
      <c r="G1174" s="741" t="s">
        <v>1244</v>
      </c>
      <c r="H1174" s="741"/>
    </row>
    <row r="1175" spans="2:8">
      <c r="B1175" s="2" t="s">
        <v>944</v>
      </c>
      <c r="C1175" s="2" t="s">
        <v>1969</v>
      </c>
      <c r="D1175" s="2">
        <v>2017</v>
      </c>
      <c r="E1175" s="715">
        <v>15017.248465647188</v>
      </c>
      <c r="F1175" s="716">
        <v>9.0429538143859052</v>
      </c>
      <c r="G1175" s="741" t="s">
        <v>1244</v>
      </c>
      <c r="H1175" s="741"/>
    </row>
    <row r="1176" spans="2:8">
      <c r="B1176" s="2" t="s">
        <v>944</v>
      </c>
      <c r="C1176" s="2" t="s">
        <v>1970</v>
      </c>
      <c r="D1176" s="2">
        <v>2017</v>
      </c>
      <c r="E1176" s="715">
        <v>155210.76145527395</v>
      </c>
      <c r="F1176" s="716">
        <v>0</v>
      </c>
      <c r="G1176" s="741" t="s">
        <v>1246</v>
      </c>
      <c r="H1176" s="741"/>
    </row>
    <row r="1177" spans="2:8">
      <c r="B1177" s="2" t="s">
        <v>944</v>
      </c>
      <c r="C1177" s="2" t="s">
        <v>1971</v>
      </c>
      <c r="D1177" s="2">
        <v>2017</v>
      </c>
      <c r="E1177" s="715">
        <v>119775.40386983039</v>
      </c>
      <c r="F1177" s="716">
        <v>26.361094758161599</v>
      </c>
      <c r="G1177" s="741" t="s">
        <v>1244</v>
      </c>
      <c r="H1177" s="741"/>
    </row>
    <row r="1178" spans="2:8">
      <c r="B1178" s="2" t="s">
        <v>944</v>
      </c>
      <c r="C1178" s="2" t="s">
        <v>1972</v>
      </c>
      <c r="D1178" s="2">
        <v>2017</v>
      </c>
      <c r="E1178" s="715">
        <v>4406.7188620144043</v>
      </c>
      <c r="F1178" s="716">
        <v>0</v>
      </c>
      <c r="G1178" s="741" t="s">
        <v>1246</v>
      </c>
      <c r="H1178" s="741"/>
    </row>
    <row r="1179" spans="2:8">
      <c r="B1179" s="2" t="s">
        <v>944</v>
      </c>
      <c r="C1179" s="2" t="s">
        <v>1973</v>
      </c>
      <c r="D1179" s="2">
        <v>2017</v>
      </c>
      <c r="E1179" s="715">
        <v>35958.330046317395</v>
      </c>
      <c r="F1179" s="716">
        <v>3.9364405811953045</v>
      </c>
      <c r="G1179" s="741" t="s">
        <v>1244</v>
      </c>
      <c r="H1179" s="741"/>
    </row>
    <row r="1180" spans="2:8">
      <c r="B1180" s="2" t="s">
        <v>944</v>
      </c>
      <c r="C1180" s="2" t="s">
        <v>1974</v>
      </c>
      <c r="D1180" s="2">
        <v>2017</v>
      </c>
      <c r="E1180" s="715">
        <v>3506.5104275660997</v>
      </c>
      <c r="F1180" s="716">
        <v>0</v>
      </c>
      <c r="G1180" s="741" t="s">
        <v>1246</v>
      </c>
      <c r="H1180" s="741"/>
    </row>
    <row r="1181" spans="2:8">
      <c r="B1181" s="2" t="s">
        <v>944</v>
      </c>
      <c r="C1181" s="2" t="s">
        <v>1975</v>
      </c>
      <c r="D1181" s="2">
        <v>2017</v>
      </c>
      <c r="E1181" s="715">
        <v>2839.6280763111977</v>
      </c>
      <c r="F1181" s="716">
        <v>0</v>
      </c>
      <c r="G1181" s="741" t="s">
        <v>1246</v>
      </c>
      <c r="H1181" s="741"/>
    </row>
    <row r="1182" spans="2:8">
      <c r="B1182" s="2" t="s">
        <v>944</v>
      </c>
      <c r="C1182" s="2" t="s">
        <v>1976</v>
      </c>
      <c r="D1182" s="2">
        <v>2017</v>
      </c>
      <c r="E1182" s="715">
        <v>1873.2278452122819</v>
      </c>
      <c r="F1182" s="716">
        <v>0</v>
      </c>
      <c r="G1182" s="741" t="s">
        <v>1246</v>
      </c>
      <c r="H1182" s="741"/>
    </row>
    <row r="1183" spans="2:8">
      <c r="B1183" s="2" t="s">
        <v>944</v>
      </c>
      <c r="C1183" s="2" t="s">
        <v>1977</v>
      </c>
      <c r="D1183" s="2">
        <v>2017</v>
      </c>
      <c r="E1183" s="715">
        <v>4170.0831889884712</v>
      </c>
      <c r="F1183" s="716">
        <v>0</v>
      </c>
      <c r="G1183" s="741" t="s">
        <v>1246</v>
      </c>
      <c r="H1183" s="741"/>
    </row>
    <row r="1184" spans="2:8">
      <c r="B1184" s="2" t="s">
        <v>944</v>
      </c>
      <c r="C1184" s="2" t="s">
        <v>1978</v>
      </c>
      <c r="D1184" s="2">
        <v>2017</v>
      </c>
      <c r="E1184" s="715">
        <v>101001.75736720499</v>
      </c>
      <c r="F1184" s="716">
        <v>0</v>
      </c>
      <c r="G1184" s="741" t="s">
        <v>1244</v>
      </c>
      <c r="H1184" s="741"/>
    </row>
    <row r="1185" spans="2:8">
      <c r="B1185" s="2" t="s">
        <v>944</v>
      </c>
      <c r="C1185" s="2" t="s">
        <v>1979</v>
      </c>
      <c r="D1185" s="2">
        <v>2017</v>
      </c>
      <c r="E1185" s="715">
        <v>43658.983795501503</v>
      </c>
      <c r="F1185" s="716">
        <v>11.809321743585912</v>
      </c>
      <c r="G1185" s="741" t="s">
        <v>1246</v>
      </c>
      <c r="H1185" s="741"/>
    </row>
    <row r="1186" spans="2:8">
      <c r="B1186" s="2" t="s">
        <v>944</v>
      </c>
      <c r="C1186" s="2" t="s">
        <v>1980</v>
      </c>
      <c r="D1186" s="2">
        <v>2017</v>
      </c>
      <c r="E1186" s="715">
        <v>38760.349095002704</v>
      </c>
      <c r="F1186" s="716">
        <v>4.0822346767951299</v>
      </c>
      <c r="G1186" s="741" t="s">
        <v>1246</v>
      </c>
      <c r="H1186" s="741"/>
    </row>
    <row r="1187" spans="2:8">
      <c r="B1187" s="2" t="s">
        <v>944</v>
      </c>
      <c r="C1187" s="2" t="s">
        <v>1981</v>
      </c>
      <c r="D1187" s="2">
        <v>2017</v>
      </c>
      <c r="E1187" s="715">
        <v>9441.3000111581805</v>
      </c>
      <c r="F1187" s="716">
        <v>2.6981161959822395</v>
      </c>
      <c r="G1187" s="741" t="s">
        <v>1246</v>
      </c>
      <c r="H1187" s="741"/>
    </row>
    <row r="1188" spans="2:8">
      <c r="B1188" s="2" t="s">
        <v>1257</v>
      </c>
      <c r="C1188" s="2" t="s">
        <v>1982</v>
      </c>
      <c r="D1188" s="2">
        <v>2017</v>
      </c>
      <c r="E1188" s="715">
        <v>4050886.3029331379</v>
      </c>
      <c r="F1188" s="716">
        <v>11.841743126500315</v>
      </c>
      <c r="G1188" s="741" t="s">
        <v>1248</v>
      </c>
      <c r="H1188" s="741"/>
    </row>
    <row r="1189" spans="2:8">
      <c r="B1189" s="2" t="s">
        <v>944</v>
      </c>
      <c r="C1189" s="2" t="s">
        <v>1983</v>
      </c>
      <c r="D1189" s="2">
        <v>2017</v>
      </c>
      <c r="E1189" s="715">
        <v>93477.751644668009</v>
      </c>
      <c r="F1189" s="716">
        <v>10.900464601223298</v>
      </c>
      <c r="G1189" s="741" t="s">
        <v>1246</v>
      </c>
      <c r="H1189" s="741"/>
    </row>
    <row r="1190" spans="2:8">
      <c r="B1190" s="2" t="s">
        <v>944</v>
      </c>
      <c r="C1190" s="2" t="s">
        <v>1984</v>
      </c>
      <c r="D1190" s="2">
        <v>2017</v>
      </c>
      <c r="E1190" s="715">
        <v>67239.611819614496</v>
      </c>
      <c r="F1190" s="716">
        <v>16.174882956653924</v>
      </c>
      <c r="G1190" s="741" t="s">
        <v>1244</v>
      </c>
      <c r="H1190" s="741"/>
    </row>
    <row r="1191" spans="2:8">
      <c r="B1191" s="2" t="s">
        <v>944</v>
      </c>
      <c r="C1191" s="2" t="s">
        <v>1985</v>
      </c>
      <c r="D1191" s="2">
        <v>2017</v>
      </c>
      <c r="E1191" s="715">
        <v>62731.481190382823</v>
      </c>
      <c r="F1191" s="716">
        <v>0</v>
      </c>
      <c r="G1191" s="741" t="s">
        <v>1243</v>
      </c>
      <c r="H1191" s="741"/>
    </row>
    <row r="1192" spans="2:8">
      <c r="B1192" s="2" t="s">
        <v>944</v>
      </c>
      <c r="C1192" s="2" t="s">
        <v>1986</v>
      </c>
      <c r="D1192" s="2">
        <v>2017</v>
      </c>
      <c r="E1192" s="715">
        <v>2064.1911785492935</v>
      </c>
      <c r="F1192" s="716">
        <v>0</v>
      </c>
      <c r="G1192" s="741" t="s">
        <v>1243</v>
      </c>
      <c r="H1192" s="741"/>
    </row>
    <row r="1193" spans="2:8">
      <c r="B1193" s="2" t="s">
        <v>944</v>
      </c>
      <c r="C1193" s="2" t="s">
        <v>1987</v>
      </c>
      <c r="D1193" s="2">
        <v>2017</v>
      </c>
      <c r="E1193" s="715">
        <v>2032.91555463188</v>
      </c>
      <c r="F1193" s="716">
        <v>0</v>
      </c>
      <c r="G1193" s="741" t="s">
        <v>1244</v>
      </c>
      <c r="H1193" s="741"/>
    </row>
    <row r="1194" spans="2:8">
      <c r="B1194" s="2" t="s">
        <v>944</v>
      </c>
      <c r="C1194" s="2" t="s">
        <v>1988</v>
      </c>
      <c r="D1194" s="2">
        <v>2017</v>
      </c>
      <c r="E1194" s="715">
        <v>1355.2770364212533</v>
      </c>
      <c r="F1194" s="716">
        <v>0</v>
      </c>
      <c r="G1194" s="741" t="s">
        <v>1243</v>
      </c>
      <c r="H1194" s="741"/>
    </row>
    <row r="1195" spans="2:8">
      <c r="B1195" s="2" t="s">
        <v>944</v>
      </c>
      <c r="C1195" s="2" t="s">
        <v>1989</v>
      </c>
      <c r="D1195" s="2">
        <v>2017</v>
      </c>
      <c r="E1195" s="715">
        <v>38098.007089801366</v>
      </c>
      <c r="F1195" s="716">
        <v>6.3382776348578957</v>
      </c>
      <c r="G1195" s="741" t="s">
        <v>1243</v>
      </c>
      <c r="H1195" s="741"/>
    </row>
    <row r="1196" spans="2:8">
      <c r="B1196" s="2" t="s">
        <v>944</v>
      </c>
      <c r="C1196" s="2" t="s">
        <v>1990</v>
      </c>
      <c r="D1196" s="2">
        <v>2017</v>
      </c>
      <c r="E1196" s="715">
        <v>20212.183638428487</v>
      </c>
      <c r="F1196" s="716">
        <v>8.7008469807450197</v>
      </c>
      <c r="G1196" s="741" t="s">
        <v>1243</v>
      </c>
      <c r="H1196" s="741"/>
    </row>
    <row r="1197" spans="2:8">
      <c r="B1197" s="2" t="s">
        <v>944</v>
      </c>
      <c r="C1197" s="2" t="s">
        <v>1991</v>
      </c>
      <c r="D1197" s="2">
        <v>2017</v>
      </c>
      <c r="E1197" s="715">
        <v>23800.741858136105</v>
      </c>
      <c r="F1197" s="716">
        <v>4.0962380886340783</v>
      </c>
      <c r="G1197" s="741" t="s">
        <v>1243</v>
      </c>
      <c r="H1197" s="741"/>
    </row>
    <row r="1198" spans="2:8">
      <c r="B1198" s="2" t="s">
        <v>944</v>
      </c>
      <c r="C1198" s="2" t="s">
        <v>1992</v>
      </c>
      <c r="D1198" s="2">
        <v>2017</v>
      </c>
      <c r="E1198" s="715">
        <v>31810.218424502065</v>
      </c>
      <c r="F1198" s="716">
        <v>13.362015006144137</v>
      </c>
      <c r="G1198" s="741" t="s">
        <v>1244</v>
      </c>
      <c r="H1198" s="741"/>
    </row>
    <row r="1199" spans="2:8">
      <c r="B1199" s="2" t="s">
        <v>944</v>
      </c>
      <c r="C1199" s="2" t="s">
        <v>1993</v>
      </c>
      <c r="D1199" s="2">
        <v>2017</v>
      </c>
      <c r="E1199" s="715">
        <v>180199.81837167838</v>
      </c>
      <c r="F1199" s="716">
        <v>25.740989121230065</v>
      </c>
      <c r="G1199" s="741" t="s">
        <v>1246</v>
      </c>
      <c r="H1199" s="741"/>
    </row>
    <row r="1200" spans="2:8">
      <c r="B1200" s="2" t="s">
        <v>944</v>
      </c>
      <c r="C1200" s="2" t="s">
        <v>1994</v>
      </c>
      <c r="D1200" s="2">
        <v>2017</v>
      </c>
      <c r="E1200" s="715">
        <v>101582.84966216526</v>
      </c>
      <c r="F1200" s="716">
        <v>14.501906135989138</v>
      </c>
      <c r="G1200" s="741" t="s">
        <v>1246</v>
      </c>
      <c r="H1200" s="741"/>
    </row>
    <row r="1201" spans="2:8">
      <c r="B1201" s="2" t="s">
        <v>944</v>
      </c>
      <c r="C1201" s="2" t="s">
        <v>1995</v>
      </c>
      <c r="D1201" s="2">
        <v>2017</v>
      </c>
      <c r="E1201" s="715">
        <v>13568.298065113666</v>
      </c>
      <c r="F1201" s="716">
        <v>5.2826570954523335</v>
      </c>
      <c r="G1201" s="741" t="s">
        <v>1244</v>
      </c>
      <c r="H1201" s="741"/>
    </row>
    <row r="1202" spans="2:8">
      <c r="B1202" s="2" t="s">
        <v>944</v>
      </c>
      <c r="C1202" s="2" t="s">
        <v>1996</v>
      </c>
      <c r="D1202" s="2">
        <v>2017</v>
      </c>
      <c r="E1202" s="715">
        <v>11596.80277318699</v>
      </c>
      <c r="F1202" s="716">
        <v>0</v>
      </c>
      <c r="G1202" s="741" t="s">
        <v>1243</v>
      </c>
      <c r="H1202" s="741"/>
    </row>
    <row r="1203" spans="2:8">
      <c r="B1203" s="2" t="s">
        <v>944</v>
      </c>
      <c r="C1203" s="2" t="s">
        <v>1997</v>
      </c>
      <c r="D1203" s="2">
        <v>2017</v>
      </c>
      <c r="E1203" s="715">
        <v>7731.2018487913265</v>
      </c>
      <c r="F1203" s="716">
        <v>0</v>
      </c>
      <c r="G1203" s="741" t="s">
        <v>1243</v>
      </c>
      <c r="H1203" s="741"/>
    </row>
    <row r="1204" spans="2:8">
      <c r="B1204" s="2" t="s">
        <v>944</v>
      </c>
      <c r="C1204" s="2" t="s">
        <v>1998</v>
      </c>
      <c r="D1204" s="2">
        <v>2017</v>
      </c>
      <c r="E1204" s="715">
        <v>88002.340689169709</v>
      </c>
      <c r="F1204" s="716">
        <v>12.920187589806597</v>
      </c>
      <c r="G1204" s="741" t="s">
        <v>1244</v>
      </c>
      <c r="H1204" s="741"/>
    </row>
    <row r="1205" spans="2:8">
      <c r="B1205" s="2" t="s">
        <v>944</v>
      </c>
      <c r="C1205" s="2" t="s">
        <v>1999</v>
      </c>
      <c r="D1205" s="2">
        <v>2017</v>
      </c>
      <c r="E1205" s="715">
        <v>57090.943561008971</v>
      </c>
      <c r="F1205" s="716">
        <v>7.1907541038768237</v>
      </c>
      <c r="G1205" s="741" t="s">
        <v>1244</v>
      </c>
      <c r="H1205" s="741"/>
    </row>
    <row r="1206" spans="2:8">
      <c r="B1206" s="2" t="s">
        <v>944</v>
      </c>
      <c r="C1206" s="2" t="s">
        <v>2000</v>
      </c>
      <c r="D1206" s="2">
        <v>2017</v>
      </c>
      <c r="E1206" s="715">
        <v>45234.675586715231</v>
      </c>
      <c r="F1206" s="716">
        <v>6.9887519602537989</v>
      </c>
      <c r="G1206" s="741" t="s">
        <v>1244</v>
      </c>
      <c r="H1206" s="741"/>
    </row>
    <row r="1207" spans="2:8">
      <c r="B1207" s="2" t="s">
        <v>944</v>
      </c>
      <c r="C1207" s="2" t="s">
        <v>2001</v>
      </c>
      <c r="D1207" s="2">
        <v>2017</v>
      </c>
      <c r="E1207" s="715">
        <v>85499.40194023402</v>
      </c>
      <c r="F1207" s="716">
        <v>28.803482519895848</v>
      </c>
      <c r="G1207" s="741" t="s">
        <v>1244</v>
      </c>
      <c r="H1207" s="741"/>
    </row>
    <row r="1208" spans="2:8">
      <c r="B1208" s="2" t="s">
        <v>944</v>
      </c>
      <c r="C1208" s="2" t="s">
        <v>2002</v>
      </c>
      <c r="D1208" s="2">
        <v>2017</v>
      </c>
      <c r="E1208" s="715">
        <v>9177.6580850987957</v>
      </c>
      <c r="F1208" s="716">
        <v>0</v>
      </c>
      <c r="G1208" s="741" t="s">
        <v>1244</v>
      </c>
      <c r="H1208" s="741"/>
    </row>
    <row r="1209" spans="2:8">
      <c r="B1209" s="2" t="s">
        <v>944</v>
      </c>
      <c r="C1209" s="2" t="s">
        <v>2003</v>
      </c>
      <c r="D1209" s="2">
        <v>2017</v>
      </c>
      <c r="E1209" s="715">
        <v>18284.589327357255</v>
      </c>
      <c r="F1209" s="716">
        <v>3.6976111116139596</v>
      </c>
      <c r="G1209" s="741" t="s">
        <v>1244</v>
      </c>
      <c r="H1209" s="741"/>
    </row>
    <row r="1210" spans="2:8">
      <c r="B1210" s="2" t="s">
        <v>944</v>
      </c>
      <c r="C1210" s="2" t="s">
        <v>2004</v>
      </c>
      <c r="D1210" s="2">
        <v>2017</v>
      </c>
      <c r="E1210" s="715">
        <v>186561.00554174744</v>
      </c>
      <c r="F1210" s="716">
        <v>26.643922034625714</v>
      </c>
      <c r="G1210" s="741" t="s">
        <v>1244</v>
      </c>
      <c r="H1210" s="741"/>
    </row>
    <row r="1211" spans="2:8">
      <c r="B1211" s="2" t="s">
        <v>944</v>
      </c>
      <c r="C1211" s="2" t="s">
        <v>2005</v>
      </c>
      <c r="D1211" s="2">
        <v>2017</v>
      </c>
      <c r="E1211" s="715">
        <v>75300.289509053589</v>
      </c>
      <c r="F1211" s="716">
        <v>10.15936786554466</v>
      </c>
      <c r="G1211" s="741" t="s">
        <v>1244</v>
      </c>
      <c r="H1211" s="741"/>
    </row>
    <row r="1212" spans="2:8">
      <c r="B1212" s="2" t="s">
        <v>944</v>
      </c>
      <c r="C1212" s="2" t="s">
        <v>2006</v>
      </c>
      <c r="D1212" s="2">
        <v>2017</v>
      </c>
      <c r="E1212" s="715">
        <v>230022.70827043269</v>
      </c>
      <c r="F1212" s="716">
        <v>19.517885347457145</v>
      </c>
      <c r="G1212" s="741" t="s">
        <v>1244</v>
      </c>
      <c r="H1212" s="741"/>
    </row>
    <row r="1213" spans="2:8">
      <c r="B1213" s="2" t="s">
        <v>944</v>
      </c>
      <c r="C1213" s="2" t="s">
        <v>2007</v>
      </c>
      <c r="D1213" s="2">
        <v>2017</v>
      </c>
      <c r="E1213" s="715">
        <v>11085.471144061019</v>
      </c>
      <c r="F1213" s="716">
        <v>0</v>
      </c>
      <c r="G1213" s="741" t="s">
        <v>1243</v>
      </c>
      <c r="H1213" s="741"/>
    </row>
    <row r="1214" spans="2:8">
      <c r="B1214" s="2" t="s">
        <v>944</v>
      </c>
      <c r="C1214" s="2" t="s">
        <v>2008</v>
      </c>
      <c r="D1214" s="2">
        <v>2017</v>
      </c>
      <c r="E1214" s="715">
        <v>24974.56640300481</v>
      </c>
      <c r="F1214" s="716">
        <v>4.0396789553459023</v>
      </c>
      <c r="G1214" s="741" t="s">
        <v>1246</v>
      </c>
      <c r="H1214" s="741"/>
    </row>
    <row r="1215" spans="2:8">
      <c r="B1215" s="2" t="s">
        <v>944</v>
      </c>
      <c r="C1215" s="2" t="s">
        <v>2009</v>
      </c>
      <c r="D1215" s="2">
        <v>2017</v>
      </c>
      <c r="E1215" s="715">
        <v>53698.888734374232</v>
      </c>
      <c r="F1215" s="716">
        <v>10.895061079788283</v>
      </c>
      <c r="G1215" s="741" t="s">
        <v>1244</v>
      </c>
      <c r="H1215" s="741"/>
    </row>
    <row r="1216" spans="2:8">
      <c r="B1216" s="2" t="s">
        <v>944</v>
      </c>
      <c r="C1216" s="2" t="s">
        <v>2010</v>
      </c>
      <c r="D1216" s="2">
        <v>2017</v>
      </c>
      <c r="E1216" s="715">
        <v>14226.933813099004</v>
      </c>
      <c r="F1216" s="716">
        <v>0</v>
      </c>
      <c r="G1216" s="741" t="s">
        <v>1243</v>
      </c>
      <c r="H1216" s="741"/>
    </row>
    <row r="1217" spans="2:8">
      <c r="B1217" s="2" t="s">
        <v>944</v>
      </c>
      <c r="C1217" s="2" t="s">
        <v>2011</v>
      </c>
      <c r="D1217" s="2">
        <v>2017</v>
      </c>
      <c r="E1217" s="715">
        <v>166848.23133565852</v>
      </c>
      <c r="F1217" s="716">
        <v>0</v>
      </c>
      <c r="G1217" s="741" t="s">
        <v>1244</v>
      </c>
      <c r="H1217" s="741"/>
    </row>
    <row r="1218" spans="2:8">
      <c r="B1218" s="2" t="s">
        <v>944</v>
      </c>
      <c r="C1218" s="2" t="s">
        <v>2012</v>
      </c>
      <c r="D1218" s="2">
        <v>2017</v>
      </c>
      <c r="E1218" s="715">
        <v>19573.788113827413</v>
      </c>
      <c r="F1218" s="716">
        <v>2.653398799344532</v>
      </c>
      <c r="G1218" s="741" t="s">
        <v>1244</v>
      </c>
      <c r="H1218" s="741"/>
    </row>
    <row r="1219" spans="2:8">
      <c r="B1219" s="2" t="s">
        <v>944</v>
      </c>
      <c r="C1219" s="2" t="s">
        <v>2013</v>
      </c>
      <c r="D1219" s="2">
        <v>2017</v>
      </c>
      <c r="E1219" s="715">
        <v>25304.81799685576</v>
      </c>
      <c r="F1219" s="716">
        <v>5.1523675336288282</v>
      </c>
      <c r="G1219" s="741" t="s">
        <v>1244</v>
      </c>
      <c r="H1219" s="741"/>
    </row>
    <row r="1220" spans="2:8">
      <c r="B1220" s="2" t="s">
        <v>1257</v>
      </c>
      <c r="C1220" s="2" t="s">
        <v>2014</v>
      </c>
      <c r="D1220" s="2">
        <v>2017</v>
      </c>
      <c r="E1220" s="715">
        <v>34966.100942700366</v>
      </c>
      <c r="F1220" s="716">
        <v>0</v>
      </c>
      <c r="G1220" s="741" t="s">
        <v>1248</v>
      </c>
      <c r="H1220" s="741"/>
    </row>
    <row r="1221" spans="2:8">
      <c r="B1221" s="2" t="s">
        <v>944</v>
      </c>
      <c r="C1221" s="2" t="s">
        <v>2015</v>
      </c>
      <c r="D1221" s="2">
        <v>2017</v>
      </c>
      <c r="E1221" s="715">
        <v>17653.352166717865</v>
      </c>
      <c r="F1221" s="716">
        <v>0</v>
      </c>
      <c r="G1221" s="741" t="s">
        <v>1244</v>
      </c>
      <c r="H1221" s="741"/>
    </row>
    <row r="1222" spans="2:8">
      <c r="B1222" s="2" t="s">
        <v>944</v>
      </c>
      <c r="C1222" s="2" t="s">
        <v>2016</v>
      </c>
      <c r="D1222" s="2">
        <v>2017</v>
      </c>
      <c r="E1222" s="715">
        <v>107486.64684565701</v>
      </c>
      <c r="F1222" s="716">
        <v>15.732601582350421</v>
      </c>
      <c r="G1222" s="741" t="s">
        <v>1245</v>
      </c>
      <c r="H1222" s="741"/>
    </row>
    <row r="1223" spans="2:8">
      <c r="B1223" s="2" t="s">
        <v>944</v>
      </c>
      <c r="C1223" s="2" t="s">
        <v>2017</v>
      </c>
      <c r="D1223" s="2">
        <v>2017</v>
      </c>
      <c r="E1223" s="715">
        <v>23185.662530775906</v>
      </c>
      <c r="F1223" s="716">
        <v>0</v>
      </c>
      <c r="G1223" s="741" t="s">
        <v>1243</v>
      </c>
      <c r="H1223" s="741"/>
    </row>
    <row r="1224" spans="2:8">
      <c r="B1224" s="2" t="s">
        <v>944</v>
      </c>
      <c r="C1224" s="2" t="s">
        <v>2018</v>
      </c>
      <c r="D1224" s="2">
        <v>2017</v>
      </c>
      <c r="E1224" s="715">
        <v>71029.196598498034</v>
      </c>
      <c r="F1224" s="716">
        <v>22.528978789429068</v>
      </c>
      <c r="G1224" s="741" t="s">
        <v>1244</v>
      </c>
      <c r="H1224" s="741"/>
    </row>
    <row r="1225" spans="2:8">
      <c r="B1225" s="2" t="s">
        <v>944</v>
      </c>
      <c r="C1225" s="2" t="s">
        <v>2019</v>
      </c>
      <c r="D1225" s="2">
        <v>2017</v>
      </c>
      <c r="E1225" s="715">
        <v>1355.2770364212533</v>
      </c>
      <c r="F1225" s="716">
        <v>0</v>
      </c>
      <c r="G1225" s="741" t="s">
        <v>1243</v>
      </c>
      <c r="H1225" s="741"/>
    </row>
    <row r="1226" spans="2:8">
      <c r="B1226" s="2" t="s">
        <v>944</v>
      </c>
      <c r="C1226" s="2" t="s">
        <v>2020</v>
      </c>
      <c r="D1226" s="2">
        <v>2017</v>
      </c>
      <c r="E1226" s="715">
        <v>32582.763258608444</v>
      </c>
      <c r="F1226" s="716">
        <v>5.2826570954523335</v>
      </c>
      <c r="G1226" s="741" t="s">
        <v>1246</v>
      </c>
      <c r="H1226" s="741"/>
    </row>
    <row r="1227" spans="2:8">
      <c r="B1227" s="2" t="s">
        <v>944</v>
      </c>
      <c r="C1227" s="2" t="s">
        <v>2021</v>
      </c>
      <c r="D1227" s="2">
        <v>2017</v>
      </c>
      <c r="E1227" s="715">
        <v>61001.455070969758</v>
      </c>
      <c r="F1227" s="716">
        <v>9.7884528533381463</v>
      </c>
      <c r="G1227" s="741" t="s">
        <v>1246</v>
      </c>
      <c r="H1227" s="741"/>
    </row>
    <row r="1228" spans="2:8">
      <c r="B1228" s="2" t="s">
        <v>944</v>
      </c>
      <c r="C1228" s="2" t="s">
        <v>2022</v>
      </c>
      <c r="D1228" s="2">
        <v>2017</v>
      </c>
      <c r="E1228" s="715">
        <v>16861.036360810052</v>
      </c>
      <c r="F1228" s="716">
        <v>0</v>
      </c>
      <c r="G1228" s="741" t="s">
        <v>1244</v>
      </c>
      <c r="H1228" s="741"/>
    </row>
    <row r="1229" spans="2:8">
      <c r="B1229" s="2" t="s">
        <v>944</v>
      </c>
      <c r="C1229" s="2" t="s">
        <v>2023</v>
      </c>
      <c r="D1229" s="2">
        <v>2017</v>
      </c>
      <c r="E1229" s="715">
        <v>69881.120932857142</v>
      </c>
      <c r="F1229" s="716">
        <v>13.122342553694368</v>
      </c>
      <c r="G1229" s="741" t="s">
        <v>1243</v>
      </c>
      <c r="H1229" s="741"/>
    </row>
    <row r="1230" spans="2:8">
      <c r="B1230" s="2" t="s">
        <v>944</v>
      </c>
      <c r="C1230" s="2" t="s">
        <v>2024</v>
      </c>
      <c r="D1230" s="2">
        <v>2017</v>
      </c>
      <c r="E1230" s="715">
        <v>1862.7275001664239</v>
      </c>
      <c r="F1230" s="716">
        <v>0</v>
      </c>
      <c r="G1230" s="741" t="s">
        <v>1244</v>
      </c>
      <c r="H1230" s="741"/>
    </row>
    <row r="1231" spans="2:8">
      <c r="B1231" s="2" t="s">
        <v>944</v>
      </c>
      <c r="C1231" s="2" t="s">
        <v>2025</v>
      </c>
      <c r="D1231" s="2">
        <v>2017</v>
      </c>
      <c r="E1231" s="715">
        <v>8798.2446426100487</v>
      </c>
      <c r="F1231" s="716">
        <v>2.3305840126995592</v>
      </c>
      <c r="G1231" s="741" t="s">
        <v>1243</v>
      </c>
      <c r="H1231" s="741"/>
    </row>
    <row r="1232" spans="2:8">
      <c r="B1232" s="2" t="s">
        <v>944</v>
      </c>
      <c r="C1232" s="2" t="s">
        <v>2026</v>
      </c>
      <c r="D1232" s="2">
        <v>2017</v>
      </c>
      <c r="E1232" s="715">
        <v>92795.212840568071</v>
      </c>
      <c r="F1232" s="716">
        <v>21.886078814156836</v>
      </c>
      <c r="G1232" s="741" t="s">
        <v>1243</v>
      </c>
      <c r="H1232" s="741"/>
    </row>
    <row r="1233" spans="2:8">
      <c r="B1233" s="2" t="s">
        <v>944</v>
      </c>
      <c r="C1233" s="2" t="s">
        <v>2027</v>
      </c>
      <c r="D1233" s="2">
        <v>2017</v>
      </c>
      <c r="E1233" s="715">
        <v>21750.841458341874</v>
      </c>
      <c r="F1233" s="716">
        <v>9.6330805858248443</v>
      </c>
      <c r="G1233" s="741" t="s">
        <v>1243</v>
      </c>
      <c r="H1233" s="741"/>
    </row>
    <row r="1234" spans="2:8">
      <c r="B1234" s="2" t="s">
        <v>944</v>
      </c>
      <c r="C1234" s="2" t="s">
        <v>2028</v>
      </c>
      <c r="D1234" s="2">
        <v>2017</v>
      </c>
      <c r="E1234" s="715">
        <v>1860.4188887807295</v>
      </c>
      <c r="F1234" s="716">
        <v>5.3587874455620179</v>
      </c>
      <c r="G1234" s="741" t="s">
        <v>1244</v>
      </c>
      <c r="H1234" s="741"/>
    </row>
    <row r="1235" spans="2:8">
      <c r="B1235" s="2" t="s">
        <v>944</v>
      </c>
      <c r="C1235" s="2" t="s">
        <v>2029</v>
      </c>
      <c r="D1235" s="2">
        <v>2017</v>
      </c>
      <c r="E1235" s="715">
        <v>3530.3640748074263</v>
      </c>
      <c r="F1235" s="716">
        <v>10.15936786554466</v>
      </c>
      <c r="G1235" s="741" t="s">
        <v>1244</v>
      </c>
      <c r="H1235" s="741"/>
    </row>
    <row r="1236" spans="2:8">
      <c r="B1236" s="2" t="s">
        <v>944</v>
      </c>
      <c r="C1236" s="2" t="s">
        <v>2030</v>
      </c>
      <c r="D1236" s="2">
        <v>2017</v>
      </c>
      <c r="E1236" s="715">
        <v>1487.9579353755657</v>
      </c>
      <c r="F1236" s="716">
        <v>4.2423733944032636</v>
      </c>
      <c r="G1236" s="741" t="s">
        <v>1244</v>
      </c>
      <c r="H1236" s="741"/>
    </row>
    <row r="1237" spans="2:8">
      <c r="B1237" s="2" t="s">
        <v>944</v>
      </c>
      <c r="C1237" s="2" t="s">
        <v>2031</v>
      </c>
      <c r="D1237" s="2">
        <v>2017</v>
      </c>
      <c r="E1237" s="715">
        <v>1487.9579353755657</v>
      </c>
      <c r="F1237" s="716">
        <v>4.2423733944032636</v>
      </c>
      <c r="G1237" s="741" t="s">
        <v>1244</v>
      </c>
      <c r="H1237" s="741"/>
    </row>
    <row r="1238" spans="2:8">
      <c r="B1238" s="2" t="s">
        <v>944</v>
      </c>
      <c r="C1238" s="2" t="s">
        <v>2032</v>
      </c>
      <c r="D1238" s="2">
        <v>2017</v>
      </c>
      <c r="E1238" s="715">
        <v>2814.3809696679959</v>
      </c>
      <c r="F1238" s="716">
        <v>4.007926443659926</v>
      </c>
      <c r="G1238" s="741" t="s">
        <v>1244</v>
      </c>
      <c r="H1238" s="741"/>
    </row>
    <row r="1239" spans="2:8">
      <c r="B1239" s="2" t="s">
        <v>944</v>
      </c>
      <c r="C1239" s="2" t="s">
        <v>2033</v>
      </c>
      <c r="D1239" s="2">
        <v>2017</v>
      </c>
      <c r="E1239" s="715">
        <v>7839.035509310459</v>
      </c>
      <c r="F1239" s="716">
        <v>2.9789291960304576</v>
      </c>
      <c r="G1239" s="741" t="s">
        <v>1243</v>
      </c>
      <c r="H1239" s="741"/>
    </row>
    <row r="1240" spans="2:8">
      <c r="B1240" s="2" t="s">
        <v>944</v>
      </c>
      <c r="C1240" s="2" t="s">
        <v>2034</v>
      </c>
      <c r="D1240" s="2">
        <v>2017</v>
      </c>
      <c r="E1240" s="715">
        <v>124686.53942777873</v>
      </c>
      <c r="F1240" s="716">
        <v>17.97407438843798</v>
      </c>
      <c r="G1240" s="741" t="s">
        <v>1244</v>
      </c>
      <c r="H1240" s="741"/>
    </row>
    <row r="1241" spans="2:8">
      <c r="B1241" s="2" t="s">
        <v>944</v>
      </c>
      <c r="C1241" s="2" t="s">
        <v>2035</v>
      </c>
      <c r="D1241" s="2">
        <v>2017</v>
      </c>
      <c r="E1241" s="715">
        <v>9518.256436074369</v>
      </c>
      <c r="F1241" s="716">
        <v>1.9245044491291807</v>
      </c>
      <c r="G1241" s="741" t="s">
        <v>1244</v>
      </c>
      <c r="H1241" s="741"/>
    </row>
    <row r="1242" spans="2:8">
      <c r="B1242" s="2" t="s">
        <v>944</v>
      </c>
      <c r="C1242" s="2" t="s">
        <v>2036</v>
      </c>
      <c r="D1242" s="2">
        <v>2017</v>
      </c>
      <c r="E1242" s="715">
        <v>47999.689884200765</v>
      </c>
      <c r="F1242" s="716">
        <v>26.568657744774974</v>
      </c>
      <c r="G1242" s="741" t="s">
        <v>1244</v>
      </c>
      <c r="H1242" s="741"/>
    </row>
    <row r="1243" spans="2:8">
      <c r="B1243" s="2" t="s">
        <v>944</v>
      </c>
      <c r="C1243" s="2" t="s">
        <v>2037</v>
      </c>
      <c r="D1243" s="2">
        <v>2017</v>
      </c>
      <c r="E1243" s="715">
        <v>14197.834368155825</v>
      </c>
      <c r="F1243" s="716">
        <v>2.80197598559824</v>
      </c>
      <c r="G1243" s="741" t="s">
        <v>1244</v>
      </c>
      <c r="H1243" s="741"/>
    </row>
    <row r="1244" spans="2:8">
      <c r="B1244" s="2" t="s">
        <v>944</v>
      </c>
      <c r="C1244" s="2" t="s">
        <v>2038</v>
      </c>
      <c r="D1244" s="2">
        <v>2017</v>
      </c>
      <c r="E1244" s="715">
        <v>153284.73001902853</v>
      </c>
      <c r="F1244" s="716">
        <v>26.014829431030382</v>
      </c>
      <c r="G1244" s="741" t="s">
        <v>1244</v>
      </c>
      <c r="H1244" s="741"/>
    </row>
    <row r="1245" spans="2:8">
      <c r="B1245" s="2" t="s">
        <v>944</v>
      </c>
      <c r="C1245" s="2" t="s">
        <v>2039</v>
      </c>
      <c r="D1245" s="2">
        <v>2017</v>
      </c>
      <c r="E1245" s="715">
        <v>151509.37623766836</v>
      </c>
      <c r="F1245" s="716">
        <v>41.974750189469873</v>
      </c>
      <c r="G1245" s="741" t="s">
        <v>1244</v>
      </c>
      <c r="H1245" s="741"/>
    </row>
    <row r="1246" spans="2:8">
      <c r="B1246" s="2" t="s">
        <v>944</v>
      </c>
      <c r="C1246" s="2" t="s">
        <v>2040</v>
      </c>
      <c r="D1246" s="2">
        <v>2017</v>
      </c>
      <c r="E1246" s="715">
        <v>24654.086298054208</v>
      </c>
      <c r="F1246" s="716">
        <v>12.827597447814082</v>
      </c>
      <c r="G1246" s="741" t="s">
        <v>1244</v>
      </c>
      <c r="H1246" s="741"/>
    </row>
    <row r="1247" spans="2:8">
      <c r="B1247" s="2" t="s">
        <v>944</v>
      </c>
      <c r="C1247" s="2" t="s">
        <v>2041</v>
      </c>
      <c r="D1247" s="2">
        <v>2017</v>
      </c>
      <c r="E1247" s="715">
        <v>17432.118043920869</v>
      </c>
      <c r="F1247" s="716">
        <v>2.796700815239471</v>
      </c>
      <c r="G1247" s="741" t="s">
        <v>1243</v>
      </c>
      <c r="H1247" s="741"/>
    </row>
    <row r="1248" spans="2:8">
      <c r="B1248" s="2" t="s">
        <v>944</v>
      </c>
      <c r="C1248" s="2" t="s">
        <v>2042</v>
      </c>
      <c r="D1248" s="2">
        <v>2017</v>
      </c>
      <c r="E1248" s="715">
        <v>155553.43080845394</v>
      </c>
      <c r="F1248" s="716">
        <v>28.155858880241379</v>
      </c>
      <c r="G1248" s="741" t="s">
        <v>1244</v>
      </c>
      <c r="H1248" s="741"/>
    </row>
    <row r="1249" spans="2:8">
      <c r="B1249" s="2" t="s">
        <v>944</v>
      </c>
      <c r="C1249" s="2" t="s">
        <v>2043</v>
      </c>
      <c r="D1249" s="2">
        <v>2017</v>
      </c>
      <c r="E1249" s="715">
        <v>246422.38124117581</v>
      </c>
      <c r="F1249" s="716">
        <v>32.965459972350196</v>
      </c>
      <c r="G1249" s="741" t="s">
        <v>1244</v>
      </c>
      <c r="H1249" s="741"/>
    </row>
    <row r="1250" spans="2:8">
      <c r="B1250" s="2" t="s">
        <v>944</v>
      </c>
      <c r="C1250" s="2" t="s">
        <v>2044</v>
      </c>
      <c r="D1250" s="2">
        <v>2017</v>
      </c>
      <c r="E1250" s="715">
        <v>59242.682789068007</v>
      </c>
      <c r="F1250" s="716">
        <v>27.622081718515172</v>
      </c>
      <c r="G1250" s="741" t="s">
        <v>1243</v>
      </c>
      <c r="H1250" s="741"/>
    </row>
    <row r="1251" spans="2:8">
      <c r="B1251" s="2" t="s">
        <v>944</v>
      </c>
      <c r="C1251" s="2" t="s">
        <v>2045</v>
      </c>
      <c r="D1251" s="2">
        <v>2017</v>
      </c>
      <c r="E1251" s="715">
        <v>678176.720307571</v>
      </c>
      <c r="F1251" s="716">
        <v>206.25170158550551</v>
      </c>
      <c r="G1251" s="741" t="s">
        <v>1245</v>
      </c>
      <c r="H1251" s="741"/>
    </row>
    <row r="1252" spans="2:8">
      <c r="B1252" s="2" t="s">
        <v>944</v>
      </c>
      <c r="C1252" s="2" t="s">
        <v>2046</v>
      </c>
      <c r="D1252" s="2">
        <v>2017</v>
      </c>
      <c r="E1252" s="715">
        <v>20310.806383208026</v>
      </c>
      <c r="F1252" s="716">
        <v>6.6810075030720686</v>
      </c>
      <c r="G1252" s="741" t="s">
        <v>1243</v>
      </c>
      <c r="H1252" s="741"/>
    </row>
    <row r="1253" spans="2:8">
      <c r="B1253" s="2" t="s">
        <v>944</v>
      </c>
      <c r="C1253" s="2" t="s">
        <v>2047</v>
      </c>
      <c r="D1253" s="2">
        <v>2017</v>
      </c>
      <c r="E1253" s="715">
        <v>8384.0291145359934</v>
      </c>
      <c r="F1253" s="716">
        <v>0.46611680253991178</v>
      </c>
      <c r="G1253" s="741" t="s">
        <v>1243</v>
      </c>
      <c r="H1253" s="741"/>
    </row>
    <row r="1254" spans="2:8">
      <c r="B1254" s="2" t="s">
        <v>944</v>
      </c>
      <c r="C1254" s="2" t="s">
        <v>2048</v>
      </c>
      <c r="D1254" s="2">
        <v>2017</v>
      </c>
      <c r="E1254" s="715">
        <v>77453.807718403303</v>
      </c>
      <c r="F1254" s="716">
        <v>0</v>
      </c>
      <c r="G1254" s="741" t="s">
        <v>1244</v>
      </c>
      <c r="H1254" s="741"/>
    </row>
    <row r="1255" spans="2:8">
      <c r="B1255" s="2" t="s">
        <v>944</v>
      </c>
      <c r="C1255" s="2" t="s">
        <v>2049</v>
      </c>
      <c r="D1255" s="2">
        <v>2017</v>
      </c>
      <c r="E1255" s="715">
        <v>84410.967311080662</v>
      </c>
      <c r="F1255" s="716">
        <v>23.556336479449705</v>
      </c>
      <c r="G1255" s="741" t="s">
        <v>1244</v>
      </c>
      <c r="H1255" s="741"/>
    </row>
    <row r="1256" spans="2:8">
      <c r="B1256" s="2" t="s">
        <v>944</v>
      </c>
      <c r="C1256" s="2" t="s">
        <v>2050</v>
      </c>
      <c r="D1256" s="2">
        <v>2017</v>
      </c>
      <c r="E1256" s="715">
        <v>18982.519848950284</v>
      </c>
      <c r="F1256" s="716">
        <v>3.3250206549604617</v>
      </c>
      <c r="G1256" s="741" t="s">
        <v>1244</v>
      </c>
      <c r="H1256" s="741"/>
    </row>
    <row r="1257" spans="2:8">
      <c r="B1257" s="2" t="s">
        <v>944</v>
      </c>
      <c r="C1257" s="2" t="s">
        <v>2051</v>
      </c>
      <c r="D1257" s="2">
        <v>2017</v>
      </c>
      <c r="E1257" s="715">
        <v>881.02985336386587</v>
      </c>
      <c r="F1257" s="716">
        <v>1.7090949426463435</v>
      </c>
      <c r="G1257" s="741" t="s">
        <v>1244</v>
      </c>
      <c r="H1257" s="741"/>
    </row>
    <row r="1258" spans="2:8">
      <c r="B1258" s="2" t="s">
        <v>944</v>
      </c>
      <c r="C1258" s="2" t="s">
        <v>2052</v>
      </c>
      <c r="D1258" s="2">
        <v>2017</v>
      </c>
      <c r="E1258" s="715">
        <v>14112.898585829329</v>
      </c>
      <c r="F1258" s="716">
        <v>2.9621448296497865</v>
      </c>
      <c r="G1258" s="741" t="s">
        <v>1244</v>
      </c>
      <c r="H1258" s="741"/>
    </row>
    <row r="1259" spans="2:8">
      <c r="B1259" s="2" t="s">
        <v>944</v>
      </c>
      <c r="C1259" s="2" t="s">
        <v>2053</v>
      </c>
      <c r="D1259" s="2">
        <v>2017</v>
      </c>
      <c r="E1259" s="715">
        <v>246594.07536964351</v>
      </c>
      <c r="F1259" s="716">
        <v>41.340371093407356</v>
      </c>
      <c r="G1259" s="741" t="s">
        <v>1244</v>
      </c>
      <c r="H1259" s="741"/>
    </row>
    <row r="1260" spans="2:8">
      <c r="B1260" s="2" t="s">
        <v>944</v>
      </c>
      <c r="C1260" s="2" t="s">
        <v>2054</v>
      </c>
      <c r="D1260" s="2">
        <v>2017</v>
      </c>
      <c r="E1260" s="715">
        <v>16638.631924064004</v>
      </c>
      <c r="F1260" s="716">
        <v>0</v>
      </c>
      <c r="G1260" s="741" t="s">
        <v>1244</v>
      </c>
      <c r="H1260" s="741"/>
    </row>
    <row r="1261" spans="2:8">
      <c r="B1261" s="2" t="s">
        <v>944</v>
      </c>
      <c r="C1261" s="2" t="s">
        <v>2055</v>
      </c>
      <c r="D1261" s="2">
        <v>2017</v>
      </c>
      <c r="E1261" s="715">
        <v>11085.471144061019</v>
      </c>
      <c r="F1261" s="716">
        <v>0</v>
      </c>
      <c r="G1261" s="741" t="s">
        <v>1243</v>
      </c>
      <c r="H1261" s="741"/>
    </row>
    <row r="1262" spans="2:8">
      <c r="B1262" s="2" t="s">
        <v>944</v>
      </c>
      <c r="C1262" s="2" t="s">
        <v>2056</v>
      </c>
      <c r="D1262" s="2">
        <v>2017</v>
      </c>
      <c r="E1262" s="715">
        <v>72319.190502463171</v>
      </c>
      <c r="F1262" s="716">
        <v>10.361525235687779</v>
      </c>
      <c r="G1262" s="741" t="s">
        <v>1246</v>
      </c>
      <c r="H1262" s="741"/>
    </row>
    <row r="1263" spans="2:8">
      <c r="B1263" s="2" t="s">
        <v>944</v>
      </c>
      <c r="C1263" s="2" t="s">
        <v>2057</v>
      </c>
      <c r="D1263" s="2">
        <v>2017</v>
      </c>
      <c r="E1263" s="715">
        <v>5636.8377682882174</v>
      </c>
      <c r="F1263" s="716">
        <v>2.796700815239471</v>
      </c>
      <c r="G1263" s="741" t="s">
        <v>1243</v>
      </c>
      <c r="H1263" s="741"/>
    </row>
    <row r="1264" spans="2:8">
      <c r="B1264" s="2" t="s">
        <v>944</v>
      </c>
      <c r="C1264" s="2" t="s">
        <v>2058</v>
      </c>
      <c r="D1264" s="2">
        <v>2017</v>
      </c>
      <c r="E1264" s="715">
        <v>25386.706903695249</v>
      </c>
      <c r="F1264" s="716">
        <v>4.2459153715457099</v>
      </c>
      <c r="G1264" s="741" t="s">
        <v>1243</v>
      </c>
      <c r="H1264" s="741"/>
    </row>
    <row r="1265" spans="2:8">
      <c r="B1265" s="2" t="s">
        <v>944</v>
      </c>
      <c r="C1265" s="2" t="s">
        <v>2059</v>
      </c>
      <c r="D1265" s="2">
        <v>2017</v>
      </c>
      <c r="E1265" s="715">
        <v>253291.28732102941</v>
      </c>
      <c r="F1265" s="716">
        <v>110.0912010334665</v>
      </c>
      <c r="G1265" s="741" t="s">
        <v>1244</v>
      </c>
      <c r="H1265" s="741"/>
    </row>
    <row r="1266" spans="2:8">
      <c r="B1266" s="2" t="s">
        <v>944</v>
      </c>
      <c r="C1266" s="2" t="s">
        <v>2060</v>
      </c>
      <c r="D1266" s="2">
        <v>2017</v>
      </c>
      <c r="E1266" s="715">
        <v>6442.7785269871893</v>
      </c>
      <c r="F1266" s="716">
        <v>0</v>
      </c>
      <c r="G1266" s="741" t="s">
        <v>1244</v>
      </c>
      <c r="H1266" s="741"/>
    </row>
    <row r="1267" spans="2:8">
      <c r="B1267" s="2" t="s">
        <v>944</v>
      </c>
      <c r="C1267" s="2" t="s">
        <v>2061</v>
      </c>
      <c r="D1267" s="2">
        <v>2017</v>
      </c>
      <c r="E1267" s="715">
        <v>5169.4469348193925</v>
      </c>
      <c r="F1267" s="716">
        <v>0.88969014318103157</v>
      </c>
      <c r="G1267" s="741" t="s">
        <v>1243</v>
      </c>
      <c r="H1267" s="741"/>
    </row>
    <row r="1268" spans="2:8">
      <c r="B1268" s="2" t="s">
        <v>944</v>
      </c>
      <c r="C1268" s="2" t="s">
        <v>2062</v>
      </c>
      <c r="D1268" s="2">
        <v>2017</v>
      </c>
      <c r="E1268" s="715">
        <v>71110.28641087233</v>
      </c>
      <c r="F1268" s="716">
        <v>11.497547795984492</v>
      </c>
      <c r="G1268" s="741" t="s">
        <v>1246</v>
      </c>
      <c r="H1268" s="741"/>
    </row>
    <row r="1269" spans="2:8">
      <c r="B1269" s="2" t="s">
        <v>944</v>
      </c>
      <c r="C1269" s="2" t="s">
        <v>2063</v>
      </c>
      <c r="D1269" s="2">
        <v>2017</v>
      </c>
      <c r="E1269" s="715">
        <v>62561.886055037096</v>
      </c>
      <c r="F1269" s="716">
        <v>20.81988384678273</v>
      </c>
      <c r="G1269" s="741" t="s">
        <v>1243</v>
      </c>
      <c r="H1269" s="741"/>
    </row>
    <row r="1270" spans="2:8">
      <c r="B1270" s="2" t="s">
        <v>944</v>
      </c>
      <c r="C1270" s="2" t="s">
        <v>2064</v>
      </c>
      <c r="D1270" s="2">
        <v>2017</v>
      </c>
      <c r="E1270" s="715">
        <v>912.62740151139599</v>
      </c>
      <c r="F1270" s="716">
        <v>1.7316128976357337</v>
      </c>
      <c r="G1270" s="741" t="s">
        <v>1243</v>
      </c>
      <c r="H1270" s="741"/>
    </row>
    <row r="1271" spans="2:8">
      <c r="B1271" s="2" t="s">
        <v>944</v>
      </c>
      <c r="C1271" s="2" t="s">
        <v>2065</v>
      </c>
      <c r="D1271" s="2">
        <v>2017</v>
      </c>
      <c r="E1271" s="715">
        <v>3696.0653508997329</v>
      </c>
      <c r="F1271" s="716">
        <v>0.74732009475420225</v>
      </c>
      <c r="G1271" s="741" t="s">
        <v>1243</v>
      </c>
      <c r="H1271" s="741"/>
    </row>
    <row r="1272" spans="2:8">
      <c r="B1272" s="2" t="s">
        <v>944</v>
      </c>
      <c r="C1272" s="2" t="s">
        <v>2066</v>
      </c>
      <c r="D1272" s="2">
        <v>2017</v>
      </c>
      <c r="E1272" s="715">
        <v>423507.91614963207</v>
      </c>
      <c r="F1272" s="716">
        <v>56.030054825123194</v>
      </c>
      <c r="G1272" s="741" t="s">
        <v>1246</v>
      </c>
      <c r="H1272" s="741"/>
    </row>
    <row r="1273" spans="2:8">
      <c r="B1273" s="2" t="s">
        <v>944</v>
      </c>
      <c r="C1273" s="2" t="s">
        <v>2067</v>
      </c>
      <c r="D1273" s="2">
        <v>2017</v>
      </c>
      <c r="E1273" s="715">
        <v>80232.804059085014</v>
      </c>
      <c r="F1273" s="716">
        <v>0</v>
      </c>
      <c r="G1273" s="741" t="s">
        <v>1244</v>
      </c>
      <c r="H1273" s="741"/>
    </row>
    <row r="1274" spans="2:8">
      <c r="B1274" s="2" t="s">
        <v>944</v>
      </c>
      <c r="C1274" s="2" t="s">
        <v>2068</v>
      </c>
      <c r="D1274" s="2">
        <v>2017</v>
      </c>
      <c r="E1274" s="715">
        <v>37637.726832697386</v>
      </c>
      <c r="F1274" s="716">
        <v>15.071109948790481</v>
      </c>
      <c r="G1274" s="741" t="s">
        <v>1243</v>
      </c>
      <c r="H1274" s="741"/>
    </row>
    <row r="1275" spans="2:8">
      <c r="B1275" s="2" t="s">
        <v>944</v>
      </c>
      <c r="C1275" s="2" t="s">
        <v>2069</v>
      </c>
      <c r="D1275" s="2">
        <v>2017</v>
      </c>
      <c r="E1275" s="715">
        <v>885.41983606949077</v>
      </c>
      <c r="F1275" s="716">
        <v>2.2328281023175074</v>
      </c>
      <c r="G1275" s="741" t="s">
        <v>1243</v>
      </c>
      <c r="H1275" s="741"/>
    </row>
    <row r="1276" spans="2:8">
      <c r="B1276" s="2" t="s">
        <v>944</v>
      </c>
      <c r="C1276" s="2" t="s">
        <v>2070</v>
      </c>
      <c r="D1276" s="2">
        <v>2017</v>
      </c>
      <c r="E1276" s="715">
        <v>33601.527261346477</v>
      </c>
      <c r="F1276" s="716">
        <v>17.380422230540646</v>
      </c>
      <c r="G1276" s="741" t="s">
        <v>1244</v>
      </c>
      <c r="H1276" s="741"/>
    </row>
    <row r="1277" spans="2:8">
      <c r="B1277" s="2" t="s">
        <v>944</v>
      </c>
      <c r="C1277" s="2" t="s">
        <v>2071</v>
      </c>
      <c r="D1277" s="2">
        <v>2017</v>
      </c>
      <c r="E1277" s="715">
        <v>612607.09144701553</v>
      </c>
      <c r="F1277" s="716">
        <v>84.231046886655335</v>
      </c>
      <c r="G1277" s="741" t="s">
        <v>1246</v>
      </c>
      <c r="H1277" s="741"/>
    </row>
    <row r="1278" spans="2:8">
      <c r="B1278" s="2" t="s">
        <v>944</v>
      </c>
      <c r="C1278" s="2" t="s">
        <v>2072</v>
      </c>
      <c r="D1278" s="2">
        <v>2017</v>
      </c>
      <c r="E1278" s="715">
        <v>2780.0554593256479</v>
      </c>
      <c r="F1278" s="716">
        <v>0</v>
      </c>
      <c r="G1278" s="741" t="s">
        <v>1243</v>
      </c>
      <c r="H1278" s="741"/>
    </row>
    <row r="1279" spans="2:8">
      <c r="B1279" s="2" t="s">
        <v>944</v>
      </c>
      <c r="C1279" s="2" t="s">
        <v>2073</v>
      </c>
      <c r="D1279" s="2">
        <v>2017</v>
      </c>
      <c r="E1279" s="715">
        <v>59643.672378547926</v>
      </c>
      <c r="F1279" s="716">
        <v>9.9227803125413558</v>
      </c>
      <c r="G1279" s="741" t="s">
        <v>1244</v>
      </c>
      <c r="H1279" s="741"/>
    </row>
    <row r="1280" spans="2:8">
      <c r="B1280" s="2" t="e">
        <v>#N/A</v>
      </c>
      <c r="C1280" s="2" t="s">
        <v>2074</v>
      </c>
      <c r="D1280" s="2">
        <v>2017</v>
      </c>
      <c r="E1280" s="715">
        <v>38884.059452645888</v>
      </c>
      <c r="F1280" s="716">
        <v>8.6299477116752339</v>
      </c>
      <c r="G1280" s="741" t="e">
        <v>#N/A</v>
      </c>
      <c r="H1280" s="741"/>
    </row>
    <row r="1281" spans="2:8">
      <c r="B1281" s="2" t="s">
        <v>944</v>
      </c>
      <c r="C1281" s="2" t="s">
        <v>2075</v>
      </c>
      <c r="D1281" s="2">
        <v>2017</v>
      </c>
      <c r="E1281" s="715">
        <v>26636.907556677674</v>
      </c>
      <c r="F1281" s="716">
        <v>0</v>
      </c>
      <c r="G1281" s="741" t="s">
        <v>1244</v>
      </c>
      <c r="H1281" s="741"/>
    </row>
    <row r="1282" spans="2:8">
      <c r="B1282" s="2" t="s">
        <v>944</v>
      </c>
      <c r="C1282" s="2" t="s">
        <v>2076</v>
      </c>
      <c r="D1282" s="2">
        <v>2017</v>
      </c>
      <c r="E1282" s="715">
        <v>21426.339207492125</v>
      </c>
      <c r="F1282" s="716">
        <v>3.57356215280599</v>
      </c>
      <c r="G1282" s="741" t="s">
        <v>1243</v>
      </c>
      <c r="H1282" s="741"/>
    </row>
    <row r="1283" spans="2:8">
      <c r="B1283" s="2" t="s">
        <v>944</v>
      </c>
      <c r="C1283" s="2" t="s">
        <v>2077</v>
      </c>
      <c r="D1283" s="2">
        <v>2017</v>
      </c>
      <c r="E1283" s="715">
        <v>87614.638951257672</v>
      </c>
      <c r="F1283" s="716">
        <v>9.2894247165375443</v>
      </c>
      <c r="G1283" s="741" t="s">
        <v>1244</v>
      </c>
      <c r="H1283" s="741"/>
    </row>
    <row r="1284" spans="2:8">
      <c r="B1284" s="2" t="s">
        <v>944</v>
      </c>
      <c r="C1284" s="2" t="s">
        <v>2078</v>
      </c>
      <c r="D1284" s="2">
        <v>2017</v>
      </c>
      <c r="E1284" s="715">
        <v>32736.462803735732</v>
      </c>
      <c r="F1284" s="716">
        <v>6.5242024893751145</v>
      </c>
      <c r="G1284" s="741" t="s">
        <v>1244</v>
      </c>
      <c r="H1284" s="741"/>
    </row>
    <row r="1285" spans="2:8">
      <c r="B1285" s="2" t="s">
        <v>944</v>
      </c>
      <c r="C1285" s="2" t="s">
        <v>2079</v>
      </c>
      <c r="D1285" s="2">
        <v>2017</v>
      </c>
      <c r="E1285" s="715">
        <v>71704.5462875987</v>
      </c>
      <c r="F1285" s="716">
        <v>10.255795386344024</v>
      </c>
      <c r="G1285" s="741" t="s">
        <v>1246</v>
      </c>
      <c r="H1285" s="741"/>
    </row>
    <row r="1286" spans="2:8">
      <c r="B1286" s="2" t="s">
        <v>944</v>
      </c>
      <c r="C1286" s="2" t="s">
        <v>2080</v>
      </c>
      <c r="D1286" s="2">
        <v>2017</v>
      </c>
      <c r="E1286" s="715">
        <v>80614.773771032691</v>
      </c>
      <c r="F1286" s="716">
        <v>11.799451186762816</v>
      </c>
      <c r="G1286" s="741" t="s">
        <v>1245</v>
      </c>
      <c r="H1286" s="741"/>
    </row>
    <row r="1287" spans="2:8">
      <c r="B1287" s="2" t="s">
        <v>944</v>
      </c>
      <c r="C1287" s="2" t="s">
        <v>2081</v>
      </c>
      <c r="D1287" s="2">
        <v>2017</v>
      </c>
      <c r="E1287" s="715">
        <v>1145.0781088295671</v>
      </c>
      <c r="F1287" s="716">
        <v>0.19707421692174418</v>
      </c>
      <c r="G1287" s="741" t="s">
        <v>1243</v>
      </c>
      <c r="H1287" s="741"/>
    </row>
    <row r="1288" spans="2:8">
      <c r="B1288" s="2" t="s">
        <v>944</v>
      </c>
      <c r="C1288" s="2" t="s">
        <v>2082</v>
      </c>
      <c r="D1288" s="2">
        <v>2017</v>
      </c>
      <c r="E1288" s="715">
        <v>21246.626650338301</v>
      </c>
      <c r="F1288" s="716">
        <v>9.1669637832849347</v>
      </c>
      <c r="G1288" s="741" t="s">
        <v>1243</v>
      </c>
      <c r="H1288" s="741"/>
    </row>
    <row r="1289" spans="2:8">
      <c r="B1289" s="2" t="s">
        <v>944</v>
      </c>
      <c r="C1289" s="2" t="s">
        <v>2083</v>
      </c>
      <c r="D1289" s="2">
        <v>2017</v>
      </c>
      <c r="E1289" s="715">
        <v>1672.4681259709794</v>
      </c>
      <c r="F1289" s="716">
        <v>0.28784092867621602</v>
      </c>
      <c r="G1289" s="741" t="s">
        <v>1243</v>
      </c>
      <c r="H1289" s="741"/>
    </row>
    <row r="1290" spans="2:8">
      <c r="B1290" s="2" t="s">
        <v>944</v>
      </c>
      <c r="C1290" s="2" t="s">
        <v>2084</v>
      </c>
      <c r="D1290" s="2">
        <v>2017</v>
      </c>
      <c r="E1290" s="715">
        <v>65189.414679596353</v>
      </c>
      <c r="F1290" s="716">
        <v>13.371963085097445</v>
      </c>
      <c r="G1290" s="741" t="s">
        <v>1244</v>
      </c>
      <c r="H1290" s="741"/>
    </row>
    <row r="1291" spans="2:8">
      <c r="B1291" s="2" t="s">
        <v>944</v>
      </c>
      <c r="C1291" s="2" t="s">
        <v>2085</v>
      </c>
      <c r="D1291" s="2">
        <v>2017</v>
      </c>
      <c r="E1291" s="715">
        <v>70547.966802131632</v>
      </c>
      <c r="F1291" s="716">
        <v>10.150065537000273</v>
      </c>
      <c r="G1291" s="741" t="s">
        <v>1244</v>
      </c>
      <c r="H1291" s="741"/>
    </row>
    <row r="1292" spans="2:8">
      <c r="B1292" s="2" t="e">
        <v>#N/A</v>
      </c>
      <c r="C1292" s="2" t="s">
        <v>2086</v>
      </c>
      <c r="D1292" s="2">
        <v>2017</v>
      </c>
      <c r="E1292" s="715">
        <v>22702.627894718069</v>
      </c>
      <c r="F1292" s="716">
        <v>0</v>
      </c>
      <c r="G1292" s="741" t="e">
        <v>#N/A</v>
      </c>
      <c r="H1292" s="741"/>
    </row>
    <row r="1293" spans="2:8">
      <c r="B1293" s="2" t="s">
        <v>944</v>
      </c>
      <c r="C1293" s="2" t="s">
        <v>2087</v>
      </c>
      <c r="D1293" s="2">
        <v>2017</v>
      </c>
      <c r="E1293" s="715">
        <v>2307.215981140946</v>
      </c>
      <c r="F1293" s="716">
        <v>0.21965731390556995</v>
      </c>
      <c r="G1293" s="741" t="s">
        <v>1246</v>
      </c>
      <c r="H1293" s="741"/>
    </row>
    <row r="1294" spans="2:8">
      <c r="B1294" s="2" t="s">
        <v>944</v>
      </c>
      <c r="C1294" s="2" t="s">
        <v>2088</v>
      </c>
      <c r="D1294" s="2">
        <v>2017</v>
      </c>
      <c r="E1294" s="715">
        <v>10793.76057629957</v>
      </c>
      <c r="F1294" s="716">
        <v>2.0952019700413222</v>
      </c>
      <c r="G1294" s="741" t="s">
        <v>1244</v>
      </c>
      <c r="H1294" s="741"/>
    </row>
    <row r="1295" spans="2:8">
      <c r="B1295" s="2" t="s">
        <v>944</v>
      </c>
      <c r="C1295" s="2" t="s">
        <v>2089</v>
      </c>
      <c r="D1295" s="2">
        <v>2017</v>
      </c>
      <c r="E1295" s="715">
        <v>56038.539392008373</v>
      </c>
      <c r="F1295" s="716">
        <v>28.743869489961227</v>
      </c>
      <c r="G1295" s="741" t="s">
        <v>1243</v>
      </c>
      <c r="H1295" s="741"/>
    </row>
    <row r="1296" spans="2:8">
      <c r="B1296" s="2" t="s">
        <v>944</v>
      </c>
      <c r="C1296" s="2" t="s">
        <v>2090</v>
      </c>
      <c r="D1296" s="2">
        <v>2017</v>
      </c>
      <c r="E1296" s="715">
        <v>44439.058591949855</v>
      </c>
      <c r="F1296" s="716">
        <v>8.9999637053640988</v>
      </c>
      <c r="G1296" s="741" t="s">
        <v>1244</v>
      </c>
      <c r="H1296" s="741"/>
    </row>
    <row r="1297" spans="2:8">
      <c r="B1297" s="2" t="s">
        <v>944</v>
      </c>
      <c r="C1297" s="2" t="s">
        <v>2091</v>
      </c>
      <c r="D1297" s="2">
        <v>2017</v>
      </c>
      <c r="E1297" s="715">
        <v>64608.982226508182</v>
      </c>
      <c r="F1297" s="716">
        <v>0</v>
      </c>
      <c r="G1297" s="741" t="s">
        <v>1244</v>
      </c>
      <c r="H1297" s="741"/>
    </row>
    <row r="1298" spans="2:8">
      <c r="B1298" s="2" t="s">
        <v>944</v>
      </c>
      <c r="C1298" s="2" t="s">
        <v>2092</v>
      </c>
      <c r="D1298" s="2">
        <v>2017</v>
      </c>
      <c r="E1298" s="715">
        <v>69716.041207321949</v>
      </c>
      <c r="F1298" s="716">
        <v>10.044335687656517</v>
      </c>
      <c r="G1298" s="741" t="s">
        <v>1246</v>
      </c>
      <c r="H1298" s="741"/>
    </row>
    <row r="1299" spans="2:8">
      <c r="B1299" s="2" t="s">
        <v>944</v>
      </c>
      <c r="C1299" s="2" t="s">
        <v>2093</v>
      </c>
      <c r="D1299" s="2">
        <v>2017</v>
      </c>
      <c r="E1299" s="715">
        <v>70334.067233547423</v>
      </c>
      <c r="F1299" s="716">
        <v>10.319233295950275</v>
      </c>
      <c r="G1299" s="741" t="s">
        <v>1244</v>
      </c>
      <c r="H1299" s="741"/>
    </row>
    <row r="1300" spans="2:8">
      <c r="B1300" s="2" t="s">
        <v>944</v>
      </c>
      <c r="C1300" s="2" t="s">
        <v>2094</v>
      </c>
      <c r="D1300" s="2">
        <v>2017</v>
      </c>
      <c r="E1300" s="715">
        <v>25297.829844226624</v>
      </c>
      <c r="F1300" s="716">
        <v>10.409941923391365</v>
      </c>
      <c r="G1300" s="741" t="s">
        <v>1243</v>
      </c>
      <c r="H1300" s="741"/>
    </row>
    <row r="1301" spans="2:8">
      <c r="B1301" s="2" t="s">
        <v>944</v>
      </c>
      <c r="C1301" s="2" t="s">
        <v>2095</v>
      </c>
      <c r="D1301" s="2">
        <v>2017</v>
      </c>
      <c r="E1301" s="715">
        <v>15565.956551036961</v>
      </c>
      <c r="F1301" s="716">
        <v>4.0396789553459014</v>
      </c>
      <c r="G1301" s="741" t="s">
        <v>1244</v>
      </c>
      <c r="H1301" s="741"/>
    </row>
    <row r="1302" spans="2:8">
      <c r="B1302" s="2" t="s">
        <v>944</v>
      </c>
      <c r="C1302" s="2" t="s">
        <v>2096</v>
      </c>
      <c r="D1302" s="2">
        <v>2017</v>
      </c>
      <c r="E1302" s="715">
        <v>36171.144740815398</v>
      </c>
      <c r="F1302" s="716">
        <v>18.309190439003562</v>
      </c>
      <c r="G1302" s="741" t="s">
        <v>1244</v>
      </c>
      <c r="H1302" s="741"/>
    </row>
    <row r="1303" spans="2:8">
      <c r="B1303" s="2" t="s">
        <v>944</v>
      </c>
      <c r="C1303" s="2" t="s">
        <v>2097</v>
      </c>
      <c r="D1303" s="2">
        <v>2017</v>
      </c>
      <c r="E1303" s="715">
        <v>6898.9310196302904</v>
      </c>
      <c r="F1303" s="716">
        <v>0</v>
      </c>
      <c r="G1303" s="741" t="s">
        <v>1243</v>
      </c>
      <c r="H1303" s="741"/>
    </row>
    <row r="1304" spans="2:8">
      <c r="B1304" s="2" t="s">
        <v>944</v>
      </c>
      <c r="C1304" s="2" t="s">
        <v>2098</v>
      </c>
      <c r="D1304" s="2">
        <v>2017</v>
      </c>
      <c r="E1304" s="715">
        <v>2352.700367129627</v>
      </c>
      <c r="F1304" s="716">
        <v>0.62148907005321574</v>
      </c>
      <c r="G1304" s="741" t="s">
        <v>1244</v>
      </c>
      <c r="H1304" s="741"/>
    </row>
    <row r="1305" spans="2:8">
      <c r="B1305" s="2" t="s">
        <v>944</v>
      </c>
      <c r="C1305" s="2" t="s">
        <v>2099</v>
      </c>
      <c r="D1305" s="2">
        <v>2017</v>
      </c>
      <c r="E1305" s="715">
        <v>19300.471153355436</v>
      </c>
      <c r="F1305" s="716">
        <v>9.1669637832849347</v>
      </c>
      <c r="G1305" s="741" t="s">
        <v>1243</v>
      </c>
      <c r="H1305" s="741"/>
    </row>
    <row r="1306" spans="2:8">
      <c r="B1306" s="2" t="s">
        <v>944</v>
      </c>
      <c r="C1306" s="2" t="s">
        <v>2100</v>
      </c>
      <c r="D1306" s="2">
        <v>2017</v>
      </c>
      <c r="E1306" s="715">
        <v>96581.996112064488</v>
      </c>
      <c r="F1306" s="716">
        <v>13.850610264031619</v>
      </c>
      <c r="G1306" s="741" t="s">
        <v>1246</v>
      </c>
      <c r="H1306" s="741"/>
    </row>
    <row r="1307" spans="2:8">
      <c r="B1307" s="2" t="s">
        <v>944</v>
      </c>
      <c r="C1307" s="2" t="s">
        <v>2101</v>
      </c>
      <c r="D1307" s="2">
        <v>2017</v>
      </c>
      <c r="E1307" s="715">
        <v>17536.219830077043</v>
      </c>
      <c r="F1307" s="716">
        <v>6.0595184330188534</v>
      </c>
      <c r="G1307" s="741" t="s">
        <v>1243</v>
      </c>
      <c r="H1307" s="741"/>
    </row>
    <row r="1308" spans="2:8">
      <c r="B1308" s="2" t="s">
        <v>944</v>
      </c>
      <c r="C1308" s="2" t="s">
        <v>2102</v>
      </c>
      <c r="D1308" s="2">
        <v>2017</v>
      </c>
      <c r="E1308" s="715">
        <v>321857.97811471036</v>
      </c>
      <c r="F1308" s="716">
        <v>62.803530510189169</v>
      </c>
      <c r="G1308" s="741" t="s">
        <v>1244</v>
      </c>
      <c r="H1308" s="741"/>
    </row>
    <row r="1309" spans="2:8">
      <c r="B1309" s="2" t="s">
        <v>944</v>
      </c>
      <c r="C1309" s="2" t="s">
        <v>2103</v>
      </c>
      <c r="D1309" s="2">
        <v>2017</v>
      </c>
      <c r="E1309" s="715">
        <v>15408.457383312403</v>
      </c>
      <c r="F1309" s="716">
        <v>0</v>
      </c>
      <c r="G1309" s="741" t="s">
        <v>1243</v>
      </c>
      <c r="H1309" s="741"/>
    </row>
    <row r="1310" spans="2:8">
      <c r="B1310" s="2" t="s">
        <v>944</v>
      </c>
      <c r="C1310" s="2" t="s">
        <v>2104</v>
      </c>
      <c r="D1310" s="2">
        <v>2017</v>
      </c>
      <c r="E1310" s="715">
        <v>1179.8502415940729</v>
      </c>
      <c r="F1310" s="716">
        <v>0.20305869150249423</v>
      </c>
      <c r="G1310" s="741" t="s">
        <v>1243</v>
      </c>
      <c r="H1310" s="741"/>
    </row>
    <row r="1311" spans="2:8">
      <c r="B1311" s="2" t="s">
        <v>944</v>
      </c>
      <c r="C1311" s="2" t="s">
        <v>2105</v>
      </c>
      <c r="D1311" s="2">
        <v>2017</v>
      </c>
      <c r="E1311" s="715">
        <v>131224.36883285805</v>
      </c>
      <c r="F1311" s="716">
        <v>21.83149580924665</v>
      </c>
      <c r="G1311" s="741" t="s">
        <v>1244</v>
      </c>
      <c r="H1311" s="741"/>
    </row>
    <row r="1312" spans="2:8">
      <c r="B1312" s="2" t="s">
        <v>944</v>
      </c>
      <c r="C1312" s="2" t="s">
        <v>2106</v>
      </c>
      <c r="D1312" s="2">
        <v>2017</v>
      </c>
      <c r="E1312" s="715">
        <v>16928.046237269904</v>
      </c>
      <c r="F1312" s="716">
        <v>7.9239856431784998</v>
      </c>
      <c r="G1312" s="741" t="s">
        <v>1243</v>
      </c>
      <c r="H1312" s="741"/>
    </row>
    <row r="1313" spans="2:8">
      <c r="B1313" s="2" t="s">
        <v>944</v>
      </c>
      <c r="C1313" s="2" t="s">
        <v>2107</v>
      </c>
      <c r="D1313" s="2">
        <v>2017</v>
      </c>
      <c r="E1313" s="715">
        <v>14132.639326907683</v>
      </c>
      <c r="F1313" s="716">
        <v>5.5110543286968907</v>
      </c>
      <c r="G1313" s="741" t="s">
        <v>1243</v>
      </c>
      <c r="H1313" s="741"/>
    </row>
    <row r="1314" spans="2:8">
      <c r="B1314" s="2" t="s">
        <v>944</v>
      </c>
      <c r="C1314" s="2" t="s">
        <v>2108</v>
      </c>
      <c r="D1314" s="2">
        <v>2017</v>
      </c>
      <c r="E1314" s="715">
        <v>26827.535182492498</v>
      </c>
      <c r="F1314" s="716">
        <v>0</v>
      </c>
      <c r="G1314" s="741" t="s">
        <v>1243</v>
      </c>
      <c r="H1314" s="741"/>
    </row>
    <row r="1315" spans="2:8">
      <c r="B1315" s="2" t="s">
        <v>944</v>
      </c>
      <c r="C1315" s="2" t="s">
        <v>2109</v>
      </c>
      <c r="D1315" s="2">
        <v>2017</v>
      </c>
      <c r="E1315" s="715">
        <v>5914.0772619462487</v>
      </c>
      <c r="F1315" s="716">
        <v>0.46611680253991178</v>
      </c>
      <c r="G1315" s="741" t="s">
        <v>1243</v>
      </c>
      <c r="H1315" s="741"/>
    </row>
    <row r="1316" spans="2:8">
      <c r="B1316" s="2" t="e">
        <v>#N/A</v>
      </c>
      <c r="C1316" s="2" t="s">
        <v>2110</v>
      </c>
      <c r="D1316" s="2">
        <v>2017</v>
      </c>
      <c r="E1316" s="715">
        <v>112821.45671605799</v>
      </c>
      <c r="F1316" s="716">
        <v>18.769845733660574</v>
      </c>
      <c r="G1316" s="741" t="e">
        <v>#N/A</v>
      </c>
      <c r="H1316" s="741"/>
    </row>
    <row r="1317" spans="2:8">
      <c r="B1317" s="2" t="s">
        <v>944</v>
      </c>
      <c r="C1317" s="2" t="s">
        <v>2111</v>
      </c>
      <c r="D1317" s="2">
        <v>2017</v>
      </c>
      <c r="E1317" s="715">
        <v>56740.952496493745</v>
      </c>
      <c r="F1317" s="716">
        <v>20.81988384678273</v>
      </c>
      <c r="G1317" s="741" t="s">
        <v>1244</v>
      </c>
      <c r="H1317" s="741"/>
    </row>
    <row r="1318" spans="2:8">
      <c r="B1318" s="2" t="s">
        <v>944</v>
      </c>
      <c r="C1318" s="2" t="s">
        <v>2112</v>
      </c>
      <c r="D1318" s="2">
        <v>2017</v>
      </c>
      <c r="E1318" s="715">
        <v>42042.876099516718</v>
      </c>
      <c r="F1318" s="716">
        <v>11.808292331011099</v>
      </c>
      <c r="G1318" s="741" t="s">
        <v>1246</v>
      </c>
      <c r="H1318" s="741"/>
    </row>
    <row r="1319" spans="2:8">
      <c r="B1319" s="2" t="s">
        <v>944</v>
      </c>
      <c r="C1319" s="2" t="s">
        <v>2113</v>
      </c>
      <c r="D1319" s="2">
        <v>2017</v>
      </c>
      <c r="E1319" s="715">
        <v>24488.027528759092</v>
      </c>
      <c r="F1319" s="716">
        <v>8.3901024457184139</v>
      </c>
      <c r="G1319" s="741" t="s">
        <v>1243</v>
      </c>
      <c r="H1319" s="741"/>
    </row>
    <row r="1320" spans="2:8">
      <c r="B1320" s="2" t="s">
        <v>944</v>
      </c>
      <c r="C1320" s="2" t="s">
        <v>2114</v>
      </c>
      <c r="D1320" s="2">
        <v>2017</v>
      </c>
      <c r="E1320" s="715">
        <v>70565.669698034209</v>
      </c>
      <c r="F1320" s="716">
        <v>32.938920712820433</v>
      </c>
      <c r="G1320" s="741" t="s">
        <v>1243</v>
      </c>
      <c r="H1320" s="741"/>
    </row>
    <row r="1321" spans="2:8">
      <c r="B1321" s="2" t="s">
        <v>944</v>
      </c>
      <c r="C1321" s="2" t="s">
        <v>2115</v>
      </c>
      <c r="D1321" s="2">
        <v>2017</v>
      </c>
      <c r="E1321" s="715">
        <v>35334.33783795753</v>
      </c>
      <c r="F1321" s="716">
        <v>5.593401630478942</v>
      </c>
      <c r="G1321" s="741" t="s">
        <v>1244</v>
      </c>
      <c r="H1321" s="741"/>
    </row>
    <row r="1322" spans="2:8">
      <c r="B1322" s="2" t="s">
        <v>944</v>
      </c>
      <c r="C1322" s="2" t="s">
        <v>2116</v>
      </c>
      <c r="D1322" s="2">
        <v>2017</v>
      </c>
      <c r="E1322" s="715">
        <v>73696.393940646856</v>
      </c>
      <c r="F1322" s="716">
        <v>20.975256114296034</v>
      </c>
      <c r="G1322" s="741" t="s">
        <v>1243</v>
      </c>
      <c r="H1322" s="741"/>
    </row>
    <row r="1323" spans="2:8">
      <c r="B1323" s="2" t="s">
        <v>944</v>
      </c>
      <c r="C1323" s="2" t="s">
        <v>2117</v>
      </c>
      <c r="D1323" s="2">
        <v>2017</v>
      </c>
      <c r="E1323" s="715">
        <v>16273.74964502751</v>
      </c>
      <c r="F1323" s="716">
        <v>0</v>
      </c>
      <c r="G1323" s="741" t="s">
        <v>1244</v>
      </c>
      <c r="H1323" s="741"/>
    </row>
    <row r="1324" spans="2:8">
      <c r="B1324" s="2" t="s">
        <v>944</v>
      </c>
      <c r="C1324" s="2" t="s">
        <v>2118</v>
      </c>
      <c r="D1324" s="2">
        <v>2017</v>
      </c>
      <c r="E1324" s="715">
        <v>23603.884066704952</v>
      </c>
      <c r="F1324" s="716">
        <v>4.3490942973538109</v>
      </c>
      <c r="G1324" s="741" t="s">
        <v>1244</v>
      </c>
      <c r="H1324" s="741"/>
    </row>
    <row r="1325" spans="2:8">
      <c r="B1325" s="2" t="s">
        <v>944</v>
      </c>
      <c r="C1325" s="2" t="s">
        <v>2119</v>
      </c>
      <c r="D1325" s="2">
        <v>2017</v>
      </c>
      <c r="E1325" s="715">
        <v>84726.985978818993</v>
      </c>
      <c r="F1325" s="716">
        <v>15.071109948790482</v>
      </c>
      <c r="G1325" s="741" t="s">
        <v>1244</v>
      </c>
      <c r="H1325" s="741"/>
    </row>
    <row r="1326" spans="2:8">
      <c r="B1326" s="2" t="s">
        <v>944</v>
      </c>
      <c r="C1326" s="2" t="s">
        <v>2120</v>
      </c>
      <c r="D1326" s="2">
        <v>2017</v>
      </c>
      <c r="E1326" s="715">
        <v>90750.041751136043</v>
      </c>
      <c r="F1326" s="716">
        <v>8.3712684499132752</v>
      </c>
      <c r="G1326" s="741" t="s">
        <v>1244</v>
      </c>
      <c r="H1326" s="741"/>
    </row>
    <row r="1327" spans="2:8">
      <c r="B1327" s="2" t="s">
        <v>944</v>
      </c>
      <c r="C1327" s="2" t="s">
        <v>2121</v>
      </c>
      <c r="D1327" s="2">
        <v>2017</v>
      </c>
      <c r="E1327" s="715">
        <v>35625.822839194829</v>
      </c>
      <c r="F1327" s="716">
        <v>5.7487738979922458</v>
      </c>
      <c r="G1327" s="741" t="s">
        <v>1246</v>
      </c>
      <c r="H1327" s="741"/>
    </row>
    <row r="1328" spans="2:8">
      <c r="B1328" s="2" t="s">
        <v>944</v>
      </c>
      <c r="C1328" s="2" t="s">
        <v>2122</v>
      </c>
      <c r="D1328" s="2">
        <v>2017</v>
      </c>
      <c r="E1328" s="715">
        <v>1135.2987035438412</v>
      </c>
      <c r="F1328" s="716">
        <v>3.0143179381286354</v>
      </c>
      <c r="G1328" s="741" t="s">
        <v>1243</v>
      </c>
      <c r="H1328" s="741"/>
    </row>
    <row r="1329" spans="2:8">
      <c r="B1329" s="2" t="s">
        <v>944</v>
      </c>
      <c r="C1329" s="2" t="s">
        <v>2123</v>
      </c>
      <c r="D1329" s="2">
        <v>2017</v>
      </c>
      <c r="E1329" s="715">
        <v>40964.167129869973</v>
      </c>
      <c r="F1329" s="716">
        <v>9.0115915157716273</v>
      </c>
      <c r="G1329" s="741" t="s">
        <v>1243</v>
      </c>
      <c r="H1329" s="741"/>
    </row>
    <row r="1330" spans="2:8">
      <c r="B1330" s="2" t="s">
        <v>944</v>
      </c>
      <c r="C1330" s="2" t="s">
        <v>2124</v>
      </c>
      <c r="D1330" s="2">
        <v>2017</v>
      </c>
      <c r="E1330" s="715">
        <v>70302.785478458041</v>
      </c>
      <c r="F1330" s="716">
        <v>10.289628938134024</v>
      </c>
      <c r="G1330" s="741" t="s">
        <v>1244</v>
      </c>
      <c r="H1330" s="741"/>
    </row>
    <row r="1331" spans="2:8">
      <c r="B1331" s="2" t="s">
        <v>944</v>
      </c>
      <c r="C1331" s="2" t="s">
        <v>2125</v>
      </c>
      <c r="D1331" s="2">
        <v>2017</v>
      </c>
      <c r="E1331" s="715">
        <v>1450.2403704737769</v>
      </c>
      <c r="F1331" s="716">
        <v>4.2423733944032636</v>
      </c>
      <c r="G1331" s="741" t="s">
        <v>1244</v>
      </c>
      <c r="H1331" s="741"/>
    </row>
    <row r="1332" spans="2:8">
      <c r="B1332" s="2" t="s">
        <v>944</v>
      </c>
      <c r="C1332" s="2" t="s">
        <v>2126</v>
      </c>
      <c r="D1332" s="2">
        <v>2017</v>
      </c>
      <c r="E1332" s="715">
        <v>14749.466749013171</v>
      </c>
      <c r="F1332" s="716">
        <v>2.9817703475140744</v>
      </c>
      <c r="G1332" s="741" t="s">
        <v>1243</v>
      </c>
      <c r="H1332" s="741"/>
    </row>
    <row r="1333" spans="2:8">
      <c r="B1333" s="2" t="s">
        <v>944</v>
      </c>
      <c r="C1333" s="2" t="s">
        <v>2127</v>
      </c>
      <c r="D1333" s="2">
        <v>2017</v>
      </c>
      <c r="E1333" s="715">
        <v>7180.8316282256383</v>
      </c>
      <c r="F1333" s="716">
        <v>0</v>
      </c>
      <c r="G1333" s="741" t="s">
        <v>1244</v>
      </c>
      <c r="H1333" s="741"/>
    </row>
    <row r="1334" spans="2:8">
      <c r="B1334" s="2" t="s">
        <v>944</v>
      </c>
      <c r="C1334" s="2" t="s">
        <v>2128</v>
      </c>
      <c r="D1334" s="2">
        <v>2017</v>
      </c>
      <c r="E1334" s="715">
        <v>1520.4255690645266</v>
      </c>
      <c r="F1334" s="716">
        <v>0.26167357152383275</v>
      </c>
      <c r="G1334" s="741" t="s">
        <v>1244</v>
      </c>
      <c r="H1334" s="741"/>
    </row>
    <row r="1335" spans="2:8">
      <c r="B1335" s="2" t="s">
        <v>944</v>
      </c>
      <c r="C1335" s="2" t="s">
        <v>2129</v>
      </c>
      <c r="D1335" s="2">
        <v>2017</v>
      </c>
      <c r="E1335" s="715">
        <v>5734.636123065764</v>
      </c>
      <c r="F1335" s="716">
        <v>0</v>
      </c>
      <c r="G1335" s="741" t="s">
        <v>1243</v>
      </c>
      <c r="H1335" s="741"/>
    </row>
    <row r="1336" spans="2:8">
      <c r="B1336" s="2" t="s">
        <v>944</v>
      </c>
      <c r="C1336" s="2" t="s">
        <v>2130</v>
      </c>
      <c r="D1336" s="2">
        <v>2017</v>
      </c>
      <c r="E1336" s="715">
        <v>33549.266157447906</v>
      </c>
      <c r="F1336" s="716">
        <v>5.4380293629656373</v>
      </c>
      <c r="G1336" s="741" t="s">
        <v>1246</v>
      </c>
      <c r="H1336" s="741"/>
    </row>
    <row r="1337" spans="2:8">
      <c r="B1337" s="2" t="s">
        <v>944</v>
      </c>
      <c r="C1337" s="2" t="s">
        <v>2131</v>
      </c>
      <c r="D1337" s="2">
        <v>2017</v>
      </c>
      <c r="E1337" s="715">
        <v>30621.266445770983</v>
      </c>
      <c r="F1337" s="716">
        <v>4.9719125604257259</v>
      </c>
      <c r="G1337" s="741" t="s">
        <v>1246</v>
      </c>
      <c r="H1337" s="741"/>
    </row>
    <row r="1338" spans="2:8">
      <c r="B1338" s="2" t="s">
        <v>944</v>
      </c>
      <c r="C1338" s="2" t="s">
        <v>2132</v>
      </c>
      <c r="D1338" s="2">
        <v>2017</v>
      </c>
      <c r="E1338" s="715">
        <v>40703.085806986586</v>
      </c>
      <c r="F1338" s="716">
        <v>8.2312038658536864</v>
      </c>
      <c r="G1338" s="741" t="s">
        <v>1244</v>
      </c>
      <c r="H1338" s="741"/>
    </row>
    <row r="1339" spans="2:8">
      <c r="B1339" s="2" t="s">
        <v>944</v>
      </c>
      <c r="C1339" s="2" t="s">
        <v>2133</v>
      </c>
      <c r="D1339" s="2">
        <v>2017</v>
      </c>
      <c r="E1339" s="715">
        <v>14343.141286939968</v>
      </c>
      <c r="F1339" s="716">
        <v>0</v>
      </c>
      <c r="G1339" s="741" t="s">
        <v>1243</v>
      </c>
      <c r="H1339" s="741"/>
    </row>
    <row r="1340" spans="2:8">
      <c r="B1340" s="2" t="s">
        <v>944</v>
      </c>
      <c r="C1340" s="2" t="s">
        <v>2134</v>
      </c>
      <c r="D1340" s="2">
        <v>2017</v>
      </c>
      <c r="E1340" s="715">
        <v>69443.562024098152</v>
      </c>
      <c r="F1340" s="716">
        <v>24.548818267102021</v>
      </c>
      <c r="G1340" s="741" t="s">
        <v>1244</v>
      </c>
      <c r="H1340" s="741"/>
    </row>
    <row r="1341" spans="2:8">
      <c r="B1341" s="2" t="s">
        <v>944</v>
      </c>
      <c r="C1341" s="2" t="s">
        <v>2135</v>
      </c>
      <c r="D1341" s="2">
        <v>2017</v>
      </c>
      <c r="E1341" s="715">
        <v>72390.190476455638</v>
      </c>
      <c r="F1341" s="716">
        <v>22.684351056942372</v>
      </c>
      <c r="G1341" s="741" t="s">
        <v>1244</v>
      </c>
      <c r="H1341" s="741"/>
    </row>
    <row r="1342" spans="2:8">
      <c r="B1342" s="2" t="s">
        <v>944</v>
      </c>
      <c r="C1342" s="2" t="s">
        <v>2136</v>
      </c>
      <c r="D1342" s="2">
        <v>2017</v>
      </c>
      <c r="E1342" s="715">
        <v>5017.4043779129388</v>
      </c>
      <c r="F1342" s="716">
        <v>0.86352278602864818</v>
      </c>
      <c r="G1342" s="741" t="s">
        <v>1243</v>
      </c>
      <c r="H1342" s="741"/>
    </row>
    <row r="1343" spans="2:8">
      <c r="B1343" s="2" t="s">
        <v>944</v>
      </c>
      <c r="C1343" s="2" t="s">
        <v>2137</v>
      </c>
      <c r="D1343" s="2">
        <v>2017</v>
      </c>
      <c r="E1343" s="715">
        <v>1788.7338278675124</v>
      </c>
      <c r="F1343" s="716">
        <v>2.8282742349873358</v>
      </c>
      <c r="G1343" s="741" t="s">
        <v>1243</v>
      </c>
      <c r="H1343" s="741"/>
    </row>
    <row r="1344" spans="2:8">
      <c r="B1344" s="2" t="s">
        <v>944</v>
      </c>
      <c r="C1344" s="2" t="s">
        <v>2138</v>
      </c>
      <c r="D1344" s="2">
        <v>2017</v>
      </c>
      <c r="E1344" s="715">
        <v>1853.8183149229167</v>
      </c>
      <c r="F1344" s="716">
        <v>1.1164140511587537</v>
      </c>
      <c r="G1344" s="741" t="s">
        <v>1243</v>
      </c>
      <c r="H1344" s="741"/>
    </row>
    <row r="1345" spans="2:8">
      <c r="B1345" s="2" t="s">
        <v>944</v>
      </c>
      <c r="C1345" s="2" t="s">
        <v>2139</v>
      </c>
      <c r="D1345" s="2">
        <v>2017</v>
      </c>
      <c r="E1345" s="715">
        <v>11587.778876952047</v>
      </c>
      <c r="F1345" s="716">
        <v>6.9775878197422108</v>
      </c>
      <c r="G1345" s="741" t="s">
        <v>1243</v>
      </c>
      <c r="H1345" s="741"/>
    </row>
    <row r="1346" spans="2:8">
      <c r="B1346" s="2" t="s">
        <v>944</v>
      </c>
      <c r="C1346" s="2" t="s">
        <v>2140</v>
      </c>
      <c r="D1346" s="2">
        <v>2017</v>
      </c>
      <c r="E1346" s="715">
        <v>608.17022762581075</v>
      </c>
      <c r="F1346" s="716">
        <v>0.10466942860953311</v>
      </c>
      <c r="G1346" s="741" t="s">
        <v>1244</v>
      </c>
      <c r="H1346" s="741"/>
    </row>
    <row r="1347" spans="2:8">
      <c r="B1347" s="2" t="s">
        <v>944</v>
      </c>
      <c r="C1347" s="2" t="s">
        <v>2141</v>
      </c>
      <c r="D1347" s="2">
        <v>2017</v>
      </c>
      <c r="E1347" s="715">
        <v>60139.053958286473</v>
      </c>
      <c r="F1347" s="716">
        <v>9.6330805858248443</v>
      </c>
      <c r="G1347" s="741" t="s">
        <v>1246</v>
      </c>
      <c r="H1347" s="741"/>
    </row>
    <row r="1348" spans="2:8">
      <c r="B1348" s="2" t="s">
        <v>944</v>
      </c>
      <c r="C1348" s="2" t="s">
        <v>2142</v>
      </c>
      <c r="D1348" s="2">
        <v>2017</v>
      </c>
      <c r="E1348" s="715">
        <v>138969.94143064664</v>
      </c>
      <c r="F1348" s="716">
        <v>27.049403486623675</v>
      </c>
      <c r="G1348" s="741" t="s">
        <v>1244</v>
      </c>
      <c r="H1348" s="741"/>
    </row>
    <row r="1349" spans="2:8">
      <c r="B1349" s="2" t="s">
        <v>944</v>
      </c>
      <c r="C1349" s="2" t="s">
        <v>2143</v>
      </c>
      <c r="D1349" s="2">
        <v>2017</v>
      </c>
      <c r="E1349" s="715">
        <v>4352.6069896664212</v>
      </c>
      <c r="F1349" s="716">
        <v>1.4066817044600297</v>
      </c>
      <c r="G1349" s="741" t="s">
        <v>1246</v>
      </c>
      <c r="H1349" s="741"/>
    </row>
    <row r="1350" spans="2:8">
      <c r="B1350" s="2" t="s">
        <v>944</v>
      </c>
      <c r="C1350" s="2" t="s">
        <v>2144</v>
      </c>
      <c r="D1350" s="2">
        <v>2017</v>
      </c>
      <c r="E1350" s="715">
        <v>4252.6554426766807</v>
      </c>
      <c r="F1350" s="716">
        <v>0.58053530660255193</v>
      </c>
      <c r="G1350" s="741" t="s">
        <v>1246</v>
      </c>
      <c r="H1350" s="741"/>
    </row>
    <row r="1351" spans="2:8">
      <c r="B1351" s="2" t="s">
        <v>944</v>
      </c>
      <c r="C1351" s="2" t="s">
        <v>2145</v>
      </c>
      <c r="D1351" s="2">
        <v>2017</v>
      </c>
      <c r="E1351" s="715">
        <v>119590.78746570389</v>
      </c>
      <c r="F1351" s="716">
        <v>0</v>
      </c>
      <c r="G1351" s="741" t="s">
        <v>1244</v>
      </c>
      <c r="H1351" s="741"/>
    </row>
    <row r="1352" spans="2:8">
      <c r="B1352" s="2" t="s">
        <v>944</v>
      </c>
      <c r="C1352" s="2" t="s">
        <v>2146</v>
      </c>
      <c r="D1352" s="2">
        <v>2017</v>
      </c>
      <c r="E1352" s="715">
        <v>211832.43638977141</v>
      </c>
      <c r="F1352" s="716">
        <v>20.934510170063064</v>
      </c>
      <c r="G1352" s="741" t="s">
        <v>1244</v>
      </c>
      <c r="H1352" s="741"/>
    </row>
    <row r="1353" spans="2:8">
      <c r="B1353" s="2" t="s">
        <v>944</v>
      </c>
      <c r="C1353" s="2" t="s">
        <v>2147</v>
      </c>
      <c r="D1353" s="2">
        <v>2017</v>
      </c>
      <c r="E1353" s="715">
        <v>23074.312929748456</v>
      </c>
      <c r="F1353" s="716">
        <v>3.9712156896314212</v>
      </c>
      <c r="G1353" s="741" t="s">
        <v>1244</v>
      </c>
      <c r="H1353" s="741"/>
    </row>
    <row r="1354" spans="2:8">
      <c r="B1354" s="2" t="s">
        <v>944</v>
      </c>
      <c r="C1354" s="2" t="s">
        <v>2148</v>
      </c>
      <c r="D1354" s="2">
        <v>2017</v>
      </c>
      <c r="E1354" s="715">
        <v>14483.452468512794</v>
      </c>
      <c r="F1354" s="716">
        <v>0.29726117725107404</v>
      </c>
      <c r="G1354" s="741" t="s">
        <v>1243</v>
      </c>
      <c r="H1354" s="741"/>
    </row>
    <row r="1355" spans="2:8">
      <c r="B1355" s="2" t="s">
        <v>944</v>
      </c>
      <c r="C1355" s="2" t="s">
        <v>2149</v>
      </c>
      <c r="D1355" s="2">
        <v>2017</v>
      </c>
      <c r="E1355" s="715">
        <v>608.17022762581075</v>
      </c>
      <c r="F1355" s="716">
        <v>0.10466942860953311</v>
      </c>
      <c r="G1355" s="741" t="s">
        <v>1244</v>
      </c>
      <c r="H1355" s="741"/>
    </row>
    <row r="1356" spans="2:8">
      <c r="B1356" s="2" t="s">
        <v>944</v>
      </c>
      <c r="C1356" s="2" t="s">
        <v>2150</v>
      </c>
      <c r="D1356" s="2">
        <v>2017</v>
      </c>
      <c r="E1356" s="715">
        <v>76605.475606975815</v>
      </c>
      <c r="F1356" s="716">
        <v>13.628403700166434</v>
      </c>
      <c r="G1356" s="741" t="s">
        <v>1244</v>
      </c>
      <c r="H1356" s="741"/>
    </row>
    <row r="1357" spans="2:8">
      <c r="B1357" s="2" t="s">
        <v>944</v>
      </c>
      <c r="C1357" s="2" t="s">
        <v>2151</v>
      </c>
      <c r="D1357" s="2">
        <v>2017</v>
      </c>
      <c r="E1357" s="715">
        <v>1717.0921421539324</v>
      </c>
      <c r="F1357" s="716">
        <v>3.1259593432445105</v>
      </c>
      <c r="G1357" s="741" t="s">
        <v>1243</v>
      </c>
      <c r="H1357" s="741"/>
    </row>
    <row r="1358" spans="2:8">
      <c r="B1358" s="2" t="s">
        <v>944</v>
      </c>
      <c r="C1358" s="2" t="s">
        <v>2152</v>
      </c>
      <c r="D1358" s="2">
        <v>2017</v>
      </c>
      <c r="E1358" s="715">
        <v>6271.3107597032385</v>
      </c>
      <c r="F1358" s="716">
        <v>2.3305840126995592</v>
      </c>
      <c r="G1358" s="741" t="s">
        <v>1243</v>
      </c>
      <c r="H1358" s="741"/>
    </row>
    <row r="1359" spans="2:8">
      <c r="B1359" s="2" t="s">
        <v>944</v>
      </c>
      <c r="C1359" s="2" t="s">
        <v>2153</v>
      </c>
      <c r="D1359" s="2">
        <v>2017</v>
      </c>
      <c r="E1359" s="715">
        <v>801.49825416301064</v>
      </c>
      <c r="F1359" s="716">
        <v>3.3492421534762613</v>
      </c>
      <c r="G1359" s="741" t="s">
        <v>1244</v>
      </c>
      <c r="H1359" s="741"/>
    </row>
    <row r="1360" spans="2:8">
      <c r="B1360" s="2" t="s">
        <v>944</v>
      </c>
      <c r="C1360" s="2" t="s">
        <v>2154</v>
      </c>
      <c r="D1360" s="2">
        <v>2017</v>
      </c>
      <c r="E1360" s="715">
        <v>241724.73753418447</v>
      </c>
      <c r="F1360" s="716">
        <v>40.215187479319781</v>
      </c>
      <c r="G1360" s="741" t="s">
        <v>1243</v>
      </c>
      <c r="H1360" s="741"/>
    </row>
    <row r="1361" spans="2:8">
      <c r="B1361" s="2" t="s">
        <v>944</v>
      </c>
      <c r="C1361" s="2" t="s">
        <v>2155</v>
      </c>
      <c r="D1361" s="2">
        <v>2017</v>
      </c>
      <c r="E1361" s="715">
        <v>2627.0283954095858</v>
      </c>
      <c r="F1361" s="716">
        <v>4.1307319892873888</v>
      </c>
      <c r="G1361" s="741" t="s">
        <v>1243</v>
      </c>
      <c r="H1361" s="741"/>
    </row>
    <row r="1362" spans="2:8">
      <c r="B1362" s="2" t="s">
        <v>944</v>
      </c>
      <c r="C1362" s="2" t="s">
        <v>2156</v>
      </c>
      <c r="D1362" s="2">
        <v>2017</v>
      </c>
      <c r="E1362" s="715">
        <v>764620.99836466124</v>
      </c>
      <c r="F1362" s="716">
        <v>171.08620972199125</v>
      </c>
      <c r="G1362" s="741" t="s">
        <v>1246</v>
      </c>
      <c r="H1362" s="741"/>
    </row>
    <row r="1363" spans="2:8">
      <c r="B1363" s="2" t="s">
        <v>944</v>
      </c>
      <c r="C1363" s="2" t="s">
        <v>2157</v>
      </c>
      <c r="D1363" s="2">
        <v>2017</v>
      </c>
      <c r="E1363" s="715">
        <v>3914.1402976831268</v>
      </c>
      <c r="F1363" s="716">
        <v>1.1164140511587537</v>
      </c>
      <c r="G1363" s="741" t="s">
        <v>1244</v>
      </c>
      <c r="H1363" s="741"/>
    </row>
    <row r="1364" spans="2:8">
      <c r="B1364" s="2" t="s">
        <v>944</v>
      </c>
      <c r="C1364" s="2" t="s">
        <v>2158</v>
      </c>
      <c r="D1364" s="2">
        <v>2017</v>
      </c>
      <c r="E1364" s="715">
        <v>32521.10036328121</v>
      </c>
      <c r="F1364" s="716">
        <v>12.468133642437026</v>
      </c>
      <c r="G1364" s="741" t="s">
        <v>1244</v>
      </c>
      <c r="H1364" s="741"/>
    </row>
    <row r="1365" spans="2:8">
      <c r="B1365" s="2" t="s">
        <v>944</v>
      </c>
      <c r="C1365" s="2" t="s">
        <v>2159</v>
      </c>
      <c r="D1365" s="2">
        <v>2017</v>
      </c>
      <c r="E1365" s="715">
        <v>21027.464995272665</v>
      </c>
      <c r="F1365" s="716">
        <v>3.2628176177793824</v>
      </c>
      <c r="G1365" s="741" t="s">
        <v>1244</v>
      </c>
      <c r="H1365" s="741"/>
    </row>
    <row r="1366" spans="2:8">
      <c r="B1366" s="2" t="s">
        <v>944</v>
      </c>
      <c r="C1366" s="2" t="s">
        <v>2160</v>
      </c>
      <c r="D1366" s="2">
        <v>2017</v>
      </c>
      <c r="E1366" s="715">
        <v>28794.554050798888</v>
      </c>
      <c r="F1366" s="716">
        <v>4.6611680253991183</v>
      </c>
      <c r="G1366" s="741" t="s">
        <v>1246</v>
      </c>
      <c r="H1366" s="741"/>
    </row>
    <row r="1367" spans="2:8">
      <c r="B1367" s="2" t="s">
        <v>944</v>
      </c>
      <c r="C1367" s="2" t="s">
        <v>2161</v>
      </c>
      <c r="D1367" s="2">
        <v>2017</v>
      </c>
      <c r="E1367" s="715">
        <v>202945.50331596821</v>
      </c>
      <c r="F1367" s="716">
        <v>0</v>
      </c>
      <c r="G1367" s="741" t="s">
        <v>1244</v>
      </c>
      <c r="H1367" s="741"/>
    </row>
    <row r="1368" spans="2:8">
      <c r="B1368" s="2" t="s">
        <v>944</v>
      </c>
      <c r="C1368" s="2" t="s">
        <v>2162</v>
      </c>
      <c r="D1368" s="2">
        <v>2017</v>
      </c>
      <c r="E1368" s="715">
        <v>142581.9040142622</v>
      </c>
      <c r="F1368" s="716">
        <v>50.909939690848667</v>
      </c>
      <c r="G1368" s="741" t="s">
        <v>1244</v>
      </c>
      <c r="H1368" s="741"/>
    </row>
    <row r="1369" spans="2:8">
      <c r="B1369" s="2" t="s">
        <v>944</v>
      </c>
      <c r="C1369" s="2" t="s">
        <v>2163</v>
      </c>
      <c r="D1369" s="2">
        <v>2017</v>
      </c>
      <c r="E1369" s="715">
        <v>40991.995963476977</v>
      </c>
      <c r="F1369" s="716">
        <v>13.983504076197354</v>
      </c>
      <c r="G1369" s="741" t="s">
        <v>1243</v>
      </c>
      <c r="H1369" s="741"/>
    </row>
    <row r="1370" spans="2:8">
      <c r="B1370" s="2" t="s">
        <v>944</v>
      </c>
      <c r="C1370" s="2" t="s">
        <v>2164</v>
      </c>
      <c r="D1370" s="2">
        <v>2017</v>
      </c>
      <c r="E1370" s="715">
        <v>9313.1857887409205</v>
      </c>
      <c r="F1370" s="716">
        <v>0</v>
      </c>
      <c r="G1370" s="741" t="s">
        <v>1244</v>
      </c>
      <c r="H1370" s="741"/>
    </row>
    <row r="1371" spans="2:8">
      <c r="B1371" s="2" t="s">
        <v>944</v>
      </c>
      <c r="C1371" s="2" t="s">
        <v>2165</v>
      </c>
      <c r="D1371" s="2">
        <v>2017</v>
      </c>
      <c r="E1371" s="715">
        <v>20770.489350486747</v>
      </c>
      <c r="F1371" s="716">
        <v>0</v>
      </c>
      <c r="G1371" s="741" t="s">
        <v>1244</v>
      </c>
      <c r="H1371" s="741"/>
    </row>
    <row r="1372" spans="2:8">
      <c r="B1372" s="2" t="s">
        <v>944</v>
      </c>
      <c r="C1372" s="2" t="s">
        <v>2166</v>
      </c>
      <c r="D1372" s="2">
        <v>2017</v>
      </c>
      <c r="E1372" s="715">
        <v>96046.649466320247</v>
      </c>
      <c r="F1372" s="716">
        <v>41.084252243280567</v>
      </c>
      <c r="G1372" s="741" t="s">
        <v>1244</v>
      </c>
      <c r="H1372" s="741"/>
    </row>
    <row r="1373" spans="2:8">
      <c r="B1373" s="2" t="s">
        <v>944</v>
      </c>
      <c r="C1373" s="2" t="s">
        <v>2167</v>
      </c>
      <c r="D1373" s="2">
        <v>2017</v>
      </c>
      <c r="E1373" s="715">
        <v>1081.5504507423866</v>
      </c>
      <c r="F1373" s="716">
        <v>0.45933701031191565</v>
      </c>
      <c r="G1373" s="741" t="s">
        <v>1243</v>
      </c>
      <c r="H1373" s="741"/>
    </row>
    <row r="1374" spans="2:8">
      <c r="B1374" s="2" t="s">
        <v>944</v>
      </c>
      <c r="C1374" s="2" t="s">
        <v>2168</v>
      </c>
      <c r="D1374" s="2">
        <v>2017</v>
      </c>
      <c r="E1374" s="715">
        <v>30190.613793567001</v>
      </c>
      <c r="F1374" s="716">
        <v>4.8165402929124221</v>
      </c>
      <c r="G1374" s="741" t="s">
        <v>1246</v>
      </c>
      <c r="H1374" s="741"/>
    </row>
    <row r="1375" spans="2:8">
      <c r="B1375" s="2" t="s">
        <v>944</v>
      </c>
      <c r="C1375" s="2" t="s">
        <v>2169</v>
      </c>
      <c r="D1375" s="2">
        <v>2017</v>
      </c>
      <c r="E1375" s="715">
        <v>8822.0480308871738</v>
      </c>
      <c r="F1375" s="716">
        <v>2.3899914773223907</v>
      </c>
      <c r="G1375" s="741" t="s">
        <v>1243</v>
      </c>
      <c r="H1375" s="741"/>
    </row>
    <row r="1376" spans="2:8">
      <c r="B1376" s="2" t="s">
        <v>944</v>
      </c>
      <c r="C1376" s="2" t="s">
        <v>2170</v>
      </c>
      <c r="D1376" s="2">
        <v>2017</v>
      </c>
      <c r="E1376" s="715">
        <v>12978.614082705506</v>
      </c>
      <c r="F1376" s="716">
        <v>7.8148983581112752</v>
      </c>
      <c r="G1376" s="741" t="s">
        <v>1244</v>
      </c>
      <c r="H1376" s="741"/>
    </row>
    <row r="1377" spans="2:8">
      <c r="B1377" s="2" t="s">
        <v>944</v>
      </c>
      <c r="C1377" s="2" t="s">
        <v>2171</v>
      </c>
      <c r="D1377" s="2">
        <v>2017</v>
      </c>
      <c r="E1377" s="715">
        <v>8997.042283660885</v>
      </c>
      <c r="F1377" s="716">
        <v>1.5484402758137044</v>
      </c>
      <c r="G1377" s="741" t="s">
        <v>1244</v>
      </c>
      <c r="H1377" s="741"/>
    </row>
    <row r="1378" spans="2:8">
      <c r="B1378" s="2" t="s">
        <v>944</v>
      </c>
      <c r="C1378" s="2" t="s">
        <v>2172</v>
      </c>
      <c r="D1378" s="2">
        <v>2017</v>
      </c>
      <c r="E1378" s="715">
        <v>4465.0996269860061</v>
      </c>
      <c r="F1378" s="716">
        <v>2.9026765330127597</v>
      </c>
      <c r="G1378" s="741" t="s">
        <v>1244</v>
      </c>
      <c r="H1378" s="741"/>
    </row>
    <row r="1379" spans="2:8">
      <c r="B1379" s="2" t="s">
        <v>944</v>
      </c>
      <c r="C1379" s="2" t="s">
        <v>2173</v>
      </c>
      <c r="D1379" s="2">
        <v>2017</v>
      </c>
      <c r="E1379" s="715">
        <v>25383.92117890382</v>
      </c>
      <c r="F1379" s="716">
        <v>7.5134665642984126</v>
      </c>
      <c r="G1379" s="741" t="s">
        <v>1244</v>
      </c>
      <c r="H1379" s="741"/>
    </row>
    <row r="1380" spans="2:8">
      <c r="B1380" s="2" t="s">
        <v>944</v>
      </c>
      <c r="C1380" s="2" t="s">
        <v>2174</v>
      </c>
      <c r="D1380" s="2">
        <v>2017</v>
      </c>
      <c r="E1380" s="715">
        <v>37122.696943293136</v>
      </c>
      <c r="F1380" s="716">
        <v>8.5454747132317159</v>
      </c>
      <c r="G1380" s="741" t="s">
        <v>1246</v>
      </c>
      <c r="H1380" s="741"/>
    </row>
    <row r="1381" spans="2:8">
      <c r="B1381" s="2" t="s">
        <v>944</v>
      </c>
      <c r="C1381" s="2" t="s">
        <v>2175</v>
      </c>
      <c r="D1381" s="2">
        <v>2017</v>
      </c>
      <c r="E1381" s="715">
        <v>15275.567358074986</v>
      </c>
      <c r="F1381" s="716">
        <v>4.9719125604257259</v>
      </c>
      <c r="G1381" s="741" t="s">
        <v>1244</v>
      </c>
      <c r="H1381" s="741"/>
    </row>
    <row r="1382" spans="2:8">
      <c r="B1382" s="2" t="s">
        <v>944</v>
      </c>
      <c r="C1382" s="2" t="s">
        <v>2176</v>
      </c>
      <c r="D1382" s="2">
        <v>2017</v>
      </c>
      <c r="E1382" s="715">
        <v>603.38580157724289</v>
      </c>
      <c r="F1382" s="716">
        <v>1.1448591647682276</v>
      </c>
      <c r="G1382" s="741" t="s">
        <v>1244</v>
      </c>
      <c r="H1382" s="741"/>
    </row>
    <row r="1383" spans="2:8">
      <c r="B1383" s="2" t="s">
        <v>944</v>
      </c>
      <c r="C1383" s="2" t="s">
        <v>2177</v>
      </c>
      <c r="D1383" s="2">
        <v>2017</v>
      </c>
      <c r="E1383" s="715">
        <v>600.86136152354811</v>
      </c>
      <c r="F1383" s="716">
        <v>0.25518722795106424</v>
      </c>
      <c r="G1383" s="741" t="s">
        <v>1244</v>
      </c>
      <c r="H1383" s="741"/>
    </row>
    <row r="1384" spans="2:8">
      <c r="B1384" s="2" t="s">
        <v>944</v>
      </c>
      <c r="C1384" s="2" t="s">
        <v>2178</v>
      </c>
      <c r="D1384" s="2">
        <v>2017</v>
      </c>
      <c r="E1384" s="715">
        <v>1601.1766358195102</v>
      </c>
      <c r="F1384" s="716">
        <v>3.0380607157546287</v>
      </c>
      <c r="G1384" s="741" t="s">
        <v>1244</v>
      </c>
      <c r="H1384" s="741"/>
    </row>
    <row r="1385" spans="2:8">
      <c r="B1385" s="2" t="s">
        <v>1257</v>
      </c>
      <c r="C1385" s="2" t="s">
        <v>2179</v>
      </c>
      <c r="D1385" s="2">
        <v>2017</v>
      </c>
      <c r="E1385" s="715">
        <v>5315.2012710440358</v>
      </c>
      <c r="F1385" s="716">
        <v>0</v>
      </c>
      <c r="G1385" s="741" t="s">
        <v>1248</v>
      </c>
      <c r="H1385" s="741"/>
    </row>
    <row r="1386" spans="2:8">
      <c r="B1386" s="2" t="s">
        <v>944</v>
      </c>
      <c r="C1386" s="2" t="s">
        <v>2180</v>
      </c>
      <c r="D1386" s="2">
        <v>2017</v>
      </c>
      <c r="E1386" s="715">
        <v>7736.4064238170313</v>
      </c>
      <c r="F1386" s="716">
        <v>0.31074453502660787</v>
      </c>
      <c r="G1386" s="741" t="s">
        <v>1243</v>
      </c>
      <c r="H1386" s="741"/>
    </row>
    <row r="1387" spans="2:8">
      <c r="B1387" s="2" t="s">
        <v>1257</v>
      </c>
      <c r="C1387" s="2" t="s">
        <v>2181</v>
      </c>
      <c r="D1387" s="2">
        <v>2017</v>
      </c>
      <c r="E1387" s="715">
        <v>1027501.1406621536</v>
      </c>
      <c r="F1387" s="716">
        <v>0</v>
      </c>
      <c r="G1387" s="741" t="s">
        <v>1248</v>
      </c>
      <c r="H1387" s="741"/>
    </row>
    <row r="1388" spans="2:8">
      <c r="B1388" s="2" t="s">
        <v>944</v>
      </c>
      <c r="C1388" s="2" t="s">
        <v>2182</v>
      </c>
      <c r="D1388" s="2">
        <v>2017</v>
      </c>
      <c r="E1388" s="715">
        <v>13413.7721320035</v>
      </c>
      <c r="F1388" s="716">
        <v>2.3085836839404315</v>
      </c>
      <c r="G1388" s="741" t="s">
        <v>1244</v>
      </c>
      <c r="H1388" s="741"/>
    </row>
    <row r="1389" spans="2:8">
      <c r="B1389" s="2" t="s">
        <v>1259</v>
      </c>
      <c r="C1389" s="2" t="s">
        <v>2183</v>
      </c>
      <c r="D1389" s="2">
        <v>2016</v>
      </c>
      <c r="E1389" s="715">
        <v>13142.640539737338</v>
      </c>
      <c r="F1389" s="716">
        <v>1.7149847194239736</v>
      </c>
      <c r="G1389" s="741" t="s">
        <v>1245</v>
      </c>
      <c r="H1389" s="741"/>
    </row>
    <row r="1390" spans="2:8">
      <c r="B1390" s="2" t="s">
        <v>1259</v>
      </c>
      <c r="C1390" s="2" t="s">
        <v>2184</v>
      </c>
      <c r="D1390" s="2">
        <v>2016</v>
      </c>
      <c r="E1390" s="715">
        <v>13142.640539737338</v>
      </c>
      <c r="F1390" s="716">
        <v>1.7149847194239736</v>
      </c>
      <c r="G1390" s="741" t="s">
        <v>1244</v>
      </c>
      <c r="H1390" s="741"/>
    </row>
    <row r="1391" spans="2:8">
      <c r="B1391" s="2" t="s">
        <v>1259</v>
      </c>
      <c r="C1391" s="2" t="s">
        <v>2185</v>
      </c>
      <c r="D1391" s="2">
        <v>2016</v>
      </c>
      <c r="E1391" s="715">
        <v>13142.640539737338</v>
      </c>
      <c r="F1391" s="716">
        <v>1.7149847194239736</v>
      </c>
      <c r="G1391" s="741" t="s">
        <v>1244</v>
      </c>
      <c r="H1391" s="741"/>
    </row>
    <row r="1392" spans="2:8">
      <c r="B1392" s="2" t="s">
        <v>1259</v>
      </c>
      <c r="C1392" s="2" t="s">
        <v>2186</v>
      </c>
      <c r="D1392" s="2">
        <v>2016</v>
      </c>
      <c r="E1392" s="715">
        <v>13142.640539737338</v>
      </c>
      <c r="F1392" s="716">
        <v>1.7149847194239736</v>
      </c>
      <c r="G1392" s="741" t="s">
        <v>1244</v>
      </c>
      <c r="H1392" s="741"/>
    </row>
    <row r="1393" spans="2:8">
      <c r="B1393" s="2" t="s">
        <v>1259</v>
      </c>
      <c r="C1393" s="2" t="s">
        <v>2187</v>
      </c>
      <c r="D1393" s="2">
        <v>2016</v>
      </c>
      <c r="E1393" s="715">
        <v>13142.640539737338</v>
      </c>
      <c r="F1393" s="716">
        <v>1.7149847194239736</v>
      </c>
      <c r="G1393" s="741" t="s">
        <v>1243</v>
      </c>
      <c r="H1393" s="741"/>
    </row>
    <row r="1394" spans="2:8">
      <c r="B1394" s="2" t="s">
        <v>1259</v>
      </c>
      <c r="C1394" s="2" t="s">
        <v>2188</v>
      </c>
      <c r="D1394" s="2">
        <v>2016</v>
      </c>
      <c r="E1394" s="715">
        <v>13142.640539737338</v>
      </c>
      <c r="F1394" s="716">
        <v>1.7149847194239736</v>
      </c>
      <c r="G1394" s="741" t="s">
        <v>1244</v>
      </c>
      <c r="H1394" s="741"/>
    </row>
    <row r="1395" spans="2:8">
      <c r="B1395" s="2" t="s">
        <v>1259</v>
      </c>
      <c r="C1395" s="2" t="s">
        <v>2189</v>
      </c>
      <c r="D1395" s="2">
        <v>2016</v>
      </c>
      <c r="E1395" s="715">
        <v>13142.640539737338</v>
      </c>
      <c r="F1395" s="716">
        <v>1.7149847194239736</v>
      </c>
      <c r="G1395" s="741" t="s">
        <v>1243</v>
      </c>
      <c r="H1395" s="741"/>
    </row>
    <row r="1396" spans="2:8">
      <c r="B1396" s="2" t="s">
        <v>1251</v>
      </c>
      <c r="C1396" s="2" t="s">
        <v>1963</v>
      </c>
      <c r="D1396" s="2">
        <v>2016</v>
      </c>
      <c r="E1396" s="715">
        <v>1010337.179124</v>
      </c>
      <c r="F1396" s="716">
        <v>7.4326382531999995</v>
      </c>
      <c r="G1396" s="741" t="s">
        <v>1246</v>
      </c>
      <c r="H1396" s="741"/>
    </row>
    <row r="1397" spans="2:8">
      <c r="B1397" s="2" t="s">
        <v>1253</v>
      </c>
      <c r="C1397" s="2" t="s">
        <v>2190</v>
      </c>
      <c r="D1397" s="2">
        <v>2016</v>
      </c>
      <c r="E1397" s="715">
        <v>16959.281351959751</v>
      </c>
      <c r="F1397" s="716">
        <v>11.647099281134329</v>
      </c>
      <c r="G1397" s="741" t="s">
        <v>1244</v>
      </c>
      <c r="H1397" s="741"/>
    </row>
    <row r="1398" spans="2:8">
      <c r="B1398" s="2" t="s">
        <v>1253</v>
      </c>
      <c r="C1398" s="2" t="s">
        <v>2191</v>
      </c>
      <c r="D1398" s="2">
        <v>2016</v>
      </c>
      <c r="E1398" s="715">
        <v>7867.3607862757326</v>
      </c>
      <c r="F1398" s="716">
        <v>4.9488723288908893</v>
      </c>
      <c r="G1398" s="741" t="s">
        <v>1244</v>
      </c>
      <c r="H1398" s="741"/>
    </row>
    <row r="1399" spans="2:8">
      <c r="B1399" s="2" t="s">
        <v>1253</v>
      </c>
      <c r="C1399" s="2" t="s">
        <v>2192</v>
      </c>
      <c r="D1399" s="2">
        <v>2016</v>
      </c>
      <c r="E1399" s="715">
        <v>4099.3691467395429</v>
      </c>
      <c r="F1399" s="716">
        <v>3.0987695335128027</v>
      </c>
      <c r="G1399" s="741" t="s">
        <v>1243</v>
      </c>
      <c r="H1399" s="741"/>
    </row>
    <row r="1400" spans="2:8">
      <c r="B1400" s="2" t="s">
        <v>1253</v>
      </c>
      <c r="C1400" s="2" t="s">
        <v>2190</v>
      </c>
      <c r="D1400" s="2">
        <v>2016</v>
      </c>
      <c r="E1400" s="715">
        <v>8643.008466257952</v>
      </c>
      <c r="F1400" s="716">
        <v>0</v>
      </c>
      <c r="G1400" s="741" t="s">
        <v>1244</v>
      </c>
      <c r="H1400" s="741"/>
    </row>
    <row r="1401" spans="2:8">
      <c r="B1401" s="2" t="s">
        <v>944</v>
      </c>
      <c r="C1401" s="2">
        <v>102550</v>
      </c>
      <c r="D1401" s="2">
        <v>2016</v>
      </c>
      <c r="E1401" s="715">
        <v>10882.965692614931</v>
      </c>
      <c r="F1401" s="716">
        <v>1.252931637732654</v>
      </c>
      <c r="G1401" s="741" t="s">
        <v>1243</v>
      </c>
      <c r="H1401" s="741"/>
    </row>
    <row r="1402" spans="2:8">
      <c r="B1402" s="2" t="s">
        <v>944</v>
      </c>
      <c r="C1402" s="2">
        <v>113281</v>
      </c>
      <c r="D1402" s="2">
        <v>2016</v>
      </c>
      <c r="E1402" s="715">
        <v>110819.39339734902</v>
      </c>
      <c r="F1402" s="716">
        <v>24.876567544160199</v>
      </c>
      <c r="G1402" s="741" t="s">
        <v>1244</v>
      </c>
      <c r="H1402" s="741"/>
    </row>
    <row r="1403" spans="2:8">
      <c r="B1403" s="2" t="s">
        <v>944</v>
      </c>
      <c r="C1403" s="2">
        <v>113281</v>
      </c>
      <c r="D1403" s="2">
        <v>2016</v>
      </c>
      <c r="E1403" s="715">
        <v>163582.32620013566</v>
      </c>
      <c r="F1403" s="716">
        <v>28.254584859118207</v>
      </c>
      <c r="G1403" s="741" t="s">
        <v>1244</v>
      </c>
      <c r="H1403" s="741"/>
    </row>
    <row r="1404" spans="2:8">
      <c r="B1404" s="2" t="s">
        <v>944</v>
      </c>
      <c r="C1404" s="2">
        <v>121890</v>
      </c>
      <c r="D1404" s="2">
        <v>2016</v>
      </c>
      <c r="E1404" s="715">
        <v>326517.32262674428</v>
      </c>
      <c r="F1404" s="716">
        <v>92.860864456019925</v>
      </c>
      <c r="G1404" s="741" t="s">
        <v>1245</v>
      </c>
      <c r="H1404" s="741"/>
    </row>
    <row r="1405" spans="2:8">
      <c r="B1405" s="2" t="s">
        <v>944</v>
      </c>
      <c r="C1405" s="2">
        <v>129275</v>
      </c>
      <c r="D1405" s="2">
        <v>2016</v>
      </c>
      <c r="E1405" s="715">
        <v>4018.5410323764759</v>
      </c>
      <c r="F1405" s="716">
        <v>5.2499851467952805</v>
      </c>
      <c r="G1405" s="741" t="s">
        <v>1244</v>
      </c>
      <c r="H1405" s="741"/>
    </row>
    <row r="1406" spans="2:8">
      <c r="B1406" s="2" t="s">
        <v>944</v>
      </c>
      <c r="C1406" s="2">
        <v>129275</v>
      </c>
      <c r="D1406" s="2">
        <v>2016</v>
      </c>
      <c r="E1406" s="715">
        <v>1224.9262829402921</v>
      </c>
      <c r="F1406" s="716">
        <v>0.34822824171007472</v>
      </c>
      <c r="G1406" s="741" t="s">
        <v>1244</v>
      </c>
      <c r="H1406" s="741"/>
    </row>
    <row r="1407" spans="2:8">
      <c r="B1407" s="2" t="s">
        <v>944</v>
      </c>
      <c r="C1407" s="2">
        <v>129276</v>
      </c>
      <c r="D1407" s="2">
        <v>2016</v>
      </c>
      <c r="E1407" s="715">
        <v>8902.7977162234074</v>
      </c>
      <c r="F1407" s="716">
        <v>6.0599714576223116</v>
      </c>
      <c r="G1407" s="741" t="s">
        <v>1244</v>
      </c>
      <c r="H1407" s="741"/>
    </row>
    <row r="1408" spans="2:8">
      <c r="B1408" s="2" t="s">
        <v>944</v>
      </c>
      <c r="C1408" s="2">
        <v>129276</v>
      </c>
      <c r="D1408" s="2">
        <v>2016</v>
      </c>
      <c r="E1408" s="715">
        <v>816.11093540811032</v>
      </c>
      <c r="F1408" s="716">
        <v>0.2321521611400498</v>
      </c>
      <c r="G1408" s="741" t="s">
        <v>1244</v>
      </c>
      <c r="H1408" s="741"/>
    </row>
    <row r="1409" spans="2:8">
      <c r="B1409" s="2" t="s">
        <v>944</v>
      </c>
      <c r="C1409" s="2">
        <v>134987</v>
      </c>
      <c r="D1409" s="2">
        <v>2016</v>
      </c>
      <c r="E1409" s="715">
        <v>174269.10366726099</v>
      </c>
      <c r="F1409" s="716">
        <v>23.008034053305806</v>
      </c>
      <c r="G1409" s="741" t="s">
        <v>1246</v>
      </c>
      <c r="H1409" s="741"/>
    </row>
    <row r="1410" spans="2:8">
      <c r="B1410" s="2" t="s">
        <v>944</v>
      </c>
      <c r="C1410" s="2">
        <v>135886</v>
      </c>
      <c r="D1410" s="2">
        <v>2016</v>
      </c>
      <c r="E1410" s="715">
        <v>66739.435128340847</v>
      </c>
      <c r="F1410" s="716">
        <v>6.5406983262132083</v>
      </c>
      <c r="G1410" s="741" t="s">
        <v>1244</v>
      </c>
      <c r="H1410" s="741"/>
    </row>
    <row r="1411" spans="2:8">
      <c r="B1411" s="2" t="s">
        <v>944</v>
      </c>
      <c r="C1411" s="2">
        <v>135886</v>
      </c>
      <c r="D1411" s="2">
        <v>2016</v>
      </c>
      <c r="E1411" s="715">
        <v>0</v>
      </c>
      <c r="F1411" s="716">
        <v>0</v>
      </c>
      <c r="G1411" s="741" t="s">
        <v>1244</v>
      </c>
      <c r="H1411" s="741"/>
    </row>
    <row r="1412" spans="2:8">
      <c r="B1412" s="2" t="s">
        <v>944</v>
      </c>
      <c r="C1412" s="2">
        <v>135886</v>
      </c>
      <c r="D1412" s="2">
        <v>2016</v>
      </c>
      <c r="E1412" s="715">
        <v>1931.5943356127834</v>
      </c>
      <c r="F1412" s="716">
        <v>0.22238016021650572</v>
      </c>
      <c r="G1412" s="741" t="s">
        <v>1244</v>
      </c>
      <c r="H1412" s="741"/>
    </row>
    <row r="1413" spans="2:8">
      <c r="B1413" s="2" t="s">
        <v>944</v>
      </c>
      <c r="C1413" s="2">
        <v>137386</v>
      </c>
      <c r="D1413" s="2">
        <v>2016</v>
      </c>
      <c r="E1413" s="715">
        <v>5205.7916677673929</v>
      </c>
      <c r="F1413" s="716">
        <v>0</v>
      </c>
      <c r="G1413" s="741" t="s">
        <v>1243</v>
      </c>
      <c r="H1413" s="741"/>
    </row>
    <row r="1414" spans="2:8">
      <c r="B1414" s="2" t="s">
        <v>944</v>
      </c>
      <c r="C1414" s="2">
        <v>137386</v>
      </c>
      <c r="D1414" s="2">
        <v>2016</v>
      </c>
      <c r="E1414" s="715">
        <v>6985.198278142745</v>
      </c>
      <c r="F1414" s="716">
        <v>1.2856430271335955</v>
      </c>
      <c r="G1414" s="741" t="s">
        <v>1243</v>
      </c>
      <c r="H1414" s="741"/>
    </row>
    <row r="1415" spans="2:8">
      <c r="B1415" s="2" t="s">
        <v>944</v>
      </c>
      <c r="C1415" s="2">
        <v>137386</v>
      </c>
      <c r="D1415" s="2">
        <v>2016</v>
      </c>
      <c r="E1415" s="715">
        <v>1301.8598783621776</v>
      </c>
      <c r="F1415" s="716">
        <v>0.12524608879035709</v>
      </c>
      <c r="G1415" s="741" t="s">
        <v>1243</v>
      </c>
      <c r="H1415" s="741"/>
    </row>
    <row r="1416" spans="2:8">
      <c r="B1416" s="2" t="s">
        <v>944</v>
      </c>
      <c r="C1416" s="2">
        <v>137657</v>
      </c>
      <c r="D1416" s="2">
        <v>2016</v>
      </c>
      <c r="E1416" s="715">
        <v>72164.970776885821</v>
      </c>
      <c r="F1416" s="716">
        <v>7.1517372487936521</v>
      </c>
      <c r="G1416" s="741" t="s">
        <v>1244</v>
      </c>
      <c r="H1416" s="741"/>
    </row>
    <row r="1417" spans="2:8">
      <c r="B1417" s="2" t="s">
        <v>944</v>
      </c>
      <c r="C1417" s="2">
        <v>137876</v>
      </c>
      <c r="D1417" s="2">
        <v>2016</v>
      </c>
      <c r="E1417" s="715">
        <v>48975.774682424148</v>
      </c>
      <c r="F1417" s="716">
        <v>13.929129668402989</v>
      </c>
      <c r="G1417" s="741" t="s">
        <v>1246</v>
      </c>
      <c r="H1417" s="741"/>
    </row>
    <row r="1418" spans="2:8">
      <c r="B1418" s="2" t="s">
        <v>944</v>
      </c>
      <c r="C1418" s="2">
        <v>140451</v>
      </c>
      <c r="D1418" s="2">
        <v>2016</v>
      </c>
      <c r="E1418" s="715">
        <v>0</v>
      </c>
      <c r="F1418" s="716">
        <v>0</v>
      </c>
      <c r="G1418" s="741" t="s">
        <v>1244</v>
      </c>
      <c r="H1418" s="741"/>
    </row>
    <row r="1419" spans="2:8">
      <c r="B1419" s="2" t="s">
        <v>944</v>
      </c>
      <c r="C1419" s="2">
        <v>140451</v>
      </c>
      <c r="D1419" s="2">
        <v>2016</v>
      </c>
      <c r="E1419" s="715">
        <v>63857.702435856787</v>
      </c>
      <c r="F1419" s="716">
        <v>10.071976127635592</v>
      </c>
      <c r="G1419" s="741" t="s">
        <v>1244</v>
      </c>
      <c r="H1419" s="741"/>
    </row>
    <row r="1420" spans="2:8">
      <c r="B1420" s="2" t="s">
        <v>944</v>
      </c>
      <c r="C1420" s="2">
        <v>141212</v>
      </c>
      <c r="D1420" s="2">
        <v>2016</v>
      </c>
      <c r="E1420" s="715">
        <v>18087.558106883436</v>
      </c>
      <c r="F1420" s="716">
        <v>0</v>
      </c>
      <c r="G1420" s="741" t="s">
        <v>1244</v>
      </c>
      <c r="H1420" s="741"/>
    </row>
    <row r="1421" spans="2:8">
      <c r="B1421" s="2" t="s">
        <v>944</v>
      </c>
      <c r="C1421" s="2">
        <v>148153</v>
      </c>
      <c r="D1421" s="2">
        <v>2016</v>
      </c>
      <c r="E1421" s="715">
        <v>37316.52092806693</v>
      </c>
      <c r="F1421" s="716">
        <v>2.6473306207096954</v>
      </c>
      <c r="G1421" s="741" t="s">
        <v>1244</v>
      </c>
      <c r="H1421" s="741"/>
    </row>
    <row r="1422" spans="2:8">
      <c r="B1422" s="2" t="s">
        <v>944</v>
      </c>
      <c r="C1422" s="2">
        <v>148153</v>
      </c>
      <c r="D1422" s="2">
        <v>2016</v>
      </c>
      <c r="E1422" s="715">
        <v>17186.75869977563</v>
      </c>
      <c r="F1422" s="716">
        <v>1.8046081906199085</v>
      </c>
      <c r="G1422" s="741" t="s">
        <v>1244</v>
      </c>
      <c r="H1422" s="741"/>
    </row>
    <row r="1423" spans="2:8">
      <c r="B1423" s="2" t="s">
        <v>944</v>
      </c>
      <c r="C1423" s="2">
        <v>148153</v>
      </c>
      <c r="D1423" s="2">
        <v>2016</v>
      </c>
      <c r="E1423" s="715">
        <v>6949.9667691027926</v>
      </c>
      <c r="F1423" s="716">
        <v>0</v>
      </c>
      <c r="G1423" s="741" t="s">
        <v>1244</v>
      </c>
      <c r="H1423" s="741"/>
    </row>
    <row r="1424" spans="2:8">
      <c r="B1424" s="2" t="s">
        <v>944</v>
      </c>
      <c r="C1424" s="2">
        <v>148228</v>
      </c>
      <c r="D1424" s="2">
        <v>2016</v>
      </c>
      <c r="E1424" s="715">
        <v>34622.515563415654</v>
      </c>
      <c r="F1424" s="716">
        <v>5.3507453286865738</v>
      </c>
      <c r="G1424" s="741" t="s">
        <v>1244</v>
      </c>
      <c r="H1424" s="741"/>
    </row>
    <row r="1425" spans="2:8">
      <c r="B1425" s="2" t="s">
        <v>944</v>
      </c>
      <c r="C1425" s="2">
        <v>148758</v>
      </c>
      <c r="D1425" s="2">
        <v>2016</v>
      </c>
      <c r="E1425" s="715">
        <v>46228.802840303091</v>
      </c>
      <c r="F1425" s="716">
        <v>0.81242358157174588</v>
      </c>
      <c r="G1425" s="741" t="s">
        <v>1244</v>
      </c>
      <c r="H1425" s="741"/>
    </row>
    <row r="1426" spans="2:8">
      <c r="B1426" s="2" t="s">
        <v>944</v>
      </c>
      <c r="C1426" s="2">
        <v>148850</v>
      </c>
      <c r="D1426" s="2">
        <v>2016</v>
      </c>
      <c r="E1426" s="715">
        <v>5346.1282839252244</v>
      </c>
      <c r="F1426" s="716">
        <v>0</v>
      </c>
      <c r="G1426" s="741" t="s">
        <v>1243</v>
      </c>
      <c r="H1426" s="741"/>
    </row>
    <row r="1427" spans="2:8">
      <c r="B1427" s="2" t="s">
        <v>944</v>
      </c>
      <c r="C1427" s="2">
        <v>149739</v>
      </c>
      <c r="D1427" s="2">
        <v>2016</v>
      </c>
      <c r="E1427" s="715">
        <v>51765.90024110239</v>
      </c>
      <c r="F1427" s="716">
        <v>8.0458272774410418</v>
      </c>
      <c r="G1427" s="741" t="s">
        <v>1244</v>
      </c>
      <c r="H1427" s="741"/>
    </row>
    <row r="1428" spans="2:8">
      <c r="B1428" s="2" t="s">
        <v>944</v>
      </c>
      <c r="C1428" s="2">
        <v>149768</v>
      </c>
      <c r="D1428" s="2">
        <v>2016</v>
      </c>
      <c r="E1428" s="715">
        <v>7028.6800056437651</v>
      </c>
      <c r="F1428" s="716">
        <v>0.74673442370478971</v>
      </c>
      <c r="G1428" s="741" t="s">
        <v>1246</v>
      </c>
      <c r="H1428" s="741"/>
    </row>
    <row r="1429" spans="2:8">
      <c r="B1429" s="2" t="s">
        <v>944</v>
      </c>
      <c r="C1429" s="2">
        <v>149810</v>
      </c>
      <c r="D1429" s="2">
        <v>2016</v>
      </c>
      <c r="E1429" s="715">
        <v>6010.1396335556274</v>
      </c>
      <c r="F1429" s="716">
        <v>0.62227868642065809</v>
      </c>
      <c r="G1429" s="741" t="s">
        <v>1244</v>
      </c>
      <c r="H1429" s="741"/>
    </row>
    <row r="1430" spans="2:8">
      <c r="B1430" s="2" t="s">
        <v>944</v>
      </c>
      <c r="C1430" s="2">
        <v>150216</v>
      </c>
      <c r="D1430" s="2">
        <v>2016</v>
      </c>
      <c r="E1430" s="715">
        <v>16860.630809979695</v>
      </c>
      <c r="F1430" s="716">
        <v>1.1722011206127509</v>
      </c>
      <c r="G1430" s="741" t="s">
        <v>1243</v>
      </c>
      <c r="H1430" s="741"/>
    </row>
    <row r="1431" spans="2:8">
      <c r="B1431" s="2" t="s">
        <v>944</v>
      </c>
      <c r="C1431" s="2">
        <v>150270</v>
      </c>
      <c r="D1431" s="2">
        <v>2016</v>
      </c>
      <c r="E1431" s="715">
        <v>68610.945822717476</v>
      </c>
      <c r="F1431" s="716">
        <v>12.014967721203625</v>
      </c>
      <c r="G1431" s="741" t="s">
        <v>1244</v>
      </c>
      <c r="H1431" s="741"/>
    </row>
    <row r="1432" spans="2:8">
      <c r="B1432" s="2" t="s">
        <v>944</v>
      </c>
      <c r="C1432" s="2">
        <v>150367</v>
      </c>
      <c r="D1432" s="2">
        <v>2016</v>
      </c>
      <c r="E1432" s="715">
        <v>5507.9372600207498</v>
      </c>
      <c r="F1432" s="716">
        <v>0</v>
      </c>
      <c r="G1432" s="741" t="s">
        <v>1243</v>
      </c>
      <c r="H1432" s="741"/>
    </row>
    <row r="1433" spans="2:8">
      <c r="B1433" s="2" t="s">
        <v>944</v>
      </c>
      <c r="C1433" s="2">
        <v>150367</v>
      </c>
      <c r="D1433" s="2">
        <v>2016</v>
      </c>
      <c r="E1433" s="715">
        <v>3181.9993649809171</v>
      </c>
      <c r="F1433" s="716">
        <v>0.80896229234685557</v>
      </c>
      <c r="G1433" s="741" t="s">
        <v>1243</v>
      </c>
      <c r="H1433" s="741"/>
    </row>
    <row r="1434" spans="2:8">
      <c r="B1434" s="2" t="s">
        <v>944</v>
      </c>
      <c r="C1434" s="2">
        <v>150666</v>
      </c>
      <c r="D1434" s="2">
        <v>2016</v>
      </c>
      <c r="E1434" s="715">
        <v>53373.291624157151</v>
      </c>
      <c r="F1434" s="716">
        <v>5.5382803091438575</v>
      </c>
      <c r="G1434" s="741" t="s">
        <v>1246</v>
      </c>
      <c r="H1434" s="741"/>
    </row>
    <row r="1435" spans="2:8">
      <c r="B1435" s="2" t="s">
        <v>944</v>
      </c>
      <c r="C1435" s="2">
        <v>150669</v>
      </c>
      <c r="D1435" s="2">
        <v>2016</v>
      </c>
      <c r="E1435" s="715">
        <v>57732.161883159308</v>
      </c>
      <c r="F1435" s="716">
        <v>5.721389799034923</v>
      </c>
      <c r="G1435" s="741" t="s">
        <v>1244</v>
      </c>
      <c r="H1435" s="741"/>
    </row>
    <row r="1436" spans="2:8">
      <c r="B1436" s="2" t="s">
        <v>944</v>
      </c>
      <c r="C1436" s="2">
        <v>150704</v>
      </c>
      <c r="D1436" s="2">
        <v>2016</v>
      </c>
      <c r="E1436" s="715">
        <v>122386.39938391355</v>
      </c>
      <c r="F1436" s="716">
        <v>18.278604831237391</v>
      </c>
      <c r="G1436" s="741" t="s">
        <v>1244</v>
      </c>
      <c r="H1436" s="741"/>
    </row>
    <row r="1437" spans="2:8">
      <c r="B1437" s="2" t="s">
        <v>944</v>
      </c>
      <c r="C1437" s="2">
        <v>150705</v>
      </c>
      <c r="D1437" s="2">
        <v>2016</v>
      </c>
      <c r="E1437" s="715">
        <v>57732.161883159308</v>
      </c>
      <c r="F1437" s="716">
        <v>5.721389799034923</v>
      </c>
      <c r="G1437" s="741" t="s">
        <v>1244</v>
      </c>
      <c r="H1437" s="741"/>
    </row>
    <row r="1438" spans="2:8">
      <c r="B1438" s="2" t="s">
        <v>944</v>
      </c>
      <c r="C1438" s="2">
        <v>150827</v>
      </c>
      <c r="D1438" s="2">
        <v>2016</v>
      </c>
      <c r="E1438" s="715">
        <v>45182.614855990309</v>
      </c>
      <c r="F1438" s="716">
        <v>12.196662253844902</v>
      </c>
      <c r="G1438" s="741" t="s">
        <v>1243</v>
      </c>
      <c r="H1438" s="741"/>
    </row>
    <row r="1439" spans="2:8">
      <c r="B1439" s="2" t="s">
        <v>944</v>
      </c>
      <c r="C1439" s="2">
        <v>150827</v>
      </c>
      <c r="D1439" s="2">
        <v>2016</v>
      </c>
      <c r="E1439" s="715">
        <v>6121.3168850943821</v>
      </c>
      <c r="F1439" s="716">
        <v>0</v>
      </c>
      <c r="G1439" s="741" t="s">
        <v>1243</v>
      </c>
      <c r="H1439" s="741"/>
    </row>
    <row r="1440" spans="2:8">
      <c r="B1440" s="2" t="s">
        <v>944</v>
      </c>
      <c r="C1440" s="2">
        <v>150910</v>
      </c>
      <c r="D1440" s="2">
        <v>2016</v>
      </c>
      <c r="E1440" s="715">
        <v>858.63647655141722</v>
      </c>
      <c r="F1440" s="716">
        <v>2.972249671066955</v>
      </c>
      <c r="G1440" s="741" t="s">
        <v>1243</v>
      </c>
      <c r="H1440" s="741"/>
    </row>
    <row r="1441" spans="2:8">
      <c r="B1441" s="2" t="s">
        <v>944</v>
      </c>
      <c r="C1441" s="2">
        <v>151179</v>
      </c>
      <c r="D1441" s="2">
        <v>2016</v>
      </c>
      <c r="E1441" s="715">
        <v>25708.759260412411</v>
      </c>
      <c r="F1441" s="716">
        <v>6.0518671881488517</v>
      </c>
      <c r="G1441" s="741" t="s">
        <v>1244</v>
      </c>
      <c r="H1441" s="741"/>
    </row>
    <row r="1442" spans="2:8">
      <c r="B1442" s="2" t="s">
        <v>944</v>
      </c>
      <c r="C1442" s="2">
        <v>151268</v>
      </c>
      <c r="D1442" s="2">
        <v>2016</v>
      </c>
      <c r="E1442" s="715">
        <v>190066.40156393097</v>
      </c>
      <c r="F1442" s="716">
        <v>0</v>
      </c>
      <c r="G1442" s="741" t="s">
        <v>1243</v>
      </c>
      <c r="H1442" s="741"/>
    </row>
    <row r="1443" spans="2:8">
      <c r="B1443" s="2" t="s">
        <v>944</v>
      </c>
      <c r="C1443" s="2">
        <v>151583</v>
      </c>
      <c r="D1443" s="2">
        <v>2016</v>
      </c>
      <c r="E1443" s="715">
        <v>26140.486839922662</v>
      </c>
      <c r="F1443" s="716">
        <v>9.583091770878136</v>
      </c>
      <c r="G1443" s="741" t="s">
        <v>1244</v>
      </c>
      <c r="H1443" s="741"/>
    </row>
    <row r="1444" spans="2:8">
      <c r="B1444" s="2" t="s">
        <v>944</v>
      </c>
      <c r="C1444" s="2">
        <v>151583</v>
      </c>
      <c r="D1444" s="2">
        <v>2016</v>
      </c>
      <c r="E1444" s="715">
        <v>5943.3671865008719</v>
      </c>
      <c r="F1444" s="716">
        <v>0.68424664682001757</v>
      </c>
      <c r="G1444" s="741" t="s">
        <v>1244</v>
      </c>
      <c r="H1444" s="741"/>
    </row>
    <row r="1445" spans="2:8">
      <c r="B1445" s="2" t="s">
        <v>944</v>
      </c>
      <c r="C1445" s="2">
        <v>152680</v>
      </c>
      <c r="D1445" s="2">
        <v>2016</v>
      </c>
      <c r="E1445" s="715">
        <v>5334.1682312214725</v>
      </c>
      <c r="F1445" s="716">
        <v>0.33242982924672521</v>
      </c>
      <c r="G1445" s="741" t="s">
        <v>1244</v>
      </c>
      <c r="H1445" s="741"/>
    </row>
    <row r="1446" spans="2:8">
      <c r="B1446" s="2" t="s">
        <v>944</v>
      </c>
      <c r="C1446" s="2">
        <v>152689</v>
      </c>
      <c r="D1446" s="2">
        <v>2016</v>
      </c>
      <c r="E1446" s="715">
        <v>7542.0695698628115</v>
      </c>
      <c r="F1446" s="716">
        <v>0.57590759440684802</v>
      </c>
      <c r="G1446" s="741" t="s">
        <v>1243</v>
      </c>
      <c r="H1446" s="741"/>
    </row>
    <row r="1447" spans="2:8">
      <c r="B1447" s="2" t="s">
        <v>944</v>
      </c>
      <c r="C1447" s="2">
        <v>152823</v>
      </c>
      <c r="D1447" s="2">
        <v>2016</v>
      </c>
      <c r="E1447" s="715">
        <v>52303.573242006067</v>
      </c>
      <c r="F1447" s="716">
        <v>13.314179469435929</v>
      </c>
      <c r="G1447" s="741" t="s">
        <v>1244</v>
      </c>
      <c r="H1447" s="741"/>
    </row>
    <row r="1448" spans="2:8">
      <c r="B1448" s="2" t="s">
        <v>944</v>
      </c>
      <c r="C1448" s="2">
        <v>152829</v>
      </c>
      <c r="D1448" s="2">
        <v>2016</v>
      </c>
      <c r="E1448" s="715">
        <v>8024.6083978148272</v>
      </c>
      <c r="F1448" s="716">
        <v>1.4320686861603658</v>
      </c>
      <c r="G1448" s="741" t="s">
        <v>1243</v>
      </c>
      <c r="H1448" s="741"/>
    </row>
    <row r="1449" spans="2:8">
      <c r="B1449" s="2" t="s">
        <v>944</v>
      </c>
      <c r="C1449" s="2">
        <v>153235</v>
      </c>
      <c r="D1449" s="2">
        <v>2016</v>
      </c>
      <c r="E1449" s="715">
        <v>41790.212785038129</v>
      </c>
      <c r="F1449" s="716">
        <v>4.9160016227231988</v>
      </c>
      <c r="G1449" s="741" t="s">
        <v>1244</v>
      </c>
      <c r="H1449" s="741"/>
    </row>
    <row r="1450" spans="2:8">
      <c r="B1450" s="2" t="s">
        <v>944</v>
      </c>
      <c r="C1450" s="2">
        <v>153235</v>
      </c>
      <c r="D1450" s="2">
        <v>2016</v>
      </c>
      <c r="E1450" s="715">
        <v>3345.1488405132127</v>
      </c>
      <c r="F1450" s="716">
        <v>0</v>
      </c>
      <c r="G1450" s="741" t="s">
        <v>1244</v>
      </c>
      <c r="H1450" s="741"/>
    </row>
    <row r="1451" spans="2:8">
      <c r="B1451" s="2" t="s">
        <v>944</v>
      </c>
      <c r="C1451" s="2">
        <v>153661</v>
      </c>
      <c r="D1451" s="2">
        <v>2016</v>
      </c>
      <c r="E1451" s="715">
        <v>333.58271198933772</v>
      </c>
      <c r="F1451" s="716">
        <v>0.67115315153124777</v>
      </c>
      <c r="G1451" s="741" t="s">
        <v>1243</v>
      </c>
      <c r="H1451" s="741"/>
    </row>
    <row r="1452" spans="2:8">
      <c r="B1452" s="2" t="s">
        <v>944</v>
      </c>
      <c r="C1452" s="2">
        <v>153749</v>
      </c>
      <c r="D1452" s="2">
        <v>2016</v>
      </c>
      <c r="E1452" s="715">
        <v>4007.0504375706214</v>
      </c>
      <c r="F1452" s="716">
        <v>0</v>
      </c>
      <c r="G1452" s="741" t="s">
        <v>1246</v>
      </c>
      <c r="H1452" s="741"/>
    </row>
    <row r="1453" spans="2:8">
      <c r="B1453" s="2" t="s">
        <v>944</v>
      </c>
      <c r="C1453" s="2">
        <v>153752</v>
      </c>
      <c r="D1453" s="2">
        <v>2016</v>
      </c>
      <c r="E1453" s="715">
        <v>1069.225656785045</v>
      </c>
      <c r="F1453" s="716">
        <v>0</v>
      </c>
      <c r="G1453" s="741" t="s">
        <v>1246</v>
      </c>
      <c r="H1453" s="741"/>
    </row>
    <row r="1454" spans="2:8">
      <c r="B1454" s="2" t="s">
        <v>944</v>
      </c>
      <c r="C1454" s="2">
        <v>154169</v>
      </c>
      <c r="D1454" s="2">
        <v>2016</v>
      </c>
      <c r="E1454" s="715">
        <v>32666.386353375376</v>
      </c>
      <c r="F1454" s="716">
        <v>4.6048622795128704</v>
      </c>
      <c r="G1454" s="741" t="s">
        <v>1243</v>
      </c>
      <c r="H1454" s="741"/>
    </row>
    <row r="1455" spans="2:8">
      <c r="B1455" s="2" t="s">
        <v>944</v>
      </c>
      <c r="C1455" s="2">
        <v>154169</v>
      </c>
      <c r="D1455" s="2">
        <v>2016</v>
      </c>
      <c r="E1455" s="715">
        <v>3833.9377121863754</v>
      </c>
      <c r="F1455" s="716">
        <v>0</v>
      </c>
      <c r="G1455" s="741" t="s">
        <v>1243</v>
      </c>
      <c r="H1455" s="741"/>
    </row>
    <row r="1456" spans="2:8">
      <c r="B1456" s="2" t="s">
        <v>944</v>
      </c>
      <c r="C1456" s="2">
        <v>154235</v>
      </c>
      <c r="D1456" s="2">
        <v>2016</v>
      </c>
      <c r="E1456" s="715">
        <v>4075.2772175750001</v>
      </c>
      <c r="F1456" s="716">
        <v>0.25355139634941765</v>
      </c>
      <c r="G1456" s="741" t="s">
        <v>1243</v>
      </c>
      <c r="H1456" s="741"/>
    </row>
    <row r="1457" spans="2:8">
      <c r="B1457" s="2" t="s">
        <v>944</v>
      </c>
      <c r="C1457" s="2">
        <v>154261</v>
      </c>
      <c r="D1457" s="2">
        <v>2016</v>
      </c>
      <c r="E1457" s="715">
        <v>2248.428809696552</v>
      </c>
      <c r="F1457" s="716">
        <v>0.13989042557209247</v>
      </c>
      <c r="G1457" s="741" t="s">
        <v>1243</v>
      </c>
      <c r="H1457" s="741"/>
    </row>
    <row r="1458" spans="2:8">
      <c r="B1458" s="2" t="s">
        <v>944</v>
      </c>
      <c r="C1458" s="2">
        <v>154498</v>
      </c>
      <c r="D1458" s="2">
        <v>2016</v>
      </c>
      <c r="E1458" s="715">
        <v>11065.952707884473</v>
      </c>
      <c r="F1458" s="716">
        <v>1.3690131101254481</v>
      </c>
      <c r="G1458" s="741" t="s">
        <v>1244</v>
      </c>
      <c r="H1458" s="741"/>
    </row>
    <row r="1459" spans="2:8">
      <c r="B1459" s="2" t="s">
        <v>944</v>
      </c>
      <c r="C1459" s="2">
        <v>154529</v>
      </c>
      <c r="D1459" s="2">
        <v>2016</v>
      </c>
      <c r="E1459" s="715">
        <v>14096.653238626419</v>
      </c>
      <c r="F1459" s="716">
        <v>1.6152022235212524</v>
      </c>
      <c r="G1459" s="741" t="s">
        <v>1244</v>
      </c>
      <c r="H1459" s="741"/>
    </row>
    <row r="1460" spans="2:8">
      <c r="B1460" s="2" t="s">
        <v>944</v>
      </c>
      <c r="C1460" s="2">
        <v>154553</v>
      </c>
      <c r="D1460" s="2">
        <v>2016</v>
      </c>
      <c r="E1460" s="715">
        <v>6121.591895388955</v>
      </c>
      <c r="F1460" s="716">
        <v>1.7411412085503737</v>
      </c>
      <c r="G1460" s="741" t="s">
        <v>1245</v>
      </c>
      <c r="H1460" s="741"/>
    </row>
    <row r="1461" spans="2:8">
      <c r="B1461" s="2" t="s">
        <v>944</v>
      </c>
      <c r="C1461" s="2">
        <v>154567</v>
      </c>
      <c r="D1461" s="2">
        <v>2016</v>
      </c>
      <c r="E1461" s="715">
        <v>35447.390950807167</v>
      </c>
      <c r="F1461" s="716">
        <v>5.7249639150700542</v>
      </c>
      <c r="G1461" s="741" t="s">
        <v>1244</v>
      </c>
      <c r="H1461" s="741"/>
    </row>
    <row r="1462" spans="2:8">
      <c r="B1462" s="2" t="s">
        <v>944</v>
      </c>
      <c r="C1462" s="2">
        <v>154681</v>
      </c>
      <c r="D1462" s="2">
        <v>2016</v>
      </c>
      <c r="E1462" s="715">
        <v>9442.1629932945962</v>
      </c>
      <c r="F1462" s="716">
        <v>1.8668360592619744</v>
      </c>
      <c r="G1462" s="741" t="s">
        <v>1244</v>
      </c>
      <c r="H1462" s="741"/>
    </row>
    <row r="1463" spans="2:8">
      <c r="B1463" s="2" t="s">
        <v>944</v>
      </c>
      <c r="C1463" s="2">
        <v>154684</v>
      </c>
      <c r="D1463" s="2">
        <v>2016</v>
      </c>
      <c r="E1463" s="715">
        <v>21368.854043788764</v>
      </c>
      <c r="F1463" s="716">
        <v>6.6583819447010413</v>
      </c>
      <c r="G1463" s="741" t="s">
        <v>1243</v>
      </c>
      <c r="H1463" s="741"/>
    </row>
    <row r="1464" spans="2:8">
      <c r="B1464" s="2" t="s">
        <v>944</v>
      </c>
      <c r="C1464" s="2">
        <v>154684</v>
      </c>
      <c r="D1464" s="2">
        <v>2016</v>
      </c>
      <c r="E1464" s="715">
        <v>724.78224877786261</v>
      </c>
      <c r="F1464" s="716">
        <v>2.4708906690722853E-2</v>
      </c>
      <c r="G1464" s="741" t="s">
        <v>1243</v>
      </c>
      <c r="H1464" s="741"/>
    </row>
    <row r="1465" spans="2:8">
      <c r="B1465" s="2" t="s">
        <v>944</v>
      </c>
      <c r="C1465" s="2">
        <v>154724</v>
      </c>
      <c r="D1465" s="2">
        <v>2016</v>
      </c>
      <c r="E1465" s="715">
        <v>79879.358540690708</v>
      </c>
      <c r="F1465" s="716">
        <v>0</v>
      </c>
      <c r="G1465" s="741" t="s">
        <v>1243</v>
      </c>
      <c r="H1465" s="741"/>
    </row>
    <row r="1466" spans="2:8">
      <c r="B1466" s="2" t="s">
        <v>944</v>
      </c>
      <c r="C1466" s="2">
        <v>154758</v>
      </c>
      <c r="D1466" s="2">
        <v>2016</v>
      </c>
      <c r="E1466" s="715">
        <v>4452.9200822253588</v>
      </c>
      <c r="F1466" s="716">
        <v>0.46566785686362305</v>
      </c>
      <c r="G1466" s="741" t="s">
        <v>1243</v>
      </c>
      <c r="H1466" s="741"/>
    </row>
    <row r="1467" spans="2:8">
      <c r="B1467" s="2" t="s">
        <v>944</v>
      </c>
      <c r="C1467" s="2">
        <v>154775</v>
      </c>
      <c r="D1467" s="2">
        <v>2016</v>
      </c>
      <c r="E1467" s="715">
        <v>1247.2166318754473</v>
      </c>
      <c r="F1467" s="716">
        <v>0.74357412550634372</v>
      </c>
      <c r="G1467" s="741" t="s">
        <v>1244</v>
      </c>
      <c r="H1467" s="741"/>
    </row>
    <row r="1468" spans="2:8">
      <c r="B1468" s="2" t="s">
        <v>944</v>
      </c>
      <c r="C1468" s="2">
        <v>154786</v>
      </c>
      <c r="D1468" s="2">
        <v>2016</v>
      </c>
      <c r="E1468" s="715">
        <v>25067.979540004235</v>
      </c>
      <c r="F1468" s="716">
        <v>2.6135704829667641</v>
      </c>
      <c r="G1468" s="741" t="s">
        <v>1246</v>
      </c>
      <c r="H1468" s="741"/>
    </row>
    <row r="1469" spans="2:8">
      <c r="B1469" s="2" t="s">
        <v>944</v>
      </c>
      <c r="C1469" s="2">
        <v>154905</v>
      </c>
      <c r="D1469" s="2">
        <v>2016</v>
      </c>
      <c r="E1469" s="715">
        <v>57448.247039749534</v>
      </c>
      <c r="F1469" s="716">
        <v>6.613526493447468</v>
      </c>
      <c r="G1469" s="741" t="s">
        <v>1246</v>
      </c>
      <c r="H1469" s="741"/>
    </row>
    <row r="1470" spans="2:8">
      <c r="B1470" s="2" t="s">
        <v>944</v>
      </c>
      <c r="C1470" s="2">
        <v>155064</v>
      </c>
      <c r="D1470" s="2">
        <v>2016</v>
      </c>
      <c r="E1470" s="715">
        <v>168.58810208961083</v>
      </c>
      <c r="F1470" s="716">
        <v>0.2753978242616088</v>
      </c>
      <c r="G1470" s="741" t="s">
        <v>1244</v>
      </c>
      <c r="H1470" s="741"/>
    </row>
    <row r="1471" spans="2:8">
      <c r="B1471" s="2" t="s">
        <v>944</v>
      </c>
      <c r="C1471" s="2">
        <v>155064</v>
      </c>
      <c r="D1471" s="2">
        <v>2016</v>
      </c>
      <c r="E1471" s="715">
        <v>2044.3467341265266</v>
      </c>
      <c r="F1471" s="716">
        <v>4.4104349957767708</v>
      </c>
      <c r="G1471" s="741" t="s">
        <v>1244</v>
      </c>
      <c r="H1471" s="741"/>
    </row>
    <row r="1472" spans="2:8">
      <c r="B1472" s="2" t="s">
        <v>944</v>
      </c>
      <c r="C1472" s="2">
        <v>155075</v>
      </c>
      <c r="D1472" s="2">
        <v>2016</v>
      </c>
      <c r="E1472" s="715">
        <v>308.63180995436289</v>
      </c>
      <c r="F1472" s="716">
        <v>0.57527412988392668</v>
      </c>
      <c r="G1472" s="741" t="s">
        <v>1243</v>
      </c>
      <c r="H1472" s="741"/>
    </row>
    <row r="1473" spans="2:8">
      <c r="B1473" s="2" t="s">
        <v>944</v>
      </c>
      <c r="C1473" s="2">
        <v>155457</v>
      </c>
      <c r="D1473" s="2">
        <v>2016</v>
      </c>
      <c r="E1473" s="715">
        <v>872.43416523120356</v>
      </c>
      <c r="F1473" s="716">
        <v>0.30844556317300187</v>
      </c>
      <c r="G1473" s="741" t="s">
        <v>1243</v>
      </c>
      <c r="H1473" s="741"/>
    </row>
    <row r="1474" spans="2:8">
      <c r="B1474" s="2" t="s">
        <v>944</v>
      </c>
      <c r="C1474" s="2">
        <v>155457</v>
      </c>
      <c r="D1474" s="2">
        <v>2016</v>
      </c>
      <c r="E1474" s="715">
        <v>4619.9788976740974</v>
      </c>
      <c r="F1474" s="716">
        <v>2.1157475338302381</v>
      </c>
      <c r="G1474" s="741" t="s">
        <v>1243</v>
      </c>
      <c r="H1474" s="741"/>
    </row>
    <row r="1475" spans="2:8">
      <c r="B1475" s="2" t="s">
        <v>944</v>
      </c>
      <c r="C1475" s="2">
        <v>155541</v>
      </c>
      <c r="D1475" s="2">
        <v>2016</v>
      </c>
      <c r="E1475" s="715">
        <v>52868.117245398062</v>
      </c>
      <c r="F1475" s="716">
        <v>5.7833543094937845</v>
      </c>
      <c r="G1475" s="741" t="s">
        <v>1244</v>
      </c>
      <c r="H1475" s="741"/>
    </row>
    <row r="1476" spans="2:8">
      <c r="B1476" s="2" t="s">
        <v>944</v>
      </c>
      <c r="C1476" s="2">
        <v>155549</v>
      </c>
      <c r="D1476" s="2">
        <v>2016</v>
      </c>
      <c r="E1476" s="715">
        <v>8539.7539848918932</v>
      </c>
      <c r="F1476" s="716">
        <v>1.9912917965461063</v>
      </c>
      <c r="G1476" s="741" t="s">
        <v>1243</v>
      </c>
      <c r="H1476" s="741"/>
    </row>
    <row r="1477" spans="2:8">
      <c r="B1477" s="2" t="s">
        <v>944</v>
      </c>
      <c r="C1477" s="2">
        <v>155551</v>
      </c>
      <c r="D1477" s="2">
        <v>2016</v>
      </c>
      <c r="E1477" s="715">
        <v>10035.116073759054</v>
      </c>
      <c r="F1477" s="716">
        <v>2.3024311397564352</v>
      </c>
      <c r="G1477" s="741" t="s">
        <v>1243</v>
      </c>
      <c r="H1477" s="741"/>
    </row>
    <row r="1478" spans="2:8">
      <c r="B1478" s="2" t="s">
        <v>944</v>
      </c>
      <c r="C1478" s="2">
        <v>155622</v>
      </c>
      <c r="D1478" s="2">
        <v>2016</v>
      </c>
      <c r="E1478" s="715">
        <v>85066.592128007251</v>
      </c>
      <c r="F1478" s="716">
        <v>0</v>
      </c>
      <c r="G1478" s="741" t="s">
        <v>1244</v>
      </c>
      <c r="H1478" s="741"/>
    </row>
    <row r="1479" spans="2:8">
      <c r="B1479" s="2" t="s">
        <v>944</v>
      </c>
      <c r="C1479" s="2">
        <v>155956</v>
      </c>
      <c r="D1479" s="2">
        <v>2016</v>
      </c>
      <c r="E1479" s="715">
        <v>11513.400020907764</v>
      </c>
      <c r="F1479" s="716">
        <v>1.1823295041992505</v>
      </c>
      <c r="G1479" s="741" t="s">
        <v>1244</v>
      </c>
      <c r="H1479" s="741"/>
    </row>
    <row r="1480" spans="2:8">
      <c r="B1480" s="2" t="e">
        <v>#N/A</v>
      </c>
      <c r="C1480" s="2">
        <v>156155</v>
      </c>
      <c r="D1480" s="2">
        <v>2016</v>
      </c>
      <c r="E1480" s="715">
        <v>17469.110611568998</v>
      </c>
      <c r="F1480" s="716">
        <v>0</v>
      </c>
      <c r="G1480" s="741" t="e">
        <v>#N/A</v>
      </c>
      <c r="H1480" s="741"/>
    </row>
    <row r="1481" spans="2:8">
      <c r="B1481" s="2" t="s">
        <v>944</v>
      </c>
      <c r="C1481" s="2">
        <v>156180</v>
      </c>
      <c r="D1481" s="2">
        <v>2016</v>
      </c>
      <c r="E1481" s="715">
        <v>33674.679840432444</v>
      </c>
      <c r="F1481" s="716">
        <v>5.6005081777859225</v>
      </c>
      <c r="G1481" s="741" t="s">
        <v>1243</v>
      </c>
      <c r="H1481" s="741"/>
    </row>
    <row r="1482" spans="2:8">
      <c r="B1482" s="2" t="s">
        <v>944</v>
      </c>
      <c r="C1482" s="2">
        <v>156204</v>
      </c>
      <c r="D1482" s="2">
        <v>2016</v>
      </c>
      <c r="E1482" s="715">
        <v>11267.47478016214</v>
      </c>
      <c r="F1482" s="716">
        <v>2.3024311397564352</v>
      </c>
      <c r="G1482" s="741" t="s">
        <v>1244</v>
      </c>
      <c r="H1482" s="741"/>
    </row>
    <row r="1483" spans="2:8">
      <c r="B1483" s="2" t="s">
        <v>944</v>
      </c>
      <c r="C1483" s="2">
        <v>156210</v>
      </c>
      <c r="D1483" s="2">
        <v>2016</v>
      </c>
      <c r="E1483" s="715">
        <v>7139.3463639792981</v>
      </c>
      <c r="F1483" s="716">
        <v>1.3690131101254481</v>
      </c>
      <c r="G1483" s="741" t="s">
        <v>1244</v>
      </c>
      <c r="H1483" s="741"/>
    </row>
    <row r="1484" spans="2:8">
      <c r="B1484" s="2" t="s">
        <v>944</v>
      </c>
      <c r="C1484" s="2">
        <v>156256</v>
      </c>
      <c r="D1484" s="2">
        <v>2016</v>
      </c>
      <c r="E1484" s="715">
        <v>2049.2284323507606</v>
      </c>
      <c r="F1484" s="716">
        <v>2.0134594545937436</v>
      </c>
      <c r="G1484" s="741" t="s">
        <v>1244</v>
      </c>
      <c r="H1484" s="741"/>
    </row>
    <row r="1485" spans="2:8">
      <c r="B1485" s="2" t="s">
        <v>944</v>
      </c>
      <c r="C1485" s="2">
        <v>156296</v>
      </c>
      <c r="D1485" s="2">
        <v>2016</v>
      </c>
      <c r="E1485" s="715">
        <v>12246.223310090416</v>
      </c>
      <c r="F1485" s="716">
        <v>3.4822824171007474</v>
      </c>
      <c r="G1485" s="741" t="s">
        <v>1244</v>
      </c>
      <c r="H1485" s="741"/>
    </row>
    <row r="1486" spans="2:8">
      <c r="B1486" s="2" t="s">
        <v>944</v>
      </c>
      <c r="C1486" s="2">
        <v>156354</v>
      </c>
      <c r="D1486" s="2">
        <v>2016</v>
      </c>
      <c r="E1486" s="715">
        <v>13968.373350492702</v>
      </c>
      <c r="F1486" s="716">
        <v>3.9945950723590733</v>
      </c>
      <c r="G1486" s="741" t="s">
        <v>1243</v>
      </c>
      <c r="H1486" s="741"/>
    </row>
    <row r="1487" spans="2:8">
      <c r="B1487" s="2" t="s">
        <v>944</v>
      </c>
      <c r="C1487" s="2">
        <v>156432</v>
      </c>
      <c r="D1487" s="2">
        <v>2016</v>
      </c>
      <c r="E1487" s="715">
        <v>14550.576744116261</v>
      </c>
      <c r="F1487" s="716">
        <v>1.4934688474095794</v>
      </c>
      <c r="G1487" s="741" t="s">
        <v>1244</v>
      </c>
      <c r="H1487" s="741"/>
    </row>
    <row r="1488" spans="2:8">
      <c r="B1488" s="2" t="s">
        <v>944</v>
      </c>
      <c r="C1488" s="2">
        <v>156432</v>
      </c>
      <c r="D1488" s="2">
        <v>2016</v>
      </c>
      <c r="E1488" s="715">
        <v>14099.242292181065</v>
      </c>
      <c r="F1488" s="716">
        <v>7.9068501410313144E-2</v>
      </c>
      <c r="G1488" s="741" t="s">
        <v>1244</v>
      </c>
      <c r="H1488" s="741"/>
    </row>
    <row r="1489" spans="2:8">
      <c r="B1489" s="2" t="s">
        <v>944</v>
      </c>
      <c r="C1489" s="2">
        <v>156456</v>
      </c>
      <c r="D1489" s="2">
        <v>2016</v>
      </c>
      <c r="E1489" s="715">
        <v>2763.1775194137858</v>
      </c>
      <c r="F1489" s="716">
        <v>1.1773256987183776</v>
      </c>
      <c r="G1489" s="741" t="s">
        <v>1247</v>
      </c>
      <c r="H1489" s="741"/>
    </row>
    <row r="1490" spans="2:8">
      <c r="B1490" s="2" t="s">
        <v>944</v>
      </c>
      <c r="C1490" s="2">
        <v>156495</v>
      </c>
      <c r="D1490" s="2">
        <v>2016</v>
      </c>
      <c r="E1490" s="715">
        <v>20557.300749328191</v>
      </c>
      <c r="F1490" s="716">
        <v>4.4181786735866719</v>
      </c>
      <c r="G1490" s="741" t="s">
        <v>1244</v>
      </c>
      <c r="H1490" s="741"/>
    </row>
    <row r="1491" spans="2:8">
      <c r="B1491" s="2" t="s">
        <v>944</v>
      </c>
      <c r="C1491" s="2">
        <v>156495</v>
      </c>
      <c r="D1491" s="2">
        <v>2016</v>
      </c>
      <c r="E1491" s="715">
        <v>40699.575461020017</v>
      </c>
      <c r="F1491" s="716">
        <v>0</v>
      </c>
      <c r="G1491" s="741" t="s">
        <v>1244</v>
      </c>
      <c r="H1491" s="741"/>
    </row>
    <row r="1492" spans="2:8">
      <c r="B1492" s="2" t="s">
        <v>944</v>
      </c>
      <c r="C1492" s="2">
        <v>156506</v>
      </c>
      <c r="D1492" s="2">
        <v>2016</v>
      </c>
      <c r="E1492" s="715">
        <v>27799.799089286906</v>
      </c>
      <c r="F1492" s="716">
        <v>2.4268868770405669</v>
      </c>
      <c r="G1492" s="741" t="s">
        <v>1243</v>
      </c>
      <c r="H1492" s="741"/>
    </row>
    <row r="1493" spans="2:8">
      <c r="B1493" s="2" t="s">
        <v>944</v>
      </c>
      <c r="C1493" s="2">
        <v>156668</v>
      </c>
      <c r="D1493" s="2">
        <v>2016</v>
      </c>
      <c r="E1493" s="715">
        <v>36862.827336432005</v>
      </c>
      <c r="F1493" s="716">
        <v>0</v>
      </c>
      <c r="G1493" s="741" t="s">
        <v>1244</v>
      </c>
      <c r="H1493" s="741"/>
    </row>
    <row r="1494" spans="2:8">
      <c r="B1494" s="2" t="s">
        <v>944</v>
      </c>
      <c r="C1494" s="2">
        <v>156815</v>
      </c>
      <c r="D1494" s="2">
        <v>2016</v>
      </c>
      <c r="E1494" s="715">
        <v>21911.93895043536</v>
      </c>
      <c r="F1494" s="716">
        <v>2.3024311397564352</v>
      </c>
      <c r="G1494" s="741" t="s">
        <v>1246</v>
      </c>
      <c r="H1494" s="741"/>
    </row>
    <row r="1495" spans="2:8">
      <c r="B1495" s="2" t="s">
        <v>944</v>
      </c>
      <c r="C1495" s="2">
        <v>156852</v>
      </c>
      <c r="D1495" s="2">
        <v>2016</v>
      </c>
      <c r="E1495" s="715">
        <v>86458.833432626401</v>
      </c>
      <c r="F1495" s="716">
        <v>3.5801717154009145</v>
      </c>
      <c r="G1495" s="741" t="s">
        <v>1244</v>
      </c>
      <c r="H1495" s="741"/>
    </row>
    <row r="1496" spans="2:8">
      <c r="B1496" s="2" t="s">
        <v>944</v>
      </c>
      <c r="C1496" s="2">
        <v>156852</v>
      </c>
      <c r="D1496" s="2">
        <v>2016</v>
      </c>
      <c r="E1496" s="715">
        <v>6153.1094061903204</v>
      </c>
      <c r="F1496" s="716">
        <v>7.3826846668437263</v>
      </c>
      <c r="G1496" s="741" t="s">
        <v>1244</v>
      </c>
      <c r="H1496" s="741"/>
    </row>
    <row r="1497" spans="2:8">
      <c r="B1497" s="2" t="s">
        <v>944</v>
      </c>
      <c r="C1497" s="2">
        <v>156959</v>
      </c>
      <c r="D1497" s="2">
        <v>2016</v>
      </c>
      <c r="E1497" s="715">
        <v>13365.320709813061</v>
      </c>
      <c r="F1497" s="716">
        <v>0</v>
      </c>
      <c r="G1497" s="741" t="s">
        <v>1243</v>
      </c>
      <c r="H1497" s="741"/>
    </row>
    <row r="1498" spans="2:8">
      <c r="B1498" s="2" t="s">
        <v>944</v>
      </c>
      <c r="C1498" s="2">
        <v>156993</v>
      </c>
      <c r="D1498" s="2">
        <v>2016</v>
      </c>
      <c r="E1498" s="715">
        <v>7484.5795974953153</v>
      </c>
      <c r="F1498" s="716">
        <v>0</v>
      </c>
      <c r="G1498" s="741" t="s">
        <v>1243</v>
      </c>
      <c r="H1498" s="741"/>
    </row>
    <row r="1499" spans="2:8">
      <c r="B1499" s="2" t="s">
        <v>944</v>
      </c>
      <c r="C1499" s="2">
        <v>157070</v>
      </c>
      <c r="D1499" s="2">
        <v>2016</v>
      </c>
      <c r="E1499" s="715">
        <v>12117.966237740766</v>
      </c>
      <c r="F1499" s="716">
        <v>0</v>
      </c>
      <c r="G1499" s="741" t="s">
        <v>1243</v>
      </c>
      <c r="H1499" s="741"/>
    </row>
    <row r="1500" spans="2:8">
      <c r="B1500" s="2" t="s">
        <v>944</v>
      </c>
      <c r="C1500" s="2">
        <v>157138</v>
      </c>
      <c r="D1500" s="2">
        <v>2016</v>
      </c>
      <c r="E1500" s="715">
        <v>54040.185448392891</v>
      </c>
      <c r="F1500" s="716">
        <v>0</v>
      </c>
      <c r="G1500" s="741" t="s">
        <v>1244</v>
      </c>
      <c r="H1500" s="741"/>
    </row>
    <row r="1501" spans="2:8">
      <c r="B1501" s="2" t="s">
        <v>944</v>
      </c>
      <c r="C1501" s="2">
        <v>157226</v>
      </c>
      <c r="D1501" s="2">
        <v>2016</v>
      </c>
      <c r="E1501" s="715">
        <v>25923.252877264022</v>
      </c>
      <c r="F1501" s="716">
        <v>3.9825835930922127</v>
      </c>
      <c r="G1501" s="741" t="s">
        <v>1244</v>
      </c>
      <c r="H1501" s="741"/>
    </row>
    <row r="1502" spans="2:8">
      <c r="B1502" s="2" t="s">
        <v>944</v>
      </c>
      <c r="C1502" s="2">
        <v>157226</v>
      </c>
      <c r="D1502" s="2">
        <v>2016</v>
      </c>
      <c r="E1502" s="715">
        <v>1300.1115720470657</v>
      </c>
      <c r="F1502" s="716">
        <v>0.1496789539918788</v>
      </c>
      <c r="G1502" s="741" t="s">
        <v>1244</v>
      </c>
      <c r="H1502" s="741"/>
    </row>
    <row r="1503" spans="2:8">
      <c r="B1503" s="2" t="s">
        <v>944</v>
      </c>
      <c r="C1503" s="2">
        <v>157311</v>
      </c>
      <c r="D1503" s="2">
        <v>2016</v>
      </c>
      <c r="E1503" s="715">
        <v>1563.7425230481283</v>
      </c>
      <c r="F1503" s="716">
        <v>0</v>
      </c>
      <c r="G1503" s="741" t="s">
        <v>1244</v>
      </c>
      <c r="H1503" s="741"/>
    </row>
    <row r="1504" spans="2:8">
      <c r="B1504" s="2" t="s">
        <v>944</v>
      </c>
      <c r="C1504" s="2">
        <v>157348</v>
      </c>
      <c r="D1504" s="2">
        <v>2016</v>
      </c>
      <c r="E1504" s="715">
        <v>16595.17187064865</v>
      </c>
      <c r="F1504" s="716">
        <v>2.6135704829667641</v>
      </c>
      <c r="G1504" s="741" t="s">
        <v>1244</v>
      </c>
      <c r="H1504" s="741"/>
    </row>
    <row r="1505" spans="2:8">
      <c r="B1505" s="2" t="s">
        <v>944</v>
      </c>
      <c r="C1505" s="2">
        <v>157376</v>
      </c>
      <c r="D1505" s="2">
        <v>2016</v>
      </c>
      <c r="E1505" s="715">
        <v>924215.45833234128</v>
      </c>
      <c r="F1505" s="716">
        <v>111.7004418468027</v>
      </c>
      <c r="G1505" s="741" t="s">
        <v>1244</v>
      </c>
      <c r="H1505" s="741"/>
    </row>
    <row r="1506" spans="2:8">
      <c r="B1506" s="2" t="s">
        <v>944</v>
      </c>
      <c r="C1506" s="2">
        <v>157547</v>
      </c>
      <c r="D1506" s="2">
        <v>2016</v>
      </c>
      <c r="E1506" s="715">
        <v>1302441.7981622308</v>
      </c>
      <c r="F1506" s="716">
        <v>152.70636394045897</v>
      </c>
      <c r="G1506" s="741" t="s">
        <v>1246</v>
      </c>
      <c r="H1506" s="741"/>
    </row>
    <row r="1507" spans="2:8">
      <c r="B1507" s="2" t="s">
        <v>944</v>
      </c>
      <c r="C1507" s="2">
        <v>157672</v>
      </c>
      <c r="D1507" s="2">
        <v>2016</v>
      </c>
      <c r="E1507" s="715">
        <v>1288.7987827319739</v>
      </c>
      <c r="F1507" s="716">
        <v>0</v>
      </c>
      <c r="G1507" s="741" t="s">
        <v>1244</v>
      </c>
      <c r="H1507" s="741"/>
    </row>
    <row r="1508" spans="2:8">
      <c r="B1508" s="2" t="s">
        <v>944</v>
      </c>
      <c r="C1508" s="2">
        <v>158142</v>
      </c>
      <c r="D1508" s="2">
        <v>2016</v>
      </c>
      <c r="E1508" s="715">
        <v>8336.1825356080135</v>
      </c>
      <c r="F1508" s="716">
        <v>0.87119016098892132</v>
      </c>
      <c r="G1508" s="741" t="s">
        <v>1243</v>
      </c>
      <c r="H1508" s="741"/>
    </row>
    <row r="1509" spans="2:8">
      <c r="B1509" s="2" t="s">
        <v>944</v>
      </c>
      <c r="C1509" s="2">
        <v>158142</v>
      </c>
      <c r="D1509" s="2">
        <v>2016</v>
      </c>
      <c r="E1509" s="715">
        <v>7637.1224578633155</v>
      </c>
      <c r="F1509" s="716">
        <v>0.11936302616749195</v>
      </c>
      <c r="G1509" s="741" t="s">
        <v>1243</v>
      </c>
      <c r="H1509" s="741"/>
    </row>
    <row r="1510" spans="2:8">
      <c r="B1510" s="2" t="s">
        <v>944</v>
      </c>
      <c r="C1510" s="2">
        <v>158143</v>
      </c>
      <c r="D1510" s="2">
        <v>2016</v>
      </c>
      <c r="E1510" s="715">
        <v>6695.9978049684323</v>
      </c>
      <c r="F1510" s="716">
        <v>0.68450655506272406</v>
      </c>
      <c r="G1510" s="741" t="s">
        <v>1243</v>
      </c>
      <c r="H1510" s="741"/>
    </row>
    <row r="1511" spans="2:8">
      <c r="B1511" s="2" t="s">
        <v>944</v>
      </c>
      <c r="C1511" s="2">
        <v>158143</v>
      </c>
      <c r="D1511" s="2">
        <v>2016</v>
      </c>
      <c r="E1511" s="715">
        <v>8216.1336087661493</v>
      </c>
      <c r="F1511" s="716">
        <v>0.20033221270786067</v>
      </c>
      <c r="G1511" s="741" t="s">
        <v>1243</v>
      </c>
      <c r="H1511" s="741"/>
    </row>
    <row r="1512" spans="2:8">
      <c r="B1512" s="2" t="s">
        <v>944</v>
      </c>
      <c r="C1512" s="2">
        <v>158260</v>
      </c>
      <c r="D1512" s="2">
        <v>2016</v>
      </c>
      <c r="E1512" s="715">
        <v>1033.5691368003709</v>
      </c>
      <c r="F1512" s="716">
        <v>0.56005081777859234</v>
      </c>
      <c r="G1512" s="741" t="s">
        <v>1243</v>
      </c>
      <c r="H1512" s="741"/>
    </row>
    <row r="1513" spans="2:8">
      <c r="B1513" s="2" t="s">
        <v>944</v>
      </c>
      <c r="C1513" s="2">
        <v>158260</v>
      </c>
      <c r="D1513" s="2">
        <v>2016</v>
      </c>
      <c r="E1513" s="715">
        <v>3800.1913328433625</v>
      </c>
      <c r="F1513" s="716">
        <v>0.28381535939435804</v>
      </c>
      <c r="G1513" s="741" t="s">
        <v>1243</v>
      </c>
      <c r="H1513" s="741"/>
    </row>
    <row r="1514" spans="2:8">
      <c r="B1514" s="2" t="s">
        <v>944</v>
      </c>
      <c r="C1514" s="2">
        <v>158408</v>
      </c>
      <c r="D1514" s="2">
        <v>2016</v>
      </c>
      <c r="E1514" s="715">
        <v>78456.314383191653</v>
      </c>
      <c r="F1514" s="716">
        <v>14.865265971510365</v>
      </c>
      <c r="G1514" s="741" t="s">
        <v>1245</v>
      </c>
      <c r="H1514" s="741"/>
    </row>
    <row r="1515" spans="2:8">
      <c r="B1515" s="2" t="s">
        <v>944</v>
      </c>
      <c r="C1515" s="2">
        <v>158428</v>
      </c>
      <c r="D1515" s="2">
        <v>2016</v>
      </c>
      <c r="E1515" s="715">
        <v>6663.2077728690147</v>
      </c>
      <c r="F1515" s="716">
        <v>2.2402032711143693</v>
      </c>
      <c r="G1515" s="741" t="s">
        <v>1244</v>
      </c>
      <c r="H1515" s="741"/>
    </row>
    <row r="1516" spans="2:8">
      <c r="B1516" s="2" t="s">
        <v>944</v>
      </c>
      <c r="C1516" s="2">
        <v>158428</v>
      </c>
      <c r="D1516" s="2">
        <v>2016</v>
      </c>
      <c r="E1516" s="715">
        <v>1739.4773970668705</v>
      </c>
      <c r="F1516" s="716">
        <v>5.9301376057734861E-2</v>
      </c>
      <c r="G1516" s="741" t="s">
        <v>1244</v>
      </c>
      <c r="H1516" s="741"/>
    </row>
    <row r="1517" spans="2:8">
      <c r="B1517" s="2" t="s">
        <v>944</v>
      </c>
      <c r="C1517" s="2">
        <v>158429</v>
      </c>
      <c r="D1517" s="2">
        <v>2016</v>
      </c>
      <c r="E1517" s="715">
        <v>1069.225656785045</v>
      </c>
      <c r="F1517" s="716">
        <v>0</v>
      </c>
      <c r="G1517" s="741" t="s">
        <v>1244</v>
      </c>
      <c r="H1517" s="741"/>
    </row>
    <row r="1518" spans="2:8">
      <c r="B1518" s="2" t="s">
        <v>944</v>
      </c>
      <c r="C1518" s="2">
        <v>158456</v>
      </c>
      <c r="D1518" s="2">
        <v>2016</v>
      </c>
      <c r="E1518" s="715">
        <v>3216.4967188565411</v>
      </c>
      <c r="F1518" s="716">
        <v>3.7392818442455233</v>
      </c>
      <c r="G1518" s="741" t="s">
        <v>1244</v>
      </c>
      <c r="H1518" s="741"/>
    </row>
    <row r="1519" spans="2:8">
      <c r="B1519" s="2" t="s">
        <v>944</v>
      </c>
      <c r="C1519" s="2">
        <v>158477</v>
      </c>
      <c r="D1519" s="2">
        <v>2016</v>
      </c>
      <c r="E1519" s="715">
        <v>3345.1488405132127</v>
      </c>
      <c r="F1519" s="716">
        <v>0</v>
      </c>
      <c r="G1519" s="741" t="s">
        <v>1243</v>
      </c>
      <c r="H1519" s="741"/>
    </row>
    <row r="1520" spans="2:8">
      <c r="B1520" s="2" t="s">
        <v>944</v>
      </c>
      <c r="C1520" s="2">
        <v>158499</v>
      </c>
      <c r="D1520" s="2">
        <v>2016</v>
      </c>
      <c r="E1520" s="715">
        <v>1512.1905717388493</v>
      </c>
      <c r="F1520" s="716">
        <v>0.17106166170500439</v>
      </c>
      <c r="G1520" s="741" t="s">
        <v>1243</v>
      </c>
      <c r="H1520" s="741"/>
    </row>
    <row r="1521" spans="2:8">
      <c r="B1521" s="2" t="s">
        <v>944</v>
      </c>
      <c r="C1521" s="2">
        <v>158820</v>
      </c>
      <c r="D1521" s="2">
        <v>2016</v>
      </c>
      <c r="E1521" s="715">
        <v>8881.3168192608209</v>
      </c>
      <c r="F1521" s="716">
        <v>2.7380262202508963</v>
      </c>
      <c r="G1521" s="741" t="s">
        <v>1243</v>
      </c>
      <c r="H1521" s="741"/>
    </row>
    <row r="1522" spans="2:8">
      <c r="B1522" s="2" t="s">
        <v>944</v>
      </c>
      <c r="C1522" s="2">
        <v>158876</v>
      </c>
      <c r="D1522" s="2">
        <v>2016</v>
      </c>
      <c r="E1522" s="715">
        <v>25381.016921846342</v>
      </c>
      <c r="F1522" s="716">
        <v>0</v>
      </c>
      <c r="G1522" s="741" t="s">
        <v>1243</v>
      </c>
      <c r="H1522" s="741"/>
    </row>
    <row r="1523" spans="2:8">
      <c r="B1523" s="2" t="s">
        <v>944</v>
      </c>
      <c r="C1523" s="2">
        <v>158876</v>
      </c>
      <c r="D1523" s="2">
        <v>2016</v>
      </c>
      <c r="E1523" s="715">
        <v>64040.915829407953</v>
      </c>
      <c r="F1523" s="716">
        <v>7.3416211532765452</v>
      </c>
      <c r="G1523" s="741" t="s">
        <v>1243</v>
      </c>
      <c r="H1523" s="741"/>
    </row>
    <row r="1524" spans="2:8">
      <c r="B1524" s="2" t="s">
        <v>944</v>
      </c>
      <c r="C1524" s="2">
        <v>159024</v>
      </c>
      <c r="D1524" s="2">
        <v>2016</v>
      </c>
      <c r="E1524" s="715">
        <v>78856.621598288839</v>
      </c>
      <c r="F1524" s="716">
        <v>0</v>
      </c>
      <c r="G1524" s="741" t="s">
        <v>1244</v>
      </c>
      <c r="H1524" s="741"/>
    </row>
    <row r="1525" spans="2:8">
      <c r="B1525" s="2" t="s">
        <v>944</v>
      </c>
      <c r="C1525" s="2">
        <v>159024</v>
      </c>
      <c r="D1525" s="2">
        <v>2016</v>
      </c>
      <c r="E1525" s="715">
        <v>4082.0744366968056</v>
      </c>
      <c r="F1525" s="716">
        <v>1.1607608057002492</v>
      </c>
      <c r="G1525" s="741" t="s">
        <v>1244</v>
      </c>
      <c r="H1525" s="741"/>
    </row>
    <row r="1526" spans="2:8">
      <c r="B1526" s="2" t="s">
        <v>944</v>
      </c>
      <c r="C1526" s="2">
        <v>159173</v>
      </c>
      <c r="D1526" s="2">
        <v>2016</v>
      </c>
      <c r="E1526" s="715">
        <v>15656.557201802843</v>
      </c>
      <c r="F1526" s="716">
        <v>1.6179245846937111</v>
      </c>
      <c r="G1526" s="741" t="s">
        <v>1246</v>
      </c>
      <c r="H1526" s="741"/>
    </row>
    <row r="1527" spans="2:8">
      <c r="B1527" s="2" t="s">
        <v>944</v>
      </c>
      <c r="C1527" s="2">
        <v>159176</v>
      </c>
      <c r="D1527" s="2">
        <v>2016</v>
      </c>
      <c r="E1527" s="715">
        <v>56607.208539962143</v>
      </c>
      <c r="F1527" s="716">
        <v>8.8363573471733439</v>
      </c>
      <c r="G1527" s="741" t="s">
        <v>1244</v>
      </c>
      <c r="H1527" s="741"/>
    </row>
    <row r="1528" spans="2:8">
      <c r="B1528" s="2" t="s">
        <v>944</v>
      </c>
      <c r="C1528" s="2">
        <v>159333</v>
      </c>
      <c r="D1528" s="2">
        <v>2016</v>
      </c>
      <c r="E1528" s="715">
        <v>2808.5158447564022</v>
      </c>
      <c r="F1528" s="716">
        <v>3.181113914936637</v>
      </c>
      <c r="G1528" s="741" t="s">
        <v>1244</v>
      </c>
      <c r="H1528" s="741"/>
    </row>
    <row r="1529" spans="2:8">
      <c r="B1529" s="2" t="s">
        <v>944</v>
      </c>
      <c r="C1529" s="2">
        <v>159615</v>
      </c>
      <c r="D1529" s="2">
        <v>2016</v>
      </c>
      <c r="E1529" s="715">
        <v>125688.07443178416</v>
      </c>
      <c r="F1529" s="716">
        <v>28.149051440105577</v>
      </c>
      <c r="G1529" s="741" t="s">
        <v>1243</v>
      </c>
      <c r="H1529" s="741"/>
    </row>
    <row r="1530" spans="2:8">
      <c r="B1530" s="2" t="s">
        <v>944</v>
      </c>
      <c r="C1530" s="2">
        <v>159646</v>
      </c>
      <c r="D1530" s="2">
        <v>2016</v>
      </c>
      <c r="E1530" s="715">
        <v>43003.443972716559</v>
      </c>
      <c r="F1530" s="716">
        <v>15.992562241010912</v>
      </c>
      <c r="G1530" s="741" t="s">
        <v>1244</v>
      </c>
      <c r="H1530" s="741"/>
    </row>
    <row r="1531" spans="2:8">
      <c r="B1531" s="2" t="s">
        <v>944</v>
      </c>
      <c r="C1531" s="2">
        <v>159824</v>
      </c>
      <c r="D1531" s="2">
        <v>2016</v>
      </c>
      <c r="E1531" s="715">
        <v>7147.5438720041502</v>
      </c>
      <c r="F1531" s="716">
        <v>2.9869376948191588</v>
      </c>
      <c r="G1531" s="741" t="s">
        <v>1243</v>
      </c>
      <c r="H1531" s="741"/>
    </row>
    <row r="1532" spans="2:8">
      <c r="B1532" s="2" t="s">
        <v>944</v>
      </c>
      <c r="C1532" s="2">
        <v>159824</v>
      </c>
      <c r="D1532" s="2">
        <v>2016</v>
      </c>
      <c r="E1532" s="715">
        <v>2510.134518071558</v>
      </c>
      <c r="F1532" s="716">
        <v>0</v>
      </c>
      <c r="G1532" s="741" t="s">
        <v>1243</v>
      </c>
      <c r="H1532" s="741"/>
    </row>
    <row r="1533" spans="2:8">
      <c r="B1533" s="2" t="s">
        <v>944</v>
      </c>
      <c r="C1533" s="2">
        <v>159994</v>
      </c>
      <c r="D1533" s="2">
        <v>2016</v>
      </c>
      <c r="E1533" s="715">
        <v>3474.9833845513963</v>
      </c>
      <c r="F1533" s="716">
        <v>0</v>
      </c>
      <c r="G1533" s="741" t="s">
        <v>1243</v>
      </c>
      <c r="H1533" s="741"/>
    </row>
    <row r="1534" spans="2:8">
      <c r="B1534" s="2" t="s">
        <v>944</v>
      </c>
      <c r="C1534" s="2">
        <v>160107</v>
      </c>
      <c r="D1534" s="2">
        <v>2016</v>
      </c>
      <c r="E1534" s="715">
        <v>96877.432208208833</v>
      </c>
      <c r="F1534" s="716">
        <v>29.916326480164422</v>
      </c>
      <c r="G1534" s="741" t="s">
        <v>1244</v>
      </c>
      <c r="H1534" s="741"/>
    </row>
    <row r="1535" spans="2:8">
      <c r="B1535" s="2" t="s">
        <v>944</v>
      </c>
      <c r="C1535" s="2">
        <v>160174</v>
      </c>
      <c r="D1535" s="2">
        <v>2016</v>
      </c>
      <c r="E1535" s="715">
        <v>32343.618101814023</v>
      </c>
      <c r="F1535" s="716">
        <v>0</v>
      </c>
      <c r="G1535" s="741" t="s">
        <v>1243</v>
      </c>
      <c r="H1535" s="741"/>
    </row>
    <row r="1536" spans="2:8">
      <c r="B1536" s="2" t="s">
        <v>944</v>
      </c>
      <c r="C1536" s="2">
        <v>160189</v>
      </c>
      <c r="D1536" s="2">
        <v>2016</v>
      </c>
      <c r="E1536" s="715">
        <v>28289.600193771948</v>
      </c>
      <c r="F1536" s="716">
        <v>2.924709826177093</v>
      </c>
      <c r="G1536" s="741" t="s">
        <v>1246</v>
      </c>
      <c r="H1536" s="741"/>
    </row>
    <row r="1537" spans="2:8">
      <c r="B1537" s="2" t="s">
        <v>944</v>
      </c>
      <c r="C1537" s="2">
        <v>160276</v>
      </c>
      <c r="D1537" s="2">
        <v>2016</v>
      </c>
      <c r="E1537" s="715">
        <v>22892.782170563965</v>
      </c>
      <c r="F1537" s="716">
        <v>7.7042541337185053</v>
      </c>
      <c r="G1537" s="741" t="s">
        <v>1244</v>
      </c>
      <c r="H1537" s="741"/>
    </row>
    <row r="1538" spans="2:8">
      <c r="B1538" s="2" t="s">
        <v>944</v>
      </c>
      <c r="C1538" s="2">
        <v>160422</v>
      </c>
      <c r="D1538" s="2">
        <v>2016</v>
      </c>
      <c r="E1538" s="715">
        <v>14433.985795509128</v>
      </c>
      <c r="F1538" s="716">
        <v>4.1277482414377085</v>
      </c>
      <c r="G1538" s="741" t="s">
        <v>1243</v>
      </c>
      <c r="H1538" s="741"/>
    </row>
    <row r="1539" spans="2:8">
      <c r="B1539" s="2" t="s">
        <v>944</v>
      </c>
      <c r="C1539" s="2">
        <v>160495</v>
      </c>
      <c r="D1539" s="2">
        <v>2016</v>
      </c>
      <c r="E1539" s="715">
        <v>49300.570691201123</v>
      </c>
      <c r="F1539" s="716">
        <v>0</v>
      </c>
      <c r="G1539" s="741" t="s">
        <v>1244</v>
      </c>
      <c r="H1539" s="741"/>
    </row>
    <row r="1540" spans="2:8">
      <c r="B1540" s="2" t="s">
        <v>944</v>
      </c>
      <c r="C1540" s="2">
        <v>160581</v>
      </c>
      <c r="D1540" s="2">
        <v>2016</v>
      </c>
      <c r="E1540" s="715">
        <v>22043.782204501764</v>
      </c>
      <c r="F1540" s="716">
        <v>9.0852688217416073</v>
      </c>
      <c r="G1540" s="741" t="s">
        <v>1243</v>
      </c>
      <c r="H1540" s="741"/>
    </row>
    <row r="1541" spans="2:8">
      <c r="B1541" s="2" t="s">
        <v>944</v>
      </c>
      <c r="C1541" s="2">
        <v>160581</v>
      </c>
      <c r="D1541" s="2">
        <v>2016</v>
      </c>
      <c r="E1541" s="715">
        <v>3806.0360140950324</v>
      </c>
      <c r="F1541" s="716">
        <v>7.9068501410313144E-2</v>
      </c>
      <c r="G1541" s="741" t="s">
        <v>1243</v>
      </c>
      <c r="H1541" s="741"/>
    </row>
    <row r="1542" spans="2:8">
      <c r="B1542" s="2" t="s">
        <v>944</v>
      </c>
      <c r="C1542" s="2">
        <v>160730</v>
      </c>
      <c r="D1542" s="2">
        <v>2016</v>
      </c>
      <c r="E1542" s="715">
        <v>92267.71248869205</v>
      </c>
      <c r="F1542" s="716">
        <v>0</v>
      </c>
      <c r="G1542" s="741" t="s">
        <v>1244</v>
      </c>
      <c r="H1542" s="741"/>
    </row>
    <row r="1543" spans="2:8">
      <c r="B1543" s="2" t="s">
        <v>944</v>
      </c>
      <c r="C1543" s="2">
        <v>160822</v>
      </c>
      <c r="D1543" s="2">
        <v>2016</v>
      </c>
      <c r="E1543" s="715">
        <v>1036.0961456507994</v>
      </c>
      <c r="F1543" s="716">
        <v>1.1799512211653558</v>
      </c>
      <c r="G1543" s="741" t="s">
        <v>1243</v>
      </c>
      <c r="H1543" s="741"/>
    </row>
    <row r="1544" spans="2:8">
      <c r="B1544" s="2" t="s">
        <v>944</v>
      </c>
      <c r="C1544" s="2">
        <v>160936</v>
      </c>
      <c r="D1544" s="2">
        <v>2016</v>
      </c>
      <c r="E1544" s="715">
        <v>52976.393815573152</v>
      </c>
      <c r="F1544" s="716">
        <v>6.067455498575657</v>
      </c>
      <c r="G1544" s="741" t="s">
        <v>1246</v>
      </c>
      <c r="H1544" s="741"/>
    </row>
    <row r="1545" spans="2:8">
      <c r="B1545" s="2" t="s">
        <v>944</v>
      </c>
      <c r="C1545" s="2">
        <v>160937</v>
      </c>
      <c r="D1545" s="2">
        <v>2016</v>
      </c>
      <c r="E1545" s="715">
        <v>15726.048762776525</v>
      </c>
      <c r="F1545" s="716">
        <v>1.0166764760667428</v>
      </c>
      <c r="G1545" s="741" t="s">
        <v>1243</v>
      </c>
      <c r="H1545" s="741"/>
    </row>
    <row r="1546" spans="2:8">
      <c r="B1546" s="2" t="s">
        <v>944</v>
      </c>
      <c r="C1546" s="2">
        <v>160963</v>
      </c>
      <c r="D1546" s="2">
        <v>2016</v>
      </c>
      <c r="E1546" s="715">
        <v>743.36640900293605</v>
      </c>
      <c r="F1546" s="716">
        <v>0</v>
      </c>
      <c r="G1546" s="741" t="s">
        <v>1243</v>
      </c>
      <c r="H1546" s="741"/>
    </row>
    <row r="1547" spans="2:8">
      <c r="B1547" s="2" t="s">
        <v>944</v>
      </c>
      <c r="C1547" s="2">
        <v>161038</v>
      </c>
      <c r="D1547" s="2">
        <v>2016</v>
      </c>
      <c r="E1547" s="715">
        <v>56089.102432218206</v>
      </c>
      <c r="F1547" s="716">
        <v>0</v>
      </c>
      <c r="G1547" s="741" t="s">
        <v>1244</v>
      </c>
      <c r="H1547" s="741"/>
    </row>
    <row r="1548" spans="2:8">
      <c r="B1548" s="2" t="s">
        <v>944</v>
      </c>
      <c r="C1548" s="2">
        <v>161216</v>
      </c>
      <c r="D1548" s="2">
        <v>2016</v>
      </c>
      <c r="E1548" s="715">
        <v>101494.56630591866</v>
      </c>
      <c r="F1548" s="716">
        <v>0</v>
      </c>
      <c r="G1548" s="741" t="s">
        <v>1244</v>
      </c>
      <c r="H1548" s="741"/>
    </row>
    <row r="1549" spans="2:8">
      <c r="B1549" s="2" t="s">
        <v>944</v>
      </c>
      <c r="C1549" s="2">
        <v>161226</v>
      </c>
      <c r="D1549" s="2">
        <v>2016</v>
      </c>
      <c r="E1549" s="715">
        <v>5646.529777974356</v>
      </c>
      <c r="F1549" s="716">
        <v>0</v>
      </c>
      <c r="G1549" s="741" t="s">
        <v>1244</v>
      </c>
      <c r="H1549" s="741"/>
    </row>
    <row r="1550" spans="2:8">
      <c r="B1550" s="2" t="s">
        <v>944</v>
      </c>
      <c r="C1550" s="2">
        <v>161256</v>
      </c>
      <c r="D1550" s="2">
        <v>2016</v>
      </c>
      <c r="E1550" s="715">
        <v>2996.1624963523805</v>
      </c>
      <c r="F1550" s="716">
        <v>0.33889215868891426</v>
      </c>
      <c r="G1550" s="741" t="s">
        <v>1243</v>
      </c>
      <c r="H1550" s="741"/>
    </row>
    <row r="1551" spans="2:8">
      <c r="B1551" s="2" t="s">
        <v>944</v>
      </c>
      <c r="C1551" s="2">
        <v>161272</v>
      </c>
      <c r="D1551" s="2">
        <v>2016</v>
      </c>
      <c r="E1551" s="715">
        <v>4871.3691437696261</v>
      </c>
      <c r="F1551" s="716">
        <v>0</v>
      </c>
      <c r="G1551" s="741" t="s">
        <v>1243</v>
      </c>
      <c r="H1551" s="741"/>
    </row>
    <row r="1552" spans="2:8">
      <c r="B1552" s="2" t="s">
        <v>944</v>
      </c>
      <c r="C1552" s="2">
        <v>161272</v>
      </c>
      <c r="D1552" s="2">
        <v>2016</v>
      </c>
      <c r="E1552" s="715">
        <v>743.36640900293605</v>
      </c>
      <c r="F1552" s="716">
        <v>0</v>
      </c>
      <c r="G1552" s="741" t="s">
        <v>1243</v>
      </c>
      <c r="H1552" s="741"/>
    </row>
    <row r="1553" spans="2:8">
      <c r="B1553" s="2" t="s">
        <v>944</v>
      </c>
      <c r="C1553" s="2">
        <v>161283</v>
      </c>
      <c r="D1553" s="2">
        <v>2016</v>
      </c>
      <c r="E1553" s="715">
        <v>3742.2897987476576</v>
      </c>
      <c r="F1553" s="716">
        <v>0</v>
      </c>
      <c r="G1553" s="741" t="s">
        <v>1243</v>
      </c>
      <c r="H1553" s="741"/>
    </row>
    <row r="1554" spans="2:8">
      <c r="B1554" s="2" t="s">
        <v>944</v>
      </c>
      <c r="C1554" s="2">
        <v>161337</v>
      </c>
      <c r="D1554" s="2">
        <v>2016</v>
      </c>
      <c r="E1554" s="715">
        <v>9689.4544853777006</v>
      </c>
      <c r="F1554" s="716">
        <v>1.8046081906199085</v>
      </c>
      <c r="G1554" s="741" t="s">
        <v>1243</v>
      </c>
      <c r="H1554" s="741"/>
    </row>
    <row r="1555" spans="2:8">
      <c r="B1555" s="2" t="s">
        <v>944</v>
      </c>
      <c r="C1555" s="2">
        <v>161337</v>
      </c>
      <c r="D1555" s="2">
        <v>2016</v>
      </c>
      <c r="E1555" s="715">
        <v>4585.546987915428</v>
      </c>
      <c r="F1555" s="716">
        <v>0.52103092747711421</v>
      </c>
      <c r="G1555" s="741" t="s">
        <v>1243</v>
      </c>
      <c r="H1555" s="741"/>
    </row>
    <row r="1556" spans="2:8">
      <c r="B1556" s="2" t="s">
        <v>944</v>
      </c>
      <c r="C1556" s="2">
        <v>161414</v>
      </c>
      <c r="D1556" s="2">
        <v>2016</v>
      </c>
      <c r="E1556" s="715">
        <v>1010.372421705148</v>
      </c>
      <c r="F1556" s="716">
        <v>0.11632192995940296</v>
      </c>
      <c r="G1556" s="741" t="s">
        <v>1243</v>
      </c>
      <c r="H1556" s="741"/>
    </row>
    <row r="1557" spans="2:8">
      <c r="B1557" s="2" t="s">
        <v>944</v>
      </c>
      <c r="C1557" s="2">
        <v>161582</v>
      </c>
      <c r="D1557" s="2">
        <v>2016</v>
      </c>
      <c r="E1557" s="715">
        <v>4831.8816585190843</v>
      </c>
      <c r="F1557" s="716">
        <v>0</v>
      </c>
      <c r="G1557" s="741" t="s">
        <v>1243</v>
      </c>
      <c r="H1557" s="741"/>
    </row>
    <row r="1558" spans="2:8">
      <c r="B1558" s="2" t="s">
        <v>944</v>
      </c>
      <c r="C1558" s="2">
        <v>161585</v>
      </c>
      <c r="D1558" s="2">
        <v>2016</v>
      </c>
      <c r="E1558" s="715">
        <v>24591.840948893951</v>
      </c>
      <c r="F1558" s="716">
        <v>6.7828376819851739</v>
      </c>
      <c r="G1558" s="741" t="s">
        <v>1243</v>
      </c>
      <c r="H1558" s="741"/>
    </row>
    <row r="1559" spans="2:8">
      <c r="B1559" s="2" t="s">
        <v>944</v>
      </c>
      <c r="C1559" s="2">
        <v>161585</v>
      </c>
      <c r="D1559" s="2">
        <v>2016</v>
      </c>
      <c r="E1559" s="715">
        <v>4570.3032389127429</v>
      </c>
      <c r="F1559" s="716">
        <v>0.51508567024506879</v>
      </c>
      <c r="G1559" s="741" t="s">
        <v>1243</v>
      </c>
      <c r="H1559" s="741"/>
    </row>
    <row r="1560" spans="2:8">
      <c r="B1560" s="2" t="s">
        <v>944</v>
      </c>
      <c r="C1560" s="2">
        <v>161696</v>
      </c>
      <c r="D1560" s="2">
        <v>2016</v>
      </c>
      <c r="E1560" s="715">
        <v>6415.3539407102699</v>
      </c>
      <c r="F1560" s="716">
        <v>0</v>
      </c>
      <c r="G1560" s="741" t="s">
        <v>1244</v>
      </c>
      <c r="H1560" s="741"/>
    </row>
    <row r="1561" spans="2:8">
      <c r="B1561" s="2" t="s">
        <v>944</v>
      </c>
      <c r="C1561" s="2">
        <v>161752</v>
      </c>
      <c r="D1561" s="2">
        <v>2016</v>
      </c>
      <c r="E1561" s="715">
        <v>10692.256567850449</v>
      </c>
      <c r="F1561" s="716">
        <v>0</v>
      </c>
      <c r="G1561" s="741" t="s">
        <v>1243</v>
      </c>
      <c r="H1561" s="741"/>
    </row>
    <row r="1562" spans="2:8">
      <c r="B1562" s="2" t="s">
        <v>944</v>
      </c>
      <c r="C1562" s="2">
        <v>161753</v>
      </c>
      <c r="D1562" s="2">
        <v>2016</v>
      </c>
      <c r="E1562" s="715">
        <v>5203.5648630205524</v>
      </c>
      <c r="F1562" s="716">
        <v>0</v>
      </c>
      <c r="G1562" s="741" t="s">
        <v>1243</v>
      </c>
      <c r="H1562" s="741"/>
    </row>
    <row r="1563" spans="2:8">
      <c r="B1563" s="2" t="s">
        <v>944</v>
      </c>
      <c r="C1563" s="2">
        <v>162195</v>
      </c>
      <c r="D1563" s="2">
        <v>2016</v>
      </c>
      <c r="E1563" s="715">
        <v>20992.451800314208</v>
      </c>
      <c r="F1563" s="716">
        <v>0</v>
      </c>
      <c r="G1563" s="741" t="s">
        <v>1243</v>
      </c>
      <c r="H1563" s="741"/>
    </row>
    <row r="1564" spans="2:8">
      <c r="B1564" s="2" t="s">
        <v>944</v>
      </c>
      <c r="C1564" s="2">
        <v>162195</v>
      </c>
      <c r="D1564" s="2">
        <v>2016</v>
      </c>
      <c r="E1564" s="715">
        <v>9483.0132655340312</v>
      </c>
      <c r="F1564" s="716">
        <v>0</v>
      </c>
      <c r="G1564" s="741" t="s">
        <v>1243</v>
      </c>
      <c r="H1564" s="741"/>
    </row>
    <row r="1565" spans="2:8">
      <c r="B1565" s="2" t="s">
        <v>944</v>
      </c>
      <c r="C1565" s="2">
        <v>162197</v>
      </c>
      <c r="D1565" s="2">
        <v>2016</v>
      </c>
      <c r="E1565" s="715">
        <v>14314.215262732963</v>
      </c>
      <c r="F1565" s="716">
        <v>0</v>
      </c>
      <c r="G1565" s="741" t="s">
        <v>1244</v>
      </c>
      <c r="H1565" s="741"/>
    </row>
    <row r="1566" spans="2:8">
      <c r="B1566" s="2" t="s">
        <v>944</v>
      </c>
      <c r="C1566" s="2">
        <v>162197</v>
      </c>
      <c r="D1566" s="2">
        <v>2016</v>
      </c>
      <c r="E1566" s="715">
        <v>7996.2804475281591</v>
      </c>
      <c r="F1566" s="716">
        <v>0</v>
      </c>
      <c r="G1566" s="741" t="s">
        <v>1244</v>
      </c>
      <c r="H1566" s="741"/>
    </row>
    <row r="1567" spans="2:8">
      <c r="B1567" s="2" t="s">
        <v>944</v>
      </c>
      <c r="C1567" s="2">
        <v>162198</v>
      </c>
      <c r="D1567" s="2">
        <v>2016</v>
      </c>
      <c r="E1567" s="715">
        <v>13524.521989672005</v>
      </c>
      <c r="F1567" s="716">
        <v>0</v>
      </c>
      <c r="G1567" s="741" t="s">
        <v>1243</v>
      </c>
      <c r="H1567" s="741"/>
    </row>
    <row r="1568" spans="2:8">
      <c r="B1568" s="2" t="s">
        <v>944</v>
      </c>
      <c r="C1568" s="2">
        <v>162198</v>
      </c>
      <c r="D1568" s="2">
        <v>2016</v>
      </c>
      <c r="E1568" s="715">
        <v>4959.1704271839708</v>
      </c>
      <c r="F1568" s="716">
        <v>0</v>
      </c>
      <c r="G1568" s="741" t="s">
        <v>1243</v>
      </c>
      <c r="H1568" s="741"/>
    </row>
    <row r="1569" spans="2:8">
      <c r="B1569" s="2" t="s">
        <v>944</v>
      </c>
      <c r="C1569" s="2">
        <v>162406</v>
      </c>
      <c r="D1569" s="2">
        <v>2016</v>
      </c>
      <c r="E1569" s="715">
        <v>8019.1924258878371</v>
      </c>
      <c r="F1569" s="716">
        <v>0</v>
      </c>
      <c r="G1569" s="741" t="s">
        <v>1243</v>
      </c>
      <c r="H1569" s="741"/>
    </row>
    <row r="1570" spans="2:8">
      <c r="B1570" s="2" t="s">
        <v>944</v>
      </c>
      <c r="C1570" s="2">
        <v>162407</v>
      </c>
      <c r="D1570" s="2">
        <v>2016</v>
      </c>
      <c r="E1570" s="715">
        <v>12670.324032902783</v>
      </c>
      <c r="F1570" s="716">
        <v>0</v>
      </c>
      <c r="G1570" s="741" t="s">
        <v>1244</v>
      </c>
      <c r="H1570" s="741"/>
    </row>
    <row r="1571" spans="2:8">
      <c r="B1571" s="2" t="s">
        <v>944</v>
      </c>
      <c r="C1571" s="2">
        <v>162416</v>
      </c>
      <c r="D1571" s="2">
        <v>2016</v>
      </c>
      <c r="E1571" s="715">
        <v>14434.54636659811</v>
      </c>
      <c r="F1571" s="716">
        <v>0</v>
      </c>
      <c r="G1571" s="741" t="s">
        <v>1243</v>
      </c>
      <c r="H1571" s="741"/>
    </row>
    <row r="1572" spans="2:8">
      <c r="B1572" s="2" t="s">
        <v>944</v>
      </c>
      <c r="C1572" s="2">
        <v>162435</v>
      </c>
      <c r="D1572" s="2">
        <v>2016</v>
      </c>
      <c r="E1572" s="715">
        <v>13895.459227796659</v>
      </c>
      <c r="F1572" s="716">
        <v>2.8624819575350271</v>
      </c>
      <c r="G1572" s="741" t="s">
        <v>1243</v>
      </c>
      <c r="H1572" s="741"/>
    </row>
    <row r="1573" spans="2:8">
      <c r="B1573" s="2" t="s">
        <v>944</v>
      </c>
      <c r="C1573" s="2">
        <v>162435</v>
      </c>
      <c r="D1573" s="2">
        <v>2016</v>
      </c>
      <c r="E1573" s="715">
        <v>11033.390467872345</v>
      </c>
      <c r="F1573" s="716">
        <v>0</v>
      </c>
      <c r="G1573" s="741" t="s">
        <v>1243</v>
      </c>
      <c r="H1573" s="741"/>
    </row>
    <row r="1574" spans="2:8">
      <c r="B1574" s="2" t="s">
        <v>944</v>
      </c>
      <c r="C1574" s="2">
        <v>162459</v>
      </c>
      <c r="D1574" s="2">
        <v>2016</v>
      </c>
      <c r="E1574" s="715">
        <v>3602.8047769234345</v>
      </c>
      <c r="F1574" s="716">
        <v>0.74673442370478971</v>
      </c>
      <c r="G1574" s="741" t="s">
        <v>1243</v>
      </c>
      <c r="H1574" s="741"/>
    </row>
    <row r="1575" spans="2:8">
      <c r="B1575" s="2" t="s">
        <v>944</v>
      </c>
      <c r="C1575" s="2">
        <v>162459</v>
      </c>
      <c r="D1575" s="2">
        <v>2016</v>
      </c>
      <c r="E1575" s="715">
        <v>3671.0080882953212</v>
      </c>
      <c r="F1575" s="716">
        <v>0</v>
      </c>
      <c r="G1575" s="741" t="s">
        <v>1243</v>
      </c>
      <c r="H1575" s="741"/>
    </row>
    <row r="1576" spans="2:8">
      <c r="B1576" s="2" t="s">
        <v>944</v>
      </c>
      <c r="C1576" s="2">
        <v>162844</v>
      </c>
      <c r="D1576" s="2">
        <v>2016</v>
      </c>
      <c r="E1576" s="715">
        <v>14165.967064715198</v>
      </c>
      <c r="F1576" s="716">
        <v>0</v>
      </c>
      <c r="G1576" s="741" t="s">
        <v>1244</v>
      </c>
      <c r="H1576" s="741"/>
    </row>
    <row r="1577" spans="2:8">
      <c r="B1577" s="2" t="s">
        <v>944</v>
      </c>
      <c r="C1577" s="2">
        <v>163563</v>
      </c>
      <c r="D1577" s="2">
        <v>2016</v>
      </c>
      <c r="E1577" s="715">
        <v>6192.370672906859</v>
      </c>
      <c r="F1577" s="716">
        <v>2.3408815062236745</v>
      </c>
      <c r="G1577" s="741" t="s">
        <v>1243</v>
      </c>
      <c r="H1577" s="741"/>
    </row>
    <row r="1578" spans="2:8">
      <c r="B1578" s="2" t="s">
        <v>944</v>
      </c>
      <c r="C1578" s="2">
        <v>163616</v>
      </c>
      <c r="D1578" s="2">
        <v>2016</v>
      </c>
      <c r="E1578" s="715">
        <v>63266.991488454238</v>
      </c>
      <c r="F1578" s="716">
        <v>9.5699612737428801</v>
      </c>
      <c r="G1578" s="741" t="s">
        <v>1246</v>
      </c>
      <c r="H1578" s="741"/>
    </row>
    <row r="1579" spans="2:8">
      <c r="B1579" s="2" t="s">
        <v>944</v>
      </c>
      <c r="C1579" s="2">
        <v>163644</v>
      </c>
      <c r="D1579" s="2">
        <v>2016</v>
      </c>
      <c r="E1579" s="715">
        <v>970.76142978432233</v>
      </c>
      <c r="F1579" s="716">
        <v>7.412672007216857E-2</v>
      </c>
      <c r="G1579" s="741" t="s">
        <v>1243</v>
      </c>
      <c r="H1579" s="741"/>
    </row>
    <row r="1580" spans="2:8">
      <c r="B1580" s="2" t="s">
        <v>944</v>
      </c>
      <c r="C1580" s="2">
        <v>163708</v>
      </c>
      <c r="D1580" s="2">
        <v>2016</v>
      </c>
      <c r="E1580" s="715">
        <v>28863.030257191484</v>
      </c>
      <c r="F1580" s="716">
        <v>4.7720366925375002</v>
      </c>
      <c r="G1580" s="741" t="s">
        <v>1244</v>
      </c>
      <c r="H1580" s="741"/>
    </row>
    <row r="1581" spans="2:8">
      <c r="B1581" s="2" t="s">
        <v>944</v>
      </c>
      <c r="C1581" s="2">
        <v>163725</v>
      </c>
      <c r="D1581" s="2">
        <v>2016</v>
      </c>
      <c r="E1581" s="715">
        <v>52570.426459217269</v>
      </c>
      <c r="F1581" s="716">
        <v>5.1128964562901791</v>
      </c>
      <c r="G1581" s="741" t="s">
        <v>1244</v>
      </c>
      <c r="H1581" s="741"/>
    </row>
    <row r="1582" spans="2:8">
      <c r="B1582" s="2" t="s">
        <v>944</v>
      </c>
      <c r="C1582" s="2">
        <v>163909</v>
      </c>
      <c r="D1582" s="2">
        <v>2016</v>
      </c>
      <c r="E1582" s="715">
        <v>7285.41441172961</v>
      </c>
      <c r="F1582" s="716">
        <v>2.7539782426160877</v>
      </c>
      <c r="G1582" s="741" t="s">
        <v>1244</v>
      </c>
      <c r="H1582" s="741"/>
    </row>
    <row r="1583" spans="2:8">
      <c r="B1583" s="2" t="s">
        <v>944</v>
      </c>
      <c r="C1583" s="2">
        <v>163961</v>
      </c>
      <c r="D1583" s="2">
        <v>2016</v>
      </c>
      <c r="E1583" s="715">
        <v>3643.1703599914249</v>
      </c>
      <c r="F1583" s="716">
        <v>1.3769891213080439</v>
      </c>
      <c r="G1583" s="741" t="s">
        <v>1243</v>
      </c>
      <c r="H1583" s="741"/>
    </row>
    <row r="1584" spans="2:8">
      <c r="B1584" s="2" t="s">
        <v>944</v>
      </c>
      <c r="C1584" s="2">
        <v>163968</v>
      </c>
      <c r="D1584" s="2">
        <v>2016</v>
      </c>
      <c r="E1584" s="715">
        <v>13022.041424042576</v>
      </c>
      <c r="F1584" s="716">
        <v>4.9227361086762569</v>
      </c>
      <c r="G1584" s="741" t="s">
        <v>1244</v>
      </c>
      <c r="H1584" s="741"/>
    </row>
    <row r="1585" spans="2:8">
      <c r="B1585" s="2" t="s">
        <v>944</v>
      </c>
      <c r="C1585" s="2">
        <v>164029</v>
      </c>
      <c r="D1585" s="2">
        <v>2016</v>
      </c>
      <c r="E1585" s="715">
        <v>21333.805380361682</v>
      </c>
      <c r="F1585" s="716">
        <v>0</v>
      </c>
      <c r="G1585" s="741" t="s">
        <v>1243</v>
      </c>
      <c r="H1585" s="741"/>
    </row>
    <row r="1586" spans="2:8">
      <c r="B1586" s="2" t="s">
        <v>944</v>
      </c>
      <c r="C1586" s="2">
        <v>164249</v>
      </c>
      <c r="D1586" s="2">
        <v>2016</v>
      </c>
      <c r="E1586" s="715">
        <v>890.57915856453008</v>
      </c>
      <c r="F1586" s="716">
        <v>1.0113867609988765</v>
      </c>
      <c r="G1586" s="741" t="s">
        <v>1243</v>
      </c>
      <c r="H1586" s="741"/>
    </row>
    <row r="1587" spans="2:8">
      <c r="B1587" s="2" t="s">
        <v>944</v>
      </c>
      <c r="C1587" s="2">
        <v>164469</v>
      </c>
      <c r="D1587" s="2">
        <v>2016</v>
      </c>
      <c r="E1587" s="715">
        <v>7431.1183146560616</v>
      </c>
      <c r="F1587" s="716">
        <v>0</v>
      </c>
      <c r="G1587" s="741" t="s">
        <v>1243</v>
      </c>
      <c r="H1587" s="741"/>
    </row>
    <row r="1588" spans="2:8">
      <c r="B1588" s="2" t="s">
        <v>944</v>
      </c>
      <c r="C1588" s="2">
        <v>164668</v>
      </c>
      <c r="D1588" s="2">
        <v>2016</v>
      </c>
      <c r="E1588" s="715">
        <v>5145.9285085690917</v>
      </c>
      <c r="F1588" s="716">
        <v>0.33452058288978631</v>
      </c>
      <c r="G1588" s="741" t="s">
        <v>1243</v>
      </c>
      <c r="H1588" s="741"/>
    </row>
    <row r="1589" spans="2:8">
      <c r="B1589" s="2" t="s">
        <v>944</v>
      </c>
      <c r="C1589" s="2">
        <v>164796</v>
      </c>
      <c r="D1589" s="2">
        <v>2016</v>
      </c>
      <c r="E1589" s="715">
        <v>25508.93246354533</v>
      </c>
      <c r="F1589" s="716">
        <v>3.9512397324025308</v>
      </c>
      <c r="G1589" s="741" t="s">
        <v>1244</v>
      </c>
      <c r="H1589" s="741"/>
    </row>
    <row r="1590" spans="2:8">
      <c r="B1590" s="2" t="s">
        <v>944</v>
      </c>
      <c r="C1590" s="2">
        <v>164923</v>
      </c>
      <c r="D1590" s="2">
        <v>2016</v>
      </c>
      <c r="E1590" s="715">
        <v>15725.345724774201</v>
      </c>
      <c r="F1590" s="716">
        <v>0</v>
      </c>
      <c r="G1590" s="741" t="s">
        <v>1243</v>
      </c>
      <c r="H1590" s="741"/>
    </row>
    <row r="1591" spans="2:8">
      <c r="B1591" s="2" t="s">
        <v>944</v>
      </c>
      <c r="C1591" s="2">
        <v>164969</v>
      </c>
      <c r="D1591" s="2">
        <v>2016</v>
      </c>
      <c r="E1591" s="715">
        <v>470.78974518797679</v>
      </c>
      <c r="F1591" s="716">
        <v>0.61150138715753455</v>
      </c>
      <c r="G1591" s="741" t="s">
        <v>1243</v>
      </c>
      <c r="H1591" s="741"/>
    </row>
    <row r="1592" spans="2:8">
      <c r="B1592" s="2" t="s">
        <v>944</v>
      </c>
      <c r="C1592" s="2">
        <v>164980</v>
      </c>
      <c r="D1592" s="2">
        <v>2016</v>
      </c>
      <c r="E1592" s="715">
        <v>24800.977172237584</v>
      </c>
      <c r="F1592" s="716">
        <v>4.3375157321203384</v>
      </c>
      <c r="G1592" s="741" t="s">
        <v>1244</v>
      </c>
      <c r="H1592" s="741"/>
    </row>
    <row r="1593" spans="2:8">
      <c r="B1593" s="2" t="s">
        <v>944</v>
      </c>
      <c r="C1593" s="2">
        <v>164980</v>
      </c>
      <c r="D1593" s="2">
        <v>2016</v>
      </c>
      <c r="E1593" s="715">
        <v>877.14690486973154</v>
      </c>
      <c r="F1593" s="716">
        <v>5.7020553901668131E-2</v>
      </c>
      <c r="G1593" s="741" t="s">
        <v>1244</v>
      </c>
      <c r="H1593" s="741"/>
    </row>
    <row r="1594" spans="2:8">
      <c r="B1594" s="2" t="s">
        <v>944</v>
      </c>
      <c r="C1594" s="2">
        <v>164986</v>
      </c>
      <c r="D1594" s="2">
        <v>2016</v>
      </c>
      <c r="E1594" s="715">
        <v>6803.3560771842585</v>
      </c>
      <c r="F1594" s="716">
        <v>7.715930109979463</v>
      </c>
      <c r="G1594" s="741" t="s">
        <v>1244</v>
      </c>
      <c r="H1594" s="741"/>
    </row>
    <row r="1595" spans="2:8">
      <c r="B1595" s="2" t="s">
        <v>944</v>
      </c>
      <c r="C1595" s="2">
        <v>165049</v>
      </c>
      <c r="D1595" s="2">
        <v>2016</v>
      </c>
      <c r="E1595" s="715">
        <v>48274.76273473975</v>
      </c>
      <c r="F1595" s="716">
        <v>18.669268714350867</v>
      </c>
      <c r="G1595" s="741" t="s">
        <v>1244</v>
      </c>
      <c r="H1595" s="741"/>
    </row>
    <row r="1596" spans="2:8">
      <c r="B1596" s="2" t="s">
        <v>944</v>
      </c>
      <c r="C1596" s="2">
        <v>165273</v>
      </c>
      <c r="D1596" s="2">
        <v>2016</v>
      </c>
      <c r="E1596" s="715">
        <v>83047.133854774293</v>
      </c>
      <c r="F1596" s="716">
        <v>12.907681373724515</v>
      </c>
      <c r="G1596" s="741" t="s">
        <v>1244</v>
      </c>
      <c r="H1596" s="741"/>
    </row>
    <row r="1597" spans="2:8">
      <c r="B1597" s="2" t="s">
        <v>944</v>
      </c>
      <c r="C1597" s="2">
        <v>165668</v>
      </c>
      <c r="D1597" s="2">
        <v>2016</v>
      </c>
      <c r="E1597" s="715">
        <v>4072.8611235635094</v>
      </c>
      <c r="F1597" s="716">
        <v>0.79965566012908362</v>
      </c>
      <c r="G1597" s="741" t="s">
        <v>1243</v>
      </c>
      <c r="H1597" s="741"/>
    </row>
    <row r="1598" spans="2:8">
      <c r="B1598" s="2" t="s">
        <v>944</v>
      </c>
      <c r="C1598" s="2">
        <v>165734</v>
      </c>
      <c r="D1598" s="2">
        <v>2016</v>
      </c>
      <c r="E1598" s="715">
        <v>14497.835733103939</v>
      </c>
      <c r="F1598" s="716">
        <v>0</v>
      </c>
      <c r="G1598" s="741" t="s">
        <v>1243</v>
      </c>
      <c r="H1598" s="741"/>
    </row>
    <row r="1599" spans="2:8">
      <c r="B1599" s="2" t="s">
        <v>944</v>
      </c>
      <c r="C1599" s="2">
        <v>165734</v>
      </c>
      <c r="D1599" s="2">
        <v>2016</v>
      </c>
      <c r="E1599" s="715">
        <v>233.90584129859502</v>
      </c>
      <c r="F1599" s="716">
        <v>1.5205481040444835E-2</v>
      </c>
      <c r="G1599" s="741" t="s">
        <v>1243</v>
      </c>
      <c r="H1599" s="741"/>
    </row>
    <row r="1600" spans="2:8">
      <c r="B1600" s="2" t="s">
        <v>944</v>
      </c>
      <c r="C1600" s="2">
        <v>165825</v>
      </c>
      <c r="D1600" s="2">
        <v>2016</v>
      </c>
      <c r="E1600" s="715">
        <v>40020.087685771825</v>
      </c>
      <c r="F1600" s="716">
        <v>6.4622528124233982</v>
      </c>
      <c r="G1600" s="741" t="s">
        <v>1244</v>
      </c>
      <c r="H1600" s="741"/>
    </row>
    <row r="1601" spans="2:8">
      <c r="B1601" s="2" t="s">
        <v>944</v>
      </c>
      <c r="C1601" s="2">
        <v>165940</v>
      </c>
      <c r="D1601" s="2">
        <v>2016</v>
      </c>
      <c r="E1601" s="715">
        <v>14897.965313788671</v>
      </c>
      <c r="F1601" s="716">
        <v>1.1810857398165526</v>
      </c>
      <c r="G1601" s="741" t="s">
        <v>1244</v>
      </c>
      <c r="H1601" s="741"/>
    </row>
    <row r="1602" spans="2:8">
      <c r="B1602" s="2" t="s">
        <v>944</v>
      </c>
      <c r="C1602" s="2">
        <v>166329</v>
      </c>
      <c r="D1602" s="2">
        <v>2016</v>
      </c>
      <c r="E1602" s="715">
        <v>187901.43085316342</v>
      </c>
      <c r="F1602" s="716">
        <v>0</v>
      </c>
      <c r="G1602" s="741" t="s">
        <v>1243</v>
      </c>
      <c r="H1602" s="741"/>
    </row>
    <row r="1603" spans="2:8">
      <c r="B1603" s="2" t="s">
        <v>944</v>
      </c>
      <c r="C1603" s="2">
        <v>166350</v>
      </c>
      <c r="D1603" s="2">
        <v>2016</v>
      </c>
      <c r="E1603" s="715">
        <v>3408.5753064737009</v>
      </c>
      <c r="F1603" s="716">
        <v>0.10081233929814926</v>
      </c>
      <c r="G1603" s="741" t="s">
        <v>1243</v>
      </c>
      <c r="H1603" s="741"/>
    </row>
    <row r="1604" spans="2:8">
      <c r="B1604" s="2" t="s">
        <v>944</v>
      </c>
      <c r="C1604" s="2">
        <v>166411</v>
      </c>
      <c r="D1604" s="2">
        <v>2016</v>
      </c>
      <c r="E1604" s="715">
        <v>9590.1394932423991</v>
      </c>
      <c r="F1604" s="716">
        <v>0.62342472265823812</v>
      </c>
      <c r="G1604" s="741" t="s">
        <v>1244</v>
      </c>
      <c r="H1604" s="741"/>
    </row>
    <row r="1605" spans="2:8">
      <c r="B1605" s="2" t="s">
        <v>944</v>
      </c>
      <c r="C1605" s="2">
        <v>166413</v>
      </c>
      <c r="D1605" s="2">
        <v>2016</v>
      </c>
      <c r="E1605" s="715">
        <v>23129.249249926357</v>
      </c>
      <c r="F1605" s="716">
        <v>2.7752755263303492</v>
      </c>
      <c r="G1605" s="741" t="s">
        <v>1244</v>
      </c>
      <c r="H1605" s="741"/>
    </row>
    <row r="1606" spans="2:8">
      <c r="B1606" s="2" t="s">
        <v>944</v>
      </c>
      <c r="C1606" s="2">
        <v>166444</v>
      </c>
      <c r="D1606" s="2">
        <v>2016</v>
      </c>
      <c r="E1606" s="715">
        <v>11930.962626041925</v>
      </c>
      <c r="F1606" s="716">
        <v>1.9662121525526874</v>
      </c>
      <c r="G1606" s="741" t="s">
        <v>1243</v>
      </c>
      <c r="H1606" s="741"/>
    </row>
    <row r="1607" spans="2:8">
      <c r="B1607" s="2" t="s">
        <v>944</v>
      </c>
      <c r="C1607" s="2">
        <v>166530</v>
      </c>
      <c r="D1607" s="2">
        <v>2016</v>
      </c>
      <c r="E1607" s="715">
        <v>2554.2517869806584</v>
      </c>
      <c r="F1607" s="716">
        <v>0.16604385296165758</v>
      </c>
      <c r="G1607" s="741" t="s">
        <v>1246</v>
      </c>
      <c r="H1607" s="741"/>
    </row>
    <row r="1608" spans="2:8">
      <c r="B1608" s="2" t="s">
        <v>944</v>
      </c>
      <c r="C1608" s="2">
        <v>166572</v>
      </c>
      <c r="D1608" s="2">
        <v>2016</v>
      </c>
      <c r="E1608" s="715">
        <v>29676.405674164296</v>
      </c>
      <c r="F1608" s="716">
        <v>2.1167355709299271</v>
      </c>
      <c r="G1608" s="741" t="s">
        <v>1246</v>
      </c>
      <c r="H1608" s="741"/>
    </row>
    <row r="1609" spans="2:8">
      <c r="B1609" s="2" t="s">
        <v>944</v>
      </c>
      <c r="C1609" s="2">
        <v>166928</v>
      </c>
      <c r="D1609" s="2">
        <v>2016</v>
      </c>
      <c r="E1609" s="715">
        <v>701.71752389578523</v>
      </c>
      <c r="F1609" s="716">
        <v>4.5616443121334505E-2</v>
      </c>
      <c r="G1609" s="741" t="s">
        <v>1244</v>
      </c>
      <c r="H1609" s="741"/>
    </row>
    <row r="1610" spans="2:8">
      <c r="B1610" s="2" t="s">
        <v>944</v>
      </c>
      <c r="C1610" s="2">
        <v>167021</v>
      </c>
      <c r="D1610" s="2">
        <v>2016</v>
      </c>
      <c r="E1610" s="715">
        <v>21673.760509300624</v>
      </c>
      <c r="F1610" s="716">
        <v>8.1930852717828611</v>
      </c>
      <c r="G1610" s="741" t="s">
        <v>1244</v>
      </c>
      <c r="H1610" s="741"/>
    </row>
    <row r="1611" spans="2:8">
      <c r="B1611" s="2" t="s">
        <v>944</v>
      </c>
      <c r="C1611" s="2">
        <v>167030</v>
      </c>
      <c r="D1611" s="2">
        <v>2016</v>
      </c>
      <c r="E1611" s="715">
        <v>19324.642779084948</v>
      </c>
      <c r="F1611" s="716">
        <v>4.7506124685127515</v>
      </c>
      <c r="G1611" s="741" t="s">
        <v>1243</v>
      </c>
      <c r="H1611" s="741"/>
    </row>
    <row r="1612" spans="2:8">
      <c r="B1612" s="2" t="s">
        <v>944</v>
      </c>
      <c r="C1612" s="2">
        <v>167030</v>
      </c>
      <c r="D1612" s="2">
        <v>2016</v>
      </c>
      <c r="E1612" s="715">
        <v>7017.1752389578523</v>
      </c>
      <c r="F1612" s="716">
        <v>0.45616443121334505</v>
      </c>
      <c r="G1612" s="741" t="s">
        <v>1243</v>
      </c>
      <c r="H1612" s="741"/>
    </row>
    <row r="1613" spans="2:8">
      <c r="B1613" s="2" t="s">
        <v>944</v>
      </c>
      <c r="C1613" s="2">
        <v>167048</v>
      </c>
      <c r="D1613" s="2">
        <v>2016</v>
      </c>
      <c r="E1613" s="715">
        <v>1114.6677471984094</v>
      </c>
      <c r="F1613" s="716">
        <v>0</v>
      </c>
      <c r="G1613" s="741" t="s">
        <v>1243</v>
      </c>
      <c r="H1613" s="741"/>
    </row>
    <row r="1614" spans="2:8">
      <c r="B1614" s="2" t="s">
        <v>944</v>
      </c>
      <c r="C1614" s="2">
        <v>167407</v>
      </c>
      <c r="D1614" s="2">
        <v>2016</v>
      </c>
      <c r="E1614" s="715">
        <v>26588.431127775642</v>
      </c>
      <c r="F1614" s="716">
        <v>3.2503839195927213</v>
      </c>
      <c r="G1614" s="741" t="s">
        <v>1244</v>
      </c>
      <c r="H1614" s="741"/>
    </row>
    <row r="1615" spans="2:8">
      <c r="B1615" s="2" t="s">
        <v>944</v>
      </c>
      <c r="C1615" s="2">
        <v>167407</v>
      </c>
      <c r="D1615" s="2">
        <v>2016</v>
      </c>
      <c r="E1615" s="715">
        <v>13677.83690628118</v>
      </c>
      <c r="F1615" s="716">
        <v>1.7288662581177376</v>
      </c>
      <c r="G1615" s="741" t="s">
        <v>1244</v>
      </c>
      <c r="H1615" s="741"/>
    </row>
    <row r="1616" spans="2:8">
      <c r="B1616" s="2" t="s">
        <v>944</v>
      </c>
      <c r="C1616" s="2">
        <v>167877</v>
      </c>
      <c r="D1616" s="2">
        <v>2016</v>
      </c>
      <c r="E1616" s="715">
        <v>7156.4582648751111</v>
      </c>
      <c r="F1616" s="716">
        <v>1.2700413425579564</v>
      </c>
      <c r="G1616" s="741" t="s">
        <v>1243</v>
      </c>
      <c r="H1616" s="741"/>
    </row>
    <row r="1617" spans="2:8">
      <c r="B1617" s="2" t="s">
        <v>944</v>
      </c>
      <c r="C1617" s="2">
        <v>168094</v>
      </c>
      <c r="D1617" s="2">
        <v>2016</v>
      </c>
      <c r="E1617" s="715">
        <v>37392.734954812135</v>
      </c>
      <c r="F1617" s="716">
        <v>0</v>
      </c>
      <c r="G1617" s="741" t="s">
        <v>1243</v>
      </c>
      <c r="H1617" s="741"/>
    </row>
    <row r="1618" spans="2:8">
      <c r="B1618" s="2" t="s">
        <v>944</v>
      </c>
      <c r="C1618" s="2">
        <v>168148</v>
      </c>
      <c r="D1618" s="2">
        <v>2016</v>
      </c>
      <c r="E1618" s="715">
        <v>27950.681206272682</v>
      </c>
      <c r="F1618" s="716">
        <v>1.9756198662012654</v>
      </c>
      <c r="G1618" s="741" t="s">
        <v>1246</v>
      </c>
      <c r="H1618" s="741"/>
    </row>
    <row r="1619" spans="2:8">
      <c r="B1619" s="2" t="s">
        <v>944</v>
      </c>
      <c r="C1619" s="2">
        <v>168466</v>
      </c>
      <c r="D1619" s="2">
        <v>2016</v>
      </c>
      <c r="E1619" s="715">
        <v>88638.181363687851</v>
      </c>
      <c r="F1619" s="716">
        <v>17.649518742558591</v>
      </c>
      <c r="G1619" s="741" t="s">
        <v>1244</v>
      </c>
      <c r="H1619" s="741"/>
    </row>
    <row r="1620" spans="2:8">
      <c r="B1620" s="2" t="s">
        <v>944</v>
      </c>
      <c r="C1620" s="2">
        <v>168563</v>
      </c>
      <c r="D1620" s="2">
        <v>2016</v>
      </c>
      <c r="E1620" s="715">
        <v>53121.925706785718</v>
      </c>
      <c r="F1620" s="716">
        <v>6.5820079998524497</v>
      </c>
      <c r="G1620" s="741" t="s">
        <v>1244</v>
      </c>
      <c r="H1620" s="741"/>
    </row>
    <row r="1621" spans="2:8">
      <c r="B1621" s="2" t="s">
        <v>944</v>
      </c>
      <c r="C1621" s="2">
        <v>168589</v>
      </c>
      <c r="D1621" s="2">
        <v>2016</v>
      </c>
      <c r="E1621" s="715">
        <v>7907.2997877472553</v>
      </c>
      <c r="F1621" s="716">
        <v>1.3641184790437308</v>
      </c>
      <c r="G1621" s="741" t="s">
        <v>1243</v>
      </c>
      <c r="H1621" s="741"/>
    </row>
    <row r="1622" spans="2:8">
      <c r="B1622" s="2" t="s">
        <v>944</v>
      </c>
      <c r="C1622" s="2">
        <v>168589</v>
      </c>
      <c r="D1622" s="2">
        <v>2016</v>
      </c>
      <c r="E1622" s="715">
        <v>529.66129529145849</v>
      </c>
      <c r="F1622" s="716">
        <v>4.0446579567583262E-2</v>
      </c>
      <c r="G1622" s="741" t="s">
        <v>1243</v>
      </c>
      <c r="H1622" s="741"/>
    </row>
    <row r="1623" spans="2:8">
      <c r="B1623" s="2" t="s">
        <v>944</v>
      </c>
      <c r="C1623" s="2">
        <v>168871</v>
      </c>
      <c r="D1623" s="2">
        <v>2016</v>
      </c>
      <c r="E1623" s="715">
        <v>30770.342560662437</v>
      </c>
      <c r="F1623" s="716">
        <v>0</v>
      </c>
      <c r="G1623" s="741" t="s">
        <v>1244</v>
      </c>
      <c r="H1623" s="741"/>
    </row>
    <row r="1624" spans="2:8">
      <c r="B1624" s="2" t="s">
        <v>944</v>
      </c>
      <c r="C1624" s="2">
        <v>168993</v>
      </c>
      <c r="D1624" s="2">
        <v>2016</v>
      </c>
      <c r="E1624" s="715">
        <v>1429.2714033506559</v>
      </c>
      <c r="F1624" s="716">
        <v>1.0396267865875732</v>
      </c>
      <c r="G1624" s="741" t="s">
        <v>1244</v>
      </c>
      <c r="H1624" s="741"/>
    </row>
    <row r="1625" spans="2:8">
      <c r="B1625" s="2" t="s">
        <v>944</v>
      </c>
      <c r="C1625" s="2">
        <v>169117</v>
      </c>
      <c r="D1625" s="2">
        <v>2016</v>
      </c>
      <c r="E1625" s="715">
        <v>12455.486049150188</v>
      </c>
      <c r="F1625" s="716">
        <v>0.80969186540368743</v>
      </c>
      <c r="G1625" s="741" t="s">
        <v>1244</v>
      </c>
      <c r="H1625" s="741"/>
    </row>
    <row r="1626" spans="2:8">
      <c r="B1626" s="2" t="s">
        <v>944</v>
      </c>
      <c r="C1626" s="2">
        <v>169126</v>
      </c>
      <c r="D1626" s="2">
        <v>2016</v>
      </c>
      <c r="E1626" s="715">
        <v>26722.994764641007</v>
      </c>
      <c r="F1626" s="716">
        <v>6.5853995540042174</v>
      </c>
      <c r="G1626" s="741" t="s">
        <v>1244</v>
      </c>
      <c r="H1626" s="741"/>
    </row>
    <row r="1627" spans="2:8">
      <c r="B1627" s="2" t="s">
        <v>944</v>
      </c>
      <c r="C1627" s="2">
        <v>169126</v>
      </c>
      <c r="D1627" s="2">
        <v>2016</v>
      </c>
      <c r="E1627" s="715">
        <v>0</v>
      </c>
      <c r="F1627" s="716">
        <v>0</v>
      </c>
      <c r="G1627" s="741" t="s">
        <v>1244</v>
      </c>
      <c r="H1627" s="741"/>
    </row>
    <row r="1628" spans="2:8">
      <c r="B1628" s="2" t="s">
        <v>1257</v>
      </c>
      <c r="C1628" s="2">
        <v>169283</v>
      </c>
      <c r="D1628" s="2">
        <v>2016</v>
      </c>
      <c r="E1628" s="715">
        <v>9062.9603289399056</v>
      </c>
      <c r="F1628" s="716">
        <v>0</v>
      </c>
      <c r="G1628" s="741" t="s">
        <v>1248</v>
      </c>
      <c r="H1628" s="741"/>
    </row>
    <row r="1629" spans="2:8">
      <c r="B1629" s="2" t="s">
        <v>944</v>
      </c>
      <c r="C1629" s="2">
        <v>169453</v>
      </c>
      <c r="D1629" s="2">
        <v>2016</v>
      </c>
      <c r="E1629" s="715">
        <v>46075.055029097275</v>
      </c>
      <c r="F1629" s="716">
        <v>9.8052881903103284</v>
      </c>
      <c r="G1629" s="741" t="s">
        <v>1244</v>
      </c>
      <c r="H1629" s="741"/>
    </row>
    <row r="1630" spans="2:8">
      <c r="B1630" s="2" t="s">
        <v>944</v>
      </c>
      <c r="C1630" s="2">
        <v>169863</v>
      </c>
      <c r="D1630" s="2">
        <v>2016</v>
      </c>
      <c r="E1630" s="715">
        <v>10853.248856682425</v>
      </c>
      <c r="F1630" s="716">
        <v>1.2495104044985541</v>
      </c>
      <c r="G1630" s="741" t="s">
        <v>1244</v>
      </c>
      <c r="H1630" s="741"/>
    </row>
    <row r="1631" spans="2:8">
      <c r="B1631" s="2" t="s">
        <v>944</v>
      </c>
      <c r="C1631" s="2">
        <v>170138</v>
      </c>
      <c r="D1631" s="2">
        <v>2016</v>
      </c>
      <c r="E1631" s="715">
        <v>86765.574627868293</v>
      </c>
      <c r="F1631" s="716">
        <v>16.09876420630917</v>
      </c>
      <c r="G1631" s="741" t="s">
        <v>1243</v>
      </c>
      <c r="H1631" s="741"/>
    </row>
    <row r="1632" spans="2:8">
      <c r="B1632" s="2" t="s">
        <v>944</v>
      </c>
      <c r="C1632" s="2">
        <v>170522</v>
      </c>
      <c r="D1632" s="2">
        <v>2016</v>
      </c>
      <c r="E1632" s="715">
        <v>857.14444612695388</v>
      </c>
      <c r="F1632" s="716">
        <v>0.17288662581177378</v>
      </c>
      <c r="G1632" s="741" t="s">
        <v>1244</v>
      </c>
      <c r="H1632" s="741"/>
    </row>
    <row r="1633" spans="2:8">
      <c r="B1633" s="2" t="s">
        <v>1261</v>
      </c>
      <c r="C1633" s="2" t="s">
        <v>2193</v>
      </c>
      <c r="D1633" s="2">
        <v>2016</v>
      </c>
      <c r="E1633" s="715">
        <v>13142.640539737338</v>
      </c>
      <c r="F1633" s="716">
        <v>1.7149847194239736</v>
      </c>
      <c r="G1633" s="741" t="s">
        <v>1244</v>
      </c>
      <c r="H1633" s="741"/>
    </row>
    <row r="1634" spans="2:8">
      <c r="B1634" s="2" t="s">
        <v>1261</v>
      </c>
      <c r="C1634" s="2" t="s">
        <v>2194</v>
      </c>
      <c r="D1634" s="2">
        <v>2016</v>
      </c>
      <c r="E1634" s="715">
        <v>13142.640539737338</v>
      </c>
      <c r="F1634" s="716">
        <v>1.7149847194239736</v>
      </c>
      <c r="G1634" s="741" t="s">
        <v>1244</v>
      </c>
      <c r="H1634" s="741"/>
    </row>
    <row r="1635" spans="2:8">
      <c r="B1635" s="2" t="s">
        <v>1267</v>
      </c>
      <c r="C1635" s="2" t="s">
        <v>2195</v>
      </c>
      <c r="D1635" s="2">
        <v>2016</v>
      </c>
      <c r="E1635" s="715">
        <v>16261.974979374778</v>
      </c>
      <c r="F1635" s="716">
        <v>7.2220565933593601</v>
      </c>
      <c r="G1635" s="741" t="s">
        <v>1244</v>
      </c>
      <c r="H1635" s="741"/>
    </row>
    <row r="1636" spans="2:8">
      <c r="B1636" s="2" t="s">
        <v>1264</v>
      </c>
      <c r="C1636" s="2" t="s">
        <v>1960</v>
      </c>
      <c r="D1636" s="2">
        <v>2016</v>
      </c>
      <c r="E1636" s="715">
        <v>835.44588199999998</v>
      </c>
      <c r="F1636" s="716">
        <v>0</v>
      </c>
      <c r="G1636" s="741" t="s">
        <v>1244</v>
      </c>
      <c r="H1636" s="741"/>
    </row>
    <row r="1637" spans="2:8">
      <c r="B1637" s="2" t="s">
        <v>1270</v>
      </c>
      <c r="C1637" s="2">
        <v>138167</v>
      </c>
      <c r="D1637" s="2">
        <v>2016</v>
      </c>
      <c r="E1637" s="715">
        <v>121860.48225493819</v>
      </c>
      <c r="F1637" s="716">
        <v>11.979805355379982</v>
      </c>
      <c r="G1637" s="741" t="s">
        <v>1244</v>
      </c>
      <c r="H1637" s="741"/>
    </row>
    <row r="1638" spans="2:8">
      <c r="B1638" s="2" t="s">
        <v>1270</v>
      </c>
      <c r="C1638" s="2">
        <v>138865</v>
      </c>
      <c r="D1638" s="2">
        <v>2016</v>
      </c>
      <c r="E1638" s="715">
        <v>103343.65662523557</v>
      </c>
      <c r="F1638" s="716">
        <v>34.577325162354754</v>
      </c>
      <c r="G1638" s="741" t="s">
        <v>1244</v>
      </c>
      <c r="H1638" s="741"/>
    </row>
    <row r="1639" spans="2:8">
      <c r="B1639" s="2" t="s">
        <v>1270</v>
      </c>
      <c r="C1639" s="2">
        <v>146638</v>
      </c>
      <c r="D1639" s="2">
        <v>2016</v>
      </c>
      <c r="E1639" s="715">
        <v>0</v>
      </c>
      <c r="F1639" s="716">
        <v>0</v>
      </c>
      <c r="G1639" s="741" t="s">
        <v>1243</v>
      </c>
      <c r="H1639" s="741"/>
    </row>
    <row r="1640" spans="2:8">
      <c r="B1640" s="2" t="s">
        <v>1270</v>
      </c>
      <c r="C1640" s="2">
        <v>147959</v>
      </c>
      <c r="D1640" s="2">
        <v>2016</v>
      </c>
      <c r="E1640" s="715">
        <v>319650.92419652734</v>
      </c>
      <c r="F1640" s="716">
        <v>77.008504446043332</v>
      </c>
      <c r="G1640" s="741" t="s">
        <v>1244</v>
      </c>
      <c r="H1640" s="741"/>
    </row>
    <row r="1641" spans="2:8">
      <c r="B1641" s="2" t="s">
        <v>1270</v>
      </c>
      <c r="C1641" s="2">
        <v>148389</v>
      </c>
      <c r="D1641" s="2">
        <v>2016</v>
      </c>
      <c r="E1641" s="715">
        <v>27651.849096647969</v>
      </c>
      <c r="F1641" s="716">
        <v>4.2805962629492589</v>
      </c>
      <c r="G1641" s="741" t="s">
        <v>1243</v>
      </c>
      <c r="H1641" s="741"/>
    </row>
    <row r="1642" spans="2:8">
      <c r="B1642" s="2" t="s">
        <v>1270</v>
      </c>
      <c r="C1642" s="2">
        <v>149577</v>
      </c>
      <c r="D1642" s="2">
        <v>2016</v>
      </c>
      <c r="E1642" s="715">
        <v>10293.137309998656</v>
      </c>
      <c r="F1642" s="716">
        <v>6.5406983262132083</v>
      </c>
      <c r="G1642" s="741" t="s">
        <v>1244</v>
      </c>
      <c r="H1642" s="741"/>
    </row>
    <row r="1643" spans="2:8">
      <c r="B1643" s="2" t="s">
        <v>1270</v>
      </c>
      <c r="C1643" s="2">
        <v>150846</v>
      </c>
      <c r="D1643" s="2">
        <v>2016</v>
      </c>
      <c r="E1643" s="715">
        <v>47797.505867164386</v>
      </c>
      <c r="F1643" s="716">
        <v>7.1052638659495058</v>
      </c>
      <c r="G1643" s="741" t="s">
        <v>1244</v>
      </c>
      <c r="H1643" s="741"/>
    </row>
    <row r="1644" spans="2:8">
      <c r="B1644" s="2" t="s">
        <v>1270</v>
      </c>
      <c r="C1644" s="2">
        <v>151655</v>
      </c>
      <c r="D1644" s="2">
        <v>2016</v>
      </c>
      <c r="E1644" s="715">
        <v>54366.61102894097</v>
      </c>
      <c r="F1644" s="716">
        <v>6.8327951256324289</v>
      </c>
      <c r="G1644" s="741" t="s">
        <v>1244</v>
      </c>
      <c r="H1644" s="741"/>
    </row>
    <row r="1645" spans="2:8">
      <c r="B1645" s="2" t="s">
        <v>1270</v>
      </c>
      <c r="C1645" s="2">
        <v>151955</v>
      </c>
      <c r="D1645" s="2">
        <v>2016</v>
      </c>
      <c r="E1645" s="715">
        <v>2377.3468746003487</v>
      </c>
      <c r="F1645" s="716">
        <v>0.27369865872800703</v>
      </c>
      <c r="G1645" s="741" t="s">
        <v>1243</v>
      </c>
      <c r="H1645" s="741"/>
    </row>
    <row r="1646" spans="2:8">
      <c r="B1646" s="2" t="s">
        <v>1270</v>
      </c>
      <c r="C1646" s="2">
        <v>151958</v>
      </c>
      <c r="D1646" s="2">
        <v>2016</v>
      </c>
      <c r="E1646" s="715">
        <v>2971.6835932504359</v>
      </c>
      <c r="F1646" s="716">
        <v>0.34212332341000878</v>
      </c>
      <c r="G1646" s="741" t="s">
        <v>1243</v>
      </c>
      <c r="H1646" s="741"/>
    </row>
    <row r="1647" spans="2:8">
      <c r="B1647" s="2" t="s">
        <v>1270</v>
      </c>
      <c r="C1647" s="2">
        <v>153941</v>
      </c>
      <c r="D1647" s="2">
        <v>2016</v>
      </c>
      <c r="E1647" s="715">
        <v>140637.66345614026</v>
      </c>
      <c r="F1647" s="716">
        <v>18.491642183582815</v>
      </c>
      <c r="G1647" s="741" t="s">
        <v>1244</v>
      </c>
      <c r="H1647" s="741"/>
    </row>
    <row r="1648" spans="2:8">
      <c r="B1648" s="2" t="s">
        <v>1270</v>
      </c>
      <c r="C1648" s="2">
        <v>155599</v>
      </c>
      <c r="D1648" s="2">
        <v>2016</v>
      </c>
      <c r="E1648" s="715">
        <v>125316.82617755355</v>
      </c>
      <c r="F1648" s="716">
        <v>29.237757525531638</v>
      </c>
      <c r="G1648" s="741" t="s">
        <v>1244</v>
      </c>
      <c r="H1648" s="741"/>
    </row>
    <row r="1649" spans="2:8">
      <c r="B1649" s="2" t="s">
        <v>1270</v>
      </c>
      <c r="C1649" s="2">
        <v>156840</v>
      </c>
      <c r="D1649" s="2">
        <v>2016</v>
      </c>
      <c r="E1649" s="715">
        <v>6905.7173873044576</v>
      </c>
      <c r="F1649" s="716">
        <v>1.7018137842614622</v>
      </c>
      <c r="G1649" s="741" t="s">
        <v>1243</v>
      </c>
      <c r="H1649" s="741"/>
    </row>
    <row r="1650" spans="2:8">
      <c r="B1650" s="2" t="s">
        <v>1270</v>
      </c>
      <c r="C1650" s="2">
        <v>157143</v>
      </c>
      <c r="D1650" s="2">
        <v>2016</v>
      </c>
      <c r="E1650" s="715">
        <v>63894.890691962501</v>
      </c>
      <c r="F1650" s="716">
        <v>9.6389238491563063</v>
      </c>
      <c r="G1650" s="741" t="s">
        <v>1244</v>
      </c>
      <c r="H1650" s="741"/>
    </row>
    <row r="1651" spans="2:8">
      <c r="B1651" s="2" t="s">
        <v>1270</v>
      </c>
      <c r="C1651" s="2">
        <v>157541</v>
      </c>
      <c r="D1651" s="2">
        <v>2016</v>
      </c>
      <c r="E1651" s="715">
        <v>3039.6553391167859</v>
      </c>
      <c r="F1651" s="716">
        <v>0.58566815362563684</v>
      </c>
      <c r="G1651" s="741" t="s">
        <v>1246</v>
      </c>
      <c r="H1651" s="741"/>
    </row>
    <row r="1652" spans="2:8">
      <c r="B1652" s="2" t="s">
        <v>1270</v>
      </c>
      <c r="C1652" s="2">
        <v>157546</v>
      </c>
      <c r="D1652" s="2">
        <v>2016</v>
      </c>
      <c r="E1652" s="715">
        <v>20578.930987999353</v>
      </c>
      <c r="F1652" s="716">
        <v>2.6680438109612341</v>
      </c>
      <c r="G1652" s="741" t="s">
        <v>1246</v>
      </c>
      <c r="H1652" s="741"/>
    </row>
    <row r="1653" spans="2:8">
      <c r="B1653" s="2" t="s">
        <v>1270</v>
      </c>
      <c r="C1653" s="2">
        <v>157591</v>
      </c>
      <c r="D1653" s="2">
        <v>2016</v>
      </c>
      <c r="E1653" s="715">
        <v>6630.8063120286724</v>
      </c>
      <c r="F1653" s="716">
        <v>1.3014847858347485</v>
      </c>
      <c r="G1653" s="741" t="s">
        <v>1246</v>
      </c>
      <c r="H1653" s="741"/>
    </row>
    <row r="1654" spans="2:8">
      <c r="B1654" s="2" t="s">
        <v>1270</v>
      </c>
      <c r="C1654" s="2">
        <v>159010</v>
      </c>
      <c r="D1654" s="2">
        <v>2016</v>
      </c>
      <c r="E1654" s="715">
        <v>20915.21692086228</v>
      </c>
      <c r="F1654" s="716">
        <v>5.0906160087699526</v>
      </c>
      <c r="G1654" s="741" t="s">
        <v>1244</v>
      </c>
      <c r="H1654" s="741"/>
    </row>
    <row r="1655" spans="2:8">
      <c r="B1655" s="2" t="s">
        <v>1270</v>
      </c>
      <c r="C1655" s="2">
        <v>159027</v>
      </c>
      <c r="D1655" s="2">
        <v>2016</v>
      </c>
      <c r="E1655" s="715">
        <v>8339.9601229233504</v>
      </c>
      <c r="F1655" s="716">
        <v>0</v>
      </c>
      <c r="G1655" s="741" t="s">
        <v>1243</v>
      </c>
      <c r="H1655" s="741"/>
    </row>
    <row r="1656" spans="2:8">
      <c r="B1656" s="2" t="s">
        <v>1270</v>
      </c>
      <c r="C1656" s="2">
        <v>159233</v>
      </c>
      <c r="D1656" s="2">
        <v>2016</v>
      </c>
      <c r="E1656" s="715">
        <v>41061.936617139982</v>
      </c>
      <c r="F1656" s="716">
        <v>4.2531006693199815</v>
      </c>
      <c r="G1656" s="741" t="s">
        <v>1246</v>
      </c>
      <c r="H1656" s="741"/>
    </row>
    <row r="1657" spans="2:8">
      <c r="B1657" s="2" t="s">
        <v>1270</v>
      </c>
      <c r="C1657" s="2">
        <v>159234</v>
      </c>
      <c r="D1657" s="2">
        <v>2016</v>
      </c>
      <c r="E1657" s="715">
        <v>14524.623350158046</v>
      </c>
      <c r="F1657" s="716">
        <v>1.4967075037099606</v>
      </c>
      <c r="G1657" s="741" t="s">
        <v>1246</v>
      </c>
      <c r="H1657" s="741"/>
    </row>
    <row r="1658" spans="2:8">
      <c r="B1658" s="2" t="s">
        <v>1270</v>
      </c>
      <c r="C1658" s="2">
        <v>159580</v>
      </c>
      <c r="D1658" s="2">
        <v>2016</v>
      </c>
      <c r="E1658" s="715">
        <v>366.66977773136961</v>
      </c>
      <c r="F1658" s="716">
        <v>0.95879021647321117</v>
      </c>
      <c r="G1658" s="741" t="s">
        <v>1244</v>
      </c>
      <c r="H1658" s="741"/>
    </row>
    <row r="1659" spans="2:8">
      <c r="B1659" s="2" t="s">
        <v>1270</v>
      </c>
      <c r="C1659" s="2">
        <v>159770</v>
      </c>
      <c r="D1659" s="2">
        <v>2016</v>
      </c>
      <c r="E1659" s="715">
        <v>8251.0033294474415</v>
      </c>
      <c r="F1659" s="716">
        <v>2.147449896627335</v>
      </c>
      <c r="G1659" s="741" t="s">
        <v>1244</v>
      </c>
      <c r="H1659" s="741"/>
    </row>
    <row r="1660" spans="2:8">
      <c r="B1660" s="2" t="s">
        <v>1270</v>
      </c>
      <c r="C1660" s="2">
        <v>160283</v>
      </c>
      <c r="D1660" s="2">
        <v>2016</v>
      </c>
      <c r="E1660" s="715">
        <v>2673.0641419626122</v>
      </c>
      <c r="F1660" s="716">
        <v>0</v>
      </c>
      <c r="G1660" s="741" t="s">
        <v>1243</v>
      </c>
      <c r="H1660" s="741"/>
    </row>
    <row r="1661" spans="2:8">
      <c r="B1661" s="2" t="s">
        <v>1270</v>
      </c>
      <c r="C1661" s="2">
        <v>160704</v>
      </c>
      <c r="D1661" s="2">
        <v>2016</v>
      </c>
      <c r="E1661" s="715">
        <v>5337.1287888557827</v>
      </c>
      <c r="F1661" s="716">
        <v>0</v>
      </c>
      <c r="G1661" s="741" t="s">
        <v>1243</v>
      </c>
      <c r="H1661" s="741"/>
    </row>
    <row r="1662" spans="2:8">
      <c r="B1662" s="2" t="s">
        <v>1270</v>
      </c>
      <c r="C1662" s="2">
        <v>160711</v>
      </c>
      <c r="D1662" s="2">
        <v>2016</v>
      </c>
      <c r="E1662" s="715">
        <v>5337.1287888557827</v>
      </c>
      <c r="F1662" s="716">
        <v>0</v>
      </c>
      <c r="G1662" s="741" t="s">
        <v>1243</v>
      </c>
      <c r="H1662" s="741"/>
    </row>
    <row r="1663" spans="2:8">
      <c r="B1663" s="2" t="s">
        <v>1270</v>
      </c>
      <c r="C1663" s="2">
        <v>160718</v>
      </c>
      <c r="D1663" s="2">
        <v>2016</v>
      </c>
      <c r="E1663" s="715">
        <v>5337.1287888557827</v>
      </c>
      <c r="F1663" s="716">
        <v>0</v>
      </c>
      <c r="G1663" s="741" t="s">
        <v>1243</v>
      </c>
      <c r="H1663" s="741"/>
    </row>
    <row r="1664" spans="2:8">
      <c r="B1664" s="2" t="s">
        <v>1270</v>
      </c>
      <c r="C1664" s="2">
        <v>161055</v>
      </c>
      <c r="D1664" s="2">
        <v>2016</v>
      </c>
      <c r="E1664" s="715">
        <v>33205.466386093169</v>
      </c>
      <c r="F1664" s="716">
        <v>7.678760236425016</v>
      </c>
      <c r="G1664" s="741" t="s">
        <v>1243</v>
      </c>
      <c r="H1664" s="741"/>
    </row>
    <row r="1665" spans="2:8">
      <c r="B1665" s="2" t="s">
        <v>1270</v>
      </c>
      <c r="C1665" s="2">
        <v>161381</v>
      </c>
      <c r="D1665" s="2">
        <v>2016</v>
      </c>
      <c r="E1665" s="715">
        <v>1173.2544546276745</v>
      </c>
      <c r="F1665" s="716">
        <v>1.3312270187506581</v>
      </c>
      <c r="G1665" s="741" t="s">
        <v>1244</v>
      </c>
      <c r="H1665" s="741"/>
    </row>
    <row r="1666" spans="2:8">
      <c r="B1666" s="2" t="s">
        <v>1270</v>
      </c>
      <c r="C1666" s="2">
        <v>161524</v>
      </c>
      <c r="D1666" s="2">
        <v>2016</v>
      </c>
      <c r="E1666" s="715">
        <v>6896.552912769318</v>
      </c>
      <c r="F1666" s="716">
        <v>2.3426726145025474</v>
      </c>
      <c r="G1666" s="741" t="s">
        <v>1243</v>
      </c>
      <c r="H1666" s="741"/>
    </row>
    <row r="1667" spans="2:8">
      <c r="B1667" s="2" t="s">
        <v>1275</v>
      </c>
      <c r="C1667" s="2">
        <v>161597</v>
      </c>
      <c r="D1667" s="2">
        <v>2016</v>
      </c>
      <c r="E1667" s="715">
        <v>100589.13372445118</v>
      </c>
      <c r="F1667" s="716">
        <v>28.298644416331577</v>
      </c>
      <c r="G1667" s="741" t="s">
        <v>1244</v>
      </c>
      <c r="H1667" s="741"/>
    </row>
    <row r="1668" spans="2:8">
      <c r="B1668" s="2" t="s">
        <v>1270</v>
      </c>
      <c r="C1668" s="2">
        <v>161658</v>
      </c>
      <c r="D1668" s="2">
        <v>2016</v>
      </c>
      <c r="E1668" s="715">
        <v>1821.1220258690928</v>
      </c>
      <c r="F1668" s="716">
        <v>0.68849456065402193</v>
      </c>
      <c r="G1668" s="741" t="s">
        <v>1243</v>
      </c>
      <c r="H1668" s="741"/>
    </row>
    <row r="1669" spans="2:8">
      <c r="B1669" s="2" t="s">
        <v>1270</v>
      </c>
      <c r="C1669" s="2">
        <v>162134</v>
      </c>
      <c r="D1669" s="2">
        <v>2016</v>
      </c>
      <c r="E1669" s="715">
        <v>9088.4180826728825</v>
      </c>
      <c r="F1669" s="716">
        <v>0</v>
      </c>
      <c r="G1669" s="741" t="s">
        <v>1243</v>
      </c>
      <c r="H1669" s="741"/>
    </row>
    <row r="1670" spans="2:8">
      <c r="B1670" s="2" t="s">
        <v>1270</v>
      </c>
      <c r="C1670" s="2">
        <v>162186</v>
      </c>
      <c r="D1670" s="2">
        <v>2016</v>
      </c>
      <c r="E1670" s="715">
        <v>9406.8581681527212</v>
      </c>
      <c r="F1670" s="716">
        <v>3.1886377252951337</v>
      </c>
      <c r="G1670" s="741" t="s">
        <v>1243</v>
      </c>
      <c r="H1670" s="741"/>
    </row>
    <row r="1671" spans="2:8">
      <c r="B1671" s="2" t="s">
        <v>1270</v>
      </c>
      <c r="C1671" s="2">
        <v>162187</v>
      </c>
      <c r="D1671" s="2">
        <v>2016</v>
      </c>
      <c r="E1671" s="715">
        <v>21994.10307420155</v>
      </c>
      <c r="F1671" s="716">
        <v>7.0930920827993793</v>
      </c>
      <c r="G1671" s="741" t="s">
        <v>1244</v>
      </c>
      <c r="H1671" s="741"/>
    </row>
    <row r="1672" spans="2:8">
      <c r="B1672" s="2" t="s">
        <v>1270</v>
      </c>
      <c r="C1672" s="2">
        <v>162188</v>
      </c>
      <c r="D1672" s="2">
        <v>2016</v>
      </c>
      <c r="E1672" s="715">
        <v>6725.8178655192796</v>
      </c>
      <c r="F1672" s="716">
        <v>2.2125241359190726</v>
      </c>
      <c r="G1672" s="741" t="s">
        <v>1243</v>
      </c>
      <c r="H1672" s="741"/>
    </row>
    <row r="1673" spans="2:8">
      <c r="B1673" s="2" t="s">
        <v>1270</v>
      </c>
      <c r="C1673" s="2">
        <v>162271</v>
      </c>
      <c r="D1673" s="2">
        <v>2016</v>
      </c>
      <c r="E1673" s="715">
        <v>10770.595428405117</v>
      </c>
      <c r="F1673" s="716">
        <v>2.4728210930860222</v>
      </c>
      <c r="G1673" s="741" t="s">
        <v>1243</v>
      </c>
      <c r="H1673" s="741"/>
    </row>
    <row r="1674" spans="2:8">
      <c r="B1674" s="2" t="s">
        <v>1270</v>
      </c>
      <c r="C1674" s="2">
        <v>162293</v>
      </c>
      <c r="D1674" s="2">
        <v>2016</v>
      </c>
      <c r="E1674" s="715">
        <v>60260.112006434043</v>
      </c>
      <c r="F1674" s="716">
        <v>0</v>
      </c>
      <c r="G1674" s="741" t="s">
        <v>1244</v>
      </c>
      <c r="H1674" s="741"/>
    </row>
    <row r="1675" spans="2:8">
      <c r="B1675" s="2" t="s">
        <v>1270</v>
      </c>
      <c r="C1675" s="2">
        <v>162460</v>
      </c>
      <c r="D1675" s="2">
        <v>2016</v>
      </c>
      <c r="E1675" s="715">
        <v>3231.8215638459078</v>
      </c>
      <c r="F1675" s="716">
        <v>0.91103935008432391</v>
      </c>
      <c r="G1675" s="741" t="s">
        <v>1244</v>
      </c>
      <c r="H1675" s="741"/>
    </row>
    <row r="1676" spans="2:8">
      <c r="B1676" s="2" t="s">
        <v>1270</v>
      </c>
      <c r="C1676" s="2">
        <v>162773</v>
      </c>
      <c r="D1676" s="2">
        <v>2016</v>
      </c>
      <c r="E1676" s="715">
        <v>4066.9231129475588</v>
      </c>
      <c r="F1676" s="716">
        <v>1.4316332644182235</v>
      </c>
      <c r="G1676" s="741" t="s">
        <v>1243</v>
      </c>
      <c r="H1676" s="741"/>
    </row>
    <row r="1677" spans="2:8">
      <c r="B1677" s="2" t="s">
        <v>1270</v>
      </c>
      <c r="C1677" s="2">
        <v>162785</v>
      </c>
      <c r="D1677" s="2">
        <v>2016</v>
      </c>
      <c r="E1677" s="715">
        <v>4747.7201841998012</v>
      </c>
      <c r="F1677" s="716">
        <v>1.4967075037099606</v>
      </c>
      <c r="G1677" s="741" t="s">
        <v>1243</v>
      </c>
      <c r="H1677" s="741"/>
    </row>
    <row r="1678" spans="2:8">
      <c r="B1678" s="2" t="s">
        <v>1270</v>
      </c>
      <c r="C1678" s="2">
        <v>162793</v>
      </c>
      <c r="D1678" s="2">
        <v>2016</v>
      </c>
      <c r="E1678" s="715">
        <v>3071.0877327527755</v>
      </c>
      <c r="F1678" s="716">
        <v>0.84596511079258652</v>
      </c>
      <c r="G1678" s="741" t="s">
        <v>1243</v>
      </c>
      <c r="H1678" s="741"/>
    </row>
    <row r="1679" spans="2:8">
      <c r="B1679" s="2" t="s">
        <v>1270</v>
      </c>
      <c r="C1679" s="2">
        <v>162802</v>
      </c>
      <c r="D1679" s="2">
        <v>2016</v>
      </c>
      <c r="E1679" s="715">
        <v>2566.026316829023</v>
      </c>
      <c r="F1679" s="716">
        <v>0.78089087150084902</v>
      </c>
      <c r="G1679" s="741" t="s">
        <v>1243</v>
      </c>
      <c r="H1679" s="741"/>
    </row>
    <row r="1680" spans="2:8">
      <c r="B1680" s="2" t="s">
        <v>1270</v>
      </c>
      <c r="C1680" s="2">
        <v>162806</v>
      </c>
      <c r="D1680" s="2">
        <v>2016</v>
      </c>
      <c r="E1680" s="715">
        <v>1997.3857410506537</v>
      </c>
      <c r="F1680" s="716">
        <v>0.65074239291737423</v>
      </c>
      <c r="G1680" s="741" t="s">
        <v>1243</v>
      </c>
      <c r="H1680" s="741"/>
    </row>
    <row r="1681" spans="2:8">
      <c r="B1681" s="2" t="s">
        <v>1270</v>
      </c>
      <c r="C1681" s="2">
        <v>162833</v>
      </c>
      <c r="D1681" s="2">
        <v>2016</v>
      </c>
      <c r="E1681" s="715">
        <v>743.36640900293605</v>
      </c>
      <c r="F1681" s="716">
        <v>0</v>
      </c>
      <c r="G1681" s="741" t="s">
        <v>1243</v>
      </c>
      <c r="H1681" s="741"/>
    </row>
    <row r="1682" spans="2:8">
      <c r="B1682" s="2" t="s">
        <v>1270</v>
      </c>
      <c r="C1682" s="2">
        <v>162836</v>
      </c>
      <c r="D1682" s="2">
        <v>2016</v>
      </c>
      <c r="E1682" s="715">
        <v>2230.0992270088082</v>
      </c>
      <c r="F1682" s="716">
        <v>0</v>
      </c>
      <c r="G1682" s="741" t="s">
        <v>1243</v>
      </c>
      <c r="H1682" s="741"/>
    </row>
    <row r="1683" spans="2:8">
      <c r="B1683" s="2" t="s">
        <v>1270</v>
      </c>
      <c r="C1683" s="2">
        <v>163258</v>
      </c>
      <c r="D1683" s="2">
        <v>2016</v>
      </c>
      <c r="E1683" s="715">
        <v>4088.5152495161483</v>
      </c>
      <c r="F1683" s="716">
        <v>0</v>
      </c>
      <c r="G1683" s="741" t="s">
        <v>1243</v>
      </c>
      <c r="H1683" s="741"/>
    </row>
    <row r="1684" spans="2:8">
      <c r="B1684" s="2" t="s">
        <v>1270</v>
      </c>
      <c r="C1684" s="2">
        <v>163986</v>
      </c>
      <c r="D1684" s="2">
        <v>2016</v>
      </c>
      <c r="E1684" s="715">
        <v>46978.73941485204</v>
      </c>
      <c r="F1684" s="716">
        <v>0</v>
      </c>
      <c r="G1684" s="741" t="s">
        <v>1244</v>
      </c>
      <c r="H1684" s="741"/>
    </row>
    <row r="1685" spans="2:8">
      <c r="B1685" s="2" t="s">
        <v>1270</v>
      </c>
      <c r="C1685" s="2">
        <v>163987</v>
      </c>
      <c r="D1685" s="2">
        <v>2016</v>
      </c>
      <c r="E1685" s="715">
        <v>16086.613881918274</v>
      </c>
      <c r="F1685" s="716">
        <v>2.8841098571338026</v>
      </c>
      <c r="G1685" s="741" t="s">
        <v>1244</v>
      </c>
      <c r="H1685" s="741"/>
    </row>
    <row r="1686" spans="2:8">
      <c r="B1686" s="2" t="s">
        <v>1270</v>
      </c>
      <c r="C1686" s="2">
        <v>164494</v>
      </c>
      <c r="D1686" s="2">
        <v>2016</v>
      </c>
      <c r="E1686" s="715">
        <v>5464.2923858605172</v>
      </c>
      <c r="F1686" s="716">
        <v>2.0654836819620659</v>
      </c>
      <c r="G1686" s="741" t="s">
        <v>1243</v>
      </c>
      <c r="H1686" s="741"/>
    </row>
    <row r="1687" spans="2:8">
      <c r="B1687" s="2" t="s">
        <v>1270</v>
      </c>
      <c r="C1687" s="2">
        <v>164794</v>
      </c>
      <c r="D1687" s="2">
        <v>2016</v>
      </c>
      <c r="E1687" s="715">
        <v>74864.043351690227</v>
      </c>
      <c r="F1687" s="716">
        <v>0.87057060427518684</v>
      </c>
      <c r="G1687" s="741" t="s">
        <v>1244</v>
      </c>
      <c r="H1687" s="741"/>
    </row>
    <row r="1688" spans="2:8">
      <c r="B1688" s="2" t="s">
        <v>1270</v>
      </c>
      <c r="C1688" s="2">
        <v>164904</v>
      </c>
      <c r="D1688" s="2">
        <v>2016</v>
      </c>
      <c r="E1688" s="715">
        <v>31226.777524960824</v>
      </c>
      <c r="F1688" s="716">
        <v>2.6782438409441456</v>
      </c>
      <c r="G1688" s="741" t="s">
        <v>1246</v>
      </c>
      <c r="H1688" s="741"/>
    </row>
    <row r="1689" spans="2:8">
      <c r="B1689" s="2" t="s">
        <v>1270</v>
      </c>
      <c r="C1689" s="2">
        <v>164924</v>
      </c>
      <c r="D1689" s="2">
        <v>2016</v>
      </c>
      <c r="E1689" s="715">
        <v>0</v>
      </c>
      <c r="F1689" s="716">
        <v>0</v>
      </c>
      <c r="G1689" s="741" t="s">
        <v>1243</v>
      </c>
      <c r="H1689" s="741"/>
    </row>
    <row r="1690" spans="2:8">
      <c r="B1690" s="2" t="s">
        <v>1270</v>
      </c>
      <c r="C1690" s="2">
        <v>165277</v>
      </c>
      <c r="D1690" s="2">
        <v>2016</v>
      </c>
      <c r="E1690" s="715">
        <v>11709.921363112409</v>
      </c>
      <c r="F1690" s="716">
        <v>0.88685968168394491</v>
      </c>
      <c r="G1690" s="741" t="s">
        <v>1243</v>
      </c>
      <c r="H1690" s="741"/>
    </row>
    <row r="1691" spans="2:8">
      <c r="B1691" s="2" t="s">
        <v>1270</v>
      </c>
      <c r="C1691" s="2">
        <v>165374</v>
      </c>
      <c r="D1691" s="2">
        <v>2016</v>
      </c>
      <c r="E1691" s="715">
        <v>300516.33274424903</v>
      </c>
      <c r="F1691" s="716">
        <v>41.857578988828934</v>
      </c>
      <c r="G1691" s="741" t="s">
        <v>1244</v>
      </c>
      <c r="H1691" s="741"/>
    </row>
    <row r="1692" spans="2:8">
      <c r="B1692" s="2" t="s">
        <v>1270</v>
      </c>
      <c r="C1692" s="2">
        <v>165560</v>
      </c>
      <c r="D1692" s="2">
        <v>2016</v>
      </c>
      <c r="E1692" s="715">
        <v>103058.98601706632</v>
      </c>
      <c r="F1692" s="716">
        <v>15.396167194402871</v>
      </c>
      <c r="G1692" s="741" t="s">
        <v>1244</v>
      </c>
      <c r="H1692" s="741"/>
    </row>
    <row r="1693" spans="2:8">
      <c r="B1693" s="2" t="s">
        <v>1270</v>
      </c>
      <c r="C1693" s="2">
        <v>166041</v>
      </c>
      <c r="D1693" s="2">
        <v>2016</v>
      </c>
      <c r="E1693" s="715">
        <v>81498.452736528241</v>
      </c>
      <c r="F1693" s="716">
        <v>3.304773891139305</v>
      </c>
      <c r="G1693" s="741" t="s">
        <v>1244</v>
      </c>
      <c r="H1693" s="741"/>
    </row>
    <row r="1694" spans="2:8">
      <c r="B1694" s="2" t="s">
        <v>1270</v>
      </c>
      <c r="C1694" s="2">
        <v>166227</v>
      </c>
      <c r="D1694" s="2">
        <v>2016</v>
      </c>
      <c r="E1694" s="715">
        <v>9620.3853650844176</v>
      </c>
      <c r="F1694" s="716">
        <v>0.69856885035093974</v>
      </c>
      <c r="G1694" s="741" t="s">
        <v>1244</v>
      </c>
      <c r="H1694" s="741"/>
    </row>
    <row r="1695" spans="2:8">
      <c r="B1695" s="2" t="s">
        <v>1270</v>
      </c>
      <c r="C1695" s="2">
        <v>166386</v>
      </c>
      <c r="D1695" s="2">
        <v>2016</v>
      </c>
      <c r="E1695" s="715">
        <v>64657.712430516098</v>
      </c>
      <c r="F1695" s="716">
        <v>15.551007607441063</v>
      </c>
      <c r="G1695" s="741" t="s">
        <v>1244</v>
      </c>
      <c r="H1695" s="741"/>
    </row>
    <row r="1696" spans="2:8">
      <c r="B1696" s="2" t="s">
        <v>1270</v>
      </c>
      <c r="C1696" s="2">
        <v>166758</v>
      </c>
      <c r="D1696" s="2">
        <v>2016</v>
      </c>
      <c r="E1696" s="715">
        <v>14728.583422213995</v>
      </c>
      <c r="F1696" s="716">
        <v>0</v>
      </c>
      <c r="G1696" s="741" t="s">
        <v>1244</v>
      </c>
      <c r="H1696" s="741"/>
    </row>
    <row r="1697" spans="2:8">
      <c r="B1697" s="2" t="s">
        <v>1270</v>
      </c>
      <c r="C1697" s="2">
        <v>166908</v>
      </c>
      <c r="D1697" s="2">
        <v>2016</v>
      </c>
      <c r="E1697" s="715">
        <v>29483.465392363858</v>
      </c>
      <c r="F1697" s="716">
        <v>5.583690886904118</v>
      </c>
      <c r="G1697" s="741" t="s">
        <v>1244</v>
      </c>
      <c r="H1697" s="741"/>
    </row>
    <row r="1698" spans="2:8">
      <c r="B1698" s="2" t="s">
        <v>1270</v>
      </c>
      <c r="C1698" s="2">
        <v>167280</v>
      </c>
      <c r="D1698" s="2">
        <v>2016</v>
      </c>
      <c r="E1698" s="715">
        <v>2093.7964430923084</v>
      </c>
      <c r="F1698" s="716">
        <v>0.13611110325948989</v>
      </c>
      <c r="G1698" s="741" t="s">
        <v>1243</v>
      </c>
      <c r="H1698" s="741"/>
    </row>
    <row r="1699" spans="2:8">
      <c r="B1699" s="2" t="s">
        <v>1275</v>
      </c>
      <c r="C1699" s="2">
        <v>167522</v>
      </c>
      <c r="D1699" s="2">
        <v>2016</v>
      </c>
      <c r="E1699" s="715">
        <v>48372.768159206113</v>
      </c>
      <c r="F1699" s="716">
        <v>0</v>
      </c>
      <c r="G1699" s="741" t="s">
        <v>1244</v>
      </c>
      <c r="H1699" s="741"/>
    </row>
    <row r="1700" spans="2:8">
      <c r="B1700" s="2" t="s">
        <v>1270</v>
      </c>
      <c r="C1700" s="2">
        <v>167576</v>
      </c>
      <c r="D1700" s="2">
        <v>2016</v>
      </c>
      <c r="E1700" s="715">
        <v>67173.376806403132</v>
      </c>
      <c r="F1700" s="716">
        <v>22.475261355530588</v>
      </c>
      <c r="G1700" s="741" t="s">
        <v>1244</v>
      </c>
      <c r="H1700" s="741"/>
    </row>
    <row r="1701" spans="2:8">
      <c r="B1701" s="2" t="s">
        <v>1270</v>
      </c>
      <c r="C1701" s="2">
        <v>168225</v>
      </c>
      <c r="D1701" s="2">
        <v>2016</v>
      </c>
      <c r="E1701" s="715">
        <v>2284.0783612913947</v>
      </c>
      <c r="F1701" s="716">
        <v>0.1493284676538966</v>
      </c>
      <c r="G1701" s="741" t="s">
        <v>1244</v>
      </c>
      <c r="H1701" s="741"/>
    </row>
    <row r="1702" spans="2:8">
      <c r="B1702" s="2" t="s">
        <v>1270</v>
      </c>
      <c r="C1702" s="2">
        <v>168569</v>
      </c>
      <c r="D1702" s="2">
        <v>2016</v>
      </c>
      <c r="E1702" s="715">
        <v>52671.542914434875</v>
      </c>
      <c r="F1702" s="716">
        <v>2.4395409128172791</v>
      </c>
      <c r="G1702" s="741" t="s">
        <v>1244</v>
      </c>
      <c r="H1702" s="741"/>
    </row>
    <row r="1703" spans="2:8">
      <c r="B1703" s="2" t="s">
        <v>1270</v>
      </c>
      <c r="C1703" s="2">
        <v>169004</v>
      </c>
      <c r="D1703" s="2">
        <v>2016</v>
      </c>
      <c r="E1703" s="715">
        <v>57949.28224966889</v>
      </c>
      <c r="F1703" s="716">
        <v>8.0235795167832045</v>
      </c>
      <c r="G1703" s="741" t="s">
        <v>1244</v>
      </c>
      <c r="H1703" s="741"/>
    </row>
    <row r="1704" spans="2:8">
      <c r="B1704" s="2" t="s">
        <v>1270</v>
      </c>
      <c r="C1704" s="2">
        <v>169006</v>
      </c>
      <c r="D1704" s="2">
        <v>2016</v>
      </c>
      <c r="E1704" s="715">
        <v>44474.220456745483</v>
      </c>
      <c r="F1704" s="716">
        <v>13.70733144779599</v>
      </c>
      <c r="G1704" s="741" t="s">
        <v>1244</v>
      </c>
      <c r="H1704" s="741"/>
    </row>
    <row r="1705" spans="2:8">
      <c r="B1705" s="2" t="s">
        <v>1270</v>
      </c>
      <c r="C1705" s="2">
        <v>169007</v>
      </c>
      <c r="D1705" s="2">
        <v>2016</v>
      </c>
      <c r="E1705" s="715">
        <v>61743.310645016601</v>
      </c>
      <c r="F1705" s="716">
        <v>19.158200093703165</v>
      </c>
      <c r="G1705" s="741" t="s">
        <v>1244</v>
      </c>
      <c r="H1705" s="741"/>
    </row>
    <row r="1706" spans="2:8">
      <c r="B1706" s="2" t="s">
        <v>1270</v>
      </c>
      <c r="C1706" s="2">
        <v>169256</v>
      </c>
      <c r="D1706" s="2">
        <v>2016</v>
      </c>
      <c r="E1706" s="715">
        <v>2806.8700955831409</v>
      </c>
      <c r="F1706" s="716">
        <v>0.18246577248533802</v>
      </c>
      <c r="G1706" s="741" t="s">
        <v>1244</v>
      </c>
      <c r="H1706" s="741"/>
    </row>
    <row r="1707" spans="2:8">
      <c r="B1707" s="2" t="s">
        <v>1270</v>
      </c>
      <c r="C1707" s="2">
        <v>169364</v>
      </c>
      <c r="D1707" s="2">
        <v>2016</v>
      </c>
      <c r="E1707" s="715">
        <v>5859.1945466088182</v>
      </c>
      <c r="F1707" s="716">
        <v>0.44743553475356468</v>
      </c>
      <c r="G1707" s="741" t="s">
        <v>1243</v>
      </c>
      <c r="H1707" s="741"/>
    </row>
    <row r="1708" spans="2:8">
      <c r="B1708" s="2" t="s">
        <v>1270</v>
      </c>
      <c r="C1708" s="2">
        <v>169703</v>
      </c>
      <c r="D1708" s="2">
        <v>2016</v>
      </c>
      <c r="E1708" s="715">
        <v>1279.3428547143037</v>
      </c>
      <c r="F1708" s="716">
        <v>0.76422896232596449</v>
      </c>
      <c r="G1708" s="741" t="s">
        <v>1244</v>
      </c>
      <c r="H1708" s="741"/>
    </row>
    <row r="1709" spans="2:8">
      <c r="B1709" s="2" t="s">
        <v>1270</v>
      </c>
      <c r="C1709" s="2">
        <v>169704</v>
      </c>
      <c r="D1709" s="2">
        <v>2016</v>
      </c>
      <c r="E1709" s="715">
        <v>1772.7557667344392</v>
      </c>
      <c r="F1709" s="716">
        <v>1.0533966778006536</v>
      </c>
      <c r="G1709" s="741" t="s">
        <v>1244</v>
      </c>
      <c r="H1709" s="741"/>
    </row>
    <row r="1710" spans="2:8">
      <c r="B1710" s="2" t="s">
        <v>1270</v>
      </c>
      <c r="C1710" s="2">
        <v>170216</v>
      </c>
      <c r="D1710" s="2">
        <v>2016</v>
      </c>
      <c r="E1710" s="715">
        <v>10215.327416726528</v>
      </c>
      <c r="F1710" s="716">
        <v>0</v>
      </c>
      <c r="G1710" s="741" t="s">
        <v>1244</v>
      </c>
      <c r="H1710" s="741"/>
    </row>
    <row r="1711" spans="2:8">
      <c r="B1711" s="2" t="s">
        <v>1270</v>
      </c>
      <c r="C1711" s="2">
        <v>170492</v>
      </c>
      <c r="D1711" s="2">
        <v>2016</v>
      </c>
      <c r="E1711" s="715">
        <v>1572.2044720585418</v>
      </c>
      <c r="F1711" s="716">
        <v>1.8727052049789397</v>
      </c>
      <c r="G1711" s="741" t="s">
        <v>1243</v>
      </c>
      <c r="H1711" s="741"/>
    </row>
    <row r="1712" spans="2:8">
      <c r="B1712" s="2" t="s">
        <v>1270</v>
      </c>
      <c r="C1712" s="2">
        <v>174127</v>
      </c>
      <c r="D1712" s="2">
        <v>2016</v>
      </c>
      <c r="E1712" s="715">
        <v>119845.76180414201</v>
      </c>
      <c r="F1712" s="716">
        <v>11.346390359578283</v>
      </c>
      <c r="G1712" s="741" t="s">
        <v>1243</v>
      </c>
      <c r="H1712" s="741"/>
    </row>
    <row r="1713" spans="2:8">
      <c r="B1713" s="2" t="s">
        <v>1270</v>
      </c>
      <c r="C1713" s="2">
        <v>175770</v>
      </c>
      <c r="D1713" s="2">
        <v>2016</v>
      </c>
      <c r="E1713" s="715">
        <v>3108.2884369523981</v>
      </c>
      <c r="F1713" s="716">
        <v>3.5398536634960678</v>
      </c>
      <c r="G1713" s="741" t="s">
        <v>1243</v>
      </c>
      <c r="H1713" s="741"/>
    </row>
    <row r="1714" spans="2:8">
      <c r="B1714" s="2" t="s">
        <v>2196</v>
      </c>
      <c r="C1714" s="2" t="s">
        <v>2197</v>
      </c>
      <c r="D1714" s="2">
        <v>2015</v>
      </c>
      <c r="E1714" s="715">
        <v>80600</v>
      </c>
      <c r="F1714" s="716">
        <v>22.6</v>
      </c>
      <c r="G1714" s="741" t="s">
        <v>1244</v>
      </c>
      <c r="H1714" s="741"/>
    </row>
    <row r="1715" spans="2:8">
      <c r="B1715" s="2" t="s">
        <v>1272</v>
      </c>
      <c r="C1715" s="2">
        <v>160718</v>
      </c>
      <c r="D1715" s="2">
        <v>2016</v>
      </c>
      <c r="E1715" s="715">
        <v>5761.72</v>
      </c>
      <c r="F1715" s="716">
        <v>0</v>
      </c>
      <c r="G1715" s="741" t="s">
        <v>1243</v>
      </c>
      <c r="H1715" s="741"/>
    </row>
    <row r="1716" spans="2:8">
      <c r="B1716" s="2" t="s">
        <v>1272</v>
      </c>
      <c r="C1716" s="2">
        <v>138167</v>
      </c>
      <c r="D1716" s="2">
        <v>2016</v>
      </c>
      <c r="E1716" s="715">
        <v>0</v>
      </c>
      <c r="F1716" s="716">
        <v>0</v>
      </c>
      <c r="G1716" s="741" t="s">
        <v>1244</v>
      </c>
      <c r="H1716" s="741"/>
    </row>
    <row r="1717" spans="2:8">
      <c r="B1717" s="2" t="s">
        <v>1272</v>
      </c>
      <c r="C1717" s="2">
        <v>138167</v>
      </c>
      <c r="D1717" s="2">
        <v>2016</v>
      </c>
      <c r="E1717" s="715">
        <v>131555</v>
      </c>
      <c r="F1717" s="716">
        <v>17.399999999999999</v>
      </c>
      <c r="G1717" s="741" t="s">
        <v>1244</v>
      </c>
      <c r="H1717" s="741"/>
    </row>
    <row r="1718" spans="2:8">
      <c r="B1718" s="2" t="s">
        <v>1272</v>
      </c>
      <c r="C1718" s="2">
        <v>159027</v>
      </c>
      <c r="D1718" s="2">
        <v>2016</v>
      </c>
      <c r="E1718" s="715">
        <v>13104</v>
      </c>
      <c r="F1718" s="716">
        <v>0</v>
      </c>
      <c r="G1718" s="741" t="s">
        <v>1243</v>
      </c>
      <c r="H1718" s="741"/>
    </row>
    <row r="1719" spans="2:8">
      <c r="B1719" s="2" t="s">
        <v>1272</v>
      </c>
      <c r="C1719" s="2">
        <v>163258</v>
      </c>
      <c r="D1719" s="2">
        <v>2016</v>
      </c>
      <c r="E1719" s="715">
        <v>6424</v>
      </c>
      <c r="F1719" s="716">
        <v>0</v>
      </c>
      <c r="G1719" s="741" t="s">
        <v>1243</v>
      </c>
      <c r="H1719" s="741"/>
    </row>
    <row r="1720" spans="2:8">
      <c r="B1720" s="2" t="s">
        <v>1272</v>
      </c>
      <c r="C1720" s="2">
        <v>148389</v>
      </c>
      <c r="D1720" s="2">
        <v>2016</v>
      </c>
      <c r="E1720" s="715">
        <v>31742.207999999999</v>
      </c>
      <c r="F1720" s="716">
        <v>6.6239999999999997</v>
      </c>
      <c r="G1720" s="741" t="s">
        <v>1244</v>
      </c>
      <c r="H1720" s="741"/>
    </row>
    <row r="1721" spans="2:8">
      <c r="B1721" s="2" t="s">
        <v>1272</v>
      </c>
      <c r="C1721" s="2">
        <v>151955</v>
      </c>
      <c r="D1721" s="2">
        <v>2016</v>
      </c>
      <c r="E1721" s="715">
        <v>3735.36</v>
      </c>
      <c r="F1721" s="716">
        <v>1.44</v>
      </c>
      <c r="G1721" s="741" t="s">
        <v>1243</v>
      </c>
      <c r="H1721" s="741"/>
    </row>
    <row r="1722" spans="2:8">
      <c r="B1722" s="2" t="s">
        <v>1272</v>
      </c>
      <c r="C1722" s="2">
        <v>151958</v>
      </c>
      <c r="D1722" s="2">
        <v>2016</v>
      </c>
      <c r="E1722" s="715">
        <v>4669.2</v>
      </c>
      <c r="F1722" s="716">
        <v>1.8</v>
      </c>
      <c r="G1722" s="741" t="s">
        <v>1243</v>
      </c>
      <c r="H1722" s="741"/>
    </row>
    <row r="1723" spans="2:8">
      <c r="B1723" s="2" t="s">
        <v>1272</v>
      </c>
      <c r="C1723" s="2">
        <v>160711</v>
      </c>
      <c r="D1723" s="2">
        <v>2016</v>
      </c>
      <c r="E1723" s="715">
        <v>5761.72</v>
      </c>
      <c r="F1723" s="716">
        <v>0</v>
      </c>
      <c r="G1723" s="741" t="s">
        <v>1243</v>
      </c>
      <c r="H1723" s="741"/>
    </row>
    <row r="1724" spans="2:8">
      <c r="B1724" s="2" t="s">
        <v>1272</v>
      </c>
      <c r="C1724" s="2">
        <v>169191</v>
      </c>
      <c r="D1724" s="2">
        <v>2016</v>
      </c>
      <c r="E1724" s="715">
        <v>3075</v>
      </c>
      <c r="F1724" s="716">
        <v>3.8</v>
      </c>
      <c r="G1724" s="741" t="s">
        <v>1243</v>
      </c>
      <c r="H1724" s="741"/>
    </row>
    <row r="1725" spans="2:8">
      <c r="B1725" s="2" t="s">
        <v>1272</v>
      </c>
      <c r="C1725" s="2">
        <v>158444</v>
      </c>
      <c r="D1725" s="2">
        <v>2016</v>
      </c>
      <c r="E1725" s="715">
        <v>2184</v>
      </c>
      <c r="F1725" s="716">
        <v>0</v>
      </c>
      <c r="G1725" s="741" t="s">
        <v>1244</v>
      </c>
      <c r="H1725" s="741"/>
    </row>
    <row r="1726" spans="2:8">
      <c r="B1726" s="2" t="s">
        <v>1272</v>
      </c>
      <c r="C1726" s="2">
        <v>158444</v>
      </c>
      <c r="D1726" s="2">
        <v>2016</v>
      </c>
      <c r="E1726" s="715">
        <v>10920</v>
      </c>
      <c r="F1726" s="716">
        <v>0</v>
      </c>
      <c r="G1726" s="741" t="s">
        <v>1244</v>
      </c>
      <c r="H1726" s="741"/>
    </row>
    <row r="1727" spans="2:8">
      <c r="B1727" s="2" t="s">
        <v>1272</v>
      </c>
      <c r="C1727" s="2">
        <v>158444</v>
      </c>
      <c r="D1727" s="2">
        <v>2016</v>
      </c>
      <c r="E1727" s="715">
        <v>19488</v>
      </c>
      <c r="F1727" s="716">
        <v>0</v>
      </c>
      <c r="G1727" s="741" t="s">
        <v>1244</v>
      </c>
      <c r="H1727" s="741"/>
    </row>
    <row r="1728" spans="2:8">
      <c r="B1728" s="2" t="s">
        <v>1272</v>
      </c>
      <c r="C1728" s="2">
        <v>158446</v>
      </c>
      <c r="D1728" s="2">
        <v>2016</v>
      </c>
      <c r="E1728" s="715">
        <v>0</v>
      </c>
      <c r="F1728" s="716">
        <v>0</v>
      </c>
      <c r="G1728" s="741" t="s">
        <v>1244</v>
      </c>
      <c r="H1728" s="741"/>
    </row>
    <row r="1729" spans="2:8">
      <c r="B1729" s="2" t="s">
        <v>1272</v>
      </c>
      <c r="C1729" s="2">
        <v>158446</v>
      </c>
      <c r="D1729" s="2">
        <v>2016</v>
      </c>
      <c r="E1729" s="715">
        <v>1494</v>
      </c>
      <c r="F1729" s="716">
        <v>0.54</v>
      </c>
      <c r="G1729" s="741" t="s">
        <v>1244</v>
      </c>
      <c r="H1729" s="741"/>
    </row>
    <row r="1730" spans="2:8">
      <c r="B1730" s="2" t="s">
        <v>1272</v>
      </c>
      <c r="C1730" s="2">
        <v>158446</v>
      </c>
      <c r="D1730" s="2">
        <v>2016</v>
      </c>
      <c r="E1730" s="715">
        <v>9372</v>
      </c>
      <c r="F1730" s="716">
        <v>3.55</v>
      </c>
      <c r="G1730" s="741" t="s">
        <v>1244</v>
      </c>
      <c r="H1730" s="741"/>
    </row>
    <row r="1731" spans="2:8">
      <c r="B1731" s="2" t="s">
        <v>1272</v>
      </c>
      <c r="C1731" s="2">
        <v>158445</v>
      </c>
      <c r="D1731" s="2">
        <v>2016</v>
      </c>
      <c r="E1731" s="715">
        <v>0</v>
      </c>
      <c r="F1731" s="716">
        <v>0</v>
      </c>
      <c r="G1731" s="741" t="s">
        <v>1244</v>
      </c>
      <c r="H1731" s="741"/>
    </row>
    <row r="1732" spans="2:8">
      <c r="B1732" s="2" t="s">
        <v>1272</v>
      </c>
      <c r="C1732" s="2">
        <v>158445</v>
      </c>
      <c r="D1732" s="2">
        <v>2016</v>
      </c>
      <c r="E1732" s="715">
        <v>58912</v>
      </c>
      <c r="F1732" s="716">
        <v>17.100000000000001</v>
      </c>
      <c r="G1732" s="741" t="s">
        <v>1244</v>
      </c>
      <c r="H1732" s="741"/>
    </row>
    <row r="1733" spans="2:8">
      <c r="B1733" s="2" t="s">
        <v>1278</v>
      </c>
      <c r="C1733" s="2" t="s">
        <v>1957</v>
      </c>
      <c r="D1733" s="2">
        <v>2017</v>
      </c>
      <c r="E1733" s="715">
        <v>0</v>
      </c>
      <c r="F1733" s="716">
        <v>0</v>
      </c>
      <c r="G1733" s="741" t="s">
        <v>1244</v>
      </c>
      <c r="H1733" s="741"/>
    </row>
    <row r="1734" spans="2:8">
      <c r="B1734" s="2" t="s">
        <v>1278</v>
      </c>
      <c r="C1734" s="2" t="s">
        <v>1949</v>
      </c>
      <c r="D1734" s="2">
        <v>2017</v>
      </c>
      <c r="E1734" s="715">
        <v>0</v>
      </c>
      <c r="F1734" s="716">
        <v>0</v>
      </c>
      <c r="G1734" s="741" t="s">
        <v>1244</v>
      </c>
      <c r="H1734" s="741"/>
    </row>
    <row r="1735" spans="2:8">
      <c r="B1735" s="2" t="s">
        <v>1278</v>
      </c>
      <c r="C1735" s="2" t="s">
        <v>1955</v>
      </c>
      <c r="D1735" s="2">
        <v>2017</v>
      </c>
      <c r="E1735" s="715">
        <v>0</v>
      </c>
      <c r="F1735" s="716">
        <v>0</v>
      </c>
      <c r="G1735" s="741" t="s">
        <v>1244</v>
      </c>
      <c r="H1735" s="741"/>
    </row>
    <row r="1736" spans="2:8">
      <c r="B1736" s="2" t="s">
        <v>1278</v>
      </c>
      <c r="C1736" s="2" t="s">
        <v>2198</v>
      </c>
      <c r="D1736" s="2">
        <v>2017</v>
      </c>
      <c r="E1736" s="715">
        <v>0</v>
      </c>
      <c r="F1736" s="716">
        <v>0</v>
      </c>
      <c r="G1736" s="741" t="s">
        <v>1243</v>
      </c>
      <c r="H1736" s="741"/>
    </row>
    <row r="1737" spans="2:8">
      <c r="B1737" s="2" t="s">
        <v>2199</v>
      </c>
      <c r="C1737" s="2" t="s">
        <v>1963</v>
      </c>
      <c r="D1737" s="2">
        <v>2017</v>
      </c>
      <c r="E1737" s="715">
        <v>219000</v>
      </c>
      <c r="F1737" s="716">
        <v>1.0000000000000001E-15</v>
      </c>
      <c r="G1737" s="741" t="s">
        <v>1246</v>
      </c>
      <c r="H1737" s="741"/>
    </row>
    <row r="1738" spans="2:8">
      <c r="B1738" s="2" t="s">
        <v>2199</v>
      </c>
      <c r="C1738" s="2" t="s">
        <v>1963</v>
      </c>
      <c r="D1738" s="2">
        <v>2017</v>
      </c>
      <c r="E1738" s="715">
        <v>33603</v>
      </c>
      <c r="F1738" s="716">
        <v>0</v>
      </c>
      <c r="G1738" s="741" t="s">
        <v>1246</v>
      </c>
      <c r="H1738" s="741"/>
    </row>
    <row r="1739" spans="2:8">
      <c r="B1739" s="2" t="s">
        <v>2199</v>
      </c>
      <c r="C1739" s="2" t="s">
        <v>1963</v>
      </c>
      <c r="D1739" s="2">
        <v>2017</v>
      </c>
      <c r="E1739" s="715">
        <v>40866</v>
      </c>
      <c r="F1739" s="716">
        <v>0</v>
      </c>
      <c r="G1739" s="741" t="s">
        <v>1246</v>
      </c>
      <c r="H1739" s="741"/>
    </row>
    <row r="1740" spans="2:8">
      <c r="B1740" s="2" t="s">
        <v>2199</v>
      </c>
      <c r="C1740" s="2" t="s">
        <v>1962</v>
      </c>
      <c r="D1740" s="2">
        <v>2017</v>
      </c>
      <c r="E1740" s="715">
        <v>370000</v>
      </c>
      <c r="F1740" s="716">
        <v>0</v>
      </c>
      <c r="G1740" s="741" t="s">
        <v>1246</v>
      </c>
      <c r="H1740" s="741"/>
    </row>
    <row r="1741" spans="2:8">
      <c r="B1741" s="2" t="s">
        <v>2199</v>
      </c>
      <c r="C1741" s="2" t="s">
        <v>1962</v>
      </c>
      <c r="D1741" s="2">
        <v>2017</v>
      </c>
      <c r="E1741" s="715">
        <v>66200</v>
      </c>
      <c r="F1741" s="716">
        <v>0</v>
      </c>
      <c r="G1741" s="741" t="s">
        <v>1246</v>
      </c>
      <c r="H1741" s="741"/>
    </row>
    <row r="1742" spans="2:8">
      <c r="B1742" s="2" t="s">
        <v>2199</v>
      </c>
      <c r="C1742" s="2" t="s">
        <v>1962</v>
      </c>
      <c r="D1742" s="2">
        <v>2017</v>
      </c>
      <c r="E1742" s="715">
        <v>228000</v>
      </c>
      <c r="F1742" s="716">
        <v>0</v>
      </c>
      <c r="G1742" s="741" t="s">
        <v>1246</v>
      </c>
      <c r="H1742" s="741"/>
    </row>
    <row r="1743" spans="2:8">
      <c r="B1743" s="2" t="s">
        <v>2199</v>
      </c>
      <c r="C1743" s="2" t="s">
        <v>1962</v>
      </c>
      <c r="D1743" s="2">
        <v>2017</v>
      </c>
      <c r="E1743" s="715">
        <v>70000</v>
      </c>
      <c r="F1743" s="716">
        <v>0</v>
      </c>
      <c r="G1743" s="741" t="s">
        <v>1246</v>
      </c>
      <c r="H1743" s="741"/>
    </row>
    <row r="1744" spans="2:8">
      <c r="B1744" s="2" t="s">
        <v>2199</v>
      </c>
      <c r="C1744" s="2" t="s">
        <v>1962</v>
      </c>
      <c r="D1744" s="2">
        <v>2017</v>
      </c>
      <c r="E1744" s="715">
        <v>700000</v>
      </c>
      <c r="F1744" s="716">
        <v>0</v>
      </c>
      <c r="G1744" s="741" t="s">
        <v>1246</v>
      </c>
      <c r="H1744" s="741"/>
    </row>
    <row r="1745" spans="2:8">
      <c r="B1745" s="2" t="s">
        <v>2199</v>
      </c>
      <c r="C1745" s="2" t="s">
        <v>1962</v>
      </c>
      <c r="D1745" s="2">
        <v>2017</v>
      </c>
      <c r="E1745" s="715">
        <v>114000</v>
      </c>
      <c r="F1745" s="716">
        <v>0</v>
      </c>
      <c r="G1745" s="741" t="s">
        <v>1246</v>
      </c>
      <c r="H1745" s="741"/>
    </row>
    <row r="1746" spans="2:8">
      <c r="B1746" s="2" t="s">
        <v>2199</v>
      </c>
      <c r="C1746" s="2" t="s">
        <v>1962</v>
      </c>
      <c r="D1746" s="2">
        <v>2017</v>
      </c>
      <c r="E1746" s="715">
        <v>43800</v>
      </c>
      <c r="F1746" s="716">
        <v>0</v>
      </c>
      <c r="G1746" s="741" t="s">
        <v>1246</v>
      </c>
      <c r="H1746" s="741"/>
    </row>
    <row r="1747" spans="2:8">
      <c r="B1747" s="2" t="s">
        <v>2199</v>
      </c>
      <c r="C1747" s="2" t="s">
        <v>1962</v>
      </c>
      <c r="D1747" s="2">
        <v>2017</v>
      </c>
      <c r="E1747" s="715">
        <v>480000</v>
      </c>
      <c r="F1747" s="716">
        <v>0</v>
      </c>
      <c r="G1747" s="741" t="s">
        <v>1246</v>
      </c>
      <c r="H1747" s="741"/>
    </row>
    <row r="1748" spans="2:8">
      <c r="B1748" s="2" t="s">
        <v>2199</v>
      </c>
      <c r="C1748" s="2" t="s">
        <v>1962</v>
      </c>
      <c r="D1748" s="2">
        <v>2017</v>
      </c>
      <c r="E1748" s="715">
        <v>123000</v>
      </c>
      <c r="F1748" s="716">
        <v>0</v>
      </c>
      <c r="G1748" s="741" t="s">
        <v>1246</v>
      </c>
      <c r="H1748" s="741"/>
    </row>
    <row r="1749" spans="2:8">
      <c r="B1749" s="2" t="s">
        <v>1253</v>
      </c>
      <c r="C1749" s="2" t="s">
        <v>2200</v>
      </c>
      <c r="D1749" s="2">
        <v>2018</v>
      </c>
      <c r="E1749" s="715">
        <v>1156283</v>
      </c>
      <c r="F1749" s="716">
        <v>132</v>
      </c>
      <c r="G1749" s="741" t="s">
        <v>1246</v>
      </c>
      <c r="H1749" s="741"/>
    </row>
    <row r="1750" spans="2:8">
      <c r="B1750" s="2" t="s">
        <v>1272</v>
      </c>
      <c r="C1750" s="2">
        <v>163602</v>
      </c>
      <c r="D1750" s="2">
        <v>2017</v>
      </c>
      <c r="E1750" s="715">
        <v>2457</v>
      </c>
      <c r="F1750" s="716">
        <v>0</v>
      </c>
      <c r="G1750" s="741" t="s">
        <v>1244</v>
      </c>
      <c r="H1750" s="741"/>
    </row>
    <row r="1751" spans="2:8">
      <c r="B1751" s="2" t="s">
        <v>1272</v>
      </c>
      <c r="C1751" s="2">
        <v>175493</v>
      </c>
      <c r="D1751" s="2">
        <v>2017</v>
      </c>
      <c r="E1751" s="715">
        <v>32290</v>
      </c>
      <c r="F1751" s="716">
        <v>0</v>
      </c>
      <c r="G1751" s="741" t="s">
        <v>1244</v>
      </c>
      <c r="H1751" s="741"/>
    </row>
    <row r="1752" spans="2:8">
      <c r="B1752" s="2" t="s">
        <v>1272</v>
      </c>
      <c r="C1752" s="2">
        <v>175493</v>
      </c>
      <c r="D1752" s="2">
        <v>2017</v>
      </c>
      <c r="E1752" s="715">
        <v>1596</v>
      </c>
      <c r="F1752" s="716">
        <v>0</v>
      </c>
      <c r="G1752" s="741" t="s">
        <v>1244</v>
      </c>
      <c r="H1752" s="741"/>
    </row>
    <row r="1753" spans="2:8">
      <c r="B1753" s="2" t="s">
        <v>1272</v>
      </c>
      <c r="C1753" s="2">
        <v>175493</v>
      </c>
      <c r="D1753" s="2">
        <v>2017</v>
      </c>
      <c r="E1753" s="715">
        <v>33726</v>
      </c>
      <c r="F1753" s="716">
        <v>0</v>
      </c>
      <c r="G1753" s="741" t="s">
        <v>1244</v>
      </c>
      <c r="H1753" s="741"/>
    </row>
    <row r="1754" spans="2:8">
      <c r="B1754" s="2" t="s">
        <v>1272</v>
      </c>
      <c r="C1754" s="2">
        <v>185885</v>
      </c>
      <c r="D1754" s="2">
        <v>2017</v>
      </c>
      <c r="E1754" s="715">
        <v>13940</v>
      </c>
      <c r="F1754" s="716">
        <v>3.2</v>
      </c>
      <c r="G1754" s="741" t="s">
        <v>1244</v>
      </c>
      <c r="H1754" s="741"/>
    </row>
    <row r="1755" spans="2:8">
      <c r="B1755" s="2" t="s">
        <v>1272</v>
      </c>
      <c r="C1755" s="2">
        <v>181931</v>
      </c>
      <c r="D1755" s="2">
        <v>2017</v>
      </c>
      <c r="E1755" s="715">
        <v>850</v>
      </c>
      <c r="F1755" s="716">
        <v>3</v>
      </c>
      <c r="G1755" s="741" t="s">
        <v>1244</v>
      </c>
      <c r="H1755" s="741"/>
    </row>
    <row r="1756" spans="2:8">
      <c r="B1756" s="2" t="s">
        <v>1272</v>
      </c>
      <c r="C1756" s="2">
        <v>172727</v>
      </c>
      <c r="D1756" s="2">
        <v>2017</v>
      </c>
      <c r="E1756" s="715">
        <v>57092</v>
      </c>
      <c r="F1756" s="716">
        <v>13.4</v>
      </c>
      <c r="G1756" s="741" t="s">
        <v>1243</v>
      </c>
      <c r="H1756" s="741"/>
    </row>
    <row r="1757" spans="2:8">
      <c r="B1757" s="2" t="s">
        <v>1272</v>
      </c>
      <c r="C1757" s="2">
        <v>178895</v>
      </c>
      <c r="D1757" s="2">
        <v>2017</v>
      </c>
      <c r="E1757" s="715">
        <v>840</v>
      </c>
      <c r="F1757" s="716">
        <v>0</v>
      </c>
      <c r="G1757" s="741" t="s">
        <v>1243</v>
      </c>
      <c r="H1757" s="741"/>
    </row>
    <row r="1758" spans="2:8">
      <c r="B1758" s="2" t="s">
        <v>1272</v>
      </c>
      <c r="C1758" s="2">
        <v>178895</v>
      </c>
      <c r="D1758" s="2">
        <v>2017</v>
      </c>
      <c r="E1758" s="715">
        <v>4599</v>
      </c>
      <c r="F1758" s="716">
        <v>0</v>
      </c>
      <c r="G1758" s="741" t="s">
        <v>1243</v>
      </c>
      <c r="H1758" s="741"/>
    </row>
    <row r="1759" spans="2:8">
      <c r="B1759" s="2" t="s">
        <v>1272</v>
      </c>
      <c r="C1759" s="2">
        <v>135528</v>
      </c>
      <c r="D1759" s="2">
        <v>2017</v>
      </c>
      <c r="E1759" s="715">
        <v>542</v>
      </c>
      <c r="F1759" s="716">
        <v>0</v>
      </c>
      <c r="G1759" s="741" t="s">
        <v>1244</v>
      </c>
      <c r="H1759" s="741"/>
    </row>
    <row r="1760" spans="2:8">
      <c r="B1760" s="2" t="s">
        <v>1272</v>
      </c>
      <c r="C1760" s="2">
        <v>180478</v>
      </c>
      <c r="D1760" s="2">
        <v>2017</v>
      </c>
      <c r="E1760" s="715">
        <v>1966</v>
      </c>
      <c r="F1760" s="716">
        <v>1</v>
      </c>
      <c r="G1760" s="741" t="s">
        <v>1244</v>
      </c>
      <c r="H1760" s="741"/>
    </row>
    <row r="1761" spans="2:8">
      <c r="B1761" s="2" t="s">
        <v>1272</v>
      </c>
      <c r="C1761" s="2">
        <v>163608</v>
      </c>
      <c r="D1761" s="2">
        <v>2017</v>
      </c>
      <c r="E1761" s="715">
        <v>0</v>
      </c>
      <c r="F1761" s="716">
        <v>0</v>
      </c>
      <c r="G1761" s="741" t="s">
        <v>1243</v>
      </c>
      <c r="H1761" s="741"/>
    </row>
    <row r="1762" spans="2:8">
      <c r="B1762" s="2" t="s">
        <v>1272</v>
      </c>
      <c r="C1762" s="2">
        <v>163608</v>
      </c>
      <c r="D1762" s="2">
        <v>2017</v>
      </c>
      <c r="E1762" s="715">
        <v>0</v>
      </c>
      <c r="F1762" s="716">
        <v>0</v>
      </c>
      <c r="G1762" s="741" t="s">
        <v>1243</v>
      </c>
      <c r="H1762" s="741"/>
    </row>
    <row r="1763" spans="2:8">
      <c r="B1763" s="2" t="s">
        <v>1272</v>
      </c>
      <c r="C1763" s="2">
        <v>163608</v>
      </c>
      <c r="D1763" s="2">
        <v>2017</v>
      </c>
      <c r="E1763" s="715">
        <v>1638</v>
      </c>
      <c r="F1763" s="716">
        <v>0</v>
      </c>
      <c r="G1763" s="741" t="s">
        <v>1243</v>
      </c>
      <c r="H1763" s="741"/>
    </row>
    <row r="1764" spans="2:8">
      <c r="B1764" s="2" t="s">
        <v>1272</v>
      </c>
      <c r="C1764" s="2">
        <v>166640</v>
      </c>
      <c r="D1764" s="2">
        <v>2017</v>
      </c>
      <c r="E1764" s="715">
        <v>20981.778999999999</v>
      </c>
      <c r="F1764" s="716">
        <v>3.4580000000000002</v>
      </c>
      <c r="G1764" s="741" t="s">
        <v>1244</v>
      </c>
      <c r="H1764" s="741"/>
    </row>
    <row r="1765" spans="2:8">
      <c r="B1765" s="2" t="s">
        <v>1272</v>
      </c>
      <c r="C1765" s="2">
        <v>166640</v>
      </c>
      <c r="D1765" s="2">
        <v>2017</v>
      </c>
      <c r="E1765" s="715">
        <v>31847.200000000001</v>
      </c>
      <c r="F1765" s="716">
        <v>5.2480000000000002</v>
      </c>
      <c r="G1765" s="741" t="s">
        <v>1244</v>
      </c>
      <c r="H1765" s="741"/>
    </row>
    <row r="1766" spans="2:8">
      <c r="B1766" s="2" t="s">
        <v>1272</v>
      </c>
      <c r="C1766" s="2">
        <v>163600</v>
      </c>
      <c r="D1766" s="2">
        <v>2017</v>
      </c>
      <c r="E1766" s="715">
        <v>0</v>
      </c>
      <c r="F1766" s="716">
        <v>0</v>
      </c>
      <c r="G1766" s="741" t="s">
        <v>1243</v>
      </c>
      <c r="H1766" s="741"/>
    </row>
    <row r="1767" spans="2:8">
      <c r="B1767" s="2" t="s">
        <v>1272</v>
      </c>
      <c r="C1767" s="2">
        <v>163600</v>
      </c>
      <c r="D1767" s="2">
        <v>2017</v>
      </c>
      <c r="E1767" s="715">
        <v>0</v>
      </c>
      <c r="F1767" s="716">
        <v>0</v>
      </c>
      <c r="G1767" s="741" t="s">
        <v>1243</v>
      </c>
      <c r="H1767" s="741"/>
    </row>
    <row r="1768" spans="2:8">
      <c r="B1768" s="2" t="s">
        <v>1272</v>
      </c>
      <c r="C1768" s="2">
        <v>163600</v>
      </c>
      <c r="D1768" s="2">
        <v>2017</v>
      </c>
      <c r="E1768" s="715">
        <v>583.79999999999995</v>
      </c>
      <c r="F1768" s="716">
        <v>0</v>
      </c>
      <c r="G1768" s="741" t="s">
        <v>1243</v>
      </c>
      <c r="H1768" s="741"/>
    </row>
    <row r="1769" spans="2:8">
      <c r="B1769" s="2" t="s">
        <v>1272</v>
      </c>
      <c r="C1769" s="2">
        <v>163600</v>
      </c>
      <c r="D1769" s="2">
        <v>2017</v>
      </c>
      <c r="E1769" s="715">
        <v>1911</v>
      </c>
      <c r="F1769" s="716">
        <v>0</v>
      </c>
      <c r="G1769" s="741" t="s">
        <v>1243</v>
      </c>
      <c r="H1769" s="741"/>
    </row>
    <row r="1770" spans="2:8">
      <c r="B1770" s="2" t="s">
        <v>1272</v>
      </c>
      <c r="C1770" s="2">
        <v>186590</v>
      </c>
      <c r="D1770" s="2">
        <v>2017</v>
      </c>
      <c r="E1770" s="715">
        <v>1698.07</v>
      </c>
      <c r="F1770" s="716">
        <v>2.7212670000000001</v>
      </c>
      <c r="G1770" s="741" t="s">
        <v>1244</v>
      </c>
      <c r="H1770" s="741"/>
    </row>
    <row r="1771" spans="2:8">
      <c r="B1771" s="2" t="s">
        <v>1272</v>
      </c>
      <c r="C1771" s="2">
        <v>181305</v>
      </c>
      <c r="D1771" s="2">
        <v>2017</v>
      </c>
      <c r="E1771" s="715">
        <v>1167.5999999999999</v>
      </c>
      <c r="F1771" s="716">
        <v>0</v>
      </c>
      <c r="G1771" s="741" t="s">
        <v>1243</v>
      </c>
      <c r="H1771" s="741"/>
    </row>
    <row r="1772" spans="2:8">
      <c r="B1772" s="2" t="s">
        <v>1272</v>
      </c>
      <c r="C1772" s="2">
        <v>181305</v>
      </c>
      <c r="D1772" s="2">
        <v>2017</v>
      </c>
      <c r="E1772" s="715">
        <v>3980.5439999999999</v>
      </c>
      <c r="F1772" s="716">
        <v>0.45440000000000003</v>
      </c>
      <c r="G1772" s="741" t="s">
        <v>1243</v>
      </c>
      <c r="H1772" s="741"/>
    </row>
    <row r="1773" spans="2:8">
      <c r="B1773" s="2" t="s">
        <v>1272</v>
      </c>
      <c r="C1773" s="2">
        <v>181305</v>
      </c>
      <c r="D1773" s="2">
        <v>2017</v>
      </c>
      <c r="E1773" s="715">
        <v>9330</v>
      </c>
      <c r="F1773" s="716">
        <v>0</v>
      </c>
      <c r="G1773" s="741" t="s">
        <v>1243</v>
      </c>
      <c r="H1773" s="741"/>
    </row>
    <row r="1774" spans="2:8">
      <c r="B1774" s="2" t="s">
        <v>1272</v>
      </c>
      <c r="C1774" s="2">
        <v>181858</v>
      </c>
      <c r="D1774" s="2">
        <v>2017</v>
      </c>
      <c r="E1774" s="715">
        <v>5723</v>
      </c>
      <c r="F1774" s="716">
        <v>1.5</v>
      </c>
      <c r="G1774" s="741" t="s">
        <v>936</v>
      </c>
      <c r="H1774" s="741"/>
    </row>
    <row r="1775" spans="2:8">
      <c r="B1775" s="2" t="s">
        <v>1272</v>
      </c>
      <c r="C1775" s="2">
        <v>171147</v>
      </c>
      <c r="D1775" s="2">
        <v>2017</v>
      </c>
      <c r="E1775" s="715">
        <v>15057</v>
      </c>
      <c r="F1775" s="716">
        <v>2.5097999999999998</v>
      </c>
      <c r="G1775" s="741" t="s">
        <v>1244</v>
      </c>
      <c r="H1775" s="741"/>
    </row>
    <row r="1776" spans="2:8">
      <c r="B1776" s="2" t="s">
        <v>1272</v>
      </c>
      <c r="C1776" s="2">
        <v>182334</v>
      </c>
      <c r="D1776" s="2">
        <v>2017</v>
      </c>
      <c r="E1776" s="715">
        <v>2786</v>
      </c>
      <c r="F1776" s="716">
        <v>3.7</v>
      </c>
      <c r="G1776" s="741" t="s">
        <v>1243</v>
      </c>
      <c r="H1776" s="741"/>
    </row>
    <row r="1777" spans="2:8">
      <c r="B1777" s="2" t="s">
        <v>1272</v>
      </c>
      <c r="C1777" s="2">
        <v>182809</v>
      </c>
      <c r="D1777" s="2">
        <v>2017</v>
      </c>
      <c r="E1777" s="715">
        <v>26277</v>
      </c>
      <c r="F1777" s="716">
        <v>3</v>
      </c>
      <c r="G1777" s="741" t="s">
        <v>1246</v>
      </c>
      <c r="H1777" s="741"/>
    </row>
    <row r="1778" spans="2:8">
      <c r="B1778" s="2" t="s">
        <v>1272</v>
      </c>
      <c r="C1778" s="2">
        <v>177526</v>
      </c>
      <c r="D1778" s="2">
        <v>2017</v>
      </c>
      <c r="E1778" s="715">
        <v>9744</v>
      </c>
      <c r="F1778" s="716">
        <v>0</v>
      </c>
      <c r="G1778" s="741" t="s">
        <v>1244</v>
      </c>
      <c r="H1778" s="741"/>
    </row>
    <row r="1779" spans="2:8">
      <c r="B1779" s="2" t="s">
        <v>1272</v>
      </c>
      <c r="C1779" s="2">
        <v>177526</v>
      </c>
      <c r="D1779" s="2">
        <v>2017</v>
      </c>
      <c r="E1779" s="715">
        <v>9924.6</v>
      </c>
      <c r="F1779" s="716">
        <v>0</v>
      </c>
      <c r="G1779" s="741" t="s">
        <v>1244</v>
      </c>
      <c r="H1779" s="741"/>
    </row>
    <row r="1780" spans="2:8">
      <c r="B1780" s="2" t="s">
        <v>1272</v>
      </c>
      <c r="C1780" s="2">
        <v>177563</v>
      </c>
      <c r="D1780" s="2">
        <v>2017</v>
      </c>
      <c r="E1780" s="715">
        <v>6307</v>
      </c>
      <c r="F1780" s="716">
        <v>0</v>
      </c>
      <c r="G1780" s="741" t="s">
        <v>1244</v>
      </c>
      <c r="H1780" s="741"/>
    </row>
    <row r="1781" spans="2:8">
      <c r="B1781" s="2" t="s">
        <v>1272</v>
      </c>
      <c r="C1781" s="2">
        <v>177563</v>
      </c>
      <c r="D1781" s="2">
        <v>2017</v>
      </c>
      <c r="E1781" s="715">
        <v>8711</v>
      </c>
      <c r="F1781" s="716">
        <v>2</v>
      </c>
      <c r="G1781" s="741" t="s">
        <v>1244</v>
      </c>
      <c r="H1781" s="741"/>
    </row>
    <row r="1782" spans="2:8">
      <c r="B1782" s="2" t="s">
        <v>1272</v>
      </c>
      <c r="C1782" s="2">
        <v>177563</v>
      </c>
      <c r="D1782" s="2">
        <v>2017</v>
      </c>
      <c r="E1782" s="715">
        <v>126.72</v>
      </c>
      <c r="F1782" s="716">
        <v>3.2399999999999998E-2</v>
      </c>
      <c r="G1782" s="741" t="s">
        <v>1244</v>
      </c>
      <c r="H1782" s="741"/>
    </row>
    <row r="1783" spans="2:8">
      <c r="B1783" s="2" t="s">
        <v>1272</v>
      </c>
      <c r="C1783" s="2">
        <v>177563</v>
      </c>
      <c r="D1783" s="2">
        <v>2017</v>
      </c>
      <c r="E1783" s="715">
        <v>1504.9944</v>
      </c>
      <c r="F1783" s="716">
        <v>0.3276</v>
      </c>
      <c r="G1783" s="741" t="s">
        <v>1244</v>
      </c>
      <c r="H1783" s="741"/>
    </row>
    <row r="1784" spans="2:8">
      <c r="B1784" s="2" t="s">
        <v>1272</v>
      </c>
      <c r="C1784" s="2">
        <v>177563</v>
      </c>
      <c r="D1784" s="2">
        <v>2017</v>
      </c>
      <c r="E1784" s="715">
        <v>4586.6495999999997</v>
      </c>
      <c r="F1784" s="716">
        <v>0.99839999999999995</v>
      </c>
      <c r="G1784" s="741" t="s">
        <v>1244</v>
      </c>
      <c r="H1784" s="741"/>
    </row>
    <row r="1785" spans="2:8">
      <c r="B1785" s="2" t="s">
        <v>1272</v>
      </c>
      <c r="C1785" s="2">
        <v>184901</v>
      </c>
      <c r="D1785" s="2">
        <v>2017</v>
      </c>
      <c r="E1785" s="715">
        <v>24265</v>
      </c>
      <c r="F1785" s="716">
        <v>2.7</v>
      </c>
      <c r="G1785" s="741" t="s">
        <v>1246</v>
      </c>
      <c r="H1785" s="741"/>
    </row>
    <row r="1786" spans="2:8">
      <c r="B1786" s="2" t="s">
        <v>1272</v>
      </c>
      <c r="C1786" s="2">
        <v>184901</v>
      </c>
      <c r="D1786" s="2">
        <v>2017</v>
      </c>
      <c r="E1786" s="715">
        <v>9612</v>
      </c>
      <c r="F1786" s="716">
        <v>2.8</v>
      </c>
      <c r="G1786" s="741" t="s">
        <v>1246</v>
      </c>
      <c r="H1786" s="741"/>
    </row>
    <row r="1787" spans="2:8">
      <c r="B1787" s="2" t="s">
        <v>1272</v>
      </c>
      <c r="C1787" s="2">
        <v>186072</v>
      </c>
      <c r="D1787" s="2">
        <v>2017</v>
      </c>
      <c r="E1787" s="715">
        <v>639.899</v>
      </c>
      <c r="F1787" s="716">
        <v>1.025479</v>
      </c>
      <c r="G1787" s="741" t="s">
        <v>1244</v>
      </c>
      <c r="H1787" s="741"/>
    </row>
    <row r="1788" spans="2:8">
      <c r="B1788" s="2" t="s">
        <v>1272</v>
      </c>
      <c r="C1788" s="2">
        <v>176623</v>
      </c>
      <c r="D1788" s="2">
        <v>2017</v>
      </c>
      <c r="E1788" s="715">
        <v>380693</v>
      </c>
      <c r="F1788" s="716">
        <v>59.4</v>
      </c>
      <c r="G1788" s="741" t="s">
        <v>1244</v>
      </c>
      <c r="H1788" s="741"/>
    </row>
    <row r="1789" spans="2:8">
      <c r="B1789" s="2" t="s">
        <v>1272</v>
      </c>
      <c r="C1789" s="2">
        <v>164389</v>
      </c>
      <c r="D1789" s="2">
        <v>2017</v>
      </c>
      <c r="E1789" s="715">
        <v>5255.5360000000001</v>
      </c>
      <c r="F1789" s="716">
        <v>1.1439999999999999</v>
      </c>
      <c r="G1789" s="741" t="s">
        <v>1244</v>
      </c>
      <c r="H1789" s="741"/>
    </row>
    <row r="1790" spans="2:8">
      <c r="B1790" s="2" t="s">
        <v>1272</v>
      </c>
      <c r="C1790" s="2">
        <v>164389</v>
      </c>
      <c r="D1790" s="2">
        <v>2017</v>
      </c>
      <c r="E1790" s="715">
        <v>36660.120000000003</v>
      </c>
      <c r="F1790" s="716">
        <v>7.98</v>
      </c>
      <c r="G1790" s="741" t="s">
        <v>1244</v>
      </c>
      <c r="H1790" s="741"/>
    </row>
    <row r="1791" spans="2:8">
      <c r="B1791" s="2" t="s">
        <v>1272</v>
      </c>
      <c r="C1791" s="2">
        <v>175676</v>
      </c>
      <c r="D1791" s="2">
        <v>2017</v>
      </c>
      <c r="E1791" s="715">
        <v>38360</v>
      </c>
      <c r="F1791" s="716">
        <v>16.399999999999999</v>
      </c>
      <c r="G1791" s="741" t="s">
        <v>1244</v>
      </c>
      <c r="H1791" s="741"/>
    </row>
    <row r="1792" spans="2:8">
      <c r="B1792" s="2" t="s">
        <v>1272</v>
      </c>
      <c r="C1792" s="2">
        <v>182661</v>
      </c>
      <c r="D1792" s="2">
        <v>2017</v>
      </c>
      <c r="E1792" s="715">
        <v>3654.9863999999998</v>
      </c>
      <c r="F1792" s="716">
        <v>0.79559999999999997</v>
      </c>
      <c r="G1792" s="741" t="s">
        <v>1243</v>
      </c>
      <c r="H1792" s="741"/>
    </row>
    <row r="1793" spans="2:8">
      <c r="B1793" s="2" t="s">
        <v>1272</v>
      </c>
      <c r="C1793" s="2">
        <v>182661</v>
      </c>
      <c r="D1793" s="2">
        <v>2017</v>
      </c>
      <c r="E1793" s="715">
        <v>26179</v>
      </c>
      <c r="F1793" s="716">
        <v>7.6</v>
      </c>
      <c r="G1793" s="741" t="s">
        <v>1243</v>
      </c>
      <c r="H1793" s="741"/>
    </row>
    <row r="1794" spans="2:8">
      <c r="B1794" s="2" t="s">
        <v>1272</v>
      </c>
      <c r="C1794" s="2">
        <v>183266</v>
      </c>
      <c r="D1794" s="2">
        <v>2017</v>
      </c>
      <c r="E1794" s="715">
        <v>25103.4</v>
      </c>
      <c r="F1794" s="716">
        <v>0</v>
      </c>
      <c r="G1794" s="741" t="s">
        <v>1244</v>
      </c>
      <c r="H1794" s="741"/>
    </row>
    <row r="1795" spans="2:8">
      <c r="B1795" s="2" t="s">
        <v>1272</v>
      </c>
      <c r="C1795" s="2">
        <v>175527</v>
      </c>
      <c r="D1795" s="2">
        <v>2017</v>
      </c>
      <c r="E1795" s="715">
        <v>3132</v>
      </c>
      <c r="F1795" s="716">
        <v>0.66</v>
      </c>
      <c r="G1795" s="741" t="s">
        <v>1244</v>
      </c>
      <c r="H1795" s="741"/>
    </row>
    <row r="1796" spans="2:8">
      <c r="B1796" s="2" t="s">
        <v>1272</v>
      </c>
      <c r="C1796" s="2">
        <v>175527</v>
      </c>
      <c r="D1796" s="2">
        <v>2017</v>
      </c>
      <c r="E1796" s="715">
        <v>80059</v>
      </c>
      <c r="F1796" s="716">
        <v>9.1</v>
      </c>
      <c r="G1796" s="741" t="s">
        <v>1244</v>
      </c>
      <c r="H1796" s="741"/>
    </row>
    <row r="1797" spans="2:8">
      <c r="B1797" s="2" t="s">
        <v>1272</v>
      </c>
      <c r="C1797" s="2">
        <v>186242</v>
      </c>
      <c r="D1797" s="2">
        <v>2017</v>
      </c>
      <c r="E1797" s="715">
        <v>524.5</v>
      </c>
      <c r="F1797" s="716">
        <v>0.58499999999999996</v>
      </c>
      <c r="G1797" s="741" t="s">
        <v>1244</v>
      </c>
      <c r="H1797" s="741"/>
    </row>
    <row r="1798" spans="2:8">
      <c r="B1798" s="2" t="s">
        <v>1272</v>
      </c>
      <c r="C1798" s="2">
        <v>184768</v>
      </c>
      <c r="D1798" s="2">
        <v>2017</v>
      </c>
      <c r="E1798" s="715">
        <v>4735.3</v>
      </c>
      <c r="F1798" s="716">
        <v>2.6</v>
      </c>
      <c r="G1798" s="741" t="s">
        <v>1243</v>
      </c>
      <c r="H1798" s="741"/>
    </row>
    <row r="1799" spans="2:8">
      <c r="B1799" s="2" t="s">
        <v>1272</v>
      </c>
      <c r="C1799" s="2">
        <v>156314</v>
      </c>
      <c r="D1799" s="2">
        <v>2017</v>
      </c>
      <c r="E1799" s="715">
        <v>289067</v>
      </c>
      <c r="F1799" s="716">
        <v>11.2</v>
      </c>
      <c r="G1799" s="741" t="s">
        <v>1244</v>
      </c>
      <c r="H1799" s="741"/>
    </row>
    <row r="1800" spans="2:8">
      <c r="B1800" s="2" t="s">
        <v>1272</v>
      </c>
      <c r="C1800" s="2">
        <v>156314</v>
      </c>
      <c r="D1800" s="2">
        <v>2017</v>
      </c>
      <c r="E1800" s="715">
        <v>0</v>
      </c>
      <c r="F1800" s="716">
        <v>0</v>
      </c>
      <c r="G1800" s="741" t="s">
        <v>1244</v>
      </c>
      <c r="H1800" s="741"/>
    </row>
    <row r="1801" spans="2:8">
      <c r="B1801" s="2" t="s">
        <v>1272</v>
      </c>
      <c r="C1801" s="2">
        <v>156314</v>
      </c>
      <c r="D1801" s="2">
        <v>2017</v>
      </c>
      <c r="E1801" s="715">
        <v>0</v>
      </c>
      <c r="F1801" s="716">
        <v>0</v>
      </c>
      <c r="G1801" s="741" t="s">
        <v>1244</v>
      </c>
      <c r="H1801" s="741"/>
    </row>
    <row r="1802" spans="2:8">
      <c r="B1802" s="2" t="s">
        <v>1272</v>
      </c>
      <c r="C1802" s="2">
        <v>156314</v>
      </c>
      <c r="D1802" s="2">
        <v>2017</v>
      </c>
      <c r="E1802" s="715">
        <v>0</v>
      </c>
      <c r="F1802" s="716">
        <v>0</v>
      </c>
      <c r="G1802" s="741" t="s">
        <v>1244</v>
      </c>
      <c r="H1802" s="741"/>
    </row>
    <row r="1803" spans="2:8">
      <c r="B1803" s="2" t="s">
        <v>1272</v>
      </c>
      <c r="C1803" s="2">
        <v>156314</v>
      </c>
      <c r="D1803" s="2">
        <v>2017</v>
      </c>
      <c r="E1803" s="715">
        <v>0</v>
      </c>
      <c r="F1803" s="716">
        <v>0</v>
      </c>
      <c r="G1803" s="741" t="s">
        <v>1244</v>
      </c>
      <c r="H1803" s="741"/>
    </row>
    <row r="1804" spans="2:8">
      <c r="B1804" s="2" t="s">
        <v>1272</v>
      </c>
      <c r="C1804" s="2">
        <v>156314</v>
      </c>
      <c r="D1804" s="2">
        <v>2017</v>
      </c>
      <c r="E1804" s="715">
        <v>20706</v>
      </c>
      <c r="F1804" s="716">
        <v>0</v>
      </c>
      <c r="G1804" s="741" t="s">
        <v>1244</v>
      </c>
      <c r="H1804" s="741"/>
    </row>
    <row r="1805" spans="2:8">
      <c r="B1805" s="2" t="s">
        <v>1272</v>
      </c>
      <c r="C1805" s="2">
        <v>156314</v>
      </c>
      <c r="D1805" s="2">
        <v>2017</v>
      </c>
      <c r="E1805" s="715">
        <v>1348200</v>
      </c>
      <c r="F1805" s="716">
        <v>0</v>
      </c>
      <c r="G1805" s="741" t="s">
        <v>1244</v>
      </c>
      <c r="H1805" s="741"/>
    </row>
    <row r="1806" spans="2:8">
      <c r="B1806" s="2" t="s">
        <v>1272</v>
      </c>
      <c r="C1806" s="2">
        <v>156314</v>
      </c>
      <c r="D1806" s="2">
        <v>2017</v>
      </c>
      <c r="E1806" s="715">
        <v>2803784</v>
      </c>
      <c r="F1806" s="716">
        <v>0</v>
      </c>
      <c r="G1806" s="741" t="s">
        <v>1244</v>
      </c>
      <c r="H1806" s="741"/>
    </row>
    <row r="1807" spans="2:8">
      <c r="B1807" s="2" t="s">
        <v>1272</v>
      </c>
      <c r="C1807" s="2">
        <v>169271</v>
      </c>
      <c r="D1807" s="2">
        <v>2017</v>
      </c>
      <c r="E1807" s="715">
        <v>195939</v>
      </c>
      <c r="F1807" s="716">
        <v>0</v>
      </c>
      <c r="G1807" s="741" t="s">
        <v>1244</v>
      </c>
      <c r="H1807" s="741"/>
    </row>
    <row r="1808" spans="2:8">
      <c r="B1808" s="2" t="s">
        <v>1272</v>
      </c>
      <c r="C1808" s="2">
        <v>177195</v>
      </c>
      <c r="D1808" s="2">
        <v>2017</v>
      </c>
      <c r="E1808" s="715">
        <v>22347</v>
      </c>
      <c r="F1808" s="716">
        <v>5.4</v>
      </c>
      <c r="G1808" s="741" t="s">
        <v>1244</v>
      </c>
      <c r="H1808" s="741"/>
    </row>
    <row r="1809" spans="2:8">
      <c r="B1809" s="2" t="s">
        <v>1272</v>
      </c>
      <c r="C1809" s="2">
        <v>176921</v>
      </c>
      <c r="D1809" s="2">
        <v>2017</v>
      </c>
      <c r="E1809" s="715">
        <v>13230.72</v>
      </c>
      <c r="F1809" s="716">
        <v>2.88</v>
      </c>
      <c r="G1809" s="741" t="s">
        <v>1244</v>
      </c>
      <c r="H1809" s="741"/>
    </row>
    <row r="1810" spans="2:8">
      <c r="B1810" s="2" t="s">
        <v>1272</v>
      </c>
      <c r="C1810" s="2">
        <v>176921</v>
      </c>
      <c r="D1810" s="2">
        <v>2017</v>
      </c>
      <c r="E1810" s="715">
        <v>132215.32</v>
      </c>
      <c r="F1810" s="716">
        <v>28.78</v>
      </c>
      <c r="G1810" s="741" t="s">
        <v>1244</v>
      </c>
      <c r="H1810" s="741"/>
    </row>
    <row r="1811" spans="2:8">
      <c r="B1811" s="2" t="s">
        <v>1272</v>
      </c>
      <c r="C1811" s="2">
        <v>181384</v>
      </c>
      <c r="D1811" s="2">
        <v>2017</v>
      </c>
      <c r="E1811" s="715">
        <v>5892</v>
      </c>
      <c r="F1811" s="716">
        <v>1.252</v>
      </c>
      <c r="G1811" s="741" t="s">
        <v>1244</v>
      </c>
      <c r="H1811" s="741"/>
    </row>
    <row r="1812" spans="2:8">
      <c r="B1812" s="2" t="s">
        <v>1272</v>
      </c>
      <c r="C1812" s="2">
        <v>181384</v>
      </c>
      <c r="D1812" s="2">
        <v>2017</v>
      </c>
      <c r="E1812" s="715">
        <v>80.150000000000006</v>
      </c>
      <c r="F1812" s="716">
        <v>2.0500000000000001E-2</v>
      </c>
      <c r="G1812" s="741" t="s">
        <v>1244</v>
      </c>
      <c r="H1812" s="741"/>
    </row>
    <row r="1813" spans="2:8">
      <c r="B1813" s="2" t="s">
        <v>1272</v>
      </c>
      <c r="C1813" s="2">
        <v>181384</v>
      </c>
      <c r="D1813" s="2">
        <v>2017</v>
      </c>
      <c r="E1813" s="715">
        <v>77271.08</v>
      </c>
      <c r="F1813" s="716">
        <v>16.82</v>
      </c>
      <c r="G1813" s="741" t="s">
        <v>1244</v>
      </c>
      <c r="H1813" s="741"/>
    </row>
    <row r="1814" spans="2:8">
      <c r="B1814" s="2" t="s">
        <v>1272</v>
      </c>
      <c r="C1814" s="2">
        <v>183402</v>
      </c>
      <c r="D1814" s="2">
        <v>2017</v>
      </c>
      <c r="E1814" s="715">
        <v>2520</v>
      </c>
      <c r="F1814" s="716">
        <v>0</v>
      </c>
      <c r="G1814" s="741" t="s">
        <v>1244</v>
      </c>
      <c r="H1814" s="741"/>
    </row>
    <row r="1815" spans="2:8">
      <c r="B1815" s="2" t="s">
        <v>1272</v>
      </c>
      <c r="C1815" s="2">
        <v>183402</v>
      </c>
      <c r="D1815" s="2">
        <v>2017</v>
      </c>
      <c r="E1815" s="715">
        <v>16.03</v>
      </c>
      <c r="F1815" s="716">
        <v>4.1000000000000003E-3</v>
      </c>
      <c r="G1815" s="741" t="s">
        <v>1244</v>
      </c>
      <c r="H1815" s="741"/>
    </row>
    <row r="1816" spans="2:8">
      <c r="B1816" s="2" t="s">
        <v>1272</v>
      </c>
      <c r="C1816" s="2">
        <v>183402</v>
      </c>
      <c r="D1816" s="2">
        <v>2017</v>
      </c>
      <c r="E1816" s="715">
        <v>275.64</v>
      </c>
      <c r="F1816" s="716">
        <v>0.06</v>
      </c>
      <c r="G1816" s="741" t="s">
        <v>1244</v>
      </c>
      <c r="H1816" s="741"/>
    </row>
    <row r="1817" spans="2:8">
      <c r="B1817" s="2" t="s">
        <v>1272</v>
      </c>
      <c r="C1817" s="2">
        <v>183402</v>
      </c>
      <c r="D1817" s="2">
        <v>2017</v>
      </c>
      <c r="E1817" s="715">
        <v>1492.704</v>
      </c>
      <c r="F1817" s="716">
        <v>0.1704</v>
      </c>
      <c r="G1817" s="741" t="s">
        <v>1244</v>
      </c>
      <c r="H1817" s="741"/>
    </row>
    <row r="1818" spans="2:8">
      <c r="B1818" s="2" t="s">
        <v>1272</v>
      </c>
      <c r="C1818" s="2">
        <v>183402</v>
      </c>
      <c r="D1818" s="2">
        <v>2017</v>
      </c>
      <c r="E1818" s="715">
        <v>7420</v>
      </c>
      <c r="F1818" s="716">
        <v>0</v>
      </c>
      <c r="G1818" s="741" t="s">
        <v>1244</v>
      </c>
      <c r="H1818" s="741"/>
    </row>
    <row r="1819" spans="2:8">
      <c r="B1819" s="2" t="s">
        <v>1272</v>
      </c>
      <c r="C1819" s="2">
        <v>183402</v>
      </c>
      <c r="D1819" s="2">
        <v>2017</v>
      </c>
      <c r="E1819" s="715">
        <v>1489</v>
      </c>
      <c r="F1819" s="716">
        <v>0.2</v>
      </c>
      <c r="G1819" s="741" t="s">
        <v>1244</v>
      </c>
      <c r="H1819" s="741"/>
    </row>
    <row r="1820" spans="2:8">
      <c r="B1820" s="2" t="s">
        <v>1272</v>
      </c>
      <c r="C1820" s="2">
        <v>183402</v>
      </c>
      <c r="D1820" s="2">
        <v>2017</v>
      </c>
      <c r="E1820" s="715">
        <v>15106</v>
      </c>
      <c r="F1820" s="716">
        <v>5.8</v>
      </c>
      <c r="G1820" s="741" t="s">
        <v>1244</v>
      </c>
      <c r="H1820" s="741"/>
    </row>
    <row r="1821" spans="2:8">
      <c r="B1821" s="2" t="s">
        <v>1272</v>
      </c>
      <c r="C1821" s="2">
        <v>183402</v>
      </c>
      <c r="D1821" s="2">
        <v>2017</v>
      </c>
      <c r="E1821" s="715">
        <v>85298</v>
      </c>
      <c r="F1821" s="716">
        <v>32.700000000000003</v>
      </c>
      <c r="G1821" s="741" t="s">
        <v>1244</v>
      </c>
      <c r="H1821" s="741"/>
    </row>
    <row r="1822" spans="2:8">
      <c r="B1822" s="2" t="s">
        <v>1272</v>
      </c>
      <c r="C1822" s="2">
        <v>174802</v>
      </c>
      <c r="D1822" s="2">
        <v>2017</v>
      </c>
      <c r="E1822" s="715">
        <v>2919</v>
      </c>
      <c r="F1822" s="716">
        <v>0</v>
      </c>
      <c r="G1822" s="741" t="s">
        <v>1244</v>
      </c>
      <c r="H1822" s="741"/>
    </row>
    <row r="1823" spans="2:8">
      <c r="B1823" s="2" t="s">
        <v>1272</v>
      </c>
      <c r="C1823" s="2">
        <v>174802</v>
      </c>
      <c r="D1823" s="2">
        <v>2017</v>
      </c>
      <c r="E1823" s="715">
        <v>2985.4079999999999</v>
      </c>
      <c r="F1823" s="716">
        <v>0.34079999999999999</v>
      </c>
      <c r="G1823" s="741" t="s">
        <v>1244</v>
      </c>
      <c r="H1823" s="741"/>
    </row>
    <row r="1824" spans="2:8">
      <c r="B1824" s="2" t="s">
        <v>1272</v>
      </c>
      <c r="C1824" s="2">
        <v>174802</v>
      </c>
      <c r="D1824" s="2">
        <v>2017</v>
      </c>
      <c r="E1824" s="715">
        <v>14517.632</v>
      </c>
      <c r="F1824" s="716">
        <v>3.7120000000000002</v>
      </c>
      <c r="G1824" s="741" t="s">
        <v>1244</v>
      </c>
      <c r="H1824" s="741"/>
    </row>
    <row r="1825" spans="2:8">
      <c r="B1825" s="2" t="s">
        <v>1272</v>
      </c>
      <c r="C1825" s="2">
        <v>174802</v>
      </c>
      <c r="D1825" s="2">
        <v>2017</v>
      </c>
      <c r="E1825" s="715">
        <v>3732</v>
      </c>
      <c r="F1825" s="716">
        <v>0</v>
      </c>
      <c r="G1825" s="741" t="s">
        <v>1244</v>
      </c>
      <c r="H1825" s="741"/>
    </row>
    <row r="1826" spans="2:8">
      <c r="B1826" s="2" t="s">
        <v>1272</v>
      </c>
      <c r="C1826" s="2">
        <v>174802</v>
      </c>
      <c r="D1826" s="2">
        <v>2017</v>
      </c>
      <c r="E1826" s="715">
        <v>1260</v>
      </c>
      <c r="F1826" s="716">
        <v>0.3</v>
      </c>
      <c r="G1826" s="741" t="s">
        <v>1244</v>
      </c>
      <c r="H1826" s="741"/>
    </row>
    <row r="1827" spans="2:8">
      <c r="B1827" s="2" t="s">
        <v>1272</v>
      </c>
      <c r="C1827" s="2">
        <v>174802</v>
      </c>
      <c r="D1827" s="2">
        <v>2017</v>
      </c>
      <c r="E1827" s="715">
        <v>20341</v>
      </c>
      <c r="F1827" s="716">
        <v>2.4</v>
      </c>
      <c r="G1827" s="741" t="s">
        <v>1244</v>
      </c>
      <c r="H1827" s="741"/>
    </row>
    <row r="1828" spans="2:8">
      <c r="B1828" s="2" t="s">
        <v>1272</v>
      </c>
      <c r="C1828" s="2">
        <v>174802</v>
      </c>
      <c r="D1828" s="2">
        <v>2017</v>
      </c>
      <c r="E1828" s="715">
        <v>18737</v>
      </c>
      <c r="F1828" s="716">
        <v>4.2</v>
      </c>
      <c r="G1828" s="741" t="s">
        <v>1244</v>
      </c>
      <c r="H1828" s="741"/>
    </row>
    <row r="1829" spans="2:8">
      <c r="B1829" s="2" t="s">
        <v>1272</v>
      </c>
      <c r="C1829" s="2">
        <v>189735</v>
      </c>
      <c r="D1829" s="2">
        <v>2017</v>
      </c>
      <c r="E1829" s="715">
        <v>13561</v>
      </c>
      <c r="F1829" s="716">
        <v>0</v>
      </c>
      <c r="G1829" s="741" t="s">
        <v>1244</v>
      </c>
      <c r="H1829" s="741"/>
    </row>
    <row r="1830" spans="2:8">
      <c r="B1830" s="2" t="s">
        <v>1272</v>
      </c>
      <c r="C1830" s="2">
        <v>189735</v>
      </c>
      <c r="D1830" s="2">
        <v>2017</v>
      </c>
      <c r="E1830" s="715">
        <v>12180</v>
      </c>
      <c r="F1830" s="716">
        <v>0</v>
      </c>
      <c r="G1830" s="741" t="s">
        <v>1244</v>
      </c>
      <c r="H1830" s="741"/>
    </row>
    <row r="1831" spans="2:8">
      <c r="B1831" s="2" t="s">
        <v>1272</v>
      </c>
      <c r="C1831" s="2">
        <v>189735</v>
      </c>
      <c r="D1831" s="2">
        <v>2017</v>
      </c>
      <c r="E1831" s="715">
        <v>1097880</v>
      </c>
      <c r="F1831" s="716">
        <v>0</v>
      </c>
      <c r="G1831" s="741" t="s">
        <v>1244</v>
      </c>
      <c r="H1831" s="741"/>
    </row>
    <row r="1832" spans="2:8">
      <c r="B1832" s="2" t="s">
        <v>1272</v>
      </c>
      <c r="C1832" s="2">
        <v>167899</v>
      </c>
      <c r="D1832" s="2">
        <v>2017</v>
      </c>
      <c r="E1832" s="715">
        <v>79857</v>
      </c>
      <c r="F1832" s="716">
        <v>9.1</v>
      </c>
      <c r="G1832" s="741" t="s">
        <v>1243</v>
      </c>
      <c r="H1832" s="741"/>
    </row>
    <row r="1833" spans="2:8">
      <c r="B1833" s="2" t="s">
        <v>1272</v>
      </c>
      <c r="C1833" s="2">
        <v>167900</v>
      </c>
      <c r="D1833" s="2">
        <v>2017</v>
      </c>
      <c r="E1833" s="715">
        <v>97341</v>
      </c>
      <c r="F1833" s="716">
        <v>11.1</v>
      </c>
      <c r="G1833" s="741" t="s">
        <v>1243</v>
      </c>
      <c r="H1833" s="741"/>
    </row>
    <row r="1834" spans="2:8">
      <c r="B1834" s="2" t="s">
        <v>1272</v>
      </c>
      <c r="C1834" s="2">
        <v>167900</v>
      </c>
      <c r="D1834" s="2">
        <v>2017</v>
      </c>
      <c r="E1834" s="715">
        <v>14179.9935</v>
      </c>
      <c r="F1834" s="716">
        <v>2.3370000000000002</v>
      </c>
      <c r="G1834" s="741" t="s">
        <v>1243</v>
      </c>
      <c r="H1834" s="741"/>
    </row>
    <row r="1835" spans="2:8">
      <c r="B1835" s="2" t="s">
        <v>1272</v>
      </c>
      <c r="C1835" s="2">
        <v>167900</v>
      </c>
      <c r="D1835" s="2">
        <v>2017</v>
      </c>
      <c r="E1835" s="715">
        <v>108000</v>
      </c>
      <c r="F1835" s="716">
        <v>12</v>
      </c>
      <c r="G1835" s="741" t="s">
        <v>1243</v>
      </c>
      <c r="H1835" s="741"/>
    </row>
    <row r="1836" spans="2:8">
      <c r="B1836" s="2" t="s">
        <v>1272</v>
      </c>
      <c r="C1836" s="2">
        <v>171419</v>
      </c>
      <c r="D1836" s="2">
        <v>2017</v>
      </c>
      <c r="E1836" s="715">
        <v>2335.1999999999998</v>
      </c>
      <c r="F1836" s="716">
        <v>0</v>
      </c>
      <c r="G1836" s="741" t="s">
        <v>1244</v>
      </c>
      <c r="H1836" s="741"/>
    </row>
    <row r="1837" spans="2:8">
      <c r="B1837" s="2" t="s">
        <v>1272</v>
      </c>
      <c r="C1837" s="2">
        <v>171419</v>
      </c>
      <c r="D1837" s="2">
        <v>2017</v>
      </c>
      <c r="E1837" s="715">
        <v>2825.31</v>
      </c>
      <c r="F1837" s="716">
        <v>0</v>
      </c>
      <c r="G1837" s="741" t="s">
        <v>1244</v>
      </c>
      <c r="H1837" s="741"/>
    </row>
    <row r="1838" spans="2:8">
      <c r="B1838" s="2" t="s">
        <v>1272</v>
      </c>
      <c r="C1838" s="2">
        <v>171419</v>
      </c>
      <c r="D1838" s="2">
        <v>2017</v>
      </c>
      <c r="E1838" s="715">
        <v>13398</v>
      </c>
      <c r="F1838" s="716">
        <v>0</v>
      </c>
      <c r="G1838" s="741" t="s">
        <v>1244</v>
      </c>
      <c r="H1838" s="741"/>
    </row>
    <row r="1839" spans="2:8">
      <c r="B1839" s="2" t="s">
        <v>1272</v>
      </c>
      <c r="C1839" s="2">
        <v>171419</v>
      </c>
      <c r="D1839" s="2">
        <v>2017</v>
      </c>
      <c r="E1839" s="715">
        <v>119.444</v>
      </c>
      <c r="F1839" s="716">
        <v>2.5999999999999999E-2</v>
      </c>
      <c r="G1839" s="741" t="s">
        <v>1244</v>
      </c>
      <c r="H1839" s="741"/>
    </row>
    <row r="1840" spans="2:8">
      <c r="B1840" s="2" t="s">
        <v>1272</v>
      </c>
      <c r="C1840" s="2">
        <v>171419</v>
      </c>
      <c r="D1840" s="2">
        <v>2017</v>
      </c>
      <c r="E1840" s="715">
        <v>5722.0320000000002</v>
      </c>
      <c r="F1840" s="716">
        <v>0.6532</v>
      </c>
      <c r="G1840" s="741" t="s">
        <v>1244</v>
      </c>
      <c r="H1840" s="741"/>
    </row>
    <row r="1841" spans="2:8">
      <c r="B1841" s="2" t="s">
        <v>1272</v>
      </c>
      <c r="C1841" s="2">
        <v>171419</v>
      </c>
      <c r="D1841" s="2">
        <v>2017</v>
      </c>
      <c r="E1841" s="715">
        <v>52371.6</v>
      </c>
      <c r="F1841" s="716">
        <v>11.4</v>
      </c>
      <c r="G1841" s="741" t="s">
        <v>1244</v>
      </c>
      <c r="H1841" s="741"/>
    </row>
    <row r="1842" spans="2:8">
      <c r="B1842" s="2" t="s">
        <v>1272</v>
      </c>
      <c r="C1842" s="2">
        <v>171419</v>
      </c>
      <c r="D1842" s="2">
        <v>2017</v>
      </c>
      <c r="E1842" s="715">
        <v>7100</v>
      </c>
      <c r="F1842" s="716">
        <v>0</v>
      </c>
      <c r="G1842" s="741" t="s">
        <v>1244</v>
      </c>
      <c r="H1842" s="741"/>
    </row>
    <row r="1843" spans="2:8">
      <c r="B1843" s="2" t="s">
        <v>1272</v>
      </c>
      <c r="C1843" s="2">
        <v>171419</v>
      </c>
      <c r="D1843" s="2">
        <v>2017</v>
      </c>
      <c r="E1843" s="715">
        <v>1191</v>
      </c>
      <c r="F1843" s="716">
        <v>0.4</v>
      </c>
      <c r="G1843" s="741" t="s">
        <v>1244</v>
      </c>
      <c r="H1843" s="741"/>
    </row>
    <row r="1844" spans="2:8">
      <c r="B1844" s="2" t="s">
        <v>1272</v>
      </c>
      <c r="C1844" s="2">
        <v>171419</v>
      </c>
      <c r="D1844" s="2">
        <v>2017</v>
      </c>
      <c r="E1844" s="715">
        <v>201243</v>
      </c>
      <c r="F1844" s="716">
        <v>22.9</v>
      </c>
      <c r="G1844" s="741" t="s">
        <v>1244</v>
      </c>
      <c r="H1844" s="741"/>
    </row>
    <row r="1845" spans="2:8">
      <c r="B1845" s="2" t="s">
        <v>1272</v>
      </c>
      <c r="C1845" s="2">
        <v>178640</v>
      </c>
      <c r="D1845" s="2">
        <v>2017</v>
      </c>
      <c r="E1845" s="715">
        <v>6553</v>
      </c>
      <c r="F1845" s="716">
        <v>0</v>
      </c>
      <c r="G1845" s="741" t="s">
        <v>1244</v>
      </c>
      <c r="H1845" s="741"/>
    </row>
    <row r="1846" spans="2:8">
      <c r="B1846" s="2" t="s">
        <v>1272</v>
      </c>
      <c r="C1846" s="2">
        <v>173544</v>
      </c>
      <c r="D1846" s="2">
        <v>2017</v>
      </c>
      <c r="E1846" s="715">
        <v>66107.66</v>
      </c>
      <c r="F1846" s="716">
        <v>14.39</v>
      </c>
      <c r="G1846" s="741" t="s">
        <v>1244</v>
      </c>
      <c r="H1846" s="741"/>
    </row>
    <row r="1847" spans="2:8">
      <c r="B1847" s="2" t="s">
        <v>1272</v>
      </c>
      <c r="C1847" s="2">
        <v>189970</v>
      </c>
      <c r="D1847" s="2">
        <v>2017</v>
      </c>
      <c r="E1847" s="715">
        <v>11753.2896</v>
      </c>
      <c r="F1847" s="716">
        <v>2.5583999999999998</v>
      </c>
      <c r="G1847" s="741" t="s">
        <v>1244</v>
      </c>
      <c r="H1847" s="741"/>
    </row>
    <row r="1848" spans="2:8">
      <c r="B1848" s="2" t="s">
        <v>1272</v>
      </c>
      <c r="C1848" s="2">
        <v>181285</v>
      </c>
      <c r="D1848" s="2">
        <v>2017</v>
      </c>
      <c r="E1848" s="715">
        <v>1194.44</v>
      </c>
      <c r="F1848" s="716">
        <v>0.26</v>
      </c>
      <c r="G1848" s="741" t="s">
        <v>1244</v>
      </c>
      <c r="H1848" s="741"/>
    </row>
    <row r="1849" spans="2:8">
      <c r="B1849" s="2" t="s">
        <v>1272</v>
      </c>
      <c r="C1849" s="2">
        <v>181285</v>
      </c>
      <c r="D1849" s="2">
        <v>2017</v>
      </c>
      <c r="E1849" s="715">
        <v>4299.9840000000004</v>
      </c>
      <c r="F1849" s="716">
        <v>0.93600000000000005</v>
      </c>
      <c r="G1849" s="741" t="s">
        <v>1244</v>
      </c>
      <c r="H1849" s="741"/>
    </row>
    <row r="1850" spans="2:8">
      <c r="B1850" s="2" t="s">
        <v>1272</v>
      </c>
      <c r="C1850" s="2">
        <v>181285</v>
      </c>
      <c r="D1850" s="2">
        <v>2017</v>
      </c>
      <c r="E1850" s="715">
        <v>15479.9424</v>
      </c>
      <c r="F1850" s="716">
        <v>3.3696000000000002</v>
      </c>
      <c r="G1850" s="741" t="s">
        <v>1244</v>
      </c>
      <c r="H1850" s="741"/>
    </row>
    <row r="1851" spans="2:8">
      <c r="B1851" s="2" t="s">
        <v>1272</v>
      </c>
      <c r="C1851" s="2">
        <v>183249</v>
      </c>
      <c r="D1851" s="2">
        <v>2017</v>
      </c>
      <c r="E1851" s="715">
        <v>273</v>
      </c>
      <c r="F1851" s="716">
        <v>0</v>
      </c>
      <c r="G1851" s="741" t="s">
        <v>1244</v>
      </c>
      <c r="H1851" s="741"/>
    </row>
    <row r="1852" spans="2:8">
      <c r="B1852" s="2" t="s">
        <v>1272</v>
      </c>
      <c r="C1852" s="2">
        <v>183249</v>
      </c>
      <c r="D1852" s="2">
        <v>2017</v>
      </c>
      <c r="E1852" s="715">
        <v>840</v>
      </c>
      <c r="F1852" s="716">
        <v>0</v>
      </c>
      <c r="G1852" s="741" t="s">
        <v>1244</v>
      </c>
      <c r="H1852" s="741"/>
    </row>
    <row r="1853" spans="2:8">
      <c r="B1853" s="2" t="s">
        <v>1272</v>
      </c>
      <c r="C1853" s="2">
        <v>183249</v>
      </c>
      <c r="D1853" s="2">
        <v>2017</v>
      </c>
      <c r="E1853" s="715">
        <v>3502.8</v>
      </c>
      <c r="F1853" s="716">
        <v>0</v>
      </c>
      <c r="G1853" s="741" t="s">
        <v>1244</v>
      </c>
      <c r="H1853" s="741"/>
    </row>
    <row r="1854" spans="2:8">
      <c r="B1854" s="2" t="s">
        <v>1272</v>
      </c>
      <c r="C1854" s="2">
        <v>183249</v>
      </c>
      <c r="D1854" s="2">
        <v>2017</v>
      </c>
      <c r="E1854" s="715">
        <v>2335.1999999999998</v>
      </c>
      <c r="F1854" s="716">
        <v>0</v>
      </c>
      <c r="G1854" s="741" t="s">
        <v>1244</v>
      </c>
      <c r="H1854" s="741"/>
    </row>
    <row r="1855" spans="2:8">
      <c r="B1855" s="2" t="s">
        <v>1272</v>
      </c>
      <c r="C1855" s="2">
        <v>183249</v>
      </c>
      <c r="D1855" s="2">
        <v>2017</v>
      </c>
      <c r="E1855" s="715">
        <v>546</v>
      </c>
      <c r="F1855" s="716">
        <v>0</v>
      </c>
      <c r="G1855" s="741" t="s">
        <v>1244</v>
      </c>
      <c r="H1855" s="741"/>
    </row>
    <row r="1856" spans="2:8">
      <c r="B1856" s="2" t="s">
        <v>1272</v>
      </c>
      <c r="C1856" s="2">
        <v>183249</v>
      </c>
      <c r="D1856" s="2">
        <v>2017</v>
      </c>
      <c r="E1856" s="715">
        <v>840</v>
      </c>
      <c r="F1856" s="716">
        <v>0</v>
      </c>
      <c r="G1856" s="741" t="s">
        <v>1244</v>
      </c>
      <c r="H1856" s="741"/>
    </row>
    <row r="1857" spans="2:8">
      <c r="B1857" s="2" t="s">
        <v>1272</v>
      </c>
      <c r="C1857" s="2">
        <v>183249</v>
      </c>
      <c r="D1857" s="2">
        <v>2017</v>
      </c>
      <c r="E1857" s="715">
        <v>2919</v>
      </c>
      <c r="F1857" s="716">
        <v>0</v>
      </c>
      <c r="G1857" s="741" t="s">
        <v>1244</v>
      </c>
      <c r="H1857" s="741"/>
    </row>
    <row r="1858" spans="2:8">
      <c r="B1858" s="2" t="s">
        <v>1272</v>
      </c>
      <c r="C1858" s="2">
        <v>143340</v>
      </c>
      <c r="D1858" s="2">
        <v>2017</v>
      </c>
      <c r="E1858" s="715">
        <v>196754</v>
      </c>
      <c r="F1858" s="716">
        <v>44.7</v>
      </c>
      <c r="G1858" s="741" t="s">
        <v>1244</v>
      </c>
      <c r="H1858" s="741"/>
    </row>
    <row r="1859" spans="2:8">
      <c r="B1859" s="2" t="s">
        <v>1272</v>
      </c>
      <c r="C1859" s="2">
        <v>177049</v>
      </c>
      <c r="D1859" s="2">
        <v>2017</v>
      </c>
      <c r="E1859" s="715">
        <v>51780</v>
      </c>
      <c r="F1859" s="716">
        <v>13.4</v>
      </c>
      <c r="G1859" s="741" t="s">
        <v>1243</v>
      </c>
      <c r="H1859" s="741"/>
    </row>
    <row r="1860" spans="2:8">
      <c r="B1860" s="2" t="s">
        <v>1272</v>
      </c>
      <c r="C1860" s="2">
        <v>186749</v>
      </c>
      <c r="D1860" s="2">
        <v>2017</v>
      </c>
      <c r="E1860" s="715">
        <v>32893.040000000001</v>
      </c>
      <c r="F1860" s="716">
        <v>7.16</v>
      </c>
      <c r="G1860" s="741" t="s">
        <v>1244</v>
      </c>
      <c r="H1860" s="741"/>
    </row>
    <row r="1861" spans="2:8">
      <c r="B1861" s="2" t="s">
        <v>1272</v>
      </c>
      <c r="C1861" s="2">
        <v>167771</v>
      </c>
      <c r="D1861" s="2">
        <v>2017</v>
      </c>
      <c r="E1861" s="715">
        <v>8528</v>
      </c>
      <c r="F1861" s="716">
        <v>1.6</v>
      </c>
      <c r="G1861" s="741" t="s">
        <v>1243</v>
      </c>
      <c r="H1861" s="741"/>
    </row>
    <row r="1862" spans="2:8">
      <c r="B1862" s="2" t="s">
        <v>1272</v>
      </c>
      <c r="C1862" s="2">
        <v>185136</v>
      </c>
      <c r="D1862" s="2">
        <v>2017</v>
      </c>
      <c r="E1862" s="715">
        <v>55062</v>
      </c>
      <c r="F1862" s="716">
        <v>0</v>
      </c>
      <c r="G1862" s="741" t="s">
        <v>1244</v>
      </c>
      <c r="H1862" s="741"/>
    </row>
    <row r="1863" spans="2:8">
      <c r="B1863" s="2" t="s">
        <v>1272</v>
      </c>
      <c r="C1863" s="2">
        <v>185136</v>
      </c>
      <c r="D1863" s="2">
        <v>2017</v>
      </c>
      <c r="E1863" s="715">
        <v>180894</v>
      </c>
      <c r="F1863" s="716">
        <v>0</v>
      </c>
      <c r="G1863" s="741" t="s">
        <v>1244</v>
      </c>
      <c r="H1863" s="741"/>
    </row>
    <row r="1864" spans="2:8">
      <c r="B1864" s="2" t="s">
        <v>1272</v>
      </c>
      <c r="C1864" s="2">
        <v>181701</v>
      </c>
      <c r="D1864" s="2">
        <v>2017</v>
      </c>
      <c r="E1864" s="715">
        <v>84.48</v>
      </c>
      <c r="F1864" s="716">
        <v>2.1600000000000001E-2</v>
      </c>
      <c r="G1864" s="741" t="s">
        <v>1243</v>
      </c>
      <c r="H1864" s="741"/>
    </row>
    <row r="1865" spans="2:8">
      <c r="B1865" s="2" t="s">
        <v>1272</v>
      </c>
      <c r="C1865" s="2">
        <v>181701</v>
      </c>
      <c r="D1865" s="2">
        <v>2017</v>
      </c>
      <c r="E1865" s="715">
        <v>573.33119999999997</v>
      </c>
      <c r="F1865" s="716">
        <v>0.12479999999999999</v>
      </c>
      <c r="G1865" s="741" t="s">
        <v>1243</v>
      </c>
      <c r="H1865" s="741"/>
    </row>
    <row r="1866" spans="2:8">
      <c r="B1866" s="2" t="s">
        <v>1272</v>
      </c>
      <c r="C1866" s="2">
        <v>181701</v>
      </c>
      <c r="D1866" s="2">
        <v>2017</v>
      </c>
      <c r="E1866" s="715">
        <v>859.99680000000001</v>
      </c>
      <c r="F1866" s="716">
        <v>0.18720000000000001</v>
      </c>
      <c r="G1866" s="741" t="s">
        <v>1243</v>
      </c>
      <c r="H1866" s="741"/>
    </row>
    <row r="1867" spans="2:8">
      <c r="B1867" s="2" t="s">
        <v>1272</v>
      </c>
      <c r="C1867" s="2">
        <v>169392</v>
      </c>
      <c r="D1867" s="2">
        <v>2017</v>
      </c>
      <c r="E1867" s="715">
        <v>2865</v>
      </c>
      <c r="F1867" s="716">
        <v>10</v>
      </c>
      <c r="G1867" s="741" t="s">
        <v>1244</v>
      </c>
      <c r="H1867" s="741"/>
    </row>
    <row r="1868" spans="2:8">
      <c r="B1868" s="2" t="s">
        <v>1272</v>
      </c>
      <c r="C1868" s="2">
        <v>156392</v>
      </c>
      <c r="D1868" s="2">
        <v>2017</v>
      </c>
      <c r="E1868" s="715">
        <v>94093</v>
      </c>
      <c r="F1868" s="716">
        <v>0</v>
      </c>
      <c r="G1868" s="741" t="s">
        <v>1244</v>
      </c>
      <c r="H1868" s="741"/>
    </row>
    <row r="1869" spans="2:8">
      <c r="B1869" s="2" t="s">
        <v>1272</v>
      </c>
      <c r="C1869" s="2">
        <v>171745</v>
      </c>
      <c r="D1869" s="2">
        <v>2017</v>
      </c>
      <c r="E1869" s="715">
        <v>40216</v>
      </c>
      <c r="F1869" s="716">
        <v>0</v>
      </c>
      <c r="G1869" s="741" t="s">
        <v>1243</v>
      </c>
      <c r="H1869" s="741"/>
    </row>
    <row r="1870" spans="2:8">
      <c r="B1870" s="2" t="s">
        <v>1272</v>
      </c>
      <c r="C1870" s="2">
        <v>171745</v>
      </c>
      <c r="D1870" s="2">
        <v>2017</v>
      </c>
      <c r="E1870" s="715">
        <v>7429</v>
      </c>
      <c r="F1870" s="716">
        <v>1.3</v>
      </c>
      <c r="G1870" s="741" t="s">
        <v>1243</v>
      </c>
      <c r="H1870" s="741"/>
    </row>
    <row r="1871" spans="2:8">
      <c r="B1871" s="2" t="s">
        <v>1272</v>
      </c>
      <c r="C1871" s="2">
        <v>180468</v>
      </c>
      <c r="D1871" s="2">
        <v>2017</v>
      </c>
      <c r="E1871" s="715">
        <v>5226</v>
      </c>
      <c r="F1871" s="716">
        <v>0</v>
      </c>
      <c r="G1871" s="741" t="s">
        <v>1244</v>
      </c>
      <c r="H1871" s="741"/>
    </row>
    <row r="1872" spans="2:8">
      <c r="B1872" s="2" t="s">
        <v>1272</v>
      </c>
      <c r="C1872" s="2">
        <v>180468</v>
      </c>
      <c r="D1872" s="2">
        <v>2017</v>
      </c>
      <c r="E1872" s="715">
        <v>1071</v>
      </c>
      <c r="F1872" s="716">
        <v>0.2</v>
      </c>
      <c r="G1872" s="741" t="s">
        <v>1244</v>
      </c>
      <c r="H1872" s="741"/>
    </row>
    <row r="1873" spans="2:8">
      <c r="B1873" s="2" t="s">
        <v>1272</v>
      </c>
      <c r="C1873" s="2">
        <v>180468</v>
      </c>
      <c r="D1873" s="2">
        <v>2017</v>
      </c>
      <c r="E1873" s="715">
        <v>9785</v>
      </c>
      <c r="F1873" s="716">
        <v>1.1000000000000001</v>
      </c>
      <c r="G1873" s="741" t="s">
        <v>1244</v>
      </c>
      <c r="H1873" s="741"/>
    </row>
    <row r="1874" spans="2:8">
      <c r="B1874" s="2" t="s">
        <v>1272</v>
      </c>
      <c r="C1874" s="2">
        <v>180468</v>
      </c>
      <c r="D1874" s="2">
        <v>2017</v>
      </c>
      <c r="E1874" s="715">
        <v>840</v>
      </c>
      <c r="F1874" s="716">
        <v>0</v>
      </c>
      <c r="G1874" s="741" t="s">
        <v>1244</v>
      </c>
      <c r="H1874" s="741"/>
    </row>
    <row r="1875" spans="2:8">
      <c r="B1875" s="2" t="s">
        <v>1272</v>
      </c>
      <c r="C1875" s="2">
        <v>180468</v>
      </c>
      <c r="D1875" s="2">
        <v>2017</v>
      </c>
      <c r="E1875" s="715">
        <v>416.78</v>
      </c>
      <c r="F1875" s="716">
        <v>0.1066</v>
      </c>
      <c r="G1875" s="741" t="s">
        <v>1244</v>
      </c>
      <c r="H1875" s="741"/>
    </row>
    <row r="1876" spans="2:8">
      <c r="B1876" s="2" t="s">
        <v>1272</v>
      </c>
      <c r="C1876" s="2">
        <v>180468</v>
      </c>
      <c r="D1876" s="2">
        <v>2017</v>
      </c>
      <c r="E1876" s="715">
        <v>23659.1</v>
      </c>
      <c r="F1876" s="716">
        <v>5.15</v>
      </c>
      <c r="G1876" s="741" t="s">
        <v>1244</v>
      </c>
      <c r="H1876" s="741"/>
    </row>
    <row r="1877" spans="2:8">
      <c r="B1877" s="2" t="s">
        <v>1272</v>
      </c>
      <c r="C1877" s="2">
        <v>180489</v>
      </c>
      <c r="D1877" s="2">
        <v>2017</v>
      </c>
      <c r="E1877" s="715">
        <v>1438</v>
      </c>
      <c r="F1877" s="716">
        <v>0</v>
      </c>
      <c r="G1877" s="741" t="s">
        <v>1244</v>
      </c>
      <c r="H1877" s="741"/>
    </row>
    <row r="1878" spans="2:8">
      <c r="B1878" s="2" t="s">
        <v>1272</v>
      </c>
      <c r="C1878" s="2">
        <v>180489</v>
      </c>
      <c r="D1878" s="2">
        <v>2017</v>
      </c>
      <c r="E1878" s="715">
        <v>5226</v>
      </c>
      <c r="F1878" s="716">
        <v>0</v>
      </c>
      <c r="G1878" s="741" t="s">
        <v>1244</v>
      </c>
      <c r="H1878" s="741"/>
    </row>
    <row r="1879" spans="2:8">
      <c r="B1879" s="2" t="s">
        <v>1272</v>
      </c>
      <c r="C1879" s="2">
        <v>180489</v>
      </c>
      <c r="D1879" s="2">
        <v>2017</v>
      </c>
      <c r="E1879" s="715">
        <v>1334</v>
      </c>
      <c r="F1879" s="716">
        <v>0.4</v>
      </c>
      <c r="G1879" s="741" t="s">
        <v>1244</v>
      </c>
      <c r="H1879" s="741"/>
    </row>
    <row r="1880" spans="2:8">
      <c r="B1880" s="2" t="s">
        <v>1272</v>
      </c>
      <c r="C1880" s="2">
        <v>180489</v>
      </c>
      <c r="D1880" s="2">
        <v>2017</v>
      </c>
      <c r="E1880" s="715">
        <v>14165</v>
      </c>
      <c r="F1880" s="716">
        <v>1.7</v>
      </c>
      <c r="G1880" s="741" t="s">
        <v>1244</v>
      </c>
      <c r="H1880" s="741"/>
    </row>
    <row r="1881" spans="2:8">
      <c r="B1881" s="2" t="s">
        <v>1272</v>
      </c>
      <c r="C1881" s="2">
        <v>180489</v>
      </c>
      <c r="D1881" s="2">
        <v>2017</v>
      </c>
      <c r="E1881" s="715">
        <v>7963</v>
      </c>
      <c r="F1881" s="716">
        <v>1.8</v>
      </c>
      <c r="G1881" s="741" t="s">
        <v>1244</v>
      </c>
      <c r="H1881" s="741"/>
    </row>
    <row r="1882" spans="2:8">
      <c r="B1882" s="2" t="s">
        <v>1272</v>
      </c>
      <c r="C1882" s="2">
        <v>180489</v>
      </c>
      <c r="D1882" s="2">
        <v>2017</v>
      </c>
      <c r="E1882" s="715">
        <v>840</v>
      </c>
      <c r="F1882" s="716">
        <v>0</v>
      </c>
      <c r="G1882" s="741" t="s">
        <v>1244</v>
      </c>
      <c r="H1882" s="741"/>
    </row>
    <row r="1883" spans="2:8">
      <c r="B1883" s="2" t="s">
        <v>1272</v>
      </c>
      <c r="C1883" s="2">
        <v>180489</v>
      </c>
      <c r="D1883" s="2">
        <v>2017</v>
      </c>
      <c r="E1883" s="715">
        <v>718.08</v>
      </c>
      <c r="F1883" s="716">
        <v>0.18360000000000001</v>
      </c>
      <c r="G1883" s="741" t="s">
        <v>1244</v>
      </c>
      <c r="H1883" s="741"/>
    </row>
    <row r="1884" spans="2:8">
      <c r="B1884" s="2" t="s">
        <v>1272</v>
      </c>
      <c r="C1884" s="2">
        <v>180489</v>
      </c>
      <c r="D1884" s="2">
        <v>2017</v>
      </c>
      <c r="E1884" s="715">
        <v>25956.1</v>
      </c>
      <c r="F1884" s="716">
        <v>5.65</v>
      </c>
      <c r="G1884" s="741" t="s">
        <v>1244</v>
      </c>
      <c r="H1884" s="741"/>
    </row>
    <row r="1885" spans="2:8">
      <c r="B1885" s="2" t="s">
        <v>1272</v>
      </c>
      <c r="C1885" s="2">
        <v>183642</v>
      </c>
      <c r="D1885" s="2">
        <v>2017</v>
      </c>
      <c r="E1885" s="715">
        <v>165981.22</v>
      </c>
      <c r="F1885" s="716">
        <v>36.130000000000003</v>
      </c>
      <c r="G1885" s="741" t="s">
        <v>1244</v>
      </c>
      <c r="H1885" s="741"/>
    </row>
    <row r="1886" spans="2:8">
      <c r="B1886" s="2" t="s">
        <v>1272</v>
      </c>
      <c r="C1886" s="2">
        <v>177830</v>
      </c>
      <c r="D1886" s="2">
        <v>2017</v>
      </c>
      <c r="E1886" s="715">
        <v>8912.36</v>
      </c>
      <c r="F1886" s="716">
        <v>1.94</v>
      </c>
      <c r="G1886" s="741" t="s">
        <v>1243</v>
      </c>
      <c r="H1886" s="741"/>
    </row>
    <row r="1887" spans="2:8">
      <c r="B1887" s="2" t="s">
        <v>1272</v>
      </c>
      <c r="C1887" s="2">
        <v>190823</v>
      </c>
      <c r="D1887" s="2">
        <v>2017</v>
      </c>
      <c r="E1887" s="715">
        <v>3305</v>
      </c>
      <c r="F1887" s="716">
        <v>8.6999999999999993</v>
      </c>
      <c r="G1887" s="741" t="s">
        <v>1244</v>
      </c>
      <c r="H1887" s="741"/>
    </row>
    <row r="1888" spans="2:8">
      <c r="B1888" s="2" t="s">
        <v>1272</v>
      </c>
      <c r="C1888" s="2">
        <v>191869</v>
      </c>
      <c r="D1888" s="2">
        <v>2017</v>
      </c>
      <c r="E1888" s="715">
        <v>33444</v>
      </c>
      <c r="F1888" s="716">
        <v>0</v>
      </c>
      <c r="G1888" s="741" t="s">
        <v>1244</v>
      </c>
      <c r="H1888" s="741"/>
    </row>
    <row r="1889" spans="2:8">
      <c r="B1889" s="2" t="s">
        <v>1272</v>
      </c>
      <c r="C1889" s="2">
        <v>191869</v>
      </c>
      <c r="D1889" s="2">
        <v>2017</v>
      </c>
      <c r="E1889" s="715">
        <v>36582</v>
      </c>
      <c r="F1889" s="716">
        <v>5.5</v>
      </c>
      <c r="G1889" s="741" t="s">
        <v>1244</v>
      </c>
      <c r="H1889" s="741"/>
    </row>
    <row r="1890" spans="2:8">
      <c r="B1890" s="2" t="s">
        <v>1272</v>
      </c>
      <c r="C1890" s="2">
        <v>179605</v>
      </c>
      <c r="D1890" s="2">
        <v>2017</v>
      </c>
      <c r="E1890" s="715">
        <v>3583.32</v>
      </c>
      <c r="F1890" s="716">
        <v>0.78</v>
      </c>
      <c r="G1890" s="741" t="s">
        <v>1244</v>
      </c>
      <c r="H1890" s="741"/>
    </row>
    <row r="1891" spans="2:8">
      <c r="B1891" s="2" t="s">
        <v>1272</v>
      </c>
      <c r="C1891" s="2">
        <v>178812</v>
      </c>
      <c r="D1891" s="2">
        <v>2017</v>
      </c>
      <c r="E1891" s="715">
        <v>429.9984</v>
      </c>
      <c r="F1891" s="716">
        <v>9.3600000000000003E-2</v>
      </c>
      <c r="G1891" s="741" t="s">
        <v>1243</v>
      </c>
      <c r="H1891" s="741"/>
    </row>
    <row r="1892" spans="2:8">
      <c r="B1892" s="2" t="s">
        <v>1272</v>
      </c>
      <c r="C1892" s="2">
        <v>178812</v>
      </c>
      <c r="D1892" s="2">
        <v>2017</v>
      </c>
      <c r="E1892" s="715">
        <v>859.99680000000001</v>
      </c>
      <c r="F1892" s="716">
        <v>0.18720000000000001</v>
      </c>
      <c r="G1892" s="741" t="s">
        <v>1243</v>
      </c>
      <c r="H1892" s="741"/>
    </row>
    <row r="1893" spans="2:8">
      <c r="B1893" s="2" t="s">
        <v>1272</v>
      </c>
      <c r="C1893" s="2">
        <v>178812</v>
      </c>
      <c r="D1893" s="2">
        <v>2017</v>
      </c>
      <c r="E1893" s="715">
        <v>1871.5956000000001</v>
      </c>
      <c r="F1893" s="716">
        <v>0.40739999999999998</v>
      </c>
      <c r="G1893" s="741" t="s">
        <v>1243</v>
      </c>
      <c r="H1893" s="741"/>
    </row>
    <row r="1894" spans="2:8">
      <c r="B1894" s="2" t="s">
        <v>1272</v>
      </c>
      <c r="C1894" s="2">
        <v>178812</v>
      </c>
      <c r="D1894" s="2">
        <v>2017</v>
      </c>
      <c r="E1894" s="715">
        <v>2297</v>
      </c>
      <c r="F1894" s="716">
        <v>0.5</v>
      </c>
      <c r="G1894" s="741" t="s">
        <v>1243</v>
      </c>
      <c r="H1894" s="741"/>
    </row>
    <row r="1895" spans="2:8">
      <c r="B1895" s="2" t="s">
        <v>1272</v>
      </c>
      <c r="C1895" s="2">
        <v>133516</v>
      </c>
      <c r="D1895" s="2">
        <v>2017</v>
      </c>
      <c r="E1895" s="715">
        <v>98262</v>
      </c>
      <c r="F1895" s="716">
        <v>37.08</v>
      </c>
      <c r="G1895" s="741" t="s">
        <v>1244</v>
      </c>
      <c r="H1895" s="741"/>
    </row>
    <row r="1896" spans="2:8">
      <c r="B1896" s="2" t="s">
        <v>1272</v>
      </c>
      <c r="C1896" s="2">
        <v>179651</v>
      </c>
      <c r="D1896" s="2">
        <v>2017</v>
      </c>
      <c r="E1896" s="715">
        <v>616</v>
      </c>
      <c r="F1896" s="716">
        <v>0.2</v>
      </c>
      <c r="G1896" s="741" t="s">
        <v>1243</v>
      </c>
      <c r="H1896" s="741"/>
    </row>
    <row r="1897" spans="2:8">
      <c r="B1897" s="2" t="s">
        <v>1272</v>
      </c>
      <c r="C1897" s="2">
        <v>179651</v>
      </c>
      <c r="D1897" s="2">
        <v>2017</v>
      </c>
      <c r="E1897" s="715">
        <v>10147.799999999999</v>
      </c>
      <c r="F1897" s="716">
        <v>2.5758999999999999</v>
      </c>
      <c r="G1897" s="741" t="s">
        <v>1243</v>
      </c>
      <c r="H1897" s="741"/>
    </row>
    <row r="1898" spans="2:8">
      <c r="B1898" s="2" t="s">
        <v>1272</v>
      </c>
      <c r="C1898" s="2">
        <v>183050</v>
      </c>
      <c r="D1898" s="2">
        <v>2017</v>
      </c>
      <c r="E1898" s="715">
        <v>2149.9920000000002</v>
      </c>
      <c r="F1898" s="716">
        <v>0.46800000000000003</v>
      </c>
      <c r="G1898" s="741" t="s">
        <v>1243</v>
      </c>
      <c r="H1898" s="741"/>
    </row>
    <row r="1899" spans="2:8">
      <c r="B1899" s="2" t="s">
        <v>1272</v>
      </c>
      <c r="C1899" s="2">
        <v>183050</v>
      </c>
      <c r="D1899" s="2">
        <v>2017</v>
      </c>
      <c r="E1899" s="715">
        <v>14340</v>
      </c>
      <c r="F1899" s="716">
        <v>4.4000000000000004</v>
      </c>
      <c r="G1899" s="741" t="s">
        <v>1243</v>
      </c>
      <c r="H1899" s="741"/>
    </row>
    <row r="1900" spans="2:8">
      <c r="B1900" s="2" t="s">
        <v>1272</v>
      </c>
      <c r="C1900" s="2">
        <v>185328</v>
      </c>
      <c r="D1900" s="2">
        <v>2017</v>
      </c>
      <c r="E1900" s="715">
        <v>1638</v>
      </c>
      <c r="F1900" s="716">
        <v>0</v>
      </c>
      <c r="G1900" s="741" t="s">
        <v>1244</v>
      </c>
      <c r="H1900" s="741"/>
    </row>
    <row r="1901" spans="2:8">
      <c r="B1901" s="2" t="s">
        <v>1272</v>
      </c>
      <c r="C1901" s="2">
        <v>196776</v>
      </c>
      <c r="D1901" s="2">
        <v>2017</v>
      </c>
      <c r="E1901" s="715">
        <v>26880</v>
      </c>
      <c r="F1901" s="716">
        <v>0</v>
      </c>
      <c r="G1901" s="741" t="s">
        <v>1244</v>
      </c>
      <c r="H1901" s="741"/>
    </row>
    <row r="1902" spans="2:8">
      <c r="B1902" s="2" t="s">
        <v>1272</v>
      </c>
      <c r="C1902" s="2">
        <v>156880</v>
      </c>
      <c r="D1902" s="2">
        <v>2017</v>
      </c>
      <c r="E1902" s="715">
        <v>0</v>
      </c>
      <c r="F1902" s="716">
        <v>0</v>
      </c>
      <c r="G1902" s="741" t="e">
        <v>#N/A</v>
      </c>
      <c r="H1902" s="741"/>
    </row>
    <row r="1903" spans="2:8">
      <c r="B1903" s="2" t="s">
        <v>1272</v>
      </c>
      <c r="C1903" s="2">
        <v>156880</v>
      </c>
      <c r="D1903" s="2">
        <v>2017</v>
      </c>
      <c r="E1903" s="715">
        <v>254562</v>
      </c>
      <c r="F1903" s="716">
        <v>0</v>
      </c>
      <c r="G1903" s="741" t="e">
        <v>#N/A</v>
      </c>
      <c r="H1903" s="741"/>
    </row>
    <row r="1904" spans="2:8">
      <c r="B1904" s="2" t="s">
        <v>1272</v>
      </c>
      <c r="C1904" s="2">
        <v>156880</v>
      </c>
      <c r="D1904" s="2">
        <v>2017</v>
      </c>
      <c r="E1904" s="715">
        <v>1091160</v>
      </c>
      <c r="F1904" s="716">
        <v>0</v>
      </c>
      <c r="G1904" s="741" t="e">
        <v>#N/A</v>
      </c>
      <c r="H1904" s="741"/>
    </row>
    <row r="1905" spans="2:8">
      <c r="B1905" s="2" t="s">
        <v>1272</v>
      </c>
      <c r="C1905" s="2">
        <v>156880</v>
      </c>
      <c r="D1905" s="2">
        <v>2017</v>
      </c>
      <c r="E1905" s="715">
        <v>1223480</v>
      </c>
      <c r="F1905" s="716">
        <v>0</v>
      </c>
      <c r="G1905" s="741" t="e">
        <v>#N/A</v>
      </c>
      <c r="H1905" s="741"/>
    </row>
    <row r="1906" spans="2:8">
      <c r="B1906" s="2" t="s">
        <v>1272</v>
      </c>
      <c r="C1906" s="2">
        <v>182796</v>
      </c>
      <c r="D1906" s="2">
        <v>2017</v>
      </c>
      <c r="E1906" s="715">
        <v>154</v>
      </c>
      <c r="F1906" s="716">
        <v>0.1</v>
      </c>
      <c r="G1906" s="741" t="s">
        <v>936</v>
      </c>
      <c r="H1906" s="741"/>
    </row>
    <row r="1907" spans="2:8">
      <c r="B1907" s="2" t="s">
        <v>1272</v>
      </c>
      <c r="C1907" s="2">
        <v>182796</v>
      </c>
      <c r="D1907" s="2">
        <v>2017</v>
      </c>
      <c r="E1907" s="715">
        <v>0</v>
      </c>
      <c r="F1907" s="716">
        <v>0</v>
      </c>
      <c r="G1907" s="741" t="s">
        <v>936</v>
      </c>
      <c r="H1907" s="741"/>
    </row>
    <row r="1908" spans="2:8">
      <c r="B1908" s="2" t="s">
        <v>1272</v>
      </c>
      <c r="C1908" s="2">
        <v>182796</v>
      </c>
      <c r="D1908" s="2">
        <v>2017</v>
      </c>
      <c r="E1908" s="715">
        <v>4134.6000000000004</v>
      </c>
      <c r="F1908" s="716">
        <v>0.9</v>
      </c>
      <c r="G1908" s="741" t="s">
        <v>936</v>
      </c>
      <c r="H1908" s="741"/>
    </row>
    <row r="1909" spans="2:8">
      <c r="B1909" s="2" t="s">
        <v>1272</v>
      </c>
      <c r="C1909" s="2">
        <v>178167</v>
      </c>
      <c r="D1909" s="2">
        <v>2017</v>
      </c>
      <c r="E1909" s="715">
        <v>3040</v>
      </c>
      <c r="F1909" s="716">
        <v>0.6</v>
      </c>
      <c r="G1909" s="741" t="s">
        <v>1243</v>
      </c>
      <c r="H1909" s="741"/>
    </row>
    <row r="1910" spans="2:8">
      <c r="B1910" s="2" t="s">
        <v>1272</v>
      </c>
      <c r="C1910" s="2">
        <v>173609</v>
      </c>
      <c r="D1910" s="2">
        <v>2017</v>
      </c>
      <c r="E1910" s="715">
        <v>130141</v>
      </c>
      <c r="F1910" s="716">
        <v>23.8</v>
      </c>
      <c r="G1910" s="741" t="s">
        <v>1245</v>
      </c>
      <c r="H1910" s="741"/>
    </row>
    <row r="1911" spans="2:8">
      <c r="B1911" s="2" t="s">
        <v>1272</v>
      </c>
      <c r="C1911" s="2">
        <v>177977</v>
      </c>
      <c r="D1911" s="2">
        <v>2017</v>
      </c>
      <c r="E1911" s="715">
        <v>3858.96</v>
      </c>
      <c r="F1911" s="716">
        <v>0.84</v>
      </c>
      <c r="G1911" s="741" t="s">
        <v>1244</v>
      </c>
      <c r="H1911" s="741"/>
    </row>
    <row r="1912" spans="2:8">
      <c r="B1912" s="2" t="s">
        <v>1272</v>
      </c>
      <c r="C1912" s="2">
        <v>177977</v>
      </c>
      <c r="D1912" s="2">
        <v>2017</v>
      </c>
      <c r="E1912" s="715">
        <v>38911.18</v>
      </c>
      <c r="F1912" s="716">
        <v>8.4700000000000006</v>
      </c>
      <c r="G1912" s="741" t="s">
        <v>1244</v>
      </c>
      <c r="H1912" s="741"/>
    </row>
    <row r="1913" spans="2:8">
      <c r="B1913" s="2" t="s">
        <v>1272</v>
      </c>
      <c r="C1913" s="2">
        <v>184132</v>
      </c>
      <c r="D1913" s="2">
        <v>2017</v>
      </c>
      <c r="E1913" s="715">
        <v>18152.667000000001</v>
      </c>
      <c r="F1913" s="716">
        <v>0</v>
      </c>
      <c r="G1913" s="741" t="s">
        <v>1244</v>
      </c>
      <c r="H1913" s="741"/>
    </row>
    <row r="1914" spans="2:8">
      <c r="B1914" s="2" t="s">
        <v>1272</v>
      </c>
      <c r="C1914" s="2">
        <v>179128</v>
      </c>
      <c r="D1914" s="2">
        <v>2017</v>
      </c>
      <c r="E1914" s="715">
        <v>5254.2</v>
      </c>
      <c r="F1914" s="716">
        <v>0</v>
      </c>
      <c r="G1914" s="741" t="s">
        <v>1244</v>
      </c>
      <c r="H1914" s="741"/>
    </row>
    <row r="1915" spans="2:8">
      <c r="B1915" s="2" t="s">
        <v>1272</v>
      </c>
      <c r="C1915" s="2">
        <v>179128</v>
      </c>
      <c r="D1915" s="2">
        <v>2017</v>
      </c>
      <c r="E1915" s="715">
        <v>21146</v>
      </c>
      <c r="F1915" s="716">
        <v>5</v>
      </c>
      <c r="G1915" s="741" t="s">
        <v>1244</v>
      </c>
      <c r="H1915" s="741"/>
    </row>
    <row r="1916" spans="2:8">
      <c r="B1916" s="2" t="s">
        <v>1272</v>
      </c>
      <c r="C1916" s="2">
        <v>181111</v>
      </c>
      <c r="D1916" s="2">
        <v>2017</v>
      </c>
      <c r="E1916" s="715">
        <v>0</v>
      </c>
      <c r="F1916" s="716">
        <v>0</v>
      </c>
      <c r="G1916" s="741" t="s">
        <v>1244</v>
      </c>
      <c r="H1916" s="741"/>
    </row>
    <row r="1917" spans="2:8">
      <c r="B1917" s="2" t="s">
        <v>1272</v>
      </c>
      <c r="C1917" s="2">
        <v>181111</v>
      </c>
      <c r="D1917" s="2">
        <v>2017</v>
      </c>
      <c r="E1917" s="715">
        <v>81727.259999999995</v>
      </c>
      <c r="F1917" s="716">
        <v>17.79</v>
      </c>
      <c r="G1917" s="741" t="s">
        <v>1244</v>
      </c>
      <c r="H1917" s="741"/>
    </row>
    <row r="1918" spans="2:8">
      <c r="B1918" s="2" t="s">
        <v>1272</v>
      </c>
      <c r="C1918" s="2">
        <v>186768</v>
      </c>
      <c r="D1918" s="2">
        <v>2017</v>
      </c>
      <c r="E1918" s="715">
        <v>7860</v>
      </c>
      <c r="F1918" s="716">
        <v>1.073</v>
      </c>
      <c r="G1918" s="741" t="s">
        <v>1244</v>
      </c>
      <c r="H1918" s="741"/>
    </row>
    <row r="1919" spans="2:8">
      <c r="B1919" s="2" t="s">
        <v>1272</v>
      </c>
      <c r="C1919" s="2">
        <v>186768</v>
      </c>
      <c r="D1919" s="2">
        <v>2017</v>
      </c>
      <c r="E1919" s="715">
        <v>10367</v>
      </c>
      <c r="F1919" s="716">
        <v>1.415</v>
      </c>
      <c r="G1919" s="741" t="s">
        <v>1244</v>
      </c>
      <c r="H1919" s="741"/>
    </row>
    <row r="1920" spans="2:8">
      <c r="B1920" s="2" t="s">
        <v>1272</v>
      </c>
      <c r="C1920" s="2">
        <v>186768</v>
      </c>
      <c r="D1920" s="2">
        <v>2017</v>
      </c>
      <c r="E1920" s="715">
        <v>10367</v>
      </c>
      <c r="F1920" s="716">
        <v>1.415</v>
      </c>
      <c r="G1920" s="741" t="s">
        <v>1244</v>
      </c>
      <c r="H1920" s="741"/>
    </row>
    <row r="1921" spans="2:8">
      <c r="B1921" s="2" t="s">
        <v>1272</v>
      </c>
      <c r="C1921" s="2">
        <v>186768</v>
      </c>
      <c r="D1921" s="2">
        <v>2017</v>
      </c>
      <c r="E1921" s="715">
        <v>15474</v>
      </c>
      <c r="F1921" s="716">
        <v>2.11</v>
      </c>
      <c r="G1921" s="741" t="s">
        <v>1244</v>
      </c>
      <c r="H1921" s="741"/>
    </row>
    <row r="1922" spans="2:8">
      <c r="B1922" s="2" t="s">
        <v>1272</v>
      </c>
      <c r="C1922" s="2">
        <v>179397</v>
      </c>
      <c r="D1922" s="2">
        <v>2017</v>
      </c>
      <c r="E1922" s="715">
        <v>92908</v>
      </c>
      <c r="F1922" s="716">
        <v>18.698</v>
      </c>
      <c r="G1922" s="741" t="s">
        <v>1243</v>
      </c>
      <c r="H1922" s="741"/>
    </row>
    <row r="1923" spans="2:8">
      <c r="B1923" s="2" t="s">
        <v>1272</v>
      </c>
      <c r="C1923" s="2">
        <v>180043</v>
      </c>
      <c r="D1923" s="2">
        <v>2017</v>
      </c>
      <c r="E1923" s="715">
        <v>55128</v>
      </c>
      <c r="F1923" s="716">
        <v>12</v>
      </c>
      <c r="G1923" s="741" t="s">
        <v>1244</v>
      </c>
      <c r="H1923" s="741"/>
    </row>
    <row r="1924" spans="2:8">
      <c r="B1924" s="2" t="s">
        <v>1272</v>
      </c>
      <c r="C1924" s="2">
        <v>172253</v>
      </c>
      <c r="D1924" s="2">
        <v>2017</v>
      </c>
      <c r="E1924" s="715">
        <v>0</v>
      </c>
      <c r="F1924" s="716">
        <v>0</v>
      </c>
      <c r="G1924" s="741" t="s">
        <v>1244</v>
      </c>
      <c r="H1924" s="741"/>
    </row>
    <row r="1925" spans="2:8">
      <c r="B1925" s="2" t="s">
        <v>1272</v>
      </c>
      <c r="C1925" s="2">
        <v>172253</v>
      </c>
      <c r="D1925" s="2">
        <v>2017</v>
      </c>
      <c r="E1925" s="715">
        <v>0</v>
      </c>
      <c r="F1925" s="716">
        <v>0</v>
      </c>
      <c r="G1925" s="741" t="s">
        <v>1244</v>
      </c>
      <c r="H1925" s="741"/>
    </row>
    <row r="1926" spans="2:8">
      <c r="B1926" s="2" t="s">
        <v>1272</v>
      </c>
      <c r="C1926" s="2">
        <v>172253</v>
      </c>
      <c r="D1926" s="2">
        <v>2017</v>
      </c>
      <c r="E1926" s="715">
        <v>104008.16</v>
      </c>
      <c r="F1926" s="716">
        <v>22.64</v>
      </c>
      <c r="G1926" s="741" t="s">
        <v>1244</v>
      </c>
      <c r="H1926" s="741"/>
    </row>
    <row r="1927" spans="2:8">
      <c r="B1927" s="2" t="s">
        <v>1272</v>
      </c>
      <c r="C1927" s="2">
        <v>175302</v>
      </c>
      <c r="D1927" s="2">
        <v>2017</v>
      </c>
      <c r="E1927" s="715">
        <v>16772</v>
      </c>
      <c r="F1927" s="716">
        <v>2</v>
      </c>
      <c r="G1927" s="741" t="s">
        <v>1244</v>
      </c>
      <c r="H1927" s="741"/>
    </row>
    <row r="1928" spans="2:8">
      <c r="B1928" s="2" t="s">
        <v>1272</v>
      </c>
      <c r="C1928" s="2">
        <v>175302</v>
      </c>
      <c r="D1928" s="2">
        <v>2017</v>
      </c>
      <c r="E1928" s="715">
        <v>62266</v>
      </c>
      <c r="F1928" s="716">
        <v>9.6999999999999993</v>
      </c>
      <c r="G1928" s="741" t="s">
        <v>1244</v>
      </c>
      <c r="H1928" s="741"/>
    </row>
    <row r="1929" spans="2:8">
      <c r="B1929" s="2" t="s">
        <v>1272</v>
      </c>
      <c r="C1929" s="2">
        <v>167514</v>
      </c>
      <c r="D1929" s="2">
        <v>2017</v>
      </c>
      <c r="E1929" s="715">
        <v>0</v>
      </c>
      <c r="F1929" s="716">
        <v>0</v>
      </c>
      <c r="G1929" s="741" t="s">
        <v>1244</v>
      </c>
      <c r="H1929" s="741"/>
    </row>
    <row r="1930" spans="2:8">
      <c r="B1930" s="2" t="s">
        <v>1272</v>
      </c>
      <c r="C1930" s="2">
        <v>167514</v>
      </c>
      <c r="D1930" s="2">
        <v>2017</v>
      </c>
      <c r="E1930" s="715">
        <v>16567</v>
      </c>
      <c r="F1930" s="716">
        <v>1.9</v>
      </c>
      <c r="G1930" s="741" t="s">
        <v>1244</v>
      </c>
      <c r="H1930" s="741"/>
    </row>
    <row r="1931" spans="2:8">
      <c r="B1931" s="2" t="s">
        <v>1272</v>
      </c>
      <c r="C1931" s="2">
        <v>167514</v>
      </c>
      <c r="D1931" s="2">
        <v>2017</v>
      </c>
      <c r="E1931" s="715">
        <v>203503</v>
      </c>
      <c r="F1931" s="716">
        <v>31.9</v>
      </c>
      <c r="G1931" s="741" t="s">
        <v>1244</v>
      </c>
      <c r="H1931" s="741"/>
    </row>
    <row r="1932" spans="2:8">
      <c r="B1932" s="2" t="s">
        <v>1272</v>
      </c>
      <c r="C1932" s="2">
        <v>178871</v>
      </c>
      <c r="D1932" s="2">
        <v>2017</v>
      </c>
      <c r="E1932" s="715">
        <v>3025</v>
      </c>
      <c r="F1932" s="716">
        <v>0.8</v>
      </c>
      <c r="G1932" s="741" t="s">
        <v>1244</v>
      </c>
      <c r="H1932" s="741"/>
    </row>
    <row r="1933" spans="2:8">
      <c r="B1933" s="2" t="s">
        <v>1272</v>
      </c>
      <c r="C1933" s="2">
        <v>178871</v>
      </c>
      <c r="D1933" s="2">
        <v>2017</v>
      </c>
      <c r="E1933" s="715">
        <v>11316</v>
      </c>
      <c r="F1933" s="716">
        <v>3.1</v>
      </c>
      <c r="G1933" s="741" t="s">
        <v>1244</v>
      </c>
      <c r="H1933" s="741"/>
    </row>
    <row r="1934" spans="2:8">
      <c r="B1934" s="2" t="s">
        <v>1272</v>
      </c>
      <c r="C1934" s="2">
        <v>171853</v>
      </c>
      <c r="D1934" s="2">
        <v>2017</v>
      </c>
      <c r="E1934" s="715">
        <v>51269.04</v>
      </c>
      <c r="F1934" s="716">
        <v>11.16</v>
      </c>
      <c r="G1934" s="741" t="s">
        <v>1244</v>
      </c>
      <c r="H1934" s="741"/>
    </row>
    <row r="1935" spans="2:8">
      <c r="B1935" s="2" t="s">
        <v>1272</v>
      </c>
      <c r="C1935" s="2">
        <v>185152</v>
      </c>
      <c r="D1935" s="2">
        <v>2017</v>
      </c>
      <c r="E1935" s="715">
        <v>256</v>
      </c>
      <c r="F1935" s="716">
        <v>0</v>
      </c>
      <c r="G1935" s="741" t="s">
        <v>1243</v>
      </c>
      <c r="H1935" s="741"/>
    </row>
    <row r="1936" spans="2:8">
      <c r="B1936" s="2" t="s">
        <v>1272</v>
      </c>
      <c r="C1936" s="2">
        <v>185152</v>
      </c>
      <c r="D1936" s="2">
        <v>2017</v>
      </c>
      <c r="E1936" s="715">
        <v>28758.44</v>
      </c>
      <c r="F1936" s="716">
        <v>6.26</v>
      </c>
      <c r="G1936" s="741" t="s">
        <v>1243</v>
      </c>
      <c r="H1936" s="741"/>
    </row>
    <row r="1937" spans="2:8">
      <c r="B1937" s="2" t="s">
        <v>1272</v>
      </c>
      <c r="C1937" s="2">
        <v>174582</v>
      </c>
      <c r="D1937" s="2">
        <v>2017</v>
      </c>
      <c r="E1937" s="715">
        <v>1289.9952000000001</v>
      </c>
      <c r="F1937" s="716">
        <v>0.28079999999999999</v>
      </c>
      <c r="G1937" s="741" t="s">
        <v>1243</v>
      </c>
      <c r="H1937" s="741"/>
    </row>
    <row r="1938" spans="2:8">
      <c r="B1938" s="2" t="s">
        <v>1272</v>
      </c>
      <c r="C1938" s="2">
        <v>174582</v>
      </c>
      <c r="D1938" s="2">
        <v>2017</v>
      </c>
      <c r="E1938" s="715">
        <v>1658.2639999999999</v>
      </c>
      <c r="F1938" s="716">
        <v>0.42399999999999999</v>
      </c>
      <c r="G1938" s="741" t="s">
        <v>1243</v>
      </c>
      <c r="H1938" s="741"/>
    </row>
    <row r="1939" spans="2:8">
      <c r="B1939" s="2" t="s">
        <v>1272</v>
      </c>
      <c r="C1939" s="2">
        <v>174582</v>
      </c>
      <c r="D1939" s="2">
        <v>2017</v>
      </c>
      <c r="E1939" s="715">
        <v>2342.94</v>
      </c>
      <c r="F1939" s="716">
        <v>0.51</v>
      </c>
      <c r="G1939" s="741" t="s">
        <v>1243</v>
      </c>
      <c r="H1939" s="741"/>
    </row>
    <row r="1940" spans="2:8">
      <c r="B1940" s="2" t="s">
        <v>1272</v>
      </c>
      <c r="C1940" s="2">
        <v>174582</v>
      </c>
      <c r="D1940" s="2">
        <v>2017</v>
      </c>
      <c r="E1940" s="715">
        <v>3224.9879999999998</v>
      </c>
      <c r="F1940" s="716">
        <v>0.70199999999999996</v>
      </c>
      <c r="G1940" s="741" t="s">
        <v>1243</v>
      </c>
      <c r="H1940" s="741"/>
    </row>
    <row r="1941" spans="2:8">
      <c r="B1941" s="2" t="s">
        <v>1272</v>
      </c>
      <c r="C1941" s="2">
        <v>174582</v>
      </c>
      <c r="D1941" s="2">
        <v>2017</v>
      </c>
      <c r="E1941" s="715">
        <v>5097.54</v>
      </c>
      <c r="F1941" s="716">
        <v>1.3038000000000001</v>
      </c>
      <c r="G1941" s="741" t="s">
        <v>1243</v>
      </c>
      <c r="H1941" s="741"/>
    </row>
    <row r="1942" spans="2:8">
      <c r="B1942" s="2" t="s">
        <v>1272</v>
      </c>
      <c r="C1942" s="2">
        <v>174582</v>
      </c>
      <c r="D1942" s="2">
        <v>2017</v>
      </c>
      <c r="E1942" s="715">
        <v>5330.6930000000002</v>
      </c>
      <c r="F1942" s="716">
        <v>1.363</v>
      </c>
      <c r="G1942" s="741" t="s">
        <v>1243</v>
      </c>
      <c r="H1942" s="741"/>
    </row>
    <row r="1943" spans="2:8">
      <c r="B1943" s="2" t="s">
        <v>1272</v>
      </c>
      <c r="C1943" s="2">
        <v>180949</v>
      </c>
      <c r="D1943" s="2">
        <v>2017</v>
      </c>
      <c r="E1943" s="715">
        <v>24871</v>
      </c>
      <c r="F1943" s="716">
        <v>6.6</v>
      </c>
      <c r="G1943" s="741" t="s">
        <v>1244</v>
      </c>
      <c r="H1943" s="741"/>
    </row>
    <row r="1944" spans="2:8">
      <c r="B1944" s="2" t="s">
        <v>1259</v>
      </c>
      <c r="C1944" s="2" t="s">
        <v>2201</v>
      </c>
      <c r="D1944" s="2">
        <v>2018</v>
      </c>
      <c r="E1944" s="715">
        <v>0</v>
      </c>
      <c r="F1944" s="716">
        <v>0</v>
      </c>
      <c r="G1944" s="741" t="s">
        <v>1244</v>
      </c>
      <c r="H1944" s="741"/>
    </row>
    <row r="1945" spans="2:8">
      <c r="B1945" s="2" t="s">
        <v>1259</v>
      </c>
      <c r="C1945" s="2" t="s">
        <v>2202</v>
      </c>
      <c r="D1945" s="2">
        <v>2018</v>
      </c>
      <c r="E1945" s="715">
        <v>0</v>
      </c>
      <c r="F1945" s="716">
        <v>0</v>
      </c>
      <c r="G1945" s="741" t="s">
        <v>1245</v>
      </c>
      <c r="H1945" s="741"/>
    </row>
    <row r="1946" spans="2:8">
      <c r="B1946" s="2" t="s">
        <v>1259</v>
      </c>
      <c r="C1946" s="2" t="s">
        <v>2203</v>
      </c>
      <c r="D1946" s="2">
        <v>2018</v>
      </c>
      <c r="E1946" s="715">
        <v>0</v>
      </c>
      <c r="F1946" s="716">
        <v>0</v>
      </c>
      <c r="G1946" s="741" t="s">
        <v>1244</v>
      </c>
      <c r="H1946" s="741"/>
    </row>
    <row r="1947" spans="2:8">
      <c r="B1947" s="2" t="s">
        <v>1259</v>
      </c>
      <c r="C1947" s="2" t="s">
        <v>2204</v>
      </c>
      <c r="D1947" s="2">
        <v>2018</v>
      </c>
      <c r="E1947" s="715">
        <v>0</v>
      </c>
      <c r="F1947" s="716">
        <v>0</v>
      </c>
      <c r="G1947" s="741" t="s">
        <v>1244</v>
      </c>
      <c r="H1947" s="741"/>
    </row>
    <row r="1948" spans="2:8">
      <c r="B1948" s="2" t="s">
        <v>1288</v>
      </c>
      <c r="C1948" s="2" t="s">
        <v>2205</v>
      </c>
      <c r="D1948" s="2">
        <v>2018</v>
      </c>
      <c r="E1948" s="715">
        <v>480</v>
      </c>
      <c r="F1948" s="716">
        <v>0.08</v>
      </c>
      <c r="G1948" s="741" t="s">
        <v>1243</v>
      </c>
      <c r="H1948" s="741"/>
    </row>
    <row r="1949" spans="2:8">
      <c r="B1949" s="2" t="s">
        <v>1288</v>
      </c>
      <c r="C1949" s="2" t="s">
        <v>2205</v>
      </c>
      <c r="D1949" s="2">
        <v>2018</v>
      </c>
      <c r="E1949" s="715">
        <v>3021</v>
      </c>
      <c r="F1949" s="716">
        <v>0.36</v>
      </c>
      <c r="G1949" s="741" t="s">
        <v>1243</v>
      </c>
      <c r="H1949" s="741"/>
    </row>
    <row r="1950" spans="2:8">
      <c r="B1950" s="2" t="s">
        <v>1288</v>
      </c>
      <c r="C1950" s="2" t="s">
        <v>2205</v>
      </c>
      <c r="D1950" s="2">
        <v>2018</v>
      </c>
      <c r="E1950" s="715">
        <v>3021</v>
      </c>
      <c r="F1950" s="716">
        <v>0.36</v>
      </c>
      <c r="G1950" s="741" t="s">
        <v>1243</v>
      </c>
      <c r="H1950" s="741"/>
    </row>
    <row r="1951" spans="2:8">
      <c r="B1951" s="2" t="s">
        <v>1288</v>
      </c>
      <c r="C1951" s="2" t="s">
        <v>2205</v>
      </c>
      <c r="D1951" s="2">
        <v>2018</v>
      </c>
      <c r="E1951" s="715">
        <v>729</v>
      </c>
      <c r="F1951" s="716">
        <v>0.12</v>
      </c>
      <c r="G1951" s="741" t="s">
        <v>1243</v>
      </c>
      <c r="H1951" s="741"/>
    </row>
    <row r="1952" spans="2:8">
      <c r="B1952" s="2" t="s">
        <v>1288</v>
      </c>
      <c r="C1952" s="2" t="s">
        <v>2206</v>
      </c>
      <c r="D1952" s="2">
        <v>2018</v>
      </c>
      <c r="E1952" s="715">
        <v>548</v>
      </c>
      <c r="F1952" s="716">
        <v>0.09</v>
      </c>
      <c r="G1952" s="741" t="s">
        <v>1243</v>
      </c>
      <c r="H1952" s="741"/>
    </row>
    <row r="1953" spans="2:8">
      <c r="B1953" s="2" t="s">
        <v>1288</v>
      </c>
      <c r="C1953" s="2" t="s">
        <v>2206</v>
      </c>
      <c r="D1953" s="2">
        <v>2018</v>
      </c>
      <c r="E1953" s="715">
        <v>266</v>
      </c>
      <c r="F1953" s="716">
        <v>0.1</v>
      </c>
      <c r="G1953" s="741" t="s">
        <v>1243</v>
      </c>
      <c r="H1953" s="741"/>
    </row>
    <row r="1954" spans="2:8">
      <c r="B1954" s="2" t="s">
        <v>1288</v>
      </c>
      <c r="C1954" s="2" t="s">
        <v>2206</v>
      </c>
      <c r="D1954" s="2">
        <v>2018</v>
      </c>
      <c r="E1954" s="715">
        <v>480</v>
      </c>
      <c r="F1954" s="716">
        <v>0.08</v>
      </c>
      <c r="G1954" s="741" t="s">
        <v>1243</v>
      </c>
      <c r="H1954" s="741"/>
    </row>
    <row r="1955" spans="2:8">
      <c r="B1955" s="2" t="s">
        <v>1288</v>
      </c>
      <c r="C1955" s="2" t="s">
        <v>2206</v>
      </c>
      <c r="D1955" s="2">
        <v>2018</v>
      </c>
      <c r="E1955" s="715">
        <v>4028</v>
      </c>
      <c r="F1955" s="716">
        <v>0.48</v>
      </c>
      <c r="G1955" s="741" t="s">
        <v>1243</v>
      </c>
      <c r="H1955" s="741"/>
    </row>
    <row r="1956" spans="2:8">
      <c r="B1956" s="2" t="s">
        <v>1288</v>
      </c>
      <c r="C1956" s="2" t="s">
        <v>2207</v>
      </c>
      <c r="D1956" s="2">
        <v>2018</v>
      </c>
      <c r="E1956" s="715">
        <v>480</v>
      </c>
      <c r="F1956" s="716">
        <v>0.08</v>
      </c>
      <c r="G1956" s="741" t="s">
        <v>1243</v>
      </c>
      <c r="H1956" s="741"/>
    </row>
    <row r="1957" spans="2:8">
      <c r="B1957" s="2" t="s">
        <v>1288</v>
      </c>
      <c r="C1957" s="2" t="s">
        <v>2208</v>
      </c>
      <c r="D1957" s="2">
        <v>2018</v>
      </c>
      <c r="E1957" s="715">
        <v>190</v>
      </c>
      <c r="F1957" s="716">
        <v>0.05</v>
      </c>
      <c r="G1957" s="741" t="s">
        <v>1243</v>
      </c>
      <c r="H1957" s="741"/>
    </row>
    <row r="1958" spans="2:8">
      <c r="B1958" s="2" t="s">
        <v>1288</v>
      </c>
      <c r="C1958" s="2" t="s">
        <v>2208</v>
      </c>
      <c r="D1958" s="2">
        <v>2018</v>
      </c>
      <c r="E1958" s="715">
        <v>2014</v>
      </c>
      <c r="F1958" s="716">
        <v>0.24</v>
      </c>
      <c r="G1958" s="741" t="s">
        <v>1243</v>
      </c>
      <c r="H1958" s="741"/>
    </row>
    <row r="1959" spans="2:8">
      <c r="B1959" s="2" t="s">
        <v>1288</v>
      </c>
      <c r="C1959" s="2" t="s">
        <v>2208</v>
      </c>
      <c r="D1959" s="2">
        <v>2018</v>
      </c>
      <c r="E1959" s="715">
        <v>480</v>
      </c>
      <c r="F1959" s="716">
        <v>0.08</v>
      </c>
      <c r="G1959" s="741" t="s">
        <v>1243</v>
      </c>
      <c r="H1959" s="741"/>
    </row>
    <row r="1960" spans="2:8">
      <c r="B1960" s="2" t="s">
        <v>1288</v>
      </c>
      <c r="C1960" s="2" t="s">
        <v>2208</v>
      </c>
      <c r="D1960" s="2">
        <v>2018</v>
      </c>
      <c r="E1960" s="715">
        <v>729</v>
      </c>
      <c r="F1960" s="716">
        <v>0.12</v>
      </c>
      <c r="G1960" s="741" t="s">
        <v>1243</v>
      </c>
      <c r="H1960" s="741"/>
    </row>
    <row r="1961" spans="2:8">
      <c r="B1961" s="2" t="s">
        <v>1288</v>
      </c>
      <c r="C1961" s="2" t="s">
        <v>2209</v>
      </c>
      <c r="D1961" s="2">
        <v>2018</v>
      </c>
      <c r="E1961" s="715">
        <v>266</v>
      </c>
      <c r="F1961" s="716">
        <v>0.1</v>
      </c>
      <c r="G1961" s="741" t="s">
        <v>1243</v>
      </c>
      <c r="H1961" s="741"/>
    </row>
    <row r="1962" spans="2:8">
      <c r="B1962" s="2" t="s">
        <v>1288</v>
      </c>
      <c r="C1962" s="2" t="s">
        <v>2209</v>
      </c>
      <c r="D1962" s="2">
        <v>2018</v>
      </c>
      <c r="E1962" s="715">
        <v>480</v>
      </c>
      <c r="F1962" s="716">
        <v>0.08</v>
      </c>
      <c r="G1962" s="741" t="s">
        <v>1243</v>
      </c>
      <c r="H1962" s="741"/>
    </row>
    <row r="1963" spans="2:8">
      <c r="B1963" s="2" t="s">
        <v>1288</v>
      </c>
      <c r="C1963" s="2" t="s">
        <v>2209</v>
      </c>
      <c r="D1963" s="2">
        <v>2018</v>
      </c>
      <c r="E1963" s="715">
        <v>548</v>
      </c>
      <c r="F1963" s="716">
        <v>0.09</v>
      </c>
      <c r="G1963" s="741" t="s">
        <v>1243</v>
      </c>
      <c r="H1963" s="741"/>
    </row>
    <row r="1964" spans="2:8">
      <c r="B1964" s="2" t="s">
        <v>1288</v>
      </c>
      <c r="C1964" s="2" t="s">
        <v>2209</v>
      </c>
      <c r="D1964" s="2">
        <v>2018</v>
      </c>
      <c r="E1964" s="715">
        <v>729</v>
      </c>
      <c r="F1964" s="716">
        <v>0.12</v>
      </c>
      <c r="G1964" s="741" t="s">
        <v>1243</v>
      </c>
      <c r="H1964" s="741"/>
    </row>
    <row r="1965" spans="2:8">
      <c r="B1965" s="2" t="s">
        <v>1288</v>
      </c>
      <c r="C1965" s="2" t="s">
        <v>2209</v>
      </c>
      <c r="D1965" s="2">
        <v>2018</v>
      </c>
      <c r="E1965" s="715">
        <v>1007</v>
      </c>
      <c r="F1965" s="716">
        <v>0.12</v>
      </c>
      <c r="G1965" s="741" t="s">
        <v>1243</v>
      </c>
      <c r="H1965" s="741"/>
    </row>
    <row r="1966" spans="2:8">
      <c r="B1966" s="2" t="s">
        <v>1288</v>
      </c>
      <c r="C1966" s="2" t="s">
        <v>2209</v>
      </c>
      <c r="D1966" s="2">
        <v>2018</v>
      </c>
      <c r="E1966" s="715">
        <v>380</v>
      </c>
      <c r="F1966" s="716">
        <v>0.1</v>
      </c>
      <c r="G1966" s="741" t="s">
        <v>1243</v>
      </c>
      <c r="H1966" s="741"/>
    </row>
    <row r="1967" spans="2:8">
      <c r="B1967" s="2" t="s">
        <v>1288</v>
      </c>
      <c r="C1967" s="2" t="s">
        <v>2210</v>
      </c>
      <c r="D1967" s="2">
        <v>2018</v>
      </c>
      <c r="E1967" s="715">
        <v>548</v>
      </c>
      <c r="F1967" s="716">
        <v>0.09</v>
      </c>
      <c r="G1967" s="741" t="s">
        <v>1243</v>
      </c>
      <c r="H1967" s="741"/>
    </row>
    <row r="1968" spans="2:8">
      <c r="B1968" s="2" t="s">
        <v>1288</v>
      </c>
      <c r="C1968" s="2" t="s">
        <v>2210</v>
      </c>
      <c r="D1968" s="2">
        <v>2018</v>
      </c>
      <c r="E1968" s="715">
        <v>243</v>
      </c>
      <c r="F1968" s="716">
        <v>0.04</v>
      </c>
      <c r="G1968" s="741" t="s">
        <v>1243</v>
      </c>
      <c r="H1968" s="741"/>
    </row>
    <row r="1969" spans="2:8">
      <c r="B1969" s="2" t="s">
        <v>1288</v>
      </c>
      <c r="C1969" s="2" t="s">
        <v>2210</v>
      </c>
      <c r="D1969" s="2">
        <v>2018</v>
      </c>
      <c r="E1969" s="715">
        <v>480</v>
      </c>
      <c r="F1969" s="716">
        <v>0.08</v>
      </c>
      <c r="G1969" s="741" t="s">
        <v>1243</v>
      </c>
      <c r="H1969" s="741"/>
    </row>
    <row r="1970" spans="2:8">
      <c r="B1970" s="2" t="s">
        <v>1288</v>
      </c>
      <c r="C1970" s="2" t="s">
        <v>2210</v>
      </c>
      <c r="D1970" s="2">
        <v>2018</v>
      </c>
      <c r="E1970" s="715">
        <v>289</v>
      </c>
      <c r="F1970" s="716">
        <v>0.05</v>
      </c>
      <c r="G1970" s="741" t="s">
        <v>1243</v>
      </c>
      <c r="H1970" s="741"/>
    </row>
    <row r="1971" spans="2:8">
      <c r="B1971" s="2" t="s">
        <v>1288</v>
      </c>
      <c r="C1971" s="2" t="s">
        <v>2210</v>
      </c>
      <c r="D1971" s="2">
        <v>2018</v>
      </c>
      <c r="E1971" s="715">
        <v>2014</v>
      </c>
      <c r="F1971" s="716">
        <v>0.24</v>
      </c>
      <c r="G1971" s="741" t="s">
        <v>1243</v>
      </c>
      <c r="H1971" s="741"/>
    </row>
    <row r="1972" spans="2:8">
      <c r="B1972" s="2" t="s">
        <v>1288</v>
      </c>
      <c r="C1972" s="2" t="s">
        <v>2211</v>
      </c>
      <c r="D1972" s="2">
        <v>2018</v>
      </c>
      <c r="E1972" s="715">
        <v>548</v>
      </c>
      <c r="F1972" s="716">
        <v>0.09</v>
      </c>
      <c r="G1972" s="741" t="s">
        <v>1243</v>
      </c>
      <c r="H1972" s="741"/>
    </row>
    <row r="1973" spans="2:8">
      <c r="B1973" s="2" t="s">
        <v>1288</v>
      </c>
      <c r="C1973" s="2" t="s">
        <v>2211</v>
      </c>
      <c r="D1973" s="2">
        <v>2018</v>
      </c>
      <c r="E1973" s="715">
        <v>2014</v>
      </c>
      <c r="F1973" s="716">
        <v>0.24</v>
      </c>
      <c r="G1973" s="741" t="s">
        <v>1243</v>
      </c>
      <c r="H1973" s="741"/>
    </row>
    <row r="1974" spans="2:8">
      <c r="B1974" s="2" t="s">
        <v>1288</v>
      </c>
      <c r="C1974" s="2" t="s">
        <v>2211</v>
      </c>
      <c r="D1974" s="2">
        <v>2018</v>
      </c>
      <c r="E1974" s="715">
        <v>3021</v>
      </c>
      <c r="F1974" s="716">
        <v>0.36</v>
      </c>
      <c r="G1974" s="741" t="s">
        <v>1243</v>
      </c>
      <c r="H1974" s="741"/>
    </row>
    <row r="1975" spans="2:8">
      <c r="B1975" s="2" t="s">
        <v>1288</v>
      </c>
      <c r="C1975" s="2" t="s">
        <v>2211</v>
      </c>
      <c r="D1975" s="2">
        <v>2018</v>
      </c>
      <c r="E1975" s="715">
        <v>480</v>
      </c>
      <c r="F1975" s="716">
        <v>0.08</v>
      </c>
      <c r="G1975" s="741" t="s">
        <v>1243</v>
      </c>
      <c r="H1975" s="741"/>
    </row>
    <row r="1976" spans="2:8">
      <c r="B1976" s="2" t="s">
        <v>1288</v>
      </c>
      <c r="C1976" s="2" t="s">
        <v>2212</v>
      </c>
      <c r="D1976" s="2">
        <v>2018</v>
      </c>
      <c r="E1976" s="715">
        <v>3021</v>
      </c>
      <c r="F1976" s="716">
        <v>0.36</v>
      </c>
      <c r="G1976" s="741" t="s">
        <v>1243</v>
      </c>
      <c r="H1976" s="741"/>
    </row>
    <row r="1977" spans="2:8">
      <c r="B1977" s="2" t="s">
        <v>1288</v>
      </c>
      <c r="C1977" s="2" t="s">
        <v>2212</v>
      </c>
      <c r="D1977" s="2">
        <v>2018</v>
      </c>
      <c r="E1977" s="715">
        <v>960</v>
      </c>
      <c r="F1977" s="716">
        <v>0.16</v>
      </c>
      <c r="G1977" s="741" t="s">
        <v>1243</v>
      </c>
      <c r="H1977" s="741"/>
    </row>
    <row r="1978" spans="2:8">
      <c r="B1978" s="2" t="s">
        <v>1288</v>
      </c>
      <c r="C1978" s="2" t="s">
        <v>2212</v>
      </c>
      <c r="D1978" s="2">
        <v>2018</v>
      </c>
      <c r="E1978" s="715">
        <v>3021</v>
      </c>
      <c r="F1978" s="716">
        <v>0.36</v>
      </c>
      <c r="G1978" s="741" t="s">
        <v>1243</v>
      </c>
      <c r="H1978" s="741"/>
    </row>
    <row r="1979" spans="2:8">
      <c r="B1979" s="2" t="s">
        <v>1288</v>
      </c>
      <c r="C1979" s="2" t="s">
        <v>2212</v>
      </c>
      <c r="D1979" s="2">
        <v>2018</v>
      </c>
      <c r="E1979" s="715">
        <v>1458</v>
      </c>
      <c r="F1979" s="716">
        <v>0.24</v>
      </c>
      <c r="G1979" s="741" t="s">
        <v>1243</v>
      </c>
      <c r="H1979" s="741"/>
    </row>
    <row r="1980" spans="2:8">
      <c r="B1980" s="2" t="s">
        <v>1288</v>
      </c>
      <c r="C1980" s="2" t="s">
        <v>2213</v>
      </c>
      <c r="D1980" s="2">
        <v>2018</v>
      </c>
      <c r="E1980" s="715">
        <v>960</v>
      </c>
      <c r="F1980" s="716">
        <v>0.16</v>
      </c>
      <c r="G1980" s="741" t="s">
        <v>1243</v>
      </c>
      <c r="H1980" s="741"/>
    </row>
    <row r="1981" spans="2:8">
      <c r="B1981" s="2" t="s">
        <v>1288</v>
      </c>
      <c r="C1981" s="2" t="s">
        <v>2213</v>
      </c>
      <c r="D1981" s="2">
        <v>2018</v>
      </c>
      <c r="E1981" s="715">
        <v>2014</v>
      </c>
      <c r="F1981" s="716">
        <v>0.24</v>
      </c>
      <c r="G1981" s="741" t="s">
        <v>1243</v>
      </c>
      <c r="H1981" s="741"/>
    </row>
    <row r="1982" spans="2:8">
      <c r="B1982" s="2" t="s">
        <v>1288</v>
      </c>
      <c r="C1982" s="2" t="s">
        <v>2213</v>
      </c>
      <c r="D1982" s="2">
        <v>2018</v>
      </c>
      <c r="E1982" s="715">
        <v>972</v>
      </c>
      <c r="F1982" s="716">
        <v>0.16</v>
      </c>
      <c r="G1982" s="741" t="s">
        <v>1243</v>
      </c>
      <c r="H1982" s="741"/>
    </row>
    <row r="1983" spans="2:8">
      <c r="B1983" s="2" t="s">
        <v>1288</v>
      </c>
      <c r="C1983" s="2" t="s">
        <v>2214</v>
      </c>
      <c r="D1983" s="2">
        <v>2018</v>
      </c>
      <c r="E1983" s="715">
        <v>1007</v>
      </c>
      <c r="F1983" s="716">
        <v>0.12</v>
      </c>
      <c r="G1983" s="741" t="s">
        <v>1243</v>
      </c>
      <c r="H1983" s="741"/>
    </row>
    <row r="1984" spans="2:8">
      <c r="B1984" s="2" t="s">
        <v>1288</v>
      </c>
      <c r="C1984" s="2" t="s">
        <v>2214</v>
      </c>
      <c r="D1984" s="2">
        <v>2018</v>
      </c>
      <c r="E1984" s="715">
        <v>133</v>
      </c>
      <c r="F1984" s="716">
        <v>0.05</v>
      </c>
      <c r="G1984" s="741" t="s">
        <v>1243</v>
      </c>
      <c r="H1984" s="741"/>
    </row>
    <row r="1985" spans="2:8">
      <c r="B1985" s="2" t="s">
        <v>1288</v>
      </c>
      <c r="C1985" s="2" t="s">
        <v>2214</v>
      </c>
      <c r="D1985" s="2">
        <v>2018</v>
      </c>
      <c r="E1985" s="715">
        <v>380</v>
      </c>
      <c r="F1985" s="716">
        <v>0.1</v>
      </c>
      <c r="G1985" s="741" t="s">
        <v>1243</v>
      </c>
      <c r="H1985" s="741"/>
    </row>
    <row r="1986" spans="2:8">
      <c r="B1986" s="2" t="s">
        <v>1288</v>
      </c>
      <c r="C1986" s="2" t="s">
        <v>2214</v>
      </c>
      <c r="D1986" s="2">
        <v>2018</v>
      </c>
      <c r="E1986" s="715">
        <v>729</v>
      </c>
      <c r="F1986" s="716">
        <v>0.12</v>
      </c>
      <c r="G1986" s="741" t="s">
        <v>1243</v>
      </c>
      <c r="H1986" s="741"/>
    </row>
    <row r="1987" spans="2:8">
      <c r="B1987" s="2" t="s">
        <v>1288</v>
      </c>
      <c r="C1987" s="2" t="s">
        <v>2214</v>
      </c>
      <c r="D1987" s="2">
        <v>2018</v>
      </c>
      <c r="E1987" s="715">
        <v>480</v>
      </c>
      <c r="F1987" s="716">
        <v>0.08</v>
      </c>
      <c r="G1987" s="741" t="s">
        <v>1243</v>
      </c>
      <c r="H1987" s="741"/>
    </row>
    <row r="1988" spans="2:8">
      <c r="B1988" s="2" t="s">
        <v>1288</v>
      </c>
      <c r="C1988" s="2" t="s">
        <v>2215</v>
      </c>
      <c r="D1988" s="2">
        <v>2018</v>
      </c>
      <c r="E1988" s="715">
        <v>480</v>
      </c>
      <c r="F1988" s="716">
        <v>0.08</v>
      </c>
      <c r="G1988" s="741" t="s">
        <v>1243</v>
      </c>
      <c r="H1988" s="741"/>
    </row>
    <row r="1989" spans="2:8">
      <c r="B1989" s="2" t="s">
        <v>1288</v>
      </c>
      <c r="C1989" s="2" t="s">
        <v>2216</v>
      </c>
      <c r="D1989" s="2">
        <v>2018</v>
      </c>
      <c r="E1989" s="715">
        <v>486</v>
      </c>
      <c r="F1989" s="716">
        <v>0.08</v>
      </c>
      <c r="G1989" s="741" t="s">
        <v>1243</v>
      </c>
      <c r="H1989" s="741"/>
    </row>
    <row r="1990" spans="2:8">
      <c r="B1990" s="2" t="s">
        <v>1288</v>
      </c>
      <c r="C1990" s="2" t="s">
        <v>2216</v>
      </c>
      <c r="D1990" s="2">
        <v>2018</v>
      </c>
      <c r="E1990" s="715">
        <v>480</v>
      </c>
      <c r="F1990" s="716">
        <v>0.08</v>
      </c>
      <c r="G1990" s="741" t="s">
        <v>1243</v>
      </c>
      <c r="H1990" s="741"/>
    </row>
    <row r="1991" spans="2:8">
      <c r="B1991" s="2" t="s">
        <v>1288</v>
      </c>
      <c r="C1991" s="2" t="s">
        <v>2216</v>
      </c>
      <c r="D1991" s="2">
        <v>2018</v>
      </c>
      <c r="E1991" s="715">
        <v>1007</v>
      </c>
      <c r="F1991" s="716">
        <v>0.12</v>
      </c>
      <c r="G1991" s="741" t="s">
        <v>1243</v>
      </c>
      <c r="H1991" s="741"/>
    </row>
    <row r="1992" spans="2:8">
      <c r="B1992" s="2" t="s">
        <v>1288</v>
      </c>
      <c r="C1992" s="2" t="s">
        <v>2217</v>
      </c>
      <c r="D1992" s="2">
        <v>2018</v>
      </c>
      <c r="E1992" s="715">
        <v>243</v>
      </c>
      <c r="F1992" s="716">
        <v>0.04</v>
      </c>
      <c r="G1992" s="741" t="s">
        <v>1243</v>
      </c>
      <c r="H1992" s="741"/>
    </row>
    <row r="1993" spans="2:8">
      <c r="B1993" s="2" t="s">
        <v>1288</v>
      </c>
      <c r="C1993" s="2" t="s">
        <v>2217</v>
      </c>
      <c r="D1993" s="2">
        <v>2018</v>
      </c>
      <c r="E1993" s="715">
        <v>548</v>
      </c>
      <c r="F1993" s="716">
        <v>0.09</v>
      </c>
      <c r="G1993" s="741" t="s">
        <v>1243</v>
      </c>
      <c r="H1993" s="741"/>
    </row>
    <row r="1994" spans="2:8">
      <c r="B1994" s="2" t="s">
        <v>1288</v>
      </c>
      <c r="C1994" s="2" t="s">
        <v>2218</v>
      </c>
      <c r="D1994" s="2">
        <v>2018</v>
      </c>
      <c r="E1994" s="715">
        <v>133</v>
      </c>
      <c r="F1994" s="716">
        <v>0.05</v>
      </c>
      <c r="G1994" s="741" t="s">
        <v>1243</v>
      </c>
      <c r="H1994" s="741"/>
    </row>
    <row r="1995" spans="2:8">
      <c r="B1995" s="2" t="s">
        <v>1288</v>
      </c>
      <c r="C1995" s="2" t="s">
        <v>2218</v>
      </c>
      <c r="D1995" s="2">
        <v>2018</v>
      </c>
      <c r="E1995" s="715">
        <v>243</v>
      </c>
      <c r="F1995" s="716">
        <v>0.04</v>
      </c>
      <c r="G1995" s="741" t="s">
        <v>1243</v>
      </c>
      <c r="H1995" s="741"/>
    </row>
    <row r="1996" spans="2:8">
      <c r="B1996" s="2" t="s">
        <v>1288</v>
      </c>
      <c r="C1996" s="2" t="s">
        <v>2218</v>
      </c>
      <c r="D1996" s="2">
        <v>2018</v>
      </c>
      <c r="E1996" s="715">
        <v>548</v>
      </c>
      <c r="F1996" s="716">
        <v>0.09</v>
      </c>
      <c r="G1996" s="741" t="s">
        <v>1243</v>
      </c>
      <c r="H1996" s="741"/>
    </row>
    <row r="1997" spans="2:8">
      <c r="B1997" s="2" t="s">
        <v>1288</v>
      </c>
      <c r="C1997" s="2" t="s">
        <v>2218</v>
      </c>
      <c r="D1997" s="2">
        <v>2018</v>
      </c>
      <c r="E1997" s="715">
        <v>480</v>
      </c>
      <c r="F1997" s="716">
        <v>0.08</v>
      </c>
      <c r="G1997" s="741" t="s">
        <v>1243</v>
      </c>
      <c r="H1997" s="741"/>
    </row>
    <row r="1998" spans="2:8">
      <c r="B1998" s="2" t="s">
        <v>1288</v>
      </c>
      <c r="C1998" s="2" t="s">
        <v>2218</v>
      </c>
      <c r="D1998" s="2">
        <v>2018</v>
      </c>
      <c r="E1998" s="715">
        <v>1007</v>
      </c>
      <c r="F1998" s="716">
        <v>0.12</v>
      </c>
      <c r="G1998" s="741" t="s">
        <v>1243</v>
      </c>
      <c r="H1998" s="741"/>
    </row>
    <row r="1999" spans="2:8">
      <c r="B1999" s="2" t="s">
        <v>1288</v>
      </c>
      <c r="C1999" s="2" t="s">
        <v>2219</v>
      </c>
      <c r="D1999" s="2">
        <v>2018</v>
      </c>
      <c r="E1999" s="715">
        <v>2014</v>
      </c>
      <c r="F1999" s="716">
        <v>0.24</v>
      </c>
      <c r="G1999" s="741" t="s">
        <v>1243</v>
      </c>
      <c r="H1999" s="741"/>
    </row>
    <row r="2000" spans="2:8">
      <c r="B2000" s="2" t="s">
        <v>1288</v>
      </c>
      <c r="C2000" s="2" t="s">
        <v>2219</v>
      </c>
      <c r="D2000" s="2">
        <v>2018</v>
      </c>
      <c r="E2000" s="715">
        <v>548</v>
      </c>
      <c r="F2000" s="716">
        <v>0.09</v>
      </c>
      <c r="G2000" s="741" t="s">
        <v>1243</v>
      </c>
      <c r="H2000" s="741"/>
    </row>
    <row r="2001" spans="2:8">
      <c r="B2001" s="2" t="s">
        <v>1288</v>
      </c>
      <c r="C2001" s="2" t="s">
        <v>2219</v>
      </c>
      <c r="D2001" s="2">
        <v>2018</v>
      </c>
      <c r="E2001" s="715">
        <v>480</v>
      </c>
      <c r="F2001" s="716">
        <v>0.08</v>
      </c>
      <c r="G2001" s="741" t="s">
        <v>1243</v>
      </c>
      <c r="H2001" s="741"/>
    </row>
    <row r="2002" spans="2:8">
      <c r="B2002" s="2" t="s">
        <v>1288</v>
      </c>
      <c r="C2002" s="2" t="s">
        <v>2219</v>
      </c>
      <c r="D2002" s="2">
        <v>2018</v>
      </c>
      <c r="E2002" s="715">
        <v>190</v>
      </c>
      <c r="F2002" s="716">
        <v>0.05</v>
      </c>
      <c r="G2002" s="741" t="s">
        <v>1243</v>
      </c>
      <c r="H2002" s="741"/>
    </row>
    <row r="2003" spans="2:8">
      <c r="B2003" s="2" t="s">
        <v>1288</v>
      </c>
      <c r="C2003" s="2" t="s">
        <v>2220</v>
      </c>
      <c r="D2003" s="2">
        <v>2018</v>
      </c>
      <c r="E2003" s="715">
        <v>480</v>
      </c>
      <c r="F2003" s="716">
        <v>0.08</v>
      </c>
      <c r="G2003" s="741" t="s">
        <v>1243</v>
      </c>
      <c r="H2003" s="741"/>
    </row>
    <row r="2004" spans="2:8">
      <c r="B2004" s="2" t="s">
        <v>1288</v>
      </c>
      <c r="C2004" s="2" t="s">
        <v>2220</v>
      </c>
      <c r="D2004" s="2">
        <v>2018</v>
      </c>
      <c r="E2004" s="715">
        <v>4028</v>
      </c>
      <c r="F2004" s="716">
        <v>0.48</v>
      </c>
      <c r="G2004" s="741" t="s">
        <v>1243</v>
      </c>
      <c r="H2004" s="741"/>
    </row>
    <row r="2005" spans="2:8">
      <c r="B2005" s="2" t="s">
        <v>1288</v>
      </c>
      <c r="C2005" s="2" t="s">
        <v>2221</v>
      </c>
      <c r="D2005" s="2">
        <v>2018</v>
      </c>
      <c r="E2005" s="715">
        <v>2014</v>
      </c>
      <c r="F2005" s="716">
        <v>0.24</v>
      </c>
      <c r="G2005" s="741" t="s">
        <v>1243</v>
      </c>
      <c r="H2005" s="741"/>
    </row>
    <row r="2006" spans="2:8">
      <c r="B2006" s="2" t="s">
        <v>1288</v>
      </c>
      <c r="C2006" s="2" t="s">
        <v>2221</v>
      </c>
      <c r="D2006" s="2">
        <v>2018</v>
      </c>
      <c r="E2006" s="715">
        <v>2014</v>
      </c>
      <c r="F2006" s="716">
        <v>0.24</v>
      </c>
      <c r="G2006" s="741" t="s">
        <v>1243</v>
      </c>
      <c r="H2006" s="741"/>
    </row>
    <row r="2007" spans="2:8">
      <c r="B2007" s="2" t="s">
        <v>1288</v>
      </c>
      <c r="C2007" s="2" t="s">
        <v>2221</v>
      </c>
      <c r="D2007" s="2">
        <v>2018</v>
      </c>
      <c r="E2007" s="715">
        <v>480</v>
      </c>
      <c r="F2007" s="716">
        <v>0.08</v>
      </c>
      <c r="G2007" s="741" t="s">
        <v>1243</v>
      </c>
      <c r="H2007" s="741"/>
    </row>
    <row r="2008" spans="2:8">
      <c r="B2008" s="2" t="s">
        <v>1288</v>
      </c>
      <c r="C2008" s="2" t="s">
        <v>2222</v>
      </c>
      <c r="D2008" s="2">
        <v>2018</v>
      </c>
      <c r="E2008" s="715">
        <v>4028</v>
      </c>
      <c r="F2008" s="716">
        <v>0.48</v>
      </c>
      <c r="G2008" s="741" t="s">
        <v>1243</v>
      </c>
      <c r="H2008" s="741"/>
    </row>
    <row r="2009" spans="2:8">
      <c r="B2009" s="2" t="s">
        <v>1288</v>
      </c>
      <c r="C2009" s="2" t="s">
        <v>2222</v>
      </c>
      <c r="D2009" s="2">
        <v>2018</v>
      </c>
      <c r="E2009" s="715">
        <v>960</v>
      </c>
      <c r="F2009" s="716">
        <v>0.16</v>
      </c>
      <c r="G2009" s="741" t="s">
        <v>1243</v>
      </c>
      <c r="H2009" s="741"/>
    </row>
    <row r="2010" spans="2:8">
      <c r="B2010" s="2" t="s">
        <v>1288</v>
      </c>
      <c r="C2010" s="2" t="s">
        <v>2223</v>
      </c>
      <c r="D2010" s="2">
        <v>2018</v>
      </c>
      <c r="E2010" s="715">
        <v>4028</v>
      </c>
      <c r="F2010" s="716">
        <v>0.48</v>
      </c>
      <c r="G2010" s="741" t="s">
        <v>1243</v>
      </c>
      <c r="H2010" s="741"/>
    </row>
    <row r="2011" spans="2:8">
      <c r="B2011" s="2" t="s">
        <v>1288</v>
      </c>
      <c r="C2011" s="2" t="s">
        <v>2223</v>
      </c>
      <c r="D2011" s="2">
        <v>2018</v>
      </c>
      <c r="E2011" s="715">
        <v>380</v>
      </c>
      <c r="F2011" s="716">
        <v>0.1</v>
      </c>
      <c r="G2011" s="741" t="s">
        <v>1243</v>
      </c>
      <c r="H2011" s="741"/>
    </row>
    <row r="2012" spans="2:8">
      <c r="B2012" s="2" t="s">
        <v>1288</v>
      </c>
      <c r="C2012" s="2" t="s">
        <v>2223</v>
      </c>
      <c r="D2012" s="2">
        <v>2018</v>
      </c>
      <c r="E2012" s="715">
        <v>480</v>
      </c>
      <c r="F2012" s="716">
        <v>0.08</v>
      </c>
      <c r="G2012" s="741" t="s">
        <v>1243</v>
      </c>
      <c r="H2012" s="741"/>
    </row>
    <row r="2013" spans="2:8">
      <c r="B2013" s="2" t="s">
        <v>1288</v>
      </c>
      <c r="C2013" s="2" t="s">
        <v>2223</v>
      </c>
      <c r="D2013" s="2">
        <v>2018</v>
      </c>
      <c r="E2013" s="715">
        <v>266</v>
      </c>
      <c r="F2013" s="716">
        <v>0.1</v>
      </c>
      <c r="G2013" s="741" t="s">
        <v>1243</v>
      </c>
      <c r="H2013" s="741"/>
    </row>
    <row r="2014" spans="2:8">
      <c r="B2014" s="2" t="s">
        <v>1288</v>
      </c>
      <c r="C2014" s="2" t="s">
        <v>2224</v>
      </c>
      <c r="D2014" s="2">
        <v>2018</v>
      </c>
      <c r="E2014" s="715">
        <v>486</v>
      </c>
      <c r="F2014" s="716">
        <v>0.08</v>
      </c>
      <c r="G2014" s="741" t="s">
        <v>1243</v>
      </c>
      <c r="H2014" s="741"/>
    </row>
    <row r="2015" spans="2:8">
      <c r="B2015" s="2" t="s">
        <v>1288</v>
      </c>
      <c r="C2015" s="2" t="s">
        <v>2224</v>
      </c>
      <c r="D2015" s="2">
        <v>2018</v>
      </c>
      <c r="E2015" s="715">
        <v>480</v>
      </c>
      <c r="F2015" s="716">
        <v>0.08</v>
      </c>
      <c r="G2015" s="741" t="s">
        <v>1243</v>
      </c>
      <c r="H2015" s="741"/>
    </row>
    <row r="2016" spans="2:8">
      <c r="B2016" s="2" t="s">
        <v>1288</v>
      </c>
      <c r="C2016" s="2" t="s">
        <v>2224</v>
      </c>
      <c r="D2016" s="2">
        <v>2018</v>
      </c>
      <c r="E2016" s="715">
        <v>548</v>
      </c>
      <c r="F2016" s="716">
        <v>0.09</v>
      </c>
      <c r="G2016" s="741" t="s">
        <v>1243</v>
      </c>
      <c r="H2016" s="741"/>
    </row>
    <row r="2017" spans="2:8">
      <c r="B2017" s="2" t="s">
        <v>1288</v>
      </c>
      <c r="C2017" s="2" t="s">
        <v>2224</v>
      </c>
      <c r="D2017" s="2">
        <v>2018</v>
      </c>
      <c r="E2017" s="715">
        <v>2014</v>
      </c>
      <c r="F2017" s="716">
        <v>0.24</v>
      </c>
      <c r="G2017" s="741" t="s">
        <v>1243</v>
      </c>
      <c r="H2017" s="741"/>
    </row>
    <row r="2018" spans="2:8">
      <c r="B2018" s="2" t="s">
        <v>1288</v>
      </c>
      <c r="C2018" s="2" t="s">
        <v>2225</v>
      </c>
      <c r="D2018" s="2">
        <v>2018</v>
      </c>
      <c r="E2018" s="715">
        <v>548</v>
      </c>
      <c r="F2018" s="716">
        <v>0.09</v>
      </c>
      <c r="G2018" s="741" t="s">
        <v>1243</v>
      </c>
      <c r="H2018" s="741"/>
    </row>
    <row r="2019" spans="2:8">
      <c r="B2019" s="2" t="s">
        <v>1288</v>
      </c>
      <c r="C2019" s="2" t="s">
        <v>2225</v>
      </c>
      <c r="D2019" s="2">
        <v>2018</v>
      </c>
      <c r="E2019" s="715">
        <v>486</v>
      </c>
      <c r="F2019" s="716">
        <v>0.08</v>
      </c>
      <c r="G2019" s="741" t="s">
        <v>1243</v>
      </c>
      <c r="H2019" s="741"/>
    </row>
    <row r="2020" spans="2:8">
      <c r="B2020" s="2" t="s">
        <v>1288</v>
      </c>
      <c r="C2020" s="2" t="s">
        <v>2225</v>
      </c>
      <c r="D2020" s="2">
        <v>2018</v>
      </c>
      <c r="E2020" s="715">
        <v>7049</v>
      </c>
      <c r="F2020" s="716">
        <v>0.84</v>
      </c>
      <c r="G2020" s="741" t="s">
        <v>1243</v>
      </c>
      <c r="H2020" s="741"/>
    </row>
    <row r="2021" spans="2:8">
      <c r="B2021" s="2" t="s">
        <v>1288</v>
      </c>
      <c r="C2021" s="2" t="s">
        <v>2225</v>
      </c>
      <c r="D2021" s="2">
        <v>2018</v>
      </c>
      <c r="E2021" s="715">
        <v>480</v>
      </c>
      <c r="F2021" s="716">
        <v>0.08</v>
      </c>
      <c r="G2021" s="741" t="s">
        <v>1243</v>
      </c>
      <c r="H2021" s="741"/>
    </row>
    <row r="2022" spans="2:8">
      <c r="B2022" s="2" t="s">
        <v>1288</v>
      </c>
      <c r="C2022" s="2" t="s">
        <v>2226</v>
      </c>
      <c r="D2022" s="2">
        <v>2018</v>
      </c>
      <c r="E2022" s="715">
        <v>2014</v>
      </c>
      <c r="F2022" s="716">
        <v>0.24</v>
      </c>
      <c r="G2022" s="741" t="s">
        <v>1243</v>
      </c>
      <c r="H2022" s="741"/>
    </row>
    <row r="2023" spans="2:8">
      <c r="B2023" s="2" t="s">
        <v>1288</v>
      </c>
      <c r="C2023" s="2" t="s">
        <v>2226</v>
      </c>
      <c r="D2023" s="2">
        <v>2018</v>
      </c>
      <c r="E2023" s="715">
        <v>486</v>
      </c>
      <c r="F2023" s="716">
        <v>0.08</v>
      </c>
      <c r="G2023" s="741" t="s">
        <v>1243</v>
      </c>
      <c r="H2023" s="741"/>
    </row>
    <row r="2024" spans="2:8">
      <c r="B2024" s="2" t="s">
        <v>1288</v>
      </c>
      <c r="C2024" s="2" t="s">
        <v>2226</v>
      </c>
      <c r="D2024" s="2">
        <v>2018</v>
      </c>
      <c r="E2024" s="715">
        <v>480</v>
      </c>
      <c r="F2024" s="716">
        <v>0.08</v>
      </c>
      <c r="G2024" s="741" t="s">
        <v>1243</v>
      </c>
      <c r="H2024" s="741"/>
    </row>
    <row r="2025" spans="2:8">
      <c r="B2025" s="2" t="s">
        <v>1288</v>
      </c>
      <c r="C2025" s="2" t="s">
        <v>2226</v>
      </c>
      <c r="D2025" s="2">
        <v>2018</v>
      </c>
      <c r="E2025" s="715">
        <v>5035</v>
      </c>
      <c r="F2025" s="716">
        <v>0.6</v>
      </c>
      <c r="G2025" s="741" t="s">
        <v>1243</v>
      </c>
      <c r="H2025" s="741"/>
    </row>
    <row r="2026" spans="2:8">
      <c r="B2026" s="2" t="s">
        <v>1288</v>
      </c>
      <c r="C2026" s="2" t="s">
        <v>2226</v>
      </c>
      <c r="D2026" s="2">
        <v>2018</v>
      </c>
      <c r="E2026" s="715">
        <v>548</v>
      </c>
      <c r="F2026" s="716">
        <v>0.09</v>
      </c>
      <c r="G2026" s="741" t="s">
        <v>1243</v>
      </c>
      <c r="H2026" s="741"/>
    </row>
    <row r="2027" spans="2:8">
      <c r="B2027" s="2" t="s">
        <v>1288</v>
      </c>
      <c r="C2027" s="2" t="s">
        <v>2227</v>
      </c>
      <c r="D2027" s="2">
        <v>2018</v>
      </c>
      <c r="E2027" s="715">
        <v>2014</v>
      </c>
      <c r="F2027" s="716">
        <v>0.24</v>
      </c>
      <c r="G2027" s="741" t="s">
        <v>1243</v>
      </c>
      <c r="H2027" s="741"/>
    </row>
    <row r="2028" spans="2:8">
      <c r="B2028" s="2" t="s">
        <v>1288</v>
      </c>
      <c r="C2028" s="2" t="s">
        <v>2227</v>
      </c>
      <c r="D2028" s="2">
        <v>2018</v>
      </c>
      <c r="E2028" s="715">
        <v>548</v>
      </c>
      <c r="F2028" s="716">
        <v>0.09</v>
      </c>
      <c r="G2028" s="741" t="s">
        <v>1243</v>
      </c>
      <c r="H2028" s="741"/>
    </row>
    <row r="2029" spans="2:8">
      <c r="B2029" s="2" t="s">
        <v>1288</v>
      </c>
      <c r="C2029" s="2" t="s">
        <v>2227</v>
      </c>
      <c r="D2029" s="2">
        <v>2018</v>
      </c>
      <c r="E2029" s="715">
        <v>480</v>
      </c>
      <c r="F2029" s="716">
        <v>0.08</v>
      </c>
      <c r="G2029" s="741" t="s">
        <v>1243</v>
      </c>
      <c r="H2029" s="741"/>
    </row>
    <row r="2030" spans="2:8">
      <c r="B2030" s="2" t="s">
        <v>1288</v>
      </c>
      <c r="C2030" s="2" t="s">
        <v>2228</v>
      </c>
      <c r="D2030" s="2">
        <v>2018</v>
      </c>
      <c r="E2030" s="715">
        <v>6042</v>
      </c>
      <c r="F2030" s="716">
        <v>0.72</v>
      </c>
      <c r="G2030" s="741" t="s">
        <v>1243</v>
      </c>
      <c r="H2030" s="741"/>
    </row>
    <row r="2031" spans="2:8">
      <c r="B2031" s="2" t="s">
        <v>1288</v>
      </c>
      <c r="C2031" s="2" t="s">
        <v>2228</v>
      </c>
      <c r="D2031" s="2">
        <v>2018</v>
      </c>
      <c r="E2031" s="715">
        <v>548</v>
      </c>
      <c r="F2031" s="716">
        <v>0.09</v>
      </c>
      <c r="G2031" s="741" t="s">
        <v>1243</v>
      </c>
      <c r="H2031" s="741"/>
    </row>
    <row r="2032" spans="2:8">
      <c r="B2032" s="2" t="s">
        <v>1288</v>
      </c>
      <c r="C2032" s="2" t="s">
        <v>2228</v>
      </c>
      <c r="D2032" s="2">
        <v>2018</v>
      </c>
      <c r="E2032" s="715">
        <v>486</v>
      </c>
      <c r="F2032" s="716">
        <v>0.08</v>
      </c>
      <c r="G2032" s="741" t="s">
        <v>1243</v>
      </c>
      <c r="H2032" s="741"/>
    </row>
    <row r="2033" spans="2:8">
      <c r="B2033" s="2" t="s">
        <v>1288</v>
      </c>
      <c r="C2033" s="2" t="s">
        <v>2228</v>
      </c>
      <c r="D2033" s="2">
        <v>2018</v>
      </c>
      <c r="E2033" s="715">
        <v>480</v>
      </c>
      <c r="F2033" s="716">
        <v>0.08</v>
      </c>
      <c r="G2033" s="741" t="s">
        <v>1243</v>
      </c>
      <c r="H2033" s="741"/>
    </row>
    <row r="2034" spans="2:8">
      <c r="B2034" s="2" t="s">
        <v>1288</v>
      </c>
      <c r="C2034" s="2" t="s">
        <v>2228</v>
      </c>
      <c r="D2034" s="2">
        <v>2018</v>
      </c>
      <c r="E2034" s="715">
        <v>2014</v>
      </c>
      <c r="F2034" s="716">
        <v>0.24</v>
      </c>
      <c r="G2034" s="741" t="s">
        <v>1243</v>
      </c>
      <c r="H2034" s="741"/>
    </row>
    <row r="2035" spans="2:8">
      <c r="B2035" s="2" t="s">
        <v>1288</v>
      </c>
      <c r="C2035" s="2" t="s">
        <v>2229</v>
      </c>
      <c r="D2035" s="2">
        <v>2018</v>
      </c>
      <c r="E2035" s="715">
        <v>3021</v>
      </c>
      <c r="F2035" s="716">
        <v>0.36</v>
      </c>
      <c r="G2035" s="741" t="s">
        <v>1243</v>
      </c>
      <c r="H2035" s="741"/>
    </row>
    <row r="2036" spans="2:8">
      <c r="B2036" s="2" t="s">
        <v>1288</v>
      </c>
      <c r="C2036" s="2" t="s">
        <v>2229</v>
      </c>
      <c r="D2036" s="2">
        <v>2018</v>
      </c>
      <c r="E2036" s="715">
        <v>1007</v>
      </c>
      <c r="F2036" s="716">
        <v>0.12</v>
      </c>
      <c r="G2036" s="741" t="s">
        <v>1243</v>
      </c>
      <c r="H2036" s="741"/>
    </row>
    <row r="2037" spans="2:8">
      <c r="B2037" s="2" t="s">
        <v>1288</v>
      </c>
      <c r="C2037" s="2" t="s">
        <v>2229</v>
      </c>
      <c r="D2037" s="2">
        <v>2018</v>
      </c>
      <c r="E2037" s="715">
        <v>480</v>
      </c>
      <c r="F2037" s="716">
        <v>0.08</v>
      </c>
      <c r="G2037" s="741" t="s">
        <v>1243</v>
      </c>
      <c r="H2037" s="741"/>
    </row>
    <row r="2038" spans="2:8">
      <c r="B2038" s="2" t="s">
        <v>1288</v>
      </c>
      <c r="C2038" s="2" t="s">
        <v>2230</v>
      </c>
      <c r="D2038" s="2">
        <v>2018</v>
      </c>
      <c r="E2038" s="715">
        <v>548</v>
      </c>
      <c r="F2038" s="716">
        <v>0.09</v>
      </c>
      <c r="G2038" s="741" t="s">
        <v>1243</v>
      </c>
      <c r="H2038" s="741"/>
    </row>
    <row r="2039" spans="2:8">
      <c r="B2039" s="2" t="s">
        <v>1288</v>
      </c>
      <c r="C2039" s="2" t="s">
        <v>2230</v>
      </c>
      <c r="D2039" s="2">
        <v>2018</v>
      </c>
      <c r="E2039" s="715">
        <v>4028</v>
      </c>
      <c r="F2039" s="716">
        <v>0.48</v>
      </c>
      <c r="G2039" s="741" t="s">
        <v>1243</v>
      </c>
      <c r="H2039" s="741"/>
    </row>
    <row r="2040" spans="2:8">
      <c r="B2040" s="2" t="s">
        <v>1288</v>
      </c>
      <c r="C2040" s="2" t="s">
        <v>2230</v>
      </c>
      <c r="D2040" s="2">
        <v>2018</v>
      </c>
      <c r="E2040" s="715">
        <v>480</v>
      </c>
      <c r="F2040" s="716">
        <v>0.08</v>
      </c>
      <c r="G2040" s="741" t="s">
        <v>1243</v>
      </c>
      <c r="H2040" s="741"/>
    </row>
    <row r="2041" spans="2:8">
      <c r="B2041" s="2" t="s">
        <v>1288</v>
      </c>
      <c r="C2041" s="2" t="s">
        <v>2230</v>
      </c>
      <c r="D2041" s="2">
        <v>2018</v>
      </c>
      <c r="E2041" s="715">
        <v>2014</v>
      </c>
      <c r="F2041" s="716">
        <v>0.24</v>
      </c>
      <c r="G2041" s="741" t="s">
        <v>1243</v>
      </c>
      <c r="H2041" s="741"/>
    </row>
    <row r="2042" spans="2:8">
      <c r="B2042" s="2" t="s">
        <v>1288</v>
      </c>
      <c r="C2042" s="2" t="s">
        <v>2230</v>
      </c>
      <c r="D2042" s="2">
        <v>2018</v>
      </c>
      <c r="E2042" s="715">
        <v>729</v>
      </c>
      <c r="F2042" s="716">
        <v>0.12</v>
      </c>
      <c r="G2042" s="741" t="s">
        <v>1243</v>
      </c>
      <c r="H2042" s="741"/>
    </row>
    <row r="2043" spans="2:8">
      <c r="B2043" s="2" t="s">
        <v>1288</v>
      </c>
      <c r="C2043" s="2" t="s">
        <v>2231</v>
      </c>
      <c r="D2043" s="2">
        <v>2018</v>
      </c>
      <c r="E2043" s="715">
        <v>2014</v>
      </c>
      <c r="F2043" s="716">
        <v>0.24</v>
      </c>
      <c r="G2043" s="741" t="s">
        <v>1243</v>
      </c>
      <c r="H2043" s="741"/>
    </row>
    <row r="2044" spans="2:8">
      <c r="B2044" s="2" t="s">
        <v>1288</v>
      </c>
      <c r="C2044" s="2" t="s">
        <v>2231</v>
      </c>
      <c r="D2044" s="2">
        <v>2018</v>
      </c>
      <c r="E2044" s="715">
        <v>480</v>
      </c>
      <c r="F2044" s="716">
        <v>0.08</v>
      </c>
      <c r="G2044" s="741" t="s">
        <v>1243</v>
      </c>
      <c r="H2044" s="741"/>
    </row>
    <row r="2045" spans="2:8">
      <c r="B2045" s="2" t="s">
        <v>1288</v>
      </c>
      <c r="C2045" s="2" t="s">
        <v>2232</v>
      </c>
      <c r="D2045" s="2">
        <v>2018</v>
      </c>
      <c r="E2045" s="715">
        <v>5035</v>
      </c>
      <c r="F2045" s="716">
        <v>0.6</v>
      </c>
      <c r="G2045" s="741" t="s">
        <v>1243</v>
      </c>
      <c r="H2045" s="741"/>
    </row>
    <row r="2046" spans="2:8">
      <c r="B2046" s="2" t="s">
        <v>1288</v>
      </c>
      <c r="C2046" s="2" t="s">
        <v>2232</v>
      </c>
      <c r="D2046" s="2">
        <v>2018</v>
      </c>
      <c r="E2046" s="715">
        <v>480</v>
      </c>
      <c r="F2046" s="716">
        <v>0.08</v>
      </c>
      <c r="G2046" s="741" t="s">
        <v>1243</v>
      </c>
      <c r="H2046" s="741"/>
    </row>
    <row r="2047" spans="2:8">
      <c r="B2047" s="2" t="s">
        <v>1288</v>
      </c>
      <c r="C2047" s="2" t="s">
        <v>2232</v>
      </c>
      <c r="D2047" s="2">
        <v>2018</v>
      </c>
      <c r="E2047" s="715">
        <v>2014</v>
      </c>
      <c r="F2047" s="716">
        <v>0.24</v>
      </c>
      <c r="G2047" s="741" t="s">
        <v>1243</v>
      </c>
      <c r="H2047" s="741"/>
    </row>
    <row r="2048" spans="2:8">
      <c r="B2048" s="2" t="s">
        <v>1288</v>
      </c>
      <c r="C2048" s="2" t="s">
        <v>2232</v>
      </c>
      <c r="D2048" s="2">
        <v>2018</v>
      </c>
      <c r="E2048" s="715">
        <v>548</v>
      </c>
      <c r="F2048" s="716">
        <v>0.09</v>
      </c>
      <c r="G2048" s="741" t="s">
        <v>1243</v>
      </c>
      <c r="H2048" s="741"/>
    </row>
    <row r="2049" spans="2:8">
      <c r="B2049" s="2" t="s">
        <v>1288</v>
      </c>
      <c r="C2049" s="2" t="s">
        <v>2233</v>
      </c>
      <c r="D2049" s="2">
        <v>2018</v>
      </c>
      <c r="E2049" s="715">
        <v>2014</v>
      </c>
      <c r="F2049" s="716">
        <v>0.24</v>
      </c>
      <c r="G2049" s="741" t="s">
        <v>1243</v>
      </c>
      <c r="H2049" s="741"/>
    </row>
    <row r="2050" spans="2:8">
      <c r="B2050" s="2" t="s">
        <v>1288</v>
      </c>
      <c r="C2050" s="2" t="s">
        <v>2233</v>
      </c>
      <c r="D2050" s="2">
        <v>2018</v>
      </c>
      <c r="E2050" s="715">
        <v>243</v>
      </c>
      <c r="F2050" s="716">
        <v>0.04</v>
      </c>
      <c r="G2050" s="741" t="s">
        <v>1243</v>
      </c>
      <c r="H2050" s="741"/>
    </row>
    <row r="2051" spans="2:8">
      <c r="B2051" s="2" t="s">
        <v>1288</v>
      </c>
      <c r="C2051" s="2" t="s">
        <v>2233</v>
      </c>
      <c r="D2051" s="2">
        <v>2018</v>
      </c>
      <c r="E2051" s="715">
        <v>548</v>
      </c>
      <c r="F2051" s="716">
        <v>0.09</v>
      </c>
      <c r="G2051" s="741" t="s">
        <v>1243</v>
      </c>
      <c r="H2051" s="741"/>
    </row>
    <row r="2052" spans="2:8">
      <c r="B2052" s="2" t="s">
        <v>1288</v>
      </c>
      <c r="C2052" s="2" t="s">
        <v>2233</v>
      </c>
      <c r="D2052" s="2">
        <v>2018</v>
      </c>
      <c r="E2052" s="715">
        <v>480</v>
      </c>
      <c r="F2052" s="716">
        <v>0.08</v>
      </c>
      <c r="G2052" s="741" t="s">
        <v>1243</v>
      </c>
      <c r="H2052" s="741"/>
    </row>
    <row r="2053" spans="2:8">
      <c r="B2053" s="2" t="s">
        <v>1288</v>
      </c>
      <c r="C2053" s="2" t="s">
        <v>2233</v>
      </c>
      <c r="D2053" s="2">
        <v>2018</v>
      </c>
      <c r="E2053" s="715">
        <v>1007</v>
      </c>
      <c r="F2053" s="716">
        <v>0.12</v>
      </c>
      <c r="G2053" s="741" t="s">
        <v>1243</v>
      </c>
      <c r="H2053" s="741"/>
    </row>
    <row r="2054" spans="2:8">
      <c r="B2054" s="2" t="s">
        <v>1288</v>
      </c>
      <c r="C2054" s="2" t="s">
        <v>2234</v>
      </c>
      <c r="D2054" s="2">
        <v>2018</v>
      </c>
      <c r="E2054" s="715">
        <v>1007</v>
      </c>
      <c r="F2054" s="716">
        <v>0.12</v>
      </c>
      <c r="G2054" s="741" t="s">
        <v>1243</v>
      </c>
      <c r="H2054" s="741"/>
    </row>
    <row r="2055" spans="2:8">
      <c r="B2055" s="2" t="s">
        <v>1288</v>
      </c>
      <c r="C2055" s="2" t="s">
        <v>2234</v>
      </c>
      <c r="D2055" s="2">
        <v>2018</v>
      </c>
      <c r="E2055" s="715">
        <v>190</v>
      </c>
      <c r="F2055" s="716">
        <v>0.05</v>
      </c>
      <c r="G2055" s="741" t="s">
        <v>1243</v>
      </c>
      <c r="H2055" s="741"/>
    </row>
    <row r="2056" spans="2:8">
      <c r="B2056" s="2" t="s">
        <v>1288</v>
      </c>
      <c r="C2056" s="2" t="s">
        <v>2234</v>
      </c>
      <c r="D2056" s="2">
        <v>2018</v>
      </c>
      <c r="E2056" s="715">
        <v>729</v>
      </c>
      <c r="F2056" s="716">
        <v>0.12</v>
      </c>
      <c r="G2056" s="741" t="s">
        <v>1243</v>
      </c>
      <c r="H2056" s="741"/>
    </row>
    <row r="2057" spans="2:8">
      <c r="B2057" s="2" t="s">
        <v>1288</v>
      </c>
      <c r="C2057" s="2" t="s">
        <v>2235</v>
      </c>
      <c r="D2057" s="2">
        <v>2018</v>
      </c>
      <c r="E2057" s="715">
        <v>2014</v>
      </c>
      <c r="F2057" s="716">
        <v>0.24</v>
      </c>
      <c r="G2057" s="741" t="s">
        <v>1243</v>
      </c>
      <c r="H2057" s="741"/>
    </row>
    <row r="2058" spans="2:8">
      <c r="B2058" s="2" t="s">
        <v>1288</v>
      </c>
      <c r="C2058" s="2" t="s">
        <v>2235</v>
      </c>
      <c r="D2058" s="2">
        <v>2018</v>
      </c>
      <c r="E2058" s="715">
        <v>729</v>
      </c>
      <c r="F2058" s="716">
        <v>0.12</v>
      </c>
      <c r="G2058" s="741" t="s">
        <v>1243</v>
      </c>
      <c r="H2058" s="741"/>
    </row>
    <row r="2059" spans="2:8">
      <c r="B2059" s="2" t="s">
        <v>1288</v>
      </c>
      <c r="C2059" s="2" t="s">
        <v>2235</v>
      </c>
      <c r="D2059" s="2">
        <v>2018</v>
      </c>
      <c r="E2059" s="715">
        <v>1007</v>
      </c>
      <c r="F2059" s="716">
        <v>0.12</v>
      </c>
      <c r="G2059" s="741" t="s">
        <v>1243</v>
      </c>
      <c r="H2059" s="741"/>
    </row>
    <row r="2060" spans="2:8">
      <c r="B2060" s="2" t="s">
        <v>1288</v>
      </c>
      <c r="C2060" s="2" t="s">
        <v>2235</v>
      </c>
      <c r="D2060" s="2">
        <v>2018</v>
      </c>
      <c r="E2060" s="715">
        <v>289</v>
      </c>
      <c r="F2060" s="716">
        <v>0.05</v>
      </c>
      <c r="G2060" s="741" t="s">
        <v>1243</v>
      </c>
      <c r="H2060" s="741"/>
    </row>
    <row r="2061" spans="2:8">
      <c r="B2061" s="2" t="s">
        <v>1288</v>
      </c>
      <c r="C2061" s="2" t="s">
        <v>2236</v>
      </c>
      <c r="D2061" s="2">
        <v>2018</v>
      </c>
      <c r="E2061" s="715">
        <v>729</v>
      </c>
      <c r="F2061" s="716">
        <v>0.12</v>
      </c>
      <c r="G2061" s="741" t="s">
        <v>1243</v>
      </c>
      <c r="H2061" s="741"/>
    </row>
    <row r="2062" spans="2:8">
      <c r="B2062" s="2" t="s">
        <v>1288</v>
      </c>
      <c r="C2062" s="2" t="s">
        <v>2237</v>
      </c>
      <c r="D2062" s="2">
        <v>2018</v>
      </c>
      <c r="E2062" s="715">
        <v>2014</v>
      </c>
      <c r="F2062" s="716">
        <v>0.24</v>
      </c>
      <c r="G2062" s="741" t="s">
        <v>1243</v>
      </c>
      <c r="H2062" s="741"/>
    </row>
    <row r="2063" spans="2:8">
      <c r="B2063" s="2" t="s">
        <v>1288</v>
      </c>
      <c r="C2063" s="2" t="s">
        <v>2237</v>
      </c>
      <c r="D2063" s="2">
        <v>2018</v>
      </c>
      <c r="E2063" s="715">
        <v>486</v>
      </c>
      <c r="F2063" s="716">
        <v>0.08</v>
      </c>
      <c r="G2063" s="741" t="s">
        <v>1243</v>
      </c>
      <c r="H2063" s="741"/>
    </row>
    <row r="2064" spans="2:8">
      <c r="B2064" s="2" t="s">
        <v>1288</v>
      </c>
      <c r="C2064" s="2" t="s">
        <v>2237</v>
      </c>
      <c r="D2064" s="2">
        <v>2018</v>
      </c>
      <c r="E2064" s="715">
        <v>548</v>
      </c>
      <c r="F2064" s="716">
        <v>0.09</v>
      </c>
      <c r="G2064" s="741" t="s">
        <v>1243</v>
      </c>
      <c r="H2064" s="741"/>
    </row>
    <row r="2065" spans="2:8">
      <c r="B2065" s="2" t="s">
        <v>1288</v>
      </c>
      <c r="C2065" s="2" t="s">
        <v>2237</v>
      </c>
      <c r="D2065" s="2">
        <v>2018</v>
      </c>
      <c r="E2065" s="715">
        <v>480</v>
      </c>
      <c r="F2065" s="716">
        <v>0.08</v>
      </c>
      <c r="G2065" s="741" t="s">
        <v>1243</v>
      </c>
      <c r="H2065" s="741"/>
    </row>
    <row r="2066" spans="2:8">
      <c r="B2066" s="2" t="s">
        <v>1288</v>
      </c>
      <c r="C2066" s="2" t="s">
        <v>2237</v>
      </c>
      <c r="D2066" s="2">
        <v>2018</v>
      </c>
      <c r="E2066" s="715">
        <v>289</v>
      </c>
      <c r="F2066" s="716">
        <v>0.05</v>
      </c>
      <c r="G2066" s="741" t="s">
        <v>1243</v>
      </c>
      <c r="H2066" s="741"/>
    </row>
    <row r="2067" spans="2:8">
      <c r="B2067" s="2" t="s">
        <v>1288</v>
      </c>
      <c r="C2067" s="2" t="s">
        <v>2238</v>
      </c>
      <c r="D2067" s="2">
        <v>2018</v>
      </c>
      <c r="E2067" s="715">
        <v>480</v>
      </c>
      <c r="F2067" s="716">
        <v>0.08</v>
      </c>
      <c r="G2067" s="741" t="s">
        <v>1243</v>
      </c>
      <c r="H2067" s="741"/>
    </row>
    <row r="2068" spans="2:8">
      <c r="B2068" s="2" t="s">
        <v>1288</v>
      </c>
      <c r="C2068" s="2" t="s">
        <v>2238</v>
      </c>
      <c r="D2068" s="2">
        <v>2018</v>
      </c>
      <c r="E2068" s="715">
        <v>1007</v>
      </c>
      <c r="F2068" s="716">
        <v>0.12</v>
      </c>
      <c r="G2068" s="741" t="s">
        <v>1243</v>
      </c>
      <c r="H2068" s="741"/>
    </row>
    <row r="2069" spans="2:8">
      <c r="B2069" s="2" t="s">
        <v>1288</v>
      </c>
      <c r="C2069" s="2" t="s">
        <v>2238</v>
      </c>
      <c r="D2069" s="2">
        <v>2018</v>
      </c>
      <c r="E2069" s="715">
        <v>1007</v>
      </c>
      <c r="F2069" s="716">
        <v>0.12</v>
      </c>
      <c r="G2069" s="741" t="s">
        <v>1243</v>
      </c>
      <c r="H2069" s="741"/>
    </row>
    <row r="2070" spans="2:8">
      <c r="B2070" s="2" t="s">
        <v>1288</v>
      </c>
      <c r="C2070" s="2" t="s">
        <v>2239</v>
      </c>
      <c r="D2070" s="2">
        <v>2018</v>
      </c>
      <c r="E2070" s="715">
        <v>480</v>
      </c>
      <c r="F2070" s="716">
        <v>0.08</v>
      </c>
      <c r="G2070" s="741" t="s">
        <v>1243</v>
      </c>
      <c r="H2070" s="741"/>
    </row>
    <row r="2071" spans="2:8">
      <c r="B2071" s="2" t="s">
        <v>1288</v>
      </c>
      <c r="C2071" s="2" t="s">
        <v>2239</v>
      </c>
      <c r="D2071" s="2">
        <v>2018</v>
      </c>
      <c r="E2071" s="715">
        <v>2014</v>
      </c>
      <c r="F2071" s="716">
        <v>0.24</v>
      </c>
      <c r="G2071" s="741" t="s">
        <v>1243</v>
      </c>
      <c r="H2071" s="741"/>
    </row>
    <row r="2072" spans="2:8">
      <c r="B2072" s="2" t="s">
        <v>1288</v>
      </c>
      <c r="C2072" s="2" t="s">
        <v>2239</v>
      </c>
      <c r="D2072" s="2">
        <v>2018</v>
      </c>
      <c r="E2072" s="715">
        <v>548</v>
      </c>
      <c r="F2072" s="716">
        <v>0.09</v>
      </c>
      <c r="G2072" s="741" t="s">
        <v>1243</v>
      </c>
      <c r="H2072" s="741"/>
    </row>
    <row r="2073" spans="2:8">
      <c r="B2073" s="2" t="s">
        <v>1288</v>
      </c>
      <c r="C2073" s="2" t="s">
        <v>2239</v>
      </c>
      <c r="D2073" s="2">
        <v>2018</v>
      </c>
      <c r="E2073" s="715">
        <v>486</v>
      </c>
      <c r="F2073" s="716">
        <v>0.08</v>
      </c>
      <c r="G2073" s="741" t="s">
        <v>1243</v>
      </c>
      <c r="H2073" s="741"/>
    </row>
    <row r="2074" spans="2:8">
      <c r="B2074" s="2" t="s">
        <v>1288</v>
      </c>
      <c r="C2074" s="2" t="s">
        <v>2240</v>
      </c>
      <c r="D2074" s="2">
        <v>2018</v>
      </c>
      <c r="E2074" s="715">
        <v>480</v>
      </c>
      <c r="F2074" s="716">
        <v>0.08</v>
      </c>
      <c r="G2074" s="741" t="s">
        <v>1243</v>
      </c>
      <c r="H2074" s="741"/>
    </row>
    <row r="2075" spans="2:8">
      <c r="B2075" s="2" t="s">
        <v>1288</v>
      </c>
      <c r="C2075" s="2" t="s">
        <v>2241</v>
      </c>
      <c r="D2075" s="2">
        <v>2018</v>
      </c>
      <c r="E2075" s="715">
        <v>548</v>
      </c>
      <c r="F2075" s="716">
        <v>0.09</v>
      </c>
      <c r="G2075" s="741" t="s">
        <v>1243</v>
      </c>
      <c r="H2075" s="741"/>
    </row>
    <row r="2076" spans="2:8">
      <c r="B2076" s="2" t="s">
        <v>1288</v>
      </c>
      <c r="C2076" s="2" t="s">
        <v>2241</v>
      </c>
      <c r="D2076" s="2">
        <v>2018</v>
      </c>
      <c r="E2076" s="715">
        <v>243</v>
      </c>
      <c r="F2076" s="716">
        <v>0.04</v>
      </c>
      <c r="G2076" s="741" t="s">
        <v>1243</v>
      </c>
      <c r="H2076" s="741"/>
    </row>
    <row r="2077" spans="2:8">
      <c r="B2077" s="2" t="s">
        <v>1288</v>
      </c>
      <c r="C2077" s="2" t="s">
        <v>2241</v>
      </c>
      <c r="D2077" s="2">
        <v>2018</v>
      </c>
      <c r="E2077" s="715">
        <v>7049</v>
      </c>
      <c r="F2077" s="716">
        <v>0.84</v>
      </c>
      <c r="G2077" s="741" t="s">
        <v>1243</v>
      </c>
      <c r="H2077" s="741"/>
    </row>
    <row r="2078" spans="2:8">
      <c r="B2078" s="2" t="s">
        <v>1288</v>
      </c>
      <c r="C2078" s="2" t="s">
        <v>2241</v>
      </c>
      <c r="D2078" s="2">
        <v>2018</v>
      </c>
      <c r="E2078" s="715">
        <v>480</v>
      </c>
      <c r="F2078" s="716">
        <v>0.08</v>
      </c>
      <c r="G2078" s="741" t="s">
        <v>1243</v>
      </c>
      <c r="H2078" s="741"/>
    </row>
    <row r="2079" spans="2:8">
      <c r="B2079" s="2" t="s">
        <v>1288</v>
      </c>
      <c r="C2079" s="2" t="s">
        <v>2242</v>
      </c>
      <c r="D2079" s="2">
        <v>2018</v>
      </c>
      <c r="E2079" s="715">
        <v>480</v>
      </c>
      <c r="F2079" s="716">
        <v>0.08</v>
      </c>
      <c r="G2079" s="741" t="s">
        <v>1243</v>
      </c>
      <c r="H2079" s="741"/>
    </row>
    <row r="2080" spans="2:8">
      <c r="B2080" s="2" t="s">
        <v>1288</v>
      </c>
      <c r="C2080" s="2" t="s">
        <v>2243</v>
      </c>
      <c r="D2080" s="2">
        <v>2018</v>
      </c>
      <c r="E2080" s="715">
        <v>486</v>
      </c>
      <c r="F2080" s="716">
        <v>0.08</v>
      </c>
      <c r="G2080" s="741" t="s">
        <v>1243</v>
      </c>
      <c r="H2080" s="741"/>
    </row>
    <row r="2081" spans="2:8">
      <c r="B2081" s="2" t="s">
        <v>1288</v>
      </c>
      <c r="C2081" s="2" t="s">
        <v>2243</v>
      </c>
      <c r="D2081" s="2">
        <v>2018</v>
      </c>
      <c r="E2081" s="715">
        <v>480</v>
      </c>
      <c r="F2081" s="716">
        <v>0.08</v>
      </c>
      <c r="G2081" s="741" t="s">
        <v>1243</v>
      </c>
      <c r="H2081" s="741"/>
    </row>
    <row r="2082" spans="2:8">
      <c r="B2082" s="2" t="s">
        <v>1288</v>
      </c>
      <c r="C2082" s="2" t="s">
        <v>2243</v>
      </c>
      <c r="D2082" s="2">
        <v>2018</v>
      </c>
      <c r="E2082" s="715">
        <v>289</v>
      </c>
      <c r="F2082" s="716">
        <v>0.05</v>
      </c>
      <c r="G2082" s="741" t="s">
        <v>1243</v>
      </c>
      <c r="H2082" s="741"/>
    </row>
    <row r="2083" spans="2:8">
      <c r="B2083" s="2" t="s">
        <v>1288</v>
      </c>
      <c r="C2083" s="2" t="s">
        <v>2244</v>
      </c>
      <c r="D2083" s="2">
        <v>2018</v>
      </c>
      <c r="E2083" s="715">
        <v>243</v>
      </c>
      <c r="F2083" s="716">
        <v>0.04</v>
      </c>
      <c r="G2083" s="741" t="s">
        <v>1243</v>
      </c>
      <c r="H2083" s="741"/>
    </row>
    <row r="2084" spans="2:8">
      <c r="B2084" s="2" t="s">
        <v>1288</v>
      </c>
      <c r="C2084" s="2" t="s">
        <v>2244</v>
      </c>
      <c r="D2084" s="2">
        <v>2018</v>
      </c>
      <c r="E2084" s="715">
        <v>2014</v>
      </c>
      <c r="F2084" s="716">
        <v>0.24</v>
      </c>
      <c r="G2084" s="741" t="s">
        <v>1243</v>
      </c>
      <c r="H2084" s="741"/>
    </row>
    <row r="2085" spans="2:8">
      <c r="B2085" s="2" t="s">
        <v>1288</v>
      </c>
      <c r="C2085" s="2" t="s">
        <v>2245</v>
      </c>
      <c r="D2085" s="2">
        <v>2018</v>
      </c>
      <c r="E2085" s="715">
        <v>548</v>
      </c>
      <c r="F2085" s="716">
        <v>0.09</v>
      </c>
      <c r="G2085" s="741" t="s">
        <v>1243</v>
      </c>
      <c r="H2085" s="741"/>
    </row>
    <row r="2086" spans="2:8">
      <c r="B2086" s="2" t="s">
        <v>1288</v>
      </c>
      <c r="C2086" s="2" t="s">
        <v>2245</v>
      </c>
      <c r="D2086" s="2">
        <v>2018</v>
      </c>
      <c r="E2086" s="715">
        <v>480</v>
      </c>
      <c r="F2086" s="716">
        <v>0.08</v>
      </c>
      <c r="G2086" s="741" t="s">
        <v>1243</v>
      </c>
      <c r="H2086" s="741"/>
    </row>
    <row r="2087" spans="2:8">
      <c r="B2087" s="2" t="s">
        <v>1288</v>
      </c>
      <c r="C2087" s="2" t="s">
        <v>2245</v>
      </c>
      <c r="D2087" s="2">
        <v>2018</v>
      </c>
      <c r="E2087" s="715">
        <v>5035</v>
      </c>
      <c r="F2087" s="716">
        <v>0.6</v>
      </c>
      <c r="G2087" s="741" t="s">
        <v>1243</v>
      </c>
      <c r="H2087" s="741"/>
    </row>
    <row r="2088" spans="2:8">
      <c r="B2088" s="2" t="s">
        <v>1288</v>
      </c>
      <c r="C2088" s="2" t="s">
        <v>2245</v>
      </c>
      <c r="D2088" s="2">
        <v>2018</v>
      </c>
      <c r="E2088" s="715">
        <v>486</v>
      </c>
      <c r="F2088" s="716">
        <v>0.08</v>
      </c>
      <c r="G2088" s="741" t="s">
        <v>1243</v>
      </c>
      <c r="H2088" s="741"/>
    </row>
    <row r="2089" spans="2:8">
      <c r="B2089" s="2" t="s">
        <v>1288</v>
      </c>
      <c r="C2089" s="2" t="s">
        <v>2246</v>
      </c>
      <c r="D2089" s="2">
        <v>2018</v>
      </c>
      <c r="E2089" s="715">
        <v>2014</v>
      </c>
      <c r="F2089" s="716">
        <v>0.24</v>
      </c>
      <c r="G2089" s="741" t="s">
        <v>1243</v>
      </c>
      <c r="H2089" s="741"/>
    </row>
    <row r="2090" spans="2:8">
      <c r="B2090" s="2" t="s">
        <v>1288</v>
      </c>
      <c r="C2090" s="2" t="s">
        <v>2246</v>
      </c>
      <c r="D2090" s="2">
        <v>2018</v>
      </c>
      <c r="E2090" s="715">
        <v>480</v>
      </c>
      <c r="F2090" s="716">
        <v>0.08</v>
      </c>
      <c r="G2090" s="741" t="s">
        <v>1243</v>
      </c>
      <c r="H2090" s="741"/>
    </row>
    <row r="2091" spans="2:8">
      <c r="B2091" s="2" t="s">
        <v>1288</v>
      </c>
      <c r="C2091" s="2" t="s">
        <v>2246</v>
      </c>
      <c r="D2091" s="2">
        <v>2018</v>
      </c>
      <c r="E2091" s="715">
        <v>548</v>
      </c>
      <c r="F2091" s="716">
        <v>0.09</v>
      </c>
      <c r="G2091" s="741" t="s">
        <v>1243</v>
      </c>
      <c r="H2091" s="741"/>
    </row>
    <row r="2092" spans="2:8">
      <c r="B2092" s="2" t="s">
        <v>1288</v>
      </c>
      <c r="C2092" s="2" t="s">
        <v>2247</v>
      </c>
      <c r="D2092" s="2">
        <v>2018</v>
      </c>
      <c r="E2092" s="715">
        <v>548</v>
      </c>
      <c r="F2092" s="716">
        <v>0.09</v>
      </c>
      <c r="G2092" s="741" t="s">
        <v>1243</v>
      </c>
      <c r="H2092" s="741"/>
    </row>
    <row r="2093" spans="2:8">
      <c r="B2093" s="2" t="s">
        <v>1288</v>
      </c>
      <c r="C2093" s="2" t="s">
        <v>2247</v>
      </c>
      <c r="D2093" s="2">
        <v>2018</v>
      </c>
      <c r="E2093" s="715">
        <v>480</v>
      </c>
      <c r="F2093" s="716">
        <v>0.08</v>
      </c>
      <c r="G2093" s="741" t="s">
        <v>1243</v>
      </c>
      <c r="H2093" s="741"/>
    </row>
    <row r="2094" spans="2:8">
      <c r="B2094" s="2" t="s">
        <v>1288</v>
      </c>
      <c r="C2094" s="2" t="s">
        <v>2247</v>
      </c>
      <c r="D2094" s="2">
        <v>2018</v>
      </c>
      <c r="E2094" s="715">
        <v>2014</v>
      </c>
      <c r="F2094" s="716">
        <v>0.24</v>
      </c>
      <c r="G2094" s="741" t="s">
        <v>1243</v>
      </c>
      <c r="H2094" s="741"/>
    </row>
    <row r="2095" spans="2:8">
      <c r="B2095" s="2" t="s">
        <v>1288</v>
      </c>
      <c r="C2095" s="2" t="s">
        <v>2247</v>
      </c>
      <c r="D2095" s="2">
        <v>2018</v>
      </c>
      <c r="E2095" s="715">
        <v>4028</v>
      </c>
      <c r="F2095" s="716">
        <v>0.48</v>
      </c>
      <c r="G2095" s="741" t="s">
        <v>1243</v>
      </c>
      <c r="H2095" s="741"/>
    </row>
    <row r="2096" spans="2:8">
      <c r="B2096" s="2" t="s">
        <v>1288</v>
      </c>
      <c r="C2096" s="2" t="s">
        <v>2247</v>
      </c>
      <c r="D2096" s="2">
        <v>2018</v>
      </c>
      <c r="E2096" s="715">
        <v>486</v>
      </c>
      <c r="F2096" s="716">
        <v>0.08</v>
      </c>
      <c r="G2096" s="741" t="s">
        <v>1243</v>
      </c>
      <c r="H2096" s="741"/>
    </row>
    <row r="2097" spans="2:8">
      <c r="B2097" s="2" t="s">
        <v>1288</v>
      </c>
      <c r="C2097" s="2" t="s">
        <v>2248</v>
      </c>
      <c r="D2097" s="2">
        <v>2018</v>
      </c>
      <c r="E2097" s="715">
        <v>486</v>
      </c>
      <c r="F2097" s="716">
        <v>0.08</v>
      </c>
      <c r="G2097" s="741" t="s">
        <v>1243</v>
      </c>
      <c r="H2097" s="741"/>
    </row>
    <row r="2098" spans="2:8">
      <c r="B2098" s="2" t="s">
        <v>1288</v>
      </c>
      <c r="C2098" s="2" t="s">
        <v>2248</v>
      </c>
      <c r="D2098" s="2">
        <v>2018</v>
      </c>
      <c r="E2098" s="715">
        <v>2014</v>
      </c>
      <c r="F2098" s="716">
        <v>0.24</v>
      </c>
      <c r="G2098" s="741" t="s">
        <v>1243</v>
      </c>
      <c r="H2098" s="741"/>
    </row>
    <row r="2099" spans="2:8">
      <c r="B2099" s="2" t="s">
        <v>1288</v>
      </c>
      <c r="C2099" s="2" t="s">
        <v>2249</v>
      </c>
      <c r="D2099" s="2">
        <v>2018</v>
      </c>
      <c r="E2099" s="715">
        <v>548</v>
      </c>
      <c r="F2099" s="716">
        <v>0.09</v>
      </c>
      <c r="G2099" s="741" t="s">
        <v>1243</v>
      </c>
      <c r="H2099" s="741"/>
    </row>
    <row r="2100" spans="2:8">
      <c r="B2100" s="2" t="s">
        <v>1288</v>
      </c>
      <c r="C2100" s="2" t="s">
        <v>2249</v>
      </c>
      <c r="D2100" s="2">
        <v>2018</v>
      </c>
      <c r="E2100" s="715">
        <v>1007</v>
      </c>
      <c r="F2100" s="716">
        <v>0.12</v>
      </c>
      <c r="G2100" s="741" t="s">
        <v>1243</v>
      </c>
      <c r="H2100" s="741"/>
    </row>
    <row r="2101" spans="2:8">
      <c r="B2101" s="2" t="s">
        <v>1288</v>
      </c>
      <c r="C2101" s="2" t="s">
        <v>2249</v>
      </c>
      <c r="D2101" s="2">
        <v>2018</v>
      </c>
      <c r="E2101" s="715">
        <v>486</v>
      </c>
      <c r="F2101" s="716">
        <v>0.08</v>
      </c>
      <c r="G2101" s="741" t="s">
        <v>1243</v>
      </c>
      <c r="H2101" s="741"/>
    </row>
    <row r="2102" spans="2:8">
      <c r="B2102" s="2" t="s">
        <v>1288</v>
      </c>
      <c r="C2102" s="2" t="s">
        <v>2249</v>
      </c>
      <c r="D2102" s="2">
        <v>2018</v>
      </c>
      <c r="E2102" s="715">
        <v>480</v>
      </c>
      <c r="F2102" s="716">
        <v>0.08</v>
      </c>
      <c r="G2102" s="741" t="s">
        <v>1243</v>
      </c>
      <c r="H2102" s="741"/>
    </row>
    <row r="2103" spans="2:8">
      <c r="B2103" s="2" t="s">
        <v>1288</v>
      </c>
      <c r="C2103" s="2" t="s">
        <v>2250</v>
      </c>
      <c r="D2103" s="2">
        <v>2018</v>
      </c>
      <c r="E2103" s="715">
        <v>486</v>
      </c>
      <c r="F2103" s="716">
        <v>0.08</v>
      </c>
      <c r="G2103" s="741" t="s">
        <v>1243</v>
      </c>
      <c r="H2103" s="741"/>
    </row>
    <row r="2104" spans="2:8">
      <c r="B2104" s="2" t="s">
        <v>1288</v>
      </c>
      <c r="C2104" s="2" t="s">
        <v>2250</v>
      </c>
      <c r="D2104" s="2">
        <v>2018</v>
      </c>
      <c r="E2104" s="715">
        <v>3021</v>
      </c>
      <c r="F2104" s="716">
        <v>0.36</v>
      </c>
      <c r="G2104" s="741" t="s">
        <v>1243</v>
      </c>
      <c r="H2104" s="741"/>
    </row>
    <row r="2105" spans="2:8">
      <c r="B2105" s="2" t="s">
        <v>1288</v>
      </c>
      <c r="C2105" s="2" t="s">
        <v>2250</v>
      </c>
      <c r="D2105" s="2">
        <v>2018</v>
      </c>
      <c r="E2105" s="715">
        <v>480</v>
      </c>
      <c r="F2105" s="716">
        <v>0.08</v>
      </c>
      <c r="G2105" s="741" t="s">
        <v>1243</v>
      </c>
      <c r="H2105" s="741"/>
    </row>
    <row r="2106" spans="2:8">
      <c r="B2106" s="2" t="s">
        <v>1288</v>
      </c>
      <c r="C2106" s="2" t="s">
        <v>2251</v>
      </c>
      <c r="D2106" s="2">
        <v>2018</v>
      </c>
      <c r="E2106" s="715">
        <v>480</v>
      </c>
      <c r="F2106" s="716">
        <v>0.08</v>
      </c>
      <c r="G2106" s="741" t="s">
        <v>1243</v>
      </c>
      <c r="H2106" s="741"/>
    </row>
    <row r="2107" spans="2:8">
      <c r="B2107" s="2" t="s">
        <v>1288</v>
      </c>
      <c r="C2107" s="2" t="s">
        <v>2252</v>
      </c>
      <c r="D2107" s="2">
        <v>2018</v>
      </c>
      <c r="E2107" s="715">
        <v>548</v>
      </c>
      <c r="F2107" s="716">
        <v>0.09</v>
      </c>
      <c r="G2107" s="741" t="s">
        <v>1243</v>
      </c>
      <c r="H2107" s="741"/>
    </row>
    <row r="2108" spans="2:8">
      <c r="B2108" s="2" t="s">
        <v>1288</v>
      </c>
      <c r="C2108" s="2" t="s">
        <v>2252</v>
      </c>
      <c r="D2108" s="2">
        <v>2018</v>
      </c>
      <c r="E2108" s="715">
        <v>5035</v>
      </c>
      <c r="F2108" s="716">
        <v>0.6</v>
      </c>
      <c r="G2108" s="741" t="s">
        <v>1243</v>
      </c>
      <c r="H2108" s="741"/>
    </row>
    <row r="2109" spans="2:8">
      <c r="B2109" s="2" t="s">
        <v>1288</v>
      </c>
      <c r="C2109" s="2" t="s">
        <v>2252</v>
      </c>
      <c r="D2109" s="2">
        <v>2018</v>
      </c>
      <c r="E2109" s="715">
        <v>960</v>
      </c>
      <c r="F2109" s="716">
        <v>0.16</v>
      </c>
      <c r="G2109" s="741" t="s">
        <v>1243</v>
      </c>
      <c r="H2109" s="741"/>
    </row>
    <row r="2110" spans="2:8">
      <c r="B2110" s="2" t="s">
        <v>1288</v>
      </c>
      <c r="C2110" s="2" t="s">
        <v>2252</v>
      </c>
      <c r="D2110" s="2">
        <v>2018</v>
      </c>
      <c r="E2110" s="715">
        <v>1007</v>
      </c>
      <c r="F2110" s="716">
        <v>0.12</v>
      </c>
      <c r="G2110" s="741" t="s">
        <v>1243</v>
      </c>
      <c r="H2110" s="741"/>
    </row>
    <row r="2111" spans="2:8">
      <c r="B2111" s="2" t="s">
        <v>1288</v>
      </c>
      <c r="C2111" s="2" t="s">
        <v>2253</v>
      </c>
      <c r="D2111" s="2">
        <v>2018</v>
      </c>
      <c r="E2111" s="715">
        <v>972</v>
      </c>
      <c r="F2111" s="716">
        <v>0.16</v>
      </c>
      <c r="G2111" s="741" t="s">
        <v>1243</v>
      </c>
      <c r="H2111" s="741"/>
    </row>
    <row r="2112" spans="2:8">
      <c r="B2112" s="2" t="s">
        <v>1288</v>
      </c>
      <c r="C2112" s="2" t="s">
        <v>2254</v>
      </c>
      <c r="D2112" s="2">
        <v>2018</v>
      </c>
      <c r="E2112" s="715">
        <v>4028</v>
      </c>
      <c r="F2112" s="716">
        <v>0.48</v>
      </c>
      <c r="G2112" s="741" t="s">
        <v>1243</v>
      </c>
      <c r="H2112" s="741"/>
    </row>
    <row r="2113" spans="2:8">
      <c r="B2113" s="2" t="s">
        <v>1288</v>
      </c>
      <c r="C2113" s="2" t="s">
        <v>2254</v>
      </c>
      <c r="D2113" s="2">
        <v>2018</v>
      </c>
      <c r="E2113" s="715">
        <v>480</v>
      </c>
      <c r="F2113" s="716">
        <v>0.08</v>
      </c>
      <c r="G2113" s="741" t="s">
        <v>1243</v>
      </c>
      <c r="H2113" s="741"/>
    </row>
    <row r="2114" spans="2:8">
      <c r="B2114" s="2" t="s">
        <v>1288</v>
      </c>
      <c r="C2114" s="2" t="s">
        <v>2254</v>
      </c>
      <c r="D2114" s="2">
        <v>2018</v>
      </c>
      <c r="E2114" s="715">
        <v>1215</v>
      </c>
      <c r="F2114" s="716">
        <v>0.2</v>
      </c>
      <c r="G2114" s="741" t="s">
        <v>1243</v>
      </c>
      <c r="H2114" s="741"/>
    </row>
    <row r="2115" spans="2:8">
      <c r="B2115" s="2" t="s">
        <v>1288</v>
      </c>
      <c r="C2115" s="2" t="s">
        <v>2255</v>
      </c>
      <c r="D2115" s="2">
        <v>2018</v>
      </c>
      <c r="E2115" s="715">
        <v>729</v>
      </c>
      <c r="F2115" s="716">
        <v>0.12</v>
      </c>
      <c r="G2115" s="741" t="s">
        <v>1243</v>
      </c>
      <c r="H2115" s="741"/>
    </row>
    <row r="2116" spans="2:8">
      <c r="B2116" s="2" t="s">
        <v>1288</v>
      </c>
      <c r="C2116" s="2" t="s">
        <v>2255</v>
      </c>
      <c r="D2116" s="2">
        <v>2018</v>
      </c>
      <c r="E2116" s="715">
        <v>3021</v>
      </c>
      <c r="F2116" s="716">
        <v>0.36</v>
      </c>
      <c r="G2116" s="741" t="s">
        <v>1243</v>
      </c>
      <c r="H2116" s="741"/>
    </row>
    <row r="2117" spans="2:8">
      <c r="B2117" s="2" t="s">
        <v>1288</v>
      </c>
      <c r="C2117" s="2" t="s">
        <v>2256</v>
      </c>
      <c r="D2117" s="2">
        <v>2018</v>
      </c>
      <c r="E2117" s="715">
        <v>480</v>
      </c>
      <c r="F2117" s="716">
        <v>0.08</v>
      </c>
      <c r="G2117" s="741" t="s">
        <v>1243</v>
      </c>
      <c r="H2117" s="741"/>
    </row>
    <row r="2118" spans="2:8">
      <c r="B2118" s="2" t="s">
        <v>1288</v>
      </c>
      <c r="C2118" s="2" t="s">
        <v>2257</v>
      </c>
      <c r="D2118" s="2">
        <v>2018</v>
      </c>
      <c r="E2118" s="715">
        <v>3021</v>
      </c>
      <c r="F2118" s="716">
        <v>0.36</v>
      </c>
      <c r="G2118" s="741" t="s">
        <v>1243</v>
      </c>
      <c r="H2118" s="741"/>
    </row>
    <row r="2119" spans="2:8">
      <c r="B2119" s="2" t="s">
        <v>1288</v>
      </c>
      <c r="C2119" s="2" t="s">
        <v>2257</v>
      </c>
      <c r="D2119" s="2">
        <v>2018</v>
      </c>
      <c r="E2119" s="715">
        <v>729</v>
      </c>
      <c r="F2119" s="716">
        <v>0.12</v>
      </c>
      <c r="G2119" s="741" t="s">
        <v>1243</v>
      </c>
      <c r="H2119" s="741"/>
    </row>
    <row r="2120" spans="2:8">
      <c r="B2120" s="2" t="s">
        <v>1288</v>
      </c>
      <c r="C2120" s="2" t="s">
        <v>2258</v>
      </c>
      <c r="D2120" s="2">
        <v>2018</v>
      </c>
      <c r="E2120" s="715">
        <v>548</v>
      </c>
      <c r="F2120" s="716">
        <v>0.09</v>
      </c>
      <c r="G2120" s="741" t="s">
        <v>1243</v>
      </c>
      <c r="H2120" s="741"/>
    </row>
    <row r="2121" spans="2:8">
      <c r="B2121" s="2" t="s">
        <v>1288</v>
      </c>
      <c r="C2121" s="2" t="s">
        <v>2258</v>
      </c>
      <c r="D2121" s="2">
        <v>2018</v>
      </c>
      <c r="E2121" s="715">
        <v>2014</v>
      </c>
      <c r="F2121" s="716">
        <v>0.24</v>
      </c>
      <c r="G2121" s="741" t="s">
        <v>1243</v>
      </c>
      <c r="H2121" s="741"/>
    </row>
    <row r="2122" spans="2:8">
      <c r="B2122" s="2" t="s">
        <v>1288</v>
      </c>
      <c r="C2122" s="2" t="s">
        <v>2258</v>
      </c>
      <c r="D2122" s="2">
        <v>2018</v>
      </c>
      <c r="E2122" s="715">
        <v>480</v>
      </c>
      <c r="F2122" s="716">
        <v>0.08</v>
      </c>
      <c r="G2122" s="741" t="s">
        <v>1243</v>
      </c>
      <c r="H2122" s="741"/>
    </row>
    <row r="2123" spans="2:8">
      <c r="B2123" s="2" t="s">
        <v>1288</v>
      </c>
      <c r="C2123" s="2" t="s">
        <v>2258</v>
      </c>
      <c r="D2123" s="2">
        <v>2018</v>
      </c>
      <c r="E2123" s="715">
        <v>729</v>
      </c>
      <c r="F2123" s="716">
        <v>0.12</v>
      </c>
      <c r="G2123" s="741" t="s">
        <v>1243</v>
      </c>
      <c r="H2123" s="741"/>
    </row>
    <row r="2124" spans="2:8">
      <c r="B2124" s="2" t="s">
        <v>1288</v>
      </c>
      <c r="C2124" s="2" t="s">
        <v>2259</v>
      </c>
      <c r="D2124" s="2">
        <v>2018</v>
      </c>
      <c r="E2124" s="715">
        <v>10070</v>
      </c>
      <c r="F2124" s="716">
        <v>1.2</v>
      </c>
      <c r="G2124" s="741" t="s">
        <v>1243</v>
      </c>
      <c r="H2124" s="741"/>
    </row>
    <row r="2125" spans="2:8">
      <c r="B2125" s="2" t="s">
        <v>1288</v>
      </c>
      <c r="C2125" s="2" t="s">
        <v>2260</v>
      </c>
      <c r="D2125" s="2">
        <v>2018</v>
      </c>
      <c r="E2125" s="715">
        <v>480</v>
      </c>
      <c r="F2125" s="716">
        <v>0.08</v>
      </c>
      <c r="G2125" s="741" t="s">
        <v>1243</v>
      </c>
      <c r="H2125" s="741"/>
    </row>
    <row r="2126" spans="2:8">
      <c r="B2126" s="2" t="s">
        <v>1288</v>
      </c>
      <c r="C2126" s="2" t="s">
        <v>2260</v>
      </c>
      <c r="D2126" s="2">
        <v>2018</v>
      </c>
      <c r="E2126" s="715">
        <v>548</v>
      </c>
      <c r="F2126" s="716">
        <v>0.09</v>
      </c>
      <c r="G2126" s="741" t="s">
        <v>1243</v>
      </c>
      <c r="H2126" s="741"/>
    </row>
    <row r="2127" spans="2:8">
      <c r="B2127" s="2" t="s">
        <v>1288</v>
      </c>
      <c r="C2127" s="2" t="s">
        <v>2261</v>
      </c>
      <c r="D2127" s="2">
        <v>2018</v>
      </c>
      <c r="E2127" s="715">
        <v>480</v>
      </c>
      <c r="F2127" s="716">
        <v>0.08</v>
      </c>
      <c r="G2127" s="741" t="s">
        <v>1243</v>
      </c>
      <c r="H2127" s="741"/>
    </row>
    <row r="2128" spans="2:8">
      <c r="B2128" s="2" t="s">
        <v>1288</v>
      </c>
      <c r="C2128" s="2" t="s">
        <v>2261</v>
      </c>
      <c r="D2128" s="2">
        <v>2018</v>
      </c>
      <c r="E2128" s="715">
        <v>2014</v>
      </c>
      <c r="F2128" s="716">
        <v>0.24</v>
      </c>
      <c r="G2128" s="741" t="s">
        <v>1243</v>
      </c>
      <c r="H2128" s="741"/>
    </row>
    <row r="2129" spans="2:8">
      <c r="B2129" s="2" t="s">
        <v>1288</v>
      </c>
      <c r="C2129" s="2" t="s">
        <v>2261</v>
      </c>
      <c r="D2129" s="2">
        <v>2018</v>
      </c>
      <c r="E2129" s="715">
        <v>729</v>
      </c>
      <c r="F2129" s="716">
        <v>0.12</v>
      </c>
      <c r="G2129" s="741" t="s">
        <v>1243</v>
      </c>
      <c r="H2129" s="741"/>
    </row>
    <row r="2130" spans="2:8">
      <c r="B2130" s="2" t="s">
        <v>1288</v>
      </c>
      <c r="C2130" s="2" t="s">
        <v>2261</v>
      </c>
      <c r="D2130" s="2">
        <v>2018</v>
      </c>
      <c r="E2130" s="715">
        <v>2014</v>
      </c>
      <c r="F2130" s="716">
        <v>0.24</v>
      </c>
      <c r="G2130" s="741" t="s">
        <v>1243</v>
      </c>
      <c r="H2130" s="741"/>
    </row>
    <row r="2131" spans="2:8">
      <c r="B2131" s="2" t="s">
        <v>1288</v>
      </c>
      <c r="C2131" s="2" t="s">
        <v>2262</v>
      </c>
      <c r="D2131" s="2">
        <v>2018</v>
      </c>
      <c r="E2131" s="715">
        <v>480</v>
      </c>
      <c r="F2131" s="716">
        <v>0.08</v>
      </c>
      <c r="G2131" s="741" t="s">
        <v>1243</v>
      </c>
      <c r="H2131" s="741"/>
    </row>
    <row r="2132" spans="2:8">
      <c r="B2132" s="2" t="s">
        <v>1288</v>
      </c>
      <c r="C2132" s="2" t="s">
        <v>2262</v>
      </c>
      <c r="D2132" s="2">
        <v>2018</v>
      </c>
      <c r="E2132" s="715">
        <v>243</v>
      </c>
      <c r="F2132" s="716">
        <v>0.04</v>
      </c>
      <c r="G2132" s="741" t="s">
        <v>1243</v>
      </c>
      <c r="H2132" s="741"/>
    </row>
    <row r="2133" spans="2:8">
      <c r="B2133" s="2" t="s">
        <v>1288</v>
      </c>
      <c r="C2133" s="2" t="s">
        <v>2262</v>
      </c>
      <c r="D2133" s="2">
        <v>2018</v>
      </c>
      <c r="E2133" s="715">
        <v>2014</v>
      </c>
      <c r="F2133" s="716">
        <v>0.24</v>
      </c>
      <c r="G2133" s="741" t="s">
        <v>1243</v>
      </c>
      <c r="H2133" s="741"/>
    </row>
    <row r="2134" spans="2:8">
      <c r="B2134" s="2" t="s">
        <v>1288</v>
      </c>
      <c r="C2134" s="2" t="s">
        <v>2263</v>
      </c>
      <c r="D2134" s="2">
        <v>2018</v>
      </c>
      <c r="E2134" s="715">
        <v>972</v>
      </c>
      <c r="F2134" s="716">
        <v>0.16</v>
      </c>
      <c r="G2134" s="741" t="s">
        <v>1243</v>
      </c>
      <c r="H2134" s="741"/>
    </row>
    <row r="2135" spans="2:8">
      <c r="B2135" s="2" t="s">
        <v>1288</v>
      </c>
      <c r="C2135" s="2" t="s">
        <v>2263</v>
      </c>
      <c r="D2135" s="2">
        <v>2018</v>
      </c>
      <c r="E2135" s="715">
        <v>2014</v>
      </c>
      <c r="F2135" s="716">
        <v>0.24</v>
      </c>
      <c r="G2135" s="741" t="s">
        <v>1243</v>
      </c>
      <c r="H2135" s="741"/>
    </row>
    <row r="2136" spans="2:8">
      <c r="B2136" s="2" t="s">
        <v>1288</v>
      </c>
      <c r="C2136" s="2" t="s">
        <v>2263</v>
      </c>
      <c r="D2136" s="2">
        <v>2018</v>
      </c>
      <c r="E2136" s="715">
        <v>480</v>
      </c>
      <c r="F2136" s="716">
        <v>0.08</v>
      </c>
      <c r="G2136" s="741" t="s">
        <v>1243</v>
      </c>
      <c r="H2136" s="741"/>
    </row>
    <row r="2137" spans="2:8">
      <c r="B2137" s="2" t="s">
        <v>1288</v>
      </c>
      <c r="C2137" s="2" t="s">
        <v>2263</v>
      </c>
      <c r="D2137" s="2">
        <v>2018</v>
      </c>
      <c r="E2137" s="715">
        <v>2014</v>
      </c>
      <c r="F2137" s="716">
        <v>0.24</v>
      </c>
      <c r="G2137" s="741" t="s">
        <v>1243</v>
      </c>
      <c r="H2137" s="741"/>
    </row>
    <row r="2138" spans="2:8">
      <c r="B2138" s="2" t="s">
        <v>1288</v>
      </c>
      <c r="C2138" s="2" t="s">
        <v>2264</v>
      </c>
      <c r="D2138" s="2">
        <v>2018</v>
      </c>
      <c r="E2138" s="715">
        <v>3021</v>
      </c>
      <c r="F2138" s="716">
        <v>0.36</v>
      </c>
      <c r="G2138" s="741" t="s">
        <v>1243</v>
      </c>
      <c r="H2138" s="741"/>
    </row>
    <row r="2139" spans="2:8">
      <c r="B2139" s="2" t="s">
        <v>1288</v>
      </c>
      <c r="C2139" s="2" t="s">
        <v>2264</v>
      </c>
      <c r="D2139" s="2">
        <v>2018</v>
      </c>
      <c r="E2139" s="715">
        <v>729</v>
      </c>
      <c r="F2139" s="716">
        <v>0.12</v>
      </c>
      <c r="G2139" s="741" t="s">
        <v>1243</v>
      </c>
      <c r="H2139" s="741"/>
    </row>
    <row r="2140" spans="2:8">
      <c r="B2140" s="2" t="s">
        <v>1288</v>
      </c>
      <c r="C2140" s="2" t="s">
        <v>2264</v>
      </c>
      <c r="D2140" s="2">
        <v>2018</v>
      </c>
      <c r="E2140" s="715">
        <v>1007</v>
      </c>
      <c r="F2140" s="716">
        <v>0.12</v>
      </c>
      <c r="G2140" s="741" t="s">
        <v>1243</v>
      </c>
      <c r="H2140" s="741"/>
    </row>
    <row r="2141" spans="2:8">
      <c r="B2141" s="2" t="s">
        <v>1288</v>
      </c>
      <c r="C2141" s="2" t="s">
        <v>2264</v>
      </c>
      <c r="D2141" s="2">
        <v>2018</v>
      </c>
      <c r="E2141" s="715">
        <v>480</v>
      </c>
      <c r="F2141" s="716">
        <v>0.08</v>
      </c>
      <c r="G2141" s="741" t="s">
        <v>1243</v>
      </c>
      <c r="H2141" s="741"/>
    </row>
    <row r="2142" spans="2:8">
      <c r="B2142" s="2" t="s">
        <v>1288</v>
      </c>
      <c r="C2142" s="2" t="s">
        <v>2264</v>
      </c>
      <c r="D2142" s="2">
        <v>2018</v>
      </c>
      <c r="E2142" s="715">
        <v>1007</v>
      </c>
      <c r="F2142" s="716">
        <v>0.12</v>
      </c>
      <c r="G2142" s="741" t="s">
        <v>1243</v>
      </c>
      <c r="H2142" s="741"/>
    </row>
    <row r="2143" spans="2:8">
      <c r="B2143" s="2" t="s">
        <v>1288</v>
      </c>
      <c r="C2143" s="2" t="s">
        <v>2265</v>
      </c>
      <c r="D2143" s="2">
        <v>2018</v>
      </c>
      <c r="E2143" s="715">
        <v>480</v>
      </c>
      <c r="F2143" s="716">
        <v>0.08</v>
      </c>
      <c r="G2143" s="741" t="s">
        <v>1243</v>
      </c>
      <c r="H2143" s="741"/>
    </row>
    <row r="2144" spans="2:8">
      <c r="B2144" s="2" t="s">
        <v>1288</v>
      </c>
      <c r="C2144" s="2" t="s">
        <v>2265</v>
      </c>
      <c r="D2144" s="2">
        <v>2018</v>
      </c>
      <c r="E2144" s="715">
        <v>1007</v>
      </c>
      <c r="F2144" s="716">
        <v>0.12</v>
      </c>
      <c r="G2144" s="741" t="s">
        <v>1243</v>
      </c>
      <c r="H2144" s="741"/>
    </row>
    <row r="2145" spans="2:8">
      <c r="B2145" s="2" t="s">
        <v>1288</v>
      </c>
      <c r="C2145" s="2" t="s">
        <v>2266</v>
      </c>
      <c r="D2145" s="2">
        <v>2018</v>
      </c>
      <c r="E2145" s="715">
        <v>380</v>
      </c>
      <c r="F2145" s="716">
        <v>0.1</v>
      </c>
      <c r="G2145" s="741" t="s">
        <v>1243</v>
      </c>
      <c r="H2145" s="741"/>
    </row>
    <row r="2146" spans="2:8">
      <c r="B2146" s="2" t="s">
        <v>1288</v>
      </c>
      <c r="C2146" s="2" t="s">
        <v>2266</v>
      </c>
      <c r="D2146" s="2">
        <v>2018</v>
      </c>
      <c r="E2146" s="715">
        <v>486</v>
      </c>
      <c r="F2146" s="716">
        <v>0.08</v>
      </c>
      <c r="G2146" s="741" t="s">
        <v>1243</v>
      </c>
      <c r="H2146" s="741"/>
    </row>
    <row r="2147" spans="2:8">
      <c r="B2147" s="2" t="s">
        <v>1288</v>
      </c>
      <c r="C2147" s="2" t="s">
        <v>2266</v>
      </c>
      <c r="D2147" s="2">
        <v>2018</v>
      </c>
      <c r="E2147" s="715">
        <v>190</v>
      </c>
      <c r="F2147" s="716">
        <v>0.05</v>
      </c>
      <c r="G2147" s="741" t="s">
        <v>1243</v>
      </c>
      <c r="H2147" s="741"/>
    </row>
    <row r="2148" spans="2:8">
      <c r="B2148" s="2" t="s">
        <v>1288</v>
      </c>
      <c r="C2148" s="2" t="s">
        <v>2267</v>
      </c>
      <c r="D2148" s="2">
        <v>2018</v>
      </c>
      <c r="E2148" s="715">
        <v>729</v>
      </c>
      <c r="F2148" s="716">
        <v>0.12</v>
      </c>
      <c r="G2148" s="741" t="s">
        <v>1243</v>
      </c>
      <c r="H2148" s="741"/>
    </row>
    <row r="2149" spans="2:8">
      <c r="B2149" s="2" t="s">
        <v>1288</v>
      </c>
      <c r="C2149" s="2" t="s">
        <v>2267</v>
      </c>
      <c r="D2149" s="2">
        <v>2018</v>
      </c>
      <c r="E2149" s="715">
        <v>133</v>
      </c>
      <c r="F2149" s="716">
        <v>0.05</v>
      </c>
      <c r="G2149" s="741" t="s">
        <v>1243</v>
      </c>
      <c r="H2149" s="741"/>
    </row>
    <row r="2150" spans="2:8">
      <c r="B2150" s="2" t="s">
        <v>1288</v>
      </c>
      <c r="C2150" s="2" t="s">
        <v>2267</v>
      </c>
      <c r="D2150" s="2">
        <v>2018</v>
      </c>
      <c r="E2150" s="715">
        <v>480</v>
      </c>
      <c r="F2150" s="716">
        <v>0.08</v>
      </c>
      <c r="G2150" s="741" t="s">
        <v>1243</v>
      </c>
      <c r="H2150" s="741"/>
    </row>
    <row r="2151" spans="2:8">
      <c r="B2151" s="2" t="s">
        <v>1288</v>
      </c>
      <c r="C2151" s="2" t="s">
        <v>2267</v>
      </c>
      <c r="D2151" s="2">
        <v>2018</v>
      </c>
      <c r="E2151" s="715">
        <v>2014</v>
      </c>
      <c r="F2151" s="716">
        <v>0.24</v>
      </c>
      <c r="G2151" s="741" t="s">
        <v>1243</v>
      </c>
      <c r="H2151" s="741"/>
    </row>
    <row r="2152" spans="2:8">
      <c r="B2152" s="2" t="s">
        <v>1288</v>
      </c>
      <c r="C2152" s="2" t="s">
        <v>2268</v>
      </c>
      <c r="D2152" s="2">
        <v>2018</v>
      </c>
      <c r="E2152" s="715">
        <v>548</v>
      </c>
      <c r="F2152" s="716">
        <v>0.09</v>
      </c>
      <c r="G2152" s="741" t="s">
        <v>1243</v>
      </c>
      <c r="H2152" s="741"/>
    </row>
    <row r="2153" spans="2:8">
      <c r="B2153" s="2" t="s">
        <v>1288</v>
      </c>
      <c r="C2153" s="2" t="s">
        <v>2268</v>
      </c>
      <c r="D2153" s="2">
        <v>2018</v>
      </c>
      <c r="E2153" s="715">
        <v>3021</v>
      </c>
      <c r="F2153" s="716">
        <v>0.36</v>
      </c>
      <c r="G2153" s="741" t="s">
        <v>1243</v>
      </c>
      <c r="H2153" s="741"/>
    </row>
    <row r="2154" spans="2:8">
      <c r="B2154" s="2" t="s">
        <v>1288</v>
      </c>
      <c r="C2154" s="2" t="s">
        <v>2268</v>
      </c>
      <c r="D2154" s="2">
        <v>2018</v>
      </c>
      <c r="E2154" s="715">
        <v>399</v>
      </c>
      <c r="F2154" s="716">
        <v>0.15</v>
      </c>
      <c r="G2154" s="741" t="s">
        <v>1243</v>
      </c>
      <c r="H2154" s="741"/>
    </row>
    <row r="2155" spans="2:8">
      <c r="B2155" s="2" t="s">
        <v>1288</v>
      </c>
      <c r="C2155" s="2" t="s">
        <v>2268</v>
      </c>
      <c r="D2155" s="2">
        <v>2018</v>
      </c>
      <c r="E2155" s="715">
        <v>972</v>
      </c>
      <c r="F2155" s="716">
        <v>0.16</v>
      </c>
      <c r="G2155" s="741" t="s">
        <v>1243</v>
      </c>
      <c r="H2155" s="741"/>
    </row>
    <row r="2156" spans="2:8">
      <c r="B2156" s="2" t="s">
        <v>1288</v>
      </c>
      <c r="C2156" s="2" t="s">
        <v>2268</v>
      </c>
      <c r="D2156" s="2">
        <v>2018</v>
      </c>
      <c r="E2156" s="715">
        <v>3021</v>
      </c>
      <c r="F2156" s="716">
        <v>0.36</v>
      </c>
      <c r="G2156" s="741" t="s">
        <v>1243</v>
      </c>
      <c r="H2156" s="741"/>
    </row>
    <row r="2157" spans="2:8">
      <c r="B2157" s="2" t="s">
        <v>1288</v>
      </c>
      <c r="C2157" s="2" t="s">
        <v>2268</v>
      </c>
      <c r="D2157" s="2">
        <v>2018</v>
      </c>
      <c r="E2157" s="715">
        <v>960</v>
      </c>
      <c r="F2157" s="716">
        <v>0.16</v>
      </c>
      <c r="G2157" s="741" t="s">
        <v>1243</v>
      </c>
      <c r="H2157" s="741"/>
    </row>
    <row r="2158" spans="2:8">
      <c r="B2158" s="2" t="s">
        <v>1288</v>
      </c>
      <c r="C2158" s="2" t="s">
        <v>2268</v>
      </c>
      <c r="D2158" s="2">
        <v>2018</v>
      </c>
      <c r="E2158" s="715">
        <v>1007</v>
      </c>
      <c r="F2158" s="716">
        <v>0.12</v>
      </c>
      <c r="G2158" s="741" t="s">
        <v>1243</v>
      </c>
      <c r="H2158" s="741"/>
    </row>
    <row r="2159" spans="2:8">
      <c r="B2159" s="2" t="s">
        <v>1288</v>
      </c>
      <c r="C2159" s="2" t="s">
        <v>2269</v>
      </c>
      <c r="D2159" s="2">
        <v>2018</v>
      </c>
      <c r="E2159" s="715">
        <v>578</v>
      </c>
      <c r="F2159" s="716">
        <v>0.1</v>
      </c>
      <c r="G2159" s="741" t="s">
        <v>1243</v>
      </c>
      <c r="H2159" s="741"/>
    </row>
    <row r="2160" spans="2:8">
      <c r="B2160" s="2" t="s">
        <v>1288</v>
      </c>
      <c r="C2160" s="2" t="s">
        <v>2269</v>
      </c>
      <c r="D2160" s="2">
        <v>2018</v>
      </c>
      <c r="E2160" s="715">
        <v>486</v>
      </c>
      <c r="F2160" s="716">
        <v>0.08</v>
      </c>
      <c r="G2160" s="741" t="s">
        <v>1243</v>
      </c>
      <c r="H2160" s="741"/>
    </row>
    <row r="2161" spans="2:8">
      <c r="B2161" s="2" t="s">
        <v>1288</v>
      </c>
      <c r="C2161" s="2" t="s">
        <v>2269</v>
      </c>
      <c r="D2161" s="2">
        <v>2018</v>
      </c>
      <c r="E2161" s="715">
        <v>3021</v>
      </c>
      <c r="F2161" s="716">
        <v>0.36</v>
      </c>
      <c r="G2161" s="741" t="s">
        <v>1243</v>
      </c>
      <c r="H2161" s="741"/>
    </row>
    <row r="2162" spans="2:8">
      <c r="B2162" s="2" t="s">
        <v>1288</v>
      </c>
      <c r="C2162" s="2" t="s">
        <v>2269</v>
      </c>
      <c r="D2162" s="2">
        <v>2018</v>
      </c>
      <c r="E2162" s="715">
        <v>548</v>
      </c>
      <c r="F2162" s="716">
        <v>0.09</v>
      </c>
      <c r="G2162" s="741" t="s">
        <v>1243</v>
      </c>
      <c r="H2162" s="741"/>
    </row>
    <row r="2163" spans="2:8">
      <c r="B2163" s="2" t="s">
        <v>1288</v>
      </c>
      <c r="C2163" s="2" t="s">
        <v>2269</v>
      </c>
      <c r="D2163" s="2">
        <v>2018</v>
      </c>
      <c r="E2163" s="715">
        <v>1007</v>
      </c>
      <c r="F2163" s="716">
        <v>0.12</v>
      </c>
      <c r="G2163" s="741" t="s">
        <v>1243</v>
      </c>
      <c r="H2163" s="741"/>
    </row>
    <row r="2164" spans="2:8">
      <c r="B2164" s="2" t="s">
        <v>1288</v>
      </c>
      <c r="C2164" s="2" t="s">
        <v>2269</v>
      </c>
      <c r="D2164" s="2">
        <v>2018</v>
      </c>
      <c r="E2164" s="715">
        <v>480</v>
      </c>
      <c r="F2164" s="716">
        <v>0.08</v>
      </c>
      <c r="G2164" s="741" t="s">
        <v>1243</v>
      </c>
      <c r="H2164" s="741"/>
    </row>
    <row r="2165" spans="2:8">
      <c r="B2165" s="2" t="s">
        <v>1288</v>
      </c>
      <c r="C2165" s="2" t="s">
        <v>2270</v>
      </c>
      <c r="D2165" s="2">
        <v>2018</v>
      </c>
      <c r="E2165" s="715">
        <v>480</v>
      </c>
      <c r="F2165" s="716">
        <v>0.08</v>
      </c>
      <c r="G2165" s="741" t="s">
        <v>1243</v>
      </c>
      <c r="H2165" s="741"/>
    </row>
    <row r="2166" spans="2:8">
      <c r="B2166" s="2" t="s">
        <v>1288</v>
      </c>
      <c r="C2166" s="2" t="s">
        <v>2270</v>
      </c>
      <c r="D2166" s="2">
        <v>2018</v>
      </c>
      <c r="E2166" s="715">
        <v>1007</v>
      </c>
      <c r="F2166" s="716">
        <v>0.12</v>
      </c>
      <c r="G2166" s="741" t="s">
        <v>1243</v>
      </c>
      <c r="H2166" s="741"/>
    </row>
    <row r="2167" spans="2:8">
      <c r="B2167" s="2" t="s">
        <v>1288</v>
      </c>
      <c r="C2167" s="2" t="s">
        <v>2270</v>
      </c>
      <c r="D2167" s="2">
        <v>2018</v>
      </c>
      <c r="E2167" s="715">
        <v>486</v>
      </c>
      <c r="F2167" s="716">
        <v>0.08</v>
      </c>
      <c r="G2167" s="741" t="s">
        <v>1243</v>
      </c>
      <c r="H2167" s="741"/>
    </row>
    <row r="2168" spans="2:8">
      <c r="B2168" s="2" t="s">
        <v>1288</v>
      </c>
      <c r="C2168" s="2" t="s">
        <v>2271</v>
      </c>
      <c r="D2168" s="2">
        <v>2018</v>
      </c>
      <c r="E2168" s="715">
        <v>2014</v>
      </c>
      <c r="F2168" s="716">
        <v>0.24</v>
      </c>
      <c r="G2168" s="741" t="s">
        <v>1243</v>
      </c>
      <c r="H2168" s="741"/>
    </row>
    <row r="2169" spans="2:8">
      <c r="B2169" s="2" t="s">
        <v>1288</v>
      </c>
      <c r="C2169" s="2" t="s">
        <v>2271</v>
      </c>
      <c r="D2169" s="2">
        <v>2018</v>
      </c>
      <c r="E2169" s="715">
        <v>480</v>
      </c>
      <c r="F2169" s="716">
        <v>0.08</v>
      </c>
      <c r="G2169" s="741" t="s">
        <v>1243</v>
      </c>
      <c r="H2169" s="741"/>
    </row>
    <row r="2170" spans="2:8">
      <c r="B2170" s="2" t="s">
        <v>1288</v>
      </c>
      <c r="C2170" s="2" t="s">
        <v>2271</v>
      </c>
      <c r="D2170" s="2">
        <v>2018</v>
      </c>
      <c r="E2170" s="715">
        <v>578</v>
      </c>
      <c r="F2170" s="716">
        <v>0.1</v>
      </c>
      <c r="G2170" s="741" t="s">
        <v>1243</v>
      </c>
      <c r="H2170" s="741"/>
    </row>
    <row r="2171" spans="2:8">
      <c r="B2171" s="2" t="s">
        <v>1288</v>
      </c>
      <c r="C2171" s="2" t="s">
        <v>2271</v>
      </c>
      <c r="D2171" s="2">
        <v>2018</v>
      </c>
      <c r="E2171" s="715">
        <v>4028</v>
      </c>
      <c r="F2171" s="716">
        <v>0.48</v>
      </c>
      <c r="G2171" s="741" t="s">
        <v>1243</v>
      </c>
      <c r="H2171" s="741"/>
    </row>
    <row r="2172" spans="2:8">
      <c r="B2172" s="2" t="s">
        <v>1288</v>
      </c>
      <c r="C2172" s="2" t="s">
        <v>2271</v>
      </c>
      <c r="D2172" s="2">
        <v>2018</v>
      </c>
      <c r="E2172" s="715">
        <v>1380</v>
      </c>
      <c r="F2172" s="716">
        <v>0</v>
      </c>
      <c r="G2172" s="741" t="s">
        <v>1243</v>
      </c>
      <c r="H2172" s="741"/>
    </row>
    <row r="2173" spans="2:8">
      <c r="B2173" s="2" t="s">
        <v>1288</v>
      </c>
      <c r="C2173" s="2" t="s">
        <v>2271</v>
      </c>
      <c r="D2173" s="2">
        <v>2018</v>
      </c>
      <c r="E2173" s="715">
        <v>1215</v>
      </c>
      <c r="F2173" s="716">
        <v>0.2</v>
      </c>
      <c r="G2173" s="741" t="s">
        <v>1243</v>
      </c>
      <c r="H2173" s="741"/>
    </row>
    <row r="2174" spans="2:8">
      <c r="B2174" s="2" t="s">
        <v>1288</v>
      </c>
      <c r="C2174" s="2" t="s">
        <v>2271</v>
      </c>
      <c r="D2174" s="2">
        <v>2018</v>
      </c>
      <c r="E2174" s="715">
        <v>1007</v>
      </c>
      <c r="F2174" s="716">
        <v>0.12</v>
      </c>
      <c r="G2174" s="741" t="s">
        <v>1243</v>
      </c>
      <c r="H2174" s="741"/>
    </row>
    <row r="2175" spans="2:8">
      <c r="B2175" s="2" t="s">
        <v>1288</v>
      </c>
      <c r="C2175" s="2" t="s">
        <v>2271</v>
      </c>
      <c r="D2175" s="2">
        <v>2018</v>
      </c>
      <c r="E2175" s="715">
        <v>548</v>
      </c>
      <c r="F2175" s="716">
        <v>0.09</v>
      </c>
      <c r="G2175" s="741" t="s">
        <v>1243</v>
      </c>
      <c r="H2175" s="741"/>
    </row>
    <row r="2176" spans="2:8">
      <c r="B2176" s="2" t="s">
        <v>1288</v>
      </c>
      <c r="C2176" s="2" t="s">
        <v>2272</v>
      </c>
      <c r="D2176" s="2">
        <v>2018</v>
      </c>
      <c r="E2176" s="715">
        <v>1330</v>
      </c>
      <c r="F2176" s="716">
        <v>0.35</v>
      </c>
      <c r="G2176" s="741" t="s">
        <v>1243</v>
      </c>
      <c r="H2176" s="741"/>
    </row>
    <row r="2177" spans="2:8">
      <c r="B2177" s="2" t="s">
        <v>1288</v>
      </c>
      <c r="C2177" s="2" t="s">
        <v>2272</v>
      </c>
      <c r="D2177" s="2">
        <v>2018</v>
      </c>
      <c r="E2177" s="715">
        <v>729</v>
      </c>
      <c r="F2177" s="716">
        <v>0.12</v>
      </c>
      <c r="G2177" s="741" t="s">
        <v>1243</v>
      </c>
      <c r="H2177" s="741"/>
    </row>
    <row r="2178" spans="2:8">
      <c r="B2178" s="2" t="s">
        <v>1288</v>
      </c>
      <c r="C2178" s="2" t="s">
        <v>2272</v>
      </c>
      <c r="D2178" s="2">
        <v>2018</v>
      </c>
      <c r="E2178" s="715">
        <v>2014</v>
      </c>
      <c r="F2178" s="716">
        <v>0.24</v>
      </c>
      <c r="G2178" s="741" t="s">
        <v>1243</v>
      </c>
      <c r="H2178" s="741"/>
    </row>
    <row r="2179" spans="2:8">
      <c r="B2179" s="2" t="s">
        <v>1288</v>
      </c>
      <c r="C2179" s="2" t="s">
        <v>2272</v>
      </c>
      <c r="D2179" s="2">
        <v>2018</v>
      </c>
      <c r="E2179" s="715">
        <v>1007</v>
      </c>
      <c r="F2179" s="716">
        <v>0.12</v>
      </c>
      <c r="G2179" s="741" t="s">
        <v>1243</v>
      </c>
      <c r="H2179" s="741"/>
    </row>
    <row r="2180" spans="2:8">
      <c r="B2180" s="2" t="s">
        <v>1288</v>
      </c>
      <c r="C2180" s="2" t="s">
        <v>2272</v>
      </c>
      <c r="D2180" s="2">
        <v>2018</v>
      </c>
      <c r="E2180" s="715">
        <v>4028</v>
      </c>
      <c r="F2180" s="716">
        <v>0.48</v>
      </c>
      <c r="G2180" s="741" t="s">
        <v>1243</v>
      </c>
      <c r="H2180" s="741"/>
    </row>
    <row r="2181" spans="2:8">
      <c r="B2181" s="2" t="s">
        <v>1288</v>
      </c>
      <c r="C2181" s="2" t="s">
        <v>2272</v>
      </c>
      <c r="D2181" s="2">
        <v>2018</v>
      </c>
      <c r="E2181" s="715">
        <v>578</v>
      </c>
      <c r="F2181" s="716">
        <v>0.1</v>
      </c>
      <c r="G2181" s="741" t="s">
        <v>1243</v>
      </c>
      <c r="H2181" s="741"/>
    </row>
    <row r="2182" spans="2:8">
      <c r="B2182" s="2" t="s">
        <v>1288</v>
      </c>
      <c r="C2182" s="2" t="s">
        <v>2272</v>
      </c>
      <c r="D2182" s="2">
        <v>2018</v>
      </c>
      <c r="E2182" s="715">
        <v>133</v>
      </c>
      <c r="F2182" s="716">
        <v>0.05</v>
      </c>
      <c r="G2182" s="741" t="s">
        <v>1243</v>
      </c>
      <c r="H2182" s="741"/>
    </row>
    <row r="2183" spans="2:8">
      <c r="B2183" s="2" t="s">
        <v>1288</v>
      </c>
      <c r="C2183" s="2" t="s">
        <v>2272</v>
      </c>
      <c r="D2183" s="2">
        <v>2018</v>
      </c>
      <c r="E2183" s="715">
        <v>480</v>
      </c>
      <c r="F2183" s="716">
        <v>0.08</v>
      </c>
      <c r="G2183" s="741" t="s">
        <v>1243</v>
      </c>
      <c r="H2183" s="741"/>
    </row>
    <row r="2184" spans="2:8">
      <c r="B2184" s="2" t="s">
        <v>1288</v>
      </c>
      <c r="C2184" s="2" t="s">
        <v>2273</v>
      </c>
      <c r="D2184" s="2">
        <v>2018</v>
      </c>
      <c r="E2184" s="715">
        <v>380</v>
      </c>
      <c r="F2184" s="716">
        <v>0.1</v>
      </c>
      <c r="G2184" s="741" t="s">
        <v>1243</v>
      </c>
      <c r="H2184" s="741"/>
    </row>
    <row r="2185" spans="2:8">
      <c r="B2185" s="2" t="s">
        <v>1288</v>
      </c>
      <c r="C2185" s="2" t="s">
        <v>2273</v>
      </c>
      <c r="D2185" s="2">
        <v>2018</v>
      </c>
      <c r="E2185" s="715">
        <v>289</v>
      </c>
      <c r="F2185" s="716">
        <v>0.05</v>
      </c>
      <c r="G2185" s="741" t="s">
        <v>1243</v>
      </c>
      <c r="H2185" s="741"/>
    </row>
    <row r="2186" spans="2:8">
      <c r="B2186" s="2" t="s">
        <v>1288</v>
      </c>
      <c r="C2186" s="2" t="s">
        <v>2273</v>
      </c>
      <c r="D2186" s="2">
        <v>2018</v>
      </c>
      <c r="E2186" s="715">
        <v>480</v>
      </c>
      <c r="F2186" s="716">
        <v>0.08</v>
      </c>
      <c r="G2186" s="741" t="s">
        <v>1243</v>
      </c>
      <c r="H2186" s="741"/>
    </row>
    <row r="2187" spans="2:8">
      <c r="B2187" s="2" t="s">
        <v>1288</v>
      </c>
      <c r="C2187" s="2" t="s">
        <v>2273</v>
      </c>
      <c r="D2187" s="2">
        <v>2018</v>
      </c>
      <c r="E2187" s="715">
        <v>972</v>
      </c>
      <c r="F2187" s="716">
        <v>0.16</v>
      </c>
      <c r="G2187" s="741" t="s">
        <v>1243</v>
      </c>
      <c r="H2187" s="741"/>
    </row>
    <row r="2188" spans="2:8">
      <c r="B2188" s="2" t="s">
        <v>1288</v>
      </c>
      <c r="C2188" s="2" t="s">
        <v>2273</v>
      </c>
      <c r="D2188" s="2">
        <v>2018</v>
      </c>
      <c r="E2188" s="715">
        <v>190</v>
      </c>
      <c r="F2188" s="716">
        <v>0.05</v>
      </c>
      <c r="G2188" s="741" t="s">
        <v>1243</v>
      </c>
      <c r="H2188" s="741"/>
    </row>
    <row r="2189" spans="2:8">
      <c r="B2189" s="2" t="s">
        <v>1288</v>
      </c>
      <c r="C2189" s="2" t="s">
        <v>2274</v>
      </c>
      <c r="D2189" s="2">
        <v>2018</v>
      </c>
      <c r="E2189" s="715">
        <v>548</v>
      </c>
      <c r="F2189" s="716">
        <v>0.09</v>
      </c>
      <c r="G2189" s="741" t="s">
        <v>1243</v>
      </c>
      <c r="H2189" s="741"/>
    </row>
    <row r="2190" spans="2:8">
      <c r="B2190" s="2" t="s">
        <v>1288</v>
      </c>
      <c r="C2190" s="2" t="s">
        <v>2274</v>
      </c>
      <c r="D2190" s="2">
        <v>2018</v>
      </c>
      <c r="E2190" s="715">
        <v>266</v>
      </c>
      <c r="F2190" s="716">
        <v>0.1</v>
      </c>
      <c r="G2190" s="741" t="s">
        <v>1243</v>
      </c>
      <c r="H2190" s="741"/>
    </row>
    <row r="2191" spans="2:8">
      <c r="B2191" s="2" t="s">
        <v>1288</v>
      </c>
      <c r="C2191" s="2" t="s">
        <v>2274</v>
      </c>
      <c r="D2191" s="2">
        <v>2018</v>
      </c>
      <c r="E2191" s="715">
        <v>480</v>
      </c>
      <c r="F2191" s="716">
        <v>0.08</v>
      </c>
      <c r="G2191" s="741" t="s">
        <v>1243</v>
      </c>
      <c r="H2191" s="741"/>
    </row>
    <row r="2192" spans="2:8">
      <c r="B2192" s="2" t="s">
        <v>1288</v>
      </c>
      <c r="C2192" s="2" t="s">
        <v>2275</v>
      </c>
      <c r="D2192" s="2">
        <v>2018</v>
      </c>
      <c r="E2192" s="715">
        <v>548</v>
      </c>
      <c r="F2192" s="716">
        <v>0.09</v>
      </c>
      <c r="G2192" s="741" t="s">
        <v>1243</v>
      </c>
      <c r="H2192" s="741"/>
    </row>
    <row r="2193" spans="2:8">
      <c r="B2193" s="2" t="s">
        <v>1288</v>
      </c>
      <c r="C2193" s="2" t="s">
        <v>2275</v>
      </c>
      <c r="D2193" s="2">
        <v>2018</v>
      </c>
      <c r="E2193" s="715">
        <v>480</v>
      </c>
      <c r="F2193" s="716">
        <v>0.08</v>
      </c>
      <c r="G2193" s="741" t="s">
        <v>1243</v>
      </c>
      <c r="H2193" s="741"/>
    </row>
    <row r="2194" spans="2:8">
      <c r="B2194" s="2" t="s">
        <v>1288</v>
      </c>
      <c r="C2194" s="2" t="s">
        <v>2275</v>
      </c>
      <c r="D2194" s="2">
        <v>2018</v>
      </c>
      <c r="E2194" s="715">
        <v>1007</v>
      </c>
      <c r="F2194" s="716">
        <v>0.12</v>
      </c>
      <c r="G2194" s="741" t="s">
        <v>1243</v>
      </c>
      <c r="H2194" s="741"/>
    </row>
    <row r="2195" spans="2:8">
      <c r="B2195" s="2" t="s">
        <v>1288</v>
      </c>
      <c r="C2195" s="2" t="s">
        <v>2275</v>
      </c>
      <c r="D2195" s="2">
        <v>2018</v>
      </c>
      <c r="E2195" s="715">
        <v>486</v>
      </c>
      <c r="F2195" s="716">
        <v>0.08</v>
      </c>
      <c r="G2195" s="741" t="s">
        <v>1243</v>
      </c>
      <c r="H2195" s="741"/>
    </row>
    <row r="2196" spans="2:8">
      <c r="B2196" s="2" t="s">
        <v>1288</v>
      </c>
      <c r="C2196" s="2" t="s">
        <v>2275</v>
      </c>
      <c r="D2196" s="2">
        <v>2018</v>
      </c>
      <c r="E2196" s="715">
        <v>1007</v>
      </c>
      <c r="F2196" s="716">
        <v>0.12</v>
      </c>
      <c r="G2196" s="741" t="s">
        <v>1243</v>
      </c>
      <c r="H2196" s="741"/>
    </row>
    <row r="2197" spans="2:8">
      <c r="B2197" s="2" t="s">
        <v>1288</v>
      </c>
      <c r="C2197" s="2" t="s">
        <v>2276</v>
      </c>
      <c r="D2197" s="2">
        <v>2018</v>
      </c>
      <c r="E2197" s="715">
        <v>480</v>
      </c>
      <c r="F2197" s="716">
        <v>0.08</v>
      </c>
      <c r="G2197" s="741" t="s">
        <v>1243</v>
      </c>
      <c r="H2197" s="741"/>
    </row>
    <row r="2198" spans="2:8">
      <c r="B2198" s="2" t="s">
        <v>1288</v>
      </c>
      <c r="C2198" s="2" t="s">
        <v>2276</v>
      </c>
      <c r="D2198" s="2">
        <v>2018</v>
      </c>
      <c r="E2198" s="715">
        <v>3021</v>
      </c>
      <c r="F2198" s="716">
        <v>0.36</v>
      </c>
      <c r="G2198" s="741" t="s">
        <v>1243</v>
      </c>
      <c r="H2198" s="741"/>
    </row>
    <row r="2199" spans="2:8">
      <c r="B2199" s="2" t="s">
        <v>1288</v>
      </c>
      <c r="C2199" s="2" t="s">
        <v>2276</v>
      </c>
      <c r="D2199" s="2">
        <v>2018</v>
      </c>
      <c r="E2199" s="715">
        <v>1007</v>
      </c>
      <c r="F2199" s="716">
        <v>0.12</v>
      </c>
      <c r="G2199" s="741" t="s">
        <v>1243</v>
      </c>
      <c r="H2199" s="741"/>
    </row>
    <row r="2200" spans="2:8">
      <c r="B2200" s="2" t="s">
        <v>1288</v>
      </c>
      <c r="C2200" s="2" t="s">
        <v>2276</v>
      </c>
      <c r="D2200" s="2">
        <v>2018</v>
      </c>
      <c r="E2200" s="715">
        <v>1007</v>
      </c>
      <c r="F2200" s="716">
        <v>0.12</v>
      </c>
      <c r="G2200" s="741" t="s">
        <v>1243</v>
      </c>
      <c r="H2200" s="741"/>
    </row>
    <row r="2201" spans="2:8">
      <c r="B2201" s="2" t="s">
        <v>1288</v>
      </c>
      <c r="C2201" s="2" t="s">
        <v>2276</v>
      </c>
      <c r="D2201" s="2">
        <v>2018</v>
      </c>
      <c r="E2201" s="715">
        <v>133</v>
      </c>
      <c r="F2201" s="716">
        <v>0.05</v>
      </c>
      <c r="G2201" s="741" t="s">
        <v>1243</v>
      </c>
      <c r="H2201" s="741"/>
    </row>
    <row r="2202" spans="2:8">
      <c r="B2202" s="2" t="s">
        <v>1288</v>
      </c>
      <c r="C2202" s="2" t="s">
        <v>2276</v>
      </c>
      <c r="D2202" s="2">
        <v>2018</v>
      </c>
      <c r="E2202" s="715">
        <v>1520</v>
      </c>
      <c r="F2202" s="716">
        <v>0.4</v>
      </c>
      <c r="G2202" s="741" t="s">
        <v>1243</v>
      </c>
      <c r="H2202" s="741"/>
    </row>
    <row r="2203" spans="2:8">
      <c r="B2203" s="2" t="s">
        <v>1288</v>
      </c>
      <c r="C2203" s="2" t="s">
        <v>2276</v>
      </c>
      <c r="D2203" s="2">
        <v>2018</v>
      </c>
      <c r="E2203" s="715">
        <v>729</v>
      </c>
      <c r="F2203" s="716">
        <v>0.12</v>
      </c>
      <c r="G2203" s="741" t="s">
        <v>1243</v>
      </c>
      <c r="H2203" s="741"/>
    </row>
    <row r="2204" spans="2:8">
      <c r="B2204" s="2" t="s">
        <v>1288</v>
      </c>
      <c r="C2204" s="2" t="s">
        <v>2277</v>
      </c>
      <c r="D2204" s="2">
        <v>2018</v>
      </c>
      <c r="E2204" s="715">
        <v>1007</v>
      </c>
      <c r="F2204" s="716">
        <v>0.12</v>
      </c>
      <c r="G2204" s="741" t="s">
        <v>1243</v>
      </c>
      <c r="H2204" s="741"/>
    </row>
    <row r="2205" spans="2:8">
      <c r="B2205" s="2" t="s">
        <v>1288</v>
      </c>
      <c r="C2205" s="2" t="s">
        <v>2277</v>
      </c>
      <c r="D2205" s="2">
        <v>2018</v>
      </c>
      <c r="E2205" s="715">
        <v>266</v>
      </c>
      <c r="F2205" s="716">
        <v>0.1</v>
      </c>
      <c r="G2205" s="741" t="s">
        <v>1243</v>
      </c>
      <c r="H2205" s="741"/>
    </row>
    <row r="2206" spans="2:8">
      <c r="B2206" s="2" t="s">
        <v>1288</v>
      </c>
      <c r="C2206" s="2" t="s">
        <v>2277</v>
      </c>
      <c r="D2206" s="2">
        <v>2018</v>
      </c>
      <c r="E2206" s="715">
        <v>486</v>
      </c>
      <c r="F2206" s="716">
        <v>0.08</v>
      </c>
      <c r="G2206" s="741" t="s">
        <v>1243</v>
      </c>
      <c r="H2206" s="741"/>
    </row>
    <row r="2207" spans="2:8">
      <c r="B2207" s="2" t="s">
        <v>1288</v>
      </c>
      <c r="C2207" s="2" t="s">
        <v>2278</v>
      </c>
      <c r="D2207" s="2">
        <v>2018</v>
      </c>
      <c r="E2207" s="715">
        <v>578</v>
      </c>
      <c r="F2207" s="716">
        <v>0.1</v>
      </c>
      <c r="G2207" s="741" t="s">
        <v>1243</v>
      </c>
      <c r="H2207" s="741"/>
    </row>
    <row r="2208" spans="2:8">
      <c r="B2208" s="2" t="s">
        <v>1288</v>
      </c>
      <c r="C2208" s="2" t="s">
        <v>2278</v>
      </c>
      <c r="D2208" s="2">
        <v>2018</v>
      </c>
      <c r="E2208" s="715">
        <v>266</v>
      </c>
      <c r="F2208" s="716">
        <v>0.1</v>
      </c>
      <c r="G2208" s="741" t="s">
        <v>1243</v>
      </c>
      <c r="H2208" s="741"/>
    </row>
    <row r="2209" spans="2:8">
      <c r="B2209" s="2" t="s">
        <v>1288</v>
      </c>
      <c r="C2209" s="2" t="s">
        <v>2278</v>
      </c>
      <c r="D2209" s="2">
        <v>2018</v>
      </c>
      <c r="E2209" s="715">
        <v>729</v>
      </c>
      <c r="F2209" s="716">
        <v>0.12</v>
      </c>
      <c r="G2209" s="741" t="s">
        <v>1243</v>
      </c>
      <c r="H2209" s="741"/>
    </row>
    <row r="2210" spans="2:8">
      <c r="B2210" s="2" t="s">
        <v>1288</v>
      </c>
      <c r="C2210" s="2" t="s">
        <v>2278</v>
      </c>
      <c r="D2210" s="2">
        <v>2018</v>
      </c>
      <c r="E2210" s="715">
        <v>548</v>
      </c>
      <c r="F2210" s="716">
        <v>0.09</v>
      </c>
      <c r="G2210" s="741" t="s">
        <v>1243</v>
      </c>
      <c r="H2210" s="741"/>
    </row>
    <row r="2211" spans="2:8">
      <c r="B2211" s="2" t="s">
        <v>1288</v>
      </c>
      <c r="C2211" s="2" t="s">
        <v>2278</v>
      </c>
      <c r="D2211" s="2">
        <v>2018</v>
      </c>
      <c r="E2211" s="715">
        <v>4028</v>
      </c>
      <c r="F2211" s="716">
        <v>0.48</v>
      </c>
      <c r="G2211" s="741" t="s">
        <v>1243</v>
      </c>
      <c r="H2211" s="741"/>
    </row>
    <row r="2212" spans="2:8">
      <c r="B2212" s="2" t="s">
        <v>1288</v>
      </c>
      <c r="C2212" s="2" t="s">
        <v>2278</v>
      </c>
      <c r="D2212" s="2">
        <v>2018</v>
      </c>
      <c r="E2212" s="715">
        <v>480</v>
      </c>
      <c r="F2212" s="716">
        <v>0.08</v>
      </c>
      <c r="G2212" s="741" t="s">
        <v>1243</v>
      </c>
      <c r="H2212" s="741"/>
    </row>
    <row r="2213" spans="2:8">
      <c r="B2213" s="2" t="s">
        <v>1288</v>
      </c>
      <c r="C2213" s="2" t="s">
        <v>2279</v>
      </c>
      <c r="D2213" s="2">
        <v>2018</v>
      </c>
      <c r="E2213" s="715">
        <v>4028</v>
      </c>
      <c r="F2213" s="716">
        <v>0.48</v>
      </c>
      <c r="G2213" s="741" t="s">
        <v>1243</v>
      </c>
      <c r="H2213" s="741"/>
    </row>
    <row r="2214" spans="2:8">
      <c r="B2214" s="2" t="s">
        <v>1288</v>
      </c>
      <c r="C2214" s="2" t="s">
        <v>2279</v>
      </c>
      <c r="D2214" s="2">
        <v>2018</v>
      </c>
      <c r="E2214" s="715">
        <v>480</v>
      </c>
      <c r="F2214" s="716">
        <v>0.08</v>
      </c>
      <c r="G2214" s="741" t="s">
        <v>1243</v>
      </c>
      <c r="H2214" s="741"/>
    </row>
    <row r="2215" spans="2:8">
      <c r="B2215" s="2" t="s">
        <v>1288</v>
      </c>
      <c r="C2215" s="2" t="s">
        <v>2280</v>
      </c>
      <c r="D2215" s="2">
        <v>2018</v>
      </c>
      <c r="E2215" s="715">
        <v>729</v>
      </c>
      <c r="F2215" s="716">
        <v>0.12</v>
      </c>
      <c r="G2215" s="741" t="s">
        <v>1243</v>
      </c>
      <c r="H2215" s="741"/>
    </row>
    <row r="2216" spans="2:8">
      <c r="B2216" s="2" t="s">
        <v>1288</v>
      </c>
      <c r="C2216" s="2" t="s">
        <v>2280</v>
      </c>
      <c r="D2216" s="2">
        <v>2018</v>
      </c>
      <c r="E2216" s="715">
        <v>190</v>
      </c>
      <c r="F2216" s="716">
        <v>0.05</v>
      </c>
      <c r="G2216" s="741" t="s">
        <v>1243</v>
      </c>
      <c r="H2216" s="741"/>
    </row>
    <row r="2217" spans="2:8">
      <c r="B2217" s="2" t="s">
        <v>1288</v>
      </c>
      <c r="C2217" s="2" t="s">
        <v>2280</v>
      </c>
      <c r="D2217" s="2">
        <v>2018</v>
      </c>
      <c r="E2217" s="715">
        <v>399</v>
      </c>
      <c r="F2217" s="716">
        <v>0.15</v>
      </c>
      <c r="G2217" s="741" t="s">
        <v>1243</v>
      </c>
      <c r="H2217" s="741"/>
    </row>
    <row r="2218" spans="2:8">
      <c r="B2218" s="2" t="s">
        <v>1288</v>
      </c>
      <c r="C2218" s="2" t="s">
        <v>2280</v>
      </c>
      <c r="D2218" s="2">
        <v>2018</v>
      </c>
      <c r="E2218" s="715">
        <v>548</v>
      </c>
      <c r="F2218" s="716">
        <v>0.09</v>
      </c>
      <c r="G2218" s="741" t="s">
        <v>1243</v>
      </c>
      <c r="H2218" s="741"/>
    </row>
    <row r="2219" spans="2:8">
      <c r="B2219" s="2" t="s">
        <v>1288</v>
      </c>
      <c r="C2219" s="2" t="s">
        <v>2280</v>
      </c>
      <c r="D2219" s="2">
        <v>2018</v>
      </c>
      <c r="E2219" s="715">
        <v>960</v>
      </c>
      <c r="F2219" s="716">
        <v>0.16</v>
      </c>
      <c r="G2219" s="741" t="s">
        <v>1243</v>
      </c>
      <c r="H2219" s="741"/>
    </row>
    <row r="2220" spans="2:8">
      <c r="B2220" s="2" t="s">
        <v>1288</v>
      </c>
      <c r="C2220" s="2" t="s">
        <v>2280</v>
      </c>
      <c r="D2220" s="2">
        <v>2018</v>
      </c>
      <c r="E2220" s="715">
        <v>3021</v>
      </c>
      <c r="F2220" s="716">
        <v>0.36</v>
      </c>
      <c r="G2220" s="741" t="s">
        <v>1243</v>
      </c>
      <c r="H2220" s="741"/>
    </row>
    <row r="2221" spans="2:8">
      <c r="B2221" s="2" t="s">
        <v>1288</v>
      </c>
      <c r="C2221" s="2" t="s">
        <v>2281</v>
      </c>
      <c r="D2221" s="2">
        <v>2018</v>
      </c>
      <c r="E2221" s="715">
        <v>480</v>
      </c>
      <c r="F2221" s="716">
        <v>0.08</v>
      </c>
      <c r="G2221" s="741" t="s">
        <v>1243</v>
      </c>
      <c r="H2221" s="741"/>
    </row>
    <row r="2222" spans="2:8">
      <c r="B2222" s="2" t="s">
        <v>1288</v>
      </c>
      <c r="C2222" s="2" t="s">
        <v>2281</v>
      </c>
      <c r="D2222" s="2">
        <v>2018</v>
      </c>
      <c r="E2222" s="715">
        <v>1007</v>
      </c>
      <c r="F2222" s="716">
        <v>0.12</v>
      </c>
      <c r="G2222" s="741" t="s">
        <v>1243</v>
      </c>
      <c r="H2222" s="741"/>
    </row>
    <row r="2223" spans="2:8">
      <c r="B2223" s="2" t="s">
        <v>1288</v>
      </c>
      <c r="C2223" s="2" t="s">
        <v>2281</v>
      </c>
      <c r="D2223" s="2">
        <v>2018</v>
      </c>
      <c r="E2223" s="715">
        <v>486</v>
      </c>
      <c r="F2223" s="716">
        <v>0.08</v>
      </c>
      <c r="G2223" s="741" t="s">
        <v>1243</v>
      </c>
      <c r="H2223" s="741"/>
    </row>
    <row r="2224" spans="2:8">
      <c r="B2224" s="2" t="s">
        <v>1288</v>
      </c>
      <c r="C2224" s="2" t="s">
        <v>2281</v>
      </c>
      <c r="D2224" s="2">
        <v>2018</v>
      </c>
      <c r="E2224" s="715">
        <v>190</v>
      </c>
      <c r="F2224" s="716">
        <v>0.05</v>
      </c>
      <c r="G2224" s="741" t="s">
        <v>1243</v>
      </c>
      <c r="H2224" s="741"/>
    </row>
    <row r="2225" spans="2:8">
      <c r="B2225" s="2" t="s">
        <v>1288</v>
      </c>
      <c r="C2225" s="2" t="s">
        <v>2282</v>
      </c>
      <c r="D2225" s="2">
        <v>2018</v>
      </c>
      <c r="E2225" s="715">
        <v>243</v>
      </c>
      <c r="F2225" s="716">
        <v>0.04</v>
      </c>
      <c r="G2225" s="741" t="s">
        <v>1243</v>
      </c>
      <c r="H2225" s="741"/>
    </row>
    <row r="2226" spans="2:8">
      <c r="B2226" s="2" t="s">
        <v>1288</v>
      </c>
      <c r="C2226" s="2" t="s">
        <v>2282</v>
      </c>
      <c r="D2226" s="2">
        <v>2018</v>
      </c>
      <c r="E2226" s="715">
        <v>266</v>
      </c>
      <c r="F2226" s="716">
        <v>0.1</v>
      </c>
      <c r="G2226" s="741" t="s">
        <v>1243</v>
      </c>
      <c r="H2226" s="741"/>
    </row>
    <row r="2227" spans="2:8">
      <c r="B2227" s="2" t="s">
        <v>1288</v>
      </c>
      <c r="C2227" s="2" t="s">
        <v>2282</v>
      </c>
      <c r="D2227" s="2">
        <v>2018</v>
      </c>
      <c r="E2227" s="715">
        <v>2014</v>
      </c>
      <c r="F2227" s="716">
        <v>0.24</v>
      </c>
      <c r="G2227" s="741" t="s">
        <v>1243</v>
      </c>
      <c r="H2227" s="741"/>
    </row>
    <row r="2228" spans="2:8">
      <c r="B2228" s="2" t="s">
        <v>1288</v>
      </c>
      <c r="C2228" s="2" t="s">
        <v>2282</v>
      </c>
      <c r="D2228" s="2">
        <v>2018</v>
      </c>
      <c r="E2228" s="715">
        <v>480</v>
      </c>
      <c r="F2228" s="716">
        <v>0.08</v>
      </c>
      <c r="G2228" s="741" t="s">
        <v>1243</v>
      </c>
      <c r="H2228" s="741"/>
    </row>
    <row r="2229" spans="2:8">
      <c r="B2229" s="2" t="s">
        <v>1288</v>
      </c>
      <c r="C2229" s="2" t="s">
        <v>2283</v>
      </c>
      <c r="D2229" s="2">
        <v>2018</v>
      </c>
      <c r="E2229" s="715">
        <v>548</v>
      </c>
      <c r="F2229" s="716">
        <v>0.09</v>
      </c>
      <c r="G2229" s="741" t="s">
        <v>1243</v>
      </c>
      <c r="H2229" s="741"/>
    </row>
    <row r="2230" spans="2:8">
      <c r="B2230" s="2" t="s">
        <v>1288</v>
      </c>
      <c r="C2230" s="2" t="s">
        <v>2283</v>
      </c>
      <c r="D2230" s="2">
        <v>2018</v>
      </c>
      <c r="E2230" s="715">
        <v>266</v>
      </c>
      <c r="F2230" s="716">
        <v>0.1</v>
      </c>
      <c r="G2230" s="741" t="s">
        <v>1243</v>
      </c>
      <c r="H2230" s="741"/>
    </row>
    <row r="2231" spans="2:8">
      <c r="B2231" s="2" t="s">
        <v>1288</v>
      </c>
      <c r="C2231" s="2" t="s">
        <v>2283</v>
      </c>
      <c r="D2231" s="2">
        <v>2018</v>
      </c>
      <c r="E2231" s="715">
        <v>480</v>
      </c>
      <c r="F2231" s="716">
        <v>0.08</v>
      </c>
      <c r="G2231" s="741" t="s">
        <v>1243</v>
      </c>
      <c r="H2231" s="741"/>
    </row>
    <row r="2232" spans="2:8">
      <c r="B2232" s="2" t="s">
        <v>1288</v>
      </c>
      <c r="C2232" s="2" t="s">
        <v>2284</v>
      </c>
      <c r="D2232" s="2">
        <v>2018</v>
      </c>
      <c r="E2232" s="715">
        <v>480</v>
      </c>
      <c r="F2232" s="716">
        <v>0.08</v>
      </c>
      <c r="G2232" s="741" t="s">
        <v>1243</v>
      </c>
      <c r="H2232" s="741"/>
    </row>
    <row r="2233" spans="2:8">
      <c r="B2233" s="2" t="s">
        <v>1288</v>
      </c>
      <c r="C2233" s="2" t="s">
        <v>2284</v>
      </c>
      <c r="D2233" s="2">
        <v>2018</v>
      </c>
      <c r="E2233" s="715">
        <v>4028</v>
      </c>
      <c r="F2233" s="716">
        <v>0.48</v>
      </c>
      <c r="G2233" s="741" t="s">
        <v>1243</v>
      </c>
      <c r="H2233" s="741"/>
    </row>
    <row r="2234" spans="2:8">
      <c r="B2234" s="2" t="s">
        <v>1288</v>
      </c>
      <c r="C2234" s="2" t="s">
        <v>2284</v>
      </c>
      <c r="D2234" s="2">
        <v>2018</v>
      </c>
      <c r="E2234" s="715">
        <v>133</v>
      </c>
      <c r="F2234" s="716">
        <v>0.05</v>
      </c>
      <c r="G2234" s="741" t="s">
        <v>1243</v>
      </c>
      <c r="H2234" s="741"/>
    </row>
    <row r="2235" spans="2:8">
      <c r="B2235" s="2" t="s">
        <v>1288</v>
      </c>
      <c r="C2235" s="2" t="s">
        <v>2284</v>
      </c>
      <c r="D2235" s="2">
        <v>2018</v>
      </c>
      <c r="E2235" s="715">
        <v>2014</v>
      </c>
      <c r="F2235" s="716">
        <v>0.24</v>
      </c>
      <c r="G2235" s="741" t="s">
        <v>1243</v>
      </c>
      <c r="H2235" s="741"/>
    </row>
    <row r="2236" spans="2:8">
      <c r="B2236" s="2" t="s">
        <v>1288</v>
      </c>
      <c r="C2236" s="2" t="s">
        <v>2285</v>
      </c>
      <c r="D2236" s="2">
        <v>2018</v>
      </c>
      <c r="E2236" s="715">
        <v>480</v>
      </c>
      <c r="F2236" s="716">
        <v>0.08</v>
      </c>
      <c r="G2236" s="741" t="s">
        <v>1243</v>
      </c>
      <c r="H2236" s="741"/>
    </row>
    <row r="2237" spans="2:8">
      <c r="B2237" s="2" t="s">
        <v>1288</v>
      </c>
      <c r="C2237" s="2" t="s">
        <v>2285</v>
      </c>
      <c r="D2237" s="2">
        <v>2018</v>
      </c>
      <c r="E2237" s="715">
        <v>399</v>
      </c>
      <c r="F2237" s="716">
        <v>0.15</v>
      </c>
      <c r="G2237" s="741" t="s">
        <v>1243</v>
      </c>
      <c r="H2237" s="741"/>
    </row>
    <row r="2238" spans="2:8">
      <c r="B2238" s="2" t="s">
        <v>1288</v>
      </c>
      <c r="C2238" s="2" t="s">
        <v>2285</v>
      </c>
      <c r="D2238" s="2">
        <v>2018</v>
      </c>
      <c r="E2238" s="715">
        <v>1007</v>
      </c>
      <c r="F2238" s="716">
        <v>0.12</v>
      </c>
      <c r="G2238" s="741" t="s">
        <v>1243</v>
      </c>
      <c r="H2238" s="741"/>
    </row>
    <row r="2239" spans="2:8">
      <c r="B2239" s="2" t="s">
        <v>1288</v>
      </c>
      <c r="C2239" s="2" t="s">
        <v>2285</v>
      </c>
      <c r="D2239" s="2">
        <v>2018</v>
      </c>
      <c r="E2239" s="715">
        <v>486</v>
      </c>
      <c r="F2239" s="716">
        <v>0.08</v>
      </c>
      <c r="G2239" s="741" t="s">
        <v>1243</v>
      </c>
      <c r="H2239" s="741"/>
    </row>
    <row r="2240" spans="2:8">
      <c r="B2240" s="2" t="s">
        <v>1288</v>
      </c>
      <c r="C2240" s="2" t="s">
        <v>2286</v>
      </c>
      <c r="D2240" s="2">
        <v>2018</v>
      </c>
      <c r="E2240" s="715">
        <v>1007</v>
      </c>
      <c r="F2240" s="716">
        <v>0.12</v>
      </c>
      <c r="G2240" s="741" t="s">
        <v>1243</v>
      </c>
      <c r="H2240" s="741"/>
    </row>
    <row r="2241" spans="2:8">
      <c r="B2241" s="2" t="s">
        <v>1288</v>
      </c>
      <c r="C2241" s="2" t="s">
        <v>2286</v>
      </c>
      <c r="D2241" s="2">
        <v>2018</v>
      </c>
      <c r="E2241" s="715">
        <v>486</v>
      </c>
      <c r="F2241" s="716">
        <v>0.08</v>
      </c>
      <c r="G2241" s="741" t="s">
        <v>1243</v>
      </c>
      <c r="H2241" s="741"/>
    </row>
    <row r="2242" spans="2:8">
      <c r="B2242" s="2" t="s">
        <v>1288</v>
      </c>
      <c r="C2242" s="2" t="s">
        <v>2286</v>
      </c>
      <c r="D2242" s="2">
        <v>2018</v>
      </c>
      <c r="E2242" s="715">
        <v>480</v>
      </c>
      <c r="F2242" s="716">
        <v>0.08</v>
      </c>
      <c r="G2242" s="741" t="s">
        <v>1243</v>
      </c>
      <c r="H2242" s="741"/>
    </row>
    <row r="2243" spans="2:8">
      <c r="B2243" s="2" t="s">
        <v>1288</v>
      </c>
      <c r="C2243" s="2" t="s">
        <v>2286</v>
      </c>
      <c r="D2243" s="2">
        <v>2018</v>
      </c>
      <c r="E2243" s="715">
        <v>380</v>
      </c>
      <c r="F2243" s="716">
        <v>0.1</v>
      </c>
      <c r="G2243" s="741" t="s">
        <v>1243</v>
      </c>
      <c r="H2243" s="741"/>
    </row>
    <row r="2244" spans="2:8">
      <c r="B2244" s="2" t="s">
        <v>1288</v>
      </c>
      <c r="C2244" s="2" t="s">
        <v>2286</v>
      </c>
      <c r="D2244" s="2">
        <v>2018</v>
      </c>
      <c r="E2244" s="715">
        <v>2014</v>
      </c>
      <c r="F2244" s="716">
        <v>0.24</v>
      </c>
      <c r="G2244" s="741" t="s">
        <v>1243</v>
      </c>
      <c r="H2244" s="741"/>
    </row>
    <row r="2245" spans="2:8">
      <c r="B2245" s="2" t="s">
        <v>1288</v>
      </c>
      <c r="C2245" s="2" t="s">
        <v>2287</v>
      </c>
      <c r="D2245" s="2">
        <v>2018</v>
      </c>
      <c r="E2245" s="715">
        <v>486</v>
      </c>
      <c r="F2245" s="716">
        <v>0.08</v>
      </c>
      <c r="G2245" s="741" t="s">
        <v>1243</v>
      </c>
      <c r="H2245" s="741"/>
    </row>
    <row r="2246" spans="2:8">
      <c r="B2246" s="2" t="s">
        <v>1288</v>
      </c>
      <c r="C2246" s="2" t="s">
        <v>2287</v>
      </c>
      <c r="D2246" s="2">
        <v>2018</v>
      </c>
      <c r="E2246" s="715">
        <v>8056</v>
      </c>
      <c r="F2246" s="716">
        <v>0.96</v>
      </c>
      <c r="G2246" s="741" t="s">
        <v>1243</v>
      </c>
      <c r="H2246" s="741"/>
    </row>
    <row r="2247" spans="2:8">
      <c r="B2247" s="2" t="s">
        <v>1288</v>
      </c>
      <c r="C2247" s="2" t="s">
        <v>2287</v>
      </c>
      <c r="D2247" s="2">
        <v>2018</v>
      </c>
      <c r="E2247" s="715">
        <v>532</v>
      </c>
      <c r="F2247" s="716">
        <v>0.2</v>
      </c>
      <c r="G2247" s="741" t="s">
        <v>1243</v>
      </c>
      <c r="H2247" s="741"/>
    </row>
    <row r="2248" spans="2:8">
      <c r="B2248" s="2" t="s">
        <v>1288</v>
      </c>
      <c r="C2248" s="2" t="s">
        <v>2288</v>
      </c>
      <c r="D2248" s="2">
        <v>2018</v>
      </c>
      <c r="E2248" s="715">
        <v>480</v>
      </c>
      <c r="F2248" s="716">
        <v>0.08</v>
      </c>
      <c r="G2248" s="741" t="s">
        <v>1243</v>
      </c>
      <c r="H2248" s="741"/>
    </row>
    <row r="2249" spans="2:8">
      <c r="B2249" s="2" t="s">
        <v>1288</v>
      </c>
      <c r="C2249" s="2" t="s">
        <v>2288</v>
      </c>
      <c r="D2249" s="2">
        <v>2018</v>
      </c>
      <c r="E2249" s="715">
        <v>486</v>
      </c>
      <c r="F2249" s="716">
        <v>0.08</v>
      </c>
      <c r="G2249" s="741" t="s">
        <v>1243</v>
      </c>
      <c r="H2249" s="741"/>
    </row>
    <row r="2250" spans="2:8">
      <c r="B2250" s="2" t="s">
        <v>1288</v>
      </c>
      <c r="C2250" s="2" t="s">
        <v>2288</v>
      </c>
      <c r="D2250" s="2">
        <v>2018</v>
      </c>
      <c r="E2250" s="715">
        <v>289</v>
      </c>
      <c r="F2250" s="716">
        <v>0.05</v>
      </c>
      <c r="G2250" s="741" t="s">
        <v>1243</v>
      </c>
      <c r="H2250" s="741"/>
    </row>
    <row r="2251" spans="2:8">
      <c r="B2251" s="2" t="s">
        <v>1288</v>
      </c>
      <c r="C2251" s="2" t="s">
        <v>2289</v>
      </c>
      <c r="D2251" s="2">
        <v>2018</v>
      </c>
      <c r="E2251" s="715">
        <v>548</v>
      </c>
      <c r="F2251" s="716">
        <v>0.09</v>
      </c>
      <c r="G2251" s="741" t="s">
        <v>1243</v>
      </c>
      <c r="H2251" s="741"/>
    </row>
    <row r="2252" spans="2:8">
      <c r="B2252" s="2" t="s">
        <v>1288</v>
      </c>
      <c r="C2252" s="2" t="s">
        <v>2289</v>
      </c>
      <c r="D2252" s="2">
        <v>2018</v>
      </c>
      <c r="E2252" s="715">
        <v>133</v>
      </c>
      <c r="F2252" s="716">
        <v>0.05</v>
      </c>
      <c r="G2252" s="741" t="s">
        <v>1243</v>
      </c>
      <c r="H2252" s="741"/>
    </row>
    <row r="2253" spans="2:8">
      <c r="B2253" s="2" t="s">
        <v>1288</v>
      </c>
      <c r="C2253" s="2" t="s">
        <v>2289</v>
      </c>
      <c r="D2253" s="2">
        <v>2018</v>
      </c>
      <c r="E2253" s="715">
        <v>960</v>
      </c>
      <c r="F2253" s="716">
        <v>0.16</v>
      </c>
      <c r="G2253" s="741" t="s">
        <v>1243</v>
      </c>
      <c r="H2253" s="741"/>
    </row>
    <row r="2254" spans="2:8">
      <c r="B2254" s="2" t="s">
        <v>1288</v>
      </c>
      <c r="C2254" s="2" t="s">
        <v>2289</v>
      </c>
      <c r="D2254" s="2">
        <v>2018</v>
      </c>
      <c r="E2254" s="715">
        <v>729</v>
      </c>
      <c r="F2254" s="716">
        <v>0.12</v>
      </c>
      <c r="G2254" s="741" t="s">
        <v>1243</v>
      </c>
      <c r="H2254" s="741"/>
    </row>
    <row r="2255" spans="2:8">
      <c r="B2255" s="2" t="s">
        <v>1288</v>
      </c>
      <c r="C2255" s="2" t="s">
        <v>2290</v>
      </c>
      <c r="D2255" s="2">
        <v>2018</v>
      </c>
      <c r="E2255" s="715">
        <v>1701</v>
      </c>
      <c r="F2255" s="716">
        <v>0.28000000000000003</v>
      </c>
      <c r="G2255" s="741" t="s">
        <v>1243</v>
      </c>
      <c r="H2255" s="741"/>
    </row>
    <row r="2256" spans="2:8">
      <c r="B2256" s="2" t="s">
        <v>1288</v>
      </c>
      <c r="C2256" s="2" t="s">
        <v>2290</v>
      </c>
      <c r="D2256" s="2">
        <v>2018</v>
      </c>
      <c r="E2256" s="715">
        <v>480</v>
      </c>
      <c r="F2256" s="716">
        <v>0.08</v>
      </c>
      <c r="G2256" s="741" t="s">
        <v>1243</v>
      </c>
      <c r="H2256" s="741"/>
    </row>
    <row r="2257" spans="2:8">
      <c r="B2257" s="2" t="s">
        <v>1288</v>
      </c>
      <c r="C2257" s="2" t="s">
        <v>2290</v>
      </c>
      <c r="D2257" s="2">
        <v>2018</v>
      </c>
      <c r="E2257" s="715">
        <v>1007</v>
      </c>
      <c r="F2257" s="716">
        <v>0.12</v>
      </c>
      <c r="G2257" s="741" t="s">
        <v>1243</v>
      </c>
      <c r="H2257" s="741"/>
    </row>
    <row r="2258" spans="2:8">
      <c r="B2258" s="2" t="s">
        <v>1288</v>
      </c>
      <c r="C2258" s="2" t="s">
        <v>2290</v>
      </c>
      <c r="D2258" s="2">
        <v>2018</v>
      </c>
      <c r="E2258" s="715">
        <v>3021</v>
      </c>
      <c r="F2258" s="716">
        <v>0.36</v>
      </c>
      <c r="G2258" s="741" t="s">
        <v>1243</v>
      </c>
      <c r="H2258" s="741"/>
    </row>
    <row r="2259" spans="2:8">
      <c r="B2259" s="2" t="s">
        <v>1288</v>
      </c>
      <c r="C2259" s="2" t="s">
        <v>2291</v>
      </c>
      <c r="D2259" s="2">
        <v>2018</v>
      </c>
      <c r="E2259" s="715">
        <v>486</v>
      </c>
      <c r="F2259" s="716">
        <v>0.08</v>
      </c>
      <c r="G2259" s="741" t="s">
        <v>1243</v>
      </c>
      <c r="H2259" s="741"/>
    </row>
    <row r="2260" spans="2:8">
      <c r="B2260" s="2" t="s">
        <v>1288</v>
      </c>
      <c r="C2260" s="2" t="s">
        <v>2291</v>
      </c>
      <c r="D2260" s="2">
        <v>2018</v>
      </c>
      <c r="E2260" s="715">
        <v>960</v>
      </c>
      <c r="F2260" s="716">
        <v>0.16</v>
      </c>
      <c r="G2260" s="741" t="s">
        <v>1243</v>
      </c>
      <c r="H2260" s="741"/>
    </row>
    <row r="2261" spans="2:8">
      <c r="B2261" s="2" t="s">
        <v>1288</v>
      </c>
      <c r="C2261" s="2" t="s">
        <v>2292</v>
      </c>
      <c r="D2261" s="2">
        <v>2018</v>
      </c>
      <c r="E2261" s="715">
        <v>480</v>
      </c>
      <c r="F2261" s="716">
        <v>0.08</v>
      </c>
      <c r="G2261" s="741" t="s">
        <v>1243</v>
      </c>
      <c r="H2261" s="741"/>
    </row>
    <row r="2262" spans="2:8">
      <c r="B2262" s="2" t="s">
        <v>1288</v>
      </c>
      <c r="C2262" s="2" t="s">
        <v>2292</v>
      </c>
      <c r="D2262" s="2">
        <v>2018</v>
      </c>
      <c r="E2262" s="715">
        <v>486</v>
      </c>
      <c r="F2262" s="716">
        <v>0.08</v>
      </c>
      <c r="G2262" s="741" t="s">
        <v>1243</v>
      </c>
      <c r="H2262" s="741"/>
    </row>
    <row r="2263" spans="2:8">
      <c r="B2263" s="2" t="s">
        <v>1288</v>
      </c>
      <c r="C2263" s="2" t="s">
        <v>2292</v>
      </c>
      <c r="D2263" s="2">
        <v>2018</v>
      </c>
      <c r="E2263" s="715">
        <v>1520</v>
      </c>
      <c r="F2263" s="716">
        <v>0.4</v>
      </c>
      <c r="G2263" s="741" t="s">
        <v>1243</v>
      </c>
      <c r="H2263" s="741"/>
    </row>
    <row r="2264" spans="2:8">
      <c r="B2264" s="2" t="s">
        <v>1288</v>
      </c>
      <c r="C2264" s="2" t="s">
        <v>2292</v>
      </c>
      <c r="D2264" s="2">
        <v>2018</v>
      </c>
      <c r="E2264" s="715">
        <v>2014</v>
      </c>
      <c r="F2264" s="716">
        <v>0.24</v>
      </c>
      <c r="G2264" s="741" t="s">
        <v>1243</v>
      </c>
      <c r="H2264" s="741"/>
    </row>
    <row r="2265" spans="2:8">
      <c r="B2265" s="2" t="s">
        <v>1288</v>
      </c>
      <c r="C2265" s="2" t="s">
        <v>2292</v>
      </c>
      <c r="D2265" s="2">
        <v>2018</v>
      </c>
      <c r="E2265" s="715">
        <v>867</v>
      </c>
      <c r="F2265" s="716">
        <v>0.15</v>
      </c>
      <c r="G2265" s="741" t="s">
        <v>1243</v>
      </c>
      <c r="H2265" s="741"/>
    </row>
    <row r="2266" spans="2:8">
      <c r="B2266" s="2" t="s">
        <v>1288</v>
      </c>
      <c r="C2266" s="2" t="s">
        <v>2293</v>
      </c>
      <c r="D2266" s="2">
        <v>2018</v>
      </c>
      <c r="E2266" s="715">
        <v>1007</v>
      </c>
      <c r="F2266" s="716">
        <v>0.12</v>
      </c>
      <c r="G2266" s="741" t="s">
        <v>1243</v>
      </c>
      <c r="H2266" s="741"/>
    </row>
    <row r="2267" spans="2:8">
      <c r="B2267" s="2" t="s">
        <v>1288</v>
      </c>
      <c r="C2267" s="2" t="s">
        <v>2293</v>
      </c>
      <c r="D2267" s="2">
        <v>2018</v>
      </c>
      <c r="E2267" s="715">
        <v>243</v>
      </c>
      <c r="F2267" s="716">
        <v>0.04</v>
      </c>
      <c r="G2267" s="741" t="s">
        <v>1243</v>
      </c>
      <c r="H2267" s="741"/>
    </row>
    <row r="2268" spans="2:8">
      <c r="B2268" s="2" t="s">
        <v>1288</v>
      </c>
      <c r="C2268" s="2" t="s">
        <v>2293</v>
      </c>
      <c r="D2268" s="2">
        <v>2018</v>
      </c>
      <c r="E2268" s="715">
        <v>480</v>
      </c>
      <c r="F2268" s="716">
        <v>0.08</v>
      </c>
      <c r="G2268" s="741" t="s">
        <v>1243</v>
      </c>
      <c r="H2268" s="741"/>
    </row>
    <row r="2269" spans="2:8">
      <c r="B2269" s="2" t="s">
        <v>1288</v>
      </c>
      <c r="C2269" s="2" t="s">
        <v>2294</v>
      </c>
      <c r="D2269" s="2">
        <v>2018</v>
      </c>
      <c r="E2269" s="715">
        <v>548</v>
      </c>
      <c r="F2269" s="716">
        <v>0.09</v>
      </c>
      <c r="G2269" s="741" t="s">
        <v>1243</v>
      </c>
      <c r="H2269" s="741"/>
    </row>
    <row r="2270" spans="2:8">
      <c r="B2270" s="2" t="s">
        <v>1288</v>
      </c>
      <c r="C2270" s="2" t="s">
        <v>2294</v>
      </c>
      <c r="D2270" s="2">
        <v>2018</v>
      </c>
      <c r="E2270" s="715">
        <v>1007</v>
      </c>
      <c r="F2270" s="716">
        <v>0.12</v>
      </c>
      <c r="G2270" s="741" t="s">
        <v>1243</v>
      </c>
      <c r="H2270" s="741"/>
    </row>
    <row r="2271" spans="2:8">
      <c r="B2271" s="2" t="s">
        <v>1288</v>
      </c>
      <c r="C2271" s="2" t="s">
        <v>2294</v>
      </c>
      <c r="D2271" s="2">
        <v>2018</v>
      </c>
      <c r="E2271" s="715">
        <v>480</v>
      </c>
      <c r="F2271" s="716">
        <v>0.08</v>
      </c>
      <c r="G2271" s="741" t="s">
        <v>1243</v>
      </c>
      <c r="H2271" s="741"/>
    </row>
    <row r="2272" spans="2:8">
      <c r="B2272" s="2" t="s">
        <v>1288</v>
      </c>
      <c r="C2272" s="2" t="s">
        <v>2294</v>
      </c>
      <c r="D2272" s="2">
        <v>2018</v>
      </c>
      <c r="E2272" s="715">
        <v>289</v>
      </c>
      <c r="F2272" s="716">
        <v>0.05</v>
      </c>
      <c r="G2272" s="741" t="s">
        <v>1243</v>
      </c>
      <c r="H2272" s="741"/>
    </row>
    <row r="2273" spans="2:8">
      <c r="B2273" s="2" t="s">
        <v>1288</v>
      </c>
      <c r="C2273" s="2" t="s">
        <v>2294</v>
      </c>
      <c r="D2273" s="2">
        <v>2018</v>
      </c>
      <c r="E2273" s="715">
        <v>243</v>
      </c>
      <c r="F2273" s="716">
        <v>0.04</v>
      </c>
      <c r="G2273" s="741" t="s">
        <v>1243</v>
      </c>
      <c r="H2273" s="741"/>
    </row>
    <row r="2274" spans="2:8">
      <c r="B2274" s="2" t="s">
        <v>1288</v>
      </c>
      <c r="C2274" s="2" t="s">
        <v>2294</v>
      </c>
      <c r="D2274" s="2">
        <v>2018</v>
      </c>
      <c r="E2274" s="715">
        <v>3021</v>
      </c>
      <c r="F2274" s="716">
        <v>0.36</v>
      </c>
      <c r="G2274" s="741" t="s">
        <v>1243</v>
      </c>
      <c r="H2274" s="741"/>
    </row>
    <row r="2275" spans="2:8">
      <c r="B2275" s="2" t="s">
        <v>1288</v>
      </c>
      <c r="C2275" s="2" t="s">
        <v>2295</v>
      </c>
      <c r="D2275" s="2">
        <v>2018</v>
      </c>
      <c r="E2275" s="715">
        <v>1007</v>
      </c>
      <c r="F2275" s="716">
        <v>0.12</v>
      </c>
      <c r="G2275" s="741" t="s">
        <v>1243</v>
      </c>
      <c r="H2275" s="741"/>
    </row>
    <row r="2276" spans="2:8">
      <c r="B2276" s="2" t="s">
        <v>1288</v>
      </c>
      <c r="C2276" s="2" t="s">
        <v>2295</v>
      </c>
      <c r="D2276" s="2">
        <v>2018</v>
      </c>
      <c r="E2276" s="715">
        <v>133</v>
      </c>
      <c r="F2276" s="716">
        <v>0.05</v>
      </c>
      <c r="G2276" s="741" t="s">
        <v>1243</v>
      </c>
      <c r="H2276" s="741"/>
    </row>
    <row r="2277" spans="2:8">
      <c r="B2277" s="2" t="s">
        <v>1288</v>
      </c>
      <c r="C2277" s="2" t="s">
        <v>2295</v>
      </c>
      <c r="D2277" s="2">
        <v>2018</v>
      </c>
      <c r="E2277" s="715">
        <v>486</v>
      </c>
      <c r="F2277" s="716">
        <v>0.08</v>
      </c>
      <c r="G2277" s="741" t="s">
        <v>1243</v>
      </c>
      <c r="H2277" s="741"/>
    </row>
    <row r="2278" spans="2:8">
      <c r="B2278" s="2" t="s">
        <v>1288</v>
      </c>
      <c r="C2278" s="2" t="s">
        <v>2295</v>
      </c>
      <c r="D2278" s="2">
        <v>2018</v>
      </c>
      <c r="E2278" s="715">
        <v>480</v>
      </c>
      <c r="F2278" s="716">
        <v>0.08</v>
      </c>
      <c r="G2278" s="741" t="s">
        <v>1243</v>
      </c>
      <c r="H2278" s="741"/>
    </row>
    <row r="2279" spans="2:8">
      <c r="B2279" s="2" t="s">
        <v>1288</v>
      </c>
      <c r="C2279" s="2" t="s">
        <v>2295</v>
      </c>
      <c r="D2279" s="2">
        <v>2018</v>
      </c>
      <c r="E2279" s="715">
        <v>190</v>
      </c>
      <c r="F2279" s="716">
        <v>0.05</v>
      </c>
      <c r="G2279" s="741" t="s">
        <v>1243</v>
      </c>
      <c r="H2279" s="741"/>
    </row>
    <row r="2280" spans="2:8">
      <c r="B2280" s="2" t="s">
        <v>1288</v>
      </c>
      <c r="C2280" s="2" t="s">
        <v>2296</v>
      </c>
      <c r="D2280" s="2">
        <v>2018</v>
      </c>
      <c r="E2280" s="715">
        <v>1215</v>
      </c>
      <c r="F2280" s="716">
        <v>0.2</v>
      </c>
      <c r="G2280" s="741" t="s">
        <v>1243</v>
      </c>
      <c r="H2280" s="741"/>
    </row>
    <row r="2281" spans="2:8">
      <c r="B2281" s="2" t="s">
        <v>1288</v>
      </c>
      <c r="C2281" s="2" t="s">
        <v>2296</v>
      </c>
      <c r="D2281" s="2">
        <v>2018</v>
      </c>
      <c r="E2281" s="715">
        <v>2014</v>
      </c>
      <c r="F2281" s="716">
        <v>0.24</v>
      </c>
      <c r="G2281" s="741" t="s">
        <v>1243</v>
      </c>
      <c r="H2281" s="741"/>
    </row>
    <row r="2282" spans="2:8">
      <c r="B2282" s="2" t="s">
        <v>1288</v>
      </c>
      <c r="C2282" s="2" t="s">
        <v>2296</v>
      </c>
      <c r="D2282" s="2">
        <v>2018</v>
      </c>
      <c r="E2282" s="715">
        <v>6042</v>
      </c>
      <c r="F2282" s="716">
        <v>0.72</v>
      </c>
      <c r="G2282" s="741" t="s">
        <v>1243</v>
      </c>
      <c r="H2282" s="741"/>
    </row>
    <row r="2283" spans="2:8">
      <c r="B2283" s="2" t="s">
        <v>1288</v>
      </c>
      <c r="C2283" s="2" t="s">
        <v>2296</v>
      </c>
      <c r="D2283" s="2">
        <v>2018</v>
      </c>
      <c r="E2283" s="715">
        <v>289</v>
      </c>
      <c r="F2283" s="716">
        <v>0.05</v>
      </c>
      <c r="G2283" s="741" t="s">
        <v>1243</v>
      </c>
      <c r="H2283" s="741"/>
    </row>
    <row r="2284" spans="2:8">
      <c r="B2284" s="2" t="s">
        <v>1288</v>
      </c>
      <c r="C2284" s="2" t="s">
        <v>2296</v>
      </c>
      <c r="D2284" s="2">
        <v>2018</v>
      </c>
      <c r="E2284" s="715">
        <v>480</v>
      </c>
      <c r="F2284" s="716">
        <v>0.08</v>
      </c>
      <c r="G2284" s="741" t="s">
        <v>1243</v>
      </c>
      <c r="H2284" s="741"/>
    </row>
    <row r="2285" spans="2:8">
      <c r="B2285" s="2" t="s">
        <v>1288</v>
      </c>
      <c r="C2285" s="2" t="s">
        <v>2297</v>
      </c>
      <c r="D2285" s="2">
        <v>2018</v>
      </c>
      <c r="E2285" s="715">
        <v>133</v>
      </c>
      <c r="F2285" s="716">
        <v>0.05</v>
      </c>
      <c r="G2285" s="741" t="s">
        <v>1243</v>
      </c>
      <c r="H2285" s="741"/>
    </row>
    <row r="2286" spans="2:8">
      <c r="B2286" s="2" t="s">
        <v>1288</v>
      </c>
      <c r="C2286" s="2" t="s">
        <v>2297</v>
      </c>
      <c r="D2286" s="2">
        <v>2018</v>
      </c>
      <c r="E2286" s="715">
        <v>480</v>
      </c>
      <c r="F2286" s="716">
        <v>0.08</v>
      </c>
      <c r="G2286" s="741" t="s">
        <v>1243</v>
      </c>
      <c r="H2286" s="741"/>
    </row>
    <row r="2287" spans="2:8">
      <c r="B2287" s="2" t="s">
        <v>1288</v>
      </c>
      <c r="C2287" s="2" t="s">
        <v>2298</v>
      </c>
      <c r="D2287" s="2">
        <v>2018</v>
      </c>
      <c r="E2287" s="715">
        <v>972</v>
      </c>
      <c r="F2287" s="716">
        <v>0.16</v>
      </c>
      <c r="G2287" s="741" t="s">
        <v>1243</v>
      </c>
      <c r="H2287" s="741"/>
    </row>
    <row r="2288" spans="2:8">
      <c r="B2288" s="2" t="s">
        <v>1288</v>
      </c>
      <c r="C2288" s="2" t="s">
        <v>2299</v>
      </c>
      <c r="D2288" s="2">
        <v>2018</v>
      </c>
      <c r="E2288" s="715">
        <v>960</v>
      </c>
      <c r="F2288" s="716">
        <v>0.16</v>
      </c>
      <c r="G2288" s="741" t="s">
        <v>1243</v>
      </c>
      <c r="H2288" s="741"/>
    </row>
    <row r="2289" spans="2:8">
      <c r="B2289" s="2" t="s">
        <v>1288</v>
      </c>
      <c r="C2289" s="2" t="s">
        <v>2299</v>
      </c>
      <c r="D2289" s="2">
        <v>2018</v>
      </c>
      <c r="E2289" s="715">
        <v>1140</v>
      </c>
      <c r="F2289" s="716">
        <v>0.3</v>
      </c>
      <c r="G2289" s="741" t="s">
        <v>1243</v>
      </c>
      <c r="H2289" s="741"/>
    </row>
    <row r="2290" spans="2:8">
      <c r="B2290" s="2" t="s">
        <v>1288</v>
      </c>
      <c r="C2290" s="2" t="s">
        <v>2299</v>
      </c>
      <c r="D2290" s="2">
        <v>2018</v>
      </c>
      <c r="E2290" s="715">
        <v>289</v>
      </c>
      <c r="F2290" s="716">
        <v>0.05</v>
      </c>
      <c r="G2290" s="741" t="s">
        <v>1243</v>
      </c>
      <c r="H2290" s="741"/>
    </row>
    <row r="2291" spans="2:8">
      <c r="B2291" s="2" t="s">
        <v>1288</v>
      </c>
      <c r="C2291" s="2" t="s">
        <v>2299</v>
      </c>
      <c r="D2291" s="2">
        <v>2018</v>
      </c>
      <c r="E2291" s="715">
        <v>3021</v>
      </c>
      <c r="F2291" s="716">
        <v>0.36</v>
      </c>
      <c r="G2291" s="741" t="s">
        <v>1243</v>
      </c>
      <c r="H2291" s="741"/>
    </row>
    <row r="2292" spans="2:8">
      <c r="B2292" s="2" t="s">
        <v>1288</v>
      </c>
      <c r="C2292" s="2" t="s">
        <v>2299</v>
      </c>
      <c r="D2292" s="2">
        <v>2018</v>
      </c>
      <c r="E2292" s="715">
        <v>1944</v>
      </c>
      <c r="F2292" s="716">
        <v>0.32</v>
      </c>
      <c r="G2292" s="741" t="s">
        <v>1243</v>
      </c>
      <c r="H2292" s="741"/>
    </row>
    <row r="2293" spans="2:8">
      <c r="B2293" s="2" t="s">
        <v>1288</v>
      </c>
      <c r="C2293" s="2" t="s">
        <v>2300</v>
      </c>
      <c r="D2293" s="2">
        <v>2018</v>
      </c>
      <c r="E2293" s="715">
        <v>1330</v>
      </c>
      <c r="F2293" s="716">
        <v>0.35</v>
      </c>
      <c r="G2293" s="741" t="s">
        <v>1243</v>
      </c>
      <c r="H2293" s="741"/>
    </row>
    <row r="2294" spans="2:8">
      <c r="B2294" s="2" t="s">
        <v>1288</v>
      </c>
      <c r="C2294" s="2" t="s">
        <v>2300</v>
      </c>
      <c r="D2294" s="2">
        <v>2018</v>
      </c>
      <c r="E2294" s="715">
        <v>380</v>
      </c>
      <c r="F2294" s="716">
        <v>0.1</v>
      </c>
      <c r="G2294" s="741" t="s">
        <v>1243</v>
      </c>
      <c r="H2294" s="741"/>
    </row>
    <row r="2295" spans="2:8">
      <c r="B2295" s="2" t="s">
        <v>1288</v>
      </c>
      <c r="C2295" s="2" t="s">
        <v>2301</v>
      </c>
      <c r="D2295" s="2">
        <v>2018</v>
      </c>
      <c r="E2295" s="715">
        <v>548</v>
      </c>
      <c r="F2295" s="716">
        <v>0.09</v>
      </c>
      <c r="G2295" s="741" t="s">
        <v>1243</v>
      </c>
      <c r="H2295" s="741"/>
    </row>
    <row r="2296" spans="2:8">
      <c r="B2296" s="2" t="s">
        <v>1288</v>
      </c>
      <c r="C2296" s="2" t="s">
        <v>2301</v>
      </c>
      <c r="D2296" s="2">
        <v>2018</v>
      </c>
      <c r="E2296" s="715">
        <v>480</v>
      </c>
      <c r="F2296" s="716">
        <v>0.08</v>
      </c>
      <c r="G2296" s="741" t="s">
        <v>1243</v>
      </c>
      <c r="H2296" s="741"/>
    </row>
    <row r="2297" spans="2:8">
      <c r="B2297" s="2" t="s">
        <v>1288</v>
      </c>
      <c r="C2297" s="2" t="s">
        <v>2301</v>
      </c>
      <c r="D2297" s="2">
        <v>2018</v>
      </c>
      <c r="E2297" s="715">
        <v>266</v>
      </c>
      <c r="F2297" s="716">
        <v>0.1</v>
      </c>
      <c r="G2297" s="741" t="s">
        <v>1243</v>
      </c>
      <c r="H2297" s="741"/>
    </row>
    <row r="2298" spans="2:8">
      <c r="B2298" s="2" t="s">
        <v>1288</v>
      </c>
      <c r="C2298" s="2" t="s">
        <v>2301</v>
      </c>
      <c r="D2298" s="2">
        <v>2018</v>
      </c>
      <c r="E2298" s="715">
        <v>190</v>
      </c>
      <c r="F2298" s="716">
        <v>0.05</v>
      </c>
      <c r="G2298" s="741" t="s">
        <v>1243</v>
      </c>
      <c r="H2298" s="741"/>
    </row>
    <row r="2299" spans="2:8">
      <c r="B2299" s="2" t="s">
        <v>1288</v>
      </c>
      <c r="C2299" s="2" t="s">
        <v>2301</v>
      </c>
      <c r="D2299" s="2">
        <v>2018</v>
      </c>
      <c r="E2299" s="715">
        <v>972</v>
      </c>
      <c r="F2299" s="716">
        <v>0.16</v>
      </c>
      <c r="G2299" s="741" t="s">
        <v>1243</v>
      </c>
      <c r="H2299" s="741"/>
    </row>
    <row r="2300" spans="2:8">
      <c r="B2300" s="2" t="s">
        <v>1288</v>
      </c>
      <c r="C2300" s="2" t="s">
        <v>2301</v>
      </c>
      <c r="D2300" s="2">
        <v>2018</v>
      </c>
      <c r="E2300" s="715">
        <v>1007</v>
      </c>
      <c r="F2300" s="716">
        <v>0.12</v>
      </c>
      <c r="G2300" s="741" t="s">
        <v>1243</v>
      </c>
      <c r="H2300" s="741"/>
    </row>
    <row r="2301" spans="2:8">
      <c r="B2301" s="2" t="s">
        <v>1288</v>
      </c>
      <c r="C2301" s="2" t="s">
        <v>2301</v>
      </c>
      <c r="D2301" s="2">
        <v>2018</v>
      </c>
      <c r="E2301" s="715">
        <v>760</v>
      </c>
      <c r="F2301" s="716">
        <v>0.2</v>
      </c>
      <c r="G2301" s="741" t="s">
        <v>1243</v>
      </c>
      <c r="H2301" s="741"/>
    </row>
    <row r="2302" spans="2:8">
      <c r="B2302" s="2" t="s">
        <v>1288</v>
      </c>
      <c r="C2302" s="2" t="s">
        <v>2301</v>
      </c>
      <c r="D2302" s="2">
        <v>2018</v>
      </c>
      <c r="E2302" s="715">
        <v>1007</v>
      </c>
      <c r="F2302" s="716">
        <v>0.12</v>
      </c>
      <c r="G2302" s="741" t="s">
        <v>1243</v>
      </c>
      <c r="H2302" s="741"/>
    </row>
    <row r="2303" spans="2:8">
      <c r="B2303" s="2" t="s">
        <v>1288</v>
      </c>
      <c r="C2303" s="2" t="s">
        <v>2302</v>
      </c>
      <c r="D2303" s="2">
        <v>2018</v>
      </c>
      <c r="E2303" s="715">
        <v>729</v>
      </c>
      <c r="F2303" s="716">
        <v>0.12</v>
      </c>
      <c r="G2303" s="741" t="s">
        <v>1243</v>
      </c>
      <c r="H2303" s="741"/>
    </row>
    <row r="2304" spans="2:8">
      <c r="B2304" s="2" t="s">
        <v>1288</v>
      </c>
      <c r="C2304" s="2" t="s">
        <v>2302</v>
      </c>
      <c r="D2304" s="2">
        <v>2018</v>
      </c>
      <c r="E2304" s="715">
        <v>2014</v>
      </c>
      <c r="F2304" s="716">
        <v>0.24</v>
      </c>
      <c r="G2304" s="741" t="s">
        <v>1243</v>
      </c>
      <c r="H2304" s="741"/>
    </row>
    <row r="2305" spans="2:8">
      <c r="B2305" s="2" t="s">
        <v>1288</v>
      </c>
      <c r="C2305" s="2" t="s">
        <v>2302</v>
      </c>
      <c r="D2305" s="2">
        <v>2018</v>
      </c>
      <c r="E2305" s="715">
        <v>1007</v>
      </c>
      <c r="F2305" s="716">
        <v>0.12</v>
      </c>
      <c r="G2305" s="741" t="s">
        <v>1243</v>
      </c>
      <c r="H2305" s="741"/>
    </row>
    <row r="2306" spans="2:8">
      <c r="B2306" s="2" t="s">
        <v>1288</v>
      </c>
      <c r="C2306" s="2" t="s">
        <v>2302</v>
      </c>
      <c r="D2306" s="2">
        <v>2018</v>
      </c>
      <c r="E2306" s="715">
        <v>480</v>
      </c>
      <c r="F2306" s="716">
        <v>0.08</v>
      </c>
      <c r="G2306" s="741" t="s">
        <v>1243</v>
      </c>
      <c r="H2306" s="741"/>
    </row>
    <row r="2307" spans="2:8">
      <c r="B2307" s="2" t="s">
        <v>1288</v>
      </c>
      <c r="C2307" s="2" t="s">
        <v>2303</v>
      </c>
      <c r="D2307" s="2">
        <v>2018</v>
      </c>
      <c r="E2307" s="715">
        <v>190</v>
      </c>
      <c r="F2307" s="716">
        <v>0.05</v>
      </c>
      <c r="G2307" s="741" t="s">
        <v>1243</v>
      </c>
      <c r="H2307" s="741"/>
    </row>
    <row r="2308" spans="2:8">
      <c r="B2308" s="2" t="s">
        <v>1288</v>
      </c>
      <c r="C2308" s="2" t="s">
        <v>2303</v>
      </c>
      <c r="D2308" s="2">
        <v>2018</v>
      </c>
      <c r="E2308" s="715">
        <v>1007</v>
      </c>
      <c r="F2308" s="716">
        <v>0.12</v>
      </c>
      <c r="G2308" s="741" t="s">
        <v>1243</v>
      </c>
      <c r="H2308" s="741"/>
    </row>
    <row r="2309" spans="2:8">
      <c r="B2309" s="2" t="s">
        <v>1288</v>
      </c>
      <c r="C2309" s="2" t="s">
        <v>2303</v>
      </c>
      <c r="D2309" s="2">
        <v>2018</v>
      </c>
      <c r="E2309" s="715">
        <v>1007</v>
      </c>
      <c r="F2309" s="716">
        <v>0.12</v>
      </c>
      <c r="G2309" s="741" t="s">
        <v>1243</v>
      </c>
      <c r="H2309" s="741"/>
    </row>
    <row r="2310" spans="2:8">
      <c r="B2310" s="2" t="s">
        <v>1288</v>
      </c>
      <c r="C2310" s="2" t="s">
        <v>2303</v>
      </c>
      <c r="D2310" s="2">
        <v>2018</v>
      </c>
      <c r="E2310" s="715">
        <v>243</v>
      </c>
      <c r="F2310" s="716">
        <v>0.04</v>
      </c>
      <c r="G2310" s="741" t="s">
        <v>1243</v>
      </c>
      <c r="H2310" s="741"/>
    </row>
    <row r="2311" spans="2:8">
      <c r="B2311" s="2" t="s">
        <v>1288</v>
      </c>
      <c r="C2311" s="2" t="s">
        <v>2303</v>
      </c>
      <c r="D2311" s="2">
        <v>2018</v>
      </c>
      <c r="E2311" s="715">
        <v>480</v>
      </c>
      <c r="F2311" s="716">
        <v>0.08</v>
      </c>
      <c r="G2311" s="741" t="s">
        <v>1243</v>
      </c>
      <c r="H2311" s="741"/>
    </row>
    <row r="2312" spans="2:8">
      <c r="B2312" s="2" t="s">
        <v>1288</v>
      </c>
      <c r="C2312" s="2" t="s">
        <v>2304</v>
      </c>
      <c r="D2312" s="2">
        <v>2018</v>
      </c>
      <c r="E2312" s="715">
        <v>480</v>
      </c>
      <c r="F2312" s="716">
        <v>0.08</v>
      </c>
      <c r="G2312" s="741" t="s">
        <v>1243</v>
      </c>
      <c r="H2312" s="741"/>
    </row>
    <row r="2313" spans="2:8">
      <c r="B2313" s="2" t="s">
        <v>1288</v>
      </c>
      <c r="C2313" s="2" t="s">
        <v>2304</v>
      </c>
      <c r="D2313" s="2">
        <v>2018</v>
      </c>
      <c r="E2313" s="715">
        <v>2014</v>
      </c>
      <c r="F2313" s="716">
        <v>0.24</v>
      </c>
      <c r="G2313" s="741" t="s">
        <v>1243</v>
      </c>
      <c r="H2313" s="741"/>
    </row>
    <row r="2314" spans="2:8">
      <c r="B2314" s="2" t="s">
        <v>1288</v>
      </c>
      <c r="C2314" s="2" t="s">
        <v>2304</v>
      </c>
      <c r="D2314" s="2">
        <v>2018</v>
      </c>
      <c r="E2314" s="715">
        <v>2014</v>
      </c>
      <c r="F2314" s="716">
        <v>0.24</v>
      </c>
      <c r="G2314" s="741" t="s">
        <v>1243</v>
      </c>
      <c r="H2314" s="741"/>
    </row>
    <row r="2315" spans="2:8">
      <c r="B2315" s="2" t="s">
        <v>1288</v>
      </c>
      <c r="C2315" s="2" t="s">
        <v>2304</v>
      </c>
      <c r="D2315" s="2">
        <v>2018</v>
      </c>
      <c r="E2315" s="715">
        <v>2014</v>
      </c>
      <c r="F2315" s="716">
        <v>0.24</v>
      </c>
      <c r="G2315" s="741" t="s">
        <v>1243</v>
      </c>
      <c r="H2315" s="741"/>
    </row>
    <row r="2316" spans="2:8">
      <c r="B2316" s="2" t="s">
        <v>1288</v>
      </c>
      <c r="C2316" s="2" t="s">
        <v>2304</v>
      </c>
      <c r="D2316" s="2">
        <v>2018</v>
      </c>
      <c r="E2316" s="715">
        <v>570</v>
      </c>
      <c r="F2316" s="716">
        <v>0.15</v>
      </c>
      <c r="G2316" s="741" t="s">
        <v>1243</v>
      </c>
      <c r="H2316" s="741"/>
    </row>
    <row r="2317" spans="2:8">
      <c r="B2317" s="2" t="s">
        <v>1288</v>
      </c>
      <c r="C2317" s="2" t="s">
        <v>2305</v>
      </c>
      <c r="D2317" s="2">
        <v>2018</v>
      </c>
      <c r="E2317" s="715">
        <v>480</v>
      </c>
      <c r="F2317" s="716">
        <v>0.08</v>
      </c>
      <c r="G2317" s="741" t="s">
        <v>1243</v>
      </c>
      <c r="H2317" s="741"/>
    </row>
    <row r="2318" spans="2:8">
      <c r="B2318" s="2" t="s">
        <v>1288</v>
      </c>
      <c r="C2318" s="2" t="s">
        <v>2305</v>
      </c>
      <c r="D2318" s="2">
        <v>2018</v>
      </c>
      <c r="E2318" s="715">
        <v>1007</v>
      </c>
      <c r="F2318" s="716">
        <v>0.12</v>
      </c>
      <c r="G2318" s="741" t="s">
        <v>1243</v>
      </c>
      <c r="H2318" s="741"/>
    </row>
    <row r="2319" spans="2:8">
      <c r="B2319" s="2" t="s">
        <v>1288</v>
      </c>
      <c r="C2319" s="2" t="s">
        <v>2306</v>
      </c>
      <c r="D2319" s="2">
        <v>2018</v>
      </c>
      <c r="E2319" s="715">
        <v>2014</v>
      </c>
      <c r="F2319" s="716">
        <v>0.24</v>
      </c>
      <c r="G2319" s="741" t="s">
        <v>1243</v>
      </c>
      <c r="H2319" s="741"/>
    </row>
    <row r="2320" spans="2:8">
      <c r="B2320" s="2" t="s">
        <v>1288</v>
      </c>
      <c r="C2320" s="2" t="s">
        <v>2306</v>
      </c>
      <c r="D2320" s="2">
        <v>2018</v>
      </c>
      <c r="E2320" s="715">
        <v>480</v>
      </c>
      <c r="F2320" s="716">
        <v>0.08</v>
      </c>
      <c r="G2320" s="741" t="s">
        <v>1243</v>
      </c>
      <c r="H2320" s="741"/>
    </row>
    <row r="2321" spans="2:8">
      <c r="B2321" s="2" t="s">
        <v>1288</v>
      </c>
      <c r="C2321" s="2" t="s">
        <v>2306</v>
      </c>
      <c r="D2321" s="2">
        <v>2018</v>
      </c>
      <c r="E2321" s="715">
        <v>548</v>
      </c>
      <c r="F2321" s="716">
        <v>0.09</v>
      </c>
      <c r="G2321" s="741" t="s">
        <v>1243</v>
      </c>
      <c r="H2321" s="741"/>
    </row>
    <row r="2322" spans="2:8">
      <c r="B2322" s="2" t="s">
        <v>1288</v>
      </c>
      <c r="C2322" s="2" t="s">
        <v>2306</v>
      </c>
      <c r="D2322" s="2">
        <v>2018</v>
      </c>
      <c r="E2322" s="715">
        <v>1007</v>
      </c>
      <c r="F2322" s="716">
        <v>0.12</v>
      </c>
      <c r="G2322" s="741" t="s">
        <v>1243</v>
      </c>
      <c r="H2322" s="741"/>
    </row>
    <row r="2323" spans="2:8">
      <c r="B2323" s="2" t="s">
        <v>1288</v>
      </c>
      <c r="C2323" s="2" t="s">
        <v>2306</v>
      </c>
      <c r="D2323" s="2">
        <v>2018</v>
      </c>
      <c r="E2323" s="715">
        <v>486</v>
      </c>
      <c r="F2323" s="716">
        <v>0.08</v>
      </c>
      <c r="G2323" s="741" t="s">
        <v>1243</v>
      </c>
      <c r="H2323" s="741"/>
    </row>
    <row r="2324" spans="2:8">
      <c r="B2324" s="2" t="s">
        <v>1288</v>
      </c>
      <c r="C2324" s="2" t="s">
        <v>2306</v>
      </c>
      <c r="D2324" s="2">
        <v>2018</v>
      </c>
      <c r="E2324" s="715">
        <v>289</v>
      </c>
      <c r="F2324" s="716">
        <v>0.05</v>
      </c>
      <c r="G2324" s="741" t="s">
        <v>1243</v>
      </c>
      <c r="H2324" s="741"/>
    </row>
    <row r="2325" spans="2:8">
      <c r="B2325" s="2" t="s">
        <v>1288</v>
      </c>
      <c r="C2325" s="2" t="s">
        <v>2307</v>
      </c>
      <c r="D2325" s="2">
        <v>2018</v>
      </c>
      <c r="E2325" s="715">
        <v>289</v>
      </c>
      <c r="F2325" s="716">
        <v>0.05</v>
      </c>
      <c r="G2325" s="741" t="s">
        <v>1243</v>
      </c>
      <c r="H2325" s="741"/>
    </row>
    <row r="2326" spans="2:8">
      <c r="B2326" s="2" t="s">
        <v>1288</v>
      </c>
      <c r="C2326" s="2" t="s">
        <v>2307</v>
      </c>
      <c r="D2326" s="2">
        <v>2018</v>
      </c>
      <c r="E2326" s="715">
        <v>2014</v>
      </c>
      <c r="F2326" s="716">
        <v>0.24</v>
      </c>
      <c r="G2326" s="741" t="s">
        <v>1243</v>
      </c>
      <c r="H2326" s="741"/>
    </row>
    <row r="2327" spans="2:8">
      <c r="B2327" s="2" t="s">
        <v>1288</v>
      </c>
      <c r="C2327" s="2" t="s">
        <v>2307</v>
      </c>
      <c r="D2327" s="2">
        <v>2018</v>
      </c>
      <c r="E2327" s="715">
        <v>480</v>
      </c>
      <c r="F2327" s="716">
        <v>0.08</v>
      </c>
      <c r="G2327" s="741" t="s">
        <v>1243</v>
      </c>
      <c r="H2327" s="741"/>
    </row>
    <row r="2328" spans="2:8">
      <c r="B2328" s="2" t="s">
        <v>1288</v>
      </c>
      <c r="C2328" s="2" t="s">
        <v>2307</v>
      </c>
      <c r="D2328" s="2">
        <v>2018</v>
      </c>
      <c r="E2328" s="715">
        <v>548</v>
      </c>
      <c r="F2328" s="716">
        <v>0.09</v>
      </c>
      <c r="G2328" s="741" t="s">
        <v>1243</v>
      </c>
      <c r="H2328" s="741"/>
    </row>
    <row r="2329" spans="2:8">
      <c r="B2329" s="2" t="s">
        <v>1288</v>
      </c>
      <c r="C2329" s="2" t="s">
        <v>2308</v>
      </c>
      <c r="D2329" s="2">
        <v>2018</v>
      </c>
      <c r="E2329" s="715">
        <v>3021</v>
      </c>
      <c r="F2329" s="716">
        <v>0.36</v>
      </c>
      <c r="G2329" s="741" t="s">
        <v>1244</v>
      </c>
      <c r="H2329" s="741"/>
    </row>
    <row r="2330" spans="2:8">
      <c r="B2330" s="2" t="s">
        <v>1288</v>
      </c>
      <c r="C2330" s="2" t="s">
        <v>2308</v>
      </c>
      <c r="D2330" s="2">
        <v>2018</v>
      </c>
      <c r="E2330" s="715">
        <v>266</v>
      </c>
      <c r="F2330" s="716">
        <v>0.1</v>
      </c>
      <c r="G2330" s="741" t="s">
        <v>1244</v>
      </c>
      <c r="H2330" s="741"/>
    </row>
    <row r="2331" spans="2:8">
      <c r="B2331" s="2" t="s">
        <v>1288</v>
      </c>
      <c r="C2331" s="2" t="s">
        <v>2308</v>
      </c>
      <c r="D2331" s="2">
        <v>2018</v>
      </c>
      <c r="E2331" s="715">
        <v>548</v>
      </c>
      <c r="F2331" s="716">
        <v>0.09</v>
      </c>
      <c r="G2331" s="741" t="s">
        <v>1244</v>
      </c>
      <c r="H2331" s="741"/>
    </row>
    <row r="2332" spans="2:8">
      <c r="B2332" s="2" t="s">
        <v>1288</v>
      </c>
      <c r="C2332" s="2" t="s">
        <v>2308</v>
      </c>
      <c r="D2332" s="2">
        <v>2018</v>
      </c>
      <c r="E2332" s="715">
        <v>480</v>
      </c>
      <c r="F2332" s="716">
        <v>0.08</v>
      </c>
      <c r="G2332" s="741" t="s">
        <v>1244</v>
      </c>
      <c r="H2332" s="741"/>
    </row>
    <row r="2333" spans="2:8">
      <c r="B2333" s="2" t="s">
        <v>1288</v>
      </c>
      <c r="C2333" s="2" t="s">
        <v>2309</v>
      </c>
      <c r="D2333" s="2">
        <v>2018</v>
      </c>
      <c r="E2333" s="715">
        <v>1007</v>
      </c>
      <c r="F2333" s="716">
        <v>0.12</v>
      </c>
      <c r="G2333" s="741" t="s">
        <v>1243</v>
      </c>
      <c r="H2333" s="741"/>
    </row>
    <row r="2334" spans="2:8">
      <c r="B2334" s="2" t="s">
        <v>1288</v>
      </c>
      <c r="C2334" s="2" t="s">
        <v>2309</v>
      </c>
      <c r="D2334" s="2">
        <v>2018</v>
      </c>
      <c r="E2334" s="715">
        <v>133</v>
      </c>
      <c r="F2334" s="716">
        <v>0.05</v>
      </c>
      <c r="G2334" s="741" t="s">
        <v>1243</v>
      </c>
      <c r="H2334" s="741"/>
    </row>
    <row r="2335" spans="2:8">
      <c r="B2335" s="2" t="s">
        <v>1288</v>
      </c>
      <c r="C2335" s="2" t="s">
        <v>2309</v>
      </c>
      <c r="D2335" s="2">
        <v>2018</v>
      </c>
      <c r="E2335" s="715">
        <v>480</v>
      </c>
      <c r="F2335" s="716">
        <v>0.08</v>
      </c>
      <c r="G2335" s="741" t="s">
        <v>1243</v>
      </c>
      <c r="H2335" s="741"/>
    </row>
    <row r="2336" spans="2:8">
      <c r="B2336" s="2" t="s">
        <v>1288</v>
      </c>
      <c r="C2336" s="2" t="s">
        <v>2310</v>
      </c>
      <c r="D2336" s="2">
        <v>2018</v>
      </c>
      <c r="E2336" s="715">
        <v>548</v>
      </c>
      <c r="F2336" s="716">
        <v>0.09</v>
      </c>
      <c r="G2336" s="741" t="s">
        <v>1243</v>
      </c>
      <c r="H2336" s="741"/>
    </row>
    <row r="2337" spans="2:8">
      <c r="B2337" s="2" t="s">
        <v>1288</v>
      </c>
      <c r="C2337" s="2" t="s">
        <v>2310</v>
      </c>
      <c r="D2337" s="2">
        <v>2018</v>
      </c>
      <c r="E2337" s="715">
        <v>480</v>
      </c>
      <c r="F2337" s="716">
        <v>0.08</v>
      </c>
      <c r="G2337" s="741" t="s">
        <v>1243</v>
      </c>
      <c r="H2337" s="741"/>
    </row>
    <row r="2338" spans="2:8">
      <c r="B2338" s="2" t="s">
        <v>1288</v>
      </c>
      <c r="C2338" s="2" t="s">
        <v>2311</v>
      </c>
      <c r="D2338" s="2">
        <v>2018</v>
      </c>
      <c r="E2338" s="715">
        <v>380</v>
      </c>
      <c r="F2338" s="716">
        <v>0.1</v>
      </c>
      <c r="G2338" s="741" t="s">
        <v>1243</v>
      </c>
      <c r="H2338" s="741"/>
    </row>
    <row r="2339" spans="2:8">
      <c r="B2339" s="2" t="s">
        <v>1288</v>
      </c>
      <c r="C2339" s="2" t="s">
        <v>2311</v>
      </c>
      <c r="D2339" s="2">
        <v>2018</v>
      </c>
      <c r="E2339" s="715">
        <v>760</v>
      </c>
      <c r="F2339" s="716">
        <v>0.2</v>
      </c>
      <c r="G2339" s="741" t="s">
        <v>1243</v>
      </c>
      <c r="H2339" s="741"/>
    </row>
    <row r="2340" spans="2:8">
      <c r="B2340" s="2" t="s">
        <v>1288</v>
      </c>
      <c r="C2340" s="2" t="s">
        <v>2311</v>
      </c>
      <c r="D2340" s="2">
        <v>2018</v>
      </c>
      <c r="E2340" s="715">
        <v>480</v>
      </c>
      <c r="F2340" s="716">
        <v>0.08</v>
      </c>
      <c r="G2340" s="741" t="s">
        <v>1243</v>
      </c>
      <c r="H2340" s="741"/>
    </row>
    <row r="2341" spans="2:8">
      <c r="B2341" s="2" t="s">
        <v>1288</v>
      </c>
      <c r="C2341" s="2" t="s">
        <v>2312</v>
      </c>
      <c r="D2341" s="2">
        <v>2018</v>
      </c>
      <c r="E2341" s="715">
        <v>1007</v>
      </c>
      <c r="F2341" s="716">
        <v>0.12</v>
      </c>
      <c r="G2341" s="741" t="s">
        <v>1243</v>
      </c>
      <c r="H2341" s="741"/>
    </row>
    <row r="2342" spans="2:8">
      <c r="B2342" s="2" t="s">
        <v>1288</v>
      </c>
      <c r="C2342" s="2" t="s">
        <v>2313</v>
      </c>
      <c r="D2342" s="2">
        <v>2018</v>
      </c>
      <c r="E2342" s="715">
        <v>7049</v>
      </c>
      <c r="F2342" s="716">
        <v>0.84</v>
      </c>
      <c r="G2342" s="741" t="s">
        <v>1243</v>
      </c>
      <c r="H2342" s="741"/>
    </row>
    <row r="2343" spans="2:8">
      <c r="B2343" s="2" t="s">
        <v>1288</v>
      </c>
      <c r="C2343" s="2" t="s">
        <v>2313</v>
      </c>
      <c r="D2343" s="2">
        <v>2018</v>
      </c>
      <c r="E2343" s="715">
        <v>3021</v>
      </c>
      <c r="F2343" s="716">
        <v>0.36</v>
      </c>
      <c r="G2343" s="741" t="s">
        <v>1243</v>
      </c>
      <c r="H2343" s="741"/>
    </row>
    <row r="2344" spans="2:8">
      <c r="B2344" s="2" t="s">
        <v>1288</v>
      </c>
      <c r="C2344" s="2" t="s">
        <v>2313</v>
      </c>
      <c r="D2344" s="2">
        <v>2018</v>
      </c>
      <c r="E2344" s="715">
        <v>1215</v>
      </c>
      <c r="F2344" s="716">
        <v>0.2</v>
      </c>
      <c r="G2344" s="741" t="s">
        <v>1243</v>
      </c>
      <c r="H2344" s="741"/>
    </row>
    <row r="2345" spans="2:8">
      <c r="B2345" s="2" t="s">
        <v>1288</v>
      </c>
      <c r="C2345" s="2" t="s">
        <v>2313</v>
      </c>
      <c r="D2345" s="2">
        <v>2018</v>
      </c>
      <c r="E2345" s="715">
        <v>266</v>
      </c>
      <c r="F2345" s="716">
        <v>0.1</v>
      </c>
      <c r="G2345" s="741" t="s">
        <v>1243</v>
      </c>
      <c r="H2345" s="741"/>
    </row>
    <row r="2346" spans="2:8">
      <c r="B2346" s="2" t="s">
        <v>1288</v>
      </c>
      <c r="C2346" s="2" t="s">
        <v>2313</v>
      </c>
      <c r="D2346" s="2">
        <v>2018</v>
      </c>
      <c r="E2346" s="715">
        <v>380</v>
      </c>
      <c r="F2346" s="716">
        <v>0.1</v>
      </c>
      <c r="G2346" s="741" t="s">
        <v>1243</v>
      </c>
      <c r="H2346" s="741"/>
    </row>
    <row r="2347" spans="2:8">
      <c r="B2347" s="2" t="s">
        <v>1288</v>
      </c>
      <c r="C2347" s="2" t="s">
        <v>2314</v>
      </c>
      <c r="D2347" s="2">
        <v>2018</v>
      </c>
      <c r="E2347" s="715">
        <v>480</v>
      </c>
      <c r="F2347" s="716">
        <v>0.08</v>
      </c>
      <c r="G2347" s="741" t="s">
        <v>1243</v>
      </c>
      <c r="H2347" s="741"/>
    </row>
    <row r="2348" spans="2:8">
      <c r="B2348" s="2" t="s">
        <v>1288</v>
      </c>
      <c r="C2348" s="2" t="s">
        <v>2314</v>
      </c>
      <c r="D2348" s="2">
        <v>2018</v>
      </c>
      <c r="E2348" s="715">
        <v>243</v>
      </c>
      <c r="F2348" s="716">
        <v>0.04</v>
      </c>
      <c r="G2348" s="741" t="s">
        <v>1243</v>
      </c>
      <c r="H2348" s="741"/>
    </row>
    <row r="2349" spans="2:8">
      <c r="B2349" s="2" t="s">
        <v>1288</v>
      </c>
      <c r="C2349" s="2" t="s">
        <v>2314</v>
      </c>
      <c r="D2349" s="2">
        <v>2018</v>
      </c>
      <c r="E2349" s="715">
        <v>190</v>
      </c>
      <c r="F2349" s="716">
        <v>0.05</v>
      </c>
      <c r="G2349" s="741" t="s">
        <v>1243</v>
      </c>
      <c r="H2349" s="741"/>
    </row>
    <row r="2350" spans="2:8">
      <c r="B2350" s="2" t="s">
        <v>1288</v>
      </c>
      <c r="C2350" s="2" t="s">
        <v>2315</v>
      </c>
      <c r="D2350" s="2">
        <v>2018</v>
      </c>
      <c r="E2350" s="715">
        <v>972</v>
      </c>
      <c r="F2350" s="716">
        <v>0.16</v>
      </c>
      <c r="G2350" s="741" t="s">
        <v>1243</v>
      </c>
      <c r="H2350" s="741"/>
    </row>
    <row r="2351" spans="2:8">
      <c r="B2351" s="2" t="s">
        <v>1288</v>
      </c>
      <c r="C2351" s="2" t="s">
        <v>2315</v>
      </c>
      <c r="D2351" s="2">
        <v>2018</v>
      </c>
      <c r="E2351" s="715">
        <v>2014</v>
      </c>
      <c r="F2351" s="716">
        <v>0.24</v>
      </c>
      <c r="G2351" s="741" t="s">
        <v>1243</v>
      </c>
      <c r="H2351" s="741"/>
    </row>
    <row r="2352" spans="2:8">
      <c r="B2352" s="2" t="s">
        <v>1288</v>
      </c>
      <c r="C2352" s="2" t="s">
        <v>2315</v>
      </c>
      <c r="D2352" s="2">
        <v>2018</v>
      </c>
      <c r="E2352" s="715">
        <v>760</v>
      </c>
      <c r="F2352" s="716">
        <v>0.2</v>
      </c>
      <c r="G2352" s="741" t="s">
        <v>1243</v>
      </c>
      <c r="H2352" s="741"/>
    </row>
    <row r="2353" spans="2:8">
      <c r="B2353" s="2" t="s">
        <v>1288</v>
      </c>
      <c r="C2353" s="2" t="s">
        <v>2315</v>
      </c>
      <c r="D2353" s="2">
        <v>2018</v>
      </c>
      <c r="E2353" s="715">
        <v>190</v>
      </c>
      <c r="F2353" s="716">
        <v>0.05</v>
      </c>
      <c r="G2353" s="741" t="s">
        <v>1243</v>
      </c>
      <c r="H2353" s="741"/>
    </row>
    <row r="2354" spans="2:8">
      <c r="B2354" s="2" t="s">
        <v>1288</v>
      </c>
      <c r="C2354" s="2" t="s">
        <v>2316</v>
      </c>
      <c r="D2354" s="2">
        <v>2018</v>
      </c>
      <c r="E2354" s="715">
        <v>380</v>
      </c>
      <c r="F2354" s="716">
        <v>0.1</v>
      </c>
      <c r="G2354" s="741" t="s">
        <v>1243</v>
      </c>
      <c r="H2354" s="741"/>
    </row>
    <row r="2355" spans="2:8">
      <c r="B2355" s="2" t="s">
        <v>1288</v>
      </c>
      <c r="C2355" s="2" t="s">
        <v>2316</v>
      </c>
      <c r="D2355" s="2">
        <v>2018</v>
      </c>
      <c r="E2355" s="715">
        <v>3021</v>
      </c>
      <c r="F2355" s="716">
        <v>0.36</v>
      </c>
      <c r="G2355" s="741" t="s">
        <v>1243</v>
      </c>
      <c r="H2355" s="741"/>
    </row>
    <row r="2356" spans="2:8">
      <c r="B2356" s="2" t="s">
        <v>1288</v>
      </c>
      <c r="C2356" s="2" t="s">
        <v>2316</v>
      </c>
      <c r="D2356" s="2">
        <v>2018</v>
      </c>
      <c r="E2356" s="715">
        <v>480</v>
      </c>
      <c r="F2356" s="716">
        <v>0.08</v>
      </c>
      <c r="G2356" s="741" t="s">
        <v>1243</v>
      </c>
      <c r="H2356" s="741"/>
    </row>
    <row r="2357" spans="2:8">
      <c r="B2357" s="2" t="s">
        <v>1288</v>
      </c>
      <c r="C2357" s="2" t="s">
        <v>2316</v>
      </c>
      <c r="D2357" s="2">
        <v>2018</v>
      </c>
      <c r="E2357" s="715">
        <v>133</v>
      </c>
      <c r="F2357" s="716">
        <v>0.05</v>
      </c>
      <c r="G2357" s="741" t="s">
        <v>1243</v>
      </c>
      <c r="H2357" s="741"/>
    </row>
    <row r="2358" spans="2:8">
      <c r="B2358" s="2" t="s">
        <v>1288</v>
      </c>
      <c r="C2358" s="2" t="s">
        <v>2317</v>
      </c>
      <c r="D2358" s="2">
        <v>2018</v>
      </c>
      <c r="E2358" s="715">
        <v>1007</v>
      </c>
      <c r="F2358" s="716">
        <v>0.12</v>
      </c>
      <c r="G2358" s="741" t="s">
        <v>1243</v>
      </c>
      <c r="H2358" s="741"/>
    </row>
    <row r="2359" spans="2:8">
      <c r="B2359" s="2" t="s">
        <v>1288</v>
      </c>
      <c r="C2359" s="2" t="s">
        <v>2317</v>
      </c>
      <c r="D2359" s="2">
        <v>2018</v>
      </c>
      <c r="E2359" s="715">
        <v>266</v>
      </c>
      <c r="F2359" s="716">
        <v>0.1</v>
      </c>
      <c r="G2359" s="741" t="s">
        <v>1243</v>
      </c>
      <c r="H2359" s="741"/>
    </row>
    <row r="2360" spans="2:8">
      <c r="B2360" s="2" t="s">
        <v>1288</v>
      </c>
      <c r="C2360" s="2" t="s">
        <v>2317</v>
      </c>
      <c r="D2360" s="2">
        <v>2018</v>
      </c>
      <c r="E2360" s="715">
        <v>486</v>
      </c>
      <c r="F2360" s="716">
        <v>0.08</v>
      </c>
      <c r="G2360" s="741" t="s">
        <v>1243</v>
      </c>
      <c r="H2360" s="741"/>
    </row>
    <row r="2361" spans="2:8">
      <c r="B2361" s="2" t="s">
        <v>1288</v>
      </c>
      <c r="C2361" s="2" t="s">
        <v>2317</v>
      </c>
      <c r="D2361" s="2">
        <v>2018</v>
      </c>
      <c r="E2361" s="715">
        <v>190</v>
      </c>
      <c r="F2361" s="716">
        <v>0.05</v>
      </c>
      <c r="G2361" s="741" t="s">
        <v>1243</v>
      </c>
      <c r="H2361" s="741"/>
    </row>
    <row r="2362" spans="2:8">
      <c r="B2362" s="2" t="s">
        <v>1288</v>
      </c>
      <c r="C2362" s="2" t="s">
        <v>2317</v>
      </c>
      <c r="D2362" s="2">
        <v>2018</v>
      </c>
      <c r="E2362" s="715">
        <v>2014</v>
      </c>
      <c r="F2362" s="716">
        <v>0.24</v>
      </c>
      <c r="G2362" s="741" t="s">
        <v>1243</v>
      </c>
      <c r="H2362" s="741"/>
    </row>
    <row r="2363" spans="2:8">
      <c r="B2363" s="2" t="s">
        <v>1288</v>
      </c>
      <c r="C2363" s="2" t="s">
        <v>2317</v>
      </c>
      <c r="D2363" s="2">
        <v>2018</v>
      </c>
      <c r="E2363" s="715">
        <v>1007</v>
      </c>
      <c r="F2363" s="716">
        <v>0.12</v>
      </c>
      <c r="G2363" s="741" t="s">
        <v>1243</v>
      </c>
      <c r="H2363" s="741"/>
    </row>
    <row r="2364" spans="2:8">
      <c r="B2364" s="2" t="s">
        <v>1288</v>
      </c>
      <c r="C2364" s="2" t="s">
        <v>2317</v>
      </c>
      <c r="D2364" s="2">
        <v>2018</v>
      </c>
      <c r="E2364" s="715">
        <v>548</v>
      </c>
      <c r="F2364" s="716">
        <v>0.09</v>
      </c>
      <c r="G2364" s="741" t="s">
        <v>1243</v>
      </c>
      <c r="H2364" s="741"/>
    </row>
    <row r="2365" spans="2:8">
      <c r="B2365" s="2" t="s">
        <v>1288</v>
      </c>
      <c r="C2365" s="2" t="s">
        <v>2317</v>
      </c>
      <c r="D2365" s="2">
        <v>2018</v>
      </c>
      <c r="E2365" s="715">
        <v>480</v>
      </c>
      <c r="F2365" s="716">
        <v>0.08</v>
      </c>
      <c r="G2365" s="741" t="s">
        <v>1243</v>
      </c>
      <c r="H2365" s="741"/>
    </row>
    <row r="2366" spans="2:8">
      <c r="B2366" s="2" t="s">
        <v>1288</v>
      </c>
      <c r="C2366" s="2" t="s">
        <v>2318</v>
      </c>
      <c r="D2366" s="2">
        <v>2018</v>
      </c>
      <c r="E2366" s="715">
        <v>486</v>
      </c>
      <c r="F2366" s="716">
        <v>0.08</v>
      </c>
      <c r="G2366" s="741" t="s">
        <v>1243</v>
      </c>
      <c r="H2366" s="741"/>
    </row>
    <row r="2367" spans="2:8">
      <c r="B2367" s="2" t="s">
        <v>1288</v>
      </c>
      <c r="C2367" s="2" t="s">
        <v>2318</v>
      </c>
      <c r="D2367" s="2">
        <v>2018</v>
      </c>
      <c r="E2367" s="715">
        <v>1007</v>
      </c>
      <c r="F2367" s="716">
        <v>0.12</v>
      </c>
      <c r="G2367" s="741" t="s">
        <v>1243</v>
      </c>
      <c r="H2367" s="741"/>
    </row>
    <row r="2368" spans="2:8">
      <c r="B2368" s="2" t="s">
        <v>1288</v>
      </c>
      <c r="C2368" s="2" t="s">
        <v>2319</v>
      </c>
      <c r="D2368" s="2">
        <v>2018</v>
      </c>
      <c r="E2368" s="715">
        <v>480</v>
      </c>
      <c r="F2368" s="716">
        <v>0.08</v>
      </c>
      <c r="G2368" s="741" t="s">
        <v>1243</v>
      </c>
      <c r="H2368" s="741"/>
    </row>
    <row r="2369" spans="2:8">
      <c r="B2369" s="2" t="s">
        <v>1288</v>
      </c>
      <c r="C2369" s="2" t="s">
        <v>2319</v>
      </c>
      <c r="D2369" s="2">
        <v>2018</v>
      </c>
      <c r="E2369" s="715">
        <v>2014</v>
      </c>
      <c r="F2369" s="716">
        <v>0.24</v>
      </c>
      <c r="G2369" s="741" t="s">
        <v>1243</v>
      </c>
      <c r="H2369" s="741"/>
    </row>
    <row r="2370" spans="2:8">
      <c r="B2370" s="2" t="s">
        <v>1288</v>
      </c>
      <c r="C2370" s="2" t="s">
        <v>2320</v>
      </c>
      <c r="D2370" s="2">
        <v>2018</v>
      </c>
      <c r="E2370" s="715">
        <v>972</v>
      </c>
      <c r="F2370" s="716">
        <v>0.16</v>
      </c>
      <c r="G2370" s="741" t="s">
        <v>1243</v>
      </c>
      <c r="H2370" s="741"/>
    </row>
    <row r="2371" spans="2:8">
      <c r="B2371" s="2" t="s">
        <v>1288</v>
      </c>
      <c r="C2371" s="2" t="s">
        <v>2320</v>
      </c>
      <c r="D2371" s="2">
        <v>2018</v>
      </c>
      <c r="E2371" s="715">
        <v>1007</v>
      </c>
      <c r="F2371" s="716">
        <v>0.12</v>
      </c>
      <c r="G2371" s="741" t="s">
        <v>1243</v>
      </c>
      <c r="H2371" s="741"/>
    </row>
    <row r="2372" spans="2:8">
      <c r="B2372" s="2" t="s">
        <v>1288</v>
      </c>
      <c r="C2372" s="2" t="s">
        <v>2320</v>
      </c>
      <c r="D2372" s="2">
        <v>2018</v>
      </c>
      <c r="E2372" s="715">
        <v>1330</v>
      </c>
      <c r="F2372" s="716">
        <v>0.35</v>
      </c>
      <c r="G2372" s="741" t="s">
        <v>1243</v>
      </c>
      <c r="H2372" s="741"/>
    </row>
    <row r="2373" spans="2:8">
      <c r="B2373" s="2" t="s">
        <v>1288</v>
      </c>
      <c r="C2373" s="2" t="s">
        <v>2321</v>
      </c>
      <c r="D2373" s="2">
        <v>2018</v>
      </c>
      <c r="E2373" s="715">
        <v>480</v>
      </c>
      <c r="F2373" s="716">
        <v>0.08</v>
      </c>
      <c r="G2373" s="741" t="s">
        <v>1243</v>
      </c>
      <c r="H2373" s="741"/>
    </row>
    <row r="2374" spans="2:8">
      <c r="B2374" s="2" t="s">
        <v>1288</v>
      </c>
      <c r="C2374" s="2" t="s">
        <v>2321</v>
      </c>
      <c r="D2374" s="2">
        <v>2018</v>
      </c>
      <c r="E2374" s="715">
        <v>1007</v>
      </c>
      <c r="F2374" s="716">
        <v>0.12</v>
      </c>
      <c r="G2374" s="741" t="s">
        <v>1243</v>
      </c>
      <c r="H2374" s="741"/>
    </row>
    <row r="2375" spans="2:8">
      <c r="B2375" s="2" t="s">
        <v>1288</v>
      </c>
      <c r="C2375" s="2" t="s">
        <v>2321</v>
      </c>
      <c r="D2375" s="2">
        <v>2018</v>
      </c>
      <c r="E2375" s="715">
        <v>548</v>
      </c>
      <c r="F2375" s="716">
        <v>0.09</v>
      </c>
      <c r="G2375" s="741" t="s">
        <v>1243</v>
      </c>
      <c r="H2375" s="741"/>
    </row>
    <row r="2376" spans="2:8">
      <c r="B2376" s="2" t="s">
        <v>1288</v>
      </c>
      <c r="C2376" s="2" t="s">
        <v>2321</v>
      </c>
      <c r="D2376" s="2">
        <v>2018</v>
      </c>
      <c r="E2376" s="715">
        <v>729</v>
      </c>
      <c r="F2376" s="716">
        <v>0.12</v>
      </c>
      <c r="G2376" s="741" t="s">
        <v>1243</v>
      </c>
      <c r="H2376" s="741"/>
    </row>
    <row r="2377" spans="2:8">
      <c r="B2377" s="2" t="s">
        <v>1288</v>
      </c>
      <c r="C2377" s="2" t="s">
        <v>2321</v>
      </c>
      <c r="D2377" s="2">
        <v>2018</v>
      </c>
      <c r="E2377" s="715">
        <v>3021</v>
      </c>
      <c r="F2377" s="716">
        <v>0.36</v>
      </c>
      <c r="G2377" s="741" t="s">
        <v>1243</v>
      </c>
      <c r="H2377" s="741"/>
    </row>
    <row r="2378" spans="2:8">
      <c r="B2378" s="2" t="s">
        <v>1288</v>
      </c>
      <c r="C2378" s="2" t="s">
        <v>2322</v>
      </c>
      <c r="D2378" s="2">
        <v>2018</v>
      </c>
      <c r="E2378" s="715">
        <v>548</v>
      </c>
      <c r="F2378" s="716">
        <v>0.09</v>
      </c>
      <c r="G2378" s="741" t="s">
        <v>1243</v>
      </c>
      <c r="H2378" s="741"/>
    </row>
    <row r="2379" spans="2:8">
      <c r="B2379" s="2" t="s">
        <v>1288</v>
      </c>
      <c r="C2379" s="2" t="s">
        <v>2322</v>
      </c>
      <c r="D2379" s="2">
        <v>2018</v>
      </c>
      <c r="E2379" s="715">
        <v>480</v>
      </c>
      <c r="F2379" s="716">
        <v>0.08</v>
      </c>
      <c r="G2379" s="741" t="s">
        <v>1243</v>
      </c>
      <c r="H2379" s="741"/>
    </row>
    <row r="2380" spans="2:8">
      <c r="B2380" s="2" t="s">
        <v>1288</v>
      </c>
      <c r="C2380" s="2" t="s">
        <v>2322</v>
      </c>
      <c r="D2380" s="2">
        <v>2018</v>
      </c>
      <c r="E2380" s="715">
        <v>380</v>
      </c>
      <c r="F2380" s="716">
        <v>0.1</v>
      </c>
      <c r="G2380" s="741" t="s">
        <v>1243</v>
      </c>
      <c r="H2380" s="741"/>
    </row>
    <row r="2381" spans="2:8">
      <c r="B2381" s="2" t="s">
        <v>1288</v>
      </c>
      <c r="C2381" s="2" t="s">
        <v>2322</v>
      </c>
      <c r="D2381" s="2">
        <v>2018</v>
      </c>
      <c r="E2381" s="715">
        <v>4028</v>
      </c>
      <c r="F2381" s="716">
        <v>0.48</v>
      </c>
      <c r="G2381" s="741" t="s">
        <v>1243</v>
      </c>
      <c r="H2381" s="741"/>
    </row>
    <row r="2382" spans="2:8">
      <c r="B2382" s="2" t="s">
        <v>1288</v>
      </c>
      <c r="C2382" s="2" t="s">
        <v>2322</v>
      </c>
      <c r="D2382" s="2">
        <v>2018</v>
      </c>
      <c r="E2382" s="715">
        <v>3021</v>
      </c>
      <c r="F2382" s="716">
        <v>0.36</v>
      </c>
      <c r="G2382" s="741" t="s">
        <v>1243</v>
      </c>
      <c r="H2382" s="741"/>
    </row>
    <row r="2383" spans="2:8">
      <c r="B2383" s="2" t="s">
        <v>1288</v>
      </c>
      <c r="C2383" s="2" t="s">
        <v>2322</v>
      </c>
      <c r="D2383" s="2">
        <v>2018</v>
      </c>
      <c r="E2383" s="715">
        <v>1215</v>
      </c>
      <c r="F2383" s="716">
        <v>0.2</v>
      </c>
      <c r="G2383" s="741" t="s">
        <v>1243</v>
      </c>
      <c r="H2383" s="741"/>
    </row>
    <row r="2384" spans="2:8">
      <c r="B2384" s="2" t="s">
        <v>1288</v>
      </c>
      <c r="C2384" s="2" t="s">
        <v>2323</v>
      </c>
      <c r="D2384" s="2">
        <v>2018</v>
      </c>
      <c r="E2384" s="715">
        <v>2090</v>
      </c>
      <c r="F2384" s="716">
        <v>0.55000000000000004</v>
      </c>
      <c r="G2384" s="741" t="s">
        <v>1243</v>
      </c>
      <c r="H2384" s="741"/>
    </row>
    <row r="2385" spans="2:8">
      <c r="B2385" s="2" t="s">
        <v>1288</v>
      </c>
      <c r="C2385" s="2" t="s">
        <v>2323</v>
      </c>
      <c r="D2385" s="2">
        <v>2018</v>
      </c>
      <c r="E2385" s="715">
        <v>289</v>
      </c>
      <c r="F2385" s="716">
        <v>0.05</v>
      </c>
      <c r="G2385" s="741" t="s">
        <v>1243</v>
      </c>
      <c r="H2385" s="741"/>
    </row>
    <row r="2386" spans="2:8">
      <c r="B2386" s="2" t="s">
        <v>1288</v>
      </c>
      <c r="C2386" s="2" t="s">
        <v>2323</v>
      </c>
      <c r="D2386" s="2">
        <v>2018</v>
      </c>
      <c r="E2386" s="715">
        <v>480</v>
      </c>
      <c r="F2386" s="716">
        <v>0.08</v>
      </c>
      <c r="G2386" s="741" t="s">
        <v>1243</v>
      </c>
      <c r="H2386" s="741"/>
    </row>
    <row r="2387" spans="2:8">
      <c r="B2387" s="2" t="s">
        <v>1288</v>
      </c>
      <c r="C2387" s="2" t="s">
        <v>2323</v>
      </c>
      <c r="D2387" s="2">
        <v>2018</v>
      </c>
      <c r="E2387" s="715">
        <v>1007</v>
      </c>
      <c r="F2387" s="716">
        <v>0.12</v>
      </c>
      <c r="G2387" s="741" t="s">
        <v>1243</v>
      </c>
      <c r="H2387" s="741"/>
    </row>
    <row r="2388" spans="2:8">
      <c r="B2388" s="2" t="s">
        <v>1288</v>
      </c>
      <c r="C2388" s="2" t="s">
        <v>2323</v>
      </c>
      <c r="D2388" s="2">
        <v>2018</v>
      </c>
      <c r="E2388" s="715">
        <v>1007</v>
      </c>
      <c r="F2388" s="716">
        <v>0.12</v>
      </c>
      <c r="G2388" s="741" t="s">
        <v>1243</v>
      </c>
      <c r="H2388" s="741"/>
    </row>
    <row r="2389" spans="2:8">
      <c r="B2389" s="2" t="s">
        <v>1288</v>
      </c>
      <c r="C2389" s="2" t="s">
        <v>2324</v>
      </c>
      <c r="D2389" s="2">
        <v>2018</v>
      </c>
      <c r="E2389" s="715">
        <v>133</v>
      </c>
      <c r="F2389" s="716">
        <v>0.05</v>
      </c>
      <c r="G2389" s="741" t="s">
        <v>1243</v>
      </c>
      <c r="H2389" s="741"/>
    </row>
    <row r="2390" spans="2:8">
      <c r="B2390" s="2" t="s">
        <v>1288</v>
      </c>
      <c r="C2390" s="2" t="s">
        <v>2324</v>
      </c>
      <c r="D2390" s="2">
        <v>2018</v>
      </c>
      <c r="E2390" s="715">
        <v>3021</v>
      </c>
      <c r="F2390" s="716">
        <v>0.36</v>
      </c>
      <c r="G2390" s="741" t="s">
        <v>1243</v>
      </c>
      <c r="H2390" s="741"/>
    </row>
    <row r="2391" spans="2:8">
      <c r="B2391" s="2" t="s">
        <v>1288</v>
      </c>
      <c r="C2391" s="2" t="s">
        <v>2324</v>
      </c>
      <c r="D2391" s="2">
        <v>2018</v>
      </c>
      <c r="E2391" s="715">
        <v>570</v>
      </c>
      <c r="F2391" s="716">
        <v>0.15</v>
      </c>
      <c r="G2391" s="741" t="s">
        <v>1243</v>
      </c>
      <c r="H2391" s="741"/>
    </row>
    <row r="2392" spans="2:8">
      <c r="B2392" s="2" t="s">
        <v>1288</v>
      </c>
      <c r="C2392" s="2" t="s">
        <v>2324</v>
      </c>
      <c r="D2392" s="2">
        <v>2018</v>
      </c>
      <c r="E2392" s="715">
        <v>480</v>
      </c>
      <c r="F2392" s="716">
        <v>0.08</v>
      </c>
      <c r="G2392" s="741" t="s">
        <v>1243</v>
      </c>
      <c r="H2392" s="741"/>
    </row>
    <row r="2393" spans="2:8">
      <c r="B2393" s="2" t="s">
        <v>1288</v>
      </c>
      <c r="C2393" s="2" t="s">
        <v>2325</v>
      </c>
      <c r="D2393" s="2">
        <v>2018</v>
      </c>
      <c r="E2393" s="715">
        <v>548</v>
      </c>
      <c r="F2393" s="716">
        <v>0.09</v>
      </c>
      <c r="G2393" s="741" t="s">
        <v>1243</v>
      </c>
      <c r="H2393" s="741"/>
    </row>
    <row r="2394" spans="2:8">
      <c r="B2394" s="2" t="s">
        <v>1288</v>
      </c>
      <c r="C2394" s="2" t="s">
        <v>2325</v>
      </c>
      <c r="D2394" s="2">
        <v>2018</v>
      </c>
      <c r="E2394" s="715">
        <v>480</v>
      </c>
      <c r="F2394" s="716">
        <v>0.08</v>
      </c>
      <c r="G2394" s="741" t="s">
        <v>1243</v>
      </c>
      <c r="H2394" s="741"/>
    </row>
    <row r="2395" spans="2:8">
      <c r="B2395" s="2" t="s">
        <v>1288</v>
      </c>
      <c r="C2395" s="2" t="s">
        <v>2325</v>
      </c>
      <c r="D2395" s="2">
        <v>2018</v>
      </c>
      <c r="E2395" s="715">
        <v>1007</v>
      </c>
      <c r="F2395" s="716">
        <v>0.12</v>
      </c>
      <c r="G2395" s="741" t="s">
        <v>1243</v>
      </c>
      <c r="H2395" s="741"/>
    </row>
    <row r="2396" spans="2:8">
      <c r="B2396" s="2" t="s">
        <v>1288</v>
      </c>
      <c r="C2396" s="2" t="s">
        <v>2325</v>
      </c>
      <c r="D2396" s="2">
        <v>2018</v>
      </c>
      <c r="E2396" s="715">
        <v>266</v>
      </c>
      <c r="F2396" s="716">
        <v>0.1</v>
      </c>
      <c r="G2396" s="741" t="s">
        <v>1243</v>
      </c>
      <c r="H2396" s="741"/>
    </row>
    <row r="2397" spans="2:8">
      <c r="B2397" s="2" t="s">
        <v>1288</v>
      </c>
      <c r="C2397" s="2" t="s">
        <v>2326</v>
      </c>
      <c r="D2397" s="2">
        <v>2018</v>
      </c>
      <c r="E2397" s="715">
        <v>480</v>
      </c>
      <c r="F2397" s="716">
        <v>0.08</v>
      </c>
      <c r="G2397" s="741" t="s">
        <v>1243</v>
      </c>
      <c r="H2397" s="741"/>
    </row>
    <row r="2398" spans="2:8">
      <c r="B2398" s="2" t="s">
        <v>1288</v>
      </c>
      <c r="C2398" s="2" t="s">
        <v>2327</v>
      </c>
      <c r="D2398" s="2">
        <v>2018</v>
      </c>
      <c r="E2398" s="715">
        <v>1007</v>
      </c>
      <c r="F2398" s="716">
        <v>0.12</v>
      </c>
      <c r="G2398" s="741" t="s">
        <v>1243</v>
      </c>
      <c r="H2398" s="741"/>
    </row>
    <row r="2399" spans="2:8">
      <c r="B2399" s="2" t="s">
        <v>1288</v>
      </c>
      <c r="C2399" s="2" t="s">
        <v>2327</v>
      </c>
      <c r="D2399" s="2">
        <v>2018</v>
      </c>
      <c r="E2399" s="715">
        <v>480</v>
      </c>
      <c r="F2399" s="716">
        <v>0.08</v>
      </c>
      <c r="G2399" s="741" t="s">
        <v>1243</v>
      </c>
      <c r="H2399" s="741"/>
    </row>
    <row r="2400" spans="2:8">
      <c r="B2400" s="2" t="s">
        <v>1288</v>
      </c>
      <c r="C2400" s="2" t="s">
        <v>2328</v>
      </c>
      <c r="D2400" s="2">
        <v>2018</v>
      </c>
      <c r="E2400" s="715">
        <v>548</v>
      </c>
      <c r="F2400" s="716">
        <v>0.09</v>
      </c>
      <c r="G2400" s="741" t="s">
        <v>1243</v>
      </c>
      <c r="H2400" s="741"/>
    </row>
    <row r="2401" spans="2:8">
      <c r="B2401" s="2" t="s">
        <v>1288</v>
      </c>
      <c r="C2401" s="2" t="s">
        <v>2328</v>
      </c>
      <c r="D2401" s="2">
        <v>2018</v>
      </c>
      <c r="E2401" s="715">
        <v>960</v>
      </c>
      <c r="F2401" s="716">
        <v>0.16</v>
      </c>
      <c r="G2401" s="741" t="s">
        <v>1243</v>
      </c>
      <c r="H2401" s="741"/>
    </row>
    <row r="2402" spans="2:8">
      <c r="B2402" s="2" t="s">
        <v>1288</v>
      </c>
      <c r="C2402" s="2" t="s">
        <v>2328</v>
      </c>
      <c r="D2402" s="2">
        <v>2018</v>
      </c>
      <c r="E2402" s="715">
        <v>380</v>
      </c>
      <c r="F2402" s="716">
        <v>0.1</v>
      </c>
      <c r="G2402" s="741" t="s">
        <v>1243</v>
      </c>
      <c r="H2402" s="741"/>
    </row>
    <row r="2403" spans="2:8">
      <c r="B2403" s="2" t="s">
        <v>1288</v>
      </c>
      <c r="C2403" s="2" t="s">
        <v>2328</v>
      </c>
      <c r="D2403" s="2">
        <v>2018</v>
      </c>
      <c r="E2403" s="715">
        <v>2014</v>
      </c>
      <c r="F2403" s="716">
        <v>0.24</v>
      </c>
      <c r="G2403" s="741" t="s">
        <v>1243</v>
      </c>
      <c r="H2403" s="741"/>
    </row>
    <row r="2404" spans="2:8">
      <c r="B2404" s="2" t="s">
        <v>1288</v>
      </c>
      <c r="C2404" s="2" t="s">
        <v>2328</v>
      </c>
      <c r="D2404" s="2">
        <v>2018</v>
      </c>
      <c r="E2404" s="715">
        <v>133</v>
      </c>
      <c r="F2404" s="716">
        <v>0.05</v>
      </c>
      <c r="G2404" s="741" t="s">
        <v>1243</v>
      </c>
      <c r="H2404" s="741"/>
    </row>
    <row r="2405" spans="2:8">
      <c r="B2405" s="2" t="s">
        <v>1288</v>
      </c>
      <c r="C2405" s="2" t="s">
        <v>2328</v>
      </c>
      <c r="D2405" s="2">
        <v>2018</v>
      </c>
      <c r="E2405" s="715">
        <v>2014</v>
      </c>
      <c r="F2405" s="716">
        <v>0.24</v>
      </c>
      <c r="G2405" s="741" t="s">
        <v>1243</v>
      </c>
      <c r="H2405" s="741"/>
    </row>
    <row r="2406" spans="2:8">
      <c r="B2406" s="2" t="s">
        <v>1288</v>
      </c>
      <c r="C2406" s="2" t="s">
        <v>2328</v>
      </c>
      <c r="D2406" s="2">
        <v>2018</v>
      </c>
      <c r="E2406" s="715">
        <v>486</v>
      </c>
      <c r="F2406" s="716">
        <v>0.08</v>
      </c>
      <c r="G2406" s="741" t="s">
        <v>1243</v>
      </c>
      <c r="H2406" s="741"/>
    </row>
    <row r="2407" spans="2:8">
      <c r="B2407" s="2" t="s">
        <v>1288</v>
      </c>
      <c r="C2407" s="2" t="s">
        <v>2329</v>
      </c>
      <c r="D2407" s="2">
        <v>2018</v>
      </c>
      <c r="E2407" s="715">
        <v>1007</v>
      </c>
      <c r="F2407" s="716">
        <v>0.12</v>
      </c>
      <c r="G2407" s="741" t="s">
        <v>1243</v>
      </c>
      <c r="H2407" s="741"/>
    </row>
    <row r="2408" spans="2:8">
      <c r="B2408" s="2" t="s">
        <v>1288</v>
      </c>
      <c r="C2408" s="2" t="s">
        <v>2329</v>
      </c>
      <c r="D2408" s="2">
        <v>2018</v>
      </c>
      <c r="E2408" s="715">
        <v>133</v>
      </c>
      <c r="F2408" s="716">
        <v>0.05</v>
      </c>
      <c r="G2408" s="741" t="s">
        <v>1243</v>
      </c>
      <c r="H2408" s="741"/>
    </row>
    <row r="2409" spans="2:8">
      <c r="B2409" s="2" t="s">
        <v>1288</v>
      </c>
      <c r="C2409" s="2" t="s">
        <v>2329</v>
      </c>
      <c r="D2409" s="2">
        <v>2018</v>
      </c>
      <c r="E2409" s="715">
        <v>480</v>
      </c>
      <c r="F2409" s="716">
        <v>0.08</v>
      </c>
      <c r="G2409" s="741" t="s">
        <v>1243</v>
      </c>
      <c r="H2409" s="741"/>
    </row>
    <row r="2410" spans="2:8">
      <c r="B2410" s="2" t="s">
        <v>1288</v>
      </c>
      <c r="C2410" s="2" t="s">
        <v>2329</v>
      </c>
      <c r="D2410" s="2">
        <v>2018</v>
      </c>
      <c r="E2410" s="715">
        <v>190</v>
      </c>
      <c r="F2410" s="716">
        <v>0.05</v>
      </c>
      <c r="G2410" s="741" t="s">
        <v>1243</v>
      </c>
      <c r="H2410" s="741"/>
    </row>
    <row r="2411" spans="2:8">
      <c r="B2411" s="2" t="s">
        <v>1288</v>
      </c>
      <c r="C2411" s="2" t="s">
        <v>2330</v>
      </c>
      <c r="D2411" s="2">
        <v>2018</v>
      </c>
      <c r="E2411" s="715">
        <v>548</v>
      </c>
      <c r="F2411" s="716">
        <v>0.09</v>
      </c>
      <c r="G2411" s="741" t="s">
        <v>1243</v>
      </c>
      <c r="H2411" s="741"/>
    </row>
    <row r="2412" spans="2:8">
      <c r="B2412" s="2" t="s">
        <v>1288</v>
      </c>
      <c r="C2412" s="2" t="s">
        <v>2330</v>
      </c>
      <c r="D2412" s="2">
        <v>2018</v>
      </c>
      <c r="E2412" s="715">
        <v>578</v>
      </c>
      <c r="F2412" s="716">
        <v>0.1</v>
      </c>
      <c r="G2412" s="741" t="s">
        <v>1243</v>
      </c>
      <c r="H2412" s="741"/>
    </row>
    <row r="2413" spans="2:8">
      <c r="B2413" s="2" t="s">
        <v>1288</v>
      </c>
      <c r="C2413" s="2" t="s">
        <v>2330</v>
      </c>
      <c r="D2413" s="2">
        <v>2018</v>
      </c>
      <c r="E2413" s="715">
        <v>5035</v>
      </c>
      <c r="F2413" s="716">
        <v>0.6</v>
      </c>
      <c r="G2413" s="741" t="s">
        <v>1243</v>
      </c>
      <c r="H2413" s="741"/>
    </row>
    <row r="2414" spans="2:8">
      <c r="B2414" s="2" t="s">
        <v>1288</v>
      </c>
      <c r="C2414" s="2" t="s">
        <v>2330</v>
      </c>
      <c r="D2414" s="2">
        <v>2018</v>
      </c>
      <c r="E2414" s="715">
        <v>665</v>
      </c>
      <c r="F2414" s="716">
        <v>0.25</v>
      </c>
      <c r="G2414" s="741" t="s">
        <v>1243</v>
      </c>
      <c r="H2414" s="741"/>
    </row>
    <row r="2415" spans="2:8">
      <c r="B2415" s="2" t="s">
        <v>1288</v>
      </c>
      <c r="C2415" s="2" t="s">
        <v>2330</v>
      </c>
      <c r="D2415" s="2">
        <v>2018</v>
      </c>
      <c r="E2415" s="715">
        <v>2014</v>
      </c>
      <c r="F2415" s="716">
        <v>0.24</v>
      </c>
      <c r="G2415" s="741" t="s">
        <v>1243</v>
      </c>
      <c r="H2415" s="741"/>
    </row>
    <row r="2416" spans="2:8">
      <c r="B2416" s="2" t="s">
        <v>1288</v>
      </c>
      <c r="C2416" s="2" t="s">
        <v>2330</v>
      </c>
      <c r="D2416" s="2">
        <v>2018</v>
      </c>
      <c r="E2416" s="715">
        <v>960</v>
      </c>
      <c r="F2416" s="716">
        <v>0.16</v>
      </c>
      <c r="G2416" s="741" t="s">
        <v>1243</v>
      </c>
      <c r="H2416" s="741"/>
    </row>
    <row r="2417" spans="2:8">
      <c r="B2417" s="2" t="s">
        <v>1288</v>
      </c>
      <c r="C2417" s="2" t="s">
        <v>2331</v>
      </c>
      <c r="D2417" s="2">
        <v>2018</v>
      </c>
      <c r="E2417" s="715">
        <v>578</v>
      </c>
      <c r="F2417" s="716">
        <v>0.1</v>
      </c>
      <c r="G2417" s="741" t="s">
        <v>1243</v>
      </c>
      <c r="H2417" s="741"/>
    </row>
    <row r="2418" spans="2:8">
      <c r="B2418" s="2" t="s">
        <v>1288</v>
      </c>
      <c r="C2418" s="2" t="s">
        <v>2331</v>
      </c>
      <c r="D2418" s="2">
        <v>2018</v>
      </c>
      <c r="E2418" s="715">
        <v>1007</v>
      </c>
      <c r="F2418" s="716">
        <v>0.12</v>
      </c>
      <c r="G2418" s="741" t="s">
        <v>1243</v>
      </c>
      <c r="H2418" s="741"/>
    </row>
    <row r="2419" spans="2:8">
      <c r="B2419" s="2" t="s">
        <v>1288</v>
      </c>
      <c r="C2419" s="2" t="s">
        <v>2331</v>
      </c>
      <c r="D2419" s="2">
        <v>2018</v>
      </c>
      <c r="E2419" s="715">
        <v>190</v>
      </c>
      <c r="F2419" s="716">
        <v>0.05</v>
      </c>
      <c r="G2419" s="741" t="s">
        <v>1243</v>
      </c>
      <c r="H2419" s="741"/>
    </row>
    <row r="2420" spans="2:8">
      <c r="B2420" s="2" t="s">
        <v>1288</v>
      </c>
      <c r="C2420" s="2" t="s">
        <v>2331</v>
      </c>
      <c r="D2420" s="2">
        <v>2018</v>
      </c>
      <c r="E2420" s="715">
        <v>4028</v>
      </c>
      <c r="F2420" s="716">
        <v>0.48</v>
      </c>
      <c r="G2420" s="741" t="s">
        <v>1243</v>
      </c>
      <c r="H2420" s="741"/>
    </row>
    <row r="2421" spans="2:8">
      <c r="B2421" s="2" t="s">
        <v>1288</v>
      </c>
      <c r="C2421" s="2" t="s">
        <v>2331</v>
      </c>
      <c r="D2421" s="2">
        <v>2018</v>
      </c>
      <c r="E2421" s="715">
        <v>133</v>
      </c>
      <c r="F2421" s="716">
        <v>0.05</v>
      </c>
      <c r="G2421" s="741" t="s">
        <v>1243</v>
      </c>
      <c r="H2421" s="741"/>
    </row>
    <row r="2422" spans="2:8">
      <c r="B2422" s="2" t="s">
        <v>1288</v>
      </c>
      <c r="C2422" s="2" t="s">
        <v>2331</v>
      </c>
      <c r="D2422" s="2">
        <v>2018</v>
      </c>
      <c r="E2422" s="715">
        <v>972</v>
      </c>
      <c r="F2422" s="716">
        <v>0.16</v>
      </c>
      <c r="G2422" s="741" t="s">
        <v>1243</v>
      </c>
      <c r="H2422" s="741"/>
    </row>
    <row r="2423" spans="2:8">
      <c r="B2423" s="2" t="s">
        <v>1288</v>
      </c>
      <c r="C2423" s="2" t="s">
        <v>2331</v>
      </c>
      <c r="D2423" s="2">
        <v>2018</v>
      </c>
      <c r="E2423" s="715">
        <v>4028</v>
      </c>
      <c r="F2423" s="716">
        <v>0.48</v>
      </c>
      <c r="G2423" s="741" t="s">
        <v>1243</v>
      </c>
      <c r="H2423" s="741"/>
    </row>
    <row r="2424" spans="2:8">
      <c r="B2424" s="2" t="s">
        <v>1288</v>
      </c>
      <c r="C2424" s="2" t="s">
        <v>2332</v>
      </c>
      <c r="D2424" s="2">
        <v>2018</v>
      </c>
      <c r="E2424" s="715">
        <v>289</v>
      </c>
      <c r="F2424" s="716">
        <v>0.05</v>
      </c>
      <c r="G2424" s="741" t="s">
        <v>1243</v>
      </c>
      <c r="H2424" s="741"/>
    </row>
    <row r="2425" spans="2:8">
      <c r="B2425" s="2" t="s">
        <v>1288</v>
      </c>
      <c r="C2425" s="2" t="s">
        <v>2332</v>
      </c>
      <c r="D2425" s="2">
        <v>2018</v>
      </c>
      <c r="E2425" s="715">
        <v>1007</v>
      </c>
      <c r="F2425" s="716">
        <v>0.12</v>
      </c>
      <c r="G2425" s="741" t="s">
        <v>1243</v>
      </c>
      <c r="H2425" s="741"/>
    </row>
    <row r="2426" spans="2:8">
      <c r="B2426" s="2" t="s">
        <v>1288</v>
      </c>
      <c r="C2426" s="2" t="s">
        <v>2332</v>
      </c>
      <c r="D2426" s="2">
        <v>2018</v>
      </c>
      <c r="E2426" s="715">
        <v>972</v>
      </c>
      <c r="F2426" s="716">
        <v>0.16</v>
      </c>
      <c r="G2426" s="741" t="s">
        <v>1243</v>
      </c>
      <c r="H2426" s="741"/>
    </row>
    <row r="2427" spans="2:8">
      <c r="B2427" s="2" t="s">
        <v>1288</v>
      </c>
      <c r="C2427" s="2" t="s">
        <v>2333</v>
      </c>
      <c r="D2427" s="2">
        <v>2018</v>
      </c>
      <c r="E2427" s="715">
        <v>190</v>
      </c>
      <c r="F2427" s="716">
        <v>0.05</v>
      </c>
      <c r="G2427" s="741" t="s">
        <v>1243</v>
      </c>
      <c r="H2427" s="741"/>
    </row>
    <row r="2428" spans="2:8">
      <c r="B2428" s="2" t="s">
        <v>1288</v>
      </c>
      <c r="C2428" s="2" t="s">
        <v>2333</v>
      </c>
      <c r="D2428" s="2">
        <v>2018</v>
      </c>
      <c r="E2428" s="715">
        <v>2014</v>
      </c>
      <c r="F2428" s="716">
        <v>0.24</v>
      </c>
      <c r="G2428" s="741" t="s">
        <v>1243</v>
      </c>
      <c r="H2428" s="741"/>
    </row>
    <row r="2429" spans="2:8">
      <c r="B2429" s="2" t="s">
        <v>1288</v>
      </c>
      <c r="C2429" s="2" t="s">
        <v>2333</v>
      </c>
      <c r="D2429" s="2">
        <v>2018</v>
      </c>
      <c r="E2429" s="715">
        <v>243</v>
      </c>
      <c r="F2429" s="716">
        <v>0.04</v>
      </c>
      <c r="G2429" s="741" t="s">
        <v>1243</v>
      </c>
      <c r="H2429" s="741"/>
    </row>
    <row r="2430" spans="2:8">
      <c r="B2430" s="2" t="s">
        <v>1288</v>
      </c>
      <c r="C2430" s="2" t="s">
        <v>2333</v>
      </c>
      <c r="D2430" s="2">
        <v>2018</v>
      </c>
      <c r="E2430" s="715">
        <v>289</v>
      </c>
      <c r="F2430" s="716">
        <v>0.05</v>
      </c>
      <c r="G2430" s="741" t="s">
        <v>1243</v>
      </c>
      <c r="H2430" s="741"/>
    </row>
    <row r="2431" spans="2:8">
      <c r="B2431" s="2" t="s">
        <v>1288</v>
      </c>
      <c r="C2431" s="2" t="s">
        <v>2333</v>
      </c>
      <c r="D2431" s="2">
        <v>2018</v>
      </c>
      <c r="E2431" s="715">
        <v>1007</v>
      </c>
      <c r="F2431" s="716">
        <v>0.12</v>
      </c>
      <c r="G2431" s="741" t="s">
        <v>1243</v>
      </c>
      <c r="H2431" s="741"/>
    </row>
    <row r="2432" spans="2:8">
      <c r="B2432" s="2" t="s">
        <v>1288</v>
      </c>
      <c r="C2432" s="2" t="s">
        <v>2333</v>
      </c>
      <c r="D2432" s="2">
        <v>2018</v>
      </c>
      <c r="E2432" s="715">
        <v>190</v>
      </c>
      <c r="F2432" s="716">
        <v>0.05</v>
      </c>
      <c r="G2432" s="741" t="s">
        <v>1243</v>
      </c>
      <c r="H2432" s="741"/>
    </row>
    <row r="2433" spans="2:8">
      <c r="B2433" s="2" t="s">
        <v>1288</v>
      </c>
      <c r="C2433" s="2" t="s">
        <v>2334</v>
      </c>
      <c r="D2433" s="2">
        <v>2018</v>
      </c>
      <c r="E2433" s="715">
        <v>486</v>
      </c>
      <c r="F2433" s="716">
        <v>0.08</v>
      </c>
      <c r="G2433" s="741" t="s">
        <v>1243</v>
      </c>
      <c r="H2433" s="741"/>
    </row>
    <row r="2434" spans="2:8">
      <c r="B2434" s="2" t="s">
        <v>1288</v>
      </c>
      <c r="C2434" s="2" t="s">
        <v>2334</v>
      </c>
      <c r="D2434" s="2">
        <v>2018</v>
      </c>
      <c r="E2434" s="715">
        <v>548</v>
      </c>
      <c r="F2434" s="716">
        <v>0.09</v>
      </c>
      <c r="G2434" s="741" t="s">
        <v>1243</v>
      </c>
      <c r="H2434" s="741"/>
    </row>
    <row r="2435" spans="2:8">
      <c r="B2435" s="2" t="s">
        <v>1288</v>
      </c>
      <c r="C2435" s="2" t="s">
        <v>2334</v>
      </c>
      <c r="D2435" s="2">
        <v>2018</v>
      </c>
      <c r="E2435" s="715">
        <v>480</v>
      </c>
      <c r="F2435" s="716">
        <v>0.08</v>
      </c>
      <c r="G2435" s="741" t="s">
        <v>1243</v>
      </c>
      <c r="H2435" s="741"/>
    </row>
    <row r="2436" spans="2:8">
      <c r="B2436" s="2" t="s">
        <v>1288</v>
      </c>
      <c r="C2436" s="2" t="s">
        <v>2334</v>
      </c>
      <c r="D2436" s="2">
        <v>2018</v>
      </c>
      <c r="E2436" s="715">
        <v>266</v>
      </c>
      <c r="F2436" s="716">
        <v>0.1</v>
      </c>
      <c r="G2436" s="741" t="s">
        <v>1243</v>
      </c>
      <c r="H2436" s="741"/>
    </row>
    <row r="2437" spans="2:8">
      <c r="B2437" s="2" t="s">
        <v>1288</v>
      </c>
      <c r="C2437" s="2" t="s">
        <v>2334</v>
      </c>
      <c r="D2437" s="2">
        <v>2018</v>
      </c>
      <c r="E2437" s="715">
        <v>2014</v>
      </c>
      <c r="F2437" s="716">
        <v>0.24</v>
      </c>
      <c r="G2437" s="741" t="s">
        <v>1243</v>
      </c>
      <c r="H2437" s="741"/>
    </row>
    <row r="2438" spans="2:8">
      <c r="B2438" s="2" t="s">
        <v>1288</v>
      </c>
      <c r="C2438" s="2" t="s">
        <v>2335</v>
      </c>
      <c r="D2438" s="2">
        <v>2018</v>
      </c>
      <c r="E2438" s="715">
        <v>480</v>
      </c>
      <c r="F2438" s="716">
        <v>0.08</v>
      </c>
      <c r="G2438" s="741" t="s">
        <v>1243</v>
      </c>
      <c r="H2438" s="741"/>
    </row>
    <row r="2439" spans="2:8">
      <c r="B2439" s="2" t="s">
        <v>1288</v>
      </c>
      <c r="C2439" s="2" t="s">
        <v>2335</v>
      </c>
      <c r="D2439" s="2">
        <v>2018</v>
      </c>
      <c r="E2439" s="715">
        <v>486</v>
      </c>
      <c r="F2439" s="716">
        <v>0.08</v>
      </c>
      <c r="G2439" s="741" t="s">
        <v>1243</v>
      </c>
      <c r="H2439" s="741"/>
    </row>
    <row r="2440" spans="2:8">
      <c r="B2440" s="2" t="s">
        <v>1288</v>
      </c>
      <c r="C2440" s="2" t="s">
        <v>2335</v>
      </c>
      <c r="D2440" s="2">
        <v>2018</v>
      </c>
      <c r="E2440" s="715">
        <v>6042</v>
      </c>
      <c r="F2440" s="716">
        <v>0.72</v>
      </c>
      <c r="G2440" s="741" t="s">
        <v>1243</v>
      </c>
      <c r="H2440" s="741"/>
    </row>
    <row r="2441" spans="2:8">
      <c r="B2441" s="2" t="s">
        <v>1288</v>
      </c>
      <c r="C2441" s="2" t="s">
        <v>2336</v>
      </c>
      <c r="D2441" s="2">
        <v>2018</v>
      </c>
      <c r="E2441" s="715">
        <v>548</v>
      </c>
      <c r="F2441" s="716">
        <v>0.09</v>
      </c>
      <c r="G2441" s="741" t="s">
        <v>1243</v>
      </c>
      <c r="H2441" s="741"/>
    </row>
    <row r="2442" spans="2:8">
      <c r="B2442" s="2" t="s">
        <v>1288</v>
      </c>
      <c r="C2442" s="2" t="s">
        <v>2336</v>
      </c>
      <c r="D2442" s="2">
        <v>2018</v>
      </c>
      <c r="E2442" s="715">
        <v>972</v>
      </c>
      <c r="F2442" s="716">
        <v>0.16</v>
      </c>
      <c r="G2442" s="741" t="s">
        <v>1243</v>
      </c>
      <c r="H2442" s="741"/>
    </row>
    <row r="2443" spans="2:8">
      <c r="B2443" s="2" t="s">
        <v>1288</v>
      </c>
      <c r="C2443" s="2" t="s">
        <v>2336</v>
      </c>
      <c r="D2443" s="2">
        <v>2018</v>
      </c>
      <c r="E2443" s="715">
        <v>4028</v>
      </c>
      <c r="F2443" s="716">
        <v>0.48</v>
      </c>
      <c r="G2443" s="741" t="s">
        <v>1243</v>
      </c>
      <c r="H2443" s="741"/>
    </row>
    <row r="2444" spans="2:8">
      <c r="B2444" s="2" t="s">
        <v>1288</v>
      </c>
      <c r="C2444" s="2" t="s">
        <v>2336</v>
      </c>
      <c r="D2444" s="2">
        <v>2018</v>
      </c>
      <c r="E2444" s="715">
        <v>480</v>
      </c>
      <c r="F2444" s="716">
        <v>0.08</v>
      </c>
      <c r="G2444" s="741" t="s">
        <v>1243</v>
      </c>
      <c r="H2444" s="741"/>
    </row>
    <row r="2445" spans="2:8">
      <c r="B2445" s="2" t="s">
        <v>1288</v>
      </c>
      <c r="C2445" s="2" t="s">
        <v>2337</v>
      </c>
      <c r="D2445" s="2">
        <v>2018</v>
      </c>
      <c r="E2445" s="715">
        <v>2014</v>
      </c>
      <c r="F2445" s="716">
        <v>0.24</v>
      </c>
      <c r="G2445" s="741" t="s">
        <v>1243</v>
      </c>
      <c r="H2445" s="741"/>
    </row>
    <row r="2446" spans="2:8">
      <c r="B2446" s="2" t="s">
        <v>1288</v>
      </c>
      <c r="C2446" s="2" t="s">
        <v>2337</v>
      </c>
      <c r="D2446" s="2">
        <v>2018</v>
      </c>
      <c r="E2446" s="715">
        <v>972</v>
      </c>
      <c r="F2446" s="716">
        <v>0.16</v>
      </c>
      <c r="G2446" s="741" t="s">
        <v>1243</v>
      </c>
      <c r="H2446" s="741"/>
    </row>
    <row r="2447" spans="2:8">
      <c r="B2447" s="2" t="s">
        <v>1288</v>
      </c>
      <c r="C2447" s="2" t="s">
        <v>2337</v>
      </c>
      <c r="D2447" s="2">
        <v>2018</v>
      </c>
      <c r="E2447" s="715">
        <v>399</v>
      </c>
      <c r="F2447" s="716">
        <v>0.15</v>
      </c>
      <c r="G2447" s="741" t="s">
        <v>1243</v>
      </c>
      <c r="H2447" s="741"/>
    </row>
    <row r="2448" spans="2:8">
      <c r="B2448" s="2" t="s">
        <v>1288</v>
      </c>
      <c r="C2448" s="2" t="s">
        <v>2337</v>
      </c>
      <c r="D2448" s="2">
        <v>2018</v>
      </c>
      <c r="E2448" s="715">
        <v>480</v>
      </c>
      <c r="F2448" s="716">
        <v>0.08</v>
      </c>
      <c r="G2448" s="741" t="s">
        <v>1243</v>
      </c>
      <c r="H2448" s="741"/>
    </row>
    <row r="2449" spans="2:8">
      <c r="B2449" s="2" t="s">
        <v>1288</v>
      </c>
      <c r="C2449" s="2" t="s">
        <v>2337</v>
      </c>
      <c r="D2449" s="2">
        <v>2018</v>
      </c>
      <c r="E2449" s="715">
        <v>1156</v>
      </c>
      <c r="F2449" s="716">
        <v>0.2</v>
      </c>
      <c r="G2449" s="741" t="s">
        <v>1243</v>
      </c>
      <c r="H2449" s="741"/>
    </row>
    <row r="2450" spans="2:8">
      <c r="B2450" s="2" t="s">
        <v>1288</v>
      </c>
      <c r="C2450" s="2" t="s">
        <v>2338</v>
      </c>
      <c r="D2450" s="2">
        <v>2018</v>
      </c>
      <c r="E2450" s="715">
        <v>4028</v>
      </c>
      <c r="F2450" s="716">
        <v>0.48</v>
      </c>
      <c r="G2450" s="741" t="s">
        <v>1243</v>
      </c>
      <c r="H2450" s="741"/>
    </row>
    <row r="2451" spans="2:8">
      <c r="B2451" s="2" t="s">
        <v>1288</v>
      </c>
      <c r="C2451" s="2" t="s">
        <v>2338</v>
      </c>
      <c r="D2451" s="2">
        <v>2018</v>
      </c>
      <c r="E2451" s="715">
        <v>380</v>
      </c>
      <c r="F2451" s="716">
        <v>0.1</v>
      </c>
      <c r="G2451" s="741" t="s">
        <v>1243</v>
      </c>
      <c r="H2451" s="741"/>
    </row>
    <row r="2452" spans="2:8">
      <c r="B2452" s="2" t="s">
        <v>1288</v>
      </c>
      <c r="C2452" s="2" t="s">
        <v>2338</v>
      </c>
      <c r="D2452" s="2">
        <v>2018</v>
      </c>
      <c r="E2452" s="715">
        <v>960</v>
      </c>
      <c r="F2452" s="716">
        <v>0.16</v>
      </c>
      <c r="G2452" s="741" t="s">
        <v>1243</v>
      </c>
      <c r="H2452" s="741"/>
    </row>
    <row r="2453" spans="2:8">
      <c r="B2453" s="2" t="s">
        <v>1288</v>
      </c>
      <c r="C2453" s="2" t="s">
        <v>2338</v>
      </c>
      <c r="D2453" s="2">
        <v>2018</v>
      </c>
      <c r="E2453" s="715">
        <v>5035</v>
      </c>
      <c r="F2453" s="716">
        <v>0.6</v>
      </c>
      <c r="G2453" s="741" t="s">
        <v>1243</v>
      </c>
      <c r="H2453" s="741"/>
    </row>
    <row r="2454" spans="2:8">
      <c r="B2454" s="2" t="s">
        <v>1288</v>
      </c>
      <c r="C2454" s="2" t="s">
        <v>2338</v>
      </c>
      <c r="D2454" s="2">
        <v>2018</v>
      </c>
      <c r="E2454" s="715">
        <v>548</v>
      </c>
      <c r="F2454" s="716">
        <v>0.09</v>
      </c>
      <c r="G2454" s="741" t="s">
        <v>1243</v>
      </c>
      <c r="H2454" s="741"/>
    </row>
    <row r="2455" spans="2:8">
      <c r="B2455" s="2" t="s">
        <v>1288</v>
      </c>
      <c r="C2455" s="2" t="s">
        <v>2339</v>
      </c>
      <c r="D2455" s="2">
        <v>2018</v>
      </c>
      <c r="E2455" s="715">
        <v>480</v>
      </c>
      <c r="F2455" s="716">
        <v>0.08</v>
      </c>
      <c r="G2455" s="741" t="s">
        <v>1243</v>
      </c>
      <c r="H2455" s="741"/>
    </row>
    <row r="2456" spans="2:8">
      <c r="B2456" s="2" t="s">
        <v>1288</v>
      </c>
      <c r="C2456" s="2" t="s">
        <v>2339</v>
      </c>
      <c r="D2456" s="2">
        <v>2018</v>
      </c>
      <c r="E2456" s="715">
        <v>1215</v>
      </c>
      <c r="F2456" s="716">
        <v>0.2</v>
      </c>
      <c r="G2456" s="741" t="s">
        <v>1243</v>
      </c>
      <c r="H2456" s="741"/>
    </row>
    <row r="2457" spans="2:8">
      <c r="B2457" s="2" t="s">
        <v>1288</v>
      </c>
      <c r="C2457" s="2" t="s">
        <v>2339</v>
      </c>
      <c r="D2457" s="2">
        <v>2018</v>
      </c>
      <c r="E2457" s="715">
        <v>380</v>
      </c>
      <c r="F2457" s="716">
        <v>0.1</v>
      </c>
      <c r="G2457" s="741" t="s">
        <v>1243</v>
      </c>
      <c r="H2457" s="741"/>
    </row>
    <row r="2458" spans="2:8">
      <c r="B2458" s="2" t="s">
        <v>1288</v>
      </c>
      <c r="C2458" s="2" t="s">
        <v>2339</v>
      </c>
      <c r="D2458" s="2">
        <v>2018</v>
      </c>
      <c r="E2458" s="715">
        <v>1007</v>
      </c>
      <c r="F2458" s="716">
        <v>0.12</v>
      </c>
      <c r="G2458" s="741" t="s">
        <v>1243</v>
      </c>
      <c r="H2458" s="741"/>
    </row>
    <row r="2459" spans="2:8">
      <c r="B2459" s="2" t="s">
        <v>1288</v>
      </c>
      <c r="C2459" s="2" t="s">
        <v>2340</v>
      </c>
      <c r="D2459" s="2">
        <v>2018</v>
      </c>
      <c r="E2459" s="715">
        <v>1007</v>
      </c>
      <c r="F2459" s="716">
        <v>0.12</v>
      </c>
      <c r="G2459" s="741" t="s">
        <v>1243</v>
      </c>
      <c r="H2459" s="741"/>
    </row>
    <row r="2460" spans="2:8">
      <c r="B2460" s="2" t="s">
        <v>1288</v>
      </c>
      <c r="C2460" s="2" t="s">
        <v>2340</v>
      </c>
      <c r="D2460" s="2">
        <v>2018</v>
      </c>
      <c r="E2460" s="715">
        <v>486</v>
      </c>
      <c r="F2460" s="716">
        <v>0.08</v>
      </c>
      <c r="G2460" s="741" t="s">
        <v>1243</v>
      </c>
      <c r="H2460" s="741"/>
    </row>
    <row r="2461" spans="2:8">
      <c r="B2461" s="2" t="s">
        <v>1288</v>
      </c>
      <c r="C2461" s="2" t="s">
        <v>2340</v>
      </c>
      <c r="D2461" s="2">
        <v>2018</v>
      </c>
      <c r="E2461" s="715">
        <v>266</v>
      </c>
      <c r="F2461" s="716">
        <v>0.1</v>
      </c>
      <c r="G2461" s="741" t="s">
        <v>1243</v>
      </c>
      <c r="H2461" s="741"/>
    </row>
    <row r="2462" spans="2:8">
      <c r="B2462" s="2" t="s">
        <v>1288</v>
      </c>
      <c r="C2462" s="2" t="s">
        <v>2340</v>
      </c>
      <c r="D2462" s="2">
        <v>2018</v>
      </c>
      <c r="E2462" s="715">
        <v>2014</v>
      </c>
      <c r="F2462" s="716">
        <v>0.24</v>
      </c>
      <c r="G2462" s="741" t="s">
        <v>1243</v>
      </c>
      <c r="H2462" s="741"/>
    </row>
    <row r="2463" spans="2:8">
      <c r="B2463" s="2" t="s">
        <v>1288</v>
      </c>
      <c r="C2463" s="2" t="s">
        <v>2341</v>
      </c>
      <c r="D2463" s="2">
        <v>2018</v>
      </c>
      <c r="E2463" s="715">
        <v>380</v>
      </c>
      <c r="F2463" s="716">
        <v>0.1</v>
      </c>
      <c r="G2463" s="741" t="s">
        <v>1243</v>
      </c>
      <c r="H2463" s="741"/>
    </row>
    <row r="2464" spans="2:8">
      <c r="B2464" s="2" t="s">
        <v>1288</v>
      </c>
      <c r="C2464" s="2" t="s">
        <v>2341</v>
      </c>
      <c r="D2464" s="2">
        <v>2018</v>
      </c>
      <c r="E2464" s="715">
        <v>1944</v>
      </c>
      <c r="F2464" s="716">
        <v>0.32</v>
      </c>
      <c r="G2464" s="741" t="s">
        <v>1243</v>
      </c>
      <c r="H2464" s="741"/>
    </row>
    <row r="2465" spans="2:8">
      <c r="B2465" s="2" t="s">
        <v>1288</v>
      </c>
      <c r="C2465" s="2" t="s">
        <v>2341</v>
      </c>
      <c r="D2465" s="2">
        <v>2018</v>
      </c>
      <c r="E2465" s="715">
        <v>1007</v>
      </c>
      <c r="F2465" s="716">
        <v>0.12</v>
      </c>
      <c r="G2465" s="741" t="s">
        <v>1243</v>
      </c>
      <c r="H2465" s="741"/>
    </row>
    <row r="2466" spans="2:8">
      <c r="B2466" s="2" t="s">
        <v>1288</v>
      </c>
      <c r="C2466" s="2" t="s">
        <v>2341</v>
      </c>
      <c r="D2466" s="2">
        <v>2018</v>
      </c>
      <c r="E2466" s="715">
        <v>2014</v>
      </c>
      <c r="F2466" s="716">
        <v>0.24</v>
      </c>
      <c r="G2466" s="741" t="s">
        <v>1243</v>
      </c>
      <c r="H2466" s="741"/>
    </row>
    <row r="2467" spans="2:8">
      <c r="B2467" s="2" t="s">
        <v>1288</v>
      </c>
      <c r="C2467" s="2" t="s">
        <v>2341</v>
      </c>
      <c r="D2467" s="2">
        <v>2018</v>
      </c>
      <c r="E2467" s="715">
        <v>380</v>
      </c>
      <c r="F2467" s="716">
        <v>0.1</v>
      </c>
      <c r="G2467" s="741" t="s">
        <v>1243</v>
      </c>
      <c r="H2467" s="741"/>
    </row>
    <row r="2468" spans="2:8">
      <c r="B2468" s="2" t="s">
        <v>1288</v>
      </c>
      <c r="C2468" s="2" t="s">
        <v>2342</v>
      </c>
      <c r="D2468" s="2">
        <v>2018</v>
      </c>
      <c r="E2468" s="715">
        <v>480</v>
      </c>
      <c r="F2468" s="716">
        <v>0.08</v>
      </c>
      <c r="G2468" s="741" t="s">
        <v>1243</v>
      </c>
      <c r="H2468" s="741"/>
    </row>
    <row r="2469" spans="2:8">
      <c r="B2469" s="2" t="s">
        <v>1288</v>
      </c>
      <c r="C2469" s="2" t="s">
        <v>2342</v>
      </c>
      <c r="D2469" s="2">
        <v>2018</v>
      </c>
      <c r="E2469" s="715">
        <v>243</v>
      </c>
      <c r="F2469" s="716">
        <v>0.04</v>
      </c>
      <c r="G2469" s="741" t="s">
        <v>1243</v>
      </c>
      <c r="H2469" s="741"/>
    </row>
    <row r="2470" spans="2:8">
      <c r="B2470" s="2" t="s">
        <v>1288</v>
      </c>
      <c r="C2470" s="2" t="s">
        <v>2342</v>
      </c>
      <c r="D2470" s="2">
        <v>2018</v>
      </c>
      <c r="E2470" s="715">
        <v>3021</v>
      </c>
      <c r="F2470" s="716">
        <v>0.36</v>
      </c>
      <c r="G2470" s="741" t="s">
        <v>1243</v>
      </c>
      <c r="H2470" s="741"/>
    </row>
    <row r="2471" spans="2:8">
      <c r="B2471" s="2" t="s">
        <v>1288</v>
      </c>
      <c r="C2471" s="2" t="s">
        <v>2343</v>
      </c>
      <c r="D2471" s="2">
        <v>2018</v>
      </c>
      <c r="E2471" s="715">
        <v>1007</v>
      </c>
      <c r="F2471" s="716">
        <v>0.12</v>
      </c>
      <c r="G2471" s="741" t="s">
        <v>1243</v>
      </c>
      <c r="H2471" s="741"/>
    </row>
    <row r="2472" spans="2:8">
      <c r="B2472" s="2" t="s">
        <v>1288</v>
      </c>
      <c r="C2472" s="2" t="s">
        <v>2343</v>
      </c>
      <c r="D2472" s="2">
        <v>2018</v>
      </c>
      <c r="E2472" s="715">
        <v>480</v>
      </c>
      <c r="F2472" s="716">
        <v>0.08</v>
      </c>
      <c r="G2472" s="741" t="s">
        <v>1243</v>
      </c>
      <c r="H2472" s="741"/>
    </row>
    <row r="2473" spans="2:8">
      <c r="B2473" s="2" t="s">
        <v>1288</v>
      </c>
      <c r="C2473" s="2" t="s">
        <v>2343</v>
      </c>
      <c r="D2473" s="2">
        <v>2018</v>
      </c>
      <c r="E2473" s="715">
        <v>1007</v>
      </c>
      <c r="F2473" s="716">
        <v>0.12</v>
      </c>
      <c r="G2473" s="741" t="s">
        <v>1243</v>
      </c>
      <c r="H2473" s="741"/>
    </row>
    <row r="2474" spans="2:8">
      <c r="B2474" s="2" t="s">
        <v>1288</v>
      </c>
      <c r="C2474" s="2" t="s">
        <v>2343</v>
      </c>
      <c r="D2474" s="2">
        <v>2018</v>
      </c>
      <c r="E2474" s="715">
        <v>570</v>
      </c>
      <c r="F2474" s="716">
        <v>0.15</v>
      </c>
      <c r="G2474" s="741" t="s">
        <v>1243</v>
      </c>
      <c r="H2474" s="741"/>
    </row>
    <row r="2475" spans="2:8">
      <c r="B2475" s="2" t="s">
        <v>1288</v>
      </c>
      <c r="C2475" s="2" t="s">
        <v>2343</v>
      </c>
      <c r="D2475" s="2">
        <v>2018</v>
      </c>
      <c r="E2475" s="715">
        <v>1215</v>
      </c>
      <c r="F2475" s="716">
        <v>0.2</v>
      </c>
      <c r="G2475" s="741" t="s">
        <v>1243</v>
      </c>
      <c r="H2475" s="741"/>
    </row>
    <row r="2476" spans="2:8">
      <c r="B2476" s="2" t="s">
        <v>1288</v>
      </c>
      <c r="C2476" s="2" t="s">
        <v>2344</v>
      </c>
      <c r="D2476" s="2">
        <v>2018</v>
      </c>
      <c r="E2476" s="715">
        <v>760</v>
      </c>
      <c r="F2476" s="716">
        <v>0.2</v>
      </c>
      <c r="G2476" s="741" t="s">
        <v>1243</v>
      </c>
      <c r="H2476" s="741"/>
    </row>
    <row r="2477" spans="2:8">
      <c r="B2477" s="2" t="s">
        <v>1288</v>
      </c>
      <c r="C2477" s="2" t="s">
        <v>2344</v>
      </c>
      <c r="D2477" s="2">
        <v>2018</v>
      </c>
      <c r="E2477" s="715">
        <v>729</v>
      </c>
      <c r="F2477" s="716">
        <v>0.12</v>
      </c>
      <c r="G2477" s="741" t="s">
        <v>1243</v>
      </c>
      <c r="H2477" s="741"/>
    </row>
    <row r="2478" spans="2:8">
      <c r="B2478" s="2" t="s">
        <v>1288</v>
      </c>
      <c r="C2478" s="2" t="s">
        <v>2344</v>
      </c>
      <c r="D2478" s="2">
        <v>2018</v>
      </c>
      <c r="E2478" s="715">
        <v>2014</v>
      </c>
      <c r="F2478" s="716">
        <v>0.24</v>
      </c>
      <c r="G2478" s="741" t="s">
        <v>1243</v>
      </c>
      <c r="H2478" s="741"/>
    </row>
    <row r="2479" spans="2:8">
      <c r="B2479" s="2" t="s">
        <v>1288</v>
      </c>
      <c r="C2479" s="2" t="s">
        <v>2344</v>
      </c>
      <c r="D2479" s="2">
        <v>2018</v>
      </c>
      <c r="E2479" s="715">
        <v>578</v>
      </c>
      <c r="F2479" s="716">
        <v>0.1</v>
      </c>
      <c r="G2479" s="741" t="s">
        <v>1243</v>
      </c>
      <c r="H2479" s="741"/>
    </row>
    <row r="2480" spans="2:8">
      <c r="B2480" s="2" t="s">
        <v>1288</v>
      </c>
      <c r="C2480" s="2" t="s">
        <v>2345</v>
      </c>
      <c r="D2480" s="2">
        <v>2018</v>
      </c>
      <c r="E2480" s="715">
        <v>950</v>
      </c>
      <c r="F2480" s="716">
        <v>0.25</v>
      </c>
      <c r="G2480" s="741" t="s">
        <v>1243</v>
      </c>
      <c r="H2480" s="741"/>
    </row>
    <row r="2481" spans="2:8">
      <c r="B2481" s="2" t="s">
        <v>1288</v>
      </c>
      <c r="C2481" s="2" t="s">
        <v>2345</v>
      </c>
      <c r="D2481" s="2">
        <v>2018</v>
      </c>
      <c r="E2481" s="715">
        <v>1156</v>
      </c>
      <c r="F2481" s="716">
        <v>0.2</v>
      </c>
      <c r="G2481" s="741" t="s">
        <v>1243</v>
      </c>
      <c r="H2481" s="741"/>
    </row>
    <row r="2482" spans="2:8">
      <c r="B2482" s="2" t="s">
        <v>1288</v>
      </c>
      <c r="C2482" s="2" t="s">
        <v>2345</v>
      </c>
      <c r="D2482" s="2">
        <v>2018</v>
      </c>
      <c r="E2482" s="715">
        <v>480</v>
      </c>
      <c r="F2482" s="716">
        <v>0.08</v>
      </c>
      <c r="G2482" s="741" t="s">
        <v>1243</v>
      </c>
      <c r="H2482" s="741"/>
    </row>
    <row r="2483" spans="2:8">
      <c r="B2483" s="2" t="s">
        <v>1288</v>
      </c>
      <c r="C2483" s="2" t="s">
        <v>2345</v>
      </c>
      <c r="D2483" s="2">
        <v>2018</v>
      </c>
      <c r="E2483" s="715">
        <v>6042</v>
      </c>
      <c r="F2483" s="716">
        <v>0.72</v>
      </c>
      <c r="G2483" s="741" t="s">
        <v>1243</v>
      </c>
      <c r="H2483" s="741"/>
    </row>
    <row r="2484" spans="2:8">
      <c r="B2484" s="2" t="s">
        <v>1288</v>
      </c>
      <c r="C2484" s="2" t="s">
        <v>2345</v>
      </c>
      <c r="D2484" s="2">
        <v>2018</v>
      </c>
      <c r="E2484" s="715">
        <v>266</v>
      </c>
      <c r="F2484" s="716">
        <v>0.1</v>
      </c>
      <c r="G2484" s="741" t="s">
        <v>1243</v>
      </c>
      <c r="H2484" s="741"/>
    </row>
    <row r="2485" spans="2:8">
      <c r="B2485" s="2" t="s">
        <v>1288</v>
      </c>
      <c r="C2485" s="2" t="s">
        <v>2345</v>
      </c>
      <c r="D2485" s="2">
        <v>2018</v>
      </c>
      <c r="E2485" s="715">
        <v>1215</v>
      </c>
      <c r="F2485" s="716">
        <v>0.2</v>
      </c>
      <c r="G2485" s="741" t="s">
        <v>1243</v>
      </c>
      <c r="H2485" s="741"/>
    </row>
    <row r="2486" spans="2:8">
      <c r="B2486" s="2" t="s">
        <v>1288</v>
      </c>
      <c r="C2486" s="2" t="s">
        <v>2346</v>
      </c>
      <c r="D2486" s="2">
        <v>2018</v>
      </c>
      <c r="E2486" s="715">
        <v>1944</v>
      </c>
      <c r="F2486" s="716">
        <v>0.32</v>
      </c>
      <c r="G2486" s="741" t="s">
        <v>1243</v>
      </c>
      <c r="H2486" s="741"/>
    </row>
    <row r="2487" spans="2:8">
      <c r="B2487" s="2" t="s">
        <v>1288</v>
      </c>
      <c r="C2487" s="2" t="s">
        <v>2346</v>
      </c>
      <c r="D2487" s="2">
        <v>2018</v>
      </c>
      <c r="E2487" s="715">
        <v>2014</v>
      </c>
      <c r="F2487" s="716">
        <v>0.24</v>
      </c>
      <c r="G2487" s="741" t="s">
        <v>1243</v>
      </c>
      <c r="H2487" s="741"/>
    </row>
    <row r="2488" spans="2:8">
      <c r="B2488" s="2" t="s">
        <v>1288</v>
      </c>
      <c r="C2488" s="2" t="s">
        <v>2346</v>
      </c>
      <c r="D2488" s="2">
        <v>2018</v>
      </c>
      <c r="E2488" s="715">
        <v>1520</v>
      </c>
      <c r="F2488" s="716">
        <v>0.4</v>
      </c>
      <c r="G2488" s="741" t="s">
        <v>1243</v>
      </c>
      <c r="H2488" s="741"/>
    </row>
    <row r="2489" spans="2:8">
      <c r="B2489" s="2" t="s">
        <v>1288</v>
      </c>
      <c r="C2489" s="2" t="s">
        <v>2347</v>
      </c>
      <c r="D2489" s="2">
        <v>2018</v>
      </c>
      <c r="E2489" s="715">
        <v>972</v>
      </c>
      <c r="F2489" s="716">
        <v>0.16</v>
      </c>
      <c r="G2489" s="741" t="s">
        <v>1243</v>
      </c>
      <c r="H2489" s="741"/>
    </row>
    <row r="2490" spans="2:8">
      <c r="B2490" s="2" t="s">
        <v>1288</v>
      </c>
      <c r="C2490" s="2" t="s">
        <v>2347</v>
      </c>
      <c r="D2490" s="2">
        <v>2018</v>
      </c>
      <c r="E2490" s="715">
        <v>480</v>
      </c>
      <c r="F2490" s="716">
        <v>0.08</v>
      </c>
      <c r="G2490" s="741" t="s">
        <v>1243</v>
      </c>
      <c r="H2490" s="741"/>
    </row>
    <row r="2491" spans="2:8">
      <c r="B2491" s="2" t="s">
        <v>1288</v>
      </c>
      <c r="C2491" s="2" t="s">
        <v>2347</v>
      </c>
      <c r="D2491" s="2">
        <v>2018</v>
      </c>
      <c r="E2491" s="715">
        <v>548</v>
      </c>
      <c r="F2491" s="716">
        <v>0.09</v>
      </c>
      <c r="G2491" s="741" t="s">
        <v>1243</v>
      </c>
      <c r="H2491" s="741"/>
    </row>
    <row r="2492" spans="2:8">
      <c r="B2492" s="2" t="s">
        <v>1288</v>
      </c>
      <c r="C2492" s="2" t="s">
        <v>2348</v>
      </c>
      <c r="D2492" s="2">
        <v>2018</v>
      </c>
      <c r="E2492" s="715">
        <v>480</v>
      </c>
      <c r="F2492" s="716">
        <v>0.08</v>
      </c>
      <c r="G2492" s="741" t="s">
        <v>1243</v>
      </c>
      <c r="H2492" s="741"/>
    </row>
    <row r="2493" spans="2:8">
      <c r="B2493" s="2" t="s">
        <v>1288</v>
      </c>
      <c r="C2493" s="2" t="s">
        <v>2348</v>
      </c>
      <c r="D2493" s="2">
        <v>2018</v>
      </c>
      <c r="E2493" s="715">
        <v>133</v>
      </c>
      <c r="F2493" s="716">
        <v>0.05</v>
      </c>
      <c r="G2493" s="741" t="s">
        <v>1243</v>
      </c>
      <c r="H2493" s="741"/>
    </row>
    <row r="2494" spans="2:8">
      <c r="B2494" s="2" t="s">
        <v>1288</v>
      </c>
      <c r="C2494" s="2" t="s">
        <v>2348</v>
      </c>
      <c r="D2494" s="2">
        <v>2018</v>
      </c>
      <c r="E2494" s="715">
        <v>2014</v>
      </c>
      <c r="F2494" s="716">
        <v>0.24</v>
      </c>
      <c r="G2494" s="741" t="s">
        <v>1243</v>
      </c>
      <c r="H2494" s="741"/>
    </row>
    <row r="2495" spans="2:8">
      <c r="B2495" s="2" t="s">
        <v>1288</v>
      </c>
      <c r="C2495" s="2" t="s">
        <v>2349</v>
      </c>
      <c r="D2495" s="2">
        <v>2018</v>
      </c>
      <c r="E2495" s="715">
        <v>3021</v>
      </c>
      <c r="F2495" s="716">
        <v>0.36</v>
      </c>
      <c r="G2495" s="741" t="s">
        <v>1243</v>
      </c>
      <c r="H2495" s="741"/>
    </row>
    <row r="2496" spans="2:8">
      <c r="B2496" s="2" t="s">
        <v>1288</v>
      </c>
      <c r="C2496" s="2" t="s">
        <v>2349</v>
      </c>
      <c r="D2496" s="2">
        <v>2018</v>
      </c>
      <c r="E2496" s="715">
        <v>266</v>
      </c>
      <c r="F2496" s="716">
        <v>0.1</v>
      </c>
      <c r="G2496" s="741" t="s">
        <v>1243</v>
      </c>
      <c r="H2496" s="741"/>
    </row>
    <row r="2497" spans="2:8">
      <c r="B2497" s="2" t="s">
        <v>1288</v>
      </c>
      <c r="C2497" s="2" t="s">
        <v>2349</v>
      </c>
      <c r="D2497" s="2">
        <v>2018</v>
      </c>
      <c r="E2497" s="715">
        <v>480</v>
      </c>
      <c r="F2497" s="716">
        <v>0.08</v>
      </c>
      <c r="G2497" s="741" t="s">
        <v>1243</v>
      </c>
      <c r="H2497" s="741"/>
    </row>
    <row r="2498" spans="2:8">
      <c r="B2498" s="2" t="s">
        <v>1288</v>
      </c>
      <c r="C2498" s="2" t="s">
        <v>2349</v>
      </c>
      <c r="D2498" s="2">
        <v>2018</v>
      </c>
      <c r="E2498" s="715">
        <v>1007</v>
      </c>
      <c r="F2498" s="716">
        <v>0.12</v>
      </c>
      <c r="G2498" s="741" t="s">
        <v>1243</v>
      </c>
      <c r="H2498" s="741"/>
    </row>
    <row r="2499" spans="2:8">
      <c r="B2499" s="2" t="s">
        <v>1288</v>
      </c>
      <c r="C2499" s="2" t="s">
        <v>2349</v>
      </c>
      <c r="D2499" s="2">
        <v>2018</v>
      </c>
      <c r="E2499" s="715">
        <v>486</v>
      </c>
      <c r="F2499" s="716">
        <v>0.08</v>
      </c>
      <c r="G2499" s="741" t="s">
        <v>1243</v>
      </c>
      <c r="H2499" s="741"/>
    </row>
    <row r="2500" spans="2:8">
      <c r="B2500" s="2" t="s">
        <v>1288</v>
      </c>
      <c r="C2500" s="2" t="s">
        <v>2350</v>
      </c>
      <c r="D2500" s="2">
        <v>2018</v>
      </c>
      <c r="E2500" s="715">
        <v>480</v>
      </c>
      <c r="F2500" s="716">
        <v>0.08</v>
      </c>
      <c r="G2500" s="741" t="s">
        <v>1243</v>
      </c>
      <c r="H2500" s="741"/>
    </row>
    <row r="2501" spans="2:8">
      <c r="B2501" s="2" t="s">
        <v>1288</v>
      </c>
      <c r="C2501" s="2" t="s">
        <v>2351</v>
      </c>
      <c r="D2501" s="2">
        <v>2018</v>
      </c>
      <c r="E2501" s="715">
        <v>1007</v>
      </c>
      <c r="F2501" s="716">
        <v>0.12</v>
      </c>
      <c r="G2501" s="741" t="s">
        <v>1243</v>
      </c>
      <c r="H2501" s="741"/>
    </row>
    <row r="2502" spans="2:8">
      <c r="B2502" s="2" t="s">
        <v>1288</v>
      </c>
      <c r="C2502" s="2" t="s">
        <v>2351</v>
      </c>
      <c r="D2502" s="2">
        <v>2018</v>
      </c>
      <c r="E2502" s="715">
        <v>480</v>
      </c>
      <c r="F2502" s="716">
        <v>0.08</v>
      </c>
      <c r="G2502" s="741" t="s">
        <v>1243</v>
      </c>
      <c r="H2502" s="741"/>
    </row>
    <row r="2503" spans="2:8">
      <c r="B2503" s="2" t="s">
        <v>1288</v>
      </c>
      <c r="C2503" s="2" t="s">
        <v>2351</v>
      </c>
      <c r="D2503" s="2">
        <v>2018</v>
      </c>
      <c r="E2503" s="715">
        <v>243</v>
      </c>
      <c r="F2503" s="716">
        <v>0.04</v>
      </c>
      <c r="G2503" s="741" t="s">
        <v>1243</v>
      </c>
      <c r="H2503" s="741"/>
    </row>
    <row r="2504" spans="2:8">
      <c r="B2504" s="2" t="s">
        <v>1288</v>
      </c>
      <c r="C2504" s="2" t="s">
        <v>2351</v>
      </c>
      <c r="D2504" s="2">
        <v>2018</v>
      </c>
      <c r="E2504" s="715">
        <v>380</v>
      </c>
      <c r="F2504" s="716">
        <v>0.1</v>
      </c>
      <c r="G2504" s="741" t="s">
        <v>1243</v>
      </c>
      <c r="H2504" s="741"/>
    </row>
    <row r="2505" spans="2:8">
      <c r="B2505" s="2" t="s">
        <v>1288</v>
      </c>
      <c r="C2505" s="2" t="s">
        <v>2352</v>
      </c>
      <c r="D2505" s="2">
        <v>2018</v>
      </c>
      <c r="E2505" s="715">
        <v>1458</v>
      </c>
      <c r="F2505" s="716">
        <v>0.24</v>
      </c>
      <c r="G2505" s="741" t="s">
        <v>1243</v>
      </c>
      <c r="H2505" s="741"/>
    </row>
    <row r="2506" spans="2:8">
      <c r="B2506" s="2" t="s">
        <v>1288</v>
      </c>
      <c r="C2506" s="2" t="s">
        <v>2352</v>
      </c>
      <c r="D2506" s="2">
        <v>2018</v>
      </c>
      <c r="E2506" s="715">
        <v>867</v>
      </c>
      <c r="F2506" s="716">
        <v>0.15</v>
      </c>
      <c r="G2506" s="741" t="s">
        <v>1243</v>
      </c>
      <c r="H2506" s="741"/>
    </row>
    <row r="2507" spans="2:8">
      <c r="B2507" s="2" t="s">
        <v>1288</v>
      </c>
      <c r="C2507" s="2" t="s">
        <v>2352</v>
      </c>
      <c r="D2507" s="2">
        <v>2018</v>
      </c>
      <c r="E2507" s="715">
        <v>532</v>
      </c>
      <c r="F2507" s="716">
        <v>0.2</v>
      </c>
      <c r="G2507" s="741" t="s">
        <v>1243</v>
      </c>
      <c r="H2507" s="741"/>
    </row>
    <row r="2508" spans="2:8">
      <c r="B2508" s="2" t="s">
        <v>1288</v>
      </c>
      <c r="C2508" s="2" t="s">
        <v>2352</v>
      </c>
      <c r="D2508" s="2">
        <v>2018</v>
      </c>
      <c r="E2508" s="715">
        <v>190</v>
      </c>
      <c r="F2508" s="716">
        <v>0.05</v>
      </c>
      <c r="G2508" s="741" t="s">
        <v>1243</v>
      </c>
      <c r="H2508" s="741"/>
    </row>
    <row r="2509" spans="2:8">
      <c r="B2509" s="2" t="s">
        <v>1288</v>
      </c>
      <c r="C2509" s="2" t="s">
        <v>2352</v>
      </c>
      <c r="D2509" s="2">
        <v>2018</v>
      </c>
      <c r="E2509" s="715">
        <v>4028</v>
      </c>
      <c r="F2509" s="716">
        <v>0.48</v>
      </c>
      <c r="G2509" s="741" t="s">
        <v>1243</v>
      </c>
      <c r="H2509" s="741"/>
    </row>
    <row r="2510" spans="2:8">
      <c r="B2510" s="2" t="s">
        <v>1288</v>
      </c>
      <c r="C2510" s="2" t="s">
        <v>2352</v>
      </c>
      <c r="D2510" s="2">
        <v>2018</v>
      </c>
      <c r="E2510" s="715">
        <v>480</v>
      </c>
      <c r="F2510" s="716">
        <v>0.08</v>
      </c>
      <c r="G2510" s="741" t="s">
        <v>1243</v>
      </c>
      <c r="H2510" s="741"/>
    </row>
    <row r="2511" spans="2:8">
      <c r="B2511" s="2" t="s">
        <v>1288</v>
      </c>
      <c r="C2511" s="2" t="s">
        <v>2353</v>
      </c>
      <c r="D2511" s="2">
        <v>2018</v>
      </c>
      <c r="E2511" s="715">
        <v>190</v>
      </c>
      <c r="F2511" s="716">
        <v>0.05</v>
      </c>
      <c r="G2511" s="741" t="s">
        <v>1243</v>
      </c>
      <c r="H2511" s="741"/>
    </row>
    <row r="2512" spans="2:8">
      <c r="B2512" s="2" t="s">
        <v>1288</v>
      </c>
      <c r="C2512" s="2" t="s">
        <v>2353</v>
      </c>
      <c r="D2512" s="2">
        <v>2018</v>
      </c>
      <c r="E2512" s="715">
        <v>2014</v>
      </c>
      <c r="F2512" s="716">
        <v>0.24</v>
      </c>
      <c r="G2512" s="741" t="s">
        <v>1243</v>
      </c>
      <c r="H2512" s="741"/>
    </row>
    <row r="2513" spans="2:8">
      <c r="B2513" s="2" t="s">
        <v>1288</v>
      </c>
      <c r="C2513" s="2" t="s">
        <v>2353</v>
      </c>
      <c r="D2513" s="2">
        <v>2018</v>
      </c>
      <c r="E2513" s="715">
        <v>190</v>
      </c>
      <c r="F2513" s="716">
        <v>0.05</v>
      </c>
      <c r="G2513" s="741" t="s">
        <v>1243</v>
      </c>
      <c r="H2513" s="741"/>
    </row>
    <row r="2514" spans="2:8">
      <c r="B2514" s="2" t="s">
        <v>1288</v>
      </c>
      <c r="C2514" s="2" t="s">
        <v>2353</v>
      </c>
      <c r="D2514" s="2">
        <v>2018</v>
      </c>
      <c r="E2514" s="715">
        <v>548</v>
      </c>
      <c r="F2514" s="716">
        <v>0.09</v>
      </c>
      <c r="G2514" s="741" t="s">
        <v>1243</v>
      </c>
      <c r="H2514" s="741"/>
    </row>
    <row r="2515" spans="2:8">
      <c r="B2515" s="2" t="s">
        <v>1288</v>
      </c>
      <c r="C2515" s="2" t="s">
        <v>2353</v>
      </c>
      <c r="D2515" s="2">
        <v>2018</v>
      </c>
      <c r="E2515" s="715">
        <v>480</v>
      </c>
      <c r="F2515" s="716">
        <v>0.08</v>
      </c>
      <c r="G2515" s="741" t="s">
        <v>1243</v>
      </c>
      <c r="H2515" s="741"/>
    </row>
    <row r="2516" spans="2:8">
      <c r="B2516" s="2" t="s">
        <v>1288</v>
      </c>
      <c r="C2516" s="2" t="s">
        <v>2354</v>
      </c>
      <c r="D2516" s="2">
        <v>2018</v>
      </c>
      <c r="E2516" s="715">
        <v>548</v>
      </c>
      <c r="F2516" s="716">
        <v>0.09</v>
      </c>
      <c r="G2516" s="741" t="s">
        <v>1243</v>
      </c>
      <c r="H2516" s="741"/>
    </row>
    <row r="2517" spans="2:8">
      <c r="B2517" s="2" t="s">
        <v>1288</v>
      </c>
      <c r="C2517" s="2" t="s">
        <v>2354</v>
      </c>
      <c r="D2517" s="2">
        <v>2018</v>
      </c>
      <c r="E2517" s="715">
        <v>480</v>
      </c>
      <c r="F2517" s="716">
        <v>0.08</v>
      </c>
      <c r="G2517" s="741" t="s">
        <v>1243</v>
      </c>
      <c r="H2517" s="741"/>
    </row>
    <row r="2518" spans="2:8">
      <c r="B2518" s="2" t="s">
        <v>1288</v>
      </c>
      <c r="C2518" s="2" t="s">
        <v>2354</v>
      </c>
      <c r="D2518" s="2">
        <v>2018</v>
      </c>
      <c r="E2518" s="715">
        <v>486</v>
      </c>
      <c r="F2518" s="716">
        <v>0.08</v>
      </c>
      <c r="G2518" s="741" t="s">
        <v>1243</v>
      </c>
      <c r="H2518" s="741"/>
    </row>
    <row r="2519" spans="2:8">
      <c r="B2519" s="2" t="s">
        <v>1288</v>
      </c>
      <c r="C2519" s="2" t="s">
        <v>2354</v>
      </c>
      <c r="D2519" s="2">
        <v>2018</v>
      </c>
      <c r="E2519" s="715">
        <v>4028</v>
      </c>
      <c r="F2519" s="716">
        <v>0.48</v>
      </c>
      <c r="G2519" s="741" t="s">
        <v>1243</v>
      </c>
      <c r="H2519" s="741"/>
    </row>
    <row r="2520" spans="2:8">
      <c r="B2520" s="2" t="s">
        <v>1288</v>
      </c>
      <c r="C2520" s="2" t="s">
        <v>2355</v>
      </c>
      <c r="D2520" s="2">
        <v>2018</v>
      </c>
      <c r="E2520" s="715">
        <v>2014</v>
      </c>
      <c r="F2520" s="716">
        <v>0.24</v>
      </c>
      <c r="G2520" s="741" t="s">
        <v>1243</v>
      </c>
      <c r="H2520" s="741"/>
    </row>
    <row r="2521" spans="2:8">
      <c r="B2521" s="2" t="s">
        <v>1288</v>
      </c>
      <c r="C2521" s="2" t="s">
        <v>2355</v>
      </c>
      <c r="D2521" s="2">
        <v>2018</v>
      </c>
      <c r="E2521" s="715">
        <v>2014</v>
      </c>
      <c r="F2521" s="716">
        <v>0.24</v>
      </c>
      <c r="G2521" s="741" t="s">
        <v>1243</v>
      </c>
      <c r="H2521" s="741"/>
    </row>
    <row r="2522" spans="2:8">
      <c r="B2522" s="2" t="s">
        <v>1288</v>
      </c>
      <c r="C2522" s="2" t="s">
        <v>2355</v>
      </c>
      <c r="D2522" s="2">
        <v>2018</v>
      </c>
      <c r="E2522" s="715">
        <v>480</v>
      </c>
      <c r="F2522" s="716">
        <v>0.08</v>
      </c>
      <c r="G2522" s="741" t="s">
        <v>1243</v>
      </c>
      <c r="H2522" s="741"/>
    </row>
    <row r="2523" spans="2:8">
      <c r="B2523" s="2" t="s">
        <v>1288</v>
      </c>
      <c r="C2523" s="2" t="s">
        <v>2355</v>
      </c>
      <c r="D2523" s="2">
        <v>2018</v>
      </c>
      <c r="E2523" s="715">
        <v>760</v>
      </c>
      <c r="F2523" s="716">
        <v>0.2</v>
      </c>
      <c r="G2523" s="741" t="s">
        <v>1243</v>
      </c>
      <c r="H2523" s="741"/>
    </row>
    <row r="2524" spans="2:8">
      <c r="B2524" s="2" t="s">
        <v>1288</v>
      </c>
      <c r="C2524" s="2" t="s">
        <v>2356</v>
      </c>
      <c r="D2524" s="2">
        <v>2018</v>
      </c>
      <c r="E2524" s="715">
        <v>133</v>
      </c>
      <c r="F2524" s="716">
        <v>0.05</v>
      </c>
      <c r="G2524" s="741" t="s">
        <v>1243</v>
      </c>
      <c r="H2524" s="741"/>
    </row>
    <row r="2525" spans="2:8">
      <c r="B2525" s="2" t="s">
        <v>1288</v>
      </c>
      <c r="C2525" s="2" t="s">
        <v>2356</v>
      </c>
      <c r="D2525" s="2">
        <v>2018</v>
      </c>
      <c r="E2525" s="715">
        <v>480</v>
      </c>
      <c r="F2525" s="716">
        <v>0.08</v>
      </c>
      <c r="G2525" s="741" t="s">
        <v>1243</v>
      </c>
      <c r="H2525" s="741"/>
    </row>
    <row r="2526" spans="2:8">
      <c r="B2526" s="2" t="s">
        <v>1288</v>
      </c>
      <c r="C2526" s="2" t="s">
        <v>2356</v>
      </c>
      <c r="D2526" s="2">
        <v>2018</v>
      </c>
      <c r="E2526" s="715">
        <v>1007</v>
      </c>
      <c r="F2526" s="716">
        <v>0.12</v>
      </c>
      <c r="G2526" s="741" t="s">
        <v>1243</v>
      </c>
      <c r="H2526" s="741"/>
    </row>
    <row r="2527" spans="2:8">
      <c r="B2527" s="2" t="s">
        <v>1288</v>
      </c>
      <c r="C2527" s="2" t="s">
        <v>2356</v>
      </c>
      <c r="D2527" s="2">
        <v>2018</v>
      </c>
      <c r="E2527" s="715">
        <v>1215</v>
      </c>
      <c r="F2527" s="716">
        <v>0.2</v>
      </c>
      <c r="G2527" s="741" t="s">
        <v>1243</v>
      </c>
      <c r="H2527" s="741"/>
    </row>
    <row r="2528" spans="2:8">
      <c r="B2528" s="2" t="s">
        <v>1288</v>
      </c>
      <c r="C2528" s="2" t="s">
        <v>2357</v>
      </c>
      <c r="D2528" s="2">
        <v>2018</v>
      </c>
      <c r="E2528" s="715">
        <v>570</v>
      </c>
      <c r="F2528" s="716">
        <v>0.15</v>
      </c>
      <c r="G2528" s="741" t="s">
        <v>1243</v>
      </c>
      <c r="H2528" s="741"/>
    </row>
    <row r="2529" spans="2:8">
      <c r="B2529" s="2" t="s">
        <v>1288</v>
      </c>
      <c r="C2529" s="2" t="s">
        <v>2357</v>
      </c>
      <c r="D2529" s="2">
        <v>2018</v>
      </c>
      <c r="E2529" s="715">
        <v>1215</v>
      </c>
      <c r="F2529" s="716">
        <v>0.2</v>
      </c>
      <c r="G2529" s="741" t="s">
        <v>1243</v>
      </c>
      <c r="H2529" s="741"/>
    </row>
    <row r="2530" spans="2:8">
      <c r="B2530" s="2" t="s">
        <v>1288</v>
      </c>
      <c r="C2530" s="2" t="s">
        <v>2357</v>
      </c>
      <c r="D2530" s="2">
        <v>2018</v>
      </c>
      <c r="E2530" s="715">
        <v>2014</v>
      </c>
      <c r="F2530" s="716">
        <v>0.24</v>
      </c>
      <c r="G2530" s="741" t="s">
        <v>1243</v>
      </c>
      <c r="H2530" s="741"/>
    </row>
    <row r="2531" spans="2:8">
      <c r="B2531" s="2" t="s">
        <v>1288</v>
      </c>
      <c r="C2531" s="2" t="s">
        <v>2358</v>
      </c>
      <c r="D2531" s="2">
        <v>2018</v>
      </c>
      <c r="E2531" s="715">
        <v>972</v>
      </c>
      <c r="F2531" s="716">
        <v>0.16</v>
      </c>
      <c r="G2531" s="741" t="s">
        <v>1243</v>
      </c>
      <c r="H2531" s="741"/>
    </row>
    <row r="2532" spans="2:8">
      <c r="B2532" s="2" t="s">
        <v>1288</v>
      </c>
      <c r="C2532" s="2" t="s">
        <v>2358</v>
      </c>
      <c r="D2532" s="2">
        <v>2018</v>
      </c>
      <c r="E2532" s="715">
        <v>480</v>
      </c>
      <c r="F2532" s="716">
        <v>0.08</v>
      </c>
      <c r="G2532" s="741" t="s">
        <v>1243</v>
      </c>
      <c r="H2532" s="741"/>
    </row>
    <row r="2533" spans="2:8">
      <c r="B2533" s="2" t="s">
        <v>1288</v>
      </c>
      <c r="C2533" s="2" t="s">
        <v>2359</v>
      </c>
      <c r="D2533" s="2">
        <v>2018</v>
      </c>
      <c r="E2533" s="715">
        <v>729</v>
      </c>
      <c r="F2533" s="716">
        <v>0.12</v>
      </c>
      <c r="G2533" s="741" t="s">
        <v>1243</v>
      </c>
      <c r="H2533" s="741"/>
    </row>
    <row r="2534" spans="2:8">
      <c r="B2534" s="2" t="s">
        <v>1288</v>
      </c>
      <c r="C2534" s="2" t="s">
        <v>2359</v>
      </c>
      <c r="D2534" s="2">
        <v>2018</v>
      </c>
      <c r="E2534" s="715">
        <v>480</v>
      </c>
      <c r="F2534" s="716">
        <v>0.08</v>
      </c>
      <c r="G2534" s="741" t="s">
        <v>1243</v>
      </c>
      <c r="H2534" s="741"/>
    </row>
    <row r="2535" spans="2:8">
      <c r="B2535" s="2" t="s">
        <v>1288</v>
      </c>
      <c r="C2535" s="2" t="s">
        <v>2359</v>
      </c>
      <c r="D2535" s="2">
        <v>2018</v>
      </c>
      <c r="E2535" s="715">
        <v>133</v>
      </c>
      <c r="F2535" s="716">
        <v>0.05</v>
      </c>
      <c r="G2535" s="741" t="s">
        <v>1243</v>
      </c>
      <c r="H2535" s="741"/>
    </row>
    <row r="2536" spans="2:8">
      <c r="B2536" s="2" t="s">
        <v>1288</v>
      </c>
      <c r="C2536" s="2" t="s">
        <v>2360</v>
      </c>
      <c r="D2536" s="2">
        <v>2018</v>
      </c>
      <c r="E2536" s="715">
        <v>548</v>
      </c>
      <c r="F2536" s="716">
        <v>0.09</v>
      </c>
      <c r="G2536" s="741" t="s">
        <v>1243</v>
      </c>
      <c r="H2536" s="741"/>
    </row>
    <row r="2537" spans="2:8">
      <c r="B2537" s="2" t="s">
        <v>1288</v>
      </c>
      <c r="C2537" s="2" t="s">
        <v>2360</v>
      </c>
      <c r="D2537" s="2">
        <v>2018</v>
      </c>
      <c r="E2537" s="715">
        <v>6042</v>
      </c>
      <c r="F2537" s="716">
        <v>0.72</v>
      </c>
      <c r="G2537" s="741" t="s">
        <v>1243</v>
      </c>
      <c r="H2537" s="741"/>
    </row>
    <row r="2538" spans="2:8">
      <c r="B2538" s="2" t="s">
        <v>1288</v>
      </c>
      <c r="C2538" s="2" t="s">
        <v>2360</v>
      </c>
      <c r="D2538" s="2">
        <v>2018</v>
      </c>
      <c r="E2538" s="715">
        <v>486</v>
      </c>
      <c r="F2538" s="716">
        <v>0.08</v>
      </c>
      <c r="G2538" s="741" t="s">
        <v>1243</v>
      </c>
      <c r="H2538" s="741"/>
    </row>
    <row r="2539" spans="2:8">
      <c r="B2539" s="2" t="s">
        <v>1288</v>
      </c>
      <c r="C2539" s="2" t="s">
        <v>2360</v>
      </c>
      <c r="D2539" s="2">
        <v>2018</v>
      </c>
      <c r="E2539" s="715">
        <v>133</v>
      </c>
      <c r="F2539" s="716">
        <v>0.05</v>
      </c>
      <c r="G2539" s="741" t="s">
        <v>1243</v>
      </c>
      <c r="H2539" s="741"/>
    </row>
    <row r="2540" spans="2:8">
      <c r="B2540" s="2" t="s">
        <v>1288</v>
      </c>
      <c r="C2540" s="2" t="s">
        <v>2360</v>
      </c>
      <c r="D2540" s="2">
        <v>2018</v>
      </c>
      <c r="E2540" s="715">
        <v>480</v>
      </c>
      <c r="F2540" s="716">
        <v>0.08</v>
      </c>
      <c r="G2540" s="741" t="s">
        <v>1243</v>
      </c>
      <c r="H2540" s="741"/>
    </row>
    <row r="2541" spans="2:8">
      <c r="B2541" s="2" t="s">
        <v>1288</v>
      </c>
      <c r="C2541" s="2" t="s">
        <v>2360</v>
      </c>
      <c r="D2541" s="2">
        <v>2018</v>
      </c>
      <c r="E2541" s="715">
        <v>1007</v>
      </c>
      <c r="F2541" s="716">
        <v>0.12</v>
      </c>
      <c r="G2541" s="741" t="s">
        <v>1243</v>
      </c>
      <c r="H2541" s="741"/>
    </row>
    <row r="2542" spans="2:8">
      <c r="B2542" s="2" t="s">
        <v>1288</v>
      </c>
      <c r="C2542" s="2" t="s">
        <v>2360</v>
      </c>
      <c r="D2542" s="2">
        <v>2018</v>
      </c>
      <c r="E2542" s="715">
        <v>760</v>
      </c>
      <c r="F2542" s="716">
        <v>0.2</v>
      </c>
      <c r="G2542" s="741" t="s">
        <v>1243</v>
      </c>
      <c r="H2542" s="741"/>
    </row>
    <row r="2543" spans="2:8">
      <c r="B2543" s="2" t="s">
        <v>1288</v>
      </c>
      <c r="C2543" s="2" t="s">
        <v>2361</v>
      </c>
      <c r="D2543" s="2">
        <v>2018</v>
      </c>
      <c r="E2543" s="715">
        <v>133</v>
      </c>
      <c r="F2543" s="716">
        <v>0.05</v>
      </c>
      <c r="G2543" s="741" t="s">
        <v>1243</v>
      </c>
      <c r="H2543" s="741"/>
    </row>
    <row r="2544" spans="2:8">
      <c r="B2544" s="2" t="s">
        <v>1288</v>
      </c>
      <c r="C2544" s="2" t="s">
        <v>2361</v>
      </c>
      <c r="D2544" s="2">
        <v>2018</v>
      </c>
      <c r="E2544" s="715">
        <v>190</v>
      </c>
      <c r="F2544" s="716">
        <v>0.05</v>
      </c>
      <c r="G2544" s="741" t="s">
        <v>1243</v>
      </c>
      <c r="H2544" s="741"/>
    </row>
    <row r="2545" spans="2:8">
      <c r="B2545" s="2" t="s">
        <v>1288</v>
      </c>
      <c r="C2545" s="2" t="s">
        <v>2361</v>
      </c>
      <c r="D2545" s="2">
        <v>2018</v>
      </c>
      <c r="E2545" s="715">
        <v>1007</v>
      </c>
      <c r="F2545" s="716">
        <v>0.12</v>
      </c>
      <c r="G2545" s="741" t="s">
        <v>1243</v>
      </c>
      <c r="H2545" s="741"/>
    </row>
    <row r="2546" spans="2:8">
      <c r="B2546" s="2" t="s">
        <v>1288</v>
      </c>
      <c r="C2546" s="2" t="s">
        <v>2361</v>
      </c>
      <c r="D2546" s="2">
        <v>2018</v>
      </c>
      <c r="E2546" s="715">
        <v>486</v>
      </c>
      <c r="F2546" s="716">
        <v>0.08</v>
      </c>
      <c r="G2546" s="741" t="s">
        <v>1243</v>
      </c>
      <c r="H2546" s="741"/>
    </row>
    <row r="2547" spans="2:8">
      <c r="B2547" s="2" t="s">
        <v>1288</v>
      </c>
      <c r="C2547" s="2" t="s">
        <v>2361</v>
      </c>
      <c r="D2547" s="2">
        <v>2018</v>
      </c>
      <c r="E2547" s="715">
        <v>3021</v>
      </c>
      <c r="F2547" s="716">
        <v>0.36</v>
      </c>
      <c r="G2547" s="741" t="s">
        <v>1243</v>
      </c>
      <c r="H2547" s="741"/>
    </row>
    <row r="2548" spans="2:8">
      <c r="B2548" s="2" t="s">
        <v>1288</v>
      </c>
      <c r="C2548" s="2" t="s">
        <v>2361</v>
      </c>
      <c r="D2548" s="2">
        <v>2018</v>
      </c>
      <c r="E2548" s="715">
        <v>190</v>
      </c>
      <c r="F2548" s="716">
        <v>0.05</v>
      </c>
      <c r="G2548" s="741" t="s">
        <v>1243</v>
      </c>
      <c r="H2548" s="741"/>
    </row>
    <row r="2549" spans="2:8">
      <c r="B2549" s="2" t="s">
        <v>1288</v>
      </c>
      <c r="C2549" s="2" t="s">
        <v>2362</v>
      </c>
      <c r="D2549" s="2">
        <v>2018</v>
      </c>
      <c r="E2549" s="715">
        <v>2090</v>
      </c>
      <c r="F2549" s="716">
        <v>0.55000000000000004</v>
      </c>
      <c r="G2549" s="741" t="s">
        <v>1243</v>
      </c>
      <c r="H2549" s="741"/>
    </row>
    <row r="2550" spans="2:8">
      <c r="B2550" s="2" t="s">
        <v>1288</v>
      </c>
      <c r="C2550" s="2" t="s">
        <v>2362</v>
      </c>
      <c r="D2550" s="2">
        <v>2018</v>
      </c>
      <c r="E2550" s="715">
        <v>480</v>
      </c>
      <c r="F2550" s="716">
        <v>0.08</v>
      </c>
      <c r="G2550" s="741" t="s">
        <v>1243</v>
      </c>
      <c r="H2550" s="741"/>
    </row>
    <row r="2551" spans="2:8">
      <c r="B2551" s="2" t="s">
        <v>1288</v>
      </c>
      <c r="C2551" s="2" t="s">
        <v>2362</v>
      </c>
      <c r="D2551" s="2">
        <v>2018</v>
      </c>
      <c r="E2551" s="715">
        <v>1380</v>
      </c>
      <c r="F2551" s="716">
        <v>0</v>
      </c>
      <c r="G2551" s="741" t="s">
        <v>1243</v>
      </c>
      <c r="H2551" s="741"/>
    </row>
    <row r="2552" spans="2:8">
      <c r="B2552" s="2" t="s">
        <v>1288</v>
      </c>
      <c r="C2552" s="2" t="s">
        <v>2362</v>
      </c>
      <c r="D2552" s="2">
        <v>2018</v>
      </c>
      <c r="E2552" s="715">
        <v>3021</v>
      </c>
      <c r="F2552" s="716">
        <v>0.36</v>
      </c>
      <c r="G2552" s="741" t="s">
        <v>1243</v>
      </c>
      <c r="H2552" s="741"/>
    </row>
    <row r="2553" spans="2:8">
      <c r="B2553" s="2" t="s">
        <v>1288</v>
      </c>
      <c r="C2553" s="2" t="s">
        <v>2362</v>
      </c>
      <c r="D2553" s="2">
        <v>2018</v>
      </c>
      <c r="E2553" s="715">
        <v>1007</v>
      </c>
      <c r="F2553" s="716">
        <v>0.12</v>
      </c>
      <c r="G2553" s="741" t="s">
        <v>1243</v>
      </c>
      <c r="H2553" s="741"/>
    </row>
    <row r="2554" spans="2:8">
      <c r="B2554" s="2" t="s">
        <v>1288</v>
      </c>
      <c r="C2554" s="2" t="s">
        <v>2363</v>
      </c>
      <c r="D2554" s="2">
        <v>2018</v>
      </c>
      <c r="E2554" s="715">
        <v>3021</v>
      </c>
      <c r="F2554" s="716">
        <v>0.36</v>
      </c>
      <c r="G2554" s="741" t="s">
        <v>1243</v>
      </c>
      <c r="H2554" s="741"/>
    </row>
    <row r="2555" spans="2:8">
      <c r="B2555" s="2" t="s">
        <v>1288</v>
      </c>
      <c r="C2555" s="2" t="s">
        <v>2363</v>
      </c>
      <c r="D2555" s="2">
        <v>2018</v>
      </c>
      <c r="E2555" s="715">
        <v>548</v>
      </c>
      <c r="F2555" s="716">
        <v>0.09</v>
      </c>
      <c r="G2555" s="741" t="s">
        <v>1243</v>
      </c>
      <c r="H2555" s="741"/>
    </row>
    <row r="2556" spans="2:8">
      <c r="B2556" s="2" t="s">
        <v>1288</v>
      </c>
      <c r="C2556" s="2" t="s">
        <v>2363</v>
      </c>
      <c r="D2556" s="2">
        <v>2018</v>
      </c>
      <c r="E2556" s="715">
        <v>480</v>
      </c>
      <c r="F2556" s="716">
        <v>0.08</v>
      </c>
      <c r="G2556" s="741" t="s">
        <v>1243</v>
      </c>
      <c r="H2556" s="741"/>
    </row>
    <row r="2557" spans="2:8">
      <c r="B2557" s="2" t="s">
        <v>1288</v>
      </c>
      <c r="C2557" s="2" t="s">
        <v>2363</v>
      </c>
      <c r="D2557" s="2">
        <v>2018</v>
      </c>
      <c r="E2557" s="715">
        <v>729</v>
      </c>
      <c r="F2557" s="716">
        <v>0.12</v>
      </c>
      <c r="G2557" s="741" t="s">
        <v>1243</v>
      </c>
      <c r="H2557" s="741"/>
    </row>
    <row r="2558" spans="2:8">
      <c r="B2558" s="2" t="s">
        <v>1288</v>
      </c>
      <c r="C2558" s="2" t="s">
        <v>2363</v>
      </c>
      <c r="D2558" s="2">
        <v>2018</v>
      </c>
      <c r="E2558" s="715">
        <v>289</v>
      </c>
      <c r="F2558" s="716">
        <v>0.05</v>
      </c>
      <c r="G2558" s="741" t="s">
        <v>1243</v>
      </c>
      <c r="H2558" s="741"/>
    </row>
    <row r="2559" spans="2:8">
      <c r="B2559" s="2" t="s">
        <v>1288</v>
      </c>
      <c r="C2559" s="2" t="s">
        <v>2364</v>
      </c>
      <c r="D2559" s="2">
        <v>2018</v>
      </c>
      <c r="E2559" s="715">
        <v>380</v>
      </c>
      <c r="F2559" s="716">
        <v>0.1</v>
      </c>
      <c r="G2559" s="741" t="s">
        <v>1243</v>
      </c>
      <c r="H2559" s="741"/>
    </row>
    <row r="2560" spans="2:8">
      <c r="B2560" s="2" t="s">
        <v>1288</v>
      </c>
      <c r="C2560" s="2" t="s">
        <v>2364</v>
      </c>
      <c r="D2560" s="2">
        <v>2018</v>
      </c>
      <c r="E2560" s="715">
        <v>4028</v>
      </c>
      <c r="F2560" s="716">
        <v>0.48</v>
      </c>
      <c r="G2560" s="741" t="s">
        <v>1243</v>
      </c>
      <c r="H2560" s="741"/>
    </row>
    <row r="2561" spans="2:8">
      <c r="B2561" s="2" t="s">
        <v>1288</v>
      </c>
      <c r="C2561" s="2" t="s">
        <v>2364</v>
      </c>
      <c r="D2561" s="2">
        <v>2018</v>
      </c>
      <c r="E2561" s="715">
        <v>729</v>
      </c>
      <c r="F2561" s="716">
        <v>0.12</v>
      </c>
      <c r="G2561" s="741" t="s">
        <v>1243</v>
      </c>
      <c r="H2561" s="741"/>
    </row>
    <row r="2562" spans="2:8">
      <c r="B2562" s="2" t="s">
        <v>1288</v>
      </c>
      <c r="C2562" s="2" t="s">
        <v>2364</v>
      </c>
      <c r="D2562" s="2">
        <v>2018</v>
      </c>
      <c r="E2562" s="715">
        <v>1900</v>
      </c>
      <c r="F2562" s="716">
        <v>0.5</v>
      </c>
      <c r="G2562" s="741" t="s">
        <v>1243</v>
      </c>
      <c r="H2562" s="741"/>
    </row>
    <row r="2563" spans="2:8">
      <c r="B2563" s="2" t="s">
        <v>1288</v>
      </c>
      <c r="C2563" s="2" t="s">
        <v>2364</v>
      </c>
      <c r="D2563" s="2">
        <v>2018</v>
      </c>
      <c r="E2563" s="715">
        <v>480</v>
      </c>
      <c r="F2563" s="716">
        <v>0.08</v>
      </c>
      <c r="G2563" s="741" t="s">
        <v>1243</v>
      </c>
      <c r="H2563" s="741"/>
    </row>
    <row r="2564" spans="2:8">
      <c r="B2564" s="2" t="s">
        <v>1288</v>
      </c>
      <c r="C2564" s="2" t="s">
        <v>2364</v>
      </c>
      <c r="D2564" s="2">
        <v>2018</v>
      </c>
      <c r="E2564" s="715">
        <v>133</v>
      </c>
      <c r="F2564" s="716">
        <v>0.05</v>
      </c>
      <c r="G2564" s="741" t="s">
        <v>1243</v>
      </c>
      <c r="H2564" s="741"/>
    </row>
    <row r="2565" spans="2:8">
      <c r="B2565" s="2" t="s">
        <v>1288</v>
      </c>
      <c r="C2565" s="2" t="s">
        <v>2365</v>
      </c>
      <c r="D2565" s="2">
        <v>2018</v>
      </c>
      <c r="E2565" s="715">
        <v>243</v>
      </c>
      <c r="F2565" s="716">
        <v>0.04</v>
      </c>
      <c r="G2565" s="741" t="s">
        <v>1243</v>
      </c>
      <c r="H2565" s="741"/>
    </row>
    <row r="2566" spans="2:8">
      <c r="B2566" s="2" t="s">
        <v>1288</v>
      </c>
      <c r="C2566" s="2" t="s">
        <v>2365</v>
      </c>
      <c r="D2566" s="2">
        <v>2018</v>
      </c>
      <c r="E2566" s="715">
        <v>480</v>
      </c>
      <c r="F2566" s="716">
        <v>0.08</v>
      </c>
      <c r="G2566" s="741" t="s">
        <v>1243</v>
      </c>
      <c r="H2566" s="741"/>
    </row>
    <row r="2567" spans="2:8">
      <c r="B2567" s="2" t="s">
        <v>1288</v>
      </c>
      <c r="C2567" s="2" t="s">
        <v>2365</v>
      </c>
      <c r="D2567" s="2">
        <v>2018</v>
      </c>
      <c r="E2567" s="715">
        <v>1007</v>
      </c>
      <c r="F2567" s="716">
        <v>0.12</v>
      </c>
      <c r="G2567" s="741" t="s">
        <v>1243</v>
      </c>
      <c r="H2567" s="741"/>
    </row>
    <row r="2568" spans="2:8">
      <c r="B2568" s="2" t="s">
        <v>1288</v>
      </c>
      <c r="C2568" s="2" t="s">
        <v>2365</v>
      </c>
      <c r="D2568" s="2">
        <v>2018</v>
      </c>
      <c r="E2568" s="715">
        <v>133</v>
      </c>
      <c r="F2568" s="716">
        <v>0.05</v>
      </c>
      <c r="G2568" s="741" t="s">
        <v>1243</v>
      </c>
      <c r="H2568" s="741"/>
    </row>
    <row r="2569" spans="2:8">
      <c r="B2569" s="2" t="s">
        <v>1288</v>
      </c>
      <c r="C2569" s="2" t="s">
        <v>2365</v>
      </c>
      <c r="D2569" s="2">
        <v>2018</v>
      </c>
      <c r="E2569" s="715">
        <v>1007</v>
      </c>
      <c r="F2569" s="716">
        <v>0.12</v>
      </c>
      <c r="G2569" s="741" t="s">
        <v>1243</v>
      </c>
      <c r="H2569" s="741"/>
    </row>
    <row r="2570" spans="2:8">
      <c r="B2570" s="2" t="s">
        <v>1288</v>
      </c>
      <c r="C2570" s="2" t="s">
        <v>2365</v>
      </c>
      <c r="D2570" s="2">
        <v>2018</v>
      </c>
      <c r="E2570" s="715">
        <v>289</v>
      </c>
      <c r="F2570" s="716">
        <v>0.05</v>
      </c>
      <c r="G2570" s="741" t="s">
        <v>1243</v>
      </c>
      <c r="H2570" s="741"/>
    </row>
    <row r="2571" spans="2:8">
      <c r="B2571" s="2" t="s">
        <v>1288</v>
      </c>
      <c r="C2571" s="2" t="s">
        <v>2366</v>
      </c>
      <c r="D2571" s="2">
        <v>2018</v>
      </c>
      <c r="E2571" s="715">
        <v>729</v>
      </c>
      <c r="F2571" s="716">
        <v>0.12</v>
      </c>
      <c r="G2571" s="741" t="s">
        <v>1243</v>
      </c>
      <c r="H2571" s="741"/>
    </row>
    <row r="2572" spans="2:8">
      <c r="B2572" s="2" t="s">
        <v>1288</v>
      </c>
      <c r="C2572" s="2" t="s">
        <v>2366</v>
      </c>
      <c r="D2572" s="2">
        <v>2018</v>
      </c>
      <c r="E2572" s="715">
        <v>1096</v>
      </c>
      <c r="F2572" s="716">
        <v>0.18</v>
      </c>
      <c r="G2572" s="741" t="s">
        <v>1243</v>
      </c>
      <c r="H2572" s="741"/>
    </row>
    <row r="2573" spans="2:8">
      <c r="B2573" s="2" t="s">
        <v>1288</v>
      </c>
      <c r="C2573" s="2" t="s">
        <v>2366</v>
      </c>
      <c r="D2573" s="2">
        <v>2018</v>
      </c>
      <c r="E2573" s="715">
        <v>480</v>
      </c>
      <c r="F2573" s="716">
        <v>0.08</v>
      </c>
      <c r="G2573" s="741" t="s">
        <v>1243</v>
      </c>
      <c r="H2573" s="741"/>
    </row>
    <row r="2574" spans="2:8">
      <c r="B2574" s="2" t="s">
        <v>1288</v>
      </c>
      <c r="C2574" s="2" t="s">
        <v>2367</v>
      </c>
      <c r="D2574" s="2">
        <v>2018</v>
      </c>
      <c r="E2574" s="715">
        <v>1734</v>
      </c>
      <c r="F2574" s="716">
        <v>0.3</v>
      </c>
      <c r="G2574" s="741" t="s">
        <v>1243</v>
      </c>
      <c r="H2574" s="741"/>
    </row>
    <row r="2575" spans="2:8">
      <c r="B2575" s="2" t="s">
        <v>1288</v>
      </c>
      <c r="C2575" s="2" t="s">
        <v>2367</v>
      </c>
      <c r="D2575" s="2">
        <v>2018</v>
      </c>
      <c r="E2575" s="715">
        <v>3021</v>
      </c>
      <c r="F2575" s="716">
        <v>0.36</v>
      </c>
      <c r="G2575" s="741" t="s">
        <v>1243</v>
      </c>
      <c r="H2575" s="741"/>
    </row>
    <row r="2576" spans="2:8">
      <c r="B2576" s="2" t="s">
        <v>1288</v>
      </c>
      <c r="C2576" s="2" t="s">
        <v>2368</v>
      </c>
      <c r="D2576" s="2">
        <v>2018</v>
      </c>
      <c r="E2576" s="715">
        <v>960</v>
      </c>
      <c r="F2576" s="716">
        <v>0.16</v>
      </c>
      <c r="G2576" s="741" t="s">
        <v>1243</v>
      </c>
      <c r="H2576" s="741"/>
    </row>
    <row r="2577" spans="2:8">
      <c r="B2577" s="2" t="s">
        <v>1288</v>
      </c>
      <c r="C2577" s="2" t="s">
        <v>2368</v>
      </c>
      <c r="D2577" s="2">
        <v>2018</v>
      </c>
      <c r="E2577" s="715">
        <v>190</v>
      </c>
      <c r="F2577" s="716">
        <v>0.05</v>
      </c>
      <c r="G2577" s="741" t="s">
        <v>1243</v>
      </c>
      <c r="H2577" s="741"/>
    </row>
    <row r="2578" spans="2:8">
      <c r="B2578" s="2" t="s">
        <v>1288</v>
      </c>
      <c r="C2578" s="2" t="s">
        <v>2368</v>
      </c>
      <c r="D2578" s="2">
        <v>2018</v>
      </c>
      <c r="E2578" s="715">
        <v>4028</v>
      </c>
      <c r="F2578" s="716">
        <v>0.48</v>
      </c>
      <c r="G2578" s="741" t="s">
        <v>1243</v>
      </c>
      <c r="H2578" s="741"/>
    </row>
    <row r="2579" spans="2:8">
      <c r="B2579" s="2" t="s">
        <v>1288</v>
      </c>
      <c r="C2579" s="2" t="s">
        <v>2368</v>
      </c>
      <c r="D2579" s="2">
        <v>2018</v>
      </c>
      <c r="E2579" s="715">
        <v>1007</v>
      </c>
      <c r="F2579" s="716">
        <v>0.12</v>
      </c>
      <c r="G2579" s="741" t="s">
        <v>1243</v>
      </c>
      <c r="H2579" s="741"/>
    </row>
    <row r="2580" spans="2:8">
      <c r="B2580" s="2" t="s">
        <v>1288</v>
      </c>
      <c r="C2580" s="2" t="s">
        <v>2368</v>
      </c>
      <c r="D2580" s="2">
        <v>2018</v>
      </c>
      <c r="E2580" s="715">
        <v>798</v>
      </c>
      <c r="F2580" s="716">
        <v>0.3</v>
      </c>
      <c r="G2580" s="741" t="s">
        <v>1243</v>
      </c>
      <c r="H2580" s="741"/>
    </row>
    <row r="2581" spans="2:8">
      <c r="B2581" s="2" t="s">
        <v>1288</v>
      </c>
      <c r="C2581" s="2" t="s">
        <v>2369</v>
      </c>
      <c r="D2581" s="2">
        <v>2018</v>
      </c>
      <c r="E2581" s="715">
        <v>243</v>
      </c>
      <c r="F2581" s="716">
        <v>0.04</v>
      </c>
      <c r="G2581" s="741" t="s">
        <v>1243</v>
      </c>
      <c r="H2581" s="741"/>
    </row>
    <row r="2582" spans="2:8">
      <c r="B2582" s="2" t="s">
        <v>1288</v>
      </c>
      <c r="C2582" s="2" t="s">
        <v>2369</v>
      </c>
      <c r="D2582" s="2">
        <v>2018</v>
      </c>
      <c r="E2582" s="715">
        <v>3021</v>
      </c>
      <c r="F2582" s="716">
        <v>0.36</v>
      </c>
      <c r="G2582" s="741" t="s">
        <v>1243</v>
      </c>
      <c r="H2582" s="741"/>
    </row>
    <row r="2583" spans="2:8">
      <c r="B2583" s="2" t="s">
        <v>1288</v>
      </c>
      <c r="C2583" s="2" t="s">
        <v>2370</v>
      </c>
      <c r="D2583" s="2">
        <v>2018</v>
      </c>
      <c r="E2583" s="715">
        <v>548</v>
      </c>
      <c r="F2583" s="716">
        <v>0.09</v>
      </c>
      <c r="G2583" s="741" t="s">
        <v>1243</v>
      </c>
      <c r="H2583" s="741"/>
    </row>
    <row r="2584" spans="2:8">
      <c r="B2584" s="2" t="s">
        <v>1288</v>
      </c>
      <c r="C2584" s="2" t="s">
        <v>2370</v>
      </c>
      <c r="D2584" s="2">
        <v>2018</v>
      </c>
      <c r="E2584" s="715">
        <v>266</v>
      </c>
      <c r="F2584" s="716">
        <v>0.1</v>
      </c>
      <c r="G2584" s="741" t="s">
        <v>1243</v>
      </c>
      <c r="H2584" s="741"/>
    </row>
    <row r="2585" spans="2:8">
      <c r="B2585" s="2" t="s">
        <v>1288</v>
      </c>
      <c r="C2585" s="2" t="s">
        <v>2370</v>
      </c>
      <c r="D2585" s="2">
        <v>2018</v>
      </c>
      <c r="E2585" s="715">
        <v>1520</v>
      </c>
      <c r="F2585" s="716">
        <v>0.4</v>
      </c>
      <c r="G2585" s="741" t="s">
        <v>1243</v>
      </c>
      <c r="H2585" s="741"/>
    </row>
    <row r="2586" spans="2:8">
      <c r="B2586" s="2" t="s">
        <v>1288</v>
      </c>
      <c r="C2586" s="2" t="s">
        <v>2370</v>
      </c>
      <c r="D2586" s="2">
        <v>2018</v>
      </c>
      <c r="E2586" s="715">
        <v>960</v>
      </c>
      <c r="F2586" s="716">
        <v>0.16</v>
      </c>
      <c r="G2586" s="741" t="s">
        <v>1243</v>
      </c>
      <c r="H2586" s="741"/>
    </row>
    <row r="2587" spans="2:8">
      <c r="B2587" s="2" t="s">
        <v>1288</v>
      </c>
      <c r="C2587" s="2" t="s">
        <v>2370</v>
      </c>
      <c r="D2587" s="2">
        <v>2018</v>
      </c>
      <c r="E2587" s="715">
        <v>486</v>
      </c>
      <c r="F2587" s="716">
        <v>0.08</v>
      </c>
      <c r="G2587" s="741" t="s">
        <v>1243</v>
      </c>
      <c r="H2587" s="741"/>
    </row>
    <row r="2588" spans="2:8">
      <c r="B2588" s="2" t="s">
        <v>1288</v>
      </c>
      <c r="C2588" s="2" t="s">
        <v>2371</v>
      </c>
      <c r="D2588" s="2">
        <v>2018</v>
      </c>
      <c r="E2588" s="715">
        <v>133</v>
      </c>
      <c r="F2588" s="716">
        <v>0.05</v>
      </c>
      <c r="G2588" s="741" t="s">
        <v>1243</v>
      </c>
      <c r="H2588" s="741"/>
    </row>
    <row r="2589" spans="2:8">
      <c r="B2589" s="2" t="s">
        <v>1288</v>
      </c>
      <c r="C2589" s="2" t="s">
        <v>2371</v>
      </c>
      <c r="D2589" s="2">
        <v>2018</v>
      </c>
      <c r="E2589" s="715">
        <v>480</v>
      </c>
      <c r="F2589" s="716">
        <v>0.08</v>
      </c>
      <c r="G2589" s="741" t="s">
        <v>1243</v>
      </c>
      <c r="H2589" s="741"/>
    </row>
    <row r="2590" spans="2:8">
      <c r="B2590" s="2" t="s">
        <v>1288</v>
      </c>
      <c r="C2590" s="2" t="s">
        <v>2371</v>
      </c>
      <c r="D2590" s="2">
        <v>2018</v>
      </c>
      <c r="E2590" s="715">
        <v>486</v>
      </c>
      <c r="F2590" s="716">
        <v>0.08</v>
      </c>
      <c r="G2590" s="741" t="s">
        <v>1243</v>
      </c>
      <c r="H2590" s="741"/>
    </row>
    <row r="2591" spans="2:8">
      <c r="B2591" s="2" t="s">
        <v>1251</v>
      </c>
      <c r="C2591" s="2" t="s">
        <v>1963</v>
      </c>
      <c r="D2591" s="2">
        <v>2018</v>
      </c>
      <c r="E2591" s="715">
        <v>1461823</v>
      </c>
      <c r="F2591" s="716">
        <v>0</v>
      </c>
      <c r="G2591" s="741" t="s">
        <v>1246</v>
      </c>
      <c r="H2591" s="741"/>
    </row>
    <row r="2592" spans="2:8">
      <c r="B2592" s="2" t="s">
        <v>944</v>
      </c>
      <c r="C2592" s="2">
        <v>180561</v>
      </c>
      <c r="D2592" s="2">
        <v>2018</v>
      </c>
      <c r="E2592" s="715">
        <v>8187</v>
      </c>
      <c r="F2592" s="716">
        <v>2.23</v>
      </c>
      <c r="G2592" s="741" t="s">
        <v>1246</v>
      </c>
      <c r="H2592" s="741"/>
    </row>
    <row r="2593" spans="2:8">
      <c r="B2593" s="2" t="s">
        <v>944</v>
      </c>
      <c r="C2593" s="2">
        <v>187713</v>
      </c>
      <c r="D2593" s="2">
        <v>2018</v>
      </c>
      <c r="E2593" s="715">
        <v>1698.07</v>
      </c>
      <c r="F2593" s="716">
        <v>2.7212670000000001</v>
      </c>
      <c r="G2593" s="741" t="s">
        <v>1243</v>
      </c>
      <c r="H2593" s="741"/>
    </row>
    <row r="2594" spans="2:8">
      <c r="B2594" s="2" t="s">
        <v>944</v>
      </c>
      <c r="C2594" s="2">
        <v>187328</v>
      </c>
      <c r="D2594" s="2">
        <v>2018</v>
      </c>
      <c r="E2594" s="715">
        <v>11919</v>
      </c>
      <c r="F2594" s="716">
        <v>3</v>
      </c>
      <c r="G2594" s="741" t="s">
        <v>1246</v>
      </c>
      <c r="H2594" s="741"/>
    </row>
    <row r="2595" spans="2:8">
      <c r="B2595" s="2" t="s">
        <v>944</v>
      </c>
      <c r="C2595" s="2">
        <v>188270</v>
      </c>
      <c r="D2595" s="2">
        <v>2018</v>
      </c>
      <c r="E2595" s="715">
        <v>4349</v>
      </c>
      <c r="F2595" s="716">
        <v>0.91200000000000003</v>
      </c>
      <c r="G2595" s="741" t="s">
        <v>1243</v>
      </c>
      <c r="H2595" s="741"/>
    </row>
    <row r="2596" spans="2:8">
      <c r="B2596" s="2" t="s">
        <v>944</v>
      </c>
      <c r="C2596" s="2">
        <v>185050</v>
      </c>
      <c r="D2596" s="2">
        <v>2018</v>
      </c>
      <c r="E2596" s="715">
        <v>15834</v>
      </c>
      <c r="F2596" s="716">
        <v>0</v>
      </c>
      <c r="G2596" s="741" t="s">
        <v>1244</v>
      </c>
      <c r="H2596" s="741"/>
    </row>
    <row r="2597" spans="2:8">
      <c r="B2597" s="2" t="s">
        <v>944</v>
      </c>
      <c r="C2597" s="2">
        <v>185050</v>
      </c>
      <c r="D2597" s="2">
        <v>2018</v>
      </c>
      <c r="E2597" s="715">
        <v>116508</v>
      </c>
      <c r="F2597" s="716">
        <v>0</v>
      </c>
      <c r="G2597" s="741" t="s">
        <v>1244</v>
      </c>
      <c r="H2597" s="741"/>
    </row>
    <row r="2598" spans="2:8">
      <c r="B2598" s="2" t="s">
        <v>944</v>
      </c>
      <c r="C2598" s="2">
        <v>186664</v>
      </c>
      <c r="D2598" s="2">
        <v>2018</v>
      </c>
      <c r="E2598" s="715">
        <v>78965</v>
      </c>
      <c r="F2598" s="716">
        <v>9.8000000000000007</v>
      </c>
      <c r="G2598" s="741" t="s">
        <v>1244</v>
      </c>
      <c r="H2598" s="741"/>
    </row>
    <row r="2599" spans="2:8">
      <c r="B2599" s="2" t="s">
        <v>944</v>
      </c>
      <c r="C2599" s="2">
        <v>182968</v>
      </c>
      <c r="D2599" s="2">
        <v>2018</v>
      </c>
      <c r="E2599" s="715">
        <v>7165</v>
      </c>
      <c r="F2599" s="716">
        <v>2.6</v>
      </c>
      <c r="G2599" s="741" t="s">
        <v>1243</v>
      </c>
      <c r="H2599" s="741"/>
    </row>
    <row r="2600" spans="2:8">
      <c r="B2600" s="2" t="s">
        <v>944</v>
      </c>
      <c r="C2600" s="2">
        <v>188434</v>
      </c>
      <c r="D2600" s="2">
        <v>2018</v>
      </c>
      <c r="E2600" s="715">
        <v>3276</v>
      </c>
      <c r="F2600" s="716">
        <v>0</v>
      </c>
      <c r="G2600" s="741" t="s">
        <v>1243</v>
      </c>
      <c r="H2600" s="741"/>
    </row>
    <row r="2601" spans="2:8">
      <c r="B2601" s="2" t="s">
        <v>944</v>
      </c>
      <c r="C2601" s="2">
        <v>188433</v>
      </c>
      <c r="D2601" s="2">
        <v>2018</v>
      </c>
      <c r="E2601" s="715">
        <v>3276</v>
      </c>
      <c r="F2601" s="716">
        <v>0</v>
      </c>
      <c r="G2601" s="741" t="s">
        <v>1243</v>
      </c>
      <c r="H2601" s="741"/>
    </row>
    <row r="2602" spans="2:8">
      <c r="B2602" s="2" t="s">
        <v>944</v>
      </c>
      <c r="C2602" s="2">
        <v>188433</v>
      </c>
      <c r="D2602" s="2">
        <v>2018</v>
      </c>
      <c r="E2602" s="715">
        <v>8400</v>
      </c>
      <c r="F2602" s="716">
        <v>0</v>
      </c>
      <c r="G2602" s="741" t="s">
        <v>1243</v>
      </c>
      <c r="H2602" s="741"/>
    </row>
    <row r="2603" spans="2:8">
      <c r="B2603" s="2" t="s">
        <v>944</v>
      </c>
      <c r="C2603" s="2">
        <v>144752</v>
      </c>
      <c r="D2603" s="2">
        <v>2018</v>
      </c>
      <c r="E2603" s="715">
        <v>91284</v>
      </c>
      <c r="F2603" s="716">
        <v>0</v>
      </c>
      <c r="G2603" s="741" t="s">
        <v>1244</v>
      </c>
      <c r="H2603" s="741"/>
    </row>
    <row r="2604" spans="2:8">
      <c r="B2604" s="2" t="s">
        <v>944</v>
      </c>
      <c r="C2604" s="2">
        <v>182084</v>
      </c>
      <c r="D2604" s="2">
        <v>2018</v>
      </c>
      <c r="E2604" s="715">
        <v>22706</v>
      </c>
      <c r="F2604" s="716">
        <v>2.6</v>
      </c>
      <c r="G2604" s="741" t="s">
        <v>1246</v>
      </c>
      <c r="H2604" s="741"/>
    </row>
    <row r="2605" spans="2:8">
      <c r="B2605" s="2" t="s">
        <v>944</v>
      </c>
      <c r="C2605" s="2">
        <v>189386</v>
      </c>
      <c r="D2605" s="2">
        <v>2018</v>
      </c>
      <c r="E2605" s="715">
        <v>29877</v>
      </c>
      <c r="F2605" s="716">
        <v>8.3000000000000007</v>
      </c>
      <c r="G2605" s="741" t="s">
        <v>1246</v>
      </c>
      <c r="H2605" s="741"/>
    </row>
    <row r="2606" spans="2:8">
      <c r="B2606" s="2" t="s">
        <v>944</v>
      </c>
      <c r="C2606" s="2">
        <v>188442</v>
      </c>
      <c r="D2606" s="2">
        <v>2018</v>
      </c>
      <c r="E2606" s="715">
        <v>2350.6080000000002</v>
      </c>
      <c r="F2606" s="716">
        <v>0.624</v>
      </c>
      <c r="G2606" s="741" t="s">
        <v>1244</v>
      </c>
      <c r="H2606" s="741"/>
    </row>
    <row r="2607" spans="2:8">
      <c r="B2607" s="2" t="s">
        <v>944</v>
      </c>
      <c r="C2607" s="2">
        <v>188442</v>
      </c>
      <c r="D2607" s="2">
        <v>2018</v>
      </c>
      <c r="E2607" s="715">
        <v>8588</v>
      </c>
      <c r="F2607" s="716">
        <v>2.4</v>
      </c>
      <c r="G2607" s="741" t="s">
        <v>1244</v>
      </c>
      <c r="H2607" s="741"/>
    </row>
    <row r="2608" spans="2:8">
      <c r="B2608" s="2" t="s">
        <v>944</v>
      </c>
      <c r="C2608" s="2">
        <v>190835</v>
      </c>
      <c r="D2608" s="2">
        <v>2018</v>
      </c>
      <c r="E2608" s="715">
        <v>50855.58</v>
      </c>
      <c r="F2608" s="716">
        <v>0</v>
      </c>
      <c r="G2608" s="741" t="s">
        <v>1244</v>
      </c>
      <c r="H2608" s="741"/>
    </row>
    <row r="2609" spans="2:8">
      <c r="B2609" s="2" t="s">
        <v>944</v>
      </c>
      <c r="C2609" s="2">
        <v>190835</v>
      </c>
      <c r="D2609" s="2">
        <v>2018</v>
      </c>
      <c r="E2609" s="715">
        <v>320.60000000000002</v>
      </c>
      <c r="F2609" s="716">
        <v>8.2000000000000003E-2</v>
      </c>
      <c r="G2609" s="741" t="s">
        <v>1244</v>
      </c>
      <c r="H2609" s="741"/>
    </row>
    <row r="2610" spans="2:8">
      <c r="B2610" s="2" t="s">
        <v>944</v>
      </c>
      <c r="C2610" s="2">
        <v>190835</v>
      </c>
      <c r="D2610" s="2">
        <v>2018</v>
      </c>
      <c r="E2610" s="715">
        <v>1247.7303999999999</v>
      </c>
      <c r="F2610" s="716">
        <v>0.27160000000000001</v>
      </c>
      <c r="G2610" s="741" t="s">
        <v>1244</v>
      </c>
      <c r="H2610" s="741"/>
    </row>
    <row r="2611" spans="2:8">
      <c r="B2611" s="2" t="s">
        <v>944</v>
      </c>
      <c r="C2611" s="2">
        <v>190835</v>
      </c>
      <c r="D2611" s="2">
        <v>2018</v>
      </c>
      <c r="E2611" s="715">
        <v>122162</v>
      </c>
      <c r="F2611" s="716">
        <v>14.3</v>
      </c>
      <c r="G2611" s="741" t="s">
        <v>1244</v>
      </c>
      <c r="H2611" s="741"/>
    </row>
    <row r="2612" spans="2:8">
      <c r="B2612" s="2" t="s">
        <v>944</v>
      </c>
      <c r="C2612" s="2">
        <v>185583</v>
      </c>
      <c r="D2612" s="2">
        <v>2018</v>
      </c>
      <c r="E2612" s="715">
        <v>56669</v>
      </c>
      <c r="F2612" s="716">
        <v>0</v>
      </c>
      <c r="G2612" s="741" t="s">
        <v>1244</v>
      </c>
      <c r="H2612" s="741"/>
    </row>
    <row r="2613" spans="2:8">
      <c r="B2613" s="2" t="s">
        <v>944</v>
      </c>
      <c r="C2613" s="2">
        <v>185583</v>
      </c>
      <c r="D2613" s="2">
        <v>2018</v>
      </c>
      <c r="E2613" s="715">
        <v>228432</v>
      </c>
      <c r="F2613" s="716">
        <v>26.7</v>
      </c>
      <c r="G2613" s="741" t="s">
        <v>1244</v>
      </c>
      <c r="H2613" s="741"/>
    </row>
    <row r="2614" spans="2:8">
      <c r="B2614" s="2" t="s">
        <v>944</v>
      </c>
      <c r="C2614" s="2">
        <v>187797</v>
      </c>
      <c r="D2614" s="2">
        <v>2018</v>
      </c>
      <c r="E2614" s="715">
        <v>43485</v>
      </c>
      <c r="F2614" s="716">
        <v>5</v>
      </c>
      <c r="G2614" s="741" t="s">
        <v>1246</v>
      </c>
      <c r="H2614" s="741"/>
    </row>
    <row r="2615" spans="2:8">
      <c r="B2615" s="2" t="s">
        <v>944</v>
      </c>
      <c r="C2615" s="2">
        <v>187973</v>
      </c>
      <c r="D2615" s="2">
        <v>2018</v>
      </c>
      <c r="E2615" s="715">
        <v>78563</v>
      </c>
      <c r="F2615" s="716">
        <v>9</v>
      </c>
      <c r="G2615" s="741" t="s">
        <v>1246</v>
      </c>
      <c r="H2615" s="741"/>
    </row>
    <row r="2616" spans="2:8">
      <c r="B2616" s="2" t="s">
        <v>944</v>
      </c>
      <c r="C2616" s="2">
        <v>189367</v>
      </c>
      <c r="D2616" s="2">
        <v>2018</v>
      </c>
      <c r="E2616" s="715">
        <v>67728</v>
      </c>
      <c r="F2616" s="716">
        <v>7.7</v>
      </c>
      <c r="G2616" s="741" t="s">
        <v>1246</v>
      </c>
      <c r="H2616" s="741"/>
    </row>
    <row r="2617" spans="2:8">
      <c r="B2617" s="2" t="s">
        <v>944</v>
      </c>
      <c r="C2617" s="2">
        <v>190297</v>
      </c>
      <c r="D2617" s="2">
        <v>2018</v>
      </c>
      <c r="E2617" s="715">
        <v>83764</v>
      </c>
      <c r="F2617" s="716">
        <v>9.6</v>
      </c>
      <c r="G2617" s="741" t="s">
        <v>1246</v>
      </c>
      <c r="H2617" s="741"/>
    </row>
    <row r="2618" spans="2:8">
      <c r="B2618" s="2" t="s">
        <v>944</v>
      </c>
      <c r="C2618" s="2">
        <v>190977</v>
      </c>
      <c r="D2618" s="2">
        <v>2018</v>
      </c>
      <c r="E2618" s="715">
        <v>49153</v>
      </c>
      <c r="F2618" s="716">
        <v>5.6</v>
      </c>
      <c r="G2618" s="741" t="s">
        <v>1246</v>
      </c>
      <c r="H2618" s="741"/>
    </row>
    <row r="2619" spans="2:8">
      <c r="B2619" s="2" t="s">
        <v>944</v>
      </c>
      <c r="C2619" s="2">
        <v>191763</v>
      </c>
      <c r="D2619" s="2">
        <v>2018</v>
      </c>
      <c r="E2619" s="715">
        <v>47707</v>
      </c>
      <c r="F2619" s="716">
        <v>5.5</v>
      </c>
      <c r="G2619" s="741" t="s">
        <v>1246</v>
      </c>
      <c r="H2619" s="741"/>
    </row>
    <row r="2620" spans="2:8">
      <c r="B2620" s="2" t="s">
        <v>944</v>
      </c>
      <c r="C2620" s="2">
        <v>191771</v>
      </c>
      <c r="D2620" s="2">
        <v>2018</v>
      </c>
      <c r="E2620" s="715">
        <v>10957</v>
      </c>
      <c r="F2620" s="716">
        <v>2.1</v>
      </c>
      <c r="G2620" s="741" t="s">
        <v>1246</v>
      </c>
      <c r="H2620" s="741"/>
    </row>
    <row r="2621" spans="2:8">
      <c r="B2621" s="2" t="s">
        <v>944</v>
      </c>
      <c r="C2621" s="2">
        <v>191956</v>
      </c>
      <c r="D2621" s="2">
        <v>2018</v>
      </c>
      <c r="E2621" s="715">
        <v>80860</v>
      </c>
      <c r="F2621" s="716">
        <v>11.034000000000001</v>
      </c>
      <c r="G2621" s="741" t="s">
        <v>1246</v>
      </c>
      <c r="H2621" s="741"/>
    </row>
    <row r="2622" spans="2:8">
      <c r="B2622" s="2" t="s">
        <v>944</v>
      </c>
      <c r="C2622" s="2">
        <v>188374</v>
      </c>
      <c r="D2622" s="2">
        <v>2018</v>
      </c>
      <c r="E2622" s="715">
        <v>27451</v>
      </c>
      <c r="F2622" s="716">
        <v>0</v>
      </c>
      <c r="G2622" s="741" t="s">
        <v>1244</v>
      </c>
      <c r="H2622" s="741"/>
    </row>
    <row r="2623" spans="2:8">
      <c r="B2623" s="2" t="s">
        <v>944</v>
      </c>
      <c r="C2623" s="2">
        <v>185499</v>
      </c>
      <c r="D2623" s="2">
        <v>2018</v>
      </c>
      <c r="E2623" s="715">
        <v>31080</v>
      </c>
      <c r="F2623" s="716">
        <v>0</v>
      </c>
      <c r="G2623" s="741" t="s">
        <v>1244</v>
      </c>
      <c r="H2623" s="741"/>
    </row>
    <row r="2624" spans="2:8">
      <c r="B2624" s="2" t="s">
        <v>944</v>
      </c>
      <c r="C2624" s="2">
        <v>185499</v>
      </c>
      <c r="D2624" s="2">
        <v>2018</v>
      </c>
      <c r="E2624" s="715">
        <v>110376</v>
      </c>
      <c r="F2624" s="716">
        <v>0</v>
      </c>
      <c r="G2624" s="741" t="s">
        <v>1244</v>
      </c>
      <c r="H2624" s="741"/>
    </row>
    <row r="2625" spans="2:8">
      <c r="B2625" s="2" t="s">
        <v>944</v>
      </c>
      <c r="C2625" s="2">
        <v>190307</v>
      </c>
      <c r="D2625" s="2">
        <v>2018</v>
      </c>
      <c r="E2625" s="715">
        <v>286.66559999999998</v>
      </c>
      <c r="F2625" s="716">
        <v>6.2399999999999997E-2</v>
      </c>
      <c r="G2625" s="741" t="s">
        <v>1243</v>
      </c>
      <c r="H2625" s="741"/>
    </row>
    <row r="2626" spans="2:8">
      <c r="B2626" s="2" t="s">
        <v>944</v>
      </c>
      <c r="C2626" s="2">
        <v>190307</v>
      </c>
      <c r="D2626" s="2">
        <v>2018</v>
      </c>
      <c r="E2626" s="715">
        <v>955.55200000000002</v>
      </c>
      <c r="F2626" s="716">
        <v>0.20799999999999999</v>
      </c>
      <c r="G2626" s="741" t="s">
        <v>1243</v>
      </c>
      <c r="H2626" s="741"/>
    </row>
    <row r="2627" spans="2:8">
      <c r="B2627" s="2" t="s">
        <v>944</v>
      </c>
      <c r="C2627" s="2">
        <v>192739</v>
      </c>
      <c r="D2627" s="2">
        <v>2018</v>
      </c>
      <c r="E2627" s="715">
        <v>3296.6543999999999</v>
      </c>
      <c r="F2627" s="716">
        <v>0.71760000000000002</v>
      </c>
      <c r="G2627" s="741" t="s">
        <v>1243</v>
      </c>
      <c r="H2627" s="741"/>
    </row>
    <row r="2628" spans="2:8">
      <c r="B2628" s="2" t="s">
        <v>944</v>
      </c>
      <c r="C2628" s="2">
        <v>194175</v>
      </c>
      <c r="D2628" s="2">
        <v>2018</v>
      </c>
      <c r="E2628" s="715">
        <v>32.06</v>
      </c>
      <c r="F2628" s="716">
        <v>8.2000000000000007E-3</v>
      </c>
      <c r="G2628" s="741" t="s">
        <v>1243</v>
      </c>
      <c r="H2628" s="741"/>
    </row>
    <row r="2629" spans="2:8">
      <c r="B2629" s="2" t="s">
        <v>944</v>
      </c>
      <c r="C2629" s="2">
        <v>194175</v>
      </c>
      <c r="D2629" s="2">
        <v>2018</v>
      </c>
      <c r="E2629" s="715">
        <v>91.88</v>
      </c>
      <c r="F2629" s="716">
        <v>0.02</v>
      </c>
      <c r="G2629" s="741" t="s">
        <v>1243</v>
      </c>
      <c r="H2629" s="741"/>
    </row>
    <row r="2630" spans="2:8">
      <c r="B2630" s="2" t="s">
        <v>944</v>
      </c>
      <c r="C2630" s="2">
        <v>194175</v>
      </c>
      <c r="D2630" s="2">
        <v>2018</v>
      </c>
      <c r="E2630" s="715">
        <v>2848.28</v>
      </c>
      <c r="F2630" s="716">
        <v>0.62</v>
      </c>
      <c r="G2630" s="741" t="s">
        <v>1243</v>
      </c>
      <c r="H2630" s="741"/>
    </row>
    <row r="2631" spans="2:8">
      <c r="B2631" s="2" t="s">
        <v>944</v>
      </c>
      <c r="C2631" s="2">
        <v>177321</v>
      </c>
      <c r="D2631" s="2">
        <v>2018</v>
      </c>
      <c r="E2631" s="715">
        <v>32.617400000000004</v>
      </c>
      <c r="F2631" s="716">
        <v>7.1000000000000004E-3</v>
      </c>
      <c r="G2631" s="741" t="s">
        <v>1244</v>
      </c>
      <c r="H2631" s="741"/>
    </row>
    <row r="2632" spans="2:8">
      <c r="B2632" s="2" t="s">
        <v>944</v>
      </c>
      <c r="C2632" s="2">
        <v>177321</v>
      </c>
      <c r="D2632" s="2">
        <v>2018</v>
      </c>
      <c r="E2632" s="715">
        <v>882.048</v>
      </c>
      <c r="F2632" s="716">
        <v>0.192</v>
      </c>
      <c r="G2632" s="741" t="s">
        <v>1244</v>
      </c>
      <c r="H2632" s="741"/>
    </row>
    <row r="2633" spans="2:8">
      <c r="B2633" s="2" t="s">
        <v>944</v>
      </c>
      <c r="C2633" s="2">
        <v>177321</v>
      </c>
      <c r="D2633" s="2">
        <v>2018</v>
      </c>
      <c r="E2633" s="715">
        <v>12220.04</v>
      </c>
      <c r="F2633" s="716">
        <v>2.66</v>
      </c>
      <c r="G2633" s="741" t="s">
        <v>1244</v>
      </c>
      <c r="H2633" s="741"/>
    </row>
    <row r="2634" spans="2:8">
      <c r="B2634" s="2" t="s">
        <v>944</v>
      </c>
      <c r="C2634" s="2">
        <v>177321</v>
      </c>
      <c r="D2634" s="2">
        <v>2018</v>
      </c>
      <c r="E2634" s="715">
        <v>10155</v>
      </c>
      <c r="F2634" s="716">
        <v>1.2</v>
      </c>
      <c r="G2634" s="741" t="s">
        <v>1244</v>
      </c>
      <c r="H2634" s="741"/>
    </row>
    <row r="2635" spans="2:8">
      <c r="B2635" s="2" t="s">
        <v>944</v>
      </c>
      <c r="C2635" s="2">
        <v>177321</v>
      </c>
      <c r="D2635" s="2">
        <v>2018</v>
      </c>
      <c r="E2635" s="715">
        <v>62179</v>
      </c>
      <c r="F2635" s="716">
        <v>27.8</v>
      </c>
      <c r="G2635" s="741" t="s">
        <v>1244</v>
      </c>
      <c r="H2635" s="741"/>
    </row>
    <row r="2636" spans="2:8">
      <c r="B2636" s="2" t="s">
        <v>944</v>
      </c>
      <c r="C2636" s="2">
        <v>177367</v>
      </c>
      <c r="D2636" s="2">
        <v>2018</v>
      </c>
      <c r="E2636" s="715">
        <v>2239.056</v>
      </c>
      <c r="F2636" s="716">
        <v>0.25559999999999999</v>
      </c>
      <c r="G2636" s="741" t="s">
        <v>1244</v>
      </c>
      <c r="H2636" s="741"/>
    </row>
    <row r="2637" spans="2:8">
      <c r="B2637" s="2" t="s">
        <v>944</v>
      </c>
      <c r="C2637" s="2">
        <v>177367</v>
      </c>
      <c r="D2637" s="2">
        <v>2018</v>
      </c>
      <c r="E2637" s="715">
        <v>111348</v>
      </c>
      <c r="F2637" s="716">
        <v>12.7</v>
      </c>
      <c r="G2637" s="741" t="s">
        <v>1244</v>
      </c>
      <c r="H2637" s="741"/>
    </row>
    <row r="2638" spans="2:8">
      <c r="B2638" s="2" t="s">
        <v>944</v>
      </c>
      <c r="C2638" s="2">
        <v>189811</v>
      </c>
      <c r="D2638" s="2">
        <v>2018</v>
      </c>
      <c r="E2638" s="715">
        <v>0</v>
      </c>
      <c r="F2638" s="716">
        <v>0</v>
      </c>
      <c r="G2638" s="741" t="s">
        <v>1244</v>
      </c>
      <c r="H2638" s="741"/>
    </row>
    <row r="2639" spans="2:8">
      <c r="B2639" s="2" t="s">
        <v>944</v>
      </c>
      <c r="C2639" s="2">
        <v>189811</v>
      </c>
      <c r="D2639" s="2">
        <v>2018</v>
      </c>
      <c r="E2639" s="715">
        <v>224.42</v>
      </c>
      <c r="F2639" s="716">
        <v>5.74E-2</v>
      </c>
      <c r="G2639" s="741" t="s">
        <v>1244</v>
      </c>
      <c r="H2639" s="741"/>
    </row>
    <row r="2640" spans="2:8">
      <c r="B2640" s="2" t="s">
        <v>944</v>
      </c>
      <c r="C2640" s="2">
        <v>189811</v>
      </c>
      <c r="D2640" s="2">
        <v>2018</v>
      </c>
      <c r="E2640" s="715">
        <v>752.49720000000002</v>
      </c>
      <c r="F2640" s="716">
        <v>0.1638</v>
      </c>
      <c r="G2640" s="741" t="s">
        <v>1244</v>
      </c>
      <c r="H2640" s="741"/>
    </row>
    <row r="2641" spans="2:8">
      <c r="B2641" s="2" t="s">
        <v>944</v>
      </c>
      <c r="C2641" s="2">
        <v>189811</v>
      </c>
      <c r="D2641" s="2">
        <v>2018</v>
      </c>
      <c r="E2641" s="715">
        <v>1592.36</v>
      </c>
      <c r="F2641" s="716">
        <v>0.26240000000000002</v>
      </c>
      <c r="G2641" s="741" t="s">
        <v>1244</v>
      </c>
      <c r="H2641" s="741"/>
    </row>
    <row r="2642" spans="2:8">
      <c r="B2642" s="2" t="s">
        <v>944</v>
      </c>
      <c r="C2642" s="2">
        <v>189811</v>
      </c>
      <c r="D2642" s="2">
        <v>2018</v>
      </c>
      <c r="E2642" s="715">
        <v>2006.6592000000001</v>
      </c>
      <c r="F2642" s="716">
        <v>0.43680000000000002</v>
      </c>
      <c r="G2642" s="741" t="s">
        <v>1244</v>
      </c>
      <c r="H2642" s="741"/>
    </row>
    <row r="2643" spans="2:8">
      <c r="B2643" s="2" t="s">
        <v>944</v>
      </c>
      <c r="C2643" s="2">
        <v>188284</v>
      </c>
      <c r="D2643" s="2">
        <v>2018</v>
      </c>
      <c r="E2643" s="715">
        <v>31338</v>
      </c>
      <c r="F2643" s="716">
        <v>8.8000000000000007</v>
      </c>
      <c r="G2643" s="741" t="s">
        <v>1244</v>
      </c>
      <c r="H2643" s="741"/>
    </row>
    <row r="2644" spans="2:8">
      <c r="B2644" s="2" t="s">
        <v>944</v>
      </c>
      <c r="C2644" s="2">
        <v>184939</v>
      </c>
      <c r="D2644" s="2">
        <v>2018</v>
      </c>
      <c r="E2644" s="715">
        <v>14241.4</v>
      </c>
      <c r="F2644" s="716">
        <v>3.1</v>
      </c>
      <c r="G2644" s="741" t="s">
        <v>1243</v>
      </c>
      <c r="H2644" s="741"/>
    </row>
    <row r="2645" spans="2:8">
      <c r="B2645" s="2" t="s">
        <v>944</v>
      </c>
      <c r="C2645" s="2">
        <v>155198</v>
      </c>
      <c r="D2645" s="2">
        <v>2018</v>
      </c>
      <c r="E2645" s="715">
        <v>1980</v>
      </c>
      <c r="F2645" s="716">
        <v>0.75</v>
      </c>
      <c r="G2645" s="741" t="s">
        <v>1246</v>
      </c>
      <c r="H2645" s="741"/>
    </row>
    <row r="2646" spans="2:8">
      <c r="B2646" s="2" t="s">
        <v>944</v>
      </c>
      <c r="C2646" s="2">
        <v>155198</v>
      </c>
      <c r="D2646" s="2">
        <v>2018</v>
      </c>
      <c r="E2646" s="715">
        <v>10624</v>
      </c>
      <c r="F2646" s="716">
        <v>3.84</v>
      </c>
      <c r="G2646" s="741" t="s">
        <v>1246</v>
      </c>
      <c r="H2646" s="741"/>
    </row>
    <row r="2647" spans="2:8">
      <c r="B2647" s="2" t="s">
        <v>944</v>
      </c>
      <c r="C2647" s="2">
        <v>188307</v>
      </c>
      <c r="D2647" s="2">
        <v>2018</v>
      </c>
      <c r="E2647" s="715">
        <v>1424.14</v>
      </c>
      <c r="F2647" s="716">
        <v>0.31</v>
      </c>
      <c r="G2647" s="741" t="s">
        <v>1243</v>
      </c>
      <c r="H2647" s="741"/>
    </row>
    <row r="2648" spans="2:8">
      <c r="B2648" s="2" t="s">
        <v>944</v>
      </c>
      <c r="C2648" s="2">
        <v>188307</v>
      </c>
      <c r="D2648" s="2">
        <v>2018</v>
      </c>
      <c r="E2648" s="715">
        <v>16041.3292</v>
      </c>
      <c r="F2648" s="716">
        <v>3.4918</v>
      </c>
      <c r="G2648" s="741" t="s">
        <v>1243</v>
      </c>
      <c r="H2648" s="741"/>
    </row>
    <row r="2649" spans="2:8">
      <c r="B2649" s="2" t="s">
        <v>944</v>
      </c>
      <c r="C2649" s="2">
        <v>188307</v>
      </c>
      <c r="D2649" s="2">
        <v>2018</v>
      </c>
      <c r="E2649" s="715">
        <v>104745</v>
      </c>
      <c r="F2649" s="716">
        <v>34.6</v>
      </c>
      <c r="G2649" s="741" t="s">
        <v>1243</v>
      </c>
      <c r="H2649" s="741"/>
    </row>
    <row r="2650" spans="2:8">
      <c r="B2650" s="2" t="s">
        <v>944</v>
      </c>
      <c r="C2650" s="2">
        <v>188307</v>
      </c>
      <c r="D2650" s="2">
        <v>2018</v>
      </c>
      <c r="E2650" s="715">
        <v>8400</v>
      </c>
      <c r="F2650" s="716">
        <v>0</v>
      </c>
      <c r="G2650" s="741" t="s">
        <v>1243</v>
      </c>
      <c r="H2650" s="741"/>
    </row>
    <row r="2651" spans="2:8">
      <c r="B2651" s="2" t="s">
        <v>944</v>
      </c>
      <c r="C2651" s="2">
        <v>188307</v>
      </c>
      <c r="D2651" s="2">
        <v>2018</v>
      </c>
      <c r="E2651" s="715">
        <v>8526</v>
      </c>
      <c r="F2651" s="716">
        <v>0</v>
      </c>
      <c r="G2651" s="741" t="s">
        <v>1243</v>
      </c>
      <c r="H2651" s="741"/>
    </row>
    <row r="2652" spans="2:8">
      <c r="B2652" s="2" t="s">
        <v>944</v>
      </c>
      <c r="C2652" s="2">
        <v>190589</v>
      </c>
      <c r="D2652" s="2">
        <v>2018</v>
      </c>
      <c r="E2652" s="715">
        <v>8757</v>
      </c>
      <c r="F2652" s="716">
        <v>0</v>
      </c>
      <c r="G2652" s="741" t="s">
        <v>1244</v>
      </c>
      <c r="H2652" s="741"/>
    </row>
    <row r="2653" spans="2:8">
      <c r="B2653" s="2" t="s">
        <v>944</v>
      </c>
      <c r="C2653" s="2">
        <v>190589</v>
      </c>
      <c r="D2653" s="2">
        <v>2018</v>
      </c>
      <c r="E2653" s="715">
        <v>21840</v>
      </c>
      <c r="F2653" s="716">
        <v>0</v>
      </c>
      <c r="G2653" s="741" t="s">
        <v>1244</v>
      </c>
      <c r="H2653" s="741"/>
    </row>
    <row r="2654" spans="2:8">
      <c r="B2654" s="2" t="s">
        <v>944</v>
      </c>
      <c r="C2654" s="2">
        <v>193733</v>
      </c>
      <c r="D2654" s="2">
        <v>2018</v>
      </c>
      <c r="E2654" s="715">
        <v>9188</v>
      </c>
      <c r="F2654" s="716">
        <v>2</v>
      </c>
      <c r="G2654" s="741" t="s">
        <v>1243</v>
      </c>
      <c r="H2654" s="741"/>
    </row>
    <row r="2655" spans="2:8">
      <c r="B2655" s="2" t="s">
        <v>944</v>
      </c>
      <c r="C2655" s="2">
        <v>193843</v>
      </c>
      <c r="D2655" s="2">
        <v>2018</v>
      </c>
      <c r="E2655" s="715">
        <v>13912</v>
      </c>
      <c r="F2655" s="716">
        <v>4.5999999999999996</v>
      </c>
      <c r="G2655" s="741" t="s">
        <v>1243</v>
      </c>
      <c r="H2655" s="741"/>
    </row>
    <row r="2656" spans="2:8">
      <c r="B2656" s="2" t="s">
        <v>944</v>
      </c>
      <c r="C2656" s="2">
        <v>189813</v>
      </c>
      <c r="D2656" s="2">
        <v>2018</v>
      </c>
      <c r="E2656" s="715">
        <v>0</v>
      </c>
      <c r="F2656" s="716">
        <v>0</v>
      </c>
      <c r="G2656" s="741" t="s">
        <v>1244</v>
      </c>
      <c r="H2656" s="741"/>
    </row>
    <row r="2657" spans="2:8">
      <c r="B2657" s="2" t="s">
        <v>944</v>
      </c>
      <c r="C2657" s="2">
        <v>189813</v>
      </c>
      <c r="D2657" s="2">
        <v>2018</v>
      </c>
      <c r="E2657" s="715">
        <v>224.42</v>
      </c>
      <c r="F2657" s="716">
        <v>5.74E-2</v>
      </c>
      <c r="G2657" s="741" t="s">
        <v>1244</v>
      </c>
      <c r="H2657" s="741"/>
    </row>
    <row r="2658" spans="2:8">
      <c r="B2658" s="2" t="s">
        <v>944</v>
      </c>
      <c r="C2658" s="2">
        <v>189813</v>
      </c>
      <c r="D2658" s="2">
        <v>2018</v>
      </c>
      <c r="E2658" s="715">
        <v>1074.9960000000001</v>
      </c>
      <c r="F2658" s="716">
        <v>0.23400000000000001</v>
      </c>
      <c r="G2658" s="741" t="s">
        <v>1244</v>
      </c>
      <c r="H2658" s="741"/>
    </row>
    <row r="2659" spans="2:8">
      <c r="B2659" s="2" t="s">
        <v>944</v>
      </c>
      <c r="C2659" s="2">
        <v>189813</v>
      </c>
      <c r="D2659" s="2">
        <v>2018</v>
      </c>
      <c r="E2659" s="715">
        <v>1990.45</v>
      </c>
      <c r="F2659" s="716">
        <v>0.32800000000000001</v>
      </c>
      <c r="G2659" s="741" t="s">
        <v>1244</v>
      </c>
      <c r="H2659" s="741"/>
    </row>
    <row r="2660" spans="2:8">
      <c r="B2660" s="2" t="s">
        <v>944</v>
      </c>
      <c r="C2660" s="2">
        <v>189813</v>
      </c>
      <c r="D2660" s="2">
        <v>2018</v>
      </c>
      <c r="E2660" s="715">
        <v>3153.3216000000002</v>
      </c>
      <c r="F2660" s="716">
        <v>0.68640000000000001</v>
      </c>
      <c r="G2660" s="741" t="s">
        <v>1244</v>
      </c>
      <c r="H2660" s="741"/>
    </row>
    <row r="2661" spans="2:8">
      <c r="B2661" s="2" t="s">
        <v>944</v>
      </c>
      <c r="C2661" s="2">
        <v>189940</v>
      </c>
      <c r="D2661" s="2">
        <v>2018</v>
      </c>
      <c r="E2661" s="715">
        <v>96.18</v>
      </c>
      <c r="F2661" s="716">
        <v>2.46E-2</v>
      </c>
      <c r="G2661" s="741" t="s">
        <v>1244</v>
      </c>
      <c r="H2661" s="741"/>
    </row>
    <row r="2662" spans="2:8">
      <c r="B2662" s="2" t="s">
        <v>944</v>
      </c>
      <c r="C2662" s="2">
        <v>189940</v>
      </c>
      <c r="D2662" s="2">
        <v>2018</v>
      </c>
      <c r="E2662" s="715">
        <v>1393.3150000000001</v>
      </c>
      <c r="F2662" s="716">
        <v>0.2296</v>
      </c>
      <c r="G2662" s="741" t="s">
        <v>1244</v>
      </c>
      <c r="H2662" s="741"/>
    </row>
    <row r="2663" spans="2:8">
      <c r="B2663" s="2" t="s">
        <v>944</v>
      </c>
      <c r="C2663" s="2">
        <v>189940</v>
      </c>
      <c r="D2663" s="2">
        <v>2018</v>
      </c>
      <c r="E2663" s="715">
        <v>1612.4939999999999</v>
      </c>
      <c r="F2663" s="716">
        <v>0.35099999999999998</v>
      </c>
      <c r="G2663" s="741" t="s">
        <v>1244</v>
      </c>
      <c r="H2663" s="741"/>
    </row>
    <row r="2664" spans="2:8">
      <c r="B2664" s="2" t="s">
        <v>944</v>
      </c>
      <c r="C2664" s="2">
        <v>189940</v>
      </c>
      <c r="D2664" s="2">
        <v>2018</v>
      </c>
      <c r="E2664" s="715">
        <v>2006.6592000000001</v>
      </c>
      <c r="F2664" s="716">
        <v>0.43680000000000002</v>
      </c>
      <c r="G2664" s="741" t="s">
        <v>1244</v>
      </c>
      <c r="H2664" s="741"/>
    </row>
    <row r="2665" spans="2:8">
      <c r="B2665" s="2" t="s">
        <v>944</v>
      </c>
      <c r="C2665" s="2">
        <v>189940</v>
      </c>
      <c r="D2665" s="2">
        <v>2018</v>
      </c>
      <c r="E2665" s="715">
        <v>2919</v>
      </c>
      <c r="F2665" s="716">
        <v>0</v>
      </c>
      <c r="G2665" s="741" t="s">
        <v>1244</v>
      </c>
      <c r="H2665" s="741"/>
    </row>
    <row r="2666" spans="2:8">
      <c r="B2666" s="2" t="s">
        <v>944</v>
      </c>
      <c r="C2666" s="2">
        <v>192365</v>
      </c>
      <c r="D2666" s="2">
        <v>2018</v>
      </c>
      <c r="E2666" s="715">
        <v>24704.44</v>
      </c>
      <c r="F2666" s="716">
        <v>0</v>
      </c>
      <c r="G2666" s="741" t="s">
        <v>1244</v>
      </c>
      <c r="H2666" s="741"/>
    </row>
    <row r="2667" spans="2:8">
      <c r="B2667" s="2" t="s">
        <v>944</v>
      </c>
      <c r="C2667" s="2">
        <v>187879</v>
      </c>
      <c r="D2667" s="2">
        <v>2018</v>
      </c>
      <c r="E2667" s="715">
        <v>2076</v>
      </c>
      <c r="F2667" s="716">
        <v>0.7</v>
      </c>
      <c r="G2667" s="741" t="s">
        <v>1243</v>
      </c>
      <c r="H2667" s="741"/>
    </row>
    <row r="2668" spans="2:8">
      <c r="B2668" s="2" t="s">
        <v>944</v>
      </c>
      <c r="C2668" s="2">
        <v>187879</v>
      </c>
      <c r="D2668" s="2">
        <v>2018</v>
      </c>
      <c r="E2668" s="715">
        <v>107.4996</v>
      </c>
      <c r="F2668" s="716">
        <v>2.3400000000000001E-2</v>
      </c>
      <c r="G2668" s="741" t="s">
        <v>1243</v>
      </c>
      <c r="H2668" s="741"/>
    </row>
    <row r="2669" spans="2:8">
      <c r="B2669" s="2" t="s">
        <v>944</v>
      </c>
      <c r="C2669" s="2">
        <v>187879</v>
      </c>
      <c r="D2669" s="2">
        <v>2018</v>
      </c>
      <c r="E2669" s="715">
        <v>256.48</v>
      </c>
      <c r="F2669" s="716">
        <v>6.5600000000000006E-2</v>
      </c>
      <c r="G2669" s="741" t="s">
        <v>1243</v>
      </c>
      <c r="H2669" s="741"/>
    </row>
    <row r="2670" spans="2:8">
      <c r="B2670" s="2" t="s">
        <v>944</v>
      </c>
      <c r="C2670" s="2">
        <v>187879</v>
      </c>
      <c r="D2670" s="2">
        <v>2018</v>
      </c>
      <c r="E2670" s="715">
        <v>7396.34</v>
      </c>
      <c r="F2670" s="716">
        <v>1.61</v>
      </c>
      <c r="G2670" s="741" t="s">
        <v>1243</v>
      </c>
      <c r="H2670" s="741"/>
    </row>
    <row r="2671" spans="2:8">
      <c r="B2671" s="2" t="s">
        <v>944</v>
      </c>
      <c r="C2671" s="2">
        <v>188556</v>
      </c>
      <c r="D2671" s="2">
        <v>2018</v>
      </c>
      <c r="E2671" s="715">
        <v>56134</v>
      </c>
      <c r="F2671" s="716">
        <v>17.2</v>
      </c>
      <c r="G2671" s="741" t="s">
        <v>1244</v>
      </c>
      <c r="H2671" s="741"/>
    </row>
    <row r="2672" spans="2:8">
      <c r="B2672" s="2" t="s">
        <v>944</v>
      </c>
      <c r="C2672" s="2">
        <v>182209</v>
      </c>
      <c r="D2672" s="2">
        <v>2018</v>
      </c>
      <c r="E2672" s="715">
        <v>10367</v>
      </c>
      <c r="F2672" s="716">
        <v>1.415</v>
      </c>
      <c r="G2672" s="741" t="s">
        <v>1246</v>
      </c>
      <c r="H2672" s="741"/>
    </row>
    <row r="2673" spans="2:8">
      <c r="B2673" s="2" t="s">
        <v>944</v>
      </c>
      <c r="C2673" s="2">
        <v>190465</v>
      </c>
      <c r="D2673" s="2">
        <v>2018</v>
      </c>
      <c r="E2673" s="715">
        <v>139286</v>
      </c>
      <c r="F2673" s="716">
        <v>15.9</v>
      </c>
      <c r="G2673" s="741" t="s">
        <v>1246</v>
      </c>
      <c r="H2673" s="741"/>
    </row>
    <row r="2674" spans="2:8">
      <c r="B2674" s="2" t="s">
        <v>944</v>
      </c>
      <c r="C2674" s="2">
        <v>195725</v>
      </c>
      <c r="D2674" s="2">
        <v>2018</v>
      </c>
      <c r="E2674" s="715">
        <v>8786</v>
      </c>
      <c r="F2674" s="716">
        <v>1</v>
      </c>
      <c r="G2674" s="741" t="s">
        <v>1246</v>
      </c>
      <c r="H2674" s="741"/>
    </row>
    <row r="2675" spans="2:8">
      <c r="B2675" s="2" t="s">
        <v>944</v>
      </c>
      <c r="C2675" s="2">
        <v>193810</v>
      </c>
      <c r="D2675" s="2">
        <v>2018</v>
      </c>
      <c r="E2675" s="715">
        <v>7797</v>
      </c>
      <c r="F2675" s="716">
        <v>2.8</v>
      </c>
      <c r="G2675" s="741" t="s">
        <v>1243</v>
      </c>
      <c r="H2675" s="741"/>
    </row>
    <row r="2676" spans="2:8">
      <c r="B2676" s="2" t="s">
        <v>944</v>
      </c>
      <c r="C2676" s="2">
        <v>184263</v>
      </c>
      <c r="D2676" s="2">
        <v>2018</v>
      </c>
      <c r="E2676" s="715">
        <v>194183</v>
      </c>
      <c r="F2676" s="716">
        <v>1</v>
      </c>
      <c r="G2676" s="741" t="s">
        <v>1244</v>
      </c>
      <c r="H2676" s="741"/>
    </row>
    <row r="2677" spans="2:8">
      <c r="B2677" s="2" t="s">
        <v>944</v>
      </c>
      <c r="C2677" s="2">
        <v>195047</v>
      </c>
      <c r="D2677" s="2">
        <v>2018</v>
      </c>
      <c r="E2677" s="715">
        <v>43094</v>
      </c>
      <c r="F2677" s="716">
        <v>8.1</v>
      </c>
      <c r="G2677" s="741" t="s">
        <v>1243</v>
      </c>
      <c r="H2677" s="741"/>
    </row>
    <row r="2678" spans="2:8">
      <c r="B2678" s="2" t="s">
        <v>944</v>
      </c>
      <c r="C2678" s="2">
        <v>192433</v>
      </c>
      <c r="D2678" s="2">
        <v>2018</v>
      </c>
      <c r="E2678" s="715">
        <v>25384</v>
      </c>
      <c r="F2678" s="716">
        <v>6.1</v>
      </c>
      <c r="G2678" s="741" t="s">
        <v>1243</v>
      </c>
      <c r="H2678" s="741"/>
    </row>
    <row r="2679" spans="2:8">
      <c r="B2679" s="2" t="s">
        <v>944</v>
      </c>
      <c r="C2679" s="2">
        <v>191014</v>
      </c>
      <c r="D2679" s="2">
        <v>2018</v>
      </c>
      <c r="E2679" s="715">
        <v>3047</v>
      </c>
      <c r="F2679" s="716">
        <v>5</v>
      </c>
      <c r="G2679" s="741" t="s">
        <v>1243</v>
      </c>
      <c r="H2679" s="741"/>
    </row>
    <row r="2680" spans="2:8">
      <c r="B2680" s="2" t="s">
        <v>944</v>
      </c>
      <c r="C2680" s="2">
        <v>194039</v>
      </c>
      <c r="D2680" s="2">
        <v>2018</v>
      </c>
      <c r="E2680" s="715">
        <v>308</v>
      </c>
      <c r="F2680" s="716">
        <v>0.1</v>
      </c>
      <c r="G2680" s="741" t="s">
        <v>1244</v>
      </c>
      <c r="H2680" s="741"/>
    </row>
    <row r="2681" spans="2:8">
      <c r="B2681" s="2" t="s">
        <v>944</v>
      </c>
      <c r="C2681" s="2">
        <v>194039</v>
      </c>
      <c r="D2681" s="2">
        <v>2018</v>
      </c>
      <c r="E2681" s="715">
        <v>14545.8</v>
      </c>
      <c r="F2681" s="716">
        <v>3.6848999999999998</v>
      </c>
      <c r="G2681" s="741" t="s">
        <v>1244</v>
      </c>
      <c r="H2681" s="741"/>
    </row>
    <row r="2682" spans="2:8">
      <c r="B2682" s="2" t="s">
        <v>944</v>
      </c>
      <c r="C2682" s="2">
        <v>194898</v>
      </c>
      <c r="D2682" s="2">
        <v>2018</v>
      </c>
      <c r="E2682" s="715">
        <v>38976</v>
      </c>
      <c r="F2682" s="716">
        <v>0</v>
      </c>
      <c r="G2682" s="741" t="s">
        <v>1244</v>
      </c>
      <c r="H2682" s="741"/>
    </row>
    <row r="2683" spans="2:8">
      <c r="B2683" s="2" t="s">
        <v>944</v>
      </c>
      <c r="C2683" s="2">
        <v>196746</v>
      </c>
      <c r="D2683" s="2">
        <v>2018</v>
      </c>
      <c r="E2683" s="715">
        <v>26930</v>
      </c>
      <c r="F2683" s="716">
        <v>3.3279999999999998</v>
      </c>
      <c r="G2683" s="741" t="s">
        <v>1243</v>
      </c>
      <c r="H2683" s="741"/>
    </row>
    <row r="2684" spans="2:8">
      <c r="B2684" s="2" t="s">
        <v>944</v>
      </c>
      <c r="C2684" s="2">
        <v>189819</v>
      </c>
      <c r="D2684" s="2">
        <v>2018</v>
      </c>
      <c r="E2684" s="715">
        <v>264981.92</v>
      </c>
      <c r="F2684" s="716">
        <v>57.68</v>
      </c>
      <c r="G2684" s="741" t="s">
        <v>1244</v>
      </c>
      <c r="H2684" s="741"/>
    </row>
    <row r="2685" spans="2:8">
      <c r="B2685" s="2" t="s">
        <v>944</v>
      </c>
      <c r="C2685" s="2">
        <v>194999</v>
      </c>
      <c r="D2685" s="2">
        <v>2018</v>
      </c>
      <c r="E2685" s="715">
        <v>1167.5999999999999</v>
      </c>
      <c r="F2685" s="716">
        <v>0</v>
      </c>
      <c r="G2685" s="741" t="s">
        <v>1243</v>
      </c>
      <c r="H2685" s="741"/>
    </row>
    <row r="2686" spans="2:8">
      <c r="B2686" s="2" t="s">
        <v>944</v>
      </c>
      <c r="C2686" s="2">
        <v>194999</v>
      </c>
      <c r="D2686" s="2">
        <v>2018</v>
      </c>
      <c r="E2686" s="715">
        <v>178.24719999999999</v>
      </c>
      <c r="F2686" s="716">
        <v>3.8800000000000001E-2</v>
      </c>
      <c r="G2686" s="741" t="s">
        <v>1243</v>
      </c>
      <c r="H2686" s="741"/>
    </row>
    <row r="2687" spans="2:8">
      <c r="B2687" s="2" t="s">
        <v>944</v>
      </c>
      <c r="C2687" s="2">
        <v>194999</v>
      </c>
      <c r="D2687" s="2">
        <v>2018</v>
      </c>
      <c r="E2687" s="715">
        <v>716.66399999999999</v>
      </c>
      <c r="F2687" s="716">
        <v>0.156</v>
      </c>
      <c r="G2687" s="741" t="s">
        <v>1243</v>
      </c>
      <c r="H2687" s="741"/>
    </row>
    <row r="2688" spans="2:8">
      <c r="B2688" s="2" t="s">
        <v>944</v>
      </c>
      <c r="C2688" s="2">
        <v>194999</v>
      </c>
      <c r="D2688" s="2">
        <v>2018</v>
      </c>
      <c r="E2688" s="715">
        <v>1289.9952000000001</v>
      </c>
      <c r="F2688" s="716">
        <v>0.28079999999999999</v>
      </c>
      <c r="G2688" s="741" t="s">
        <v>1243</v>
      </c>
      <c r="H2688" s="741"/>
    </row>
    <row r="2689" spans="2:8">
      <c r="B2689" s="2" t="s">
        <v>944</v>
      </c>
      <c r="C2689" s="2">
        <v>194999</v>
      </c>
      <c r="D2689" s="2">
        <v>2018</v>
      </c>
      <c r="E2689" s="715">
        <v>2183.5282000000002</v>
      </c>
      <c r="F2689" s="716">
        <v>0.4753</v>
      </c>
      <c r="G2689" s="741" t="s">
        <v>1243</v>
      </c>
      <c r="H2689" s="741"/>
    </row>
    <row r="2690" spans="2:8">
      <c r="B2690" s="2" t="s">
        <v>944</v>
      </c>
      <c r="C2690" s="2">
        <v>194999</v>
      </c>
      <c r="D2690" s="2">
        <v>2018</v>
      </c>
      <c r="E2690" s="715">
        <v>3439.9872</v>
      </c>
      <c r="F2690" s="716">
        <v>0.74880000000000002</v>
      </c>
      <c r="G2690" s="741" t="s">
        <v>1243</v>
      </c>
      <c r="H2690" s="741"/>
    </row>
    <row r="2691" spans="2:8">
      <c r="B2691" s="2" t="s">
        <v>944</v>
      </c>
      <c r="C2691" s="2">
        <v>194999</v>
      </c>
      <c r="D2691" s="2">
        <v>2018</v>
      </c>
      <c r="E2691" s="715">
        <v>48955</v>
      </c>
      <c r="F2691" s="716">
        <v>14.6</v>
      </c>
      <c r="G2691" s="741" t="s">
        <v>1243</v>
      </c>
      <c r="H2691" s="741"/>
    </row>
    <row r="2692" spans="2:8">
      <c r="B2692" s="2" t="s">
        <v>944</v>
      </c>
      <c r="C2692" s="2">
        <v>183038</v>
      </c>
      <c r="D2692" s="2">
        <v>2018</v>
      </c>
      <c r="E2692" s="715">
        <v>512999</v>
      </c>
      <c r="F2692" s="716">
        <v>133.6</v>
      </c>
      <c r="G2692" s="741" t="s">
        <v>1245</v>
      </c>
      <c r="H2692" s="741"/>
    </row>
    <row r="2693" spans="2:8">
      <c r="B2693" s="2" t="s">
        <v>944</v>
      </c>
      <c r="C2693" s="2">
        <v>191102</v>
      </c>
      <c r="D2693" s="2">
        <v>2018</v>
      </c>
      <c r="E2693" s="715">
        <v>247447</v>
      </c>
      <c r="F2693" s="716">
        <v>64.44</v>
      </c>
      <c r="G2693" s="741" t="s">
        <v>1245</v>
      </c>
      <c r="H2693" s="741"/>
    </row>
    <row r="2694" spans="2:8">
      <c r="B2694" s="2" t="s">
        <v>944</v>
      </c>
      <c r="C2694" s="2">
        <v>193823</v>
      </c>
      <c r="D2694" s="2">
        <v>2018</v>
      </c>
      <c r="E2694" s="715">
        <v>2006.6592000000001</v>
      </c>
      <c r="F2694" s="716">
        <v>0.43680000000000002</v>
      </c>
      <c r="G2694" s="741" t="s">
        <v>1243</v>
      </c>
      <c r="H2694" s="741"/>
    </row>
    <row r="2695" spans="2:8">
      <c r="B2695" s="2" t="s">
        <v>944</v>
      </c>
      <c r="C2695" s="2">
        <v>135509</v>
      </c>
      <c r="D2695" s="2">
        <v>2018</v>
      </c>
      <c r="E2695" s="715">
        <v>542</v>
      </c>
      <c r="F2695" s="716">
        <v>0</v>
      </c>
      <c r="G2695" s="741" t="s">
        <v>1244</v>
      </c>
      <c r="H2695" s="741"/>
    </row>
    <row r="2696" spans="2:8">
      <c r="B2696" s="2" t="s">
        <v>944</v>
      </c>
      <c r="C2696" s="2">
        <v>197904</v>
      </c>
      <c r="D2696" s="2">
        <v>2018</v>
      </c>
      <c r="E2696" s="715">
        <v>95702</v>
      </c>
      <c r="F2696" s="716">
        <v>11.97</v>
      </c>
      <c r="G2696" s="741" t="s">
        <v>1244</v>
      </c>
      <c r="H2696" s="741"/>
    </row>
    <row r="2697" spans="2:8">
      <c r="B2697" s="2" t="s">
        <v>944</v>
      </c>
      <c r="C2697" s="2">
        <v>189362</v>
      </c>
      <c r="D2697" s="2">
        <v>2018</v>
      </c>
      <c r="E2697" s="715">
        <v>3234.192</v>
      </c>
      <c r="F2697" s="716">
        <v>0.36919999999999997</v>
      </c>
      <c r="G2697" s="741" t="s">
        <v>1244</v>
      </c>
      <c r="H2697" s="741"/>
    </row>
    <row r="2698" spans="2:8">
      <c r="B2698" s="2" t="s">
        <v>944</v>
      </c>
      <c r="C2698" s="2">
        <v>189362</v>
      </c>
      <c r="D2698" s="2">
        <v>2018</v>
      </c>
      <c r="E2698" s="715">
        <v>2436.6576</v>
      </c>
      <c r="F2698" s="716">
        <v>0.53039999999999998</v>
      </c>
      <c r="G2698" s="741" t="s">
        <v>1244</v>
      </c>
      <c r="H2698" s="741"/>
    </row>
    <row r="2699" spans="2:8">
      <c r="B2699" s="2" t="s">
        <v>944</v>
      </c>
      <c r="C2699" s="2">
        <v>189362</v>
      </c>
      <c r="D2699" s="2">
        <v>2018</v>
      </c>
      <c r="E2699" s="715">
        <v>8636.7199999999993</v>
      </c>
      <c r="F2699" s="716">
        <v>1.88</v>
      </c>
      <c r="G2699" s="741" t="s">
        <v>1244</v>
      </c>
      <c r="H2699" s="741"/>
    </row>
    <row r="2700" spans="2:8">
      <c r="B2700" s="2" t="s">
        <v>944</v>
      </c>
      <c r="C2700" s="2">
        <v>189362</v>
      </c>
      <c r="D2700" s="2">
        <v>2018</v>
      </c>
      <c r="E2700" s="715">
        <v>14416.890799999999</v>
      </c>
      <c r="F2700" s="716">
        <v>3.1381999999999999</v>
      </c>
      <c r="G2700" s="741" t="s">
        <v>1244</v>
      </c>
      <c r="H2700" s="741"/>
    </row>
    <row r="2701" spans="2:8">
      <c r="B2701" s="2" t="s">
        <v>944</v>
      </c>
      <c r="C2701" s="2">
        <v>189362</v>
      </c>
      <c r="D2701" s="2">
        <v>2018</v>
      </c>
      <c r="E2701" s="715">
        <v>539038</v>
      </c>
      <c r="F2701" s="716">
        <v>61.6</v>
      </c>
      <c r="G2701" s="741" t="s">
        <v>1244</v>
      </c>
      <c r="H2701" s="741"/>
    </row>
    <row r="2702" spans="2:8">
      <c r="B2702" s="2" t="s">
        <v>944</v>
      </c>
      <c r="C2702" s="2">
        <v>191408</v>
      </c>
      <c r="D2702" s="2">
        <v>2018</v>
      </c>
      <c r="E2702" s="715">
        <v>5838</v>
      </c>
      <c r="F2702" s="716">
        <v>0</v>
      </c>
      <c r="G2702" s="741" t="s">
        <v>1243</v>
      </c>
      <c r="H2702" s="741"/>
    </row>
    <row r="2703" spans="2:8">
      <c r="B2703" s="2" t="s">
        <v>944</v>
      </c>
      <c r="C2703" s="2">
        <v>191408</v>
      </c>
      <c r="D2703" s="2">
        <v>2018</v>
      </c>
      <c r="E2703" s="715">
        <v>10962</v>
      </c>
      <c r="F2703" s="716">
        <v>0</v>
      </c>
      <c r="G2703" s="741" t="s">
        <v>1243</v>
      </c>
      <c r="H2703" s="741"/>
    </row>
    <row r="2704" spans="2:8">
      <c r="B2704" s="2" t="s">
        <v>944</v>
      </c>
      <c r="C2704" s="2">
        <v>195035</v>
      </c>
      <c r="D2704" s="2">
        <v>2018</v>
      </c>
      <c r="E2704" s="715">
        <v>10766</v>
      </c>
      <c r="F2704" s="716">
        <v>1.2</v>
      </c>
      <c r="G2704" s="741" t="s">
        <v>1244</v>
      </c>
      <c r="H2704" s="741"/>
    </row>
    <row r="2705" spans="2:8">
      <c r="B2705" s="2" t="s">
        <v>944</v>
      </c>
      <c r="C2705" s="2">
        <v>188688</v>
      </c>
      <c r="D2705" s="2">
        <v>2018</v>
      </c>
      <c r="E2705" s="715">
        <v>664079</v>
      </c>
      <c r="F2705" s="716">
        <v>72.918000000000006</v>
      </c>
      <c r="G2705" s="741" t="s">
        <v>1246</v>
      </c>
      <c r="H2705" s="741"/>
    </row>
    <row r="2706" spans="2:8">
      <c r="B2706" s="2" t="s">
        <v>944</v>
      </c>
      <c r="C2706" s="2">
        <v>187647</v>
      </c>
      <c r="D2706" s="2">
        <v>2018</v>
      </c>
      <c r="E2706" s="715">
        <v>12180</v>
      </c>
      <c r="F2706" s="716">
        <v>0</v>
      </c>
      <c r="G2706" s="741" t="s">
        <v>1243</v>
      </c>
      <c r="H2706" s="741"/>
    </row>
    <row r="2707" spans="2:8">
      <c r="B2707" s="2" t="s">
        <v>944</v>
      </c>
      <c r="C2707" s="2">
        <v>187647</v>
      </c>
      <c r="D2707" s="2">
        <v>2018</v>
      </c>
      <c r="E2707" s="715">
        <v>30660</v>
      </c>
      <c r="F2707" s="716">
        <v>0</v>
      </c>
      <c r="G2707" s="741" t="s">
        <v>1243</v>
      </c>
      <c r="H2707" s="741"/>
    </row>
    <row r="2708" spans="2:8">
      <c r="B2708" s="2" t="s">
        <v>944</v>
      </c>
      <c r="C2708" s="2">
        <v>187647</v>
      </c>
      <c r="D2708" s="2">
        <v>2018</v>
      </c>
      <c r="E2708" s="715">
        <v>10749</v>
      </c>
      <c r="F2708" s="716">
        <v>0</v>
      </c>
      <c r="G2708" s="741" t="s">
        <v>1243</v>
      </c>
      <c r="H2708" s="741"/>
    </row>
    <row r="2709" spans="2:8">
      <c r="B2709" s="2" t="s">
        <v>944</v>
      </c>
      <c r="C2709" s="2">
        <v>187647</v>
      </c>
      <c r="D2709" s="2">
        <v>2018</v>
      </c>
      <c r="E2709" s="715">
        <v>86598</v>
      </c>
      <c r="F2709" s="716">
        <v>20.3</v>
      </c>
      <c r="G2709" s="741" t="s">
        <v>1243</v>
      </c>
      <c r="H2709" s="741"/>
    </row>
    <row r="2710" spans="2:8">
      <c r="B2710" s="2" t="s">
        <v>944</v>
      </c>
      <c r="C2710" s="2">
        <v>197989</v>
      </c>
      <c r="D2710" s="2">
        <v>2018</v>
      </c>
      <c r="E2710" s="715">
        <v>229700</v>
      </c>
      <c r="F2710" s="716">
        <v>50</v>
      </c>
      <c r="G2710" s="741" t="s">
        <v>1244</v>
      </c>
      <c r="H2710" s="741"/>
    </row>
    <row r="2711" spans="2:8">
      <c r="B2711" s="2" t="s">
        <v>944</v>
      </c>
      <c r="C2711" s="2">
        <v>180061</v>
      </c>
      <c r="D2711" s="2">
        <v>2018</v>
      </c>
      <c r="E2711" s="715">
        <v>107836</v>
      </c>
      <c r="F2711" s="716">
        <v>25.5</v>
      </c>
      <c r="G2711" s="741" t="s">
        <v>1244</v>
      </c>
      <c r="H2711" s="741"/>
    </row>
    <row r="2712" spans="2:8">
      <c r="B2712" s="2" t="s">
        <v>944</v>
      </c>
      <c r="C2712" s="2">
        <v>180810</v>
      </c>
      <c r="D2712" s="2">
        <v>2018</v>
      </c>
      <c r="E2712" s="715">
        <v>45732</v>
      </c>
      <c r="F2712" s="716">
        <v>5</v>
      </c>
      <c r="G2712" s="741" t="s">
        <v>1245</v>
      </c>
      <c r="H2712" s="741"/>
    </row>
    <row r="2713" spans="2:8">
      <c r="B2713" s="2" t="s">
        <v>944</v>
      </c>
      <c r="C2713" s="2">
        <v>187453</v>
      </c>
      <c r="D2713" s="2">
        <v>2018</v>
      </c>
      <c r="E2713" s="715">
        <v>28097</v>
      </c>
      <c r="F2713" s="716">
        <v>6.2</v>
      </c>
      <c r="G2713" s="741" t="s">
        <v>1244</v>
      </c>
      <c r="H2713" s="741"/>
    </row>
    <row r="2714" spans="2:8">
      <c r="B2714" s="2" t="s">
        <v>944</v>
      </c>
      <c r="C2714" s="2">
        <v>197410</v>
      </c>
      <c r="D2714" s="2">
        <v>2018</v>
      </c>
      <c r="E2714" s="715">
        <v>13398</v>
      </c>
      <c r="F2714" s="716">
        <v>0</v>
      </c>
      <c r="G2714" s="741" t="s">
        <v>1243</v>
      </c>
      <c r="H2714" s="741"/>
    </row>
    <row r="2715" spans="2:8">
      <c r="B2715" s="2" t="s">
        <v>944</v>
      </c>
      <c r="C2715" s="2">
        <v>188254</v>
      </c>
      <c r="D2715" s="2">
        <v>2018</v>
      </c>
      <c r="E2715" s="715">
        <v>4061.096</v>
      </c>
      <c r="F2715" s="716">
        <v>0.88400000000000001</v>
      </c>
      <c r="G2715" s="741" t="s">
        <v>1243</v>
      </c>
      <c r="H2715" s="741"/>
    </row>
    <row r="2716" spans="2:8">
      <c r="B2716" s="2" t="s">
        <v>944</v>
      </c>
      <c r="C2716" s="2">
        <v>188254</v>
      </c>
      <c r="D2716" s="2">
        <v>2018</v>
      </c>
      <c r="E2716" s="715">
        <v>840</v>
      </c>
      <c r="F2716" s="716">
        <v>0</v>
      </c>
      <c r="G2716" s="741" t="s">
        <v>1243</v>
      </c>
      <c r="H2716" s="741"/>
    </row>
    <row r="2717" spans="2:8">
      <c r="B2717" s="2" t="s">
        <v>944</v>
      </c>
      <c r="C2717" s="2">
        <v>188400</v>
      </c>
      <c r="D2717" s="2">
        <v>2018</v>
      </c>
      <c r="E2717" s="715">
        <v>238.88800000000001</v>
      </c>
      <c r="F2717" s="716">
        <v>5.1999999999999998E-2</v>
      </c>
      <c r="G2717" s="741" t="s">
        <v>1244</v>
      </c>
      <c r="H2717" s="741"/>
    </row>
    <row r="2718" spans="2:8">
      <c r="B2718" s="2" t="s">
        <v>944</v>
      </c>
      <c r="C2718" s="2">
        <v>188400</v>
      </c>
      <c r="D2718" s="2">
        <v>2018</v>
      </c>
      <c r="E2718" s="715">
        <v>2723.3231999999998</v>
      </c>
      <c r="F2718" s="716">
        <v>0.59279999999999999</v>
      </c>
      <c r="G2718" s="741" t="s">
        <v>1244</v>
      </c>
      <c r="H2718" s="741"/>
    </row>
    <row r="2719" spans="2:8">
      <c r="B2719" s="2" t="s">
        <v>944</v>
      </c>
      <c r="C2719" s="2">
        <v>192840</v>
      </c>
      <c r="D2719" s="2">
        <v>2018</v>
      </c>
      <c r="E2719" s="715">
        <v>9981.14</v>
      </c>
      <c r="F2719" s="716">
        <v>0</v>
      </c>
      <c r="G2719" s="741" t="s">
        <v>1244</v>
      </c>
      <c r="H2719" s="741"/>
    </row>
    <row r="2720" spans="2:8">
      <c r="B2720" s="2" t="s">
        <v>944</v>
      </c>
      <c r="C2720" s="2">
        <v>192840</v>
      </c>
      <c r="D2720" s="2">
        <v>2018</v>
      </c>
      <c r="E2720" s="715">
        <v>3784</v>
      </c>
      <c r="F2720" s="716">
        <v>0.4</v>
      </c>
      <c r="G2720" s="741" t="s">
        <v>1244</v>
      </c>
      <c r="H2720" s="741"/>
    </row>
    <row r="2721" spans="2:8">
      <c r="B2721" s="2" t="s">
        <v>944</v>
      </c>
      <c r="C2721" s="2">
        <v>192840</v>
      </c>
      <c r="D2721" s="2">
        <v>2018</v>
      </c>
      <c r="E2721" s="715">
        <v>168.96</v>
      </c>
      <c r="F2721" s="716">
        <v>4.3200000000000002E-2</v>
      </c>
      <c r="G2721" s="741" t="s">
        <v>1244</v>
      </c>
      <c r="H2721" s="741"/>
    </row>
    <row r="2722" spans="2:8">
      <c r="B2722" s="2" t="s">
        <v>944</v>
      </c>
      <c r="C2722" s="2">
        <v>192840</v>
      </c>
      <c r="D2722" s="2">
        <v>2018</v>
      </c>
      <c r="E2722" s="715">
        <v>1148.5</v>
      </c>
      <c r="F2722" s="716">
        <v>0.25</v>
      </c>
      <c r="G2722" s="741" t="s">
        <v>1244</v>
      </c>
      <c r="H2722" s="741"/>
    </row>
    <row r="2723" spans="2:8">
      <c r="B2723" s="2" t="s">
        <v>944</v>
      </c>
      <c r="C2723" s="2">
        <v>192840</v>
      </c>
      <c r="D2723" s="2">
        <v>2018</v>
      </c>
      <c r="E2723" s="715">
        <v>1916.1574000000001</v>
      </c>
      <c r="F2723" s="716">
        <v>0.41710000000000003</v>
      </c>
      <c r="G2723" s="741" t="s">
        <v>1244</v>
      </c>
      <c r="H2723" s="741"/>
    </row>
    <row r="2724" spans="2:8">
      <c r="B2724" s="2" t="s">
        <v>944</v>
      </c>
      <c r="C2724" s="2">
        <v>195264</v>
      </c>
      <c r="D2724" s="2">
        <v>2018</v>
      </c>
      <c r="E2724" s="715">
        <v>0</v>
      </c>
      <c r="F2724" s="716">
        <v>0</v>
      </c>
      <c r="G2724" s="741" t="s">
        <v>1243</v>
      </c>
      <c r="H2724" s="741"/>
    </row>
    <row r="2725" spans="2:8">
      <c r="B2725" s="2" t="s">
        <v>944</v>
      </c>
      <c r="C2725" s="2">
        <v>195264</v>
      </c>
      <c r="D2725" s="2">
        <v>2018</v>
      </c>
      <c r="E2725" s="715">
        <v>0</v>
      </c>
      <c r="F2725" s="716">
        <v>0</v>
      </c>
      <c r="G2725" s="741" t="s">
        <v>1243</v>
      </c>
      <c r="H2725" s="741"/>
    </row>
    <row r="2726" spans="2:8">
      <c r="B2726" s="2" t="s">
        <v>944</v>
      </c>
      <c r="C2726" s="2">
        <v>195264</v>
      </c>
      <c r="D2726" s="2">
        <v>2018</v>
      </c>
      <c r="E2726" s="715">
        <v>0</v>
      </c>
      <c r="F2726" s="716">
        <v>0</v>
      </c>
      <c r="G2726" s="741" t="s">
        <v>1243</v>
      </c>
      <c r="H2726" s="741"/>
    </row>
    <row r="2727" spans="2:8">
      <c r="B2727" s="2" t="s">
        <v>944</v>
      </c>
      <c r="C2727" s="2">
        <v>195264</v>
      </c>
      <c r="D2727" s="2">
        <v>2018</v>
      </c>
      <c r="E2727" s="715">
        <v>0</v>
      </c>
      <c r="F2727" s="716">
        <v>0</v>
      </c>
      <c r="G2727" s="741" t="s">
        <v>1243</v>
      </c>
      <c r="H2727" s="741"/>
    </row>
    <row r="2728" spans="2:8">
      <c r="B2728" s="2" t="s">
        <v>944</v>
      </c>
      <c r="C2728" s="2">
        <v>195264</v>
      </c>
      <c r="D2728" s="2">
        <v>2018</v>
      </c>
      <c r="E2728" s="715">
        <v>0</v>
      </c>
      <c r="F2728" s="716">
        <v>0</v>
      </c>
      <c r="G2728" s="741" t="s">
        <v>1243</v>
      </c>
      <c r="H2728" s="741"/>
    </row>
    <row r="2729" spans="2:8">
      <c r="B2729" s="2" t="s">
        <v>944</v>
      </c>
      <c r="C2729" s="2">
        <v>195264</v>
      </c>
      <c r="D2729" s="2">
        <v>2018</v>
      </c>
      <c r="E2729" s="715">
        <v>429.9984</v>
      </c>
      <c r="F2729" s="716">
        <v>9.3600000000000003E-2</v>
      </c>
      <c r="G2729" s="741" t="s">
        <v>1243</v>
      </c>
      <c r="H2729" s="741"/>
    </row>
    <row r="2730" spans="2:8">
      <c r="B2730" s="2" t="s">
        <v>944</v>
      </c>
      <c r="C2730" s="2">
        <v>195264</v>
      </c>
      <c r="D2730" s="2">
        <v>2018</v>
      </c>
      <c r="E2730" s="715">
        <v>1791.66</v>
      </c>
      <c r="F2730" s="716">
        <v>0.39</v>
      </c>
      <c r="G2730" s="741" t="s">
        <v>1243</v>
      </c>
      <c r="H2730" s="741"/>
    </row>
    <row r="2731" spans="2:8">
      <c r="B2731" s="2" t="s">
        <v>944</v>
      </c>
      <c r="C2731" s="2">
        <v>195264</v>
      </c>
      <c r="D2731" s="2">
        <v>2018</v>
      </c>
      <c r="E2731" s="715">
        <v>2293.3247999999999</v>
      </c>
      <c r="F2731" s="716">
        <v>0.49919999999999998</v>
      </c>
      <c r="G2731" s="741" t="s">
        <v>1243</v>
      </c>
      <c r="H2731" s="741"/>
    </row>
    <row r="2732" spans="2:8">
      <c r="B2732" s="2" t="s">
        <v>944</v>
      </c>
      <c r="C2732" s="2">
        <v>193813</v>
      </c>
      <c r="D2732" s="2">
        <v>2018</v>
      </c>
      <c r="E2732" s="715">
        <v>9746.6304</v>
      </c>
      <c r="F2732" s="716">
        <v>2.1215999999999999</v>
      </c>
      <c r="G2732" s="741" t="s">
        <v>1244</v>
      </c>
      <c r="H2732" s="741"/>
    </row>
    <row r="2733" spans="2:8">
      <c r="B2733" s="2" t="s">
        <v>944</v>
      </c>
      <c r="C2733" s="2">
        <v>194440</v>
      </c>
      <c r="D2733" s="2">
        <v>2018</v>
      </c>
      <c r="E2733" s="715">
        <v>0</v>
      </c>
      <c r="F2733" s="716">
        <v>0</v>
      </c>
      <c r="G2733" s="741" t="s">
        <v>1244</v>
      </c>
      <c r="H2733" s="741"/>
    </row>
    <row r="2734" spans="2:8">
      <c r="B2734" s="2" t="s">
        <v>944</v>
      </c>
      <c r="C2734" s="2">
        <v>194440</v>
      </c>
      <c r="D2734" s="2">
        <v>2018</v>
      </c>
      <c r="E2734" s="715">
        <v>130377.72</v>
      </c>
      <c r="F2734" s="716">
        <v>28.38</v>
      </c>
      <c r="G2734" s="741" t="s">
        <v>1244</v>
      </c>
      <c r="H2734" s="741"/>
    </row>
    <row r="2735" spans="2:8">
      <c r="B2735" s="2" t="s">
        <v>944</v>
      </c>
      <c r="C2735" s="2">
        <v>180084</v>
      </c>
      <c r="D2735" s="2">
        <v>2018</v>
      </c>
      <c r="E2735" s="715">
        <v>29013</v>
      </c>
      <c r="F2735" s="716">
        <v>6.9</v>
      </c>
      <c r="G2735" s="741" t="s">
        <v>1244</v>
      </c>
      <c r="H2735" s="741"/>
    </row>
    <row r="2736" spans="2:8">
      <c r="B2736" s="2" t="s">
        <v>944</v>
      </c>
      <c r="C2736" s="2">
        <v>180084</v>
      </c>
      <c r="D2736" s="2">
        <v>2018</v>
      </c>
      <c r="E2736" s="715">
        <v>78970</v>
      </c>
      <c r="F2736" s="716">
        <v>18.7</v>
      </c>
      <c r="G2736" s="741" t="s">
        <v>1244</v>
      </c>
      <c r="H2736" s="741"/>
    </row>
    <row r="2737" spans="2:8">
      <c r="B2737" s="2" t="s">
        <v>944</v>
      </c>
      <c r="C2737" s="2">
        <v>199687</v>
      </c>
      <c r="D2737" s="2">
        <v>2018</v>
      </c>
      <c r="E2737" s="715">
        <v>7028</v>
      </c>
      <c r="F2737" s="716">
        <v>7.0359999999999996</v>
      </c>
      <c r="G2737" s="741" t="s">
        <v>1243</v>
      </c>
      <c r="H2737" s="741"/>
    </row>
    <row r="2738" spans="2:8">
      <c r="B2738" s="2" t="s">
        <v>944</v>
      </c>
      <c r="C2738" s="2">
        <v>186769</v>
      </c>
      <c r="D2738" s="2">
        <v>2018</v>
      </c>
      <c r="E2738" s="715">
        <v>322.49880000000002</v>
      </c>
      <c r="F2738" s="716">
        <v>7.0199999999999999E-2</v>
      </c>
      <c r="G2738" s="741" t="s">
        <v>1243</v>
      </c>
      <c r="H2738" s="741"/>
    </row>
    <row r="2739" spans="2:8">
      <c r="B2739" s="2" t="s">
        <v>944</v>
      </c>
      <c r="C2739" s="2">
        <v>186769</v>
      </c>
      <c r="D2739" s="2">
        <v>2018</v>
      </c>
      <c r="E2739" s="715">
        <v>1576.6608000000001</v>
      </c>
      <c r="F2739" s="716">
        <v>0.34320000000000001</v>
      </c>
      <c r="G2739" s="741" t="s">
        <v>1243</v>
      </c>
      <c r="H2739" s="741"/>
    </row>
    <row r="2740" spans="2:8">
      <c r="B2740" s="2" t="s">
        <v>944</v>
      </c>
      <c r="C2740" s="2">
        <v>186769</v>
      </c>
      <c r="D2740" s="2">
        <v>2018</v>
      </c>
      <c r="E2740" s="715">
        <v>912</v>
      </c>
      <c r="F2740" s="716">
        <v>0.1</v>
      </c>
      <c r="G2740" s="741" t="s">
        <v>1243</v>
      </c>
      <c r="H2740" s="741"/>
    </row>
    <row r="2741" spans="2:8">
      <c r="B2741" s="2" t="s">
        <v>944</v>
      </c>
      <c r="C2741" s="2">
        <v>186769</v>
      </c>
      <c r="D2741" s="2">
        <v>2018</v>
      </c>
      <c r="E2741" s="715">
        <v>5233</v>
      </c>
      <c r="F2741" s="716">
        <v>1.9</v>
      </c>
      <c r="G2741" s="741" t="s">
        <v>1243</v>
      </c>
      <c r="H2741" s="741"/>
    </row>
    <row r="2742" spans="2:8">
      <c r="B2742" s="2" t="s">
        <v>944</v>
      </c>
      <c r="C2742" s="2">
        <v>193256</v>
      </c>
      <c r="D2742" s="2">
        <v>2018</v>
      </c>
      <c r="E2742" s="715">
        <v>85381</v>
      </c>
      <c r="F2742" s="716">
        <v>9.6999999999999993</v>
      </c>
      <c r="G2742" s="741" t="s">
        <v>1244</v>
      </c>
      <c r="H2742" s="741"/>
    </row>
    <row r="2743" spans="2:8">
      <c r="B2743" s="2" t="s">
        <v>944</v>
      </c>
      <c r="C2743" s="2">
        <v>198136</v>
      </c>
      <c r="D2743" s="2">
        <v>2018</v>
      </c>
      <c r="E2743" s="715">
        <v>170.69</v>
      </c>
      <c r="F2743" s="716">
        <v>3.4500000000000003E-2</v>
      </c>
      <c r="G2743" s="741" t="s">
        <v>1244</v>
      </c>
      <c r="H2743" s="741"/>
    </row>
    <row r="2744" spans="2:8">
      <c r="B2744" s="2" t="s">
        <v>944</v>
      </c>
      <c r="C2744" s="2">
        <v>198136</v>
      </c>
      <c r="D2744" s="2">
        <v>2018</v>
      </c>
      <c r="E2744" s="715">
        <v>9075.76</v>
      </c>
      <c r="F2744" s="716">
        <v>0</v>
      </c>
      <c r="G2744" s="741" t="s">
        <v>1244</v>
      </c>
      <c r="H2744" s="741"/>
    </row>
    <row r="2745" spans="2:8">
      <c r="B2745" s="2" t="s">
        <v>944</v>
      </c>
      <c r="C2745" s="2">
        <v>195147</v>
      </c>
      <c r="D2745" s="2">
        <v>2018</v>
      </c>
      <c r="E2745" s="715">
        <v>1695.1859999999999</v>
      </c>
      <c r="F2745" s="716">
        <v>0</v>
      </c>
      <c r="G2745" s="741" t="s">
        <v>1244</v>
      </c>
      <c r="H2745" s="741"/>
    </row>
    <row r="2746" spans="2:8">
      <c r="B2746" s="2" t="s">
        <v>944</v>
      </c>
      <c r="C2746" s="2">
        <v>195147</v>
      </c>
      <c r="D2746" s="2">
        <v>2018</v>
      </c>
      <c r="E2746" s="715">
        <v>10039</v>
      </c>
      <c r="F2746" s="716">
        <v>0</v>
      </c>
      <c r="G2746" s="741" t="s">
        <v>1244</v>
      </c>
      <c r="H2746" s="741"/>
    </row>
    <row r="2747" spans="2:8">
      <c r="B2747" s="2" t="s">
        <v>944</v>
      </c>
      <c r="C2747" s="2">
        <v>195147</v>
      </c>
      <c r="D2747" s="2">
        <v>2018</v>
      </c>
      <c r="E2747" s="715">
        <v>10210</v>
      </c>
      <c r="F2747" s="716">
        <v>2.9</v>
      </c>
      <c r="G2747" s="741" t="s">
        <v>1244</v>
      </c>
      <c r="H2747" s="741"/>
    </row>
    <row r="2748" spans="2:8">
      <c r="B2748" s="2" t="s">
        <v>944</v>
      </c>
      <c r="C2748" s="2">
        <v>195013</v>
      </c>
      <c r="D2748" s="2">
        <v>2018</v>
      </c>
      <c r="E2748" s="715">
        <v>32938</v>
      </c>
      <c r="F2748" s="716">
        <v>3.8</v>
      </c>
      <c r="G2748" s="741" t="s">
        <v>1246</v>
      </c>
      <c r="H2748" s="741"/>
    </row>
    <row r="2749" spans="2:8">
      <c r="B2749" s="2" t="s">
        <v>944</v>
      </c>
      <c r="C2749" s="2">
        <v>197662</v>
      </c>
      <c r="D2749" s="2">
        <v>2018</v>
      </c>
      <c r="E2749" s="715">
        <v>82782</v>
      </c>
      <c r="F2749" s="716">
        <v>9.4</v>
      </c>
      <c r="G2749" s="741" t="s">
        <v>1246</v>
      </c>
      <c r="H2749" s="741"/>
    </row>
    <row r="2750" spans="2:8">
      <c r="B2750" s="2" t="s">
        <v>944</v>
      </c>
      <c r="C2750" s="2">
        <v>198805</v>
      </c>
      <c r="D2750" s="2">
        <v>2018</v>
      </c>
      <c r="E2750" s="715">
        <v>59034</v>
      </c>
      <c r="F2750" s="716">
        <v>6.7</v>
      </c>
      <c r="G2750" s="741" t="s">
        <v>1246</v>
      </c>
      <c r="H2750" s="741"/>
    </row>
    <row r="2751" spans="2:8">
      <c r="B2751" s="2" t="s">
        <v>944</v>
      </c>
      <c r="C2751" s="2">
        <v>198920</v>
      </c>
      <c r="D2751" s="2">
        <v>2018</v>
      </c>
      <c r="E2751" s="715">
        <v>26856</v>
      </c>
      <c r="F2751" s="716">
        <v>6.7140000000000004</v>
      </c>
      <c r="G2751" s="741" t="s">
        <v>1246</v>
      </c>
      <c r="H2751" s="741"/>
    </row>
    <row r="2752" spans="2:8">
      <c r="B2752" s="2" t="s">
        <v>944</v>
      </c>
      <c r="C2752" s="2">
        <v>200348</v>
      </c>
      <c r="D2752" s="2">
        <v>2018</v>
      </c>
      <c r="E2752" s="715">
        <v>69876</v>
      </c>
      <c r="F2752" s="716">
        <v>8</v>
      </c>
      <c r="G2752" s="741" t="s">
        <v>1246</v>
      </c>
      <c r="H2752" s="741"/>
    </row>
    <row r="2753" spans="2:8">
      <c r="B2753" s="2" t="s">
        <v>944</v>
      </c>
      <c r="C2753" s="2">
        <v>159066</v>
      </c>
      <c r="D2753" s="2">
        <v>2018</v>
      </c>
      <c r="E2753" s="715">
        <v>72220</v>
      </c>
      <c r="F2753" s="716">
        <v>12.3</v>
      </c>
      <c r="G2753" s="741" t="s">
        <v>1244</v>
      </c>
      <c r="H2753" s="741"/>
    </row>
    <row r="2754" spans="2:8">
      <c r="B2754" s="2" t="s">
        <v>944</v>
      </c>
      <c r="C2754" s="2">
        <v>159088</v>
      </c>
      <c r="D2754" s="2">
        <v>2018</v>
      </c>
      <c r="E2754" s="715">
        <v>464983</v>
      </c>
      <c r="F2754" s="716">
        <v>79</v>
      </c>
      <c r="G2754" s="741" t="s">
        <v>1244</v>
      </c>
      <c r="H2754" s="741"/>
    </row>
    <row r="2755" spans="2:8">
      <c r="B2755" s="2" t="s">
        <v>944</v>
      </c>
      <c r="C2755" s="2">
        <v>197953</v>
      </c>
      <c r="D2755" s="2">
        <v>2018</v>
      </c>
      <c r="E2755" s="715">
        <v>0</v>
      </c>
      <c r="F2755" s="716">
        <v>0</v>
      </c>
      <c r="G2755" s="741" t="s">
        <v>1244</v>
      </c>
      <c r="H2755" s="741"/>
    </row>
    <row r="2756" spans="2:8">
      <c r="B2756" s="2" t="s">
        <v>944</v>
      </c>
      <c r="C2756" s="2">
        <v>197953</v>
      </c>
      <c r="D2756" s="2">
        <v>2018</v>
      </c>
      <c r="E2756" s="715">
        <v>273</v>
      </c>
      <c r="F2756" s="716">
        <v>0</v>
      </c>
      <c r="G2756" s="741" t="s">
        <v>1244</v>
      </c>
      <c r="H2756" s="741"/>
    </row>
    <row r="2757" spans="2:8">
      <c r="B2757" s="2" t="s">
        <v>944</v>
      </c>
      <c r="C2757" s="2">
        <v>197953</v>
      </c>
      <c r="D2757" s="2">
        <v>2018</v>
      </c>
      <c r="E2757" s="715">
        <v>2335.1999999999998</v>
      </c>
      <c r="F2757" s="716">
        <v>0</v>
      </c>
      <c r="G2757" s="741" t="s">
        <v>1244</v>
      </c>
      <c r="H2757" s="741"/>
    </row>
    <row r="2758" spans="2:8">
      <c r="B2758" s="2" t="s">
        <v>944</v>
      </c>
      <c r="C2758" s="2">
        <v>197953</v>
      </c>
      <c r="D2758" s="2">
        <v>2018</v>
      </c>
      <c r="E2758" s="715">
        <v>7177</v>
      </c>
      <c r="F2758" s="716">
        <v>0</v>
      </c>
      <c r="G2758" s="741" t="s">
        <v>1244</v>
      </c>
      <c r="H2758" s="741"/>
    </row>
    <row r="2759" spans="2:8">
      <c r="B2759" s="2" t="s">
        <v>944</v>
      </c>
      <c r="C2759" s="2">
        <v>197953</v>
      </c>
      <c r="D2759" s="2">
        <v>2018</v>
      </c>
      <c r="E2759" s="715">
        <v>24625</v>
      </c>
      <c r="F2759" s="716">
        <v>2.8</v>
      </c>
      <c r="G2759" s="741" t="s">
        <v>1244</v>
      </c>
      <c r="H2759" s="741"/>
    </row>
    <row r="2760" spans="2:8">
      <c r="B2760" s="2" t="s">
        <v>944</v>
      </c>
      <c r="C2760" s="2">
        <v>193034</v>
      </c>
      <c r="D2760" s="2">
        <v>2018</v>
      </c>
      <c r="E2760" s="715">
        <v>214.9992</v>
      </c>
      <c r="F2760" s="716">
        <v>4.6800000000000001E-2</v>
      </c>
      <c r="G2760" s="741" t="s">
        <v>936</v>
      </c>
      <c r="H2760" s="741"/>
    </row>
    <row r="2761" spans="2:8">
      <c r="B2761" s="2" t="s">
        <v>944</v>
      </c>
      <c r="C2761" s="2">
        <v>193034</v>
      </c>
      <c r="D2761" s="2">
        <v>2018</v>
      </c>
      <c r="E2761" s="715">
        <v>8733.2630000000008</v>
      </c>
      <c r="F2761" s="716">
        <v>2.2330000000000001</v>
      </c>
      <c r="G2761" s="741" t="s">
        <v>936</v>
      </c>
      <c r="H2761" s="741"/>
    </row>
    <row r="2762" spans="2:8">
      <c r="B2762" s="2" t="s">
        <v>944</v>
      </c>
      <c r="C2762" s="2">
        <v>186297</v>
      </c>
      <c r="D2762" s="2">
        <v>2018</v>
      </c>
      <c r="E2762" s="715">
        <v>784663</v>
      </c>
      <c r="F2762" s="716">
        <v>91.1</v>
      </c>
      <c r="G2762" s="741" t="s">
        <v>1244</v>
      </c>
      <c r="H2762" s="741"/>
    </row>
    <row r="2763" spans="2:8">
      <c r="B2763" s="2" t="s">
        <v>944</v>
      </c>
      <c r="C2763" s="2">
        <v>188478</v>
      </c>
      <c r="D2763" s="2">
        <v>2018</v>
      </c>
      <c r="E2763" s="715">
        <v>284672</v>
      </c>
      <c r="F2763" s="716">
        <v>33.299999999999997</v>
      </c>
      <c r="G2763" s="741" t="s">
        <v>1244</v>
      </c>
      <c r="H2763" s="741"/>
    </row>
    <row r="2764" spans="2:8">
      <c r="B2764" s="2" t="s">
        <v>944</v>
      </c>
      <c r="C2764" s="2">
        <v>197107</v>
      </c>
      <c r="D2764" s="2">
        <v>2018</v>
      </c>
      <c r="E2764" s="715">
        <v>22387.280999999999</v>
      </c>
      <c r="F2764" s="716">
        <v>5.9429999999999996</v>
      </c>
      <c r="G2764" s="741" t="s">
        <v>1244</v>
      </c>
      <c r="H2764" s="741"/>
    </row>
    <row r="2765" spans="2:8">
      <c r="B2765" s="2" t="s">
        <v>944</v>
      </c>
      <c r="C2765" s="2">
        <v>201546</v>
      </c>
      <c r="D2765" s="2">
        <v>2018</v>
      </c>
      <c r="E2765" s="715">
        <v>176457.3</v>
      </c>
      <c r="F2765" s="716">
        <v>25.315999999999999</v>
      </c>
      <c r="G2765" s="741" t="s">
        <v>1244</v>
      </c>
      <c r="H2765" s="741"/>
    </row>
    <row r="2766" spans="2:8">
      <c r="B2766" s="2" t="s">
        <v>944</v>
      </c>
      <c r="C2766" s="2">
        <v>183651</v>
      </c>
      <c r="D2766" s="2">
        <v>2018</v>
      </c>
      <c r="E2766" s="715">
        <v>3731.76</v>
      </c>
      <c r="F2766" s="716">
        <v>0.42599999999999999</v>
      </c>
      <c r="G2766" s="741" t="s">
        <v>1243</v>
      </c>
      <c r="H2766" s="741"/>
    </row>
    <row r="2767" spans="2:8">
      <c r="B2767" s="2" t="s">
        <v>944</v>
      </c>
      <c r="C2767" s="2">
        <v>183651</v>
      </c>
      <c r="D2767" s="2">
        <v>2018</v>
      </c>
      <c r="E2767" s="715">
        <v>3583.32</v>
      </c>
      <c r="F2767" s="716">
        <v>0.78</v>
      </c>
      <c r="G2767" s="741" t="s">
        <v>1243</v>
      </c>
      <c r="H2767" s="741"/>
    </row>
    <row r="2768" spans="2:8">
      <c r="B2768" s="2" t="s">
        <v>944</v>
      </c>
      <c r="C2768" s="2">
        <v>193159</v>
      </c>
      <c r="D2768" s="2">
        <v>2018</v>
      </c>
      <c r="E2768" s="715">
        <v>61320</v>
      </c>
      <c r="F2768" s="716">
        <v>0</v>
      </c>
      <c r="G2768" s="741" t="s">
        <v>1243</v>
      </c>
      <c r="H2768" s="741"/>
    </row>
    <row r="2769" spans="2:8">
      <c r="B2769" s="2" t="s">
        <v>944</v>
      </c>
      <c r="C2769" s="2">
        <v>201072</v>
      </c>
      <c r="D2769" s="2">
        <v>2018</v>
      </c>
      <c r="E2769" s="715">
        <v>435664</v>
      </c>
      <c r="F2769" s="716">
        <v>0</v>
      </c>
      <c r="G2769" s="741" t="s">
        <v>1244</v>
      </c>
      <c r="H2769" s="741"/>
    </row>
    <row r="2770" spans="2:8">
      <c r="B2770" s="2" t="s">
        <v>944</v>
      </c>
      <c r="C2770" s="2">
        <v>201072</v>
      </c>
      <c r="D2770" s="2">
        <v>2018</v>
      </c>
      <c r="E2770" s="715">
        <v>492240</v>
      </c>
      <c r="F2770" s="716">
        <v>0</v>
      </c>
      <c r="G2770" s="741" t="s">
        <v>1244</v>
      </c>
      <c r="H2770" s="741"/>
    </row>
    <row r="2771" spans="2:8">
      <c r="B2771" s="2" t="s">
        <v>944</v>
      </c>
      <c r="C2771" s="2">
        <v>200239</v>
      </c>
      <c r="D2771" s="2">
        <v>2018</v>
      </c>
      <c r="E2771" s="715">
        <v>4788</v>
      </c>
      <c r="F2771" s="716">
        <v>0</v>
      </c>
      <c r="G2771" s="741" t="s">
        <v>1243</v>
      </c>
      <c r="H2771" s="741"/>
    </row>
    <row r="2772" spans="2:8">
      <c r="B2772" s="2" t="s">
        <v>944</v>
      </c>
      <c r="C2772" s="2">
        <v>197874</v>
      </c>
      <c r="D2772" s="2">
        <v>2018</v>
      </c>
      <c r="E2772" s="715">
        <v>449.43</v>
      </c>
      <c r="F2772" s="716">
        <v>0.123</v>
      </c>
      <c r="G2772" s="741" t="s">
        <v>1243</v>
      </c>
      <c r="H2772" s="741"/>
    </row>
    <row r="2773" spans="2:8">
      <c r="B2773" s="2" t="s">
        <v>944</v>
      </c>
      <c r="C2773" s="2">
        <v>197874</v>
      </c>
      <c r="D2773" s="2">
        <v>2018</v>
      </c>
      <c r="E2773" s="715">
        <v>1130.124</v>
      </c>
      <c r="F2773" s="716">
        <v>0</v>
      </c>
      <c r="G2773" s="741" t="s">
        <v>1243</v>
      </c>
      <c r="H2773" s="741"/>
    </row>
    <row r="2774" spans="2:8">
      <c r="B2774" s="2" t="s">
        <v>944</v>
      </c>
      <c r="C2774" s="2">
        <v>197874</v>
      </c>
      <c r="D2774" s="2">
        <v>2018</v>
      </c>
      <c r="E2774" s="715">
        <v>537.49800000000005</v>
      </c>
      <c r="F2774" s="716">
        <v>0.11700000000000001</v>
      </c>
      <c r="G2774" s="741" t="s">
        <v>1243</v>
      </c>
      <c r="H2774" s="741"/>
    </row>
    <row r="2775" spans="2:8">
      <c r="B2775" s="2" t="s">
        <v>944</v>
      </c>
      <c r="C2775" s="2">
        <v>197874</v>
      </c>
      <c r="D2775" s="2">
        <v>2018</v>
      </c>
      <c r="E2775" s="715">
        <v>4873.3152</v>
      </c>
      <c r="F2775" s="716">
        <v>1.0608</v>
      </c>
      <c r="G2775" s="741" t="s">
        <v>1243</v>
      </c>
      <c r="H2775" s="741"/>
    </row>
    <row r="2776" spans="2:8">
      <c r="B2776" s="2" t="s">
        <v>944</v>
      </c>
      <c r="C2776" s="2">
        <v>199971</v>
      </c>
      <c r="D2776" s="2">
        <v>2018</v>
      </c>
      <c r="E2776" s="715">
        <v>12282.27</v>
      </c>
      <c r="F2776" s="716">
        <v>1.4020859999999999</v>
      </c>
      <c r="G2776" s="741" t="s">
        <v>1246</v>
      </c>
      <c r="H2776" s="741"/>
    </row>
    <row r="2777" spans="2:8">
      <c r="B2777" s="2" t="s">
        <v>944</v>
      </c>
      <c r="C2777" s="2">
        <v>200956</v>
      </c>
      <c r="D2777" s="2">
        <v>2018</v>
      </c>
      <c r="E2777" s="715">
        <v>102808</v>
      </c>
      <c r="F2777" s="716">
        <v>11.7</v>
      </c>
      <c r="G2777" s="741" t="s">
        <v>1246</v>
      </c>
      <c r="H2777" s="741"/>
    </row>
    <row r="2778" spans="2:8">
      <c r="B2778" s="2" t="s">
        <v>944</v>
      </c>
      <c r="C2778" s="2">
        <v>201081</v>
      </c>
      <c r="D2778" s="2">
        <v>2018</v>
      </c>
      <c r="E2778" s="715">
        <v>50633</v>
      </c>
      <c r="F2778" s="716">
        <v>5.8</v>
      </c>
      <c r="G2778" s="741" t="s">
        <v>1246</v>
      </c>
      <c r="H2778" s="741"/>
    </row>
    <row r="2779" spans="2:8">
      <c r="B2779" s="2" t="s">
        <v>944</v>
      </c>
      <c r="C2779" s="2">
        <v>191950</v>
      </c>
      <c r="D2779" s="2">
        <v>2018</v>
      </c>
      <c r="E2779" s="715">
        <v>17056.975999999999</v>
      </c>
      <c r="F2779" s="716">
        <v>4.5279999999999996</v>
      </c>
      <c r="G2779" s="741" t="s">
        <v>1244</v>
      </c>
      <c r="H2779" s="741"/>
    </row>
    <row r="2780" spans="2:8">
      <c r="B2780" s="2" t="s">
        <v>944</v>
      </c>
      <c r="C2780" s="2">
        <v>197488</v>
      </c>
      <c r="D2780" s="2">
        <v>2018</v>
      </c>
      <c r="E2780" s="715">
        <v>4891</v>
      </c>
      <c r="F2780" s="716">
        <v>0</v>
      </c>
      <c r="G2780" s="741" t="s">
        <v>1243</v>
      </c>
      <c r="H2780" s="741"/>
    </row>
    <row r="2781" spans="2:8">
      <c r="B2781" s="2" t="s">
        <v>944</v>
      </c>
      <c r="C2781" s="2">
        <v>197488</v>
      </c>
      <c r="D2781" s="2">
        <v>2018</v>
      </c>
      <c r="E2781" s="715">
        <v>1299</v>
      </c>
      <c r="F2781" s="716">
        <v>0.1</v>
      </c>
      <c r="G2781" s="741" t="s">
        <v>1243</v>
      </c>
      <c r="H2781" s="741"/>
    </row>
    <row r="2782" spans="2:8">
      <c r="B2782" s="2" t="s">
        <v>944</v>
      </c>
      <c r="C2782" s="2">
        <v>197488</v>
      </c>
      <c r="D2782" s="2">
        <v>2018</v>
      </c>
      <c r="E2782" s="715">
        <v>1102.56</v>
      </c>
      <c r="F2782" s="716">
        <v>0.24</v>
      </c>
      <c r="G2782" s="741" t="s">
        <v>1243</v>
      </c>
      <c r="H2782" s="741"/>
    </row>
    <row r="2783" spans="2:8">
      <c r="B2783" s="2" t="s">
        <v>944</v>
      </c>
      <c r="C2783" s="2">
        <v>197488</v>
      </c>
      <c r="D2783" s="2">
        <v>2018</v>
      </c>
      <c r="E2783" s="715">
        <v>6406.2179999999998</v>
      </c>
      <c r="F2783" s="716">
        <v>1.6379999999999999</v>
      </c>
      <c r="G2783" s="741" t="s">
        <v>1243</v>
      </c>
      <c r="H2783" s="741"/>
    </row>
    <row r="2784" spans="2:8">
      <c r="B2784" s="2" t="s">
        <v>944</v>
      </c>
      <c r="C2784" s="2">
        <v>197488</v>
      </c>
      <c r="D2784" s="2">
        <v>2018</v>
      </c>
      <c r="E2784" s="715">
        <v>819</v>
      </c>
      <c r="F2784" s="716">
        <v>0</v>
      </c>
      <c r="G2784" s="741" t="s">
        <v>1243</v>
      </c>
      <c r="H2784" s="741"/>
    </row>
    <row r="2785" spans="2:8">
      <c r="B2785" s="2" t="s">
        <v>944</v>
      </c>
      <c r="C2785" s="2">
        <v>196178</v>
      </c>
      <c r="D2785" s="2">
        <v>2018</v>
      </c>
      <c r="E2785" s="715">
        <v>0</v>
      </c>
      <c r="F2785" s="716">
        <v>0</v>
      </c>
      <c r="G2785" s="741" t="s">
        <v>1244</v>
      </c>
      <c r="H2785" s="741"/>
    </row>
    <row r="2786" spans="2:8">
      <c r="B2786" s="2" t="s">
        <v>944</v>
      </c>
      <c r="C2786" s="2">
        <v>196178</v>
      </c>
      <c r="D2786" s="2">
        <v>2018</v>
      </c>
      <c r="E2786" s="715">
        <v>0</v>
      </c>
      <c r="F2786" s="716">
        <v>0</v>
      </c>
      <c r="G2786" s="741" t="s">
        <v>1244</v>
      </c>
      <c r="H2786" s="741"/>
    </row>
    <row r="2787" spans="2:8">
      <c r="B2787" s="2" t="s">
        <v>944</v>
      </c>
      <c r="C2787" s="2">
        <v>196178</v>
      </c>
      <c r="D2787" s="2">
        <v>2018</v>
      </c>
      <c r="E2787" s="715">
        <v>0</v>
      </c>
      <c r="F2787" s="716">
        <v>0</v>
      </c>
      <c r="G2787" s="741" t="s">
        <v>1244</v>
      </c>
      <c r="H2787" s="741"/>
    </row>
    <row r="2788" spans="2:8">
      <c r="B2788" s="2" t="s">
        <v>944</v>
      </c>
      <c r="C2788" s="2">
        <v>196178</v>
      </c>
      <c r="D2788" s="2">
        <v>2018</v>
      </c>
      <c r="E2788" s="715">
        <v>0</v>
      </c>
      <c r="F2788" s="716">
        <v>0</v>
      </c>
      <c r="G2788" s="741" t="s">
        <v>1244</v>
      </c>
      <c r="H2788" s="741"/>
    </row>
    <row r="2789" spans="2:8">
      <c r="B2789" s="2" t="s">
        <v>944</v>
      </c>
      <c r="C2789" s="2">
        <v>196178</v>
      </c>
      <c r="D2789" s="2">
        <v>2018</v>
      </c>
      <c r="E2789" s="715">
        <v>1960</v>
      </c>
      <c r="F2789" s="716">
        <v>0.9</v>
      </c>
      <c r="G2789" s="741" t="s">
        <v>1244</v>
      </c>
      <c r="H2789" s="741"/>
    </row>
    <row r="2790" spans="2:8">
      <c r="B2790" s="2" t="s">
        <v>944</v>
      </c>
      <c r="C2790" s="2">
        <v>196178</v>
      </c>
      <c r="D2790" s="2">
        <v>2018</v>
      </c>
      <c r="E2790" s="715">
        <v>4398</v>
      </c>
      <c r="F2790" s="716">
        <v>1.5</v>
      </c>
      <c r="G2790" s="741" t="s">
        <v>1244</v>
      </c>
      <c r="H2790" s="741"/>
    </row>
    <row r="2791" spans="2:8">
      <c r="B2791" s="2" t="s">
        <v>944</v>
      </c>
      <c r="C2791" s="2">
        <v>196178</v>
      </c>
      <c r="D2791" s="2">
        <v>2018</v>
      </c>
      <c r="E2791" s="715">
        <v>41750</v>
      </c>
      <c r="F2791" s="716">
        <v>4.8</v>
      </c>
      <c r="G2791" s="741" t="s">
        <v>1244</v>
      </c>
      <c r="H2791" s="741"/>
    </row>
    <row r="2792" spans="2:8">
      <c r="B2792" s="2" t="s">
        <v>944</v>
      </c>
      <c r="C2792" s="2">
        <v>196178</v>
      </c>
      <c r="D2792" s="2">
        <v>2018</v>
      </c>
      <c r="E2792" s="715">
        <v>211.2</v>
      </c>
      <c r="F2792" s="716">
        <v>5.3999999999999999E-2</v>
      </c>
      <c r="G2792" s="741" t="s">
        <v>1244</v>
      </c>
      <c r="H2792" s="741"/>
    </row>
    <row r="2793" spans="2:8">
      <c r="B2793" s="2" t="s">
        <v>944</v>
      </c>
      <c r="C2793" s="2">
        <v>196178</v>
      </c>
      <c r="D2793" s="2">
        <v>2018</v>
      </c>
      <c r="E2793" s="715">
        <v>668.42700000000002</v>
      </c>
      <c r="F2793" s="716">
        <v>0.14549999999999999</v>
      </c>
      <c r="G2793" s="741" t="s">
        <v>1244</v>
      </c>
      <c r="H2793" s="741"/>
    </row>
    <row r="2794" spans="2:8">
      <c r="B2794" s="2" t="s">
        <v>944</v>
      </c>
      <c r="C2794" s="2">
        <v>196178</v>
      </c>
      <c r="D2794" s="2">
        <v>2018</v>
      </c>
      <c r="E2794" s="715">
        <v>5722.0320000000002</v>
      </c>
      <c r="F2794" s="716">
        <v>0.6532</v>
      </c>
      <c r="G2794" s="741" t="s">
        <v>1244</v>
      </c>
      <c r="H2794" s="741"/>
    </row>
    <row r="2795" spans="2:8">
      <c r="B2795" s="2" t="s">
        <v>944</v>
      </c>
      <c r="C2795" s="2">
        <v>196178</v>
      </c>
      <c r="D2795" s="2">
        <v>2018</v>
      </c>
      <c r="E2795" s="715">
        <v>7739.9712</v>
      </c>
      <c r="F2795" s="716">
        <v>1.6848000000000001</v>
      </c>
      <c r="G2795" s="741" t="s">
        <v>1244</v>
      </c>
      <c r="H2795" s="741"/>
    </row>
    <row r="2796" spans="2:8">
      <c r="B2796" s="2" t="s">
        <v>944</v>
      </c>
      <c r="C2796" s="2">
        <v>196178</v>
      </c>
      <c r="D2796" s="2">
        <v>2018</v>
      </c>
      <c r="E2796" s="715">
        <v>546</v>
      </c>
      <c r="F2796" s="716">
        <v>0</v>
      </c>
      <c r="G2796" s="741" t="s">
        <v>1244</v>
      </c>
      <c r="H2796" s="741"/>
    </row>
    <row r="2797" spans="2:8">
      <c r="B2797" s="2" t="s">
        <v>944</v>
      </c>
      <c r="C2797" s="2">
        <v>196178</v>
      </c>
      <c r="D2797" s="2">
        <v>2018</v>
      </c>
      <c r="E2797" s="715">
        <v>583.79999999999995</v>
      </c>
      <c r="F2797" s="716">
        <v>0</v>
      </c>
      <c r="G2797" s="741" t="s">
        <v>1244</v>
      </c>
      <c r="H2797" s="741"/>
    </row>
    <row r="2798" spans="2:8">
      <c r="B2798" s="2" t="s">
        <v>944</v>
      </c>
      <c r="C2798" s="2">
        <v>196178</v>
      </c>
      <c r="D2798" s="2">
        <v>2018</v>
      </c>
      <c r="E2798" s="715">
        <v>840</v>
      </c>
      <c r="F2798" s="716">
        <v>0</v>
      </c>
      <c r="G2798" s="741" t="s">
        <v>1244</v>
      </c>
      <c r="H2798" s="741"/>
    </row>
    <row r="2799" spans="2:8">
      <c r="B2799" s="2" t="s">
        <v>944</v>
      </c>
      <c r="C2799" s="2">
        <v>197921</v>
      </c>
      <c r="D2799" s="2">
        <v>2018</v>
      </c>
      <c r="E2799" s="715">
        <v>0</v>
      </c>
      <c r="F2799" s="716">
        <v>0</v>
      </c>
      <c r="G2799" s="741" t="s">
        <v>1243</v>
      </c>
      <c r="H2799" s="741"/>
    </row>
    <row r="2800" spans="2:8">
      <c r="B2800" s="2" t="s">
        <v>944</v>
      </c>
      <c r="C2800" s="2">
        <v>197921</v>
      </c>
      <c r="D2800" s="2">
        <v>2018</v>
      </c>
      <c r="E2800" s="715">
        <v>716.66399999999999</v>
      </c>
      <c r="F2800" s="716">
        <v>0.156</v>
      </c>
      <c r="G2800" s="741" t="s">
        <v>1243</v>
      </c>
      <c r="H2800" s="741"/>
    </row>
    <row r="2801" spans="2:8">
      <c r="B2801" s="2" t="s">
        <v>944</v>
      </c>
      <c r="C2801" s="2">
        <v>197921</v>
      </c>
      <c r="D2801" s="2">
        <v>2018</v>
      </c>
      <c r="E2801" s="715">
        <v>10176.6288</v>
      </c>
      <c r="F2801" s="716">
        <v>2.2151999999999998</v>
      </c>
      <c r="G2801" s="741" t="s">
        <v>1243</v>
      </c>
      <c r="H2801" s="741"/>
    </row>
    <row r="2802" spans="2:8">
      <c r="B2802" s="2" t="s">
        <v>944</v>
      </c>
      <c r="C2802" s="2">
        <v>197921</v>
      </c>
      <c r="D2802" s="2">
        <v>2018</v>
      </c>
      <c r="E2802" s="715">
        <v>62579</v>
      </c>
      <c r="F2802" s="716">
        <v>20.6</v>
      </c>
      <c r="G2802" s="741" t="s">
        <v>1243</v>
      </c>
      <c r="H2802" s="741"/>
    </row>
    <row r="2803" spans="2:8">
      <c r="B2803" s="2" t="s">
        <v>944</v>
      </c>
      <c r="C2803" s="2">
        <v>196924</v>
      </c>
      <c r="D2803" s="2">
        <v>2018</v>
      </c>
      <c r="E2803" s="715">
        <v>42.24</v>
      </c>
      <c r="F2803" s="716">
        <v>1.0800000000000001E-2</v>
      </c>
      <c r="G2803" s="741" t="s">
        <v>1243</v>
      </c>
      <c r="H2803" s="741"/>
    </row>
    <row r="2804" spans="2:8">
      <c r="B2804" s="2" t="s">
        <v>944</v>
      </c>
      <c r="C2804" s="2">
        <v>196924</v>
      </c>
      <c r="D2804" s="2">
        <v>2018</v>
      </c>
      <c r="E2804" s="715">
        <v>119.444</v>
      </c>
      <c r="F2804" s="716">
        <v>2.5999999999999999E-2</v>
      </c>
      <c r="G2804" s="741" t="s">
        <v>1243</v>
      </c>
      <c r="H2804" s="741"/>
    </row>
    <row r="2805" spans="2:8">
      <c r="B2805" s="2" t="s">
        <v>944</v>
      </c>
      <c r="C2805" s="2">
        <v>196924</v>
      </c>
      <c r="D2805" s="2">
        <v>2018</v>
      </c>
      <c r="E2805" s="715">
        <v>214.9992</v>
      </c>
      <c r="F2805" s="716">
        <v>4.6800000000000001E-2</v>
      </c>
      <c r="G2805" s="741" t="s">
        <v>1243</v>
      </c>
      <c r="H2805" s="741"/>
    </row>
    <row r="2806" spans="2:8">
      <c r="B2806" s="2" t="s">
        <v>944</v>
      </c>
      <c r="C2806" s="2">
        <v>196924</v>
      </c>
      <c r="D2806" s="2">
        <v>2018</v>
      </c>
      <c r="E2806" s="715">
        <v>506.47449999999998</v>
      </c>
      <c r="F2806" s="716">
        <v>0.1295</v>
      </c>
      <c r="G2806" s="741" t="s">
        <v>1243</v>
      </c>
      <c r="H2806" s="741"/>
    </row>
    <row r="2807" spans="2:8">
      <c r="B2807" s="2" t="s">
        <v>944</v>
      </c>
      <c r="C2807" s="2">
        <v>196924</v>
      </c>
      <c r="D2807" s="2">
        <v>2018</v>
      </c>
      <c r="E2807" s="715">
        <v>5303.3136000000004</v>
      </c>
      <c r="F2807" s="716">
        <v>1.1544000000000001</v>
      </c>
      <c r="G2807" s="741" t="s">
        <v>1243</v>
      </c>
      <c r="H2807" s="741"/>
    </row>
    <row r="2808" spans="2:8">
      <c r="B2808" s="2" t="s">
        <v>944</v>
      </c>
      <c r="C2808" s="2">
        <v>194406</v>
      </c>
      <c r="D2808" s="2">
        <v>2018</v>
      </c>
      <c r="E2808" s="715">
        <v>23142</v>
      </c>
      <c r="F2808" s="716">
        <v>0</v>
      </c>
      <c r="G2808" s="741" t="s">
        <v>1243</v>
      </c>
      <c r="H2808" s="741"/>
    </row>
    <row r="2809" spans="2:8">
      <c r="B2809" s="2" t="s">
        <v>944</v>
      </c>
      <c r="C2809" s="2">
        <v>197442</v>
      </c>
      <c r="D2809" s="2">
        <v>2018</v>
      </c>
      <c r="E2809" s="715">
        <v>4872</v>
      </c>
      <c r="F2809" s="716">
        <v>0</v>
      </c>
      <c r="G2809" s="741" t="s">
        <v>1243</v>
      </c>
      <c r="H2809" s="741"/>
    </row>
    <row r="2810" spans="2:8">
      <c r="B2810" s="2" t="s">
        <v>944</v>
      </c>
      <c r="C2810" s="2">
        <v>197442</v>
      </c>
      <c r="D2810" s="2">
        <v>2018</v>
      </c>
      <c r="E2810" s="715">
        <v>9240</v>
      </c>
      <c r="F2810" s="716">
        <v>0</v>
      </c>
      <c r="G2810" s="741" t="s">
        <v>1243</v>
      </c>
      <c r="H2810" s="741"/>
    </row>
    <row r="2811" spans="2:8">
      <c r="B2811" s="2" t="s">
        <v>944</v>
      </c>
      <c r="C2811" s="2">
        <v>197457</v>
      </c>
      <c r="D2811" s="2">
        <v>2018</v>
      </c>
      <c r="E2811" s="715">
        <v>17159</v>
      </c>
      <c r="F2811" s="716">
        <v>0</v>
      </c>
      <c r="G2811" s="741" t="s">
        <v>1244</v>
      </c>
      <c r="H2811" s="741"/>
    </row>
    <row r="2812" spans="2:8">
      <c r="B2812" s="2" t="s">
        <v>944</v>
      </c>
      <c r="C2812" s="2">
        <v>197457</v>
      </c>
      <c r="D2812" s="2">
        <v>2018</v>
      </c>
      <c r="E2812" s="715">
        <v>25738</v>
      </c>
      <c r="F2812" s="716">
        <v>0</v>
      </c>
      <c r="G2812" s="741" t="s">
        <v>1244</v>
      </c>
      <c r="H2812" s="741"/>
    </row>
    <row r="2813" spans="2:8">
      <c r="B2813" s="2" t="s">
        <v>944</v>
      </c>
      <c r="C2813" s="2">
        <v>197457</v>
      </c>
      <c r="D2813" s="2">
        <v>2018</v>
      </c>
      <c r="E2813" s="715">
        <v>34318</v>
      </c>
      <c r="F2813" s="716">
        <v>0</v>
      </c>
      <c r="G2813" s="741" t="s">
        <v>1244</v>
      </c>
      <c r="H2813" s="741"/>
    </row>
    <row r="2814" spans="2:8">
      <c r="B2814" s="2" t="s">
        <v>944</v>
      </c>
      <c r="C2814" s="2">
        <v>196623</v>
      </c>
      <c r="D2814" s="2">
        <v>2018</v>
      </c>
      <c r="E2814" s="715">
        <v>10882</v>
      </c>
      <c r="F2814" s="716">
        <v>0</v>
      </c>
      <c r="G2814" s="741" t="s">
        <v>1243</v>
      </c>
      <c r="H2814" s="741"/>
    </row>
    <row r="2815" spans="2:8">
      <c r="B2815" s="2" t="s">
        <v>944</v>
      </c>
      <c r="C2815" s="2">
        <v>193809</v>
      </c>
      <c r="D2815" s="2">
        <v>2018</v>
      </c>
      <c r="E2815" s="715">
        <v>32481</v>
      </c>
      <c r="F2815" s="716">
        <v>15.73</v>
      </c>
      <c r="G2815" s="741" t="s">
        <v>1244</v>
      </c>
      <c r="H2815" s="741"/>
    </row>
    <row r="2816" spans="2:8">
      <c r="B2816" s="2" t="s">
        <v>944</v>
      </c>
      <c r="C2816" s="2">
        <v>178721</v>
      </c>
      <c r="D2816" s="2">
        <v>2018</v>
      </c>
      <c r="E2816" s="715">
        <v>160422</v>
      </c>
      <c r="F2816" s="716">
        <v>0</v>
      </c>
      <c r="G2816" s="741" t="s">
        <v>1244</v>
      </c>
      <c r="H2816" s="741"/>
    </row>
    <row r="2817" spans="2:8">
      <c r="B2817" s="2" t="s">
        <v>944</v>
      </c>
      <c r="C2817" s="2">
        <v>193518</v>
      </c>
      <c r="D2817" s="2">
        <v>2018</v>
      </c>
      <c r="E2817" s="715">
        <v>19806.885999999999</v>
      </c>
      <c r="F2817" s="716">
        <v>5.258</v>
      </c>
      <c r="G2817" s="741" t="s">
        <v>1244</v>
      </c>
      <c r="H2817" s="741"/>
    </row>
    <row r="2818" spans="2:8">
      <c r="B2818" s="2" t="s">
        <v>944</v>
      </c>
      <c r="C2818" s="2">
        <v>196946</v>
      </c>
      <c r="D2818" s="2">
        <v>2018</v>
      </c>
      <c r="E2818" s="715">
        <v>0</v>
      </c>
      <c r="F2818" s="716">
        <v>0</v>
      </c>
      <c r="G2818" s="741" t="s">
        <v>1244</v>
      </c>
      <c r="H2818" s="741"/>
    </row>
    <row r="2819" spans="2:8">
      <c r="B2819" s="2" t="s">
        <v>944</v>
      </c>
      <c r="C2819" s="2">
        <v>196946</v>
      </c>
      <c r="D2819" s="2">
        <v>2018</v>
      </c>
      <c r="E2819" s="715">
        <v>0</v>
      </c>
      <c r="F2819" s="716">
        <v>0</v>
      </c>
      <c r="G2819" s="741" t="s">
        <v>1244</v>
      </c>
      <c r="H2819" s="741"/>
    </row>
    <row r="2820" spans="2:8">
      <c r="B2820" s="2" t="s">
        <v>944</v>
      </c>
      <c r="C2820" s="2">
        <v>196946</v>
      </c>
      <c r="D2820" s="2">
        <v>2018</v>
      </c>
      <c r="E2820" s="715">
        <v>322.49880000000002</v>
      </c>
      <c r="F2820" s="716">
        <v>7.0199999999999999E-2</v>
      </c>
      <c r="G2820" s="741" t="s">
        <v>1244</v>
      </c>
      <c r="H2820" s="741"/>
    </row>
    <row r="2821" spans="2:8">
      <c r="B2821" s="2" t="s">
        <v>944</v>
      </c>
      <c r="C2821" s="2">
        <v>196946</v>
      </c>
      <c r="D2821" s="2">
        <v>2018</v>
      </c>
      <c r="E2821" s="715">
        <v>18919.929599999999</v>
      </c>
      <c r="F2821" s="716">
        <v>4.1184000000000003</v>
      </c>
      <c r="G2821" s="741" t="s">
        <v>1244</v>
      </c>
      <c r="H2821" s="741"/>
    </row>
    <row r="2822" spans="2:8">
      <c r="B2822" s="2" t="s">
        <v>944</v>
      </c>
      <c r="C2822" s="2">
        <v>196946</v>
      </c>
      <c r="D2822" s="2">
        <v>2018</v>
      </c>
      <c r="E2822" s="715">
        <v>20728.3</v>
      </c>
      <c r="F2822" s="716">
        <v>5.3</v>
      </c>
      <c r="G2822" s="741" t="s">
        <v>1244</v>
      </c>
      <c r="H2822" s="741"/>
    </row>
    <row r="2823" spans="2:8">
      <c r="B2823" s="2" t="s">
        <v>944</v>
      </c>
      <c r="C2823" s="2">
        <v>194396</v>
      </c>
      <c r="D2823" s="2">
        <v>2018</v>
      </c>
      <c r="E2823" s="715">
        <v>57960</v>
      </c>
      <c r="F2823" s="716">
        <v>47.43</v>
      </c>
      <c r="G2823" s="741" t="s">
        <v>1244</v>
      </c>
      <c r="H2823" s="741"/>
    </row>
    <row r="2824" spans="2:8">
      <c r="B2824" s="2" t="s">
        <v>944</v>
      </c>
      <c r="C2824" s="2">
        <v>192593</v>
      </c>
      <c r="D2824" s="2">
        <v>2018</v>
      </c>
      <c r="E2824" s="715">
        <v>209485</v>
      </c>
      <c r="F2824" s="716">
        <v>33</v>
      </c>
      <c r="G2824" s="741" t="s">
        <v>1244</v>
      </c>
      <c r="H2824" s="741"/>
    </row>
    <row r="2825" spans="2:8">
      <c r="B2825" s="2" t="s">
        <v>944</v>
      </c>
      <c r="C2825" s="2">
        <v>178758</v>
      </c>
      <c r="D2825" s="2">
        <v>2018</v>
      </c>
      <c r="E2825" s="715">
        <v>7965</v>
      </c>
      <c r="F2825" s="716">
        <v>2</v>
      </c>
      <c r="G2825" s="741" t="s">
        <v>1243</v>
      </c>
      <c r="H2825" s="741"/>
    </row>
    <row r="2826" spans="2:8">
      <c r="B2826" s="2" t="s">
        <v>944</v>
      </c>
      <c r="C2826" s="2">
        <v>178758</v>
      </c>
      <c r="D2826" s="2">
        <v>2018</v>
      </c>
      <c r="E2826" s="715">
        <v>53315</v>
      </c>
      <c r="F2826" s="716">
        <v>14.6</v>
      </c>
      <c r="G2826" s="741" t="s">
        <v>1243</v>
      </c>
      <c r="H2826" s="741"/>
    </row>
    <row r="2827" spans="2:8">
      <c r="B2827" s="2" t="s">
        <v>944</v>
      </c>
      <c r="C2827" s="2">
        <v>153742</v>
      </c>
      <c r="D2827" s="2">
        <v>2018</v>
      </c>
      <c r="E2827" s="715">
        <v>8400</v>
      </c>
      <c r="F2827" s="716">
        <v>0</v>
      </c>
      <c r="G2827" s="741" t="s">
        <v>1246</v>
      </c>
      <c r="H2827" s="741"/>
    </row>
    <row r="2828" spans="2:8">
      <c r="B2828" s="2" t="s">
        <v>944</v>
      </c>
      <c r="C2828" s="2">
        <v>191630</v>
      </c>
      <c r="D2828" s="2">
        <v>2018</v>
      </c>
      <c r="E2828" s="715">
        <v>3203</v>
      </c>
      <c r="F2828" s="716">
        <v>0.437</v>
      </c>
      <c r="G2828" s="741" t="s">
        <v>1246</v>
      </c>
      <c r="H2828" s="741"/>
    </row>
    <row r="2829" spans="2:8">
      <c r="B2829" s="2" t="s">
        <v>944</v>
      </c>
      <c r="C2829" s="2">
        <v>191630</v>
      </c>
      <c r="D2829" s="2">
        <v>2018</v>
      </c>
      <c r="E2829" s="715">
        <v>7860</v>
      </c>
      <c r="F2829" s="716">
        <v>1.073</v>
      </c>
      <c r="G2829" s="741" t="s">
        <v>1246</v>
      </c>
      <c r="H2829" s="741"/>
    </row>
    <row r="2830" spans="2:8">
      <c r="B2830" s="2" t="s">
        <v>944</v>
      </c>
      <c r="C2830" s="2">
        <v>191630</v>
      </c>
      <c r="D2830" s="2">
        <v>2018</v>
      </c>
      <c r="E2830" s="715">
        <v>16114</v>
      </c>
      <c r="F2830" s="716">
        <v>4.0284000000000004</v>
      </c>
      <c r="G2830" s="741" t="s">
        <v>1246</v>
      </c>
      <c r="H2830" s="741"/>
    </row>
    <row r="2831" spans="2:8">
      <c r="B2831" s="2" t="s">
        <v>944</v>
      </c>
      <c r="C2831" s="2">
        <v>200745</v>
      </c>
      <c r="D2831" s="2">
        <v>2018</v>
      </c>
      <c r="E2831" s="715">
        <v>6406</v>
      </c>
      <c r="F2831" s="716">
        <v>0.874</v>
      </c>
      <c r="G2831" s="741" t="s">
        <v>1246</v>
      </c>
      <c r="H2831" s="741"/>
    </row>
    <row r="2832" spans="2:8">
      <c r="B2832" s="2" t="s">
        <v>944</v>
      </c>
      <c r="C2832" s="2">
        <v>200745</v>
      </c>
      <c r="D2832" s="2">
        <v>2018</v>
      </c>
      <c r="E2832" s="715">
        <v>20734</v>
      </c>
      <c r="F2832" s="716">
        <v>2.83</v>
      </c>
      <c r="G2832" s="741" t="s">
        <v>1246</v>
      </c>
      <c r="H2832" s="741"/>
    </row>
    <row r="2833" spans="2:8">
      <c r="B2833" s="2" t="s">
        <v>944</v>
      </c>
      <c r="C2833" s="2">
        <v>202522</v>
      </c>
      <c r="D2833" s="2">
        <v>2018</v>
      </c>
      <c r="E2833" s="715">
        <v>171443</v>
      </c>
      <c r="F2833" s="716">
        <v>19.600000000000001</v>
      </c>
      <c r="G2833" s="741" t="s">
        <v>1246</v>
      </c>
      <c r="H2833" s="741"/>
    </row>
    <row r="2834" spans="2:8">
      <c r="B2834" s="2" t="s">
        <v>944</v>
      </c>
      <c r="C2834" s="2">
        <v>202859</v>
      </c>
      <c r="D2834" s="2">
        <v>2018</v>
      </c>
      <c r="E2834" s="715">
        <v>63510</v>
      </c>
      <c r="F2834" s="716">
        <v>7.25</v>
      </c>
      <c r="G2834" s="741" t="s">
        <v>1246</v>
      </c>
      <c r="H2834" s="741"/>
    </row>
    <row r="2835" spans="2:8">
      <c r="B2835" s="2" t="s">
        <v>944</v>
      </c>
      <c r="C2835" s="2">
        <v>200548</v>
      </c>
      <c r="D2835" s="2">
        <v>2018</v>
      </c>
      <c r="E2835" s="715">
        <v>995.13599999999997</v>
      </c>
      <c r="F2835" s="716">
        <v>0.11360000000000001</v>
      </c>
      <c r="G2835" s="741" t="s">
        <v>1243</v>
      </c>
      <c r="H2835" s="741"/>
    </row>
    <row r="2836" spans="2:8">
      <c r="B2836" s="2" t="s">
        <v>944</v>
      </c>
      <c r="C2836" s="2">
        <v>200548</v>
      </c>
      <c r="D2836" s="2">
        <v>2018</v>
      </c>
      <c r="E2836" s="715">
        <v>15619.6</v>
      </c>
      <c r="F2836" s="716">
        <v>3.4</v>
      </c>
      <c r="G2836" s="741" t="s">
        <v>1243</v>
      </c>
      <c r="H2836" s="741"/>
    </row>
    <row r="2837" spans="2:8">
      <c r="B2837" s="2" t="s">
        <v>944</v>
      </c>
      <c r="C2837" s="2">
        <v>185113</v>
      </c>
      <c r="D2837" s="2">
        <v>2018</v>
      </c>
      <c r="E2837" s="715">
        <v>3583.32</v>
      </c>
      <c r="F2837" s="716">
        <v>0.78</v>
      </c>
      <c r="G2837" s="741" t="s">
        <v>1243</v>
      </c>
      <c r="H2837" s="741"/>
    </row>
    <row r="2838" spans="2:8">
      <c r="B2838" s="2" t="s">
        <v>944</v>
      </c>
      <c r="C2838" s="2">
        <v>185113</v>
      </c>
      <c r="D2838" s="2">
        <v>2018</v>
      </c>
      <c r="E2838" s="715">
        <v>43092</v>
      </c>
      <c r="F2838" s="716">
        <v>7.1</v>
      </c>
      <c r="G2838" s="741" t="s">
        <v>1243</v>
      </c>
      <c r="H2838" s="741"/>
    </row>
    <row r="2839" spans="2:8">
      <c r="B2839" s="2" t="s">
        <v>944</v>
      </c>
      <c r="C2839" s="2">
        <v>179068</v>
      </c>
      <c r="D2839" s="2">
        <v>2018</v>
      </c>
      <c r="E2839" s="715">
        <v>365</v>
      </c>
      <c r="F2839" s="716">
        <v>0.1</v>
      </c>
      <c r="G2839" s="741" t="s">
        <v>1243</v>
      </c>
      <c r="H2839" s="741"/>
    </row>
    <row r="2840" spans="2:8">
      <c r="B2840" s="2" t="s">
        <v>944</v>
      </c>
      <c r="C2840" s="2">
        <v>179068</v>
      </c>
      <c r="D2840" s="2">
        <v>2018</v>
      </c>
      <c r="E2840" s="715">
        <v>267.37079999999997</v>
      </c>
      <c r="F2840" s="716">
        <v>5.8200000000000002E-2</v>
      </c>
      <c r="G2840" s="741" t="s">
        <v>1243</v>
      </c>
      <c r="H2840" s="741"/>
    </row>
    <row r="2841" spans="2:8">
      <c r="B2841" s="2" t="s">
        <v>944</v>
      </c>
      <c r="C2841" s="2">
        <v>179068</v>
      </c>
      <c r="D2841" s="2">
        <v>2018</v>
      </c>
      <c r="E2841" s="715">
        <v>10428.379999999999</v>
      </c>
      <c r="F2841" s="716">
        <v>2.27</v>
      </c>
      <c r="G2841" s="741" t="s">
        <v>1243</v>
      </c>
      <c r="H2841" s="741"/>
    </row>
    <row r="2842" spans="2:8">
      <c r="B2842" s="2" t="s">
        <v>944</v>
      </c>
      <c r="C2842" s="2">
        <v>179068</v>
      </c>
      <c r="D2842" s="2">
        <v>2018</v>
      </c>
      <c r="E2842" s="715">
        <v>3549</v>
      </c>
      <c r="F2842" s="716">
        <v>0</v>
      </c>
      <c r="G2842" s="741" t="s">
        <v>1243</v>
      </c>
      <c r="H2842" s="741"/>
    </row>
    <row r="2843" spans="2:8">
      <c r="B2843" s="2" t="s">
        <v>944</v>
      </c>
      <c r="C2843" s="2">
        <v>201600</v>
      </c>
      <c r="D2843" s="2">
        <v>2018</v>
      </c>
      <c r="E2843" s="715">
        <v>21000</v>
      </c>
      <c r="F2843" s="716">
        <v>0</v>
      </c>
      <c r="G2843" s="741" t="s">
        <v>1243</v>
      </c>
      <c r="H2843" s="741"/>
    </row>
    <row r="2844" spans="2:8">
      <c r="B2844" s="2" t="s">
        <v>944</v>
      </c>
      <c r="C2844" s="2">
        <v>189559</v>
      </c>
      <c r="D2844" s="2">
        <v>2018</v>
      </c>
      <c r="E2844" s="715">
        <v>369280.1</v>
      </c>
      <c r="F2844" s="716">
        <v>54.06</v>
      </c>
      <c r="G2844" s="741" t="s">
        <v>1244</v>
      </c>
      <c r="H2844" s="741"/>
    </row>
    <row r="2845" spans="2:8">
      <c r="B2845" s="2" t="s">
        <v>944</v>
      </c>
      <c r="C2845" s="2">
        <v>191173</v>
      </c>
      <c r="D2845" s="2">
        <v>2018</v>
      </c>
      <c r="E2845" s="715">
        <v>144.27000000000001</v>
      </c>
      <c r="F2845" s="716">
        <v>3.6900000000000002E-2</v>
      </c>
      <c r="G2845" s="741" t="s">
        <v>1244</v>
      </c>
      <c r="H2845" s="741"/>
    </row>
    <row r="2846" spans="2:8">
      <c r="B2846" s="2" t="s">
        <v>944</v>
      </c>
      <c r="C2846" s="2">
        <v>191173</v>
      </c>
      <c r="D2846" s="2">
        <v>2018</v>
      </c>
      <c r="E2846" s="715">
        <v>168.96</v>
      </c>
      <c r="F2846" s="716">
        <v>4.3200000000000002E-2</v>
      </c>
      <c r="G2846" s="741" t="s">
        <v>1244</v>
      </c>
      <c r="H2846" s="741"/>
    </row>
    <row r="2847" spans="2:8">
      <c r="B2847" s="2" t="s">
        <v>944</v>
      </c>
      <c r="C2847" s="2">
        <v>191173</v>
      </c>
      <c r="D2847" s="2">
        <v>2018</v>
      </c>
      <c r="E2847" s="715">
        <v>7040.7644</v>
      </c>
      <c r="F2847" s="716">
        <v>1.5326</v>
      </c>
      <c r="G2847" s="741" t="s">
        <v>1244</v>
      </c>
      <c r="H2847" s="741"/>
    </row>
    <row r="2848" spans="2:8">
      <c r="B2848" s="2" t="s">
        <v>944</v>
      </c>
      <c r="C2848" s="2">
        <v>191173</v>
      </c>
      <c r="D2848" s="2">
        <v>2018</v>
      </c>
      <c r="E2848" s="715">
        <v>6682</v>
      </c>
      <c r="F2848" s="716">
        <v>0</v>
      </c>
      <c r="G2848" s="741" t="s">
        <v>1244</v>
      </c>
      <c r="H2848" s="741"/>
    </row>
    <row r="2849" spans="2:8">
      <c r="B2849" s="2" t="s">
        <v>944</v>
      </c>
      <c r="C2849" s="2">
        <v>191173</v>
      </c>
      <c r="D2849" s="2">
        <v>2018</v>
      </c>
      <c r="E2849" s="715">
        <v>5452</v>
      </c>
      <c r="F2849" s="716">
        <v>1.3</v>
      </c>
      <c r="G2849" s="741" t="s">
        <v>1244</v>
      </c>
      <c r="H2849" s="741"/>
    </row>
    <row r="2850" spans="2:8">
      <c r="B2850" s="2" t="s">
        <v>944</v>
      </c>
      <c r="C2850" s="2">
        <v>191173</v>
      </c>
      <c r="D2850" s="2">
        <v>2018</v>
      </c>
      <c r="E2850" s="715">
        <v>3532</v>
      </c>
      <c r="F2850" s="716">
        <v>1.7</v>
      </c>
      <c r="G2850" s="741" t="s">
        <v>1244</v>
      </c>
      <c r="H2850" s="741"/>
    </row>
    <row r="2851" spans="2:8">
      <c r="B2851" s="2" t="s">
        <v>944</v>
      </c>
      <c r="C2851" s="2">
        <v>191173</v>
      </c>
      <c r="D2851" s="2">
        <v>2018</v>
      </c>
      <c r="E2851" s="715">
        <v>21757</v>
      </c>
      <c r="F2851" s="716">
        <v>8.3000000000000007</v>
      </c>
      <c r="G2851" s="741" t="s">
        <v>1244</v>
      </c>
      <c r="H2851" s="741"/>
    </row>
    <row r="2852" spans="2:8">
      <c r="B2852" s="2" t="s">
        <v>944</v>
      </c>
      <c r="C2852" s="2">
        <v>191173</v>
      </c>
      <c r="D2852" s="2">
        <v>2018</v>
      </c>
      <c r="E2852" s="715">
        <v>92802</v>
      </c>
      <c r="F2852" s="716">
        <v>10.6</v>
      </c>
      <c r="G2852" s="741" t="s">
        <v>1244</v>
      </c>
      <c r="H2852" s="741"/>
    </row>
    <row r="2853" spans="2:8">
      <c r="B2853" s="2" t="s">
        <v>944</v>
      </c>
      <c r="C2853" s="2">
        <v>195990</v>
      </c>
      <c r="D2853" s="2">
        <v>2018</v>
      </c>
      <c r="E2853" s="715">
        <v>6163.3104000000003</v>
      </c>
      <c r="F2853" s="716">
        <v>1.3415999999999999</v>
      </c>
      <c r="G2853" s="741" t="s">
        <v>1243</v>
      </c>
      <c r="H2853" s="741"/>
    </row>
    <row r="2854" spans="2:8">
      <c r="B2854" s="2" t="s">
        <v>944</v>
      </c>
      <c r="C2854" s="2">
        <v>202000</v>
      </c>
      <c r="D2854" s="2">
        <v>2018</v>
      </c>
      <c r="E2854" s="715">
        <v>1000.5</v>
      </c>
      <c r="F2854" s="716">
        <v>1.665</v>
      </c>
      <c r="G2854" s="741" t="s">
        <v>1244</v>
      </c>
      <c r="H2854" s="741"/>
    </row>
    <row r="2855" spans="2:8">
      <c r="B2855" s="2" t="s">
        <v>944</v>
      </c>
      <c r="C2855" s="2">
        <v>187917</v>
      </c>
      <c r="D2855" s="2">
        <v>2018</v>
      </c>
      <c r="E2855" s="715">
        <v>7805</v>
      </c>
      <c r="F2855" s="716">
        <v>1.8</v>
      </c>
      <c r="G2855" s="741" t="s">
        <v>1243</v>
      </c>
      <c r="H2855" s="741"/>
    </row>
    <row r="2856" spans="2:8">
      <c r="B2856" s="2" t="s">
        <v>944</v>
      </c>
      <c r="C2856" s="2">
        <v>180217</v>
      </c>
      <c r="D2856" s="2">
        <v>2018</v>
      </c>
      <c r="E2856" s="715">
        <v>6221</v>
      </c>
      <c r="F2856" s="716">
        <v>0</v>
      </c>
      <c r="G2856" s="741" t="s">
        <v>1244</v>
      </c>
      <c r="H2856" s="741"/>
    </row>
    <row r="2857" spans="2:8">
      <c r="B2857" s="2" t="s">
        <v>944</v>
      </c>
      <c r="C2857" s="2">
        <v>180217</v>
      </c>
      <c r="D2857" s="2">
        <v>2018</v>
      </c>
      <c r="E2857" s="715">
        <v>2691</v>
      </c>
      <c r="F2857" s="716">
        <v>0.3</v>
      </c>
      <c r="G2857" s="741" t="s">
        <v>1244</v>
      </c>
      <c r="H2857" s="741"/>
    </row>
    <row r="2858" spans="2:8">
      <c r="B2858" s="2" t="s">
        <v>944</v>
      </c>
      <c r="C2858" s="2">
        <v>180217</v>
      </c>
      <c r="D2858" s="2">
        <v>2018</v>
      </c>
      <c r="E2858" s="715">
        <v>13560</v>
      </c>
      <c r="F2858" s="716">
        <v>3.2</v>
      </c>
      <c r="G2858" s="741" t="s">
        <v>1244</v>
      </c>
      <c r="H2858" s="741"/>
    </row>
    <row r="2859" spans="2:8">
      <c r="B2859" s="2" t="s">
        <v>944</v>
      </c>
      <c r="C2859" s="2">
        <v>180217</v>
      </c>
      <c r="D2859" s="2">
        <v>2018</v>
      </c>
      <c r="E2859" s="715">
        <v>19488</v>
      </c>
      <c r="F2859" s="716">
        <v>0</v>
      </c>
      <c r="G2859" s="741" t="s">
        <v>1244</v>
      </c>
      <c r="H2859" s="741"/>
    </row>
    <row r="2860" spans="2:8">
      <c r="B2860" s="2" t="s">
        <v>944</v>
      </c>
      <c r="C2860" s="2">
        <v>195668</v>
      </c>
      <c r="D2860" s="2">
        <v>2018</v>
      </c>
      <c r="E2860" s="715">
        <v>4200</v>
      </c>
      <c r="F2860" s="716">
        <v>0</v>
      </c>
      <c r="G2860" s="741" t="s">
        <v>1244</v>
      </c>
      <c r="H2860" s="741"/>
    </row>
    <row r="2861" spans="2:8">
      <c r="B2861" s="2" t="s">
        <v>944</v>
      </c>
      <c r="C2861" s="2">
        <v>195668</v>
      </c>
      <c r="D2861" s="2">
        <v>2018</v>
      </c>
      <c r="E2861" s="715">
        <v>20262</v>
      </c>
      <c r="F2861" s="716">
        <v>4.8</v>
      </c>
      <c r="G2861" s="741" t="s">
        <v>1244</v>
      </c>
      <c r="H2861" s="741"/>
    </row>
    <row r="2862" spans="2:8">
      <c r="B2862" s="2" t="s">
        <v>944</v>
      </c>
      <c r="C2862" s="2">
        <v>199996</v>
      </c>
      <c r="D2862" s="2">
        <v>2018</v>
      </c>
      <c r="E2862" s="715">
        <v>8707.44</v>
      </c>
      <c r="F2862" s="716">
        <v>0.99399999999999999</v>
      </c>
      <c r="G2862" s="741" t="s">
        <v>1244</v>
      </c>
      <c r="H2862" s="741"/>
    </row>
    <row r="2863" spans="2:8">
      <c r="B2863" s="2" t="s">
        <v>944</v>
      </c>
      <c r="C2863" s="2">
        <v>192459</v>
      </c>
      <c r="D2863" s="2">
        <v>2018</v>
      </c>
      <c r="E2863" s="715">
        <v>4726.8959999999997</v>
      </c>
      <c r="F2863" s="716">
        <v>0.53959999999999997</v>
      </c>
      <c r="G2863" s="741" t="s">
        <v>1244</v>
      </c>
      <c r="H2863" s="741"/>
    </row>
    <row r="2864" spans="2:8">
      <c r="B2864" s="2" t="s">
        <v>944</v>
      </c>
      <c r="C2864" s="2">
        <v>192459</v>
      </c>
      <c r="D2864" s="2">
        <v>2018</v>
      </c>
      <c r="E2864" s="715">
        <v>25037.3</v>
      </c>
      <c r="F2864" s="716">
        <v>5.45</v>
      </c>
      <c r="G2864" s="741" t="s">
        <v>1244</v>
      </c>
      <c r="H2864" s="741"/>
    </row>
    <row r="2865" spans="2:8">
      <c r="B2865" s="2" t="s">
        <v>944</v>
      </c>
      <c r="C2865" s="2">
        <v>192459</v>
      </c>
      <c r="D2865" s="2">
        <v>2018</v>
      </c>
      <c r="E2865" s="715">
        <v>21321.22</v>
      </c>
      <c r="F2865" s="716">
        <v>5.66</v>
      </c>
      <c r="G2865" s="741" t="s">
        <v>1244</v>
      </c>
      <c r="H2865" s="741"/>
    </row>
    <row r="2866" spans="2:8">
      <c r="B2866" s="2" t="s">
        <v>944</v>
      </c>
      <c r="C2866" s="2">
        <v>199129</v>
      </c>
      <c r="D2866" s="2">
        <v>2018</v>
      </c>
      <c r="E2866" s="715">
        <v>0</v>
      </c>
      <c r="F2866" s="716">
        <v>0</v>
      </c>
      <c r="G2866" s="741" t="s">
        <v>1243</v>
      </c>
      <c r="H2866" s="741"/>
    </row>
    <row r="2867" spans="2:8">
      <c r="B2867" s="2" t="s">
        <v>944</v>
      </c>
      <c r="C2867" s="2">
        <v>199129</v>
      </c>
      <c r="D2867" s="2">
        <v>2018</v>
      </c>
      <c r="E2867" s="715">
        <v>0</v>
      </c>
      <c r="F2867" s="716">
        <v>0</v>
      </c>
      <c r="G2867" s="741" t="s">
        <v>1243</v>
      </c>
      <c r="H2867" s="741"/>
    </row>
    <row r="2868" spans="2:8">
      <c r="B2868" s="2" t="s">
        <v>944</v>
      </c>
      <c r="C2868" s="2">
        <v>199129</v>
      </c>
      <c r="D2868" s="2">
        <v>2018</v>
      </c>
      <c r="E2868" s="715">
        <v>32019</v>
      </c>
      <c r="F2868" s="716">
        <v>7.5</v>
      </c>
      <c r="G2868" s="741" t="s">
        <v>1243</v>
      </c>
      <c r="H2868" s="741"/>
    </row>
    <row r="2869" spans="2:8">
      <c r="B2869" s="2" t="s">
        <v>944</v>
      </c>
      <c r="C2869" s="2">
        <v>176226</v>
      </c>
      <c r="D2869" s="2">
        <v>2018</v>
      </c>
      <c r="E2869" s="715">
        <v>248.78399999999999</v>
      </c>
      <c r="F2869" s="716">
        <v>2.8400000000000002E-2</v>
      </c>
      <c r="G2869" s="741" t="s">
        <v>1243</v>
      </c>
      <c r="H2869" s="741"/>
    </row>
    <row r="2870" spans="2:8">
      <c r="B2870" s="2" t="s">
        <v>944</v>
      </c>
      <c r="C2870" s="2">
        <v>176226</v>
      </c>
      <c r="D2870" s="2">
        <v>2018</v>
      </c>
      <c r="E2870" s="715">
        <v>623.86519999999996</v>
      </c>
      <c r="F2870" s="716">
        <v>0.1358</v>
      </c>
      <c r="G2870" s="741" t="s">
        <v>1243</v>
      </c>
      <c r="H2870" s="741"/>
    </row>
    <row r="2871" spans="2:8">
      <c r="B2871" s="2" t="s">
        <v>944</v>
      </c>
      <c r="C2871" s="2">
        <v>176226</v>
      </c>
      <c r="D2871" s="2">
        <v>2018</v>
      </c>
      <c r="E2871" s="715">
        <v>2113.2399999999998</v>
      </c>
      <c r="F2871" s="716">
        <v>0.46</v>
      </c>
      <c r="G2871" s="741" t="s">
        <v>1243</v>
      </c>
      <c r="H2871" s="741"/>
    </row>
    <row r="2872" spans="2:8">
      <c r="B2872" s="2" t="s">
        <v>944</v>
      </c>
      <c r="C2872" s="2">
        <v>191595</v>
      </c>
      <c r="D2872" s="2">
        <v>2018</v>
      </c>
      <c r="E2872" s="715">
        <v>263411</v>
      </c>
      <c r="F2872" s="716">
        <v>53.7</v>
      </c>
      <c r="G2872" s="741" t="s">
        <v>1244</v>
      </c>
      <c r="H2872" s="741"/>
    </row>
    <row r="2873" spans="2:8">
      <c r="B2873" s="2" t="s">
        <v>944</v>
      </c>
      <c r="C2873" s="2">
        <v>189565</v>
      </c>
      <c r="D2873" s="2">
        <v>2018</v>
      </c>
      <c r="E2873" s="715">
        <v>17640</v>
      </c>
      <c r="F2873" s="716">
        <v>0</v>
      </c>
      <c r="G2873" s="741" t="s">
        <v>1244</v>
      </c>
      <c r="H2873" s="741"/>
    </row>
    <row r="2874" spans="2:8">
      <c r="B2874" s="2" t="s">
        <v>944</v>
      </c>
      <c r="C2874" s="2">
        <v>189566</v>
      </c>
      <c r="D2874" s="2">
        <v>2018</v>
      </c>
      <c r="E2874" s="715">
        <v>122640</v>
      </c>
      <c r="F2874" s="716">
        <v>0</v>
      </c>
      <c r="G2874" s="741" t="s">
        <v>1244</v>
      </c>
      <c r="H2874" s="741"/>
    </row>
    <row r="2875" spans="2:8">
      <c r="B2875" s="2" t="s">
        <v>944</v>
      </c>
      <c r="C2875" s="2">
        <v>189621</v>
      </c>
      <c r="D2875" s="2">
        <v>2018</v>
      </c>
      <c r="E2875" s="715">
        <v>65874</v>
      </c>
      <c r="F2875" s="716">
        <v>13.4</v>
      </c>
      <c r="G2875" s="741" t="s">
        <v>1244</v>
      </c>
      <c r="H2875" s="741"/>
    </row>
    <row r="2876" spans="2:8">
      <c r="B2876" s="2" t="s">
        <v>944</v>
      </c>
      <c r="C2876" s="2">
        <v>189575</v>
      </c>
      <c r="D2876" s="2">
        <v>2018</v>
      </c>
      <c r="E2876" s="715">
        <v>129672</v>
      </c>
      <c r="F2876" s="716">
        <v>4.2</v>
      </c>
      <c r="G2876" s="741" t="s">
        <v>1244</v>
      </c>
      <c r="H2876" s="741"/>
    </row>
    <row r="2877" spans="2:8">
      <c r="B2877" s="2" t="s">
        <v>944</v>
      </c>
      <c r="C2877" s="2">
        <v>185528</v>
      </c>
      <c r="D2877" s="2">
        <v>2018</v>
      </c>
      <c r="E2877" s="715">
        <v>2027</v>
      </c>
      <c r="F2877" s="716">
        <v>0.3</v>
      </c>
      <c r="G2877" s="741" t="s">
        <v>1243</v>
      </c>
      <c r="H2877" s="741"/>
    </row>
    <row r="2878" spans="2:8">
      <c r="B2878" s="2" t="s">
        <v>944</v>
      </c>
      <c r="C2878" s="2">
        <v>185528</v>
      </c>
      <c r="D2878" s="2">
        <v>2018</v>
      </c>
      <c r="E2878" s="715">
        <v>9061</v>
      </c>
      <c r="F2878" s="716">
        <v>2.8</v>
      </c>
      <c r="G2878" s="741" t="s">
        <v>1243</v>
      </c>
      <c r="H2878" s="741"/>
    </row>
    <row r="2879" spans="2:8">
      <c r="B2879" s="2" t="s">
        <v>944</v>
      </c>
      <c r="C2879" s="2">
        <v>185528</v>
      </c>
      <c r="D2879" s="2">
        <v>2018</v>
      </c>
      <c r="E2879" s="715">
        <v>14730</v>
      </c>
      <c r="F2879" s="716">
        <v>0</v>
      </c>
      <c r="G2879" s="741" t="s">
        <v>1243</v>
      </c>
      <c r="H2879" s="741"/>
    </row>
    <row r="2880" spans="2:8">
      <c r="B2880" s="2" t="s">
        <v>944</v>
      </c>
      <c r="C2880" s="2">
        <v>185528</v>
      </c>
      <c r="D2880" s="2">
        <v>2018</v>
      </c>
      <c r="E2880" s="715">
        <v>10689</v>
      </c>
      <c r="F2880" s="716">
        <v>3.3</v>
      </c>
      <c r="G2880" s="741" t="s">
        <v>1243</v>
      </c>
      <c r="H2880" s="741"/>
    </row>
    <row r="2881" spans="2:8">
      <c r="B2881" s="2" t="s">
        <v>944</v>
      </c>
      <c r="C2881" s="2">
        <v>185528</v>
      </c>
      <c r="D2881" s="2">
        <v>2018</v>
      </c>
      <c r="E2881" s="715">
        <v>3390.3719999999998</v>
      </c>
      <c r="F2881" s="716">
        <v>0</v>
      </c>
      <c r="G2881" s="741" t="s">
        <v>1243</v>
      </c>
      <c r="H2881" s="741"/>
    </row>
    <row r="2882" spans="2:8">
      <c r="B2882" s="2" t="s">
        <v>944</v>
      </c>
      <c r="C2882" s="2">
        <v>185528</v>
      </c>
      <c r="D2882" s="2">
        <v>2018</v>
      </c>
      <c r="E2882" s="715">
        <v>557</v>
      </c>
      <c r="F2882" s="716">
        <v>0.1</v>
      </c>
      <c r="G2882" s="741" t="s">
        <v>1243</v>
      </c>
      <c r="H2882" s="741"/>
    </row>
    <row r="2883" spans="2:8">
      <c r="B2883" s="2" t="s">
        <v>944</v>
      </c>
      <c r="C2883" s="2">
        <v>185528</v>
      </c>
      <c r="D2883" s="2">
        <v>2018</v>
      </c>
      <c r="E2883" s="715">
        <v>2129</v>
      </c>
      <c r="F2883" s="716">
        <v>0.7</v>
      </c>
      <c r="G2883" s="741" t="s">
        <v>1243</v>
      </c>
      <c r="H2883" s="741"/>
    </row>
    <row r="2884" spans="2:8">
      <c r="B2884" s="2" t="s">
        <v>944</v>
      </c>
      <c r="C2884" s="2">
        <v>185528</v>
      </c>
      <c r="D2884" s="2">
        <v>2018</v>
      </c>
      <c r="E2884" s="715">
        <v>3226</v>
      </c>
      <c r="F2884" s="716">
        <v>1</v>
      </c>
      <c r="G2884" s="741" t="s">
        <v>1243</v>
      </c>
      <c r="H2884" s="741"/>
    </row>
    <row r="2885" spans="2:8">
      <c r="B2885" s="2" t="s">
        <v>944</v>
      </c>
      <c r="C2885" s="2">
        <v>185528</v>
      </c>
      <c r="D2885" s="2">
        <v>2018</v>
      </c>
      <c r="E2885" s="715">
        <v>2730</v>
      </c>
      <c r="F2885" s="716">
        <v>0</v>
      </c>
      <c r="G2885" s="741" t="s">
        <v>1243</v>
      </c>
      <c r="H2885" s="741"/>
    </row>
    <row r="2886" spans="2:8">
      <c r="B2886" s="2" t="s">
        <v>944</v>
      </c>
      <c r="C2886" s="2">
        <v>185528</v>
      </c>
      <c r="D2886" s="2">
        <v>2018</v>
      </c>
      <c r="E2886" s="715">
        <v>2884</v>
      </c>
      <c r="F2886" s="716">
        <v>0.4</v>
      </c>
      <c r="G2886" s="741" t="s">
        <v>1243</v>
      </c>
      <c r="H2886" s="741"/>
    </row>
    <row r="2887" spans="2:8">
      <c r="B2887" s="2" t="s">
        <v>944</v>
      </c>
      <c r="C2887" s="2">
        <v>185528</v>
      </c>
      <c r="D2887" s="2">
        <v>2018</v>
      </c>
      <c r="E2887" s="715">
        <v>12479</v>
      </c>
      <c r="F2887" s="716">
        <v>3.8</v>
      </c>
      <c r="G2887" s="741" t="s">
        <v>1243</v>
      </c>
      <c r="H2887" s="741"/>
    </row>
    <row r="2888" spans="2:8">
      <c r="B2888" s="2" t="s">
        <v>944</v>
      </c>
      <c r="C2888" s="2">
        <v>185528</v>
      </c>
      <c r="D2888" s="2">
        <v>2018</v>
      </c>
      <c r="E2888" s="715">
        <v>3659</v>
      </c>
      <c r="F2888" s="716">
        <v>0</v>
      </c>
      <c r="G2888" s="741" t="s">
        <v>1243</v>
      </c>
      <c r="H2888" s="741"/>
    </row>
    <row r="2889" spans="2:8">
      <c r="B2889" s="2" t="s">
        <v>944</v>
      </c>
      <c r="C2889" s="2">
        <v>185528</v>
      </c>
      <c r="D2889" s="2">
        <v>2018</v>
      </c>
      <c r="E2889" s="715">
        <v>1521</v>
      </c>
      <c r="F2889" s="716">
        <v>0.2</v>
      </c>
      <c r="G2889" s="741" t="s">
        <v>1243</v>
      </c>
      <c r="H2889" s="741"/>
    </row>
    <row r="2890" spans="2:8">
      <c r="B2890" s="2" t="s">
        <v>944</v>
      </c>
      <c r="C2890" s="2">
        <v>185528</v>
      </c>
      <c r="D2890" s="2">
        <v>2018</v>
      </c>
      <c r="E2890" s="715">
        <v>8940</v>
      </c>
      <c r="F2890" s="716">
        <v>2.8</v>
      </c>
      <c r="G2890" s="741" t="s">
        <v>1243</v>
      </c>
      <c r="H2890" s="741"/>
    </row>
    <row r="2891" spans="2:8">
      <c r="B2891" s="2" t="s">
        <v>944</v>
      </c>
      <c r="C2891" s="2">
        <v>185528</v>
      </c>
      <c r="D2891" s="2">
        <v>2018</v>
      </c>
      <c r="E2891" s="715">
        <v>1218</v>
      </c>
      <c r="F2891" s="716">
        <v>0</v>
      </c>
      <c r="G2891" s="741" t="s">
        <v>1243</v>
      </c>
      <c r="H2891" s="741"/>
    </row>
    <row r="2892" spans="2:8">
      <c r="B2892" s="2" t="s">
        <v>944</v>
      </c>
      <c r="C2892" s="2">
        <v>185528</v>
      </c>
      <c r="D2892" s="2">
        <v>2018</v>
      </c>
      <c r="E2892" s="715">
        <v>3032.04</v>
      </c>
      <c r="F2892" s="716">
        <v>0</v>
      </c>
      <c r="G2892" s="741" t="s">
        <v>1243</v>
      </c>
      <c r="H2892" s="741"/>
    </row>
    <row r="2893" spans="2:8">
      <c r="B2893" s="2" t="s">
        <v>944</v>
      </c>
      <c r="C2893" s="2">
        <v>185528</v>
      </c>
      <c r="D2893" s="2">
        <v>2018</v>
      </c>
      <c r="E2893" s="715">
        <v>3276</v>
      </c>
      <c r="F2893" s="716">
        <v>0</v>
      </c>
      <c r="G2893" s="741" t="s">
        <v>1243</v>
      </c>
      <c r="H2893" s="741"/>
    </row>
    <row r="2894" spans="2:8">
      <c r="B2894" s="2" t="s">
        <v>944</v>
      </c>
      <c r="C2894" s="2">
        <v>185528</v>
      </c>
      <c r="D2894" s="2">
        <v>2018</v>
      </c>
      <c r="E2894" s="715">
        <v>3390.3719999999998</v>
      </c>
      <c r="F2894" s="716">
        <v>0</v>
      </c>
      <c r="G2894" s="741" t="s">
        <v>1243</v>
      </c>
      <c r="H2894" s="741"/>
    </row>
    <row r="2895" spans="2:8">
      <c r="B2895" s="2" t="s">
        <v>944</v>
      </c>
      <c r="C2895" s="2">
        <v>185528</v>
      </c>
      <c r="D2895" s="2">
        <v>2018</v>
      </c>
      <c r="E2895" s="715">
        <v>581</v>
      </c>
      <c r="F2895" s="716">
        <v>0.2</v>
      </c>
      <c r="G2895" s="741" t="s">
        <v>1243</v>
      </c>
      <c r="H2895" s="741"/>
    </row>
    <row r="2896" spans="2:8">
      <c r="B2896" s="2" t="s">
        <v>944</v>
      </c>
      <c r="C2896" s="2">
        <v>185528</v>
      </c>
      <c r="D2896" s="2">
        <v>2018</v>
      </c>
      <c r="E2896" s="715">
        <v>2571</v>
      </c>
      <c r="F2896" s="716">
        <v>0.7</v>
      </c>
      <c r="G2896" s="741" t="s">
        <v>1243</v>
      </c>
      <c r="H2896" s="741"/>
    </row>
    <row r="2897" spans="2:8">
      <c r="B2897" s="2" t="s">
        <v>944</v>
      </c>
      <c r="C2897" s="2">
        <v>185528</v>
      </c>
      <c r="D2897" s="2">
        <v>2018</v>
      </c>
      <c r="E2897" s="715">
        <v>6034</v>
      </c>
      <c r="F2897" s="716">
        <v>1.8</v>
      </c>
      <c r="G2897" s="741" t="s">
        <v>1243</v>
      </c>
      <c r="H2897" s="741"/>
    </row>
    <row r="2898" spans="2:8">
      <c r="B2898" s="2" t="s">
        <v>944</v>
      </c>
      <c r="C2898" s="2">
        <v>185528</v>
      </c>
      <c r="D2898" s="2">
        <v>2018</v>
      </c>
      <c r="E2898" s="715">
        <v>273</v>
      </c>
      <c r="F2898" s="716">
        <v>0</v>
      </c>
      <c r="G2898" s="741" t="s">
        <v>1243</v>
      </c>
      <c r="H2898" s="741"/>
    </row>
    <row r="2899" spans="2:8">
      <c r="B2899" s="2" t="s">
        <v>944</v>
      </c>
      <c r="C2899" s="2">
        <v>185528</v>
      </c>
      <c r="D2899" s="2">
        <v>2018</v>
      </c>
      <c r="E2899" s="715">
        <v>565.06200000000001</v>
      </c>
      <c r="F2899" s="716">
        <v>0</v>
      </c>
      <c r="G2899" s="741" t="s">
        <v>1243</v>
      </c>
      <c r="H2899" s="741"/>
    </row>
    <row r="2900" spans="2:8">
      <c r="B2900" s="2" t="s">
        <v>944</v>
      </c>
      <c r="C2900" s="2">
        <v>185528</v>
      </c>
      <c r="D2900" s="2">
        <v>2018</v>
      </c>
      <c r="E2900" s="715">
        <v>1092</v>
      </c>
      <c r="F2900" s="716">
        <v>0</v>
      </c>
      <c r="G2900" s="741" t="s">
        <v>1243</v>
      </c>
      <c r="H2900" s="741"/>
    </row>
    <row r="2901" spans="2:8">
      <c r="B2901" s="2" t="s">
        <v>944</v>
      </c>
      <c r="C2901" s="2">
        <v>185528</v>
      </c>
      <c r="D2901" s="2">
        <v>2018</v>
      </c>
      <c r="E2901" s="715">
        <v>1653.84</v>
      </c>
      <c r="F2901" s="716">
        <v>0</v>
      </c>
      <c r="G2901" s="741" t="s">
        <v>1243</v>
      </c>
      <c r="H2901" s="741"/>
    </row>
    <row r="2902" spans="2:8">
      <c r="B2902" s="2" t="s">
        <v>944</v>
      </c>
      <c r="C2902" s="2">
        <v>185528</v>
      </c>
      <c r="D2902" s="2">
        <v>2018</v>
      </c>
      <c r="E2902" s="715">
        <v>986</v>
      </c>
      <c r="F2902" s="716">
        <v>0.2</v>
      </c>
      <c r="G2902" s="741" t="s">
        <v>1243</v>
      </c>
      <c r="H2902" s="741"/>
    </row>
    <row r="2903" spans="2:8">
      <c r="B2903" s="2" t="s">
        <v>944</v>
      </c>
      <c r="C2903" s="2">
        <v>185528</v>
      </c>
      <c r="D2903" s="2">
        <v>2018</v>
      </c>
      <c r="E2903" s="715">
        <v>1934</v>
      </c>
      <c r="F2903" s="716">
        <v>0.6</v>
      </c>
      <c r="G2903" s="741" t="s">
        <v>1243</v>
      </c>
      <c r="H2903" s="741"/>
    </row>
    <row r="2904" spans="2:8">
      <c r="B2904" s="2" t="s">
        <v>944</v>
      </c>
      <c r="C2904" s="2">
        <v>185528</v>
      </c>
      <c r="D2904" s="2">
        <v>2018</v>
      </c>
      <c r="E2904" s="715">
        <v>12561</v>
      </c>
      <c r="F2904" s="716">
        <v>3.9</v>
      </c>
      <c r="G2904" s="741" t="s">
        <v>1243</v>
      </c>
      <c r="H2904" s="741"/>
    </row>
    <row r="2905" spans="2:8">
      <c r="B2905" s="2" t="s">
        <v>944</v>
      </c>
      <c r="C2905" s="2">
        <v>185528</v>
      </c>
      <c r="D2905" s="2">
        <v>2018</v>
      </c>
      <c r="E2905" s="715">
        <v>6738</v>
      </c>
      <c r="F2905" s="716">
        <v>2.1</v>
      </c>
      <c r="G2905" s="741" t="s">
        <v>1243</v>
      </c>
      <c r="H2905" s="741"/>
    </row>
    <row r="2906" spans="2:8">
      <c r="B2906" s="2" t="s">
        <v>944</v>
      </c>
      <c r="C2906" s="2">
        <v>185528</v>
      </c>
      <c r="D2906" s="2">
        <v>2018</v>
      </c>
      <c r="E2906" s="715">
        <v>2273</v>
      </c>
      <c r="F2906" s="716">
        <v>0</v>
      </c>
      <c r="G2906" s="741" t="s">
        <v>1243</v>
      </c>
      <c r="H2906" s="741"/>
    </row>
    <row r="2907" spans="2:8">
      <c r="B2907" s="2" t="s">
        <v>944</v>
      </c>
      <c r="C2907" s="2">
        <v>185528</v>
      </c>
      <c r="D2907" s="2">
        <v>2018</v>
      </c>
      <c r="E2907" s="715">
        <v>1380</v>
      </c>
      <c r="F2907" s="716">
        <v>0.2</v>
      </c>
      <c r="G2907" s="741" t="s">
        <v>1243</v>
      </c>
      <c r="H2907" s="741"/>
    </row>
    <row r="2908" spans="2:8">
      <c r="B2908" s="2" t="s">
        <v>944</v>
      </c>
      <c r="C2908" s="2">
        <v>185528</v>
      </c>
      <c r="D2908" s="2">
        <v>2018</v>
      </c>
      <c r="E2908" s="715">
        <v>1947</v>
      </c>
      <c r="F2908" s="716">
        <v>0.6</v>
      </c>
      <c r="G2908" s="741" t="s">
        <v>1243</v>
      </c>
      <c r="H2908" s="741"/>
    </row>
    <row r="2909" spans="2:8">
      <c r="B2909" s="2" t="s">
        <v>944</v>
      </c>
      <c r="C2909" s="2">
        <v>185528</v>
      </c>
      <c r="D2909" s="2">
        <v>2018</v>
      </c>
      <c r="E2909" s="715">
        <v>9011</v>
      </c>
      <c r="F2909" s="716">
        <v>2.8</v>
      </c>
      <c r="G2909" s="741" t="s">
        <v>1243</v>
      </c>
      <c r="H2909" s="741"/>
    </row>
    <row r="2910" spans="2:8">
      <c r="B2910" s="2" t="s">
        <v>944</v>
      </c>
      <c r="C2910" s="2">
        <v>185528</v>
      </c>
      <c r="D2910" s="2">
        <v>2018</v>
      </c>
      <c r="E2910" s="715">
        <v>5838</v>
      </c>
      <c r="F2910" s="716">
        <v>0</v>
      </c>
      <c r="G2910" s="741" t="s">
        <v>1243</v>
      </c>
      <c r="H2910" s="741"/>
    </row>
    <row r="2911" spans="2:8">
      <c r="B2911" s="2" t="s">
        <v>944</v>
      </c>
      <c r="C2911" s="2">
        <v>185528</v>
      </c>
      <c r="D2911" s="2">
        <v>2018</v>
      </c>
      <c r="E2911" s="715">
        <v>2124</v>
      </c>
      <c r="F2911" s="716">
        <v>0.6</v>
      </c>
      <c r="G2911" s="741" t="s">
        <v>1243</v>
      </c>
      <c r="H2911" s="741"/>
    </row>
    <row r="2912" spans="2:8">
      <c r="B2912" s="2" t="s">
        <v>944</v>
      </c>
      <c r="C2912" s="2">
        <v>185528</v>
      </c>
      <c r="D2912" s="2">
        <v>2018</v>
      </c>
      <c r="E2912" s="715">
        <v>9915</v>
      </c>
      <c r="F2912" s="716">
        <v>3</v>
      </c>
      <c r="G2912" s="741" t="s">
        <v>1243</v>
      </c>
      <c r="H2912" s="741"/>
    </row>
    <row r="2913" spans="2:8">
      <c r="B2913" s="2" t="s">
        <v>944</v>
      </c>
      <c r="C2913" s="2">
        <v>185528</v>
      </c>
      <c r="D2913" s="2">
        <v>2018</v>
      </c>
      <c r="E2913" s="715">
        <v>546</v>
      </c>
      <c r="F2913" s="716">
        <v>0</v>
      </c>
      <c r="G2913" s="741" t="s">
        <v>1243</v>
      </c>
      <c r="H2913" s="741"/>
    </row>
    <row r="2914" spans="2:8">
      <c r="B2914" s="2" t="s">
        <v>944</v>
      </c>
      <c r="C2914" s="2">
        <v>185528</v>
      </c>
      <c r="D2914" s="2">
        <v>2018</v>
      </c>
      <c r="E2914" s="715">
        <v>1751.4</v>
      </c>
      <c r="F2914" s="716">
        <v>0</v>
      </c>
      <c r="G2914" s="741" t="s">
        <v>1243</v>
      </c>
      <c r="H2914" s="741"/>
    </row>
    <row r="2915" spans="2:8">
      <c r="B2915" s="2" t="s">
        <v>944</v>
      </c>
      <c r="C2915" s="2">
        <v>185528</v>
      </c>
      <c r="D2915" s="2">
        <v>2018</v>
      </c>
      <c r="E2915" s="715">
        <v>1239</v>
      </c>
      <c r="F2915" s="716">
        <v>0</v>
      </c>
      <c r="G2915" s="741" t="s">
        <v>1243</v>
      </c>
      <c r="H2915" s="741"/>
    </row>
    <row r="2916" spans="2:8">
      <c r="B2916" s="2" t="s">
        <v>944</v>
      </c>
      <c r="C2916" s="2">
        <v>185528</v>
      </c>
      <c r="D2916" s="2">
        <v>2018</v>
      </c>
      <c r="E2916" s="715">
        <v>2840</v>
      </c>
      <c r="F2916" s="716">
        <v>0.8</v>
      </c>
      <c r="G2916" s="741" t="s">
        <v>1243</v>
      </c>
      <c r="H2916" s="741"/>
    </row>
    <row r="2917" spans="2:8">
      <c r="B2917" s="2" t="s">
        <v>944</v>
      </c>
      <c r="C2917" s="2">
        <v>185528</v>
      </c>
      <c r="D2917" s="2">
        <v>2018</v>
      </c>
      <c r="E2917" s="715">
        <v>12888</v>
      </c>
      <c r="F2917" s="716">
        <v>4</v>
      </c>
      <c r="G2917" s="741" t="s">
        <v>1243</v>
      </c>
      <c r="H2917" s="741"/>
    </row>
    <row r="2918" spans="2:8">
      <c r="B2918" s="2" t="s">
        <v>944</v>
      </c>
      <c r="C2918" s="2">
        <v>185528</v>
      </c>
      <c r="D2918" s="2">
        <v>2018</v>
      </c>
      <c r="E2918" s="715">
        <v>551.28</v>
      </c>
      <c r="F2918" s="716">
        <v>0</v>
      </c>
      <c r="G2918" s="741" t="s">
        <v>1243</v>
      </c>
      <c r="H2918" s="741"/>
    </row>
    <row r="2919" spans="2:8">
      <c r="B2919" s="2" t="s">
        <v>944</v>
      </c>
      <c r="C2919" s="2">
        <v>185528</v>
      </c>
      <c r="D2919" s="2">
        <v>2018</v>
      </c>
      <c r="E2919" s="715">
        <v>6780.7439999999997</v>
      </c>
      <c r="F2919" s="716">
        <v>0</v>
      </c>
      <c r="G2919" s="741" t="s">
        <v>1243</v>
      </c>
      <c r="H2919" s="741"/>
    </row>
    <row r="2920" spans="2:8">
      <c r="B2920" s="2" t="s">
        <v>944</v>
      </c>
      <c r="C2920" s="2">
        <v>185528</v>
      </c>
      <c r="D2920" s="2">
        <v>2018</v>
      </c>
      <c r="E2920" s="715">
        <v>252</v>
      </c>
      <c r="F2920" s="716">
        <v>0</v>
      </c>
      <c r="G2920" s="741" t="s">
        <v>1243</v>
      </c>
      <c r="H2920" s="741"/>
    </row>
    <row r="2921" spans="2:8">
      <c r="B2921" s="2" t="s">
        <v>944</v>
      </c>
      <c r="C2921" s="2">
        <v>185528</v>
      </c>
      <c r="D2921" s="2">
        <v>2018</v>
      </c>
      <c r="E2921" s="715">
        <v>1040</v>
      </c>
      <c r="F2921" s="716">
        <v>0.3</v>
      </c>
      <c r="G2921" s="741" t="s">
        <v>1243</v>
      </c>
      <c r="H2921" s="741"/>
    </row>
    <row r="2922" spans="2:8">
      <c r="B2922" s="2" t="s">
        <v>944</v>
      </c>
      <c r="C2922" s="2">
        <v>185528</v>
      </c>
      <c r="D2922" s="2">
        <v>2018</v>
      </c>
      <c r="E2922" s="715">
        <v>8445</v>
      </c>
      <c r="F2922" s="716">
        <v>2.6</v>
      </c>
      <c r="G2922" s="741" t="s">
        <v>1243</v>
      </c>
      <c r="H2922" s="741"/>
    </row>
    <row r="2923" spans="2:8">
      <c r="B2923" s="2" t="s">
        <v>1288</v>
      </c>
      <c r="C2923" s="2" t="s">
        <v>2372</v>
      </c>
      <c r="D2923" s="2">
        <v>2019</v>
      </c>
      <c r="E2923" s="715">
        <v>480</v>
      </c>
      <c r="F2923" s="716">
        <v>0.08</v>
      </c>
      <c r="G2923" s="741" t="s">
        <v>1243</v>
      </c>
      <c r="H2923" s="741"/>
    </row>
    <row r="2924" spans="2:8">
      <c r="B2924" s="2" t="s">
        <v>1288</v>
      </c>
      <c r="C2924" s="2" t="s">
        <v>2372</v>
      </c>
      <c r="D2924" s="2">
        <v>2019</v>
      </c>
      <c r="E2924" s="715">
        <v>1007</v>
      </c>
      <c r="F2924" s="716">
        <v>0.12</v>
      </c>
      <c r="G2924" s="741" t="s">
        <v>1243</v>
      </c>
      <c r="H2924" s="741"/>
    </row>
    <row r="2925" spans="2:8">
      <c r="B2925" s="2" t="s">
        <v>1288</v>
      </c>
      <c r="C2925" s="2" t="s">
        <v>2372</v>
      </c>
      <c r="D2925" s="2">
        <v>2019</v>
      </c>
      <c r="E2925" s="715">
        <v>266</v>
      </c>
      <c r="F2925" s="716">
        <v>0.1</v>
      </c>
      <c r="G2925" s="741" t="s">
        <v>1243</v>
      </c>
      <c r="H2925" s="741"/>
    </row>
    <row r="2926" spans="2:8">
      <c r="B2926" s="2" t="s">
        <v>1288</v>
      </c>
      <c r="C2926" s="2" t="s">
        <v>2372</v>
      </c>
      <c r="D2926" s="2">
        <v>2019</v>
      </c>
      <c r="E2926" s="715">
        <v>486</v>
      </c>
      <c r="F2926" s="716">
        <v>0.08</v>
      </c>
      <c r="G2926" s="741" t="s">
        <v>1243</v>
      </c>
      <c r="H2926" s="741"/>
    </row>
    <row r="2927" spans="2:8">
      <c r="B2927" s="2" t="s">
        <v>1288</v>
      </c>
      <c r="C2927" s="2" t="s">
        <v>2372</v>
      </c>
      <c r="D2927" s="2">
        <v>2019</v>
      </c>
      <c r="E2927" s="715">
        <v>190</v>
      </c>
      <c r="F2927" s="716">
        <v>0.05</v>
      </c>
      <c r="G2927" s="741" t="s">
        <v>1243</v>
      </c>
      <c r="H2927" s="741"/>
    </row>
    <row r="2928" spans="2:8">
      <c r="B2928" s="2" t="s">
        <v>1288</v>
      </c>
      <c r="C2928" s="2" t="s">
        <v>2372</v>
      </c>
      <c r="D2928" s="2">
        <v>2019</v>
      </c>
      <c r="E2928" s="715">
        <v>548</v>
      </c>
      <c r="F2928" s="716">
        <v>0.09</v>
      </c>
      <c r="G2928" s="741" t="s">
        <v>1243</v>
      </c>
      <c r="H2928" s="741"/>
    </row>
    <row r="2929" spans="2:8">
      <c r="B2929" s="2" t="s">
        <v>1288</v>
      </c>
      <c r="C2929" s="2" t="s">
        <v>2372</v>
      </c>
      <c r="D2929" s="2">
        <v>2019</v>
      </c>
      <c r="E2929" s="715">
        <v>190</v>
      </c>
      <c r="F2929" s="716">
        <v>0.05</v>
      </c>
      <c r="G2929" s="741" t="s">
        <v>1243</v>
      </c>
      <c r="H2929" s="741"/>
    </row>
    <row r="2930" spans="2:8">
      <c r="B2930" s="2" t="s">
        <v>1288</v>
      </c>
      <c r="C2930" s="2" t="s">
        <v>2373</v>
      </c>
      <c r="D2930" s="2">
        <v>2019</v>
      </c>
      <c r="E2930" s="715">
        <v>480</v>
      </c>
      <c r="F2930" s="716">
        <v>0.08</v>
      </c>
      <c r="G2930" s="741" t="s">
        <v>1243</v>
      </c>
      <c r="H2930" s="741"/>
    </row>
    <row r="2931" spans="2:8">
      <c r="B2931" s="2" t="s">
        <v>1288</v>
      </c>
      <c r="C2931" s="2" t="s">
        <v>2373</v>
      </c>
      <c r="D2931" s="2">
        <v>2019</v>
      </c>
      <c r="E2931" s="715">
        <v>1140</v>
      </c>
      <c r="F2931" s="716">
        <v>0.3</v>
      </c>
      <c r="G2931" s="741" t="s">
        <v>1243</v>
      </c>
      <c r="H2931" s="741"/>
    </row>
    <row r="2932" spans="2:8">
      <c r="B2932" s="2" t="s">
        <v>1288</v>
      </c>
      <c r="C2932" s="2" t="s">
        <v>2373</v>
      </c>
      <c r="D2932" s="2">
        <v>2019</v>
      </c>
      <c r="E2932" s="715">
        <v>2916</v>
      </c>
      <c r="F2932" s="716">
        <v>0.48</v>
      </c>
      <c r="G2932" s="741" t="s">
        <v>1243</v>
      </c>
      <c r="H2932" s="741"/>
    </row>
    <row r="2933" spans="2:8">
      <c r="B2933" s="2" t="s">
        <v>1288</v>
      </c>
      <c r="C2933" s="2" t="s">
        <v>2374</v>
      </c>
      <c r="D2933" s="2">
        <v>2019</v>
      </c>
      <c r="E2933" s="715">
        <v>3021</v>
      </c>
      <c r="F2933" s="716">
        <v>0.36</v>
      </c>
      <c r="G2933" s="741" t="s">
        <v>1243</v>
      </c>
      <c r="H2933" s="741"/>
    </row>
    <row r="2934" spans="2:8">
      <c r="B2934" s="2" t="s">
        <v>1288</v>
      </c>
      <c r="C2934" s="2" t="s">
        <v>2374</v>
      </c>
      <c r="D2934" s="2">
        <v>2019</v>
      </c>
      <c r="E2934" s="715">
        <v>1458</v>
      </c>
      <c r="F2934" s="716">
        <v>0.24</v>
      </c>
      <c r="G2934" s="741" t="s">
        <v>1243</v>
      </c>
      <c r="H2934" s="741"/>
    </row>
    <row r="2935" spans="2:8">
      <c r="B2935" s="2" t="s">
        <v>1288</v>
      </c>
      <c r="C2935" s="2" t="s">
        <v>2374</v>
      </c>
      <c r="D2935" s="2">
        <v>2019</v>
      </c>
      <c r="E2935" s="715">
        <v>548</v>
      </c>
      <c r="F2935" s="716">
        <v>0.09</v>
      </c>
      <c r="G2935" s="741" t="s">
        <v>1243</v>
      </c>
      <c r="H2935" s="741"/>
    </row>
    <row r="2936" spans="2:8">
      <c r="B2936" s="2" t="s">
        <v>1288</v>
      </c>
      <c r="C2936" s="2" t="s">
        <v>2374</v>
      </c>
      <c r="D2936" s="2">
        <v>2019</v>
      </c>
      <c r="E2936" s="715">
        <v>578</v>
      </c>
      <c r="F2936" s="716">
        <v>0.1</v>
      </c>
      <c r="G2936" s="741" t="s">
        <v>1243</v>
      </c>
      <c r="H2936" s="741"/>
    </row>
    <row r="2937" spans="2:8">
      <c r="B2937" s="2" t="s">
        <v>1288</v>
      </c>
      <c r="C2937" s="2" t="s">
        <v>2374</v>
      </c>
      <c r="D2937" s="2">
        <v>2019</v>
      </c>
      <c r="E2937" s="715">
        <v>480</v>
      </c>
      <c r="F2937" s="716">
        <v>0.08</v>
      </c>
      <c r="G2937" s="741" t="s">
        <v>1243</v>
      </c>
      <c r="H2937" s="741"/>
    </row>
    <row r="2938" spans="2:8">
      <c r="B2938" s="2" t="s">
        <v>1288</v>
      </c>
      <c r="C2938" s="2" t="s">
        <v>2374</v>
      </c>
      <c r="D2938" s="2">
        <v>2019</v>
      </c>
      <c r="E2938" s="715">
        <v>2014</v>
      </c>
      <c r="F2938" s="716">
        <v>0.24</v>
      </c>
      <c r="G2938" s="741" t="s">
        <v>1243</v>
      </c>
      <c r="H2938" s="741"/>
    </row>
    <row r="2939" spans="2:8">
      <c r="B2939" s="2" t="s">
        <v>1288</v>
      </c>
      <c r="C2939" s="2" t="s">
        <v>2375</v>
      </c>
      <c r="D2939" s="2">
        <v>2019</v>
      </c>
      <c r="E2939" s="715">
        <v>6042</v>
      </c>
      <c r="F2939" s="716">
        <v>0.72</v>
      </c>
      <c r="G2939" s="741" t="s">
        <v>1243</v>
      </c>
      <c r="H2939" s="741"/>
    </row>
    <row r="2940" spans="2:8">
      <c r="B2940" s="2" t="s">
        <v>1288</v>
      </c>
      <c r="C2940" s="2" t="s">
        <v>2375</v>
      </c>
      <c r="D2940" s="2">
        <v>2019</v>
      </c>
      <c r="E2940" s="715">
        <v>133</v>
      </c>
      <c r="F2940" s="716">
        <v>0.05</v>
      </c>
      <c r="G2940" s="741" t="s">
        <v>1243</v>
      </c>
      <c r="H2940" s="741"/>
    </row>
    <row r="2941" spans="2:8">
      <c r="B2941" s="2" t="s">
        <v>1288</v>
      </c>
      <c r="C2941" s="2" t="s">
        <v>2375</v>
      </c>
      <c r="D2941" s="2">
        <v>2019</v>
      </c>
      <c r="E2941" s="715">
        <v>2430</v>
      </c>
      <c r="F2941" s="716">
        <v>0.4</v>
      </c>
      <c r="G2941" s="741" t="s">
        <v>1243</v>
      </c>
      <c r="H2941" s="741"/>
    </row>
    <row r="2942" spans="2:8">
      <c r="B2942" s="2" t="s">
        <v>1288</v>
      </c>
      <c r="C2942" s="2" t="s">
        <v>2375</v>
      </c>
      <c r="D2942" s="2">
        <v>2019</v>
      </c>
      <c r="E2942" s="715">
        <v>960</v>
      </c>
      <c r="F2942" s="716">
        <v>0.16</v>
      </c>
      <c r="G2942" s="741" t="s">
        <v>1243</v>
      </c>
      <c r="H2942" s="741"/>
    </row>
    <row r="2943" spans="2:8">
      <c r="B2943" s="2" t="s">
        <v>1288</v>
      </c>
      <c r="C2943" s="2" t="s">
        <v>2375</v>
      </c>
      <c r="D2943" s="2">
        <v>2019</v>
      </c>
      <c r="E2943" s="715">
        <v>1007</v>
      </c>
      <c r="F2943" s="716">
        <v>0.12</v>
      </c>
      <c r="G2943" s="741" t="s">
        <v>1243</v>
      </c>
      <c r="H2943" s="741"/>
    </row>
    <row r="2944" spans="2:8">
      <c r="B2944" s="2" t="s">
        <v>1288</v>
      </c>
      <c r="C2944" s="2" t="s">
        <v>2376</v>
      </c>
      <c r="D2944" s="2">
        <v>2019</v>
      </c>
      <c r="E2944" s="715">
        <v>480</v>
      </c>
      <c r="F2944" s="716">
        <v>0.08</v>
      </c>
      <c r="G2944" s="741" t="s">
        <v>1243</v>
      </c>
      <c r="H2944" s="741"/>
    </row>
    <row r="2945" spans="2:8">
      <c r="B2945" s="2" t="s">
        <v>1288</v>
      </c>
      <c r="C2945" s="2" t="s">
        <v>2376</v>
      </c>
      <c r="D2945" s="2">
        <v>2019</v>
      </c>
      <c r="E2945" s="715">
        <v>950</v>
      </c>
      <c r="F2945" s="716">
        <v>0.25</v>
      </c>
      <c r="G2945" s="741" t="s">
        <v>1243</v>
      </c>
      <c r="H2945" s="741"/>
    </row>
    <row r="2946" spans="2:8">
      <c r="B2946" s="2" t="s">
        <v>1288</v>
      </c>
      <c r="C2946" s="2" t="s">
        <v>2376</v>
      </c>
      <c r="D2946" s="2">
        <v>2019</v>
      </c>
      <c r="E2946" s="715">
        <v>2430</v>
      </c>
      <c r="F2946" s="716">
        <v>0.4</v>
      </c>
      <c r="G2946" s="741" t="s">
        <v>1243</v>
      </c>
      <c r="H2946" s="741"/>
    </row>
    <row r="2947" spans="2:8">
      <c r="B2947" s="2" t="s">
        <v>1288</v>
      </c>
      <c r="C2947" s="2" t="s">
        <v>2376</v>
      </c>
      <c r="D2947" s="2">
        <v>2019</v>
      </c>
      <c r="E2947" s="715">
        <v>2014</v>
      </c>
      <c r="F2947" s="716">
        <v>0.24</v>
      </c>
      <c r="G2947" s="741" t="s">
        <v>1243</v>
      </c>
      <c r="H2947" s="741"/>
    </row>
    <row r="2948" spans="2:8">
      <c r="B2948" s="2" t="s">
        <v>1288</v>
      </c>
      <c r="C2948" s="2" t="s">
        <v>2376</v>
      </c>
      <c r="D2948" s="2">
        <v>2019</v>
      </c>
      <c r="E2948" s="715">
        <v>548</v>
      </c>
      <c r="F2948" s="716">
        <v>0.09</v>
      </c>
      <c r="G2948" s="741" t="s">
        <v>1243</v>
      </c>
      <c r="H2948" s="741"/>
    </row>
    <row r="2949" spans="2:8">
      <c r="B2949" s="2" t="s">
        <v>1288</v>
      </c>
      <c r="C2949" s="2" t="s">
        <v>2377</v>
      </c>
      <c r="D2949" s="2">
        <v>2019</v>
      </c>
      <c r="E2949" s="715">
        <v>6042</v>
      </c>
      <c r="F2949" s="716">
        <v>0.72</v>
      </c>
      <c r="G2949" s="741" t="s">
        <v>1243</v>
      </c>
      <c r="H2949" s="741"/>
    </row>
    <row r="2950" spans="2:8">
      <c r="B2950" s="2" t="s">
        <v>1288</v>
      </c>
      <c r="C2950" s="2" t="s">
        <v>2377</v>
      </c>
      <c r="D2950" s="2">
        <v>2019</v>
      </c>
      <c r="E2950" s="715">
        <v>480</v>
      </c>
      <c r="F2950" s="716">
        <v>0.08</v>
      </c>
      <c r="G2950" s="741" t="s">
        <v>1243</v>
      </c>
      <c r="H2950" s="741"/>
    </row>
    <row r="2951" spans="2:8">
      <c r="B2951" s="2" t="s">
        <v>1288</v>
      </c>
      <c r="C2951" s="2" t="s">
        <v>2377</v>
      </c>
      <c r="D2951" s="2">
        <v>2019</v>
      </c>
      <c r="E2951" s="715">
        <v>486</v>
      </c>
      <c r="F2951" s="716">
        <v>0.08</v>
      </c>
      <c r="G2951" s="741" t="s">
        <v>1243</v>
      </c>
      <c r="H2951" s="741"/>
    </row>
    <row r="2952" spans="2:8">
      <c r="B2952" s="2" t="s">
        <v>1288</v>
      </c>
      <c r="C2952" s="2" t="s">
        <v>2377</v>
      </c>
      <c r="D2952" s="2">
        <v>2019</v>
      </c>
      <c r="E2952" s="715">
        <v>2014</v>
      </c>
      <c r="F2952" s="716">
        <v>0.24</v>
      </c>
      <c r="G2952" s="741" t="s">
        <v>1243</v>
      </c>
      <c r="H2952" s="741"/>
    </row>
    <row r="2953" spans="2:8">
      <c r="B2953" s="2" t="s">
        <v>1288</v>
      </c>
      <c r="C2953" s="2" t="s">
        <v>2377</v>
      </c>
      <c r="D2953" s="2">
        <v>2019</v>
      </c>
      <c r="E2953" s="715">
        <v>950</v>
      </c>
      <c r="F2953" s="716">
        <v>0.25</v>
      </c>
      <c r="G2953" s="741" t="s">
        <v>1243</v>
      </c>
      <c r="H2953" s="741"/>
    </row>
    <row r="2954" spans="2:8">
      <c r="B2954" s="2" t="s">
        <v>1288</v>
      </c>
      <c r="C2954" s="2" t="s">
        <v>2378</v>
      </c>
      <c r="D2954" s="2">
        <v>2019</v>
      </c>
      <c r="E2954" s="715">
        <v>1458</v>
      </c>
      <c r="F2954" s="716">
        <v>0.24</v>
      </c>
      <c r="G2954" s="741" t="s">
        <v>1243</v>
      </c>
      <c r="H2954" s="741"/>
    </row>
    <row r="2955" spans="2:8">
      <c r="B2955" s="2" t="s">
        <v>1288</v>
      </c>
      <c r="C2955" s="2" t="s">
        <v>2378</v>
      </c>
      <c r="D2955" s="2">
        <v>2019</v>
      </c>
      <c r="E2955" s="715">
        <v>480</v>
      </c>
      <c r="F2955" s="716">
        <v>0.08</v>
      </c>
      <c r="G2955" s="741" t="s">
        <v>1243</v>
      </c>
      <c r="H2955" s="741"/>
    </row>
    <row r="2956" spans="2:8">
      <c r="B2956" s="2" t="s">
        <v>1288</v>
      </c>
      <c r="C2956" s="2" t="s">
        <v>2378</v>
      </c>
      <c r="D2956" s="2">
        <v>2019</v>
      </c>
      <c r="E2956" s="715">
        <v>4028</v>
      </c>
      <c r="F2956" s="716">
        <v>0.48</v>
      </c>
      <c r="G2956" s="741" t="s">
        <v>1243</v>
      </c>
      <c r="H2956" s="741"/>
    </row>
    <row r="2957" spans="2:8">
      <c r="B2957" s="2" t="s">
        <v>1288</v>
      </c>
      <c r="C2957" s="2" t="s">
        <v>2378</v>
      </c>
      <c r="D2957" s="2">
        <v>2019</v>
      </c>
      <c r="E2957" s="715">
        <v>570</v>
      </c>
      <c r="F2957" s="716">
        <v>0.15</v>
      </c>
      <c r="G2957" s="741" t="s">
        <v>1243</v>
      </c>
      <c r="H2957" s="741"/>
    </row>
    <row r="2958" spans="2:8">
      <c r="B2958" s="2" t="s">
        <v>1288</v>
      </c>
      <c r="C2958" s="2" t="s">
        <v>2379</v>
      </c>
      <c r="D2958" s="2">
        <v>2019</v>
      </c>
      <c r="E2958" s="715">
        <v>2187</v>
      </c>
      <c r="F2958" s="716">
        <v>0.36</v>
      </c>
      <c r="G2958" s="741" t="s">
        <v>1243</v>
      </c>
      <c r="H2958" s="741"/>
    </row>
    <row r="2959" spans="2:8">
      <c r="B2959" s="2" t="s">
        <v>1288</v>
      </c>
      <c r="C2959" s="2" t="s">
        <v>2379</v>
      </c>
      <c r="D2959" s="2">
        <v>2019</v>
      </c>
      <c r="E2959" s="715">
        <v>266</v>
      </c>
      <c r="F2959" s="716">
        <v>0.1</v>
      </c>
      <c r="G2959" s="741" t="s">
        <v>1243</v>
      </c>
      <c r="H2959" s="741"/>
    </row>
    <row r="2960" spans="2:8">
      <c r="B2960" s="2" t="s">
        <v>1288</v>
      </c>
      <c r="C2960" s="2" t="s">
        <v>2379</v>
      </c>
      <c r="D2960" s="2">
        <v>2019</v>
      </c>
      <c r="E2960" s="715">
        <v>1007</v>
      </c>
      <c r="F2960" s="716">
        <v>0.12</v>
      </c>
      <c r="G2960" s="741" t="s">
        <v>1243</v>
      </c>
      <c r="H2960" s="741"/>
    </row>
    <row r="2961" spans="2:8">
      <c r="B2961" s="2" t="s">
        <v>1288</v>
      </c>
      <c r="C2961" s="2" t="s">
        <v>2379</v>
      </c>
      <c r="D2961" s="2">
        <v>2019</v>
      </c>
      <c r="E2961" s="715">
        <v>1007</v>
      </c>
      <c r="F2961" s="716">
        <v>0.12</v>
      </c>
      <c r="G2961" s="741" t="s">
        <v>1243</v>
      </c>
      <c r="H2961" s="741"/>
    </row>
    <row r="2962" spans="2:8">
      <c r="B2962" s="2" t="s">
        <v>1288</v>
      </c>
      <c r="C2962" s="2" t="s">
        <v>2379</v>
      </c>
      <c r="D2962" s="2">
        <v>2019</v>
      </c>
      <c r="E2962" s="715">
        <v>960</v>
      </c>
      <c r="F2962" s="716">
        <v>0.16</v>
      </c>
      <c r="G2962" s="741" t="s">
        <v>1243</v>
      </c>
      <c r="H2962" s="741"/>
    </row>
    <row r="2963" spans="2:8">
      <c r="B2963" s="2" t="s">
        <v>1288</v>
      </c>
      <c r="C2963" s="2" t="s">
        <v>2380</v>
      </c>
      <c r="D2963" s="2">
        <v>2019</v>
      </c>
      <c r="E2963" s="715">
        <v>1520</v>
      </c>
      <c r="F2963" s="716">
        <v>0.4</v>
      </c>
      <c r="G2963" s="741" t="s">
        <v>1243</v>
      </c>
      <c r="H2963" s="741"/>
    </row>
    <row r="2964" spans="2:8">
      <c r="B2964" s="2" t="s">
        <v>1288</v>
      </c>
      <c r="C2964" s="2" t="s">
        <v>2380</v>
      </c>
      <c r="D2964" s="2">
        <v>2019</v>
      </c>
      <c r="E2964" s="715">
        <v>2430</v>
      </c>
      <c r="F2964" s="716">
        <v>0.4</v>
      </c>
      <c r="G2964" s="741" t="s">
        <v>1243</v>
      </c>
      <c r="H2964" s="741"/>
    </row>
    <row r="2965" spans="2:8">
      <c r="B2965" s="2" t="s">
        <v>1288</v>
      </c>
      <c r="C2965" s="2" t="s">
        <v>2380</v>
      </c>
      <c r="D2965" s="2">
        <v>2019</v>
      </c>
      <c r="E2965" s="715">
        <v>2014</v>
      </c>
      <c r="F2965" s="716">
        <v>0.24</v>
      </c>
      <c r="G2965" s="741" t="s">
        <v>1243</v>
      </c>
      <c r="H2965" s="741"/>
    </row>
    <row r="2966" spans="2:8">
      <c r="B2966" s="2" t="s">
        <v>1288</v>
      </c>
      <c r="C2966" s="2" t="s">
        <v>2380</v>
      </c>
      <c r="D2966" s="2">
        <v>2019</v>
      </c>
      <c r="E2966" s="715">
        <v>2014</v>
      </c>
      <c r="F2966" s="716">
        <v>0.24</v>
      </c>
      <c r="G2966" s="741" t="s">
        <v>1243</v>
      </c>
      <c r="H2966" s="741"/>
    </row>
    <row r="2967" spans="2:8">
      <c r="B2967" s="2" t="s">
        <v>1288</v>
      </c>
      <c r="C2967" s="2" t="s">
        <v>2381</v>
      </c>
      <c r="D2967" s="2">
        <v>2019</v>
      </c>
      <c r="E2967" s="715">
        <v>380</v>
      </c>
      <c r="F2967" s="716">
        <v>0.1</v>
      </c>
      <c r="G2967" s="741" t="s">
        <v>1243</v>
      </c>
      <c r="H2967" s="741"/>
    </row>
    <row r="2968" spans="2:8">
      <c r="B2968" s="2" t="s">
        <v>1288</v>
      </c>
      <c r="C2968" s="2" t="s">
        <v>2381</v>
      </c>
      <c r="D2968" s="2">
        <v>2019</v>
      </c>
      <c r="E2968" s="715">
        <v>1007</v>
      </c>
      <c r="F2968" s="716">
        <v>0.12</v>
      </c>
      <c r="G2968" s="741" t="s">
        <v>1243</v>
      </c>
      <c r="H2968" s="741"/>
    </row>
    <row r="2969" spans="2:8">
      <c r="B2969" s="2" t="s">
        <v>1288</v>
      </c>
      <c r="C2969" s="2" t="s">
        <v>2381</v>
      </c>
      <c r="D2969" s="2">
        <v>2019</v>
      </c>
      <c r="E2969" s="715">
        <v>1458</v>
      </c>
      <c r="F2969" s="716">
        <v>0.24</v>
      </c>
      <c r="G2969" s="741" t="s">
        <v>1243</v>
      </c>
      <c r="H2969" s="741"/>
    </row>
    <row r="2970" spans="2:8">
      <c r="B2970" s="2" t="s">
        <v>1288</v>
      </c>
      <c r="C2970" s="2" t="s">
        <v>2381</v>
      </c>
      <c r="D2970" s="2">
        <v>2019</v>
      </c>
      <c r="E2970" s="715">
        <v>190</v>
      </c>
      <c r="F2970" s="716">
        <v>0.05</v>
      </c>
      <c r="G2970" s="741" t="s">
        <v>1243</v>
      </c>
      <c r="H2970" s="741"/>
    </row>
    <row r="2971" spans="2:8">
      <c r="B2971" s="2" t="s">
        <v>1288</v>
      </c>
      <c r="C2971" s="2" t="s">
        <v>2382</v>
      </c>
      <c r="D2971" s="2">
        <v>2019</v>
      </c>
      <c r="E2971" s="715">
        <v>1701</v>
      </c>
      <c r="F2971" s="716">
        <v>0.28000000000000003</v>
      </c>
      <c r="G2971" s="741" t="s">
        <v>1243</v>
      </c>
      <c r="H2971" s="741"/>
    </row>
    <row r="2972" spans="2:8">
      <c r="B2972" s="2" t="s">
        <v>1288</v>
      </c>
      <c r="C2972" s="2" t="s">
        <v>2382</v>
      </c>
      <c r="D2972" s="2">
        <v>2019</v>
      </c>
      <c r="E2972" s="715">
        <v>1520</v>
      </c>
      <c r="F2972" s="716">
        <v>0.4</v>
      </c>
      <c r="G2972" s="741" t="s">
        <v>1243</v>
      </c>
      <c r="H2972" s="741"/>
    </row>
    <row r="2973" spans="2:8">
      <c r="B2973" s="2" t="s">
        <v>1288</v>
      </c>
      <c r="C2973" s="2" t="s">
        <v>2382</v>
      </c>
      <c r="D2973" s="2">
        <v>2019</v>
      </c>
      <c r="E2973" s="715">
        <v>480</v>
      </c>
      <c r="F2973" s="716">
        <v>0.08</v>
      </c>
      <c r="G2973" s="741" t="s">
        <v>1243</v>
      </c>
      <c r="H2973" s="741"/>
    </row>
    <row r="2974" spans="2:8">
      <c r="B2974" s="2" t="s">
        <v>1288</v>
      </c>
      <c r="C2974" s="2" t="s">
        <v>2382</v>
      </c>
      <c r="D2974" s="2">
        <v>2019</v>
      </c>
      <c r="E2974" s="715">
        <v>4028</v>
      </c>
      <c r="F2974" s="716">
        <v>0.48</v>
      </c>
      <c r="G2974" s="741" t="s">
        <v>1243</v>
      </c>
      <c r="H2974" s="741"/>
    </row>
    <row r="2975" spans="2:8">
      <c r="B2975" s="2" t="s">
        <v>1288</v>
      </c>
      <c r="C2975" s="2" t="s">
        <v>2383</v>
      </c>
      <c r="D2975" s="2">
        <v>2019</v>
      </c>
      <c r="E2975" s="715">
        <v>3021</v>
      </c>
      <c r="F2975" s="716">
        <v>0.36</v>
      </c>
      <c r="G2975" s="741" t="s">
        <v>1243</v>
      </c>
      <c r="H2975" s="741"/>
    </row>
    <row r="2976" spans="2:8">
      <c r="B2976" s="2" t="s">
        <v>1288</v>
      </c>
      <c r="C2976" s="2" t="s">
        <v>2383</v>
      </c>
      <c r="D2976" s="2">
        <v>2019</v>
      </c>
      <c r="E2976" s="715">
        <v>1944</v>
      </c>
      <c r="F2976" s="716">
        <v>0.32</v>
      </c>
      <c r="G2976" s="741" t="s">
        <v>1243</v>
      </c>
      <c r="H2976" s="741"/>
    </row>
    <row r="2977" spans="2:8">
      <c r="B2977" s="2" t="s">
        <v>1288</v>
      </c>
      <c r="C2977" s="2" t="s">
        <v>2383</v>
      </c>
      <c r="D2977" s="2">
        <v>2019</v>
      </c>
      <c r="E2977" s="715">
        <v>480</v>
      </c>
      <c r="F2977" s="716">
        <v>0.08</v>
      </c>
      <c r="G2977" s="741" t="s">
        <v>1243</v>
      </c>
      <c r="H2977" s="741"/>
    </row>
    <row r="2978" spans="2:8">
      <c r="B2978" s="2" t="s">
        <v>1288</v>
      </c>
      <c r="C2978" s="2" t="s">
        <v>2384</v>
      </c>
      <c r="D2978" s="2">
        <v>2019</v>
      </c>
      <c r="E2978" s="715">
        <v>1007</v>
      </c>
      <c r="F2978" s="716">
        <v>0.12</v>
      </c>
      <c r="G2978" s="741" t="s">
        <v>1243</v>
      </c>
      <c r="H2978" s="741"/>
    </row>
    <row r="2979" spans="2:8">
      <c r="B2979" s="2" t="s">
        <v>1288</v>
      </c>
      <c r="C2979" s="2" t="s">
        <v>2384</v>
      </c>
      <c r="D2979" s="2">
        <v>2019</v>
      </c>
      <c r="E2979" s="715">
        <v>480</v>
      </c>
      <c r="F2979" s="716">
        <v>0.08</v>
      </c>
      <c r="G2979" s="741" t="s">
        <v>1243</v>
      </c>
      <c r="H2979" s="741"/>
    </row>
    <row r="2980" spans="2:8">
      <c r="B2980" s="2" t="s">
        <v>1288</v>
      </c>
      <c r="C2980" s="2" t="s">
        <v>2384</v>
      </c>
      <c r="D2980" s="2">
        <v>2019</v>
      </c>
      <c r="E2980" s="715">
        <v>190</v>
      </c>
      <c r="F2980" s="716">
        <v>0.05</v>
      </c>
      <c r="G2980" s="741" t="s">
        <v>1243</v>
      </c>
      <c r="H2980" s="741"/>
    </row>
    <row r="2981" spans="2:8">
      <c r="B2981" s="2" t="s">
        <v>1288</v>
      </c>
      <c r="C2981" s="2" t="s">
        <v>2384</v>
      </c>
      <c r="D2981" s="2">
        <v>2019</v>
      </c>
      <c r="E2981" s="715">
        <v>972</v>
      </c>
      <c r="F2981" s="716">
        <v>0.16</v>
      </c>
      <c r="G2981" s="741" t="s">
        <v>1243</v>
      </c>
      <c r="H2981" s="741"/>
    </row>
    <row r="2982" spans="2:8">
      <c r="B2982" s="2" t="s">
        <v>1288</v>
      </c>
      <c r="C2982" s="2" t="s">
        <v>2384</v>
      </c>
      <c r="D2982" s="2">
        <v>2019</v>
      </c>
      <c r="E2982" s="715">
        <v>190</v>
      </c>
      <c r="F2982" s="716">
        <v>0.05</v>
      </c>
      <c r="G2982" s="741" t="s">
        <v>1243</v>
      </c>
      <c r="H2982" s="741"/>
    </row>
    <row r="2983" spans="2:8">
      <c r="B2983" s="2" t="s">
        <v>1288</v>
      </c>
      <c r="C2983" s="2" t="s">
        <v>2384</v>
      </c>
      <c r="D2983" s="2">
        <v>2019</v>
      </c>
      <c r="E2983" s="715">
        <v>1007</v>
      </c>
      <c r="F2983" s="716">
        <v>0.12</v>
      </c>
      <c r="G2983" s="741" t="s">
        <v>1243</v>
      </c>
      <c r="H2983" s="741"/>
    </row>
    <row r="2984" spans="2:8">
      <c r="B2984" s="2" t="s">
        <v>1288</v>
      </c>
      <c r="C2984" s="2" t="s">
        <v>2385</v>
      </c>
      <c r="D2984" s="2">
        <v>2019</v>
      </c>
      <c r="E2984" s="715">
        <v>3021</v>
      </c>
      <c r="F2984" s="716">
        <v>0.36</v>
      </c>
      <c r="G2984" s="741" t="s">
        <v>1243</v>
      </c>
      <c r="H2984" s="741"/>
    </row>
    <row r="2985" spans="2:8">
      <c r="B2985" s="2" t="s">
        <v>1288</v>
      </c>
      <c r="C2985" s="2" t="s">
        <v>2385</v>
      </c>
      <c r="D2985" s="2">
        <v>2019</v>
      </c>
      <c r="E2985" s="715">
        <v>960</v>
      </c>
      <c r="F2985" s="716">
        <v>0.16</v>
      </c>
      <c r="G2985" s="741" t="s">
        <v>1243</v>
      </c>
      <c r="H2985" s="741"/>
    </row>
    <row r="2986" spans="2:8">
      <c r="B2986" s="2" t="s">
        <v>1288</v>
      </c>
      <c r="C2986" s="2" t="s">
        <v>2385</v>
      </c>
      <c r="D2986" s="2">
        <v>2019</v>
      </c>
      <c r="E2986" s="715">
        <v>1458</v>
      </c>
      <c r="F2986" s="716">
        <v>0.24</v>
      </c>
      <c r="G2986" s="741" t="s">
        <v>1243</v>
      </c>
      <c r="H2986" s="741"/>
    </row>
    <row r="2987" spans="2:8">
      <c r="B2987" s="2" t="s">
        <v>1288</v>
      </c>
      <c r="C2987" s="2" t="s">
        <v>2385</v>
      </c>
      <c r="D2987" s="2">
        <v>2019</v>
      </c>
      <c r="E2987" s="715">
        <v>1007</v>
      </c>
      <c r="F2987" s="716">
        <v>0.12</v>
      </c>
      <c r="G2987" s="741" t="s">
        <v>1243</v>
      </c>
      <c r="H2987" s="741"/>
    </row>
    <row r="2988" spans="2:8">
      <c r="B2988" s="2" t="s">
        <v>1288</v>
      </c>
      <c r="C2988" s="2" t="s">
        <v>2386</v>
      </c>
      <c r="D2988" s="2">
        <v>2019</v>
      </c>
      <c r="E2988" s="715">
        <v>2014</v>
      </c>
      <c r="F2988" s="716">
        <v>0.24</v>
      </c>
      <c r="G2988" s="741" t="s">
        <v>1243</v>
      </c>
      <c r="H2988" s="741"/>
    </row>
    <row r="2989" spans="2:8">
      <c r="B2989" s="2" t="s">
        <v>1288</v>
      </c>
      <c r="C2989" s="2" t="s">
        <v>2386</v>
      </c>
      <c r="D2989" s="2">
        <v>2019</v>
      </c>
      <c r="E2989" s="715">
        <v>190</v>
      </c>
      <c r="F2989" s="716">
        <v>0.05</v>
      </c>
      <c r="G2989" s="741" t="s">
        <v>1243</v>
      </c>
      <c r="H2989" s="741"/>
    </row>
    <row r="2990" spans="2:8">
      <c r="B2990" s="2" t="s">
        <v>1288</v>
      </c>
      <c r="C2990" s="2" t="s">
        <v>2386</v>
      </c>
      <c r="D2990" s="2">
        <v>2019</v>
      </c>
      <c r="E2990" s="715">
        <v>1007</v>
      </c>
      <c r="F2990" s="716">
        <v>0.12</v>
      </c>
      <c r="G2990" s="741" t="s">
        <v>1243</v>
      </c>
      <c r="H2990" s="741"/>
    </row>
    <row r="2991" spans="2:8">
      <c r="B2991" s="2" t="s">
        <v>1288</v>
      </c>
      <c r="C2991" s="2" t="s">
        <v>2386</v>
      </c>
      <c r="D2991" s="2">
        <v>2019</v>
      </c>
      <c r="E2991" s="715">
        <v>548</v>
      </c>
      <c r="F2991" s="716">
        <v>0.09</v>
      </c>
      <c r="G2991" s="741" t="s">
        <v>1243</v>
      </c>
      <c r="H2991" s="741"/>
    </row>
    <row r="2992" spans="2:8">
      <c r="B2992" s="2" t="s">
        <v>1288</v>
      </c>
      <c r="C2992" s="2" t="s">
        <v>2386</v>
      </c>
      <c r="D2992" s="2">
        <v>2019</v>
      </c>
      <c r="E2992" s="715">
        <v>960</v>
      </c>
      <c r="F2992" s="716">
        <v>0.16</v>
      </c>
      <c r="G2992" s="741" t="s">
        <v>1243</v>
      </c>
      <c r="H2992" s="741"/>
    </row>
    <row r="2993" spans="2:8">
      <c r="B2993" s="2" t="s">
        <v>1288</v>
      </c>
      <c r="C2993" s="2" t="s">
        <v>2386</v>
      </c>
      <c r="D2993" s="2">
        <v>2019</v>
      </c>
      <c r="E2993" s="715">
        <v>2014</v>
      </c>
      <c r="F2993" s="716">
        <v>0.24</v>
      </c>
      <c r="G2993" s="741" t="s">
        <v>1243</v>
      </c>
      <c r="H2993" s="741"/>
    </row>
    <row r="2994" spans="2:8">
      <c r="B2994" s="2" t="s">
        <v>1288</v>
      </c>
      <c r="C2994" s="2" t="s">
        <v>2386</v>
      </c>
      <c r="D2994" s="2">
        <v>2019</v>
      </c>
      <c r="E2994" s="715">
        <v>133</v>
      </c>
      <c r="F2994" s="716">
        <v>0.05</v>
      </c>
      <c r="G2994" s="741" t="s">
        <v>1243</v>
      </c>
      <c r="H2994" s="741"/>
    </row>
    <row r="2995" spans="2:8">
      <c r="B2995" s="2" t="s">
        <v>1288</v>
      </c>
      <c r="C2995" s="2" t="s">
        <v>2387</v>
      </c>
      <c r="D2995" s="2">
        <v>2019</v>
      </c>
      <c r="E2995" s="715">
        <v>1920</v>
      </c>
      <c r="F2995" s="716">
        <v>0.32</v>
      </c>
      <c r="G2995" s="741" t="s">
        <v>1243</v>
      </c>
      <c r="H2995" s="741"/>
    </row>
    <row r="2996" spans="2:8">
      <c r="B2996" s="2" t="s">
        <v>1288</v>
      </c>
      <c r="C2996" s="2" t="s">
        <v>2387</v>
      </c>
      <c r="D2996" s="2">
        <v>2019</v>
      </c>
      <c r="E2996" s="715">
        <v>2014</v>
      </c>
      <c r="F2996" s="716">
        <v>0.24</v>
      </c>
      <c r="G2996" s="741" t="s">
        <v>1243</v>
      </c>
      <c r="H2996" s="741"/>
    </row>
    <row r="2997" spans="2:8">
      <c r="B2997" s="2" t="s">
        <v>1288</v>
      </c>
      <c r="C2997" s="2" t="s">
        <v>2387</v>
      </c>
      <c r="D2997" s="2">
        <v>2019</v>
      </c>
      <c r="E2997" s="715">
        <v>1458</v>
      </c>
      <c r="F2997" s="716">
        <v>0.24</v>
      </c>
      <c r="G2997" s="741" t="s">
        <v>1243</v>
      </c>
      <c r="H2997" s="741"/>
    </row>
    <row r="2998" spans="2:8">
      <c r="B2998" s="2" t="s">
        <v>1288</v>
      </c>
      <c r="C2998" s="2" t="s">
        <v>2388</v>
      </c>
      <c r="D2998" s="2">
        <v>2019</v>
      </c>
      <c r="E2998" s="715">
        <v>1007</v>
      </c>
      <c r="F2998" s="716">
        <v>0.12</v>
      </c>
      <c r="G2998" s="741" t="s">
        <v>1243</v>
      </c>
      <c r="H2998" s="741"/>
    </row>
    <row r="2999" spans="2:8">
      <c r="B2999" s="2" t="s">
        <v>1288</v>
      </c>
      <c r="C2999" s="2" t="s">
        <v>2388</v>
      </c>
      <c r="D2999" s="2">
        <v>2019</v>
      </c>
      <c r="E2999" s="715">
        <v>5035</v>
      </c>
      <c r="F2999" s="716">
        <v>0.6</v>
      </c>
      <c r="G2999" s="741" t="s">
        <v>1243</v>
      </c>
      <c r="H2999" s="741"/>
    </row>
    <row r="3000" spans="2:8">
      <c r="B3000" s="2" t="s">
        <v>1288</v>
      </c>
      <c r="C3000" s="2" t="s">
        <v>2388</v>
      </c>
      <c r="D3000" s="2">
        <v>2019</v>
      </c>
      <c r="E3000" s="715">
        <v>1007</v>
      </c>
      <c r="F3000" s="716">
        <v>0.12</v>
      </c>
      <c r="G3000" s="741" t="s">
        <v>1243</v>
      </c>
      <c r="H3000" s="741"/>
    </row>
    <row r="3001" spans="2:8">
      <c r="B3001" s="2" t="s">
        <v>1288</v>
      </c>
      <c r="C3001" s="2" t="s">
        <v>2388</v>
      </c>
      <c r="D3001" s="2">
        <v>2019</v>
      </c>
      <c r="E3001" s="715">
        <v>1007</v>
      </c>
      <c r="F3001" s="716">
        <v>0.12</v>
      </c>
      <c r="G3001" s="741" t="s">
        <v>1243</v>
      </c>
      <c r="H3001" s="741"/>
    </row>
    <row r="3002" spans="2:8">
      <c r="B3002" s="2" t="s">
        <v>1288</v>
      </c>
      <c r="C3002" s="2" t="s">
        <v>2388</v>
      </c>
      <c r="D3002" s="2">
        <v>2019</v>
      </c>
      <c r="E3002" s="715">
        <v>1458</v>
      </c>
      <c r="F3002" s="716">
        <v>0.24</v>
      </c>
      <c r="G3002" s="741" t="s">
        <v>1243</v>
      </c>
      <c r="H3002" s="741"/>
    </row>
    <row r="3003" spans="2:8">
      <c r="B3003" s="2" t="s">
        <v>1288</v>
      </c>
      <c r="C3003" s="2" t="s">
        <v>2388</v>
      </c>
      <c r="D3003" s="2">
        <v>2019</v>
      </c>
      <c r="E3003" s="715">
        <v>867</v>
      </c>
      <c r="F3003" s="716">
        <v>0.15</v>
      </c>
      <c r="G3003" s="741" t="s">
        <v>1243</v>
      </c>
      <c r="H3003" s="741"/>
    </row>
    <row r="3004" spans="2:8">
      <c r="B3004" s="2" t="s">
        <v>1288</v>
      </c>
      <c r="C3004" s="2" t="s">
        <v>2388</v>
      </c>
      <c r="D3004" s="2">
        <v>2019</v>
      </c>
      <c r="E3004" s="715">
        <v>1440</v>
      </c>
      <c r="F3004" s="716">
        <v>0.24</v>
      </c>
      <c r="G3004" s="741" t="s">
        <v>1243</v>
      </c>
      <c r="H3004" s="741"/>
    </row>
    <row r="3005" spans="2:8">
      <c r="B3005" s="2" t="s">
        <v>1288</v>
      </c>
      <c r="C3005" s="2" t="s">
        <v>2389</v>
      </c>
      <c r="D3005" s="2">
        <v>2019</v>
      </c>
      <c r="E3005" s="715">
        <v>1458</v>
      </c>
      <c r="F3005" s="716">
        <v>0.24</v>
      </c>
      <c r="G3005" s="741" t="s">
        <v>1243</v>
      </c>
      <c r="H3005" s="741"/>
    </row>
    <row r="3006" spans="2:8">
      <c r="B3006" s="2" t="s">
        <v>1288</v>
      </c>
      <c r="C3006" s="2" t="s">
        <v>2389</v>
      </c>
      <c r="D3006" s="2">
        <v>2019</v>
      </c>
      <c r="E3006" s="715">
        <v>1140</v>
      </c>
      <c r="F3006" s="716">
        <v>0.3</v>
      </c>
      <c r="G3006" s="741" t="s">
        <v>1243</v>
      </c>
      <c r="H3006" s="741"/>
    </row>
    <row r="3007" spans="2:8">
      <c r="B3007" s="2" t="s">
        <v>1288</v>
      </c>
      <c r="C3007" s="2" t="s">
        <v>2390</v>
      </c>
      <c r="D3007" s="2">
        <v>2019</v>
      </c>
      <c r="E3007" s="715">
        <v>2014</v>
      </c>
      <c r="F3007" s="716">
        <v>0.24</v>
      </c>
      <c r="G3007" s="741" t="s">
        <v>1243</v>
      </c>
      <c r="H3007" s="741"/>
    </row>
    <row r="3008" spans="2:8">
      <c r="B3008" s="2" t="s">
        <v>1288</v>
      </c>
      <c r="C3008" s="2" t="s">
        <v>2390</v>
      </c>
      <c r="D3008" s="2">
        <v>2019</v>
      </c>
      <c r="E3008" s="715">
        <v>2014</v>
      </c>
      <c r="F3008" s="716">
        <v>0.24</v>
      </c>
      <c r="G3008" s="741" t="s">
        <v>1243</v>
      </c>
      <c r="H3008" s="741"/>
    </row>
    <row r="3009" spans="2:8">
      <c r="B3009" s="2" t="s">
        <v>1288</v>
      </c>
      <c r="C3009" s="2" t="s">
        <v>2390</v>
      </c>
      <c r="D3009" s="2">
        <v>2019</v>
      </c>
      <c r="E3009" s="715">
        <v>2187</v>
      </c>
      <c r="F3009" s="716">
        <v>0.36</v>
      </c>
      <c r="G3009" s="741" t="s">
        <v>1243</v>
      </c>
      <c r="H3009" s="741"/>
    </row>
    <row r="3010" spans="2:8">
      <c r="B3010" s="2" t="s">
        <v>1288</v>
      </c>
      <c r="C3010" s="2" t="s">
        <v>2390</v>
      </c>
      <c r="D3010" s="2">
        <v>2019</v>
      </c>
      <c r="E3010" s="715">
        <v>2014</v>
      </c>
      <c r="F3010" s="716">
        <v>0.24</v>
      </c>
      <c r="G3010" s="741" t="s">
        <v>1243</v>
      </c>
      <c r="H3010" s="741"/>
    </row>
    <row r="3011" spans="2:8">
      <c r="B3011" s="2" t="s">
        <v>1288</v>
      </c>
      <c r="C3011" s="2" t="s">
        <v>2390</v>
      </c>
      <c r="D3011" s="2">
        <v>2019</v>
      </c>
      <c r="E3011" s="715">
        <v>960</v>
      </c>
      <c r="F3011" s="716">
        <v>0.16</v>
      </c>
      <c r="G3011" s="741" t="s">
        <v>1243</v>
      </c>
      <c r="H3011" s="741"/>
    </row>
    <row r="3012" spans="2:8">
      <c r="B3012" s="2" t="s">
        <v>1288</v>
      </c>
      <c r="C3012" s="2" t="s">
        <v>2391</v>
      </c>
      <c r="D3012" s="2">
        <v>2019</v>
      </c>
      <c r="E3012" s="715">
        <v>2014</v>
      </c>
      <c r="F3012" s="716">
        <v>0.24</v>
      </c>
      <c r="G3012" s="741" t="s">
        <v>1243</v>
      </c>
      <c r="H3012" s="741"/>
    </row>
    <row r="3013" spans="2:8">
      <c r="B3013" s="2" t="s">
        <v>1288</v>
      </c>
      <c r="C3013" s="2" t="s">
        <v>2391</v>
      </c>
      <c r="D3013" s="2">
        <v>2019</v>
      </c>
      <c r="E3013" s="715">
        <v>1007</v>
      </c>
      <c r="F3013" s="716">
        <v>0.12</v>
      </c>
      <c r="G3013" s="741" t="s">
        <v>1243</v>
      </c>
      <c r="H3013" s="741"/>
    </row>
    <row r="3014" spans="2:8">
      <c r="B3014" s="2" t="s">
        <v>1288</v>
      </c>
      <c r="C3014" s="2" t="s">
        <v>2391</v>
      </c>
      <c r="D3014" s="2">
        <v>2019</v>
      </c>
      <c r="E3014" s="715">
        <v>480</v>
      </c>
      <c r="F3014" s="716">
        <v>0.08</v>
      </c>
      <c r="G3014" s="741" t="s">
        <v>1243</v>
      </c>
      <c r="H3014" s="741"/>
    </row>
    <row r="3015" spans="2:8">
      <c r="B3015" s="2" t="s">
        <v>1288</v>
      </c>
      <c r="C3015" s="2" t="s">
        <v>2391</v>
      </c>
      <c r="D3015" s="2">
        <v>2019</v>
      </c>
      <c r="E3015" s="715">
        <v>760</v>
      </c>
      <c r="F3015" s="716">
        <v>0.2</v>
      </c>
      <c r="G3015" s="741" t="s">
        <v>1243</v>
      </c>
      <c r="H3015" s="741"/>
    </row>
    <row r="3016" spans="2:8">
      <c r="B3016" s="2" t="s">
        <v>1288</v>
      </c>
      <c r="C3016" s="2" t="s">
        <v>2391</v>
      </c>
      <c r="D3016" s="2">
        <v>2019</v>
      </c>
      <c r="E3016" s="715">
        <v>2187</v>
      </c>
      <c r="F3016" s="716">
        <v>0.36</v>
      </c>
      <c r="G3016" s="741" t="s">
        <v>1243</v>
      </c>
      <c r="H3016" s="741"/>
    </row>
    <row r="3017" spans="2:8">
      <c r="B3017" s="2" t="s">
        <v>1288</v>
      </c>
      <c r="C3017" s="2" t="s">
        <v>2391</v>
      </c>
      <c r="D3017" s="2">
        <v>2019</v>
      </c>
      <c r="E3017" s="715">
        <v>133</v>
      </c>
      <c r="F3017" s="716">
        <v>0.05</v>
      </c>
      <c r="G3017" s="741" t="s">
        <v>1243</v>
      </c>
      <c r="H3017" s="741"/>
    </row>
    <row r="3018" spans="2:8">
      <c r="B3018" s="2" t="s">
        <v>1288</v>
      </c>
      <c r="C3018" s="2" t="s">
        <v>2392</v>
      </c>
      <c r="D3018" s="2">
        <v>2019</v>
      </c>
      <c r="E3018" s="715">
        <v>2014</v>
      </c>
      <c r="F3018" s="716">
        <v>0.24</v>
      </c>
      <c r="G3018" s="741" t="s">
        <v>1244</v>
      </c>
      <c r="H3018" s="741"/>
    </row>
    <row r="3019" spans="2:8">
      <c r="B3019" s="2" t="s">
        <v>1288</v>
      </c>
      <c r="C3019" s="2" t="s">
        <v>2392</v>
      </c>
      <c r="D3019" s="2">
        <v>2019</v>
      </c>
      <c r="E3019" s="715">
        <v>2014</v>
      </c>
      <c r="F3019" s="716">
        <v>0.24</v>
      </c>
      <c r="G3019" s="741" t="s">
        <v>1244</v>
      </c>
      <c r="H3019" s="741"/>
    </row>
    <row r="3020" spans="2:8">
      <c r="B3020" s="2" t="s">
        <v>1288</v>
      </c>
      <c r="C3020" s="2" t="s">
        <v>2393</v>
      </c>
      <c r="D3020" s="2">
        <v>2019</v>
      </c>
      <c r="E3020" s="715">
        <v>1007</v>
      </c>
      <c r="F3020" s="716">
        <v>0.12</v>
      </c>
      <c r="G3020" s="741" t="s">
        <v>1243</v>
      </c>
      <c r="H3020" s="741"/>
    </row>
    <row r="3021" spans="2:8">
      <c r="B3021" s="2" t="s">
        <v>1288</v>
      </c>
      <c r="C3021" s="2" t="s">
        <v>2393</v>
      </c>
      <c r="D3021" s="2">
        <v>2019</v>
      </c>
      <c r="E3021" s="715">
        <v>2014</v>
      </c>
      <c r="F3021" s="716">
        <v>0.24</v>
      </c>
      <c r="G3021" s="741" t="s">
        <v>1243</v>
      </c>
      <c r="H3021" s="741"/>
    </row>
    <row r="3022" spans="2:8">
      <c r="B3022" s="2" t="s">
        <v>1288</v>
      </c>
      <c r="C3022" s="2" t="s">
        <v>2393</v>
      </c>
      <c r="D3022" s="2">
        <v>2019</v>
      </c>
      <c r="E3022" s="715">
        <v>480</v>
      </c>
      <c r="F3022" s="716">
        <v>0.08</v>
      </c>
      <c r="G3022" s="741" t="s">
        <v>1243</v>
      </c>
      <c r="H3022" s="741"/>
    </row>
    <row r="3023" spans="2:8">
      <c r="B3023" s="2" t="s">
        <v>1288</v>
      </c>
      <c r="C3023" s="2" t="s">
        <v>2393</v>
      </c>
      <c r="D3023" s="2">
        <v>2019</v>
      </c>
      <c r="E3023" s="715">
        <v>1215</v>
      </c>
      <c r="F3023" s="716">
        <v>0.2</v>
      </c>
      <c r="G3023" s="741" t="s">
        <v>1243</v>
      </c>
      <c r="H3023" s="741"/>
    </row>
    <row r="3024" spans="2:8">
      <c r="B3024" s="2" t="s">
        <v>1288</v>
      </c>
      <c r="C3024" s="2" t="s">
        <v>2394</v>
      </c>
      <c r="D3024" s="2">
        <v>2019</v>
      </c>
      <c r="E3024" s="715">
        <v>3021</v>
      </c>
      <c r="F3024" s="716">
        <v>0.36</v>
      </c>
      <c r="G3024" s="741" t="s">
        <v>1243</v>
      </c>
      <c r="H3024" s="741"/>
    </row>
    <row r="3025" spans="2:8">
      <c r="B3025" s="2" t="s">
        <v>1288</v>
      </c>
      <c r="C3025" s="2" t="s">
        <v>2394</v>
      </c>
      <c r="D3025" s="2">
        <v>2019</v>
      </c>
      <c r="E3025" s="715">
        <v>3021</v>
      </c>
      <c r="F3025" s="716">
        <v>0.36</v>
      </c>
      <c r="G3025" s="741" t="s">
        <v>1243</v>
      </c>
      <c r="H3025" s="741"/>
    </row>
    <row r="3026" spans="2:8">
      <c r="B3026" s="2" t="s">
        <v>1288</v>
      </c>
      <c r="C3026" s="2" t="s">
        <v>2395</v>
      </c>
      <c r="D3026" s="2">
        <v>2019</v>
      </c>
      <c r="E3026" s="715">
        <v>380</v>
      </c>
      <c r="F3026" s="716">
        <v>0.1</v>
      </c>
      <c r="G3026" s="741" t="s">
        <v>1243</v>
      </c>
      <c r="H3026" s="741"/>
    </row>
    <row r="3027" spans="2:8">
      <c r="B3027" s="2" t="s">
        <v>1288</v>
      </c>
      <c r="C3027" s="2" t="s">
        <v>2395</v>
      </c>
      <c r="D3027" s="2">
        <v>2019</v>
      </c>
      <c r="E3027" s="715">
        <v>3021</v>
      </c>
      <c r="F3027" s="716">
        <v>0.36</v>
      </c>
      <c r="G3027" s="741" t="s">
        <v>1243</v>
      </c>
      <c r="H3027" s="741"/>
    </row>
    <row r="3028" spans="2:8">
      <c r="B3028" s="2" t="s">
        <v>1288</v>
      </c>
      <c r="C3028" s="2" t="s">
        <v>2395</v>
      </c>
      <c r="D3028" s="2">
        <v>2019</v>
      </c>
      <c r="E3028" s="715">
        <v>1215</v>
      </c>
      <c r="F3028" s="716">
        <v>0.2</v>
      </c>
      <c r="G3028" s="741" t="s">
        <v>1243</v>
      </c>
      <c r="H3028" s="741"/>
    </row>
    <row r="3029" spans="2:8">
      <c r="B3029" s="2" t="s">
        <v>1288</v>
      </c>
      <c r="C3029" s="2" t="s">
        <v>2396</v>
      </c>
      <c r="D3029" s="2">
        <v>2019</v>
      </c>
      <c r="E3029" s="715">
        <v>480</v>
      </c>
      <c r="F3029" s="716">
        <v>0.08</v>
      </c>
      <c r="G3029" s="741" t="s">
        <v>1243</v>
      </c>
      <c r="H3029" s="741"/>
    </row>
    <row r="3030" spans="2:8">
      <c r="B3030" s="2" t="s">
        <v>1288</v>
      </c>
      <c r="C3030" s="2" t="s">
        <v>2396</v>
      </c>
      <c r="D3030" s="2">
        <v>2019</v>
      </c>
      <c r="E3030" s="715">
        <v>5035</v>
      </c>
      <c r="F3030" s="716">
        <v>0.6</v>
      </c>
      <c r="G3030" s="741" t="s">
        <v>1243</v>
      </c>
      <c r="H3030" s="741"/>
    </row>
    <row r="3031" spans="2:8">
      <c r="B3031" s="2" t="s">
        <v>1288</v>
      </c>
      <c r="C3031" s="2" t="s">
        <v>2397</v>
      </c>
      <c r="D3031" s="2">
        <v>2019</v>
      </c>
      <c r="E3031" s="715">
        <v>2014</v>
      </c>
      <c r="F3031" s="716">
        <v>0.24</v>
      </c>
      <c r="G3031" s="741" t="s">
        <v>1243</v>
      </c>
      <c r="H3031" s="741"/>
    </row>
    <row r="3032" spans="2:8">
      <c r="B3032" s="2" t="s">
        <v>1288</v>
      </c>
      <c r="C3032" s="2" t="s">
        <v>2397</v>
      </c>
      <c r="D3032" s="2">
        <v>2019</v>
      </c>
      <c r="E3032" s="715">
        <v>2014</v>
      </c>
      <c r="F3032" s="716">
        <v>0.24</v>
      </c>
      <c r="G3032" s="741" t="s">
        <v>1243</v>
      </c>
      <c r="H3032" s="741"/>
    </row>
    <row r="3033" spans="2:8">
      <c r="B3033" s="2" t="s">
        <v>1288</v>
      </c>
      <c r="C3033" s="2" t="s">
        <v>2398</v>
      </c>
      <c r="D3033" s="2">
        <v>2019</v>
      </c>
      <c r="E3033" s="715">
        <v>380</v>
      </c>
      <c r="F3033" s="716">
        <v>0.1</v>
      </c>
      <c r="G3033" s="741" t="s">
        <v>1243</v>
      </c>
      <c r="H3033" s="741"/>
    </row>
    <row r="3034" spans="2:8">
      <c r="B3034" s="2" t="s">
        <v>1288</v>
      </c>
      <c r="C3034" s="2" t="s">
        <v>2398</v>
      </c>
      <c r="D3034" s="2">
        <v>2019</v>
      </c>
      <c r="E3034" s="715">
        <v>2014</v>
      </c>
      <c r="F3034" s="716">
        <v>0.24</v>
      </c>
      <c r="G3034" s="741" t="s">
        <v>1243</v>
      </c>
      <c r="H3034" s="741"/>
    </row>
    <row r="3035" spans="2:8">
      <c r="B3035" s="2" t="s">
        <v>1288</v>
      </c>
      <c r="C3035" s="2" t="s">
        <v>2399</v>
      </c>
      <c r="D3035" s="2">
        <v>2019</v>
      </c>
      <c r="E3035" s="715">
        <v>2014</v>
      </c>
      <c r="F3035" s="716">
        <v>0.24</v>
      </c>
      <c r="G3035" s="741" t="s">
        <v>936</v>
      </c>
      <c r="H3035" s="741"/>
    </row>
    <row r="3036" spans="2:8">
      <c r="B3036" s="2" t="s">
        <v>1288</v>
      </c>
      <c r="C3036" s="2" t="s">
        <v>2399</v>
      </c>
      <c r="D3036" s="2">
        <v>2019</v>
      </c>
      <c r="E3036" s="715">
        <v>480</v>
      </c>
      <c r="F3036" s="716">
        <v>0.08</v>
      </c>
      <c r="G3036" s="741" t="s">
        <v>936</v>
      </c>
      <c r="H3036" s="741"/>
    </row>
    <row r="3037" spans="2:8">
      <c r="B3037" s="2" t="s">
        <v>1288</v>
      </c>
      <c r="C3037" s="2" t="s">
        <v>2399</v>
      </c>
      <c r="D3037" s="2">
        <v>2019</v>
      </c>
      <c r="E3037" s="715">
        <v>729</v>
      </c>
      <c r="F3037" s="716">
        <v>0.12</v>
      </c>
      <c r="G3037" s="741" t="s">
        <v>936</v>
      </c>
      <c r="H3037" s="741"/>
    </row>
    <row r="3038" spans="2:8">
      <c r="B3038" s="2" t="s">
        <v>1288</v>
      </c>
      <c r="C3038" s="2" t="s">
        <v>2400</v>
      </c>
      <c r="D3038" s="2">
        <v>2019</v>
      </c>
      <c r="E3038" s="715">
        <v>5035</v>
      </c>
      <c r="F3038" s="716">
        <v>0.6</v>
      </c>
      <c r="G3038" s="741" t="s">
        <v>1243</v>
      </c>
      <c r="H3038" s="741"/>
    </row>
    <row r="3039" spans="2:8">
      <c r="B3039" s="2" t="s">
        <v>1288</v>
      </c>
      <c r="C3039" s="2" t="s">
        <v>2400</v>
      </c>
      <c r="D3039" s="2">
        <v>2019</v>
      </c>
      <c r="E3039" s="715">
        <v>3021</v>
      </c>
      <c r="F3039" s="716">
        <v>0.36</v>
      </c>
      <c r="G3039" s="741" t="s">
        <v>1243</v>
      </c>
      <c r="H3039" s="741"/>
    </row>
    <row r="3040" spans="2:8">
      <c r="B3040" s="2" t="s">
        <v>1288</v>
      </c>
      <c r="C3040" s="2" t="s">
        <v>2401</v>
      </c>
      <c r="D3040" s="2">
        <v>2019</v>
      </c>
      <c r="E3040" s="715">
        <v>3021</v>
      </c>
      <c r="F3040" s="716">
        <v>0.36</v>
      </c>
      <c r="G3040" s="741" t="s">
        <v>1243</v>
      </c>
      <c r="H3040" s="741"/>
    </row>
    <row r="3041" spans="2:8">
      <c r="B3041" s="2" t="s">
        <v>1288</v>
      </c>
      <c r="C3041" s="2" t="s">
        <v>2401</v>
      </c>
      <c r="D3041" s="2">
        <v>2019</v>
      </c>
      <c r="E3041" s="715">
        <v>4028</v>
      </c>
      <c r="F3041" s="716">
        <v>0.48</v>
      </c>
      <c r="G3041" s="741" t="s">
        <v>1243</v>
      </c>
      <c r="H3041" s="741"/>
    </row>
    <row r="3042" spans="2:8">
      <c r="B3042" s="2" t="s">
        <v>1288</v>
      </c>
      <c r="C3042" s="2" t="s">
        <v>2402</v>
      </c>
      <c r="D3042" s="2">
        <v>2019</v>
      </c>
      <c r="E3042" s="715">
        <v>1007</v>
      </c>
      <c r="F3042" s="716">
        <v>0.12</v>
      </c>
      <c r="G3042" s="741" t="s">
        <v>1243</v>
      </c>
      <c r="H3042" s="741"/>
    </row>
    <row r="3043" spans="2:8">
      <c r="B3043" s="2" t="s">
        <v>1288</v>
      </c>
      <c r="C3043" s="2" t="s">
        <v>2402</v>
      </c>
      <c r="D3043" s="2">
        <v>2019</v>
      </c>
      <c r="E3043" s="715">
        <v>266</v>
      </c>
      <c r="F3043" s="716">
        <v>0.1</v>
      </c>
      <c r="G3043" s="741" t="s">
        <v>1243</v>
      </c>
      <c r="H3043" s="741"/>
    </row>
    <row r="3044" spans="2:8">
      <c r="B3044" s="2" t="s">
        <v>1288</v>
      </c>
      <c r="C3044" s="2" t="s">
        <v>2402</v>
      </c>
      <c r="D3044" s="2">
        <v>2019</v>
      </c>
      <c r="E3044" s="715">
        <v>548</v>
      </c>
      <c r="F3044" s="716">
        <v>0.09</v>
      </c>
      <c r="G3044" s="741" t="s">
        <v>1243</v>
      </c>
      <c r="H3044" s="741"/>
    </row>
    <row r="3045" spans="2:8">
      <c r="B3045" s="2" t="s">
        <v>1288</v>
      </c>
      <c r="C3045" s="2" t="s">
        <v>2402</v>
      </c>
      <c r="D3045" s="2">
        <v>2019</v>
      </c>
      <c r="E3045" s="715">
        <v>4028</v>
      </c>
      <c r="F3045" s="716">
        <v>0.48</v>
      </c>
      <c r="G3045" s="741" t="s">
        <v>1243</v>
      </c>
      <c r="H3045" s="741"/>
    </row>
    <row r="3046" spans="2:8">
      <c r="B3046" s="2" t="s">
        <v>1288</v>
      </c>
      <c r="C3046" s="2" t="s">
        <v>2402</v>
      </c>
      <c r="D3046" s="2">
        <v>2019</v>
      </c>
      <c r="E3046" s="715">
        <v>480</v>
      </c>
      <c r="F3046" s="716">
        <v>0.08</v>
      </c>
      <c r="G3046" s="741" t="s">
        <v>1243</v>
      </c>
      <c r="H3046" s="741"/>
    </row>
    <row r="3047" spans="2:8">
      <c r="B3047" s="2" t="s">
        <v>1288</v>
      </c>
      <c r="C3047" s="2" t="s">
        <v>2403</v>
      </c>
      <c r="D3047" s="2">
        <v>2019</v>
      </c>
      <c r="E3047" s="715">
        <v>3021</v>
      </c>
      <c r="F3047" s="716">
        <v>0.36</v>
      </c>
      <c r="G3047" s="741" t="s">
        <v>1243</v>
      </c>
      <c r="H3047" s="741"/>
    </row>
    <row r="3048" spans="2:8">
      <c r="B3048" s="2" t="s">
        <v>1288</v>
      </c>
      <c r="C3048" s="2" t="s">
        <v>2403</v>
      </c>
      <c r="D3048" s="2">
        <v>2019</v>
      </c>
      <c r="E3048" s="715">
        <v>729</v>
      </c>
      <c r="F3048" s="716">
        <v>0.12</v>
      </c>
      <c r="G3048" s="741" t="s">
        <v>1243</v>
      </c>
      <c r="H3048" s="741"/>
    </row>
    <row r="3049" spans="2:8">
      <c r="B3049" s="2" t="s">
        <v>1288</v>
      </c>
      <c r="C3049" s="2" t="s">
        <v>2403</v>
      </c>
      <c r="D3049" s="2">
        <v>2019</v>
      </c>
      <c r="E3049" s="715">
        <v>950</v>
      </c>
      <c r="F3049" s="716">
        <v>0.25</v>
      </c>
      <c r="G3049" s="741" t="s">
        <v>1243</v>
      </c>
      <c r="H3049" s="741"/>
    </row>
    <row r="3050" spans="2:8">
      <c r="B3050" s="2" t="s">
        <v>1288</v>
      </c>
      <c r="C3050" s="2" t="s">
        <v>2404</v>
      </c>
      <c r="D3050" s="2">
        <v>2019</v>
      </c>
      <c r="E3050" s="715">
        <v>486</v>
      </c>
      <c r="F3050" s="716">
        <v>0.08</v>
      </c>
      <c r="G3050" s="741" t="s">
        <v>1243</v>
      </c>
      <c r="H3050" s="741"/>
    </row>
    <row r="3051" spans="2:8">
      <c r="B3051" s="2" t="s">
        <v>1288</v>
      </c>
      <c r="C3051" s="2" t="s">
        <v>2404</v>
      </c>
      <c r="D3051" s="2">
        <v>2019</v>
      </c>
      <c r="E3051" s="715">
        <v>2014</v>
      </c>
      <c r="F3051" s="716">
        <v>0.24</v>
      </c>
      <c r="G3051" s="741" t="s">
        <v>1243</v>
      </c>
      <c r="H3051" s="741"/>
    </row>
    <row r="3052" spans="2:8">
      <c r="B3052" s="2" t="s">
        <v>1288</v>
      </c>
      <c r="C3052" s="2" t="s">
        <v>2404</v>
      </c>
      <c r="D3052" s="2">
        <v>2019</v>
      </c>
      <c r="E3052" s="715">
        <v>578</v>
      </c>
      <c r="F3052" s="716">
        <v>0.1</v>
      </c>
      <c r="G3052" s="741" t="s">
        <v>1243</v>
      </c>
      <c r="H3052" s="741"/>
    </row>
    <row r="3053" spans="2:8">
      <c r="B3053" s="2" t="s">
        <v>1288</v>
      </c>
      <c r="C3053" s="2" t="s">
        <v>2405</v>
      </c>
      <c r="D3053" s="2">
        <v>2019</v>
      </c>
      <c r="E3053" s="715">
        <v>1007</v>
      </c>
      <c r="F3053" s="716">
        <v>0.12</v>
      </c>
      <c r="G3053" s="741" t="s">
        <v>1243</v>
      </c>
      <c r="H3053" s="741"/>
    </row>
    <row r="3054" spans="2:8">
      <c r="B3054" s="2" t="s">
        <v>1288</v>
      </c>
      <c r="C3054" s="2" t="s">
        <v>2405</v>
      </c>
      <c r="D3054" s="2">
        <v>2019</v>
      </c>
      <c r="E3054" s="715">
        <v>190</v>
      </c>
      <c r="F3054" s="716">
        <v>0.05</v>
      </c>
      <c r="G3054" s="741" t="s">
        <v>1243</v>
      </c>
      <c r="H3054" s="741"/>
    </row>
    <row r="3055" spans="2:8">
      <c r="B3055" s="2" t="s">
        <v>1288</v>
      </c>
      <c r="C3055" s="2" t="s">
        <v>2405</v>
      </c>
      <c r="D3055" s="2">
        <v>2019</v>
      </c>
      <c r="E3055" s="715">
        <v>548</v>
      </c>
      <c r="F3055" s="716">
        <v>0.09</v>
      </c>
      <c r="G3055" s="741" t="s">
        <v>1243</v>
      </c>
      <c r="H3055" s="741"/>
    </row>
    <row r="3056" spans="2:8">
      <c r="B3056" s="2" t="s">
        <v>1288</v>
      </c>
      <c r="C3056" s="2" t="s">
        <v>2405</v>
      </c>
      <c r="D3056" s="2">
        <v>2019</v>
      </c>
      <c r="E3056" s="715">
        <v>480</v>
      </c>
      <c r="F3056" s="716">
        <v>0.08</v>
      </c>
      <c r="G3056" s="741" t="s">
        <v>1243</v>
      </c>
      <c r="H3056" s="741"/>
    </row>
    <row r="3057" spans="2:8">
      <c r="B3057" s="2" t="s">
        <v>1288</v>
      </c>
      <c r="C3057" s="2" t="s">
        <v>2405</v>
      </c>
      <c r="D3057" s="2">
        <v>2019</v>
      </c>
      <c r="E3057" s="715">
        <v>729</v>
      </c>
      <c r="F3057" s="716">
        <v>0.12</v>
      </c>
      <c r="G3057" s="741" t="s">
        <v>1243</v>
      </c>
      <c r="H3057" s="741"/>
    </row>
    <row r="3058" spans="2:8">
      <c r="B3058" s="2" t="s">
        <v>1288</v>
      </c>
      <c r="C3058" s="2" t="s">
        <v>2405</v>
      </c>
      <c r="D3058" s="2">
        <v>2019</v>
      </c>
      <c r="E3058" s="715">
        <v>1007</v>
      </c>
      <c r="F3058" s="716">
        <v>0.12</v>
      </c>
      <c r="G3058" s="741" t="s">
        <v>1243</v>
      </c>
      <c r="H3058" s="741"/>
    </row>
    <row r="3059" spans="2:8">
      <c r="B3059" s="2" t="s">
        <v>1288</v>
      </c>
      <c r="C3059" s="2" t="s">
        <v>2406</v>
      </c>
      <c r="D3059" s="2">
        <v>2019</v>
      </c>
      <c r="E3059" s="715">
        <v>2014</v>
      </c>
      <c r="F3059" s="716">
        <v>0.24</v>
      </c>
      <c r="G3059" s="741" t="s">
        <v>1243</v>
      </c>
      <c r="H3059" s="741"/>
    </row>
    <row r="3060" spans="2:8">
      <c r="B3060" s="2" t="s">
        <v>1288</v>
      </c>
      <c r="C3060" s="2" t="s">
        <v>2407</v>
      </c>
      <c r="D3060" s="2">
        <v>2019</v>
      </c>
      <c r="E3060" s="715">
        <v>1458</v>
      </c>
      <c r="F3060" s="716">
        <v>0.24</v>
      </c>
      <c r="G3060" s="741" t="s">
        <v>1243</v>
      </c>
      <c r="H3060" s="741"/>
    </row>
    <row r="3061" spans="2:8">
      <c r="B3061" s="2" t="s">
        <v>1288</v>
      </c>
      <c r="C3061" s="2" t="s">
        <v>2407</v>
      </c>
      <c r="D3061" s="2">
        <v>2019</v>
      </c>
      <c r="E3061" s="715">
        <v>548</v>
      </c>
      <c r="F3061" s="716">
        <v>0.09</v>
      </c>
      <c r="G3061" s="741" t="s">
        <v>1243</v>
      </c>
      <c r="H3061" s="741"/>
    </row>
    <row r="3062" spans="2:8">
      <c r="B3062" s="2" t="s">
        <v>1288</v>
      </c>
      <c r="C3062" s="2" t="s">
        <v>2408</v>
      </c>
      <c r="D3062" s="2">
        <v>2019</v>
      </c>
      <c r="E3062" s="715">
        <v>1701</v>
      </c>
      <c r="F3062" s="716">
        <v>0.28000000000000003</v>
      </c>
      <c r="G3062" s="741" t="s">
        <v>1243</v>
      </c>
      <c r="H3062" s="741"/>
    </row>
    <row r="3063" spans="2:8">
      <c r="B3063" s="2" t="s">
        <v>1288</v>
      </c>
      <c r="C3063" s="2" t="s">
        <v>2408</v>
      </c>
      <c r="D3063" s="2">
        <v>2019</v>
      </c>
      <c r="E3063" s="715">
        <v>2014</v>
      </c>
      <c r="F3063" s="716">
        <v>0.24</v>
      </c>
      <c r="G3063" s="741" t="s">
        <v>1243</v>
      </c>
      <c r="H3063" s="741"/>
    </row>
    <row r="3064" spans="2:8">
      <c r="B3064" s="2" t="s">
        <v>1288</v>
      </c>
      <c r="C3064" s="2" t="s">
        <v>2406</v>
      </c>
      <c r="D3064" s="2">
        <v>2019</v>
      </c>
      <c r="E3064" s="715">
        <v>972</v>
      </c>
      <c r="F3064" s="716">
        <v>0.16</v>
      </c>
      <c r="G3064" s="741" t="s">
        <v>1243</v>
      </c>
      <c r="H3064" s="741"/>
    </row>
    <row r="3065" spans="2:8">
      <c r="B3065" s="2" t="s">
        <v>1288</v>
      </c>
      <c r="C3065" s="2" t="s">
        <v>2407</v>
      </c>
      <c r="D3065" s="2">
        <v>2019</v>
      </c>
      <c r="E3065" s="715">
        <v>480</v>
      </c>
      <c r="F3065" s="716">
        <v>0.08</v>
      </c>
      <c r="G3065" s="741" t="s">
        <v>1243</v>
      </c>
      <c r="H3065" s="741"/>
    </row>
    <row r="3066" spans="2:8">
      <c r="B3066" s="2" t="s">
        <v>1288</v>
      </c>
      <c r="C3066" s="2" t="s">
        <v>2407</v>
      </c>
      <c r="D3066" s="2">
        <v>2019</v>
      </c>
      <c r="E3066" s="715">
        <v>578</v>
      </c>
      <c r="F3066" s="716">
        <v>0.1</v>
      </c>
      <c r="G3066" s="741" t="s">
        <v>1243</v>
      </c>
      <c r="H3066" s="741"/>
    </row>
    <row r="3067" spans="2:8">
      <c r="B3067" s="2" t="s">
        <v>1288</v>
      </c>
      <c r="C3067" s="2" t="s">
        <v>2408</v>
      </c>
      <c r="D3067" s="2">
        <v>2019</v>
      </c>
      <c r="E3067" s="715">
        <v>1920</v>
      </c>
      <c r="F3067" s="716">
        <v>0.32</v>
      </c>
      <c r="G3067" s="741" t="s">
        <v>1243</v>
      </c>
      <c r="H3067" s="741"/>
    </row>
    <row r="3068" spans="2:8">
      <c r="B3068" s="2" t="s">
        <v>1288</v>
      </c>
      <c r="C3068" s="2" t="s">
        <v>2408</v>
      </c>
      <c r="D3068" s="2">
        <v>2019</v>
      </c>
      <c r="E3068" s="715">
        <v>548</v>
      </c>
      <c r="F3068" s="716">
        <v>0.09</v>
      </c>
      <c r="G3068" s="741" t="s">
        <v>1243</v>
      </c>
      <c r="H3068" s="741"/>
    </row>
    <row r="3069" spans="2:8">
      <c r="B3069" s="2" t="s">
        <v>1288</v>
      </c>
      <c r="C3069" s="2" t="s">
        <v>2407</v>
      </c>
      <c r="D3069" s="2">
        <v>2019</v>
      </c>
      <c r="E3069" s="715">
        <v>9063</v>
      </c>
      <c r="F3069" s="716">
        <v>1.08</v>
      </c>
      <c r="G3069" s="741" t="s">
        <v>1243</v>
      </c>
      <c r="H3069" s="741"/>
    </row>
    <row r="3070" spans="2:8">
      <c r="B3070" s="2" t="s">
        <v>1288</v>
      </c>
      <c r="C3070" s="2" t="s">
        <v>2408</v>
      </c>
      <c r="D3070" s="2">
        <v>2019</v>
      </c>
      <c r="E3070" s="715">
        <v>5035</v>
      </c>
      <c r="F3070" s="716">
        <v>0.6</v>
      </c>
      <c r="G3070" s="741" t="s">
        <v>1243</v>
      </c>
      <c r="H3070" s="741"/>
    </row>
    <row r="3071" spans="2:8">
      <c r="B3071" s="2" t="s">
        <v>1288</v>
      </c>
      <c r="C3071" s="2" t="s">
        <v>2409</v>
      </c>
      <c r="D3071" s="2">
        <v>2019</v>
      </c>
      <c r="E3071" s="715">
        <v>548</v>
      </c>
      <c r="F3071" s="716">
        <v>0.09</v>
      </c>
      <c r="G3071" s="741" t="s">
        <v>1243</v>
      </c>
      <c r="H3071" s="741"/>
    </row>
    <row r="3072" spans="2:8">
      <c r="B3072" s="2" t="s">
        <v>1288</v>
      </c>
      <c r="C3072" s="2" t="s">
        <v>2409</v>
      </c>
      <c r="D3072" s="2">
        <v>2019</v>
      </c>
      <c r="E3072" s="715">
        <v>480</v>
      </c>
      <c r="F3072" s="716">
        <v>0.08</v>
      </c>
      <c r="G3072" s="741" t="s">
        <v>1243</v>
      </c>
      <c r="H3072" s="741"/>
    </row>
    <row r="3073" spans="2:8">
      <c r="B3073" s="2" t="s">
        <v>1288</v>
      </c>
      <c r="C3073" s="2" t="s">
        <v>2410</v>
      </c>
      <c r="D3073" s="2">
        <v>2019</v>
      </c>
      <c r="E3073" s="715">
        <v>266</v>
      </c>
      <c r="F3073" s="716">
        <v>0.1</v>
      </c>
      <c r="G3073" s="741" t="s">
        <v>1243</v>
      </c>
      <c r="H3073" s="741"/>
    </row>
    <row r="3074" spans="2:8">
      <c r="B3074" s="2" t="s">
        <v>1288</v>
      </c>
      <c r="C3074" s="2" t="s">
        <v>2410</v>
      </c>
      <c r="D3074" s="2">
        <v>2019</v>
      </c>
      <c r="E3074" s="715">
        <v>480</v>
      </c>
      <c r="F3074" s="716">
        <v>0.08</v>
      </c>
      <c r="G3074" s="741" t="s">
        <v>1243</v>
      </c>
      <c r="H3074" s="741"/>
    </row>
    <row r="3075" spans="2:8">
      <c r="B3075" s="2" t="s">
        <v>1288</v>
      </c>
      <c r="C3075" s="2" t="s">
        <v>2410</v>
      </c>
      <c r="D3075" s="2">
        <v>2019</v>
      </c>
      <c r="E3075" s="715">
        <v>578</v>
      </c>
      <c r="F3075" s="716">
        <v>0.1</v>
      </c>
      <c r="G3075" s="741" t="s">
        <v>1243</v>
      </c>
      <c r="H3075" s="741"/>
    </row>
    <row r="3076" spans="2:8">
      <c r="B3076" s="2" t="s">
        <v>1288</v>
      </c>
      <c r="C3076" s="2" t="s">
        <v>2410</v>
      </c>
      <c r="D3076" s="2">
        <v>2019</v>
      </c>
      <c r="E3076" s="715">
        <v>548</v>
      </c>
      <c r="F3076" s="716">
        <v>0.09</v>
      </c>
      <c r="G3076" s="741" t="s">
        <v>1243</v>
      </c>
      <c r="H3076" s="741"/>
    </row>
    <row r="3077" spans="2:8">
      <c r="B3077" s="2" t="s">
        <v>1288</v>
      </c>
      <c r="C3077" s="2" t="s">
        <v>2410</v>
      </c>
      <c r="D3077" s="2">
        <v>2019</v>
      </c>
      <c r="E3077" s="715">
        <v>486</v>
      </c>
      <c r="F3077" s="716">
        <v>0.08</v>
      </c>
      <c r="G3077" s="741" t="s">
        <v>1243</v>
      </c>
      <c r="H3077" s="741"/>
    </row>
    <row r="3078" spans="2:8">
      <c r="B3078" s="2" t="s">
        <v>1288</v>
      </c>
      <c r="C3078" s="2" t="s">
        <v>2410</v>
      </c>
      <c r="D3078" s="2">
        <v>2019</v>
      </c>
      <c r="E3078" s="715">
        <v>4028</v>
      </c>
      <c r="F3078" s="716">
        <v>0.48</v>
      </c>
      <c r="G3078" s="741" t="s">
        <v>1243</v>
      </c>
      <c r="H3078" s="741"/>
    </row>
    <row r="3079" spans="2:8">
      <c r="B3079" s="2" t="s">
        <v>1288</v>
      </c>
      <c r="C3079" s="2" t="s">
        <v>2411</v>
      </c>
      <c r="D3079" s="2">
        <v>2019</v>
      </c>
      <c r="E3079" s="715">
        <v>2014</v>
      </c>
      <c r="F3079" s="716">
        <v>0.24</v>
      </c>
      <c r="G3079" s="741" t="s">
        <v>1243</v>
      </c>
      <c r="H3079" s="741"/>
    </row>
    <row r="3080" spans="2:8">
      <c r="B3080" s="2" t="s">
        <v>1288</v>
      </c>
      <c r="C3080" s="2" t="s">
        <v>2411</v>
      </c>
      <c r="D3080" s="2">
        <v>2019</v>
      </c>
      <c r="E3080" s="715">
        <v>2014</v>
      </c>
      <c r="F3080" s="716">
        <v>0.24</v>
      </c>
      <c r="G3080" s="741" t="s">
        <v>1243</v>
      </c>
      <c r="H3080" s="741"/>
    </row>
    <row r="3081" spans="2:8">
      <c r="B3081" s="2" t="s">
        <v>1288</v>
      </c>
      <c r="C3081" s="2" t="s">
        <v>2412</v>
      </c>
      <c r="D3081" s="2">
        <v>2019</v>
      </c>
      <c r="E3081" s="715">
        <v>1007</v>
      </c>
      <c r="F3081" s="716">
        <v>0.12</v>
      </c>
      <c r="G3081" s="741" t="s">
        <v>1243</v>
      </c>
      <c r="H3081" s="741"/>
    </row>
    <row r="3082" spans="2:8">
      <c r="B3082" s="2" t="s">
        <v>1288</v>
      </c>
      <c r="C3082" s="2" t="s">
        <v>2412</v>
      </c>
      <c r="D3082" s="2">
        <v>2019</v>
      </c>
      <c r="E3082" s="715">
        <v>960</v>
      </c>
      <c r="F3082" s="716">
        <v>0.16</v>
      </c>
      <c r="G3082" s="741" t="s">
        <v>1243</v>
      </c>
      <c r="H3082" s="741"/>
    </row>
    <row r="3083" spans="2:8">
      <c r="B3083" s="2" t="s">
        <v>1288</v>
      </c>
      <c r="C3083" s="2" t="s">
        <v>2412</v>
      </c>
      <c r="D3083" s="2">
        <v>2019</v>
      </c>
      <c r="E3083" s="715">
        <v>2014</v>
      </c>
      <c r="F3083" s="716">
        <v>0.24</v>
      </c>
      <c r="G3083" s="741" t="s">
        <v>1243</v>
      </c>
      <c r="H3083" s="741"/>
    </row>
    <row r="3084" spans="2:8">
      <c r="B3084" s="2" t="s">
        <v>1288</v>
      </c>
      <c r="C3084" s="2" t="s">
        <v>2412</v>
      </c>
      <c r="D3084" s="2">
        <v>2019</v>
      </c>
      <c r="E3084" s="715">
        <v>289</v>
      </c>
      <c r="F3084" s="716">
        <v>0.05</v>
      </c>
      <c r="G3084" s="741" t="s">
        <v>1243</v>
      </c>
      <c r="H3084" s="741"/>
    </row>
    <row r="3085" spans="2:8">
      <c r="B3085" s="2" t="s">
        <v>1288</v>
      </c>
      <c r="C3085" s="2" t="s">
        <v>2412</v>
      </c>
      <c r="D3085" s="2">
        <v>2019</v>
      </c>
      <c r="E3085" s="715">
        <v>729</v>
      </c>
      <c r="F3085" s="716">
        <v>0.12</v>
      </c>
      <c r="G3085" s="741" t="s">
        <v>1243</v>
      </c>
      <c r="H3085" s="741"/>
    </row>
    <row r="3086" spans="2:8">
      <c r="B3086" s="2" t="s">
        <v>1288</v>
      </c>
      <c r="C3086" s="2" t="s">
        <v>2412</v>
      </c>
      <c r="D3086" s="2">
        <v>2019</v>
      </c>
      <c r="E3086" s="715">
        <v>548</v>
      </c>
      <c r="F3086" s="716">
        <v>0.09</v>
      </c>
      <c r="G3086" s="741" t="s">
        <v>1243</v>
      </c>
      <c r="H3086" s="741"/>
    </row>
    <row r="3087" spans="2:8">
      <c r="B3087" s="2" t="s">
        <v>1288</v>
      </c>
      <c r="C3087" s="2" t="s">
        <v>2412</v>
      </c>
      <c r="D3087" s="2">
        <v>2019</v>
      </c>
      <c r="E3087" s="715">
        <v>266</v>
      </c>
      <c r="F3087" s="716">
        <v>0.1</v>
      </c>
      <c r="G3087" s="741" t="s">
        <v>1243</v>
      </c>
      <c r="H3087" s="741"/>
    </row>
    <row r="3088" spans="2:8">
      <c r="B3088" s="2" t="s">
        <v>1288</v>
      </c>
      <c r="C3088" s="2" t="s">
        <v>2412</v>
      </c>
      <c r="D3088" s="2">
        <v>2019</v>
      </c>
      <c r="E3088" s="715">
        <v>2014</v>
      </c>
      <c r="F3088" s="716">
        <v>0.24</v>
      </c>
      <c r="G3088" s="741" t="s">
        <v>1243</v>
      </c>
      <c r="H3088" s="741"/>
    </row>
    <row r="3089" spans="2:8">
      <c r="B3089" s="2" t="s">
        <v>1288</v>
      </c>
      <c r="C3089" s="2" t="s">
        <v>2413</v>
      </c>
      <c r="D3089" s="2">
        <v>2019</v>
      </c>
      <c r="E3089" s="715">
        <v>2014</v>
      </c>
      <c r="F3089" s="716">
        <v>0.24</v>
      </c>
      <c r="G3089" s="741" t="s">
        <v>1243</v>
      </c>
      <c r="H3089" s="741"/>
    </row>
    <row r="3090" spans="2:8">
      <c r="B3090" s="2" t="s">
        <v>1288</v>
      </c>
      <c r="C3090" s="2" t="s">
        <v>2413</v>
      </c>
      <c r="D3090" s="2">
        <v>2019</v>
      </c>
      <c r="E3090" s="715">
        <v>2014</v>
      </c>
      <c r="F3090" s="716">
        <v>0.24</v>
      </c>
      <c r="G3090" s="741" t="s">
        <v>1243</v>
      </c>
      <c r="H3090" s="741"/>
    </row>
    <row r="3091" spans="2:8">
      <c r="B3091" s="2" t="s">
        <v>1288</v>
      </c>
      <c r="C3091" s="2" t="s">
        <v>2414</v>
      </c>
      <c r="D3091" s="2">
        <v>2019</v>
      </c>
      <c r="E3091" s="715">
        <v>133</v>
      </c>
      <c r="F3091" s="716">
        <v>0.05</v>
      </c>
      <c r="G3091" s="741" t="s">
        <v>1243</v>
      </c>
      <c r="H3091" s="741"/>
    </row>
    <row r="3092" spans="2:8">
      <c r="B3092" s="2" t="s">
        <v>1288</v>
      </c>
      <c r="C3092" s="2" t="s">
        <v>2414</v>
      </c>
      <c r="D3092" s="2">
        <v>2019</v>
      </c>
      <c r="E3092" s="715">
        <v>480</v>
      </c>
      <c r="F3092" s="716">
        <v>0.08</v>
      </c>
      <c r="G3092" s="741" t="s">
        <v>1243</v>
      </c>
      <c r="H3092" s="741"/>
    </row>
    <row r="3093" spans="2:8">
      <c r="B3093" s="2" t="s">
        <v>1288</v>
      </c>
      <c r="C3093" s="2" t="s">
        <v>2414</v>
      </c>
      <c r="D3093" s="2">
        <v>2019</v>
      </c>
      <c r="E3093" s="715">
        <v>243</v>
      </c>
      <c r="F3093" s="716">
        <v>0.04</v>
      </c>
      <c r="G3093" s="741" t="s">
        <v>1243</v>
      </c>
      <c r="H3093" s="741"/>
    </row>
    <row r="3094" spans="2:8">
      <c r="B3094" s="2" t="s">
        <v>1288</v>
      </c>
      <c r="C3094" s="2" t="s">
        <v>2415</v>
      </c>
      <c r="D3094" s="2">
        <v>2019</v>
      </c>
      <c r="E3094" s="715">
        <v>480</v>
      </c>
      <c r="F3094" s="716">
        <v>0.08</v>
      </c>
      <c r="G3094" s="741" t="s">
        <v>1243</v>
      </c>
      <c r="H3094" s="741"/>
    </row>
    <row r="3095" spans="2:8">
      <c r="B3095" s="2" t="s">
        <v>1288</v>
      </c>
      <c r="C3095" s="2" t="s">
        <v>2415</v>
      </c>
      <c r="D3095" s="2">
        <v>2019</v>
      </c>
      <c r="E3095" s="715">
        <v>133</v>
      </c>
      <c r="F3095" s="716">
        <v>0.05</v>
      </c>
      <c r="G3095" s="741" t="s">
        <v>1243</v>
      </c>
      <c r="H3095" s="741"/>
    </row>
    <row r="3096" spans="2:8">
      <c r="B3096" s="2" t="s">
        <v>1288</v>
      </c>
      <c r="C3096" s="2" t="s">
        <v>2415</v>
      </c>
      <c r="D3096" s="2">
        <v>2019</v>
      </c>
      <c r="E3096" s="715">
        <v>190</v>
      </c>
      <c r="F3096" s="716">
        <v>0.05</v>
      </c>
      <c r="G3096" s="741" t="s">
        <v>1243</v>
      </c>
      <c r="H3096" s="741"/>
    </row>
    <row r="3097" spans="2:8">
      <c r="B3097" s="2" t="s">
        <v>1288</v>
      </c>
      <c r="C3097" s="2" t="s">
        <v>2415</v>
      </c>
      <c r="D3097" s="2">
        <v>2019</v>
      </c>
      <c r="E3097" s="715">
        <v>2014</v>
      </c>
      <c r="F3097" s="716">
        <v>0.24</v>
      </c>
      <c r="G3097" s="741" t="s">
        <v>1243</v>
      </c>
      <c r="H3097" s="741"/>
    </row>
    <row r="3098" spans="2:8">
      <c r="B3098" s="2" t="s">
        <v>1288</v>
      </c>
      <c r="C3098" s="2" t="s">
        <v>2415</v>
      </c>
      <c r="D3098" s="2">
        <v>2019</v>
      </c>
      <c r="E3098" s="715">
        <v>729</v>
      </c>
      <c r="F3098" s="716">
        <v>0.12</v>
      </c>
      <c r="G3098" s="741" t="s">
        <v>1243</v>
      </c>
      <c r="H3098" s="741"/>
    </row>
    <row r="3099" spans="2:8">
      <c r="B3099" s="2" t="s">
        <v>1288</v>
      </c>
      <c r="C3099" s="2" t="s">
        <v>2415</v>
      </c>
      <c r="D3099" s="2">
        <v>2019</v>
      </c>
      <c r="E3099" s="715">
        <v>190</v>
      </c>
      <c r="F3099" s="716">
        <v>0.05</v>
      </c>
      <c r="G3099" s="741" t="s">
        <v>1243</v>
      </c>
      <c r="H3099" s="741"/>
    </row>
    <row r="3100" spans="2:8">
      <c r="B3100" s="2" t="s">
        <v>1288</v>
      </c>
      <c r="C3100" s="2" t="s">
        <v>2415</v>
      </c>
      <c r="D3100" s="2">
        <v>2019</v>
      </c>
      <c r="E3100" s="715">
        <v>1007</v>
      </c>
      <c r="F3100" s="716">
        <v>0.12</v>
      </c>
      <c r="G3100" s="741" t="s">
        <v>1243</v>
      </c>
      <c r="H3100" s="741"/>
    </row>
    <row r="3101" spans="2:8">
      <c r="B3101" s="2" t="s">
        <v>1288</v>
      </c>
      <c r="C3101" s="2" t="s">
        <v>2416</v>
      </c>
      <c r="D3101" s="2">
        <v>2019</v>
      </c>
      <c r="E3101" s="715">
        <v>480</v>
      </c>
      <c r="F3101" s="716">
        <v>0.08</v>
      </c>
      <c r="G3101" s="741" t="s">
        <v>1243</v>
      </c>
      <c r="H3101" s="741"/>
    </row>
    <row r="3102" spans="2:8">
      <c r="B3102" s="2" t="s">
        <v>1288</v>
      </c>
      <c r="C3102" s="2" t="s">
        <v>2416</v>
      </c>
      <c r="D3102" s="2">
        <v>2019</v>
      </c>
      <c r="E3102" s="715">
        <v>570</v>
      </c>
      <c r="F3102" s="716">
        <v>0.15</v>
      </c>
      <c r="G3102" s="741" t="s">
        <v>1243</v>
      </c>
      <c r="H3102" s="741"/>
    </row>
    <row r="3103" spans="2:8">
      <c r="B3103" s="2" t="s">
        <v>1288</v>
      </c>
      <c r="C3103" s="2" t="s">
        <v>2416</v>
      </c>
      <c r="D3103" s="2">
        <v>2019</v>
      </c>
      <c r="E3103" s="715">
        <v>3021</v>
      </c>
      <c r="F3103" s="716">
        <v>0.36</v>
      </c>
      <c r="G3103" s="741" t="s">
        <v>1243</v>
      </c>
      <c r="H3103" s="741"/>
    </row>
    <row r="3104" spans="2:8">
      <c r="B3104" s="2" t="s">
        <v>1288</v>
      </c>
      <c r="C3104" s="2" t="s">
        <v>2416</v>
      </c>
      <c r="D3104" s="2">
        <v>2019</v>
      </c>
      <c r="E3104" s="715">
        <v>1520</v>
      </c>
      <c r="F3104" s="716">
        <v>0.4</v>
      </c>
      <c r="G3104" s="741" t="s">
        <v>1243</v>
      </c>
      <c r="H3104" s="741"/>
    </row>
    <row r="3105" spans="2:8">
      <c r="B3105" s="2" t="s">
        <v>1288</v>
      </c>
      <c r="C3105" s="2" t="s">
        <v>2417</v>
      </c>
      <c r="D3105" s="2">
        <v>2019</v>
      </c>
      <c r="E3105" s="715">
        <v>266</v>
      </c>
      <c r="F3105" s="716">
        <v>0.1</v>
      </c>
      <c r="G3105" s="741" t="s">
        <v>1243</v>
      </c>
      <c r="H3105" s="741"/>
    </row>
    <row r="3106" spans="2:8">
      <c r="B3106" s="2" t="s">
        <v>1288</v>
      </c>
      <c r="C3106" s="2" t="s">
        <v>2417</v>
      </c>
      <c r="D3106" s="2">
        <v>2019</v>
      </c>
      <c r="E3106" s="715">
        <v>972</v>
      </c>
      <c r="F3106" s="716">
        <v>0.16</v>
      </c>
      <c r="G3106" s="741" t="s">
        <v>1243</v>
      </c>
      <c r="H3106" s="741"/>
    </row>
    <row r="3107" spans="2:8">
      <c r="B3107" s="2" t="s">
        <v>1288</v>
      </c>
      <c r="C3107" s="2" t="s">
        <v>2417</v>
      </c>
      <c r="D3107" s="2">
        <v>2019</v>
      </c>
      <c r="E3107" s="715">
        <v>380</v>
      </c>
      <c r="F3107" s="716">
        <v>0.1</v>
      </c>
      <c r="G3107" s="741" t="s">
        <v>1243</v>
      </c>
      <c r="H3107" s="741"/>
    </row>
    <row r="3108" spans="2:8">
      <c r="B3108" s="2" t="s">
        <v>1288</v>
      </c>
      <c r="C3108" s="2" t="s">
        <v>2417</v>
      </c>
      <c r="D3108" s="2">
        <v>2019</v>
      </c>
      <c r="E3108" s="715">
        <v>2014</v>
      </c>
      <c r="F3108" s="716">
        <v>0.24</v>
      </c>
      <c r="G3108" s="741" t="s">
        <v>1243</v>
      </c>
      <c r="H3108" s="741"/>
    </row>
    <row r="3109" spans="2:8">
      <c r="B3109" s="2" t="s">
        <v>1288</v>
      </c>
      <c r="C3109" s="2" t="s">
        <v>2417</v>
      </c>
      <c r="D3109" s="2">
        <v>2019</v>
      </c>
      <c r="E3109" s="715">
        <v>480</v>
      </c>
      <c r="F3109" s="716">
        <v>0.08</v>
      </c>
      <c r="G3109" s="741" t="s">
        <v>1243</v>
      </c>
      <c r="H3109" s="741"/>
    </row>
    <row r="3110" spans="2:8">
      <c r="B3110" s="2" t="s">
        <v>1288</v>
      </c>
      <c r="C3110" s="2" t="s">
        <v>2417</v>
      </c>
      <c r="D3110" s="2">
        <v>2019</v>
      </c>
      <c r="E3110" s="715">
        <v>2014</v>
      </c>
      <c r="F3110" s="716">
        <v>0.24</v>
      </c>
      <c r="G3110" s="741" t="s">
        <v>1243</v>
      </c>
      <c r="H3110" s="741"/>
    </row>
    <row r="3111" spans="2:8">
      <c r="B3111" s="2" t="s">
        <v>1288</v>
      </c>
      <c r="C3111" s="2" t="s">
        <v>2418</v>
      </c>
      <c r="D3111" s="2">
        <v>2019</v>
      </c>
      <c r="E3111" s="715">
        <v>3021</v>
      </c>
      <c r="F3111" s="716">
        <v>0.36</v>
      </c>
      <c r="G3111" s="741" t="s">
        <v>1243</v>
      </c>
      <c r="H3111" s="741"/>
    </row>
    <row r="3112" spans="2:8">
      <c r="B3112" s="2" t="s">
        <v>1288</v>
      </c>
      <c r="C3112" s="2" t="s">
        <v>2418</v>
      </c>
      <c r="D3112" s="2">
        <v>2019</v>
      </c>
      <c r="E3112" s="715">
        <v>5035</v>
      </c>
      <c r="F3112" s="716">
        <v>0.6</v>
      </c>
      <c r="G3112" s="741" t="s">
        <v>1243</v>
      </c>
      <c r="H3112" s="741"/>
    </row>
    <row r="3113" spans="2:8">
      <c r="B3113" s="2" t="s">
        <v>1288</v>
      </c>
      <c r="C3113" s="2" t="s">
        <v>2419</v>
      </c>
      <c r="D3113" s="2">
        <v>2019</v>
      </c>
      <c r="E3113" s="715">
        <v>1007</v>
      </c>
      <c r="F3113" s="716">
        <v>0.12</v>
      </c>
      <c r="G3113" s="741" t="s">
        <v>1243</v>
      </c>
      <c r="H3113" s="741"/>
    </row>
    <row r="3114" spans="2:8">
      <c r="B3114" s="2" t="s">
        <v>1288</v>
      </c>
      <c r="C3114" s="2" t="s">
        <v>2419</v>
      </c>
      <c r="D3114" s="2">
        <v>2019</v>
      </c>
      <c r="E3114" s="715">
        <v>486</v>
      </c>
      <c r="F3114" s="716">
        <v>0.08</v>
      </c>
      <c r="G3114" s="741" t="s">
        <v>1243</v>
      </c>
      <c r="H3114" s="741"/>
    </row>
    <row r="3115" spans="2:8">
      <c r="B3115" s="2" t="s">
        <v>1288</v>
      </c>
      <c r="C3115" s="2" t="s">
        <v>2419</v>
      </c>
      <c r="D3115" s="2">
        <v>2019</v>
      </c>
      <c r="E3115" s="715">
        <v>1007</v>
      </c>
      <c r="F3115" s="716">
        <v>0.12</v>
      </c>
      <c r="G3115" s="741" t="s">
        <v>1243</v>
      </c>
      <c r="H3115" s="741"/>
    </row>
    <row r="3116" spans="2:8">
      <c r="B3116" s="2" t="s">
        <v>1288</v>
      </c>
      <c r="C3116" s="2" t="s">
        <v>2419</v>
      </c>
      <c r="D3116" s="2">
        <v>2019</v>
      </c>
      <c r="E3116" s="715">
        <v>480</v>
      </c>
      <c r="F3116" s="716">
        <v>0.08</v>
      </c>
      <c r="G3116" s="741" t="s">
        <v>1243</v>
      </c>
      <c r="H3116" s="741"/>
    </row>
    <row r="3117" spans="2:8">
      <c r="B3117" s="2" t="s">
        <v>1288</v>
      </c>
      <c r="C3117" s="2" t="s">
        <v>2420</v>
      </c>
      <c r="D3117" s="2">
        <v>2019</v>
      </c>
      <c r="E3117" s="715">
        <v>1007</v>
      </c>
      <c r="F3117" s="716">
        <v>0.12</v>
      </c>
      <c r="G3117" s="741" t="s">
        <v>1243</v>
      </c>
      <c r="H3117" s="741"/>
    </row>
    <row r="3118" spans="2:8">
      <c r="B3118" s="2" t="s">
        <v>1288</v>
      </c>
      <c r="C3118" s="2" t="s">
        <v>2420</v>
      </c>
      <c r="D3118" s="2">
        <v>2019</v>
      </c>
      <c r="E3118" s="715">
        <v>578</v>
      </c>
      <c r="F3118" s="716">
        <v>0.1</v>
      </c>
      <c r="G3118" s="741" t="s">
        <v>1243</v>
      </c>
      <c r="H3118" s="741"/>
    </row>
    <row r="3119" spans="2:8">
      <c r="B3119" s="2" t="s">
        <v>1288</v>
      </c>
      <c r="C3119" s="2" t="s">
        <v>2420</v>
      </c>
      <c r="D3119" s="2">
        <v>2019</v>
      </c>
      <c r="E3119" s="715">
        <v>548</v>
      </c>
      <c r="F3119" s="716">
        <v>0.09</v>
      </c>
      <c r="G3119" s="741" t="s">
        <v>1243</v>
      </c>
      <c r="H3119" s="741"/>
    </row>
    <row r="3120" spans="2:8">
      <c r="B3120" s="2" t="s">
        <v>1288</v>
      </c>
      <c r="C3120" s="2" t="s">
        <v>2420</v>
      </c>
      <c r="D3120" s="2">
        <v>2019</v>
      </c>
      <c r="E3120" s="715">
        <v>480</v>
      </c>
      <c r="F3120" s="716">
        <v>0.08</v>
      </c>
      <c r="G3120" s="741" t="s">
        <v>1243</v>
      </c>
      <c r="H3120" s="741"/>
    </row>
    <row r="3121" spans="2:8">
      <c r="B3121" s="2" t="s">
        <v>1288</v>
      </c>
      <c r="C3121" s="2" t="s">
        <v>2420</v>
      </c>
      <c r="D3121" s="2">
        <v>2019</v>
      </c>
      <c r="E3121" s="715">
        <v>972</v>
      </c>
      <c r="F3121" s="716">
        <v>0.16</v>
      </c>
      <c r="G3121" s="741" t="s">
        <v>1243</v>
      </c>
      <c r="H3121" s="741"/>
    </row>
    <row r="3122" spans="2:8">
      <c r="B3122" s="2" t="s">
        <v>1288</v>
      </c>
      <c r="C3122" s="2" t="s">
        <v>2420</v>
      </c>
      <c r="D3122" s="2">
        <v>2019</v>
      </c>
      <c r="E3122" s="715">
        <v>190</v>
      </c>
      <c r="F3122" s="716">
        <v>0.05</v>
      </c>
      <c r="G3122" s="741" t="s">
        <v>1243</v>
      </c>
      <c r="H3122" s="741"/>
    </row>
    <row r="3123" spans="2:8">
      <c r="B3123" s="2" t="s">
        <v>1288</v>
      </c>
      <c r="C3123" s="2" t="s">
        <v>2420</v>
      </c>
      <c r="D3123" s="2">
        <v>2019</v>
      </c>
      <c r="E3123" s="715">
        <v>4028</v>
      </c>
      <c r="F3123" s="716">
        <v>0.48</v>
      </c>
      <c r="G3123" s="741" t="s">
        <v>1243</v>
      </c>
      <c r="H3123" s="741"/>
    </row>
    <row r="3124" spans="2:8">
      <c r="B3124" s="2" t="s">
        <v>1288</v>
      </c>
      <c r="C3124" s="2" t="s">
        <v>2400</v>
      </c>
      <c r="D3124" s="2">
        <v>2019</v>
      </c>
      <c r="E3124" s="715">
        <v>5035</v>
      </c>
      <c r="F3124" s="716">
        <v>0.6</v>
      </c>
      <c r="G3124" s="741" t="s">
        <v>1243</v>
      </c>
      <c r="H3124" s="741"/>
    </row>
    <row r="3125" spans="2:8">
      <c r="B3125" s="2" t="s">
        <v>1288</v>
      </c>
      <c r="C3125" s="2" t="s">
        <v>2400</v>
      </c>
      <c r="D3125" s="2">
        <v>2019</v>
      </c>
      <c r="E3125" s="715">
        <v>3021</v>
      </c>
      <c r="F3125" s="716">
        <v>0.36</v>
      </c>
      <c r="G3125" s="741" t="s">
        <v>1243</v>
      </c>
      <c r="H3125" s="741"/>
    </row>
    <row r="3126" spans="2:8">
      <c r="B3126" s="2" t="s">
        <v>1288</v>
      </c>
      <c r="C3126" s="2" t="s">
        <v>2421</v>
      </c>
      <c r="D3126" s="2">
        <v>2019</v>
      </c>
      <c r="E3126" s="715">
        <v>480</v>
      </c>
      <c r="F3126" s="716">
        <v>0.08</v>
      </c>
      <c r="G3126" s="741" t="s">
        <v>1243</v>
      </c>
      <c r="H3126" s="741"/>
    </row>
    <row r="3127" spans="2:8">
      <c r="B3127" s="2" t="s">
        <v>1288</v>
      </c>
      <c r="C3127" s="2" t="s">
        <v>2421</v>
      </c>
      <c r="D3127" s="2">
        <v>2019</v>
      </c>
      <c r="E3127" s="715">
        <v>2760</v>
      </c>
      <c r="F3127" s="716">
        <v>0</v>
      </c>
      <c r="G3127" s="741" t="s">
        <v>1243</v>
      </c>
      <c r="H3127" s="741"/>
    </row>
    <row r="3128" spans="2:8">
      <c r="B3128" s="2" t="s">
        <v>1288</v>
      </c>
      <c r="C3128" s="2" t="s">
        <v>2421</v>
      </c>
      <c r="D3128" s="2">
        <v>2019</v>
      </c>
      <c r="E3128" s="715">
        <v>972</v>
      </c>
      <c r="F3128" s="716">
        <v>0.16</v>
      </c>
      <c r="G3128" s="741" t="s">
        <v>1243</v>
      </c>
      <c r="H3128" s="741"/>
    </row>
    <row r="3129" spans="2:8">
      <c r="B3129" s="2" t="s">
        <v>1288</v>
      </c>
      <c r="C3129" s="2" t="s">
        <v>2421</v>
      </c>
      <c r="D3129" s="2">
        <v>2019</v>
      </c>
      <c r="E3129" s="715">
        <v>3021</v>
      </c>
      <c r="F3129" s="716">
        <v>0.36</v>
      </c>
      <c r="G3129" s="741" t="s">
        <v>1243</v>
      </c>
      <c r="H3129" s="741"/>
    </row>
    <row r="3130" spans="2:8">
      <c r="B3130" s="2" t="s">
        <v>1288</v>
      </c>
      <c r="C3130" s="2" t="s">
        <v>2422</v>
      </c>
      <c r="D3130" s="2">
        <v>2019</v>
      </c>
      <c r="E3130" s="715">
        <v>729</v>
      </c>
      <c r="F3130" s="716">
        <v>0.12</v>
      </c>
      <c r="G3130" s="741" t="s">
        <v>1243</v>
      </c>
      <c r="H3130" s="741"/>
    </row>
    <row r="3131" spans="2:8">
      <c r="B3131" s="2" t="s">
        <v>1288</v>
      </c>
      <c r="C3131" s="2" t="s">
        <v>2422</v>
      </c>
      <c r="D3131" s="2">
        <v>2019</v>
      </c>
      <c r="E3131" s="715">
        <v>2014</v>
      </c>
      <c r="F3131" s="716">
        <v>0.24</v>
      </c>
      <c r="G3131" s="741" t="s">
        <v>1243</v>
      </c>
      <c r="H3131" s="741"/>
    </row>
    <row r="3132" spans="2:8">
      <c r="B3132" s="2" t="s">
        <v>1288</v>
      </c>
      <c r="C3132" s="2" t="s">
        <v>2422</v>
      </c>
      <c r="D3132" s="2">
        <v>2019</v>
      </c>
      <c r="E3132" s="715">
        <v>960</v>
      </c>
      <c r="F3132" s="716">
        <v>0.16</v>
      </c>
      <c r="G3132" s="741" t="s">
        <v>1243</v>
      </c>
      <c r="H3132" s="741"/>
    </row>
    <row r="3133" spans="2:8">
      <c r="B3133" s="2" t="s">
        <v>1288</v>
      </c>
      <c r="C3133" s="2" t="s">
        <v>2422</v>
      </c>
      <c r="D3133" s="2">
        <v>2019</v>
      </c>
      <c r="E3133" s="715">
        <v>548</v>
      </c>
      <c r="F3133" s="716">
        <v>0.09</v>
      </c>
      <c r="G3133" s="741" t="s">
        <v>1243</v>
      </c>
      <c r="H3133" s="741"/>
    </row>
    <row r="3134" spans="2:8">
      <c r="B3134" s="2" t="s">
        <v>1288</v>
      </c>
      <c r="C3134" s="2" t="s">
        <v>2423</v>
      </c>
      <c r="D3134" s="2">
        <v>2019</v>
      </c>
      <c r="E3134" s="715">
        <v>133</v>
      </c>
      <c r="F3134" s="716">
        <v>0.05</v>
      </c>
      <c r="G3134" s="741" t="s">
        <v>1243</v>
      </c>
      <c r="H3134" s="741"/>
    </row>
    <row r="3135" spans="2:8">
      <c r="B3135" s="2" t="s">
        <v>1288</v>
      </c>
      <c r="C3135" s="2" t="s">
        <v>2423</v>
      </c>
      <c r="D3135" s="2">
        <v>2019</v>
      </c>
      <c r="E3135" s="715">
        <v>1007</v>
      </c>
      <c r="F3135" s="716">
        <v>0.12</v>
      </c>
      <c r="G3135" s="741" t="s">
        <v>1243</v>
      </c>
      <c r="H3135" s="741"/>
    </row>
    <row r="3136" spans="2:8">
      <c r="B3136" s="2" t="s">
        <v>1288</v>
      </c>
      <c r="C3136" s="2" t="s">
        <v>2423</v>
      </c>
      <c r="D3136" s="2">
        <v>2019</v>
      </c>
      <c r="E3136" s="715">
        <v>480</v>
      </c>
      <c r="F3136" s="716">
        <v>0.08</v>
      </c>
      <c r="G3136" s="741" t="s">
        <v>1243</v>
      </c>
      <c r="H3136" s="741"/>
    </row>
    <row r="3137" spans="2:8">
      <c r="B3137" s="2" t="s">
        <v>1288</v>
      </c>
      <c r="C3137" s="2" t="s">
        <v>2424</v>
      </c>
      <c r="D3137" s="2">
        <v>2019</v>
      </c>
      <c r="E3137" s="715">
        <v>190</v>
      </c>
      <c r="F3137" s="716">
        <v>0.05</v>
      </c>
      <c r="G3137" s="741" t="s">
        <v>1243</v>
      </c>
      <c r="H3137" s="741"/>
    </row>
    <row r="3138" spans="2:8">
      <c r="B3138" s="2" t="s">
        <v>1288</v>
      </c>
      <c r="C3138" s="2" t="s">
        <v>2424</v>
      </c>
      <c r="D3138" s="2">
        <v>2019</v>
      </c>
      <c r="E3138" s="715">
        <v>972</v>
      </c>
      <c r="F3138" s="716">
        <v>0.16</v>
      </c>
      <c r="G3138" s="741" t="s">
        <v>1243</v>
      </c>
      <c r="H3138" s="741"/>
    </row>
    <row r="3139" spans="2:8">
      <c r="B3139" s="2" t="s">
        <v>1288</v>
      </c>
      <c r="C3139" s="2" t="s">
        <v>2424</v>
      </c>
      <c r="D3139" s="2">
        <v>2019</v>
      </c>
      <c r="E3139" s="715">
        <v>1007</v>
      </c>
      <c r="F3139" s="716">
        <v>0.12</v>
      </c>
      <c r="G3139" s="741" t="s">
        <v>1243</v>
      </c>
      <c r="H3139" s="741"/>
    </row>
    <row r="3140" spans="2:8">
      <c r="B3140" s="2" t="s">
        <v>1288</v>
      </c>
      <c r="C3140" s="2" t="s">
        <v>2424</v>
      </c>
      <c r="D3140" s="2">
        <v>2019</v>
      </c>
      <c r="E3140" s="715">
        <v>480</v>
      </c>
      <c r="F3140" s="716">
        <v>0.08</v>
      </c>
      <c r="G3140" s="741" t="s">
        <v>1243</v>
      </c>
      <c r="H3140" s="741"/>
    </row>
    <row r="3141" spans="2:8">
      <c r="B3141" s="2" t="s">
        <v>1288</v>
      </c>
      <c r="C3141" s="2" t="s">
        <v>2424</v>
      </c>
      <c r="D3141" s="2">
        <v>2019</v>
      </c>
      <c r="E3141" s="715">
        <v>133</v>
      </c>
      <c r="F3141" s="716">
        <v>0.05</v>
      </c>
      <c r="G3141" s="741" t="s">
        <v>1243</v>
      </c>
      <c r="H3141" s="741"/>
    </row>
    <row r="3142" spans="2:8">
      <c r="B3142" s="2" t="s">
        <v>1288</v>
      </c>
      <c r="C3142" s="2" t="s">
        <v>2424</v>
      </c>
      <c r="D3142" s="2">
        <v>2019</v>
      </c>
      <c r="E3142" s="715">
        <v>3021</v>
      </c>
      <c r="F3142" s="716">
        <v>0.36</v>
      </c>
      <c r="G3142" s="741" t="s">
        <v>1243</v>
      </c>
      <c r="H3142" s="741"/>
    </row>
    <row r="3143" spans="2:8">
      <c r="B3143" s="2" t="s">
        <v>1288</v>
      </c>
      <c r="C3143" s="2" t="s">
        <v>2425</v>
      </c>
      <c r="D3143" s="2">
        <v>2019</v>
      </c>
      <c r="E3143" s="715">
        <v>243</v>
      </c>
      <c r="F3143" s="716">
        <v>0.04</v>
      </c>
      <c r="G3143" s="741" t="s">
        <v>1243</v>
      </c>
      <c r="H3143" s="741"/>
    </row>
    <row r="3144" spans="2:8">
      <c r="B3144" s="2" t="s">
        <v>1288</v>
      </c>
      <c r="C3144" s="2" t="s">
        <v>2425</v>
      </c>
      <c r="D3144" s="2">
        <v>2019</v>
      </c>
      <c r="E3144" s="715">
        <v>1007</v>
      </c>
      <c r="F3144" s="716">
        <v>0.12</v>
      </c>
      <c r="G3144" s="741" t="s">
        <v>1243</v>
      </c>
      <c r="H3144" s="741"/>
    </row>
    <row r="3145" spans="2:8">
      <c r="B3145" s="2" t="s">
        <v>1288</v>
      </c>
      <c r="C3145" s="2" t="s">
        <v>2425</v>
      </c>
      <c r="D3145" s="2">
        <v>2019</v>
      </c>
      <c r="E3145" s="715">
        <v>2014</v>
      </c>
      <c r="F3145" s="716">
        <v>0.24</v>
      </c>
      <c r="G3145" s="741" t="s">
        <v>1243</v>
      </c>
      <c r="H3145" s="741"/>
    </row>
    <row r="3146" spans="2:8">
      <c r="B3146" s="2" t="s">
        <v>1288</v>
      </c>
      <c r="C3146" s="2" t="s">
        <v>2425</v>
      </c>
      <c r="D3146" s="2">
        <v>2019</v>
      </c>
      <c r="E3146" s="715">
        <v>480</v>
      </c>
      <c r="F3146" s="716">
        <v>0.08</v>
      </c>
      <c r="G3146" s="741" t="s">
        <v>1243</v>
      </c>
      <c r="H3146" s="741"/>
    </row>
    <row r="3147" spans="2:8">
      <c r="B3147" s="2" t="s">
        <v>1288</v>
      </c>
      <c r="C3147" s="2" t="s">
        <v>2426</v>
      </c>
      <c r="D3147" s="2">
        <v>2019</v>
      </c>
      <c r="E3147" s="715">
        <v>2014</v>
      </c>
      <c r="F3147" s="716">
        <v>0.24</v>
      </c>
      <c r="G3147" s="741" t="s">
        <v>1243</v>
      </c>
      <c r="H3147" s="741"/>
    </row>
    <row r="3148" spans="2:8">
      <c r="B3148" s="2" t="s">
        <v>1288</v>
      </c>
      <c r="C3148" s="2" t="s">
        <v>2426</v>
      </c>
      <c r="D3148" s="2">
        <v>2019</v>
      </c>
      <c r="E3148" s="715">
        <v>2014</v>
      </c>
      <c r="F3148" s="716">
        <v>0.24</v>
      </c>
      <c r="G3148" s="741" t="s">
        <v>1243</v>
      </c>
      <c r="H3148" s="741"/>
    </row>
    <row r="3149" spans="2:8">
      <c r="B3149" s="2" t="s">
        <v>1288</v>
      </c>
      <c r="C3149" s="2" t="s">
        <v>2427</v>
      </c>
      <c r="D3149" s="2">
        <v>2019</v>
      </c>
      <c r="E3149" s="715">
        <v>2014</v>
      </c>
      <c r="F3149" s="716">
        <v>0.24</v>
      </c>
      <c r="G3149" s="741" t="s">
        <v>1243</v>
      </c>
      <c r="H3149" s="741"/>
    </row>
    <row r="3150" spans="2:8">
      <c r="B3150" s="2" t="s">
        <v>1288</v>
      </c>
      <c r="C3150" s="2" t="s">
        <v>2427</v>
      </c>
      <c r="D3150" s="2">
        <v>2019</v>
      </c>
      <c r="E3150" s="715">
        <v>2014</v>
      </c>
      <c r="F3150" s="716">
        <v>0.24</v>
      </c>
      <c r="G3150" s="741" t="s">
        <v>1243</v>
      </c>
      <c r="H3150" s="741"/>
    </row>
    <row r="3151" spans="2:8">
      <c r="B3151" s="2" t="s">
        <v>1288</v>
      </c>
      <c r="C3151" s="2" t="s">
        <v>2428</v>
      </c>
      <c r="D3151" s="2">
        <v>2019</v>
      </c>
      <c r="E3151" s="715">
        <v>3021</v>
      </c>
      <c r="F3151" s="716">
        <v>0.36</v>
      </c>
      <c r="G3151" s="741" t="s">
        <v>1243</v>
      </c>
      <c r="H3151" s="741"/>
    </row>
    <row r="3152" spans="2:8">
      <c r="B3152" s="2" t="s">
        <v>1288</v>
      </c>
      <c r="C3152" s="2" t="s">
        <v>2428</v>
      </c>
      <c r="D3152" s="2">
        <v>2019</v>
      </c>
      <c r="E3152" s="715">
        <v>3021</v>
      </c>
      <c r="F3152" s="716">
        <v>0.36</v>
      </c>
      <c r="G3152" s="741" t="s">
        <v>1243</v>
      </c>
      <c r="H3152" s="741"/>
    </row>
    <row r="3153" spans="2:8">
      <c r="B3153" s="2" t="s">
        <v>1288</v>
      </c>
      <c r="C3153" s="2" t="s">
        <v>2429</v>
      </c>
      <c r="D3153" s="2">
        <v>2019</v>
      </c>
      <c r="E3153" s="715">
        <v>729</v>
      </c>
      <c r="F3153" s="716">
        <v>0.12</v>
      </c>
      <c r="G3153" s="741" t="s">
        <v>1243</v>
      </c>
      <c r="H3153" s="741"/>
    </row>
    <row r="3154" spans="2:8">
      <c r="B3154" s="2" t="s">
        <v>1288</v>
      </c>
      <c r="C3154" s="2" t="s">
        <v>2429</v>
      </c>
      <c r="D3154" s="2">
        <v>2019</v>
      </c>
      <c r="E3154" s="715">
        <v>1007</v>
      </c>
      <c r="F3154" s="716">
        <v>0.12</v>
      </c>
      <c r="G3154" s="741" t="s">
        <v>1243</v>
      </c>
      <c r="H3154" s="741"/>
    </row>
    <row r="3155" spans="2:8">
      <c r="B3155" s="2" t="s">
        <v>1288</v>
      </c>
      <c r="C3155" s="2" t="s">
        <v>2429</v>
      </c>
      <c r="D3155" s="2">
        <v>2019</v>
      </c>
      <c r="E3155" s="715">
        <v>480</v>
      </c>
      <c r="F3155" s="716">
        <v>0.08</v>
      </c>
      <c r="G3155" s="741" t="s">
        <v>1243</v>
      </c>
      <c r="H3155" s="741"/>
    </row>
    <row r="3156" spans="2:8">
      <c r="B3156" s="2" t="s">
        <v>1288</v>
      </c>
      <c r="C3156" s="2" t="s">
        <v>2430</v>
      </c>
      <c r="D3156" s="2">
        <v>2019</v>
      </c>
      <c r="E3156" s="715">
        <v>133</v>
      </c>
      <c r="F3156" s="716">
        <v>0.05</v>
      </c>
      <c r="G3156" s="741" t="s">
        <v>1243</v>
      </c>
      <c r="H3156" s="741"/>
    </row>
    <row r="3157" spans="2:8">
      <c r="B3157" s="2" t="s">
        <v>1288</v>
      </c>
      <c r="C3157" s="2" t="s">
        <v>2430</v>
      </c>
      <c r="D3157" s="2">
        <v>2019</v>
      </c>
      <c r="E3157" s="715">
        <v>1007</v>
      </c>
      <c r="F3157" s="716">
        <v>0.12</v>
      </c>
      <c r="G3157" s="741" t="s">
        <v>1243</v>
      </c>
      <c r="H3157" s="741"/>
    </row>
    <row r="3158" spans="2:8">
      <c r="B3158" s="2" t="s">
        <v>1288</v>
      </c>
      <c r="C3158" s="2" t="s">
        <v>2430</v>
      </c>
      <c r="D3158" s="2">
        <v>2019</v>
      </c>
      <c r="E3158" s="715">
        <v>480</v>
      </c>
      <c r="F3158" s="716">
        <v>0.08</v>
      </c>
      <c r="G3158" s="741" t="s">
        <v>1243</v>
      </c>
      <c r="H3158" s="741"/>
    </row>
    <row r="3159" spans="2:8">
      <c r="B3159" s="2" t="s">
        <v>1288</v>
      </c>
      <c r="C3159" s="2" t="s">
        <v>2430</v>
      </c>
      <c r="D3159" s="2">
        <v>2019</v>
      </c>
      <c r="E3159" s="715">
        <v>729</v>
      </c>
      <c r="F3159" s="716">
        <v>0.12</v>
      </c>
      <c r="G3159" s="741" t="s">
        <v>1243</v>
      </c>
      <c r="H3159" s="741"/>
    </row>
    <row r="3160" spans="2:8">
      <c r="B3160" s="2" t="s">
        <v>1288</v>
      </c>
      <c r="C3160" s="2" t="s">
        <v>2431</v>
      </c>
      <c r="D3160" s="2">
        <v>2019</v>
      </c>
      <c r="E3160" s="715">
        <v>380</v>
      </c>
      <c r="F3160" s="716">
        <v>0.1</v>
      </c>
      <c r="G3160" s="741" t="s">
        <v>1243</v>
      </c>
      <c r="H3160" s="741"/>
    </row>
    <row r="3161" spans="2:8">
      <c r="B3161" s="2" t="s">
        <v>1288</v>
      </c>
      <c r="C3161" s="2" t="s">
        <v>2431</v>
      </c>
      <c r="D3161" s="2">
        <v>2019</v>
      </c>
      <c r="E3161" s="715">
        <v>960</v>
      </c>
      <c r="F3161" s="716">
        <v>0.16</v>
      </c>
      <c r="G3161" s="741" t="s">
        <v>1243</v>
      </c>
      <c r="H3161" s="741"/>
    </row>
    <row r="3162" spans="2:8">
      <c r="B3162" s="2" t="s">
        <v>1288</v>
      </c>
      <c r="C3162" s="2" t="s">
        <v>2431</v>
      </c>
      <c r="D3162" s="2">
        <v>2019</v>
      </c>
      <c r="E3162" s="715">
        <v>266</v>
      </c>
      <c r="F3162" s="716">
        <v>0.1</v>
      </c>
      <c r="G3162" s="741" t="s">
        <v>1243</v>
      </c>
      <c r="H3162" s="741"/>
    </row>
    <row r="3163" spans="2:8">
      <c r="B3163" s="2" t="s">
        <v>1288</v>
      </c>
      <c r="C3163" s="2" t="s">
        <v>2431</v>
      </c>
      <c r="D3163" s="2">
        <v>2019</v>
      </c>
      <c r="E3163" s="715">
        <v>3021</v>
      </c>
      <c r="F3163" s="716">
        <v>0.36</v>
      </c>
      <c r="G3163" s="741" t="s">
        <v>1243</v>
      </c>
      <c r="H3163" s="741"/>
    </row>
    <row r="3164" spans="2:8">
      <c r="B3164" s="2" t="s">
        <v>1288</v>
      </c>
      <c r="C3164" s="2" t="s">
        <v>2431</v>
      </c>
      <c r="D3164" s="2">
        <v>2019</v>
      </c>
      <c r="E3164" s="715">
        <v>1007</v>
      </c>
      <c r="F3164" s="716">
        <v>0.12</v>
      </c>
      <c r="G3164" s="741" t="s">
        <v>1243</v>
      </c>
      <c r="H3164" s="741"/>
    </row>
    <row r="3165" spans="2:8">
      <c r="B3165" s="2" t="s">
        <v>1288</v>
      </c>
      <c r="C3165" s="2" t="s">
        <v>2431</v>
      </c>
      <c r="D3165" s="2">
        <v>2019</v>
      </c>
      <c r="E3165" s="715">
        <v>578</v>
      </c>
      <c r="F3165" s="716">
        <v>0.1</v>
      </c>
      <c r="G3165" s="741" t="s">
        <v>1243</v>
      </c>
      <c r="H3165" s="741"/>
    </row>
    <row r="3166" spans="2:8">
      <c r="B3166" s="2" t="s">
        <v>1288</v>
      </c>
      <c r="C3166" s="2" t="s">
        <v>2431</v>
      </c>
      <c r="D3166" s="2">
        <v>2019</v>
      </c>
      <c r="E3166" s="715">
        <v>548</v>
      </c>
      <c r="F3166" s="716">
        <v>0.09</v>
      </c>
      <c r="G3166" s="741" t="s">
        <v>1243</v>
      </c>
      <c r="H3166" s="741"/>
    </row>
    <row r="3167" spans="2:8">
      <c r="B3167" s="2" t="s">
        <v>1288</v>
      </c>
      <c r="C3167" s="2" t="s">
        <v>2431</v>
      </c>
      <c r="D3167" s="2">
        <v>2019</v>
      </c>
      <c r="E3167" s="715">
        <v>1458</v>
      </c>
      <c r="F3167" s="716">
        <v>0.24</v>
      </c>
      <c r="G3167" s="741" t="s">
        <v>1243</v>
      </c>
      <c r="H3167" s="741"/>
    </row>
    <row r="3168" spans="2:8">
      <c r="B3168" s="2" t="s">
        <v>1288</v>
      </c>
      <c r="C3168" s="2" t="s">
        <v>2432</v>
      </c>
      <c r="D3168" s="2">
        <v>2019</v>
      </c>
      <c r="E3168" s="715">
        <v>3021</v>
      </c>
      <c r="F3168" s="716">
        <v>0.36</v>
      </c>
      <c r="G3168" s="741" t="s">
        <v>1243</v>
      </c>
      <c r="H3168" s="741"/>
    </row>
    <row r="3169" spans="2:8">
      <c r="B3169" s="2" t="s">
        <v>1288</v>
      </c>
      <c r="C3169" s="2" t="s">
        <v>2432</v>
      </c>
      <c r="D3169" s="2">
        <v>2019</v>
      </c>
      <c r="E3169" s="715">
        <v>133</v>
      </c>
      <c r="F3169" s="716">
        <v>0.05</v>
      </c>
      <c r="G3169" s="741" t="s">
        <v>1243</v>
      </c>
      <c r="H3169" s="741"/>
    </row>
    <row r="3170" spans="2:8">
      <c r="B3170" s="2" t="s">
        <v>1288</v>
      </c>
      <c r="C3170" s="2" t="s">
        <v>2432</v>
      </c>
      <c r="D3170" s="2">
        <v>2019</v>
      </c>
      <c r="E3170" s="715">
        <v>729</v>
      </c>
      <c r="F3170" s="716">
        <v>0.12</v>
      </c>
      <c r="G3170" s="741" t="s">
        <v>1243</v>
      </c>
      <c r="H3170" s="741"/>
    </row>
    <row r="3171" spans="2:8">
      <c r="B3171" s="2" t="s">
        <v>1288</v>
      </c>
      <c r="C3171" s="2" t="s">
        <v>2433</v>
      </c>
      <c r="D3171" s="2">
        <v>2019</v>
      </c>
      <c r="E3171" s="715">
        <v>1007</v>
      </c>
      <c r="F3171" s="716">
        <v>0.12</v>
      </c>
      <c r="G3171" s="741" t="s">
        <v>1243</v>
      </c>
      <c r="H3171" s="741"/>
    </row>
    <row r="3172" spans="2:8">
      <c r="B3172" s="2" t="s">
        <v>1288</v>
      </c>
      <c r="C3172" s="2" t="s">
        <v>2433</v>
      </c>
      <c r="D3172" s="2">
        <v>2019</v>
      </c>
      <c r="E3172" s="715">
        <v>133</v>
      </c>
      <c r="F3172" s="716">
        <v>0.05</v>
      </c>
      <c r="G3172" s="741" t="s">
        <v>1243</v>
      </c>
      <c r="H3172" s="741"/>
    </row>
    <row r="3173" spans="2:8">
      <c r="B3173" s="2" t="s">
        <v>1288</v>
      </c>
      <c r="C3173" s="2" t="s">
        <v>2433</v>
      </c>
      <c r="D3173" s="2">
        <v>2019</v>
      </c>
      <c r="E3173" s="715">
        <v>729</v>
      </c>
      <c r="F3173" s="716">
        <v>0.12</v>
      </c>
      <c r="G3173" s="741" t="s">
        <v>1243</v>
      </c>
      <c r="H3173" s="741"/>
    </row>
    <row r="3174" spans="2:8">
      <c r="B3174" s="2" t="s">
        <v>1288</v>
      </c>
      <c r="C3174" s="2" t="s">
        <v>2434</v>
      </c>
      <c r="D3174" s="2">
        <v>2019</v>
      </c>
      <c r="E3174" s="715">
        <v>133</v>
      </c>
      <c r="F3174" s="716">
        <v>0.05</v>
      </c>
      <c r="G3174" s="741" t="s">
        <v>1243</v>
      </c>
      <c r="H3174" s="741"/>
    </row>
    <row r="3175" spans="2:8">
      <c r="B3175" s="2" t="s">
        <v>1288</v>
      </c>
      <c r="C3175" s="2" t="s">
        <v>2434</v>
      </c>
      <c r="D3175" s="2">
        <v>2019</v>
      </c>
      <c r="E3175" s="715">
        <v>480</v>
      </c>
      <c r="F3175" s="716">
        <v>0.08</v>
      </c>
      <c r="G3175" s="741" t="s">
        <v>1243</v>
      </c>
      <c r="H3175" s="741"/>
    </row>
    <row r="3176" spans="2:8">
      <c r="B3176" s="2" t="s">
        <v>1288</v>
      </c>
      <c r="C3176" s="2" t="s">
        <v>2435</v>
      </c>
      <c r="D3176" s="2">
        <v>2019</v>
      </c>
      <c r="E3176" s="715">
        <v>380</v>
      </c>
      <c r="F3176" s="716">
        <v>0.1</v>
      </c>
      <c r="G3176" s="741" t="s">
        <v>1243</v>
      </c>
      <c r="H3176" s="741"/>
    </row>
    <row r="3177" spans="2:8">
      <c r="B3177" s="2" t="s">
        <v>1288</v>
      </c>
      <c r="C3177" s="2" t="s">
        <v>2435</v>
      </c>
      <c r="D3177" s="2">
        <v>2019</v>
      </c>
      <c r="E3177" s="715">
        <v>480</v>
      </c>
      <c r="F3177" s="716">
        <v>0.08</v>
      </c>
      <c r="G3177" s="741" t="s">
        <v>1243</v>
      </c>
      <c r="H3177" s="741"/>
    </row>
    <row r="3178" spans="2:8">
      <c r="B3178" s="2" t="s">
        <v>1288</v>
      </c>
      <c r="C3178" s="2" t="s">
        <v>2435</v>
      </c>
      <c r="D3178" s="2">
        <v>2019</v>
      </c>
      <c r="E3178" s="715">
        <v>486</v>
      </c>
      <c r="F3178" s="716">
        <v>0.08</v>
      </c>
      <c r="G3178" s="741" t="s">
        <v>1243</v>
      </c>
      <c r="H3178" s="741"/>
    </row>
    <row r="3179" spans="2:8">
      <c r="B3179" s="2" t="s">
        <v>1288</v>
      </c>
      <c r="C3179" s="2" t="s">
        <v>2435</v>
      </c>
      <c r="D3179" s="2">
        <v>2019</v>
      </c>
      <c r="E3179" s="715">
        <v>1007</v>
      </c>
      <c r="F3179" s="716">
        <v>0.12</v>
      </c>
      <c r="G3179" s="741" t="s">
        <v>1243</v>
      </c>
      <c r="H3179" s="741"/>
    </row>
    <row r="3180" spans="2:8">
      <c r="B3180" s="2" t="s">
        <v>1288</v>
      </c>
      <c r="C3180" s="2" t="s">
        <v>2435</v>
      </c>
      <c r="D3180" s="2">
        <v>2019</v>
      </c>
      <c r="E3180" s="715">
        <v>1007</v>
      </c>
      <c r="F3180" s="716">
        <v>0.12</v>
      </c>
      <c r="G3180" s="741" t="s">
        <v>1243</v>
      </c>
      <c r="H3180" s="741"/>
    </row>
    <row r="3181" spans="2:8">
      <c r="B3181" s="2" t="s">
        <v>1288</v>
      </c>
      <c r="C3181" s="2" t="s">
        <v>2436</v>
      </c>
      <c r="D3181" s="2">
        <v>2019</v>
      </c>
      <c r="E3181" s="715">
        <v>2014</v>
      </c>
      <c r="F3181" s="716">
        <v>0.24</v>
      </c>
      <c r="G3181" s="741" t="s">
        <v>936</v>
      </c>
      <c r="H3181" s="741"/>
    </row>
    <row r="3182" spans="2:8">
      <c r="B3182" s="2" t="s">
        <v>1288</v>
      </c>
      <c r="C3182" s="2" t="s">
        <v>2436</v>
      </c>
      <c r="D3182" s="2">
        <v>2019</v>
      </c>
      <c r="E3182" s="715">
        <v>1007</v>
      </c>
      <c r="F3182" s="716">
        <v>0.12</v>
      </c>
      <c r="G3182" s="741" t="s">
        <v>936</v>
      </c>
      <c r="H3182" s="741"/>
    </row>
    <row r="3183" spans="2:8">
      <c r="B3183" s="2" t="s">
        <v>1288</v>
      </c>
      <c r="C3183" s="2" t="s">
        <v>2436</v>
      </c>
      <c r="D3183" s="2">
        <v>2019</v>
      </c>
      <c r="E3183" s="715">
        <v>190</v>
      </c>
      <c r="F3183" s="716">
        <v>0.05</v>
      </c>
      <c r="G3183" s="741" t="s">
        <v>936</v>
      </c>
      <c r="H3183" s="741"/>
    </row>
    <row r="3184" spans="2:8">
      <c r="B3184" s="2" t="s">
        <v>1288</v>
      </c>
      <c r="C3184" s="2" t="s">
        <v>2436</v>
      </c>
      <c r="D3184" s="2">
        <v>2019</v>
      </c>
      <c r="E3184" s="715">
        <v>486</v>
      </c>
      <c r="F3184" s="716">
        <v>0.08</v>
      </c>
      <c r="G3184" s="741" t="s">
        <v>936</v>
      </c>
      <c r="H3184" s="741"/>
    </row>
    <row r="3185" spans="2:8">
      <c r="B3185" s="2" t="s">
        <v>1288</v>
      </c>
      <c r="C3185" s="2" t="s">
        <v>2436</v>
      </c>
      <c r="D3185" s="2">
        <v>2019</v>
      </c>
      <c r="E3185" s="715">
        <v>480</v>
      </c>
      <c r="F3185" s="716">
        <v>0.08</v>
      </c>
      <c r="G3185" s="741" t="s">
        <v>936</v>
      </c>
      <c r="H3185" s="741"/>
    </row>
    <row r="3186" spans="2:8">
      <c r="B3186" s="2" t="s">
        <v>1288</v>
      </c>
      <c r="C3186" s="2" t="s">
        <v>2437</v>
      </c>
      <c r="D3186" s="2">
        <v>2019</v>
      </c>
      <c r="E3186" s="715">
        <v>548</v>
      </c>
      <c r="F3186" s="716">
        <v>0.09</v>
      </c>
      <c r="G3186" s="741" t="s">
        <v>1243</v>
      </c>
      <c r="H3186" s="741"/>
    </row>
    <row r="3187" spans="2:8">
      <c r="B3187" s="2" t="s">
        <v>1288</v>
      </c>
      <c r="C3187" s="2" t="s">
        <v>2437</v>
      </c>
      <c r="D3187" s="2">
        <v>2019</v>
      </c>
      <c r="E3187" s="715">
        <v>2014</v>
      </c>
      <c r="F3187" s="716">
        <v>0.24</v>
      </c>
      <c r="G3187" s="741" t="s">
        <v>1243</v>
      </c>
      <c r="H3187" s="741"/>
    </row>
    <row r="3188" spans="2:8">
      <c r="B3188" s="2" t="s">
        <v>1288</v>
      </c>
      <c r="C3188" s="2" t="s">
        <v>2437</v>
      </c>
      <c r="D3188" s="2">
        <v>2019</v>
      </c>
      <c r="E3188" s="715">
        <v>4028</v>
      </c>
      <c r="F3188" s="716">
        <v>0.48</v>
      </c>
      <c r="G3188" s="741" t="s">
        <v>1243</v>
      </c>
      <c r="H3188" s="741"/>
    </row>
    <row r="3189" spans="2:8">
      <c r="B3189" s="2" t="s">
        <v>1288</v>
      </c>
      <c r="C3189" s="2" t="s">
        <v>2437</v>
      </c>
      <c r="D3189" s="2">
        <v>2019</v>
      </c>
      <c r="E3189" s="715">
        <v>1215</v>
      </c>
      <c r="F3189" s="716">
        <v>0.2</v>
      </c>
      <c r="G3189" s="741" t="s">
        <v>1243</v>
      </c>
      <c r="H3189" s="741"/>
    </row>
    <row r="3190" spans="2:8">
      <c r="B3190" s="2" t="s">
        <v>1288</v>
      </c>
      <c r="C3190" s="2" t="s">
        <v>2437</v>
      </c>
      <c r="D3190" s="2">
        <v>2019</v>
      </c>
      <c r="E3190" s="715">
        <v>960</v>
      </c>
      <c r="F3190" s="716">
        <v>0.16</v>
      </c>
      <c r="G3190" s="741" t="s">
        <v>1243</v>
      </c>
      <c r="H3190" s="741"/>
    </row>
    <row r="3191" spans="2:8">
      <c r="B3191" s="2" t="s">
        <v>1288</v>
      </c>
      <c r="C3191" s="2" t="s">
        <v>2437</v>
      </c>
      <c r="D3191" s="2">
        <v>2019</v>
      </c>
      <c r="E3191" s="715">
        <v>578</v>
      </c>
      <c r="F3191" s="716">
        <v>0.1</v>
      </c>
      <c r="G3191" s="741" t="s">
        <v>1243</v>
      </c>
      <c r="H3191" s="741"/>
    </row>
    <row r="3192" spans="2:8">
      <c r="B3192" s="2" t="s">
        <v>1288</v>
      </c>
      <c r="C3192" s="2" t="s">
        <v>2438</v>
      </c>
      <c r="D3192" s="2">
        <v>2019</v>
      </c>
      <c r="E3192" s="715">
        <v>2014</v>
      </c>
      <c r="F3192" s="716">
        <v>0.24</v>
      </c>
      <c r="G3192" s="741" t="s">
        <v>1243</v>
      </c>
      <c r="H3192" s="741"/>
    </row>
    <row r="3193" spans="2:8">
      <c r="B3193" s="2" t="s">
        <v>1288</v>
      </c>
      <c r="C3193" s="2" t="s">
        <v>2438</v>
      </c>
      <c r="D3193" s="2">
        <v>2019</v>
      </c>
      <c r="E3193" s="715">
        <v>480</v>
      </c>
      <c r="F3193" s="716">
        <v>0.08</v>
      </c>
      <c r="G3193" s="741" t="s">
        <v>1243</v>
      </c>
      <c r="H3193" s="741"/>
    </row>
    <row r="3194" spans="2:8">
      <c r="B3194" s="2" t="s">
        <v>1288</v>
      </c>
      <c r="C3194" s="2" t="s">
        <v>2439</v>
      </c>
      <c r="D3194" s="2">
        <v>2019</v>
      </c>
      <c r="E3194" s="715">
        <v>480</v>
      </c>
      <c r="F3194" s="716">
        <v>0.08</v>
      </c>
      <c r="G3194" s="741" t="s">
        <v>1243</v>
      </c>
      <c r="H3194" s="741"/>
    </row>
    <row r="3195" spans="2:8">
      <c r="B3195" s="2" t="s">
        <v>1288</v>
      </c>
      <c r="C3195" s="2" t="s">
        <v>2439</v>
      </c>
      <c r="D3195" s="2">
        <v>2019</v>
      </c>
      <c r="E3195" s="715">
        <v>1007</v>
      </c>
      <c r="F3195" s="716">
        <v>0.12</v>
      </c>
      <c r="G3195" s="741" t="s">
        <v>1243</v>
      </c>
      <c r="H3195" s="741"/>
    </row>
    <row r="3196" spans="2:8">
      <c r="B3196" s="2" t="s">
        <v>1288</v>
      </c>
      <c r="C3196" s="2" t="s">
        <v>2439</v>
      </c>
      <c r="D3196" s="2">
        <v>2019</v>
      </c>
      <c r="E3196" s="715">
        <v>1007</v>
      </c>
      <c r="F3196" s="716">
        <v>0.12</v>
      </c>
      <c r="G3196" s="741" t="s">
        <v>1243</v>
      </c>
      <c r="H3196" s="741"/>
    </row>
    <row r="3197" spans="2:8">
      <c r="B3197" s="2" t="s">
        <v>1288</v>
      </c>
      <c r="C3197" s="2" t="s">
        <v>2440</v>
      </c>
      <c r="D3197" s="2">
        <v>2019</v>
      </c>
      <c r="E3197" s="715">
        <v>1007</v>
      </c>
      <c r="F3197" s="716">
        <v>0.12</v>
      </c>
      <c r="G3197" s="741" t="s">
        <v>1243</v>
      </c>
      <c r="H3197" s="741"/>
    </row>
    <row r="3198" spans="2:8">
      <c r="B3198" s="2" t="s">
        <v>1288</v>
      </c>
      <c r="C3198" s="2" t="s">
        <v>2440</v>
      </c>
      <c r="D3198" s="2">
        <v>2019</v>
      </c>
      <c r="E3198" s="715">
        <v>190</v>
      </c>
      <c r="F3198" s="716">
        <v>0.05</v>
      </c>
      <c r="G3198" s="741" t="s">
        <v>1243</v>
      </c>
      <c r="H3198" s="741"/>
    </row>
    <row r="3199" spans="2:8">
      <c r="B3199" s="2" t="s">
        <v>1288</v>
      </c>
      <c r="C3199" s="2" t="s">
        <v>2440</v>
      </c>
      <c r="D3199" s="2">
        <v>2019</v>
      </c>
      <c r="E3199" s="715">
        <v>1445</v>
      </c>
      <c r="F3199" s="716">
        <v>0.25</v>
      </c>
      <c r="G3199" s="741" t="s">
        <v>1243</v>
      </c>
      <c r="H3199" s="741"/>
    </row>
    <row r="3200" spans="2:8">
      <c r="B3200" s="2" t="s">
        <v>1288</v>
      </c>
      <c r="C3200" s="2" t="s">
        <v>2440</v>
      </c>
      <c r="D3200" s="2">
        <v>2019</v>
      </c>
      <c r="E3200" s="715">
        <v>480</v>
      </c>
      <c r="F3200" s="716">
        <v>0.08</v>
      </c>
      <c r="G3200" s="741" t="s">
        <v>1243</v>
      </c>
      <c r="H3200" s="741"/>
    </row>
    <row r="3201" spans="2:8">
      <c r="B3201" s="2" t="s">
        <v>1288</v>
      </c>
      <c r="C3201" s="2" t="s">
        <v>2440</v>
      </c>
      <c r="D3201" s="2">
        <v>2019</v>
      </c>
      <c r="E3201" s="715">
        <v>1096</v>
      </c>
      <c r="F3201" s="716">
        <v>0.18</v>
      </c>
      <c r="G3201" s="741" t="s">
        <v>1243</v>
      </c>
      <c r="H3201" s="741"/>
    </row>
    <row r="3202" spans="2:8">
      <c r="B3202" s="2" t="s">
        <v>1288</v>
      </c>
      <c r="C3202" s="2" t="s">
        <v>2440</v>
      </c>
      <c r="D3202" s="2">
        <v>2019</v>
      </c>
      <c r="E3202" s="715">
        <v>7049</v>
      </c>
      <c r="F3202" s="716">
        <v>0.84</v>
      </c>
      <c r="G3202" s="741" t="s">
        <v>1243</v>
      </c>
      <c r="H3202" s="741"/>
    </row>
    <row r="3203" spans="2:8">
      <c r="B3203" s="2" t="s">
        <v>1288</v>
      </c>
      <c r="C3203" s="2" t="s">
        <v>2441</v>
      </c>
      <c r="D3203" s="2">
        <v>2019</v>
      </c>
      <c r="E3203" s="715">
        <v>960</v>
      </c>
      <c r="F3203" s="716">
        <v>0.16</v>
      </c>
      <c r="G3203" s="741" t="s">
        <v>1243</v>
      </c>
      <c r="H3203" s="741"/>
    </row>
    <row r="3204" spans="2:8">
      <c r="B3204" s="2" t="s">
        <v>1288</v>
      </c>
      <c r="C3204" s="2" t="s">
        <v>2442</v>
      </c>
      <c r="D3204" s="2">
        <v>2019</v>
      </c>
      <c r="E3204" s="715">
        <v>548</v>
      </c>
      <c r="F3204" s="716">
        <v>0.09</v>
      </c>
      <c r="G3204" s="741" t="s">
        <v>1243</v>
      </c>
      <c r="H3204" s="741"/>
    </row>
    <row r="3205" spans="2:8">
      <c r="B3205" s="2" t="s">
        <v>1288</v>
      </c>
      <c r="C3205" s="2" t="s">
        <v>2442</v>
      </c>
      <c r="D3205" s="2">
        <v>2019</v>
      </c>
      <c r="E3205" s="715">
        <v>1007</v>
      </c>
      <c r="F3205" s="716">
        <v>0.12</v>
      </c>
      <c r="G3205" s="741" t="s">
        <v>1243</v>
      </c>
      <c r="H3205" s="741"/>
    </row>
    <row r="3206" spans="2:8">
      <c r="B3206" s="2" t="s">
        <v>1288</v>
      </c>
      <c r="C3206" s="2" t="s">
        <v>2442</v>
      </c>
      <c r="D3206" s="2">
        <v>2019</v>
      </c>
      <c r="E3206" s="715">
        <v>578</v>
      </c>
      <c r="F3206" s="716">
        <v>0.1</v>
      </c>
      <c r="G3206" s="741" t="s">
        <v>1243</v>
      </c>
      <c r="H3206" s="741"/>
    </row>
    <row r="3207" spans="2:8">
      <c r="B3207" s="2" t="s">
        <v>1288</v>
      </c>
      <c r="C3207" s="2" t="s">
        <v>2442</v>
      </c>
      <c r="D3207" s="2">
        <v>2019</v>
      </c>
      <c r="E3207" s="715">
        <v>190</v>
      </c>
      <c r="F3207" s="716">
        <v>0.05</v>
      </c>
      <c r="G3207" s="741" t="s">
        <v>1243</v>
      </c>
      <c r="H3207" s="741"/>
    </row>
    <row r="3208" spans="2:8">
      <c r="B3208" s="2" t="s">
        <v>1288</v>
      </c>
      <c r="C3208" s="2" t="s">
        <v>2442</v>
      </c>
      <c r="D3208" s="2">
        <v>2019</v>
      </c>
      <c r="E3208" s="715">
        <v>486</v>
      </c>
      <c r="F3208" s="716">
        <v>0.08</v>
      </c>
      <c r="G3208" s="741" t="s">
        <v>1243</v>
      </c>
      <c r="H3208" s="741"/>
    </row>
    <row r="3209" spans="2:8">
      <c r="B3209" s="2" t="s">
        <v>1288</v>
      </c>
      <c r="C3209" s="2" t="s">
        <v>2442</v>
      </c>
      <c r="D3209" s="2">
        <v>2019</v>
      </c>
      <c r="E3209" s="715">
        <v>3021</v>
      </c>
      <c r="F3209" s="716">
        <v>0.36</v>
      </c>
      <c r="G3209" s="741" t="s">
        <v>1243</v>
      </c>
      <c r="H3209" s="741"/>
    </row>
    <row r="3210" spans="2:8">
      <c r="B3210" s="2" t="s">
        <v>1288</v>
      </c>
      <c r="C3210" s="2" t="s">
        <v>2443</v>
      </c>
      <c r="D3210" s="2">
        <v>2019</v>
      </c>
      <c r="E3210" s="715">
        <v>1458</v>
      </c>
      <c r="F3210" s="716">
        <v>0.24</v>
      </c>
      <c r="G3210" s="741" t="s">
        <v>1243</v>
      </c>
      <c r="H3210" s="741"/>
    </row>
    <row r="3211" spans="2:8">
      <c r="B3211" s="2" t="s">
        <v>1288</v>
      </c>
      <c r="C3211" s="2" t="s">
        <v>2443</v>
      </c>
      <c r="D3211" s="2">
        <v>2019</v>
      </c>
      <c r="E3211" s="715">
        <v>867</v>
      </c>
      <c r="F3211" s="716">
        <v>0.15</v>
      </c>
      <c r="G3211" s="741" t="s">
        <v>1243</v>
      </c>
      <c r="H3211" s="741"/>
    </row>
    <row r="3212" spans="2:8">
      <c r="B3212" s="2" t="s">
        <v>1288</v>
      </c>
      <c r="C3212" s="2" t="s">
        <v>2443</v>
      </c>
      <c r="D3212" s="2">
        <v>2019</v>
      </c>
      <c r="E3212" s="715">
        <v>7049</v>
      </c>
      <c r="F3212" s="716">
        <v>0.84</v>
      </c>
      <c r="G3212" s="741" t="s">
        <v>1243</v>
      </c>
      <c r="H3212" s="741"/>
    </row>
    <row r="3213" spans="2:8">
      <c r="B3213" s="2" t="s">
        <v>1288</v>
      </c>
      <c r="C3213" s="2" t="s">
        <v>2443</v>
      </c>
      <c r="D3213" s="2">
        <v>2019</v>
      </c>
      <c r="E3213" s="715">
        <v>480</v>
      </c>
      <c r="F3213" s="716">
        <v>0.08</v>
      </c>
      <c r="G3213" s="741" t="s">
        <v>1243</v>
      </c>
      <c r="H3213" s="741"/>
    </row>
    <row r="3214" spans="2:8">
      <c r="B3214" s="2" t="s">
        <v>1288</v>
      </c>
      <c r="C3214" s="2" t="s">
        <v>2443</v>
      </c>
      <c r="D3214" s="2">
        <v>2019</v>
      </c>
      <c r="E3214" s="715">
        <v>548</v>
      </c>
      <c r="F3214" s="716">
        <v>0.09</v>
      </c>
      <c r="G3214" s="741" t="s">
        <v>1243</v>
      </c>
      <c r="H3214" s="741"/>
    </row>
    <row r="3215" spans="2:8">
      <c r="B3215" s="2" t="s">
        <v>1288</v>
      </c>
      <c r="C3215" s="2" t="s">
        <v>2443</v>
      </c>
      <c r="D3215" s="2">
        <v>2019</v>
      </c>
      <c r="E3215" s="715">
        <v>1007</v>
      </c>
      <c r="F3215" s="716">
        <v>0.12</v>
      </c>
      <c r="G3215" s="741" t="s">
        <v>1243</v>
      </c>
      <c r="H3215" s="741"/>
    </row>
    <row r="3216" spans="2:8">
      <c r="B3216" s="2" t="s">
        <v>1288</v>
      </c>
      <c r="C3216" s="2" t="s">
        <v>2443</v>
      </c>
      <c r="D3216" s="2">
        <v>2019</v>
      </c>
      <c r="E3216" s="715">
        <v>1007</v>
      </c>
      <c r="F3216" s="716">
        <v>0.12</v>
      </c>
      <c r="G3216" s="741" t="s">
        <v>1243</v>
      </c>
      <c r="H3216" s="741"/>
    </row>
    <row r="3217" spans="2:8">
      <c r="B3217" s="2" t="s">
        <v>1288</v>
      </c>
      <c r="C3217" s="2" t="s">
        <v>2444</v>
      </c>
      <c r="D3217" s="2">
        <v>2019</v>
      </c>
      <c r="E3217" s="715">
        <v>480</v>
      </c>
      <c r="F3217" s="716">
        <v>0.08</v>
      </c>
      <c r="G3217" s="741" t="s">
        <v>1243</v>
      </c>
      <c r="H3217" s="741"/>
    </row>
    <row r="3218" spans="2:8">
      <c r="B3218" s="2" t="s">
        <v>1288</v>
      </c>
      <c r="C3218" s="2" t="s">
        <v>2444</v>
      </c>
      <c r="D3218" s="2">
        <v>2019</v>
      </c>
      <c r="E3218" s="715">
        <v>729</v>
      </c>
      <c r="F3218" s="716">
        <v>0.12</v>
      </c>
      <c r="G3218" s="741" t="s">
        <v>1243</v>
      </c>
      <c r="H3218" s="741"/>
    </row>
    <row r="3219" spans="2:8">
      <c r="B3219" s="2" t="s">
        <v>1288</v>
      </c>
      <c r="C3219" s="2" t="s">
        <v>2444</v>
      </c>
      <c r="D3219" s="2">
        <v>2019</v>
      </c>
      <c r="E3219" s="715">
        <v>2014</v>
      </c>
      <c r="F3219" s="716">
        <v>0.24</v>
      </c>
      <c r="G3219" s="741" t="s">
        <v>1243</v>
      </c>
      <c r="H3219" s="741"/>
    </row>
    <row r="3220" spans="2:8">
      <c r="B3220" s="2" t="s">
        <v>1288</v>
      </c>
      <c r="C3220" s="2" t="s">
        <v>2445</v>
      </c>
      <c r="D3220" s="2">
        <v>2019</v>
      </c>
      <c r="E3220" s="715">
        <v>578</v>
      </c>
      <c r="F3220" s="716">
        <v>0.1</v>
      </c>
      <c r="G3220" s="741" t="s">
        <v>1243</v>
      </c>
      <c r="H3220" s="741"/>
    </row>
    <row r="3221" spans="2:8">
      <c r="B3221" s="2" t="s">
        <v>1288</v>
      </c>
      <c r="C3221" s="2" t="s">
        <v>2445</v>
      </c>
      <c r="D3221" s="2">
        <v>2019</v>
      </c>
      <c r="E3221" s="715">
        <v>480</v>
      </c>
      <c r="F3221" s="716">
        <v>0.08</v>
      </c>
      <c r="G3221" s="741" t="s">
        <v>1243</v>
      </c>
      <c r="H3221" s="741"/>
    </row>
    <row r="3222" spans="2:8">
      <c r="B3222" s="2" t="s">
        <v>1288</v>
      </c>
      <c r="C3222" s="2" t="s">
        <v>2445</v>
      </c>
      <c r="D3222" s="2">
        <v>2019</v>
      </c>
      <c r="E3222" s="715">
        <v>1944</v>
      </c>
      <c r="F3222" s="716">
        <v>0.32</v>
      </c>
      <c r="G3222" s="741" t="s">
        <v>1243</v>
      </c>
      <c r="H3222" s="741"/>
    </row>
    <row r="3223" spans="2:8">
      <c r="B3223" s="2" t="s">
        <v>1288</v>
      </c>
      <c r="C3223" s="2" t="s">
        <v>2445</v>
      </c>
      <c r="D3223" s="2">
        <v>2019</v>
      </c>
      <c r="E3223" s="715">
        <v>1007</v>
      </c>
      <c r="F3223" s="716">
        <v>0.12</v>
      </c>
      <c r="G3223" s="741" t="s">
        <v>1243</v>
      </c>
      <c r="H3223" s="741"/>
    </row>
    <row r="3224" spans="2:8">
      <c r="B3224" s="2" t="s">
        <v>1288</v>
      </c>
      <c r="C3224" s="2" t="s">
        <v>2446</v>
      </c>
      <c r="D3224" s="2">
        <v>2019</v>
      </c>
      <c r="E3224" s="715">
        <v>5035</v>
      </c>
      <c r="F3224" s="716">
        <v>0.6</v>
      </c>
      <c r="G3224" s="741" t="s">
        <v>1243</v>
      </c>
      <c r="H3224" s="741"/>
    </row>
    <row r="3225" spans="2:8">
      <c r="B3225" s="2" t="s">
        <v>1288</v>
      </c>
      <c r="C3225" s="2" t="s">
        <v>2446</v>
      </c>
      <c r="D3225" s="2">
        <v>2019</v>
      </c>
      <c r="E3225" s="715">
        <v>2014</v>
      </c>
      <c r="F3225" s="716">
        <v>0.24</v>
      </c>
      <c r="G3225" s="741" t="s">
        <v>1243</v>
      </c>
      <c r="H3225" s="741"/>
    </row>
    <row r="3226" spans="2:8">
      <c r="B3226" s="2" t="s">
        <v>1288</v>
      </c>
      <c r="C3226" s="2" t="s">
        <v>2446</v>
      </c>
      <c r="D3226" s="2">
        <v>2019</v>
      </c>
      <c r="E3226" s="715">
        <v>972</v>
      </c>
      <c r="F3226" s="716">
        <v>0.16</v>
      </c>
      <c r="G3226" s="741" t="s">
        <v>1243</v>
      </c>
      <c r="H3226" s="741"/>
    </row>
    <row r="3227" spans="2:8">
      <c r="B3227" s="2" t="s">
        <v>1288</v>
      </c>
      <c r="C3227" s="2" t="s">
        <v>2446</v>
      </c>
      <c r="D3227" s="2">
        <v>2019</v>
      </c>
      <c r="E3227" s="715">
        <v>578</v>
      </c>
      <c r="F3227" s="716">
        <v>0.1</v>
      </c>
      <c r="G3227" s="741" t="s">
        <v>1243</v>
      </c>
      <c r="H3227" s="741"/>
    </row>
    <row r="3228" spans="2:8">
      <c r="B3228" s="2" t="s">
        <v>1288</v>
      </c>
      <c r="C3228" s="2" t="s">
        <v>2446</v>
      </c>
      <c r="D3228" s="2">
        <v>2019</v>
      </c>
      <c r="E3228" s="715">
        <v>190</v>
      </c>
      <c r="F3228" s="716">
        <v>0.05</v>
      </c>
      <c r="G3228" s="741" t="s">
        <v>1243</v>
      </c>
      <c r="H3228" s="741"/>
    </row>
    <row r="3229" spans="2:8">
      <c r="B3229" s="2" t="s">
        <v>1288</v>
      </c>
      <c r="C3229" s="2" t="s">
        <v>2447</v>
      </c>
      <c r="D3229" s="2">
        <v>2019</v>
      </c>
      <c r="E3229" s="715">
        <v>972</v>
      </c>
      <c r="F3229" s="716">
        <v>0.16</v>
      </c>
      <c r="G3229" s="741" t="s">
        <v>1243</v>
      </c>
      <c r="H3229" s="741"/>
    </row>
    <row r="3230" spans="2:8">
      <c r="B3230" s="2" t="s">
        <v>1288</v>
      </c>
      <c r="C3230" s="2" t="s">
        <v>2447</v>
      </c>
      <c r="D3230" s="2">
        <v>2019</v>
      </c>
      <c r="E3230" s="715">
        <v>1330</v>
      </c>
      <c r="F3230" s="716">
        <v>0.35</v>
      </c>
      <c r="G3230" s="741" t="s">
        <v>1243</v>
      </c>
      <c r="H3230" s="741"/>
    </row>
    <row r="3231" spans="2:8">
      <c r="B3231" s="2" t="s">
        <v>1288</v>
      </c>
      <c r="C3231" s="2" t="s">
        <v>2447</v>
      </c>
      <c r="D3231" s="2">
        <v>2019</v>
      </c>
      <c r="E3231" s="715">
        <v>4028</v>
      </c>
      <c r="F3231" s="716">
        <v>0.48</v>
      </c>
      <c r="G3231" s="741" t="s">
        <v>1243</v>
      </c>
      <c r="H3231" s="741"/>
    </row>
    <row r="3232" spans="2:8">
      <c r="B3232" s="2" t="s">
        <v>1288</v>
      </c>
      <c r="C3232" s="2" t="s">
        <v>2448</v>
      </c>
      <c r="D3232" s="2">
        <v>2019</v>
      </c>
      <c r="E3232" s="715">
        <v>2014</v>
      </c>
      <c r="F3232" s="716">
        <v>0.24</v>
      </c>
      <c r="G3232" s="741" t="s">
        <v>1243</v>
      </c>
      <c r="H3232" s="741"/>
    </row>
    <row r="3233" spans="2:8">
      <c r="B3233" s="2" t="s">
        <v>1288</v>
      </c>
      <c r="C3233" s="2" t="s">
        <v>2448</v>
      </c>
      <c r="D3233" s="2">
        <v>2019</v>
      </c>
      <c r="E3233" s="715">
        <v>972</v>
      </c>
      <c r="F3233" s="716">
        <v>0.16</v>
      </c>
      <c r="G3233" s="741" t="s">
        <v>1243</v>
      </c>
      <c r="H3233" s="741"/>
    </row>
    <row r="3234" spans="2:8">
      <c r="B3234" s="2" t="s">
        <v>1288</v>
      </c>
      <c r="C3234" s="2" t="s">
        <v>2448</v>
      </c>
      <c r="D3234" s="2">
        <v>2019</v>
      </c>
      <c r="E3234" s="715">
        <v>578</v>
      </c>
      <c r="F3234" s="716">
        <v>0.1</v>
      </c>
      <c r="G3234" s="741" t="s">
        <v>1243</v>
      </c>
      <c r="H3234" s="741"/>
    </row>
    <row r="3235" spans="2:8">
      <c r="B3235" s="2" t="s">
        <v>1288</v>
      </c>
      <c r="C3235" s="2" t="s">
        <v>2448</v>
      </c>
      <c r="D3235" s="2">
        <v>2019</v>
      </c>
      <c r="E3235" s="715">
        <v>480</v>
      </c>
      <c r="F3235" s="716">
        <v>0.08</v>
      </c>
      <c r="G3235" s="741" t="s">
        <v>1243</v>
      </c>
      <c r="H3235" s="741"/>
    </row>
    <row r="3236" spans="2:8">
      <c r="B3236" s="2" t="s">
        <v>1288</v>
      </c>
      <c r="C3236" s="2" t="s">
        <v>2448</v>
      </c>
      <c r="D3236" s="2">
        <v>2019</v>
      </c>
      <c r="E3236" s="715">
        <v>4028</v>
      </c>
      <c r="F3236" s="716">
        <v>0.48</v>
      </c>
      <c r="G3236" s="741" t="s">
        <v>1243</v>
      </c>
      <c r="H3236" s="741"/>
    </row>
    <row r="3237" spans="2:8">
      <c r="B3237" s="2" t="s">
        <v>1288</v>
      </c>
      <c r="C3237" s="2" t="s">
        <v>2448</v>
      </c>
      <c r="D3237" s="2">
        <v>2019</v>
      </c>
      <c r="E3237" s="715">
        <v>548</v>
      </c>
      <c r="F3237" s="716">
        <v>0.09</v>
      </c>
      <c r="G3237" s="741" t="s">
        <v>1243</v>
      </c>
      <c r="H3237" s="741"/>
    </row>
    <row r="3238" spans="2:8">
      <c r="B3238" s="2" t="s">
        <v>1288</v>
      </c>
      <c r="C3238" s="2" t="s">
        <v>2449</v>
      </c>
      <c r="D3238" s="2">
        <v>2019</v>
      </c>
      <c r="E3238" s="715">
        <v>480</v>
      </c>
      <c r="F3238" s="716">
        <v>0.08</v>
      </c>
      <c r="G3238" s="741" t="s">
        <v>1243</v>
      </c>
      <c r="H3238" s="741"/>
    </row>
    <row r="3239" spans="2:8">
      <c r="B3239" s="2" t="s">
        <v>1288</v>
      </c>
      <c r="C3239" s="2" t="s">
        <v>2449</v>
      </c>
      <c r="D3239" s="2">
        <v>2019</v>
      </c>
      <c r="E3239" s="715">
        <v>1007</v>
      </c>
      <c r="F3239" s="716">
        <v>0.12</v>
      </c>
      <c r="G3239" s="741" t="s">
        <v>1243</v>
      </c>
      <c r="H3239" s="741"/>
    </row>
    <row r="3240" spans="2:8">
      <c r="B3240" s="2" t="s">
        <v>1288</v>
      </c>
      <c r="C3240" s="2" t="s">
        <v>2449</v>
      </c>
      <c r="D3240" s="2">
        <v>2019</v>
      </c>
      <c r="E3240" s="715">
        <v>486</v>
      </c>
      <c r="F3240" s="716">
        <v>0.08</v>
      </c>
      <c r="G3240" s="741" t="s">
        <v>1243</v>
      </c>
      <c r="H3240" s="741"/>
    </row>
    <row r="3241" spans="2:8">
      <c r="B3241" s="2" t="s">
        <v>1288</v>
      </c>
      <c r="C3241" s="2" t="s">
        <v>2450</v>
      </c>
      <c r="D3241" s="2">
        <v>2019</v>
      </c>
      <c r="E3241" s="715">
        <v>266</v>
      </c>
      <c r="F3241" s="716">
        <v>0.1</v>
      </c>
      <c r="G3241" s="741" t="s">
        <v>1243</v>
      </c>
      <c r="H3241" s="741"/>
    </row>
    <row r="3242" spans="2:8">
      <c r="B3242" s="2" t="s">
        <v>1288</v>
      </c>
      <c r="C3242" s="2" t="s">
        <v>2450</v>
      </c>
      <c r="D3242" s="2">
        <v>2019</v>
      </c>
      <c r="E3242" s="715">
        <v>5035</v>
      </c>
      <c r="F3242" s="716">
        <v>0.6</v>
      </c>
      <c r="G3242" s="741" t="s">
        <v>1243</v>
      </c>
      <c r="H3242" s="741"/>
    </row>
    <row r="3243" spans="2:8">
      <c r="B3243" s="2" t="s">
        <v>1288</v>
      </c>
      <c r="C3243" s="2" t="s">
        <v>2450</v>
      </c>
      <c r="D3243" s="2">
        <v>2019</v>
      </c>
      <c r="E3243" s="715">
        <v>972</v>
      </c>
      <c r="F3243" s="716">
        <v>0.16</v>
      </c>
      <c r="G3243" s="741" t="s">
        <v>1243</v>
      </c>
      <c r="H3243" s="741"/>
    </row>
    <row r="3244" spans="2:8">
      <c r="B3244" s="2" t="s">
        <v>1288</v>
      </c>
      <c r="C3244" s="2" t="s">
        <v>2450</v>
      </c>
      <c r="D3244" s="2">
        <v>2019</v>
      </c>
      <c r="E3244" s="715">
        <v>960</v>
      </c>
      <c r="F3244" s="716">
        <v>0.16</v>
      </c>
      <c r="G3244" s="741" t="s">
        <v>1243</v>
      </c>
      <c r="H3244" s="741"/>
    </row>
    <row r="3245" spans="2:8">
      <c r="B3245" s="2" t="s">
        <v>1288</v>
      </c>
      <c r="C3245" s="2" t="s">
        <v>2450</v>
      </c>
      <c r="D3245" s="2">
        <v>2019</v>
      </c>
      <c r="E3245" s="715">
        <v>548</v>
      </c>
      <c r="F3245" s="716">
        <v>0.09</v>
      </c>
      <c r="G3245" s="741" t="s">
        <v>1243</v>
      </c>
      <c r="H3245" s="741"/>
    </row>
    <row r="3246" spans="2:8">
      <c r="B3246" s="2" t="s">
        <v>1288</v>
      </c>
      <c r="C3246" s="2" t="s">
        <v>2450</v>
      </c>
      <c r="D3246" s="2">
        <v>2019</v>
      </c>
      <c r="E3246" s="715">
        <v>1007</v>
      </c>
      <c r="F3246" s="716">
        <v>0.12</v>
      </c>
      <c r="G3246" s="741" t="s">
        <v>1243</v>
      </c>
      <c r="H3246" s="741"/>
    </row>
    <row r="3247" spans="2:8">
      <c r="B3247" s="2" t="s">
        <v>1288</v>
      </c>
      <c r="C3247" s="2" t="s">
        <v>2450</v>
      </c>
      <c r="D3247" s="2">
        <v>2019</v>
      </c>
      <c r="E3247" s="715">
        <v>1156</v>
      </c>
      <c r="F3247" s="716">
        <v>0.2</v>
      </c>
      <c r="G3247" s="741" t="s">
        <v>1243</v>
      </c>
      <c r="H3247" s="741"/>
    </row>
    <row r="3248" spans="2:8">
      <c r="B3248" s="2" t="s">
        <v>1288</v>
      </c>
      <c r="C3248" s="2" t="s">
        <v>2451</v>
      </c>
      <c r="D3248" s="2">
        <v>2019</v>
      </c>
      <c r="E3248" s="715">
        <v>570</v>
      </c>
      <c r="F3248" s="716">
        <v>0.15</v>
      </c>
      <c r="G3248" s="741" t="s">
        <v>1243</v>
      </c>
      <c r="H3248" s="741"/>
    </row>
    <row r="3249" spans="2:8">
      <c r="B3249" s="2" t="s">
        <v>1288</v>
      </c>
      <c r="C3249" s="2" t="s">
        <v>2451</v>
      </c>
      <c r="D3249" s="2">
        <v>2019</v>
      </c>
      <c r="E3249" s="715">
        <v>3021</v>
      </c>
      <c r="F3249" s="716">
        <v>0.36</v>
      </c>
      <c r="G3249" s="741" t="s">
        <v>1243</v>
      </c>
      <c r="H3249" s="741"/>
    </row>
    <row r="3250" spans="2:8">
      <c r="B3250" s="2" t="s">
        <v>1288</v>
      </c>
      <c r="C3250" s="2" t="s">
        <v>2451</v>
      </c>
      <c r="D3250" s="2">
        <v>2019</v>
      </c>
      <c r="E3250" s="715">
        <v>190</v>
      </c>
      <c r="F3250" s="716">
        <v>0.05</v>
      </c>
      <c r="G3250" s="741" t="s">
        <v>1243</v>
      </c>
      <c r="H3250" s="741"/>
    </row>
    <row r="3251" spans="2:8">
      <c r="B3251" s="2" t="s">
        <v>1288</v>
      </c>
      <c r="C3251" s="2" t="s">
        <v>2451</v>
      </c>
      <c r="D3251" s="2">
        <v>2019</v>
      </c>
      <c r="E3251" s="715">
        <v>729</v>
      </c>
      <c r="F3251" s="716">
        <v>0.12</v>
      </c>
      <c r="G3251" s="741" t="s">
        <v>1243</v>
      </c>
      <c r="H3251" s="741"/>
    </row>
    <row r="3252" spans="2:8">
      <c r="B3252" s="2" t="s">
        <v>1288</v>
      </c>
      <c r="C3252" s="2" t="s">
        <v>2452</v>
      </c>
      <c r="D3252" s="2">
        <v>2019</v>
      </c>
      <c r="E3252" s="715">
        <v>1007</v>
      </c>
      <c r="F3252" s="716">
        <v>0.12</v>
      </c>
      <c r="G3252" s="741" t="s">
        <v>1243</v>
      </c>
      <c r="H3252" s="741"/>
    </row>
    <row r="3253" spans="2:8">
      <c r="B3253" s="2" t="s">
        <v>1288</v>
      </c>
      <c r="C3253" s="2" t="s">
        <v>2452</v>
      </c>
      <c r="D3253" s="2">
        <v>2019</v>
      </c>
      <c r="E3253" s="715">
        <v>243</v>
      </c>
      <c r="F3253" s="716">
        <v>0.04</v>
      </c>
      <c r="G3253" s="741" t="s">
        <v>1243</v>
      </c>
      <c r="H3253" s="741"/>
    </row>
    <row r="3254" spans="2:8">
      <c r="B3254" s="2" t="s">
        <v>1288</v>
      </c>
      <c r="C3254" s="2" t="s">
        <v>2453</v>
      </c>
      <c r="D3254" s="2">
        <v>2019</v>
      </c>
      <c r="E3254" s="715">
        <v>1007</v>
      </c>
      <c r="F3254" s="716">
        <v>0.12</v>
      </c>
      <c r="G3254" s="741" t="s">
        <v>1243</v>
      </c>
      <c r="H3254" s="741"/>
    </row>
    <row r="3255" spans="2:8">
      <c r="B3255" s="2" t="s">
        <v>1288</v>
      </c>
      <c r="C3255" s="2" t="s">
        <v>2453</v>
      </c>
      <c r="D3255" s="2">
        <v>2019</v>
      </c>
      <c r="E3255" s="715">
        <v>243</v>
      </c>
      <c r="F3255" s="716">
        <v>0.04</v>
      </c>
      <c r="G3255" s="741" t="s">
        <v>1243</v>
      </c>
      <c r="H3255" s="741"/>
    </row>
    <row r="3256" spans="2:8">
      <c r="B3256" s="2" t="s">
        <v>1288</v>
      </c>
      <c r="C3256" s="2" t="s">
        <v>2453</v>
      </c>
      <c r="D3256" s="2">
        <v>2019</v>
      </c>
      <c r="E3256" s="715">
        <v>190</v>
      </c>
      <c r="F3256" s="716">
        <v>0.05</v>
      </c>
      <c r="G3256" s="741" t="s">
        <v>1243</v>
      </c>
      <c r="H3256" s="741"/>
    </row>
    <row r="3257" spans="2:8">
      <c r="B3257" s="2" t="s">
        <v>944</v>
      </c>
      <c r="C3257" s="2">
        <v>196751</v>
      </c>
      <c r="D3257" s="2">
        <v>2019</v>
      </c>
      <c r="E3257" s="715">
        <v>21262</v>
      </c>
      <c r="F3257" s="716">
        <v>5.7</v>
      </c>
      <c r="G3257" s="741" t="s">
        <v>1244</v>
      </c>
      <c r="H3257" s="741"/>
    </row>
    <row r="3258" spans="2:8">
      <c r="B3258" s="2" t="s">
        <v>944</v>
      </c>
      <c r="C3258" s="2">
        <v>202905</v>
      </c>
      <c r="D3258" s="2">
        <v>2019</v>
      </c>
      <c r="E3258" s="715">
        <v>0</v>
      </c>
      <c r="F3258" s="716">
        <v>0</v>
      </c>
      <c r="G3258" s="741" t="s">
        <v>1243</v>
      </c>
      <c r="H3258" s="741"/>
    </row>
    <row r="3259" spans="2:8">
      <c r="B3259" s="2" t="s">
        <v>944</v>
      </c>
      <c r="C3259" s="2">
        <v>202905</v>
      </c>
      <c r="D3259" s="2">
        <v>2019</v>
      </c>
      <c r="E3259" s="715">
        <v>3360</v>
      </c>
      <c r="F3259" s="716">
        <v>0</v>
      </c>
      <c r="G3259" s="741" t="s">
        <v>1243</v>
      </c>
      <c r="H3259" s="741"/>
    </row>
    <row r="3260" spans="2:8">
      <c r="B3260" s="2" t="s">
        <v>944</v>
      </c>
      <c r="C3260" s="2">
        <v>202905</v>
      </c>
      <c r="D3260" s="2">
        <v>2019</v>
      </c>
      <c r="E3260" s="715">
        <v>11760</v>
      </c>
      <c r="F3260" s="716">
        <v>0</v>
      </c>
      <c r="G3260" s="741" t="s">
        <v>1243</v>
      </c>
      <c r="H3260" s="741"/>
    </row>
    <row r="3261" spans="2:8">
      <c r="B3261" s="2" t="s">
        <v>944</v>
      </c>
      <c r="C3261" s="2">
        <v>201879</v>
      </c>
      <c r="D3261" s="2">
        <v>2019</v>
      </c>
      <c r="E3261" s="715">
        <v>34591</v>
      </c>
      <c r="F3261" s="716">
        <v>9.6</v>
      </c>
      <c r="G3261" s="741" t="s">
        <v>1246</v>
      </c>
      <c r="H3261" s="741"/>
    </row>
    <row r="3262" spans="2:8">
      <c r="B3262" s="2" t="s">
        <v>944</v>
      </c>
      <c r="C3262" s="2">
        <v>201879</v>
      </c>
      <c r="D3262" s="2">
        <v>2019</v>
      </c>
      <c r="E3262" s="715">
        <v>109542</v>
      </c>
      <c r="F3262" s="716">
        <v>12.5</v>
      </c>
      <c r="G3262" s="741" t="s">
        <v>1246</v>
      </c>
      <c r="H3262" s="741"/>
    </row>
    <row r="3263" spans="2:8">
      <c r="B3263" s="2" t="s">
        <v>1257</v>
      </c>
      <c r="C3263" s="2" t="s">
        <v>2454</v>
      </c>
      <c r="D3263" s="2">
        <v>2018</v>
      </c>
      <c r="E3263" s="715">
        <v>2569202</v>
      </c>
      <c r="F3263" s="716">
        <v>0</v>
      </c>
      <c r="G3263" s="741" t="s">
        <v>1248</v>
      </c>
      <c r="H3263" s="741"/>
    </row>
    <row r="3264" spans="2:8">
      <c r="E3264" s="715"/>
      <c r="F3264" s="716"/>
    </row>
    <row r="3265" spans="5:6">
      <c r="E3265" s="715"/>
      <c r="F3265" s="716"/>
    </row>
    <row r="3266" spans="5:6">
      <c r="E3266" s="715"/>
      <c r="F3266" s="716"/>
    </row>
    <row r="3267" spans="5:6">
      <c r="E3267" s="715"/>
      <c r="F3267" s="716"/>
    </row>
    <row r="3268" spans="5:6">
      <c r="E3268" s="715"/>
      <c r="F3268" s="716"/>
    </row>
    <row r="3269" spans="5:6">
      <c r="E3269" s="715"/>
      <c r="F3269" s="716"/>
    </row>
    <row r="3270" spans="5:6">
      <c r="E3270" s="715"/>
      <c r="F3270" s="716"/>
    </row>
    <row r="3271" spans="5:6">
      <c r="E3271" s="715"/>
      <c r="F3271" s="716"/>
    </row>
    <row r="3272" spans="5:6">
      <c r="E3272" s="715"/>
      <c r="F3272" s="716"/>
    </row>
    <row r="3273" spans="5:6">
      <c r="E3273" s="715"/>
      <c r="F3273" s="716"/>
    </row>
    <row r="3274" spans="5:6">
      <c r="E3274" s="715"/>
      <c r="F3274" s="716"/>
    </row>
    <row r="3275" spans="5:6">
      <c r="E3275" s="715"/>
      <c r="F3275" s="716"/>
    </row>
    <row r="3276" spans="5:6">
      <c r="E3276" s="715"/>
      <c r="F3276" s="716"/>
    </row>
    <row r="3277" spans="5:6">
      <c r="E3277" s="715"/>
      <c r="F3277" s="716"/>
    </row>
    <row r="3278" spans="5:6">
      <c r="E3278" s="715"/>
      <c r="F3278" s="716"/>
    </row>
    <row r="3279" spans="5:6">
      <c r="E3279" s="715"/>
      <c r="F3279" s="716"/>
    </row>
    <row r="3280" spans="5:6">
      <c r="E3280" s="715"/>
      <c r="F3280" s="716"/>
    </row>
    <row r="3281" spans="5:6">
      <c r="E3281" s="715"/>
      <c r="F3281" s="716"/>
    </row>
    <row r="3282" spans="5:6">
      <c r="E3282" s="715"/>
      <c r="F3282" s="716"/>
    </row>
    <row r="3283" spans="5:6">
      <c r="E3283" s="715"/>
      <c r="F3283" s="716"/>
    </row>
    <row r="3284" spans="5:6">
      <c r="E3284" s="715"/>
      <c r="F3284" s="716"/>
    </row>
    <row r="3285" spans="5:6">
      <c r="E3285" s="715"/>
      <c r="F3285" s="716"/>
    </row>
    <row r="3286" spans="5:6">
      <c r="E3286" s="715"/>
      <c r="F3286" s="716"/>
    </row>
    <row r="3287" spans="5:6">
      <c r="E3287" s="715"/>
      <c r="F3287" s="716"/>
    </row>
    <row r="3288" spans="5:6">
      <c r="E3288" s="715"/>
      <c r="F3288" s="716"/>
    </row>
    <row r="3289" spans="5:6">
      <c r="E3289" s="715"/>
      <c r="F3289" s="716"/>
    </row>
    <row r="3290" spans="5:6">
      <c r="E3290" s="715"/>
      <c r="F3290" s="716"/>
    </row>
    <row r="3291" spans="5:6">
      <c r="E3291" s="715"/>
      <c r="F3291" s="716"/>
    </row>
    <row r="3292" spans="5:6">
      <c r="E3292" s="715"/>
      <c r="F3292" s="716"/>
    </row>
    <row r="3293" spans="5:6">
      <c r="E3293" s="715"/>
      <c r="F3293" s="716"/>
    </row>
    <row r="3294" spans="5:6">
      <c r="E3294" s="715"/>
      <c r="F3294" s="716"/>
    </row>
    <row r="3295" spans="5:6">
      <c r="E3295" s="715"/>
      <c r="F3295" s="716"/>
    </row>
    <row r="3296" spans="5:6">
      <c r="E3296" s="715"/>
      <c r="F3296" s="716"/>
    </row>
    <row r="3297" spans="5:6">
      <c r="E3297" s="715"/>
      <c r="F3297" s="716"/>
    </row>
    <row r="3298" spans="5:6">
      <c r="E3298" s="715"/>
      <c r="F3298" s="716"/>
    </row>
    <row r="3299" spans="5:6">
      <c r="E3299" s="715"/>
      <c r="F3299" s="716"/>
    </row>
    <row r="3300" spans="5:6">
      <c r="E3300" s="715"/>
      <c r="F3300" s="716"/>
    </row>
    <row r="3301" spans="5:6">
      <c r="E3301" s="715"/>
      <c r="F3301" s="716"/>
    </row>
    <row r="3302" spans="5:6">
      <c r="E3302" s="715"/>
      <c r="F3302" s="716"/>
    </row>
    <row r="3303" spans="5:6">
      <c r="E3303" s="715"/>
      <c r="F3303" s="716"/>
    </row>
    <row r="3304" spans="5:6">
      <c r="E3304" s="715"/>
      <c r="F3304" s="716"/>
    </row>
    <row r="3305" spans="5:6">
      <c r="E3305" s="715"/>
      <c r="F3305" s="716"/>
    </row>
    <row r="3306" spans="5:6">
      <c r="E3306" s="715"/>
      <c r="F3306" s="716"/>
    </row>
    <row r="3307" spans="5:6">
      <c r="E3307" s="715"/>
      <c r="F3307" s="716"/>
    </row>
    <row r="3308" spans="5:6">
      <c r="E3308" s="715"/>
      <c r="F3308" s="716"/>
    </row>
    <row r="3309" spans="5:6">
      <c r="E3309" s="715"/>
      <c r="F3309" s="716"/>
    </row>
    <row r="3310" spans="5:6">
      <c r="E3310" s="715"/>
      <c r="F3310" s="716"/>
    </row>
    <row r="3311" spans="5:6">
      <c r="E3311" s="715"/>
      <c r="F3311" s="716"/>
    </row>
    <row r="3312" spans="5:6">
      <c r="E3312" s="715"/>
      <c r="F3312" s="716"/>
    </row>
    <row r="3313" spans="5:6">
      <c r="E3313" s="715"/>
      <c r="F3313" s="716"/>
    </row>
    <row r="3314" spans="5:6">
      <c r="E3314" s="715"/>
      <c r="F3314" s="716"/>
    </row>
    <row r="3315" spans="5:6">
      <c r="E3315" s="715"/>
      <c r="F3315" s="716"/>
    </row>
    <row r="3316" spans="5:6">
      <c r="E3316" s="715"/>
      <c r="F3316" s="716"/>
    </row>
    <row r="3317" spans="5:6">
      <c r="E3317" s="715"/>
      <c r="F3317" s="716"/>
    </row>
    <row r="3318" spans="5:6">
      <c r="E3318" s="715"/>
      <c r="F3318" s="716"/>
    </row>
    <row r="3319" spans="5:6">
      <c r="E3319" s="715"/>
      <c r="F3319" s="716"/>
    </row>
    <row r="3320" spans="5:6">
      <c r="E3320" s="715"/>
      <c r="F3320" s="716"/>
    </row>
    <row r="3321" spans="5:6">
      <c r="E3321" s="715"/>
      <c r="F3321" s="716"/>
    </row>
    <row r="3322" spans="5:6">
      <c r="E3322" s="715"/>
      <c r="F3322" s="716"/>
    </row>
    <row r="3323" spans="5:6">
      <c r="E3323" s="715"/>
      <c r="F3323" s="716"/>
    </row>
    <row r="3324" spans="5:6">
      <c r="E3324" s="715"/>
      <c r="F3324" s="716"/>
    </row>
    <row r="3325" spans="5:6">
      <c r="E3325" s="715"/>
      <c r="F3325" s="716"/>
    </row>
    <row r="3326" spans="5:6">
      <c r="E3326" s="715"/>
      <c r="F3326" s="716"/>
    </row>
    <row r="3327" spans="5:6">
      <c r="E3327" s="715"/>
      <c r="F3327" s="716"/>
    </row>
    <row r="3328" spans="5:6">
      <c r="E3328" s="715"/>
      <c r="F3328" s="716"/>
    </row>
    <row r="3329" spans="5:6">
      <c r="E3329" s="715"/>
      <c r="F3329" s="716"/>
    </row>
    <row r="3330" spans="5:6">
      <c r="E3330" s="715"/>
      <c r="F3330" s="716"/>
    </row>
    <row r="3331" spans="5:6">
      <c r="E3331" s="715"/>
      <c r="F3331" s="716"/>
    </row>
    <row r="3332" spans="5:6">
      <c r="E3332" s="715"/>
      <c r="F3332" s="716"/>
    </row>
    <row r="3333" spans="5:6">
      <c r="E3333" s="715"/>
      <c r="F3333" s="716"/>
    </row>
    <row r="3334" spans="5:6">
      <c r="E3334" s="715"/>
      <c r="F3334" s="716"/>
    </row>
    <row r="3335" spans="5:6">
      <c r="E3335" s="715"/>
      <c r="F3335" s="716"/>
    </row>
    <row r="3336" spans="5:6">
      <c r="E3336" s="715"/>
      <c r="F3336" s="716"/>
    </row>
    <row r="3337" spans="5:6">
      <c r="E3337" s="715"/>
      <c r="F3337" s="716"/>
    </row>
    <row r="3338" spans="5:6">
      <c r="E3338" s="715"/>
      <c r="F3338" s="716"/>
    </row>
    <row r="3339" spans="5:6">
      <c r="E3339" s="715"/>
      <c r="F3339" s="716"/>
    </row>
    <row r="3340" spans="5:6">
      <c r="E3340" s="715"/>
      <c r="F3340" s="716"/>
    </row>
    <row r="3341" spans="5:6">
      <c r="E3341" s="715"/>
      <c r="F3341" s="716"/>
    </row>
    <row r="3342" spans="5:6">
      <c r="E3342" s="715"/>
      <c r="F3342" s="716"/>
    </row>
    <row r="3343" spans="5:6">
      <c r="E3343" s="715"/>
      <c r="F3343" s="716"/>
    </row>
    <row r="3344" spans="5:6">
      <c r="E3344" s="715"/>
      <c r="F3344" s="716"/>
    </row>
    <row r="3345" spans="5:6">
      <c r="E3345" s="715"/>
      <c r="F3345" s="716"/>
    </row>
    <row r="3346" spans="5:6">
      <c r="E3346" s="715"/>
      <c r="F3346" s="716"/>
    </row>
    <row r="3347" spans="5:6">
      <c r="E3347" s="715"/>
      <c r="F3347" s="716"/>
    </row>
    <row r="3348" spans="5:6">
      <c r="E3348" s="715"/>
      <c r="F3348" s="716"/>
    </row>
    <row r="3349" spans="5:6">
      <c r="E3349" s="715"/>
      <c r="F3349" s="716"/>
    </row>
    <row r="3350" spans="5:6">
      <c r="E3350" s="715"/>
      <c r="F3350" s="716"/>
    </row>
    <row r="3351" spans="5:6">
      <c r="E3351" s="715"/>
      <c r="F3351" s="716"/>
    </row>
    <row r="3352" spans="5:6">
      <c r="E3352" s="715"/>
      <c r="F3352" s="716"/>
    </row>
    <row r="3353" spans="5:6">
      <c r="E3353" s="715"/>
      <c r="F3353" s="716"/>
    </row>
    <row r="3354" spans="5:6">
      <c r="E3354" s="715"/>
      <c r="F3354" s="716"/>
    </row>
    <row r="3355" spans="5:6">
      <c r="E3355" s="715"/>
      <c r="F3355" s="716"/>
    </row>
    <row r="3356" spans="5:6">
      <c r="E3356" s="715"/>
      <c r="F3356" s="716"/>
    </row>
    <row r="3357" spans="5:6">
      <c r="E3357" s="715"/>
      <c r="F3357" s="716"/>
    </row>
    <row r="3358" spans="5:6">
      <c r="E3358" s="715"/>
      <c r="F3358" s="716"/>
    </row>
    <row r="3359" spans="5:6">
      <c r="E3359" s="715"/>
      <c r="F3359" s="716"/>
    </row>
    <row r="3360" spans="5:6">
      <c r="E3360" s="715"/>
      <c r="F3360" s="716"/>
    </row>
    <row r="3361" spans="5:6">
      <c r="E3361" s="715"/>
      <c r="F3361" s="716"/>
    </row>
    <row r="3362" spans="5:6">
      <c r="E3362" s="715"/>
      <c r="F3362" s="716"/>
    </row>
    <row r="3363" spans="5:6">
      <c r="E3363" s="715"/>
      <c r="F3363" s="716"/>
    </row>
    <row r="3364" spans="5:6">
      <c r="E3364" s="715"/>
      <c r="F3364" s="716"/>
    </row>
    <row r="3365" spans="5:6">
      <c r="E3365" s="715"/>
      <c r="F3365" s="716"/>
    </row>
    <row r="3366" spans="5:6">
      <c r="E3366" s="715"/>
      <c r="F3366" s="716"/>
    </row>
    <row r="3367" spans="5:6">
      <c r="E3367" s="715"/>
      <c r="F3367" s="716"/>
    </row>
  </sheetData>
  <mergeCells count="6">
    <mergeCell ref="B16:X16"/>
    <mergeCell ref="B18:X18"/>
    <mergeCell ref="B26:J26"/>
    <mergeCell ref="N26:U26"/>
    <mergeCell ref="B396:J396"/>
    <mergeCell ref="N396:U396"/>
  </mergeCells>
  <pageMargins left="0.7" right="0.7" top="0.75" bottom="0.75" header="0.3" footer="0.3"/>
  <pageSetup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38CCD-D444-494E-A33A-140053C9BB64}">
  <sheetPr codeName="Sheet15"/>
  <dimension ref="B14:X128"/>
  <sheetViews>
    <sheetView topLeftCell="A16" zoomScale="90" zoomScaleNormal="90" workbookViewId="0">
      <selection activeCell="C39" sqref="C39:H39"/>
    </sheetView>
  </sheetViews>
  <sheetFormatPr defaultColWidth="9" defaultRowHeight="15"/>
  <cols>
    <col min="1" max="3" width="9" style="2"/>
    <col min="4" max="4" width="10.42578125" style="2" customWidth="1"/>
    <col min="5" max="8" width="9" style="2"/>
    <col min="9" max="9" width="18.42578125" style="2" customWidth="1"/>
    <col min="10" max="10" width="16.42578125" style="2" customWidth="1"/>
    <col min="11" max="11" width="17.85546875" style="2" customWidth="1"/>
    <col min="12" max="12" width="20.140625" style="2" bestFit="1" customWidth="1"/>
    <col min="13" max="16384" width="9" style="2"/>
  </cols>
  <sheetData>
    <row r="14" spans="2:24" ht="15.75">
      <c r="B14" s="441" t="s">
        <v>22</v>
      </c>
    </row>
    <row r="15" spans="2:24" ht="15.75">
      <c r="B15" s="441"/>
    </row>
    <row r="16" spans="2:24" s="24" customFormat="1" ht="28.5" customHeight="1">
      <c r="B16" s="1276" t="s">
        <v>920</v>
      </c>
      <c r="C16" s="1276"/>
      <c r="D16" s="1276"/>
      <c r="E16" s="1276"/>
      <c r="F16" s="1276"/>
      <c r="G16" s="1276"/>
      <c r="H16" s="1276"/>
      <c r="I16" s="1276"/>
      <c r="J16" s="1276"/>
      <c r="K16" s="1276"/>
      <c r="L16" s="1276"/>
      <c r="M16" s="1276"/>
      <c r="N16" s="1276"/>
      <c r="O16" s="1276"/>
      <c r="P16" s="1276"/>
      <c r="Q16" s="1276"/>
      <c r="R16" s="1276"/>
      <c r="S16" s="1276"/>
      <c r="T16" s="1276"/>
      <c r="U16" s="1276"/>
      <c r="V16" s="1276"/>
      <c r="W16" s="1276"/>
      <c r="X16" s="1276"/>
    </row>
    <row r="17" spans="2:24" s="24" customFormat="1">
      <c r="B17" s="95"/>
      <c r="C17" s="95"/>
      <c r="D17" s="95"/>
      <c r="E17" s="95"/>
      <c r="F17" s="95"/>
      <c r="G17" s="95"/>
      <c r="H17" s="95"/>
      <c r="I17" s="95"/>
      <c r="J17" s="95"/>
      <c r="K17" s="95"/>
      <c r="L17" s="95"/>
      <c r="M17" s="95"/>
      <c r="N17" s="95"/>
      <c r="O17" s="95"/>
      <c r="P17" s="95"/>
      <c r="Q17" s="95"/>
      <c r="R17" s="95"/>
      <c r="S17" s="95"/>
      <c r="T17" s="95"/>
      <c r="U17" s="95"/>
      <c r="V17" s="95"/>
      <c r="W17" s="95"/>
      <c r="X17" s="95"/>
    </row>
    <row r="18" spans="2:24" ht="36" customHeight="1">
      <c r="B18" s="1277" t="s">
        <v>921</v>
      </c>
      <c r="C18" s="1277"/>
      <c r="D18" s="1277"/>
      <c r="E18" s="1277"/>
      <c r="F18" s="1277"/>
      <c r="G18" s="1277"/>
      <c r="H18" s="1277"/>
      <c r="I18" s="1277"/>
      <c r="J18" s="1277"/>
      <c r="K18" s="1277"/>
      <c r="L18" s="1277"/>
      <c r="M18" s="1277"/>
      <c r="N18" s="1277"/>
      <c r="O18" s="1277"/>
      <c r="P18" s="1277"/>
      <c r="Q18" s="1277"/>
      <c r="R18" s="1277"/>
      <c r="S18" s="1277"/>
      <c r="T18" s="1277"/>
      <c r="U18" s="1277"/>
      <c r="V18" s="1277"/>
      <c r="W18" s="1277"/>
      <c r="X18" s="1277"/>
    </row>
    <row r="20" spans="2:24" ht="30">
      <c r="C20" s="1282" t="s">
        <v>2455</v>
      </c>
      <c r="D20" s="1282"/>
      <c r="E20" s="1282"/>
      <c r="F20" s="1282"/>
      <c r="G20" s="1282"/>
      <c r="H20" s="1282"/>
      <c r="I20" s="795" t="s">
        <v>2456</v>
      </c>
      <c r="J20" s="1283" t="s">
        <v>2457</v>
      </c>
      <c r="K20" s="1284"/>
    </row>
    <row r="21" spans="2:24" ht="15.75">
      <c r="C21" s="1285" t="s">
        <v>2458</v>
      </c>
      <c r="D21" s="1286"/>
      <c r="E21" s="1286"/>
      <c r="F21" s="1286"/>
      <c r="G21" s="1286"/>
      <c r="H21" s="1287"/>
      <c r="I21" s="1186"/>
      <c r="J21" s="796"/>
      <c r="K21" s="797"/>
    </row>
    <row r="22" spans="2:24">
      <c r="C22" s="1279" t="s">
        <v>2459</v>
      </c>
      <c r="D22" s="1280"/>
      <c r="E22" s="1280"/>
      <c r="F22" s="1280"/>
      <c r="G22" s="1280"/>
      <c r="H22" s="1281"/>
      <c r="I22" s="798" t="s">
        <v>105</v>
      </c>
      <c r="J22" s="799" t="s">
        <v>2460</v>
      </c>
      <c r="K22" s="800"/>
    </row>
    <row r="23" spans="2:24">
      <c r="C23" s="1279" t="s">
        <v>2461</v>
      </c>
      <c r="D23" s="1280"/>
      <c r="E23" s="1280"/>
      <c r="F23" s="1280"/>
      <c r="G23" s="1280"/>
      <c r="H23" s="1281"/>
      <c r="I23" s="798" t="s">
        <v>105</v>
      </c>
      <c r="J23" s="799" t="s">
        <v>2460</v>
      </c>
      <c r="K23" s="800"/>
    </row>
    <row r="24" spans="2:24">
      <c r="C24" s="1279" t="s">
        <v>2462</v>
      </c>
      <c r="D24" s="1280"/>
      <c r="E24" s="1280"/>
      <c r="F24" s="1280"/>
      <c r="G24" s="1280"/>
      <c r="H24" s="1281"/>
      <c r="I24" s="798" t="s">
        <v>105</v>
      </c>
      <c r="J24" s="799" t="s">
        <v>2460</v>
      </c>
      <c r="K24" s="800"/>
    </row>
    <row r="25" spans="2:24">
      <c r="C25" s="1279" t="s">
        <v>2463</v>
      </c>
      <c r="D25" s="1280"/>
      <c r="E25" s="1280"/>
      <c r="F25" s="1280"/>
      <c r="G25" s="1280"/>
      <c r="H25" s="1281"/>
      <c r="I25" s="798" t="s">
        <v>105</v>
      </c>
      <c r="J25" s="799" t="s">
        <v>2460</v>
      </c>
      <c r="K25" s="800"/>
    </row>
    <row r="26" spans="2:24">
      <c r="C26" s="1279" t="s">
        <v>2464</v>
      </c>
      <c r="D26" s="1280"/>
      <c r="E26" s="1280"/>
      <c r="F26" s="1280"/>
      <c r="G26" s="1280"/>
      <c r="H26" s="1281"/>
      <c r="I26" s="798" t="s">
        <v>105</v>
      </c>
      <c r="J26" s="799" t="s">
        <v>2460</v>
      </c>
      <c r="K26" s="800"/>
    </row>
    <row r="27" spans="2:24">
      <c r="C27" s="1279" t="s">
        <v>2465</v>
      </c>
      <c r="D27" s="1280"/>
      <c r="E27" s="1280"/>
      <c r="F27" s="1280"/>
      <c r="G27" s="1280"/>
      <c r="H27" s="1281"/>
      <c r="I27" s="798" t="s">
        <v>105</v>
      </c>
      <c r="J27" s="799" t="s">
        <v>2460</v>
      </c>
      <c r="K27" s="800"/>
    </row>
    <row r="28" spans="2:24">
      <c r="C28" s="1279" t="s">
        <v>2466</v>
      </c>
      <c r="D28" s="1280"/>
      <c r="E28" s="1280"/>
      <c r="F28" s="1280"/>
      <c r="G28" s="1280"/>
      <c r="H28" s="1281"/>
      <c r="I28" s="798" t="s">
        <v>105</v>
      </c>
      <c r="J28" s="799" t="s">
        <v>2460</v>
      </c>
      <c r="K28" s="800"/>
    </row>
    <row r="29" spans="2:24">
      <c r="C29" s="1279" t="s">
        <v>333</v>
      </c>
      <c r="D29" s="1280"/>
      <c r="E29" s="1280"/>
      <c r="F29" s="1280"/>
      <c r="G29" s="1280"/>
      <c r="H29" s="1281"/>
      <c r="I29" s="798" t="s">
        <v>332</v>
      </c>
      <c r="J29" s="799" t="s">
        <v>2460</v>
      </c>
      <c r="K29" s="800"/>
    </row>
    <row r="30" spans="2:24">
      <c r="C30" s="1279" t="s">
        <v>344</v>
      </c>
      <c r="D30" s="1280"/>
      <c r="E30" s="1280"/>
      <c r="F30" s="1280"/>
      <c r="G30" s="1280"/>
      <c r="H30" s="1281"/>
      <c r="I30" s="798" t="s">
        <v>105</v>
      </c>
      <c r="J30" s="799" t="s">
        <v>2460</v>
      </c>
      <c r="K30" s="800"/>
    </row>
    <row r="31" spans="2:24">
      <c r="C31" s="1279" t="s">
        <v>345</v>
      </c>
      <c r="D31" s="1280"/>
      <c r="E31" s="1280"/>
      <c r="F31" s="1280"/>
      <c r="G31" s="1280"/>
      <c r="H31" s="1281"/>
      <c r="I31" s="798" t="s">
        <v>105</v>
      </c>
      <c r="J31" s="799" t="s">
        <v>2460</v>
      </c>
      <c r="K31" s="800"/>
    </row>
    <row r="32" spans="2:24">
      <c r="C32" s="1279" t="s">
        <v>347</v>
      </c>
      <c r="D32" s="1280"/>
      <c r="E32" s="1280"/>
      <c r="F32" s="1280"/>
      <c r="G32" s="1280"/>
      <c r="H32" s="1281"/>
      <c r="I32" s="798" t="s">
        <v>105</v>
      </c>
      <c r="J32" s="799" t="s">
        <v>2460</v>
      </c>
      <c r="K32" s="800"/>
    </row>
    <row r="33" spans="3:11">
      <c r="C33" s="1279" t="s">
        <v>440</v>
      </c>
      <c r="D33" s="1280"/>
      <c r="E33" s="1280"/>
      <c r="F33" s="1280"/>
      <c r="G33" s="1280"/>
      <c r="H33" s="1281"/>
      <c r="I33" s="798" t="s">
        <v>105</v>
      </c>
      <c r="J33" s="799" t="s">
        <v>2460</v>
      </c>
      <c r="K33" s="800"/>
    </row>
    <row r="34" spans="3:11">
      <c r="C34" s="1279" t="s">
        <v>2467</v>
      </c>
      <c r="D34" s="1280"/>
      <c r="E34" s="1280"/>
      <c r="F34" s="1280"/>
      <c r="G34" s="1280"/>
      <c r="H34" s="1281"/>
      <c r="I34" s="798" t="s">
        <v>105</v>
      </c>
      <c r="J34" s="799" t="s">
        <v>2460</v>
      </c>
      <c r="K34" s="800"/>
    </row>
    <row r="35" spans="3:11">
      <c r="C35" s="1279" t="s">
        <v>800</v>
      </c>
      <c r="D35" s="1280"/>
      <c r="E35" s="1280"/>
      <c r="F35" s="1280"/>
      <c r="G35" s="1280"/>
      <c r="H35" s="1281"/>
      <c r="I35" s="798" t="s">
        <v>2468</v>
      </c>
      <c r="J35" s="799" t="s">
        <v>2460</v>
      </c>
      <c r="K35" s="800"/>
    </row>
    <row r="36" spans="3:11">
      <c r="C36" s="1288" t="s">
        <v>2469</v>
      </c>
      <c r="D36" s="1289"/>
      <c r="E36" s="1289"/>
      <c r="F36" s="1289"/>
      <c r="G36" s="1289"/>
      <c r="H36" s="1290"/>
      <c r="I36" s="801"/>
      <c r="J36" s="802"/>
      <c r="K36" s="524"/>
    </row>
    <row r="37" spans="3:11">
      <c r="C37" s="1291"/>
      <c r="D37" s="1292"/>
      <c r="E37" s="1292"/>
      <c r="F37" s="1292"/>
      <c r="G37" s="1292"/>
      <c r="H37" s="1293"/>
      <c r="I37" s="801"/>
      <c r="J37" s="802"/>
      <c r="K37" s="524"/>
    </row>
    <row r="38" spans="3:11" ht="15.75">
      <c r="C38" s="1285" t="s">
        <v>2470</v>
      </c>
      <c r="D38" s="1286"/>
      <c r="E38" s="1286"/>
      <c r="F38" s="1286"/>
      <c r="G38" s="1286"/>
      <c r="H38" s="1287"/>
      <c r="I38" s="803"/>
      <c r="J38" s="796"/>
      <c r="K38" s="797"/>
    </row>
    <row r="39" spans="3:11">
      <c r="C39" s="1279" t="s">
        <v>325</v>
      </c>
      <c r="D39" s="1280"/>
      <c r="E39" s="1280"/>
      <c r="F39" s="1280"/>
      <c r="G39" s="1280"/>
      <c r="H39" s="1281"/>
      <c r="I39" s="798" t="s">
        <v>2471</v>
      </c>
      <c r="J39" s="799" t="s">
        <v>2472</v>
      </c>
      <c r="K39" s="800"/>
    </row>
    <row r="40" spans="3:11">
      <c r="C40" s="1288" t="s">
        <v>2469</v>
      </c>
      <c r="D40" s="1289"/>
      <c r="E40" s="1289"/>
      <c r="F40" s="1289"/>
      <c r="G40" s="1289"/>
      <c r="H40" s="1290"/>
      <c r="I40" s="804"/>
      <c r="J40" s="805"/>
      <c r="K40" s="806"/>
    </row>
    <row r="41" spans="3:11">
      <c r="C41" s="1291"/>
      <c r="D41" s="1292"/>
      <c r="E41" s="1292"/>
      <c r="F41" s="1292"/>
      <c r="G41" s="1292"/>
      <c r="H41" s="1293"/>
      <c r="I41" s="801"/>
      <c r="J41" s="802"/>
      <c r="K41" s="524"/>
    </row>
    <row r="42" spans="3:11" ht="15.75">
      <c r="C42" s="1285" t="s">
        <v>2473</v>
      </c>
      <c r="D42" s="1286"/>
      <c r="E42" s="1286"/>
      <c r="F42" s="1286"/>
      <c r="G42" s="1286"/>
      <c r="H42" s="1287"/>
      <c r="I42" s="803"/>
      <c r="J42" s="796"/>
      <c r="K42" s="797"/>
    </row>
    <row r="43" spans="3:11">
      <c r="C43" s="1279" t="s">
        <v>2474</v>
      </c>
      <c r="D43" s="1280"/>
      <c r="E43" s="1280"/>
      <c r="F43" s="1280"/>
      <c r="G43" s="1280"/>
      <c r="H43" s="1281"/>
      <c r="I43" s="798" t="s">
        <v>2475</v>
      </c>
      <c r="J43" s="799" t="s">
        <v>2476</v>
      </c>
      <c r="K43" s="800"/>
    </row>
    <row r="44" spans="3:11">
      <c r="C44" s="1279" t="s">
        <v>2477</v>
      </c>
      <c r="D44" s="1280"/>
      <c r="E44" s="1280"/>
      <c r="F44" s="1280"/>
      <c r="G44" s="1280"/>
      <c r="H44" s="1281"/>
      <c r="I44" s="798" t="s">
        <v>2471</v>
      </c>
      <c r="J44" s="799" t="s">
        <v>2476</v>
      </c>
      <c r="K44" s="800"/>
    </row>
    <row r="45" spans="3:11">
      <c r="C45" s="1279" t="s">
        <v>2478</v>
      </c>
      <c r="D45" s="1280"/>
      <c r="E45" s="1280"/>
      <c r="F45" s="1280"/>
      <c r="G45" s="1280"/>
      <c r="H45" s="1281"/>
      <c r="I45" s="798" t="s">
        <v>2471</v>
      </c>
      <c r="J45" s="799" t="s">
        <v>2476</v>
      </c>
      <c r="K45" s="800"/>
    </row>
    <row r="46" spans="3:11">
      <c r="C46" s="1279" t="s">
        <v>2479</v>
      </c>
      <c r="D46" s="1280"/>
      <c r="E46" s="1280"/>
      <c r="F46" s="1280"/>
      <c r="G46" s="1280"/>
      <c r="H46" s="1281"/>
      <c r="I46" s="798" t="s">
        <v>2471</v>
      </c>
      <c r="J46" s="799" t="s">
        <v>2476</v>
      </c>
      <c r="K46" s="800"/>
    </row>
    <row r="47" spans="3:11">
      <c r="C47" s="1279" t="s">
        <v>2480</v>
      </c>
      <c r="D47" s="1280"/>
      <c r="E47" s="1280"/>
      <c r="F47" s="1280"/>
      <c r="G47" s="1280"/>
      <c r="H47" s="1281"/>
      <c r="I47" s="798" t="s">
        <v>2475</v>
      </c>
      <c r="J47" s="799" t="s">
        <v>2476</v>
      </c>
      <c r="K47" s="800"/>
    </row>
    <row r="48" spans="3:11">
      <c r="C48" s="1288" t="s">
        <v>2469</v>
      </c>
      <c r="D48" s="1289"/>
      <c r="E48" s="1289"/>
      <c r="F48" s="1289"/>
      <c r="G48" s="1289"/>
      <c r="H48" s="1290"/>
      <c r="I48" s="804"/>
      <c r="J48" s="805"/>
      <c r="K48" s="806"/>
    </row>
    <row r="49" spans="3:15">
      <c r="C49" s="1291"/>
      <c r="D49" s="1292"/>
      <c r="E49" s="1292"/>
      <c r="F49" s="1292"/>
      <c r="G49" s="1292"/>
      <c r="H49" s="1293"/>
      <c r="I49" s="801"/>
      <c r="J49" s="802"/>
      <c r="K49" s="524"/>
    </row>
    <row r="50" spans="3:15" ht="15.75">
      <c r="C50" s="1285" t="s">
        <v>2481</v>
      </c>
      <c r="D50" s="1286"/>
      <c r="E50" s="1286"/>
      <c r="F50" s="1286"/>
      <c r="G50" s="1286"/>
      <c r="H50" s="1287"/>
      <c r="I50" s="803"/>
      <c r="J50" s="796"/>
      <c r="K50" s="797"/>
    </row>
    <row r="51" spans="3:15">
      <c r="C51" s="1279" t="s">
        <v>2482</v>
      </c>
      <c r="D51" s="1280"/>
      <c r="E51" s="1280"/>
      <c r="F51" s="1280"/>
      <c r="G51" s="1280"/>
      <c r="H51" s="1281"/>
      <c r="I51" s="798" t="s">
        <v>2483</v>
      </c>
      <c r="J51" s="799" t="s">
        <v>2484</v>
      </c>
      <c r="K51" s="800"/>
    </row>
    <row r="52" spans="3:15">
      <c r="C52" s="1279" t="s">
        <v>2485</v>
      </c>
      <c r="D52" s="1280"/>
      <c r="E52" s="1280"/>
      <c r="F52" s="1280"/>
      <c r="G52" s="1280"/>
      <c r="H52" s="1281"/>
      <c r="I52" s="798" t="s">
        <v>2471</v>
      </c>
      <c r="J52" s="799" t="s">
        <v>2486</v>
      </c>
      <c r="K52" s="800"/>
    </row>
    <row r="53" spans="3:15">
      <c r="C53" s="1288" t="s">
        <v>2469</v>
      </c>
      <c r="D53" s="1289"/>
      <c r="E53" s="1289"/>
      <c r="F53" s="1289"/>
      <c r="G53" s="1289"/>
      <c r="H53" s="1290"/>
      <c r="I53" s="804"/>
      <c r="J53" s="807" t="s">
        <v>2487</v>
      </c>
      <c r="K53" s="808"/>
    </row>
    <row r="54" spans="3:15">
      <c r="C54" s="1291"/>
      <c r="D54" s="1292"/>
      <c r="E54" s="1292"/>
      <c r="F54" s="1292"/>
      <c r="G54" s="1292"/>
      <c r="H54" s="1293"/>
      <c r="I54" s="801"/>
      <c r="J54" s="807" t="s">
        <v>2488</v>
      </c>
      <c r="K54" s="808"/>
    </row>
    <row r="55" spans="3:15">
      <c r="C55" s="1291"/>
      <c r="D55" s="1292"/>
      <c r="E55" s="1292"/>
      <c r="F55" s="1292"/>
      <c r="G55" s="1292"/>
      <c r="H55" s="1293"/>
      <c r="I55" s="801"/>
      <c r="J55" s="807" t="s">
        <v>2489</v>
      </c>
      <c r="K55" s="808"/>
    </row>
    <row r="56" spans="3:15">
      <c r="C56" s="1295"/>
      <c r="D56" s="1296"/>
      <c r="E56" s="1296"/>
      <c r="F56" s="1296"/>
      <c r="G56" s="1296"/>
      <c r="H56" s="1297"/>
      <c r="I56" s="809"/>
      <c r="J56" s="1134" t="s">
        <v>2490</v>
      </c>
      <c r="K56" s="1135"/>
    </row>
    <row r="59" spans="3:15" ht="15.75">
      <c r="C59" s="1286" t="s">
        <v>2491</v>
      </c>
      <c r="D59" s="1286"/>
      <c r="E59" s="1286"/>
      <c r="F59" s="1286"/>
      <c r="G59" s="1286"/>
      <c r="H59" s="1286"/>
      <c r="J59" s="1286" t="s">
        <v>2492</v>
      </c>
      <c r="K59" s="1286"/>
      <c r="L59" s="1286"/>
      <c r="M59" s="1286"/>
      <c r="N59" s="1286"/>
      <c r="O59" s="1286"/>
    </row>
    <row r="60" spans="3:15" ht="45">
      <c r="C60" s="810" t="s">
        <v>2493</v>
      </c>
      <c r="D60" s="811" t="s">
        <v>930</v>
      </c>
      <c r="E60" s="812" t="s">
        <v>2494</v>
      </c>
      <c r="F60" s="812" t="s">
        <v>2495</v>
      </c>
      <c r="G60" s="811" t="s">
        <v>933</v>
      </c>
      <c r="H60" s="813" t="s">
        <v>2496</v>
      </c>
      <c r="J60" s="1136" t="s">
        <v>99</v>
      </c>
      <c r="K60" s="1137" t="s">
        <v>937</v>
      </c>
      <c r="L60" s="1137" t="s">
        <v>938</v>
      </c>
      <c r="M60" s="1138" t="s">
        <v>216</v>
      </c>
    </row>
    <row r="61" spans="3:15">
      <c r="C61" s="814" t="s">
        <v>2497</v>
      </c>
      <c r="D61" s="815">
        <v>2016</v>
      </c>
      <c r="E61" s="816">
        <v>3202.3134770164152</v>
      </c>
      <c r="F61" s="817">
        <v>0.87352941176470567</v>
      </c>
      <c r="G61" s="815" t="s">
        <v>937</v>
      </c>
      <c r="H61" s="818" t="s">
        <v>514</v>
      </c>
      <c r="J61" s="819">
        <v>2016</v>
      </c>
      <c r="K61" s="776">
        <f t="shared" ref="K61:L66" si="0">IFERROR(SUMIFS($E$61:$E$128,$D$61:$D$128,$J61,$G$61:$G$128,K$60)/SUMIFS($E$61:$E$128,$D$61:$D$128,$J61),0)</f>
        <v>0.13932221781973575</v>
      </c>
      <c r="L61" s="1051">
        <f t="shared" si="0"/>
        <v>0.86067778218026436</v>
      </c>
      <c r="M61" s="820">
        <f>L61+K61</f>
        <v>1</v>
      </c>
    </row>
    <row r="62" spans="3:15">
      <c r="C62" s="814">
        <v>176992</v>
      </c>
      <c r="D62" s="815">
        <v>2018</v>
      </c>
      <c r="E62" s="816">
        <v>6728.2906354836878</v>
      </c>
      <c r="F62" s="817">
        <v>1.0547058823529407</v>
      </c>
      <c r="G62" s="815" t="s">
        <v>937</v>
      </c>
      <c r="H62" s="818" t="s">
        <v>956</v>
      </c>
      <c r="J62" s="819">
        <v>2017</v>
      </c>
      <c r="K62" s="776">
        <f t="shared" si="0"/>
        <v>6.1550450455194049E-2</v>
      </c>
      <c r="L62" s="1051">
        <f t="shared" si="0"/>
        <v>0.93844954954480586</v>
      </c>
      <c r="M62" s="820">
        <f>L62+K62</f>
        <v>0.99999999999999989</v>
      </c>
    </row>
    <row r="63" spans="3:15">
      <c r="C63" s="814">
        <v>177166</v>
      </c>
      <c r="D63" s="815">
        <v>2018</v>
      </c>
      <c r="E63" s="816">
        <v>8816.7129740440851</v>
      </c>
      <c r="F63" s="817">
        <v>1.3458823529411761</v>
      </c>
      <c r="G63" s="815" t="s">
        <v>937</v>
      </c>
      <c r="H63" s="818" t="s">
        <v>956</v>
      </c>
      <c r="J63" s="819">
        <v>2018</v>
      </c>
      <c r="K63" s="776">
        <f t="shared" si="0"/>
        <v>3.0469184245290326E-2</v>
      </c>
      <c r="L63" s="1051">
        <f t="shared" si="0"/>
        <v>0.96953081575470978</v>
      </c>
      <c r="M63" s="820">
        <f>L63+K63</f>
        <v>1</v>
      </c>
    </row>
    <row r="64" spans="3:15">
      <c r="C64" s="814">
        <v>178910</v>
      </c>
      <c r="D64" s="815">
        <v>2018</v>
      </c>
      <c r="E64" s="816">
        <v>7223.6249153965964</v>
      </c>
      <c r="F64" s="817">
        <v>1.1323529411764703</v>
      </c>
      <c r="G64" s="815" t="s">
        <v>937</v>
      </c>
      <c r="H64" s="818" t="s">
        <v>956</v>
      </c>
      <c r="J64" s="819">
        <v>2019</v>
      </c>
      <c r="K64" s="776">
        <f t="shared" si="0"/>
        <v>8.7974872266602125E-2</v>
      </c>
      <c r="L64" s="1051">
        <f t="shared" si="0"/>
        <v>0.91202512773339794</v>
      </c>
      <c r="M64" s="820">
        <f>L64+K64</f>
        <v>1</v>
      </c>
    </row>
    <row r="65" spans="3:15">
      <c r="C65" s="814" t="s">
        <v>2498</v>
      </c>
      <c r="D65" s="815">
        <v>2019</v>
      </c>
      <c r="E65" s="816">
        <v>7842.2536552747679</v>
      </c>
      <c r="F65" s="817">
        <v>1.229411764705882</v>
      </c>
      <c r="G65" s="815" t="s">
        <v>937</v>
      </c>
      <c r="H65" s="818" t="s">
        <v>514</v>
      </c>
      <c r="J65" s="819">
        <v>2020</v>
      </c>
      <c r="K65" s="776">
        <f t="shared" si="0"/>
        <v>0</v>
      </c>
      <c r="L65" s="1051">
        <f t="shared" si="0"/>
        <v>1</v>
      </c>
      <c r="M65" s="820">
        <f t="shared" ref="M65:M67" si="1">L65+K65</f>
        <v>1</v>
      </c>
    </row>
    <row r="66" spans="3:15">
      <c r="C66" s="814">
        <v>186692</v>
      </c>
      <c r="D66" s="815">
        <v>2018</v>
      </c>
      <c r="E66" s="816">
        <v>82142.934752224159</v>
      </c>
      <c r="F66" s="817">
        <v>12.876470588235289</v>
      </c>
      <c r="G66" s="815" t="s">
        <v>938</v>
      </c>
      <c r="H66" s="818" t="s">
        <v>956</v>
      </c>
      <c r="J66" s="821">
        <v>2021</v>
      </c>
      <c r="K66" s="822">
        <f t="shared" si="0"/>
        <v>0</v>
      </c>
      <c r="L66" s="1052">
        <f t="shared" si="0"/>
        <v>0</v>
      </c>
      <c r="M66" s="823">
        <f t="shared" si="1"/>
        <v>0</v>
      </c>
    </row>
    <row r="67" spans="3:15">
      <c r="C67" s="814">
        <v>187914</v>
      </c>
      <c r="D67" s="815">
        <v>2018</v>
      </c>
      <c r="E67" s="816">
        <v>51881.791207769653</v>
      </c>
      <c r="F67" s="817">
        <v>0</v>
      </c>
      <c r="G67" s="815" t="s">
        <v>938</v>
      </c>
      <c r="H67" s="818" t="s">
        <v>956</v>
      </c>
      <c r="K67" s="926">
        <f>K68/M68</f>
        <v>7.9829181196705568E-2</v>
      </c>
      <c r="L67" s="926">
        <f>L68/M68</f>
        <v>0.92017081880329443</v>
      </c>
      <c r="M67" s="2">
        <f t="shared" si="1"/>
        <v>1</v>
      </c>
    </row>
    <row r="68" spans="3:15">
      <c r="C68" s="814" t="s">
        <v>2499</v>
      </c>
      <c r="D68" s="815">
        <v>2017</v>
      </c>
      <c r="E68" s="816">
        <v>11589.068245386567</v>
      </c>
      <c r="F68" s="817">
        <v>0</v>
      </c>
      <c r="G68" s="815" t="s">
        <v>937</v>
      </c>
      <c r="H68" s="818" t="s">
        <v>514</v>
      </c>
      <c r="K68" s="925">
        <f>AVERAGE(K61:K64)</f>
        <v>7.9829181196705568E-2</v>
      </c>
      <c r="L68" s="925">
        <f t="shared" ref="L68" si="2">AVERAGE(L61:L64)</f>
        <v>0.92017081880329443</v>
      </c>
      <c r="M68" s="925">
        <f>K68+L68</f>
        <v>1</v>
      </c>
    </row>
    <row r="69" spans="3:15" ht="15.75">
      <c r="C69" s="814" t="s">
        <v>2500</v>
      </c>
      <c r="D69" s="815">
        <v>2018</v>
      </c>
      <c r="E69" s="816">
        <v>93505.03768215215</v>
      </c>
      <c r="F69" s="817">
        <v>2.5882352941176463</v>
      </c>
      <c r="G69" s="815" t="s">
        <v>938</v>
      </c>
      <c r="H69" s="818" t="s">
        <v>514</v>
      </c>
      <c r="J69" s="1294" t="s">
        <v>2501</v>
      </c>
      <c r="K69" s="1294"/>
      <c r="L69" s="1294"/>
      <c r="M69" s="1294"/>
      <c r="N69" s="1294"/>
      <c r="O69" s="1294"/>
    </row>
    <row r="70" spans="3:15">
      <c r="C70" s="814">
        <v>193057</v>
      </c>
      <c r="D70" s="815">
        <v>2018</v>
      </c>
      <c r="E70" s="816">
        <v>11672.630297396254</v>
      </c>
      <c r="F70" s="817">
        <v>1.7470588235294113</v>
      </c>
      <c r="G70" s="815" t="s">
        <v>938</v>
      </c>
      <c r="H70" s="818" t="s">
        <v>956</v>
      </c>
      <c r="J70" s="1136" t="s">
        <v>99</v>
      </c>
      <c r="K70" s="1137" t="s">
        <v>2502</v>
      </c>
      <c r="L70" s="1138" t="s">
        <v>2503</v>
      </c>
    </row>
    <row r="71" spans="3:15">
      <c r="C71" s="814">
        <v>194199</v>
      </c>
      <c r="D71" s="815">
        <v>2018</v>
      </c>
      <c r="E71" s="816">
        <v>132955.97629995679</v>
      </c>
      <c r="F71" s="817">
        <v>20.841764705882348</v>
      </c>
      <c r="G71" s="815" t="s">
        <v>938</v>
      </c>
      <c r="H71" s="818" t="s">
        <v>956</v>
      </c>
      <c r="J71" s="819">
        <v>2016</v>
      </c>
      <c r="K71" s="816">
        <f t="shared" ref="K71:K76" si="3">IFERROR(SUMIFS($E$61:$E$128,$D$61:$D$128,$J71,$H$61:$H$128,"Post P&amp;C"),0)</f>
        <v>37038.737388497211</v>
      </c>
      <c r="L71" s="824">
        <f t="shared" ref="L71:L76" si="4">IFERROR(SUMIFS($F$61:$F$128,$D$61:$D$128,$J71,$H$61:$H$128,"Post P&amp;C"),0)</f>
        <v>5.2511457611630634</v>
      </c>
    </row>
    <row r="72" spans="3:15">
      <c r="C72" s="814" t="s">
        <v>2504</v>
      </c>
      <c r="D72" s="815">
        <v>2018</v>
      </c>
      <c r="E72" s="816">
        <v>333076.54227723822</v>
      </c>
      <c r="F72" s="817">
        <v>67.190588235294101</v>
      </c>
      <c r="G72" s="815" t="s">
        <v>938</v>
      </c>
      <c r="H72" s="818" t="s">
        <v>514</v>
      </c>
      <c r="J72" s="819">
        <v>2017</v>
      </c>
      <c r="K72" s="816">
        <f t="shared" si="3"/>
        <v>853226.9546036484</v>
      </c>
      <c r="L72" s="824">
        <f t="shared" si="4"/>
        <v>197.88234678624812</v>
      </c>
    </row>
    <row r="73" spans="3:15">
      <c r="C73" s="814" t="s">
        <v>2505</v>
      </c>
      <c r="D73" s="815">
        <v>2019</v>
      </c>
      <c r="E73" s="816">
        <v>512297.37647087604</v>
      </c>
      <c r="F73" s="817">
        <v>43.042352941176453</v>
      </c>
      <c r="G73" s="815" t="s">
        <v>938</v>
      </c>
      <c r="H73" s="818" t="s">
        <v>514</v>
      </c>
      <c r="J73" s="819">
        <v>2018</v>
      </c>
      <c r="K73" s="816">
        <f t="shared" si="3"/>
        <v>1053014.0510622542</v>
      </c>
      <c r="L73" s="824">
        <f t="shared" si="4"/>
        <v>150.0935259097447</v>
      </c>
    </row>
    <row r="74" spans="3:15">
      <c r="C74" s="814" t="s">
        <v>2506</v>
      </c>
      <c r="D74" s="815">
        <v>2019</v>
      </c>
      <c r="E74" s="816">
        <v>402461.79797930381</v>
      </c>
      <c r="F74" s="817">
        <v>35.704705882352933</v>
      </c>
      <c r="G74" s="815" t="s">
        <v>938</v>
      </c>
      <c r="H74" s="818" t="s">
        <v>514</v>
      </c>
      <c r="J74" s="819">
        <v>2019</v>
      </c>
      <c r="K74" s="816">
        <f t="shared" si="3"/>
        <v>3204152.4725355925</v>
      </c>
      <c r="L74" s="824">
        <f t="shared" si="4"/>
        <v>539.52489923548274</v>
      </c>
    </row>
    <row r="75" spans="3:15">
      <c r="C75" s="814" t="s">
        <v>2507</v>
      </c>
      <c r="D75" s="815">
        <v>2019</v>
      </c>
      <c r="E75" s="816">
        <v>84616.910601723881</v>
      </c>
      <c r="F75" s="817">
        <v>0</v>
      </c>
      <c r="G75" s="815" t="s">
        <v>938</v>
      </c>
      <c r="H75" s="818" t="s">
        <v>514</v>
      </c>
      <c r="J75" s="819">
        <v>2020</v>
      </c>
      <c r="K75" s="816">
        <f t="shared" si="3"/>
        <v>202110.54682747429</v>
      </c>
      <c r="L75" s="824">
        <f t="shared" si="4"/>
        <v>77.739028400597917</v>
      </c>
    </row>
    <row r="76" spans="3:15">
      <c r="C76" s="814" t="s">
        <v>2508</v>
      </c>
      <c r="D76" s="815">
        <v>2018</v>
      </c>
      <c r="E76" s="816">
        <v>51615.291158026928</v>
      </c>
      <c r="F76" s="817">
        <v>7.5058823529411738</v>
      </c>
      <c r="G76" s="815" t="s">
        <v>938</v>
      </c>
      <c r="H76" s="818" t="s">
        <v>514</v>
      </c>
      <c r="J76" s="821">
        <v>2021</v>
      </c>
      <c r="K76" s="825">
        <f t="shared" si="3"/>
        <v>0</v>
      </c>
      <c r="L76" s="826">
        <f t="shared" si="4"/>
        <v>0</v>
      </c>
    </row>
    <row r="77" spans="3:15">
      <c r="C77" s="814">
        <v>199896</v>
      </c>
      <c r="D77" s="815">
        <v>2018</v>
      </c>
      <c r="E77" s="816">
        <v>23125.124006164839</v>
      </c>
      <c r="F77" s="817">
        <v>3.701176470588234</v>
      </c>
      <c r="G77" s="815" t="s">
        <v>938</v>
      </c>
      <c r="H77" s="818" t="s">
        <v>956</v>
      </c>
    </row>
    <row r="78" spans="3:15">
      <c r="C78" s="814" t="s">
        <v>2509</v>
      </c>
      <c r="D78" s="815">
        <v>2018</v>
      </c>
      <c r="E78" s="816">
        <v>4726.1977803328691</v>
      </c>
      <c r="F78" s="817">
        <v>5.2152941176470575</v>
      </c>
      <c r="G78" s="815" t="s">
        <v>938</v>
      </c>
      <c r="H78" s="818" t="s">
        <v>514</v>
      </c>
    </row>
    <row r="79" spans="3:15">
      <c r="C79" s="814">
        <v>200947</v>
      </c>
      <c r="D79" s="815">
        <v>2018</v>
      </c>
      <c r="E79" s="816">
        <v>160139.03528471594</v>
      </c>
      <c r="F79" s="817">
        <v>14.41647058823529</v>
      </c>
      <c r="G79" s="815" t="s">
        <v>938</v>
      </c>
      <c r="H79" s="818" t="s">
        <v>956</v>
      </c>
    </row>
    <row r="80" spans="3:15">
      <c r="C80" s="814">
        <v>201689</v>
      </c>
      <c r="D80" s="815">
        <v>2019</v>
      </c>
      <c r="E80" s="816">
        <v>24568.141807536431</v>
      </c>
      <c r="F80" s="817">
        <v>0</v>
      </c>
      <c r="G80" s="815" t="s">
        <v>938</v>
      </c>
      <c r="H80" s="818" t="s">
        <v>956</v>
      </c>
    </row>
    <row r="81" spans="3:8">
      <c r="C81" s="814" t="s">
        <v>2510</v>
      </c>
      <c r="D81" s="815">
        <v>2019</v>
      </c>
      <c r="E81" s="816">
        <v>33278.362583686016</v>
      </c>
      <c r="F81" s="817">
        <v>0</v>
      </c>
      <c r="G81" s="815" t="s">
        <v>938</v>
      </c>
      <c r="H81" s="818" t="s">
        <v>514</v>
      </c>
    </row>
    <row r="82" spans="3:8">
      <c r="C82" s="814" t="s">
        <v>2511</v>
      </c>
      <c r="D82" s="815">
        <v>2018</v>
      </c>
      <c r="E82" s="816">
        <v>93570.629400396312</v>
      </c>
      <c r="F82" s="817">
        <v>0</v>
      </c>
      <c r="G82" s="815" t="s">
        <v>938</v>
      </c>
      <c r="H82" s="818" t="s">
        <v>514</v>
      </c>
    </row>
    <row r="83" spans="3:8">
      <c r="C83" s="814" t="s">
        <v>2512</v>
      </c>
      <c r="D83" s="815">
        <v>2019</v>
      </c>
      <c r="E83" s="816">
        <v>121161.38134729392</v>
      </c>
      <c r="F83" s="817">
        <v>24.717647058823523</v>
      </c>
      <c r="G83" s="815" t="s">
        <v>937</v>
      </c>
      <c r="H83" s="818" t="s">
        <v>514</v>
      </c>
    </row>
    <row r="84" spans="3:8">
      <c r="C84" s="814" t="s">
        <v>2513</v>
      </c>
      <c r="D84" s="815">
        <v>2019</v>
      </c>
      <c r="E84" s="816">
        <v>3036.9864063735927</v>
      </c>
      <c r="F84" s="817">
        <v>0.58235294117647041</v>
      </c>
      <c r="G84" s="815" t="s">
        <v>937</v>
      </c>
      <c r="H84" s="818" t="s">
        <v>514</v>
      </c>
    </row>
    <row r="85" spans="3:8">
      <c r="C85" s="814" t="s">
        <v>2514</v>
      </c>
      <c r="D85" s="815">
        <v>2019</v>
      </c>
      <c r="E85" s="816">
        <v>21397.276414609685</v>
      </c>
      <c r="F85" s="817">
        <v>0</v>
      </c>
      <c r="G85" s="815" t="s">
        <v>938</v>
      </c>
      <c r="H85" s="818" t="s">
        <v>514</v>
      </c>
    </row>
    <row r="86" spans="3:8">
      <c r="C86" s="814" t="s">
        <v>2515</v>
      </c>
      <c r="D86" s="815">
        <v>2016</v>
      </c>
      <c r="E86" s="816">
        <v>5100.4161002739402</v>
      </c>
      <c r="F86" s="817">
        <v>1.7490265486725662</v>
      </c>
      <c r="G86" s="815" t="s">
        <v>938</v>
      </c>
      <c r="H86" s="818" t="s">
        <v>514</v>
      </c>
    </row>
    <row r="87" spans="3:8">
      <c r="C87" s="814" t="s">
        <v>2516</v>
      </c>
      <c r="D87" s="815">
        <v>2016</v>
      </c>
      <c r="E87" s="816">
        <v>2159.1538668263206</v>
      </c>
      <c r="F87" s="817">
        <v>0</v>
      </c>
      <c r="G87" s="815" t="s">
        <v>938</v>
      </c>
      <c r="H87" s="818" t="s">
        <v>514</v>
      </c>
    </row>
    <row r="88" spans="3:8">
      <c r="C88" s="814" t="s">
        <v>2517</v>
      </c>
      <c r="D88" s="815">
        <v>2016</v>
      </c>
      <c r="E88" s="816">
        <v>1958.005561191783</v>
      </c>
      <c r="F88" s="817">
        <v>1.7382300884955753</v>
      </c>
      <c r="G88" s="815" t="s">
        <v>937</v>
      </c>
      <c r="H88" s="818" t="s">
        <v>514</v>
      </c>
    </row>
    <row r="89" spans="3:8">
      <c r="C89" s="814" t="s">
        <v>2518</v>
      </c>
      <c r="D89" s="815">
        <v>2017</v>
      </c>
      <c r="E89" s="816">
        <v>793140.4481085533</v>
      </c>
      <c r="F89" s="817">
        <v>175.73629297458893</v>
      </c>
      <c r="G89" s="815" t="s">
        <v>938</v>
      </c>
      <c r="H89" s="818" t="s">
        <v>514</v>
      </c>
    </row>
    <row r="90" spans="3:8">
      <c r="C90" s="814" t="s">
        <v>2519</v>
      </c>
      <c r="D90" s="815">
        <v>2017</v>
      </c>
      <c r="E90" s="816">
        <v>7984.2192920224088</v>
      </c>
      <c r="F90" s="817">
        <v>2.5127503736920778</v>
      </c>
      <c r="G90" s="815" t="s">
        <v>937</v>
      </c>
      <c r="H90" s="818" t="s">
        <v>514</v>
      </c>
    </row>
    <row r="91" spans="3:8">
      <c r="C91" s="814" t="s">
        <v>2520</v>
      </c>
      <c r="D91" s="815">
        <v>2017</v>
      </c>
      <c r="E91" s="816">
        <v>3124.1425251363848</v>
      </c>
      <c r="F91" s="817">
        <v>4.5307623318385648</v>
      </c>
      <c r="G91" s="815" t="s">
        <v>937</v>
      </c>
      <c r="H91" s="818" t="s">
        <v>514</v>
      </c>
    </row>
    <row r="92" spans="3:8">
      <c r="C92" s="814" t="s">
        <v>2521</v>
      </c>
      <c r="D92" s="815">
        <v>2017</v>
      </c>
      <c r="E92" s="816">
        <v>7570.0030987270757</v>
      </c>
      <c r="F92" s="817">
        <v>2.9944693572496264</v>
      </c>
      <c r="G92" s="815" t="s">
        <v>938</v>
      </c>
      <c r="H92" s="818" t="s">
        <v>514</v>
      </c>
    </row>
    <row r="93" spans="3:8">
      <c r="C93" s="814" t="s">
        <v>2522</v>
      </c>
      <c r="D93" s="815">
        <v>2017</v>
      </c>
      <c r="E93" s="816">
        <v>29819.073333822605</v>
      </c>
      <c r="F93" s="817">
        <v>12.108071748878926</v>
      </c>
      <c r="G93" s="815" t="s">
        <v>937</v>
      </c>
      <c r="H93" s="818" t="s">
        <v>514</v>
      </c>
    </row>
    <row r="94" spans="3:8">
      <c r="C94" s="814" t="s">
        <v>2523</v>
      </c>
      <c r="D94" s="815">
        <v>2018</v>
      </c>
      <c r="E94" s="816">
        <v>7774.8649036540519</v>
      </c>
      <c r="F94" s="817">
        <v>1.8227204783258595</v>
      </c>
      <c r="G94" s="815" t="s">
        <v>938</v>
      </c>
      <c r="H94" s="818" t="s">
        <v>514</v>
      </c>
    </row>
    <row r="95" spans="3:8">
      <c r="C95" s="814" t="s">
        <v>2524</v>
      </c>
      <c r="D95" s="815">
        <v>2018</v>
      </c>
      <c r="E95" s="816">
        <v>3161.8802260439857</v>
      </c>
      <c r="F95" s="817">
        <v>4.5828400597907324</v>
      </c>
      <c r="G95" s="815" t="s">
        <v>938</v>
      </c>
      <c r="H95" s="818" t="s">
        <v>514</v>
      </c>
    </row>
    <row r="96" spans="3:8">
      <c r="C96" s="814" t="s">
        <v>2525</v>
      </c>
      <c r="D96" s="815">
        <v>2018</v>
      </c>
      <c r="E96" s="816">
        <v>43298.620691342323</v>
      </c>
      <c r="F96" s="817">
        <v>15.805590433482811</v>
      </c>
      <c r="G96" s="815" t="s">
        <v>938</v>
      </c>
      <c r="H96" s="818" t="s">
        <v>514</v>
      </c>
    </row>
    <row r="97" spans="3:8">
      <c r="C97" s="814" t="s">
        <v>2526</v>
      </c>
      <c r="D97" s="815">
        <v>2018</v>
      </c>
      <c r="E97" s="816">
        <v>9304.1403071001623</v>
      </c>
      <c r="F97" s="817">
        <v>2.9423916292974588</v>
      </c>
      <c r="G97" s="815" t="s">
        <v>938</v>
      </c>
      <c r="H97" s="818" t="s">
        <v>514</v>
      </c>
    </row>
    <row r="98" spans="3:8">
      <c r="C98" s="814" t="s">
        <v>2527</v>
      </c>
      <c r="D98" s="815">
        <v>2018</v>
      </c>
      <c r="E98" s="816">
        <v>38895.888918788885</v>
      </c>
      <c r="F98" s="817">
        <v>8.332436472346787</v>
      </c>
      <c r="G98" s="815" t="s">
        <v>938</v>
      </c>
      <c r="H98" s="818" t="s">
        <v>514</v>
      </c>
    </row>
    <row r="99" spans="3:8">
      <c r="C99" s="814" t="s">
        <v>2528</v>
      </c>
      <c r="D99" s="815">
        <v>2018</v>
      </c>
      <c r="E99" s="816">
        <v>16055.59470280761</v>
      </c>
      <c r="F99" s="817">
        <v>3.8277130044843051</v>
      </c>
      <c r="G99" s="815" t="s">
        <v>938</v>
      </c>
      <c r="H99" s="818" t="s">
        <v>514</v>
      </c>
    </row>
    <row r="100" spans="3:8">
      <c r="C100" s="814" t="s">
        <v>2529</v>
      </c>
      <c r="D100" s="815">
        <v>2018</v>
      </c>
      <c r="E100" s="816">
        <v>18097.923135259436</v>
      </c>
      <c r="F100" s="817">
        <v>6.5617937219730944</v>
      </c>
      <c r="G100" s="815" t="s">
        <v>938</v>
      </c>
      <c r="H100" s="818" t="s">
        <v>514</v>
      </c>
    </row>
    <row r="101" spans="3:8">
      <c r="C101" s="814" t="s">
        <v>2530</v>
      </c>
      <c r="D101" s="815">
        <v>2018</v>
      </c>
      <c r="E101" s="816">
        <v>134606.78507065913</v>
      </c>
      <c r="F101" s="817">
        <v>0</v>
      </c>
      <c r="G101" s="815" t="s">
        <v>938</v>
      </c>
      <c r="H101" s="818" t="s">
        <v>514</v>
      </c>
    </row>
    <row r="102" spans="3:8">
      <c r="C102" s="814" t="s">
        <v>2531</v>
      </c>
      <c r="D102" s="815">
        <v>2018</v>
      </c>
      <c r="E102" s="816">
        <v>91382.741264443743</v>
      </c>
      <c r="F102" s="817">
        <v>15.10254110612855</v>
      </c>
      <c r="G102" s="815" t="s">
        <v>938</v>
      </c>
      <c r="H102" s="818" t="s">
        <v>514</v>
      </c>
    </row>
    <row r="103" spans="3:8">
      <c r="C103" s="814" t="s">
        <v>2532</v>
      </c>
      <c r="D103" s="815">
        <v>2018</v>
      </c>
      <c r="E103" s="816">
        <v>130.28491980005057</v>
      </c>
      <c r="F103" s="817">
        <v>0.23434977578475336</v>
      </c>
      <c r="G103" s="815" t="s">
        <v>938</v>
      </c>
      <c r="H103" s="818" t="s">
        <v>514</v>
      </c>
    </row>
    <row r="104" spans="3:8">
      <c r="C104" s="814" t="s">
        <v>2533</v>
      </c>
      <c r="D104" s="815">
        <v>2018</v>
      </c>
      <c r="E104" s="816">
        <v>28838.791626913262</v>
      </c>
      <c r="F104" s="817">
        <v>0</v>
      </c>
      <c r="G104" s="815" t="s">
        <v>938</v>
      </c>
      <c r="H104" s="818" t="s">
        <v>514</v>
      </c>
    </row>
    <row r="105" spans="3:8">
      <c r="C105" s="814" t="s">
        <v>2534</v>
      </c>
      <c r="D105" s="815">
        <v>2018</v>
      </c>
      <c r="E105" s="816">
        <v>24083.841312555553</v>
      </c>
      <c r="F105" s="817">
        <v>0</v>
      </c>
      <c r="G105" s="815" t="s">
        <v>937</v>
      </c>
      <c r="H105" s="818" t="s">
        <v>514</v>
      </c>
    </row>
    <row r="106" spans="3:8">
      <c r="C106" s="814" t="s">
        <v>2535</v>
      </c>
      <c r="D106" s="815">
        <v>2019</v>
      </c>
      <c r="E106" s="816">
        <v>88158.863386908692</v>
      </c>
      <c r="F106" s="817">
        <v>5.9889387144992527</v>
      </c>
      <c r="G106" s="815" t="s">
        <v>938</v>
      </c>
      <c r="H106" s="818" t="s">
        <v>514</v>
      </c>
    </row>
    <row r="107" spans="3:8">
      <c r="C107" s="814" t="s">
        <v>2536</v>
      </c>
      <c r="D107" s="815">
        <v>2019</v>
      </c>
      <c r="E107" s="816">
        <v>164842.77014784192</v>
      </c>
      <c r="F107" s="817">
        <v>27.991778774289987</v>
      </c>
      <c r="G107" s="815" t="s">
        <v>938</v>
      </c>
      <c r="H107" s="818" t="s">
        <v>514</v>
      </c>
    </row>
    <row r="108" spans="3:8">
      <c r="C108" s="814" t="s">
        <v>2537</v>
      </c>
      <c r="D108" s="815">
        <v>2019</v>
      </c>
      <c r="E108" s="816">
        <v>376458.72502059024</v>
      </c>
      <c r="F108" s="817">
        <v>1.3019431988041854</v>
      </c>
      <c r="G108" s="815" t="s">
        <v>938</v>
      </c>
      <c r="H108" s="818" t="s">
        <v>514</v>
      </c>
    </row>
    <row r="109" spans="3:8">
      <c r="C109" s="814" t="s">
        <v>2538</v>
      </c>
      <c r="D109" s="815">
        <v>2019</v>
      </c>
      <c r="E109" s="816">
        <v>11117.346984041556</v>
      </c>
      <c r="F109" s="817">
        <v>0</v>
      </c>
      <c r="G109" s="815" t="s">
        <v>937</v>
      </c>
      <c r="H109" s="818" t="s">
        <v>514</v>
      </c>
    </row>
    <row r="110" spans="3:8">
      <c r="C110" s="814" t="s">
        <v>2539</v>
      </c>
      <c r="D110" s="815">
        <v>2019</v>
      </c>
      <c r="E110" s="816">
        <v>697943.50350237708</v>
      </c>
      <c r="F110" s="817">
        <v>230.43092675635279</v>
      </c>
      <c r="G110" s="815" t="s">
        <v>938</v>
      </c>
      <c r="H110" s="818" t="s">
        <v>514</v>
      </c>
    </row>
    <row r="111" spans="3:8">
      <c r="C111" s="814" t="s">
        <v>2540</v>
      </c>
      <c r="D111" s="815">
        <v>2019</v>
      </c>
      <c r="E111" s="816">
        <v>36398.911042069296</v>
      </c>
      <c r="F111" s="817">
        <v>13.995889387144993</v>
      </c>
      <c r="G111" s="815" t="s">
        <v>937</v>
      </c>
      <c r="H111" s="818" t="s">
        <v>514</v>
      </c>
    </row>
    <row r="112" spans="3:8">
      <c r="C112" s="814" t="s">
        <v>2541</v>
      </c>
      <c r="D112" s="815">
        <v>2019</v>
      </c>
      <c r="E112" s="816">
        <v>5393.7956797220932</v>
      </c>
      <c r="F112" s="817">
        <v>13.006412556053812</v>
      </c>
      <c r="G112" s="815" t="s">
        <v>938</v>
      </c>
      <c r="H112" s="818" t="s">
        <v>514</v>
      </c>
    </row>
    <row r="113" spans="3:8">
      <c r="C113" s="814" t="s">
        <v>2542</v>
      </c>
      <c r="D113" s="815">
        <v>2019</v>
      </c>
      <c r="E113" s="816">
        <v>175047.22417659484</v>
      </c>
      <c r="F113" s="817">
        <v>49.252511210762329</v>
      </c>
      <c r="G113" s="815" t="s">
        <v>938</v>
      </c>
      <c r="H113" s="818" t="s">
        <v>514</v>
      </c>
    </row>
    <row r="114" spans="3:8">
      <c r="C114" s="814" t="s">
        <v>2543</v>
      </c>
      <c r="D114" s="815">
        <v>2019</v>
      </c>
      <c r="E114" s="816">
        <v>52338.59709208928</v>
      </c>
      <c r="F114" s="817">
        <v>4.036023916292975</v>
      </c>
      <c r="G114" s="815" t="s">
        <v>937</v>
      </c>
      <c r="H114" s="818" t="s">
        <v>514</v>
      </c>
    </row>
    <row r="115" spans="3:8">
      <c r="C115" s="814" t="s">
        <v>2544</v>
      </c>
      <c r="D115" s="815">
        <v>2019</v>
      </c>
      <c r="E115" s="816">
        <v>2796.1839339155681</v>
      </c>
      <c r="F115" s="817">
        <v>0.6509715994020927</v>
      </c>
      <c r="G115" s="815" t="s">
        <v>938</v>
      </c>
      <c r="H115" s="818" t="s">
        <v>514</v>
      </c>
    </row>
    <row r="116" spans="3:8">
      <c r="C116" s="814">
        <v>204006</v>
      </c>
      <c r="D116" s="815">
        <v>2019</v>
      </c>
      <c r="E116" s="816">
        <v>30814.62982443265</v>
      </c>
      <c r="F116" s="817">
        <v>0</v>
      </c>
      <c r="G116" s="815" t="s">
        <v>938</v>
      </c>
      <c r="H116" s="818" t="s">
        <v>514</v>
      </c>
    </row>
    <row r="117" spans="3:8">
      <c r="C117" s="814" t="s">
        <v>2545</v>
      </c>
      <c r="D117" s="815">
        <v>2019</v>
      </c>
      <c r="E117" s="816">
        <v>88417.636193132246</v>
      </c>
      <c r="F117" s="817">
        <v>25.010328849028404</v>
      </c>
      <c r="G117" s="815" t="s">
        <v>938</v>
      </c>
      <c r="H117" s="818" t="s">
        <v>514</v>
      </c>
    </row>
    <row r="118" spans="3:8">
      <c r="C118" s="814" t="s">
        <v>2546</v>
      </c>
      <c r="D118" s="815">
        <v>2019</v>
      </c>
      <c r="E118" s="816">
        <v>17598.347856577864</v>
      </c>
      <c r="F118" s="817">
        <v>1.2108071748878926</v>
      </c>
      <c r="G118" s="815" t="s">
        <v>938</v>
      </c>
      <c r="H118" s="818" t="s">
        <v>514</v>
      </c>
    </row>
    <row r="119" spans="3:8">
      <c r="C119" s="814" t="s">
        <v>2547</v>
      </c>
      <c r="D119" s="815">
        <v>2019</v>
      </c>
      <c r="E119" s="816">
        <v>77275.130741818954</v>
      </c>
      <c r="F119" s="817">
        <v>21.104499252615845</v>
      </c>
      <c r="G119" s="815" t="s">
        <v>938</v>
      </c>
      <c r="H119" s="818" t="s">
        <v>514</v>
      </c>
    </row>
    <row r="120" spans="3:8">
      <c r="C120" s="814" t="s">
        <v>2548</v>
      </c>
      <c r="D120" s="815">
        <v>2019</v>
      </c>
      <c r="E120" s="816">
        <v>52150.807104239553</v>
      </c>
      <c r="F120" s="817">
        <v>21.482062780269061</v>
      </c>
      <c r="G120" s="815" t="s">
        <v>937</v>
      </c>
      <c r="H120" s="818" t="s">
        <v>514</v>
      </c>
    </row>
    <row r="121" spans="3:8">
      <c r="C121" s="814" t="s">
        <v>2549</v>
      </c>
      <c r="D121" s="815">
        <v>2020</v>
      </c>
      <c r="E121" s="816">
        <v>202110.54682747429</v>
      </c>
      <c r="F121" s="817">
        <v>77.739028400597917</v>
      </c>
      <c r="G121" s="815" t="s">
        <v>938</v>
      </c>
      <c r="H121" s="818" t="s">
        <v>514</v>
      </c>
    </row>
    <row r="122" spans="3:8">
      <c r="C122" s="814" t="s">
        <v>2550</v>
      </c>
      <c r="D122" s="815">
        <v>2016</v>
      </c>
      <c r="E122" s="816">
        <v>11381.092704676457</v>
      </c>
      <c r="F122" s="817">
        <v>0</v>
      </c>
      <c r="G122" s="815" t="s">
        <v>938</v>
      </c>
      <c r="H122" s="818" t="s">
        <v>514</v>
      </c>
    </row>
    <row r="123" spans="3:8">
      <c r="C123" s="814" t="s">
        <v>2551</v>
      </c>
      <c r="D123" s="815">
        <v>2016</v>
      </c>
      <c r="E123" s="816">
        <v>13237.755678512296</v>
      </c>
      <c r="F123" s="817">
        <v>0.89035971223021593</v>
      </c>
      <c r="G123" s="815" t="s">
        <v>938</v>
      </c>
      <c r="H123" s="818" t="s">
        <v>514</v>
      </c>
    </row>
    <row r="124" spans="3:8">
      <c r="C124" s="814" t="s">
        <v>2552</v>
      </c>
      <c r="D124" s="815">
        <v>2018</v>
      </c>
      <c r="E124" s="816">
        <v>59418.906640510468</v>
      </c>
      <c r="F124" s="817">
        <v>7.9476415094339634</v>
      </c>
      <c r="G124" s="815" t="s">
        <v>938</v>
      </c>
      <c r="H124" s="818" t="s">
        <v>514</v>
      </c>
    </row>
    <row r="125" spans="3:8">
      <c r="C125" s="814" t="s">
        <v>2553</v>
      </c>
      <c r="D125" s="815">
        <v>2018</v>
      </c>
      <c r="E125" s="816">
        <v>1470.089044229062</v>
      </c>
      <c r="F125" s="817">
        <v>0.43350771869639798</v>
      </c>
      <c r="G125" s="815" t="s">
        <v>938</v>
      </c>
      <c r="H125" s="818" t="s">
        <v>514</v>
      </c>
    </row>
    <row r="126" spans="3:8">
      <c r="C126" s="814" t="s">
        <v>2554</v>
      </c>
      <c r="D126" s="815">
        <v>2019</v>
      </c>
      <c r="E126" s="816">
        <v>4636.3664730239834</v>
      </c>
      <c r="F126" s="817">
        <v>0</v>
      </c>
      <c r="G126" s="815" t="s">
        <v>938</v>
      </c>
      <c r="H126" s="818" t="s">
        <v>514</v>
      </c>
    </row>
    <row r="127" spans="3:8">
      <c r="C127" s="814" t="s">
        <v>2555</v>
      </c>
      <c r="D127" s="815">
        <v>2019</v>
      </c>
      <c r="E127" s="816">
        <v>129968.10747414966</v>
      </c>
      <c r="F127" s="817">
        <v>18.785334476843911</v>
      </c>
      <c r="G127" s="815" t="s">
        <v>938</v>
      </c>
      <c r="H127" s="818" t="s">
        <v>514</v>
      </c>
    </row>
    <row r="128" spans="3:8">
      <c r="C128" s="827">
        <v>204849</v>
      </c>
      <c r="D128" s="828">
        <v>2019</v>
      </c>
      <c r="E128" s="825">
        <v>6703.1804429262411</v>
      </c>
      <c r="F128" s="829">
        <v>0</v>
      </c>
      <c r="G128" s="828" t="s">
        <v>938</v>
      </c>
      <c r="H128" s="830" t="s">
        <v>514</v>
      </c>
    </row>
  </sheetData>
  <mergeCells count="43">
    <mergeCell ref="J69:O69"/>
    <mergeCell ref="C53:H53"/>
    <mergeCell ref="C54:H54"/>
    <mergeCell ref="C55:H55"/>
    <mergeCell ref="C56:H56"/>
    <mergeCell ref="C59:H59"/>
    <mergeCell ref="J59:O59"/>
    <mergeCell ref="C52:H52"/>
    <mergeCell ref="C41:H41"/>
    <mergeCell ref="C42:H42"/>
    <mergeCell ref="C43:H43"/>
    <mergeCell ref="C44:H44"/>
    <mergeCell ref="C45:H45"/>
    <mergeCell ref="C46:H46"/>
    <mergeCell ref="C47:H47"/>
    <mergeCell ref="C48:H48"/>
    <mergeCell ref="C49:H49"/>
    <mergeCell ref="C50:H50"/>
    <mergeCell ref="C51:H51"/>
    <mergeCell ref="C40:H40"/>
    <mergeCell ref="C29:H29"/>
    <mergeCell ref="C30:H30"/>
    <mergeCell ref="C31:H31"/>
    <mergeCell ref="C32:H32"/>
    <mergeCell ref="C33:H33"/>
    <mergeCell ref="C34:H34"/>
    <mergeCell ref="C35:H35"/>
    <mergeCell ref="C36:H36"/>
    <mergeCell ref="C37:H37"/>
    <mergeCell ref="C38:H38"/>
    <mergeCell ref="C39:H39"/>
    <mergeCell ref="C28:H28"/>
    <mergeCell ref="B16:X16"/>
    <mergeCell ref="B18:X18"/>
    <mergeCell ref="C20:H20"/>
    <mergeCell ref="J20:K20"/>
    <mergeCell ref="C21:H21"/>
    <mergeCell ref="C22:H22"/>
    <mergeCell ref="C23:H23"/>
    <mergeCell ref="C24:H24"/>
    <mergeCell ref="C25:H25"/>
    <mergeCell ref="C26:H26"/>
    <mergeCell ref="C27:H27"/>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BF582"/>
  <sheetViews>
    <sheetView showZeros="0" zoomScale="85" zoomScaleNormal="85" zoomScaleSheetLayoutView="80" zoomScalePageLayoutView="85" workbookViewId="0">
      <selection activeCell="C10" sqref="C10:AM10"/>
    </sheetView>
  </sheetViews>
  <sheetFormatPr defaultColWidth="9" defaultRowHeight="14.25" outlineLevelRow="1" outlineLevelCol="1"/>
  <cols>
    <col min="1" max="1" width="4.5703125" style="388" customWidth="1"/>
    <col min="2" max="2" width="43.5703125" style="195" customWidth="1"/>
    <col min="3" max="3" width="14" style="195" customWidth="1"/>
    <col min="4" max="4" width="18" style="194" customWidth="1"/>
    <col min="5" max="8" width="10.42578125" style="194" customWidth="1" outlineLevel="1"/>
    <col min="9" max="21" width="9" style="194" customWidth="1" outlineLevel="1"/>
    <col min="22" max="22" width="12.42578125" style="194" customWidth="1" outlineLevel="1"/>
    <col min="23" max="23" width="17.5703125" style="194" customWidth="1"/>
    <col min="24" max="40" width="9.42578125" style="194" customWidth="1" outlineLevel="1"/>
    <col min="41" max="41" width="14" style="196" customWidth="1"/>
    <col min="42" max="42" width="14.5703125" style="196" customWidth="1"/>
    <col min="43" max="43" width="17" style="196" customWidth="1"/>
    <col min="44" max="44" width="17.5703125" style="196" customWidth="1"/>
    <col min="45" max="51" width="14.5703125" style="196" customWidth="1"/>
    <col min="52" max="54" width="15" style="196" customWidth="1"/>
    <col min="55" max="55" width="14.42578125" style="196" customWidth="1"/>
    <col min="56" max="56" width="14.5703125" style="194" customWidth="1"/>
    <col min="57" max="57" width="15" style="194" customWidth="1"/>
    <col min="58" max="58" width="14" style="194" customWidth="1"/>
    <col min="59" max="59" width="9.5703125" style="194" customWidth="1"/>
    <col min="60" max="60" width="11" style="194" customWidth="1"/>
    <col min="61" max="61" width="12" style="194" customWidth="1"/>
    <col min="62" max="62" width="6.42578125" style="194" bestFit="1" customWidth="1"/>
    <col min="63" max="67" width="9" style="194"/>
    <col min="68" max="68" width="6.42578125" style="194" bestFit="1" customWidth="1"/>
    <col min="69" max="16384" width="9" style="194"/>
  </cols>
  <sheetData>
    <row r="1" spans="1:55" ht="164.25" customHeight="1"/>
    <row r="2" spans="1:55" ht="23.25" customHeight="1" thickBot="1"/>
    <row r="3" spans="1:55" ht="25.5" customHeight="1" thickBot="1">
      <c r="B3" s="1243" t="s">
        <v>55</v>
      </c>
      <c r="C3" s="197" t="s">
        <v>164</v>
      </c>
      <c r="D3" s="386"/>
      <c r="E3" s="198"/>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row>
    <row r="4" spans="1:55" ht="24" customHeight="1" thickBot="1">
      <c r="B4" s="1243"/>
      <c r="C4" s="200" t="s">
        <v>165</v>
      </c>
      <c r="D4" s="201"/>
      <c r="E4" s="202"/>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row>
    <row r="5" spans="1:55" ht="29.25" customHeight="1" thickBot="1">
      <c r="B5" s="211"/>
      <c r="C5" s="1244" t="s">
        <v>166</v>
      </c>
      <c r="D5" s="1245"/>
      <c r="E5" s="202"/>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row>
    <row r="6" spans="1:55" ht="20.25" customHeight="1">
      <c r="B6" s="203"/>
      <c r="C6" s="204"/>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c r="AK6" s="205"/>
      <c r="AL6" s="205"/>
      <c r="AM6" s="205"/>
      <c r="AN6" s="205"/>
      <c r="AO6" s="206"/>
      <c r="AP6" s="206"/>
      <c r="AQ6" s="206"/>
      <c r="AR6" s="206"/>
      <c r="AS6" s="206"/>
      <c r="AT6" s="206"/>
      <c r="AU6" s="206"/>
      <c r="AV6" s="207"/>
      <c r="AW6" s="207"/>
      <c r="AX6" s="207"/>
      <c r="AY6" s="207"/>
      <c r="AZ6" s="207"/>
      <c r="BA6" s="207"/>
      <c r="BB6" s="207"/>
      <c r="BC6" s="207"/>
    </row>
    <row r="7" spans="1:55" ht="70.5" customHeight="1">
      <c r="B7" s="1243" t="s">
        <v>22</v>
      </c>
      <c r="C7" s="1242" t="s">
        <v>2556</v>
      </c>
      <c r="D7" s="1242"/>
      <c r="E7" s="1242"/>
      <c r="F7" s="1242"/>
      <c r="G7" s="1242"/>
      <c r="H7" s="1242"/>
      <c r="I7" s="1242"/>
      <c r="J7" s="1242"/>
      <c r="K7" s="1242"/>
      <c r="L7" s="1242"/>
      <c r="M7" s="1242"/>
      <c r="N7" s="1242"/>
      <c r="O7" s="1242"/>
      <c r="P7" s="1242"/>
      <c r="Q7" s="1242"/>
      <c r="R7" s="1242"/>
      <c r="S7" s="1242"/>
      <c r="T7" s="1242"/>
      <c r="U7" s="1242"/>
      <c r="V7" s="1242"/>
      <c r="W7" s="1242"/>
      <c r="X7" s="1242"/>
      <c r="Y7" s="1242"/>
      <c r="Z7" s="1242"/>
      <c r="AA7" s="1242"/>
      <c r="AB7" s="1242"/>
      <c r="AC7" s="1242"/>
      <c r="AD7" s="1242"/>
      <c r="AE7" s="1242"/>
      <c r="AF7" s="1242"/>
      <c r="AG7" s="1242"/>
      <c r="AH7" s="1242"/>
      <c r="AI7" s="1242"/>
      <c r="AJ7" s="1242"/>
      <c r="AK7" s="1242"/>
      <c r="AL7" s="1242"/>
      <c r="AM7" s="1242"/>
      <c r="AN7" s="643"/>
      <c r="AO7" s="335"/>
      <c r="AP7" s="335"/>
      <c r="AQ7" s="335"/>
      <c r="AR7" s="335"/>
      <c r="AS7" s="335"/>
      <c r="AT7" s="335"/>
      <c r="AU7" s="335"/>
      <c r="AV7" s="335"/>
      <c r="AW7" s="335"/>
      <c r="AX7" s="335"/>
      <c r="AY7" s="335"/>
      <c r="AZ7" s="335"/>
      <c r="BA7" s="335"/>
      <c r="BB7" s="335"/>
      <c r="BC7" s="335"/>
    </row>
    <row r="8" spans="1:55" s="209" customFormat="1" ht="58.5" customHeight="1">
      <c r="A8" s="388"/>
      <c r="B8" s="1243"/>
      <c r="C8" s="1242" t="s">
        <v>2557</v>
      </c>
      <c r="D8" s="1242"/>
      <c r="E8" s="1242"/>
      <c r="F8" s="1242"/>
      <c r="G8" s="1242"/>
      <c r="H8" s="1242"/>
      <c r="I8" s="1242"/>
      <c r="J8" s="1242"/>
      <c r="K8" s="1242"/>
      <c r="L8" s="1242"/>
      <c r="M8" s="1242"/>
      <c r="N8" s="1242"/>
      <c r="O8" s="1242"/>
      <c r="P8" s="1242"/>
      <c r="Q8" s="1242"/>
      <c r="R8" s="1242"/>
      <c r="S8" s="1242"/>
      <c r="T8" s="1242"/>
      <c r="U8" s="1242"/>
      <c r="V8" s="1242"/>
      <c r="W8" s="1242"/>
      <c r="X8" s="1242"/>
      <c r="Y8" s="1242"/>
      <c r="Z8" s="1242"/>
      <c r="AA8" s="1242"/>
      <c r="AB8" s="1242"/>
      <c r="AC8" s="1242"/>
      <c r="AD8" s="1242"/>
      <c r="AE8" s="1242"/>
      <c r="AF8" s="1242"/>
      <c r="AG8" s="1242"/>
      <c r="AH8" s="1242"/>
      <c r="AI8" s="1242"/>
      <c r="AJ8" s="1242"/>
      <c r="AK8" s="1242"/>
      <c r="AL8" s="1242"/>
      <c r="AM8" s="1242"/>
      <c r="AN8" s="643"/>
      <c r="AO8" s="335"/>
      <c r="AP8" s="335"/>
      <c r="AQ8" s="335"/>
      <c r="AR8" s="335"/>
      <c r="AS8" s="335"/>
      <c r="AT8" s="335"/>
      <c r="AU8" s="335"/>
      <c r="AV8" s="335"/>
      <c r="AW8" s="335"/>
      <c r="AX8" s="335"/>
      <c r="AY8" s="335"/>
      <c r="AZ8" s="335"/>
      <c r="BA8" s="335"/>
      <c r="BB8" s="335"/>
      <c r="BC8" s="335"/>
    </row>
    <row r="9" spans="1:55" s="209" customFormat="1" ht="57.75" customHeight="1">
      <c r="A9" s="388"/>
      <c r="B9" s="211"/>
      <c r="C9" s="1242" t="s">
        <v>282</v>
      </c>
      <c r="D9" s="1242"/>
      <c r="E9" s="1242"/>
      <c r="F9" s="1242"/>
      <c r="G9" s="1242"/>
      <c r="H9" s="1242"/>
      <c r="I9" s="1242"/>
      <c r="J9" s="1242"/>
      <c r="K9" s="1242"/>
      <c r="L9" s="1242"/>
      <c r="M9" s="1242"/>
      <c r="N9" s="1242"/>
      <c r="O9" s="1242"/>
      <c r="P9" s="1242"/>
      <c r="Q9" s="1242"/>
      <c r="R9" s="1242"/>
      <c r="S9" s="1242"/>
      <c r="T9" s="1242"/>
      <c r="U9" s="1242"/>
      <c r="V9" s="1242"/>
      <c r="W9" s="1242"/>
      <c r="X9" s="1242"/>
      <c r="Y9" s="1242"/>
      <c r="Z9" s="1242"/>
      <c r="AA9" s="1242"/>
      <c r="AB9" s="1242"/>
      <c r="AC9" s="1242"/>
      <c r="AD9" s="1242"/>
      <c r="AE9" s="1242"/>
      <c r="AF9" s="1242"/>
      <c r="AG9" s="1242"/>
      <c r="AH9" s="1242"/>
      <c r="AI9" s="1242"/>
      <c r="AJ9" s="1242"/>
      <c r="AK9" s="1242"/>
      <c r="AL9" s="1242"/>
      <c r="AM9" s="1242"/>
      <c r="AN9" s="643"/>
      <c r="AO9" s="335"/>
      <c r="AP9" s="335"/>
      <c r="AQ9" s="335"/>
      <c r="AR9" s="335"/>
      <c r="AS9" s="335"/>
      <c r="AT9" s="335"/>
      <c r="AU9" s="335"/>
      <c r="AV9" s="335"/>
      <c r="AW9" s="335"/>
      <c r="AX9" s="335"/>
      <c r="AY9" s="335"/>
      <c r="AZ9" s="335"/>
      <c r="BA9" s="335"/>
      <c r="BB9" s="335"/>
      <c r="BC9" s="335"/>
    </row>
    <row r="10" spans="1:55" ht="41.25" customHeight="1">
      <c r="B10" s="213"/>
      <c r="C10" s="1242" t="s">
        <v>283</v>
      </c>
      <c r="D10" s="1242"/>
      <c r="E10" s="1242"/>
      <c r="F10" s="1242"/>
      <c r="G10" s="1242"/>
      <c r="H10" s="1242"/>
      <c r="I10" s="1242"/>
      <c r="J10" s="1242"/>
      <c r="K10" s="1242"/>
      <c r="L10" s="1242"/>
      <c r="M10" s="1242"/>
      <c r="N10" s="1242"/>
      <c r="O10" s="1242"/>
      <c r="P10" s="1242"/>
      <c r="Q10" s="1242"/>
      <c r="R10" s="1242"/>
      <c r="S10" s="1242"/>
      <c r="T10" s="1242"/>
      <c r="U10" s="1242"/>
      <c r="V10" s="1242"/>
      <c r="W10" s="1242"/>
      <c r="X10" s="1242"/>
      <c r="Y10" s="1242"/>
      <c r="Z10" s="1242"/>
      <c r="AA10" s="1242"/>
      <c r="AB10" s="1242"/>
      <c r="AC10" s="1242"/>
      <c r="AD10" s="1242"/>
      <c r="AE10" s="1242"/>
      <c r="AF10" s="1242"/>
      <c r="AG10" s="1242"/>
      <c r="AH10" s="1242"/>
      <c r="AI10" s="1242"/>
      <c r="AJ10" s="1242"/>
      <c r="AK10" s="1242"/>
      <c r="AL10" s="1242"/>
      <c r="AM10" s="1242"/>
      <c r="AN10" s="643"/>
      <c r="AO10" s="335"/>
      <c r="AP10" s="335"/>
      <c r="AQ10" s="335"/>
      <c r="AR10" s="335"/>
      <c r="AS10" s="335"/>
      <c r="AT10" s="335"/>
      <c r="AU10" s="335"/>
      <c r="AV10" s="335"/>
      <c r="AW10" s="335"/>
      <c r="AX10" s="335"/>
      <c r="AY10" s="335"/>
      <c r="AZ10" s="335"/>
      <c r="BA10" s="335"/>
      <c r="BB10" s="335"/>
      <c r="BC10" s="335"/>
    </row>
    <row r="11" spans="1:55" ht="53.25" customHeight="1">
      <c r="C11" s="1242" t="s">
        <v>2558</v>
      </c>
      <c r="D11" s="1242"/>
      <c r="E11" s="1242"/>
      <c r="F11" s="1242"/>
      <c r="G11" s="1242"/>
      <c r="H11" s="1242"/>
      <c r="I11" s="1242"/>
      <c r="J11" s="1242"/>
      <c r="K11" s="1242"/>
      <c r="L11" s="1242"/>
      <c r="M11" s="1242"/>
      <c r="N11" s="1242"/>
      <c r="O11" s="1242"/>
      <c r="P11" s="1242"/>
      <c r="Q11" s="1242"/>
      <c r="R11" s="1242"/>
      <c r="S11" s="1242"/>
      <c r="T11" s="1242"/>
      <c r="U11" s="1242"/>
      <c r="V11" s="1242"/>
      <c r="W11" s="1242"/>
      <c r="X11" s="1242"/>
      <c r="Y11" s="1242"/>
      <c r="Z11" s="1242"/>
      <c r="AA11" s="1242"/>
      <c r="AB11" s="1242"/>
      <c r="AC11" s="1242"/>
      <c r="AD11" s="1242"/>
      <c r="AE11" s="1242"/>
      <c r="AF11" s="1242"/>
      <c r="AG11" s="1242"/>
      <c r="AH11" s="1242"/>
      <c r="AI11" s="1242"/>
      <c r="AJ11" s="1242"/>
      <c r="AK11" s="1242"/>
      <c r="AL11" s="1242"/>
      <c r="AM11" s="1242"/>
      <c r="AN11" s="643"/>
      <c r="AO11" s="335"/>
      <c r="AP11" s="335"/>
      <c r="AQ11" s="335"/>
      <c r="AR11" s="335"/>
      <c r="AS11" s="335"/>
      <c r="AT11" s="335"/>
      <c r="AU11" s="335"/>
      <c r="AV11" s="335"/>
      <c r="AW11" s="335"/>
      <c r="AX11" s="335"/>
      <c r="AY11" s="335"/>
      <c r="AZ11" s="335"/>
      <c r="BA11" s="335"/>
      <c r="BB11" s="335"/>
      <c r="BC11" s="335"/>
    </row>
    <row r="12" spans="1:55" ht="20.25" customHeight="1">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0"/>
      <c r="AV12" s="214"/>
      <c r="AW12" s="214"/>
      <c r="AX12" s="214"/>
      <c r="AY12" s="214"/>
      <c r="AZ12" s="214"/>
      <c r="BA12" s="214"/>
      <c r="BB12" s="214"/>
      <c r="BC12" s="194"/>
    </row>
    <row r="13" spans="1:55" ht="20.25" customHeight="1">
      <c r="B13" s="1243" t="s">
        <v>285</v>
      </c>
      <c r="C13" s="444" t="s">
        <v>2559</v>
      </c>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0"/>
      <c r="AV13" s="214"/>
      <c r="AW13" s="214"/>
      <c r="AX13" s="214"/>
      <c r="AY13" s="214"/>
      <c r="AZ13" s="214"/>
      <c r="BA13" s="214"/>
      <c r="BB13" s="214"/>
      <c r="BC13" s="194"/>
    </row>
    <row r="14" spans="1:55" ht="20.25" customHeight="1">
      <c r="B14" s="1243"/>
      <c r="C14" s="444" t="s">
        <v>2560</v>
      </c>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0"/>
      <c r="AV14" s="214"/>
      <c r="AW14" s="214"/>
      <c r="AX14" s="214"/>
      <c r="AY14" s="214"/>
      <c r="AZ14" s="214"/>
      <c r="BA14" s="214"/>
      <c r="BB14" s="214"/>
      <c r="BC14" s="194"/>
    </row>
    <row r="15" spans="1:55" ht="20.25" customHeight="1">
      <c r="C15" s="444" t="s">
        <v>2561</v>
      </c>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0"/>
      <c r="AV15" s="214"/>
      <c r="AW15" s="214"/>
      <c r="AX15" s="214"/>
      <c r="AY15" s="214"/>
      <c r="AZ15" s="214"/>
      <c r="BA15" s="214"/>
      <c r="BB15" s="214"/>
      <c r="BC15" s="194"/>
    </row>
    <row r="16" spans="1:55" ht="20.25" customHeight="1">
      <c r="C16" s="444" t="s">
        <v>2562</v>
      </c>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0"/>
      <c r="AV16" s="214"/>
      <c r="AW16" s="214"/>
      <c r="AX16" s="214"/>
      <c r="AY16" s="214"/>
      <c r="AZ16" s="214"/>
      <c r="BA16" s="214"/>
      <c r="BB16" s="214"/>
      <c r="BC16" s="194"/>
    </row>
    <row r="17" spans="1:55" ht="23.25" customHeight="1">
      <c r="B17" s="215"/>
      <c r="C17" s="216"/>
      <c r="D17" s="217"/>
      <c r="E17" s="217"/>
      <c r="F17" s="217"/>
      <c r="G17" s="217"/>
      <c r="H17" s="217"/>
      <c r="I17" s="217"/>
      <c r="J17" s="217"/>
      <c r="K17" s="217"/>
      <c r="L17" s="217"/>
      <c r="M17" s="217"/>
      <c r="N17" s="217"/>
      <c r="O17" s="217"/>
      <c r="P17" s="217"/>
      <c r="Q17" s="217"/>
      <c r="R17" s="217"/>
      <c r="S17" s="217"/>
      <c r="T17" s="217"/>
      <c r="U17" s="217"/>
      <c r="V17" s="217"/>
      <c r="X17" s="217"/>
      <c r="Y17" s="217"/>
      <c r="Z17" s="217"/>
      <c r="AA17" s="217"/>
      <c r="AB17" s="217"/>
      <c r="AC17" s="217"/>
      <c r="AD17" s="217"/>
      <c r="AE17" s="217"/>
      <c r="AF17" s="217"/>
      <c r="AG17" s="217"/>
      <c r="AH17" s="217"/>
      <c r="AI17" s="217"/>
      <c r="AJ17" s="217"/>
      <c r="AK17" s="217"/>
      <c r="AL17" s="217"/>
      <c r="AM17" s="217"/>
      <c r="AN17" s="217"/>
      <c r="AO17" s="208"/>
    </row>
    <row r="18" spans="1:55" ht="15.75">
      <c r="B18" s="218" t="s">
        <v>2563</v>
      </c>
      <c r="C18" s="219"/>
      <c r="E18" s="443"/>
      <c r="W18" s="219"/>
      <c r="AO18" s="208"/>
      <c r="AP18" s="206"/>
      <c r="AQ18" s="206"/>
      <c r="AR18" s="206"/>
      <c r="AS18" s="206"/>
      <c r="AT18" s="206"/>
      <c r="AU18" s="206"/>
      <c r="AV18" s="206"/>
      <c r="AW18" s="206"/>
      <c r="AX18" s="206"/>
      <c r="AY18" s="206"/>
      <c r="AZ18" s="206"/>
      <c r="BA18" s="206"/>
      <c r="BB18" s="206"/>
      <c r="BC18" s="206"/>
    </row>
    <row r="19" spans="1:55" s="220" customFormat="1" ht="36" customHeight="1">
      <c r="A19" s="388"/>
      <c r="B19" s="1228" t="s">
        <v>300</v>
      </c>
      <c r="C19" s="1234" t="s">
        <v>301</v>
      </c>
      <c r="D19" s="221" t="s">
        <v>302</v>
      </c>
      <c r="E19" s="1236" t="s">
        <v>303</v>
      </c>
      <c r="F19" s="1237"/>
      <c r="G19" s="1237"/>
      <c r="H19" s="1237"/>
      <c r="I19" s="1237"/>
      <c r="J19" s="1237"/>
      <c r="K19" s="1237"/>
      <c r="L19" s="1237"/>
      <c r="M19" s="1237"/>
      <c r="N19" s="1237"/>
      <c r="O19" s="1237"/>
      <c r="P19" s="1237"/>
      <c r="Q19" s="1237"/>
      <c r="R19" s="1237"/>
      <c r="S19" s="1237"/>
      <c r="T19" s="1237"/>
      <c r="U19" s="1238"/>
      <c r="V19" s="1234" t="s">
        <v>304</v>
      </c>
      <c r="W19" s="221" t="s">
        <v>305</v>
      </c>
      <c r="X19" s="1230" t="s">
        <v>306</v>
      </c>
      <c r="Y19" s="1231"/>
      <c r="Z19" s="1231"/>
      <c r="AA19" s="1231"/>
      <c r="AB19" s="1231"/>
      <c r="AC19" s="1231"/>
      <c r="AD19" s="1231"/>
      <c r="AE19" s="1231"/>
      <c r="AF19" s="1231"/>
      <c r="AG19" s="1231"/>
      <c r="AH19" s="1231"/>
      <c r="AI19" s="1231"/>
      <c r="AJ19" s="1231"/>
      <c r="AK19" s="1231"/>
      <c r="AL19" s="1231"/>
      <c r="AM19" s="1231"/>
      <c r="AN19" s="1232"/>
      <c r="AO19" s="1230" t="s">
        <v>307</v>
      </c>
      <c r="AP19" s="1231"/>
      <c r="AQ19" s="1231"/>
      <c r="AR19" s="1231"/>
      <c r="AS19" s="1231"/>
      <c r="AT19" s="1231"/>
      <c r="AU19" s="1231"/>
      <c r="AV19" s="1231"/>
      <c r="AW19" s="1231"/>
      <c r="AX19" s="1231"/>
      <c r="AY19" s="1231"/>
      <c r="AZ19" s="1231"/>
      <c r="BA19" s="1231"/>
      <c r="BB19" s="1231"/>
      <c r="BC19" s="1233"/>
    </row>
    <row r="20" spans="1:55" s="220" customFormat="1" ht="59.25" customHeight="1">
      <c r="A20" s="388"/>
      <c r="B20" s="1229"/>
      <c r="C20" s="1239"/>
      <c r="D20" s="222">
        <v>2011</v>
      </c>
      <c r="E20" s="222">
        <v>2012</v>
      </c>
      <c r="F20" s="222">
        <v>2013</v>
      </c>
      <c r="G20" s="222">
        <v>2014</v>
      </c>
      <c r="H20" s="222">
        <v>2015</v>
      </c>
      <c r="I20" s="222">
        <v>2016</v>
      </c>
      <c r="J20" s="222">
        <v>2017</v>
      </c>
      <c r="K20" s="222">
        <v>2018</v>
      </c>
      <c r="L20" s="222">
        <v>2019</v>
      </c>
      <c r="M20" s="222">
        <v>2020</v>
      </c>
      <c r="N20" s="222">
        <v>2021</v>
      </c>
      <c r="O20" s="222">
        <v>2022</v>
      </c>
      <c r="P20" s="222">
        <v>2023</v>
      </c>
      <c r="Q20" s="222">
        <v>2024</v>
      </c>
      <c r="R20" s="222">
        <v>2025</v>
      </c>
      <c r="S20" s="222">
        <v>2026</v>
      </c>
      <c r="T20" s="222">
        <v>2027</v>
      </c>
      <c r="U20" s="222">
        <v>2028</v>
      </c>
      <c r="V20" s="1235"/>
      <c r="W20" s="222">
        <v>2011</v>
      </c>
      <c r="X20" s="222">
        <v>2012</v>
      </c>
      <c r="Y20" s="222">
        <v>2013</v>
      </c>
      <c r="Z20" s="222">
        <v>2014</v>
      </c>
      <c r="AA20" s="222">
        <v>2015</v>
      </c>
      <c r="AB20" s="222">
        <v>2016</v>
      </c>
      <c r="AC20" s="222">
        <v>2017</v>
      </c>
      <c r="AD20" s="222">
        <v>2018</v>
      </c>
      <c r="AE20" s="222">
        <v>2019</v>
      </c>
      <c r="AF20" s="222">
        <v>2020</v>
      </c>
      <c r="AG20" s="222">
        <v>2021</v>
      </c>
      <c r="AH20" s="222">
        <v>2022</v>
      </c>
      <c r="AI20" s="222">
        <v>2023</v>
      </c>
      <c r="AJ20" s="222">
        <v>2024</v>
      </c>
      <c r="AK20" s="222">
        <v>2025</v>
      </c>
      <c r="AL20" s="222">
        <v>2026</v>
      </c>
      <c r="AM20" s="222">
        <v>2027</v>
      </c>
      <c r="AN20" s="222">
        <v>2028</v>
      </c>
      <c r="AO20" s="222" t="str">
        <f>'1.  LRAMVA Summary'!D53</f>
        <v>Residential - VRZ</v>
      </c>
      <c r="AP20" s="223" t="str">
        <f>'1.  LRAMVA Summary'!E53</f>
        <v>GS&lt;50 kW - VRZ</v>
      </c>
      <c r="AQ20" s="223" t="str">
        <f>'1.  LRAMVA Summary'!F53</f>
        <v>GS 50 to 2,999 kW - VRZ</v>
      </c>
      <c r="AR20" s="223" t="str">
        <f>'1.  LRAMVA Summary'!G53</f>
        <v>GS 3,000 to 4,999 kW - VRZ</v>
      </c>
      <c r="AS20" s="223" t="str">
        <f>'1.  LRAMVA Summary'!H53</f>
        <v>Large Use - VRZ</v>
      </c>
      <c r="AT20" s="223" t="str">
        <f>'1.  LRAMVA Summary'!I53</f>
        <v>Unmetered Scattered Load - VRZ</v>
      </c>
      <c r="AU20" s="223" t="str">
        <f>'1.  LRAMVA Summary'!J53</f>
        <v>Sentinel Lighting - VRZ</v>
      </c>
      <c r="AV20" s="223" t="str">
        <f>'1.  LRAMVA Summary'!K53</f>
        <v>Street Lighting - VRZ</v>
      </c>
      <c r="AW20" s="223" t="str">
        <f>'1.  LRAMVA Summary'!L53</f>
        <v>Residential - WRZ</v>
      </c>
      <c r="AX20" s="223" t="str">
        <f>'1.  LRAMVA Summary'!M53</f>
        <v>GS&lt;50 kW - WRZ</v>
      </c>
      <c r="AY20" s="223" t="str">
        <f>'1.  LRAMVA Summary'!N53</f>
        <v>GS&gt;50 kw - WRZ</v>
      </c>
      <c r="AZ20" s="223" t="str">
        <f>'1.  LRAMVA Summary'!O53</f>
        <v>Street Lighting - WRZ</v>
      </c>
      <c r="BA20" s="223" t="str">
        <f>'1.  LRAMVA Summary'!P53</f>
        <v/>
      </c>
      <c r="BB20" s="223" t="str">
        <f>'1.  LRAMVA Summary'!Q53</f>
        <v/>
      </c>
      <c r="BC20" s="224" t="str">
        <f>'1.  LRAMVA Summary'!R53</f>
        <v>Total</v>
      </c>
    </row>
    <row r="21" spans="1:55" s="230" customFormat="1" ht="15.75" customHeight="1">
      <c r="A21" s="389"/>
      <c r="B21" s="225" t="s">
        <v>2564</v>
      </c>
      <c r="C21" s="226"/>
      <c r="D21" s="226"/>
      <c r="E21" s="226"/>
      <c r="F21" s="226"/>
      <c r="G21" s="226"/>
      <c r="H21" s="226"/>
      <c r="I21" s="226"/>
      <c r="J21" s="226"/>
      <c r="K21" s="226"/>
      <c r="L21" s="226"/>
      <c r="M21" s="226"/>
      <c r="N21" s="226"/>
      <c r="O21" s="226"/>
      <c r="P21" s="226"/>
      <c r="Q21" s="226"/>
      <c r="R21" s="226"/>
      <c r="S21" s="226"/>
      <c r="T21" s="226"/>
      <c r="U21" s="226"/>
      <c r="V21" s="227"/>
      <c r="W21" s="226"/>
      <c r="X21" s="226"/>
      <c r="Y21" s="226"/>
      <c r="Z21" s="226"/>
      <c r="AA21" s="226"/>
      <c r="AB21" s="226"/>
      <c r="AC21" s="226"/>
      <c r="AD21" s="226"/>
      <c r="AE21" s="226"/>
      <c r="AF21" s="226"/>
      <c r="AG21" s="226"/>
      <c r="AH21" s="226"/>
      <c r="AI21" s="226"/>
      <c r="AJ21" s="226"/>
      <c r="AK21" s="226"/>
      <c r="AL21" s="226"/>
      <c r="AM21" s="226"/>
      <c r="AN21" s="226"/>
      <c r="AO21" s="228" t="str">
        <f>'1.  LRAMVA Summary'!D54</f>
        <v>kWh</v>
      </c>
      <c r="AP21" s="228" t="str">
        <f>'1.  LRAMVA Summary'!E54</f>
        <v>kWh</v>
      </c>
      <c r="AQ21" s="228" t="str">
        <f>'1.  LRAMVA Summary'!F54</f>
        <v>kWh</v>
      </c>
      <c r="AR21" s="228" t="str">
        <f>'1.  LRAMVA Summary'!G54</f>
        <v>kWh</v>
      </c>
      <c r="AS21" s="228" t="str">
        <f>'1.  LRAMVA Summary'!H54</f>
        <v>kWh</v>
      </c>
      <c r="AT21" s="228" t="str">
        <f>'1.  LRAMVA Summary'!I54</f>
        <v>kWh</v>
      </c>
      <c r="AU21" s="228" t="str">
        <f>'1.  LRAMVA Summary'!J54</f>
        <v>kWh</v>
      </c>
      <c r="AV21" s="228" t="str">
        <f>'1.  LRAMVA Summary'!K54</f>
        <v>kWh</v>
      </c>
      <c r="AW21" s="228" t="str">
        <f>'1.  LRAMVA Summary'!L54</f>
        <v>kWh</v>
      </c>
      <c r="AX21" s="228" t="str">
        <f>'1.  LRAMVA Summary'!M54</f>
        <v>kWh</v>
      </c>
      <c r="AY21" s="228" t="str">
        <f>'1.  LRAMVA Summary'!N54</f>
        <v>kWh</v>
      </c>
      <c r="AZ21" s="228" t="str">
        <f>'1.  LRAMVA Summary'!O54</f>
        <v>kWh</v>
      </c>
      <c r="BA21" s="228">
        <f>'1.  LRAMVA Summary'!P54</f>
        <v>0</v>
      </c>
      <c r="BB21" s="228">
        <f>'1.  LRAMVA Summary'!Q54</f>
        <v>0</v>
      </c>
      <c r="BC21" s="229"/>
    </row>
    <row r="22" spans="1:55" s="220" customFormat="1" ht="15" customHeight="1" outlineLevel="1">
      <c r="A22" s="388">
        <v>1</v>
      </c>
      <c r="B22" s="231" t="s">
        <v>2461</v>
      </c>
      <c r="C22" s="228" t="s">
        <v>313</v>
      </c>
      <c r="D22" s="232">
        <v>226453.14720386377</v>
      </c>
      <c r="E22" s="232">
        <v>226453.14720386377</v>
      </c>
      <c r="F22" s="232">
        <v>226453.14720386377</v>
      </c>
      <c r="G22" s="232">
        <v>226148.7631768253</v>
      </c>
      <c r="H22" s="232">
        <v>153556.71836511002</v>
      </c>
      <c r="I22" s="232">
        <v>0</v>
      </c>
      <c r="J22" s="232">
        <v>0</v>
      </c>
      <c r="K22" s="232">
        <v>0</v>
      </c>
      <c r="L22" s="232">
        <v>0</v>
      </c>
      <c r="M22" s="232">
        <v>0</v>
      </c>
      <c r="N22" s="232">
        <v>0</v>
      </c>
      <c r="O22" s="232">
        <v>0</v>
      </c>
      <c r="P22" s="232">
        <v>0</v>
      </c>
      <c r="Q22" s="232">
        <v>0</v>
      </c>
      <c r="R22" s="232">
        <v>0</v>
      </c>
      <c r="S22" s="232">
        <v>0</v>
      </c>
      <c r="T22" s="232">
        <v>0</v>
      </c>
      <c r="U22" s="232">
        <v>0</v>
      </c>
      <c r="V22" s="228"/>
      <c r="W22" s="232">
        <v>30.836338730172578</v>
      </c>
      <c r="X22" s="232">
        <v>30.836338730172578</v>
      </c>
      <c r="Y22" s="232">
        <v>30.836338730172578</v>
      </c>
      <c r="Z22" s="232">
        <v>30.495961293816716</v>
      </c>
      <c r="AA22" s="232">
        <v>20.189594848855034</v>
      </c>
      <c r="AB22" s="232">
        <v>0</v>
      </c>
      <c r="AC22" s="232">
        <v>0</v>
      </c>
      <c r="AD22" s="232">
        <v>0</v>
      </c>
      <c r="AE22" s="232">
        <v>0</v>
      </c>
      <c r="AF22" s="232">
        <v>0</v>
      </c>
      <c r="AG22" s="232">
        <v>0</v>
      </c>
      <c r="AH22" s="232">
        <v>0</v>
      </c>
      <c r="AI22" s="232">
        <v>0</v>
      </c>
      <c r="AJ22" s="232">
        <v>0</v>
      </c>
      <c r="AK22" s="232">
        <v>0</v>
      </c>
      <c r="AL22" s="232">
        <v>0</v>
      </c>
      <c r="AM22" s="232">
        <v>0</v>
      </c>
      <c r="AN22" s="232">
        <v>0</v>
      </c>
      <c r="AO22" s="317"/>
      <c r="AP22" s="317"/>
      <c r="AQ22" s="317"/>
      <c r="AR22" s="317"/>
      <c r="AS22" s="317"/>
      <c r="AT22" s="317"/>
      <c r="AU22" s="317"/>
      <c r="AV22" s="317"/>
      <c r="AW22" s="317">
        <v>1</v>
      </c>
      <c r="AX22" s="317"/>
      <c r="AY22" s="317"/>
      <c r="AZ22" s="317"/>
      <c r="BA22" s="317"/>
      <c r="BB22" s="317"/>
      <c r="BC22" s="233">
        <f>SUM(AO22:BB22)</f>
        <v>1</v>
      </c>
    </row>
    <row r="23" spans="1:55" s="220" customFormat="1" ht="15" outlineLevel="1">
      <c r="A23" s="388"/>
      <c r="B23" s="231" t="s">
        <v>2565</v>
      </c>
      <c r="C23" s="228" t="s">
        <v>315</v>
      </c>
      <c r="D23" s="232"/>
      <c r="E23" s="232"/>
      <c r="F23" s="232"/>
      <c r="G23" s="232"/>
      <c r="H23" s="232"/>
      <c r="I23" s="232"/>
      <c r="J23" s="232"/>
      <c r="K23" s="232"/>
      <c r="L23" s="232"/>
      <c r="M23" s="232"/>
      <c r="N23" s="232"/>
      <c r="O23" s="232"/>
      <c r="P23" s="232"/>
      <c r="Q23" s="232"/>
      <c r="R23" s="232"/>
      <c r="S23" s="232"/>
      <c r="T23" s="232"/>
      <c r="U23" s="232"/>
      <c r="V23" s="357"/>
      <c r="W23" s="232"/>
      <c r="X23" s="232"/>
      <c r="Y23" s="232"/>
      <c r="Z23" s="232"/>
      <c r="AA23" s="232"/>
      <c r="AB23" s="232"/>
      <c r="AC23" s="232"/>
      <c r="AD23" s="232"/>
      <c r="AE23" s="232"/>
      <c r="AF23" s="232"/>
      <c r="AG23" s="232"/>
      <c r="AH23" s="232"/>
      <c r="AI23" s="232"/>
      <c r="AJ23" s="232"/>
      <c r="AK23" s="232"/>
      <c r="AL23" s="232"/>
      <c r="AM23" s="232"/>
      <c r="AN23" s="232"/>
      <c r="AO23" s="318">
        <f>AO22</f>
        <v>0</v>
      </c>
      <c r="AP23" s="318">
        <f>AP22</f>
        <v>0</v>
      </c>
      <c r="AQ23" s="318">
        <f t="shared" ref="AQ23:BB23" si="0">AQ22</f>
        <v>0</v>
      </c>
      <c r="AR23" s="318">
        <f t="shared" si="0"/>
        <v>0</v>
      </c>
      <c r="AS23" s="318">
        <f t="shared" si="0"/>
        <v>0</v>
      </c>
      <c r="AT23" s="318">
        <f t="shared" si="0"/>
        <v>0</v>
      </c>
      <c r="AU23" s="318">
        <f t="shared" si="0"/>
        <v>0</v>
      </c>
      <c r="AV23" s="318">
        <f t="shared" si="0"/>
        <v>0</v>
      </c>
      <c r="AW23" s="318">
        <f t="shared" si="0"/>
        <v>1</v>
      </c>
      <c r="AX23" s="318">
        <f t="shared" si="0"/>
        <v>0</v>
      </c>
      <c r="AY23" s="318">
        <f t="shared" si="0"/>
        <v>0</v>
      </c>
      <c r="AZ23" s="318">
        <f t="shared" si="0"/>
        <v>0</v>
      </c>
      <c r="BA23" s="318">
        <f t="shared" si="0"/>
        <v>0</v>
      </c>
      <c r="BB23" s="318">
        <f t="shared" si="0"/>
        <v>0</v>
      </c>
      <c r="BC23" s="234"/>
    </row>
    <row r="24" spans="1:55" s="240" customFormat="1" ht="15.75" outlineLevel="1">
      <c r="A24" s="390"/>
      <c r="B24" s="235"/>
      <c r="C24" s="236"/>
      <c r="D24" s="236"/>
      <c r="E24" s="236"/>
      <c r="F24" s="236"/>
      <c r="G24" s="236"/>
      <c r="H24" s="236"/>
      <c r="I24" s="236"/>
      <c r="J24" s="236"/>
      <c r="K24" s="236"/>
      <c r="L24" s="236"/>
      <c r="M24" s="236"/>
      <c r="N24" s="236"/>
      <c r="O24" s="236"/>
      <c r="P24" s="236"/>
      <c r="Q24" s="236"/>
      <c r="R24" s="236"/>
      <c r="S24" s="236"/>
      <c r="T24" s="236"/>
      <c r="U24" s="236"/>
      <c r="W24" s="236"/>
      <c r="X24" s="236"/>
      <c r="Y24" s="236"/>
      <c r="Z24" s="236"/>
      <c r="AA24" s="236"/>
      <c r="AB24" s="236"/>
      <c r="AC24" s="236"/>
      <c r="AD24" s="236"/>
      <c r="AE24" s="236"/>
      <c r="AF24" s="236"/>
      <c r="AG24" s="236"/>
      <c r="AH24" s="236"/>
      <c r="AI24" s="236"/>
      <c r="AJ24" s="236"/>
      <c r="AK24" s="236"/>
      <c r="AL24" s="236"/>
      <c r="AM24" s="236"/>
      <c r="AN24" s="236"/>
      <c r="AO24" s="319"/>
      <c r="AP24" s="320"/>
      <c r="AQ24" s="320"/>
      <c r="AR24" s="320"/>
      <c r="AS24" s="320"/>
      <c r="AT24" s="320"/>
      <c r="AU24" s="320"/>
      <c r="AV24" s="320"/>
      <c r="AW24" s="320"/>
      <c r="AX24" s="320"/>
      <c r="AY24" s="320"/>
      <c r="AZ24" s="320"/>
      <c r="BA24" s="320"/>
      <c r="BB24" s="320"/>
      <c r="BC24" s="239"/>
    </row>
    <row r="25" spans="1:55" s="220" customFormat="1" ht="15" outlineLevel="1">
      <c r="A25" s="388">
        <v>2</v>
      </c>
      <c r="B25" s="231" t="s">
        <v>2459</v>
      </c>
      <c r="C25" s="228" t="s">
        <v>313</v>
      </c>
      <c r="D25" s="232">
        <v>3509.2342854055782</v>
      </c>
      <c r="E25" s="232">
        <v>3509.2342854055782</v>
      </c>
      <c r="F25" s="232">
        <v>3509.2342854055782</v>
      </c>
      <c r="G25" s="232">
        <v>2611.4170178028075</v>
      </c>
      <c r="H25" s="232">
        <v>0</v>
      </c>
      <c r="I25" s="232">
        <v>0</v>
      </c>
      <c r="J25" s="232">
        <v>0</v>
      </c>
      <c r="K25" s="232">
        <v>0</v>
      </c>
      <c r="L25" s="232">
        <v>0</v>
      </c>
      <c r="M25" s="232">
        <v>0</v>
      </c>
      <c r="N25" s="232">
        <v>0</v>
      </c>
      <c r="O25" s="232">
        <v>0</v>
      </c>
      <c r="P25" s="232">
        <v>0</v>
      </c>
      <c r="Q25" s="232">
        <v>0</v>
      </c>
      <c r="R25" s="232">
        <v>0</v>
      </c>
      <c r="S25" s="232">
        <v>0</v>
      </c>
      <c r="T25" s="232">
        <v>0</v>
      </c>
      <c r="U25" s="232">
        <v>0</v>
      </c>
      <c r="V25" s="228"/>
      <c r="W25" s="232">
        <v>2.4685531636964675</v>
      </c>
      <c r="X25" s="232">
        <v>2.4685531636964675</v>
      </c>
      <c r="Y25" s="232">
        <v>2.4685531636964675</v>
      </c>
      <c r="Z25" s="232">
        <v>1.4645690097447053</v>
      </c>
      <c r="AA25" s="232">
        <v>0</v>
      </c>
      <c r="AB25" s="232">
        <v>0</v>
      </c>
      <c r="AC25" s="232">
        <v>0</v>
      </c>
      <c r="AD25" s="232">
        <v>0</v>
      </c>
      <c r="AE25" s="232">
        <v>0</v>
      </c>
      <c r="AF25" s="232">
        <v>0</v>
      </c>
      <c r="AG25" s="232">
        <v>0</v>
      </c>
      <c r="AH25" s="232">
        <v>0</v>
      </c>
      <c r="AI25" s="232">
        <v>0</v>
      </c>
      <c r="AJ25" s="232">
        <v>0</v>
      </c>
      <c r="AK25" s="232">
        <v>0</v>
      </c>
      <c r="AL25" s="232">
        <v>0</v>
      </c>
      <c r="AM25" s="232">
        <v>0</v>
      </c>
      <c r="AN25" s="232">
        <v>0</v>
      </c>
      <c r="AO25" s="317"/>
      <c r="AP25" s="317"/>
      <c r="AQ25" s="317"/>
      <c r="AR25" s="317"/>
      <c r="AS25" s="317"/>
      <c r="AT25" s="317"/>
      <c r="AU25" s="317"/>
      <c r="AV25" s="317"/>
      <c r="AW25" s="317">
        <v>1</v>
      </c>
      <c r="AX25" s="317"/>
      <c r="AY25" s="317"/>
      <c r="AZ25" s="317"/>
      <c r="BA25" s="317"/>
      <c r="BB25" s="317"/>
      <c r="BC25" s="233">
        <f>SUM(AO25:BB25)</f>
        <v>1</v>
      </c>
    </row>
    <row r="26" spans="1:55" s="220" customFormat="1" ht="15" outlineLevel="1">
      <c r="A26" s="388"/>
      <c r="B26" s="231" t="s">
        <v>2565</v>
      </c>
      <c r="C26" s="228" t="s">
        <v>315</v>
      </c>
      <c r="D26" s="232"/>
      <c r="E26" s="232"/>
      <c r="F26" s="232"/>
      <c r="G26" s="232"/>
      <c r="H26" s="232"/>
      <c r="I26" s="232"/>
      <c r="J26" s="232"/>
      <c r="K26" s="232"/>
      <c r="L26" s="232"/>
      <c r="M26" s="232"/>
      <c r="N26" s="232"/>
      <c r="O26" s="232"/>
      <c r="P26" s="232"/>
      <c r="Q26" s="232"/>
      <c r="R26" s="232"/>
      <c r="S26" s="232"/>
      <c r="T26" s="232"/>
      <c r="U26" s="232"/>
      <c r="V26" s="357"/>
      <c r="W26" s="232"/>
      <c r="X26" s="232"/>
      <c r="Y26" s="232"/>
      <c r="Z26" s="232"/>
      <c r="AA26" s="232"/>
      <c r="AB26" s="232"/>
      <c r="AC26" s="232"/>
      <c r="AD26" s="232"/>
      <c r="AE26" s="232"/>
      <c r="AF26" s="232"/>
      <c r="AG26" s="232"/>
      <c r="AH26" s="232"/>
      <c r="AI26" s="232"/>
      <c r="AJ26" s="232"/>
      <c r="AK26" s="232"/>
      <c r="AL26" s="232"/>
      <c r="AM26" s="232"/>
      <c r="AN26" s="232"/>
      <c r="AO26" s="318">
        <f>AO25</f>
        <v>0</v>
      </c>
      <c r="AP26" s="318">
        <f>AP25</f>
        <v>0</v>
      </c>
      <c r="AQ26" s="318">
        <f t="shared" ref="AQ26:BB26" si="1">AQ25</f>
        <v>0</v>
      </c>
      <c r="AR26" s="318">
        <f t="shared" si="1"/>
        <v>0</v>
      </c>
      <c r="AS26" s="318">
        <f t="shared" si="1"/>
        <v>0</v>
      </c>
      <c r="AT26" s="318">
        <f t="shared" si="1"/>
        <v>0</v>
      </c>
      <c r="AU26" s="318">
        <f t="shared" si="1"/>
        <v>0</v>
      </c>
      <c r="AV26" s="318">
        <f t="shared" si="1"/>
        <v>0</v>
      </c>
      <c r="AW26" s="318">
        <f t="shared" si="1"/>
        <v>1</v>
      </c>
      <c r="AX26" s="318">
        <f t="shared" si="1"/>
        <v>0</v>
      </c>
      <c r="AY26" s="318">
        <f t="shared" si="1"/>
        <v>0</v>
      </c>
      <c r="AZ26" s="318">
        <f t="shared" si="1"/>
        <v>0</v>
      </c>
      <c r="BA26" s="318">
        <f t="shared" si="1"/>
        <v>0</v>
      </c>
      <c r="BB26" s="318">
        <f t="shared" si="1"/>
        <v>0</v>
      </c>
      <c r="BC26" s="234"/>
    </row>
    <row r="27" spans="1:55" s="240" customFormat="1" ht="15.75" outlineLevel="1">
      <c r="A27" s="390"/>
      <c r="B27" s="235"/>
      <c r="C27" s="236"/>
      <c r="D27" s="241"/>
      <c r="E27" s="241"/>
      <c r="F27" s="241"/>
      <c r="G27" s="241"/>
      <c r="H27" s="241"/>
      <c r="I27" s="241"/>
      <c r="J27" s="241"/>
      <c r="K27" s="241"/>
      <c r="L27" s="241"/>
      <c r="M27" s="241"/>
      <c r="N27" s="241"/>
      <c r="O27" s="241"/>
      <c r="P27" s="241"/>
      <c r="Q27" s="241"/>
      <c r="R27" s="241"/>
      <c r="S27" s="241"/>
      <c r="T27" s="241"/>
      <c r="U27" s="241"/>
      <c r="W27" s="241"/>
      <c r="X27" s="241"/>
      <c r="Y27" s="241"/>
      <c r="Z27" s="241"/>
      <c r="AA27" s="241"/>
      <c r="AB27" s="241"/>
      <c r="AC27" s="241"/>
      <c r="AD27" s="241"/>
      <c r="AE27" s="241"/>
      <c r="AF27" s="241"/>
      <c r="AG27" s="241"/>
      <c r="AH27" s="241"/>
      <c r="AI27" s="241"/>
      <c r="AJ27" s="241"/>
      <c r="AK27" s="241"/>
      <c r="AL27" s="241"/>
      <c r="AM27" s="241"/>
      <c r="AN27" s="241"/>
      <c r="AO27" s="319"/>
      <c r="AP27" s="320"/>
      <c r="AQ27" s="320"/>
      <c r="AR27" s="320"/>
      <c r="AS27" s="320"/>
      <c r="AT27" s="320"/>
      <c r="AU27" s="320"/>
      <c r="AV27" s="320"/>
      <c r="AW27" s="320"/>
      <c r="AX27" s="320"/>
      <c r="AY27" s="320"/>
      <c r="AZ27" s="320"/>
      <c r="BA27" s="320"/>
      <c r="BB27" s="320"/>
      <c r="BC27" s="239"/>
    </row>
    <row r="28" spans="1:55" s="220" customFormat="1" ht="15" outlineLevel="1">
      <c r="A28" s="388">
        <v>3</v>
      </c>
      <c r="B28" s="231" t="s">
        <v>2464</v>
      </c>
      <c r="C28" s="228" t="s">
        <v>313</v>
      </c>
      <c r="D28" s="232">
        <v>580360.59394955821</v>
      </c>
      <c r="E28" s="232">
        <v>580360.59394955821</v>
      </c>
      <c r="F28" s="232">
        <v>580360.59394955821</v>
      </c>
      <c r="G28" s="232">
        <v>580360.59394955821</v>
      </c>
      <c r="H28" s="232">
        <v>580360.59394955821</v>
      </c>
      <c r="I28" s="232">
        <v>580360.59394955821</v>
      </c>
      <c r="J28" s="232">
        <v>580360.59394955821</v>
      </c>
      <c r="K28" s="232">
        <v>580360.59394955821</v>
      </c>
      <c r="L28" s="232">
        <v>580360.59394955821</v>
      </c>
      <c r="M28" s="232">
        <v>580360.59394955821</v>
      </c>
      <c r="N28" s="232">
        <v>580360.59394955821</v>
      </c>
      <c r="O28" s="232">
        <v>580360.59394955821</v>
      </c>
      <c r="P28" s="232">
        <v>580360.59394955821</v>
      </c>
      <c r="Q28" s="232">
        <v>580360.59394955821</v>
      </c>
      <c r="R28" s="232">
        <v>580360.59394955821</v>
      </c>
      <c r="S28" s="232">
        <v>580360.59394955821</v>
      </c>
      <c r="T28" s="232">
        <v>580360.59394955821</v>
      </c>
      <c r="U28" s="232">
        <v>580360.59394955821</v>
      </c>
      <c r="V28" s="228"/>
      <c r="W28" s="232">
        <v>318.78585706893739</v>
      </c>
      <c r="X28" s="232">
        <v>318.78585706893739</v>
      </c>
      <c r="Y28" s="232">
        <v>318.78585706893739</v>
      </c>
      <c r="Z28" s="232">
        <v>318.78585706893739</v>
      </c>
      <c r="AA28" s="232">
        <v>318.78585706893739</v>
      </c>
      <c r="AB28" s="232">
        <v>318.78585706893739</v>
      </c>
      <c r="AC28" s="232">
        <v>318.78585706893739</v>
      </c>
      <c r="AD28" s="232">
        <v>318.78585706893739</v>
      </c>
      <c r="AE28" s="232">
        <v>318.78585706893739</v>
      </c>
      <c r="AF28" s="232">
        <v>318.78585706893739</v>
      </c>
      <c r="AG28" s="232">
        <v>318.78585706893739</v>
      </c>
      <c r="AH28" s="232">
        <v>318.78585706893739</v>
      </c>
      <c r="AI28" s="232">
        <v>318.78585706893739</v>
      </c>
      <c r="AJ28" s="232">
        <v>318.78585706893739</v>
      </c>
      <c r="AK28" s="232">
        <v>318.78585706893739</v>
      </c>
      <c r="AL28" s="232">
        <v>318.78585706893739</v>
      </c>
      <c r="AM28" s="232">
        <v>318.78585706893739</v>
      </c>
      <c r="AN28" s="232">
        <v>318.78585706893739</v>
      </c>
      <c r="AO28" s="317"/>
      <c r="AP28" s="317"/>
      <c r="AQ28" s="317"/>
      <c r="AR28" s="317"/>
      <c r="AS28" s="317"/>
      <c r="AT28" s="317"/>
      <c r="AU28" s="317"/>
      <c r="AV28" s="317"/>
      <c r="AW28" s="317">
        <v>1</v>
      </c>
      <c r="AX28" s="317"/>
      <c r="AY28" s="317"/>
      <c r="AZ28" s="317"/>
      <c r="BA28" s="317"/>
      <c r="BB28" s="317"/>
      <c r="BC28" s="233">
        <f>SUM(AO28:BB28)</f>
        <v>1</v>
      </c>
    </row>
    <row r="29" spans="1:55" s="220" customFormat="1" ht="15" outlineLevel="1">
      <c r="A29" s="388"/>
      <c r="B29" s="231" t="s">
        <v>2565</v>
      </c>
      <c r="C29" s="228" t="s">
        <v>315</v>
      </c>
      <c r="D29" s="232">
        <v>-72230.354568184834</v>
      </c>
      <c r="E29" s="232">
        <v>-72230.354568184834</v>
      </c>
      <c r="F29" s="232">
        <v>-72230.354568184834</v>
      </c>
      <c r="G29" s="232">
        <v>-72230.354568184834</v>
      </c>
      <c r="H29" s="232">
        <v>-72230.354568184834</v>
      </c>
      <c r="I29" s="232">
        <v>-72230.354568184834</v>
      </c>
      <c r="J29" s="232">
        <v>-72230.354568184834</v>
      </c>
      <c r="K29" s="232">
        <v>-72230.354568184834</v>
      </c>
      <c r="L29" s="232">
        <v>-72230.354568184834</v>
      </c>
      <c r="M29" s="232">
        <v>-72230.354568184834</v>
      </c>
      <c r="N29" s="232">
        <v>-72230.354568184834</v>
      </c>
      <c r="O29" s="232">
        <v>-72230.354568184834</v>
      </c>
      <c r="P29" s="232">
        <v>-72230.354568184834</v>
      </c>
      <c r="Q29" s="232">
        <v>-72230.354568184834</v>
      </c>
      <c r="R29" s="232">
        <v>-72230.354568184834</v>
      </c>
      <c r="S29" s="232">
        <v>-72230.354568184834</v>
      </c>
      <c r="T29" s="232">
        <v>-72230.354568184834</v>
      </c>
      <c r="U29" s="232">
        <v>-72230.354568184834</v>
      </c>
      <c r="V29" s="357"/>
      <c r="W29" s="232">
        <v>-40.070588338908877</v>
      </c>
      <c r="X29" s="232">
        <v>-40.070588338908877</v>
      </c>
      <c r="Y29" s="232">
        <v>-40.070588338908877</v>
      </c>
      <c r="Z29" s="232">
        <v>-40.070588338908877</v>
      </c>
      <c r="AA29" s="232">
        <v>-40.070588338908877</v>
      </c>
      <c r="AB29" s="232">
        <v>-40.070588338908877</v>
      </c>
      <c r="AC29" s="232">
        <v>-40.070588338908877</v>
      </c>
      <c r="AD29" s="232">
        <v>-40.070588338908877</v>
      </c>
      <c r="AE29" s="232">
        <v>-40.070588338908877</v>
      </c>
      <c r="AF29" s="232">
        <v>-40.070588338908877</v>
      </c>
      <c r="AG29" s="232">
        <v>-40.070588338908877</v>
      </c>
      <c r="AH29" s="232">
        <v>-40.070588338908877</v>
      </c>
      <c r="AI29" s="232">
        <v>-40.070588338908877</v>
      </c>
      <c r="AJ29" s="232">
        <v>-40.070588338908877</v>
      </c>
      <c r="AK29" s="232">
        <v>-40.070588338908877</v>
      </c>
      <c r="AL29" s="232">
        <v>-40.070588338908877</v>
      </c>
      <c r="AM29" s="232">
        <v>-40.070588338908877</v>
      </c>
      <c r="AN29" s="232">
        <v>-40.070588338908877</v>
      </c>
      <c r="AO29" s="318">
        <f>AO28</f>
        <v>0</v>
      </c>
      <c r="AP29" s="318">
        <f>AP28</f>
        <v>0</v>
      </c>
      <c r="AQ29" s="318">
        <f t="shared" ref="AQ29:BB29" si="2">AQ28</f>
        <v>0</v>
      </c>
      <c r="AR29" s="318">
        <f t="shared" si="2"/>
        <v>0</v>
      </c>
      <c r="AS29" s="318">
        <f t="shared" si="2"/>
        <v>0</v>
      </c>
      <c r="AT29" s="318">
        <f t="shared" si="2"/>
        <v>0</v>
      </c>
      <c r="AU29" s="318">
        <f t="shared" si="2"/>
        <v>0</v>
      </c>
      <c r="AV29" s="318">
        <f t="shared" si="2"/>
        <v>0</v>
      </c>
      <c r="AW29" s="318">
        <f t="shared" si="2"/>
        <v>1</v>
      </c>
      <c r="AX29" s="318">
        <f t="shared" si="2"/>
        <v>0</v>
      </c>
      <c r="AY29" s="318">
        <f t="shared" si="2"/>
        <v>0</v>
      </c>
      <c r="AZ29" s="318">
        <f t="shared" si="2"/>
        <v>0</v>
      </c>
      <c r="BA29" s="318">
        <f t="shared" si="2"/>
        <v>0</v>
      </c>
      <c r="BB29" s="318">
        <f t="shared" si="2"/>
        <v>0</v>
      </c>
      <c r="BC29" s="234"/>
    </row>
    <row r="30" spans="1:55" s="220" customFormat="1" ht="15" outlineLevel="1">
      <c r="A30" s="388"/>
      <c r="B30" s="231"/>
      <c r="C30" s="242"/>
      <c r="D30" s="228"/>
      <c r="E30" s="228"/>
      <c r="F30" s="228"/>
      <c r="G30" s="228"/>
      <c r="H30" s="228"/>
      <c r="I30" s="228"/>
      <c r="J30" s="228"/>
      <c r="K30" s="228"/>
      <c r="L30" s="228"/>
      <c r="M30" s="228"/>
      <c r="N30" s="228"/>
      <c r="O30" s="228"/>
      <c r="P30" s="228"/>
      <c r="Q30" s="228"/>
      <c r="R30" s="228"/>
      <c r="S30" s="228"/>
      <c r="T30" s="228"/>
      <c r="U30" s="228"/>
      <c r="W30" s="228"/>
      <c r="X30" s="228"/>
      <c r="Y30" s="228"/>
      <c r="Z30" s="228"/>
      <c r="AA30" s="228"/>
      <c r="AB30" s="228"/>
      <c r="AC30" s="228"/>
      <c r="AD30" s="228"/>
      <c r="AE30" s="228"/>
      <c r="AF30" s="228"/>
      <c r="AG30" s="228"/>
      <c r="AH30" s="228"/>
      <c r="AI30" s="228"/>
      <c r="AJ30" s="228"/>
      <c r="AK30" s="228"/>
      <c r="AL30" s="228"/>
      <c r="AM30" s="228"/>
      <c r="AN30" s="228"/>
      <c r="AO30" s="319"/>
      <c r="AP30" s="319"/>
      <c r="AQ30" s="319"/>
      <c r="AR30" s="319"/>
      <c r="AS30" s="319"/>
      <c r="AT30" s="319"/>
      <c r="AU30" s="319"/>
      <c r="AV30" s="319"/>
      <c r="AW30" s="319"/>
      <c r="AX30" s="319"/>
      <c r="AY30" s="319"/>
      <c r="AZ30" s="319"/>
      <c r="BA30" s="319"/>
      <c r="BB30" s="319"/>
      <c r="BC30" s="243"/>
    </row>
    <row r="31" spans="1:55" s="220" customFormat="1" ht="15" outlineLevel="1">
      <c r="A31" s="388">
        <v>4</v>
      </c>
      <c r="B31" s="231" t="s">
        <v>2463</v>
      </c>
      <c r="C31" s="228" t="s">
        <v>313</v>
      </c>
      <c r="D31" s="232">
        <v>191284.50836094515</v>
      </c>
      <c r="E31" s="232">
        <v>191284.50836094515</v>
      </c>
      <c r="F31" s="232">
        <v>191284.50836094515</v>
      </c>
      <c r="G31" s="232">
        <v>191284.50836094515</v>
      </c>
      <c r="H31" s="232">
        <v>176008.38353165574</v>
      </c>
      <c r="I31" s="232">
        <v>159319.8606310499</v>
      </c>
      <c r="J31" s="232">
        <v>120990.47246938226</v>
      </c>
      <c r="K31" s="232">
        <v>120101.26430248145</v>
      </c>
      <c r="L31" s="232">
        <v>152065.91203237677</v>
      </c>
      <c r="M31" s="232">
        <v>56127.026894398208</v>
      </c>
      <c r="N31" s="232">
        <v>19733.342321523447</v>
      </c>
      <c r="O31" s="232">
        <v>15743.561524923931</v>
      </c>
      <c r="P31" s="232">
        <v>15743.561524923931</v>
      </c>
      <c r="Q31" s="232">
        <v>13014.241146411907</v>
      </c>
      <c r="R31" s="232">
        <v>13014.241146411907</v>
      </c>
      <c r="S31" s="232">
        <v>12645.673576631236</v>
      </c>
      <c r="T31" s="232">
        <v>0</v>
      </c>
      <c r="U31" s="232">
        <v>0</v>
      </c>
      <c r="V31" s="228"/>
      <c r="W31" s="232">
        <v>11.551498556320285</v>
      </c>
      <c r="X31" s="232">
        <v>11.551498556320285</v>
      </c>
      <c r="Y31" s="232">
        <v>11.551498556320285</v>
      </c>
      <c r="Z31" s="232">
        <v>11.551498556320285</v>
      </c>
      <c r="AA31" s="232">
        <v>10.844168910582733</v>
      </c>
      <c r="AB31" s="232">
        <v>10.071441067423461</v>
      </c>
      <c r="AC31" s="232">
        <v>8.2966773198958386</v>
      </c>
      <c r="AD31" s="232">
        <v>8.1951695382861534</v>
      </c>
      <c r="AE31" s="232">
        <v>9.6752270271829772</v>
      </c>
      <c r="AF31" s="232">
        <v>5.2329736157031812</v>
      </c>
      <c r="AG31" s="232">
        <v>0.64710305176189353</v>
      </c>
      <c r="AH31" s="232">
        <v>0.64661892227526974</v>
      </c>
      <c r="AI31" s="232">
        <v>0.64661892227526974</v>
      </c>
      <c r="AJ31" s="232">
        <v>0.61688291229035919</v>
      </c>
      <c r="AK31" s="232">
        <v>0.61688291229035919</v>
      </c>
      <c r="AL31" s="232">
        <v>0.58553199263738809</v>
      </c>
      <c r="AM31" s="232">
        <v>0</v>
      </c>
      <c r="AN31" s="232">
        <v>0</v>
      </c>
      <c r="AO31" s="317"/>
      <c r="AP31" s="317"/>
      <c r="AQ31" s="317"/>
      <c r="AR31" s="317"/>
      <c r="AS31" s="317"/>
      <c r="AT31" s="317"/>
      <c r="AU31" s="317"/>
      <c r="AV31" s="317"/>
      <c r="AW31" s="317">
        <v>1</v>
      </c>
      <c r="AX31" s="317"/>
      <c r="AY31" s="317"/>
      <c r="AZ31" s="317"/>
      <c r="BA31" s="317"/>
      <c r="BB31" s="317"/>
      <c r="BC31" s="233">
        <f>SUM(AO31:BB31)</f>
        <v>1</v>
      </c>
    </row>
    <row r="32" spans="1:55" s="220" customFormat="1" ht="15" outlineLevel="1">
      <c r="A32" s="388"/>
      <c r="B32" s="231" t="s">
        <v>2565</v>
      </c>
      <c r="C32" s="228" t="s">
        <v>315</v>
      </c>
      <c r="D32" s="232">
        <v>2384.6572671527952</v>
      </c>
      <c r="E32" s="232">
        <v>2384.6572671527952</v>
      </c>
      <c r="F32" s="232">
        <v>2384.6572671527952</v>
      </c>
      <c r="G32" s="232">
        <v>2384.6572671527952</v>
      </c>
      <c r="H32" s="232">
        <v>2384.6572671527952</v>
      </c>
      <c r="I32" s="232">
        <v>2178.8155093685659</v>
      </c>
      <c r="J32" s="232">
        <v>1336.6844796658399</v>
      </c>
      <c r="K32" s="232">
        <v>1334.8645518148569</v>
      </c>
      <c r="L32" s="232">
        <v>1334.8645518148569</v>
      </c>
      <c r="M32" s="232">
        <v>472.82855589677212</v>
      </c>
      <c r="N32" s="232">
        <v>213.54886928961946</v>
      </c>
      <c r="O32" s="232">
        <v>155.37857277500481</v>
      </c>
      <c r="P32" s="232">
        <v>155.37857277500481</v>
      </c>
      <c r="Q32" s="232">
        <v>139.44813124004338</v>
      </c>
      <c r="R32" s="232">
        <v>139.44813124004338</v>
      </c>
      <c r="S32" s="232">
        <v>138.04814895357833</v>
      </c>
      <c r="T32" s="232">
        <v>0</v>
      </c>
      <c r="U32" s="232">
        <v>0</v>
      </c>
      <c r="V32" s="357"/>
      <c r="W32" s="232">
        <v>0.13927031489425407</v>
      </c>
      <c r="X32" s="232">
        <v>0.13927031489425407</v>
      </c>
      <c r="Y32" s="232">
        <v>0.13927031489425407</v>
      </c>
      <c r="Z32" s="232">
        <v>0.13927031489425407</v>
      </c>
      <c r="AA32" s="232">
        <v>0.13927031489425407</v>
      </c>
      <c r="AB32" s="232">
        <v>0.12973923425446024</v>
      </c>
      <c r="AC32" s="232">
        <v>9.0746083205959782E-2</v>
      </c>
      <c r="AD32" s="232">
        <v>9.0538328885071337E-2</v>
      </c>
      <c r="AE32" s="232">
        <v>9.0538328885071337E-2</v>
      </c>
      <c r="AF32" s="232">
        <v>5.0623519179099553E-2</v>
      </c>
      <c r="AG32" s="232">
        <v>6.6917422402870868E-3</v>
      </c>
      <c r="AH32" s="232">
        <v>6.6846837182218209E-3</v>
      </c>
      <c r="AI32" s="232">
        <v>6.6846837182218209E-3</v>
      </c>
      <c r="AJ32" s="232">
        <v>6.5111211814536368E-3</v>
      </c>
      <c r="AK32" s="232">
        <v>6.5111211814536368E-3</v>
      </c>
      <c r="AL32" s="232">
        <v>6.3920365528069359E-3</v>
      </c>
      <c r="AM32" s="232">
        <v>0</v>
      </c>
      <c r="AN32" s="232">
        <v>0</v>
      </c>
      <c r="AO32" s="318">
        <f>AO31</f>
        <v>0</v>
      </c>
      <c r="AP32" s="318">
        <f>AP31</f>
        <v>0</v>
      </c>
      <c r="AQ32" s="318">
        <f t="shared" ref="AQ32:BB32" si="3">AQ31</f>
        <v>0</v>
      </c>
      <c r="AR32" s="318">
        <f t="shared" si="3"/>
        <v>0</v>
      </c>
      <c r="AS32" s="318">
        <f t="shared" si="3"/>
        <v>0</v>
      </c>
      <c r="AT32" s="318">
        <f t="shared" si="3"/>
        <v>0</v>
      </c>
      <c r="AU32" s="318">
        <f t="shared" si="3"/>
        <v>0</v>
      </c>
      <c r="AV32" s="318">
        <f t="shared" si="3"/>
        <v>0</v>
      </c>
      <c r="AW32" s="318">
        <f t="shared" si="3"/>
        <v>1</v>
      </c>
      <c r="AX32" s="318">
        <f t="shared" si="3"/>
        <v>0</v>
      </c>
      <c r="AY32" s="318">
        <f t="shared" si="3"/>
        <v>0</v>
      </c>
      <c r="AZ32" s="318">
        <f t="shared" si="3"/>
        <v>0</v>
      </c>
      <c r="BA32" s="318">
        <f t="shared" si="3"/>
        <v>0</v>
      </c>
      <c r="BB32" s="318">
        <f t="shared" si="3"/>
        <v>0</v>
      </c>
      <c r="BC32" s="234"/>
    </row>
    <row r="33" spans="1:55" s="220" customFormat="1" ht="15" outlineLevel="1">
      <c r="A33" s="388"/>
      <c r="B33" s="231"/>
      <c r="C33" s="242"/>
      <c r="D33" s="241"/>
      <c r="E33" s="241"/>
      <c r="F33" s="241"/>
      <c r="G33" s="241"/>
      <c r="H33" s="241"/>
      <c r="I33" s="241"/>
      <c r="J33" s="241"/>
      <c r="K33" s="241"/>
      <c r="L33" s="241"/>
      <c r="M33" s="241"/>
      <c r="N33" s="241"/>
      <c r="O33" s="241"/>
      <c r="P33" s="241"/>
      <c r="Q33" s="241"/>
      <c r="R33" s="241"/>
      <c r="S33" s="241"/>
      <c r="T33" s="241"/>
      <c r="U33" s="241"/>
      <c r="V33" s="228"/>
      <c r="W33" s="241"/>
      <c r="X33" s="241"/>
      <c r="Y33" s="241"/>
      <c r="Z33" s="241"/>
      <c r="AA33" s="241"/>
      <c r="AB33" s="241"/>
      <c r="AC33" s="241"/>
      <c r="AD33" s="241"/>
      <c r="AE33" s="241"/>
      <c r="AF33" s="241"/>
      <c r="AG33" s="241"/>
      <c r="AH33" s="241"/>
      <c r="AI33" s="241"/>
      <c r="AJ33" s="241"/>
      <c r="AK33" s="241"/>
      <c r="AL33" s="241"/>
      <c r="AM33" s="241"/>
      <c r="AN33" s="241"/>
      <c r="AO33" s="319"/>
      <c r="AP33" s="319"/>
      <c r="AQ33" s="319"/>
      <c r="AR33" s="319"/>
      <c r="AS33" s="319"/>
      <c r="AT33" s="319"/>
      <c r="AU33" s="319"/>
      <c r="AV33" s="319"/>
      <c r="AW33" s="319"/>
      <c r="AX33" s="319"/>
      <c r="AY33" s="319"/>
      <c r="AZ33" s="319"/>
      <c r="BA33" s="319"/>
      <c r="BB33" s="319"/>
      <c r="BC33" s="243"/>
    </row>
    <row r="34" spans="1:55" s="220" customFormat="1" ht="15" outlineLevel="1">
      <c r="A34" s="388">
        <v>5</v>
      </c>
      <c r="B34" s="231" t="s">
        <v>2462</v>
      </c>
      <c r="C34" s="228" t="s">
        <v>313</v>
      </c>
      <c r="D34" s="232">
        <v>254227.22478472994</v>
      </c>
      <c r="E34" s="232">
        <v>254227.22478472994</v>
      </c>
      <c r="F34" s="232">
        <v>254227.22478472994</v>
      </c>
      <c r="G34" s="232">
        <v>254227.22478472994</v>
      </c>
      <c r="H34" s="232">
        <v>232344.96093660541</v>
      </c>
      <c r="I34" s="232">
        <v>208439.50942796428</v>
      </c>
      <c r="J34" s="232">
        <v>157150.10242163591</v>
      </c>
      <c r="K34" s="232">
        <v>156576.82514857632</v>
      </c>
      <c r="L34" s="232">
        <v>202364.54050534192</v>
      </c>
      <c r="M34" s="232">
        <v>64937.01740347586</v>
      </c>
      <c r="N34" s="232">
        <v>23381.719106809094</v>
      </c>
      <c r="O34" s="232">
        <v>20582.273587043161</v>
      </c>
      <c r="P34" s="232">
        <v>20582.273587043161</v>
      </c>
      <c r="Q34" s="232">
        <v>15200.873534241753</v>
      </c>
      <c r="R34" s="232">
        <v>15200.873534241753</v>
      </c>
      <c r="S34" s="232">
        <v>13811.624445306272</v>
      </c>
      <c r="T34" s="232">
        <v>0</v>
      </c>
      <c r="U34" s="232">
        <v>0</v>
      </c>
      <c r="V34" s="228"/>
      <c r="W34" s="232">
        <v>14.546251589365419</v>
      </c>
      <c r="X34" s="232">
        <v>14.546251589365419</v>
      </c>
      <c r="Y34" s="232">
        <v>14.546251589365419</v>
      </c>
      <c r="Z34" s="232">
        <v>14.546251589365419</v>
      </c>
      <c r="AA34" s="232">
        <v>13.533038218265363</v>
      </c>
      <c r="AB34" s="232">
        <v>12.426145289871437</v>
      </c>
      <c r="AC34" s="232">
        <v>10.051294436445739</v>
      </c>
      <c r="AD34" s="232">
        <v>9.9858518253658772</v>
      </c>
      <c r="AE34" s="232">
        <v>12.10595812485986</v>
      </c>
      <c r="AF34" s="232">
        <v>5.7426583798973816</v>
      </c>
      <c r="AG34" s="232">
        <v>0.81666077607336063</v>
      </c>
      <c r="AH34" s="232">
        <v>0.81632108469896969</v>
      </c>
      <c r="AI34" s="232">
        <v>0.81632108469896969</v>
      </c>
      <c r="AJ34" s="232">
        <v>0.75769060402592325</v>
      </c>
      <c r="AK34" s="232">
        <v>0.75769060402592325</v>
      </c>
      <c r="AL34" s="232">
        <v>0.63951895753218002</v>
      </c>
      <c r="AM34" s="232">
        <v>0</v>
      </c>
      <c r="AN34" s="232">
        <v>0</v>
      </c>
      <c r="AO34" s="317"/>
      <c r="AP34" s="317"/>
      <c r="AQ34" s="317"/>
      <c r="AR34" s="317"/>
      <c r="AS34" s="317"/>
      <c r="AT34" s="317"/>
      <c r="AU34" s="317"/>
      <c r="AV34" s="317"/>
      <c r="AW34" s="317">
        <v>1</v>
      </c>
      <c r="AX34" s="317"/>
      <c r="AY34" s="317"/>
      <c r="AZ34" s="317"/>
      <c r="BA34" s="317"/>
      <c r="BB34" s="317"/>
      <c r="BC34" s="233">
        <f>SUM(AO34:BB34)</f>
        <v>1</v>
      </c>
    </row>
    <row r="35" spans="1:55" s="220" customFormat="1" ht="15" outlineLevel="1">
      <c r="A35" s="388"/>
      <c r="B35" s="231" t="s">
        <v>2565</v>
      </c>
      <c r="C35" s="228" t="s">
        <v>315</v>
      </c>
      <c r="D35" s="232">
        <v>18888.233854759172</v>
      </c>
      <c r="E35" s="232">
        <v>18888.233854759172</v>
      </c>
      <c r="F35" s="232">
        <v>18888.233854759172</v>
      </c>
      <c r="G35" s="232">
        <v>18888.233854759172</v>
      </c>
      <c r="H35" s="232">
        <v>18888.233854759172</v>
      </c>
      <c r="I35" s="232">
        <v>17163.990526068395</v>
      </c>
      <c r="J35" s="232">
        <v>9266.6523486524402</v>
      </c>
      <c r="K35" s="232">
        <v>9264.7645024522189</v>
      </c>
      <c r="L35" s="232">
        <v>9264.7645024522189</v>
      </c>
      <c r="M35" s="232">
        <v>2043.8787548133926</v>
      </c>
      <c r="N35" s="232">
        <v>1717.0857898258357</v>
      </c>
      <c r="O35" s="232">
        <v>1576.8031790225525</v>
      </c>
      <c r="P35" s="232">
        <v>1576.8031790225525</v>
      </c>
      <c r="Q35" s="232">
        <v>1308.5134197794473</v>
      </c>
      <c r="R35" s="232">
        <v>1308.5134197794473</v>
      </c>
      <c r="S35" s="232">
        <v>1306.9399534850359</v>
      </c>
      <c r="T35" s="232">
        <v>0</v>
      </c>
      <c r="U35" s="232">
        <v>0</v>
      </c>
      <c r="V35" s="357"/>
      <c r="W35" s="232">
        <v>0.93311826197070635</v>
      </c>
      <c r="X35" s="232">
        <v>0.93311826197070635</v>
      </c>
      <c r="Y35" s="232">
        <v>0.93311826197070635</v>
      </c>
      <c r="Z35" s="232">
        <v>0.93311826197070635</v>
      </c>
      <c r="AA35" s="232">
        <v>0.93311826197070635</v>
      </c>
      <c r="AB35" s="232">
        <v>0.8532807091569331</v>
      </c>
      <c r="AC35" s="232">
        <v>0.48761065358164613</v>
      </c>
      <c r="AD35" s="232">
        <v>0.48739514602454298</v>
      </c>
      <c r="AE35" s="232">
        <v>0.48739514602454298</v>
      </c>
      <c r="AF35" s="232">
        <v>0.15304683355226914</v>
      </c>
      <c r="AG35" s="232">
        <v>6.358906238568679E-2</v>
      </c>
      <c r="AH35" s="232">
        <v>6.3572040160203042E-2</v>
      </c>
      <c r="AI35" s="232">
        <v>6.3572040160203042E-2</v>
      </c>
      <c r="AJ35" s="232">
        <v>6.0649016896788421E-2</v>
      </c>
      <c r="AK35" s="232">
        <v>6.0649016896788421E-2</v>
      </c>
      <c r="AL35" s="232">
        <v>6.0515175453814733E-2</v>
      </c>
      <c r="AM35" s="232">
        <v>0</v>
      </c>
      <c r="AN35" s="232">
        <v>0</v>
      </c>
      <c r="AO35" s="318">
        <f>AO34</f>
        <v>0</v>
      </c>
      <c r="AP35" s="318">
        <f>AP34</f>
        <v>0</v>
      </c>
      <c r="AQ35" s="318">
        <f t="shared" ref="AQ35:BB35" si="4">AQ34</f>
        <v>0</v>
      </c>
      <c r="AR35" s="318">
        <f t="shared" si="4"/>
        <v>0</v>
      </c>
      <c r="AS35" s="318">
        <f t="shared" si="4"/>
        <v>0</v>
      </c>
      <c r="AT35" s="318">
        <f t="shared" si="4"/>
        <v>0</v>
      </c>
      <c r="AU35" s="318">
        <f t="shared" si="4"/>
        <v>0</v>
      </c>
      <c r="AV35" s="318">
        <f t="shared" si="4"/>
        <v>0</v>
      </c>
      <c r="AW35" s="318">
        <f t="shared" si="4"/>
        <v>1</v>
      </c>
      <c r="AX35" s="318">
        <f t="shared" si="4"/>
        <v>0</v>
      </c>
      <c r="AY35" s="318">
        <f t="shared" si="4"/>
        <v>0</v>
      </c>
      <c r="AZ35" s="318">
        <f t="shared" si="4"/>
        <v>0</v>
      </c>
      <c r="BA35" s="318">
        <f t="shared" si="4"/>
        <v>0</v>
      </c>
      <c r="BB35" s="318">
        <f t="shared" si="4"/>
        <v>0</v>
      </c>
      <c r="BC35" s="234"/>
    </row>
    <row r="36" spans="1:55" s="220" customFormat="1" ht="15" outlineLevel="1">
      <c r="A36" s="388"/>
      <c r="B36" s="231"/>
      <c r="C36" s="242"/>
      <c r="D36" s="241"/>
      <c r="E36" s="241"/>
      <c r="F36" s="241"/>
      <c r="G36" s="241"/>
      <c r="H36" s="241"/>
      <c r="I36" s="241"/>
      <c r="J36" s="241"/>
      <c r="K36" s="241"/>
      <c r="L36" s="241"/>
      <c r="M36" s="241"/>
      <c r="N36" s="241"/>
      <c r="O36" s="241"/>
      <c r="P36" s="241"/>
      <c r="Q36" s="241"/>
      <c r="R36" s="241"/>
      <c r="S36" s="241"/>
      <c r="T36" s="241"/>
      <c r="U36" s="241"/>
      <c r="V36" s="228"/>
      <c r="W36" s="241"/>
      <c r="X36" s="241"/>
      <c r="Y36" s="241"/>
      <c r="Z36" s="241"/>
      <c r="AA36" s="241"/>
      <c r="AB36" s="241"/>
      <c r="AC36" s="241"/>
      <c r="AD36" s="241"/>
      <c r="AE36" s="241"/>
      <c r="AF36" s="241"/>
      <c r="AG36" s="241"/>
      <c r="AH36" s="241"/>
      <c r="AI36" s="241"/>
      <c r="AJ36" s="241"/>
      <c r="AK36" s="241"/>
      <c r="AL36" s="241"/>
      <c r="AM36" s="241"/>
      <c r="AN36" s="241"/>
      <c r="AO36" s="319"/>
      <c r="AP36" s="319"/>
      <c r="AQ36" s="319"/>
      <c r="AR36" s="319"/>
      <c r="AS36" s="319"/>
      <c r="AT36" s="319"/>
      <c r="AU36" s="319"/>
      <c r="AV36" s="319"/>
      <c r="AW36" s="319"/>
      <c r="AX36" s="319"/>
      <c r="AY36" s="319"/>
      <c r="AZ36" s="319"/>
      <c r="BA36" s="319"/>
      <c r="BB36" s="319"/>
      <c r="BC36" s="243"/>
    </row>
    <row r="37" spans="1:55" s="220" customFormat="1" ht="15" outlineLevel="1">
      <c r="A37" s="388">
        <v>6</v>
      </c>
      <c r="B37" s="231" t="s">
        <v>2566</v>
      </c>
      <c r="C37" s="228" t="s">
        <v>313</v>
      </c>
      <c r="D37" s="232"/>
      <c r="E37" s="232"/>
      <c r="F37" s="232"/>
      <c r="G37" s="232"/>
      <c r="H37" s="232"/>
      <c r="I37" s="232"/>
      <c r="J37" s="232"/>
      <c r="K37" s="232"/>
      <c r="L37" s="232"/>
      <c r="M37" s="232"/>
      <c r="N37" s="232"/>
      <c r="O37" s="232"/>
      <c r="P37" s="232"/>
      <c r="Q37" s="232"/>
      <c r="R37" s="232"/>
      <c r="S37" s="232"/>
      <c r="T37" s="232"/>
      <c r="U37" s="232"/>
      <c r="V37" s="228"/>
      <c r="W37" s="232"/>
      <c r="X37" s="232"/>
      <c r="Y37" s="232"/>
      <c r="Z37" s="232"/>
      <c r="AA37" s="232"/>
      <c r="AB37" s="232"/>
      <c r="AC37" s="232"/>
      <c r="AD37" s="232"/>
      <c r="AE37" s="232"/>
      <c r="AF37" s="232"/>
      <c r="AG37" s="232"/>
      <c r="AH37" s="232"/>
      <c r="AI37" s="232"/>
      <c r="AJ37" s="232"/>
      <c r="AK37" s="232"/>
      <c r="AL37" s="232"/>
      <c r="AM37" s="232"/>
      <c r="AN37" s="232"/>
      <c r="AO37" s="317"/>
      <c r="AP37" s="317"/>
      <c r="AQ37" s="317"/>
      <c r="AR37" s="317"/>
      <c r="AS37" s="317"/>
      <c r="AT37" s="317"/>
      <c r="AU37" s="317"/>
      <c r="AV37" s="317"/>
      <c r="AW37" s="317"/>
      <c r="AX37" s="317"/>
      <c r="AY37" s="317"/>
      <c r="AZ37" s="317"/>
      <c r="BA37" s="317"/>
      <c r="BB37" s="317"/>
      <c r="BC37" s="233">
        <f>SUM(AO37:BB37)</f>
        <v>0</v>
      </c>
    </row>
    <row r="38" spans="1:55" s="220" customFormat="1" ht="15" outlineLevel="1">
      <c r="A38" s="388"/>
      <c r="B38" s="231" t="s">
        <v>2565</v>
      </c>
      <c r="C38" s="228" t="s">
        <v>315</v>
      </c>
      <c r="D38" s="232"/>
      <c r="E38" s="232"/>
      <c r="F38" s="232"/>
      <c r="G38" s="232"/>
      <c r="H38" s="232"/>
      <c r="I38" s="232"/>
      <c r="J38" s="232"/>
      <c r="K38" s="232"/>
      <c r="L38" s="232"/>
      <c r="M38" s="232"/>
      <c r="N38" s="232"/>
      <c r="O38" s="232"/>
      <c r="P38" s="232"/>
      <c r="Q38" s="232"/>
      <c r="R38" s="232"/>
      <c r="S38" s="232"/>
      <c r="T38" s="232"/>
      <c r="U38" s="232"/>
      <c r="V38" s="357"/>
      <c r="W38" s="232"/>
      <c r="X38" s="232"/>
      <c r="Y38" s="232"/>
      <c r="Z38" s="232"/>
      <c r="AA38" s="232"/>
      <c r="AB38" s="232"/>
      <c r="AC38" s="232"/>
      <c r="AD38" s="232"/>
      <c r="AE38" s="232"/>
      <c r="AF38" s="232"/>
      <c r="AG38" s="232"/>
      <c r="AH38" s="232"/>
      <c r="AI38" s="232"/>
      <c r="AJ38" s="232"/>
      <c r="AK38" s="232"/>
      <c r="AL38" s="232"/>
      <c r="AM38" s="232"/>
      <c r="AN38" s="232"/>
      <c r="AO38" s="318">
        <f>AO37</f>
        <v>0</v>
      </c>
      <c r="AP38" s="318">
        <f>AP37</f>
        <v>0</v>
      </c>
      <c r="AQ38" s="318">
        <f t="shared" ref="AQ38:BB38" si="5">AQ37</f>
        <v>0</v>
      </c>
      <c r="AR38" s="318">
        <f t="shared" si="5"/>
        <v>0</v>
      </c>
      <c r="AS38" s="318">
        <f t="shared" si="5"/>
        <v>0</v>
      </c>
      <c r="AT38" s="318">
        <f t="shared" si="5"/>
        <v>0</v>
      </c>
      <c r="AU38" s="318">
        <f t="shared" si="5"/>
        <v>0</v>
      </c>
      <c r="AV38" s="318">
        <f t="shared" si="5"/>
        <v>0</v>
      </c>
      <c r="AW38" s="318">
        <f t="shared" si="5"/>
        <v>0</v>
      </c>
      <c r="AX38" s="318">
        <f t="shared" si="5"/>
        <v>0</v>
      </c>
      <c r="AY38" s="318">
        <f t="shared" si="5"/>
        <v>0</v>
      </c>
      <c r="AZ38" s="318">
        <f t="shared" si="5"/>
        <v>0</v>
      </c>
      <c r="BA38" s="318">
        <f t="shared" si="5"/>
        <v>0</v>
      </c>
      <c r="BB38" s="318">
        <f t="shared" si="5"/>
        <v>0</v>
      </c>
      <c r="BC38" s="234"/>
    </row>
    <row r="39" spans="1:55" s="220" customFormat="1" ht="15" outlineLevel="1">
      <c r="A39" s="388"/>
      <c r="B39" s="231"/>
      <c r="C39" s="242"/>
      <c r="D39" s="241"/>
      <c r="E39" s="241"/>
      <c r="F39" s="241"/>
      <c r="G39" s="241"/>
      <c r="H39" s="241"/>
      <c r="I39" s="241"/>
      <c r="J39" s="241"/>
      <c r="K39" s="241"/>
      <c r="L39" s="241"/>
      <c r="M39" s="241"/>
      <c r="N39" s="241"/>
      <c r="O39" s="241"/>
      <c r="P39" s="241"/>
      <c r="Q39" s="241"/>
      <c r="R39" s="241"/>
      <c r="S39" s="241"/>
      <c r="T39" s="241"/>
      <c r="U39" s="241"/>
      <c r="V39" s="228"/>
      <c r="W39" s="241"/>
      <c r="X39" s="241"/>
      <c r="Y39" s="241"/>
      <c r="Z39" s="241"/>
      <c r="AA39" s="241"/>
      <c r="AB39" s="241"/>
      <c r="AC39" s="241"/>
      <c r="AD39" s="241"/>
      <c r="AE39" s="241"/>
      <c r="AF39" s="241"/>
      <c r="AG39" s="241"/>
      <c r="AH39" s="241"/>
      <c r="AI39" s="241"/>
      <c r="AJ39" s="241"/>
      <c r="AK39" s="241"/>
      <c r="AL39" s="241"/>
      <c r="AM39" s="241"/>
      <c r="AN39" s="241"/>
      <c r="AO39" s="319"/>
      <c r="AP39" s="319"/>
      <c r="AQ39" s="319"/>
      <c r="AR39" s="319"/>
      <c r="AS39" s="319"/>
      <c r="AT39" s="319"/>
      <c r="AU39" s="319"/>
      <c r="AV39" s="319"/>
      <c r="AW39" s="319"/>
      <c r="AX39" s="319"/>
      <c r="AY39" s="319"/>
      <c r="AZ39" s="319"/>
      <c r="BA39" s="319"/>
      <c r="BB39" s="319"/>
      <c r="BC39" s="243"/>
    </row>
    <row r="40" spans="1:55" s="220" customFormat="1" ht="15" outlineLevel="1">
      <c r="A40" s="388">
        <v>7</v>
      </c>
      <c r="B40" s="231" t="s">
        <v>2567</v>
      </c>
      <c r="C40" s="228" t="s">
        <v>313</v>
      </c>
      <c r="D40" s="232"/>
      <c r="E40" s="232"/>
      <c r="F40" s="232"/>
      <c r="G40" s="232"/>
      <c r="H40" s="232"/>
      <c r="I40" s="232"/>
      <c r="J40" s="232"/>
      <c r="K40" s="232"/>
      <c r="L40" s="232"/>
      <c r="M40" s="232"/>
      <c r="N40" s="232"/>
      <c r="O40" s="232"/>
      <c r="P40" s="232"/>
      <c r="Q40" s="232"/>
      <c r="R40" s="232"/>
      <c r="S40" s="232"/>
      <c r="T40" s="232"/>
      <c r="U40" s="232"/>
      <c r="V40" s="228"/>
      <c r="W40" s="232"/>
      <c r="X40" s="232"/>
      <c r="Y40" s="232"/>
      <c r="Z40" s="232"/>
      <c r="AA40" s="232"/>
      <c r="AB40" s="232"/>
      <c r="AC40" s="232"/>
      <c r="AD40" s="232"/>
      <c r="AE40" s="232"/>
      <c r="AF40" s="232"/>
      <c r="AG40" s="232"/>
      <c r="AH40" s="232"/>
      <c r="AI40" s="232"/>
      <c r="AJ40" s="232"/>
      <c r="AK40" s="232"/>
      <c r="AL40" s="232"/>
      <c r="AM40" s="232"/>
      <c r="AN40" s="232"/>
      <c r="AO40" s="317"/>
      <c r="AP40" s="317"/>
      <c r="AQ40" s="317"/>
      <c r="AR40" s="317"/>
      <c r="AS40" s="317"/>
      <c r="AT40" s="317"/>
      <c r="AU40" s="317"/>
      <c r="AV40" s="317"/>
      <c r="AW40" s="317"/>
      <c r="AX40" s="317"/>
      <c r="AY40" s="317"/>
      <c r="AZ40" s="317"/>
      <c r="BA40" s="317"/>
      <c r="BB40" s="317"/>
      <c r="BC40" s="233">
        <f>SUM(AO40:BB40)</f>
        <v>0</v>
      </c>
    </row>
    <row r="41" spans="1:55" s="220" customFormat="1" ht="15" outlineLevel="1">
      <c r="A41" s="388"/>
      <c r="B41" s="231" t="s">
        <v>2565</v>
      </c>
      <c r="C41" s="228" t="s">
        <v>315</v>
      </c>
      <c r="D41" s="232"/>
      <c r="E41" s="232"/>
      <c r="F41" s="232"/>
      <c r="G41" s="232"/>
      <c r="H41" s="232"/>
      <c r="I41" s="232"/>
      <c r="J41" s="232"/>
      <c r="K41" s="232"/>
      <c r="L41" s="232"/>
      <c r="M41" s="232"/>
      <c r="N41" s="232"/>
      <c r="O41" s="232"/>
      <c r="P41" s="232"/>
      <c r="Q41" s="232"/>
      <c r="R41" s="232"/>
      <c r="S41" s="232"/>
      <c r="T41" s="232"/>
      <c r="U41" s="232"/>
      <c r="V41" s="228"/>
      <c r="W41" s="232"/>
      <c r="X41" s="232"/>
      <c r="Y41" s="232"/>
      <c r="Z41" s="232"/>
      <c r="AA41" s="232"/>
      <c r="AB41" s="232"/>
      <c r="AC41" s="232"/>
      <c r="AD41" s="232"/>
      <c r="AE41" s="232"/>
      <c r="AF41" s="232"/>
      <c r="AG41" s="232"/>
      <c r="AH41" s="232"/>
      <c r="AI41" s="232"/>
      <c r="AJ41" s="232"/>
      <c r="AK41" s="232"/>
      <c r="AL41" s="232"/>
      <c r="AM41" s="232"/>
      <c r="AN41" s="232"/>
      <c r="AO41" s="318">
        <f>AO40</f>
        <v>0</v>
      </c>
      <c r="AP41" s="318">
        <f>AP40</f>
        <v>0</v>
      </c>
      <c r="AQ41" s="318">
        <f t="shared" ref="AQ41:BB41" si="6">AQ40</f>
        <v>0</v>
      </c>
      <c r="AR41" s="318">
        <f t="shared" si="6"/>
        <v>0</v>
      </c>
      <c r="AS41" s="318">
        <f t="shared" si="6"/>
        <v>0</v>
      </c>
      <c r="AT41" s="318">
        <f t="shared" si="6"/>
        <v>0</v>
      </c>
      <c r="AU41" s="318">
        <f t="shared" si="6"/>
        <v>0</v>
      </c>
      <c r="AV41" s="318">
        <f t="shared" si="6"/>
        <v>0</v>
      </c>
      <c r="AW41" s="318">
        <f t="shared" si="6"/>
        <v>0</v>
      </c>
      <c r="AX41" s="318">
        <f t="shared" si="6"/>
        <v>0</v>
      </c>
      <c r="AY41" s="318">
        <f t="shared" si="6"/>
        <v>0</v>
      </c>
      <c r="AZ41" s="318">
        <f t="shared" si="6"/>
        <v>0</v>
      </c>
      <c r="BA41" s="318">
        <f t="shared" si="6"/>
        <v>0</v>
      </c>
      <c r="BB41" s="318">
        <f t="shared" si="6"/>
        <v>0</v>
      </c>
      <c r="BC41" s="234"/>
    </row>
    <row r="42" spans="1:55" s="220" customFormat="1" ht="15" outlineLevel="1">
      <c r="A42" s="388"/>
      <c r="B42" s="231"/>
      <c r="C42" s="242"/>
      <c r="D42" s="241"/>
      <c r="E42" s="241"/>
      <c r="F42" s="241"/>
      <c r="G42" s="241"/>
      <c r="H42" s="241"/>
      <c r="I42" s="241"/>
      <c r="J42" s="241"/>
      <c r="K42" s="241"/>
      <c r="L42" s="241"/>
      <c r="M42" s="241"/>
      <c r="N42" s="241"/>
      <c r="O42" s="241"/>
      <c r="P42" s="241"/>
      <c r="Q42" s="241"/>
      <c r="R42" s="241"/>
      <c r="S42" s="241"/>
      <c r="T42" s="241"/>
      <c r="U42" s="241"/>
      <c r="V42" s="228"/>
      <c r="W42" s="241"/>
      <c r="X42" s="241"/>
      <c r="Y42" s="241"/>
      <c r="Z42" s="241"/>
      <c r="AA42" s="241"/>
      <c r="AB42" s="241"/>
      <c r="AC42" s="241"/>
      <c r="AD42" s="241"/>
      <c r="AE42" s="241"/>
      <c r="AF42" s="241"/>
      <c r="AG42" s="241"/>
      <c r="AH42" s="241"/>
      <c r="AI42" s="241"/>
      <c r="AJ42" s="241"/>
      <c r="AK42" s="241"/>
      <c r="AL42" s="241"/>
      <c r="AM42" s="241"/>
      <c r="AN42" s="241"/>
      <c r="AO42" s="319"/>
      <c r="AP42" s="319"/>
      <c r="AQ42" s="319"/>
      <c r="AR42" s="319"/>
      <c r="AS42" s="319"/>
      <c r="AT42" s="319"/>
      <c r="AU42" s="319"/>
      <c r="AV42" s="319"/>
      <c r="AW42" s="319"/>
      <c r="AX42" s="319"/>
      <c r="AY42" s="319"/>
      <c r="AZ42" s="319"/>
      <c r="BA42" s="319"/>
      <c r="BB42" s="319"/>
      <c r="BC42" s="243"/>
    </row>
    <row r="43" spans="1:55" s="220" customFormat="1" ht="15" outlineLevel="1">
      <c r="A43" s="388">
        <v>8</v>
      </c>
      <c r="B43" s="231" t="s">
        <v>2568</v>
      </c>
      <c r="C43" s="228" t="s">
        <v>313</v>
      </c>
      <c r="D43" s="232"/>
      <c r="E43" s="232"/>
      <c r="F43" s="232"/>
      <c r="G43" s="232"/>
      <c r="H43" s="232"/>
      <c r="I43" s="232"/>
      <c r="J43" s="232"/>
      <c r="K43" s="232"/>
      <c r="L43" s="232"/>
      <c r="M43" s="232"/>
      <c r="N43" s="232"/>
      <c r="O43" s="232"/>
      <c r="P43" s="232"/>
      <c r="Q43" s="232"/>
      <c r="R43" s="232"/>
      <c r="S43" s="232"/>
      <c r="T43" s="232"/>
      <c r="U43" s="232"/>
      <c r="V43" s="228"/>
      <c r="W43" s="232"/>
      <c r="X43" s="232"/>
      <c r="Y43" s="232"/>
      <c r="Z43" s="232"/>
      <c r="AA43" s="232"/>
      <c r="AB43" s="232"/>
      <c r="AC43" s="232"/>
      <c r="AD43" s="232"/>
      <c r="AE43" s="232"/>
      <c r="AF43" s="232"/>
      <c r="AG43" s="232"/>
      <c r="AH43" s="232"/>
      <c r="AI43" s="232"/>
      <c r="AJ43" s="232"/>
      <c r="AK43" s="232"/>
      <c r="AL43" s="232"/>
      <c r="AM43" s="232"/>
      <c r="AN43" s="232"/>
      <c r="AO43" s="317"/>
      <c r="AP43" s="317"/>
      <c r="AQ43" s="317"/>
      <c r="AR43" s="317"/>
      <c r="AS43" s="317"/>
      <c r="AT43" s="317"/>
      <c r="AU43" s="317"/>
      <c r="AV43" s="317"/>
      <c r="AW43" s="317"/>
      <c r="AX43" s="317"/>
      <c r="AY43" s="317"/>
      <c r="AZ43" s="317"/>
      <c r="BA43" s="317"/>
      <c r="BB43" s="317"/>
      <c r="BC43" s="233">
        <f>SUM(AO43:BB43)</f>
        <v>0</v>
      </c>
    </row>
    <row r="44" spans="1:55" s="220" customFormat="1" ht="15" outlineLevel="1">
      <c r="A44" s="388"/>
      <c r="B44" s="231" t="s">
        <v>2565</v>
      </c>
      <c r="C44" s="228" t="s">
        <v>315</v>
      </c>
      <c r="D44" s="232"/>
      <c r="E44" s="232"/>
      <c r="F44" s="232"/>
      <c r="G44" s="232"/>
      <c r="H44" s="232"/>
      <c r="I44" s="232"/>
      <c r="J44" s="232"/>
      <c r="K44" s="232"/>
      <c r="L44" s="232"/>
      <c r="M44" s="232"/>
      <c r="N44" s="232"/>
      <c r="O44" s="232"/>
      <c r="P44" s="232"/>
      <c r="Q44" s="232"/>
      <c r="R44" s="232"/>
      <c r="S44" s="232"/>
      <c r="T44" s="232"/>
      <c r="U44" s="232"/>
      <c r="V44" s="228"/>
      <c r="W44" s="232"/>
      <c r="X44" s="232"/>
      <c r="Y44" s="232"/>
      <c r="Z44" s="232"/>
      <c r="AA44" s="232"/>
      <c r="AB44" s="232"/>
      <c r="AC44" s="232"/>
      <c r="AD44" s="232"/>
      <c r="AE44" s="232"/>
      <c r="AF44" s="232"/>
      <c r="AG44" s="232"/>
      <c r="AH44" s="232"/>
      <c r="AI44" s="232"/>
      <c r="AJ44" s="232"/>
      <c r="AK44" s="232"/>
      <c r="AL44" s="232"/>
      <c r="AM44" s="232"/>
      <c r="AN44" s="232"/>
      <c r="AO44" s="318">
        <f>AO43</f>
        <v>0</v>
      </c>
      <c r="AP44" s="318">
        <f>AP43</f>
        <v>0</v>
      </c>
      <c r="AQ44" s="318">
        <f t="shared" ref="AQ44:BB44" si="7">AQ43</f>
        <v>0</v>
      </c>
      <c r="AR44" s="318">
        <f t="shared" si="7"/>
        <v>0</v>
      </c>
      <c r="AS44" s="318">
        <f t="shared" si="7"/>
        <v>0</v>
      </c>
      <c r="AT44" s="318">
        <f t="shared" si="7"/>
        <v>0</v>
      </c>
      <c r="AU44" s="318">
        <f t="shared" si="7"/>
        <v>0</v>
      </c>
      <c r="AV44" s="318">
        <f t="shared" si="7"/>
        <v>0</v>
      </c>
      <c r="AW44" s="318">
        <f t="shared" si="7"/>
        <v>0</v>
      </c>
      <c r="AX44" s="318">
        <f t="shared" si="7"/>
        <v>0</v>
      </c>
      <c r="AY44" s="318">
        <f t="shared" si="7"/>
        <v>0</v>
      </c>
      <c r="AZ44" s="318">
        <f t="shared" si="7"/>
        <v>0</v>
      </c>
      <c r="BA44" s="318">
        <f t="shared" si="7"/>
        <v>0</v>
      </c>
      <c r="BB44" s="318">
        <f t="shared" si="7"/>
        <v>0</v>
      </c>
      <c r="BC44" s="234"/>
    </row>
    <row r="45" spans="1:55" s="220" customFormat="1" ht="15" outlineLevel="1">
      <c r="A45" s="388"/>
      <c r="B45" s="231"/>
      <c r="C45" s="242"/>
      <c r="D45" s="241"/>
      <c r="E45" s="241"/>
      <c r="F45" s="241"/>
      <c r="G45" s="241"/>
      <c r="H45" s="241"/>
      <c r="I45" s="241"/>
      <c r="J45" s="241"/>
      <c r="K45" s="241"/>
      <c r="L45" s="241"/>
      <c r="M45" s="241"/>
      <c r="N45" s="241"/>
      <c r="O45" s="241"/>
      <c r="P45" s="241"/>
      <c r="Q45" s="241"/>
      <c r="R45" s="241"/>
      <c r="S45" s="241"/>
      <c r="T45" s="241"/>
      <c r="U45" s="241"/>
      <c r="V45" s="228"/>
      <c r="W45" s="241"/>
      <c r="X45" s="241"/>
      <c r="Y45" s="241"/>
      <c r="Z45" s="241"/>
      <c r="AA45" s="241"/>
      <c r="AB45" s="241"/>
      <c r="AC45" s="241"/>
      <c r="AD45" s="241"/>
      <c r="AE45" s="241"/>
      <c r="AF45" s="241"/>
      <c r="AG45" s="241"/>
      <c r="AH45" s="241"/>
      <c r="AI45" s="241"/>
      <c r="AJ45" s="241"/>
      <c r="AK45" s="241"/>
      <c r="AL45" s="241"/>
      <c r="AM45" s="241"/>
      <c r="AN45" s="241"/>
      <c r="AO45" s="319"/>
      <c r="AP45" s="319"/>
      <c r="AQ45" s="319"/>
      <c r="AR45" s="319"/>
      <c r="AS45" s="319"/>
      <c r="AT45" s="319"/>
      <c r="AU45" s="319"/>
      <c r="AV45" s="319"/>
      <c r="AW45" s="319"/>
      <c r="AX45" s="319"/>
      <c r="AY45" s="319"/>
      <c r="AZ45" s="319"/>
      <c r="BA45" s="319"/>
      <c r="BB45" s="319"/>
      <c r="BC45" s="243"/>
    </row>
    <row r="46" spans="1:55" s="220" customFormat="1" ht="15" outlineLevel="1">
      <c r="A46" s="388">
        <v>9</v>
      </c>
      <c r="B46" s="231" t="s">
        <v>2569</v>
      </c>
      <c r="C46" s="228" t="s">
        <v>313</v>
      </c>
      <c r="D46" s="232"/>
      <c r="E46" s="232"/>
      <c r="F46" s="232"/>
      <c r="G46" s="232"/>
      <c r="H46" s="232"/>
      <c r="I46" s="232"/>
      <c r="J46" s="232"/>
      <c r="K46" s="232"/>
      <c r="L46" s="232"/>
      <c r="M46" s="232"/>
      <c r="N46" s="232"/>
      <c r="O46" s="232"/>
      <c r="P46" s="232"/>
      <c r="Q46" s="232"/>
      <c r="R46" s="232"/>
      <c r="S46" s="232"/>
      <c r="T46" s="232"/>
      <c r="U46" s="232"/>
      <c r="V46" s="228"/>
      <c r="W46" s="232"/>
      <c r="X46" s="232"/>
      <c r="Y46" s="232"/>
      <c r="Z46" s="232"/>
      <c r="AA46" s="232"/>
      <c r="AB46" s="232"/>
      <c r="AC46" s="232"/>
      <c r="AD46" s="232"/>
      <c r="AE46" s="232"/>
      <c r="AF46" s="232"/>
      <c r="AG46" s="232"/>
      <c r="AH46" s="232"/>
      <c r="AI46" s="232"/>
      <c r="AJ46" s="232"/>
      <c r="AK46" s="232"/>
      <c r="AL46" s="232"/>
      <c r="AM46" s="232"/>
      <c r="AN46" s="232"/>
      <c r="AO46" s="317"/>
      <c r="AP46" s="317"/>
      <c r="AQ46" s="317"/>
      <c r="AR46" s="317"/>
      <c r="AS46" s="317"/>
      <c r="AT46" s="317"/>
      <c r="AU46" s="317"/>
      <c r="AV46" s="317"/>
      <c r="AW46" s="317"/>
      <c r="AX46" s="317"/>
      <c r="AY46" s="317"/>
      <c r="AZ46" s="317"/>
      <c r="BA46" s="317"/>
      <c r="BB46" s="317"/>
      <c r="BC46" s="233">
        <f>SUM(AO46:BB46)</f>
        <v>0</v>
      </c>
    </row>
    <row r="47" spans="1:55" s="220" customFormat="1" ht="15" outlineLevel="1">
      <c r="A47" s="388"/>
      <c r="B47" s="231" t="s">
        <v>2565</v>
      </c>
      <c r="C47" s="228" t="s">
        <v>315</v>
      </c>
      <c r="D47" s="232"/>
      <c r="E47" s="232"/>
      <c r="F47" s="232"/>
      <c r="G47" s="232"/>
      <c r="H47" s="232"/>
      <c r="I47" s="232"/>
      <c r="J47" s="232"/>
      <c r="K47" s="232"/>
      <c r="L47" s="232"/>
      <c r="M47" s="232"/>
      <c r="N47" s="232"/>
      <c r="O47" s="232"/>
      <c r="P47" s="232"/>
      <c r="Q47" s="232"/>
      <c r="R47" s="232"/>
      <c r="S47" s="232"/>
      <c r="T47" s="232"/>
      <c r="U47" s="232"/>
      <c r="V47" s="228"/>
      <c r="W47" s="232"/>
      <c r="X47" s="232"/>
      <c r="Y47" s="232"/>
      <c r="Z47" s="232"/>
      <c r="AA47" s="232"/>
      <c r="AB47" s="232"/>
      <c r="AC47" s="232"/>
      <c r="AD47" s="232"/>
      <c r="AE47" s="232"/>
      <c r="AF47" s="232"/>
      <c r="AG47" s="232"/>
      <c r="AH47" s="232"/>
      <c r="AI47" s="232"/>
      <c r="AJ47" s="232"/>
      <c r="AK47" s="232"/>
      <c r="AL47" s="232"/>
      <c r="AM47" s="232"/>
      <c r="AN47" s="232"/>
      <c r="AO47" s="318">
        <f>AO46</f>
        <v>0</v>
      </c>
      <c r="AP47" s="318">
        <f>AP46</f>
        <v>0</v>
      </c>
      <c r="AQ47" s="318">
        <f t="shared" ref="AQ47:BB47" si="8">AQ46</f>
        <v>0</v>
      </c>
      <c r="AR47" s="318">
        <f t="shared" si="8"/>
        <v>0</v>
      </c>
      <c r="AS47" s="318">
        <f t="shared" si="8"/>
        <v>0</v>
      </c>
      <c r="AT47" s="318">
        <f t="shared" si="8"/>
        <v>0</v>
      </c>
      <c r="AU47" s="318">
        <f t="shared" si="8"/>
        <v>0</v>
      </c>
      <c r="AV47" s="318">
        <f t="shared" si="8"/>
        <v>0</v>
      </c>
      <c r="AW47" s="318">
        <f t="shared" si="8"/>
        <v>0</v>
      </c>
      <c r="AX47" s="318">
        <f t="shared" si="8"/>
        <v>0</v>
      </c>
      <c r="AY47" s="318">
        <f t="shared" si="8"/>
        <v>0</v>
      </c>
      <c r="AZ47" s="318">
        <f t="shared" si="8"/>
        <v>0</v>
      </c>
      <c r="BA47" s="318">
        <f t="shared" si="8"/>
        <v>0</v>
      </c>
      <c r="BB47" s="318">
        <f t="shared" si="8"/>
        <v>0</v>
      </c>
      <c r="BC47" s="234"/>
    </row>
    <row r="48" spans="1:55" s="220" customFormat="1" ht="15" outlineLevel="1">
      <c r="A48" s="388"/>
      <c r="B48" s="244"/>
      <c r="C48" s="245"/>
      <c r="D48" s="228"/>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319"/>
      <c r="AP48" s="319"/>
      <c r="AQ48" s="319"/>
      <c r="AR48" s="319"/>
      <c r="AS48" s="319"/>
      <c r="AT48" s="319"/>
      <c r="AU48" s="319"/>
      <c r="AV48" s="319"/>
      <c r="AW48" s="319"/>
      <c r="AX48" s="319"/>
      <c r="AY48" s="319"/>
      <c r="AZ48" s="319"/>
      <c r="BA48" s="319"/>
      <c r="BB48" s="319"/>
      <c r="BC48" s="243"/>
    </row>
    <row r="49" spans="1:58" s="230" customFormat="1" ht="15.75" outlineLevel="1">
      <c r="A49" s="389"/>
      <c r="B49" s="225" t="s">
        <v>2570</v>
      </c>
      <c r="C49" s="226"/>
      <c r="D49" s="226"/>
      <c r="E49" s="226"/>
      <c r="F49" s="226"/>
      <c r="G49" s="226"/>
      <c r="H49" s="226"/>
      <c r="I49" s="226"/>
      <c r="J49" s="226"/>
      <c r="K49" s="226"/>
      <c r="L49" s="226"/>
      <c r="M49" s="226"/>
      <c r="N49" s="226"/>
      <c r="O49" s="226"/>
      <c r="P49" s="226"/>
      <c r="Q49" s="226"/>
      <c r="R49" s="226"/>
      <c r="S49" s="226"/>
      <c r="T49" s="226"/>
      <c r="U49" s="226"/>
      <c r="V49" s="228"/>
      <c r="W49" s="226"/>
      <c r="X49" s="226"/>
      <c r="Y49" s="226"/>
      <c r="Z49" s="226"/>
      <c r="AA49" s="226"/>
      <c r="AB49" s="226"/>
      <c r="AC49" s="226"/>
      <c r="AD49" s="226"/>
      <c r="AE49" s="226"/>
      <c r="AF49" s="226"/>
      <c r="AG49" s="226"/>
      <c r="AH49" s="226"/>
      <c r="AI49" s="226"/>
      <c r="AJ49" s="226"/>
      <c r="AK49" s="226"/>
      <c r="AL49" s="226"/>
      <c r="AM49" s="226"/>
      <c r="AN49" s="226"/>
      <c r="AO49" s="321"/>
      <c r="AP49" s="321"/>
      <c r="AQ49" s="321"/>
      <c r="AR49" s="321"/>
      <c r="AS49" s="321"/>
      <c r="AT49" s="321"/>
      <c r="AU49" s="321"/>
      <c r="AV49" s="321"/>
      <c r="AW49" s="321"/>
      <c r="AX49" s="321"/>
      <c r="AY49" s="321"/>
      <c r="AZ49" s="321"/>
      <c r="BA49" s="321"/>
      <c r="BB49" s="321"/>
      <c r="BC49" s="229"/>
      <c r="BE49" s="220"/>
      <c r="BF49" s="220"/>
    </row>
    <row r="50" spans="1:58" s="220" customFormat="1" ht="15" outlineLevel="1">
      <c r="A50" s="388">
        <v>10</v>
      </c>
      <c r="B50" s="246" t="s">
        <v>944</v>
      </c>
      <c r="C50" s="228" t="s">
        <v>313</v>
      </c>
      <c r="D50" s="232">
        <v>824817.05016402388</v>
      </c>
      <c r="E50" s="232">
        <v>824817.05016402388</v>
      </c>
      <c r="F50" s="232">
        <v>824817.05016402388</v>
      </c>
      <c r="G50" s="232">
        <v>824817.05016402388</v>
      </c>
      <c r="H50" s="232">
        <v>824817.05016402388</v>
      </c>
      <c r="I50" s="232">
        <v>824817.05016402388</v>
      </c>
      <c r="J50" s="232">
        <v>824817.05016402388</v>
      </c>
      <c r="K50" s="232">
        <v>824817.05016402388</v>
      </c>
      <c r="L50" s="232">
        <v>623935.25024938688</v>
      </c>
      <c r="M50" s="232">
        <v>623935.25024938688</v>
      </c>
      <c r="N50" s="232">
        <v>623935.25024938688</v>
      </c>
      <c r="O50" s="232">
        <v>623935.25024938688</v>
      </c>
      <c r="P50" s="232">
        <v>135939.72722049447</v>
      </c>
      <c r="Q50" s="232">
        <v>135939.72722049447</v>
      </c>
      <c r="R50" s="232">
        <v>0</v>
      </c>
      <c r="S50" s="232">
        <v>0</v>
      </c>
      <c r="T50" s="232">
        <v>0</v>
      </c>
      <c r="U50" s="232">
        <v>0</v>
      </c>
      <c r="V50" s="232">
        <v>12</v>
      </c>
      <c r="W50" s="232">
        <v>141.81701488021358</v>
      </c>
      <c r="X50" s="232">
        <v>141.81701488021358</v>
      </c>
      <c r="Y50" s="232">
        <v>141.81701488021358</v>
      </c>
      <c r="Z50" s="232">
        <v>141.81701488021358</v>
      </c>
      <c r="AA50" s="232">
        <v>141.81701488021358</v>
      </c>
      <c r="AB50" s="232">
        <v>141.81701488021358</v>
      </c>
      <c r="AC50" s="232">
        <v>141.81701488021358</v>
      </c>
      <c r="AD50" s="232">
        <v>141.81701488021358</v>
      </c>
      <c r="AE50" s="232">
        <v>95.347224244303675</v>
      </c>
      <c r="AF50" s="232">
        <v>95.347224244303675</v>
      </c>
      <c r="AG50" s="232">
        <v>95.347224244303675</v>
      </c>
      <c r="AH50" s="232">
        <v>95.347224244303675</v>
      </c>
      <c r="AI50" s="232">
        <v>22.531238688056607</v>
      </c>
      <c r="AJ50" s="232">
        <v>22.531238688056607</v>
      </c>
      <c r="AK50" s="232">
        <v>0</v>
      </c>
      <c r="AL50" s="232">
        <v>0</v>
      </c>
      <c r="AM50" s="232">
        <v>0</v>
      </c>
      <c r="AN50" s="232">
        <v>0</v>
      </c>
      <c r="AO50" s="322"/>
      <c r="AP50" s="322"/>
      <c r="AQ50" s="322"/>
      <c r="AR50" s="322"/>
      <c r="AS50" s="322"/>
      <c r="AT50" s="322"/>
      <c r="AU50" s="322"/>
      <c r="AV50" s="322"/>
      <c r="AW50" s="322"/>
      <c r="AX50" s="322"/>
      <c r="AY50" s="322">
        <v>1</v>
      </c>
      <c r="AZ50" s="322"/>
      <c r="BA50" s="322"/>
      <c r="BB50" s="322"/>
      <c r="BC50" s="233">
        <f>SUM(AO50:BB50)</f>
        <v>1</v>
      </c>
    </row>
    <row r="51" spans="1:58" s="220" customFormat="1" ht="15" outlineLevel="1">
      <c r="A51" s="388"/>
      <c r="B51" s="231" t="s">
        <v>2565</v>
      </c>
      <c r="C51" s="228" t="s">
        <v>315</v>
      </c>
      <c r="D51" s="232"/>
      <c r="E51" s="232"/>
      <c r="F51" s="232"/>
      <c r="G51" s="232"/>
      <c r="H51" s="232"/>
      <c r="I51" s="232"/>
      <c r="J51" s="232"/>
      <c r="K51" s="232"/>
      <c r="L51" s="232"/>
      <c r="M51" s="232"/>
      <c r="N51" s="232"/>
      <c r="O51" s="232"/>
      <c r="P51" s="232"/>
      <c r="Q51" s="232"/>
      <c r="R51" s="232"/>
      <c r="S51" s="232"/>
      <c r="T51" s="232"/>
      <c r="U51" s="232"/>
      <c r="V51" s="232">
        <f>V50</f>
        <v>12</v>
      </c>
      <c r="W51" s="232"/>
      <c r="X51" s="232"/>
      <c r="Y51" s="232"/>
      <c r="Z51" s="232"/>
      <c r="AA51" s="232"/>
      <c r="AB51" s="232"/>
      <c r="AC51" s="232"/>
      <c r="AD51" s="232"/>
      <c r="AE51" s="232"/>
      <c r="AF51" s="232"/>
      <c r="AG51" s="232"/>
      <c r="AH51" s="232"/>
      <c r="AI51" s="232"/>
      <c r="AJ51" s="232"/>
      <c r="AK51" s="232"/>
      <c r="AL51" s="232"/>
      <c r="AM51" s="232"/>
      <c r="AN51" s="232"/>
      <c r="AO51" s="318">
        <f>AO50</f>
        <v>0</v>
      </c>
      <c r="AP51" s="318">
        <f>AP50</f>
        <v>0</v>
      </c>
      <c r="AQ51" s="318">
        <f t="shared" ref="AQ51:BB51" si="9">AQ50</f>
        <v>0</v>
      </c>
      <c r="AR51" s="318">
        <f t="shared" si="9"/>
        <v>0</v>
      </c>
      <c r="AS51" s="318">
        <f t="shared" si="9"/>
        <v>0</v>
      </c>
      <c r="AT51" s="318">
        <f t="shared" si="9"/>
        <v>0</v>
      </c>
      <c r="AU51" s="318">
        <f t="shared" si="9"/>
        <v>0</v>
      </c>
      <c r="AV51" s="318">
        <f t="shared" si="9"/>
        <v>0</v>
      </c>
      <c r="AW51" s="318">
        <f t="shared" si="9"/>
        <v>0</v>
      </c>
      <c r="AX51" s="318">
        <f t="shared" si="9"/>
        <v>0</v>
      </c>
      <c r="AY51" s="318">
        <f t="shared" si="9"/>
        <v>1</v>
      </c>
      <c r="AZ51" s="318">
        <f t="shared" si="9"/>
        <v>0</v>
      </c>
      <c r="BA51" s="318">
        <f t="shared" si="9"/>
        <v>0</v>
      </c>
      <c r="BB51" s="318">
        <f t="shared" si="9"/>
        <v>0</v>
      </c>
      <c r="BC51" s="247"/>
    </row>
    <row r="52" spans="1:58" s="220" customFormat="1" ht="15" outlineLevel="1">
      <c r="A52" s="388"/>
      <c r="B52" s="246"/>
      <c r="C52" s="248"/>
      <c r="D52" s="228"/>
      <c r="E52" s="228"/>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323"/>
      <c r="AP52" s="323"/>
      <c r="AQ52" s="323"/>
      <c r="AR52" s="323"/>
      <c r="AS52" s="323"/>
      <c r="AT52" s="323"/>
      <c r="AU52" s="323"/>
      <c r="AV52" s="323"/>
      <c r="AW52" s="323"/>
      <c r="AX52" s="323"/>
      <c r="AY52" s="323"/>
      <c r="AZ52" s="323"/>
      <c r="BA52" s="323"/>
      <c r="BB52" s="323"/>
      <c r="BC52" s="249"/>
    </row>
    <row r="53" spans="1:58" s="220" customFormat="1" ht="15" outlineLevel="1">
      <c r="A53" s="388">
        <v>11</v>
      </c>
      <c r="B53" s="250" t="s">
        <v>2571</v>
      </c>
      <c r="C53" s="228" t="s">
        <v>313</v>
      </c>
      <c r="D53" s="232">
        <v>43921.704200372813</v>
      </c>
      <c r="E53" s="232">
        <v>43921.704200372813</v>
      </c>
      <c r="F53" s="232">
        <v>41453.416326384882</v>
      </c>
      <c r="G53" s="232">
        <v>33345.943398082665</v>
      </c>
      <c r="H53" s="232">
        <v>33345.943398082665</v>
      </c>
      <c r="I53" s="232">
        <v>32800.301396948395</v>
      </c>
      <c r="J53" s="232">
        <v>9946.5708344624691</v>
      </c>
      <c r="K53" s="232">
        <v>8415.786384053401</v>
      </c>
      <c r="L53" s="232">
        <v>8415.786384053401</v>
      </c>
      <c r="M53" s="232">
        <v>8415.786384053401</v>
      </c>
      <c r="N53" s="232">
        <v>8211.232068680094</v>
      </c>
      <c r="O53" s="232">
        <v>8211.232068680094</v>
      </c>
      <c r="P53" s="232">
        <v>4670.1898487056287</v>
      </c>
      <c r="Q53" s="232">
        <v>4670.1898487056287</v>
      </c>
      <c r="R53" s="232">
        <v>4670.1898487056287</v>
      </c>
      <c r="S53" s="232">
        <v>0</v>
      </c>
      <c r="T53" s="232">
        <v>0</v>
      </c>
      <c r="U53" s="232">
        <v>0</v>
      </c>
      <c r="V53" s="232">
        <v>12</v>
      </c>
      <c r="W53" s="232">
        <v>21.841422079401013</v>
      </c>
      <c r="X53" s="232">
        <v>21.841422079401013</v>
      </c>
      <c r="Y53" s="232">
        <v>20.957718395542777</v>
      </c>
      <c r="Z53" s="232">
        <v>18.465604877700063</v>
      </c>
      <c r="AA53" s="232">
        <v>18.465604877700063</v>
      </c>
      <c r="AB53" s="232">
        <v>18.230014070024509</v>
      </c>
      <c r="AC53" s="232">
        <v>9.6614295891200737</v>
      </c>
      <c r="AD53" s="232">
        <v>7.6221133956010698</v>
      </c>
      <c r="AE53" s="232">
        <v>7.6221133956010698</v>
      </c>
      <c r="AF53" s="232">
        <v>7.6221133956010698</v>
      </c>
      <c r="AG53" s="232">
        <v>7.5910051824795941</v>
      </c>
      <c r="AH53" s="232">
        <v>7.5910051824795941</v>
      </c>
      <c r="AI53" s="232">
        <v>6.2216426242952707</v>
      </c>
      <c r="AJ53" s="232">
        <v>6.2216426242952707</v>
      </c>
      <c r="AK53" s="232">
        <v>6.2216426242952707</v>
      </c>
      <c r="AL53" s="232">
        <v>0</v>
      </c>
      <c r="AM53" s="232">
        <v>0</v>
      </c>
      <c r="AN53" s="232">
        <v>0</v>
      </c>
      <c r="AO53" s="322"/>
      <c r="AP53" s="322"/>
      <c r="AQ53" s="322"/>
      <c r="AR53" s="322"/>
      <c r="AS53" s="322"/>
      <c r="AT53" s="322"/>
      <c r="AU53" s="322"/>
      <c r="AV53" s="322"/>
      <c r="AW53" s="322"/>
      <c r="AX53" s="322">
        <v>1</v>
      </c>
      <c r="AY53" s="322"/>
      <c r="AZ53" s="322"/>
      <c r="BA53" s="322"/>
      <c r="BB53" s="322"/>
      <c r="BC53" s="233">
        <f>SUM(AO53:BB53)</f>
        <v>1</v>
      </c>
    </row>
    <row r="54" spans="1:58" s="220" customFormat="1" ht="15" outlineLevel="1">
      <c r="A54" s="388"/>
      <c r="B54" s="251" t="s">
        <v>2565</v>
      </c>
      <c r="C54" s="228" t="s">
        <v>315</v>
      </c>
      <c r="D54" s="232"/>
      <c r="E54" s="232"/>
      <c r="F54" s="232"/>
      <c r="G54" s="232"/>
      <c r="H54" s="232"/>
      <c r="I54" s="232"/>
      <c r="J54" s="232"/>
      <c r="K54" s="232"/>
      <c r="L54" s="232"/>
      <c r="M54" s="232"/>
      <c r="N54" s="232"/>
      <c r="O54" s="232"/>
      <c r="P54" s="232"/>
      <c r="Q54" s="232"/>
      <c r="R54" s="232"/>
      <c r="S54" s="232"/>
      <c r="T54" s="232"/>
      <c r="U54" s="232"/>
      <c r="V54" s="232">
        <f>V53</f>
        <v>12</v>
      </c>
      <c r="W54" s="232"/>
      <c r="X54" s="232"/>
      <c r="Y54" s="232"/>
      <c r="Z54" s="232"/>
      <c r="AA54" s="232"/>
      <c r="AB54" s="232"/>
      <c r="AC54" s="232"/>
      <c r="AD54" s="232"/>
      <c r="AE54" s="232"/>
      <c r="AF54" s="232"/>
      <c r="AG54" s="232"/>
      <c r="AH54" s="232"/>
      <c r="AI54" s="232"/>
      <c r="AJ54" s="232"/>
      <c r="AK54" s="232"/>
      <c r="AL54" s="232"/>
      <c r="AM54" s="232"/>
      <c r="AN54" s="232"/>
      <c r="AO54" s="318">
        <f>AO53</f>
        <v>0</v>
      </c>
      <c r="AP54" s="318">
        <f>AP53</f>
        <v>0</v>
      </c>
      <c r="AQ54" s="318">
        <f t="shared" ref="AQ54:BB54" si="10">AQ53</f>
        <v>0</v>
      </c>
      <c r="AR54" s="318">
        <f t="shared" si="10"/>
        <v>0</v>
      </c>
      <c r="AS54" s="318">
        <f t="shared" si="10"/>
        <v>0</v>
      </c>
      <c r="AT54" s="318">
        <f t="shared" si="10"/>
        <v>0</v>
      </c>
      <c r="AU54" s="318">
        <f t="shared" si="10"/>
        <v>0</v>
      </c>
      <c r="AV54" s="318">
        <f t="shared" si="10"/>
        <v>0</v>
      </c>
      <c r="AW54" s="318">
        <f t="shared" si="10"/>
        <v>0</v>
      </c>
      <c r="AX54" s="318">
        <f t="shared" si="10"/>
        <v>1</v>
      </c>
      <c r="AY54" s="318">
        <f t="shared" si="10"/>
        <v>0</v>
      </c>
      <c r="AZ54" s="318">
        <f t="shared" si="10"/>
        <v>0</v>
      </c>
      <c r="BA54" s="318">
        <f t="shared" si="10"/>
        <v>0</v>
      </c>
      <c r="BB54" s="318">
        <f t="shared" si="10"/>
        <v>0</v>
      </c>
      <c r="BC54" s="247"/>
    </row>
    <row r="55" spans="1:58" s="220" customFormat="1" ht="15" outlineLevel="1">
      <c r="A55" s="388"/>
      <c r="B55" s="250"/>
      <c r="C55" s="248"/>
      <c r="D55" s="228"/>
      <c r="E55" s="228"/>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323"/>
      <c r="AP55" s="324"/>
      <c r="AQ55" s="323"/>
      <c r="AR55" s="323"/>
      <c r="AS55" s="323"/>
      <c r="AT55" s="323"/>
      <c r="AU55" s="323"/>
      <c r="AV55" s="323"/>
      <c r="AW55" s="323"/>
      <c r="AX55" s="323"/>
      <c r="AY55" s="323"/>
      <c r="AZ55" s="323"/>
      <c r="BA55" s="323"/>
      <c r="BB55" s="323"/>
      <c r="BC55" s="249"/>
    </row>
    <row r="56" spans="1:58" s="220" customFormat="1" ht="15" outlineLevel="1">
      <c r="A56" s="388">
        <v>12</v>
      </c>
      <c r="B56" s="250" t="s">
        <v>2572</v>
      </c>
      <c r="C56" s="228" t="s">
        <v>313</v>
      </c>
      <c r="D56" s="232"/>
      <c r="E56" s="232"/>
      <c r="F56" s="232"/>
      <c r="G56" s="232"/>
      <c r="H56" s="232"/>
      <c r="I56" s="232"/>
      <c r="J56" s="232"/>
      <c r="K56" s="232"/>
      <c r="L56" s="232"/>
      <c r="M56" s="232"/>
      <c r="N56" s="232"/>
      <c r="O56" s="232"/>
      <c r="P56" s="232"/>
      <c r="Q56" s="232"/>
      <c r="R56" s="232"/>
      <c r="S56" s="232"/>
      <c r="T56" s="232"/>
      <c r="U56" s="232"/>
      <c r="V56" s="232">
        <v>3</v>
      </c>
      <c r="W56" s="232"/>
      <c r="X56" s="232"/>
      <c r="Y56" s="232"/>
      <c r="Z56" s="232"/>
      <c r="AA56" s="232"/>
      <c r="AB56" s="232"/>
      <c r="AC56" s="232"/>
      <c r="AD56" s="232"/>
      <c r="AE56" s="232"/>
      <c r="AF56" s="232"/>
      <c r="AG56" s="232"/>
      <c r="AH56" s="232"/>
      <c r="AI56" s="232"/>
      <c r="AJ56" s="232"/>
      <c r="AK56" s="232"/>
      <c r="AL56" s="232"/>
      <c r="AM56" s="232"/>
      <c r="AN56" s="232"/>
      <c r="AO56" s="322"/>
      <c r="AP56" s="322"/>
      <c r="AQ56" s="322"/>
      <c r="AR56" s="322"/>
      <c r="AS56" s="322"/>
      <c r="AT56" s="322"/>
      <c r="AU56" s="322"/>
      <c r="AV56" s="322"/>
      <c r="AW56" s="322"/>
      <c r="AX56" s="322"/>
      <c r="AY56" s="322"/>
      <c r="AZ56" s="322"/>
      <c r="BA56" s="322"/>
      <c r="BB56" s="322"/>
      <c r="BC56" s="233">
        <f>SUM(AO56:BB56)</f>
        <v>0</v>
      </c>
    </row>
    <row r="57" spans="1:58" s="220" customFormat="1" ht="15" outlineLevel="1">
      <c r="A57" s="388"/>
      <c r="B57" s="251" t="s">
        <v>2565</v>
      </c>
      <c r="C57" s="228" t="s">
        <v>315</v>
      </c>
      <c r="D57" s="232"/>
      <c r="E57" s="232"/>
      <c r="F57" s="232"/>
      <c r="G57" s="232"/>
      <c r="H57" s="232"/>
      <c r="I57" s="232"/>
      <c r="J57" s="232"/>
      <c r="K57" s="232"/>
      <c r="L57" s="232"/>
      <c r="M57" s="232"/>
      <c r="N57" s="232"/>
      <c r="O57" s="232"/>
      <c r="P57" s="232"/>
      <c r="Q57" s="232"/>
      <c r="R57" s="232"/>
      <c r="S57" s="232"/>
      <c r="T57" s="232"/>
      <c r="U57" s="232"/>
      <c r="V57" s="232">
        <f>V56</f>
        <v>3</v>
      </c>
      <c r="W57" s="232"/>
      <c r="X57" s="232"/>
      <c r="Y57" s="232"/>
      <c r="Z57" s="232"/>
      <c r="AA57" s="232"/>
      <c r="AB57" s="232"/>
      <c r="AC57" s="232"/>
      <c r="AD57" s="232"/>
      <c r="AE57" s="232"/>
      <c r="AF57" s="232"/>
      <c r="AG57" s="232"/>
      <c r="AH57" s="232"/>
      <c r="AI57" s="232"/>
      <c r="AJ57" s="232"/>
      <c r="AK57" s="232"/>
      <c r="AL57" s="232"/>
      <c r="AM57" s="232"/>
      <c r="AN57" s="232"/>
      <c r="AO57" s="318">
        <f>AO56</f>
        <v>0</v>
      </c>
      <c r="AP57" s="318">
        <f>AP56</f>
        <v>0</v>
      </c>
      <c r="AQ57" s="318">
        <f t="shared" ref="AQ57:BB57" si="11">AQ56</f>
        <v>0</v>
      </c>
      <c r="AR57" s="318">
        <f t="shared" si="11"/>
        <v>0</v>
      </c>
      <c r="AS57" s="318">
        <f t="shared" si="11"/>
        <v>0</v>
      </c>
      <c r="AT57" s="318">
        <f t="shared" si="11"/>
        <v>0</v>
      </c>
      <c r="AU57" s="318">
        <f t="shared" si="11"/>
        <v>0</v>
      </c>
      <c r="AV57" s="318">
        <f t="shared" si="11"/>
        <v>0</v>
      </c>
      <c r="AW57" s="318">
        <f t="shared" si="11"/>
        <v>0</v>
      </c>
      <c r="AX57" s="318">
        <f t="shared" si="11"/>
        <v>0</v>
      </c>
      <c r="AY57" s="318">
        <f t="shared" si="11"/>
        <v>0</v>
      </c>
      <c r="AZ57" s="318">
        <f t="shared" si="11"/>
        <v>0</v>
      </c>
      <c r="BA57" s="318">
        <f t="shared" si="11"/>
        <v>0</v>
      </c>
      <c r="BB57" s="318">
        <f t="shared" si="11"/>
        <v>0</v>
      </c>
      <c r="BC57" s="247"/>
    </row>
    <row r="58" spans="1:58" s="220" customFormat="1" ht="15" outlineLevel="1">
      <c r="A58" s="388"/>
      <c r="B58" s="250"/>
      <c r="C58" s="248"/>
      <c r="D58" s="252"/>
      <c r="E58" s="252"/>
      <c r="F58" s="252"/>
      <c r="G58" s="252"/>
      <c r="H58" s="252"/>
      <c r="I58" s="252"/>
      <c r="J58" s="252"/>
      <c r="K58" s="252"/>
      <c r="L58" s="252"/>
      <c r="M58" s="252"/>
      <c r="N58" s="252"/>
      <c r="O58" s="252"/>
      <c r="P58" s="252"/>
      <c r="Q58" s="252"/>
      <c r="R58" s="252"/>
      <c r="S58" s="252"/>
      <c r="T58" s="252"/>
      <c r="U58" s="252"/>
      <c r="V58" s="228"/>
      <c r="W58" s="252"/>
      <c r="X58" s="252"/>
      <c r="Y58" s="252"/>
      <c r="Z58" s="252"/>
      <c r="AA58" s="252"/>
      <c r="AB58" s="252"/>
      <c r="AC58" s="252"/>
      <c r="AD58" s="252"/>
      <c r="AE58" s="252"/>
      <c r="AF58" s="252"/>
      <c r="AG58" s="252"/>
      <c r="AH58" s="252"/>
      <c r="AI58" s="252"/>
      <c r="AJ58" s="252"/>
      <c r="AK58" s="252"/>
      <c r="AL58" s="252"/>
      <c r="AM58" s="252"/>
      <c r="AN58" s="252"/>
      <c r="AO58" s="323"/>
      <c r="AP58" s="324"/>
      <c r="AQ58" s="323"/>
      <c r="AR58" s="323"/>
      <c r="AS58" s="323"/>
      <c r="AT58" s="323"/>
      <c r="AU58" s="323"/>
      <c r="AV58" s="323"/>
      <c r="AW58" s="323"/>
      <c r="AX58" s="323"/>
      <c r="AY58" s="323"/>
      <c r="AZ58" s="323"/>
      <c r="BA58" s="323"/>
      <c r="BB58" s="323"/>
      <c r="BC58" s="249"/>
    </row>
    <row r="59" spans="1:58" s="220" customFormat="1" ht="15" outlineLevel="1">
      <c r="A59" s="388">
        <v>13</v>
      </c>
      <c r="B59" s="250" t="s">
        <v>955</v>
      </c>
      <c r="C59" s="228" t="s">
        <v>313</v>
      </c>
      <c r="D59" s="232"/>
      <c r="E59" s="232"/>
      <c r="F59" s="232"/>
      <c r="G59" s="232"/>
      <c r="H59" s="232"/>
      <c r="I59" s="232"/>
      <c r="J59" s="232"/>
      <c r="K59" s="232"/>
      <c r="L59" s="232"/>
      <c r="M59" s="232"/>
      <c r="N59" s="232"/>
      <c r="O59" s="232"/>
      <c r="P59" s="232"/>
      <c r="Q59" s="232"/>
      <c r="R59" s="232"/>
      <c r="S59" s="232"/>
      <c r="T59" s="232"/>
      <c r="U59" s="232"/>
      <c r="V59" s="232">
        <v>12</v>
      </c>
      <c r="W59" s="232"/>
      <c r="X59" s="232"/>
      <c r="Y59" s="232"/>
      <c r="Z59" s="232"/>
      <c r="AA59" s="232"/>
      <c r="AB59" s="232"/>
      <c r="AC59" s="232"/>
      <c r="AD59" s="232"/>
      <c r="AE59" s="232"/>
      <c r="AF59" s="232"/>
      <c r="AG59" s="232"/>
      <c r="AH59" s="232"/>
      <c r="AI59" s="232"/>
      <c r="AJ59" s="232"/>
      <c r="AK59" s="232"/>
      <c r="AL59" s="232"/>
      <c r="AM59" s="232"/>
      <c r="AN59" s="232"/>
      <c r="AO59" s="322"/>
      <c r="AP59" s="322"/>
      <c r="AQ59" s="322"/>
      <c r="AR59" s="322"/>
      <c r="AS59" s="322"/>
      <c r="AT59" s="322"/>
      <c r="AU59" s="322"/>
      <c r="AV59" s="322"/>
      <c r="AW59" s="322"/>
      <c r="AX59" s="322"/>
      <c r="AY59" s="322"/>
      <c r="AZ59" s="322"/>
      <c r="BA59" s="322"/>
      <c r="BB59" s="322"/>
      <c r="BC59" s="233">
        <f>SUM(AO59:BB59)</f>
        <v>0</v>
      </c>
    </row>
    <row r="60" spans="1:58" s="220" customFormat="1" ht="15" outlineLevel="1">
      <c r="A60" s="388"/>
      <c r="B60" s="251" t="s">
        <v>2565</v>
      </c>
      <c r="C60" s="228" t="s">
        <v>315</v>
      </c>
      <c r="D60" s="232"/>
      <c r="E60" s="232"/>
      <c r="F60" s="232"/>
      <c r="G60" s="232"/>
      <c r="H60" s="232"/>
      <c r="I60" s="232"/>
      <c r="J60" s="232"/>
      <c r="K60" s="232"/>
      <c r="L60" s="232"/>
      <c r="M60" s="232"/>
      <c r="N60" s="232"/>
      <c r="O60" s="232"/>
      <c r="P60" s="232"/>
      <c r="Q60" s="232"/>
      <c r="R60" s="232"/>
      <c r="S60" s="232"/>
      <c r="T60" s="232"/>
      <c r="U60" s="232"/>
      <c r="V60" s="232">
        <f>V59</f>
        <v>12</v>
      </c>
      <c r="W60" s="232"/>
      <c r="X60" s="232"/>
      <c r="Y60" s="232"/>
      <c r="Z60" s="232"/>
      <c r="AA60" s="232"/>
      <c r="AB60" s="232"/>
      <c r="AC60" s="232"/>
      <c r="AD60" s="232"/>
      <c r="AE60" s="232"/>
      <c r="AF60" s="232"/>
      <c r="AG60" s="232"/>
      <c r="AH60" s="232"/>
      <c r="AI60" s="232"/>
      <c r="AJ60" s="232"/>
      <c r="AK60" s="232"/>
      <c r="AL60" s="232"/>
      <c r="AM60" s="232"/>
      <c r="AN60" s="232"/>
      <c r="AO60" s="318">
        <f>AO59</f>
        <v>0</v>
      </c>
      <c r="AP60" s="318">
        <f>AP59</f>
        <v>0</v>
      </c>
      <c r="AQ60" s="318">
        <f t="shared" ref="AQ60:BB60" si="12">AQ59</f>
        <v>0</v>
      </c>
      <c r="AR60" s="318">
        <f t="shared" si="12"/>
        <v>0</v>
      </c>
      <c r="AS60" s="318">
        <f t="shared" si="12"/>
        <v>0</v>
      </c>
      <c r="AT60" s="318">
        <f t="shared" si="12"/>
        <v>0</v>
      </c>
      <c r="AU60" s="318">
        <f t="shared" si="12"/>
        <v>0</v>
      </c>
      <c r="AV60" s="318">
        <f t="shared" si="12"/>
        <v>0</v>
      </c>
      <c r="AW60" s="318">
        <f t="shared" si="12"/>
        <v>0</v>
      </c>
      <c r="AX60" s="318">
        <f t="shared" si="12"/>
        <v>0</v>
      </c>
      <c r="AY60" s="318">
        <f t="shared" si="12"/>
        <v>0</v>
      </c>
      <c r="AZ60" s="318">
        <f t="shared" si="12"/>
        <v>0</v>
      </c>
      <c r="BA60" s="318">
        <f t="shared" si="12"/>
        <v>0</v>
      </c>
      <c r="BB60" s="318">
        <f t="shared" si="12"/>
        <v>0</v>
      </c>
      <c r="BC60" s="247"/>
    </row>
    <row r="61" spans="1:58" s="220" customFormat="1" ht="15" outlineLevel="1">
      <c r="A61" s="388"/>
      <c r="B61" s="250"/>
      <c r="C61" s="248"/>
      <c r="D61" s="252"/>
      <c r="E61" s="252"/>
      <c r="F61" s="252"/>
      <c r="G61" s="252"/>
      <c r="H61" s="252"/>
      <c r="I61" s="252"/>
      <c r="J61" s="252"/>
      <c r="K61" s="252"/>
      <c r="L61" s="252"/>
      <c r="M61" s="252"/>
      <c r="N61" s="252"/>
      <c r="O61" s="252"/>
      <c r="P61" s="252"/>
      <c r="Q61" s="252"/>
      <c r="R61" s="252"/>
      <c r="S61" s="252"/>
      <c r="T61" s="252"/>
      <c r="U61" s="252"/>
      <c r="V61" s="228"/>
      <c r="W61" s="252"/>
      <c r="X61" s="252"/>
      <c r="Y61" s="252"/>
      <c r="Z61" s="252"/>
      <c r="AA61" s="252"/>
      <c r="AB61" s="252"/>
      <c r="AC61" s="252"/>
      <c r="AD61" s="252"/>
      <c r="AE61" s="252"/>
      <c r="AF61" s="252"/>
      <c r="AG61" s="252"/>
      <c r="AH61" s="252"/>
      <c r="AI61" s="252"/>
      <c r="AJ61" s="252"/>
      <c r="AK61" s="252"/>
      <c r="AL61" s="252"/>
      <c r="AM61" s="252"/>
      <c r="AN61" s="252"/>
      <c r="AO61" s="323"/>
      <c r="AP61" s="323"/>
      <c r="AQ61" s="323"/>
      <c r="AR61" s="323"/>
      <c r="AS61" s="323"/>
      <c r="AT61" s="323"/>
      <c r="AU61" s="323"/>
      <c r="AV61" s="323"/>
      <c r="AW61" s="323"/>
      <c r="AX61" s="323"/>
      <c r="AY61" s="323"/>
      <c r="AZ61" s="323"/>
      <c r="BA61" s="323"/>
      <c r="BB61" s="323"/>
      <c r="BC61" s="249"/>
    </row>
    <row r="62" spans="1:58" s="220" customFormat="1" ht="15" outlineLevel="1">
      <c r="A62" s="388">
        <v>14</v>
      </c>
      <c r="B62" s="250" t="s">
        <v>2479</v>
      </c>
      <c r="C62" s="228" t="s">
        <v>313</v>
      </c>
      <c r="D62" s="232"/>
      <c r="E62" s="232"/>
      <c r="F62" s="232"/>
      <c r="G62" s="232"/>
      <c r="H62" s="232"/>
      <c r="I62" s="232"/>
      <c r="J62" s="232"/>
      <c r="K62" s="232"/>
      <c r="L62" s="232"/>
      <c r="M62" s="232"/>
      <c r="N62" s="232"/>
      <c r="O62" s="232"/>
      <c r="P62" s="232"/>
      <c r="Q62" s="232"/>
      <c r="R62" s="232"/>
      <c r="S62" s="232"/>
      <c r="T62" s="232"/>
      <c r="U62" s="232"/>
      <c r="V62" s="232">
        <v>12</v>
      </c>
      <c r="W62" s="232"/>
      <c r="X62" s="232"/>
      <c r="Y62" s="232"/>
      <c r="Z62" s="232"/>
      <c r="AA62" s="232"/>
      <c r="AB62" s="232"/>
      <c r="AC62" s="232"/>
      <c r="AD62" s="232"/>
      <c r="AE62" s="232"/>
      <c r="AF62" s="232"/>
      <c r="AG62" s="232"/>
      <c r="AH62" s="232"/>
      <c r="AI62" s="232"/>
      <c r="AJ62" s="232"/>
      <c r="AK62" s="232"/>
      <c r="AL62" s="232"/>
      <c r="AM62" s="232"/>
      <c r="AN62" s="232"/>
      <c r="AO62" s="322"/>
      <c r="AP62" s="322"/>
      <c r="AQ62" s="322"/>
      <c r="AR62" s="322"/>
      <c r="AS62" s="322"/>
      <c r="AT62" s="322"/>
      <c r="AU62" s="322"/>
      <c r="AV62" s="322"/>
      <c r="AW62" s="322"/>
      <c r="AX62" s="322"/>
      <c r="AY62" s="322"/>
      <c r="AZ62" s="322"/>
      <c r="BA62" s="322"/>
      <c r="BB62" s="322"/>
      <c r="BC62" s="233">
        <f>SUM(AO62:BB62)</f>
        <v>0</v>
      </c>
    </row>
    <row r="63" spans="1:58" s="220" customFormat="1" ht="15" outlineLevel="1">
      <c r="A63" s="388"/>
      <c r="B63" s="251" t="s">
        <v>2565</v>
      </c>
      <c r="C63" s="228" t="s">
        <v>315</v>
      </c>
      <c r="D63" s="232"/>
      <c r="E63" s="232"/>
      <c r="F63" s="232"/>
      <c r="G63" s="232"/>
      <c r="H63" s="232"/>
      <c r="I63" s="232"/>
      <c r="J63" s="232"/>
      <c r="K63" s="232"/>
      <c r="L63" s="232"/>
      <c r="M63" s="232"/>
      <c r="N63" s="232"/>
      <c r="O63" s="232"/>
      <c r="P63" s="232"/>
      <c r="Q63" s="232"/>
      <c r="R63" s="232"/>
      <c r="S63" s="232"/>
      <c r="T63" s="232"/>
      <c r="U63" s="232"/>
      <c r="V63" s="232">
        <f>V62</f>
        <v>12</v>
      </c>
      <c r="W63" s="232"/>
      <c r="X63" s="232"/>
      <c r="Y63" s="232"/>
      <c r="Z63" s="232"/>
      <c r="AA63" s="232"/>
      <c r="AB63" s="232"/>
      <c r="AC63" s="232"/>
      <c r="AD63" s="232"/>
      <c r="AE63" s="232"/>
      <c r="AF63" s="232"/>
      <c r="AG63" s="232"/>
      <c r="AH63" s="232"/>
      <c r="AI63" s="232"/>
      <c r="AJ63" s="232"/>
      <c r="AK63" s="232"/>
      <c r="AL63" s="232"/>
      <c r="AM63" s="232"/>
      <c r="AN63" s="232"/>
      <c r="AO63" s="318">
        <f>AO62</f>
        <v>0</v>
      </c>
      <c r="AP63" s="318">
        <f>AP62</f>
        <v>0</v>
      </c>
      <c r="AQ63" s="318">
        <f t="shared" ref="AQ63:BB63" si="13">AQ62</f>
        <v>0</v>
      </c>
      <c r="AR63" s="318">
        <f t="shared" si="13"/>
        <v>0</v>
      </c>
      <c r="AS63" s="318">
        <f t="shared" si="13"/>
        <v>0</v>
      </c>
      <c r="AT63" s="318">
        <f t="shared" si="13"/>
        <v>0</v>
      </c>
      <c r="AU63" s="318">
        <f t="shared" si="13"/>
        <v>0</v>
      </c>
      <c r="AV63" s="318">
        <f t="shared" si="13"/>
        <v>0</v>
      </c>
      <c r="AW63" s="318">
        <f t="shared" si="13"/>
        <v>0</v>
      </c>
      <c r="AX63" s="318">
        <f t="shared" si="13"/>
        <v>0</v>
      </c>
      <c r="AY63" s="318">
        <f t="shared" si="13"/>
        <v>0</v>
      </c>
      <c r="AZ63" s="318">
        <f t="shared" si="13"/>
        <v>0</v>
      </c>
      <c r="BA63" s="318">
        <f t="shared" si="13"/>
        <v>0</v>
      </c>
      <c r="BB63" s="318">
        <f t="shared" si="13"/>
        <v>0</v>
      </c>
      <c r="BC63" s="247"/>
    </row>
    <row r="64" spans="1:58" s="220" customFormat="1" ht="15" outlineLevel="1">
      <c r="A64" s="388"/>
      <c r="B64" s="250"/>
      <c r="C64" s="248"/>
      <c r="D64" s="252"/>
      <c r="E64" s="252"/>
      <c r="F64" s="252"/>
      <c r="G64" s="252"/>
      <c r="H64" s="252"/>
      <c r="I64" s="252"/>
      <c r="J64" s="252"/>
      <c r="K64" s="252"/>
      <c r="L64" s="252"/>
      <c r="M64" s="252"/>
      <c r="N64" s="252"/>
      <c r="O64" s="252"/>
      <c r="P64" s="252"/>
      <c r="Q64" s="252"/>
      <c r="R64" s="252"/>
      <c r="S64" s="252"/>
      <c r="T64" s="252"/>
      <c r="U64" s="252"/>
      <c r="V64" s="228"/>
      <c r="W64" s="252"/>
      <c r="X64" s="252"/>
      <c r="Y64" s="252"/>
      <c r="Z64" s="252"/>
      <c r="AA64" s="252"/>
      <c r="AB64" s="252"/>
      <c r="AC64" s="252"/>
      <c r="AD64" s="252"/>
      <c r="AE64" s="252"/>
      <c r="AF64" s="252"/>
      <c r="AG64" s="252"/>
      <c r="AH64" s="252"/>
      <c r="AI64" s="252"/>
      <c r="AJ64" s="252"/>
      <c r="AK64" s="252"/>
      <c r="AL64" s="252"/>
      <c r="AM64" s="252"/>
      <c r="AN64" s="252"/>
      <c r="AO64" s="323"/>
      <c r="AP64" s="324"/>
      <c r="AQ64" s="323"/>
      <c r="AR64" s="323"/>
      <c r="AS64" s="323"/>
      <c r="AT64" s="323"/>
      <c r="AU64" s="323"/>
      <c r="AV64" s="323"/>
      <c r="AW64" s="323"/>
      <c r="AX64" s="323"/>
      <c r="AY64" s="323"/>
      <c r="AZ64" s="323"/>
      <c r="BA64" s="323"/>
      <c r="BB64" s="323"/>
      <c r="BC64" s="249"/>
    </row>
    <row r="65" spans="1:55" s="220" customFormat="1" ht="15" outlineLevel="1">
      <c r="A65" s="388">
        <v>15</v>
      </c>
      <c r="B65" s="250" t="s">
        <v>2573</v>
      </c>
      <c r="C65" s="228" t="s">
        <v>313</v>
      </c>
      <c r="D65" s="232"/>
      <c r="E65" s="232"/>
      <c r="F65" s="232"/>
      <c r="G65" s="232"/>
      <c r="H65" s="232"/>
      <c r="I65" s="232"/>
      <c r="J65" s="232"/>
      <c r="K65" s="232"/>
      <c r="L65" s="232"/>
      <c r="M65" s="232"/>
      <c r="N65" s="232"/>
      <c r="O65" s="232"/>
      <c r="P65" s="232"/>
      <c r="Q65" s="232"/>
      <c r="R65" s="232"/>
      <c r="S65" s="232"/>
      <c r="T65" s="232"/>
      <c r="U65" s="232"/>
      <c r="V65" s="228"/>
      <c r="W65" s="232"/>
      <c r="X65" s="232"/>
      <c r="Y65" s="232"/>
      <c r="Z65" s="232"/>
      <c r="AA65" s="232"/>
      <c r="AB65" s="232"/>
      <c r="AC65" s="232"/>
      <c r="AD65" s="232"/>
      <c r="AE65" s="232"/>
      <c r="AF65" s="232"/>
      <c r="AG65" s="232"/>
      <c r="AH65" s="232"/>
      <c r="AI65" s="232"/>
      <c r="AJ65" s="232"/>
      <c r="AK65" s="232"/>
      <c r="AL65" s="232"/>
      <c r="AM65" s="232"/>
      <c r="AN65" s="232"/>
      <c r="AO65" s="322"/>
      <c r="AP65" s="322"/>
      <c r="AQ65" s="322"/>
      <c r="AR65" s="322"/>
      <c r="AS65" s="322"/>
      <c r="AT65" s="322"/>
      <c r="AU65" s="322"/>
      <c r="AV65" s="322"/>
      <c r="AW65" s="322"/>
      <c r="AX65" s="322"/>
      <c r="AY65" s="322"/>
      <c r="AZ65" s="322"/>
      <c r="BA65" s="322"/>
      <c r="BB65" s="322"/>
      <c r="BC65" s="233">
        <f>SUM(AO65:BB65)</f>
        <v>0</v>
      </c>
    </row>
    <row r="66" spans="1:55" s="220" customFormat="1" ht="15" outlineLevel="1">
      <c r="A66" s="388"/>
      <c r="B66" s="251" t="s">
        <v>2565</v>
      </c>
      <c r="C66" s="228" t="s">
        <v>315</v>
      </c>
      <c r="D66" s="232"/>
      <c r="E66" s="232"/>
      <c r="F66" s="232"/>
      <c r="G66" s="232"/>
      <c r="H66" s="232"/>
      <c r="I66" s="232"/>
      <c r="J66" s="232"/>
      <c r="K66" s="232"/>
      <c r="L66" s="232"/>
      <c r="M66" s="232"/>
      <c r="N66" s="232"/>
      <c r="O66" s="232"/>
      <c r="P66" s="232"/>
      <c r="Q66" s="232"/>
      <c r="R66" s="232"/>
      <c r="S66" s="232"/>
      <c r="T66" s="232"/>
      <c r="U66" s="232"/>
      <c r="V66" s="228"/>
      <c r="W66" s="232"/>
      <c r="X66" s="232"/>
      <c r="Y66" s="232"/>
      <c r="Z66" s="232"/>
      <c r="AA66" s="232"/>
      <c r="AB66" s="232"/>
      <c r="AC66" s="232"/>
      <c r="AD66" s="232"/>
      <c r="AE66" s="232"/>
      <c r="AF66" s="232"/>
      <c r="AG66" s="232"/>
      <c r="AH66" s="232"/>
      <c r="AI66" s="232"/>
      <c r="AJ66" s="232"/>
      <c r="AK66" s="232"/>
      <c r="AL66" s="232"/>
      <c r="AM66" s="232"/>
      <c r="AN66" s="232"/>
      <c r="AO66" s="318">
        <f>AO65</f>
        <v>0</v>
      </c>
      <c r="AP66" s="318">
        <f>AP65</f>
        <v>0</v>
      </c>
      <c r="AQ66" s="318">
        <f t="shared" ref="AQ66:BB66" si="14">AQ65</f>
        <v>0</v>
      </c>
      <c r="AR66" s="318">
        <f t="shared" si="14"/>
        <v>0</v>
      </c>
      <c r="AS66" s="318">
        <f t="shared" si="14"/>
        <v>0</v>
      </c>
      <c r="AT66" s="318">
        <f t="shared" si="14"/>
        <v>0</v>
      </c>
      <c r="AU66" s="318">
        <f t="shared" si="14"/>
        <v>0</v>
      </c>
      <c r="AV66" s="318">
        <f t="shared" si="14"/>
        <v>0</v>
      </c>
      <c r="AW66" s="318">
        <f t="shared" si="14"/>
        <v>0</v>
      </c>
      <c r="AX66" s="318">
        <f t="shared" si="14"/>
        <v>0</v>
      </c>
      <c r="AY66" s="318">
        <f t="shared" si="14"/>
        <v>0</v>
      </c>
      <c r="AZ66" s="318">
        <f t="shared" si="14"/>
        <v>0</v>
      </c>
      <c r="BA66" s="318">
        <f t="shared" si="14"/>
        <v>0</v>
      </c>
      <c r="BB66" s="318">
        <f t="shared" si="14"/>
        <v>0</v>
      </c>
      <c r="BC66" s="247"/>
    </row>
    <row r="67" spans="1:55" s="220" customFormat="1" ht="15" outlineLevel="1">
      <c r="A67" s="388"/>
      <c r="B67" s="250"/>
      <c r="C67" s="248"/>
      <c r="D67" s="252"/>
      <c r="E67" s="252"/>
      <c r="F67" s="252"/>
      <c r="G67" s="252"/>
      <c r="H67" s="252"/>
      <c r="I67" s="252"/>
      <c r="J67" s="252"/>
      <c r="K67" s="252"/>
      <c r="L67" s="252"/>
      <c r="M67" s="252"/>
      <c r="N67" s="252"/>
      <c r="O67" s="252"/>
      <c r="P67" s="252"/>
      <c r="Q67" s="252"/>
      <c r="R67" s="252"/>
      <c r="S67" s="252"/>
      <c r="T67" s="252"/>
      <c r="U67" s="252"/>
      <c r="V67" s="228"/>
      <c r="W67" s="252"/>
      <c r="X67" s="252"/>
      <c r="Y67" s="252"/>
      <c r="Z67" s="252"/>
      <c r="AA67" s="252"/>
      <c r="AB67" s="252"/>
      <c r="AC67" s="252"/>
      <c r="AD67" s="252"/>
      <c r="AE67" s="252"/>
      <c r="AF67" s="252"/>
      <c r="AG67" s="252"/>
      <c r="AH67" s="252"/>
      <c r="AI67" s="252"/>
      <c r="AJ67" s="252"/>
      <c r="AK67" s="252"/>
      <c r="AL67" s="252"/>
      <c r="AM67" s="252"/>
      <c r="AN67" s="252"/>
      <c r="AO67" s="325"/>
      <c r="AP67" s="323"/>
      <c r="AQ67" s="323"/>
      <c r="AR67" s="323"/>
      <c r="AS67" s="323"/>
      <c r="AT67" s="323"/>
      <c r="AU67" s="323"/>
      <c r="AV67" s="323"/>
      <c r="AW67" s="323"/>
      <c r="AX67" s="323"/>
      <c r="AY67" s="323"/>
      <c r="AZ67" s="323"/>
      <c r="BA67" s="323"/>
      <c r="BB67" s="323"/>
      <c r="BC67" s="249"/>
    </row>
    <row r="68" spans="1:55" s="220" customFormat="1" ht="30" outlineLevel="1">
      <c r="A68" s="388">
        <v>16</v>
      </c>
      <c r="B68" s="250" t="s">
        <v>2574</v>
      </c>
      <c r="C68" s="228" t="s">
        <v>313</v>
      </c>
      <c r="D68" s="232"/>
      <c r="E68" s="232"/>
      <c r="F68" s="232"/>
      <c r="G68" s="232"/>
      <c r="H68" s="232"/>
      <c r="I68" s="232"/>
      <c r="J68" s="232"/>
      <c r="K68" s="232"/>
      <c r="L68" s="232"/>
      <c r="M68" s="232"/>
      <c r="N68" s="232"/>
      <c r="O68" s="232"/>
      <c r="P68" s="232"/>
      <c r="Q68" s="232"/>
      <c r="R68" s="232"/>
      <c r="S68" s="232"/>
      <c r="T68" s="232"/>
      <c r="U68" s="232"/>
      <c r="V68" s="228"/>
      <c r="W68" s="232"/>
      <c r="X68" s="232"/>
      <c r="Y68" s="232"/>
      <c r="Z68" s="232"/>
      <c r="AA68" s="232"/>
      <c r="AB68" s="232"/>
      <c r="AC68" s="232"/>
      <c r="AD68" s="232"/>
      <c r="AE68" s="232"/>
      <c r="AF68" s="232"/>
      <c r="AG68" s="232"/>
      <c r="AH68" s="232"/>
      <c r="AI68" s="232"/>
      <c r="AJ68" s="232"/>
      <c r="AK68" s="232"/>
      <c r="AL68" s="232"/>
      <c r="AM68" s="232"/>
      <c r="AN68" s="232"/>
      <c r="AO68" s="322"/>
      <c r="AP68" s="322"/>
      <c r="AQ68" s="322"/>
      <c r="AR68" s="322"/>
      <c r="AS68" s="322"/>
      <c r="AT68" s="322"/>
      <c r="AU68" s="322"/>
      <c r="AV68" s="322"/>
      <c r="AW68" s="322"/>
      <c r="AX68" s="322"/>
      <c r="AY68" s="322"/>
      <c r="AZ68" s="322"/>
      <c r="BA68" s="322"/>
      <c r="BB68" s="322"/>
      <c r="BC68" s="233">
        <f>SUM(AO68:BB68)</f>
        <v>0</v>
      </c>
    </row>
    <row r="69" spans="1:55" s="220" customFormat="1" ht="15" outlineLevel="1">
      <c r="A69" s="388"/>
      <c r="B69" s="251" t="s">
        <v>2565</v>
      </c>
      <c r="C69" s="228" t="s">
        <v>315</v>
      </c>
      <c r="D69" s="232"/>
      <c r="E69" s="232"/>
      <c r="F69" s="232"/>
      <c r="G69" s="232"/>
      <c r="H69" s="232"/>
      <c r="I69" s="232"/>
      <c r="J69" s="232"/>
      <c r="K69" s="232"/>
      <c r="L69" s="232"/>
      <c r="M69" s="232"/>
      <c r="N69" s="232"/>
      <c r="O69" s="232"/>
      <c r="P69" s="232"/>
      <c r="Q69" s="232"/>
      <c r="R69" s="232"/>
      <c r="S69" s="232"/>
      <c r="T69" s="232"/>
      <c r="U69" s="232"/>
      <c r="V69" s="228"/>
      <c r="W69" s="232"/>
      <c r="X69" s="232"/>
      <c r="Y69" s="232"/>
      <c r="Z69" s="232"/>
      <c r="AA69" s="232"/>
      <c r="AB69" s="232"/>
      <c r="AC69" s="232"/>
      <c r="AD69" s="232"/>
      <c r="AE69" s="232"/>
      <c r="AF69" s="232"/>
      <c r="AG69" s="232"/>
      <c r="AH69" s="232"/>
      <c r="AI69" s="232"/>
      <c r="AJ69" s="232"/>
      <c r="AK69" s="232"/>
      <c r="AL69" s="232"/>
      <c r="AM69" s="232"/>
      <c r="AN69" s="232"/>
      <c r="AO69" s="318">
        <f>AO68</f>
        <v>0</v>
      </c>
      <c r="AP69" s="318">
        <f>AP68</f>
        <v>0</v>
      </c>
      <c r="AQ69" s="318">
        <f t="shared" ref="AQ69:BB69" si="15">AQ68</f>
        <v>0</v>
      </c>
      <c r="AR69" s="318">
        <f t="shared" si="15"/>
        <v>0</v>
      </c>
      <c r="AS69" s="318">
        <f t="shared" si="15"/>
        <v>0</v>
      </c>
      <c r="AT69" s="318">
        <f t="shared" si="15"/>
        <v>0</v>
      </c>
      <c r="AU69" s="318">
        <f t="shared" si="15"/>
        <v>0</v>
      </c>
      <c r="AV69" s="318">
        <f t="shared" si="15"/>
        <v>0</v>
      </c>
      <c r="AW69" s="318">
        <f t="shared" si="15"/>
        <v>0</v>
      </c>
      <c r="AX69" s="318">
        <f t="shared" si="15"/>
        <v>0</v>
      </c>
      <c r="AY69" s="318">
        <f t="shared" si="15"/>
        <v>0</v>
      </c>
      <c r="AZ69" s="318">
        <f t="shared" si="15"/>
        <v>0</v>
      </c>
      <c r="BA69" s="318">
        <f t="shared" si="15"/>
        <v>0</v>
      </c>
      <c r="BB69" s="318">
        <f t="shared" si="15"/>
        <v>0</v>
      </c>
      <c r="BC69" s="247"/>
    </row>
    <row r="70" spans="1:55" s="220" customFormat="1" ht="15" outlineLevel="1">
      <c r="A70" s="388"/>
      <c r="B70" s="250"/>
      <c r="C70" s="248"/>
      <c r="D70" s="252"/>
      <c r="E70" s="252"/>
      <c r="F70" s="252"/>
      <c r="G70" s="252"/>
      <c r="H70" s="252"/>
      <c r="I70" s="252"/>
      <c r="J70" s="252"/>
      <c r="K70" s="252"/>
      <c r="L70" s="252"/>
      <c r="M70" s="252"/>
      <c r="N70" s="252"/>
      <c r="O70" s="252"/>
      <c r="P70" s="252"/>
      <c r="Q70" s="252"/>
      <c r="R70" s="252"/>
      <c r="S70" s="252"/>
      <c r="T70" s="252"/>
      <c r="U70" s="252"/>
      <c r="V70" s="228"/>
      <c r="W70" s="252"/>
      <c r="X70" s="252"/>
      <c r="Y70" s="252"/>
      <c r="Z70" s="252"/>
      <c r="AA70" s="252"/>
      <c r="AB70" s="252"/>
      <c r="AC70" s="252"/>
      <c r="AD70" s="252"/>
      <c r="AE70" s="252"/>
      <c r="AF70" s="252"/>
      <c r="AG70" s="252"/>
      <c r="AH70" s="252"/>
      <c r="AI70" s="252"/>
      <c r="AJ70" s="252"/>
      <c r="AK70" s="252"/>
      <c r="AL70" s="252"/>
      <c r="AM70" s="252"/>
      <c r="AN70" s="252"/>
      <c r="AO70" s="325"/>
      <c r="AP70" s="323"/>
      <c r="AQ70" s="323"/>
      <c r="AR70" s="323"/>
      <c r="AS70" s="323"/>
      <c r="AT70" s="323"/>
      <c r="AU70" s="323"/>
      <c r="AV70" s="323"/>
      <c r="AW70" s="323"/>
      <c r="AX70" s="323"/>
      <c r="AY70" s="323"/>
      <c r="AZ70" s="323"/>
      <c r="BA70" s="323"/>
      <c r="BB70" s="323"/>
      <c r="BC70" s="249"/>
    </row>
    <row r="71" spans="1:55" s="220" customFormat="1" ht="15" outlineLevel="1">
      <c r="A71" s="388">
        <v>17</v>
      </c>
      <c r="B71" s="250" t="s">
        <v>2575</v>
      </c>
      <c r="C71" s="228" t="s">
        <v>313</v>
      </c>
      <c r="D71" s="232">
        <v>4234.6490000000003</v>
      </c>
      <c r="E71" s="232">
        <v>0</v>
      </c>
      <c r="F71" s="232">
        <v>0</v>
      </c>
      <c r="G71" s="232">
        <v>0</v>
      </c>
      <c r="H71" s="232">
        <v>0</v>
      </c>
      <c r="I71" s="232">
        <v>0</v>
      </c>
      <c r="J71" s="232">
        <v>0</v>
      </c>
      <c r="K71" s="232">
        <v>0</v>
      </c>
      <c r="L71" s="232">
        <v>0</v>
      </c>
      <c r="M71" s="232">
        <v>0</v>
      </c>
      <c r="N71" s="232">
        <v>0</v>
      </c>
      <c r="O71" s="232">
        <v>0</v>
      </c>
      <c r="P71" s="232">
        <v>0</v>
      </c>
      <c r="Q71" s="232">
        <v>0</v>
      </c>
      <c r="R71" s="232">
        <v>0</v>
      </c>
      <c r="S71" s="232">
        <v>0</v>
      </c>
      <c r="T71" s="232">
        <v>0</v>
      </c>
      <c r="U71" s="232">
        <v>0</v>
      </c>
      <c r="V71" s="228"/>
      <c r="W71" s="232">
        <v>108.46119999999999</v>
      </c>
      <c r="X71" s="232">
        <v>0</v>
      </c>
      <c r="Y71" s="232">
        <v>0</v>
      </c>
      <c r="Z71" s="232">
        <v>0</v>
      </c>
      <c r="AA71" s="232">
        <v>0</v>
      </c>
      <c r="AB71" s="232">
        <v>0</v>
      </c>
      <c r="AC71" s="232">
        <v>0</v>
      </c>
      <c r="AD71" s="232">
        <v>0</v>
      </c>
      <c r="AE71" s="232">
        <v>0</v>
      </c>
      <c r="AF71" s="232">
        <v>0</v>
      </c>
      <c r="AG71" s="232">
        <v>0</v>
      </c>
      <c r="AH71" s="232">
        <v>0</v>
      </c>
      <c r="AI71" s="232">
        <v>0</v>
      </c>
      <c r="AJ71" s="232">
        <v>0</v>
      </c>
      <c r="AK71" s="232">
        <v>0</v>
      </c>
      <c r="AL71" s="232">
        <v>0</v>
      </c>
      <c r="AM71" s="232">
        <v>0</v>
      </c>
      <c r="AN71" s="232">
        <v>0</v>
      </c>
      <c r="AO71" s="322"/>
      <c r="AP71" s="322"/>
      <c r="AQ71" s="322"/>
      <c r="AR71" s="322"/>
      <c r="AS71" s="322"/>
      <c r="AT71" s="322"/>
      <c r="AU71" s="322"/>
      <c r="AV71" s="322"/>
      <c r="AW71" s="322"/>
      <c r="AX71" s="322"/>
      <c r="AY71" s="322"/>
      <c r="AZ71" s="322"/>
      <c r="BA71" s="322"/>
      <c r="BB71" s="322"/>
      <c r="BC71" s="233">
        <f>SUM(AO71:BB71)</f>
        <v>0</v>
      </c>
    </row>
    <row r="72" spans="1:55" s="220" customFormat="1" ht="15" outlineLevel="1">
      <c r="A72" s="388"/>
      <c r="B72" s="251" t="s">
        <v>2565</v>
      </c>
      <c r="C72" s="228" t="s">
        <v>315</v>
      </c>
      <c r="D72" s="232"/>
      <c r="E72" s="232"/>
      <c r="F72" s="232"/>
      <c r="G72" s="232"/>
      <c r="H72" s="232"/>
      <c r="I72" s="232"/>
      <c r="J72" s="232"/>
      <c r="K72" s="232"/>
      <c r="L72" s="232"/>
      <c r="M72" s="232"/>
      <c r="N72" s="232"/>
      <c r="O72" s="232"/>
      <c r="P72" s="232"/>
      <c r="Q72" s="232"/>
      <c r="R72" s="232"/>
      <c r="S72" s="232"/>
      <c r="T72" s="232"/>
      <c r="U72" s="232"/>
      <c r="V72" s="228"/>
      <c r="W72" s="232"/>
      <c r="X72" s="232"/>
      <c r="Y72" s="232"/>
      <c r="Z72" s="232"/>
      <c r="AA72" s="232"/>
      <c r="AB72" s="232"/>
      <c r="AC72" s="232"/>
      <c r="AD72" s="232"/>
      <c r="AE72" s="232"/>
      <c r="AF72" s="232"/>
      <c r="AG72" s="232"/>
      <c r="AH72" s="232"/>
      <c r="AI72" s="232"/>
      <c r="AJ72" s="232"/>
      <c r="AK72" s="232"/>
      <c r="AL72" s="232"/>
      <c r="AM72" s="232"/>
      <c r="AN72" s="232"/>
      <c r="AO72" s="318">
        <f>AO71</f>
        <v>0</v>
      </c>
      <c r="AP72" s="318">
        <f>AP71</f>
        <v>0</v>
      </c>
      <c r="AQ72" s="318">
        <f t="shared" ref="AQ72:BB72" si="16">AQ71</f>
        <v>0</v>
      </c>
      <c r="AR72" s="318">
        <f t="shared" si="16"/>
        <v>0</v>
      </c>
      <c r="AS72" s="318">
        <f t="shared" si="16"/>
        <v>0</v>
      </c>
      <c r="AT72" s="318">
        <f t="shared" si="16"/>
        <v>0</v>
      </c>
      <c r="AU72" s="318">
        <f t="shared" si="16"/>
        <v>0</v>
      </c>
      <c r="AV72" s="318">
        <f t="shared" si="16"/>
        <v>0</v>
      </c>
      <c r="AW72" s="318">
        <f t="shared" si="16"/>
        <v>0</v>
      </c>
      <c r="AX72" s="318">
        <f t="shared" si="16"/>
        <v>0</v>
      </c>
      <c r="AY72" s="318">
        <f t="shared" si="16"/>
        <v>0</v>
      </c>
      <c r="AZ72" s="318">
        <f t="shared" si="16"/>
        <v>0</v>
      </c>
      <c r="BA72" s="318">
        <f t="shared" si="16"/>
        <v>0</v>
      </c>
      <c r="BB72" s="318">
        <f t="shared" si="16"/>
        <v>0</v>
      </c>
      <c r="BC72" s="247"/>
    </row>
    <row r="73" spans="1:55" s="220" customFormat="1" ht="15" outlineLevel="1">
      <c r="A73" s="388"/>
      <c r="B73" s="251"/>
      <c r="C73" s="242"/>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c r="AJ73" s="228"/>
      <c r="AK73" s="228"/>
      <c r="AL73" s="228"/>
      <c r="AM73" s="228"/>
      <c r="AN73" s="228"/>
      <c r="AO73" s="326"/>
      <c r="AP73" s="327"/>
      <c r="AQ73" s="327"/>
      <c r="AR73" s="327"/>
      <c r="AS73" s="327"/>
      <c r="AT73" s="327"/>
      <c r="AU73" s="327"/>
      <c r="AV73" s="327"/>
      <c r="AW73" s="327"/>
      <c r="AX73" s="327"/>
      <c r="AY73" s="327"/>
      <c r="AZ73" s="327"/>
      <c r="BA73" s="327"/>
      <c r="BB73" s="327"/>
      <c r="BC73" s="253"/>
    </row>
    <row r="74" spans="1:55" s="230" customFormat="1" ht="15.75" outlineLevel="1">
      <c r="A74" s="389"/>
      <c r="B74" s="225" t="s">
        <v>328</v>
      </c>
      <c r="C74" s="226"/>
      <c r="D74" s="226"/>
      <c r="E74" s="226"/>
      <c r="F74" s="226"/>
      <c r="G74" s="226"/>
      <c r="H74" s="226"/>
      <c r="I74" s="226"/>
      <c r="J74" s="226"/>
      <c r="K74" s="226"/>
      <c r="L74" s="226"/>
      <c r="M74" s="226"/>
      <c r="N74" s="226"/>
      <c r="O74" s="226"/>
      <c r="P74" s="226"/>
      <c r="Q74" s="226"/>
      <c r="R74" s="226"/>
      <c r="S74" s="226"/>
      <c r="T74" s="226"/>
      <c r="U74" s="226"/>
      <c r="V74" s="227"/>
      <c r="W74" s="226"/>
      <c r="X74" s="226"/>
      <c r="Y74" s="226"/>
      <c r="Z74" s="226"/>
      <c r="AA74" s="226"/>
      <c r="AB74" s="226"/>
      <c r="AC74" s="226"/>
      <c r="AD74" s="226"/>
      <c r="AE74" s="226"/>
      <c r="AF74" s="226"/>
      <c r="AG74" s="226"/>
      <c r="AH74" s="226"/>
      <c r="AI74" s="226"/>
      <c r="AJ74" s="226"/>
      <c r="AK74" s="226"/>
      <c r="AL74" s="226"/>
      <c r="AM74" s="226"/>
      <c r="AN74" s="226"/>
      <c r="AO74" s="321"/>
      <c r="AP74" s="321"/>
      <c r="AQ74" s="321"/>
      <c r="AR74" s="321"/>
      <c r="AS74" s="321"/>
      <c r="AT74" s="321"/>
      <c r="AU74" s="321"/>
      <c r="AV74" s="321"/>
      <c r="AW74" s="321"/>
      <c r="AX74" s="321"/>
      <c r="AY74" s="321"/>
      <c r="AZ74" s="321"/>
      <c r="BA74" s="321"/>
      <c r="BB74" s="321"/>
      <c r="BC74" s="229"/>
    </row>
    <row r="75" spans="1:55" s="220" customFormat="1" ht="15" outlineLevel="1">
      <c r="A75" s="388">
        <v>18</v>
      </c>
      <c r="B75" s="251" t="s">
        <v>2576</v>
      </c>
      <c r="C75" s="228" t="s">
        <v>313</v>
      </c>
      <c r="D75" s="232"/>
      <c r="E75" s="232"/>
      <c r="F75" s="232"/>
      <c r="G75" s="232"/>
      <c r="H75" s="232"/>
      <c r="I75" s="232"/>
      <c r="J75" s="232"/>
      <c r="K75" s="232"/>
      <c r="L75" s="232"/>
      <c r="M75" s="232"/>
      <c r="N75" s="232"/>
      <c r="O75" s="232"/>
      <c r="P75" s="232"/>
      <c r="Q75" s="232"/>
      <c r="R75" s="232"/>
      <c r="S75" s="232"/>
      <c r="T75" s="232"/>
      <c r="U75" s="232"/>
      <c r="V75" s="232">
        <v>12</v>
      </c>
      <c r="W75" s="232"/>
      <c r="X75" s="232"/>
      <c r="Y75" s="232"/>
      <c r="Z75" s="232"/>
      <c r="AA75" s="232"/>
      <c r="AB75" s="232"/>
      <c r="AC75" s="232"/>
      <c r="AD75" s="232"/>
      <c r="AE75" s="232"/>
      <c r="AF75" s="232"/>
      <c r="AG75" s="232"/>
      <c r="AH75" s="232"/>
      <c r="AI75" s="232"/>
      <c r="AJ75" s="232"/>
      <c r="AK75" s="232"/>
      <c r="AL75" s="232"/>
      <c r="AM75" s="232"/>
      <c r="AN75" s="232"/>
      <c r="AO75" s="322"/>
      <c r="AP75" s="322"/>
      <c r="AQ75" s="322"/>
      <c r="AR75" s="322"/>
      <c r="AS75" s="322"/>
      <c r="AT75" s="322"/>
      <c r="AU75" s="322"/>
      <c r="AV75" s="322"/>
      <c r="AW75" s="322"/>
      <c r="AX75" s="322"/>
      <c r="AY75" s="322"/>
      <c r="AZ75" s="322"/>
      <c r="BA75" s="322"/>
      <c r="BB75" s="322"/>
      <c r="BC75" s="233">
        <f>SUM(AO75:BB75)</f>
        <v>0</v>
      </c>
    </row>
    <row r="76" spans="1:55" s="220" customFormat="1" ht="15" outlineLevel="1">
      <c r="A76" s="388"/>
      <c r="B76" s="251" t="s">
        <v>2565</v>
      </c>
      <c r="C76" s="228" t="s">
        <v>315</v>
      </c>
      <c r="D76" s="232"/>
      <c r="E76" s="232"/>
      <c r="F76" s="232"/>
      <c r="G76" s="232"/>
      <c r="H76" s="232"/>
      <c r="I76" s="232"/>
      <c r="J76" s="232"/>
      <c r="K76" s="232"/>
      <c r="L76" s="232"/>
      <c r="M76" s="232"/>
      <c r="N76" s="232"/>
      <c r="O76" s="232"/>
      <c r="P76" s="232"/>
      <c r="Q76" s="232"/>
      <c r="R76" s="232"/>
      <c r="S76" s="232"/>
      <c r="T76" s="232"/>
      <c r="U76" s="232"/>
      <c r="V76" s="232">
        <f>V75</f>
        <v>12</v>
      </c>
      <c r="W76" s="232"/>
      <c r="X76" s="232"/>
      <c r="Y76" s="232"/>
      <c r="Z76" s="232"/>
      <c r="AA76" s="232"/>
      <c r="AB76" s="232"/>
      <c r="AC76" s="232"/>
      <c r="AD76" s="232"/>
      <c r="AE76" s="232"/>
      <c r="AF76" s="232"/>
      <c r="AG76" s="232"/>
      <c r="AH76" s="232"/>
      <c r="AI76" s="232"/>
      <c r="AJ76" s="232"/>
      <c r="AK76" s="232"/>
      <c r="AL76" s="232"/>
      <c r="AM76" s="232"/>
      <c r="AN76" s="232"/>
      <c r="AO76" s="318">
        <f>AO75</f>
        <v>0</v>
      </c>
      <c r="AP76" s="318">
        <f>AP75</f>
        <v>0</v>
      </c>
      <c r="AQ76" s="318">
        <f t="shared" ref="AQ76:BB76" si="17">AQ75</f>
        <v>0</v>
      </c>
      <c r="AR76" s="318">
        <f t="shared" si="17"/>
        <v>0</v>
      </c>
      <c r="AS76" s="318">
        <f t="shared" si="17"/>
        <v>0</v>
      </c>
      <c r="AT76" s="318">
        <f t="shared" si="17"/>
        <v>0</v>
      </c>
      <c r="AU76" s="318">
        <f t="shared" si="17"/>
        <v>0</v>
      </c>
      <c r="AV76" s="318">
        <f t="shared" si="17"/>
        <v>0</v>
      </c>
      <c r="AW76" s="318">
        <f t="shared" si="17"/>
        <v>0</v>
      </c>
      <c r="AX76" s="318">
        <f t="shared" si="17"/>
        <v>0</v>
      </c>
      <c r="AY76" s="318">
        <f t="shared" si="17"/>
        <v>0</v>
      </c>
      <c r="AZ76" s="318">
        <f t="shared" si="17"/>
        <v>0</v>
      </c>
      <c r="BA76" s="318">
        <f t="shared" si="17"/>
        <v>0</v>
      </c>
      <c r="BB76" s="318">
        <f t="shared" si="17"/>
        <v>0</v>
      </c>
      <c r="BC76" s="234"/>
    </row>
    <row r="77" spans="1:55" s="220" customFormat="1" ht="15" outlineLevel="1">
      <c r="A77" s="388"/>
      <c r="B77" s="251"/>
      <c r="C77" s="242"/>
      <c r="D77" s="228"/>
      <c r="E77" s="228"/>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319"/>
      <c r="AP77" s="328"/>
      <c r="AQ77" s="328"/>
      <c r="AR77" s="328"/>
      <c r="AS77" s="328"/>
      <c r="AT77" s="328"/>
      <c r="AU77" s="328"/>
      <c r="AV77" s="328"/>
      <c r="AW77" s="328"/>
      <c r="AX77" s="328"/>
      <c r="AY77" s="328"/>
      <c r="AZ77" s="328"/>
      <c r="BA77" s="328"/>
      <c r="BB77" s="328"/>
      <c r="BC77" s="243"/>
    </row>
    <row r="78" spans="1:55" s="220" customFormat="1" ht="15" outlineLevel="1">
      <c r="A78" s="388">
        <v>19</v>
      </c>
      <c r="B78" s="251" t="s">
        <v>2577</v>
      </c>
      <c r="C78" s="228" t="s">
        <v>313</v>
      </c>
      <c r="D78" s="232"/>
      <c r="E78" s="232"/>
      <c r="F78" s="232"/>
      <c r="G78" s="232"/>
      <c r="H78" s="232"/>
      <c r="I78" s="232"/>
      <c r="J78" s="232"/>
      <c r="K78" s="232"/>
      <c r="L78" s="232"/>
      <c r="M78" s="232"/>
      <c r="N78" s="232"/>
      <c r="O78" s="232"/>
      <c r="P78" s="232"/>
      <c r="Q78" s="232"/>
      <c r="R78" s="232"/>
      <c r="S78" s="232"/>
      <c r="T78" s="232"/>
      <c r="U78" s="232"/>
      <c r="V78" s="232">
        <v>12</v>
      </c>
      <c r="W78" s="232"/>
      <c r="X78" s="232"/>
      <c r="Y78" s="232"/>
      <c r="Z78" s="232"/>
      <c r="AA78" s="232"/>
      <c r="AB78" s="232"/>
      <c r="AC78" s="232"/>
      <c r="AD78" s="232"/>
      <c r="AE78" s="232"/>
      <c r="AF78" s="232"/>
      <c r="AG78" s="232"/>
      <c r="AH78" s="232"/>
      <c r="AI78" s="232"/>
      <c r="AJ78" s="232"/>
      <c r="AK78" s="232"/>
      <c r="AL78" s="232"/>
      <c r="AM78" s="232"/>
      <c r="AN78" s="232"/>
      <c r="AO78" s="317"/>
      <c r="AP78" s="322"/>
      <c r="AQ78" s="322"/>
      <c r="AR78" s="322"/>
      <c r="AS78" s="322"/>
      <c r="AT78" s="322"/>
      <c r="AU78" s="322"/>
      <c r="AV78" s="322"/>
      <c r="AW78" s="322"/>
      <c r="AX78" s="322"/>
      <c r="AY78" s="322"/>
      <c r="AZ78" s="322"/>
      <c r="BA78" s="322"/>
      <c r="BB78" s="322"/>
      <c r="BC78" s="233">
        <f>SUM(AO78:BB78)</f>
        <v>0</v>
      </c>
    </row>
    <row r="79" spans="1:55" s="220" customFormat="1" ht="15" outlineLevel="1">
      <c r="A79" s="388"/>
      <c r="B79" s="251" t="s">
        <v>2565</v>
      </c>
      <c r="C79" s="228" t="s">
        <v>315</v>
      </c>
      <c r="D79" s="232"/>
      <c r="E79" s="232"/>
      <c r="F79" s="232"/>
      <c r="G79" s="232"/>
      <c r="H79" s="232"/>
      <c r="I79" s="232"/>
      <c r="J79" s="232"/>
      <c r="K79" s="232"/>
      <c r="L79" s="232"/>
      <c r="M79" s="232"/>
      <c r="N79" s="232"/>
      <c r="O79" s="232"/>
      <c r="P79" s="232"/>
      <c r="Q79" s="232"/>
      <c r="R79" s="232"/>
      <c r="S79" s="232"/>
      <c r="T79" s="232"/>
      <c r="U79" s="232"/>
      <c r="V79" s="232">
        <f>V78</f>
        <v>12</v>
      </c>
      <c r="W79" s="232"/>
      <c r="X79" s="232"/>
      <c r="Y79" s="232"/>
      <c r="Z79" s="232"/>
      <c r="AA79" s="232"/>
      <c r="AB79" s="232"/>
      <c r="AC79" s="232"/>
      <c r="AD79" s="232"/>
      <c r="AE79" s="232"/>
      <c r="AF79" s="232"/>
      <c r="AG79" s="232"/>
      <c r="AH79" s="232"/>
      <c r="AI79" s="232"/>
      <c r="AJ79" s="232"/>
      <c r="AK79" s="232"/>
      <c r="AL79" s="232"/>
      <c r="AM79" s="232"/>
      <c r="AN79" s="232"/>
      <c r="AO79" s="318">
        <f>AO78</f>
        <v>0</v>
      </c>
      <c r="AP79" s="318">
        <f>AP78</f>
        <v>0</v>
      </c>
      <c r="AQ79" s="318">
        <f t="shared" ref="AQ79:BB79" si="18">AQ78</f>
        <v>0</v>
      </c>
      <c r="AR79" s="318">
        <f t="shared" si="18"/>
        <v>0</v>
      </c>
      <c r="AS79" s="318">
        <f t="shared" si="18"/>
        <v>0</v>
      </c>
      <c r="AT79" s="318">
        <f t="shared" si="18"/>
        <v>0</v>
      </c>
      <c r="AU79" s="318">
        <f t="shared" si="18"/>
        <v>0</v>
      </c>
      <c r="AV79" s="318">
        <f t="shared" si="18"/>
        <v>0</v>
      </c>
      <c r="AW79" s="318">
        <f t="shared" si="18"/>
        <v>0</v>
      </c>
      <c r="AX79" s="318">
        <f t="shared" si="18"/>
        <v>0</v>
      </c>
      <c r="AY79" s="318">
        <f t="shared" si="18"/>
        <v>0</v>
      </c>
      <c r="AZ79" s="318">
        <f t="shared" si="18"/>
        <v>0</v>
      </c>
      <c r="BA79" s="318">
        <f t="shared" si="18"/>
        <v>0</v>
      </c>
      <c r="BB79" s="318">
        <f t="shared" si="18"/>
        <v>0</v>
      </c>
      <c r="BC79" s="234"/>
    </row>
    <row r="80" spans="1:55" s="220" customFormat="1" ht="15" outlineLevel="1">
      <c r="A80" s="388"/>
      <c r="B80" s="251"/>
      <c r="C80" s="242"/>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329"/>
      <c r="AP80" s="329"/>
      <c r="AQ80" s="319"/>
      <c r="AR80" s="319"/>
      <c r="AS80" s="319"/>
      <c r="AT80" s="319"/>
      <c r="AU80" s="319"/>
      <c r="AV80" s="319"/>
      <c r="AW80" s="319"/>
      <c r="AX80" s="319"/>
      <c r="AY80" s="319"/>
      <c r="AZ80" s="319"/>
      <c r="BA80" s="319"/>
      <c r="BB80" s="319"/>
      <c r="BC80" s="243"/>
    </row>
    <row r="81" spans="1:55" s="220" customFormat="1" ht="15" outlineLevel="1">
      <c r="A81" s="388">
        <v>20</v>
      </c>
      <c r="B81" s="251" t="s">
        <v>1251</v>
      </c>
      <c r="C81" s="228" t="s">
        <v>313</v>
      </c>
      <c r="D81" s="232"/>
      <c r="E81" s="232"/>
      <c r="F81" s="232"/>
      <c r="G81" s="232"/>
      <c r="H81" s="232"/>
      <c r="I81" s="232"/>
      <c r="J81" s="232"/>
      <c r="K81" s="232"/>
      <c r="L81" s="232"/>
      <c r="M81" s="232"/>
      <c r="N81" s="232"/>
      <c r="O81" s="232"/>
      <c r="P81" s="232"/>
      <c r="Q81" s="232"/>
      <c r="R81" s="232"/>
      <c r="S81" s="232"/>
      <c r="T81" s="232"/>
      <c r="U81" s="232"/>
      <c r="V81" s="232">
        <v>12</v>
      </c>
      <c r="W81" s="232"/>
      <c r="X81" s="232"/>
      <c r="Y81" s="232"/>
      <c r="Z81" s="232"/>
      <c r="AA81" s="232"/>
      <c r="AB81" s="232"/>
      <c r="AC81" s="232"/>
      <c r="AD81" s="232"/>
      <c r="AE81" s="232"/>
      <c r="AF81" s="232"/>
      <c r="AG81" s="232"/>
      <c r="AH81" s="232"/>
      <c r="AI81" s="232"/>
      <c r="AJ81" s="232"/>
      <c r="AK81" s="232"/>
      <c r="AL81" s="232"/>
      <c r="AM81" s="232"/>
      <c r="AN81" s="232"/>
      <c r="AO81" s="317"/>
      <c r="AP81" s="322"/>
      <c r="AQ81" s="322"/>
      <c r="AR81" s="322"/>
      <c r="AS81" s="322"/>
      <c r="AT81" s="322"/>
      <c r="AU81" s="322"/>
      <c r="AV81" s="322"/>
      <c r="AW81" s="322"/>
      <c r="AX81" s="322"/>
      <c r="AY81" s="322"/>
      <c r="AZ81" s="322"/>
      <c r="BA81" s="322"/>
      <c r="BB81" s="322"/>
      <c r="BC81" s="233">
        <f>SUM(AO81:BB81)</f>
        <v>0</v>
      </c>
    </row>
    <row r="82" spans="1:55" s="220" customFormat="1" ht="15" outlineLevel="1">
      <c r="A82" s="388"/>
      <c r="B82" s="251" t="s">
        <v>2565</v>
      </c>
      <c r="C82" s="228" t="s">
        <v>315</v>
      </c>
      <c r="D82" s="232"/>
      <c r="E82" s="232"/>
      <c r="F82" s="232"/>
      <c r="G82" s="232"/>
      <c r="H82" s="232"/>
      <c r="I82" s="232"/>
      <c r="J82" s="232"/>
      <c r="K82" s="232"/>
      <c r="L82" s="232"/>
      <c r="M82" s="232"/>
      <c r="N82" s="232"/>
      <c r="O82" s="232"/>
      <c r="P82" s="232"/>
      <c r="Q82" s="232"/>
      <c r="R82" s="232"/>
      <c r="S82" s="232"/>
      <c r="T82" s="232"/>
      <c r="U82" s="232"/>
      <c r="V82" s="232">
        <f>V81</f>
        <v>12</v>
      </c>
      <c r="W82" s="232"/>
      <c r="X82" s="232"/>
      <c r="Y82" s="232"/>
      <c r="Z82" s="232"/>
      <c r="AA82" s="232"/>
      <c r="AB82" s="232"/>
      <c r="AC82" s="232"/>
      <c r="AD82" s="232"/>
      <c r="AE82" s="232"/>
      <c r="AF82" s="232"/>
      <c r="AG82" s="232"/>
      <c r="AH82" s="232"/>
      <c r="AI82" s="232"/>
      <c r="AJ82" s="232"/>
      <c r="AK82" s="232"/>
      <c r="AL82" s="232"/>
      <c r="AM82" s="232"/>
      <c r="AN82" s="232"/>
      <c r="AO82" s="318">
        <f>AO81</f>
        <v>0</v>
      </c>
      <c r="AP82" s="318">
        <f>AP81</f>
        <v>0</v>
      </c>
      <c r="AQ82" s="318">
        <f t="shared" ref="AQ82:BB82" si="19">AQ81</f>
        <v>0</v>
      </c>
      <c r="AR82" s="318">
        <f t="shared" si="19"/>
        <v>0</v>
      </c>
      <c r="AS82" s="318">
        <f t="shared" si="19"/>
        <v>0</v>
      </c>
      <c r="AT82" s="318">
        <f t="shared" si="19"/>
        <v>0</v>
      </c>
      <c r="AU82" s="318">
        <f t="shared" si="19"/>
        <v>0</v>
      </c>
      <c r="AV82" s="318">
        <f t="shared" si="19"/>
        <v>0</v>
      </c>
      <c r="AW82" s="318">
        <f t="shared" si="19"/>
        <v>0</v>
      </c>
      <c r="AX82" s="318">
        <f t="shared" si="19"/>
        <v>0</v>
      </c>
      <c r="AY82" s="318">
        <f t="shared" si="19"/>
        <v>0</v>
      </c>
      <c r="AZ82" s="318">
        <f t="shared" si="19"/>
        <v>0</v>
      </c>
      <c r="BA82" s="318">
        <f t="shared" si="19"/>
        <v>0</v>
      </c>
      <c r="BB82" s="318">
        <f t="shared" si="19"/>
        <v>0</v>
      </c>
      <c r="BC82" s="243"/>
    </row>
    <row r="83" spans="1:55" s="220" customFormat="1" ht="15" outlineLevel="1">
      <c r="A83" s="388"/>
      <c r="B83" s="251"/>
      <c r="C83" s="242"/>
      <c r="D83" s="228"/>
      <c r="E83" s="228"/>
      <c r="F83" s="228"/>
      <c r="G83" s="228"/>
      <c r="H83" s="228"/>
      <c r="I83" s="228"/>
      <c r="J83" s="228"/>
      <c r="K83" s="228"/>
      <c r="L83" s="228"/>
      <c r="M83" s="228"/>
      <c r="N83" s="228"/>
      <c r="O83" s="228"/>
      <c r="P83" s="228"/>
      <c r="Q83" s="228"/>
      <c r="R83" s="228"/>
      <c r="S83" s="228"/>
      <c r="T83" s="228"/>
      <c r="U83" s="228"/>
      <c r="V83" s="254"/>
      <c r="W83" s="228"/>
      <c r="X83" s="228"/>
      <c r="Y83" s="228"/>
      <c r="Z83" s="228"/>
      <c r="AA83" s="228"/>
      <c r="AB83" s="228"/>
      <c r="AC83" s="228"/>
      <c r="AD83" s="228"/>
      <c r="AE83" s="228"/>
      <c r="AF83" s="228"/>
      <c r="AG83" s="228"/>
      <c r="AH83" s="228"/>
      <c r="AI83" s="228"/>
      <c r="AJ83" s="228"/>
      <c r="AK83" s="228"/>
      <c r="AL83" s="228"/>
      <c r="AM83" s="228"/>
      <c r="AN83" s="228"/>
      <c r="AO83" s="319"/>
      <c r="AP83" s="319"/>
      <c r="AQ83" s="319"/>
      <c r="AR83" s="319"/>
      <c r="AS83" s="319"/>
      <c r="AT83" s="319"/>
      <c r="AU83" s="319"/>
      <c r="AV83" s="319"/>
      <c r="AW83" s="319"/>
      <c r="AX83" s="319"/>
      <c r="AY83" s="319"/>
      <c r="AZ83" s="319"/>
      <c r="BA83" s="319"/>
      <c r="BB83" s="319"/>
      <c r="BC83" s="243"/>
    </row>
    <row r="84" spans="1:55" s="220" customFormat="1" ht="15" outlineLevel="1">
      <c r="A84" s="388">
        <v>21</v>
      </c>
      <c r="B84" s="251" t="s">
        <v>944</v>
      </c>
      <c r="C84" s="228" t="s">
        <v>313</v>
      </c>
      <c r="D84" s="232">
        <v>364107.88337864738</v>
      </c>
      <c r="E84" s="232">
        <v>364107.88337864738</v>
      </c>
      <c r="F84" s="232">
        <v>364107.88337864738</v>
      </c>
      <c r="G84" s="232">
        <v>364107.88337864738</v>
      </c>
      <c r="H84" s="232">
        <v>364107.88337864738</v>
      </c>
      <c r="I84" s="232">
        <v>364107.88337864738</v>
      </c>
      <c r="J84" s="232">
        <v>364107.88337864738</v>
      </c>
      <c r="K84" s="232">
        <v>364107.88337864738</v>
      </c>
      <c r="L84" s="232">
        <v>364107.88337864738</v>
      </c>
      <c r="M84" s="232">
        <v>364107.88337864738</v>
      </c>
      <c r="N84" s="232">
        <v>364107.88337864738</v>
      </c>
      <c r="O84" s="232">
        <v>364107.88337864738</v>
      </c>
      <c r="P84" s="232">
        <v>0</v>
      </c>
      <c r="Q84" s="232">
        <v>0</v>
      </c>
      <c r="R84" s="232">
        <v>0</v>
      </c>
      <c r="S84" s="232">
        <v>0</v>
      </c>
      <c r="T84" s="232">
        <v>0</v>
      </c>
      <c r="U84" s="232">
        <v>0</v>
      </c>
      <c r="V84" s="232">
        <v>12</v>
      </c>
      <c r="W84" s="232">
        <v>58.592049347927158</v>
      </c>
      <c r="X84" s="232">
        <v>58.592049347927158</v>
      </c>
      <c r="Y84" s="232">
        <v>58.592049347927158</v>
      </c>
      <c r="Z84" s="232">
        <v>58.592049347927158</v>
      </c>
      <c r="AA84" s="232">
        <v>58.592049347927158</v>
      </c>
      <c r="AB84" s="232">
        <v>58.592049347927158</v>
      </c>
      <c r="AC84" s="232">
        <v>58.592049347927158</v>
      </c>
      <c r="AD84" s="232">
        <v>58.592049347927158</v>
      </c>
      <c r="AE84" s="232">
        <v>58.592049347927158</v>
      </c>
      <c r="AF84" s="232">
        <v>58.592049347927158</v>
      </c>
      <c r="AG84" s="232">
        <v>58.592049347927158</v>
      </c>
      <c r="AH84" s="232">
        <v>58.592049347927158</v>
      </c>
      <c r="AI84" s="232">
        <v>0</v>
      </c>
      <c r="AJ84" s="232">
        <v>0</v>
      </c>
      <c r="AK84" s="232">
        <v>0</v>
      </c>
      <c r="AL84" s="232">
        <v>0</v>
      </c>
      <c r="AM84" s="232">
        <v>0</v>
      </c>
      <c r="AN84" s="232">
        <v>0</v>
      </c>
      <c r="AO84" s="317"/>
      <c r="AP84" s="322"/>
      <c r="AQ84" s="322"/>
      <c r="AR84" s="322"/>
      <c r="AS84" s="322"/>
      <c r="AT84" s="322"/>
      <c r="AU84" s="322"/>
      <c r="AV84" s="322"/>
      <c r="AW84" s="322"/>
      <c r="AX84" s="322"/>
      <c r="AY84" s="322">
        <v>1</v>
      </c>
      <c r="AZ84" s="322"/>
      <c r="BA84" s="322"/>
      <c r="BB84" s="322"/>
      <c r="BC84" s="233">
        <f>SUM(AO84:BB84)</f>
        <v>1</v>
      </c>
    </row>
    <row r="85" spans="1:55" s="220" customFormat="1" ht="15" outlineLevel="1">
      <c r="A85" s="388"/>
      <c r="B85" s="251" t="s">
        <v>2565</v>
      </c>
      <c r="C85" s="228" t="s">
        <v>315</v>
      </c>
      <c r="D85" s="232"/>
      <c r="E85" s="232"/>
      <c r="F85" s="232"/>
      <c r="G85" s="232"/>
      <c r="H85" s="232"/>
      <c r="I85" s="232"/>
      <c r="J85" s="232"/>
      <c r="K85" s="232"/>
      <c r="L85" s="232"/>
      <c r="M85" s="232"/>
      <c r="N85" s="232"/>
      <c r="O85" s="232"/>
      <c r="P85" s="232"/>
      <c r="Q85" s="232"/>
      <c r="R85" s="232"/>
      <c r="S85" s="232"/>
      <c r="T85" s="232"/>
      <c r="U85" s="232"/>
      <c r="V85" s="232">
        <f>V84</f>
        <v>12</v>
      </c>
      <c r="W85" s="232"/>
      <c r="X85" s="232"/>
      <c r="Y85" s="232"/>
      <c r="Z85" s="232"/>
      <c r="AA85" s="232"/>
      <c r="AB85" s="232"/>
      <c r="AC85" s="232"/>
      <c r="AD85" s="232"/>
      <c r="AE85" s="232"/>
      <c r="AF85" s="232"/>
      <c r="AG85" s="232"/>
      <c r="AH85" s="232"/>
      <c r="AI85" s="232"/>
      <c r="AJ85" s="232"/>
      <c r="AK85" s="232"/>
      <c r="AL85" s="232"/>
      <c r="AM85" s="232"/>
      <c r="AN85" s="232"/>
      <c r="AO85" s="318">
        <f>AO84</f>
        <v>0</v>
      </c>
      <c r="AP85" s="318">
        <f>AP84</f>
        <v>0</v>
      </c>
      <c r="AQ85" s="318">
        <f t="shared" ref="AQ85:BB85" si="20">AQ84</f>
        <v>0</v>
      </c>
      <c r="AR85" s="318">
        <f t="shared" si="20"/>
        <v>0</v>
      </c>
      <c r="AS85" s="318">
        <f t="shared" si="20"/>
        <v>0</v>
      </c>
      <c r="AT85" s="318">
        <f t="shared" si="20"/>
        <v>0</v>
      </c>
      <c r="AU85" s="318">
        <f t="shared" si="20"/>
        <v>0</v>
      </c>
      <c r="AV85" s="318">
        <f t="shared" si="20"/>
        <v>0</v>
      </c>
      <c r="AW85" s="318">
        <f t="shared" si="20"/>
        <v>0</v>
      </c>
      <c r="AX85" s="318">
        <f t="shared" si="20"/>
        <v>0</v>
      </c>
      <c r="AY85" s="318">
        <f t="shared" si="20"/>
        <v>1</v>
      </c>
      <c r="AZ85" s="318">
        <f t="shared" si="20"/>
        <v>0</v>
      </c>
      <c r="BA85" s="318">
        <f t="shared" si="20"/>
        <v>0</v>
      </c>
      <c r="BB85" s="318">
        <f t="shared" si="20"/>
        <v>0</v>
      </c>
      <c r="BC85" s="234"/>
    </row>
    <row r="86" spans="1:55" s="220" customFormat="1" ht="15" outlineLevel="1">
      <c r="A86" s="388"/>
      <c r="B86" s="251"/>
      <c r="C86" s="242"/>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329"/>
      <c r="AP86" s="319"/>
      <c r="AQ86" s="319"/>
      <c r="AR86" s="319"/>
      <c r="AS86" s="319"/>
      <c r="AT86" s="319"/>
      <c r="AU86" s="319"/>
      <c r="AV86" s="319"/>
      <c r="AW86" s="319"/>
      <c r="AX86" s="319"/>
      <c r="AY86" s="319"/>
      <c r="AZ86" s="319"/>
      <c r="BA86" s="319"/>
      <c r="BB86" s="319"/>
      <c r="BC86" s="243"/>
    </row>
    <row r="87" spans="1:55" s="220" customFormat="1" ht="15" outlineLevel="1">
      <c r="A87" s="388">
        <v>22</v>
      </c>
      <c r="B87" s="251" t="s">
        <v>2575</v>
      </c>
      <c r="C87" s="228" t="s">
        <v>313</v>
      </c>
      <c r="D87" s="232">
        <v>13900.82</v>
      </c>
      <c r="E87" s="232"/>
      <c r="F87" s="232"/>
      <c r="G87" s="232"/>
      <c r="H87" s="232"/>
      <c r="I87" s="232"/>
      <c r="J87" s="232"/>
      <c r="K87" s="232"/>
      <c r="L87" s="232"/>
      <c r="M87" s="232"/>
      <c r="N87" s="232"/>
      <c r="O87" s="232"/>
      <c r="P87" s="232"/>
      <c r="Q87" s="232"/>
      <c r="R87" s="232"/>
      <c r="S87" s="232"/>
      <c r="T87" s="232"/>
      <c r="U87" s="232"/>
      <c r="V87" s="228"/>
      <c r="W87" s="232">
        <v>236.81559999999999</v>
      </c>
      <c r="X87" s="232">
        <v>0</v>
      </c>
      <c r="Y87" s="232">
        <v>0</v>
      </c>
      <c r="Z87" s="232">
        <v>0</v>
      </c>
      <c r="AA87" s="232">
        <v>0</v>
      </c>
      <c r="AB87" s="232">
        <v>0</v>
      </c>
      <c r="AC87" s="232">
        <v>0</v>
      </c>
      <c r="AD87" s="232">
        <v>0</v>
      </c>
      <c r="AE87" s="232">
        <v>0</v>
      </c>
      <c r="AF87" s="232">
        <v>0</v>
      </c>
      <c r="AG87" s="232">
        <v>0</v>
      </c>
      <c r="AH87" s="232">
        <v>0</v>
      </c>
      <c r="AI87" s="232">
        <v>0</v>
      </c>
      <c r="AJ87" s="232">
        <v>0</v>
      </c>
      <c r="AK87" s="232">
        <v>0</v>
      </c>
      <c r="AL87" s="232">
        <v>0</v>
      </c>
      <c r="AM87" s="232">
        <v>0</v>
      </c>
      <c r="AN87" s="232">
        <v>0</v>
      </c>
      <c r="AO87" s="317"/>
      <c r="AP87" s="322"/>
      <c r="AQ87" s="322"/>
      <c r="AR87" s="322"/>
      <c r="AS87" s="322"/>
      <c r="AT87" s="322"/>
      <c r="AU87" s="322"/>
      <c r="AV87" s="322"/>
      <c r="AW87" s="322"/>
      <c r="AX87" s="322"/>
      <c r="AY87" s="322"/>
      <c r="AZ87" s="322"/>
      <c r="BA87" s="322"/>
      <c r="BB87" s="322"/>
      <c r="BC87" s="233">
        <f>SUM(AO87:BB87)</f>
        <v>0</v>
      </c>
    </row>
    <row r="88" spans="1:55" s="220" customFormat="1" ht="15" outlineLevel="1">
      <c r="A88" s="388"/>
      <c r="B88" s="251" t="s">
        <v>2565</v>
      </c>
      <c r="C88" s="228" t="s">
        <v>315</v>
      </c>
      <c r="D88" s="232"/>
      <c r="E88" s="232"/>
      <c r="F88" s="232"/>
      <c r="G88" s="232"/>
      <c r="H88" s="232"/>
      <c r="I88" s="232"/>
      <c r="J88" s="232"/>
      <c r="K88" s="232"/>
      <c r="L88" s="232"/>
      <c r="M88" s="232"/>
      <c r="N88" s="232"/>
      <c r="O88" s="232"/>
      <c r="P88" s="232"/>
      <c r="Q88" s="232"/>
      <c r="R88" s="232"/>
      <c r="S88" s="232"/>
      <c r="T88" s="232"/>
      <c r="U88" s="232"/>
      <c r="V88" s="228"/>
      <c r="W88" s="232"/>
      <c r="X88" s="232"/>
      <c r="Y88" s="232"/>
      <c r="Z88" s="232"/>
      <c r="AA88" s="232"/>
      <c r="AB88" s="232"/>
      <c r="AC88" s="232"/>
      <c r="AD88" s="232"/>
      <c r="AE88" s="232"/>
      <c r="AF88" s="232"/>
      <c r="AG88" s="232"/>
      <c r="AH88" s="232"/>
      <c r="AI88" s="232"/>
      <c r="AJ88" s="232"/>
      <c r="AK88" s="232"/>
      <c r="AL88" s="232"/>
      <c r="AM88" s="232"/>
      <c r="AN88" s="232"/>
      <c r="AO88" s="318">
        <f>AO87</f>
        <v>0</v>
      </c>
      <c r="AP88" s="318">
        <f>AP87</f>
        <v>0</v>
      </c>
      <c r="AQ88" s="318">
        <f t="shared" ref="AQ88:BB88" si="21">AQ87</f>
        <v>0</v>
      </c>
      <c r="AR88" s="318">
        <f t="shared" si="21"/>
        <v>0</v>
      </c>
      <c r="AS88" s="318">
        <f t="shared" si="21"/>
        <v>0</v>
      </c>
      <c r="AT88" s="318">
        <f t="shared" si="21"/>
        <v>0</v>
      </c>
      <c r="AU88" s="318">
        <f t="shared" si="21"/>
        <v>0</v>
      </c>
      <c r="AV88" s="318">
        <f t="shared" si="21"/>
        <v>0</v>
      </c>
      <c r="AW88" s="318">
        <f t="shared" si="21"/>
        <v>0</v>
      </c>
      <c r="AX88" s="318">
        <f t="shared" si="21"/>
        <v>0</v>
      </c>
      <c r="AY88" s="318">
        <f t="shared" si="21"/>
        <v>0</v>
      </c>
      <c r="AZ88" s="318">
        <f t="shared" si="21"/>
        <v>0</v>
      </c>
      <c r="BA88" s="318">
        <f t="shared" si="21"/>
        <v>0</v>
      </c>
      <c r="BB88" s="318">
        <f t="shared" si="21"/>
        <v>0</v>
      </c>
      <c r="BC88" s="243"/>
    </row>
    <row r="89" spans="1:55" s="220" customFormat="1" ht="15" outlineLevel="1">
      <c r="A89" s="388"/>
      <c r="B89" s="251"/>
      <c r="C89" s="242"/>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319"/>
      <c r="AP89" s="319"/>
      <c r="AQ89" s="319"/>
      <c r="AR89" s="319"/>
      <c r="AS89" s="319"/>
      <c r="AT89" s="319"/>
      <c r="AU89" s="319"/>
      <c r="AV89" s="319"/>
      <c r="AW89" s="319"/>
      <c r="AX89" s="319"/>
      <c r="AY89" s="319"/>
      <c r="AZ89" s="319"/>
      <c r="BA89" s="319"/>
      <c r="BB89" s="319"/>
      <c r="BC89" s="243"/>
    </row>
    <row r="90" spans="1:55" s="230" customFormat="1" ht="15.75" outlineLevel="1">
      <c r="A90" s="389"/>
      <c r="B90" s="225" t="s">
        <v>2465</v>
      </c>
      <c r="C90" s="226"/>
      <c r="D90" s="227"/>
      <c r="E90" s="227"/>
      <c r="F90" s="227"/>
      <c r="G90" s="227"/>
      <c r="H90" s="227"/>
      <c r="I90" s="227"/>
      <c r="J90" s="227"/>
      <c r="K90" s="227"/>
      <c r="L90" s="227"/>
      <c r="M90" s="227"/>
      <c r="N90" s="227"/>
      <c r="O90" s="227"/>
      <c r="P90" s="227"/>
      <c r="Q90" s="227"/>
      <c r="R90" s="227"/>
      <c r="S90" s="227"/>
      <c r="T90" s="227"/>
      <c r="U90" s="227"/>
      <c r="V90" s="227"/>
      <c r="W90" s="227"/>
      <c r="X90" s="226"/>
      <c r="Y90" s="226"/>
      <c r="Z90" s="226"/>
      <c r="AA90" s="226"/>
      <c r="AB90" s="226"/>
      <c r="AC90" s="226"/>
      <c r="AD90" s="226"/>
      <c r="AE90" s="226"/>
      <c r="AF90" s="226"/>
      <c r="AG90" s="226"/>
      <c r="AH90" s="226"/>
      <c r="AI90" s="226"/>
      <c r="AJ90" s="226"/>
      <c r="AK90" s="226"/>
      <c r="AL90" s="226"/>
      <c r="AM90" s="226"/>
      <c r="AN90" s="226"/>
      <c r="AO90" s="321"/>
      <c r="AP90" s="321"/>
      <c r="AQ90" s="321"/>
      <c r="AR90" s="321"/>
      <c r="AS90" s="321"/>
      <c r="AT90" s="321"/>
      <c r="AU90" s="321"/>
      <c r="AV90" s="321"/>
      <c r="AW90" s="321"/>
      <c r="AX90" s="321"/>
      <c r="AY90" s="321"/>
      <c r="AZ90" s="321"/>
      <c r="BA90" s="321"/>
      <c r="BB90" s="321"/>
      <c r="BC90" s="229"/>
    </row>
    <row r="91" spans="1:55" s="220" customFormat="1" ht="15" outlineLevel="1">
      <c r="A91" s="388">
        <v>23</v>
      </c>
      <c r="B91" s="251" t="s">
        <v>2465</v>
      </c>
      <c r="C91" s="228" t="s">
        <v>313</v>
      </c>
      <c r="D91" s="232"/>
      <c r="E91" s="232"/>
      <c r="F91" s="232"/>
      <c r="G91" s="232"/>
      <c r="H91" s="232"/>
      <c r="I91" s="232"/>
      <c r="J91" s="232"/>
      <c r="K91" s="232"/>
      <c r="L91" s="232"/>
      <c r="M91" s="232"/>
      <c r="N91" s="232"/>
      <c r="O91" s="232"/>
      <c r="P91" s="232"/>
      <c r="Q91" s="232"/>
      <c r="R91" s="232"/>
      <c r="S91" s="232"/>
      <c r="T91" s="232"/>
      <c r="U91" s="232"/>
      <c r="V91" s="228"/>
      <c r="W91" s="232"/>
      <c r="X91" s="232"/>
      <c r="Y91" s="232"/>
      <c r="Z91" s="232"/>
      <c r="AA91" s="232"/>
      <c r="AB91" s="232"/>
      <c r="AC91" s="232"/>
      <c r="AD91" s="232"/>
      <c r="AE91" s="232"/>
      <c r="AF91" s="232"/>
      <c r="AG91" s="232"/>
      <c r="AH91" s="232"/>
      <c r="AI91" s="232"/>
      <c r="AJ91" s="232"/>
      <c r="AK91" s="232"/>
      <c r="AL91" s="232"/>
      <c r="AM91" s="232"/>
      <c r="AN91" s="232"/>
      <c r="AO91" s="317"/>
      <c r="AP91" s="317"/>
      <c r="AQ91" s="317"/>
      <c r="AR91" s="317"/>
      <c r="AS91" s="317"/>
      <c r="AT91" s="317"/>
      <c r="AU91" s="317"/>
      <c r="AV91" s="317"/>
      <c r="AW91" s="317"/>
      <c r="AX91" s="317"/>
      <c r="AY91" s="317"/>
      <c r="AZ91" s="317"/>
      <c r="BA91" s="317"/>
      <c r="BB91" s="317"/>
      <c r="BC91" s="233">
        <f>SUM(AO91:BB91)</f>
        <v>0</v>
      </c>
    </row>
    <row r="92" spans="1:55" s="220" customFormat="1" ht="15" outlineLevel="1">
      <c r="A92" s="388"/>
      <c r="B92" s="251" t="s">
        <v>2565</v>
      </c>
      <c r="C92" s="228" t="s">
        <v>315</v>
      </c>
      <c r="D92" s="232"/>
      <c r="E92" s="232"/>
      <c r="F92" s="232"/>
      <c r="G92" s="232"/>
      <c r="H92" s="232"/>
      <c r="I92" s="232"/>
      <c r="J92" s="232"/>
      <c r="K92" s="232"/>
      <c r="L92" s="232"/>
      <c r="M92" s="232"/>
      <c r="N92" s="232"/>
      <c r="O92" s="232"/>
      <c r="P92" s="232"/>
      <c r="Q92" s="232"/>
      <c r="R92" s="232"/>
      <c r="S92" s="232"/>
      <c r="T92" s="232"/>
      <c r="U92" s="232"/>
      <c r="V92" s="357"/>
      <c r="W92" s="232"/>
      <c r="X92" s="232"/>
      <c r="Y92" s="232"/>
      <c r="Z92" s="232"/>
      <c r="AA92" s="232"/>
      <c r="AB92" s="232"/>
      <c r="AC92" s="232"/>
      <c r="AD92" s="232"/>
      <c r="AE92" s="232"/>
      <c r="AF92" s="232"/>
      <c r="AG92" s="232"/>
      <c r="AH92" s="232"/>
      <c r="AI92" s="232"/>
      <c r="AJ92" s="232"/>
      <c r="AK92" s="232"/>
      <c r="AL92" s="232"/>
      <c r="AM92" s="232"/>
      <c r="AN92" s="232"/>
      <c r="AO92" s="318">
        <f>AO91</f>
        <v>0</v>
      </c>
      <c r="AP92" s="318">
        <f>AP91</f>
        <v>0</v>
      </c>
      <c r="AQ92" s="318">
        <f t="shared" ref="AQ92:BB92" si="22">AQ91</f>
        <v>0</v>
      </c>
      <c r="AR92" s="318">
        <f t="shared" si="22"/>
        <v>0</v>
      </c>
      <c r="AS92" s="318">
        <f t="shared" si="22"/>
        <v>0</v>
      </c>
      <c r="AT92" s="318">
        <f t="shared" si="22"/>
        <v>0</v>
      </c>
      <c r="AU92" s="318">
        <f t="shared" si="22"/>
        <v>0</v>
      </c>
      <c r="AV92" s="318">
        <f t="shared" si="22"/>
        <v>0</v>
      </c>
      <c r="AW92" s="318">
        <f t="shared" si="22"/>
        <v>0</v>
      </c>
      <c r="AX92" s="318">
        <f t="shared" si="22"/>
        <v>0</v>
      </c>
      <c r="AY92" s="318">
        <f t="shared" si="22"/>
        <v>0</v>
      </c>
      <c r="AZ92" s="318">
        <f t="shared" si="22"/>
        <v>0</v>
      </c>
      <c r="BA92" s="318">
        <f t="shared" si="22"/>
        <v>0</v>
      </c>
      <c r="BB92" s="318">
        <f t="shared" si="22"/>
        <v>0</v>
      </c>
      <c r="BC92" s="234"/>
    </row>
    <row r="93" spans="1:55" s="220" customFormat="1" ht="15" outlineLevel="1">
      <c r="A93" s="388"/>
      <c r="B93" s="251"/>
      <c r="C93" s="242"/>
      <c r="D93" s="228"/>
      <c r="E93" s="228"/>
      <c r="F93" s="228"/>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c r="AJ93" s="228"/>
      <c r="AK93" s="228"/>
      <c r="AL93" s="228"/>
      <c r="AM93" s="228"/>
      <c r="AN93" s="228"/>
      <c r="AO93" s="319"/>
      <c r="AP93" s="319"/>
      <c r="AQ93" s="319"/>
      <c r="AR93" s="319"/>
      <c r="AS93" s="319"/>
      <c r="AT93" s="319"/>
      <c r="AU93" s="319"/>
      <c r="AV93" s="319"/>
      <c r="AW93" s="319"/>
      <c r="AX93" s="319"/>
      <c r="AY93" s="319"/>
      <c r="AZ93" s="319"/>
      <c r="BA93" s="319"/>
      <c r="BB93" s="319"/>
      <c r="BC93" s="243"/>
    </row>
    <row r="94" spans="1:55" s="230" customFormat="1" ht="15.75" outlineLevel="1">
      <c r="A94" s="389"/>
      <c r="B94" s="225" t="s">
        <v>2578</v>
      </c>
      <c r="C94" s="226"/>
      <c r="D94" s="227"/>
      <c r="E94" s="227"/>
      <c r="F94" s="227"/>
      <c r="G94" s="227"/>
      <c r="H94" s="227"/>
      <c r="I94" s="227"/>
      <c r="J94" s="227"/>
      <c r="K94" s="227"/>
      <c r="L94" s="227"/>
      <c r="M94" s="227"/>
      <c r="N94" s="227"/>
      <c r="O94" s="227"/>
      <c r="P94" s="227"/>
      <c r="Q94" s="227"/>
      <c r="R94" s="227"/>
      <c r="S94" s="227"/>
      <c r="T94" s="227"/>
      <c r="U94" s="227"/>
      <c r="V94" s="227"/>
      <c r="W94" s="227"/>
      <c r="X94" s="226"/>
      <c r="Y94" s="226"/>
      <c r="Z94" s="226"/>
      <c r="AA94" s="226"/>
      <c r="AB94" s="226"/>
      <c r="AC94" s="226"/>
      <c r="AD94" s="226"/>
      <c r="AE94" s="226"/>
      <c r="AF94" s="226"/>
      <c r="AG94" s="226"/>
      <c r="AH94" s="226"/>
      <c r="AI94" s="226"/>
      <c r="AJ94" s="226"/>
      <c r="AK94" s="226"/>
      <c r="AL94" s="226"/>
      <c r="AM94" s="226"/>
      <c r="AN94" s="226"/>
      <c r="AO94" s="321"/>
      <c r="AP94" s="321"/>
      <c r="AQ94" s="321"/>
      <c r="AR94" s="321"/>
      <c r="AS94" s="321"/>
      <c r="AT94" s="321"/>
      <c r="AU94" s="321"/>
      <c r="AV94" s="321"/>
      <c r="AW94" s="321"/>
      <c r="AX94" s="321"/>
      <c r="AY94" s="321"/>
      <c r="AZ94" s="321"/>
      <c r="BA94" s="321"/>
      <c r="BB94" s="321"/>
      <c r="BC94" s="229"/>
    </row>
    <row r="95" spans="1:55" s="220" customFormat="1" ht="15" outlineLevel="1">
      <c r="A95" s="388">
        <v>24</v>
      </c>
      <c r="B95" s="251" t="s">
        <v>2465</v>
      </c>
      <c r="C95" s="228" t="s">
        <v>313</v>
      </c>
      <c r="D95" s="232"/>
      <c r="E95" s="232"/>
      <c r="F95" s="232"/>
      <c r="G95" s="232"/>
      <c r="H95" s="232"/>
      <c r="I95" s="232"/>
      <c r="J95" s="232"/>
      <c r="K95" s="232"/>
      <c r="L95" s="232"/>
      <c r="M95" s="232"/>
      <c r="N95" s="232"/>
      <c r="O95" s="232"/>
      <c r="P95" s="232"/>
      <c r="Q95" s="232"/>
      <c r="R95" s="232"/>
      <c r="S95" s="232"/>
      <c r="T95" s="232"/>
      <c r="U95" s="232"/>
      <c r="V95" s="228"/>
      <c r="W95" s="232"/>
      <c r="X95" s="232"/>
      <c r="Y95" s="232"/>
      <c r="Z95" s="232"/>
      <c r="AA95" s="232"/>
      <c r="AB95" s="232"/>
      <c r="AC95" s="232"/>
      <c r="AD95" s="232"/>
      <c r="AE95" s="232"/>
      <c r="AF95" s="232"/>
      <c r="AG95" s="232"/>
      <c r="AH95" s="232"/>
      <c r="AI95" s="232"/>
      <c r="AJ95" s="232"/>
      <c r="AK95" s="232"/>
      <c r="AL95" s="232"/>
      <c r="AM95" s="232"/>
      <c r="AN95" s="232"/>
      <c r="AO95" s="317"/>
      <c r="AP95" s="317"/>
      <c r="AQ95" s="317"/>
      <c r="AR95" s="317"/>
      <c r="AS95" s="317"/>
      <c r="AT95" s="317"/>
      <c r="AU95" s="317"/>
      <c r="AV95" s="317"/>
      <c r="AW95" s="317"/>
      <c r="AX95" s="317"/>
      <c r="AY95" s="317"/>
      <c r="AZ95" s="317"/>
      <c r="BA95" s="317"/>
      <c r="BB95" s="317"/>
      <c r="BC95" s="233">
        <f>SUM(AO95:BB95)</f>
        <v>0</v>
      </c>
    </row>
    <row r="96" spans="1:55" s="220" customFormat="1" ht="15" outlineLevel="1">
      <c r="A96" s="388"/>
      <c r="B96" s="251" t="s">
        <v>2565</v>
      </c>
      <c r="C96" s="228" t="s">
        <v>315</v>
      </c>
      <c r="D96" s="232"/>
      <c r="E96" s="232"/>
      <c r="F96" s="232"/>
      <c r="G96" s="232"/>
      <c r="H96" s="232"/>
      <c r="I96" s="232"/>
      <c r="J96" s="232"/>
      <c r="K96" s="232"/>
      <c r="L96" s="232"/>
      <c r="M96" s="232"/>
      <c r="N96" s="232"/>
      <c r="O96" s="232"/>
      <c r="P96" s="232"/>
      <c r="Q96" s="232"/>
      <c r="R96" s="232"/>
      <c r="S96" s="232"/>
      <c r="T96" s="232"/>
      <c r="U96" s="232"/>
      <c r="V96" s="357"/>
      <c r="W96" s="232"/>
      <c r="X96" s="232"/>
      <c r="Y96" s="232"/>
      <c r="Z96" s="232"/>
      <c r="AA96" s="232"/>
      <c r="AB96" s="232"/>
      <c r="AC96" s="232"/>
      <c r="AD96" s="232"/>
      <c r="AE96" s="232"/>
      <c r="AF96" s="232"/>
      <c r="AG96" s="232"/>
      <c r="AH96" s="232"/>
      <c r="AI96" s="232"/>
      <c r="AJ96" s="232"/>
      <c r="AK96" s="232"/>
      <c r="AL96" s="232"/>
      <c r="AM96" s="232"/>
      <c r="AN96" s="232"/>
      <c r="AO96" s="318">
        <f>AO95</f>
        <v>0</v>
      </c>
      <c r="AP96" s="318">
        <f>AP95</f>
        <v>0</v>
      </c>
      <c r="AQ96" s="318">
        <f t="shared" ref="AQ96:BB96" si="23">AQ95</f>
        <v>0</v>
      </c>
      <c r="AR96" s="318">
        <f t="shared" si="23"/>
        <v>0</v>
      </c>
      <c r="AS96" s="318">
        <f t="shared" si="23"/>
        <v>0</v>
      </c>
      <c r="AT96" s="318">
        <f t="shared" si="23"/>
        <v>0</v>
      </c>
      <c r="AU96" s="318">
        <f t="shared" si="23"/>
        <v>0</v>
      </c>
      <c r="AV96" s="318">
        <f t="shared" si="23"/>
        <v>0</v>
      </c>
      <c r="AW96" s="318">
        <f t="shared" si="23"/>
        <v>0</v>
      </c>
      <c r="AX96" s="318">
        <f t="shared" si="23"/>
        <v>0</v>
      </c>
      <c r="AY96" s="318">
        <f t="shared" si="23"/>
        <v>0</v>
      </c>
      <c r="AZ96" s="318">
        <f t="shared" si="23"/>
        <v>0</v>
      </c>
      <c r="BA96" s="318">
        <f t="shared" si="23"/>
        <v>0</v>
      </c>
      <c r="BB96" s="318">
        <f t="shared" si="23"/>
        <v>0</v>
      </c>
      <c r="BC96" s="234"/>
    </row>
    <row r="97" spans="1:55" s="220" customFormat="1" ht="15" outlineLevel="1">
      <c r="A97" s="388"/>
      <c r="B97" s="251"/>
      <c r="C97" s="242"/>
      <c r="D97" s="228"/>
      <c r="E97" s="228"/>
      <c r="F97" s="228"/>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c r="AJ97" s="228"/>
      <c r="AK97" s="228"/>
      <c r="AL97" s="228"/>
      <c r="AM97" s="228"/>
      <c r="AN97" s="228"/>
      <c r="AO97" s="319"/>
      <c r="AP97" s="319"/>
      <c r="AQ97" s="319"/>
      <c r="AR97" s="319"/>
      <c r="AS97" s="319"/>
      <c r="AT97" s="319"/>
      <c r="AU97" s="319"/>
      <c r="AV97" s="319"/>
      <c r="AW97" s="319"/>
      <c r="AX97" s="319"/>
      <c r="AY97" s="319"/>
      <c r="AZ97" s="319"/>
      <c r="BA97" s="319"/>
      <c r="BB97" s="319"/>
      <c r="BC97" s="243"/>
    </row>
    <row r="98" spans="1:55" s="220" customFormat="1" ht="15" outlineLevel="1">
      <c r="A98" s="388">
        <v>25</v>
      </c>
      <c r="B98" s="250" t="s">
        <v>2571</v>
      </c>
      <c r="C98" s="228" t="s">
        <v>313</v>
      </c>
      <c r="D98" s="232"/>
      <c r="E98" s="232"/>
      <c r="F98" s="232"/>
      <c r="G98" s="232"/>
      <c r="H98" s="232"/>
      <c r="I98" s="232"/>
      <c r="J98" s="232"/>
      <c r="K98" s="232"/>
      <c r="L98" s="232"/>
      <c r="M98" s="232"/>
      <c r="N98" s="232"/>
      <c r="O98" s="232"/>
      <c r="P98" s="232"/>
      <c r="Q98" s="232"/>
      <c r="R98" s="232"/>
      <c r="S98" s="232"/>
      <c r="T98" s="232"/>
      <c r="U98" s="232"/>
      <c r="V98" s="232">
        <v>0</v>
      </c>
      <c r="W98" s="232"/>
      <c r="X98" s="232"/>
      <c r="Y98" s="232"/>
      <c r="Z98" s="232"/>
      <c r="AA98" s="232"/>
      <c r="AB98" s="232"/>
      <c r="AC98" s="232"/>
      <c r="AD98" s="232"/>
      <c r="AE98" s="232"/>
      <c r="AF98" s="232"/>
      <c r="AG98" s="232"/>
      <c r="AH98" s="232"/>
      <c r="AI98" s="232"/>
      <c r="AJ98" s="232"/>
      <c r="AK98" s="232"/>
      <c r="AL98" s="232"/>
      <c r="AM98" s="232"/>
      <c r="AN98" s="232"/>
      <c r="AO98" s="322"/>
      <c r="AP98" s="322"/>
      <c r="AQ98" s="322"/>
      <c r="AR98" s="322"/>
      <c r="AS98" s="322"/>
      <c r="AT98" s="322"/>
      <c r="AU98" s="322"/>
      <c r="AV98" s="322"/>
      <c r="AW98" s="322"/>
      <c r="AX98" s="322"/>
      <c r="AY98" s="322"/>
      <c r="AZ98" s="322"/>
      <c r="BA98" s="322"/>
      <c r="BB98" s="322"/>
      <c r="BC98" s="233">
        <f>SUM(AO98:BB98)</f>
        <v>0</v>
      </c>
    </row>
    <row r="99" spans="1:55" s="220" customFormat="1" ht="15" outlineLevel="1">
      <c r="A99" s="388"/>
      <c r="B99" s="251" t="s">
        <v>2565</v>
      </c>
      <c r="C99" s="228" t="s">
        <v>315</v>
      </c>
      <c r="D99" s="232"/>
      <c r="E99" s="232"/>
      <c r="F99" s="232"/>
      <c r="G99" s="232"/>
      <c r="H99" s="232"/>
      <c r="I99" s="232"/>
      <c r="J99" s="232"/>
      <c r="K99" s="232"/>
      <c r="L99" s="232"/>
      <c r="M99" s="232"/>
      <c r="N99" s="232"/>
      <c r="O99" s="232"/>
      <c r="P99" s="232"/>
      <c r="Q99" s="232"/>
      <c r="R99" s="232"/>
      <c r="S99" s="232"/>
      <c r="T99" s="232"/>
      <c r="U99" s="232"/>
      <c r="V99" s="232">
        <f>V98</f>
        <v>0</v>
      </c>
      <c r="W99" s="232"/>
      <c r="X99" s="232"/>
      <c r="Y99" s="232"/>
      <c r="Z99" s="232"/>
      <c r="AA99" s="232"/>
      <c r="AB99" s="232"/>
      <c r="AC99" s="232"/>
      <c r="AD99" s="232"/>
      <c r="AE99" s="232"/>
      <c r="AF99" s="232"/>
      <c r="AG99" s="232"/>
      <c r="AH99" s="232"/>
      <c r="AI99" s="232"/>
      <c r="AJ99" s="232"/>
      <c r="AK99" s="232"/>
      <c r="AL99" s="232"/>
      <c r="AM99" s="232"/>
      <c r="AN99" s="232"/>
      <c r="AO99" s="318">
        <f>AO98</f>
        <v>0</v>
      </c>
      <c r="AP99" s="318">
        <f>AP98</f>
        <v>0</v>
      </c>
      <c r="AQ99" s="318">
        <f t="shared" ref="AQ99:BB99" si="24">AQ98</f>
        <v>0</v>
      </c>
      <c r="AR99" s="318">
        <f t="shared" si="24"/>
        <v>0</v>
      </c>
      <c r="AS99" s="318">
        <f t="shared" si="24"/>
        <v>0</v>
      </c>
      <c r="AT99" s="318">
        <f t="shared" si="24"/>
        <v>0</v>
      </c>
      <c r="AU99" s="318">
        <f t="shared" si="24"/>
        <v>0</v>
      </c>
      <c r="AV99" s="318">
        <f t="shared" si="24"/>
        <v>0</v>
      </c>
      <c r="AW99" s="318">
        <f t="shared" si="24"/>
        <v>0</v>
      </c>
      <c r="AX99" s="318">
        <f t="shared" si="24"/>
        <v>0</v>
      </c>
      <c r="AY99" s="318">
        <f t="shared" si="24"/>
        <v>0</v>
      </c>
      <c r="AZ99" s="318">
        <f t="shared" si="24"/>
        <v>0</v>
      </c>
      <c r="BA99" s="318">
        <f t="shared" si="24"/>
        <v>0</v>
      </c>
      <c r="BB99" s="318">
        <f t="shared" si="24"/>
        <v>0</v>
      </c>
      <c r="BC99" s="247"/>
    </row>
    <row r="100" spans="1:55" s="220" customFormat="1" ht="15" outlineLevel="1">
      <c r="A100" s="388"/>
      <c r="B100" s="250"/>
      <c r="C100" s="24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323"/>
      <c r="AP100" s="324"/>
      <c r="AQ100" s="323"/>
      <c r="AR100" s="323"/>
      <c r="AS100" s="323"/>
      <c r="AT100" s="323"/>
      <c r="AU100" s="323"/>
      <c r="AV100" s="323"/>
      <c r="AW100" s="323"/>
      <c r="AX100" s="323"/>
      <c r="AY100" s="323"/>
      <c r="AZ100" s="323"/>
      <c r="BA100" s="323"/>
      <c r="BB100" s="323"/>
      <c r="BC100" s="249"/>
    </row>
    <row r="101" spans="1:55" s="230" customFormat="1" ht="15.75" outlineLevel="1">
      <c r="A101" s="389"/>
      <c r="B101" s="225" t="s">
        <v>2579</v>
      </c>
      <c r="C101" s="256"/>
      <c r="D101" s="227"/>
      <c r="E101" s="226"/>
      <c r="F101" s="226"/>
      <c r="G101" s="226"/>
      <c r="H101" s="226"/>
      <c r="I101" s="226"/>
      <c r="J101" s="226"/>
      <c r="K101" s="226"/>
      <c r="L101" s="226"/>
      <c r="M101" s="226"/>
      <c r="N101" s="226"/>
      <c r="O101" s="226"/>
      <c r="P101" s="226"/>
      <c r="Q101" s="226"/>
      <c r="R101" s="226"/>
      <c r="S101" s="226"/>
      <c r="T101" s="226"/>
      <c r="U101" s="226"/>
      <c r="V101" s="228"/>
      <c r="W101" s="226"/>
      <c r="X101" s="226"/>
      <c r="Y101" s="226"/>
      <c r="Z101" s="226"/>
      <c r="AA101" s="226"/>
      <c r="AB101" s="226"/>
      <c r="AC101" s="226"/>
      <c r="AD101" s="226"/>
      <c r="AE101" s="226"/>
      <c r="AF101" s="226"/>
      <c r="AG101" s="226"/>
      <c r="AH101" s="226"/>
      <c r="AI101" s="226"/>
      <c r="AJ101" s="226"/>
      <c r="AK101" s="226"/>
      <c r="AL101" s="226"/>
      <c r="AM101" s="226"/>
      <c r="AN101" s="226"/>
      <c r="AO101" s="321"/>
      <c r="AP101" s="321"/>
      <c r="AQ101" s="321"/>
      <c r="AR101" s="321"/>
      <c r="AS101" s="321"/>
      <c r="AT101" s="321"/>
      <c r="AU101" s="321"/>
      <c r="AV101" s="321"/>
      <c r="AW101" s="321"/>
      <c r="AX101" s="321"/>
      <c r="AY101" s="321"/>
      <c r="AZ101" s="321"/>
      <c r="BA101" s="321"/>
      <c r="BB101" s="321"/>
      <c r="BC101" s="229"/>
    </row>
    <row r="102" spans="1:55" s="220" customFormat="1" ht="15" outlineLevel="1">
      <c r="A102" s="388">
        <v>26</v>
      </c>
      <c r="B102" s="257" t="s">
        <v>2580</v>
      </c>
      <c r="C102" s="228" t="s">
        <v>313</v>
      </c>
      <c r="D102" s="232">
        <v>499572.19991078402</v>
      </c>
      <c r="E102" s="232">
        <v>499572.19991078402</v>
      </c>
      <c r="F102" s="232">
        <v>499572.19991078402</v>
      </c>
      <c r="G102" s="232">
        <v>499572.19991078402</v>
      </c>
      <c r="H102" s="232">
        <v>499572.19991078402</v>
      </c>
      <c r="I102" s="232">
        <v>499572.19991078402</v>
      </c>
      <c r="J102" s="232">
        <v>499572.19991078402</v>
      </c>
      <c r="K102" s="232">
        <v>499572.19991078402</v>
      </c>
      <c r="L102" s="232">
        <v>499572.19991078402</v>
      </c>
      <c r="M102" s="232">
        <v>499572.19991078402</v>
      </c>
      <c r="N102" s="232">
        <v>499572.19991078402</v>
      </c>
      <c r="O102" s="232">
        <v>499572.19991078402</v>
      </c>
      <c r="P102" s="232">
        <v>499572.19991078402</v>
      </c>
      <c r="Q102" s="232">
        <v>0</v>
      </c>
      <c r="R102" s="232">
        <v>0</v>
      </c>
      <c r="S102" s="232">
        <v>0</v>
      </c>
      <c r="T102" s="232">
        <v>0</v>
      </c>
      <c r="U102" s="232">
        <v>0</v>
      </c>
      <c r="V102" s="232">
        <v>12</v>
      </c>
      <c r="W102" s="232">
        <v>90.079109120000012</v>
      </c>
      <c r="X102" s="232">
        <v>90.079109120000012</v>
      </c>
      <c r="Y102" s="232">
        <v>90.079109120000012</v>
      </c>
      <c r="Z102" s="232">
        <v>90.079109120000012</v>
      </c>
      <c r="AA102" s="232">
        <v>90.079109120000012</v>
      </c>
      <c r="AB102" s="232">
        <v>90.079109120000012</v>
      </c>
      <c r="AC102" s="232">
        <v>90.079109120000012</v>
      </c>
      <c r="AD102" s="232">
        <v>90.079109120000012</v>
      </c>
      <c r="AE102" s="232">
        <v>90.079109120000012</v>
      </c>
      <c r="AF102" s="232">
        <v>90.079109120000012</v>
      </c>
      <c r="AG102" s="232">
        <v>90.079109120000012</v>
      </c>
      <c r="AH102" s="232">
        <v>90.079109120000012</v>
      </c>
      <c r="AI102" s="232">
        <v>90.079109120000012</v>
      </c>
      <c r="AJ102" s="232">
        <v>0</v>
      </c>
      <c r="AK102" s="232">
        <v>0</v>
      </c>
      <c r="AL102" s="232">
        <v>0</v>
      </c>
      <c r="AM102" s="232">
        <v>0</v>
      </c>
      <c r="AN102" s="232">
        <v>0</v>
      </c>
      <c r="AO102" s="317"/>
      <c r="AP102" s="317"/>
      <c r="AQ102" s="317"/>
      <c r="AR102" s="317"/>
      <c r="AS102" s="317"/>
      <c r="AT102" s="317"/>
      <c r="AU102" s="322"/>
      <c r="AV102" s="322"/>
      <c r="AW102" s="322"/>
      <c r="AX102" s="322"/>
      <c r="AY102" s="322">
        <v>1</v>
      </c>
      <c r="AZ102" s="322"/>
      <c r="BA102" s="322"/>
      <c r="BB102" s="322"/>
      <c r="BC102" s="233">
        <f>SUM(AO102:BB102)</f>
        <v>1</v>
      </c>
    </row>
    <row r="103" spans="1:55" s="220" customFormat="1" ht="15" outlineLevel="1">
      <c r="A103" s="388"/>
      <c r="B103" s="251" t="s">
        <v>2565</v>
      </c>
      <c r="C103" s="228" t="s">
        <v>315</v>
      </c>
      <c r="D103" s="232">
        <v>4647.5103910139396</v>
      </c>
      <c r="E103" s="232">
        <v>4647.5103910139396</v>
      </c>
      <c r="F103" s="232">
        <v>4647.5103910139396</v>
      </c>
      <c r="G103" s="232">
        <v>4647.5103910139396</v>
      </c>
      <c r="H103" s="232">
        <v>4647.5103910139396</v>
      </c>
      <c r="I103" s="232">
        <v>4647.5103910139396</v>
      </c>
      <c r="J103" s="232">
        <v>4326.6578112410307</v>
      </c>
      <c r="K103" s="232">
        <v>0</v>
      </c>
      <c r="L103" s="232">
        <v>0</v>
      </c>
      <c r="M103" s="232">
        <v>0</v>
      </c>
      <c r="N103" s="232">
        <v>0</v>
      </c>
      <c r="O103" s="232">
        <v>0</v>
      </c>
      <c r="P103" s="232">
        <v>0</v>
      </c>
      <c r="Q103" s="232">
        <v>0</v>
      </c>
      <c r="R103" s="232">
        <v>0</v>
      </c>
      <c r="S103" s="232">
        <v>0</v>
      </c>
      <c r="T103" s="232">
        <v>0</v>
      </c>
      <c r="U103" s="232">
        <v>0</v>
      </c>
      <c r="V103" s="232">
        <f>V102</f>
        <v>12</v>
      </c>
      <c r="W103" s="232">
        <v>0.76997303976919695</v>
      </c>
      <c r="X103" s="232">
        <v>0.76997303976919695</v>
      </c>
      <c r="Y103" s="232">
        <v>0.76997303976919695</v>
      </c>
      <c r="Z103" s="232">
        <v>0.76997303976919695</v>
      </c>
      <c r="AA103" s="232">
        <v>0.76997303976919695</v>
      </c>
      <c r="AB103" s="232">
        <v>0.76997303976919695</v>
      </c>
      <c r="AC103" s="232">
        <v>0.71681601259111727</v>
      </c>
      <c r="AD103" s="232">
        <v>0</v>
      </c>
      <c r="AE103" s="232">
        <v>0</v>
      </c>
      <c r="AF103" s="232">
        <v>0</v>
      </c>
      <c r="AG103" s="232">
        <v>0</v>
      </c>
      <c r="AH103" s="232">
        <v>0</v>
      </c>
      <c r="AI103" s="232">
        <v>0</v>
      </c>
      <c r="AJ103" s="232">
        <v>0</v>
      </c>
      <c r="AK103" s="232">
        <v>0</v>
      </c>
      <c r="AL103" s="232">
        <v>0</v>
      </c>
      <c r="AM103" s="232">
        <v>0</v>
      </c>
      <c r="AN103" s="232">
        <v>0</v>
      </c>
      <c r="AO103" s="318">
        <f>AO102</f>
        <v>0</v>
      </c>
      <c r="AP103" s="318">
        <f>AP102</f>
        <v>0</v>
      </c>
      <c r="AQ103" s="318">
        <f t="shared" ref="AQ103:BB103" si="25">AQ102</f>
        <v>0</v>
      </c>
      <c r="AR103" s="318">
        <f t="shared" si="25"/>
        <v>0</v>
      </c>
      <c r="AS103" s="318">
        <f t="shared" si="25"/>
        <v>0</v>
      </c>
      <c r="AT103" s="318">
        <f t="shared" si="25"/>
        <v>0</v>
      </c>
      <c r="AU103" s="318">
        <f t="shared" si="25"/>
        <v>0</v>
      </c>
      <c r="AV103" s="318">
        <f t="shared" si="25"/>
        <v>0</v>
      </c>
      <c r="AW103" s="318">
        <f t="shared" si="25"/>
        <v>0</v>
      </c>
      <c r="AX103" s="318">
        <f t="shared" si="25"/>
        <v>0</v>
      </c>
      <c r="AY103" s="318">
        <f t="shared" si="25"/>
        <v>1</v>
      </c>
      <c r="AZ103" s="318">
        <f t="shared" si="25"/>
        <v>0</v>
      </c>
      <c r="BA103" s="318">
        <f t="shared" si="25"/>
        <v>0</v>
      </c>
      <c r="BB103" s="318">
        <f t="shared" si="25"/>
        <v>0</v>
      </c>
      <c r="BC103" s="243"/>
    </row>
    <row r="104" spans="1:55" s="220" customFormat="1" ht="15" outlineLevel="1">
      <c r="A104" s="388"/>
      <c r="B104" s="258"/>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330"/>
      <c r="AP104" s="331"/>
      <c r="AQ104" s="331"/>
      <c r="AR104" s="331"/>
      <c r="AS104" s="331"/>
      <c r="AT104" s="331"/>
      <c r="AU104" s="331"/>
      <c r="AV104" s="331"/>
      <c r="AW104" s="331"/>
      <c r="AX104" s="331"/>
      <c r="AY104" s="331"/>
      <c r="AZ104" s="331"/>
      <c r="BA104" s="331"/>
      <c r="BB104" s="331"/>
      <c r="BC104" s="234"/>
    </row>
    <row r="105" spans="1:55" s="220" customFormat="1" ht="15" outlineLevel="1">
      <c r="A105" s="388">
        <v>27</v>
      </c>
      <c r="B105" s="257" t="s">
        <v>2478</v>
      </c>
      <c r="C105" s="228" t="s">
        <v>313</v>
      </c>
      <c r="D105" s="232">
        <v>38720.533360655987</v>
      </c>
      <c r="E105" s="232">
        <v>38720.533360655987</v>
      </c>
      <c r="F105" s="232">
        <v>38720.533360655987</v>
      </c>
      <c r="G105" s="232">
        <v>38720.533360655987</v>
      </c>
      <c r="H105" s="232">
        <v>38720.533360655987</v>
      </c>
      <c r="I105" s="232">
        <v>38720.533360655987</v>
      </c>
      <c r="J105" s="232">
        <v>38720.533360655987</v>
      </c>
      <c r="K105" s="232">
        <v>38720.533360655987</v>
      </c>
      <c r="L105" s="232">
        <v>38720.533360655987</v>
      </c>
      <c r="M105" s="232">
        <v>38720.533360655987</v>
      </c>
      <c r="N105" s="232">
        <v>38720.533360655987</v>
      </c>
      <c r="O105" s="232">
        <v>38720.533360655987</v>
      </c>
      <c r="P105" s="232">
        <v>38720.533360655987</v>
      </c>
      <c r="Q105" s="232">
        <v>38720.533360655987</v>
      </c>
      <c r="R105" s="232">
        <v>38720.533360655987</v>
      </c>
      <c r="S105" s="232">
        <v>2126.5333606559843</v>
      </c>
      <c r="T105" s="232">
        <v>2126.5333606559843</v>
      </c>
      <c r="U105" s="232">
        <v>2126.5333606559843</v>
      </c>
      <c r="V105" s="232">
        <v>12</v>
      </c>
      <c r="W105" s="232">
        <v>7.5390446574485956</v>
      </c>
      <c r="X105" s="232">
        <v>7.5390446574485956</v>
      </c>
      <c r="Y105" s="232">
        <v>7.5390446574485956</v>
      </c>
      <c r="Z105" s="232">
        <v>7.5390446574485956</v>
      </c>
      <c r="AA105" s="232">
        <v>7.5390446574485956</v>
      </c>
      <c r="AB105" s="232">
        <v>7.5390446574485956</v>
      </c>
      <c r="AC105" s="232">
        <v>7.5390446574485956</v>
      </c>
      <c r="AD105" s="232">
        <v>7.5390446574485956</v>
      </c>
      <c r="AE105" s="232">
        <v>7.5390446574485956</v>
      </c>
      <c r="AF105" s="232">
        <v>7.5390446574485956</v>
      </c>
      <c r="AG105" s="232">
        <v>7.5390446574485956</v>
      </c>
      <c r="AH105" s="232">
        <v>7.5390446574485956</v>
      </c>
      <c r="AI105" s="232">
        <v>7.5390446574485956</v>
      </c>
      <c r="AJ105" s="232">
        <v>7.5390446574485956</v>
      </c>
      <c r="AK105" s="232">
        <v>7.5390446574485956</v>
      </c>
      <c r="AL105" s="232">
        <v>0.41404465744859509</v>
      </c>
      <c r="AM105" s="232">
        <v>0.41404465744859509</v>
      </c>
      <c r="AN105" s="232">
        <v>0.41404465744859509</v>
      </c>
      <c r="AO105" s="317"/>
      <c r="AP105" s="317"/>
      <c r="AQ105" s="317"/>
      <c r="AR105" s="317"/>
      <c r="AS105" s="317"/>
      <c r="AT105" s="317"/>
      <c r="AU105" s="322"/>
      <c r="AV105" s="322"/>
      <c r="AW105" s="322"/>
      <c r="AX105" s="322"/>
      <c r="AY105" s="322">
        <v>1</v>
      </c>
      <c r="AZ105" s="322"/>
      <c r="BA105" s="322"/>
      <c r="BB105" s="322"/>
      <c r="BC105" s="233">
        <f>SUM(AO105:BB105)</f>
        <v>1</v>
      </c>
    </row>
    <row r="106" spans="1:55" s="220" customFormat="1" ht="15" outlineLevel="1">
      <c r="A106" s="388"/>
      <c r="B106" s="251" t="s">
        <v>2565</v>
      </c>
      <c r="C106" s="228" t="s">
        <v>315</v>
      </c>
      <c r="D106" s="232">
        <v>9943.0666393440115</v>
      </c>
      <c r="E106" s="232">
        <v>9943.0666393440115</v>
      </c>
      <c r="F106" s="232">
        <v>9943.0666393440115</v>
      </c>
      <c r="G106" s="232">
        <v>9943.0666393440115</v>
      </c>
      <c r="H106" s="232">
        <v>9943.0666393440115</v>
      </c>
      <c r="I106" s="232">
        <v>9943.0666393440115</v>
      </c>
      <c r="J106" s="232">
        <v>9943.0666393440115</v>
      </c>
      <c r="K106" s="232">
        <v>9943.0666393440115</v>
      </c>
      <c r="L106" s="232">
        <v>9943.0666393440115</v>
      </c>
      <c r="M106" s="232">
        <v>9943.0666393440115</v>
      </c>
      <c r="N106" s="232">
        <v>9943.0666393440115</v>
      </c>
      <c r="O106" s="232">
        <v>9943.0666393440115</v>
      </c>
      <c r="P106" s="232">
        <v>9943.0666393440115</v>
      </c>
      <c r="Q106" s="232">
        <v>9943.0666393440115</v>
      </c>
      <c r="R106" s="232">
        <v>9943.0666393440115</v>
      </c>
      <c r="S106" s="232">
        <v>0</v>
      </c>
      <c r="T106" s="232">
        <v>0</v>
      </c>
      <c r="U106" s="232">
        <v>0</v>
      </c>
      <c r="V106" s="232">
        <f>V105</f>
        <v>12</v>
      </c>
      <c r="W106" s="232">
        <v>1.9359553425514036</v>
      </c>
      <c r="X106" s="232">
        <v>1.9359553425514036</v>
      </c>
      <c r="Y106" s="232">
        <v>1.9359553425514036</v>
      </c>
      <c r="Z106" s="232">
        <v>1.9359553425514036</v>
      </c>
      <c r="AA106" s="232">
        <v>1.9359553425514</v>
      </c>
      <c r="AB106" s="232">
        <v>1.9359553425514</v>
      </c>
      <c r="AC106" s="232">
        <v>1.9359553425514</v>
      </c>
      <c r="AD106" s="232">
        <v>1.9359553425514</v>
      </c>
      <c r="AE106" s="232">
        <v>1.9359553425514</v>
      </c>
      <c r="AF106" s="232">
        <v>1.9359553425514</v>
      </c>
      <c r="AG106" s="232">
        <v>1.9359553425514</v>
      </c>
      <c r="AH106" s="232">
        <v>1.9359553425514</v>
      </c>
      <c r="AI106" s="232">
        <v>1.9359553425514</v>
      </c>
      <c r="AJ106" s="232">
        <v>1.9359553425514</v>
      </c>
      <c r="AK106" s="232">
        <v>1.9359553425514</v>
      </c>
      <c r="AL106" s="232">
        <v>0</v>
      </c>
      <c r="AM106" s="232">
        <v>0</v>
      </c>
      <c r="AN106" s="232">
        <v>0</v>
      </c>
      <c r="AO106" s="318">
        <f>AO105</f>
        <v>0</v>
      </c>
      <c r="AP106" s="318">
        <f>AP105</f>
        <v>0</v>
      </c>
      <c r="AQ106" s="318">
        <f>AQ105</f>
        <v>0</v>
      </c>
      <c r="AR106" s="318">
        <f>AR105</f>
        <v>0</v>
      </c>
      <c r="AS106" s="318">
        <f t="shared" ref="AS106:BB106" si="26">AS105</f>
        <v>0</v>
      </c>
      <c r="AT106" s="318">
        <f t="shared" si="26"/>
        <v>0</v>
      </c>
      <c r="AU106" s="318">
        <f t="shared" si="26"/>
        <v>0</v>
      </c>
      <c r="AV106" s="318">
        <f t="shared" si="26"/>
        <v>0</v>
      </c>
      <c r="AW106" s="318">
        <f t="shared" si="26"/>
        <v>0</v>
      </c>
      <c r="AX106" s="318">
        <f t="shared" si="26"/>
        <v>0</v>
      </c>
      <c r="AY106" s="318">
        <f t="shared" si="26"/>
        <v>1</v>
      </c>
      <c r="AZ106" s="318">
        <f t="shared" si="26"/>
        <v>0</v>
      </c>
      <c r="BA106" s="318">
        <f t="shared" si="26"/>
        <v>0</v>
      </c>
      <c r="BB106" s="318">
        <f t="shared" si="26"/>
        <v>0</v>
      </c>
      <c r="BC106" s="243"/>
    </row>
    <row r="107" spans="1:55" s="220" customFormat="1" ht="15.75" outlineLevel="1">
      <c r="A107" s="388"/>
      <c r="B107" s="259"/>
      <c r="C107" s="237"/>
      <c r="D107" s="228"/>
      <c r="E107" s="228"/>
      <c r="F107" s="228"/>
      <c r="G107" s="228"/>
      <c r="H107" s="228"/>
      <c r="I107" s="228"/>
      <c r="J107" s="228"/>
      <c r="K107" s="228"/>
      <c r="L107" s="228"/>
      <c r="M107" s="228"/>
      <c r="N107" s="228"/>
      <c r="O107" s="228"/>
      <c r="P107" s="228"/>
      <c r="Q107" s="228"/>
      <c r="R107" s="228"/>
      <c r="S107" s="228"/>
      <c r="T107" s="228"/>
      <c r="U107" s="228"/>
      <c r="V107" s="237"/>
      <c r="W107" s="228"/>
      <c r="X107" s="228"/>
      <c r="Y107" s="228"/>
      <c r="Z107" s="228"/>
      <c r="AA107" s="228"/>
      <c r="AB107" s="228"/>
      <c r="AC107" s="228"/>
      <c r="AD107" s="228"/>
      <c r="AE107" s="228"/>
      <c r="AF107" s="228"/>
      <c r="AG107" s="228"/>
      <c r="AH107" s="228"/>
      <c r="AI107" s="228"/>
      <c r="AJ107" s="228"/>
      <c r="AK107" s="228"/>
      <c r="AL107" s="228"/>
      <c r="AM107" s="228"/>
      <c r="AN107" s="228"/>
      <c r="AO107" s="319"/>
      <c r="AP107" s="319"/>
      <c r="AQ107" s="319"/>
      <c r="AR107" s="319"/>
      <c r="AS107" s="319"/>
      <c r="AT107" s="319"/>
      <c r="AU107" s="319"/>
      <c r="AV107" s="319"/>
      <c r="AW107" s="319"/>
      <c r="AX107" s="319"/>
      <c r="AY107" s="319"/>
      <c r="AZ107" s="319"/>
      <c r="BA107" s="319"/>
      <c r="BB107" s="319"/>
      <c r="BC107" s="243"/>
    </row>
    <row r="108" spans="1:55" s="220" customFormat="1" ht="15" outlineLevel="1">
      <c r="A108" s="388">
        <v>28</v>
      </c>
      <c r="B108" s="257" t="s">
        <v>2581</v>
      </c>
      <c r="C108" s="228" t="s">
        <v>313</v>
      </c>
      <c r="D108" s="232"/>
      <c r="E108" s="232"/>
      <c r="F108" s="232"/>
      <c r="G108" s="232"/>
      <c r="H108" s="232"/>
      <c r="I108" s="232"/>
      <c r="J108" s="232"/>
      <c r="K108" s="232"/>
      <c r="L108" s="232"/>
      <c r="M108" s="232"/>
      <c r="N108" s="232"/>
      <c r="O108" s="232"/>
      <c r="P108" s="232"/>
      <c r="Q108" s="232"/>
      <c r="R108" s="232"/>
      <c r="S108" s="232"/>
      <c r="T108" s="232"/>
      <c r="U108" s="232"/>
      <c r="V108" s="232">
        <v>0</v>
      </c>
      <c r="W108" s="232"/>
      <c r="X108" s="232"/>
      <c r="Y108" s="232"/>
      <c r="Z108" s="232"/>
      <c r="AA108" s="232"/>
      <c r="AB108" s="232"/>
      <c r="AC108" s="232"/>
      <c r="AD108" s="232"/>
      <c r="AE108" s="232"/>
      <c r="AF108" s="232"/>
      <c r="AG108" s="232"/>
      <c r="AH108" s="232"/>
      <c r="AI108" s="232"/>
      <c r="AJ108" s="232"/>
      <c r="AK108" s="232"/>
      <c r="AL108" s="232"/>
      <c r="AM108" s="232"/>
      <c r="AN108" s="232"/>
      <c r="AO108" s="317"/>
      <c r="AP108" s="317"/>
      <c r="AQ108" s="317"/>
      <c r="AR108" s="317"/>
      <c r="AS108" s="317"/>
      <c r="AT108" s="317"/>
      <c r="AU108" s="322"/>
      <c r="AV108" s="322"/>
      <c r="AW108" s="322"/>
      <c r="AX108" s="322"/>
      <c r="AY108" s="322"/>
      <c r="AZ108" s="322"/>
      <c r="BA108" s="322"/>
      <c r="BB108" s="322"/>
      <c r="BC108" s="233">
        <f>SUM(AO108:BB108)</f>
        <v>0</v>
      </c>
    </row>
    <row r="109" spans="1:55" s="220" customFormat="1" ht="15" outlineLevel="1">
      <c r="A109" s="388"/>
      <c r="B109" s="251" t="s">
        <v>2565</v>
      </c>
      <c r="C109" s="228" t="s">
        <v>315</v>
      </c>
      <c r="D109" s="232"/>
      <c r="E109" s="232"/>
      <c r="F109" s="232"/>
      <c r="G109" s="232"/>
      <c r="H109" s="232"/>
      <c r="I109" s="232"/>
      <c r="J109" s="232"/>
      <c r="K109" s="232"/>
      <c r="L109" s="232"/>
      <c r="M109" s="232"/>
      <c r="N109" s="232"/>
      <c r="O109" s="232"/>
      <c r="P109" s="232"/>
      <c r="Q109" s="232"/>
      <c r="R109" s="232"/>
      <c r="S109" s="232"/>
      <c r="T109" s="232"/>
      <c r="U109" s="232"/>
      <c r="V109" s="232">
        <f>V108</f>
        <v>0</v>
      </c>
      <c r="W109" s="232"/>
      <c r="X109" s="232"/>
      <c r="Y109" s="232"/>
      <c r="Z109" s="232"/>
      <c r="AA109" s="232"/>
      <c r="AB109" s="232"/>
      <c r="AC109" s="232"/>
      <c r="AD109" s="232"/>
      <c r="AE109" s="232"/>
      <c r="AF109" s="232"/>
      <c r="AG109" s="232"/>
      <c r="AH109" s="232"/>
      <c r="AI109" s="232"/>
      <c r="AJ109" s="232"/>
      <c r="AK109" s="232"/>
      <c r="AL109" s="232"/>
      <c r="AM109" s="232"/>
      <c r="AN109" s="232"/>
      <c r="AO109" s="318">
        <f>AO108</f>
        <v>0</v>
      </c>
      <c r="AP109" s="318">
        <f>AP108</f>
        <v>0</v>
      </c>
      <c r="AQ109" s="318">
        <f t="shared" ref="AQ109:BA109" si="27">AQ108</f>
        <v>0</v>
      </c>
      <c r="AR109" s="318">
        <f t="shared" si="27"/>
        <v>0</v>
      </c>
      <c r="AS109" s="318">
        <f t="shared" si="27"/>
        <v>0</v>
      </c>
      <c r="AT109" s="318">
        <f t="shared" si="27"/>
        <v>0</v>
      </c>
      <c r="AU109" s="318">
        <f t="shared" si="27"/>
        <v>0</v>
      </c>
      <c r="AV109" s="318">
        <f t="shared" si="27"/>
        <v>0</v>
      </c>
      <c r="AW109" s="318">
        <f t="shared" si="27"/>
        <v>0</v>
      </c>
      <c r="AX109" s="318">
        <f t="shared" si="27"/>
        <v>0</v>
      </c>
      <c r="AY109" s="318">
        <f t="shared" si="27"/>
        <v>0</v>
      </c>
      <c r="AZ109" s="318">
        <f t="shared" si="27"/>
        <v>0</v>
      </c>
      <c r="BA109" s="318">
        <f t="shared" si="27"/>
        <v>0</v>
      </c>
      <c r="BB109" s="318">
        <f>BB108</f>
        <v>0</v>
      </c>
      <c r="BC109" s="234"/>
    </row>
    <row r="110" spans="1:55" s="220" customFormat="1" ht="15" outlineLevel="1">
      <c r="A110" s="388"/>
      <c r="B110" s="25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319"/>
      <c r="AP110" s="319"/>
      <c r="AQ110" s="319"/>
      <c r="AR110" s="319"/>
      <c r="AS110" s="319"/>
      <c r="AT110" s="319"/>
      <c r="AU110" s="319"/>
      <c r="AV110" s="319"/>
      <c r="AW110" s="319"/>
      <c r="AX110" s="319"/>
      <c r="AY110" s="319"/>
      <c r="AZ110" s="319"/>
      <c r="BA110" s="319"/>
      <c r="BB110" s="319"/>
      <c r="BC110" s="243"/>
    </row>
    <row r="111" spans="1:55" s="220" customFormat="1" ht="15" outlineLevel="1">
      <c r="A111" s="388">
        <v>29</v>
      </c>
      <c r="B111" s="260" t="s">
        <v>2582</v>
      </c>
      <c r="C111" s="228" t="s">
        <v>313</v>
      </c>
      <c r="D111" s="232"/>
      <c r="E111" s="232"/>
      <c r="F111" s="232"/>
      <c r="G111" s="232"/>
      <c r="H111" s="232"/>
      <c r="I111" s="232"/>
      <c r="J111" s="232"/>
      <c r="K111" s="232"/>
      <c r="L111" s="232"/>
      <c r="M111" s="232"/>
      <c r="N111" s="232"/>
      <c r="O111" s="232"/>
      <c r="P111" s="232"/>
      <c r="Q111" s="232"/>
      <c r="R111" s="232"/>
      <c r="S111" s="232"/>
      <c r="T111" s="232"/>
      <c r="U111" s="232"/>
      <c r="V111" s="232">
        <v>0</v>
      </c>
      <c r="W111" s="232"/>
      <c r="X111" s="232"/>
      <c r="Y111" s="232"/>
      <c r="Z111" s="232"/>
      <c r="AA111" s="232"/>
      <c r="AB111" s="232"/>
      <c r="AC111" s="232"/>
      <c r="AD111" s="232"/>
      <c r="AE111" s="232"/>
      <c r="AF111" s="232"/>
      <c r="AG111" s="232"/>
      <c r="AH111" s="232"/>
      <c r="AI111" s="232"/>
      <c r="AJ111" s="232"/>
      <c r="AK111" s="232"/>
      <c r="AL111" s="232"/>
      <c r="AM111" s="232"/>
      <c r="AN111" s="232"/>
      <c r="AO111" s="317"/>
      <c r="AP111" s="317"/>
      <c r="AQ111" s="317"/>
      <c r="AR111" s="317"/>
      <c r="AS111" s="317"/>
      <c r="AT111" s="317"/>
      <c r="AU111" s="322"/>
      <c r="AV111" s="322"/>
      <c r="AW111" s="322"/>
      <c r="AX111" s="322"/>
      <c r="AY111" s="322"/>
      <c r="AZ111" s="322"/>
      <c r="BA111" s="322"/>
      <c r="BB111" s="322"/>
      <c r="BC111" s="233">
        <f>SUM(AO111:BB111)</f>
        <v>0</v>
      </c>
    </row>
    <row r="112" spans="1:55" s="220" customFormat="1" ht="15" outlineLevel="1">
      <c r="A112" s="388"/>
      <c r="B112" s="260" t="s">
        <v>2565</v>
      </c>
      <c r="C112" s="228" t="s">
        <v>315</v>
      </c>
      <c r="D112" s="232"/>
      <c r="E112" s="232"/>
      <c r="F112" s="232"/>
      <c r="G112" s="232"/>
      <c r="H112" s="232"/>
      <c r="I112" s="232"/>
      <c r="J112" s="232"/>
      <c r="K112" s="232"/>
      <c r="L112" s="232"/>
      <c r="M112" s="232"/>
      <c r="N112" s="232"/>
      <c r="O112" s="232"/>
      <c r="P112" s="232"/>
      <c r="Q112" s="232"/>
      <c r="R112" s="232"/>
      <c r="S112" s="232"/>
      <c r="T112" s="232"/>
      <c r="U112" s="232"/>
      <c r="V112" s="232">
        <f>V111</f>
        <v>0</v>
      </c>
      <c r="W112" s="232"/>
      <c r="X112" s="232"/>
      <c r="Y112" s="232"/>
      <c r="Z112" s="232"/>
      <c r="AA112" s="232"/>
      <c r="AB112" s="232"/>
      <c r="AC112" s="232"/>
      <c r="AD112" s="232"/>
      <c r="AE112" s="232"/>
      <c r="AF112" s="232"/>
      <c r="AG112" s="232"/>
      <c r="AH112" s="232"/>
      <c r="AI112" s="232"/>
      <c r="AJ112" s="232"/>
      <c r="AK112" s="232"/>
      <c r="AL112" s="232"/>
      <c r="AM112" s="232"/>
      <c r="AN112" s="232"/>
      <c r="AO112" s="318">
        <f>AO111</f>
        <v>0</v>
      </c>
      <c r="AP112" s="318">
        <f t="shared" ref="AP112:BA112" si="28">AP111</f>
        <v>0</v>
      </c>
      <c r="AQ112" s="318">
        <f t="shared" si="28"/>
        <v>0</v>
      </c>
      <c r="AR112" s="318">
        <f t="shared" si="28"/>
        <v>0</v>
      </c>
      <c r="AS112" s="318">
        <f t="shared" si="28"/>
        <v>0</v>
      </c>
      <c r="AT112" s="318">
        <f t="shared" si="28"/>
        <v>0</v>
      </c>
      <c r="AU112" s="318">
        <f t="shared" si="28"/>
        <v>0</v>
      </c>
      <c r="AV112" s="318">
        <f t="shared" si="28"/>
        <v>0</v>
      </c>
      <c r="AW112" s="318">
        <f t="shared" si="28"/>
        <v>0</v>
      </c>
      <c r="AX112" s="318">
        <f t="shared" si="28"/>
        <v>0</v>
      </c>
      <c r="AY112" s="318">
        <f t="shared" si="28"/>
        <v>0</v>
      </c>
      <c r="AZ112" s="318">
        <f t="shared" si="28"/>
        <v>0</v>
      </c>
      <c r="BA112" s="318">
        <f t="shared" si="28"/>
        <v>0</v>
      </c>
      <c r="BB112" s="318">
        <f>BB111</f>
        <v>0</v>
      </c>
      <c r="BC112" s="384"/>
    </row>
    <row r="113" spans="1:55" s="220" customFormat="1" ht="15" outlineLevel="1">
      <c r="A113" s="388"/>
      <c r="B113" s="260"/>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c r="AJ113" s="228"/>
      <c r="AK113" s="228"/>
      <c r="AL113" s="228"/>
      <c r="AM113" s="228"/>
      <c r="AN113" s="228"/>
      <c r="AO113" s="228"/>
      <c r="AP113" s="319"/>
      <c r="AQ113" s="319"/>
      <c r="AR113" s="319"/>
      <c r="AS113" s="319"/>
      <c r="AT113" s="319"/>
      <c r="AU113" s="323"/>
      <c r="AV113" s="323"/>
      <c r="AW113" s="323"/>
      <c r="AX113" s="323"/>
      <c r="AY113" s="323"/>
      <c r="AZ113" s="323"/>
      <c r="BA113" s="323"/>
      <c r="BB113" s="323"/>
      <c r="BC113" s="249"/>
    </row>
    <row r="114" spans="1:55" s="220" customFormat="1" ht="15" outlineLevel="1">
      <c r="A114" s="388">
        <v>30</v>
      </c>
      <c r="B114" s="260" t="s">
        <v>2583</v>
      </c>
      <c r="C114" s="228" t="s">
        <v>313</v>
      </c>
      <c r="D114" s="232"/>
      <c r="E114" s="232"/>
      <c r="F114" s="232"/>
      <c r="G114" s="232"/>
      <c r="H114" s="232"/>
      <c r="I114" s="232"/>
      <c r="J114" s="232"/>
      <c r="K114" s="232"/>
      <c r="L114" s="232"/>
      <c r="M114" s="232"/>
      <c r="N114" s="232"/>
      <c r="O114" s="232"/>
      <c r="P114" s="232"/>
      <c r="Q114" s="232"/>
      <c r="R114" s="232"/>
      <c r="S114" s="232"/>
      <c r="T114" s="232"/>
      <c r="U114" s="232"/>
      <c r="V114" s="232">
        <v>0</v>
      </c>
      <c r="W114" s="232"/>
      <c r="X114" s="232"/>
      <c r="Y114" s="232"/>
      <c r="Z114" s="232"/>
      <c r="AA114" s="232"/>
      <c r="AB114" s="232"/>
      <c r="AC114" s="232"/>
      <c r="AD114" s="232"/>
      <c r="AE114" s="232"/>
      <c r="AF114" s="232"/>
      <c r="AG114" s="232"/>
      <c r="AH114" s="232"/>
      <c r="AI114" s="232"/>
      <c r="AJ114" s="232"/>
      <c r="AK114" s="232"/>
      <c r="AL114" s="232"/>
      <c r="AM114" s="232"/>
      <c r="AN114" s="232"/>
      <c r="AO114" s="317"/>
      <c r="AP114" s="317"/>
      <c r="AQ114" s="317"/>
      <c r="AR114" s="317"/>
      <c r="AS114" s="317"/>
      <c r="AT114" s="317"/>
      <c r="AU114" s="322"/>
      <c r="AV114" s="322"/>
      <c r="AW114" s="322"/>
      <c r="AX114" s="322"/>
      <c r="AY114" s="322"/>
      <c r="AZ114" s="322"/>
      <c r="BA114" s="322"/>
      <c r="BB114" s="322"/>
      <c r="BC114" s="233">
        <f>SUM(AO114:BB114)</f>
        <v>0</v>
      </c>
    </row>
    <row r="115" spans="1:55" s="220" customFormat="1" ht="15" outlineLevel="1">
      <c r="A115" s="388"/>
      <c r="B115" s="260" t="s">
        <v>2565</v>
      </c>
      <c r="C115" s="228" t="s">
        <v>315</v>
      </c>
      <c r="D115" s="232"/>
      <c r="E115" s="232"/>
      <c r="F115" s="232"/>
      <c r="G115" s="232"/>
      <c r="H115" s="232"/>
      <c r="I115" s="232"/>
      <c r="J115" s="232"/>
      <c r="K115" s="232"/>
      <c r="L115" s="232"/>
      <c r="M115" s="232"/>
      <c r="N115" s="232"/>
      <c r="O115" s="232"/>
      <c r="P115" s="232"/>
      <c r="Q115" s="232"/>
      <c r="R115" s="232"/>
      <c r="S115" s="232"/>
      <c r="T115" s="232"/>
      <c r="U115" s="232"/>
      <c r="V115" s="232">
        <f>V114</f>
        <v>0</v>
      </c>
      <c r="W115" s="232"/>
      <c r="X115" s="232"/>
      <c r="Y115" s="232"/>
      <c r="Z115" s="232"/>
      <c r="AA115" s="232"/>
      <c r="AB115" s="232"/>
      <c r="AC115" s="232"/>
      <c r="AD115" s="232"/>
      <c r="AE115" s="232"/>
      <c r="AF115" s="232"/>
      <c r="AG115" s="232"/>
      <c r="AH115" s="232"/>
      <c r="AI115" s="232"/>
      <c r="AJ115" s="232"/>
      <c r="AK115" s="232"/>
      <c r="AL115" s="232"/>
      <c r="AM115" s="232"/>
      <c r="AN115" s="232"/>
      <c r="AO115" s="318">
        <f>AO114</f>
        <v>0</v>
      </c>
      <c r="AP115" s="318">
        <f t="shared" ref="AP115:BB115" si="29">AP114</f>
        <v>0</v>
      </c>
      <c r="AQ115" s="318">
        <f t="shared" si="29"/>
        <v>0</v>
      </c>
      <c r="AR115" s="318">
        <f t="shared" si="29"/>
        <v>0</v>
      </c>
      <c r="AS115" s="318">
        <f t="shared" si="29"/>
        <v>0</v>
      </c>
      <c r="AT115" s="318">
        <f t="shared" si="29"/>
        <v>0</v>
      </c>
      <c r="AU115" s="318">
        <f t="shared" si="29"/>
        <v>0</v>
      </c>
      <c r="AV115" s="318">
        <f t="shared" si="29"/>
        <v>0</v>
      </c>
      <c r="AW115" s="318">
        <f t="shared" si="29"/>
        <v>0</v>
      </c>
      <c r="AX115" s="318">
        <f t="shared" si="29"/>
        <v>0</v>
      </c>
      <c r="AY115" s="318">
        <f t="shared" si="29"/>
        <v>0</v>
      </c>
      <c r="AZ115" s="318">
        <f t="shared" si="29"/>
        <v>0</v>
      </c>
      <c r="BA115" s="318">
        <f t="shared" si="29"/>
        <v>0</v>
      </c>
      <c r="BB115" s="318">
        <f t="shared" si="29"/>
        <v>0</v>
      </c>
      <c r="BC115" s="384"/>
    </row>
    <row r="116" spans="1:55" s="220" customFormat="1" ht="15" outlineLevel="1">
      <c r="A116" s="388"/>
      <c r="B116" s="260"/>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c r="AJ116" s="228"/>
      <c r="AK116" s="228"/>
      <c r="AL116" s="228"/>
      <c r="AM116" s="228"/>
      <c r="AN116" s="228"/>
      <c r="AO116" s="228"/>
      <c r="AP116" s="319"/>
      <c r="AQ116" s="319"/>
      <c r="AR116" s="319"/>
      <c r="AS116" s="319"/>
      <c r="AT116" s="319"/>
      <c r="AU116" s="323"/>
      <c r="AV116" s="323"/>
      <c r="AW116" s="323"/>
      <c r="AX116" s="323"/>
      <c r="AY116" s="323"/>
      <c r="AZ116" s="323"/>
      <c r="BA116" s="323"/>
      <c r="BB116" s="323"/>
      <c r="BC116" s="249"/>
    </row>
    <row r="117" spans="1:55" s="220" customFormat="1" ht="15.75" outlineLevel="1">
      <c r="A117" s="388"/>
      <c r="B117" s="225" t="s">
        <v>334</v>
      </c>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c r="AJ117" s="228"/>
      <c r="AK117" s="228"/>
      <c r="AL117" s="228"/>
      <c r="AM117" s="228"/>
      <c r="AN117" s="228"/>
      <c r="AO117" s="228"/>
      <c r="AP117" s="319"/>
      <c r="AQ117" s="319"/>
      <c r="AR117" s="319"/>
      <c r="AS117" s="319"/>
      <c r="AT117" s="319"/>
      <c r="AU117" s="323"/>
      <c r="AV117" s="323"/>
      <c r="AW117" s="323"/>
      <c r="AX117" s="323"/>
      <c r="AY117" s="323"/>
      <c r="AZ117" s="323"/>
      <c r="BA117" s="323"/>
      <c r="BB117" s="323"/>
      <c r="BC117" s="249"/>
    </row>
    <row r="118" spans="1:55" s="220" customFormat="1" ht="15" outlineLevel="1">
      <c r="A118" s="388">
        <v>31</v>
      </c>
      <c r="B118" s="260" t="s">
        <v>336</v>
      </c>
      <c r="C118" s="228" t="s">
        <v>313</v>
      </c>
      <c r="D118" s="232"/>
      <c r="E118" s="232"/>
      <c r="F118" s="232"/>
      <c r="G118" s="232"/>
      <c r="H118" s="232"/>
      <c r="I118" s="232"/>
      <c r="J118" s="232"/>
      <c r="K118" s="232"/>
      <c r="L118" s="232"/>
      <c r="M118" s="232"/>
      <c r="N118" s="232"/>
      <c r="O118" s="232"/>
      <c r="P118" s="232"/>
      <c r="Q118" s="232"/>
      <c r="R118" s="232"/>
      <c r="S118" s="232"/>
      <c r="T118" s="232"/>
      <c r="U118" s="232"/>
      <c r="V118" s="232">
        <v>0</v>
      </c>
      <c r="W118" s="232"/>
      <c r="X118" s="232"/>
      <c r="Y118" s="232"/>
      <c r="Z118" s="232"/>
      <c r="AA118" s="232"/>
      <c r="AB118" s="232"/>
      <c r="AC118" s="232"/>
      <c r="AD118" s="232"/>
      <c r="AE118" s="232"/>
      <c r="AF118" s="232"/>
      <c r="AG118" s="232"/>
      <c r="AH118" s="232"/>
      <c r="AI118" s="232"/>
      <c r="AJ118" s="232"/>
      <c r="AK118" s="232"/>
      <c r="AL118" s="232"/>
      <c r="AM118" s="232"/>
      <c r="AN118" s="232"/>
      <c r="AO118" s="317"/>
      <c r="AP118" s="317"/>
      <c r="AQ118" s="317"/>
      <c r="AR118" s="317"/>
      <c r="AS118" s="317"/>
      <c r="AT118" s="317"/>
      <c r="AU118" s="322"/>
      <c r="AV118" s="322"/>
      <c r="AW118" s="322"/>
      <c r="AX118" s="322"/>
      <c r="AY118" s="322"/>
      <c r="AZ118" s="322"/>
      <c r="BA118" s="322"/>
      <c r="BB118" s="322"/>
      <c r="BC118" s="233">
        <f>SUM(AO118:BB118)</f>
        <v>0</v>
      </c>
    </row>
    <row r="119" spans="1:55" s="220" customFormat="1" ht="15" outlineLevel="1">
      <c r="A119" s="388"/>
      <c r="B119" s="260" t="s">
        <v>2565</v>
      </c>
      <c r="C119" s="228" t="s">
        <v>315</v>
      </c>
      <c r="D119" s="232"/>
      <c r="E119" s="232"/>
      <c r="F119" s="232"/>
      <c r="G119" s="232"/>
      <c r="H119" s="232"/>
      <c r="I119" s="232"/>
      <c r="J119" s="232"/>
      <c r="K119" s="232"/>
      <c r="L119" s="232"/>
      <c r="M119" s="232"/>
      <c r="N119" s="232"/>
      <c r="O119" s="232"/>
      <c r="P119" s="232"/>
      <c r="Q119" s="232"/>
      <c r="R119" s="232"/>
      <c r="S119" s="232"/>
      <c r="T119" s="232"/>
      <c r="U119" s="232"/>
      <c r="V119" s="232">
        <f>V118</f>
        <v>0</v>
      </c>
      <c r="W119" s="232"/>
      <c r="X119" s="232"/>
      <c r="Y119" s="232"/>
      <c r="Z119" s="232"/>
      <c r="AA119" s="232"/>
      <c r="AB119" s="232"/>
      <c r="AC119" s="232"/>
      <c r="AD119" s="232"/>
      <c r="AE119" s="232"/>
      <c r="AF119" s="232"/>
      <c r="AG119" s="232"/>
      <c r="AH119" s="232"/>
      <c r="AI119" s="232"/>
      <c r="AJ119" s="232"/>
      <c r="AK119" s="232"/>
      <c r="AL119" s="232"/>
      <c r="AM119" s="232"/>
      <c r="AN119" s="232"/>
      <c r="AO119" s="318">
        <f>AO118</f>
        <v>0</v>
      </c>
      <c r="AP119" s="318">
        <f t="shared" ref="AP119:BB119" si="30">AP118</f>
        <v>0</v>
      </c>
      <c r="AQ119" s="318">
        <f t="shared" si="30"/>
        <v>0</v>
      </c>
      <c r="AR119" s="318">
        <f t="shared" si="30"/>
        <v>0</v>
      </c>
      <c r="AS119" s="318">
        <f t="shared" si="30"/>
        <v>0</v>
      </c>
      <c r="AT119" s="318">
        <f t="shared" si="30"/>
        <v>0</v>
      </c>
      <c r="AU119" s="318">
        <f t="shared" si="30"/>
        <v>0</v>
      </c>
      <c r="AV119" s="318">
        <f t="shared" si="30"/>
        <v>0</v>
      </c>
      <c r="AW119" s="318">
        <f t="shared" si="30"/>
        <v>0</v>
      </c>
      <c r="AX119" s="318">
        <f t="shared" si="30"/>
        <v>0</v>
      </c>
      <c r="AY119" s="318">
        <f t="shared" si="30"/>
        <v>0</v>
      </c>
      <c r="AZ119" s="318">
        <f t="shared" si="30"/>
        <v>0</v>
      </c>
      <c r="BA119" s="318">
        <f t="shared" si="30"/>
        <v>0</v>
      </c>
      <c r="BB119" s="318">
        <f t="shared" si="30"/>
        <v>0</v>
      </c>
      <c r="BC119" s="384"/>
    </row>
    <row r="120" spans="1:55" s="220" customFormat="1" ht="15" outlineLevel="1">
      <c r="A120" s="388"/>
      <c r="B120" s="260"/>
      <c r="C120" s="228"/>
      <c r="D120" s="228"/>
      <c r="E120" s="228"/>
      <c r="F120" s="228"/>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c r="AJ120" s="228"/>
      <c r="AK120" s="228"/>
      <c r="AL120" s="228"/>
      <c r="AM120" s="228"/>
      <c r="AN120" s="228"/>
      <c r="AO120" s="319"/>
      <c r="AP120" s="319"/>
      <c r="AQ120" s="319"/>
      <c r="AR120" s="319"/>
      <c r="AS120" s="319"/>
      <c r="AT120" s="319"/>
      <c r="AU120" s="323"/>
      <c r="AV120" s="323"/>
      <c r="AW120" s="323"/>
      <c r="AX120" s="323"/>
      <c r="AY120" s="323"/>
      <c r="AZ120" s="323"/>
      <c r="BA120" s="323"/>
      <c r="BB120" s="323"/>
      <c r="BC120" s="249"/>
    </row>
    <row r="121" spans="1:55" s="220" customFormat="1" ht="15" outlineLevel="1">
      <c r="A121" s="388">
        <v>32</v>
      </c>
      <c r="B121" s="260" t="s">
        <v>2584</v>
      </c>
      <c r="C121" s="228" t="s">
        <v>313</v>
      </c>
      <c r="D121" s="232"/>
      <c r="E121" s="232"/>
      <c r="F121" s="232"/>
      <c r="G121" s="232"/>
      <c r="H121" s="232"/>
      <c r="I121" s="232"/>
      <c r="J121" s="232"/>
      <c r="K121" s="232"/>
      <c r="L121" s="232"/>
      <c r="M121" s="232"/>
      <c r="N121" s="232"/>
      <c r="O121" s="232"/>
      <c r="P121" s="232"/>
      <c r="Q121" s="232"/>
      <c r="R121" s="232"/>
      <c r="S121" s="232"/>
      <c r="T121" s="232"/>
      <c r="U121" s="232"/>
      <c r="V121" s="232">
        <v>0</v>
      </c>
      <c r="W121" s="232"/>
      <c r="X121" s="232"/>
      <c r="Y121" s="232"/>
      <c r="Z121" s="232"/>
      <c r="AA121" s="232"/>
      <c r="AB121" s="232"/>
      <c r="AC121" s="232"/>
      <c r="AD121" s="232"/>
      <c r="AE121" s="232"/>
      <c r="AF121" s="232"/>
      <c r="AG121" s="232"/>
      <c r="AH121" s="232"/>
      <c r="AI121" s="232"/>
      <c r="AJ121" s="232"/>
      <c r="AK121" s="232"/>
      <c r="AL121" s="232"/>
      <c r="AM121" s="232"/>
      <c r="AN121" s="232"/>
      <c r="AO121" s="317"/>
      <c r="AP121" s="317"/>
      <c r="AQ121" s="317"/>
      <c r="AR121" s="317"/>
      <c r="AS121" s="317"/>
      <c r="AT121" s="317"/>
      <c r="AU121" s="322"/>
      <c r="AV121" s="322"/>
      <c r="AW121" s="322"/>
      <c r="AX121" s="322"/>
      <c r="AY121" s="322"/>
      <c r="AZ121" s="322"/>
      <c r="BA121" s="322"/>
      <c r="BB121" s="322"/>
      <c r="BC121" s="233">
        <f>SUM(AO121:BB121)</f>
        <v>0</v>
      </c>
    </row>
    <row r="122" spans="1:55" s="220" customFormat="1" ht="15" outlineLevel="1">
      <c r="A122" s="388"/>
      <c r="B122" s="260" t="s">
        <v>2565</v>
      </c>
      <c r="C122" s="228" t="s">
        <v>315</v>
      </c>
      <c r="D122" s="232"/>
      <c r="E122" s="232"/>
      <c r="F122" s="232"/>
      <c r="G122" s="232"/>
      <c r="H122" s="232"/>
      <c r="I122" s="232"/>
      <c r="J122" s="232"/>
      <c r="K122" s="232"/>
      <c r="L122" s="232"/>
      <c r="M122" s="232"/>
      <c r="N122" s="232"/>
      <c r="O122" s="232"/>
      <c r="P122" s="232"/>
      <c r="Q122" s="232"/>
      <c r="R122" s="232"/>
      <c r="S122" s="232"/>
      <c r="T122" s="232"/>
      <c r="U122" s="232"/>
      <c r="V122" s="232">
        <f>V121</f>
        <v>0</v>
      </c>
      <c r="W122" s="232"/>
      <c r="X122" s="232"/>
      <c r="Y122" s="232"/>
      <c r="Z122" s="232"/>
      <c r="AA122" s="232"/>
      <c r="AB122" s="232"/>
      <c r="AC122" s="232"/>
      <c r="AD122" s="232"/>
      <c r="AE122" s="232"/>
      <c r="AF122" s="232"/>
      <c r="AG122" s="232"/>
      <c r="AH122" s="232"/>
      <c r="AI122" s="232"/>
      <c r="AJ122" s="232"/>
      <c r="AK122" s="232"/>
      <c r="AL122" s="232"/>
      <c r="AM122" s="232"/>
      <c r="AN122" s="232"/>
      <c r="AO122" s="318">
        <f>AO121</f>
        <v>0</v>
      </c>
      <c r="AP122" s="318">
        <f t="shared" ref="AP122:BB122" si="31">AP121</f>
        <v>0</v>
      </c>
      <c r="AQ122" s="318">
        <f t="shared" si="31"/>
        <v>0</v>
      </c>
      <c r="AR122" s="318">
        <f t="shared" si="31"/>
        <v>0</v>
      </c>
      <c r="AS122" s="318">
        <f t="shared" si="31"/>
        <v>0</v>
      </c>
      <c r="AT122" s="318">
        <f t="shared" si="31"/>
        <v>0</v>
      </c>
      <c r="AU122" s="318">
        <f t="shared" si="31"/>
        <v>0</v>
      </c>
      <c r="AV122" s="318">
        <f t="shared" si="31"/>
        <v>0</v>
      </c>
      <c r="AW122" s="318">
        <f t="shared" si="31"/>
        <v>0</v>
      </c>
      <c r="AX122" s="318">
        <f t="shared" si="31"/>
        <v>0</v>
      </c>
      <c r="AY122" s="318">
        <f t="shared" si="31"/>
        <v>0</v>
      </c>
      <c r="AZ122" s="318">
        <f t="shared" si="31"/>
        <v>0</v>
      </c>
      <c r="BA122" s="318">
        <f t="shared" si="31"/>
        <v>0</v>
      </c>
      <c r="BB122" s="318">
        <f t="shared" si="31"/>
        <v>0</v>
      </c>
      <c r="BC122" s="384"/>
    </row>
    <row r="123" spans="1:55" s="220" customFormat="1" ht="15" outlineLevel="1">
      <c r="A123" s="388"/>
      <c r="B123" s="260"/>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c r="AJ123" s="228"/>
      <c r="AK123" s="228"/>
      <c r="AL123" s="228"/>
      <c r="AM123" s="228"/>
      <c r="AN123" s="228"/>
      <c r="AO123" s="319"/>
      <c r="AP123" s="319"/>
      <c r="AQ123" s="319"/>
      <c r="AR123" s="319"/>
      <c r="AS123" s="319"/>
      <c r="AT123" s="319"/>
      <c r="AU123" s="323"/>
      <c r="AV123" s="323"/>
      <c r="AW123" s="323"/>
      <c r="AX123" s="323"/>
      <c r="AY123" s="323"/>
      <c r="AZ123" s="323"/>
      <c r="BA123" s="323"/>
      <c r="BB123" s="323"/>
      <c r="BC123" s="249"/>
    </row>
    <row r="124" spans="1:55" s="220" customFormat="1" ht="15" outlineLevel="1">
      <c r="A124" s="388">
        <v>33</v>
      </c>
      <c r="B124" s="260" t="s">
        <v>2585</v>
      </c>
      <c r="C124" s="228" t="s">
        <v>313</v>
      </c>
      <c r="D124" s="232"/>
      <c r="E124" s="232"/>
      <c r="F124" s="232"/>
      <c r="G124" s="232"/>
      <c r="H124" s="232"/>
      <c r="I124" s="232"/>
      <c r="J124" s="232"/>
      <c r="K124" s="232"/>
      <c r="L124" s="232"/>
      <c r="M124" s="232"/>
      <c r="N124" s="232"/>
      <c r="O124" s="232"/>
      <c r="P124" s="232"/>
      <c r="Q124" s="232"/>
      <c r="R124" s="232"/>
      <c r="S124" s="232"/>
      <c r="T124" s="232"/>
      <c r="U124" s="232"/>
      <c r="V124" s="232">
        <v>12</v>
      </c>
      <c r="W124" s="232"/>
      <c r="X124" s="232"/>
      <c r="Y124" s="232"/>
      <c r="Z124" s="232"/>
      <c r="AA124" s="232"/>
      <c r="AB124" s="232"/>
      <c r="AC124" s="232"/>
      <c r="AD124" s="232"/>
      <c r="AE124" s="232"/>
      <c r="AF124" s="232"/>
      <c r="AG124" s="232"/>
      <c r="AH124" s="232"/>
      <c r="AI124" s="232"/>
      <c r="AJ124" s="232"/>
      <c r="AK124" s="232"/>
      <c r="AL124" s="232"/>
      <c r="AM124" s="232"/>
      <c r="AN124" s="232"/>
      <c r="AO124" s="317"/>
      <c r="AP124" s="317"/>
      <c r="AQ124" s="317"/>
      <c r="AR124" s="317"/>
      <c r="AS124" s="317"/>
      <c r="AT124" s="317"/>
      <c r="AU124" s="322"/>
      <c r="AV124" s="322"/>
      <c r="AW124" s="322"/>
      <c r="AX124" s="322"/>
      <c r="AY124" s="322"/>
      <c r="AZ124" s="322"/>
      <c r="BA124" s="322"/>
      <c r="BB124" s="322"/>
      <c r="BC124" s="233">
        <f>SUM(AO124:BB124)</f>
        <v>0</v>
      </c>
    </row>
    <row r="125" spans="1:55" s="220" customFormat="1" ht="15" outlineLevel="1">
      <c r="A125" s="388"/>
      <c r="B125" s="260" t="s">
        <v>2565</v>
      </c>
      <c r="C125" s="228" t="s">
        <v>315</v>
      </c>
      <c r="D125" s="232"/>
      <c r="E125" s="232"/>
      <c r="F125" s="232"/>
      <c r="G125" s="232"/>
      <c r="H125" s="232"/>
      <c r="I125" s="232"/>
      <c r="J125" s="232"/>
      <c r="K125" s="232"/>
      <c r="L125" s="232"/>
      <c r="M125" s="232"/>
      <c r="N125" s="232"/>
      <c r="O125" s="232"/>
      <c r="P125" s="232"/>
      <c r="Q125" s="232"/>
      <c r="R125" s="232"/>
      <c r="S125" s="232"/>
      <c r="T125" s="232"/>
      <c r="U125" s="232"/>
      <c r="V125" s="232">
        <f>V124</f>
        <v>12</v>
      </c>
      <c r="W125" s="232"/>
      <c r="X125" s="232"/>
      <c r="Y125" s="232"/>
      <c r="Z125" s="232"/>
      <c r="AA125" s="232"/>
      <c r="AB125" s="232"/>
      <c r="AC125" s="232"/>
      <c r="AD125" s="232"/>
      <c r="AE125" s="232"/>
      <c r="AF125" s="232"/>
      <c r="AG125" s="232"/>
      <c r="AH125" s="232"/>
      <c r="AI125" s="232"/>
      <c r="AJ125" s="232"/>
      <c r="AK125" s="232"/>
      <c r="AL125" s="232"/>
      <c r="AM125" s="232"/>
      <c r="AN125" s="232"/>
      <c r="AO125" s="318">
        <f>AO124</f>
        <v>0</v>
      </c>
      <c r="AP125" s="318">
        <f t="shared" ref="AP125:BB125" si="32">AP124</f>
        <v>0</v>
      </c>
      <c r="AQ125" s="318">
        <f t="shared" si="32"/>
        <v>0</v>
      </c>
      <c r="AR125" s="318">
        <f t="shared" si="32"/>
        <v>0</v>
      </c>
      <c r="AS125" s="318">
        <f t="shared" si="32"/>
        <v>0</v>
      </c>
      <c r="AT125" s="318">
        <f t="shared" si="32"/>
        <v>0</v>
      </c>
      <c r="AU125" s="318">
        <f t="shared" si="32"/>
        <v>0</v>
      </c>
      <c r="AV125" s="318">
        <f t="shared" si="32"/>
        <v>0</v>
      </c>
      <c r="AW125" s="318">
        <f t="shared" si="32"/>
        <v>0</v>
      </c>
      <c r="AX125" s="318">
        <f t="shared" si="32"/>
        <v>0</v>
      </c>
      <c r="AY125" s="318">
        <f t="shared" si="32"/>
        <v>0</v>
      </c>
      <c r="AZ125" s="318">
        <f t="shared" si="32"/>
        <v>0</v>
      </c>
      <c r="BA125" s="318">
        <f t="shared" si="32"/>
        <v>0</v>
      </c>
      <c r="BB125" s="318">
        <f t="shared" si="32"/>
        <v>0</v>
      </c>
      <c r="BC125" s="384"/>
    </row>
    <row r="126" spans="1:55" s="220" customFormat="1" ht="15" outlineLevel="1">
      <c r="A126" s="388"/>
      <c r="B126" s="251"/>
      <c r="C126" s="261"/>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262"/>
      <c r="AA126" s="262"/>
      <c r="AB126" s="262"/>
      <c r="AC126" s="262"/>
      <c r="AD126" s="262"/>
      <c r="AE126" s="262"/>
      <c r="AF126" s="262"/>
      <c r="AG126" s="228"/>
      <c r="AH126" s="228"/>
      <c r="AI126" s="228"/>
      <c r="AJ126" s="228"/>
      <c r="AK126" s="228"/>
      <c r="AL126" s="228"/>
      <c r="AM126" s="228"/>
      <c r="AN126" s="228"/>
      <c r="AO126" s="319"/>
      <c r="AP126" s="319"/>
      <c r="AQ126" s="319"/>
      <c r="AR126" s="319"/>
      <c r="AS126" s="319"/>
      <c r="AT126" s="319"/>
      <c r="AU126" s="319"/>
      <c r="AV126" s="319"/>
      <c r="AW126" s="319"/>
      <c r="AX126" s="319"/>
      <c r="AY126" s="319"/>
      <c r="AZ126" s="319"/>
      <c r="BA126" s="319"/>
      <c r="BB126" s="319"/>
      <c r="BC126" s="243"/>
    </row>
    <row r="127" spans="1:55" s="220" customFormat="1" ht="15.75">
      <c r="A127" s="388"/>
      <c r="B127" s="263" t="s">
        <v>2586</v>
      </c>
      <c r="C127" s="264"/>
      <c r="D127" s="264">
        <f>SUM(D22:D125)</f>
        <v>3008742.662183072</v>
      </c>
      <c r="E127" s="264"/>
      <c r="F127" s="264"/>
      <c r="G127" s="264"/>
      <c r="H127" s="264"/>
      <c r="I127" s="264"/>
      <c r="J127" s="264"/>
      <c r="K127" s="264"/>
      <c r="L127" s="264"/>
      <c r="M127" s="264"/>
      <c r="N127" s="264"/>
      <c r="O127" s="264"/>
      <c r="P127" s="264"/>
      <c r="Q127" s="264"/>
      <c r="R127" s="264"/>
      <c r="S127" s="264"/>
      <c r="T127" s="264"/>
      <c r="U127" s="264"/>
      <c r="V127" s="264"/>
      <c r="W127" s="264">
        <f>SUM(W22:W125)</f>
        <v>1007.0416678137592</v>
      </c>
      <c r="X127" s="264"/>
      <c r="Y127" s="264"/>
      <c r="Z127" s="264"/>
      <c r="AA127" s="264"/>
      <c r="AB127" s="264"/>
      <c r="AC127" s="264"/>
      <c r="AD127" s="264"/>
      <c r="AE127" s="264"/>
      <c r="AF127" s="264"/>
      <c r="AG127" s="898"/>
      <c r="AH127" s="898"/>
      <c r="AI127" s="898"/>
      <c r="AJ127" s="898"/>
      <c r="AK127" s="898"/>
      <c r="AL127" s="898"/>
      <c r="AM127" s="898"/>
      <c r="AN127" s="898"/>
      <c r="AO127" s="898">
        <f>IF(AO21="kWh",SUMPRODUCT(D22:D125,AO22:AO125))</f>
        <v>0</v>
      </c>
      <c r="AP127" s="898">
        <f>IF(AP21="kWh",SUMPRODUCT(D22:D125,AP22:AP125))</f>
        <v>0</v>
      </c>
      <c r="AQ127" s="898">
        <f>IF(AQ21="kW",SUMPRODUCT(V22:V125,W22:W125,AQ22:AQ125),SUMPRODUCT(D22:D125,AQ22:AQ125))</f>
        <v>0</v>
      </c>
      <c r="AR127" s="898">
        <f>IF(AR21="kW",SUMPRODUCT(V22:V125,W22:W125,AR22:AR125),SUMPRODUCT(D22:D125,AR22:AR125))</f>
        <v>0</v>
      </c>
      <c r="AS127" s="898">
        <f>IF(AS21="kW",SUMPRODUCT(V22:V125,W22:W125,AS22:AS125),SUMPRODUCT(D22:D125,AS22:AS125))</f>
        <v>0</v>
      </c>
      <c r="AT127" s="898">
        <f>IF(AT21="kW",SUMPRODUCT(V22:V125,W22:W125,AT22:AT125),SUMPRODUCT(D22:D125,AT22:AT125))</f>
        <v>0</v>
      </c>
      <c r="AU127" s="898">
        <f>IF(AU21="kW",SUMPRODUCT(V22:V125,W22:W125,AU22:AU125),SUMPRODUCT(D22:D125,AU22:AU125))</f>
        <v>0</v>
      </c>
      <c r="AV127" s="898">
        <f>IF(AV21="kW",SUMPRODUCT(V22:V125,W22:W125,AV22:AV125),SUMPRODUCT(D22:D125,AV22:AV125))</f>
        <v>0</v>
      </c>
      <c r="AW127" s="898">
        <f>IF(AW21="kW",SUMPRODUCT(V22:V125,W22:W125,AW22:AW125),SUMPRODUCT(D22:D125,AW22:AW125))</f>
        <v>1204877.2451382298</v>
      </c>
      <c r="AX127" s="898">
        <f>IF(AX21="kW",SUMPRODUCT(V22:V125,W22:W125,AX22:AX125),SUMPRODUCT(D22:D125,AX22:AX125))</f>
        <v>43921.704200372813</v>
      </c>
      <c r="AY127" s="898">
        <f>IF(AY21="kW",SUMPRODUCT(V22:V125,W22:W125,AY22:AY125),SUMPRODUCT(D22:D125,AY22:AY125))</f>
        <v>1741808.2438444691</v>
      </c>
      <c r="AZ127" s="898">
        <f>IF(AZ21="kW",SUMPRODUCT(V22:V125,W22:W125,AZ22:AZ125),SUMPRODUCT(D22:D125,AZ22:AZ125))</f>
        <v>0</v>
      </c>
      <c r="BA127" s="898">
        <f>IF(BA21="kW",SUMPRODUCT(V22:V125,W22:W125,BA22:BA125),SUMPRODUCT(D22:D125,BA22:BA125))</f>
        <v>0</v>
      </c>
      <c r="BB127" s="898">
        <f>IF(BB21="kW",SUMPRODUCT(V22:V125,W22:W125,BB22:BB125),SUMPRODUCT(D22:D125,BB22:BB125))</f>
        <v>0</v>
      </c>
      <c r="BC127" s="265"/>
    </row>
    <row r="128" spans="1:55" s="220" customFormat="1" ht="15.75">
      <c r="A128" s="388"/>
      <c r="B128" s="266" t="s">
        <v>2587</v>
      </c>
      <c r="C128" s="264"/>
      <c r="D128" s="264"/>
      <c r="E128" s="264"/>
      <c r="F128" s="264"/>
      <c r="G128" s="264"/>
      <c r="H128" s="264"/>
      <c r="I128" s="264"/>
      <c r="J128" s="264"/>
      <c r="K128" s="264"/>
      <c r="L128" s="264"/>
      <c r="M128" s="264"/>
      <c r="N128" s="264"/>
      <c r="O128" s="264"/>
      <c r="P128" s="264"/>
      <c r="Q128" s="264"/>
      <c r="R128" s="264"/>
      <c r="S128" s="264"/>
      <c r="T128" s="264"/>
      <c r="U128" s="264"/>
      <c r="V128" s="264"/>
      <c r="W128" s="264"/>
      <c r="X128" s="264"/>
      <c r="Y128" s="264"/>
      <c r="Z128" s="264"/>
      <c r="AA128" s="264"/>
      <c r="AB128" s="264"/>
      <c r="AC128" s="264"/>
      <c r="AD128" s="264"/>
      <c r="AE128" s="264"/>
      <c r="AF128" s="264"/>
      <c r="AG128" s="264"/>
      <c r="AH128" s="264"/>
      <c r="AI128" s="264"/>
      <c r="AJ128" s="264"/>
      <c r="AK128" s="264"/>
      <c r="AL128" s="264"/>
      <c r="AM128" s="264"/>
      <c r="AN128" s="264"/>
      <c r="AO128" s="264">
        <f>HLOOKUP(AO20,'2. LRAMVA Threshold'!$B$42:$Q$53,3,FALSE)</f>
        <v>0</v>
      </c>
      <c r="AP128" s="264">
        <f>HLOOKUP(AP20,'2. LRAMVA Threshold'!$B$42:$Q$53,3,FALSE)</f>
        <v>0</v>
      </c>
      <c r="AQ128" s="264">
        <f>HLOOKUP(AQ20,'2. LRAMVA Threshold'!$B$42:$Q$53,3,FALSE)</f>
        <v>0</v>
      </c>
      <c r="AR128" s="264">
        <f>HLOOKUP(AR20,'2. LRAMVA Threshold'!$B$42:$Q$53,3,FALSE)</f>
        <v>0</v>
      </c>
      <c r="AS128" s="264">
        <f>HLOOKUP(AS20,'2. LRAMVA Threshold'!$B$42:$Q$53,3,FALSE)</f>
        <v>0</v>
      </c>
      <c r="AT128" s="264">
        <f>HLOOKUP(AT20,'2. LRAMVA Threshold'!$B$42:$Q$53,3,FALSE)</f>
        <v>0</v>
      </c>
      <c r="AU128" s="264">
        <f>HLOOKUP(AU20,'2. LRAMVA Threshold'!$B$42:$Q$53,3,FALSE)</f>
        <v>0</v>
      </c>
      <c r="AV128" s="264">
        <f>HLOOKUP(AV20,'2. LRAMVA Threshold'!$B$42:$Q$53,3,FALSE)</f>
        <v>0</v>
      </c>
      <c r="AW128" s="264">
        <f>HLOOKUP(AW20,'2. LRAMVA Threshold'!$B$42:$Q$53,3,FALSE)</f>
        <v>0</v>
      </c>
      <c r="AX128" s="264">
        <f>HLOOKUP(AX20,'2. LRAMVA Threshold'!$B$42:$Q$53,3,FALSE)</f>
        <v>0</v>
      </c>
      <c r="AY128" s="264">
        <f>HLOOKUP(AY20,'2. LRAMVA Threshold'!$B$42:$Q$53,3,FALSE)</f>
        <v>0</v>
      </c>
      <c r="AZ128" s="264">
        <f>HLOOKUP(AZ20,'2. LRAMVA Threshold'!$B$42:$Q$53,3,FALSE)</f>
        <v>0</v>
      </c>
      <c r="BA128" s="264">
        <f>HLOOKUP(BA20,'2. LRAMVA Threshold'!$B$42:$Q$53,3,FALSE)</f>
        <v>0</v>
      </c>
      <c r="BB128" s="264">
        <f>HLOOKUP(BB20,'2. LRAMVA Threshold'!$B$42:$Q$53,3,FALSE)</f>
        <v>0</v>
      </c>
      <c r="BC128" s="267"/>
    </row>
    <row r="129" spans="1:56" s="240" customFormat="1" ht="15">
      <c r="A129" s="390"/>
      <c r="B129" s="260"/>
      <c r="C129" s="268"/>
      <c r="D129" s="269"/>
      <c r="E129" s="269"/>
      <c r="F129" s="269"/>
      <c r="G129" s="269"/>
      <c r="H129" s="269"/>
      <c r="I129" s="269"/>
      <c r="J129" s="269"/>
      <c r="K129" s="269"/>
      <c r="L129" s="269"/>
      <c r="M129" s="269"/>
      <c r="N129" s="269"/>
      <c r="O129" s="269"/>
      <c r="P129" s="269"/>
      <c r="Q129" s="269"/>
      <c r="R129" s="269"/>
      <c r="S129" s="269"/>
      <c r="T129" s="269"/>
      <c r="U129" s="269"/>
      <c r="V129" s="269"/>
      <c r="W129" s="270"/>
      <c r="X129" s="269"/>
      <c r="Y129" s="269"/>
      <c r="Z129" s="269"/>
      <c r="AE129" s="269"/>
      <c r="AF129" s="269"/>
      <c r="AG129" s="269"/>
      <c r="AH129" s="269"/>
      <c r="AI129" s="269"/>
      <c r="AJ129" s="269"/>
      <c r="AK129" s="269"/>
      <c r="AL129" s="269"/>
      <c r="AM129" s="269"/>
      <c r="AN129" s="269"/>
      <c r="AO129" s="237"/>
      <c r="AP129" s="237"/>
      <c r="AQ129" s="237"/>
      <c r="AR129" s="237"/>
      <c r="AS129" s="237"/>
      <c r="AT129" s="237"/>
      <c r="AU129" s="237"/>
      <c r="AV129" s="237"/>
      <c r="AW129" s="237"/>
      <c r="AX129" s="237"/>
      <c r="AY129" s="237"/>
      <c r="AZ129" s="237"/>
      <c r="BA129" s="237"/>
      <c r="BB129" s="237"/>
      <c r="BC129" s="271"/>
    </row>
    <row r="130" spans="1:56" s="272" customFormat="1" ht="15">
      <c r="A130" s="387"/>
      <c r="B130" s="260" t="s">
        <v>2588</v>
      </c>
      <c r="AB130" s="273"/>
      <c r="AC130" s="273"/>
      <c r="AD130" s="273"/>
      <c r="AE130" s="274"/>
      <c r="AF130" s="274"/>
      <c r="AG130" s="274"/>
      <c r="AH130" s="274"/>
      <c r="AI130" s="274"/>
      <c r="AJ130" s="274"/>
      <c r="AK130" s="274"/>
      <c r="AL130" s="274"/>
      <c r="AM130" s="274"/>
      <c r="AN130" s="274"/>
      <c r="AO130" s="621">
        <f>HLOOKUP(AO$20,'3.  Distribution Rates'!$C$122:$P$133,3,FALSE)</f>
        <v>0</v>
      </c>
      <c r="AP130" s="621">
        <f>HLOOKUP(AP$20,'3.  Distribution Rates'!$C$122:$P$133,3,FALSE)</f>
        <v>0</v>
      </c>
      <c r="AQ130" s="275">
        <f>HLOOKUP(AQ$20,'3.  Distribution Rates'!$C$122:$P$133,3,FALSE)</f>
        <v>0</v>
      </c>
      <c r="AR130" s="275">
        <f>HLOOKUP(AR$20,'3.  Distribution Rates'!$C$122:$P$133,3,FALSE)</f>
        <v>0</v>
      </c>
      <c r="AS130" s="275">
        <f>HLOOKUP(AS$20,'3.  Distribution Rates'!$C$122:$P$133,3,FALSE)</f>
        <v>0</v>
      </c>
      <c r="AT130" s="275">
        <f>HLOOKUP(AT$20,'3.  Distribution Rates'!$C$122:$P$133,3,FALSE)</f>
        <v>0</v>
      </c>
      <c r="AU130" s="275">
        <f>HLOOKUP(AU$20,'3.  Distribution Rates'!$C$122:$P$133,3,FALSE)</f>
        <v>0</v>
      </c>
      <c r="AV130" s="275">
        <f>HLOOKUP(AV$20,'3.  Distribution Rates'!$C$122:$P$133,3,FALSE)</f>
        <v>0</v>
      </c>
      <c r="AW130" s="275">
        <f>HLOOKUP(AW$20,'3.  Distribution Rates'!$C$122:$P$133,3,FALSE)</f>
        <v>0</v>
      </c>
      <c r="AX130" s="275">
        <f>HLOOKUP(AX$20,'3.  Distribution Rates'!$C$122:$P$133,3,FALSE)</f>
        <v>0</v>
      </c>
      <c r="AY130" s="275">
        <f>HLOOKUP(AY$20,'3.  Distribution Rates'!$C$122:$P$133,3,FALSE)</f>
        <v>0</v>
      </c>
      <c r="AZ130" s="275">
        <f>HLOOKUP(AZ$20,'3.  Distribution Rates'!$C$122:$P$133,3,FALSE)</f>
        <v>0</v>
      </c>
      <c r="BA130" s="275">
        <f>HLOOKUP(BA$20,'3.  Distribution Rates'!$C$122:$P$133,3,FALSE)</f>
        <v>0</v>
      </c>
      <c r="BB130" s="275">
        <f>HLOOKUP(BB$20,'3.  Distribution Rates'!$C$122:$P$133,3,FALSE)</f>
        <v>0</v>
      </c>
      <c r="BC130" s="276"/>
      <c r="BD130" s="273"/>
    </row>
    <row r="131" spans="1:56" s="240" customFormat="1" ht="15.75">
      <c r="A131" s="390"/>
      <c r="B131" s="235" t="s">
        <v>2589</v>
      </c>
      <c r="C131" s="277"/>
      <c r="E131" s="269"/>
      <c r="F131" s="269"/>
      <c r="G131" s="269"/>
      <c r="H131" s="269"/>
      <c r="I131" s="269"/>
      <c r="J131" s="269"/>
      <c r="K131" s="269"/>
      <c r="L131" s="269"/>
      <c r="M131" s="269"/>
      <c r="N131" s="269"/>
      <c r="O131" s="269"/>
      <c r="P131" s="269"/>
      <c r="Q131" s="269"/>
      <c r="R131" s="269"/>
      <c r="S131" s="269"/>
      <c r="T131" s="269"/>
      <c r="U131" s="269"/>
      <c r="V131" s="269"/>
      <c r="W131" s="237"/>
      <c r="X131" s="269"/>
      <c r="Y131" s="269"/>
      <c r="Z131" s="269"/>
      <c r="AE131" s="269"/>
      <c r="AF131" s="269"/>
      <c r="AG131" s="269"/>
      <c r="AH131" s="269"/>
      <c r="AI131" s="269"/>
      <c r="AJ131" s="269"/>
      <c r="AK131" s="269"/>
      <c r="AL131" s="269"/>
      <c r="AM131" s="269"/>
      <c r="AN131" s="269"/>
      <c r="AO131" s="278">
        <f t="shared" ref="AO131:AT131" si="33">AO127*AO130</f>
        <v>0</v>
      </c>
      <c r="AP131" s="278">
        <f t="shared" si="33"/>
        <v>0</v>
      </c>
      <c r="AQ131" s="279">
        <f t="shared" si="33"/>
        <v>0</v>
      </c>
      <c r="AR131" s="279">
        <f t="shared" si="33"/>
        <v>0</v>
      </c>
      <c r="AS131" s="279">
        <f t="shared" si="33"/>
        <v>0</v>
      </c>
      <c r="AT131" s="279">
        <f t="shared" si="33"/>
        <v>0</v>
      </c>
      <c r="AU131" s="279">
        <f>AU127*AU130</f>
        <v>0</v>
      </c>
      <c r="AV131" s="279">
        <f t="shared" ref="AV131:BB131" si="34">AV127*AV130</f>
        <v>0</v>
      </c>
      <c r="AW131" s="279">
        <f t="shared" si="34"/>
        <v>0</v>
      </c>
      <c r="AX131" s="279">
        <f t="shared" si="34"/>
        <v>0</v>
      </c>
      <c r="AY131" s="279">
        <f t="shared" si="34"/>
        <v>0</v>
      </c>
      <c r="AZ131" s="279">
        <f t="shared" si="34"/>
        <v>0</v>
      </c>
      <c r="BA131" s="279">
        <f t="shared" si="34"/>
        <v>0</v>
      </c>
      <c r="BB131" s="279">
        <f t="shared" si="34"/>
        <v>0</v>
      </c>
      <c r="BC131" s="315">
        <f>SUM(AO131:BB131)</f>
        <v>0</v>
      </c>
    </row>
    <row r="132" spans="1:56" s="240" customFormat="1" ht="15.75">
      <c r="A132" s="390"/>
      <c r="B132" s="281" t="s">
        <v>2590</v>
      </c>
      <c r="C132" s="277"/>
      <c r="D132" s="282"/>
      <c r="E132" s="269"/>
      <c r="F132" s="269"/>
      <c r="G132" s="269"/>
      <c r="H132" s="269"/>
      <c r="I132" s="269"/>
      <c r="J132" s="269"/>
      <c r="K132" s="269"/>
      <c r="L132" s="269"/>
      <c r="M132" s="269"/>
      <c r="N132" s="269"/>
      <c r="O132" s="269"/>
      <c r="P132" s="269"/>
      <c r="Q132" s="269"/>
      <c r="R132" s="269"/>
      <c r="S132" s="269"/>
      <c r="T132" s="269"/>
      <c r="U132" s="269"/>
      <c r="V132" s="269"/>
      <c r="W132" s="237"/>
      <c r="X132" s="269"/>
      <c r="Y132" s="269"/>
      <c r="Z132" s="269"/>
      <c r="AE132" s="269"/>
      <c r="AF132" s="269"/>
      <c r="AG132" s="269"/>
      <c r="AH132" s="269"/>
      <c r="AI132" s="269"/>
      <c r="AJ132" s="269"/>
      <c r="AK132" s="269"/>
      <c r="AL132" s="269"/>
      <c r="AM132" s="269"/>
      <c r="AN132" s="269"/>
      <c r="AO132" s="279">
        <f t="shared" ref="AO132:AT132" si="35">AO128*AO130</f>
        <v>0</v>
      </c>
      <c r="AP132" s="279">
        <f t="shared" si="35"/>
        <v>0</v>
      </c>
      <c r="AQ132" s="279">
        <f t="shared" si="35"/>
        <v>0</v>
      </c>
      <c r="AR132" s="279">
        <f t="shared" si="35"/>
        <v>0</v>
      </c>
      <c r="AS132" s="279">
        <f t="shared" si="35"/>
        <v>0</v>
      </c>
      <c r="AT132" s="279">
        <f t="shared" si="35"/>
        <v>0</v>
      </c>
      <c r="AU132" s="279">
        <f>AU128*AU130</f>
        <v>0</v>
      </c>
      <c r="AV132" s="279">
        <f t="shared" ref="AV132:BB132" si="36">AV128*AV130</f>
        <v>0</v>
      </c>
      <c r="AW132" s="279">
        <f t="shared" si="36"/>
        <v>0</v>
      </c>
      <c r="AX132" s="279">
        <f t="shared" si="36"/>
        <v>0</v>
      </c>
      <c r="AY132" s="279">
        <f t="shared" si="36"/>
        <v>0</v>
      </c>
      <c r="AZ132" s="279">
        <f t="shared" si="36"/>
        <v>0</v>
      </c>
      <c r="BA132" s="279">
        <f t="shared" si="36"/>
        <v>0</v>
      </c>
      <c r="BB132" s="279">
        <f t="shared" si="36"/>
        <v>0</v>
      </c>
      <c r="BC132" s="315">
        <f>SUM(AO132:BB132)</f>
        <v>0</v>
      </c>
    </row>
    <row r="133" spans="1:56" s="282" customFormat="1" ht="17.25" customHeight="1">
      <c r="A133" s="387"/>
      <c r="B133" s="281" t="s">
        <v>2591</v>
      </c>
      <c r="C133" s="277"/>
      <c r="E133" s="269"/>
      <c r="F133" s="269"/>
      <c r="G133" s="269"/>
      <c r="H133" s="269"/>
      <c r="I133" s="269"/>
      <c r="J133" s="269"/>
      <c r="K133" s="269"/>
      <c r="L133" s="269"/>
      <c r="M133" s="269"/>
      <c r="N133" s="269"/>
      <c r="O133" s="269"/>
      <c r="P133" s="269"/>
      <c r="Q133" s="269"/>
      <c r="R133" s="269"/>
      <c r="S133" s="269"/>
      <c r="T133" s="269"/>
      <c r="U133" s="269"/>
      <c r="V133" s="269"/>
      <c r="W133" s="237"/>
      <c r="X133" s="269"/>
      <c r="Y133" s="269"/>
      <c r="Z133" s="269"/>
      <c r="AE133" s="269"/>
      <c r="AF133" s="269"/>
      <c r="AG133" s="269"/>
      <c r="AH133" s="269"/>
      <c r="AI133" s="269"/>
      <c r="AJ133" s="269"/>
      <c r="AK133" s="269"/>
      <c r="AL133" s="269"/>
      <c r="AM133" s="269"/>
      <c r="AN133" s="269"/>
      <c r="AO133" s="283"/>
      <c r="AP133" s="283"/>
      <c r="AQ133" s="283"/>
      <c r="AR133" s="283"/>
      <c r="AS133" s="283"/>
      <c r="AT133" s="283"/>
      <c r="AU133" s="283"/>
      <c r="AV133" s="283"/>
      <c r="AW133" s="283"/>
      <c r="AX133" s="283"/>
      <c r="AY133" s="283"/>
      <c r="AZ133" s="283"/>
      <c r="BA133" s="283"/>
      <c r="BB133" s="283"/>
      <c r="BC133" s="315">
        <f>BC131-BC132</f>
        <v>0</v>
      </c>
    </row>
    <row r="134" spans="1:56" s="282" customFormat="1" ht="19.5" customHeight="1">
      <c r="A134" s="387"/>
      <c r="B134" s="260"/>
      <c r="E134" s="269"/>
      <c r="F134" s="269"/>
      <c r="G134" s="269"/>
      <c r="H134" s="269"/>
      <c r="I134" s="269"/>
      <c r="J134" s="269"/>
      <c r="K134" s="269"/>
      <c r="L134" s="269"/>
      <c r="M134" s="269"/>
      <c r="N134" s="269"/>
      <c r="O134" s="269"/>
      <c r="P134" s="269"/>
      <c r="Q134" s="269"/>
      <c r="R134" s="269"/>
      <c r="S134" s="269"/>
      <c r="T134" s="269"/>
      <c r="U134" s="269"/>
      <c r="V134" s="269"/>
      <c r="W134" s="237"/>
      <c r="X134" s="269"/>
      <c r="Y134" s="269"/>
      <c r="Z134" s="269"/>
      <c r="AB134" s="277"/>
      <c r="AE134" s="269"/>
      <c r="AF134" s="269"/>
      <c r="AG134" s="269"/>
      <c r="AH134" s="269"/>
      <c r="AI134" s="269"/>
      <c r="AJ134" s="269"/>
      <c r="AK134" s="269"/>
      <c r="AL134" s="269"/>
      <c r="AM134" s="269"/>
      <c r="AN134" s="269"/>
      <c r="AO134" s="284"/>
      <c r="AP134" s="284"/>
      <c r="AQ134" s="284"/>
      <c r="AR134" s="284"/>
      <c r="AS134" s="284"/>
      <c r="AT134" s="284"/>
      <c r="AU134" s="284"/>
      <c r="AV134" s="284"/>
      <c r="AW134" s="284"/>
      <c r="AX134" s="284"/>
      <c r="AY134" s="284"/>
      <c r="AZ134" s="284"/>
      <c r="BA134" s="284"/>
      <c r="BB134" s="284"/>
      <c r="BC134" s="285"/>
    </row>
    <row r="135" spans="1:56" s="220" customFormat="1" ht="15">
      <c r="A135" s="388"/>
      <c r="B135" s="286" t="s">
        <v>2592</v>
      </c>
      <c r="C135" s="287"/>
      <c r="D135" s="217"/>
      <c r="E135" s="217"/>
      <c r="F135" s="217"/>
      <c r="G135" s="217"/>
      <c r="H135" s="217"/>
      <c r="I135" s="217"/>
      <c r="J135" s="217"/>
      <c r="K135" s="217"/>
      <c r="L135" s="217"/>
      <c r="M135" s="217"/>
      <c r="N135" s="217"/>
      <c r="O135" s="217"/>
      <c r="P135" s="217"/>
      <c r="Q135" s="217"/>
      <c r="R135" s="217"/>
      <c r="S135" s="217"/>
      <c r="T135" s="217"/>
      <c r="U135" s="217"/>
      <c r="V135" s="217"/>
      <c r="W135" s="288"/>
      <c r="X135" s="217"/>
      <c r="Y135" s="217"/>
      <c r="Z135" s="217"/>
      <c r="AA135" s="241"/>
      <c r="AD135" s="217"/>
      <c r="AE135" s="217"/>
      <c r="AO135" s="228">
        <f>SUMPRODUCT($E$22:$E$125,AO22:AO125)</f>
        <v>0</v>
      </c>
      <c r="AP135" s="228">
        <f>SUMPRODUCT($E$22:$E$125,AP22:AP125)</f>
        <v>0</v>
      </c>
      <c r="AQ135" s="228">
        <f t="shared" ref="AQ135:BB135" si="37">IF(AQ21="kW",SUMPRODUCT($V$22:$V$125,$X$22:$X$125,AQ22:AQ125),SUMPRODUCT($E$22:$E$125,AQ22:AQ125))</f>
        <v>0</v>
      </c>
      <c r="AR135" s="228">
        <f t="shared" si="37"/>
        <v>0</v>
      </c>
      <c r="AS135" s="228">
        <f t="shared" si="37"/>
        <v>0</v>
      </c>
      <c r="AT135" s="228">
        <f t="shared" si="37"/>
        <v>0</v>
      </c>
      <c r="AU135" s="228">
        <f t="shared" si="37"/>
        <v>0</v>
      </c>
      <c r="AV135" s="228">
        <f t="shared" si="37"/>
        <v>0</v>
      </c>
      <c r="AW135" s="228">
        <f t="shared" si="37"/>
        <v>1204877.2451382298</v>
      </c>
      <c r="AX135" s="228">
        <f t="shared" si="37"/>
        <v>43921.704200372813</v>
      </c>
      <c r="AY135" s="228">
        <f t="shared" si="37"/>
        <v>1741808.2438444691</v>
      </c>
      <c r="AZ135" s="228">
        <f t="shared" si="37"/>
        <v>0</v>
      </c>
      <c r="BA135" s="228">
        <f t="shared" si="37"/>
        <v>0</v>
      </c>
      <c r="BB135" s="228">
        <f t="shared" si="37"/>
        <v>0</v>
      </c>
      <c r="BC135" s="271"/>
    </row>
    <row r="136" spans="1:56" s="220" customFormat="1" ht="15">
      <c r="A136" s="388"/>
      <c r="B136" s="286" t="s">
        <v>2593</v>
      </c>
      <c r="C136" s="287"/>
      <c r="D136" s="217"/>
      <c r="E136" s="217"/>
      <c r="F136" s="217"/>
      <c r="G136" s="217"/>
      <c r="H136" s="217"/>
      <c r="I136" s="217"/>
      <c r="J136" s="217"/>
      <c r="K136" s="217"/>
      <c r="L136" s="217"/>
      <c r="M136" s="217"/>
      <c r="N136" s="217"/>
      <c r="O136" s="217"/>
      <c r="P136" s="217"/>
      <c r="Q136" s="217"/>
      <c r="R136" s="217"/>
      <c r="S136" s="217"/>
      <c r="T136" s="217"/>
      <c r="U136" s="217"/>
      <c r="V136" s="217"/>
      <c r="W136" s="288"/>
      <c r="X136" s="217"/>
      <c r="Y136" s="217"/>
      <c r="Z136" s="217"/>
      <c r="AA136" s="241"/>
      <c r="AD136" s="217"/>
      <c r="AE136" s="217"/>
      <c r="AO136" s="228">
        <f>SUMPRODUCT($F$22:$F$125,AO22:AO125)</f>
        <v>0</v>
      </c>
      <c r="AP136" s="228">
        <f>SUMPRODUCT($F$22:$F$125,AP22:AP125)</f>
        <v>0</v>
      </c>
      <c r="AQ136" s="228">
        <f t="shared" ref="AQ136:BB136" si="38">IF(AQ21="kW",SUMPRODUCT($V$22:$V$125,$Y$22:$Y$125,AQ22:AQ125),SUMPRODUCT($F$22:$F$125,AQ22:AQ125))</f>
        <v>0</v>
      </c>
      <c r="AR136" s="228">
        <f t="shared" si="38"/>
        <v>0</v>
      </c>
      <c r="AS136" s="228">
        <f t="shared" si="38"/>
        <v>0</v>
      </c>
      <c r="AT136" s="228">
        <f t="shared" si="38"/>
        <v>0</v>
      </c>
      <c r="AU136" s="228">
        <f t="shared" si="38"/>
        <v>0</v>
      </c>
      <c r="AV136" s="228">
        <f t="shared" si="38"/>
        <v>0</v>
      </c>
      <c r="AW136" s="228">
        <f t="shared" si="38"/>
        <v>1204877.2451382298</v>
      </c>
      <c r="AX136" s="228">
        <f t="shared" si="38"/>
        <v>41453.416326384882</v>
      </c>
      <c r="AY136" s="228">
        <f t="shared" si="38"/>
        <v>1741808.2438444691</v>
      </c>
      <c r="AZ136" s="228">
        <f t="shared" si="38"/>
        <v>0</v>
      </c>
      <c r="BA136" s="228">
        <f t="shared" si="38"/>
        <v>0</v>
      </c>
      <c r="BB136" s="228">
        <f t="shared" si="38"/>
        <v>0</v>
      </c>
      <c r="BC136" s="271"/>
    </row>
    <row r="137" spans="1:56" s="220" customFormat="1" ht="15">
      <c r="A137" s="388"/>
      <c r="B137" s="286" t="s">
        <v>2594</v>
      </c>
      <c r="C137" s="287"/>
      <c r="D137" s="217"/>
      <c r="E137" s="217"/>
      <c r="F137" s="217"/>
      <c r="G137" s="217"/>
      <c r="H137" s="217"/>
      <c r="I137" s="217"/>
      <c r="J137" s="217"/>
      <c r="K137" s="217"/>
      <c r="L137" s="217"/>
      <c r="M137" s="217"/>
      <c r="N137" s="217"/>
      <c r="O137" s="217"/>
      <c r="P137" s="217"/>
      <c r="Q137" s="217"/>
      <c r="R137" s="217"/>
      <c r="S137" s="217"/>
      <c r="T137" s="217"/>
      <c r="U137" s="217"/>
      <c r="V137" s="217"/>
      <c r="W137" s="288"/>
      <c r="X137" s="217"/>
      <c r="Y137" s="217"/>
      <c r="Z137" s="217"/>
      <c r="AA137" s="241"/>
      <c r="AD137" s="217"/>
      <c r="AE137" s="217"/>
      <c r="AO137" s="228">
        <f>SUMPRODUCT($G$22:$G$125,AO22:AO125)</f>
        <v>0</v>
      </c>
      <c r="AP137" s="228">
        <f>SUMPRODUCT($G$22:$G$125,AP22:AP125)</f>
        <v>0</v>
      </c>
      <c r="AQ137" s="228">
        <f t="shared" ref="AQ137:BB137" si="39">IF(AQ21="kW",SUMPRODUCT($V$22:$V$125,$Z$22:$Z$125,AQ22:AQ125),SUMPRODUCT($G$22:$G$125,AQ22:AQ125))</f>
        <v>0</v>
      </c>
      <c r="AR137" s="228">
        <f t="shared" si="39"/>
        <v>0</v>
      </c>
      <c r="AS137" s="228">
        <f t="shared" si="39"/>
        <v>0</v>
      </c>
      <c r="AT137" s="228">
        <f t="shared" si="39"/>
        <v>0</v>
      </c>
      <c r="AU137" s="228">
        <f t="shared" si="39"/>
        <v>0</v>
      </c>
      <c r="AV137" s="228">
        <f t="shared" si="39"/>
        <v>0</v>
      </c>
      <c r="AW137" s="228">
        <f t="shared" si="39"/>
        <v>1203675.0438435886</v>
      </c>
      <c r="AX137" s="228">
        <f t="shared" si="39"/>
        <v>33345.943398082665</v>
      </c>
      <c r="AY137" s="228">
        <f t="shared" si="39"/>
        <v>1741808.2438444691</v>
      </c>
      <c r="AZ137" s="228">
        <f t="shared" si="39"/>
        <v>0</v>
      </c>
      <c r="BA137" s="228">
        <f t="shared" si="39"/>
        <v>0</v>
      </c>
      <c r="BB137" s="228">
        <f t="shared" si="39"/>
        <v>0</v>
      </c>
      <c r="BC137" s="271"/>
    </row>
    <row r="138" spans="1:56" s="220" customFormat="1" ht="15">
      <c r="A138" s="388"/>
      <c r="B138" s="286" t="s">
        <v>2595</v>
      </c>
      <c r="C138" s="287"/>
      <c r="D138" s="217"/>
      <c r="E138" s="217"/>
      <c r="F138" s="217"/>
      <c r="G138" s="217"/>
      <c r="H138" s="217"/>
      <c r="I138" s="217"/>
      <c r="J138" s="217"/>
      <c r="K138" s="217"/>
      <c r="L138" s="217"/>
      <c r="M138" s="217"/>
      <c r="N138" s="217"/>
      <c r="O138" s="217"/>
      <c r="P138" s="217"/>
      <c r="Q138" s="217"/>
      <c r="R138" s="217"/>
      <c r="S138" s="217"/>
      <c r="T138" s="217"/>
      <c r="U138" s="217"/>
      <c r="V138" s="217"/>
      <c r="W138" s="288"/>
      <c r="X138" s="217"/>
      <c r="Y138" s="217"/>
      <c r="Z138" s="217"/>
      <c r="AA138" s="241"/>
      <c r="AD138" s="217"/>
      <c r="AE138" s="217"/>
      <c r="AO138" s="228">
        <f>SUMPRODUCT($H$22:$H$125,AO22:AO125)</f>
        <v>0</v>
      </c>
      <c r="AP138" s="228">
        <f>SUMPRODUCT($H$22:$H$125,AP22:AP125)</f>
        <v>0</v>
      </c>
      <c r="AQ138" s="228">
        <f t="shared" ref="AQ138:BB138" si="40">IF(AQ21="kW",SUMPRODUCT($V$22:$V$125,$AA$22:$AA$125,AQ22:AQ125),SUMPRODUCT($H$22:$H$125,AQ22:AQ125))</f>
        <v>0</v>
      </c>
      <c r="AR138" s="228">
        <f t="shared" si="40"/>
        <v>0</v>
      </c>
      <c r="AS138" s="228">
        <f t="shared" si="40"/>
        <v>0</v>
      </c>
      <c r="AT138" s="228">
        <f t="shared" si="40"/>
        <v>0</v>
      </c>
      <c r="AU138" s="228">
        <f t="shared" si="40"/>
        <v>0</v>
      </c>
      <c r="AV138" s="228">
        <f t="shared" si="40"/>
        <v>0</v>
      </c>
      <c r="AW138" s="228">
        <f t="shared" si="40"/>
        <v>1091313.1933366565</v>
      </c>
      <c r="AX138" s="228">
        <f t="shared" si="40"/>
        <v>33345.943398082665</v>
      </c>
      <c r="AY138" s="228">
        <f t="shared" si="40"/>
        <v>1741808.2438444691</v>
      </c>
      <c r="AZ138" s="228">
        <f t="shared" si="40"/>
        <v>0</v>
      </c>
      <c r="BA138" s="228">
        <f t="shared" si="40"/>
        <v>0</v>
      </c>
      <c r="BB138" s="228">
        <f t="shared" si="40"/>
        <v>0</v>
      </c>
      <c r="BC138" s="271"/>
    </row>
    <row r="139" spans="1:56" s="220" customFormat="1" ht="15">
      <c r="A139" s="388"/>
      <c r="B139" s="286" t="s">
        <v>2596</v>
      </c>
      <c r="C139" s="287"/>
      <c r="D139" s="217"/>
      <c r="E139" s="217"/>
      <c r="F139" s="217"/>
      <c r="G139" s="217"/>
      <c r="H139" s="217"/>
      <c r="I139" s="217"/>
      <c r="J139" s="217"/>
      <c r="K139" s="217"/>
      <c r="L139" s="217"/>
      <c r="M139" s="217"/>
      <c r="N139" s="217"/>
      <c r="O139" s="217"/>
      <c r="P139" s="217"/>
      <c r="Q139" s="217"/>
      <c r="R139" s="217"/>
      <c r="S139" s="217"/>
      <c r="T139" s="217"/>
      <c r="U139" s="217"/>
      <c r="V139" s="217"/>
      <c r="W139" s="288"/>
      <c r="X139" s="217"/>
      <c r="Y139" s="217"/>
      <c r="Z139" s="217"/>
      <c r="AA139" s="241"/>
      <c r="AD139" s="217"/>
      <c r="AE139" s="217"/>
      <c r="AO139" s="228">
        <f>SUMPRODUCT($I$22:$I$125,AO22:AO125)</f>
        <v>0</v>
      </c>
      <c r="AP139" s="228">
        <f>SUMPRODUCT($I$22:$I$125,AP22:AP125)</f>
        <v>0</v>
      </c>
      <c r="AQ139" s="228">
        <f t="shared" ref="AQ139:BB139" si="41">IF(AQ21="kW",SUMPRODUCT($V$22:$V$125,$AB$22:$AB$125,AQ22:AQ125),SUMPRODUCT($I$22:$I$125,AQ22:AQ125))</f>
        <v>0</v>
      </c>
      <c r="AR139" s="228">
        <f t="shared" si="41"/>
        <v>0</v>
      </c>
      <c r="AS139" s="228">
        <f t="shared" si="41"/>
        <v>0</v>
      </c>
      <c r="AT139" s="228">
        <f t="shared" si="41"/>
        <v>0</v>
      </c>
      <c r="AU139" s="228">
        <f t="shared" si="41"/>
        <v>0</v>
      </c>
      <c r="AV139" s="228">
        <f t="shared" si="41"/>
        <v>0</v>
      </c>
      <c r="AW139" s="228">
        <f t="shared" si="41"/>
        <v>895232.4154758245</v>
      </c>
      <c r="AX139" s="228">
        <f t="shared" si="41"/>
        <v>32800.301396948395</v>
      </c>
      <c r="AY139" s="228">
        <f t="shared" si="41"/>
        <v>1741808.2438444691</v>
      </c>
      <c r="AZ139" s="228">
        <f t="shared" si="41"/>
        <v>0</v>
      </c>
      <c r="BA139" s="228">
        <f t="shared" si="41"/>
        <v>0</v>
      </c>
      <c r="BB139" s="228">
        <f t="shared" si="41"/>
        <v>0</v>
      </c>
      <c r="BC139" s="271"/>
    </row>
    <row r="140" spans="1:56" s="220" customFormat="1" ht="15">
      <c r="A140" s="388"/>
      <c r="B140" s="286" t="s">
        <v>2597</v>
      </c>
      <c r="C140" s="287"/>
      <c r="W140" s="288"/>
      <c r="AA140" s="241"/>
      <c r="AO140" s="228">
        <f>SUMPRODUCT($J$22:$J$125,AO22:AO125)</f>
        <v>0</v>
      </c>
      <c r="AP140" s="228">
        <f>SUMPRODUCT($J$22:$J$125,AP22:AP125)</f>
        <v>0</v>
      </c>
      <c r="AQ140" s="228">
        <f t="shared" ref="AQ140:BB140" si="42">IF(AQ21="kW",SUMPRODUCT($V$22:$V$125,$AC$22:$AC$125,AQ22:AQ125),SUMPRODUCT($J$22:$J$125,AQ22:AQ125))</f>
        <v>0</v>
      </c>
      <c r="AR140" s="228">
        <f t="shared" si="42"/>
        <v>0</v>
      </c>
      <c r="AS140" s="228">
        <f t="shared" si="42"/>
        <v>0</v>
      </c>
      <c r="AT140" s="228">
        <f t="shared" si="42"/>
        <v>0</v>
      </c>
      <c r="AU140" s="228">
        <f t="shared" si="42"/>
        <v>0</v>
      </c>
      <c r="AV140" s="228">
        <f t="shared" si="42"/>
        <v>0</v>
      </c>
      <c r="AW140" s="228">
        <f t="shared" si="42"/>
        <v>796874.1511007098</v>
      </c>
      <c r="AX140" s="228">
        <f t="shared" si="42"/>
        <v>9946.5708344624691</v>
      </c>
      <c r="AY140" s="228">
        <f t="shared" si="42"/>
        <v>1741487.3912646961</v>
      </c>
      <c r="AZ140" s="228">
        <f t="shared" si="42"/>
        <v>0</v>
      </c>
      <c r="BA140" s="228">
        <f t="shared" si="42"/>
        <v>0</v>
      </c>
      <c r="BB140" s="228">
        <f t="shared" si="42"/>
        <v>0</v>
      </c>
      <c r="BC140" s="271"/>
    </row>
    <row r="141" spans="1:56" s="220" customFormat="1" ht="15">
      <c r="A141" s="388"/>
      <c r="B141" s="286" t="s">
        <v>2598</v>
      </c>
      <c r="C141" s="287"/>
      <c r="D141" s="270"/>
      <c r="E141" s="270"/>
      <c r="F141" s="270"/>
      <c r="G141" s="270"/>
      <c r="H141" s="270"/>
      <c r="I141" s="270"/>
      <c r="J141" s="270"/>
      <c r="K141" s="270"/>
      <c r="L141" s="270"/>
      <c r="M141" s="270"/>
      <c r="N141" s="270"/>
      <c r="O141" s="270"/>
      <c r="P141" s="270"/>
      <c r="Q141" s="270"/>
      <c r="R141" s="270"/>
      <c r="S141" s="270"/>
      <c r="T141" s="270"/>
      <c r="U141" s="270"/>
      <c r="V141" s="270"/>
      <c r="X141" s="217"/>
      <c r="Y141" s="217"/>
      <c r="AA141" s="241"/>
      <c r="AD141" s="288"/>
      <c r="AE141" s="288"/>
      <c r="AO141" s="228">
        <f>SUMPRODUCT($K$22:$K$125,AO22:AO125)</f>
        <v>0</v>
      </c>
      <c r="AP141" s="228">
        <f>SUMPRODUCT($K$22:$K$125,AP22:AP125)</f>
        <v>0</v>
      </c>
      <c r="AQ141" s="228">
        <f t="shared" ref="AQ141:BB141" si="43">IF(AQ21="kW",SUMPRODUCT($V$22:$V$125,$AD$22:$AD$125,AQ22:AQ125),SUMPRODUCT($K$22:$K$125,AQ22:AQ125))</f>
        <v>0</v>
      </c>
      <c r="AR141" s="228">
        <f t="shared" si="43"/>
        <v>0</v>
      </c>
      <c r="AS141" s="228">
        <f t="shared" si="43"/>
        <v>0</v>
      </c>
      <c r="AT141" s="228">
        <f t="shared" si="43"/>
        <v>0</v>
      </c>
      <c r="AU141" s="228">
        <f t="shared" si="43"/>
        <v>0</v>
      </c>
      <c r="AV141" s="228">
        <f t="shared" si="43"/>
        <v>0</v>
      </c>
      <c r="AW141" s="228">
        <f t="shared" si="43"/>
        <v>795407.95788669819</v>
      </c>
      <c r="AX141" s="228">
        <f t="shared" si="43"/>
        <v>8415.786384053401</v>
      </c>
      <c r="AY141" s="228">
        <f t="shared" si="43"/>
        <v>1737160.7334534551</v>
      </c>
      <c r="AZ141" s="228">
        <f t="shared" si="43"/>
        <v>0</v>
      </c>
      <c r="BA141" s="228">
        <f t="shared" si="43"/>
        <v>0</v>
      </c>
      <c r="BB141" s="228">
        <f t="shared" si="43"/>
        <v>0</v>
      </c>
      <c r="BC141" s="271"/>
    </row>
    <row r="142" spans="1:56" s="220" customFormat="1" ht="15">
      <c r="A142" s="388"/>
      <c r="B142" s="286" t="s">
        <v>2599</v>
      </c>
      <c r="C142" s="287"/>
      <c r="D142" s="270"/>
      <c r="E142" s="270"/>
      <c r="F142" s="270"/>
      <c r="G142" s="270"/>
      <c r="H142" s="270"/>
      <c r="I142" s="270"/>
      <c r="J142" s="270"/>
      <c r="K142" s="270"/>
      <c r="L142" s="270"/>
      <c r="M142" s="270"/>
      <c r="N142" s="270"/>
      <c r="O142" s="270"/>
      <c r="P142" s="270"/>
      <c r="Q142" s="270"/>
      <c r="R142" s="270"/>
      <c r="S142" s="270"/>
      <c r="T142" s="270"/>
      <c r="U142" s="270"/>
      <c r="V142" s="270"/>
      <c r="W142" s="288"/>
      <c r="X142" s="217"/>
      <c r="Y142" s="217"/>
      <c r="AA142" s="241"/>
      <c r="AD142" s="288"/>
      <c r="AE142" s="288"/>
      <c r="AO142" s="228">
        <f>SUMPRODUCT($L$22:$L$125,AO22:AO125)</f>
        <v>0</v>
      </c>
      <c r="AP142" s="228">
        <f>SUMPRODUCT($L$22:$L$125,AP22:AP125)</f>
        <v>0</v>
      </c>
      <c r="AQ142" s="228">
        <f t="shared" ref="AQ142:BB142" si="44">IF(AQ21="kW",SUMPRODUCT($V$22:$V$125,$AE$22:$AE$125,AQ22:AQ125),SUMPRODUCT($L$22:$L$125,AQ22:AQ125))</f>
        <v>0</v>
      </c>
      <c r="AR142" s="228">
        <f t="shared" si="44"/>
        <v>0</v>
      </c>
      <c r="AS142" s="228">
        <f t="shared" si="44"/>
        <v>0</v>
      </c>
      <c r="AT142" s="228">
        <f t="shared" si="44"/>
        <v>0</v>
      </c>
      <c r="AU142" s="228">
        <f t="shared" si="44"/>
        <v>0</v>
      </c>
      <c r="AV142" s="228">
        <f t="shared" si="44"/>
        <v>0</v>
      </c>
      <c r="AW142" s="228">
        <f t="shared" si="44"/>
        <v>873160.32097335916</v>
      </c>
      <c r="AX142" s="228">
        <f t="shared" si="44"/>
        <v>8415.786384053401</v>
      </c>
      <c r="AY142" s="228">
        <f t="shared" si="44"/>
        <v>1536278.933538818</v>
      </c>
      <c r="AZ142" s="228">
        <f t="shared" si="44"/>
        <v>0</v>
      </c>
      <c r="BA142" s="228">
        <f t="shared" si="44"/>
        <v>0</v>
      </c>
      <c r="BB142" s="228">
        <f t="shared" si="44"/>
        <v>0</v>
      </c>
      <c r="BC142" s="271"/>
    </row>
    <row r="143" spans="1:56" s="220" customFormat="1" ht="15">
      <c r="A143" s="388"/>
      <c r="B143" s="286" t="s">
        <v>2600</v>
      </c>
      <c r="C143" s="287"/>
      <c r="D143" s="270"/>
      <c r="E143" s="270"/>
      <c r="F143" s="270"/>
      <c r="G143" s="270"/>
      <c r="H143" s="270"/>
      <c r="I143" s="270"/>
      <c r="J143" s="270"/>
      <c r="K143" s="270"/>
      <c r="L143" s="270"/>
      <c r="M143" s="270"/>
      <c r="N143" s="270"/>
      <c r="O143" s="270"/>
      <c r="P143" s="270"/>
      <c r="Q143" s="270"/>
      <c r="R143" s="270"/>
      <c r="S143" s="270"/>
      <c r="T143" s="270"/>
      <c r="U143" s="270"/>
      <c r="V143" s="270"/>
      <c r="W143" s="288"/>
      <c r="X143" s="217"/>
      <c r="Y143" s="217"/>
      <c r="AA143" s="241"/>
      <c r="AD143" s="288"/>
      <c r="AE143" s="288"/>
      <c r="AO143" s="228">
        <f>SUMPRODUCT($M$22:$M$125,AO22:AO125)</f>
        <v>0</v>
      </c>
      <c r="AP143" s="228">
        <f>SUMPRODUCT($M$22:$M$125,AP22:AP125)</f>
        <v>0</v>
      </c>
      <c r="AQ143" s="228">
        <f t="shared" ref="AQ143:BB143" si="45">IF(AQ21="kW",SUMPRODUCT($V$22:$V$125,$AF$22:$AF$125,AQ22:AQ125),SUMPRODUCT($M$22:$M$125,AQ22:AQ125))</f>
        <v>0</v>
      </c>
      <c r="AR143" s="228">
        <f t="shared" si="45"/>
        <v>0</v>
      </c>
      <c r="AS143" s="228">
        <f t="shared" si="45"/>
        <v>0</v>
      </c>
      <c r="AT143" s="228">
        <f t="shared" si="45"/>
        <v>0</v>
      </c>
      <c r="AU143" s="228">
        <f t="shared" si="45"/>
        <v>0</v>
      </c>
      <c r="AV143" s="228">
        <f t="shared" si="45"/>
        <v>0</v>
      </c>
      <c r="AW143" s="228">
        <f t="shared" si="45"/>
        <v>631710.99098995759</v>
      </c>
      <c r="AX143" s="228">
        <f t="shared" si="45"/>
        <v>8415.786384053401</v>
      </c>
      <c r="AY143" s="228">
        <f t="shared" si="45"/>
        <v>1536278.933538818</v>
      </c>
      <c r="AZ143" s="228">
        <f t="shared" si="45"/>
        <v>0</v>
      </c>
      <c r="BA143" s="228">
        <f t="shared" si="45"/>
        <v>0</v>
      </c>
      <c r="BB143" s="228">
        <f t="shared" si="45"/>
        <v>0</v>
      </c>
      <c r="BC143" s="271"/>
    </row>
    <row r="144" spans="1:56" s="220" customFormat="1" ht="15">
      <c r="A144" s="388"/>
      <c r="B144" s="286" t="s">
        <v>2601</v>
      </c>
      <c r="C144" s="287"/>
      <c r="D144" s="270"/>
      <c r="E144" s="270"/>
      <c r="F144" s="270"/>
      <c r="G144" s="270"/>
      <c r="H144" s="270"/>
      <c r="I144" s="270"/>
      <c r="J144" s="270"/>
      <c r="K144" s="270"/>
      <c r="L144" s="270"/>
      <c r="M144" s="270"/>
      <c r="N144" s="270"/>
      <c r="O144" s="270"/>
      <c r="P144" s="270"/>
      <c r="Q144" s="270"/>
      <c r="R144" s="270"/>
      <c r="S144" s="270"/>
      <c r="T144" s="270"/>
      <c r="U144" s="270"/>
      <c r="V144" s="270"/>
      <c r="W144" s="288"/>
      <c r="X144" s="217"/>
      <c r="Y144" s="217"/>
      <c r="AA144" s="241"/>
      <c r="AD144" s="288"/>
      <c r="AE144" s="288"/>
      <c r="AO144" s="228">
        <f>SUMPRODUCT($N$22:$N$125,AO22:AO125)</f>
        <v>0</v>
      </c>
      <c r="AP144" s="228">
        <f>SUMPRODUCT($N$22:$N$125,AP22:AP125)</f>
        <v>0</v>
      </c>
      <c r="AQ144" s="228">
        <f t="shared" ref="AQ144:BB144" si="46">IF(AQ21="kW",SUMPRODUCT($V$22:$V$125,$AG$22:$AG$125,AQ22:AQ125),SUMPRODUCT($N$22:$N$125,AQ22:AQ125))</f>
        <v>0</v>
      </c>
      <c r="AR144" s="228">
        <f t="shared" si="46"/>
        <v>0</v>
      </c>
      <c r="AS144" s="228">
        <f t="shared" si="46"/>
        <v>0</v>
      </c>
      <c r="AT144" s="228">
        <f t="shared" si="46"/>
        <v>0</v>
      </c>
      <c r="AU144" s="228">
        <f t="shared" si="46"/>
        <v>0</v>
      </c>
      <c r="AV144" s="228">
        <f t="shared" si="46"/>
        <v>0</v>
      </c>
      <c r="AW144" s="228">
        <f t="shared" si="46"/>
        <v>553175.93546882144</v>
      </c>
      <c r="AX144" s="228">
        <f t="shared" si="46"/>
        <v>8211.232068680094</v>
      </c>
      <c r="AY144" s="228">
        <f t="shared" si="46"/>
        <v>1536278.933538818</v>
      </c>
      <c r="AZ144" s="228">
        <f t="shared" si="46"/>
        <v>0</v>
      </c>
      <c r="BA144" s="228">
        <f t="shared" si="46"/>
        <v>0</v>
      </c>
      <c r="BB144" s="228">
        <f t="shared" si="46"/>
        <v>0</v>
      </c>
      <c r="BC144" s="271"/>
    </row>
    <row r="145" spans="1:56" s="220" customFormat="1" ht="15">
      <c r="A145" s="388"/>
      <c r="B145" s="286" t="s">
        <v>2602</v>
      </c>
      <c r="C145" s="287"/>
      <c r="D145" s="270"/>
      <c r="E145" s="270"/>
      <c r="F145" s="270"/>
      <c r="G145" s="270"/>
      <c r="H145" s="270"/>
      <c r="I145" s="270"/>
      <c r="J145" s="270"/>
      <c r="K145" s="270"/>
      <c r="L145" s="270"/>
      <c r="M145" s="270"/>
      <c r="N145" s="270"/>
      <c r="O145" s="270"/>
      <c r="P145" s="270"/>
      <c r="Q145" s="270"/>
      <c r="R145" s="270"/>
      <c r="S145" s="270"/>
      <c r="T145" s="270"/>
      <c r="U145" s="270"/>
      <c r="V145" s="270"/>
      <c r="W145" s="288"/>
      <c r="X145" s="217"/>
      <c r="Y145" s="217"/>
      <c r="AA145" s="241"/>
      <c r="AD145" s="288"/>
      <c r="AE145" s="288"/>
      <c r="AO145" s="228">
        <f>SUMPRODUCT($O$22:$O$125,AO22:AO125)</f>
        <v>0</v>
      </c>
      <c r="AP145" s="228">
        <f>SUMPRODUCT($O$22:$O$125,AP22:AP125)</f>
        <v>0</v>
      </c>
      <c r="AQ145" s="228">
        <f t="shared" ref="AQ145:BB145" si="47">IF(AQ21="kW",SUMPRODUCT($V$22:$V$125,$AH$22:$AH$125,AQ22:AQ125),SUMPRODUCT($O$22:$O$125,AQ22:AQ125))</f>
        <v>0</v>
      </c>
      <c r="AR145" s="228">
        <f t="shared" si="47"/>
        <v>0</v>
      </c>
      <c r="AS145" s="228">
        <f t="shared" si="47"/>
        <v>0</v>
      </c>
      <c r="AT145" s="228">
        <f t="shared" si="47"/>
        <v>0</v>
      </c>
      <c r="AU145" s="228">
        <f t="shared" si="47"/>
        <v>0</v>
      </c>
      <c r="AV145" s="228">
        <f t="shared" si="47"/>
        <v>0</v>
      </c>
      <c r="AW145" s="228">
        <f t="shared" si="47"/>
        <v>546188.25624513801</v>
      </c>
      <c r="AX145" s="228">
        <f t="shared" si="47"/>
        <v>8211.232068680094</v>
      </c>
      <c r="AY145" s="228">
        <f t="shared" si="47"/>
        <v>1536278.933538818</v>
      </c>
      <c r="AZ145" s="228">
        <f t="shared" si="47"/>
        <v>0</v>
      </c>
      <c r="BA145" s="228">
        <f t="shared" si="47"/>
        <v>0</v>
      </c>
      <c r="BB145" s="228">
        <f t="shared" si="47"/>
        <v>0</v>
      </c>
      <c r="BC145" s="271"/>
    </row>
    <row r="146" spans="1:56" s="220" customFormat="1" ht="15">
      <c r="A146" s="388"/>
      <c r="B146" s="286" t="s">
        <v>2603</v>
      </c>
      <c r="C146" s="287"/>
      <c r="D146" s="270"/>
      <c r="E146" s="270"/>
      <c r="F146" s="270"/>
      <c r="G146" s="270"/>
      <c r="H146" s="270"/>
      <c r="I146" s="270"/>
      <c r="J146" s="270"/>
      <c r="K146" s="270"/>
      <c r="L146" s="270"/>
      <c r="M146" s="270"/>
      <c r="N146" s="270"/>
      <c r="O146" s="270"/>
      <c r="P146" s="270"/>
      <c r="Q146" s="270"/>
      <c r="R146" s="270"/>
      <c r="S146" s="270"/>
      <c r="T146" s="270"/>
      <c r="U146" s="270"/>
      <c r="V146" s="270"/>
      <c r="W146" s="288"/>
      <c r="X146" s="217"/>
      <c r="Y146" s="217"/>
      <c r="AA146" s="241"/>
      <c r="AD146" s="288"/>
      <c r="AE146" s="288"/>
      <c r="AO146" s="228">
        <f>SUMPRODUCT($P$22:$P$125,AO22:AO125)</f>
        <v>0</v>
      </c>
      <c r="AP146" s="228">
        <f>SUMPRODUCT($P$22:$P$125,AP22:AP125)</f>
        <v>0</v>
      </c>
      <c r="AQ146" s="228">
        <f t="shared" ref="AQ146:BB146" si="48">IF(AQ21="kW",SUMPRODUCT($V$22:$V$125,$AI$22:$AI$125,AQ22:AQ125),SUMPRODUCT($P$22:$P$125,AQ22:AQ125))</f>
        <v>0</v>
      </c>
      <c r="AR146" s="228">
        <f t="shared" si="48"/>
        <v>0</v>
      </c>
      <c r="AS146" s="228">
        <f t="shared" si="48"/>
        <v>0</v>
      </c>
      <c r="AT146" s="228">
        <f t="shared" si="48"/>
        <v>0</v>
      </c>
      <c r="AU146" s="228">
        <f t="shared" si="48"/>
        <v>0</v>
      </c>
      <c r="AV146" s="228">
        <f t="shared" si="48"/>
        <v>0</v>
      </c>
      <c r="AW146" s="228">
        <f t="shared" si="48"/>
        <v>546188.25624513801</v>
      </c>
      <c r="AX146" s="228">
        <f t="shared" si="48"/>
        <v>4670.1898487056287</v>
      </c>
      <c r="AY146" s="228">
        <f t="shared" si="48"/>
        <v>684175.52713127842</v>
      </c>
      <c r="AZ146" s="228">
        <f t="shared" si="48"/>
        <v>0</v>
      </c>
      <c r="BA146" s="228">
        <f t="shared" si="48"/>
        <v>0</v>
      </c>
      <c r="BB146" s="228">
        <f t="shared" si="48"/>
        <v>0</v>
      </c>
      <c r="BC146" s="271"/>
    </row>
    <row r="147" spans="1:56" s="220" customFormat="1" ht="15">
      <c r="A147" s="388"/>
      <c r="B147" s="286" t="s">
        <v>2604</v>
      </c>
      <c r="C147" s="287"/>
      <c r="D147" s="270"/>
      <c r="E147" s="270"/>
      <c r="F147" s="270"/>
      <c r="G147" s="270"/>
      <c r="H147" s="270"/>
      <c r="I147" s="270"/>
      <c r="J147" s="270"/>
      <c r="K147" s="270"/>
      <c r="L147" s="270"/>
      <c r="M147" s="270"/>
      <c r="N147" s="270"/>
      <c r="O147" s="270"/>
      <c r="P147" s="270"/>
      <c r="Q147" s="270"/>
      <c r="R147" s="270"/>
      <c r="S147" s="270"/>
      <c r="T147" s="270"/>
      <c r="U147" s="270"/>
      <c r="V147" s="270"/>
      <c r="W147" s="288"/>
      <c r="X147" s="217"/>
      <c r="Y147" s="217"/>
      <c r="AA147" s="241"/>
      <c r="AD147" s="288"/>
      <c r="AE147" s="288"/>
      <c r="AO147" s="228">
        <f>SUMPRODUCT($Q$22:$Q$125,AO22:AO125)</f>
        <v>0</v>
      </c>
      <c r="AP147" s="228">
        <f>SUMPRODUCT($Q$22:$Q$125,AP22:AP125)</f>
        <v>0</v>
      </c>
      <c r="AQ147" s="228">
        <f t="shared" ref="AQ147:BB147" si="49">IF(AQ21="kW",SUMPRODUCT($V$22:$V$125,$AJ$22:$AJ$125,AQ22:AQ125),SUMPRODUCT($Q$22:$Q$125,AQ22:AQ125))</f>
        <v>0</v>
      </c>
      <c r="AR147" s="228">
        <f t="shared" si="49"/>
        <v>0</v>
      </c>
      <c r="AS147" s="228">
        <f t="shared" si="49"/>
        <v>0</v>
      </c>
      <c r="AT147" s="228">
        <f t="shared" si="49"/>
        <v>0</v>
      </c>
      <c r="AU147" s="228">
        <f t="shared" si="49"/>
        <v>0</v>
      </c>
      <c r="AV147" s="228">
        <f t="shared" si="49"/>
        <v>0</v>
      </c>
      <c r="AW147" s="228">
        <f t="shared" si="49"/>
        <v>537793.31561304664</v>
      </c>
      <c r="AX147" s="228">
        <f t="shared" si="49"/>
        <v>4670.1898487056287</v>
      </c>
      <c r="AY147" s="228">
        <f t="shared" si="49"/>
        <v>184603.32722049448</v>
      </c>
      <c r="AZ147" s="228">
        <f t="shared" si="49"/>
        <v>0</v>
      </c>
      <c r="BA147" s="228">
        <f t="shared" si="49"/>
        <v>0</v>
      </c>
      <c r="BB147" s="228">
        <f t="shared" si="49"/>
        <v>0</v>
      </c>
      <c r="BC147" s="271"/>
    </row>
    <row r="148" spans="1:56" s="220" customFormat="1" ht="15">
      <c r="A148" s="388"/>
      <c r="B148" s="286" t="s">
        <v>2605</v>
      </c>
      <c r="C148" s="287"/>
      <c r="D148" s="270"/>
      <c r="E148" s="270"/>
      <c r="F148" s="270"/>
      <c r="G148" s="270"/>
      <c r="H148" s="270"/>
      <c r="I148" s="270"/>
      <c r="J148" s="270"/>
      <c r="K148" s="270"/>
      <c r="L148" s="270"/>
      <c r="M148" s="270"/>
      <c r="N148" s="270"/>
      <c r="O148" s="270"/>
      <c r="P148" s="270"/>
      <c r="Q148" s="270"/>
      <c r="R148" s="270"/>
      <c r="S148" s="270"/>
      <c r="T148" s="270"/>
      <c r="U148" s="270"/>
      <c r="V148" s="270"/>
      <c r="W148" s="288"/>
      <c r="X148" s="217"/>
      <c r="Y148" s="217"/>
      <c r="AA148" s="241"/>
      <c r="AD148" s="288"/>
      <c r="AE148" s="288"/>
      <c r="AO148" s="228">
        <f>SUMPRODUCT($R$22:$R$125,AO22:AO125)</f>
        <v>0</v>
      </c>
      <c r="AP148" s="228">
        <f>SUMPRODUCT($R$22:$R$125,AP22:AP125)</f>
        <v>0</v>
      </c>
      <c r="AQ148" s="228">
        <f t="shared" ref="AQ148:BB148" si="50">IF(AQ21="kW",SUMPRODUCT($V$22:$V$125,$AK$22:$AK$125,AQ22:AQ125),SUMPRODUCT($R$22:$R$125,AQ22:AQ125))</f>
        <v>0</v>
      </c>
      <c r="AR148" s="228">
        <f t="shared" si="50"/>
        <v>0</v>
      </c>
      <c r="AS148" s="228">
        <f t="shared" si="50"/>
        <v>0</v>
      </c>
      <c r="AT148" s="228">
        <f t="shared" si="50"/>
        <v>0</v>
      </c>
      <c r="AU148" s="228">
        <f t="shared" si="50"/>
        <v>0</v>
      </c>
      <c r="AV148" s="228">
        <f t="shared" si="50"/>
        <v>0</v>
      </c>
      <c r="AW148" s="228">
        <f t="shared" si="50"/>
        <v>537793.31561304664</v>
      </c>
      <c r="AX148" s="228">
        <f t="shared" si="50"/>
        <v>4670.1898487056287</v>
      </c>
      <c r="AY148" s="228">
        <f t="shared" si="50"/>
        <v>48663.6</v>
      </c>
      <c r="AZ148" s="228">
        <f t="shared" si="50"/>
        <v>0</v>
      </c>
      <c r="BA148" s="228">
        <f t="shared" si="50"/>
        <v>0</v>
      </c>
      <c r="BB148" s="228">
        <f t="shared" si="50"/>
        <v>0</v>
      </c>
      <c r="BC148" s="271"/>
    </row>
    <row r="149" spans="1:56" s="220" customFormat="1" ht="15">
      <c r="A149" s="388"/>
      <c r="B149" s="286" t="s">
        <v>2606</v>
      </c>
      <c r="C149" s="287"/>
      <c r="D149" s="270"/>
      <c r="E149" s="270"/>
      <c r="F149" s="270"/>
      <c r="G149" s="270"/>
      <c r="H149" s="270"/>
      <c r="I149" s="270"/>
      <c r="J149" s="270"/>
      <c r="K149" s="270"/>
      <c r="L149" s="270"/>
      <c r="M149" s="270"/>
      <c r="N149" s="270"/>
      <c r="O149" s="270"/>
      <c r="P149" s="270"/>
      <c r="Q149" s="270"/>
      <c r="R149" s="270"/>
      <c r="S149" s="270"/>
      <c r="T149" s="270"/>
      <c r="U149" s="270"/>
      <c r="V149" s="270"/>
      <c r="W149" s="288"/>
      <c r="X149" s="217"/>
      <c r="Y149" s="217"/>
      <c r="AA149" s="241"/>
      <c r="AD149" s="288"/>
      <c r="AE149" s="288"/>
      <c r="AO149" s="228">
        <f>SUMPRODUCT($S$22:$S$125,AO22:AO125)</f>
        <v>0</v>
      </c>
      <c r="AP149" s="228">
        <f>SUMPRODUCT($S$22:$S$125,AP22:AP125)</f>
        <v>0</v>
      </c>
      <c r="AQ149" s="228">
        <f t="shared" ref="AQ149:BB149" si="51">IF(AQ21="kW",SUMPRODUCT($V$22:$V$125,$AL$22:$AL$125,AQ22:AQ125),SUMPRODUCT($S$22:$S$125,AQ22:AQ125))</f>
        <v>0</v>
      </c>
      <c r="AR149" s="228">
        <f t="shared" si="51"/>
        <v>0</v>
      </c>
      <c r="AS149" s="228">
        <f t="shared" si="51"/>
        <v>0</v>
      </c>
      <c r="AT149" s="228">
        <f t="shared" si="51"/>
        <v>0</v>
      </c>
      <c r="AU149" s="228">
        <f t="shared" si="51"/>
        <v>0</v>
      </c>
      <c r="AV149" s="228">
        <f t="shared" si="51"/>
        <v>0</v>
      </c>
      <c r="AW149" s="228">
        <f t="shared" si="51"/>
        <v>536032.52550574951</v>
      </c>
      <c r="AX149" s="228">
        <f t="shared" si="51"/>
        <v>0</v>
      </c>
      <c r="AY149" s="228">
        <f t="shared" si="51"/>
        <v>2126.5333606559843</v>
      </c>
      <c r="AZ149" s="228">
        <f t="shared" si="51"/>
        <v>0</v>
      </c>
      <c r="BA149" s="228">
        <f t="shared" si="51"/>
        <v>0</v>
      </c>
      <c r="BB149" s="228">
        <f t="shared" si="51"/>
        <v>0</v>
      </c>
      <c r="BC149" s="271"/>
    </row>
    <row r="150" spans="1:56" ht="15">
      <c r="B150" s="286" t="s">
        <v>2607</v>
      </c>
      <c r="C150" s="287"/>
      <c r="D150" s="552"/>
      <c r="E150" s="552"/>
      <c r="F150" s="552"/>
      <c r="G150" s="552"/>
      <c r="H150" s="552"/>
      <c r="I150" s="552"/>
      <c r="J150" s="552"/>
      <c r="K150" s="552"/>
      <c r="L150" s="552"/>
      <c r="M150" s="552"/>
      <c r="N150" s="552"/>
      <c r="O150" s="552"/>
      <c r="P150" s="552"/>
      <c r="Q150" s="552"/>
      <c r="R150" s="552"/>
      <c r="S150" s="552"/>
      <c r="T150" s="552"/>
      <c r="U150" s="552"/>
      <c r="V150" s="552"/>
      <c r="W150" s="553"/>
      <c r="X150" s="554"/>
      <c r="Y150" s="555"/>
      <c r="Z150" s="553"/>
      <c r="AA150" s="241"/>
      <c r="AD150" s="553"/>
      <c r="AE150" s="553"/>
      <c r="AO150" s="228">
        <f>SUMPRODUCT($T$22:$T$125,AO22:AO125)</f>
        <v>0</v>
      </c>
      <c r="AP150" s="228">
        <f>SUMPRODUCT($T$22:$T$125,AP22:AP125)</f>
        <v>0</v>
      </c>
      <c r="AQ150" s="228">
        <f>IF(AQ$21="kW",SUMPRODUCT($V$22:$V$125,$AM$22:$AM$125,AQ$22:AQ$125),SUMPRODUCT($T$22:$T$125,AQ$22:AQ$125))</f>
        <v>0</v>
      </c>
      <c r="AR150" s="228">
        <f t="shared" ref="AR150:BB150" si="52">IF(AR21="kW",SUMPRODUCT($V$22:$V$125,$AM$22:$AM$125,AR22:AR125),SUMPRODUCT($T$22:$T$125,AR22:AR125))</f>
        <v>0</v>
      </c>
      <c r="AS150" s="228">
        <f t="shared" si="52"/>
        <v>0</v>
      </c>
      <c r="AT150" s="228">
        <f t="shared" si="52"/>
        <v>0</v>
      </c>
      <c r="AU150" s="228">
        <f t="shared" si="52"/>
        <v>0</v>
      </c>
      <c r="AV150" s="228">
        <f t="shared" si="52"/>
        <v>0</v>
      </c>
      <c r="AW150" s="228">
        <f t="shared" si="52"/>
        <v>508130.23938137339</v>
      </c>
      <c r="AX150" s="228">
        <f t="shared" si="52"/>
        <v>0</v>
      </c>
      <c r="AY150" s="228">
        <f t="shared" si="52"/>
        <v>2126.5333606559843</v>
      </c>
      <c r="AZ150" s="228">
        <f t="shared" si="52"/>
        <v>0</v>
      </c>
      <c r="BA150" s="228">
        <f t="shared" si="52"/>
        <v>0</v>
      </c>
      <c r="BB150" s="228">
        <f t="shared" si="52"/>
        <v>0</v>
      </c>
      <c r="BC150" s="900"/>
      <c r="BD150" s="291"/>
    </row>
    <row r="151" spans="1:56" ht="15">
      <c r="B151" s="1139" t="s">
        <v>2608</v>
      </c>
      <c r="C151" s="289"/>
      <c r="D151" s="1140"/>
      <c r="E151" s="1140"/>
      <c r="F151" s="1140"/>
      <c r="G151" s="1140"/>
      <c r="H151" s="1140"/>
      <c r="I151" s="1140"/>
      <c r="J151" s="1140"/>
      <c r="K151" s="1140"/>
      <c r="L151" s="1140"/>
      <c r="M151" s="1140"/>
      <c r="N151" s="1140"/>
      <c r="O151" s="1140"/>
      <c r="P151" s="1140"/>
      <c r="Q151" s="1140"/>
      <c r="R151" s="1140"/>
      <c r="S151" s="1140"/>
      <c r="T151" s="1140"/>
      <c r="U151" s="1140"/>
      <c r="V151" s="1140"/>
      <c r="W151" s="1141"/>
      <c r="X151" s="1142"/>
      <c r="Y151" s="1143"/>
      <c r="Z151" s="1141"/>
      <c r="AA151" s="290"/>
      <c r="AB151" s="1144"/>
      <c r="AC151" s="1144"/>
      <c r="AD151" s="1141"/>
      <c r="AE151" s="1141"/>
      <c r="AF151" s="1144"/>
      <c r="AG151" s="1144"/>
      <c r="AH151" s="1144"/>
      <c r="AI151" s="1144"/>
      <c r="AJ151" s="1144"/>
      <c r="AK151" s="1144"/>
      <c r="AL151" s="1144"/>
      <c r="AM151" s="1144"/>
      <c r="AN151" s="1144"/>
      <c r="AO151" s="262">
        <f t="shared" ref="AO151:AP151" si="53">IF(AO$21="kW",SUMPRODUCT($V$22:$V$125,$AN$22:$AN$125,AO$22:AO$125),SUMPRODUCT($U$22:$U$125,AO$22:AO$125))</f>
        <v>0</v>
      </c>
      <c r="AP151" s="262">
        <f t="shared" si="53"/>
        <v>0</v>
      </c>
      <c r="AQ151" s="262">
        <f>IF(AQ$21="kW",SUMPRODUCT($V$22:$V$125,$AN$22:$AN$125,AQ$22:AQ$125),SUMPRODUCT($U$22:$U$125,AQ$22:AQ$125))</f>
        <v>0</v>
      </c>
      <c r="AR151" s="262">
        <f t="shared" ref="AR151:BB151" si="54">IF(AR$21="kW",SUMPRODUCT($V$22:$V$125,$AN$22:$AN$125,AR$22:AR$125),SUMPRODUCT($U$22:$U$125,AR$22:AR$125))</f>
        <v>0</v>
      </c>
      <c r="AS151" s="262">
        <f t="shared" si="54"/>
        <v>0</v>
      </c>
      <c r="AT151" s="262">
        <f t="shared" si="54"/>
        <v>0</v>
      </c>
      <c r="AU151" s="262">
        <f t="shared" si="54"/>
        <v>0</v>
      </c>
      <c r="AV151" s="262">
        <f t="shared" si="54"/>
        <v>0</v>
      </c>
      <c r="AW151" s="262">
        <f t="shared" si="54"/>
        <v>508130.23938137339</v>
      </c>
      <c r="AX151" s="262">
        <f t="shared" si="54"/>
        <v>0</v>
      </c>
      <c r="AY151" s="262">
        <f t="shared" si="54"/>
        <v>2126.5333606559843</v>
      </c>
      <c r="AZ151" s="262">
        <f t="shared" si="54"/>
        <v>0</v>
      </c>
      <c r="BA151" s="262">
        <f t="shared" si="54"/>
        <v>0</v>
      </c>
      <c r="BB151" s="262">
        <f t="shared" si="54"/>
        <v>0</v>
      </c>
      <c r="BC151" s="1145"/>
      <c r="BD151" s="291"/>
    </row>
    <row r="152" spans="1:56" ht="15">
      <c r="B152" s="551"/>
      <c r="C152" s="287"/>
      <c r="D152" s="552"/>
      <c r="E152" s="552"/>
      <c r="F152" s="552"/>
      <c r="G152" s="552"/>
      <c r="H152" s="552"/>
      <c r="I152" s="552"/>
      <c r="J152" s="552"/>
      <c r="K152" s="552"/>
      <c r="L152" s="552"/>
      <c r="M152" s="552"/>
      <c r="N152" s="552"/>
      <c r="O152" s="552"/>
      <c r="P152" s="552"/>
      <c r="Q152" s="552"/>
      <c r="R152" s="552"/>
      <c r="S152" s="552"/>
      <c r="T152" s="552"/>
      <c r="U152" s="552"/>
      <c r="V152" s="552"/>
      <c r="W152" s="553"/>
      <c r="X152" s="554"/>
      <c r="Y152" s="555"/>
      <c r="Z152" s="553"/>
      <c r="AA152" s="241"/>
      <c r="AD152" s="553"/>
      <c r="AE152" s="553"/>
      <c r="AO152" s="228"/>
      <c r="AP152" s="228"/>
      <c r="AQ152" s="228"/>
      <c r="AR152" s="228"/>
      <c r="AS152" s="228"/>
      <c r="AT152" s="228"/>
      <c r="AU152" s="228"/>
      <c r="AV152" s="228"/>
      <c r="AW152" s="228"/>
      <c r="AX152" s="228"/>
      <c r="AY152" s="228"/>
      <c r="AZ152" s="228"/>
      <c r="BA152" s="228"/>
      <c r="BB152" s="228"/>
      <c r="BD152" s="291"/>
    </row>
    <row r="153" spans="1:56" ht="15">
      <c r="B153" s="551"/>
      <c r="C153" s="287"/>
      <c r="D153" s="552"/>
      <c r="E153" s="552"/>
      <c r="F153" s="552"/>
      <c r="G153" s="552"/>
      <c r="H153" s="552"/>
      <c r="I153" s="552"/>
      <c r="J153" s="552"/>
      <c r="K153" s="552"/>
      <c r="L153" s="552"/>
      <c r="M153" s="552"/>
      <c r="N153" s="552"/>
      <c r="O153" s="552"/>
      <c r="P153" s="552"/>
      <c r="Q153" s="552"/>
      <c r="R153" s="552"/>
      <c r="S153" s="552"/>
      <c r="T153" s="552"/>
      <c r="U153" s="552"/>
      <c r="V153" s="552"/>
      <c r="W153" s="553"/>
      <c r="X153" s="554"/>
      <c r="Y153" s="555"/>
      <c r="Z153" s="553"/>
      <c r="AA153" s="241"/>
      <c r="AD153" s="553"/>
      <c r="AE153" s="553"/>
      <c r="AO153" s="228"/>
      <c r="AP153" s="228"/>
      <c r="AQ153" s="228"/>
      <c r="AR153" s="228"/>
      <c r="AS153" s="228"/>
      <c r="AT153" s="228"/>
      <c r="AU153" s="228"/>
      <c r="AV153" s="228"/>
      <c r="AW153" s="228"/>
      <c r="AX153" s="228"/>
      <c r="AY153" s="228"/>
      <c r="AZ153" s="228"/>
      <c r="BA153" s="228"/>
      <c r="BB153" s="228"/>
      <c r="BD153" s="291"/>
    </row>
    <row r="154" spans="1:56" ht="21.75" customHeight="1">
      <c r="B154" s="292" t="s">
        <v>436</v>
      </c>
      <c r="C154" s="293"/>
      <c r="D154" s="294"/>
      <c r="E154" s="294"/>
      <c r="F154" s="294"/>
      <c r="G154" s="294"/>
      <c r="H154" s="294"/>
      <c r="I154" s="294"/>
      <c r="J154" s="294"/>
      <c r="K154" s="294"/>
      <c r="L154" s="294"/>
      <c r="M154" s="294"/>
      <c r="N154" s="294"/>
      <c r="O154" s="294"/>
      <c r="P154" s="294"/>
      <c r="Q154" s="294"/>
      <c r="R154" s="294"/>
      <c r="S154" s="294"/>
      <c r="T154" s="294"/>
      <c r="U154" s="294"/>
      <c r="V154" s="294"/>
      <c r="W154" s="294"/>
      <c r="X154" s="294"/>
      <c r="Y154" s="294"/>
      <c r="Z154" s="294"/>
      <c r="AA154" s="295"/>
      <c r="AB154" s="296"/>
      <c r="AC154" s="294"/>
      <c r="AD154" s="294"/>
      <c r="AE154" s="294"/>
      <c r="AF154" s="294"/>
      <c r="AG154" s="294"/>
      <c r="AH154" s="294"/>
      <c r="AI154" s="294"/>
      <c r="AJ154" s="294"/>
      <c r="AK154" s="294"/>
      <c r="AL154" s="294"/>
      <c r="AM154" s="294"/>
      <c r="AN154" s="294"/>
      <c r="AO154" s="297"/>
      <c r="AP154" s="297"/>
      <c r="AQ154" s="297"/>
      <c r="AR154" s="297"/>
      <c r="AS154" s="297"/>
      <c r="AT154" s="297"/>
      <c r="AU154" s="297"/>
      <c r="AV154" s="297"/>
      <c r="AW154" s="297"/>
      <c r="AX154" s="297"/>
      <c r="AY154" s="297"/>
      <c r="AZ154" s="297"/>
      <c r="BA154" s="297"/>
      <c r="BB154" s="297"/>
      <c r="BC154" s="297"/>
      <c r="BD154" s="291"/>
    </row>
    <row r="156" spans="1:56" ht="15.75">
      <c r="B156" s="218" t="s">
        <v>2609</v>
      </c>
      <c r="C156" s="219"/>
      <c r="D156" s="443" t="s">
        <v>279</v>
      </c>
      <c r="F156" s="443"/>
      <c r="W156" s="219"/>
      <c r="AO156" s="208"/>
      <c r="AP156" s="206"/>
      <c r="AQ156" s="206"/>
      <c r="AR156" s="206"/>
      <c r="AS156" s="206"/>
      <c r="AT156" s="206"/>
      <c r="AU156" s="206"/>
      <c r="AV156" s="206"/>
      <c r="AW156" s="206"/>
      <c r="AX156" s="206"/>
      <c r="AY156" s="206"/>
      <c r="AZ156" s="206"/>
      <c r="BA156" s="206"/>
      <c r="BB156" s="206"/>
      <c r="BC156" s="206"/>
    </row>
    <row r="157" spans="1:56" ht="34.5" customHeight="1">
      <c r="B157" s="1228" t="s">
        <v>300</v>
      </c>
      <c r="C157" s="1234" t="s">
        <v>301</v>
      </c>
      <c r="D157" s="221" t="s">
        <v>302</v>
      </c>
      <c r="E157" s="1236" t="s">
        <v>303</v>
      </c>
      <c r="F157" s="1237"/>
      <c r="G157" s="1237"/>
      <c r="H157" s="1237"/>
      <c r="I157" s="1237"/>
      <c r="J157" s="1237"/>
      <c r="K157" s="1237"/>
      <c r="L157" s="1237"/>
      <c r="M157" s="1237"/>
      <c r="N157" s="1237"/>
      <c r="O157" s="1237"/>
      <c r="P157" s="1237"/>
      <c r="Q157" s="1237"/>
      <c r="R157" s="1237"/>
      <c r="S157" s="1237"/>
      <c r="T157" s="1238"/>
      <c r="U157" s="897"/>
      <c r="V157" s="1234" t="s">
        <v>304</v>
      </c>
      <c r="W157" s="221" t="s">
        <v>305</v>
      </c>
      <c r="X157" s="1230" t="s">
        <v>306</v>
      </c>
      <c r="Y157" s="1231"/>
      <c r="Z157" s="1231"/>
      <c r="AA157" s="1231"/>
      <c r="AB157" s="1231"/>
      <c r="AC157" s="1231"/>
      <c r="AD157" s="1231"/>
      <c r="AE157" s="1231"/>
      <c r="AF157" s="1231"/>
      <c r="AG157" s="1231"/>
      <c r="AH157" s="1231"/>
      <c r="AI157" s="1231"/>
      <c r="AJ157" s="1231"/>
      <c r="AK157" s="1231"/>
      <c r="AL157" s="1231"/>
      <c r="AM157" s="1232"/>
      <c r="AN157" s="642"/>
      <c r="AO157" s="1230" t="s">
        <v>307</v>
      </c>
      <c r="AP157" s="1231"/>
      <c r="AQ157" s="1231"/>
      <c r="AR157" s="1231"/>
      <c r="AS157" s="1231"/>
      <c r="AT157" s="1231"/>
      <c r="AU157" s="1231"/>
      <c r="AV157" s="1231"/>
      <c r="AW157" s="1231"/>
      <c r="AX157" s="1231"/>
      <c r="AY157" s="1231"/>
      <c r="AZ157" s="1231"/>
      <c r="BA157" s="1231"/>
      <c r="BB157" s="1231"/>
      <c r="BC157" s="1233"/>
    </row>
    <row r="158" spans="1:56" ht="60.75" customHeight="1">
      <c r="B158" s="1229"/>
      <c r="C158" s="1239"/>
      <c r="D158" s="222">
        <v>2012</v>
      </c>
      <c r="E158" s="222">
        <v>2013</v>
      </c>
      <c r="F158" s="222">
        <v>2014</v>
      </c>
      <c r="G158" s="222">
        <v>2015</v>
      </c>
      <c r="H158" s="222">
        <v>2016</v>
      </c>
      <c r="I158" s="222">
        <v>2017</v>
      </c>
      <c r="J158" s="222">
        <v>2018</v>
      </c>
      <c r="K158" s="222">
        <v>2019</v>
      </c>
      <c r="L158" s="222">
        <v>2020</v>
      </c>
      <c r="M158" s="222">
        <v>2021</v>
      </c>
      <c r="N158" s="222">
        <v>2022</v>
      </c>
      <c r="O158" s="222">
        <v>2023</v>
      </c>
      <c r="P158" s="222">
        <v>2024</v>
      </c>
      <c r="Q158" s="222">
        <v>2025</v>
      </c>
      <c r="R158" s="222">
        <v>2026</v>
      </c>
      <c r="S158" s="222">
        <v>2027</v>
      </c>
      <c r="T158" s="222">
        <v>2028</v>
      </c>
      <c r="U158" s="336"/>
      <c r="V158" s="1235"/>
      <c r="W158" s="222">
        <v>2012</v>
      </c>
      <c r="X158" s="222">
        <v>2013</v>
      </c>
      <c r="Y158" s="222">
        <v>2014</v>
      </c>
      <c r="Z158" s="222">
        <v>2015</v>
      </c>
      <c r="AA158" s="222">
        <v>2016</v>
      </c>
      <c r="AB158" s="222">
        <v>2017</v>
      </c>
      <c r="AC158" s="222">
        <v>2018</v>
      </c>
      <c r="AD158" s="222">
        <v>2019</v>
      </c>
      <c r="AE158" s="222">
        <v>2020</v>
      </c>
      <c r="AF158" s="222">
        <v>2021</v>
      </c>
      <c r="AG158" s="222">
        <v>2022</v>
      </c>
      <c r="AH158" s="222">
        <v>2023</v>
      </c>
      <c r="AI158" s="222">
        <v>2024</v>
      </c>
      <c r="AJ158" s="222">
        <v>2025</v>
      </c>
      <c r="AK158" s="222">
        <v>2026</v>
      </c>
      <c r="AL158" s="222">
        <v>2027</v>
      </c>
      <c r="AM158" s="222">
        <v>2028</v>
      </c>
      <c r="AN158" s="222"/>
      <c r="AO158" s="222" t="str">
        <f>'1.  LRAMVA Summary'!D53</f>
        <v>Residential - VRZ</v>
      </c>
      <c r="AP158" s="222" t="str">
        <f>'1.  LRAMVA Summary'!E53</f>
        <v>GS&lt;50 kW - VRZ</v>
      </c>
      <c r="AQ158" s="222" t="str">
        <f>'1.  LRAMVA Summary'!F53</f>
        <v>GS 50 to 2,999 kW - VRZ</v>
      </c>
      <c r="AR158" s="222" t="str">
        <f>'1.  LRAMVA Summary'!G53</f>
        <v>GS 3,000 to 4,999 kW - VRZ</v>
      </c>
      <c r="AS158" s="222" t="str">
        <f>'1.  LRAMVA Summary'!H53</f>
        <v>Large Use - VRZ</v>
      </c>
      <c r="AT158" s="222" t="str">
        <f>'1.  LRAMVA Summary'!I53</f>
        <v>Unmetered Scattered Load - VRZ</v>
      </c>
      <c r="AU158" s="222" t="str">
        <f>'1.  LRAMVA Summary'!J53</f>
        <v>Sentinel Lighting - VRZ</v>
      </c>
      <c r="AV158" s="222" t="str">
        <f>'1.  LRAMVA Summary'!K53</f>
        <v>Street Lighting - VRZ</v>
      </c>
      <c r="AW158" s="222" t="str">
        <f>'1.  LRAMVA Summary'!L53</f>
        <v>Residential - WRZ</v>
      </c>
      <c r="AX158" s="222" t="str">
        <f>'1.  LRAMVA Summary'!M53</f>
        <v>GS&lt;50 kW - WRZ</v>
      </c>
      <c r="AY158" s="222" t="str">
        <f>'1.  LRAMVA Summary'!N53</f>
        <v>GS&gt;50 kw - WRZ</v>
      </c>
      <c r="AZ158" s="222" t="str">
        <f>'1.  LRAMVA Summary'!O53</f>
        <v>Street Lighting - WRZ</v>
      </c>
      <c r="BA158" s="222" t="str">
        <f>'1.  LRAMVA Summary'!P53</f>
        <v/>
      </c>
      <c r="BB158" s="222" t="str">
        <f>'1.  LRAMVA Summary'!Q53</f>
        <v/>
      </c>
      <c r="BC158" s="224" t="str">
        <f>'1.  LRAMVA Summary'!R53</f>
        <v>Total</v>
      </c>
    </row>
    <row r="159" spans="1:56" ht="15.75" customHeight="1">
      <c r="A159" s="389"/>
      <c r="B159" s="902" t="s">
        <v>308</v>
      </c>
      <c r="C159" s="226"/>
      <c r="D159" s="226"/>
      <c r="E159" s="226"/>
      <c r="F159" s="226"/>
      <c r="G159" s="226"/>
      <c r="H159" s="226"/>
      <c r="I159" s="226"/>
      <c r="J159" s="226"/>
      <c r="K159" s="226"/>
      <c r="L159" s="226"/>
      <c r="M159" s="226"/>
      <c r="N159" s="226"/>
      <c r="O159" s="226"/>
      <c r="P159" s="226"/>
      <c r="Q159" s="226"/>
      <c r="R159" s="226"/>
      <c r="S159" s="226"/>
      <c r="T159" s="226"/>
      <c r="U159" s="226"/>
      <c r="V159" s="227"/>
      <c r="W159" s="226"/>
      <c r="X159" s="226"/>
      <c r="Y159" s="226"/>
      <c r="Z159" s="226"/>
      <c r="AA159" s="226"/>
      <c r="AB159" s="226"/>
      <c r="AC159" s="226"/>
      <c r="AD159" s="226"/>
      <c r="AE159" s="226"/>
      <c r="AF159" s="226"/>
      <c r="AG159" s="226"/>
      <c r="AH159" s="226"/>
      <c r="AI159" s="226"/>
      <c r="AJ159" s="226"/>
      <c r="AK159" s="226"/>
      <c r="AL159" s="226"/>
      <c r="AM159" s="226"/>
      <c r="AN159" s="226"/>
      <c r="AO159" s="228" t="str">
        <f>'1.  LRAMVA Summary'!D54</f>
        <v>kWh</v>
      </c>
      <c r="AP159" s="228" t="str">
        <f>'1.  LRAMVA Summary'!E54</f>
        <v>kWh</v>
      </c>
      <c r="AQ159" s="228" t="str">
        <f>'1.  LRAMVA Summary'!F54</f>
        <v>kWh</v>
      </c>
      <c r="AR159" s="228" t="str">
        <f>'1.  LRAMVA Summary'!G54</f>
        <v>kWh</v>
      </c>
      <c r="AS159" s="228" t="str">
        <f>'1.  LRAMVA Summary'!H54</f>
        <v>kWh</v>
      </c>
      <c r="AT159" s="228" t="str">
        <f>'1.  LRAMVA Summary'!I54</f>
        <v>kWh</v>
      </c>
      <c r="AU159" s="228" t="str">
        <f>'1.  LRAMVA Summary'!J54</f>
        <v>kWh</v>
      </c>
      <c r="AV159" s="228" t="str">
        <f>'1.  LRAMVA Summary'!K54</f>
        <v>kWh</v>
      </c>
      <c r="AW159" s="228" t="str">
        <f>'1.  LRAMVA Summary'!L54</f>
        <v>kWh</v>
      </c>
      <c r="AX159" s="228" t="str">
        <f>'1.  LRAMVA Summary'!M54</f>
        <v>kWh</v>
      </c>
      <c r="AY159" s="228" t="str">
        <f>'1.  LRAMVA Summary'!N54</f>
        <v>kWh</v>
      </c>
      <c r="AZ159" s="228" t="str">
        <f>'1.  LRAMVA Summary'!O54</f>
        <v>kWh</v>
      </c>
      <c r="BA159" s="228">
        <f>'1.  LRAMVA Summary'!P54</f>
        <v>0</v>
      </c>
      <c r="BB159" s="228">
        <f>'1.  LRAMVA Summary'!Q54</f>
        <v>0</v>
      </c>
      <c r="BC159" s="298"/>
    </row>
    <row r="160" spans="1:56" ht="15.75" customHeight="1">
      <c r="A160" s="389"/>
      <c r="B160" s="225" t="s">
        <v>2564</v>
      </c>
      <c r="C160" s="226"/>
      <c r="D160" s="226"/>
      <c r="E160" s="226"/>
      <c r="F160" s="226"/>
      <c r="G160" s="226"/>
      <c r="H160" s="226"/>
      <c r="I160" s="226"/>
      <c r="J160" s="226"/>
      <c r="K160" s="226"/>
      <c r="L160" s="226"/>
      <c r="M160" s="226"/>
      <c r="N160" s="226"/>
      <c r="O160" s="226"/>
      <c r="P160" s="226"/>
      <c r="Q160" s="226"/>
      <c r="R160" s="226"/>
      <c r="S160" s="226"/>
      <c r="T160" s="226"/>
      <c r="U160" s="226"/>
      <c r="V160" s="227"/>
      <c r="W160" s="226"/>
      <c r="X160" s="226"/>
      <c r="Y160" s="226"/>
      <c r="Z160" s="226"/>
      <c r="AA160" s="226"/>
      <c r="AB160" s="226"/>
      <c r="AC160" s="226"/>
      <c r="AD160" s="226"/>
      <c r="AE160" s="226"/>
      <c r="AF160" s="226"/>
      <c r="AG160" s="226"/>
      <c r="AH160" s="226"/>
      <c r="AI160" s="226"/>
      <c r="AJ160" s="226"/>
      <c r="AK160" s="226"/>
      <c r="AL160" s="226"/>
      <c r="AM160" s="226"/>
      <c r="AN160" s="226"/>
      <c r="AO160" s="228"/>
      <c r="AP160" s="228"/>
      <c r="AQ160" s="228"/>
      <c r="AR160" s="228"/>
      <c r="AS160" s="228"/>
      <c r="AT160" s="228"/>
      <c r="AU160" s="228"/>
      <c r="AV160" s="228"/>
      <c r="AW160" s="228"/>
      <c r="AX160" s="228"/>
      <c r="AY160" s="228"/>
      <c r="AZ160" s="228"/>
      <c r="BA160" s="228"/>
      <c r="BB160" s="228"/>
      <c r="BC160" s="298"/>
    </row>
    <row r="161" spans="1:55" ht="15" outlineLevel="1">
      <c r="A161" s="388">
        <v>1</v>
      </c>
      <c r="B161" s="231" t="s">
        <v>2461</v>
      </c>
      <c r="C161" s="228" t="s">
        <v>313</v>
      </c>
      <c r="D161" s="232">
        <v>177849.65903419684</v>
      </c>
      <c r="E161" s="232">
        <v>177849.65903419684</v>
      </c>
      <c r="F161" s="232">
        <v>177849.65903419684</v>
      </c>
      <c r="G161" s="232">
        <v>176004.92804419703</v>
      </c>
      <c r="H161" s="232">
        <v>106719.09484182582</v>
      </c>
      <c r="I161" s="232">
        <v>0</v>
      </c>
      <c r="J161" s="232">
        <v>0</v>
      </c>
      <c r="K161" s="232">
        <v>0</v>
      </c>
      <c r="L161" s="232">
        <v>0</v>
      </c>
      <c r="M161" s="232">
        <v>0</v>
      </c>
      <c r="N161" s="232">
        <v>0</v>
      </c>
      <c r="O161" s="232">
        <v>0</v>
      </c>
      <c r="P161" s="232">
        <v>0</v>
      </c>
      <c r="Q161" s="232">
        <v>0</v>
      </c>
      <c r="R161" s="232">
        <v>0</v>
      </c>
      <c r="S161" s="232">
        <v>0</v>
      </c>
      <c r="T161" s="232">
        <v>0</v>
      </c>
      <c r="U161" s="564"/>
      <c r="V161" s="228"/>
      <c r="W161" s="232">
        <v>27.005154097124198</v>
      </c>
      <c r="X161" s="232">
        <v>27.005154097124198</v>
      </c>
      <c r="Y161" s="232">
        <v>27.005154097124198</v>
      </c>
      <c r="Z161" s="232">
        <v>24.94228367894998</v>
      </c>
      <c r="AA161" s="232">
        <v>14.031397065740856</v>
      </c>
      <c r="AB161" s="232">
        <v>0</v>
      </c>
      <c r="AC161" s="232">
        <v>0</v>
      </c>
      <c r="AD161" s="232">
        <v>0</v>
      </c>
      <c r="AE161" s="232">
        <v>0</v>
      </c>
      <c r="AF161" s="232">
        <v>0</v>
      </c>
      <c r="AG161" s="232">
        <v>0</v>
      </c>
      <c r="AH161" s="232">
        <v>0</v>
      </c>
      <c r="AI161" s="232">
        <v>0</v>
      </c>
      <c r="AJ161" s="232">
        <v>0</v>
      </c>
      <c r="AK161" s="232">
        <v>0</v>
      </c>
      <c r="AL161" s="232">
        <v>0</v>
      </c>
      <c r="AM161" s="232">
        <v>0</v>
      </c>
      <c r="AN161" s="564"/>
      <c r="AO161" s="317">
        <v>1</v>
      </c>
      <c r="AP161" s="317"/>
      <c r="AQ161" s="317"/>
      <c r="AR161" s="317"/>
      <c r="AS161" s="317"/>
      <c r="AT161" s="317"/>
      <c r="AU161" s="317"/>
      <c r="AV161" s="317"/>
      <c r="AW161" s="317"/>
      <c r="AX161" s="317"/>
      <c r="AY161" s="317"/>
      <c r="AZ161" s="317"/>
      <c r="BA161" s="317"/>
      <c r="BB161" s="317"/>
      <c r="BC161" s="233">
        <f>SUM(AO161:BB161)</f>
        <v>1</v>
      </c>
    </row>
    <row r="162" spans="1:55" ht="15" outlineLevel="1">
      <c r="B162" s="231" t="s">
        <v>2610</v>
      </c>
      <c r="C162" s="228" t="s">
        <v>315</v>
      </c>
      <c r="D162" s="232"/>
      <c r="E162" s="232"/>
      <c r="F162" s="232"/>
      <c r="G162" s="232"/>
      <c r="H162" s="232"/>
      <c r="I162" s="232"/>
      <c r="J162" s="232"/>
      <c r="K162" s="232"/>
      <c r="L162" s="232"/>
      <c r="M162" s="232"/>
      <c r="N162" s="232"/>
      <c r="O162" s="232"/>
      <c r="P162" s="232"/>
      <c r="Q162" s="232"/>
      <c r="R162" s="232"/>
      <c r="S162" s="232"/>
      <c r="T162" s="232"/>
      <c r="U162" s="564"/>
      <c r="V162" s="357"/>
      <c r="W162" s="232"/>
      <c r="X162" s="232"/>
      <c r="Y162" s="232"/>
      <c r="Z162" s="232"/>
      <c r="AA162" s="232"/>
      <c r="AB162" s="232"/>
      <c r="AC162" s="232"/>
      <c r="AD162" s="232"/>
      <c r="AE162" s="232"/>
      <c r="AF162" s="232"/>
      <c r="AG162" s="232"/>
      <c r="AH162" s="232"/>
      <c r="AI162" s="232"/>
      <c r="AJ162" s="232"/>
      <c r="AK162" s="232"/>
      <c r="AL162" s="232"/>
      <c r="AM162" s="232"/>
      <c r="AN162" s="564"/>
      <c r="AO162" s="318">
        <f>AO161</f>
        <v>1</v>
      </c>
      <c r="AP162" s="318">
        <f>AP161</f>
        <v>0</v>
      </c>
      <c r="AQ162" s="318">
        <f t="shared" ref="AQ162:AV162" si="55">AQ161</f>
        <v>0</v>
      </c>
      <c r="AR162" s="318">
        <f t="shared" si="55"/>
        <v>0</v>
      </c>
      <c r="AS162" s="318">
        <f t="shared" si="55"/>
        <v>0</v>
      </c>
      <c r="AT162" s="318">
        <f t="shared" si="55"/>
        <v>0</v>
      </c>
      <c r="AU162" s="318">
        <f t="shared" si="55"/>
        <v>0</v>
      </c>
      <c r="AV162" s="318">
        <f t="shared" si="55"/>
        <v>0</v>
      </c>
      <c r="AW162" s="318">
        <f t="shared" ref="AW162:BB162" si="56">AW161</f>
        <v>0</v>
      </c>
      <c r="AX162" s="318">
        <f t="shared" si="56"/>
        <v>0</v>
      </c>
      <c r="AY162" s="318">
        <f t="shared" si="56"/>
        <v>0</v>
      </c>
      <c r="AZ162" s="318">
        <f t="shared" si="56"/>
        <v>0</v>
      </c>
      <c r="BA162" s="318">
        <f t="shared" si="56"/>
        <v>0</v>
      </c>
      <c r="BB162" s="318">
        <f t="shared" si="56"/>
        <v>0</v>
      </c>
      <c r="BC162" s="384"/>
    </row>
    <row r="163" spans="1:55" ht="15.75" outlineLevel="1">
      <c r="A163" s="390"/>
      <c r="B163" s="235"/>
      <c r="C163" s="236"/>
      <c r="D163" s="236"/>
      <c r="E163" s="236"/>
      <c r="F163" s="236"/>
      <c r="G163" s="236"/>
      <c r="H163" s="236"/>
      <c r="I163" s="236"/>
      <c r="J163" s="236"/>
      <c r="K163" s="236"/>
      <c r="L163" s="236"/>
      <c r="M163" s="236"/>
      <c r="N163" s="236"/>
      <c r="O163" s="236"/>
      <c r="P163" s="236"/>
      <c r="Q163" s="236"/>
      <c r="R163" s="236"/>
      <c r="S163" s="236"/>
      <c r="T163" s="236"/>
      <c r="U163" s="236"/>
      <c r="V163" s="240"/>
      <c r="W163" s="236"/>
      <c r="X163" s="236"/>
      <c r="Y163" s="236"/>
      <c r="Z163" s="236"/>
      <c r="AA163" s="236"/>
      <c r="AB163" s="236"/>
      <c r="AC163" s="236"/>
      <c r="AD163" s="236"/>
      <c r="AE163" s="236"/>
      <c r="AF163" s="236"/>
      <c r="AG163" s="236"/>
      <c r="AH163" s="236"/>
      <c r="AI163" s="236"/>
      <c r="AJ163" s="236"/>
      <c r="AK163" s="236"/>
      <c r="AL163" s="236"/>
      <c r="AM163" s="236"/>
      <c r="AN163" s="236"/>
      <c r="AO163" s="319"/>
      <c r="AP163" s="320"/>
      <c r="AQ163" s="320"/>
      <c r="AR163" s="320"/>
      <c r="AS163" s="320"/>
      <c r="AT163" s="320"/>
      <c r="AU163" s="320"/>
      <c r="AV163" s="320"/>
      <c r="AW163" s="320"/>
      <c r="AX163" s="320"/>
      <c r="AY163" s="320"/>
      <c r="AZ163" s="320"/>
      <c r="BA163" s="320"/>
      <c r="BB163" s="320"/>
      <c r="BC163" s="239"/>
    </row>
    <row r="164" spans="1:55" ht="15" outlineLevel="1">
      <c r="A164" s="388">
        <v>2</v>
      </c>
      <c r="B164" s="231" t="s">
        <v>2459</v>
      </c>
      <c r="C164" s="228" t="s">
        <v>313</v>
      </c>
      <c r="D164" s="232">
        <v>20973.196773955562</v>
      </c>
      <c r="E164" s="232">
        <v>20973.196773955562</v>
      </c>
      <c r="F164" s="232">
        <v>20973.196773955562</v>
      </c>
      <c r="G164" s="232">
        <v>20776.385990803334</v>
      </c>
      <c r="H164" s="232">
        <v>0</v>
      </c>
      <c r="I164" s="232">
        <v>0</v>
      </c>
      <c r="J164" s="232">
        <v>0</v>
      </c>
      <c r="K164" s="232">
        <v>0</v>
      </c>
      <c r="L164" s="232">
        <v>0</v>
      </c>
      <c r="M164" s="232">
        <v>0</v>
      </c>
      <c r="N164" s="232">
        <v>0</v>
      </c>
      <c r="O164" s="232">
        <v>0</v>
      </c>
      <c r="P164" s="232">
        <v>0</v>
      </c>
      <c r="Q164" s="232">
        <v>0</v>
      </c>
      <c r="R164" s="232">
        <v>0</v>
      </c>
      <c r="S164" s="232">
        <v>0</v>
      </c>
      <c r="T164" s="232">
        <v>0</v>
      </c>
      <c r="U164" s="564"/>
      <c r="V164" s="228"/>
      <c r="W164" s="232">
        <v>11.87216788916243</v>
      </c>
      <c r="X164" s="232">
        <v>11.87216788916243</v>
      </c>
      <c r="Y164" s="232">
        <v>11.87216788916243</v>
      </c>
      <c r="Z164" s="232">
        <v>11.65208423211798</v>
      </c>
      <c r="AA164" s="232">
        <v>0</v>
      </c>
      <c r="AB164" s="232">
        <v>0</v>
      </c>
      <c r="AC164" s="232">
        <v>0</v>
      </c>
      <c r="AD164" s="232">
        <v>0</v>
      </c>
      <c r="AE164" s="232">
        <v>0</v>
      </c>
      <c r="AF164" s="232">
        <v>0</v>
      </c>
      <c r="AG164" s="232">
        <v>0</v>
      </c>
      <c r="AH164" s="232">
        <v>0</v>
      </c>
      <c r="AI164" s="232">
        <v>0</v>
      </c>
      <c r="AJ164" s="232">
        <v>0</v>
      </c>
      <c r="AK164" s="232">
        <v>0</v>
      </c>
      <c r="AL164" s="232">
        <v>0</v>
      </c>
      <c r="AM164" s="232">
        <v>0</v>
      </c>
      <c r="AN164" s="564"/>
      <c r="AO164" s="317">
        <v>1</v>
      </c>
      <c r="AP164" s="317"/>
      <c r="AQ164" s="317"/>
      <c r="AR164" s="317"/>
      <c r="AS164" s="317"/>
      <c r="AT164" s="317"/>
      <c r="AU164" s="317"/>
      <c r="AV164" s="317"/>
      <c r="AW164" s="317"/>
      <c r="AX164" s="317"/>
      <c r="AY164" s="317"/>
      <c r="AZ164" s="317"/>
      <c r="BA164" s="317"/>
      <c r="BB164" s="317"/>
      <c r="BC164" s="233">
        <f>SUM(AO164:BB164)</f>
        <v>1</v>
      </c>
    </row>
    <row r="165" spans="1:55" ht="15" outlineLevel="1">
      <c r="B165" s="231" t="s">
        <v>2610</v>
      </c>
      <c r="C165" s="228" t="s">
        <v>315</v>
      </c>
      <c r="D165" s="232"/>
      <c r="E165" s="232"/>
      <c r="F165" s="232"/>
      <c r="G165" s="232"/>
      <c r="H165" s="232"/>
      <c r="I165" s="232"/>
      <c r="J165" s="232"/>
      <c r="K165" s="232"/>
      <c r="L165" s="232"/>
      <c r="M165" s="232"/>
      <c r="N165" s="232"/>
      <c r="O165" s="232"/>
      <c r="P165" s="232"/>
      <c r="Q165" s="232"/>
      <c r="R165" s="232"/>
      <c r="S165" s="232"/>
      <c r="T165" s="232"/>
      <c r="U165" s="564"/>
      <c r="V165" s="357"/>
      <c r="W165" s="232"/>
      <c r="X165" s="232"/>
      <c r="Y165" s="232"/>
      <c r="Z165" s="232"/>
      <c r="AA165" s="232"/>
      <c r="AB165" s="232"/>
      <c r="AC165" s="232"/>
      <c r="AD165" s="232"/>
      <c r="AE165" s="232"/>
      <c r="AF165" s="232"/>
      <c r="AG165" s="232"/>
      <c r="AH165" s="232"/>
      <c r="AI165" s="232"/>
      <c r="AJ165" s="232"/>
      <c r="AK165" s="232"/>
      <c r="AL165" s="232"/>
      <c r="AM165" s="232"/>
      <c r="AN165" s="564"/>
      <c r="AO165" s="318">
        <f>AO164</f>
        <v>1</v>
      </c>
      <c r="AP165" s="318">
        <f>AP164</f>
        <v>0</v>
      </c>
      <c r="AQ165" s="318">
        <f t="shared" ref="AQ165:AV165" si="57">AQ164</f>
        <v>0</v>
      </c>
      <c r="AR165" s="318">
        <f t="shared" si="57"/>
        <v>0</v>
      </c>
      <c r="AS165" s="318">
        <f t="shared" si="57"/>
        <v>0</v>
      </c>
      <c r="AT165" s="318">
        <f t="shared" si="57"/>
        <v>0</v>
      </c>
      <c r="AU165" s="318">
        <f t="shared" si="57"/>
        <v>0</v>
      </c>
      <c r="AV165" s="318">
        <f t="shared" si="57"/>
        <v>0</v>
      </c>
      <c r="AW165" s="318">
        <f t="shared" ref="AW165:BB165" si="58">AW164</f>
        <v>0</v>
      </c>
      <c r="AX165" s="318">
        <f t="shared" si="58"/>
        <v>0</v>
      </c>
      <c r="AY165" s="318">
        <f t="shared" si="58"/>
        <v>0</v>
      </c>
      <c r="AZ165" s="318">
        <f t="shared" si="58"/>
        <v>0</v>
      </c>
      <c r="BA165" s="318">
        <f t="shared" si="58"/>
        <v>0</v>
      </c>
      <c r="BB165" s="318">
        <f t="shared" si="58"/>
        <v>0</v>
      </c>
      <c r="BC165" s="384"/>
    </row>
    <row r="166" spans="1:55" ht="15.75" outlineLevel="1">
      <c r="A166" s="390"/>
      <c r="B166" s="235"/>
      <c r="C166" s="236"/>
      <c r="D166" s="241"/>
      <c r="E166" s="241"/>
      <c r="F166" s="241"/>
      <c r="G166" s="241"/>
      <c r="H166" s="241"/>
      <c r="I166" s="241"/>
      <c r="J166" s="241"/>
      <c r="K166" s="241"/>
      <c r="L166" s="241"/>
      <c r="M166" s="241"/>
      <c r="N166" s="241"/>
      <c r="O166" s="241"/>
      <c r="P166" s="241"/>
      <c r="Q166" s="241"/>
      <c r="R166" s="241"/>
      <c r="S166" s="241"/>
      <c r="T166" s="241"/>
      <c r="U166" s="241"/>
      <c r="V166" s="240"/>
      <c r="W166" s="241"/>
      <c r="X166" s="241"/>
      <c r="Y166" s="241"/>
      <c r="Z166" s="241"/>
      <c r="AA166" s="241"/>
      <c r="AB166" s="241"/>
      <c r="AC166" s="241"/>
      <c r="AD166" s="241"/>
      <c r="AE166" s="241"/>
      <c r="AF166" s="241"/>
      <c r="AG166" s="241"/>
      <c r="AH166" s="241"/>
      <c r="AI166" s="241"/>
      <c r="AJ166" s="241"/>
      <c r="AK166" s="241"/>
      <c r="AL166" s="241"/>
      <c r="AM166" s="241"/>
      <c r="AN166" s="241"/>
      <c r="AO166" s="319"/>
      <c r="AP166" s="320"/>
      <c r="AQ166" s="320"/>
      <c r="AR166" s="320"/>
      <c r="AS166" s="320"/>
      <c r="AT166" s="320"/>
      <c r="AU166" s="320"/>
      <c r="AV166" s="320"/>
      <c r="AW166" s="320"/>
      <c r="AX166" s="320"/>
      <c r="AY166" s="320"/>
      <c r="AZ166" s="320"/>
      <c r="BA166" s="320"/>
      <c r="BB166" s="320"/>
      <c r="BC166" s="239"/>
    </row>
    <row r="167" spans="1:55" ht="15" outlineLevel="1">
      <c r="A167" s="388">
        <v>3</v>
      </c>
      <c r="B167" s="231" t="s">
        <v>2464</v>
      </c>
      <c r="C167" s="228" t="s">
        <v>313</v>
      </c>
      <c r="D167" s="232">
        <v>934123.68906956632</v>
      </c>
      <c r="E167" s="232">
        <v>934123.68906956632</v>
      </c>
      <c r="F167" s="232">
        <v>934123.68906956632</v>
      </c>
      <c r="G167" s="232">
        <v>934123.68906956632</v>
      </c>
      <c r="H167" s="232">
        <v>934123.68906956632</v>
      </c>
      <c r="I167" s="232">
        <v>934123.68906956632</v>
      </c>
      <c r="J167" s="232">
        <v>934123.68906956632</v>
      </c>
      <c r="K167" s="232">
        <v>934123.68906956632</v>
      </c>
      <c r="L167" s="232">
        <v>934123.68906956632</v>
      </c>
      <c r="M167" s="232">
        <v>934123.68906956632</v>
      </c>
      <c r="N167" s="232">
        <v>934123.68906956632</v>
      </c>
      <c r="O167" s="232">
        <v>934123.68906956632</v>
      </c>
      <c r="P167" s="232">
        <v>934123.68906956632</v>
      </c>
      <c r="Q167" s="232">
        <v>934123.68906956632</v>
      </c>
      <c r="R167" s="232">
        <v>934123.68906956632</v>
      </c>
      <c r="S167" s="232">
        <v>934123.68906956632</v>
      </c>
      <c r="T167" s="232">
        <v>934123.68906956632</v>
      </c>
      <c r="U167" s="564"/>
      <c r="V167" s="228"/>
      <c r="W167" s="232">
        <v>542.47593218584188</v>
      </c>
      <c r="X167" s="232">
        <v>542.47593218584188</v>
      </c>
      <c r="Y167" s="232">
        <v>542.47593218584188</v>
      </c>
      <c r="Z167" s="232">
        <v>542.47593218584188</v>
      </c>
      <c r="AA167" s="232">
        <v>542.47593218584188</v>
      </c>
      <c r="AB167" s="232">
        <v>542.47593218584188</v>
      </c>
      <c r="AC167" s="232">
        <v>542.47593218584188</v>
      </c>
      <c r="AD167" s="232">
        <v>542.47593218584188</v>
      </c>
      <c r="AE167" s="232">
        <v>542.47593218584188</v>
      </c>
      <c r="AF167" s="232">
        <v>542.47593218584188</v>
      </c>
      <c r="AG167" s="232">
        <v>542.47593218584188</v>
      </c>
      <c r="AH167" s="232">
        <v>542.47593218584188</v>
      </c>
      <c r="AI167" s="232">
        <v>542.47593218584188</v>
      </c>
      <c r="AJ167" s="232">
        <v>542.47593218584188</v>
      </c>
      <c r="AK167" s="232">
        <v>542.47593218584188</v>
      </c>
      <c r="AL167" s="232">
        <v>542.47593218584188</v>
      </c>
      <c r="AM167" s="232">
        <v>542.47593218584188</v>
      </c>
      <c r="AN167" s="564"/>
      <c r="AO167" s="317">
        <v>1</v>
      </c>
      <c r="AP167" s="317"/>
      <c r="AQ167" s="317"/>
      <c r="AR167" s="317"/>
      <c r="AS167" s="317"/>
      <c r="AT167" s="317"/>
      <c r="AU167" s="317"/>
      <c r="AV167" s="317"/>
      <c r="AW167" s="317"/>
      <c r="AX167" s="317"/>
      <c r="AY167" s="317"/>
      <c r="AZ167" s="317"/>
      <c r="BA167" s="317"/>
      <c r="BB167" s="317"/>
      <c r="BC167" s="233">
        <f>SUM(AO167:BB167)</f>
        <v>1</v>
      </c>
    </row>
    <row r="168" spans="1:55" ht="15" outlineLevel="1">
      <c r="B168" s="231" t="s">
        <v>2610</v>
      </c>
      <c r="C168" s="228" t="s">
        <v>315</v>
      </c>
      <c r="D168" s="232">
        <v>30567.161</v>
      </c>
      <c r="E168" s="232">
        <v>30567.161</v>
      </c>
      <c r="F168" s="232">
        <v>30567.161</v>
      </c>
      <c r="G168" s="232">
        <v>30567.161</v>
      </c>
      <c r="H168" s="232">
        <v>30567.161</v>
      </c>
      <c r="I168" s="232">
        <v>30567.161</v>
      </c>
      <c r="J168" s="232">
        <v>30567.161</v>
      </c>
      <c r="K168" s="232">
        <v>30567.161</v>
      </c>
      <c r="L168" s="232">
        <v>30567.161</v>
      </c>
      <c r="M168" s="232">
        <v>30567.161</v>
      </c>
      <c r="N168" s="232">
        <v>30567.161</v>
      </c>
      <c r="O168" s="232">
        <v>30567.161</v>
      </c>
      <c r="P168" s="232">
        <v>30567.161</v>
      </c>
      <c r="Q168" s="232">
        <v>30567.161</v>
      </c>
      <c r="R168" s="232">
        <v>30567.161</v>
      </c>
      <c r="S168" s="232">
        <v>30567.161</v>
      </c>
      <c r="T168" s="232">
        <v>30567.161</v>
      </c>
      <c r="U168" s="564"/>
      <c r="V168" s="357"/>
      <c r="W168" s="232">
        <v>15.565724391205594</v>
      </c>
      <c r="X168" s="232">
        <v>15.565724391205594</v>
      </c>
      <c r="Y168" s="232">
        <v>15.565724391205594</v>
      </c>
      <c r="Z168" s="232">
        <v>15.565724391205594</v>
      </c>
      <c r="AA168" s="232">
        <v>15.565724391205594</v>
      </c>
      <c r="AB168" s="232">
        <v>15.565724391205594</v>
      </c>
      <c r="AC168" s="232">
        <v>15.565724391205594</v>
      </c>
      <c r="AD168" s="232">
        <v>15.565724391205594</v>
      </c>
      <c r="AE168" s="232">
        <v>15.565724391205594</v>
      </c>
      <c r="AF168" s="232">
        <v>15.565724391205594</v>
      </c>
      <c r="AG168" s="232">
        <v>15.565724391205594</v>
      </c>
      <c r="AH168" s="232">
        <v>15.565724391205594</v>
      </c>
      <c r="AI168" s="232">
        <v>15.565724391205594</v>
      </c>
      <c r="AJ168" s="232">
        <v>15.565724391205594</v>
      </c>
      <c r="AK168" s="232">
        <v>15.565724391205594</v>
      </c>
      <c r="AL168" s="232">
        <v>15.565724391205594</v>
      </c>
      <c r="AM168" s="232">
        <v>15.565724391205594</v>
      </c>
      <c r="AN168" s="564"/>
      <c r="AO168" s="318">
        <f>AO167</f>
        <v>1</v>
      </c>
      <c r="AP168" s="318">
        <f>AP167</f>
        <v>0</v>
      </c>
      <c r="AQ168" s="318">
        <f t="shared" ref="AQ168:AV168" si="59">AQ167</f>
        <v>0</v>
      </c>
      <c r="AR168" s="318">
        <f t="shared" si="59"/>
        <v>0</v>
      </c>
      <c r="AS168" s="318">
        <f t="shared" si="59"/>
        <v>0</v>
      </c>
      <c r="AT168" s="318">
        <f t="shared" si="59"/>
        <v>0</v>
      </c>
      <c r="AU168" s="318">
        <f t="shared" si="59"/>
        <v>0</v>
      </c>
      <c r="AV168" s="318">
        <f t="shared" si="59"/>
        <v>0</v>
      </c>
      <c r="AW168" s="318">
        <f t="shared" ref="AW168:BB168" si="60">AW167</f>
        <v>0</v>
      </c>
      <c r="AX168" s="318">
        <f t="shared" si="60"/>
        <v>0</v>
      </c>
      <c r="AY168" s="318">
        <f t="shared" si="60"/>
        <v>0</v>
      </c>
      <c r="AZ168" s="318">
        <f t="shared" si="60"/>
        <v>0</v>
      </c>
      <c r="BA168" s="318">
        <f t="shared" si="60"/>
        <v>0</v>
      </c>
      <c r="BB168" s="318">
        <f t="shared" si="60"/>
        <v>0</v>
      </c>
      <c r="BC168" s="384"/>
    </row>
    <row r="169" spans="1:55" ht="15" outlineLevel="1">
      <c r="B169" s="231"/>
      <c r="C169" s="242"/>
      <c r="D169" s="228"/>
      <c r="E169" s="228"/>
      <c r="F169" s="228"/>
      <c r="G169" s="228"/>
      <c r="H169" s="228"/>
      <c r="I169" s="228"/>
      <c r="J169" s="228"/>
      <c r="K169" s="228"/>
      <c r="L169" s="228"/>
      <c r="M169" s="228"/>
      <c r="N169" s="228"/>
      <c r="O169" s="228"/>
      <c r="P169" s="228"/>
      <c r="Q169" s="228"/>
      <c r="R169" s="228"/>
      <c r="S169" s="228"/>
      <c r="T169" s="228"/>
      <c r="U169" s="228"/>
      <c r="V169" s="220"/>
      <c r="W169" s="228"/>
      <c r="X169" s="228"/>
      <c r="Y169" s="228"/>
      <c r="Z169" s="228"/>
      <c r="AA169" s="228"/>
      <c r="AB169" s="228"/>
      <c r="AC169" s="228"/>
      <c r="AD169" s="228"/>
      <c r="AE169" s="228"/>
      <c r="AF169" s="228"/>
      <c r="AG169" s="228"/>
      <c r="AH169" s="228"/>
      <c r="AI169" s="228"/>
      <c r="AJ169" s="228"/>
      <c r="AK169" s="228"/>
      <c r="AL169" s="228"/>
      <c r="AM169" s="228"/>
      <c r="AN169" s="228"/>
      <c r="AO169" s="319"/>
      <c r="AP169" s="319"/>
      <c r="AQ169" s="319"/>
      <c r="AR169" s="319"/>
      <c r="AS169" s="319"/>
      <c r="AT169" s="319"/>
      <c r="AU169" s="319"/>
      <c r="AV169" s="319"/>
      <c r="AW169" s="319"/>
      <c r="AX169" s="319"/>
      <c r="AY169" s="319"/>
      <c r="AZ169" s="319"/>
      <c r="BA169" s="319"/>
      <c r="BB169" s="319"/>
      <c r="BC169" s="243"/>
    </row>
    <row r="170" spans="1:55" ht="15" outlineLevel="1">
      <c r="A170" s="388">
        <v>4</v>
      </c>
      <c r="B170" s="231" t="s">
        <v>2463</v>
      </c>
      <c r="C170" s="228" t="s">
        <v>313</v>
      </c>
      <c r="D170" s="232">
        <v>32892.725502515925</v>
      </c>
      <c r="E170" s="232">
        <v>32892.725502515925</v>
      </c>
      <c r="F170" s="232">
        <v>32892.725502515925</v>
      </c>
      <c r="G170" s="232">
        <v>32892.725502515925</v>
      </c>
      <c r="H170" s="232">
        <v>32398.561988589463</v>
      </c>
      <c r="I170" s="232">
        <v>32398.561988589463</v>
      </c>
      <c r="J170" s="232">
        <v>15256.372704158894</v>
      </c>
      <c r="K170" s="232">
        <v>15172.172320722488</v>
      </c>
      <c r="L170" s="232">
        <v>15172.172320722488</v>
      </c>
      <c r="M170" s="232">
        <v>15172.172320722488</v>
      </c>
      <c r="N170" s="232">
        <v>2464.1933515015276</v>
      </c>
      <c r="O170" s="232">
        <v>1984.5477548159354</v>
      </c>
      <c r="P170" s="232">
        <v>1984.5477548159354</v>
      </c>
      <c r="Q170" s="232">
        <v>1705.4238182509623</v>
      </c>
      <c r="R170" s="232">
        <v>1705.4238182509623</v>
      </c>
      <c r="S170" s="232">
        <v>1642.3315916655788</v>
      </c>
      <c r="T170" s="232">
        <v>0</v>
      </c>
      <c r="U170" s="564"/>
      <c r="V170" s="228"/>
      <c r="W170" s="232">
        <v>5.4205306151762436</v>
      </c>
      <c r="X170" s="232">
        <v>5.4205306151762436</v>
      </c>
      <c r="Y170" s="232">
        <v>5.4205306151762436</v>
      </c>
      <c r="Z170" s="232">
        <v>5.4205306151762436</v>
      </c>
      <c r="AA170" s="232">
        <v>5.397649386648192</v>
      </c>
      <c r="AB170" s="232">
        <v>5.397649386648192</v>
      </c>
      <c r="AC170" s="232">
        <v>4.6039154515552845</v>
      </c>
      <c r="AD170" s="232">
        <v>4.594303535637887</v>
      </c>
      <c r="AE170" s="232">
        <v>4.594303535637887</v>
      </c>
      <c r="AF170" s="232">
        <v>4.594303535637887</v>
      </c>
      <c r="AG170" s="232">
        <v>8.4510781986049555E-2</v>
      </c>
      <c r="AH170" s="232">
        <v>8.445258064910327E-2</v>
      </c>
      <c r="AI170" s="232">
        <v>8.445258064910327E-2</v>
      </c>
      <c r="AJ170" s="232">
        <v>8.1411518767885563E-2</v>
      </c>
      <c r="AK170" s="232">
        <v>8.1411518767885563E-2</v>
      </c>
      <c r="AL170" s="232">
        <v>7.6044797741446707E-2</v>
      </c>
      <c r="AM170" s="232">
        <v>0</v>
      </c>
      <c r="AN170" s="564"/>
      <c r="AO170" s="317">
        <v>1</v>
      </c>
      <c r="AP170" s="317"/>
      <c r="AQ170" s="317"/>
      <c r="AR170" s="317"/>
      <c r="AS170" s="317"/>
      <c r="AT170" s="317"/>
      <c r="AU170" s="317"/>
      <c r="AV170" s="317"/>
      <c r="AW170" s="317"/>
      <c r="AX170" s="317"/>
      <c r="AY170" s="317"/>
      <c r="AZ170" s="317"/>
      <c r="BA170" s="317"/>
      <c r="BB170" s="317"/>
      <c r="BC170" s="233">
        <f>SUM(AO170:BB170)</f>
        <v>1</v>
      </c>
    </row>
    <row r="171" spans="1:55" ht="15" outlineLevel="1">
      <c r="B171" s="231" t="s">
        <v>2610</v>
      </c>
      <c r="C171" s="228" t="s">
        <v>315</v>
      </c>
      <c r="D171" s="232"/>
      <c r="E171" s="232"/>
      <c r="F171" s="232"/>
      <c r="G171" s="232"/>
      <c r="H171" s="232"/>
      <c r="I171" s="232"/>
      <c r="J171" s="232"/>
      <c r="K171" s="232"/>
      <c r="L171" s="232"/>
      <c r="M171" s="232"/>
      <c r="N171" s="232"/>
      <c r="O171" s="232"/>
      <c r="P171" s="232"/>
      <c r="Q171" s="232"/>
      <c r="R171" s="232"/>
      <c r="S171" s="232"/>
      <c r="T171" s="232"/>
      <c r="U171" s="564"/>
      <c r="V171" s="357"/>
      <c r="W171" s="232"/>
      <c r="X171" s="232"/>
      <c r="Y171" s="232"/>
      <c r="Z171" s="232"/>
      <c r="AA171" s="232"/>
      <c r="AB171" s="232"/>
      <c r="AC171" s="232"/>
      <c r="AD171" s="232"/>
      <c r="AE171" s="232"/>
      <c r="AF171" s="232"/>
      <c r="AG171" s="232"/>
      <c r="AH171" s="232"/>
      <c r="AI171" s="232"/>
      <c r="AJ171" s="232"/>
      <c r="AK171" s="232"/>
      <c r="AL171" s="232"/>
      <c r="AM171" s="232"/>
      <c r="AN171" s="564"/>
      <c r="AO171" s="318">
        <f>AO170</f>
        <v>1</v>
      </c>
      <c r="AP171" s="318">
        <f>AP170</f>
        <v>0</v>
      </c>
      <c r="AQ171" s="318">
        <f t="shared" ref="AQ171:AV171" si="61">AQ170</f>
        <v>0</v>
      </c>
      <c r="AR171" s="318">
        <f t="shared" si="61"/>
        <v>0</v>
      </c>
      <c r="AS171" s="318">
        <f t="shared" si="61"/>
        <v>0</v>
      </c>
      <c r="AT171" s="318">
        <f t="shared" si="61"/>
        <v>0</v>
      </c>
      <c r="AU171" s="318">
        <f t="shared" si="61"/>
        <v>0</v>
      </c>
      <c r="AV171" s="318">
        <f t="shared" si="61"/>
        <v>0</v>
      </c>
      <c r="AW171" s="318">
        <f t="shared" ref="AW171:BB171" si="62">AW170</f>
        <v>0</v>
      </c>
      <c r="AX171" s="318">
        <f t="shared" si="62"/>
        <v>0</v>
      </c>
      <c r="AY171" s="318">
        <f t="shared" si="62"/>
        <v>0</v>
      </c>
      <c r="AZ171" s="318">
        <f t="shared" si="62"/>
        <v>0</v>
      </c>
      <c r="BA171" s="318">
        <f t="shared" si="62"/>
        <v>0</v>
      </c>
      <c r="BB171" s="318">
        <f t="shared" si="62"/>
        <v>0</v>
      </c>
      <c r="BC171" s="384"/>
    </row>
    <row r="172" spans="1:55" ht="15" outlineLevel="1">
      <c r="B172" s="231"/>
      <c r="C172" s="242"/>
      <c r="D172" s="241"/>
      <c r="E172" s="241"/>
      <c r="F172" s="241"/>
      <c r="G172" s="241"/>
      <c r="H172" s="241"/>
      <c r="I172" s="241"/>
      <c r="J172" s="241"/>
      <c r="K172" s="241"/>
      <c r="L172" s="241"/>
      <c r="M172" s="241"/>
      <c r="N172" s="241"/>
      <c r="O172" s="241"/>
      <c r="P172" s="241"/>
      <c r="Q172" s="241"/>
      <c r="R172" s="241"/>
      <c r="S172" s="241"/>
      <c r="T172" s="241"/>
      <c r="U172" s="241"/>
      <c r="V172" s="228"/>
      <c r="W172" s="241"/>
      <c r="X172" s="241"/>
      <c r="Y172" s="241"/>
      <c r="Z172" s="241"/>
      <c r="AA172" s="241"/>
      <c r="AB172" s="241"/>
      <c r="AC172" s="241"/>
      <c r="AD172" s="241"/>
      <c r="AE172" s="241"/>
      <c r="AF172" s="241"/>
      <c r="AG172" s="241"/>
      <c r="AH172" s="241"/>
      <c r="AI172" s="241"/>
      <c r="AJ172" s="241"/>
      <c r="AK172" s="241"/>
      <c r="AL172" s="241"/>
      <c r="AM172" s="241"/>
      <c r="AN172" s="241"/>
      <c r="AO172" s="319"/>
      <c r="AP172" s="319"/>
      <c r="AQ172" s="319"/>
      <c r="AR172" s="319"/>
      <c r="AS172" s="319"/>
      <c r="AT172" s="319"/>
      <c r="AU172" s="319"/>
      <c r="AV172" s="319"/>
      <c r="AW172" s="319"/>
      <c r="AX172" s="319"/>
      <c r="AY172" s="319"/>
      <c r="AZ172" s="319"/>
      <c r="BA172" s="319"/>
      <c r="BB172" s="319"/>
      <c r="BC172" s="243"/>
    </row>
    <row r="173" spans="1:55" ht="15" outlineLevel="1">
      <c r="A173" s="388">
        <v>5</v>
      </c>
      <c r="B173" s="231" t="s">
        <v>2462</v>
      </c>
      <c r="C173" s="228" t="s">
        <v>313</v>
      </c>
      <c r="D173" s="232">
        <v>630039.40231917438</v>
      </c>
      <c r="E173" s="232">
        <v>630039.40231917438</v>
      </c>
      <c r="F173" s="232">
        <v>630039.40231917438</v>
      </c>
      <c r="G173" s="232">
        <v>630039.40231917438</v>
      </c>
      <c r="H173" s="232">
        <v>566365.34237961902</v>
      </c>
      <c r="I173" s="232">
        <v>460535.91967257106</v>
      </c>
      <c r="J173" s="232">
        <v>314132.73138740979</v>
      </c>
      <c r="K173" s="232">
        <v>313479.74882198463</v>
      </c>
      <c r="L173" s="232">
        <v>313479.74882198463</v>
      </c>
      <c r="M173" s="232">
        <v>159223.85755571208</v>
      </c>
      <c r="N173" s="232">
        <v>118164.87064474353</v>
      </c>
      <c r="O173" s="232">
        <v>114492.50030810888</v>
      </c>
      <c r="P173" s="232">
        <v>114492.50030810888</v>
      </c>
      <c r="Q173" s="232">
        <v>106499.21928252885</v>
      </c>
      <c r="R173" s="232">
        <v>106499.21928252885</v>
      </c>
      <c r="S173" s="232">
        <v>105042.36241410271</v>
      </c>
      <c r="T173" s="232">
        <v>29472.860760602365</v>
      </c>
      <c r="U173" s="564"/>
      <c r="V173" s="228"/>
      <c r="W173" s="232">
        <v>34.816637352685902</v>
      </c>
      <c r="X173" s="232">
        <v>34.816637352685902</v>
      </c>
      <c r="Y173" s="232">
        <v>34.816637352685902</v>
      </c>
      <c r="Z173" s="232">
        <v>34.816637352685902</v>
      </c>
      <c r="AA173" s="232">
        <v>31.868340532450205</v>
      </c>
      <c r="AB173" s="232">
        <v>26.968126053418086</v>
      </c>
      <c r="AC173" s="232">
        <v>20.189226531332373</v>
      </c>
      <c r="AD173" s="232">
        <v>20.114685142585209</v>
      </c>
      <c r="AE173" s="232">
        <v>20.114685142585209</v>
      </c>
      <c r="AF173" s="232">
        <v>12.972182306191566</v>
      </c>
      <c r="AG173" s="232">
        <v>5.0752263326032558</v>
      </c>
      <c r="AH173" s="232">
        <v>5.0747807184564131</v>
      </c>
      <c r="AI173" s="232">
        <v>5.0747807184564131</v>
      </c>
      <c r="AJ173" s="232">
        <v>4.9876937328976023</v>
      </c>
      <c r="AK173" s="232">
        <v>4.9876937328976023</v>
      </c>
      <c r="AL173" s="232">
        <v>4.8637712655598317</v>
      </c>
      <c r="AM173" s="232">
        <v>1.3646804011903864</v>
      </c>
      <c r="AN173" s="564"/>
      <c r="AO173" s="317">
        <v>1</v>
      </c>
      <c r="AP173" s="317"/>
      <c r="AQ173" s="317"/>
      <c r="AR173" s="317"/>
      <c r="AS173" s="317"/>
      <c r="AT173" s="317"/>
      <c r="AU173" s="317"/>
      <c r="AV173" s="317"/>
      <c r="AW173" s="317"/>
      <c r="AX173" s="317"/>
      <c r="AY173" s="317"/>
      <c r="AZ173" s="317"/>
      <c r="BA173" s="317"/>
      <c r="BB173" s="317"/>
      <c r="BC173" s="233">
        <f>SUM(AO173:BB173)</f>
        <v>1</v>
      </c>
    </row>
    <row r="174" spans="1:55" ht="15" outlineLevel="1">
      <c r="B174" s="231" t="s">
        <v>2610</v>
      </c>
      <c r="C174" s="228" t="s">
        <v>315</v>
      </c>
      <c r="D174" s="232"/>
      <c r="E174" s="232"/>
      <c r="F174" s="232"/>
      <c r="G174" s="232"/>
      <c r="H174" s="232"/>
      <c r="I174" s="232"/>
      <c r="J174" s="232"/>
      <c r="K174" s="232"/>
      <c r="L174" s="232"/>
      <c r="M174" s="232"/>
      <c r="N174" s="232"/>
      <c r="O174" s="232"/>
      <c r="P174" s="232"/>
      <c r="Q174" s="232"/>
      <c r="R174" s="232"/>
      <c r="S174" s="232"/>
      <c r="T174" s="232"/>
      <c r="U174" s="564"/>
      <c r="V174" s="357"/>
      <c r="W174" s="232"/>
      <c r="X174" s="232"/>
      <c r="Y174" s="232"/>
      <c r="Z174" s="232"/>
      <c r="AA174" s="232"/>
      <c r="AB174" s="232"/>
      <c r="AC174" s="232"/>
      <c r="AD174" s="232"/>
      <c r="AE174" s="232"/>
      <c r="AF174" s="232"/>
      <c r="AG174" s="232"/>
      <c r="AH174" s="232"/>
      <c r="AI174" s="232"/>
      <c r="AJ174" s="232"/>
      <c r="AK174" s="232"/>
      <c r="AL174" s="232"/>
      <c r="AM174" s="232"/>
      <c r="AN174" s="564"/>
      <c r="AO174" s="318">
        <f>AO173</f>
        <v>1</v>
      </c>
      <c r="AP174" s="318">
        <f>AP173</f>
        <v>0</v>
      </c>
      <c r="AQ174" s="318">
        <f t="shared" ref="AQ174:AV174" si="63">AQ173</f>
        <v>0</v>
      </c>
      <c r="AR174" s="318">
        <f t="shared" si="63"/>
        <v>0</v>
      </c>
      <c r="AS174" s="318">
        <f t="shared" si="63"/>
        <v>0</v>
      </c>
      <c r="AT174" s="318">
        <f t="shared" si="63"/>
        <v>0</v>
      </c>
      <c r="AU174" s="318">
        <f t="shared" si="63"/>
        <v>0</v>
      </c>
      <c r="AV174" s="318">
        <f t="shared" si="63"/>
        <v>0</v>
      </c>
      <c r="AW174" s="318">
        <f t="shared" ref="AW174:BB174" si="64">AW173</f>
        <v>0</v>
      </c>
      <c r="AX174" s="318">
        <f t="shared" si="64"/>
        <v>0</v>
      </c>
      <c r="AY174" s="318">
        <f t="shared" si="64"/>
        <v>0</v>
      </c>
      <c r="AZ174" s="318">
        <f t="shared" si="64"/>
        <v>0</v>
      </c>
      <c r="BA174" s="318">
        <f t="shared" si="64"/>
        <v>0</v>
      </c>
      <c r="BB174" s="318">
        <f t="shared" si="64"/>
        <v>0</v>
      </c>
      <c r="BC174" s="384"/>
    </row>
    <row r="175" spans="1:55" ht="15" outlineLevel="1">
      <c r="B175" s="231"/>
      <c r="C175" s="242"/>
      <c r="D175" s="241"/>
      <c r="E175" s="241"/>
      <c r="F175" s="241"/>
      <c r="G175" s="241"/>
      <c r="H175" s="241"/>
      <c r="I175" s="241"/>
      <c r="J175" s="241"/>
      <c r="K175" s="241"/>
      <c r="L175" s="241"/>
      <c r="M175" s="241"/>
      <c r="N175" s="241"/>
      <c r="O175" s="241"/>
      <c r="P175" s="241"/>
      <c r="Q175" s="241"/>
      <c r="R175" s="241"/>
      <c r="S175" s="241"/>
      <c r="T175" s="241"/>
      <c r="U175" s="241"/>
      <c r="V175" s="228"/>
      <c r="W175" s="241"/>
      <c r="X175" s="241"/>
      <c r="Y175" s="241"/>
      <c r="Z175" s="241"/>
      <c r="AA175" s="241"/>
      <c r="AB175" s="241"/>
      <c r="AC175" s="241"/>
      <c r="AD175" s="241"/>
      <c r="AE175" s="241"/>
      <c r="AF175" s="241"/>
      <c r="AG175" s="241"/>
      <c r="AH175" s="241"/>
      <c r="AI175" s="241"/>
      <c r="AJ175" s="241"/>
      <c r="AK175" s="241"/>
      <c r="AL175" s="241"/>
      <c r="AM175" s="241"/>
      <c r="AN175" s="241"/>
      <c r="AO175" s="319"/>
      <c r="AP175" s="319"/>
      <c r="AQ175" s="319"/>
      <c r="AR175" s="319"/>
      <c r="AS175" s="319"/>
      <c r="AT175" s="319"/>
      <c r="AU175" s="319"/>
      <c r="AV175" s="319"/>
      <c r="AW175" s="319"/>
      <c r="AX175" s="319"/>
      <c r="AY175" s="319"/>
      <c r="AZ175" s="319"/>
      <c r="BA175" s="319"/>
      <c r="BB175" s="319"/>
      <c r="BC175" s="243"/>
    </row>
    <row r="176" spans="1:55" ht="15" outlineLevel="1">
      <c r="A176" s="388">
        <v>7</v>
      </c>
      <c r="B176" s="231" t="s">
        <v>2567</v>
      </c>
      <c r="C176" s="228" t="s">
        <v>313</v>
      </c>
      <c r="D176" s="232">
        <v>14113.374835999999</v>
      </c>
      <c r="E176" s="232">
        <v>0</v>
      </c>
      <c r="F176" s="232">
        <v>0</v>
      </c>
      <c r="G176" s="232">
        <v>0</v>
      </c>
      <c r="H176" s="232">
        <v>0</v>
      </c>
      <c r="I176" s="232">
        <v>0</v>
      </c>
      <c r="J176" s="232">
        <v>0</v>
      </c>
      <c r="K176" s="232">
        <v>0</v>
      </c>
      <c r="L176" s="232">
        <v>0</v>
      </c>
      <c r="M176" s="232">
        <v>0</v>
      </c>
      <c r="N176" s="232">
        <v>0</v>
      </c>
      <c r="O176" s="232">
        <v>0</v>
      </c>
      <c r="P176" s="232">
        <v>0</v>
      </c>
      <c r="Q176" s="232">
        <v>0</v>
      </c>
      <c r="R176" s="232">
        <v>0</v>
      </c>
      <c r="S176" s="232">
        <v>0</v>
      </c>
      <c r="T176" s="232">
        <v>0</v>
      </c>
      <c r="U176" s="564"/>
      <c r="V176" s="228"/>
      <c r="W176" s="232">
        <v>1630.6641646</v>
      </c>
      <c r="X176" s="232">
        <v>0</v>
      </c>
      <c r="Y176" s="232">
        <v>0</v>
      </c>
      <c r="Z176" s="232">
        <v>0</v>
      </c>
      <c r="AA176" s="232">
        <v>0</v>
      </c>
      <c r="AB176" s="232">
        <v>0</v>
      </c>
      <c r="AC176" s="232">
        <v>0</v>
      </c>
      <c r="AD176" s="232">
        <v>0</v>
      </c>
      <c r="AE176" s="232">
        <v>0</v>
      </c>
      <c r="AF176" s="232">
        <v>0</v>
      </c>
      <c r="AG176" s="232">
        <v>0</v>
      </c>
      <c r="AH176" s="232">
        <v>0</v>
      </c>
      <c r="AI176" s="232">
        <v>0</v>
      </c>
      <c r="AJ176" s="232">
        <v>0</v>
      </c>
      <c r="AK176" s="232">
        <v>0</v>
      </c>
      <c r="AL176" s="232">
        <v>0</v>
      </c>
      <c r="AM176" s="232">
        <v>0</v>
      </c>
      <c r="AN176" s="564"/>
      <c r="AO176" s="317">
        <v>1</v>
      </c>
      <c r="AP176" s="317"/>
      <c r="AQ176" s="317"/>
      <c r="AR176" s="317"/>
      <c r="AS176" s="317"/>
      <c r="AT176" s="317"/>
      <c r="AU176" s="317"/>
      <c r="AV176" s="317"/>
      <c r="AW176" s="317"/>
      <c r="AX176" s="317"/>
      <c r="AY176" s="317"/>
      <c r="AZ176" s="317"/>
      <c r="BA176" s="317"/>
      <c r="BB176" s="317"/>
      <c r="BC176" s="233">
        <f>SUM(AO176:BB176)</f>
        <v>1</v>
      </c>
    </row>
    <row r="177" spans="1:55" ht="15" outlineLevel="1">
      <c r="B177" s="231" t="s">
        <v>2610</v>
      </c>
      <c r="C177" s="228" t="s">
        <v>315</v>
      </c>
      <c r="D177" s="232"/>
      <c r="E177" s="232"/>
      <c r="F177" s="232"/>
      <c r="G177" s="232"/>
      <c r="H177" s="232"/>
      <c r="I177" s="232"/>
      <c r="J177" s="232"/>
      <c r="K177" s="232"/>
      <c r="L177" s="232"/>
      <c r="M177" s="232"/>
      <c r="N177" s="232"/>
      <c r="O177" s="232"/>
      <c r="P177" s="232"/>
      <c r="Q177" s="232"/>
      <c r="R177" s="232"/>
      <c r="S177" s="232"/>
      <c r="T177" s="232"/>
      <c r="U177" s="564"/>
      <c r="V177" s="228"/>
      <c r="W177" s="232"/>
      <c r="X177" s="232"/>
      <c r="Y177" s="232"/>
      <c r="Z177" s="232"/>
      <c r="AA177" s="232"/>
      <c r="AB177" s="232"/>
      <c r="AC177" s="232"/>
      <c r="AD177" s="232"/>
      <c r="AE177" s="232"/>
      <c r="AF177" s="232"/>
      <c r="AG177" s="232"/>
      <c r="AH177" s="232"/>
      <c r="AI177" s="232"/>
      <c r="AJ177" s="232"/>
      <c r="AK177" s="232"/>
      <c r="AL177" s="232"/>
      <c r="AM177" s="232"/>
      <c r="AN177" s="564"/>
      <c r="AO177" s="318">
        <f>AO176</f>
        <v>1</v>
      </c>
      <c r="AP177" s="318">
        <f>AP176</f>
        <v>0</v>
      </c>
      <c r="AQ177" s="318">
        <f t="shared" ref="AQ177:AV177" si="65">AQ176</f>
        <v>0</v>
      </c>
      <c r="AR177" s="318">
        <f t="shared" si="65"/>
        <v>0</v>
      </c>
      <c r="AS177" s="318">
        <f t="shared" si="65"/>
        <v>0</v>
      </c>
      <c r="AT177" s="318">
        <f t="shared" si="65"/>
        <v>0</v>
      </c>
      <c r="AU177" s="318">
        <f t="shared" si="65"/>
        <v>0</v>
      </c>
      <c r="AV177" s="318">
        <f t="shared" si="65"/>
        <v>0</v>
      </c>
      <c r="AW177" s="318">
        <f t="shared" ref="AW177:BB177" si="66">AW176</f>
        <v>0</v>
      </c>
      <c r="AX177" s="318">
        <f t="shared" si="66"/>
        <v>0</v>
      </c>
      <c r="AY177" s="318">
        <f t="shared" si="66"/>
        <v>0</v>
      </c>
      <c r="AZ177" s="318">
        <f t="shared" si="66"/>
        <v>0</v>
      </c>
      <c r="BA177" s="318">
        <f t="shared" si="66"/>
        <v>0</v>
      </c>
      <c r="BB177" s="318">
        <f t="shared" si="66"/>
        <v>0</v>
      </c>
      <c r="BC177" s="384"/>
    </row>
    <row r="178" spans="1:55" ht="15" outlineLevel="1">
      <c r="B178" s="231"/>
      <c r="C178" s="242"/>
      <c r="D178" s="241"/>
      <c r="E178" s="241"/>
      <c r="F178" s="241"/>
      <c r="G178" s="241"/>
      <c r="H178" s="241"/>
      <c r="I178" s="241"/>
      <c r="J178" s="241"/>
      <c r="K178" s="241"/>
      <c r="L178" s="241"/>
      <c r="M178" s="241"/>
      <c r="N178" s="241"/>
      <c r="O178" s="241"/>
      <c r="P178" s="241"/>
      <c r="Q178" s="241"/>
      <c r="R178" s="241"/>
      <c r="S178" s="241"/>
      <c r="T178" s="241"/>
      <c r="U178" s="241"/>
      <c r="V178" s="228"/>
      <c r="W178" s="241"/>
      <c r="X178" s="241"/>
      <c r="Y178" s="241"/>
      <c r="Z178" s="241"/>
      <c r="AA178" s="241"/>
      <c r="AB178" s="241"/>
      <c r="AC178" s="241"/>
      <c r="AD178" s="241"/>
      <c r="AE178" s="241"/>
      <c r="AF178" s="241"/>
      <c r="AG178" s="241"/>
      <c r="AH178" s="241"/>
      <c r="AI178" s="241"/>
      <c r="AJ178" s="241"/>
      <c r="AK178" s="241"/>
      <c r="AL178" s="241"/>
      <c r="AM178" s="241"/>
      <c r="AN178" s="241"/>
      <c r="AO178" s="319"/>
      <c r="AP178" s="319"/>
      <c r="AQ178" s="319"/>
      <c r="AR178" s="319"/>
      <c r="AS178" s="319"/>
      <c r="AT178" s="319"/>
      <c r="AU178" s="319"/>
      <c r="AV178" s="319"/>
      <c r="AW178" s="319"/>
      <c r="AX178" s="319"/>
      <c r="AY178" s="319"/>
      <c r="AZ178" s="319"/>
      <c r="BA178" s="319"/>
      <c r="BB178" s="319"/>
      <c r="BC178" s="243"/>
    </row>
    <row r="179" spans="1:55" ht="15.75" outlineLevel="1">
      <c r="A179" s="389"/>
      <c r="B179" s="225" t="s">
        <v>2570</v>
      </c>
      <c r="C179" s="226"/>
      <c r="D179" s="226"/>
      <c r="E179" s="226"/>
      <c r="F179" s="226"/>
      <c r="G179" s="226"/>
      <c r="H179" s="226"/>
      <c r="I179" s="226"/>
      <c r="J179" s="226"/>
      <c r="K179" s="226"/>
      <c r="L179" s="226"/>
      <c r="M179" s="226"/>
      <c r="N179" s="226"/>
      <c r="O179" s="226"/>
      <c r="P179" s="226"/>
      <c r="Q179" s="226"/>
      <c r="R179" s="226"/>
      <c r="S179" s="226"/>
      <c r="T179" s="226"/>
      <c r="U179" s="226"/>
      <c r="V179" s="228"/>
      <c r="W179" s="226"/>
      <c r="X179" s="226"/>
      <c r="Y179" s="226"/>
      <c r="Z179" s="226"/>
      <c r="AA179" s="226"/>
      <c r="AB179" s="226"/>
      <c r="AC179" s="226"/>
      <c r="AD179" s="226"/>
      <c r="AE179" s="226"/>
      <c r="AF179" s="226"/>
      <c r="AG179" s="226"/>
      <c r="AH179" s="226"/>
      <c r="AI179" s="226"/>
      <c r="AJ179" s="226"/>
      <c r="AK179" s="226"/>
      <c r="AL179" s="226"/>
      <c r="AM179" s="226"/>
      <c r="AN179" s="226"/>
      <c r="AO179" s="321"/>
      <c r="AP179" s="321"/>
      <c r="AQ179" s="321"/>
      <c r="AR179" s="321"/>
      <c r="AS179" s="321"/>
      <c r="AT179" s="321"/>
      <c r="AU179" s="321"/>
      <c r="AV179" s="321"/>
      <c r="AW179" s="321"/>
      <c r="AX179" s="321"/>
      <c r="AY179" s="321"/>
      <c r="AZ179" s="321"/>
      <c r="BA179" s="321"/>
      <c r="BB179" s="321"/>
      <c r="BC179" s="229"/>
    </row>
    <row r="180" spans="1:55" ht="15" outlineLevel="1">
      <c r="A180" s="388">
        <v>10</v>
      </c>
      <c r="B180" s="246" t="s">
        <v>944</v>
      </c>
      <c r="C180" s="228" t="s">
        <v>313</v>
      </c>
      <c r="D180" s="232">
        <v>6472559.0379858185</v>
      </c>
      <c r="E180" s="232">
        <v>6472559.0379858185</v>
      </c>
      <c r="F180" s="232">
        <v>6471803.7169553721</v>
      </c>
      <c r="G180" s="232">
        <v>6400284.8743472369</v>
      </c>
      <c r="H180" s="232">
        <v>6400284.8743472369</v>
      </c>
      <c r="I180" s="232">
        <v>6084238.6743046828</v>
      </c>
      <c r="J180" s="232">
        <v>5953906.0244697183</v>
      </c>
      <c r="K180" s="232">
        <v>5953906.0244697183</v>
      </c>
      <c r="L180" s="232">
        <v>5574342.2097371817</v>
      </c>
      <c r="M180" s="232">
        <v>3880048.0159249455</v>
      </c>
      <c r="N180" s="232">
        <v>3605799.4161882112</v>
      </c>
      <c r="O180" s="232">
        <v>3586766.1869046628</v>
      </c>
      <c r="P180" s="232">
        <v>422043.90417094977</v>
      </c>
      <c r="Q180" s="232">
        <v>412255.44592427666</v>
      </c>
      <c r="R180" s="232">
        <v>412255.44592427666</v>
      </c>
      <c r="S180" s="232">
        <v>76973.785253774782</v>
      </c>
      <c r="T180" s="232">
        <v>71250.563359747917</v>
      </c>
      <c r="U180" s="232"/>
      <c r="V180" s="232">
        <v>12</v>
      </c>
      <c r="W180" s="232">
        <v>1213.1917292937576</v>
      </c>
      <c r="X180" s="232">
        <v>1213.1917292937576</v>
      </c>
      <c r="Y180" s="232">
        <v>1212.9600747368904</v>
      </c>
      <c r="Z180" s="232">
        <v>1191.06680902421</v>
      </c>
      <c r="AA180" s="232">
        <v>1191.06680902421</v>
      </c>
      <c r="AB180" s="232">
        <v>1094.6546799199796</v>
      </c>
      <c r="AC180" s="232">
        <v>1075.8444529529127</v>
      </c>
      <c r="AD180" s="232">
        <v>1075.8444529529127</v>
      </c>
      <c r="AE180" s="232">
        <v>971.08257170578474</v>
      </c>
      <c r="AF180" s="232">
        <v>717.42896076745467</v>
      </c>
      <c r="AG180" s="232">
        <v>688.08029492047854</v>
      </c>
      <c r="AH180" s="232">
        <v>688.08029492047854</v>
      </c>
      <c r="AI180" s="232">
        <v>153.6469391242897</v>
      </c>
      <c r="AJ180" s="232">
        <v>150.67930893191252</v>
      </c>
      <c r="AK180" s="232">
        <v>150.67930893191252</v>
      </c>
      <c r="AL180" s="232">
        <v>75.698476138226155</v>
      </c>
      <c r="AM180" s="232">
        <v>72.43041351268819</v>
      </c>
      <c r="AN180" s="564"/>
      <c r="AO180" s="356">
        <f>'3-a. VRZ Rate Class Alloc.'!P398</f>
        <v>1.1903987180223606E-3</v>
      </c>
      <c r="AP180" s="356">
        <f>'3-a. VRZ Rate Class Alloc.'!Q398</f>
        <v>8.8360496589591844E-2</v>
      </c>
      <c r="AQ180" s="356">
        <f>'3-a. VRZ Rate Class Alloc.'!R398</f>
        <v>0.8660621418629616</v>
      </c>
      <c r="AR180" s="356">
        <f>'3-a. VRZ Rate Class Alloc.'!S398</f>
        <v>1.7238545933358953E-3</v>
      </c>
      <c r="AS180" s="356">
        <f>'3-a. VRZ Rate Class Alloc.'!T398</f>
        <v>4.266310823608771E-2</v>
      </c>
      <c r="AT180" s="356"/>
      <c r="AU180" s="322"/>
      <c r="AV180" s="322"/>
      <c r="AW180" s="322"/>
      <c r="AX180" s="322"/>
      <c r="AY180" s="322"/>
      <c r="AZ180" s="322"/>
      <c r="BA180" s="322"/>
      <c r="BB180" s="322"/>
      <c r="BC180" s="233">
        <f>SUM(AO180:BB180)</f>
        <v>0.99999999999999933</v>
      </c>
    </row>
    <row r="181" spans="1:55" ht="15" outlineLevel="1">
      <c r="B181" s="231" t="s">
        <v>2610</v>
      </c>
      <c r="C181" s="228" t="s">
        <v>315</v>
      </c>
      <c r="D181" s="232">
        <v>1328566.197064471</v>
      </c>
      <c r="E181" s="232">
        <v>1328566.197064471</v>
      </c>
      <c r="F181" s="232">
        <v>1318483.1376483231</v>
      </c>
      <c r="G181" s="232">
        <v>1266016.845576833</v>
      </c>
      <c r="H181" s="232">
        <v>1266016.845576833</v>
      </c>
      <c r="I181" s="232">
        <v>1219293.9633183321</v>
      </c>
      <c r="J181" s="232">
        <v>1203756.6046730769</v>
      </c>
      <c r="K181" s="232">
        <v>1203756.6046730769</v>
      </c>
      <c r="L181" s="232">
        <v>1165133.992737321</v>
      </c>
      <c r="M181" s="232">
        <v>1064134.5251795629</v>
      </c>
      <c r="N181" s="232">
        <v>820366.77019357996</v>
      </c>
      <c r="O181" s="232">
        <v>788589.22793291695</v>
      </c>
      <c r="P181" s="232">
        <v>308194.491755253</v>
      </c>
      <c r="Q181" s="232">
        <v>293570.77025278198</v>
      </c>
      <c r="R181" s="232">
        <v>293570.77025278198</v>
      </c>
      <c r="S181" s="232">
        <v>210567.840057511</v>
      </c>
      <c r="T181" s="232">
        <v>2137.1720810659999</v>
      </c>
      <c r="U181" s="232"/>
      <c r="V181" s="232">
        <f>V180</f>
        <v>12</v>
      </c>
      <c r="W181" s="232">
        <v>227.95352329599999</v>
      </c>
      <c r="X181" s="232">
        <v>227.95352329599999</v>
      </c>
      <c r="Y181" s="232">
        <v>225.15829816199999</v>
      </c>
      <c r="Z181" s="232">
        <v>208.14316554600001</v>
      </c>
      <c r="AA181" s="232">
        <v>208.14316554600001</v>
      </c>
      <c r="AB181" s="232">
        <v>195.131430279</v>
      </c>
      <c r="AC181" s="232">
        <v>193.52143027900001</v>
      </c>
      <c r="AD181" s="232">
        <v>193.52143027900001</v>
      </c>
      <c r="AE181" s="232">
        <v>188.769750477</v>
      </c>
      <c r="AF181" s="232">
        <v>179.18975047699999</v>
      </c>
      <c r="AG181" s="232">
        <v>156.545254951</v>
      </c>
      <c r="AH181" s="232">
        <v>156.545254951</v>
      </c>
      <c r="AI181" s="232">
        <v>81.776080833999998</v>
      </c>
      <c r="AJ181" s="232">
        <v>77.728863700999995</v>
      </c>
      <c r="AK181" s="232">
        <v>77.728863700999995</v>
      </c>
      <c r="AL181" s="232">
        <v>57.221824697999999</v>
      </c>
      <c r="AM181" s="232">
        <v>5.5930351930000004</v>
      </c>
      <c r="AN181" s="564"/>
      <c r="AO181" s="318">
        <f>AO180</f>
        <v>1.1903987180223606E-3</v>
      </c>
      <c r="AP181" s="318">
        <f>AP180</f>
        <v>8.8360496589591844E-2</v>
      </c>
      <c r="AQ181" s="318">
        <f t="shared" ref="AQ181:AV181" si="67">AQ180</f>
        <v>0.8660621418629616</v>
      </c>
      <c r="AR181" s="318">
        <f t="shared" si="67"/>
        <v>1.7238545933358953E-3</v>
      </c>
      <c r="AS181" s="318">
        <f t="shared" si="67"/>
        <v>4.266310823608771E-2</v>
      </c>
      <c r="AT181" s="318">
        <f t="shared" si="67"/>
        <v>0</v>
      </c>
      <c r="AU181" s="318">
        <f t="shared" si="67"/>
        <v>0</v>
      </c>
      <c r="AV181" s="318">
        <f t="shared" si="67"/>
        <v>0</v>
      </c>
      <c r="AW181" s="318">
        <f t="shared" ref="AW181:BB181" si="68">AW180</f>
        <v>0</v>
      </c>
      <c r="AX181" s="318">
        <f t="shared" si="68"/>
        <v>0</v>
      </c>
      <c r="AY181" s="318">
        <f t="shared" si="68"/>
        <v>0</v>
      </c>
      <c r="AZ181" s="318">
        <f t="shared" si="68"/>
        <v>0</v>
      </c>
      <c r="BA181" s="318">
        <f t="shared" si="68"/>
        <v>0</v>
      </c>
      <c r="BB181" s="318">
        <f t="shared" si="68"/>
        <v>0</v>
      </c>
      <c r="BC181" s="384"/>
    </row>
    <row r="182" spans="1:55" ht="15" outlineLevel="1">
      <c r="B182" s="246"/>
      <c r="C182" s="248"/>
      <c r="D182" s="228"/>
      <c r="E182" s="228"/>
      <c r="F182" s="228"/>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c r="AJ182" s="228"/>
      <c r="AK182" s="228"/>
      <c r="AL182" s="228"/>
      <c r="AM182" s="228"/>
      <c r="AN182" s="228"/>
      <c r="AO182" s="323"/>
      <c r="AP182" s="323"/>
      <c r="AQ182" s="323"/>
      <c r="AR182" s="323"/>
      <c r="AS182" s="323"/>
      <c r="AT182" s="323"/>
      <c r="AU182" s="323"/>
      <c r="AV182" s="323"/>
      <c r="AW182" s="323"/>
      <c r="AX182" s="323"/>
      <c r="AY182" s="323"/>
      <c r="AZ182" s="323"/>
      <c r="BA182" s="323"/>
      <c r="BB182" s="323"/>
      <c r="BC182" s="249"/>
    </row>
    <row r="183" spans="1:55" ht="15" outlineLevel="1">
      <c r="A183" s="388">
        <v>11</v>
      </c>
      <c r="B183" s="250" t="s">
        <v>2571</v>
      </c>
      <c r="C183" s="228" t="s">
        <v>313</v>
      </c>
      <c r="D183" s="232">
        <v>606683.33181316836</v>
      </c>
      <c r="E183" s="232">
        <v>606683.33181317034</v>
      </c>
      <c r="F183" s="232">
        <v>590080.11516778101</v>
      </c>
      <c r="G183" s="232">
        <v>440241.86398408015</v>
      </c>
      <c r="H183" s="232">
        <v>440241.86398408015</v>
      </c>
      <c r="I183" s="232">
        <v>108905.60130901597</v>
      </c>
      <c r="J183" s="232">
        <v>108905.60130901597</v>
      </c>
      <c r="K183" s="232">
        <v>106144.48548614948</v>
      </c>
      <c r="L183" s="232">
        <v>106144.48548614948</v>
      </c>
      <c r="M183" s="232">
        <v>106144.48548614948</v>
      </c>
      <c r="N183" s="232">
        <v>84496.733148756233</v>
      </c>
      <c r="O183" s="232">
        <v>84496.733148756233</v>
      </c>
      <c r="P183" s="232">
        <v>1130.4466009688715</v>
      </c>
      <c r="Q183" s="232">
        <v>1130.4466009688715</v>
      </c>
      <c r="R183" s="232">
        <v>1130.4466009688715</v>
      </c>
      <c r="S183" s="232">
        <v>0</v>
      </c>
      <c r="T183" s="232">
        <v>0</v>
      </c>
      <c r="U183" s="232"/>
      <c r="V183" s="232">
        <v>12</v>
      </c>
      <c r="W183" s="232">
        <v>158.68216611816632</v>
      </c>
      <c r="X183" s="232">
        <v>158.68216611816632</v>
      </c>
      <c r="Y183" s="232">
        <v>154.65703202612374</v>
      </c>
      <c r="Z183" s="232">
        <v>121.23728262195991</v>
      </c>
      <c r="AA183" s="232">
        <v>121.23728262195991</v>
      </c>
      <c r="AB183" s="232">
        <v>29.125899489973609</v>
      </c>
      <c r="AC183" s="232">
        <v>29.125899489973609</v>
      </c>
      <c r="AD183" s="232">
        <v>26.360968709884979</v>
      </c>
      <c r="AE183" s="232">
        <v>26.360968709884979</v>
      </c>
      <c r="AF183" s="232">
        <v>26.360968709884979</v>
      </c>
      <c r="AG183" s="232">
        <v>24.148578915609676</v>
      </c>
      <c r="AH183" s="232">
        <v>24.148578915609676</v>
      </c>
      <c r="AI183" s="232">
        <v>1.1320085077128477</v>
      </c>
      <c r="AJ183" s="232">
        <v>1.1320085077128477</v>
      </c>
      <c r="AK183" s="232">
        <v>1.1320085077128477</v>
      </c>
      <c r="AL183" s="232">
        <v>0</v>
      </c>
      <c r="AM183" s="232">
        <v>0</v>
      </c>
      <c r="AN183" s="564"/>
      <c r="AO183" s="322"/>
      <c r="AP183" s="358">
        <v>1</v>
      </c>
      <c r="AQ183" s="322"/>
      <c r="AR183" s="322"/>
      <c r="AS183" s="322"/>
      <c r="AT183" s="322"/>
      <c r="AU183" s="322"/>
      <c r="AV183" s="322"/>
      <c r="AW183" s="322"/>
      <c r="AX183" s="322"/>
      <c r="AY183" s="322"/>
      <c r="AZ183" s="322"/>
      <c r="BA183" s="322"/>
      <c r="BB183" s="322"/>
      <c r="BC183" s="233">
        <f>SUM(AO183:BB183)</f>
        <v>1</v>
      </c>
    </row>
    <row r="184" spans="1:55" ht="15" outlineLevel="1">
      <c r="B184" s="231" t="s">
        <v>2610</v>
      </c>
      <c r="C184" s="228" t="s">
        <v>315</v>
      </c>
      <c r="D184" s="232"/>
      <c r="E184" s="232"/>
      <c r="F184" s="232"/>
      <c r="G184" s="232"/>
      <c r="H184" s="232"/>
      <c r="I184" s="232"/>
      <c r="J184" s="232"/>
      <c r="K184" s="232"/>
      <c r="L184" s="232"/>
      <c r="M184" s="232"/>
      <c r="N184" s="232"/>
      <c r="O184" s="232"/>
      <c r="P184" s="232"/>
      <c r="Q184" s="232"/>
      <c r="R184" s="232"/>
      <c r="S184" s="232"/>
      <c r="T184" s="232"/>
      <c r="U184" s="232"/>
      <c r="V184" s="232">
        <f>V183</f>
        <v>12</v>
      </c>
      <c r="W184" s="232"/>
      <c r="X184" s="232"/>
      <c r="Y184" s="232"/>
      <c r="Z184" s="232"/>
      <c r="AA184" s="232"/>
      <c r="AB184" s="232"/>
      <c r="AC184" s="232"/>
      <c r="AD184" s="232"/>
      <c r="AE184" s="232"/>
      <c r="AF184" s="232"/>
      <c r="AG184" s="232"/>
      <c r="AH184" s="232"/>
      <c r="AI184" s="232"/>
      <c r="AJ184" s="232"/>
      <c r="AK184" s="232"/>
      <c r="AL184" s="232"/>
      <c r="AM184" s="232"/>
      <c r="AN184" s="564"/>
      <c r="AO184" s="318">
        <f>AO183</f>
        <v>0</v>
      </c>
      <c r="AP184" s="318">
        <f>AP183</f>
        <v>1</v>
      </c>
      <c r="AQ184" s="318">
        <f t="shared" ref="AQ184:AV184" si="69">AQ183</f>
        <v>0</v>
      </c>
      <c r="AR184" s="318">
        <f t="shared" si="69"/>
        <v>0</v>
      </c>
      <c r="AS184" s="318">
        <f t="shared" si="69"/>
        <v>0</v>
      </c>
      <c r="AT184" s="318">
        <f t="shared" si="69"/>
        <v>0</v>
      </c>
      <c r="AU184" s="318">
        <f t="shared" si="69"/>
        <v>0</v>
      </c>
      <c r="AV184" s="318">
        <f t="shared" si="69"/>
        <v>0</v>
      </c>
      <c r="AW184" s="318">
        <f t="shared" ref="AW184:BB184" si="70">AW183</f>
        <v>0</v>
      </c>
      <c r="AX184" s="318">
        <f t="shared" si="70"/>
        <v>0</v>
      </c>
      <c r="AY184" s="318">
        <f t="shared" si="70"/>
        <v>0</v>
      </c>
      <c r="AZ184" s="318">
        <f t="shared" si="70"/>
        <v>0</v>
      </c>
      <c r="BA184" s="318">
        <f t="shared" si="70"/>
        <v>0</v>
      </c>
      <c r="BB184" s="318">
        <f t="shared" si="70"/>
        <v>0</v>
      </c>
      <c r="BC184" s="384"/>
    </row>
    <row r="185" spans="1:55" ht="15" outlineLevel="1">
      <c r="B185" s="250"/>
      <c r="C185" s="24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c r="AJ185" s="228"/>
      <c r="AK185" s="228"/>
      <c r="AL185" s="228"/>
      <c r="AM185" s="228"/>
      <c r="AN185" s="228"/>
      <c r="AO185" s="323"/>
      <c r="AP185" s="324"/>
      <c r="AQ185" s="323"/>
      <c r="AR185" s="323"/>
      <c r="AS185" s="323"/>
      <c r="AT185" s="323"/>
      <c r="AU185" s="323"/>
      <c r="AV185" s="323"/>
      <c r="AW185" s="323"/>
      <c r="AX185" s="323"/>
      <c r="AY185" s="323"/>
      <c r="AZ185" s="323"/>
      <c r="BA185" s="323"/>
      <c r="BB185" s="323"/>
      <c r="BC185" s="249"/>
    </row>
    <row r="186" spans="1:55" ht="15" outlineLevel="1">
      <c r="A186" s="388">
        <v>13</v>
      </c>
      <c r="B186" s="250" t="s">
        <v>955</v>
      </c>
      <c r="C186" s="228" t="s">
        <v>313</v>
      </c>
      <c r="D186" s="232"/>
      <c r="E186" s="232"/>
      <c r="F186" s="232"/>
      <c r="G186" s="232"/>
      <c r="H186" s="232"/>
      <c r="I186" s="232"/>
      <c r="J186" s="232"/>
      <c r="K186" s="232"/>
      <c r="L186" s="232"/>
      <c r="M186" s="232"/>
      <c r="N186" s="232"/>
      <c r="O186" s="232"/>
      <c r="P186" s="232"/>
      <c r="Q186" s="232"/>
      <c r="R186" s="232"/>
      <c r="S186" s="232"/>
      <c r="T186" s="232"/>
      <c r="U186" s="232"/>
      <c r="V186" s="232">
        <v>12</v>
      </c>
      <c r="W186" s="232"/>
      <c r="X186" s="232"/>
      <c r="Y186" s="232"/>
      <c r="Z186" s="232"/>
      <c r="AA186" s="232"/>
      <c r="AB186" s="232"/>
      <c r="AC186" s="232"/>
      <c r="AD186" s="232"/>
      <c r="AE186" s="232"/>
      <c r="AF186" s="232"/>
      <c r="AG186" s="232"/>
      <c r="AH186" s="232"/>
      <c r="AI186" s="232"/>
      <c r="AJ186" s="232"/>
      <c r="AK186" s="232"/>
      <c r="AL186" s="232"/>
      <c r="AM186" s="232"/>
      <c r="AN186" s="564"/>
      <c r="AO186" s="322"/>
      <c r="AP186" s="322"/>
      <c r="AQ186" s="322">
        <v>1</v>
      </c>
      <c r="AR186" s="322"/>
      <c r="AS186" s="322"/>
      <c r="AT186" s="322"/>
      <c r="AU186" s="322"/>
      <c r="AV186" s="322"/>
      <c r="AW186" s="322"/>
      <c r="AX186" s="322"/>
      <c r="AY186" s="322"/>
      <c r="AZ186" s="322"/>
      <c r="BA186" s="322"/>
      <c r="BB186" s="322"/>
      <c r="BC186" s="233">
        <f>SUM(AO186:BB186)</f>
        <v>1</v>
      </c>
    </row>
    <row r="187" spans="1:55" ht="15" outlineLevel="1">
      <c r="B187" s="231" t="s">
        <v>2610</v>
      </c>
      <c r="C187" s="228" t="s">
        <v>315</v>
      </c>
      <c r="D187" s="232">
        <v>18568.288339999999</v>
      </c>
      <c r="E187" s="232">
        <v>18568.288339999999</v>
      </c>
      <c r="F187" s="232">
        <v>18568.288339999999</v>
      </c>
      <c r="G187" s="232">
        <v>18568.288339999999</v>
      </c>
      <c r="H187" s="713">
        <v>5050.5524999999998</v>
      </c>
      <c r="I187" s="713">
        <v>5050.5524999999998</v>
      </c>
      <c r="J187" s="713">
        <v>5050.5524999999998</v>
      </c>
      <c r="K187" s="713">
        <v>5050.5524999999998</v>
      </c>
      <c r="L187" s="713">
        <v>5050.5524999999998</v>
      </c>
      <c r="M187" s="713">
        <v>5050.5524999999998</v>
      </c>
      <c r="N187" s="713">
        <v>0</v>
      </c>
      <c r="O187" s="713">
        <v>0</v>
      </c>
      <c r="P187" s="713">
        <v>0</v>
      </c>
      <c r="Q187" s="713">
        <v>0</v>
      </c>
      <c r="R187" s="713">
        <v>0</v>
      </c>
      <c r="S187" s="713">
        <v>0</v>
      </c>
      <c r="T187" s="713">
        <v>0</v>
      </c>
      <c r="U187" s="232"/>
      <c r="V187" s="232">
        <f>V186</f>
        <v>12</v>
      </c>
      <c r="W187" s="232">
        <v>4.3427230000000003</v>
      </c>
      <c r="X187" s="232">
        <v>4.3427230000000003</v>
      </c>
      <c r="Y187" s="232">
        <v>4.3427230000000003</v>
      </c>
      <c r="Z187" s="232">
        <v>4.3427230000000003</v>
      </c>
      <c r="AA187" s="232">
        <v>1.528065</v>
      </c>
      <c r="AB187" s="232">
        <v>1.528065</v>
      </c>
      <c r="AC187" s="232">
        <v>1.528065</v>
      </c>
      <c r="AD187" s="232">
        <v>1.528065</v>
      </c>
      <c r="AE187" s="232">
        <v>1.528065</v>
      </c>
      <c r="AF187" s="232">
        <v>1.528065</v>
      </c>
      <c r="AG187" s="232">
        <v>0</v>
      </c>
      <c r="AH187" s="232">
        <v>0</v>
      </c>
      <c r="AI187" s="232">
        <v>0</v>
      </c>
      <c r="AJ187" s="232">
        <v>0</v>
      </c>
      <c r="AK187" s="232">
        <v>0</v>
      </c>
      <c r="AL187" s="232">
        <v>0</v>
      </c>
      <c r="AM187" s="232">
        <v>0</v>
      </c>
      <c r="AN187" s="564"/>
      <c r="AO187" s="318">
        <f>AO186</f>
        <v>0</v>
      </c>
      <c r="AP187" s="318">
        <f>AP186</f>
        <v>0</v>
      </c>
      <c r="AQ187" s="318">
        <f t="shared" ref="AQ187:AV187" si="71">AQ186</f>
        <v>1</v>
      </c>
      <c r="AR187" s="318">
        <f t="shared" si="71"/>
        <v>0</v>
      </c>
      <c r="AS187" s="318">
        <f t="shared" si="71"/>
        <v>0</v>
      </c>
      <c r="AT187" s="318">
        <f t="shared" si="71"/>
        <v>0</v>
      </c>
      <c r="AU187" s="318">
        <f t="shared" si="71"/>
        <v>0</v>
      </c>
      <c r="AV187" s="318">
        <f t="shared" si="71"/>
        <v>0</v>
      </c>
      <c r="AW187" s="318">
        <f t="shared" ref="AW187:BB187" si="72">AW186</f>
        <v>0</v>
      </c>
      <c r="AX187" s="318">
        <f t="shared" si="72"/>
        <v>0</v>
      </c>
      <c r="AY187" s="318">
        <f t="shared" si="72"/>
        <v>0</v>
      </c>
      <c r="AZ187" s="318">
        <f t="shared" si="72"/>
        <v>0</v>
      </c>
      <c r="BA187" s="318">
        <f t="shared" si="72"/>
        <v>0</v>
      </c>
      <c r="BB187" s="318">
        <f t="shared" si="72"/>
        <v>0</v>
      </c>
      <c r="BC187" s="384"/>
    </row>
    <row r="188" spans="1:55" ht="15" outlineLevel="1">
      <c r="B188" s="250"/>
      <c r="C188" s="248"/>
      <c r="D188" s="252"/>
      <c r="E188" s="252"/>
      <c r="F188" s="252"/>
      <c r="G188" s="252"/>
      <c r="H188" s="252"/>
      <c r="I188" s="252"/>
      <c r="J188" s="252"/>
      <c r="K188" s="252"/>
      <c r="L188" s="252"/>
      <c r="M188" s="252"/>
      <c r="N188" s="252"/>
      <c r="O188" s="252"/>
      <c r="P188" s="252"/>
      <c r="Q188" s="252"/>
      <c r="R188" s="252"/>
      <c r="S188" s="252"/>
      <c r="T188" s="252"/>
      <c r="U188" s="252"/>
      <c r="V188" s="228"/>
      <c r="W188" s="252"/>
      <c r="X188" s="252"/>
      <c r="Y188" s="252"/>
      <c r="Z188" s="252"/>
      <c r="AA188" s="252"/>
      <c r="AB188" s="252"/>
      <c r="AC188" s="252"/>
      <c r="AD188" s="252"/>
      <c r="AE188" s="252"/>
      <c r="AF188" s="252"/>
      <c r="AG188" s="252"/>
      <c r="AH188" s="252"/>
      <c r="AI188" s="252"/>
      <c r="AJ188" s="252"/>
      <c r="AK188" s="252"/>
      <c r="AL188" s="252"/>
      <c r="AM188" s="252"/>
      <c r="AN188" s="252"/>
      <c r="AO188" s="323"/>
      <c r="AP188" s="323"/>
      <c r="AQ188" s="323"/>
      <c r="AR188" s="323"/>
      <c r="AS188" s="323"/>
      <c r="AT188" s="323"/>
      <c r="AU188" s="323"/>
      <c r="AV188" s="323"/>
      <c r="AW188" s="323"/>
      <c r="AX188" s="323"/>
      <c r="AY188" s="323"/>
      <c r="AZ188" s="323"/>
      <c r="BA188" s="323"/>
      <c r="BB188" s="323"/>
      <c r="BC188" s="249"/>
    </row>
    <row r="189" spans="1:55" ht="15" outlineLevel="1">
      <c r="A189" s="388">
        <v>14</v>
      </c>
      <c r="B189" s="250" t="s">
        <v>2479</v>
      </c>
      <c r="C189" s="228" t="s">
        <v>313</v>
      </c>
      <c r="D189" s="232">
        <v>327291.30801332003</v>
      </c>
      <c r="E189" s="232">
        <v>327291.30801332003</v>
      </c>
      <c r="F189" s="232">
        <v>327291.30801332003</v>
      </c>
      <c r="G189" s="232">
        <v>327291.30801332003</v>
      </c>
      <c r="H189" s="232">
        <v>0</v>
      </c>
      <c r="I189" s="232">
        <v>0</v>
      </c>
      <c r="J189" s="232">
        <v>0</v>
      </c>
      <c r="K189" s="232">
        <v>0</v>
      </c>
      <c r="L189" s="232"/>
      <c r="M189" s="232"/>
      <c r="N189" s="232"/>
      <c r="O189" s="232"/>
      <c r="P189" s="232"/>
      <c r="Q189" s="232"/>
      <c r="R189" s="232"/>
      <c r="S189" s="232"/>
      <c r="T189" s="232"/>
      <c r="U189" s="232"/>
      <c r="V189" s="232">
        <v>12</v>
      </c>
      <c r="W189" s="232">
        <v>67.303270184342168</v>
      </c>
      <c r="X189" s="232">
        <v>67.303270184342168</v>
      </c>
      <c r="Y189" s="232">
        <v>67.303270184342168</v>
      </c>
      <c r="Z189" s="232">
        <v>67.303270184342168</v>
      </c>
      <c r="AA189" s="232">
        <v>0</v>
      </c>
      <c r="AB189" s="232">
        <v>0</v>
      </c>
      <c r="AC189" s="232">
        <v>0</v>
      </c>
      <c r="AD189" s="232">
        <v>0</v>
      </c>
      <c r="AE189" s="232">
        <v>0</v>
      </c>
      <c r="AF189" s="232">
        <v>0</v>
      </c>
      <c r="AG189" s="232">
        <v>0</v>
      </c>
      <c r="AH189" s="232">
        <v>0</v>
      </c>
      <c r="AI189" s="232">
        <v>0</v>
      </c>
      <c r="AJ189" s="232">
        <v>0</v>
      </c>
      <c r="AK189" s="232">
        <v>0</v>
      </c>
      <c r="AL189" s="232">
        <v>0</v>
      </c>
      <c r="AM189" s="232">
        <v>0</v>
      </c>
      <c r="AN189" s="564"/>
      <c r="AO189" s="322"/>
      <c r="AP189" s="322">
        <v>1</v>
      </c>
      <c r="AQ189" s="322"/>
      <c r="AR189" s="322"/>
      <c r="AS189" s="322"/>
      <c r="AT189" s="322"/>
      <c r="AU189" s="322"/>
      <c r="AV189" s="322"/>
      <c r="AW189" s="322"/>
      <c r="AX189" s="322"/>
      <c r="AY189" s="322"/>
      <c r="AZ189" s="322"/>
      <c r="BA189" s="322"/>
      <c r="BB189" s="322"/>
      <c r="BC189" s="233">
        <f>SUM(AO189:BB189)</f>
        <v>1</v>
      </c>
    </row>
    <row r="190" spans="1:55" ht="15" outlineLevel="1">
      <c r="B190" s="231" t="s">
        <v>2610</v>
      </c>
      <c r="C190" s="228" t="s">
        <v>315</v>
      </c>
      <c r="D190" s="232">
        <v>63163.405370125998</v>
      </c>
      <c r="E190" s="232">
        <v>63163.405370125998</v>
      </c>
      <c r="F190" s="232">
        <v>63163.405370125998</v>
      </c>
      <c r="G190" s="232">
        <v>63163.405370125998</v>
      </c>
      <c r="H190" s="232"/>
      <c r="I190" s="232"/>
      <c r="J190" s="232"/>
      <c r="K190" s="232"/>
      <c r="L190" s="232"/>
      <c r="M190" s="232"/>
      <c r="N190" s="232"/>
      <c r="O190" s="232"/>
      <c r="P190" s="232"/>
      <c r="Q190" s="232"/>
      <c r="R190" s="232"/>
      <c r="S190" s="232"/>
      <c r="T190" s="232"/>
      <c r="U190" s="232"/>
      <c r="V190" s="232">
        <f>V189</f>
        <v>12</v>
      </c>
      <c r="W190" s="232">
        <v>12.941343348</v>
      </c>
      <c r="X190" s="232">
        <v>12.941343348</v>
      </c>
      <c r="Y190" s="232">
        <v>12.941343348</v>
      </c>
      <c r="Z190" s="232">
        <v>12.941343348</v>
      </c>
      <c r="AA190" s="232"/>
      <c r="AB190" s="232"/>
      <c r="AC190" s="232"/>
      <c r="AD190" s="232"/>
      <c r="AE190" s="232"/>
      <c r="AF190" s="232"/>
      <c r="AG190" s="232"/>
      <c r="AH190" s="232"/>
      <c r="AI190" s="232"/>
      <c r="AJ190" s="232"/>
      <c r="AK190" s="232"/>
      <c r="AL190" s="232"/>
      <c r="AM190" s="232"/>
      <c r="AN190" s="564"/>
      <c r="AO190" s="318">
        <f>AO189</f>
        <v>0</v>
      </c>
      <c r="AP190" s="318">
        <f>AP189</f>
        <v>1</v>
      </c>
      <c r="AQ190" s="318">
        <f t="shared" ref="AQ190:AV190" si="73">AQ189</f>
        <v>0</v>
      </c>
      <c r="AR190" s="318">
        <f t="shared" si="73"/>
        <v>0</v>
      </c>
      <c r="AS190" s="318">
        <f t="shared" si="73"/>
        <v>0</v>
      </c>
      <c r="AT190" s="318">
        <f t="shared" si="73"/>
        <v>0</v>
      </c>
      <c r="AU190" s="318">
        <f t="shared" si="73"/>
        <v>0</v>
      </c>
      <c r="AV190" s="318">
        <f t="shared" si="73"/>
        <v>0</v>
      </c>
      <c r="AW190" s="318">
        <f t="shared" ref="AW190:BB190" si="74">AW189</f>
        <v>0</v>
      </c>
      <c r="AX190" s="318">
        <f t="shared" si="74"/>
        <v>0</v>
      </c>
      <c r="AY190" s="318">
        <f t="shared" si="74"/>
        <v>0</v>
      </c>
      <c r="AZ190" s="318">
        <f t="shared" si="74"/>
        <v>0</v>
      </c>
      <c r="BA190" s="318">
        <f t="shared" si="74"/>
        <v>0</v>
      </c>
      <c r="BB190" s="318">
        <f t="shared" si="74"/>
        <v>0</v>
      </c>
      <c r="BC190" s="384"/>
    </row>
    <row r="191" spans="1:55" ht="15" outlineLevel="1">
      <c r="B191" s="250"/>
      <c r="C191" s="248"/>
      <c r="D191" s="252"/>
      <c r="E191" s="252"/>
      <c r="F191" s="252"/>
      <c r="G191" s="252"/>
      <c r="H191" s="252"/>
      <c r="I191" s="252"/>
      <c r="J191" s="252"/>
      <c r="K191" s="252"/>
      <c r="L191" s="252"/>
      <c r="M191" s="252"/>
      <c r="N191" s="252"/>
      <c r="O191" s="252"/>
      <c r="P191" s="252"/>
      <c r="Q191" s="252"/>
      <c r="R191" s="252"/>
      <c r="S191" s="252"/>
      <c r="T191" s="252"/>
      <c r="U191" s="252"/>
      <c r="V191" s="228"/>
      <c r="W191" s="252"/>
      <c r="X191" s="252"/>
      <c r="Y191" s="252"/>
      <c r="Z191" s="252"/>
      <c r="AA191" s="252"/>
      <c r="AB191" s="252"/>
      <c r="AC191" s="252"/>
      <c r="AD191" s="252"/>
      <c r="AE191" s="252"/>
      <c r="AF191" s="252"/>
      <c r="AG191" s="252"/>
      <c r="AH191" s="252"/>
      <c r="AI191" s="252"/>
      <c r="AJ191" s="252"/>
      <c r="AK191" s="252"/>
      <c r="AL191" s="252"/>
      <c r="AM191" s="252"/>
      <c r="AN191" s="252"/>
      <c r="AO191" s="323"/>
      <c r="AP191" s="324"/>
      <c r="AQ191" s="323"/>
      <c r="AR191" s="323"/>
      <c r="AS191" s="323"/>
      <c r="AT191" s="323"/>
      <c r="AU191" s="323"/>
      <c r="AV191" s="323"/>
      <c r="AW191" s="323"/>
      <c r="AX191" s="323"/>
      <c r="AY191" s="323"/>
      <c r="AZ191" s="323"/>
      <c r="BA191" s="323"/>
      <c r="BB191" s="323"/>
      <c r="BC191" s="249"/>
    </row>
    <row r="192" spans="1:55" s="220" customFormat="1" ht="15" outlineLevel="1">
      <c r="A192" s="388">
        <v>15</v>
      </c>
      <c r="B192" s="250" t="s">
        <v>2573</v>
      </c>
      <c r="C192" s="228" t="s">
        <v>313</v>
      </c>
      <c r="D192" s="232">
        <v>294.83999999999997</v>
      </c>
      <c r="E192" s="232">
        <v>0</v>
      </c>
      <c r="F192" s="232">
        <v>0</v>
      </c>
      <c r="G192" s="232">
        <v>0</v>
      </c>
      <c r="H192" s="232">
        <v>0</v>
      </c>
      <c r="I192" s="232">
        <v>0</v>
      </c>
      <c r="J192" s="232">
        <v>0</v>
      </c>
      <c r="K192" s="232">
        <v>0</v>
      </c>
      <c r="L192" s="232">
        <v>0</v>
      </c>
      <c r="M192" s="232">
        <v>0</v>
      </c>
      <c r="N192" s="232">
        <v>0</v>
      </c>
      <c r="O192" s="232">
        <v>0</v>
      </c>
      <c r="P192" s="232">
        <v>0</v>
      </c>
      <c r="Q192" s="232">
        <v>0</v>
      </c>
      <c r="R192" s="232">
        <v>0</v>
      </c>
      <c r="S192" s="232">
        <v>0</v>
      </c>
      <c r="T192" s="232">
        <v>0</v>
      </c>
      <c r="U192" s="564"/>
      <c r="V192" s="228"/>
      <c r="W192" s="232">
        <v>51.84</v>
      </c>
      <c r="X192" s="232">
        <v>0</v>
      </c>
      <c r="Y192" s="232">
        <v>0</v>
      </c>
      <c r="Z192" s="232">
        <v>0</v>
      </c>
      <c r="AA192" s="232">
        <v>0</v>
      </c>
      <c r="AB192" s="232">
        <v>0</v>
      </c>
      <c r="AC192" s="232">
        <v>0</v>
      </c>
      <c r="AD192" s="232">
        <v>0</v>
      </c>
      <c r="AE192" s="232">
        <v>0</v>
      </c>
      <c r="AF192" s="232">
        <v>0</v>
      </c>
      <c r="AG192" s="232">
        <v>0</v>
      </c>
      <c r="AH192" s="232">
        <v>0</v>
      </c>
      <c r="AI192" s="232">
        <v>0</v>
      </c>
      <c r="AJ192" s="232">
        <v>0</v>
      </c>
      <c r="AK192" s="232">
        <v>0</v>
      </c>
      <c r="AL192" s="232">
        <v>0</v>
      </c>
      <c r="AM192" s="232">
        <v>0</v>
      </c>
      <c r="AN192" s="564"/>
      <c r="AO192" s="322"/>
      <c r="AP192" s="322">
        <v>1</v>
      </c>
      <c r="AQ192" s="322"/>
      <c r="AR192" s="322"/>
      <c r="AS192" s="322"/>
      <c r="AT192" s="322"/>
      <c r="AU192" s="322"/>
      <c r="AV192" s="322"/>
      <c r="AW192" s="322"/>
      <c r="AX192" s="322"/>
      <c r="AY192" s="322"/>
      <c r="AZ192" s="322"/>
      <c r="BA192" s="322"/>
      <c r="BB192" s="322"/>
      <c r="BC192" s="233">
        <f>SUM(AO192:BB192)</f>
        <v>1</v>
      </c>
    </row>
    <row r="193" spans="1:55" s="220" customFormat="1" ht="15" outlineLevel="1">
      <c r="A193" s="388"/>
      <c r="B193" s="251" t="s">
        <v>2610</v>
      </c>
      <c r="C193" s="228" t="s">
        <v>315</v>
      </c>
      <c r="D193" s="232"/>
      <c r="E193" s="232"/>
      <c r="F193" s="232"/>
      <c r="G193" s="232"/>
      <c r="H193" s="232"/>
      <c r="I193" s="232"/>
      <c r="J193" s="232"/>
      <c r="K193" s="232"/>
      <c r="L193" s="232"/>
      <c r="M193" s="232"/>
      <c r="N193" s="232"/>
      <c r="O193" s="232"/>
      <c r="P193" s="232"/>
      <c r="Q193" s="232"/>
      <c r="R193" s="232"/>
      <c r="S193" s="232"/>
      <c r="T193" s="232"/>
      <c r="U193" s="564"/>
      <c r="V193" s="228"/>
      <c r="W193" s="232"/>
      <c r="X193" s="232"/>
      <c r="Y193" s="232"/>
      <c r="Z193" s="232"/>
      <c r="AA193" s="232"/>
      <c r="AB193" s="232"/>
      <c r="AC193" s="232"/>
      <c r="AD193" s="232"/>
      <c r="AE193" s="232"/>
      <c r="AF193" s="232"/>
      <c r="AG193" s="232"/>
      <c r="AH193" s="232"/>
      <c r="AI193" s="232"/>
      <c r="AJ193" s="232"/>
      <c r="AK193" s="232"/>
      <c r="AL193" s="232"/>
      <c r="AM193" s="232"/>
      <c r="AN193" s="564"/>
      <c r="AO193" s="318">
        <f>AO192</f>
        <v>0</v>
      </c>
      <c r="AP193" s="318">
        <f>AP192</f>
        <v>1</v>
      </c>
      <c r="AQ193" s="318">
        <f t="shared" ref="AQ193:AV193" si="75">AQ192</f>
        <v>0</v>
      </c>
      <c r="AR193" s="318">
        <f t="shared" si="75"/>
        <v>0</v>
      </c>
      <c r="AS193" s="318">
        <f t="shared" si="75"/>
        <v>0</v>
      </c>
      <c r="AT193" s="318">
        <f t="shared" si="75"/>
        <v>0</v>
      </c>
      <c r="AU193" s="318">
        <f t="shared" si="75"/>
        <v>0</v>
      </c>
      <c r="AV193" s="318">
        <f t="shared" si="75"/>
        <v>0</v>
      </c>
      <c r="AW193" s="318">
        <f t="shared" ref="AW193:BB193" si="76">AW192</f>
        <v>0</v>
      </c>
      <c r="AX193" s="318">
        <f t="shared" si="76"/>
        <v>0</v>
      </c>
      <c r="AY193" s="318">
        <f t="shared" si="76"/>
        <v>0</v>
      </c>
      <c r="AZ193" s="318">
        <f t="shared" si="76"/>
        <v>0</v>
      </c>
      <c r="BA193" s="318">
        <f t="shared" si="76"/>
        <v>0</v>
      </c>
      <c r="BB193" s="318">
        <f t="shared" si="76"/>
        <v>0</v>
      </c>
      <c r="BC193" s="384"/>
    </row>
    <row r="194" spans="1:55" s="220" customFormat="1" ht="15" outlineLevel="1">
      <c r="A194" s="388"/>
      <c r="B194" s="250"/>
      <c r="C194" s="248"/>
      <c r="D194" s="252"/>
      <c r="E194" s="252"/>
      <c r="F194" s="252"/>
      <c r="G194" s="252"/>
      <c r="H194" s="252"/>
      <c r="I194" s="252"/>
      <c r="J194" s="252"/>
      <c r="K194" s="252"/>
      <c r="L194" s="252"/>
      <c r="M194" s="252"/>
      <c r="N194" s="252"/>
      <c r="O194" s="252"/>
      <c r="P194" s="252"/>
      <c r="Q194" s="252"/>
      <c r="R194" s="252"/>
      <c r="S194" s="252"/>
      <c r="T194" s="252"/>
      <c r="U194" s="252"/>
      <c r="V194" s="228"/>
      <c r="W194" s="252"/>
      <c r="X194" s="252"/>
      <c r="Y194" s="252"/>
      <c r="Z194" s="252"/>
      <c r="AA194" s="252"/>
      <c r="AB194" s="252"/>
      <c r="AC194" s="252"/>
      <c r="AD194" s="252"/>
      <c r="AE194" s="252"/>
      <c r="AF194" s="252"/>
      <c r="AG194" s="252"/>
      <c r="AH194" s="252"/>
      <c r="AI194" s="252"/>
      <c r="AJ194" s="252"/>
      <c r="AK194" s="252"/>
      <c r="AL194" s="252"/>
      <c r="AM194" s="252"/>
      <c r="AN194" s="252"/>
      <c r="AO194" s="325"/>
      <c r="AP194" s="323"/>
      <c r="AQ194" s="323"/>
      <c r="AR194" s="323"/>
      <c r="AS194" s="323"/>
      <c r="AT194" s="323"/>
      <c r="AU194" s="323"/>
      <c r="AV194" s="323"/>
      <c r="AW194" s="323"/>
      <c r="AX194" s="323"/>
      <c r="AY194" s="323"/>
      <c r="AZ194" s="323"/>
      <c r="BA194" s="323"/>
      <c r="BB194" s="323"/>
      <c r="BC194" s="249"/>
    </row>
    <row r="195" spans="1:55" ht="15" outlineLevel="1">
      <c r="A195" s="388">
        <v>17</v>
      </c>
      <c r="B195" s="250" t="s">
        <v>2575</v>
      </c>
      <c r="C195" s="228" t="s">
        <v>313</v>
      </c>
      <c r="D195" s="232">
        <v>17294.21</v>
      </c>
      <c r="E195" s="232">
        <v>0</v>
      </c>
      <c r="F195" s="232">
        <v>0</v>
      </c>
      <c r="G195" s="232">
        <v>0</v>
      </c>
      <c r="H195" s="232">
        <v>0</v>
      </c>
      <c r="I195" s="232">
        <v>0</v>
      </c>
      <c r="J195" s="232">
        <v>0</v>
      </c>
      <c r="K195" s="232">
        <v>0</v>
      </c>
      <c r="L195" s="232">
        <v>0</v>
      </c>
      <c r="M195" s="232">
        <v>0</v>
      </c>
      <c r="N195" s="232">
        <v>0</v>
      </c>
      <c r="O195" s="232">
        <v>0</v>
      </c>
      <c r="P195" s="232">
        <v>0</v>
      </c>
      <c r="Q195" s="232">
        <v>0</v>
      </c>
      <c r="R195" s="232">
        <v>0</v>
      </c>
      <c r="S195" s="232">
        <v>0</v>
      </c>
      <c r="T195" s="232">
        <v>0</v>
      </c>
      <c r="U195" s="564"/>
      <c r="V195" s="228"/>
      <c r="W195" s="232">
        <v>717.61495980000007</v>
      </c>
      <c r="X195" s="232">
        <v>0</v>
      </c>
      <c r="Y195" s="232">
        <v>0</v>
      </c>
      <c r="Z195" s="232">
        <v>0</v>
      </c>
      <c r="AA195" s="232">
        <v>0</v>
      </c>
      <c r="AB195" s="232">
        <v>0</v>
      </c>
      <c r="AC195" s="232">
        <v>0</v>
      </c>
      <c r="AD195" s="232">
        <v>0</v>
      </c>
      <c r="AE195" s="232">
        <v>0</v>
      </c>
      <c r="AF195" s="232">
        <v>0</v>
      </c>
      <c r="AG195" s="232">
        <v>0</v>
      </c>
      <c r="AH195" s="232">
        <v>0</v>
      </c>
      <c r="AI195" s="232">
        <v>0</v>
      </c>
      <c r="AJ195" s="232">
        <v>0</v>
      </c>
      <c r="AK195" s="232">
        <v>0</v>
      </c>
      <c r="AL195" s="232">
        <v>0</v>
      </c>
      <c r="AM195" s="232">
        <v>0</v>
      </c>
      <c r="AN195" s="564"/>
      <c r="AO195" s="322"/>
      <c r="AP195" s="322">
        <v>1</v>
      </c>
      <c r="AQ195" s="322"/>
      <c r="AR195" s="322"/>
      <c r="AS195" s="322"/>
      <c r="AT195" s="322"/>
      <c r="AU195" s="322"/>
      <c r="AV195" s="322"/>
      <c r="AW195" s="322"/>
      <c r="AX195" s="322"/>
      <c r="AY195" s="322"/>
      <c r="AZ195" s="322"/>
      <c r="BA195" s="322"/>
      <c r="BB195" s="322"/>
      <c r="BC195" s="233">
        <f>SUM(AO195:BB195)</f>
        <v>1</v>
      </c>
    </row>
    <row r="196" spans="1:55" ht="15" outlineLevel="1">
      <c r="B196" s="231" t="s">
        <v>2610</v>
      </c>
      <c r="C196" s="228" t="s">
        <v>315</v>
      </c>
      <c r="D196" s="232"/>
      <c r="E196" s="232"/>
      <c r="F196" s="232"/>
      <c r="G196" s="232"/>
      <c r="H196" s="232"/>
      <c r="I196" s="232"/>
      <c r="J196" s="232"/>
      <c r="K196" s="232"/>
      <c r="L196" s="232"/>
      <c r="M196" s="232"/>
      <c r="N196" s="232"/>
      <c r="O196" s="232"/>
      <c r="P196" s="232"/>
      <c r="Q196" s="232"/>
      <c r="R196" s="232"/>
      <c r="S196" s="232"/>
      <c r="T196" s="232"/>
      <c r="U196" s="564"/>
      <c r="V196" s="228"/>
      <c r="W196" s="232"/>
      <c r="X196" s="232"/>
      <c r="Y196" s="232"/>
      <c r="Z196" s="232"/>
      <c r="AA196" s="232"/>
      <c r="AB196" s="232"/>
      <c r="AC196" s="232"/>
      <c r="AD196" s="232"/>
      <c r="AE196" s="232"/>
      <c r="AF196" s="232"/>
      <c r="AG196" s="232"/>
      <c r="AH196" s="232"/>
      <c r="AI196" s="232"/>
      <c r="AJ196" s="232"/>
      <c r="AK196" s="232"/>
      <c r="AL196" s="232"/>
      <c r="AM196" s="232"/>
      <c r="AN196" s="564"/>
      <c r="AO196" s="318">
        <f>AO195</f>
        <v>0</v>
      </c>
      <c r="AP196" s="318">
        <f>AP195</f>
        <v>1</v>
      </c>
      <c r="AQ196" s="318">
        <f t="shared" ref="AQ196:AV196" si="77">AQ195</f>
        <v>0</v>
      </c>
      <c r="AR196" s="318">
        <f t="shared" si="77"/>
        <v>0</v>
      </c>
      <c r="AS196" s="318">
        <f t="shared" si="77"/>
        <v>0</v>
      </c>
      <c r="AT196" s="318">
        <f t="shared" si="77"/>
        <v>0</v>
      </c>
      <c r="AU196" s="318">
        <f t="shared" si="77"/>
        <v>0</v>
      </c>
      <c r="AV196" s="318">
        <f t="shared" si="77"/>
        <v>0</v>
      </c>
      <c r="AW196" s="318">
        <f t="shared" ref="AW196:BB196" si="78">AW195</f>
        <v>0</v>
      </c>
      <c r="AX196" s="318">
        <f t="shared" si="78"/>
        <v>0</v>
      </c>
      <c r="AY196" s="318">
        <f t="shared" si="78"/>
        <v>0</v>
      </c>
      <c r="AZ196" s="318">
        <f t="shared" si="78"/>
        <v>0</v>
      </c>
      <c r="BA196" s="318">
        <f t="shared" si="78"/>
        <v>0</v>
      </c>
      <c r="BB196" s="318">
        <f t="shared" si="78"/>
        <v>0</v>
      </c>
      <c r="BC196" s="384"/>
    </row>
    <row r="197" spans="1:55" ht="15" outlineLevel="1">
      <c r="B197" s="251"/>
      <c r="C197" s="242"/>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c r="AJ197" s="228"/>
      <c r="AK197" s="228"/>
      <c r="AL197" s="228"/>
      <c r="AM197" s="228"/>
      <c r="AN197" s="228"/>
      <c r="AO197" s="326"/>
      <c r="AP197" s="327"/>
      <c r="AQ197" s="327"/>
      <c r="AR197" s="327"/>
      <c r="AS197" s="327"/>
      <c r="AT197" s="327"/>
      <c r="AU197" s="327"/>
      <c r="AV197" s="327"/>
      <c r="AW197" s="327"/>
      <c r="AX197" s="327"/>
      <c r="AY197" s="327"/>
      <c r="AZ197" s="327"/>
      <c r="BA197" s="327"/>
      <c r="BB197" s="327"/>
      <c r="BC197" s="253"/>
    </row>
    <row r="198" spans="1:55" ht="15.75" outlineLevel="1">
      <c r="A198" s="389"/>
      <c r="B198" s="225" t="s">
        <v>328</v>
      </c>
      <c r="C198" s="226"/>
      <c r="D198" s="226"/>
      <c r="E198" s="226"/>
      <c r="F198" s="226"/>
      <c r="G198" s="226"/>
      <c r="H198" s="226"/>
      <c r="I198" s="226"/>
      <c r="J198" s="226"/>
      <c r="K198" s="226"/>
      <c r="L198" s="226"/>
      <c r="M198" s="226"/>
      <c r="N198" s="226"/>
      <c r="O198" s="226"/>
      <c r="P198" s="226"/>
      <c r="Q198" s="226"/>
      <c r="R198" s="226"/>
      <c r="S198" s="226"/>
      <c r="T198" s="226"/>
      <c r="U198" s="226"/>
      <c r="V198" s="227"/>
      <c r="W198" s="226"/>
      <c r="X198" s="226"/>
      <c r="Y198" s="226"/>
      <c r="Z198" s="226"/>
      <c r="AA198" s="226"/>
      <c r="AB198" s="226"/>
      <c r="AC198" s="226"/>
      <c r="AD198" s="226"/>
      <c r="AE198" s="226"/>
      <c r="AF198" s="226"/>
      <c r="AG198" s="226"/>
      <c r="AH198" s="226"/>
      <c r="AI198" s="226"/>
      <c r="AJ198" s="226"/>
      <c r="AK198" s="226"/>
      <c r="AL198" s="226"/>
      <c r="AM198" s="226"/>
      <c r="AN198" s="226"/>
      <c r="AO198" s="321"/>
      <c r="AP198" s="321"/>
      <c r="AQ198" s="321"/>
      <c r="AR198" s="321"/>
      <c r="AS198" s="321"/>
      <c r="AT198" s="321"/>
      <c r="AU198" s="321"/>
      <c r="AV198" s="321"/>
      <c r="AW198" s="321"/>
      <c r="AX198" s="321"/>
      <c r="AY198" s="321"/>
      <c r="AZ198" s="321"/>
      <c r="BA198" s="321"/>
      <c r="BB198" s="321"/>
      <c r="BC198" s="229"/>
    </row>
    <row r="199" spans="1:55" ht="15" outlineLevel="1">
      <c r="A199" s="388">
        <v>22</v>
      </c>
      <c r="B199" s="251" t="s">
        <v>2575</v>
      </c>
      <c r="C199" s="228" t="s">
        <v>313</v>
      </c>
      <c r="D199" s="232">
        <v>1581.165</v>
      </c>
      <c r="E199" s="232">
        <v>0</v>
      </c>
      <c r="F199" s="232">
        <v>0</v>
      </c>
      <c r="G199" s="232">
        <v>0</v>
      </c>
      <c r="H199" s="232">
        <v>0</v>
      </c>
      <c r="I199" s="232">
        <v>0</v>
      </c>
      <c r="J199" s="232">
        <v>0</v>
      </c>
      <c r="K199" s="232">
        <v>0</v>
      </c>
      <c r="L199" s="232">
        <v>0</v>
      </c>
      <c r="M199" s="232">
        <v>0</v>
      </c>
      <c r="N199" s="232">
        <v>0</v>
      </c>
      <c r="O199" s="232">
        <v>0</v>
      </c>
      <c r="P199" s="232">
        <v>0</v>
      </c>
      <c r="Q199" s="232">
        <v>0</v>
      </c>
      <c r="R199" s="232">
        <v>0</v>
      </c>
      <c r="S199" s="232">
        <v>0</v>
      </c>
      <c r="T199" s="232">
        <v>0</v>
      </c>
      <c r="U199" s="564"/>
      <c r="V199" s="228"/>
      <c r="W199" s="232">
        <v>108.78088650000001</v>
      </c>
      <c r="X199" s="232">
        <v>0</v>
      </c>
      <c r="Y199" s="232">
        <v>0</v>
      </c>
      <c r="Z199" s="232">
        <v>0</v>
      </c>
      <c r="AA199" s="232">
        <v>0</v>
      </c>
      <c r="AB199" s="232">
        <v>0</v>
      </c>
      <c r="AC199" s="232">
        <v>0</v>
      </c>
      <c r="AD199" s="232">
        <v>0</v>
      </c>
      <c r="AE199" s="232">
        <v>0</v>
      </c>
      <c r="AF199" s="232">
        <v>0</v>
      </c>
      <c r="AG199" s="232">
        <v>0</v>
      </c>
      <c r="AH199" s="232">
        <v>0</v>
      </c>
      <c r="AI199" s="232">
        <v>0</v>
      </c>
      <c r="AJ199" s="232">
        <v>0</v>
      </c>
      <c r="AK199" s="232">
        <v>0</v>
      </c>
      <c r="AL199" s="232">
        <v>0</v>
      </c>
      <c r="AM199" s="232">
        <v>0</v>
      </c>
      <c r="AN199" s="564"/>
      <c r="AO199" s="317"/>
      <c r="AP199" s="322"/>
      <c r="AQ199" s="322"/>
      <c r="AR199" s="322"/>
      <c r="AS199" s="322"/>
      <c r="AT199" s="322"/>
      <c r="AU199" s="322"/>
      <c r="AV199" s="322"/>
      <c r="AW199" s="322"/>
      <c r="AX199" s="322"/>
      <c r="AY199" s="322"/>
      <c r="AZ199" s="322"/>
      <c r="BA199" s="322"/>
      <c r="BB199" s="322"/>
      <c r="BC199" s="233">
        <f>SUM(AO199:BB199)</f>
        <v>0</v>
      </c>
    </row>
    <row r="200" spans="1:55" ht="15" outlineLevel="1">
      <c r="B200" s="231" t="s">
        <v>2610</v>
      </c>
      <c r="C200" s="228" t="s">
        <v>315</v>
      </c>
      <c r="D200" s="232"/>
      <c r="E200" s="232"/>
      <c r="F200" s="232"/>
      <c r="G200" s="232"/>
      <c r="H200" s="232"/>
      <c r="I200" s="232"/>
      <c r="J200" s="232"/>
      <c r="K200" s="232"/>
      <c r="L200" s="232"/>
      <c r="M200" s="232"/>
      <c r="N200" s="232"/>
      <c r="O200" s="232"/>
      <c r="P200" s="232"/>
      <c r="Q200" s="232"/>
      <c r="R200" s="232"/>
      <c r="S200" s="232"/>
      <c r="T200" s="232"/>
      <c r="U200" s="564"/>
      <c r="V200" s="228"/>
      <c r="W200" s="232"/>
      <c r="X200" s="232"/>
      <c r="Y200" s="232"/>
      <c r="Z200" s="232"/>
      <c r="AA200" s="232"/>
      <c r="AB200" s="232"/>
      <c r="AC200" s="232"/>
      <c r="AD200" s="232"/>
      <c r="AE200" s="232"/>
      <c r="AF200" s="232"/>
      <c r="AG200" s="232"/>
      <c r="AH200" s="232"/>
      <c r="AI200" s="232"/>
      <c r="AJ200" s="232"/>
      <c r="AK200" s="232"/>
      <c r="AL200" s="232"/>
      <c r="AM200" s="232"/>
      <c r="AN200" s="564"/>
      <c r="AO200" s="318">
        <f>AO199</f>
        <v>0</v>
      </c>
      <c r="AP200" s="318">
        <f>AP199</f>
        <v>0</v>
      </c>
      <c r="AQ200" s="318">
        <f t="shared" ref="AQ200:AV200" si="79">AQ199</f>
        <v>0</v>
      </c>
      <c r="AR200" s="318">
        <f t="shared" si="79"/>
        <v>0</v>
      </c>
      <c r="AS200" s="318">
        <f t="shared" si="79"/>
        <v>0</v>
      </c>
      <c r="AT200" s="318">
        <f t="shared" si="79"/>
        <v>0</v>
      </c>
      <c r="AU200" s="318">
        <f t="shared" si="79"/>
        <v>0</v>
      </c>
      <c r="AV200" s="318">
        <f t="shared" si="79"/>
        <v>0</v>
      </c>
      <c r="AW200" s="318">
        <f t="shared" ref="AW200:BB200" si="80">AW199</f>
        <v>0</v>
      </c>
      <c r="AX200" s="318">
        <f t="shared" si="80"/>
        <v>0</v>
      </c>
      <c r="AY200" s="318">
        <f t="shared" si="80"/>
        <v>0</v>
      </c>
      <c r="AZ200" s="318">
        <f t="shared" si="80"/>
        <v>0</v>
      </c>
      <c r="BA200" s="318">
        <f t="shared" si="80"/>
        <v>0</v>
      </c>
      <c r="BB200" s="318">
        <f t="shared" si="80"/>
        <v>0</v>
      </c>
      <c r="BC200" s="384"/>
    </row>
    <row r="201" spans="1:55" ht="15" outlineLevel="1">
      <c r="B201" s="251"/>
      <c r="C201" s="242"/>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c r="AJ201" s="228"/>
      <c r="AK201" s="228"/>
      <c r="AL201" s="228"/>
      <c r="AM201" s="228"/>
      <c r="AN201" s="228"/>
      <c r="AO201" s="319"/>
      <c r="AP201" s="319"/>
      <c r="AQ201" s="319"/>
      <c r="AR201" s="319"/>
      <c r="AS201" s="319"/>
      <c r="AT201" s="319"/>
      <c r="AU201" s="319"/>
      <c r="AV201" s="319"/>
      <c r="AW201" s="319"/>
      <c r="AX201" s="319"/>
      <c r="AY201" s="319"/>
      <c r="AZ201" s="319"/>
      <c r="BA201" s="319"/>
      <c r="BB201" s="319"/>
      <c r="BC201" s="243"/>
    </row>
    <row r="202" spans="1:55" ht="15.75" outlineLevel="1">
      <c r="A202" s="389"/>
      <c r="B202" s="225" t="s">
        <v>2465</v>
      </c>
      <c r="C202" s="226"/>
      <c r="D202" s="227"/>
      <c r="E202" s="227"/>
      <c r="F202" s="227"/>
      <c r="G202" s="227"/>
      <c r="H202" s="227"/>
      <c r="I202" s="227"/>
      <c r="J202" s="227"/>
      <c r="K202" s="227"/>
      <c r="L202" s="227"/>
      <c r="M202" s="227"/>
      <c r="N202" s="227"/>
      <c r="O202" s="227"/>
      <c r="P202" s="227"/>
      <c r="Q202" s="227"/>
      <c r="R202" s="227"/>
      <c r="S202" s="227"/>
      <c r="T202" s="227"/>
      <c r="U202" s="227"/>
      <c r="V202" s="227"/>
      <c r="W202" s="227"/>
      <c r="X202" s="227"/>
      <c r="Y202" s="227"/>
      <c r="Z202" s="227"/>
      <c r="AA202" s="227"/>
      <c r="AB202" s="227"/>
      <c r="AC202" s="227"/>
      <c r="AD202" s="227"/>
      <c r="AE202" s="227"/>
      <c r="AF202" s="227"/>
      <c r="AG202" s="227"/>
      <c r="AH202" s="227"/>
      <c r="AI202" s="227"/>
      <c r="AJ202" s="227"/>
      <c r="AK202" s="227"/>
      <c r="AL202" s="227"/>
      <c r="AM202" s="227"/>
      <c r="AN202" s="227"/>
      <c r="AO202" s="321"/>
      <c r="AP202" s="321"/>
      <c r="AQ202" s="321"/>
      <c r="AR202" s="321"/>
      <c r="AS202" s="321"/>
      <c r="AT202" s="321"/>
      <c r="AU202" s="321"/>
      <c r="AV202" s="321"/>
      <c r="AW202" s="321"/>
      <c r="AX202" s="321"/>
      <c r="AY202" s="321"/>
      <c r="AZ202" s="321"/>
      <c r="BA202" s="321"/>
      <c r="BB202" s="321"/>
      <c r="BC202" s="229"/>
    </row>
    <row r="203" spans="1:55" ht="15" outlineLevel="1">
      <c r="A203" s="388">
        <v>23</v>
      </c>
      <c r="B203" s="251" t="s">
        <v>2465</v>
      </c>
      <c r="C203" s="228" t="s">
        <v>313</v>
      </c>
      <c r="D203" s="232">
        <v>5138.731201171875</v>
      </c>
      <c r="E203" s="232">
        <v>5138.731201171875</v>
      </c>
      <c r="F203" s="232">
        <v>5138.731201171875</v>
      </c>
      <c r="G203" s="232">
        <v>5094.731201171875</v>
      </c>
      <c r="H203" s="232">
        <v>5094.731201171875</v>
      </c>
      <c r="I203" s="232">
        <v>5094.731201171875</v>
      </c>
      <c r="J203" s="232">
        <v>4717.0000000000009</v>
      </c>
      <c r="K203" s="232">
        <v>4717.0000000000009</v>
      </c>
      <c r="L203" s="232">
        <v>1983</v>
      </c>
      <c r="M203" s="232">
        <v>1983</v>
      </c>
      <c r="N203" s="232">
        <v>1983</v>
      </c>
      <c r="O203" s="232">
        <v>1983</v>
      </c>
      <c r="P203" s="232">
        <v>1983</v>
      </c>
      <c r="Q203" s="232">
        <v>1983</v>
      </c>
      <c r="R203" s="232">
        <v>633</v>
      </c>
      <c r="S203" s="232">
        <v>633</v>
      </c>
      <c r="T203" s="232">
        <v>633</v>
      </c>
      <c r="U203" s="564"/>
      <c r="V203" s="228"/>
      <c r="W203" s="232">
        <v>4.2221021722070877E-4</v>
      </c>
      <c r="X203" s="232">
        <v>4.1992458049207928E-4</v>
      </c>
      <c r="Y203" s="232">
        <v>4.1992458049207928E-4</v>
      </c>
      <c r="Z203" s="232">
        <v>4.1992458049207928E-4</v>
      </c>
      <c r="AA203" s="232">
        <v>4.1992458049207928E-4</v>
      </c>
      <c r="AB203" s="232">
        <v>4.1992458049207928E-4</v>
      </c>
      <c r="AC203" s="232">
        <v>4.0030284691601996E-4</v>
      </c>
      <c r="AD203" s="232">
        <v>4.0030284691601996E-4</v>
      </c>
      <c r="AE203" s="232">
        <v>2.5828170031309133E-4</v>
      </c>
      <c r="AF203" s="232">
        <v>2.5828170031309133E-4</v>
      </c>
      <c r="AG203" s="232">
        <v>2.5828170031309133E-4</v>
      </c>
      <c r="AH203" s="232">
        <v>2.5828170031309133E-4</v>
      </c>
      <c r="AI203" s="232">
        <v>2.5828170031309133E-4</v>
      </c>
      <c r="AJ203" s="232">
        <v>2.5828170031309133E-4</v>
      </c>
      <c r="AK203" s="232">
        <v>8.5861109197139744E-5</v>
      </c>
      <c r="AL203" s="232">
        <v>8.5861109197139744E-5</v>
      </c>
      <c r="AM203" s="232">
        <v>8.5861109197139744E-5</v>
      </c>
      <c r="AN203" s="564"/>
      <c r="AO203" s="359">
        <v>1</v>
      </c>
      <c r="AP203" s="317"/>
      <c r="AQ203" s="317"/>
      <c r="AR203" s="317"/>
      <c r="AS203" s="317"/>
      <c r="AT203" s="317"/>
      <c r="AU203" s="317"/>
      <c r="AV203" s="317"/>
      <c r="AW203" s="317"/>
      <c r="AX203" s="317"/>
      <c r="AY203" s="317"/>
      <c r="AZ203" s="317"/>
      <c r="BA203" s="317"/>
      <c r="BB203" s="317"/>
      <c r="BC203" s="233">
        <f>SUM(AO203:BB203)</f>
        <v>1</v>
      </c>
    </row>
    <row r="204" spans="1:55" ht="15" outlineLevel="1">
      <c r="B204" s="231" t="s">
        <v>2610</v>
      </c>
      <c r="C204" s="228" t="s">
        <v>315</v>
      </c>
      <c r="D204" s="232">
        <v>658</v>
      </c>
      <c r="E204" s="232">
        <v>658</v>
      </c>
      <c r="F204" s="232">
        <v>658</v>
      </c>
      <c r="G204" s="232">
        <v>658</v>
      </c>
      <c r="H204" s="232">
        <v>658</v>
      </c>
      <c r="I204" s="232">
        <v>566.48934940000004</v>
      </c>
      <c r="J204" s="232">
        <v>520.73403929999995</v>
      </c>
      <c r="K204" s="232">
        <v>474.97872919999998</v>
      </c>
      <c r="L204" s="232">
        <v>474.97872919999998</v>
      </c>
      <c r="M204" s="232">
        <v>474.97872919999998</v>
      </c>
      <c r="N204" s="232">
        <v>152</v>
      </c>
      <c r="O204" s="232">
        <v>152</v>
      </c>
      <c r="P204" s="232">
        <v>152</v>
      </c>
      <c r="Q204" s="232">
        <v>152</v>
      </c>
      <c r="R204" s="232">
        <v>152</v>
      </c>
      <c r="S204" s="232">
        <v>152</v>
      </c>
      <c r="T204" s="232">
        <v>152</v>
      </c>
      <c r="U204" s="564"/>
      <c r="V204" s="357"/>
      <c r="W204" s="232">
        <v>4.48E-2</v>
      </c>
      <c r="X204" s="232">
        <v>4.48E-2</v>
      </c>
      <c r="Y204" s="232">
        <v>4.48E-2</v>
      </c>
      <c r="Z204" s="232">
        <v>4.48E-2</v>
      </c>
      <c r="AA204" s="232">
        <v>4.48E-2</v>
      </c>
      <c r="AB204" s="232">
        <v>4.0025532000000003E-2</v>
      </c>
      <c r="AC204" s="232">
        <v>3.7638297000000001E-2</v>
      </c>
      <c r="AD204" s="232">
        <v>3.5251063999999999E-2</v>
      </c>
      <c r="AE204" s="232">
        <v>3.5251063999999999E-2</v>
      </c>
      <c r="AF204" s="232">
        <v>3.5251063999999999E-2</v>
      </c>
      <c r="AG204" s="232">
        <v>1.84E-2</v>
      </c>
      <c r="AH204" s="232">
        <v>1.84E-2</v>
      </c>
      <c r="AI204" s="232">
        <v>1.84E-2</v>
      </c>
      <c r="AJ204" s="232">
        <v>1.84E-2</v>
      </c>
      <c r="AK204" s="232">
        <v>1.84E-2</v>
      </c>
      <c r="AL204" s="232">
        <v>1.84E-2</v>
      </c>
      <c r="AM204" s="232">
        <v>1.84E-2</v>
      </c>
      <c r="AN204" s="564"/>
      <c r="AO204" s="318">
        <f>AO203</f>
        <v>1</v>
      </c>
      <c r="AP204" s="318">
        <f>AP203</f>
        <v>0</v>
      </c>
      <c r="AQ204" s="318">
        <f t="shared" ref="AQ204:AV204" si="81">AQ203</f>
        <v>0</v>
      </c>
      <c r="AR204" s="318">
        <f t="shared" si="81"/>
        <v>0</v>
      </c>
      <c r="AS204" s="318">
        <f t="shared" si="81"/>
        <v>0</v>
      </c>
      <c r="AT204" s="318">
        <f t="shared" si="81"/>
        <v>0</v>
      </c>
      <c r="AU204" s="318">
        <f t="shared" si="81"/>
        <v>0</v>
      </c>
      <c r="AV204" s="318">
        <f t="shared" si="81"/>
        <v>0</v>
      </c>
      <c r="AW204" s="318">
        <f t="shared" ref="AW204:BB204" si="82">AW203</f>
        <v>0</v>
      </c>
      <c r="AX204" s="318">
        <f t="shared" si="82"/>
        <v>0</v>
      </c>
      <c r="AY204" s="318">
        <f t="shared" si="82"/>
        <v>0</v>
      </c>
      <c r="AZ204" s="318">
        <f t="shared" si="82"/>
        <v>0</v>
      </c>
      <c r="BA204" s="318">
        <f t="shared" si="82"/>
        <v>0</v>
      </c>
      <c r="BB204" s="318">
        <f t="shared" si="82"/>
        <v>0</v>
      </c>
      <c r="BC204" s="384"/>
    </row>
    <row r="205" spans="1:55" ht="15" outlineLevel="1">
      <c r="B205" s="251"/>
      <c r="C205" s="242"/>
      <c r="D205" s="228"/>
      <c r="E205" s="228"/>
      <c r="F205" s="228"/>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c r="AJ205" s="228"/>
      <c r="AK205" s="228"/>
      <c r="AL205" s="228"/>
      <c r="AM205" s="228"/>
      <c r="AN205" s="228"/>
      <c r="AO205" s="319"/>
      <c r="AP205" s="319"/>
      <c r="AQ205" s="319"/>
      <c r="AR205" s="319"/>
      <c r="AS205" s="319"/>
      <c r="AT205" s="319"/>
      <c r="AU205" s="319"/>
      <c r="AV205" s="319"/>
      <c r="AW205" s="319"/>
      <c r="AX205" s="319"/>
      <c r="AY205" s="319"/>
      <c r="AZ205" s="319"/>
      <c r="BA205" s="319"/>
      <c r="BB205" s="319"/>
      <c r="BC205" s="243"/>
    </row>
    <row r="206" spans="1:55" s="220" customFormat="1" ht="15" outlineLevel="1">
      <c r="A206" s="388"/>
      <c r="B206" s="250"/>
      <c r="C206" s="248"/>
      <c r="D206" s="228"/>
      <c r="E206" s="228"/>
      <c r="F206" s="228"/>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c r="AJ206" s="228"/>
      <c r="AK206" s="228"/>
      <c r="AL206" s="228"/>
      <c r="AM206" s="228"/>
      <c r="AN206" s="228"/>
      <c r="AO206" s="323"/>
      <c r="AP206" s="324"/>
      <c r="AQ206" s="323"/>
      <c r="AR206" s="323"/>
      <c r="AS206" s="323"/>
      <c r="AT206" s="323"/>
      <c r="AU206" s="323"/>
      <c r="AV206" s="323"/>
      <c r="AW206" s="323"/>
      <c r="AX206" s="323"/>
      <c r="AY206" s="323"/>
      <c r="AZ206" s="323"/>
      <c r="BA206" s="323"/>
      <c r="BB206" s="323"/>
      <c r="BC206" s="249"/>
    </row>
    <row r="207" spans="1:55" ht="15.75" outlineLevel="1">
      <c r="A207" s="389"/>
      <c r="B207" s="225" t="s">
        <v>2579</v>
      </c>
      <c r="C207" s="256"/>
      <c r="D207" s="227"/>
      <c r="E207" s="226"/>
      <c r="F207" s="226"/>
      <c r="G207" s="226"/>
      <c r="H207" s="226"/>
      <c r="I207" s="226"/>
      <c r="J207" s="226"/>
      <c r="K207" s="226"/>
      <c r="L207" s="226"/>
      <c r="M207" s="226"/>
      <c r="N207" s="226"/>
      <c r="O207" s="226"/>
      <c r="P207" s="226"/>
      <c r="Q207" s="226"/>
      <c r="R207" s="226"/>
      <c r="S207" s="226"/>
      <c r="T207" s="226"/>
      <c r="U207" s="226"/>
      <c r="V207" s="228"/>
      <c r="W207" s="226"/>
      <c r="X207" s="226"/>
      <c r="Y207" s="226"/>
      <c r="Z207" s="226"/>
      <c r="AA207" s="226"/>
      <c r="AB207" s="226"/>
      <c r="AC207" s="226"/>
      <c r="AD207" s="226"/>
      <c r="AE207" s="226"/>
      <c r="AF207" s="226"/>
      <c r="AG207" s="226"/>
      <c r="AH207" s="226"/>
      <c r="AI207" s="226"/>
      <c r="AJ207" s="226"/>
      <c r="AK207" s="226"/>
      <c r="AL207" s="226"/>
      <c r="AM207" s="226"/>
      <c r="AN207" s="226"/>
      <c r="AO207" s="321"/>
      <c r="AP207" s="321"/>
      <c r="AQ207" s="321"/>
      <c r="AR207" s="321"/>
      <c r="AS207" s="321"/>
      <c r="AT207" s="321"/>
      <c r="AU207" s="321"/>
      <c r="AV207" s="321"/>
      <c r="AW207" s="321"/>
      <c r="AX207" s="321"/>
      <c r="AY207" s="321"/>
      <c r="AZ207" s="321"/>
      <c r="BA207" s="321"/>
      <c r="BB207" s="321"/>
      <c r="BC207" s="229"/>
    </row>
    <row r="208" spans="1:55" ht="15" outlineLevel="1">
      <c r="A208" s="388">
        <v>27</v>
      </c>
      <c r="B208" s="257" t="s">
        <v>2478</v>
      </c>
      <c r="C208" s="228" t="s">
        <v>313</v>
      </c>
      <c r="D208" s="232">
        <v>2575.4838162140727</v>
      </c>
      <c r="E208" s="232">
        <v>2575.4838162140727</v>
      </c>
      <c r="F208" s="232">
        <v>2575.4838162140727</v>
      </c>
      <c r="G208" s="232">
        <v>2575.4838162140727</v>
      </c>
      <c r="H208" s="232">
        <v>2575.4838162140727</v>
      </c>
      <c r="I208" s="232">
        <v>2575.4838162140727</v>
      </c>
      <c r="J208" s="232">
        <v>2575.4838162140727</v>
      </c>
      <c r="K208" s="232">
        <v>2575.4838162140727</v>
      </c>
      <c r="L208" s="232">
        <v>2575.4838162140727</v>
      </c>
      <c r="M208" s="232">
        <v>2575.4838162140727</v>
      </c>
      <c r="N208" s="232">
        <v>2575.4838162140727</v>
      </c>
      <c r="O208" s="232">
        <v>2575.4838162140727</v>
      </c>
      <c r="P208" s="232">
        <v>0</v>
      </c>
      <c r="Q208" s="232">
        <v>0</v>
      </c>
      <c r="R208" s="232">
        <v>0</v>
      </c>
      <c r="S208" s="232">
        <v>0</v>
      </c>
      <c r="T208" s="232">
        <v>0</v>
      </c>
      <c r="U208" s="232"/>
      <c r="V208" s="232">
        <v>12</v>
      </c>
      <c r="W208" s="232">
        <v>2.6583271713824193</v>
      </c>
      <c r="X208" s="232">
        <v>2.6583271713824193</v>
      </c>
      <c r="Y208" s="232">
        <v>2.6583271713824193</v>
      </c>
      <c r="Z208" s="232">
        <v>2.6583271713824193</v>
      </c>
      <c r="AA208" s="232">
        <v>2.6583271713824193</v>
      </c>
      <c r="AB208" s="232">
        <v>2.6583271713824193</v>
      </c>
      <c r="AC208" s="232">
        <v>2.6583271713824193</v>
      </c>
      <c r="AD208" s="232">
        <v>2.6583271713824193</v>
      </c>
      <c r="AE208" s="232">
        <v>2.6583271713824193</v>
      </c>
      <c r="AF208" s="232">
        <v>2.6583271713824193</v>
      </c>
      <c r="AG208" s="232">
        <v>2.6583271713824193</v>
      </c>
      <c r="AH208" s="232">
        <v>2.6583271713824193</v>
      </c>
      <c r="AI208" s="232">
        <v>0</v>
      </c>
      <c r="AJ208" s="232">
        <v>0</v>
      </c>
      <c r="AK208" s="232">
        <v>0</v>
      </c>
      <c r="AL208" s="232">
        <v>0</v>
      </c>
      <c r="AM208" s="232">
        <v>0</v>
      </c>
      <c r="AN208" s="564"/>
      <c r="AO208" s="333"/>
      <c r="AP208" s="322"/>
      <c r="AQ208" s="322">
        <v>1</v>
      </c>
      <c r="AR208" s="322"/>
      <c r="AS208" s="322"/>
      <c r="AT208" s="322"/>
      <c r="AU208" s="322"/>
      <c r="AV208" s="322"/>
      <c r="AW208" s="322"/>
      <c r="AX208" s="322"/>
      <c r="AY208" s="322"/>
      <c r="AZ208" s="322"/>
      <c r="BA208" s="322"/>
      <c r="BB208" s="322"/>
      <c r="BC208" s="233">
        <f>SUM(AO208:BB208)</f>
        <v>1</v>
      </c>
    </row>
    <row r="209" spans="1:55" ht="15" outlineLevel="1">
      <c r="B209" s="231" t="s">
        <v>2610</v>
      </c>
      <c r="C209" s="228" t="s">
        <v>315</v>
      </c>
      <c r="D209" s="232"/>
      <c r="E209" s="232"/>
      <c r="F209" s="232"/>
      <c r="G209" s="232"/>
      <c r="H209" s="232"/>
      <c r="I209" s="232"/>
      <c r="J209" s="232"/>
      <c r="K209" s="232"/>
      <c r="L209" s="232"/>
      <c r="M209" s="232"/>
      <c r="N209" s="232"/>
      <c r="O209" s="232"/>
      <c r="P209" s="232"/>
      <c r="Q209" s="232"/>
      <c r="R209" s="232"/>
      <c r="S209" s="232"/>
      <c r="T209" s="232"/>
      <c r="U209" s="232"/>
      <c r="V209" s="232">
        <f>V208</f>
        <v>12</v>
      </c>
      <c r="W209" s="232"/>
      <c r="X209" s="232"/>
      <c r="Y209" s="232"/>
      <c r="Z209" s="232"/>
      <c r="AA209" s="232"/>
      <c r="AB209" s="232"/>
      <c r="AC209" s="232"/>
      <c r="AD209" s="232"/>
      <c r="AE209" s="232"/>
      <c r="AF209" s="232"/>
      <c r="AG209" s="232"/>
      <c r="AH209" s="232"/>
      <c r="AI209" s="232"/>
      <c r="AJ209" s="232"/>
      <c r="AK209" s="232"/>
      <c r="AL209" s="232"/>
      <c r="AM209" s="232"/>
      <c r="AN209" s="564"/>
      <c r="AO209" s="318">
        <f>AO208</f>
        <v>0</v>
      </c>
      <c r="AP209" s="318">
        <f>AP208</f>
        <v>0</v>
      </c>
      <c r="AQ209" s="318">
        <f t="shared" ref="AQ209:AV209" si="83">AQ208</f>
        <v>1</v>
      </c>
      <c r="AR209" s="318">
        <f t="shared" si="83"/>
        <v>0</v>
      </c>
      <c r="AS209" s="318">
        <f t="shared" si="83"/>
        <v>0</v>
      </c>
      <c r="AT209" s="318">
        <f t="shared" si="83"/>
        <v>0</v>
      </c>
      <c r="AU209" s="318">
        <f t="shared" si="83"/>
        <v>0</v>
      </c>
      <c r="AV209" s="318">
        <f t="shared" si="83"/>
        <v>0</v>
      </c>
      <c r="AW209" s="318">
        <f t="shared" ref="AW209:BB209" si="84">AW208</f>
        <v>0</v>
      </c>
      <c r="AX209" s="318">
        <f t="shared" si="84"/>
        <v>0</v>
      </c>
      <c r="AY209" s="318">
        <f t="shared" si="84"/>
        <v>0</v>
      </c>
      <c r="AZ209" s="318">
        <f t="shared" si="84"/>
        <v>0</v>
      </c>
      <c r="BA209" s="318">
        <f t="shared" si="84"/>
        <v>0</v>
      </c>
      <c r="BB209" s="318">
        <f t="shared" si="84"/>
        <v>0</v>
      </c>
      <c r="BC209" s="384"/>
    </row>
    <row r="210" spans="1:55" ht="15.75" outlineLevel="1">
      <c r="B210" s="259"/>
      <c r="C210" s="237"/>
      <c r="D210" s="228"/>
      <c r="E210" s="228"/>
      <c r="F210" s="228"/>
      <c r="G210" s="228"/>
      <c r="H210" s="228"/>
      <c r="I210" s="228"/>
      <c r="J210" s="228"/>
      <c r="K210" s="228"/>
      <c r="L210" s="228"/>
      <c r="M210" s="228"/>
      <c r="N210" s="228"/>
      <c r="O210" s="228"/>
      <c r="P210" s="228"/>
      <c r="Q210" s="228"/>
      <c r="R210" s="228"/>
      <c r="S210" s="228"/>
      <c r="T210" s="228"/>
      <c r="U210" s="228"/>
      <c r="V210" s="237"/>
      <c r="W210" s="228"/>
      <c r="X210" s="228"/>
      <c r="Y210" s="228"/>
      <c r="Z210" s="228"/>
      <c r="AA210" s="228"/>
      <c r="AB210" s="228"/>
      <c r="AC210" s="228"/>
      <c r="AD210" s="228"/>
      <c r="AE210" s="228"/>
      <c r="AF210" s="228"/>
      <c r="AG210" s="228"/>
      <c r="AH210" s="228"/>
      <c r="AI210" s="228"/>
      <c r="AJ210" s="228"/>
      <c r="AK210" s="228"/>
      <c r="AL210" s="228"/>
      <c r="AM210" s="228"/>
      <c r="AN210" s="228"/>
      <c r="AO210" s="319"/>
      <c r="AP210" s="319"/>
      <c r="AQ210" s="319"/>
      <c r="AR210" s="319"/>
      <c r="AS210" s="319"/>
      <c r="AT210" s="319"/>
      <c r="AU210" s="319"/>
      <c r="AV210" s="319"/>
      <c r="AW210" s="319"/>
      <c r="AX210" s="319"/>
      <c r="AY210" s="319"/>
      <c r="AZ210" s="319"/>
      <c r="BA210" s="319"/>
      <c r="BB210" s="319"/>
      <c r="BC210" s="243"/>
    </row>
    <row r="211" spans="1:55" s="220" customFormat="1" ht="15" outlineLevel="1">
      <c r="A211" s="388">
        <v>30</v>
      </c>
      <c r="B211" s="260" t="s">
        <v>2583</v>
      </c>
      <c r="C211" s="228" t="s">
        <v>313</v>
      </c>
      <c r="D211" s="232"/>
      <c r="E211" s="232"/>
      <c r="F211" s="232"/>
      <c r="G211" s="232"/>
      <c r="H211" s="232"/>
      <c r="I211" s="232"/>
      <c r="J211" s="232"/>
      <c r="K211" s="232"/>
      <c r="L211" s="232"/>
      <c r="M211" s="232"/>
      <c r="N211" s="232"/>
      <c r="O211" s="232"/>
      <c r="P211" s="232"/>
      <c r="Q211" s="232"/>
      <c r="R211" s="232"/>
      <c r="S211" s="232"/>
      <c r="T211" s="232"/>
      <c r="U211" s="232"/>
      <c r="V211" s="232">
        <v>0</v>
      </c>
      <c r="W211" s="232"/>
      <c r="X211" s="232"/>
      <c r="Y211" s="232"/>
      <c r="Z211" s="232"/>
      <c r="AA211" s="232"/>
      <c r="AB211" s="232"/>
      <c r="AC211" s="232"/>
      <c r="AD211" s="232"/>
      <c r="AE211" s="232"/>
      <c r="AF211" s="232"/>
      <c r="AG211" s="232"/>
      <c r="AH211" s="232"/>
      <c r="AI211" s="232"/>
      <c r="AJ211" s="232"/>
      <c r="AK211" s="232"/>
      <c r="AL211" s="232"/>
      <c r="AM211" s="232"/>
      <c r="AN211" s="564"/>
      <c r="AO211" s="317"/>
      <c r="AP211" s="317"/>
      <c r="AQ211" s="317"/>
      <c r="AR211" s="317"/>
      <c r="AS211" s="317"/>
      <c r="AT211" s="317"/>
      <c r="AU211" s="317"/>
      <c r="AV211" s="317"/>
      <c r="AW211" s="317"/>
      <c r="AX211" s="317"/>
      <c r="AY211" s="317"/>
      <c r="AZ211" s="317"/>
      <c r="BA211" s="317"/>
      <c r="BB211" s="317"/>
      <c r="BC211" s="233">
        <f>SUM(AO211:BB211)</f>
        <v>0</v>
      </c>
    </row>
    <row r="212" spans="1:55" s="220" customFormat="1" ht="15" outlineLevel="1">
      <c r="A212" s="388"/>
      <c r="B212" s="260" t="s">
        <v>2610</v>
      </c>
      <c r="C212" s="228" t="s">
        <v>315</v>
      </c>
      <c r="D212" s="232"/>
      <c r="E212" s="232"/>
      <c r="F212" s="232"/>
      <c r="G212" s="232"/>
      <c r="H212" s="232"/>
      <c r="I212" s="232"/>
      <c r="J212" s="232"/>
      <c r="K212" s="232"/>
      <c r="L212" s="232"/>
      <c r="M212" s="232"/>
      <c r="N212" s="232"/>
      <c r="O212" s="232"/>
      <c r="P212" s="232"/>
      <c r="Q212" s="232"/>
      <c r="R212" s="232"/>
      <c r="S212" s="232"/>
      <c r="T212" s="232"/>
      <c r="U212" s="232"/>
      <c r="V212" s="232">
        <f>V211</f>
        <v>0</v>
      </c>
      <c r="W212" s="232"/>
      <c r="X212" s="232"/>
      <c r="Y212" s="232"/>
      <c r="Z212" s="232"/>
      <c r="AA212" s="232"/>
      <c r="AB212" s="232"/>
      <c r="AC212" s="232"/>
      <c r="AD212" s="232"/>
      <c r="AE212" s="232"/>
      <c r="AF212" s="232"/>
      <c r="AG212" s="232"/>
      <c r="AH212" s="232"/>
      <c r="AI212" s="232"/>
      <c r="AJ212" s="232"/>
      <c r="AK212" s="232"/>
      <c r="AL212" s="232"/>
      <c r="AM212" s="232"/>
      <c r="AN212" s="564"/>
      <c r="AO212" s="318">
        <f>AO211</f>
        <v>0</v>
      </c>
      <c r="AP212" s="318">
        <f t="shared" ref="AP212:BB212" si="85">AP211</f>
        <v>0</v>
      </c>
      <c r="AQ212" s="318">
        <f t="shared" si="85"/>
        <v>0</v>
      </c>
      <c r="AR212" s="318">
        <f t="shared" si="85"/>
        <v>0</v>
      </c>
      <c r="AS212" s="318">
        <f t="shared" si="85"/>
        <v>0</v>
      </c>
      <c r="AT212" s="318">
        <f t="shared" si="85"/>
        <v>0</v>
      </c>
      <c r="AU212" s="318">
        <f t="shared" si="85"/>
        <v>0</v>
      </c>
      <c r="AV212" s="318">
        <f t="shared" si="85"/>
        <v>0</v>
      </c>
      <c r="AW212" s="318">
        <f t="shared" si="85"/>
        <v>0</v>
      </c>
      <c r="AX212" s="318">
        <f t="shared" si="85"/>
        <v>0</v>
      </c>
      <c r="AY212" s="318">
        <f t="shared" si="85"/>
        <v>0</v>
      </c>
      <c r="AZ212" s="318">
        <f t="shared" si="85"/>
        <v>0</v>
      </c>
      <c r="BA212" s="318">
        <f t="shared" si="85"/>
        <v>0</v>
      </c>
      <c r="BB212" s="318">
        <f t="shared" si="85"/>
        <v>0</v>
      </c>
      <c r="BC212" s="384"/>
    </row>
    <row r="213" spans="1:55" s="220" customFormat="1" ht="15" outlineLevel="1">
      <c r="A213" s="388"/>
      <c r="B213" s="260"/>
      <c r="C213" s="228"/>
      <c r="D213" s="228"/>
      <c r="E213" s="228"/>
      <c r="F213" s="228"/>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c r="AJ213" s="228"/>
      <c r="AK213" s="228"/>
      <c r="AL213" s="228"/>
      <c r="AM213" s="228"/>
      <c r="AN213" s="228"/>
      <c r="AO213" s="319"/>
      <c r="AP213" s="319"/>
      <c r="AQ213" s="319"/>
      <c r="AR213" s="319"/>
      <c r="AS213" s="319"/>
      <c r="AT213" s="319"/>
      <c r="AU213" s="319"/>
      <c r="AV213" s="319"/>
      <c r="AW213" s="319"/>
      <c r="AX213" s="319"/>
      <c r="AY213" s="319"/>
      <c r="AZ213" s="319"/>
      <c r="BA213" s="319"/>
      <c r="BB213" s="319"/>
      <c r="BC213" s="249"/>
    </row>
    <row r="214" spans="1:55" s="220" customFormat="1" ht="15.75" outlineLevel="1">
      <c r="A214" s="388"/>
      <c r="B214" s="225" t="s">
        <v>334</v>
      </c>
      <c r="C214" s="228"/>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c r="AJ214" s="228"/>
      <c r="AK214" s="228"/>
      <c r="AL214" s="228"/>
      <c r="AM214" s="228"/>
      <c r="AN214" s="228"/>
      <c r="AO214" s="319"/>
      <c r="AP214" s="319"/>
      <c r="AQ214" s="319"/>
      <c r="AR214" s="319"/>
      <c r="AS214" s="319"/>
      <c r="AT214" s="319"/>
      <c r="AU214" s="319"/>
      <c r="AV214" s="319"/>
      <c r="AW214" s="319"/>
      <c r="AX214" s="319"/>
      <c r="AY214" s="319"/>
      <c r="AZ214" s="319"/>
      <c r="BA214" s="319"/>
      <c r="BB214" s="319"/>
      <c r="BC214" s="249"/>
    </row>
    <row r="215" spans="1:55" s="220" customFormat="1" ht="15" outlineLevel="1">
      <c r="A215" s="388">
        <v>31</v>
      </c>
      <c r="B215" s="260" t="s">
        <v>336</v>
      </c>
      <c r="C215" s="228" t="s">
        <v>313</v>
      </c>
      <c r="D215" s="232"/>
      <c r="E215" s="232"/>
      <c r="F215" s="232"/>
      <c r="G215" s="232"/>
      <c r="H215" s="232"/>
      <c r="I215" s="232"/>
      <c r="J215" s="232"/>
      <c r="K215" s="232"/>
      <c r="L215" s="232"/>
      <c r="M215" s="232"/>
      <c r="N215" s="232"/>
      <c r="O215" s="232"/>
      <c r="P215" s="232"/>
      <c r="Q215" s="232"/>
      <c r="R215" s="232"/>
      <c r="S215" s="232"/>
      <c r="T215" s="232"/>
      <c r="U215" s="232"/>
      <c r="V215" s="232">
        <v>0</v>
      </c>
      <c r="W215" s="232"/>
      <c r="X215" s="232"/>
      <c r="Y215" s="232"/>
      <c r="Z215" s="232"/>
      <c r="AA215" s="232"/>
      <c r="AB215" s="232"/>
      <c r="AC215" s="232"/>
      <c r="AD215" s="232"/>
      <c r="AE215" s="232"/>
      <c r="AF215" s="232"/>
      <c r="AG215" s="232"/>
      <c r="AH215" s="232"/>
      <c r="AI215" s="232"/>
      <c r="AJ215" s="232"/>
      <c r="AK215" s="232"/>
      <c r="AL215" s="232"/>
      <c r="AM215" s="232"/>
      <c r="AN215" s="564"/>
      <c r="AO215" s="317"/>
      <c r="AP215" s="317"/>
      <c r="AQ215" s="317"/>
      <c r="AR215" s="317"/>
      <c r="AS215" s="317"/>
      <c r="AT215" s="317"/>
      <c r="AU215" s="317"/>
      <c r="AV215" s="317"/>
      <c r="AW215" s="317"/>
      <c r="AX215" s="317"/>
      <c r="AY215" s="317"/>
      <c r="AZ215" s="317"/>
      <c r="BA215" s="317"/>
      <c r="BB215" s="317"/>
      <c r="BC215" s="233">
        <f>SUM(AO215:BB215)</f>
        <v>0</v>
      </c>
    </row>
    <row r="216" spans="1:55" s="220" customFormat="1" ht="15" outlineLevel="1">
      <c r="A216" s="388"/>
      <c r="B216" s="260" t="s">
        <v>2610</v>
      </c>
      <c r="C216" s="228" t="s">
        <v>315</v>
      </c>
      <c r="D216" s="232"/>
      <c r="E216" s="232"/>
      <c r="F216" s="232"/>
      <c r="G216" s="232"/>
      <c r="H216" s="232"/>
      <c r="I216" s="232"/>
      <c r="J216" s="232"/>
      <c r="K216" s="232"/>
      <c r="L216" s="232"/>
      <c r="M216" s="232"/>
      <c r="N216" s="232"/>
      <c r="O216" s="232"/>
      <c r="P216" s="232"/>
      <c r="Q216" s="232"/>
      <c r="R216" s="232"/>
      <c r="S216" s="232"/>
      <c r="T216" s="232"/>
      <c r="U216" s="232"/>
      <c r="V216" s="232">
        <f>V215</f>
        <v>0</v>
      </c>
      <c r="W216" s="232"/>
      <c r="X216" s="232"/>
      <c r="Y216" s="232"/>
      <c r="Z216" s="232"/>
      <c r="AA216" s="232"/>
      <c r="AB216" s="232"/>
      <c r="AC216" s="232"/>
      <c r="AD216" s="232"/>
      <c r="AE216" s="232"/>
      <c r="AF216" s="232"/>
      <c r="AG216" s="232"/>
      <c r="AH216" s="232"/>
      <c r="AI216" s="232"/>
      <c r="AJ216" s="232"/>
      <c r="AK216" s="232"/>
      <c r="AL216" s="232"/>
      <c r="AM216" s="232"/>
      <c r="AN216" s="564"/>
      <c r="AO216" s="318">
        <f>AO215</f>
        <v>0</v>
      </c>
      <c r="AP216" s="318">
        <f t="shared" ref="AP216:BB216" si="86">AP215</f>
        <v>0</v>
      </c>
      <c r="AQ216" s="318">
        <f t="shared" si="86"/>
        <v>0</v>
      </c>
      <c r="AR216" s="318">
        <f t="shared" si="86"/>
        <v>0</v>
      </c>
      <c r="AS216" s="318">
        <f t="shared" si="86"/>
        <v>0</v>
      </c>
      <c r="AT216" s="318">
        <f t="shared" si="86"/>
        <v>0</v>
      </c>
      <c r="AU216" s="318">
        <f t="shared" si="86"/>
        <v>0</v>
      </c>
      <c r="AV216" s="318">
        <f t="shared" si="86"/>
        <v>0</v>
      </c>
      <c r="AW216" s="318">
        <f t="shared" si="86"/>
        <v>0</v>
      </c>
      <c r="AX216" s="318">
        <f t="shared" si="86"/>
        <v>0</v>
      </c>
      <c r="AY216" s="318">
        <f t="shared" si="86"/>
        <v>0</v>
      </c>
      <c r="AZ216" s="318">
        <f t="shared" si="86"/>
        <v>0</v>
      </c>
      <c r="BA216" s="318">
        <f t="shared" si="86"/>
        <v>0</v>
      </c>
      <c r="BB216" s="318">
        <f t="shared" si="86"/>
        <v>0</v>
      </c>
      <c r="BC216" s="384"/>
    </row>
    <row r="217" spans="1:55" s="220" customFormat="1" ht="15" outlineLevel="1">
      <c r="A217" s="388"/>
      <c r="B217" s="260"/>
      <c r="C217" s="228"/>
      <c r="D217" s="228"/>
      <c r="E217" s="228"/>
      <c r="F217" s="228"/>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319"/>
      <c r="AP217" s="319"/>
      <c r="AQ217" s="319"/>
      <c r="AR217" s="319"/>
      <c r="AS217" s="319"/>
      <c r="AT217" s="319"/>
      <c r="AU217" s="319"/>
      <c r="AV217" s="319"/>
      <c r="AW217" s="319"/>
      <c r="AX217" s="319"/>
      <c r="AY217" s="319"/>
      <c r="AZ217" s="319"/>
      <c r="BA217" s="319"/>
      <c r="BB217" s="319"/>
      <c r="BC217" s="249"/>
    </row>
    <row r="218" spans="1:55" s="220" customFormat="1" ht="15" outlineLevel="1">
      <c r="A218" s="388">
        <v>32</v>
      </c>
      <c r="B218" s="260" t="s">
        <v>2584</v>
      </c>
      <c r="C218" s="228" t="s">
        <v>313</v>
      </c>
      <c r="D218" s="232"/>
      <c r="E218" s="232"/>
      <c r="F218" s="232"/>
      <c r="G218" s="232"/>
      <c r="H218" s="232"/>
      <c r="I218" s="232"/>
      <c r="J218" s="232"/>
      <c r="K218" s="232"/>
      <c r="L218" s="232"/>
      <c r="M218" s="232"/>
      <c r="N218" s="232"/>
      <c r="O218" s="232"/>
      <c r="P218" s="232"/>
      <c r="Q218" s="232"/>
      <c r="R218" s="232"/>
      <c r="S218" s="232"/>
      <c r="T218" s="232"/>
      <c r="U218" s="232"/>
      <c r="V218" s="232">
        <v>0</v>
      </c>
      <c r="W218" s="232"/>
      <c r="X218" s="232"/>
      <c r="Y218" s="232"/>
      <c r="Z218" s="232"/>
      <c r="AA218" s="232"/>
      <c r="AB218" s="232"/>
      <c r="AC218" s="232"/>
      <c r="AD218" s="232"/>
      <c r="AE218" s="232"/>
      <c r="AF218" s="232"/>
      <c r="AG218" s="232"/>
      <c r="AH218" s="232"/>
      <c r="AI218" s="232"/>
      <c r="AJ218" s="232"/>
      <c r="AK218" s="232"/>
      <c r="AL218" s="232"/>
      <c r="AM218" s="232"/>
      <c r="AN218" s="564"/>
      <c r="AO218" s="317"/>
      <c r="AP218" s="317"/>
      <c r="AQ218" s="317"/>
      <c r="AR218" s="317"/>
      <c r="AS218" s="317"/>
      <c r="AT218" s="317"/>
      <c r="AU218" s="317"/>
      <c r="AV218" s="317"/>
      <c r="AW218" s="317"/>
      <c r="AX218" s="317"/>
      <c r="AY218" s="317"/>
      <c r="AZ218" s="317"/>
      <c r="BA218" s="317"/>
      <c r="BB218" s="317"/>
      <c r="BC218" s="233">
        <f>SUM(AO218:BB218)</f>
        <v>0</v>
      </c>
    </row>
    <row r="219" spans="1:55" s="220" customFormat="1" ht="15" outlineLevel="1">
      <c r="A219" s="388"/>
      <c r="B219" s="260" t="s">
        <v>2610</v>
      </c>
      <c r="C219" s="228" t="s">
        <v>315</v>
      </c>
      <c r="D219" s="232"/>
      <c r="E219" s="232"/>
      <c r="F219" s="232"/>
      <c r="G219" s="232"/>
      <c r="H219" s="232"/>
      <c r="I219" s="232"/>
      <c r="J219" s="232"/>
      <c r="K219" s="232"/>
      <c r="L219" s="232"/>
      <c r="M219" s="232"/>
      <c r="N219" s="232"/>
      <c r="O219" s="232"/>
      <c r="P219" s="232"/>
      <c r="Q219" s="232"/>
      <c r="R219" s="232"/>
      <c r="S219" s="232"/>
      <c r="T219" s="232"/>
      <c r="U219" s="232"/>
      <c r="V219" s="232">
        <f>V218</f>
        <v>0</v>
      </c>
      <c r="W219" s="232"/>
      <c r="X219" s="232"/>
      <c r="Y219" s="232"/>
      <c r="Z219" s="232"/>
      <c r="AA219" s="232"/>
      <c r="AB219" s="232"/>
      <c r="AC219" s="232"/>
      <c r="AD219" s="232"/>
      <c r="AE219" s="232"/>
      <c r="AF219" s="232"/>
      <c r="AG219" s="232"/>
      <c r="AH219" s="232"/>
      <c r="AI219" s="232"/>
      <c r="AJ219" s="232"/>
      <c r="AK219" s="232"/>
      <c r="AL219" s="232"/>
      <c r="AM219" s="232"/>
      <c r="AN219" s="564"/>
      <c r="AO219" s="318">
        <f>AO218</f>
        <v>0</v>
      </c>
      <c r="AP219" s="318">
        <f t="shared" ref="AP219:BB219" si="87">AP218</f>
        <v>0</v>
      </c>
      <c r="AQ219" s="318">
        <f t="shared" si="87"/>
        <v>0</v>
      </c>
      <c r="AR219" s="318">
        <f t="shared" si="87"/>
        <v>0</v>
      </c>
      <c r="AS219" s="318">
        <f t="shared" si="87"/>
        <v>0</v>
      </c>
      <c r="AT219" s="318">
        <f t="shared" si="87"/>
        <v>0</v>
      </c>
      <c r="AU219" s="318">
        <f t="shared" si="87"/>
        <v>0</v>
      </c>
      <c r="AV219" s="318">
        <f t="shared" si="87"/>
        <v>0</v>
      </c>
      <c r="AW219" s="318">
        <f t="shared" si="87"/>
        <v>0</v>
      </c>
      <c r="AX219" s="318">
        <f t="shared" si="87"/>
        <v>0</v>
      </c>
      <c r="AY219" s="318">
        <f t="shared" si="87"/>
        <v>0</v>
      </c>
      <c r="AZ219" s="318">
        <f t="shared" si="87"/>
        <v>0</v>
      </c>
      <c r="BA219" s="318">
        <f t="shared" si="87"/>
        <v>0</v>
      </c>
      <c r="BB219" s="318">
        <f t="shared" si="87"/>
        <v>0</v>
      </c>
      <c r="BC219" s="384"/>
    </row>
    <row r="220" spans="1:55" s="220" customFormat="1" ht="15" outlineLevel="1">
      <c r="A220" s="388"/>
      <c r="B220" s="260"/>
      <c r="C220" s="228"/>
      <c r="D220" s="228"/>
      <c r="E220" s="228"/>
      <c r="F220" s="228"/>
      <c r="G220" s="228"/>
      <c r="H220" s="228"/>
      <c r="I220" s="228"/>
      <c r="J220" s="228"/>
      <c r="K220" s="228"/>
      <c r="L220" s="228"/>
      <c r="M220" s="228"/>
      <c r="N220" s="228"/>
      <c r="O220" s="228"/>
      <c r="P220" s="228"/>
      <c r="Q220" s="228"/>
      <c r="R220" s="228"/>
      <c r="S220" s="228"/>
      <c r="T220" s="228"/>
      <c r="U220" s="228"/>
      <c r="V220" s="237"/>
      <c r="W220" s="228"/>
      <c r="X220" s="228"/>
      <c r="Y220" s="228"/>
      <c r="Z220" s="228"/>
      <c r="AA220" s="228"/>
      <c r="AB220" s="228"/>
      <c r="AC220" s="228"/>
      <c r="AD220" s="228"/>
      <c r="AE220" s="228"/>
      <c r="AF220" s="228"/>
      <c r="AG220" s="228"/>
      <c r="AH220" s="228"/>
      <c r="AI220" s="228"/>
      <c r="AJ220" s="228"/>
      <c r="AK220" s="228"/>
      <c r="AL220" s="228"/>
      <c r="AM220" s="228"/>
      <c r="AN220" s="228"/>
      <c r="AO220" s="318"/>
      <c r="AP220" s="318"/>
      <c r="AQ220" s="318"/>
      <c r="AR220" s="318"/>
      <c r="AS220" s="318"/>
      <c r="AT220" s="318"/>
      <c r="AU220" s="318"/>
      <c r="AV220" s="318"/>
      <c r="AW220" s="318"/>
      <c r="AX220" s="318"/>
      <c r="AY220" s="318"/>
      <c r="AZ220" s="318"/>
      <c r="BA220" s="318"/>
      <c r="BB220" s="318"/>
      <c r="BC220" s="384"/>
    </row>
    <row r="221" spans="1:55" s="220" customFormat="1" ht="18" outlineLevel="1">
      <c r="A221" s="388"/>
      <c r="B221" s="1" t="s">
        <v>362</v>
      </c>
      <c r="C221" s="237"/>
      <c r="D221" s="228"/>
      <c r="E221" s="228"/>
      <c r="F221" s="228"/>
      <c r="G221" s="228"/>
      <c r="H221" s="228"/>
      <c r="I221" s="228"/>
      <c r="J221" s="228"/>
      <c r="K221" s="228"/>
      <c r="L221" s="228"/>
      <c r="M221" s="228"/>
      <c r="N221" s="228"/>
      <c r="O221" s="228"/>
      <c r="P221" s="228"/>
      <c r="Q221" s="228"/>
      <c r="R221" s="228"/>
      <c r="S221" s="228"/>
      <c r="T221" s="228"/>
      <c r="U221" s="228"/>
      <c r="V221" s="237"/>
      <c r="W221" s="228"/>
      <c r="X221" s="228"/>
      <c r="Y221" s="228"/>
      <c r="Z221" s="228"/>
      <c r="AA221" s="228"/>
      <c r="AB221" s="228"/>
      <c r="AC221" s="228"/>
      <c r="AD221" s="228"/>
      <c r="AE221" s="228"/>
      <c r="AF221" s="228"/>
      <c r="AG221" s="228"/>
      <c r="AH221" s="228"/>
      <c r="AI221" s="228"/>
      <c r="AJ221" s="228"/>
      <c r="AK221" s="228"/>
      <c r="AL221" s="228"/>
      <c r="AM221" s="228"/>
      <c r="AN221" s="228"/>
      <c r="AO221" s="319"/>
      <c r="AP221" s="319"/>
      <c r="AQ221" s="319"/>
      <c r="AR221" s="319"/>
      <c r="AS221" s="319"/>
      <c r="AT221" s="319"/>
      <c r="AU221" s="319"/>
      <c r="AV221" s="319"/>
      <c r="AW221" s="319"/>
      <c r="AX221" s="319"/>
      <c r="AY221" s="319"/>
      <c r="AZ221" s="319"/>
      <c r="BA221" s="319"/>
      <c r="BB221" s="319"/>
      <c r="BC221" s="243"/>
    </row>
    <row r="222" spans="1:55" s="220" customFormat="1" ht="15.75" outlineLevel="1">
      <c r="A222" s="388"/>
      <c r="B222" s="225" t="s">
        <v>2564</v>
      </c>
      <c r="C222" s="226"/>
      <c r="D222" s="226"/>
      <c r="E222" s="226"/>
      <c r="F222" s="226"/>
      <c r="G222" s="226"/>
      <c r="H222" s="226"/>
      <c r="I222" s="226"/>
      <c r="J222" s="226"/>
      <c r="K222" s="226"/>
      <c r="L222" s="226"/>
      <c r="M222" s="226"/>
      <c r="N222" s="226"/>
      <c r="O222" s="226"/>
      <c r="P222" s="226"/>
      <c r="Q222" s="226"/>
      <c r="R222" s="226"/>
      <c r="S222" s="226"/>
      <c r="T222" s="226"/>
      <c r="U222" s="226"/>
      <c r="V222" s="227"/>
      <c r="W222" s="226"/>
      <c r="X222" s="226"/>
      <c r="Y222" s="226"/>
      <c r="Z222" s="226"/>
      <c r="AA222" s="226"/>
      <c r="AB222" s="226"/>
      <c r="AC222" s="226"/>
      <c r="AD222" s="226"/>
      <c r="AE222" s="226"/>
      <c r="AF222" s="226"/>
      <c r="AG222" s="226"/>
      <c r="AH222" s="226"/>
      <c r="AI222" s="226"/>
      <c r="AJ222" s="226"/>
      <c r="AK222" s="226"/>
      <c r="AL222" s="226"/>
      <c r="AM222" s="226"/>
      <c r="AN222" s="226"/>
      <c r="AO222" s="319"/>
      <c r="AP222" s="319"/>
      <c r="AQ222" s="319"/>
      <c r="AR222" s="319"/>
      <c r="AS222" s="319"/>
      <c r="AT222" s="319"/>
      <c r="AU222" s="319"/>
      <c r="AV222" s="319"/>
      <c r="AW222" s="319"/>
      <c r="AX222" s="319"/>
      <c r="AY222" s="319"/>
      <c r="AZ222" s="319"/>
      <c r="BA222" s="319"/>
      <c r="BB222" s="319"/>
      <c r="BC222" s="243"/>
    </row>
    <row r="223" spans="1:55" s="220" customFormat="1" ht="15" outlineLevel="1">
      <c r="A223" s="388"/>
      <c r="B223" s="231" t="s">
        <v>2461</v>
      </c>
      <c r="C223" s="228" t="s">
        <v>313</v>
      </c>
      <c r="D223" s="232">
        <v>92074.331163822397</v>
      </c>
      <c r="E223" s="232">
        <v>92074.331163822397</v>
      </c>
      <c r="F223" s="232">
        <v>92074.331163822397</v>
      </c>
      <c r="G223" s="232">
        <v>91869.361053822387</v>
      </c>
      <c r="H223" s="232">
        <v>56194.989024995404</v>
      </c>
      <c r="I223" s="232">
        <v>0</v>
      </c>
      <c r="J223" s="232">
        <v>0</v>
      </c>
      <c r="K223" s="232">
        <v>0</v>
      </c>
      <c r="L223" s="232">
        <v>0</v>
      </c>
      <c r="M223" s="232">
        <v>0</v>
      </c>
      <c r="N223" s="232">
        <v>0</v>
      </c>
      <c r="O223" s="232">
        <v>0</v>
      </c>
      <c r="P223" s="232">
        <v>0</v>
      </c>
      <c r="Q223" s="232">
        <v>0</v>
      </c>
      <c r="R223" s="232">
        <v>0</v>
      </c>
      <c r="S223" s="232">
        <v>0</v>
      </c>
      <c r="T223" s="232">
        <v>0</v>
      </c>
      <c r="U223" s="232">
        <v>0</v>
      </c>
      <c r="V223" s="228"/>
      <c r="W223" s="232">
        <v>13.087925418391231</v>
      </c>
      <c r="X223" s="232">
        <v>13.087925418391231</v>
      </c>
      <c r="Y223" s="232">
        <v>13.087925418391231</v>
      </c>
      <c r="Z223" s="232">
        <v>12.858717594149656</v>
      </c>
      <c r="AA223" s="232">
        <v>7.3885016105443349</v>
      </c>
      <c r="AB223" s="232">
        <v>0</v>
      </c>
      <c r="AC223" s="232">
        <v>0</v>
      </c>
      <c r="AD223" s="232">
        <v>0</v>
      </c>
      <c r="AE223" s="232">
        <v>0</v>
      </c>
      <c r="AF223" s="232">
        <v>0</v>
      </c>
      <c r="AG223" s="232">
        <v>0</v>
      </c>
      <c r="AH223" s="232">
        <v>0</v>
      </c>
      <c r="AI223" s="232">
        <v>0</v>
      </c>
      <c r="AJ223" s="232">
        <v>0</v>
      </c>
      <c r="AK223" s="232">
        <v>0</v>
      </c>
      <c r="AL223" s="232">
        <v>0</v>
      </c>
      <c r="AM223" s="232">
        <v>0</v>
      </c>
      <c r="AN223" s="232">
        <v>0</v>
      </c>
      <c r="AO223" s="317"/>
      <c r="AP223" s="317"/>
      <c r="AQ223" s="317"/>
      <c r="AR223" s="317"/>
      <c r="AS223" s="317"/>
      <c r="AT223" s="317"/>
      <c r="AU223" s="317"/>
      <c r="AV223" s="317"/>
      <c r="AW223" s="317">
        <v>1</v>
      </c>
      <c r="AX223" s="317"/>
      <c r="AY223" s="317"/>
      <c r="AZ223" s="317"/>
      <c r="BA223" s="317"/>
      <c r="BB223" s="317"/>
      <c r="BC223" s="233">
        <f>SUM(AO223:BB223)</f>
        <v>1</v>
      </c>
    </row>
    <row r="224" spans="1:55" s="220" customFormat="1" ht="15" outlineLevel="1">
      <c r="A224" s="388"/>
      <c r="B224" s="231" t="s">
        <v>2610</v>
      </c>
      <c r="C224" s="228" t="s">
        <v>315</v>
      </c>
      <c r="D224" s="232"/>
      <c r="E224" s="232"/>
      <c r="F224" s="232"/>
      <c r="G224" s="232"/>
      <c r="H224" s="232"/>
      <c r="I224" s="232"/>
      <c r="J224" s="232"/>
      <c r="K224" s="232"/>
      <c r="L224" s="232"/>
      <c r="M224" s="232"/>
      <c r="N224" s="232"/>
      <c r="O224" s="232"/>
      <c r="P224" s="232"/>
      <c r="Q224" s="232"/>
      <c r="R224" s="232"/>
      <c r="S224" s="232"/>
      <c r="T224" s="232"/>
      <c r="U224" s="232"/>
      <c r="V224" s="357"/>
      <c r="W224" s="232"/>
      <c r="X224" s="232"/>
      <c r="Y224" s="232"/>
      <c r="Z224" s="232"/>
      <c r="AA224" s="232"/>
      <c r="AB224" s="232"/>
      <c r="AC224" s="232"/>
      <c r="AD224" s="232"/>
      <c r="AE224" s="232"/>
      <c r="AF224" s="232"/>
      <c r="AG224" s="232"/>
      <c r="AH224" s="232"/>
      <c r="AI224" s="232"/>
      <c r="AJ224" s="232"/>
      <c r="AK224" s="232"/>
      <c r="AL224" s="232"/>
      <c r="AM224" s="232"/>
      <c r="AN224" s="232"/>
      <c r="AO224" s="318">
        <f>AO223</f>
        <v>0</v>
      </c>
      <c r="AP224" s="318">
        <f>AP223</f>
        <v>0</v>
      </c>
      <c r="AQ224" s="318">
        <f t="shared" ref="AQ224:BB224" si="88">AQ223</f>
        <v>0</v>
      </c>
      <c r="AR224" s="318">
        <f t="shared" si="88"/>
        <v>0</v>
      </c>
      <c r="AS224" s="318">
        <f t="shared" si="88"/>
        <v>0</v>
      </c>
      <c r="AT224" s="318">
        <f t="shared" si="88"/>
        <v>0</v>
      </c>
      <c r="AU224" s="318">
        <f t="shared" si="88"/>
        <v>0</v>
      </c>
      <c r="AV224" s="318">
        <f t="shared" si="88"/>
        <v>0</v>
      </c>
      <c r="AW224" s="318">
        <f t="shared" si="88"/>
        <v>1</v>
      </c>
      <c r="AX224" s="318">
        <f t="shared" si="88"/>
        <v>0</v>
      </c>
      <c r="AY224" s="318">
        <f t="shared" si="88"/>
        <v>0</v>
      </c>
      <c r="AZ224" s="318">
        <f t="shared" si="88"/>
        <v>0</v>
      </c>
      <c r="BA224" s="318">
        <f t="shared" si="88"/>
        <v>0</v>
      </c>
      <c r="BB224" s="318">
        <f t="shared" si="88"/>
        <v>0</v>
      </c>
      <c r="BC224" s="384"/>
    </row>
    <row r="225" spans="1:55" s="220" customFormat="1" ht="15.75" outlineLevel="1">
      <c r="A225" s="388"/>
      <c r="B225" s="235"/>
      <c r="C225" s="236"/>
      <c r="D225" s="236"/>
      <c r="E225" s="236"/>
      <c r="F225" s="236"/>
      <c r="G225" s="236"/>
      <c r="H225" s="236"/>
      <c r="I225" s="236"/>
      <c r="J225" s="236"/>
      <c r="K225" s="236"/>
      <c r="L225" s="236"/>
      <c r="M225" s="236"/>
      <c r="N225" s="236"/>
      <c r="O225" s="236"/>
      <c r="P225" s="236"/>
      <c r="Q225" s="236"/>
      <c r="R225" s="236"/>
      <c r="S225" s="236"/>
      <c r="T225" s="236"/>
      <c r="U225" s="236"/>
      <c r="V225" s="240"/>
      <c r="W225" s="236"/>
      <c r="X225" s="236"/>
      <c r="Y225" s="236"/>
      <c r="Z225" s="236"/>
      <c r="AA225" s="236"/>
      <c r="AB225" s="236"/>
      <c r="AC225" s="236"/>
      <c r="AD225" s="236"/>
      <c r="AE225" s="236"/>
      <c r="AF225" s="236"/>
      <c r="AG225" s="236"/>
      <c r="AH225" s="236"/>
      <c r="AI225" s="236"/>
      <c r="AJ225" s="236"/>
      <c r="AK225" s="236"/>
      <c r="AL225" s="236"/>
      <c r="AM225" s="236"/>
      <c r="AN225" s="236"/>
      <c r="AO225" s="319"/>
      <c r="AP225" s="320"/>
      <c r="AQ225" s="320"/>
      <c r="AR225" s="320"/>
      <c r="AS225" s="320"/>
      <c r="AT225" s="320"/>
      <c r="AU225" s="320"/>
      <c r="AV225" s="320"/>
      <c r="AW225" s="320"/>
      <c r="AX225" s="320"/>
      <c r="AY225" s="320"/>
      <c r="AZ225" s="320"/>
      <c r="BA225" s="320"/>
      <c r="BB225" s="320"/>
      <c r="BC225" s="239"/>
    </row>
    <row r="226" spans="1:55" s="220" customFormat="1" ht="15" outlineLevel="1">
      <c r="A226" s="388"/>
      <c r="B226" s="231" t="s">
        <v>2459</v>
      </c>
      <c r="C226" s="228" t="s">
        <v>313</v>
      </c>
      <c r="D226" s="232">
        <v>5076.6053489195292</v>
      </c>
      <c r="E226" s="232">
        <v>5076.6053489195292</v>
      </c>
      <c r="F226" s="232">
        <v>5076.6053489195292</v>
      </c>
      <c r="G226" s="232">
        <v>5060.1592291042107</v>
      </c>
      <c r="H226" s="232">
        <v>0</v>
      </c>
      <c r="I226" s="232">
        <v>0</v>
      </c>
      <c r="J226" s="232">
        <v>0</v>
      </c>
      <c r="K226" s="232">
        <v>0</v>
      </c>
      <c r="L226" s="232">
        <v>0</v>
      </c>
      <c r="M226" s="232">
        <v>0</v>
      </c>
      <c r="N226" s="232">
        <v>0</v>
      </c>
      <c r="O226" s="232">
        <v>0</v>
      </c>
      <c r="P226" s="232">
        <v>0</v>
      </c>
      <c r="Q226" s="232">
        <v>0</v>
      </c>
      <c r="R226" s="232">
        <v>0</v>
      </c>
      <c r="S226" s="232">
        <v>0</v>
      </c>
      <c r="T226" s="232">
        <v>0</v>
      </c>
      <c r="U226" s="232">
        <v>0</v>
      </c>
      <c r="V226" s="228"/>
      <c r="W226" s="232">
        <v>2.8562954825642102</v>
      </c>
      <c r="X226" s="232">
        <v>2.8562954825642102</v>
      </c>
      <c r="Y226" s="232">
        <v>2.8562954825642102</v>
      </c>
      <c r="Z226" s="232">
        <v>2.8379046091823033</v>
      </c>
      <c r="AA226" s="232">
        <v>0</v>
      </c>
      <c r="AB226" s="232">
        <v>0</v>
      </c>
      <c r="AC226" s="232">
        <v>0</v>
      </c>
      <c r="AD226" s="232">
        <v>0</v>
      </c>
      <c r="AE226" s="232">
        <v>0</v>
      </c>
      <c r="AF226" s="232">
        <v>0</v>
      </c>
      <c r="AG226" s="232">
        <v>0</v>
      </c>
      <c r="AH226" s="232">
        <v>0</v>
      </c>
      <c r="AI226" s="232">
        <v>0</v>
      </c>
      <c r="AJ226" s="232">
        <v>0</v>
      </c>
      <c r="AK226" s="232">
        <v>0</v>
      </c>
      <c r="AL226" s="232">
        <v>0</v>
      </c>
      <c r="AM226" s="232">
        <v>0</v>
      </c>
      <c r="AN226" s="232">
        <v>0</v>
      </c>
      <c r="AO226" s="317"/>
      <c r="AP226" s="317"/>
      <c r="AQ226" s="317"/>
      <c r="AR226" s="317"/>
      <c r="AS226" s="317"/>
      <c r="AT226" s="317"/>
      <c r="AU226" s="317"/>
      <c r="AV226" s="317"/>
      <c r="AW226" s="317">
        <v>1</v>
      </c>
      <c r="AX226" s="317"/>
      <c r="AY226" s="317"/>
      <c r="AZ226" s="317"/>
      <c r="BA226" s="317"/>
      <c r="BB226" s="317"/>
      <c r="BC226" s="233">
        <f>SUM(AO226:BB226)</f>
        <v>1</v>
      </c>
    </row>
    <row r="227" spans="1:55" s="220" customFormat="1" ht="15" outlineLevel="1">
      <c r="A227" s="388"/>
      <c r="B227" s="231" t="s">
        <v>2610</v>
      </c>
      <c r="C227" s="228" t="s">
        <v>315</v>
      </c>
      <c r="D227" s="232"/>
      <c r="E227" s="232"/>
      <c r="F227" s="232"/>
      <c r="G227" s="232"/>
      <c r="H227" s="232"/>
      <c r="I227" s="232"/>
      <c r="J227" s="232"/>
      <c r="K227" s="232"/>
      <c r="L227" s="232"/>
      <c r="M227" s="232"/>
      <c r="N227" s="232"/>
      <c r="O227" s="232"/>
      <c r="P227" s="232"/>
      <c r="Q227" s="232"/>
      <c r="R227" s="232"/>
      <c r="S227" s="232"/>
      <c r="T227" s="232"/>
      <c r="U227" s="232"/>
      <c r="V227" s="357"/>
      <c r="W227" s="232"/>
      <c r="X227" s="232"/>
      <c r="Y227" s="232"/>
      <c r="Z227" s="232"/>
      <c r="AA227" s="232"/>
      <c r="AB227" s="232"/>
      <c r="AC227" s="232"/>
      <c r="AD227" s="232"/>
      <c r="AE227" s="232"/>
      <c r="AF227" s="232"/>
      <c r="AG227" s="232"/>
      <c r="AH227" s="232"/>
      <c r="AI227" s="232"/>
      <c r="AJ227" s="232"/>
      <c r="AK227" s="232"/>
      <c r="AL227" s="232"/>
      <c r="AM227" s="232"/>
      <c r="AN227" s="232"/>
      <c r="AO227" s="318">
        <f>AO226</f>
        <v>0</v>
      </c>
      <c r="AP227" s="318">
        <f>AP226</f>
        <v>0</v>
      </c>
      <c r="AQ227" s="318">
        <f t="shared" ref="AQ227:BB227" si="89">AQ226</f>
        <v>0</v>
      </c>
      <c r="AR227" s="318">
        <f t="shared" si="89"/>
        <v>0</v>
      </c>
      <c r="AS227" s="318">
        <f t="shared" si="89"/>
        <v>0</v>
      </c>
      <c r="AT227" s="318">
        <f t="shared" si="89"/>
        <v>0</v>
      </c>
      <c r="AU227" s="318">
        <f t="shared" si="89"/>
        <v>0</v>
      </c>
      <c r="AV227" s="318">
        <f t="shared" si="89"/>
        <v>0</v>
      </c>
      <c r="AW227" s="318">
        <f t="shared" si="89"/>
        <v>1</v>
      </c>
      <c r="AX227" s="318">
        <f t="shared" si="89"/>
        <v>0</v>
      </c>
      <c r="AY227" s="318">
        <f t="shared" si="89"/>
        <v>0</v>
      </c>
      <c r="AZ227" s="318">
        <f t="shared" si="89"/>
        <v>0</v>
      </c>
      <c r="BA227" s="318">
        <f t="shared" si="89"/>
        <v>0</v>
      </c>
      <c r="BB227" s="318">
        <f t="shared" si="89"/>
        <v>0</v>
      </c>
      <c r="BC227" s="384"/>
    </row>
    <row r="228" spans="1:55" s="220" customFormat="1" ht="15.75" outlineLevel="1">
      <c r="A228" s="388"/>
      <c r="B228" s="235"/>
      <c r="C228" s="236"/>
      <c r="D228" s="241"/>
      <c r="E228" s="241"/>
      <c r="F228" s="241"/>
      <c r="G228" s="241"/>
      <c r="H228" s="241"/>
      <c r="I228" s="241"/>
      <c r="J228" s="241"/>
      <c r="K228" s="241"/>
      <c r="L228" s="241"/>
      <c r="M228" s="241"/>
      <c r="N228" s="241"/>
      <c r="O228" s="241"/>
      <c r="P228" s="241"/>
      <c r="Q228" s="241"/>
      <c r="R228" s="241"/>
      <c r="S228" s="241"/>
      <c r="T228" s="241"/>
      <c r="U228" s="241"/>
      <c r="V228" s="240"/>
      <c r="W228" s="241"/>
      <c r="X228" s="241"/>
      <c r="Y228" s="241"/>
      <c r="Z228" s="241"/>
      <c r="AA228" s="241"/>
      <c r="AB228" s="241"/>
      <c r="AC228" s="241"/>
      <c r="AD228" s="241"/>
      <c r="AE228" s="241"/>
      <c r="AF228" s="241"/>
      <c r="AG228" s="241"/>
      <c r="AH228" s="241"/>
      <c r="AI228" s="241"/>
      <c r="AJ228" s="241"/>
      <c r="AK228" s="241"/>
      <c r="AL228" s="241"/>
      <c r="AM228" s="241"/>
      <c r="AN228" s="241"/>
      <c r="AO228" s="319"/>
      <c r="AP228" s="320"/>
      <c r="AQ228" s="320"/>
      <c r="AR228" s="320"/>
      <c r="AS228" s="320"/>
      <c r="AT228" s="320"/>
      <c r="AU228" s="320"/>
      <c r="AV228" s="320"/>
      <c r="AW228" s="320"/>
      <c r="AX228" s="320"/>
      <c r="AY228" s="320"/>
      <c r="AZ228" s="320"/>
      <c r="BA228" s="320"/>
      <c r="BB228" s="320"/>
      <c r="BC228" s="239"/>
    </row>
    <row r="229" spans="1:55" s="220" customFormat="1" ht="15" outlineLevel="1">
      <c r="A229" s="388"/>
      <c r="B229" s="231" t="s">
        <v>2464</v>
      </c>
      <c r="C229" s="228" t="s">
        <v>313</v>
      </c>
      <c r="D229" s="232">
        <v>379038.3394690383</v>
      </c>
      <c r="E229" s="232">
        <v>379038.3394690383</v>
      </c>
      <c r="F229" s="232">
        <v>379038.3394690383</v>
      </c>
      <c r="G229" s="232">
        <v>379038.3394690383</v>
      </c>
      <c r="H229" s="232">
        <v>379038.3394690383</v>
      </c>
      <c r="I229" s="232">
        <v>379038.3394690383</v>
      </c>
      <c r="J229" s="232">
        <v>379038.3394690383</v>
      </c>
      <c r="K229" s="232">
        <v>379038.3394690383</v>
      </c>
      <c r="L229" s="232">
        <v>379038.3394690383</v>
      </c>
      <c r="M229" s="232">
        <v>379038.3394690383</v>
      </c>
      <c r="N229" s="232">
        <v>379038.3394690383</v>
      </c>
      <c r="O229" s="232">
        <v>379038.3394690383</v>
      </c>
      <c r="P229" s="232">
        <v>379038.3394690383</v>
      </c>
      <c r="Q229" s="232">
        <v>379038.3394690383</v>
      </c>
      <c r="R229" s="232">
        <v>379038.3394690383</v>
      </c>
      <c r="S229" s="232">
        <v>379038.3394690383</v>
      </c>
      <c r="T229" s="232">
        <v>379038.3394690383</v>
      </c>
      <c r="U229" s="232">
        <v>379038.3394690383</v>
      </c>
      <c r="V229" s="228"/>
      <c r="W229" s="232">
        <v>225.3442248430915</v>
      </c>
      <c r="X229" s="232">
        <v>225.3442248430915</v>
      </c>
      <c r="Y229" s="232">
        <v>225.3442248430915</v>
      </c>
      <c r="Z229" s="232">
        <v>225.3442248430915</v>
      </c>
      <c r="AA229" s="232">
        <v>225.3442248430915</v>
      </c>
      <c r="AB229" s="232">
        <v>225.3442248430915</v>
      </c>
      <c r="AC229" s="232">
        <v>225.3442248430915</v>
      </c>
      <c r="AD229" s="232">
        <v>225.3442248430915</v>
      </c>
      <c r="AE229" s="232">
        <v>225.3442248430915</v>
      </c>
      <c r="AF229" s="232">
        <v>225.3442248430915</v>
      </c>
      <c r="AG229" s="232">
        <v>225.3442248430915</v>
      </c>
      <c r="AH229" s="232">
        <v>225.3442248430915</v>
      </c>
      <c r="AI229" s="232">
        <v>225.3442248430915</v>
      </c>
      <c r="AJ229" s="232">
        <v>225.3442248430915</v>
      </c>
      <c r="AK229" s="232">
        <v>225.3442248430915</v>
      </c>
      <c r="AL229" s="232">
        <v>225.3442248430915</v>
      </c>
      <c r="AM229" s="232">
        <v>225.3442248430915</v>
      </c>
      <c r="AN229" s="232">
        <v>225.3442248430915</v>
      </c>
      <c r="AO229" s="317"/>
      <c r="AP229" s="317"/>
      <c r="AQ229" s="317"/>
      <c r="AR229" s="317"/>
      <c r="AS229" s="317"/>
      <c r="AT229" s="317"/>
      <c r="AU229" s="317"/>
      <c r="AV229" s="317"/>
      <c r="AW229" s="317">
        <v>1</v>
      </c>
      <c r="AX229" s="317"/>
      <c r="AY229" s="317"/>
      <c r="AZ229" s="317"/>
      <c r="BA229" s="317"/>
      <c r="BB229" s="317"/>
      <c r="BC229" s="233">
        <f>SUM(AO229:BB229)</f>
        <v>1</v>
      </c>
    </row>
    <row r="230" spans="1:55" s="220" customFormat="1" ht="15" outlineLevel="1">
      <c r="A230" s="388"/>
      <c r="B230" s="231" t="s">
        <v>2610</v>
      </c>
      <c r="C230" s="228" t="s">
        <v>315</v>
      </c>
      <c r="D230" s="232">
        <v>6501.842742115</v>
      </c>
      <c r="E230" s="232">
        <v>6501.842742115</v>
      </c>
      <c r="F230" s="232">
        <v>6501.842742115</v>
      </c>
      <c r="G230" s="232">
        <v>6501.842742115</v>
      </c>
      <c r="H230" s="232">
        <v>6501.842742115</v>
      </c>
      <c r="I230" s="232">
        <v>6501.842742115</v>
      </c>
      <c r="J230" s="232">
        <v>6501.842742115</v>
      </c>
      <c r="K230" s="232">
        <v>6501.842742115</v>
      </c>
      <c r="L230" s="232">
        <v>6501.842742115</v>
      </c>
      <c r="M230" s="232">
        <v>6501.842742115</v>
      </c>
      <c r="N230" s="232">
        <v>6501.842742115</v>
      </c>
      <c r="O230" s="232">
        <v>6501.842742115</v>
      </c>
      <c r="P230" s="232">
        <v>6501.842742115</v>
      </c>
      <c r="Q230" s="232">
        <v>6501.842742115</v>
      </c>
      <c r="R230" s="232">
        <v>6501.842742115</v>
      </c>
      <c r="S230" s="232">
        <v>6501.842742115</v>
      </c>
      <c r="T230" s="232">
        <v>6501.842742115</v>
      </c>
      <c r="U230" s="232">
        <v>6501.842742115</v>
      </c>
      <c r="V230" s="357"/>
      <c r="W230" s="232">
        <v>3.1899587459999998</v>
      </c>
      <c r="X230" s="232">
        <v>3.1899587459999998</v>
      </c>
      <c r="Y230" s="232">
        <v>3.1899587459999998</v>
      </c>
      <c r="Z230" s="232">
        <v>3.1899587459999998</v>
      </c>
      <c r="AA230" s="232">
        <v>3.1899587459999998</v>
      </c>
      <c r="AB230" s="232">
        <v>3.1899587459999998</v>
      </c>
      <c r="AC230" s="232">
        <v>3.1899587459999998</v>
      </c>
      <c r="AD230" s="232">
        <v>3.1899587459999998</v>
      </c>
      <c r="AE230" s="232">
        <v>3.1899587459999998</v>
      </c>
      <c r="AF230" s="232">
        <v>3.1899587459999998</v>
      </c>
      <c r="AG230" s="232">
        <v>3.1899587459999998</v>
      </c>
      <c r="AH230" s="232">
        <v>3.1899587459999998</v>
      </c>
      <c r="AI230" s="232">
        <v>3.1899587459999998</v>
      </c>
      <c r="AJ230" s="232">
        <v>3.1899587459999998</v>
      </c>
      <c r="AK230" s="232">
        <v>3.1899587459999998</v>
      </c>
      <c r="AL230" s="232">
        <v>3.1899587459999998</v>
      </c>
      <c r="AM230" s="232">
        <v>3.1899587459999998</v>
      </c>
      <c r="AN230" s="232">
        <v>3.1899587459999998</v>
      </c>
      <c r="AO230" s="318">
        <f>AO229</f>
        <v>0</v>
      </c>
      <c r="AP230" s="318">
        <f>AP229</f>
        <v>0</v>
      </c>
      <c r="AQ230" s="318">
        <f t="shared" ref="AQ230:BB230" si="90">AQ229</f>
        <v>0</v>
      </c>
      <c r="AR230" s="318">
        <f t="shared" si="90"/>
        <v>0</v>
      </c>
      <c r="AS230" s="318">
        <f t="shared" si="90"/>
        <v>0</v>
      </c>
      <c r="AT230" s="318">
        <f t="shared" si="90"/>
        <v>0</v>
      </c>
      <c r="AU230" s="318">
        <f t="shared" si="90"/>
        <v>0</v>
      </c>
      <c r="AV230" s="318">
        <f t="shared" si="90"/>
        <v>0</v>
      </c>
      <c r="AW230" s="318">
        <f t="shared" si="90"/>
        <v>1</v>
      </c>
      <c r="AX230" s="318">
        <f t="shared" si="90"/>
        <v>0</v>
      </c>
      <c r="AY230" s="318">
        <f t="shared" si="90"/>
        <v>0</v>
      </c>
      <c r="AZ230" s="318">
        <f t="shared" si="90"/>
        <v>0</v>
      </c>
      <c r="BA230" s="318">
        <f t="shared" si="90"/>
        <v>0</v>
      </c>
      <c r="BB230" s="318">
        <f t="shared" si="90"/>
        <v>0</v>
      </c>
      <c r="BC230" s="384"/>
    </row>
    <row r="231" spans="1:55" s="220" customFormat="1" ht="15" outlineLevel="1">
      <c r="A231" s="388"/>
      <c r="B231" s="231"/>
      <c r="C231" s="242"/>
      <c r="D231" s="228"/>
      <c r="E231" s="228"/>
      <c r="F231" s="228"/>
      <c r="G231" s="228"/>
      <c r="H231" s="228"/>
      <c r="I231" s="228"/>
      <c r="J231" s="228"/>
      <c r="K231" s="228"/>
      <c r="L231" s="228"/>
      <c r="M231" s="228"/>
      <c r="N231" s="228"/>
      <c r="O231" s="228"/>
      <c r="P231" s="228"/>
      <c r="Q231" s="228"/>
      <c r="R231" s="228"/>
      <c r="S231" s="228"/>
      <c r="T231" s="228"/>
      <c r="U231" s="228"/>
      <c r="W231" s="228"/>
      <c r="X231" s="228"/>
      <c r="Y231" s="228"/>
      <c r="Z231" s="228"/>
      <c r="AA231" s="228"/>
      <c r="AB231" s="228"/>
      <c r="AC231" s="228"/>
      <c r="AD231" s="228"/>
      <c r="AE231" s="228"/>
      <c r="AF231" s="228"/>
      <c r="AG231" s="228"/>
      <c r="AH231" s="228"/>
      <c r="AI231" s="228"/>
      <c r="AJ231" s="228"/>
      <c r="AK231" s="228"/>
      <c r="AL231" s="228"/>
      <c r="AM231" s="228"/>
      <c r="AN231" s="228"/>
      <c r="AO231" s="319"/>
      <c r="AP231" s="319"/>
      <c r="AQ231" s="319"/>
      <c r="AR231" s="319"/>
      <c r="AS231" s="319"/>
      <c r="AT231" s="319"/>
      <c r="AU231" s="319"/>
      <c r="AV231" s="319"/>
      <c r="AW231" s="319"/>
      <c r="AX231" s="319"/>
      <c r="AY231" s="319"/>
      <c r="AZ231" s="319"/>
      <c r="BA231" s="319"/>
      <c r="BB231" s="319"/>
      <c r="BC231" s="243"/>
    </row>
    <row r="232" spans="1:55" s="220" customFormat="1" ht="15" outlineLevel="1">
      <c r="A232" s="388"/>
      <c r="B232" s="231" t="s">
        <v>2463</v>
      </c>
      <c r="C232" s="228" t="s">
        <v>313</v>
      </c>
      <c r="D232" s="232">
        <v>12095.665110353419</v>
      </c>
      <c r="E232" s="232">
        <v>12095.665110353419</v>
      </c>
      <c r="F232" s="232">
        <v>12095.665110353419</v>
      </c>
      <c r="G232" s="232">
        <v>12095.665110353419</v>
      </c>
      <c r="H232" s="232">
        <v>11913.946013413497</v>
      </c>
      <c r="I232" s="232">
        <v>11913.946013413497</v>
      </c>
      <c r="J232" s="232">
        <v>5610.2366772290743</v>
      </c>
      <c r="K232" s="232">
        <v>5579.2736109385596</v>
      </c>
      <c r="L232" s="232">
        <v>5579.2736109385596</v>
      </c>
      <c r="M232" s="232">
        <v>5579.2736109385596</v>
      </c>
      <c r="N232" s="232">
        <v>906.15955630195685</v>
      </c>
      <c r="O232" s="232">
        <v>729.7791432917669</v>
      </c>
      <c r="P232" s="232">
        <v>729.7791432917669</v>
      </c>
      <c r="Q232" s="232">
        <v>627.136701554453</v>
      </c>
      <c r="R232" s="232">
        <v>627.136701554453</v>
      </c>
      <c r="S232" s="232">
        <v>603.93575264600929</v>
      </c>
      <c r="T232" s="232">
        <v>0</v>
      </c>
      <c r="U232" s="232">
        <v>0</v>
      </c>
      <c r="V232" s="228"/>
      <c r="W232" s="232">
        <v>1.9932955399690082</v>
      </c>
      <c r="X232" s="232">
        <v>1.9932955399690082</v>
      </c>
      <c r="Y232" s="232">
        <v>1.9932955399690082</v>
      </c>
      <c r="Z232" s="232">
        <v>1.9932955399690082</v>
      </c>
      <c r="AA232" s="232">
        <v>1.9848814096906395</v>
      </c>
      <c r="AB232" s="232">
        <v>1.9848814096906395</v>
      </c>
      <c r="AC232" s="232">
        <v>1.6930010708335739</v>
      </c>
      <c r="AD232" s="232">
        <v>1.6894664742250678</v>
      </c>
      <c r="AE232" s="232">
        <v>1.6894664742250678</v>
      </c>
      <c r="AF232" s="232">
        <v>1.6894664742250678</v>
      </c>
      <c r="AG232" s="232">
        <v>3.1077209367741693E-2</v>
      </c>
      <c r="AH232" s="232">
        <v>3.1055806949124139E-2</v>
      </c>
      <c r="AI232" s="232">
        <v>3.1055806949124139E-2</v>
      </c>
      <c r="AJ232" s="232">
        <v>2.993751512218942E-2</v>
      </c>
      <c r="AK232" s="232">
        <v>2.993751512218942E-2</v>
      </c>
      <c r="AL232" s="232">
        <v>2.7964007020176668E-2</v>
      </c>
      <c r="AM232" s="232">
        <v>0</v>
      </c>
      <c r="AN232" s="232">
        <v>0</v>
      </c>
      <c r="AO232" s="317"/>
      <c r="AP232" s="317"/>
      <c r="AQ232" s="317"/>
      <c r="AR232" s="317"/>
      <c r="AS232" s="317"/>
      <c r="AT232" s="317"/>
      <c r="AU232" s="317"/>
      <c r="AV232" s="317"/>
      <c r="AW232" s="317">
        <v>1</v>
      </c>
      <c r="AX232" s="317"/>
      <c r="AY232" s="317"/>
      <c r="AZ232" s="317"/>
      <c r="BA232" s="317"/>
      <c r="BB232" s="317"/>
      <c r="BC232" s="233">
        <f>SUM(AO232:BB232)</f>
        <v>1</v>
      </c>
    </row>
    <row r="233" spans="1:55" s="220" customFormat="1" ht="15" outlineLevel="1">
      <c r="A233" s="388"/>
      <c r="B233" s="231" t="s">
        <v>2610</v>
      </c>
      <c r="C233" s="228" t="s">
        <v>315</v>
      </c>
      <c r="D233" s="232"/>
      <c r="E233" s="232"/>
      <c r="F233" s="232"/>
      <c r="G233" s="232"/>
      <c r="H233" s="232"/>
      <c r="I233" s="232"/>
      <c r="J233" s="232"/>
      <c r="K233" s="232"/>
      <c r="L233" s="232"/>
      <c r="M233" s="232"/>
      <c r="N233" s="232"/>
      <c r="O233" s="232"/>
      <c r="P233" s="232"/>
      <c r="Q233" s="232"/>
      <c r="R233" s="232"/>
      <c r="S233" s="232"/>
      <c r="T233" s="232"/>
      <c r="U233" s="232"/>
      <c r="V233" s="357"/>
      <c r="W233" s="232"/>
      <c r="X233" s="232"/>
      <c r="Y233" s="232"/>
      <c r="Z233" s="232"/>
      <c r="AA233" s="232"/>
      <c r="AB233" s="232"/>
      <c r="AC233" s="232"/>
      <c r="AD233" s="232"/>
      <c r="AE233" s="232"/>
      <c r="AF233" s="232"/>
      <c r="AG233" s="232"/>
      <c r="AH233" s="232"/>
      <c r="AI233" s="232"/>
      <c r="AJ233" s="232"/>
      <c r="AK233" s="232"/>
      <c r="AL233" s="232"/>
      <c r="AM233" s="232"/>
      <c r="AN233" s="232"/>
      <c r="AO233" s="318">
        <f>AO232</f>
        <v>0</v>
      </c>
      <c r="AP233" s="318">
        <f>AP232</f>
        <v>0</v>
      </c>
      <c r="AQ233" s="318">
        <f t="shared" ref="AQ233:BB233" si="91">AQ232</f>
        <v>0</v>
      </c>
      <c r="AR233" s="318">
        <f t="shared" si="91"/>
        <v>0</v>
      </c>
      <c r="AS233" s="318">
        <f t="shared" si="91"/>
        <v>0</v>
      </c>
      <c r="AT233" s="318">
        <f t="shared" si="91"/>
        <v>0</v>
      </c>
      <c r="AU233" s="318">
        <f t="shared" si="91"/>
        <v>0</v>
      </c>
      <c r="AV233" s="318">
        <f t="shared" si="91"/>
        <v>0</v>
      </c>
      <c r="AW233" s="318">
        <f t="shared" si="91"/>
        <v>1</v>
      </c>
      <c r="AX233" s="318">
        <f t="shared" si="91"/>
        <v>0</v>
      </c>
      <c r="AY233" s="318">
        <f t="shared" si="91"/>
        <v>0</v>
      </c>
      <c r="AZ233" s="318">
        <f t="shared" si="91"/>
        <v>0</v>
      </c>
      <c r="BA233" s="318">
        <f t="shared" si="91"/>
        <v>0</v>
      </c>
      <c r="BB233" s="318">
        <f t="shared" si="91"/>
        <v>0</v>
      </c>
      <c r="BC233" s="384"/>
    </row>
    <row r="234" spans="1:55" s="220" customFormat="1" ht="15" outlineLevel="1">
      <c r="A234" s="388"/>
      <c r="B234" s="231"/>
      <c r="C234" s="242"/>
      <c r="D234" s="241"/>
      <c r="E234" s="241"/>
      <c r="F234" s="241"/>
      <c r="G234" s="241"/>
      <c r="H234" s="241"/>
      <c r="I234" s="241"/>
      <c r="J234" s="241"/>
      <c r="K234" s="241"/>
      <c r="L234" s="241"/>
      <c r="M234" s="241"/>
      <c r="N234" s="241"/>
      <c r="O234" s="241"/>
      <c r="P234" s="241"/>
      <c r="Q234" s="241"/>
      <c r="R234" s="241"/>
      <c r="S234" s="241"/>
      <c r="T234" s="241"/>
      <c r="U234" s="241"/>
      <c r="V234" s="228"/>
      <c r="W234" s="241"/>
      <c r="X234" s="241"/>
      <c r="Y234" s="241"/>
      <c r="Z234" s="241"/>
      <c r="AA234" s="241"/>
      <c r="AB234" s="241"/>
      <c r="AC234" s="241"/>
      <c r="AD234" s="241"/>
      <c r="AE234" s="241"/>
      <c r="AF234" s="241"/>
      <c r="AG234" s="241"/>
      <c r="AH234" s="241"/>
      <c r="AI234" s="241"/>
      <c r="AJ234" s="241"/>
      <c r="AK234" s="241"/>
      <c r="AL234" s="241"/>
      <c r="AM234" s="241"/>
      <c r="AN234" s="241"/>
      <c r="AO234" s="319"/>
      <c r="AP234" s="319"/>
      <c r="AQ234" s="319"/>
      <c r="AR234" s="319"/>
      <c r="AS234" s="319"/>
      <c r="AT234" s="319"/>
      <c r="AU234" s="319"/>
      <c r="AV234" s="319"/>
      <c r="AW234" s="319"/>
      <c r="AX234" s="319"/>
      <c r="AY234" s="319"/>
      <c r="AZ234" s="319"/>
      <c r="BA234" s="319"/>
      <c r="BB234" s="319"/>
      <c r="BC234" s="243"/>
    </row>
    <row r="235" spans="1:55" s="220" customFormat="1" ht="15" outlineLevel="1">
      <c r="A235" s="388"/>
      <c r="B235" s="231" t="s">
        <v>2462</v>
      </c>
      <c r="C235" s="228" t="s">
        <v>313</v>
      </c>
      <c r="D235" s="232">
        <v>231684.83305517075</v>
      </c>
      <c r="E235" s="232">
        <v>231684.83305517075</v>
      </c>
      <c r="F235" s="232">
        <v>231684.83305517075</v>
      </c>
      <c r="G235" s="232">
        <v>231684.83305517075</v>
      </c>
      <c r="H235" s="232">
        <v>208269.92615770121</v>
      </c>
      <c r="I235" s="232">
        <v>169353.19802617037</v>
      </c>
      <c r="J235" s="232">
        <v>115516.25050870549</v>
      </c>
      <c r="K235" s="232">
        <v>115276.12877012597</v>
      </c>
      <c r="L235" s="232">
        <v>115276.12877012597</v>
      </c>
      <c r="M235" s="232">
        <v>58551.501255960015</v>
      </c>
      <c r="N235" s="232">
        <v>43452.851087628027</v>
      </c>
      <c r="O235" s="232">
        <v>42102.407757848894</v>
      </c>
      <c r="P235" s="232">
        <v>42102.407757848894</v>
      </c>
      <c r="Q235" s="232">
        <v>39163.032897867677</v>
      </c>
      <c r="R235" s="232">
        <v>39163.032897867677</v>
      </c>
      <c r="S235" s="232">
        <v>38627.301895799974</v>
      </c>
      <c r="T235" s="232">
        <v>10838.075840722126</v>
      </c>
      <c r="U235" s="232">
        <v>10838.075840722126</v>
      </c>
      <c r="V235" s="228"/>
      <c r="W235" s="232">
        <v>12.803146569733137</v>
      </c>
      <c r="X235" s="232">
        <v>12.803146569733137</v>
      </c>
      <c r="Y235" s="232">
        <v>12.803146569733137</v>
      </c>
      <c r="Z235" s="232">
        <v>12.803146569733137</v>
      </c>
      <c r="AA235" s="232">
        <v>11.718967303993573</v>
      </c>
      <c r="AB235" s="232">
        <v>9.9170079831478777</v>
      </c>
      <c r="AC235" s="232">
        <v>7.4241984885496901</v>
      </c>
      <c r="AD235" s="232">
        <v>7.3967873311776007</v>
      </c>
      <c r="AE235" s="232">
        <v>7.3967873311776007</v>
      </c>
      <c r="AF235" s="232">
        <v>4.7702697337787843</v>
      </c>
      <c r="AG235" s="232">
        <v>1.8663165529934769</v>
      </c>
      <c r="AH235" s="232">
        <v>1.8661526869894802</v>
      </c>
      <c r="AI235" s="232">
        <v>1.8661526869894802</v>
      </c>
      <c r="AJ235" s="232">
        <v>1.8341281284679012</v>
      </c>
      <c r="AK235" s="232">
        <v>1.8341281284679012</v>
      </c>
      <c r="AL235" s="232">
        <v>1.7885580322941521</v>
      </c>
      <c r="AM235" s="232">
        <v>0.50183488486532024</v>
      </c>
      <c r="AN235" s="232">
        <v>0.50183488486532024</v>
      </c>
      <c r="AO235" s="317"/>
      <c r="AP235" s="317"/>
      <c r="AQ235" s="317"/>
      <c r="AR235" s="317"/>
      <c r="AS235" s="317"/>
      <c r="AT235" s="317"/>
      <c r="AU235" s="317"/>
      <c r="AV235" s="317"/>
      <c r="AW235" s="317">
        <v>1</v>
      </c>
      <c r="AX235" s="317"/>
      <c r="AY235" s="317"/>
      <c r="AZ235" s="317"/>
      <c r="BA235" s="317"/>
      <c r="BB235" s="317"/>
      <c r="BC235" s="233">
        <f>SUM(AO235:BB235)</f>
        <v>1</v>
      </c>
    </row>
    <row r="236" spans="1:55" s="220" customFormat="1" ht="15" outlineLevel="1">
      <c r="A236" s="388"/>
      <c r="B236" s="231" t="s">
        <v>2610</v>
      </c>
      <c r="C236" s="228" t="s">
        <v>315</v>
      </c>
      <c r="D236" s="232"/>
      <c r="E236" s="232"/>
      <c r="F236" s="232"/>
      <c r="G236" s="232"/>
      <c r="H236" s="232"/>
      <c r="I236" s="232"/>
      <c r="J236" s="232"/>
      <c r="K236" s="232"/>
      <c r="L236" s="232"/>
      <c r="M236" s="232"/>
      <c r="N236" s="232"/>
      <c r="O236" s="232"/>
      <c r="P236" s="232"/>
      <c r="Q236" s="232"/>
      <c r="R236" s="232"/>
      <c r="S236" s="232"/>
      <c r="T236" s="232"/>
      <c r="U236" s="232"/>
      <c r="V236" s="357"/>
      <c r="W236" s="232"/>
      <c r="X236" s="232"/>
      <c r="Y236" s="232"/>
      <c r="Z236" s="232"/>
      <c r="AA236" s="232"/>
      <c r="AB236" s="232"/>
      <c r="AC236" s="232"/>
      <c r="AD236" s="232"/>
      <c r="AE236" s="232"/>
      <c r="AF236" s="232"/>
      <c r="AG236" s="232"/>
      <c r="AH236" s="232"/>
      <c r="AI236" s="232"/>
      <c r="AJ236" s="232"/>
      <c r="AK236" s="232"/>
      <c r="AL236" s="232"/>
      <c r="AM236" s="232"/>
      <c r="AN236" s="232"/>
      <c r="AO236" s="318">
        <f>AO235</f>
        <v>0</v>
      </c>
      <c r="AP236" s="318">
        <f>AP235</f>
        <v>0</v>
      </c>
      <c r="AQ236" s="318">
        <f t="shared" ref="AQ236:BB236" si="92">AQ235</f>
        <v>0</v>
      </c>
      <c r="AR236" s="318">
        <f t="shared" si="92"/>
        <v>0</v>
      </c>
      <c r="AS236" s="318">
        <f t="shared" si="92"/>
        <v>0</v>
      </c>
      <c r="AT236" s="318">
        <f t="shared" si="92"/>
        <v>0</v>
      </c>
      <c r="AU236" s="318">
        <f t="shared" si="92"/>
        <v>0</v>
      </c>
      <c r="AV236" s="318">
        <f t="shared" si="92"/>
        <v>0</v>
      </c>
      <c r="AW236" s="318">
        <f t="shared" si="92"/>
        <v>1</v>
      </c>
      <c r="AX236" s="318">
        <f t="shared" si="92"/>
        <v>0</v>
      </c>
      <c r="AY236" s="318">
        <f t="shared" si="92"/>
        <v>0</v>
      </c>
      <c r="AZ236" s="318">
        <f t="shared" si="92"/>
        <v>0</v>
      </c>
      <c r="BA236" s="318">
        <f t="shared" si="92"/>
        <v>0</v>
      </c>
      <c r="BB236" s="318">
        <f t="shared" si="92"/>
        <v>0</v>
      </c>
      <c r="BC236" s="384"/>
    </row>
    <row r="237" spans="1:55" s="220" customFormat="1" ht="15" outlineLevel="1">
      <c r="A237" s="388"/>
      <c r="B237" s="231"/>
      <c r="C237" s="242"/>
      <c r="D237" s="241"/>
      <c r="E237" s="241"/>
      <c r="F237" s="241"/>
      <c r="G237" s="241"/>
      <c r="H237" s="241"/>
      <c r="I237" s="241"/>
      <c r="J237" s="241"/>
      <c r="K237" s="241"/>
      <c r="L237" s="241"/>
      <c r="M237" s="241"/>
      <c r="N237" s="241"/>
      <c r="O237" s="241"/>
      <c r="P237" s="241"/>
      <c r="Q237" s="241"/>
      <c r="R237" s="241"/>
      <c r="S237" s="241"/>
      <c r="T237" s="241"/>
      <c r="U237" s="241"/>
      <c r="V237" s="228"/>
      <c r="W237" s="241"/>
      <c r="X237" s="241"/>
      <c r="Y237" s="241"/>
      <c r="Z237" s="241"/>
      <c r="AA237" s="241"/>
      <c r="AB237" s="241"/>
      <c r="AC237" s="241"/>
      <c r="AD237" s="241"/>
      <c r="AE237" s="241"/>
      <c r="AF237" s="241"/>
      <c r="AG237" s="241"/>
      <c r="AH237" s="241"/>
      <c r="AI237" s="241"/>
      <c r="AJ237" s="241"/>
      <c r="AK237" s="241"/>
      <c r="AL237" s="241"/>
      <c r="AM237" s="241"/>
      <c r="AN237" s="241"/>
      <c r="AO237" s="319"/>
      <c r="AP237" s="319"/>
      <c r="AQ237" s="319"/>
      <c r="AR237" s="319"/>
      <c r="AS237" s="319"/>
      <c r="AT237" s="319"/>
      <c r="AU237" s="319"/>
      <c r="AV237" s="319"/>
      <c r="AW237" s="319"/>
      <c r="AX237" s="319"/>
      <c r="AY237" s="319"/>
      <c r="AZ237" s="319"/>
      <c r="BA237" s="319"/>
      <c r="BB237" s="319"/>
      <c r="BC237" s="243"/>
    </row>
    <row r="238" spans="1:55" s="220" customFormat="1" ht="15" outlineLevel="1">
      <c r="A238" s="388"/>
      <c r="B238" s="231" t="s">
        <v>2567</v>
      </c>
      <c r="C238" s="228" t="s">
        <v>313</v>
      </c>
      <c r="D238" s="232">
        <v>3263.28</v>
      </c>
      <c r="E238" s="232">
        <v>0</v>
      </c>
      <c r="F238" s="232">
        <v>0</v>
      </c>
      <c r="G238" s="232">
        <v>0</v>
      </c>
      <c r="H238" s="232">
        <v>0</v>
      </c>
      <c r="I238" s="232">
        <v>0</v>
      </c>
      <c r="J238" s="232">
        <v>0</v>
      </c>
      <c r="K238" s="232">
        <v>0</v>
      </c>
      <c r="L238" s="232">
        <v>0</v>
      </c>
      <c r="M238" s="232">
        <v>0</v>
      </c>
      <c r="N238" s="232">
        <v>0</v>
      </c>
      <c r="O238" s="232">
        <v>0</v>
      </c>
      <c r="P238" s="232">
        <v>0</v>
      </c>
      <c r="Q238" s="232">
        <v>0</v>
      </c>
      <c r="R238" s="232">
        <v>0</v>
      </c>
      <c r="S238" s="232">
        <v>0</v>
      </c>
      <c r="T238" s="232">
        <v>0</v>
      </c>
      <c r="U238" s="232">
        <v>0</v>
      </c>
      <c r="V238" s="228"/>
      <c r="W238" s="232">
        <v>449.77690000000001</v>
      </c>
      <c r="X238" s="232">
        <v>0</v>
      </c>
      <c r="Y238" s="232">
        <v>0</v>
      </c>
      <c r="Z238" s="232">
        <v>0</v>
      </c>
      <c r="AA238" s="232">
        <v>0</v>
      </c>
      <c r="AB238" s="232">
        <v>0</v>
      </c>
      <c r="AC238" s="232">
        <v>0</v>
      </c>
      <c r="AD238" s="232">
        <v>0</v>
      </c>
      <c r="AE238" s="232">
        <v>0</v>
      </c>
      <c r="AF238" s="232">
        <v>0</v>
      </c>
      <c r="AG238" s="232">
        <v>0</v>
      </c>
      <c r="AH238" s="232">
        <v>0</v>
      </c>
      <c r="AI238" s="232">
        <v>0</v>
      </c>
      <c r="AJ238" s="232">
        <v>0</v>
      </c>
      <c r="AK238" s="232">
        <v>0</v>
      </c>
      <c r="AL238" s="232">
        <v>0</v>
      </c>
      <c r="AM238" s="232">
        <v>0</v>
      </c>
      <c r="AN238" s="232">
        <v>0</v>
      </c>
      <c r="AO238" s="317"/>
      <c r="AP238" s="317"/>
      <c r="AQ238" s="317"/>
      <c r="AR238" s="317"/>
      <c r="AS238" s="317"/>
      <c r="AT238" s="317"/>
      <c r="AU238" s="317"/>
      <c r="AV238" s="317"/>
      <c r="AW238" s="317"/>
      <c r="AX238" s="317"/>
      <c r="AY238" s="317"/>
      <c r="AZ238" s="317"/>
      <c r="BA238" s="317"/>
      <c r="BB238" s="317"/>
      <c r="BC238" s="233">
        <f>SUM(AO238:BB238)</f>
        <v>0</v>
      </c>
    </row>
    <row r="239" spans="1:55" s="220" customFormat="1" ht="15" outlineLevel="1">
      <c r="A239" s="388"/>
      <c r="B239" s="231" t="s">
        <v>2610</v>
      </c>
      <c r="C239" s="228" t="s">
        <v>315</v>
      </c>
      <c r="D239" s="232"/>
      <c r="E239" s="232"/>
      <c r="F239" s="232"/>
      <c r="G239" s="232"/>
      <c r="H239" s="232"/>
      <c r="I239" s="232"/>
      <c r="J239" s="232"/>
      <c r="K239" s="232"/>
      <c r="L239" s="232"/>
      <c r="M239" s="232"/>
      <c r="N239" s="232"/>
      <c r="O239" s="232"/>
      <c r="P239" s="232"/>
      <c r="Q239" s="232"/>
      <c r="R239" s="232"/>
      <c r="S239" s="232"/>
      <c r="T239" s="232"/>
      <c r="U239" s="232"/>
      <c r="V239" s="228"/>
      <c r="W239" s="232"/>
      <c r="X239" s="232"/>
      <c r="Y239" s="232"/>
      <c r="Z239" s="232"/>
      <c r="AA239" s="232"/>
      <c r="AB239" s="232"/>
      <c r="AC239" s="232"/>
      <c r="AD239" s="232"/>
      <c r="AE239" s="232"/>
      <c r="AF239" s="232"/>
      <c r="AG239" s="232"/>
      <c r="AH239" s="232"/>
      <c r="AI239" s="232"/>
      <c r="AJ239" s="232"/>
      <c r="AK239" s="232"/>
      <c r="AL239" s="232"/>
      <c r="AM239" s="232"/>
      <c r="AN239" s="232"/>
      <c r="AO239" s="318">
        <f>AO238</f>
        <v>0</v>
      </c>
      <c r="AP239" s="318">
        <f>AP238</f>
        <v>0</v>
      </c>
      <c r="AQ239" s="318">
        <f t="shared" ref="AQ239:BB239" si="93">AQ238</f>
        <v>0</v>
      </c>
      <c r="AR239" s="318">
        <f t="shared" si="93"/>
        <v>0</v>
      </c>
      <c r="AS239" s="318">
        <f t="shared" si="93"/>
        <v>0</v>
      </c>
      <c r="AT239" s="318">
        <f t="shared" si="93"/>
        <v>0</v>
      </c>
      <c r="AU239" s="318">
        <f t="shared" si="93"/>
        <v>0</v>
      </c>
      <c r="AV239" s="318">
        <f t="shared" si="93"/>
        <v>0</v>
      </c>
      <c r="AW239" s="318">
        <f t="shared" si="93"/>
        <v>0</v>
      </c>
      <c r="AX239" s="318">
        <f t="shared" si="93"/>
        <v>0</v>
      </c>
      <c r="AY239" s="318">
        <f t="shared" si="93"/>
        <v>0</v>
      </c>
      <c r="AZ239" s="318">
        <f t="shared" si="93"/>
        <v>0</v>
      </c>
      <c r="BA239" s="318">
        <f t="shared" si="93"/>
        <v>0</v>
      </c>
      <c r="BB239" s="318">
        <f t="shared" si="93"/>
        <v>0</v>
      </c>
      <c r="BC239" s="384"/>
    </row>
    <row r="240" spans="1:55" s="220" customFormat="1" ht="15" outlineLevel="1">
      <c r="A240" s="388"/>
      <c r="B240" s="231"/>
      <c r="C240" s="242"/>
      <c r="D240" s="241"/>
      <c r="E240" s="241"/>
      <c r="F240" s="241"/>
      <c r="G240" s="241"/>
      <c r="H240" s="241"/>
      <c r="I240" s="241"/>
      <c r="J240" s="241"/>
      <c r="K240" s="241"/>
      <c r="L240" s="241"/>
      <c r="M240" s="241"/>
      <c r="N240" s="241"/>
      <c r="O240" s="241"/>
      <c r="P240" s="241"/>
      <c r="Q240" s="241"/>
      <c r="R240" s="241"/>
      <c r="S240" s="241"/>
      <c r="T240" s="241"/>
      <c r="U240" s="241"/>
      <c r="V240" s="228"/>
      <c r="W240" s="241"/>
      <c r="X240" s="241"/>
      <c r="Y240" s="241"/>
      <c r="Z240" s="241"/>
      <c r="AA240" s="241"/>
      <c r="AB240" s="241"/>
      <c r="AC240" s="241"/>
      <c r="AD240" s="241"/>
      <c r="AE240" s="241"/>
      <c r="AF240" s="241"/>
      <c r="AG240" s="241"/>
      <c r="AH240" s="241"/>
      <c r="AI240" s="241"/>
      <c r="AJ240" s="241"/>
      <c r="AK240" s="241"/>
      <c r="AL240" s="241"/>
      <c r="AM240" s="241"/>
      <c r="AN240" s="241"/>
      <c r="AO240" s="319"/>
      <c r="AP240" s="319"/>
      <c r="AQ240" s="319"/>
      <c r="AR240" s="319"/>
      <c r="AS240" s="319"/>
      <c r="AT240" s="319"/>
      <c r="AU240" s="319"/>
      <c r="AV240" s="319"/>
      <c r="AW240" s="319"/>
      <c r="AX240" s="319"/>
      <c r="AY240" s="319"/>
      <c r="AZ240" s="319"/>
      <c r="BA240" s="319"/>
      <c r="BB240" s="319"/>
      <c r="BC240" s="243"/>
    </row>
    <row r="241" spans="1:55" s="220" customFormat="1" ht="15" outlineLevel="1">
      <c r="A241" s="388"/>
      <c r="B241" s="231" t="s">
        <v>2568</v>
      </c>
      <c r="C241" s="228" t="s">
        <v>313</v>
      </c>
      <c r="D241" s="232"/>
      <c r="E241" s="232"/>
      <c r="F241" s="232"/>
      <c r="G241" s="232"/>
      <c r="H241" s="232"/>
      <c r="I241" s="232"/>
      <c r="J241" s="232"/>
      <c r="K241" s="232"/>
      <c r="L241" s="232"/>
      <c r="M241" s="232"/>
      <c r="N241" s="232"/>
      <c r="O241" s="232"/>
      <c r="P241" s="232"/>
      <c r="Q241" s="232"/>
      <c r="R241" s="232"/>
      <c r="S241" s="232"/>
      <c r="T241" s="232"/>
      <c r="U241" s="232"/>
      <c r="V241" s="228"/>
      <c r="W241" s="232"/>
      <c r="X241" s="232"/>
      <c r="Y241" s="232"/>
      <c r="Z241" s="232"/>
      <c r="AA241" s="232"/>
      <c r="AB241" s="232"/>
      <c r="AC241" s="232"/>
      <c r="AD241" s="232"/>
      <c r="AE241" s="232"/>
      <c r="AF241" s="232"/>
      <c r="AG241" s="232"/>
      <c r="AH241" s="232"/>
      <c r="AI241" s="232"/>
      <c r="AJ241" s="232"/>
      <c r="AK241" s="232"/>
      <c r="AL241" s="232"/>
      <c r="AM241" s="232"/>
      <c r="AN241" s="232"/>
      <c r="AO241" s="317"/>
      <c r="AP241" s="317"/>
      <c r="AQ241" s="317"/>
      <c r="AR241" s="317"/>
      <c r="AS241" s="317"/>
      <c r="AT241" s="317"/>
      <c r="AU241" s="317"/>
      <c r="AV241" s="317"/>
      <c r="AW241" s="317"/>
      <c r="AX241" s="317"/>
      <c r="AY241" s="317"/>
      <c r="AZ241" s="317"/>
      <c r="BA241" s="317"/>
      <c r="BB241" s="317"/>
      <c r="BC241" s="233">
        <f>SUM(AO241:BB241)</f>
        <v>0</v>
      </c>
    </row>
    <row r="242" spans="1:55" s="220" customFormat="1" ht="15" outlineLevel="1">
      <c r="A242" s="388"/>
      <c r="B242" s="231" t="s">
        <v>2610</v>
      </c>
      <c r="C242" s="228" t="s">
        <v>315</v>
      </c>
      <c r="D242" s="232">
        <v>0</v>
      </c>
      <c r="E242" s="232">
        <v>0</v>
      </c>
      <c r="F242" s="232">
        <v>445.99689999999998</v>
      </c>
      <c r="G242" s="232">
        <v>0</v>
      </c>
      <c r="H242" s="232">
        <v>0</v>
      </c>
      <c r="I242" s="232">
        <v>0</v>
      </c>
      <c r="J242" s="232">
        <v>0</v>
      </c>
      <c r="K242" s="232">
        <v>0</v>
      </c>
      <c r="L242" s="232">
        <v>0</v>
      </c>
      <c r="M242" s="232">
        <v>0</v>
      </c>
      <c r="N242" s="232">
        <v>0</v>
      </c>
      <c r="O242" s="232">
        <v>0</v>
      </c>
      <c r="P242" s="232">
        <v>0</v>
      </c>
      <c r="Q242" s="232">
        <v>0</v>
      </c>
      <c r="R242" s="232">
        <v>0</v>
      </c>
      <c r="S242" s="232">
        <v>0</v>
      </c>
      <c r="T242" s="232">
        <v>0</v>
      </c>
      <c r="U242" s="232">
        <v>0</v>
      </c>
      <c r="V242" s="228"/>
      <c r="W242" s="232">
        <v>0</v>
      </c>
      <c r="X242" s="232">
        <v>0</v>
      </c>
      <c r="Y242" s="232">
        <v>445.99689999999998</v>
      </c>
      <c r="Z242" s="232">
        <v>0</v>
      </c>
      <c r="AA242" s="232">
        <v>0</v>
      </c>
      <c r="AB242" s="232">
        <v>0</v>
      </c>
      <c r="AC242" s="232">
        <v>0</v>
      </c>
      <c r="AD242" s="232">
        <v>0</v>
      </c>
      <c r="AE242" s="232">
        <v>0</v>
      </c>
      <c r="AF242" s="232">
        <v>0</v>
      </c>
      <c r="AG242" s="232">
        <v>0</v>
      </c>
      <c r="AH242" s="232">
        <v>0</v>
      </c>
      <c r="AI242" s="232">
        <v>0</v>
      </c>
      <c r="AJ242" s="232">
        <v>0</v>
      </c>
      <c r="AK242" s="232">
        <v>0</v>
      </c>
      <c r="AL242" s="232">
        <v>0</v>
      </c>
      <c r="AM242" s="232">
        <v>0</v>
      </c>
      <c r="AN242" s="232">
        <v>0</v>
      </c>
      <c r="AO242" s="318">
        <f>AO241</f>
        <v>0</v>
      </c>
      <c r="AP242" s="318">
        <f>AP241</f>
        <v>0</v>
      </c>
      <c r="AQ242" s="318">
        <f t="shared" ref="AQ242:BB242" si="94">AQ241</f>
        <v>0</v>
      </c>
      <c r="AR242" s="318">
        <f t="shared" si="94"/>
        <v>0</v>
      </c>
      <c r="AS242" s="318">
        <f t="shared" si="94"/>
        <v>0</v>
      </c>
      <c r="AT242" s="318">
        <f t="shared" si="94"/>
        <v>0</v>
      </c>
      <c r="AU242" s="318">
        <f t="shared" si="94"/>
        <v>0</v>
      </c>
      <c r="AV242" s="318">
        <f t="shared" si="94"/>
        <v>0</v>
      </c>
      <c r="AW242" s="318">
        <f t="shared" si="94"/>
        <v>0</v>
      </c>
      <c r="AX242" s="318">
        <f t="shared" si="94"/>
        <v>0</v>
      </c>
      <c r="AY242" s="318">
        <f t="shared" si="94"/>
        <v>0</v>
      </c>
      <c r="AZ242" s="318">
        <f t="shared" si="94"/>
        <v>0</v>
      </c>
      <c r="BA242" s="318">
        <f t="shared" si="94"/>
        <v>0</v>
      </c>
      <c r="BB242" s="318">
        <f t="shared" si="94"/>
        <v>0</v>
      </c>
      <c r="BC242" s="384"/>
    </row>
    <row r="243" spans="1:55" s="220" customFormat="1" ht="15" outlineLevel="1">
      <c r="A243" s="388"/>
      <c r="B243" s="231"/>
      <c r="C243" s="242"/>
      <c r="D243" s="241"/>
      <c r="E243" s="241"/>
      <c r="F243" s="241"/>
      <c r="G243" s="241"/>
      <c r="H243" s="241"/>
      <c r="I243" s="241"/>
      <c r="J243" s="241"/>
      <c r="K243" s="241"/>
      <c r="L243" s="241"/>
      <c r="M243" s="241"/>
      <c r="N243" s="241"/>
      <c r="O243" s="241"/>
      <c r="P243" s="241"/>
      <c r="Q243" s="241"/>
      <c r="R243" s="241"/>
      <c r="S243" s="241"/>
      <c r="T243" s="241"/>
      <c r="U243" s="241"/>
      <c r="V243" s="228"/>
      <c r="W243" s="241"/>
      <c r="X243" s="241"/>
      <c r="Y243" s="241"/>
      <c r="Z243" s="241"/>
      <c r="AA243" s="241"/>
      <c r="AB243" s="241"/>
      <c r="AC243" s="241"/>
      <c r="AD243" s="241"/>
      <c r="AE243" s="241"/>
      <c r="AF243" s="241"/>
      <c r="AG243" s="241"/>
      <c r="AH243" s="241"/>
      <c r="AI243" s="241"/>
      <c r="AJ243" s="241"/>
      <c r="AK243" s="241"/>
      <c r="AL243" s="241"/>
      <c r="AM243" s="241"/>
      <c r="AN243" s="241"/>
      <c r="AO243" s="319"/>
      <c r="AP243" s="319"/>
      <c r="AQ243" s="319"/>
      <c r="AR243" s="319"/>
      <c r="AS243" s="319"/>
      <c r="AT243" s="319"/>
      <c r="AU243" s="319"/>
      <c r="AV243" s="319"/>
      <c r="AW243" s="319"/>
      <c r="AX243" s="319"/>
      <c r="AY243" s="319"/>
      <c r="AZ243" s="319"/>
      <c r="BA243" s="319"/>
      <c r="BB243" s="319"/>
      <c r="BC243" s="243"/>
    </row>
    <row r="244" spans="1:55" s="220" customFormat="1" ht="15.75" outlineLevel="1">
      <c r="A244" s="388"/>
      <c r="B244" s="225" t="s">
        <v>2570</v>
      </c>
      <c r="C244" s="226"/>
      <c r="D244" s="226"/>
      <c r="E244" s="226"/>
      <c r="F244" s="226"/>
      <c r="G244" s="226"/>
      <c r="H244" s="226"/>
      <c r="I244" s="226"/>
      <c r="J244" s="226"/>
      <c r="K244" s="226"/>
      <c r="L244" s="226"/>
      <c r="M244" s="226"/>
      <c r="N244" s="226"/>
      <c r="O244" s="226"/>
      <c r="P244" s="226"/>
      <c r="Q244" s="226"/>
      <c r="R244" s="226"/>
      <c r="S244" s="226"/>
      <c r="T244" s="226"/>
      <c r="U244" s="226"/>
      <c r="V244" s="228"/>
      <c r="W244" s="226"/>
      <c r="X244" s="226"/>
      <c r="Y244" s="226"/>
      <c r="Z244" s="226"/>
      <c r="AA244" s="226"/>
      <c r="AB244" s="226"/>
      <c r="AC244" s="226"/>
      <c r="AD244" s="226"/>
      <c r="AE244" s="226"/>
      <c r="AF244" s="226"/>
      <c r="AG244" s="226"/>
      <c r="AH244" s="226"/>
      <c r="AI244" s="226"/>
      <c r="AJ244" s="226"/>
      <c r="AK244" s="226"/>
      <c r="AL244" s="226"/>
      <c r="AM244" s="226"/>
      <c r="AN244" s="226"/>
      <c r="AO244" s="321"/>
      <c r="AP244" s="321"/>
      <c r="AQ244" s="321"/>
      <c r="AR244" s="321"/>
      <c r="AS244" s="321"/>
      <c r="AT244" s="321"/>
      <c r="AU244" s="321"/>
      <c r="AV244" s="321"/>
      <c r="AW244" s="321"/>
      <c r="AX244" s="321"/>
      <c r="AY244" s="321"/>
      <c r="AZ244" s="321"/>
      <c r="BA244" s="321"/>
      <c r="BB244" s="321"/>
      <c r="BC244" s="229"/>
    </row>
    <row r="245" spans="1:55" s="220" customFormat="1" ht="15" outlineLevel="1">
      <c r="A245" s="388"/>
      <c r="B245" s="246" t="s">
        <v>944</v>
      </c>
      <c r="C245" s="228" t="s">
        <v>313</v>
      </c>
      <c r="D245" s="232">
        <v>1456232.8728564582</v>
      </c>
      <c r="E245" s="232">
        <v>1456232.8728564582</v>
      </c>
      <c r="F245" s="232">
        <v>1456232.8728564582</v>
      </c>
      <c r="G245" s="232">
        <v>1443057.4308217803</v>
      </c>
      <c r="H245" s="232">
        <v>1443057.4308217803</v>
      </c>
      <c r="I245" s="232">
        <v>1436047.2828885568</v>
      </c>
      <c r="J245" s="232">
        <v>1412736.4545250912</v>
      </c>
      <c r="K245" s="232">
        <v>1412736.4545250912</v>
      </c>
      <c r="L245" s="232">
        <v>1409666.2339217227</v>
      </c>
      <c r="M245" s="232">
        <v>1095322.5633903106</v>
      </c>
      <c r="N245" s="232">
        <v>1065798.1836507332</v>
      </c>
      <c r="O245" s="232">
        <v>1065798.1836507332</v>
      </c>
      <c r="P245" s="232">
        <v>118015.45038621838</v>
      </c>
      <c r="Q245" s="232">
        <v>118015.45038621838</v>
      </c>
      <c r="R245" s="232">
        <v>118015.45038621838</v>
      </c>
      <c r="S245" s="232">
        <v>49271.109004073129</v>
      </c>
      <c r="T245" s="232">
        <v>49271.109004073129</v>
      </c>
      <c r="U245" s="232">
        <v>49271.109004073129</v>
      </c>
      <c r="V245" s="232">
        <v>12</v>
      </c>
      <c r="W245" s="232">
        <v>244.56941513054352</v>
      </c>
      <c r="X245" s="232">
        <v>244.56941513054352</v>
      </c>
      <c r="Y245" s="232">
        <v>244.56941513054352</v>
      </c>
      <c r="Z245" s="232">
        <v>240.58630595899803</v>
      </c>
      <c r="AA245" s="232">
        <v>240.58630595899803</v>
      </c>
      <c r="AB245" s="232">
        <v>238.46704616845579</v>
      </c>
      <c r="AC245" s="232">
        <v>235.2678240406718</v>
      </c>
      <c r="AD245" s="232">
        <v>235.2678240406718</v>
      </c>
      <c r="AE245" s="232">
        <v>234.85653016397714</v>
      </c>
      <c r="AF245" s="232">
        <v>191.71541090332258</v>
      </c>
      <c r="AG245" s="232">
        <v>188.93418630512997</v>
      </c>
      <c r="AH245" s="232">
        <v>188.93418630512997</v>
      </c>
      <c r="AI245" s="232">
        <v>31.435371474349189</v>
      </c>
      <c r="AJ245" s="232">
        <v>31.435371474349189</v>
      </c>
      <c r="AK245" s="232">
        <v>31.435371474349189</v>
      </c>
      <c r="AL245" s="232">
        <v>21.580617921301268</v>
      </c>
      <c r="AM245" s="232">
        <v>21.580617921301268</v>
      </c>
      <c r="AN245" s="232">
        <v>21.580617921301268</v>
      </c>
      <c r="AO245" s="356"/>
      <c r="AP245" s="358"/>
      <c r="AQ245" s="358"/>
      <c r="AR245" s="322"/>
      <c r="AS245" s="322"/>
      <c r="AT245" s="322"/>
      <c r="AU245" s="322"/>
      <c r="AV245" s="322"/>
      <c r="AW245" s="322"/>
      <c r="AX245" s="322"/>
      <c r="AY245" s="322">
        <v>1</v>
      </c>
      <c r="AZ245" s="322"/>
      <c r="BA245" s="322"/>
      <c r="BB245" s="322"/>
      <c r="BC245" s="233">
        <f>SUM(AO245:BB245)</f>
        <v>1</v>
      </c>
    </row>
    <row r="246" spans="1:55" s="220" customFormat="1" ht="15" outlineLevel="1">
      <c r="A246" s="388"/>
      <c r="B246" s="231" t="s">
        <v>2610</v>
      </c>
      <c r="C246" s="228" t="s">
        <v>315</v>
      </c>
      <c r="D246" s="232">
        <v>653791.59214575402</v>
      </c>
      <c r="E246" s="232">
        <v>653791.59214575402</v>
      </c>
      <c r="F246" s="232">
        <v>653791.59214575402</v>
      </c>
      <c r="G246" s="232">
        <v>653791.59214575402</v>
      </c>
      <c r="H246" s="232">
        <v>653791.59214575402</v>
      </c>
      <c r="I246" s="232">
        <v>653791.59214575402</v>
      </c>
      <c r="J246" s="232">
        <v>649913.33113442699</v>
      </c>
      <c r="K246" s="232">
        <v>649913.33113442699</v>
      </c>
      <c r="L246" s="232">
        <v>645456.90039094805</v>
      </c>
      <c r="M246" s="232">
        <v>620587.30911768298</v>
      </c>
      <c r="N246" s="232">
        <v>565250.11850079696</v>
      </c>
      <c r="O246" s="232">
        <v>558649.76452837896</v>
      </c>
      <c r="P246" s="232">
        <v>523264.34595745901</v>
      </c>
      <c r="Q246" s="232">
        <v>523264.34595745901</v>
      </c>
      <c r="R246" s="232">
        <v>523264.34595745901</v>
      </c>
      <c r="S246" s="232">
        <v>374163.08704700798</v>
      </c>
      <c r="T246" s="232">
        <v>0</v>
      </c>
      <c r="U246" s="232">
        <v>0</v>
      </c>
      <c r="V246" s="232">
        <f>V245</f>
        <v>12</v>
      </c>
      <c r="W246" s="232">
        <v>91.120680820999993</v>
      </c>
      <c r="X246" s="232">
        <v>91.120680820999993</v>
      </c>
      <c r="Y246" s="232">
        <v>91.120680820999993</v>
      </c>
      <c r="Z246" s="232">
        <v>91.120680820999993</v>
      </c>
      <c r="AA246" s="232">
        <v>91.120680820999993</v>
      </c>
      <c r="AB246" s="232">
        <v>91.120680820999993</v>
      </c>
      <c r="AC246" s="232">
        <v>90.184883650000003</v>
      </c>
      <c r="AD246" s="232">
        <v>90.184883650000003</v>
      </c>
      <c r="AE246" s="232">
        <v>90.184883650000003</v>
      </c>
      <c r="AF246" s="232">
        <v>84.592916887000001</v>
      </c>
      <c r="AG246" s="232">
        <v>72.287276117999994</v>
      </c>
      <c r="AH246" s="232">
        <v>72.287276117999994</v>
      </c>
      <c r="AI246" s="232">
        <v>66.985401812999996</v>
      </c>
      <c r="AJ246" s="232">
        <v>66.985401812999996</v>
      </c>
      <c r="AK246" s="232">
        <v>66.985401812999996</v>
      </c>
      <c r="AL246" s="232">
        <v>47.898284916999998</v>
      </c>
      <c r="AM246" s="232">
        <v>0</v>
      </c>
      <c r="AN246" s="232">
        <v>0</v>
      </c>
      <c r="AO246" s="318">
        <f>AO245</f>
        <v>0</v>
      </c>
      <c r="AP246" s="318">
        <f>AP245</f>
        <v>0</v>
      </c>
      <c r="AQ246" s="318">
        <f t="shared" ref="AQ246:BB246" si="95">AQ245</f>
        <v>0</v>
      </c>
      <c r="AR246" s="318">
        <f t="shared" si="95"/>
        <v>0</v>
      </c>
      <c r="AS246" s="318">
        <f t="shared" si="95"/>
        <v>0</v>
      </c>
      <c r="AT246" s="318">
        <f t="shared" si="95"/>
        <v>0</v>
      </c>
      <c r="AU246" s="318">
        <f t="shared" si="95"/>
        <v>0</v>
      </c>
      <c r="AV246" s="318">
        <f t="shared" si="95"/>
        <v>0</v>
      </c>
      <c r="AW246" s="318">
        <f t="shared" si="95"/>
        <v>0</v>
      </c>
      <c r="AX246" s="318">
        <f t="shared" si="95"/>
        <v>0</v>
      </c>
      <c r="AY246" s="318">
        <f t="shared" si="95"/>
        <v>1</v>
      </c>
      <c r="AZ246" s="318">
        <f t="shared" si="95"/>
        <v>0</v>
      </c>
      <c r="BA246" s="318">
        <f t="shared" si="95"/>
        <v>0</v>
      </c>
      <c r="BB246" s="318">
        <f t="shared" si="95"/>
        <v>0</v>
      </c>
      <c r="BC246" s="384"/>
    </row>
    <row r="247" spans="1:55" s="220" customFormat="1" ht="15" outlineLevel="1">
      <c r="A247" s="388"/>
      <c r="B247" s="246"/>
      <c r="C247" s="248"/>
      <c r="D247" s="228"/>
      <c r="E247" s="228"/>
      <c r="F247" s="228"/>
      <c r="G247" s="228"/>
      <c r="H247" s="228"/>
      <c r="I247" s="228"/>
      <c r="J247" s="228"/>
      <c r="K247" s="228"/>
      <c r="L247" s="228"/>
      <c r="M247" s="228"/>
      <c r="N247" s="228"/>
      <c r="O247" s="228"/>
      <c r="P247" s="228"/>
      <c r="Q247" s="228"/>
      <c r="R247" s="228"/>
      <c r="S247" s="228"/>
      <c r="T247" s="228"/>
      <c r="U247" s="228"/>
      <c r="V247" s="228"/>
      <c r="W247" s="228"/>
      <c r="X247" s="228"/>
      <c r="Y247" s="228"/>
      <c r="Z247" s="228"/>
      <c r="AA247" s="228"/>
      <c r="AB247" s="228"/>
      <c r="AC247" s="228"/>
      <c r="AD247" s="228"/>
      <c r="AE247" s="228"/>
      <c r="AF247" s="228"/>
      <c r="AG247" s="228"/>
      <c r="AH247" s="228"/>
      <c r="AI247" s="228"/>
      <c r="AJ247" s="228"/>
      <c r="AK247" s="228"/>
      <c r="AL247" s="228"/>
      <c r="AM247" s="228"/>
      <c r="AN247" s="228"/>
      <c r="AO247" s="323"/>
      <c r="AP247" s="323"/>
      <c r="AQ247" s="323"/>
      <c r="AR247" s="323"/>
      <c r="AS247" s="323"/>
      <c r="AT247" s="323"/>
      <c r="AU247" s="323"/>
      <c r="AV247" s="323"/>
      <c r="AW247" s="323"/>
      <c r="AX247" s="323"/>
      <c r="AY247" s="323"/>
      <c r="AZ247" s="323"/>
      <c r="BA247" s="323"/>
      <c r="BB247" s="323"/>
      <c r="BC247" s="249"/>
    </row>
    <row r="248" spans="1:55" s="220" customFormat="1" ht="15" outlineLevel="1">
      <c r="A248" s="388"/>
      <c r="B248" s="250" t="s">
        <v>2571</v>
      </c>
      <c r="C248" s="228" t="s">
        <v>313</v>
      </c>
      <c r="D248" s="232">
        <v>46962.251441504202</v>
      </c>
      <c r="E248" s="232">
        <v>46962.25144150421</v>
      </c>
      <c r="F248" s="232">
        <v>46414.245595325643</v>
      </c>
      <c r="G248" s="232">
        <v>34154.156065743497</v>
      </c>
      <c r="H248" s="232">
        <v>34154.156065743497</v>
      </c>
      <c r="I248" s="232">
        <v>22190.704966213478</v>
      </c>
      <c r="J248" s="232">
        <v>22190.704966213478</v>
      </c>
      <c r="K248" s="232">
        <v>22190.704966213478</v>
      </c>
      <c r="L248" s="232">
        <v>22190.704966213478</v>
      </c>
      <c r="M248" s="232">
        <v>22190.704966213478</v>
      </c>
      <c r="N248" s="232">
        <v>20616.322978039425</v>
      </c>
      <c r="O248" s="232">
        <v>20616.322978039425</v>
      </c>
      <c r="P248" s="232">
        <v>0</v>
      </c>
      <c r="Q248" s="232">
        <v>0</v>
      </c>
      <c r="R248" s="232">
        <v>0</v>
      </c>
      <c r="S248" s="232">
        <v>0</v>
      </c>
      <c r="T248" s="232">
        <v>0</v>
      </c>
      <c r="U248" s="232">
        <v>0</v>
      </c>
      <c r="V248" s="232">
        <v>12</v>
      </c>
      <c r="W248" s="232">
        <v>11.645960284073967</v>
      </c>
      <c r="X248" s="232">
        <v>11.645960284073967</v>
      </c>
      <c r="Y248" s="232">
        <v>11.514110791283823</v>
      </c>
      <c r="Z248" s="232">
        <v>8.8868047965333492</v>
      </c>
      <c r="AA248" s="232">
        <v>8.8868047965333492</v>
      </c>
      <c r="AB248" s="232">
        <v>5.8252997992152231</v>
      </c>
      <c r="AC248" s="232">
        <v>5.8252997992152231</v>
      </c>
      <c r="AD248" s="232">
        <v>5.8252997992152231</v>
      </c>
      <c r="AE248" s="232">
        <v>5.8252997992152231</v>
      </c>
      <c r="AF248" s="232">
        <v>5.8252997992152231</v>
      </c>
      <c r="AG248" s="232">
        <v>5.6643987232679303</v>
      </c>
      <c r="AH248" s="232">
        <v>5.6643987232679303</v>
      </c>
      <c r="AI248" s="232">
        <v>0</v>
      </c>
      <c r="AJ248" s="232">
        <v>0</v>
      </c>
      <c r="AK248" s="232">
        <v>0</v>
      </c>
      <c r="AL248" s="232">
        <v>0</v>
      </c>
      <c r="AM248" s="232">
        <v>0</v>
      </c>
      <c r="AN248" s="232">
        <v>0</v>
      </c>
      <c r="AO248" s="322"/>
      <c r="AP248" s="358"/>
      <c r="AQ248" s="322"/>
      <c r="AR248" s="322"/>
      <c r="AS248" s="322"/>
      <c r="AT248" s="322"/>
      <c r="AU248" s="322"/>
      <c r="AV248" s="322"/>
      <c r="AW248" s="322"/>
      <c r="AX248" s="322">
        <v>1</v>
      </c>
      <c r="AY248" s="322"/>
      <c r="AZ248" s="322"/>
      <c r="BA248" s="322"/>
      <c r="BB248" s="322"/>
      <c r="BC248" s="233">
        <f>SUM(AO248:BB248)</f>
        <v>1</v>
      </c>
    </row>
    <row r="249" spans="1:55" s="220" customFormat="1" ht="15" outlineLevel="1">
      <c r="A249" s="388"/>
      <c r="B249" s="231" t="s">
        <v>2610</v>
      </c>
      <c r="C249" s="228" t="s">
        <v>315</v>
      </c>
      <c r="D249" s="232"/>
      <c r="E249" s="232"/>
      <c r="F249" s="232"/>
      <c r="G249" s="232"/>
      <c r="H249" s="232"/>
      <c r="I249" s="232"/>
      <c r="J249" s="232"/>
      <c r="K249" s="232"/>
      <c r="L249" s="232"/>
      <c r="M249" s="232"/>
      <c r="N249" s="232"/>
      <c r="O249" s="232"/>
      <c r="P249" s="232"/>
      <c r="Q249" s="232"/>
      <c r="R249" s="232"/>
      <c r="S249" s="232"/>
      <c r="T249" s="232"/>
      <c r="U249" s="232"/>
      <c r="V249" s="232">
        <f>V248</f>
        <v>12</v>
      </c>
      <c r="W249" s="232"/>
      <c r="X249" s="232"/>
      <c r="Y249" s="232"/>
      <c r="Z249" s="232"/>
      <c r="AA249" s="232"/>
      <c r="AB249" s="232"/>
      <c r="AC249" s="232"/>
      <c r="AD249" s="232"/>
      <c r="AE249" s="232"/>
      <c r="AF249" s="232"/>
      <c r="AG249" s="232"/>
      <c r="AH249" s="232"/>
      <c r="AI249" s="232"/>
      <c r="AJ249" s="232"/>
      <c r="AK249" s="232"/>
      <c r="AL249" s="232"/>
      <c r="AM249" s="232"/>
      <c r="AN249" s="232"/>
      <c r="AO249" s="318">
        <f>AO248</f>
        <v>0</v>
      </c>
      <c r="AP249" s="318">
        <f>AP248</f>
        <v>0</v>
      </c>
      <c r="AQ249" s="318">
        <f t="shared" ref="AQ249:BB249" si="96">AQ248</f>
        <v>0</v>
      </c>
      <c r="AR249" s="318">
        <f t="shared" si="96"/>
        <v>0</v>
      </c>
      <c r="AS249" s="318">
        <f t="shared" si="96"/>
        <v>0</v>
      </c>
      <c r="AT249" s="318">
        <f t="shared" si="96"/>
        <v>0</v>
      </c>
      <c r="AU249" s="318">
        <f t="shared" si="96"/>
        <v>0</v>
      </c>
      <c r="AV249" s="318">
        <f t="shared" si="96"/>
        <v>0</v>
      </c>
      <c r="AW249" s="318">
        <f t="shared" si="96"/>
        <v>0</v>
      </c>
      <c r="AX249" s="318">
        <f t="shared" si="96"/>
        <v>1</v>
      </c>
      <c r="AY249" s="318">
        <f t="shared" si="96"/>
        <v>0</v>
      </c>
      <c r="AZ249" s="318">
        <f t="shared" si="96"/>
        <v>0</v>
      </c>
      <c r="BA249" s="318">
        <f t="shared" si="96"/>
        <v>0</v>
      </c>
      <c r="BB249" s="318">
        <f t="shared" si="96"/>
        <v>0</v>
      </c>
      <c r="BC249" s="384"/>
    </row>
    <row r="250" spans="1:55" s="220" customFormat="1" ht="15" outlineLevel="1">
      <c r="A250" s="388"/>
      <c r="B250" s="250"/>
      <c r="C250" s="248"/>
      <c r="D250" s="228"/>
      <c r="E250" s="228"/>
      <c r="F250" s="228"/>
      <c r="G250" s="228"/>
      <c r="H250" s="228"/>
      <c r="I250" s="228"/>
      <c r="J250" s="228"/>
      <c r="K250" s="228"/>
      <c r="L250" s="228"/>
      <c r="M250" s="228"/>
      <c r="N250" s="228"/>
      <c r="O250" s="228"/>
      <c r="P250" s="228"/>
      <c r="Q250" s="228"/>
      <c r="R250" s="228"/>
      <c r="S250" s="228"/>
      <c r="T250" s="228"/>
      <c r="U250" s="228"/>
      <c r="V250" s="228"/>
      <c r="W250" s="228"/>
      <c r="X250" s="228"/>
      <c r="Y250" s="228"/>
      <c r="Z250" s="228"/>
      <c r="AA250" s="228"/>
      <c r="AB250" s="228"/>
      <c r="AC250" s="228"/>
      <c r="AD250" s="228"/>
      <c r="AE250" s="228"/>
      <c r="AF250" s="228"/>
      <c r="AG250" s="228"/>
      <c r="AH250" s="228"/>
      <c r="AI250" s="228"/>
      <c r="AJ250" s="228"/>
      <c r="AK250" s="228"/>
      <c r="AL250" s="228"/>
      <c r="AM250" s="228"/>
      <c r="AN250" s="228"/>
      <c r="AO250" s="323"/>
      <c r="AP250" s="324"/>
      <c r="AQ250" s="323"/>
      <c r="AR250" s="323"/>
      <c r="AS250" s="323"/>
      <c r="AT250" s="323"/>
      <c r="AU250" s="323"/>
      <c r="AV250" s="323"/>
      <c r="AW250" s="323"/>
      <c r="AX250" s="323"/>
      <c r="AY250" s="323"/>
      <c r="AZ250" s="323"/>
      <c r="BA250" s="323"/>
      <c r="BB250" s="323"/>
      <c r="BC250" s="249"/>
    </row>
    <row r="251" spans="1:55" s="220" customFormat="1" ht="15" outlineLevel="1">
      <c r="A251" s="388"/>
      <c r="B251" s="250" t="s">
        <v>2575</v>
      </c>
      <c r="C251" s="228" t="s">
        <v>313</v>
      </c>
      <c r="D251" s="232">
        <v>1581.165</v>
      </c>
      <c r="E251" s="232">
        <v>0</v>
      </c>
      <c r="F251" s="232">
        <v>0</v>
      </c>
      <c r="G251" s="232">
        <v>0</v>
      </c>
      <c r="H251" s="232">
        <v>0</v>
      </c>
      <c r="I251" s="232">
        <v>0</v>
      </c>
      <c r="J251" s="232">
        <v>0</v>
      </c>
      <c r="K251" s="232">
        <v>0</v>
      </c>
      <c r="L251" s="232">
        <v>0</v>
      </c>
      <c r="M251" s="232">
        <v>0</v>
      </c>
      <c r="N251" s="232">
        <v>0</v>
      </c>
      <c r="O251" s="232">
        <v>0</v>
      </c>
      <c r="P251" s="232">
        <v>0</v>
      </c>
      <c r="Q251" s="232">
        <v>0</v>
      </c>
      <c r="R251" s="232">
        <v>0</v>
      </c>
      <c r="S251" s="232">
        <v>0</v>
      </c>
      <c r="T251" s="232">
        <v>0</v>
      </c>
      <c r="U251" s="232">
        <v>0</v>
      </c>
      <c r="V251" s="228"/>
      <c r="W251" s="232">
        <v>108.78088650000001</v>
      </c>
      <c r="X251" s="232">
        <v>0</v>
      </c>
      <c r="Y251" s="232">
        <v>0</v>
      </c>
      <c r="Z251" s="232">
        <v>0</v>
      </c>
      <c r="AA251" s="232">
        <v>0</v>
      </c>
      <c r="AB251" s="232">
        <v>0</v>
      </c>
      <c r="AC251" s="232">
        <v>0</v>
      </c>
      <c r="AD251" s="232">
        <v>0</v>
      </c>
      <c r="AE251" s="232">
        <v>0</v>
      </c>
      <c r="AF251" s="232">
        <v>0</v>
      </c>
      <c r="AG251" s="232">
        <v>0</v>
      </c>
      <c r="AH251" s="232">
        <v>0</v>
      </c>
      <c r="AI251" s="232">
        <v>0</v>
      </c>
      <c r="AJ251" s="232">
        <v>0</v>
      </c>
      <c r="AK251" s="232">
        <v>0</v>
      </c>
      <c r="AL251" s="232">
        <v>0</v>
      </c>
      <c r="AM251" s="232">
        <v>0</v>
      </c>
      <c r="AN251" s="232">
        <v>0</v>
      </c>
      <c r="AO251" s="322"/>
      <c r="AP251" s="322"/>
      <c r="AQ251" s="322"/>
      <c r="AR251" s="322"/>
      <c r="AS251" s="322"/>
      <c r="AT251" s="322"/>
      <c r="AU251" s="322"/>
      <c r="AV251" s="322"/>
      <c r="AW251" s="322"/>
      <c r="AX251" s="322"/>
      <c r="AY251" s="322"/>
      <c r="AZ251" s="322"/>
      <c r="BA251" s="322"/>
      <c r="BB251" s="322"/>
      <c r="BC251" s="233">
        <f>SUM(AO251:BB251)</f>
        <v>0</v>
      </c>
    </row>
    <row r="252" spans="1:55" s="220" customFormat="1" ht="15" outlineLevel="1">
      <c r="A252" s="388"/>
      <c r="B252" s="231" t="s">
        <v>2610</v>
      </c>
      <c r="C252" s="228" t="s">
        <v>315</v>
      </c>
      <c r="D252" s="232"/>
      <c r="E252" s="232"/>
      <c r="F252" s="232"/>
      <c r="G252" s="232"/>
      <c r="H252" s="232"/>
      <c r="I252" s="232"/>
      <c r="J252" s="232"/>
      <c r="K252" s="232"/>
      <c r="L252" s="232"/>
      <c r="M252" s="232"/>
      <c r="N252" s="232"/>
      <c r="O252" s="232"/>
      <c r="P252" s="232"/>
      <c r="Q252" s="232"/>
      <c r="R252" s="232"/>
      <c r="S252" s="232"/>
      <c r="T252" s="232"/>
      <c r="U252" s="232"/>
      <c r="V252" s="228"/>
      <c r="W252" s="232"/>
      <c r="X252" s="232"/>
      <c r="Y252" s="232"/>
      <c r="Z252" s="232"/>
      <c r="AA252" s="232"/>
      <c r="AB252" s="232"/>
      <c r="AC252" s="232"/>
      <c r="AD252" s="232"/>
      <c r="AE252" s="232"/>
      <c r="AF252" s="232"/>
      <c r="AG252" s="232"/>
      <c r="AH252" s="232"/>
      <c r="AI252" s="232"/>
      <c r="AJ252" s="232"/>
      <c r="AK252" s="232"/>
      <c r="AL252" s="232"/>
      <c r="AM252" s="232"/>
      <c r="AN252" s="232"/>
      <c r="AO252" s="318">
        <f>AO251</f>
        <v>0</v>
      </c>
      <c r="AP252" s="318">
        <f>AP251</f>
        <v>0</v>
      </c>
      <c r="AQ252" s="318">
        <f t="shared" ref="AQ252:BB252" si="97">AQ251</f>
        <v>0</v>
      </c>
      <c r="AR252" s="318">
        <f t="shared" si="97"/>
        <v>0</v>
      </c>
      <c r="AS252" s="318">
        <f t="shared" si="97"/>
        <v>0</v>
      </c>
      <c r="AT252" s="318">
        <f t="shared" si="97"/>
        <v>0</v>
      </c>
      <c r="AU252" s="318">
        <f t="shared" si="97"/>
        <v>0</v>
      </c>
      <c r="AV252" s="318">
        <f t="shared" si="97"/>
        <v>0</v>
      </c>
      <c r="AW252" s="318">
        <f t="shared" si="97"/>
        <v>0</v>
      </c>
      <c r="AX252" s="318">
        <f t="shared" si="97"/>
        <v>0</v>
      </c>
      <c r="AY252" s="318">
        <f t="shared" si="97"/>
        <v>0</v>
      </c>
      <c r="AZ252" s="318">
        <f t="shared" si="97"/>
        <v>0</v>
      </c>
      <c r="BA252" s="318">
        <f t="shared" si="97"/>
        <v>0</v>
      </c>
      <c r="BB252" s="318">
        <f t="shared" si="97"/>
        <v>0</v>
      </c>
      <c r="BC252" s="384"/>
    </row>
    <row r="253" spans="1:55" s="220" customFormat="1" ht="15" outlineLevel="1">
      <c r="A253" s="388"/>
      <c r="B253" s="251"/>
      <c r="C253" s="242"/>
      <c r="D253" s="228"/>
      <c r="E253" s="228"/>
      <c r="F253" s="228"/>
      <c r="G253" s="228"/>
      <c r="H253" s="228"/>
      <c r="I253" s="228"/>
      <c r="J253" s="228"/>
      <c r="K253" s="228"/>
      <c r="L253" s="228"/>
      <c r="M253" s="228"/>
      <c r="N253" s="228"/>
      <c r="O253" s="228"/>
      <c r="P253" s="228"/>
      <c r="Q253" s="228"/>
      <c r="R253" s="228"/>
      <c r="S253" s="228"/>
      <c r="T253" s="228"/>
      <c r="U253" s="228"/>
      <c r="V253" s="228"/>
      <c r="W253" s="228"/>
      <c r="X253" s="228"/>
      <c r="Y253" s="228"/>
      <c r="Z253" s="228"/>
      <c r="AA253" s="228"/>
      <c r="AB253" s="228"/>
      <c r="AC253" s="228"/>
      <c r="AD253" s="228"/>
      <c r="AE253" s="228"/>
      <c r="AF253" s="228"/>
      <c r="AG253" s="228"/>
      <c r="AH253" s="228"/>
      <c r="AI253" s="228"/>
      <c r="AJ253" s="228"/>
      <c r="AK253" s="228"/>
      <c r="AL253" s="228"/>
      <c r="AM253" s="228"/>
      <c r="AN253" s="228"/>
      <c r="AO253" s="326"/>
      <c r="AP253" s="327"/>
      <c r="AQ253" s="327"/>
      <c r="AR253" s="327"/>
      <c r="AS253" s="327"/>
      <c r="AT253" s="327"/>
      <c r="AU253" s="327"/>
      <c r="AV253" s="327"/>
      <c r="AW253" s="327"/>
      <c r="AX253" s="327"/>
      <c r="AY253" s="327"/>
      <c r="AZ253" s="327"/>
      <c r="BA253" s="327"/>
      <c r="BB253" s="327"/>
      <c r="BC253" s="253"/>
    </row>
    <row r="254" spans="1:55" s="220" customFormat="1" ht="15.75" outlineLevel="1">
      <c r="A254" s="388"/>
      <c r="B254" s="225" t="s">
        <v>328</v>
      </c>
      <c r="C254" s="226"/>
      <c r="D254" s="226"/>
      <c r="E254" s="226"/>
      <c r="F254" s="226"/>
      <c r="G254" s="226"/>
      <c r="H254" s="226"/>
      <c r="I254" s="226"/>
      <c r="J254" s="226"/>
      <c r="K254" s="226"/>
      <c r="L254" s="226"/>
      <c r="M254" s="226"/>
      <c r="N254" s="226"/>
      <c r="O254" s="226"/>
      <c r="P254" s="226"/>
      <c r="Q254" s="226"/>
      <c r="R254" s="226"/>
      <c r="S254" s="226"/>
      <c r="T254" s="226"/>
      <c r="U254" s="226"/>
      <c r="V254" s="227"/>
      <c r="W254" s="226"/>
      <c r="X254" s="226"/>
      <c r="Y254" s="226"/>
      <c r="Z254" s="226"/>
      <c r="AA254" s="226"/>
      <c r="AB254" s="226"/>
      <c r="AC254" s="226"/>
      <c r="AD254" s="226"/>
      <c r="AE254" s="226"/>
      <c r="AF254" s="226"/>
      <c r="AG254" s="226"/>
      <c r="AH254" s="226"/>
      <c r="AI254" s="226"/>
      <c r="AJ254" s="226"/>
      <c r="AK254" s="226"/>
      <c r="AL254" s="226"/>
      <c r="AM254" s="226"/>
      <c r="AN254" s="226"/>
      <c r="AO254" s="321"/>
      <c r="AP254" s="321"/>
      <c r="AQ254" s="321"/>
      <c r="AR254" s="321"/>
      <c r="AS254" s="321"/>
      <c r="AT254" s="321"/>
      <c r="AU254" s="321"/>
      <c r="AV254" s="321"/>
      <c r="AW254" s="321"/>
      <c r="AX254" s="321"/>
      <c r="AY254" s="321"/>
      <c r="AZ254" s="321"/>
      <c r="BA254" s="321"/>
      <c r="BB254" s="321"/>
      <c r="BC254" s="229"/>
    </row>
    <row r="255" spans="1:55" s="220" customFormat="1" ht="15" outlineLevel="1">
      <c r="A255" s="388"/>
      <c r="B255" s="251" t="s">
        <v>2575</v>
      </c>
      <c r="C255" s="228" t="s">
        <v>313</v>
      </c>
      <c r="D255" s="232">
        <v>10603.75</v>
      </c>
      <c r="E255" s="232">
        <v>0</v>
      </c>
      <c r="F255" s="232">
        <v>0</v>
      </c>
      <c r="G255" s="232">
        <v>0</v>
      </c>
      <c r="H255" s="232">
        <v>0</v>
      </c>
      <c r="I255" s="232">
        <v>0</v>
      </c>
      <c r="J255" s="232">
        <v>0</v>
      </c>
      <c r="K255" s="232">
        <v>0</v>
      </c>
      <c r="L255" s="232">
        <v>0</v>
      </c>
      <c r="M255" s="232">
        <v>0</v>
      </c>
      <c r="N255" s="232">
        <v>0</v>
      </c>
      <c r="O255" s="232">
        <v>0</v>
      </c>
      <c r="P255" s="232">
        <v>0</v>
      </c>
      <c r="Q255" s="232">
        <v>0</v>
      </c>
      <c r="R255" s="232">
        <v>0</v>
      </c>
      <c r="S255" s="232">
        <v>0</v>
      </c>
      <c r="T255" s="232">
        <v>0</v>
      </c>
      <c r="U255" s="232">
        <v>0</v>
      </c>
      <c r="V255" s="228"/>
      <c r="W255" s="232">
        <v>439.99749360000004</v>
      </c>
      <c r="X255" s="232">
        <v>0</v>
      </c>
      <c r="Y255" s="232">
        <v>0</v>
      </c>
      <c r="Z255" s="232">
        <v>0</v>
      </c>
      <c r="AA255" s="232">
        <v>0</v>
      </c>
      <c r="AB255" s="232">
        <v>0</v>
      </c>
      <c r="AC255" s="232">
        <v>0</v>
      </c>
      <c r="AD255" s="232">
        <v>0</v>
      </c>
      <c r="AE255" s="232">
        <v>0</v>
      </c>
      <c r="AF255" s="232">
        <v>0</v>
      </c>
      <c r="AG255" s="232">
        <v>0</v>
      </c>
      <c r="AH255" s="232">
        <v>0</v>
      </c>
      <c r="AI255" s="232">
        <v>0</v>
      </c>
      <c r="AJ255" s="232">
        <v>0</v>
      </c>
      <c r="AK255" s="232">
        <v>0</v>
      </c>
      <c r="AL255" s="232">
        <v>0</v>
      </c>
      <c r="AM255" s="232">
        <v>0</v>
      </c>
      <c r="AN255" s="232">
        <v>0</v>
      </c>
      <c r="AO255" s="317"/>
      <c r="AP255" s="322"/>
      <c r="AQ255" s="322"/>
      <c r="AR255" s="322"/>
      <c r="AS255" s="322"/>
      <c r="AT255" s="322"/>
      <c r="AU255" s="322"/>
      <c r="AV255" s="322"/>
      <c r="AW255" s="322"/>
      <c r="AX255" s="322"/>
      <c r="AY255" s="322"/>
      <c r="AZ255" s="322"/>
      <c r="BA255" s="322"/>
      <c r="BB255" s="322"/>
      <c r="BC255" s="233">
        <f>SUM(AO255:BB255)</f>
        <v>0</v>
      </c>
    </row>
    <row r="256" spans="1:55" s="220" customFormat="1" ht="15" outlineLevel="1">
      <c r="A256" s="388"/>
      <c r="B256" s="231" t="s">
        <v>2610</v>
      </c>
      <c r="C256" s="228" t="s">
        <v>315</v>
      </c>
      <c r="D256" s="232"/>
      <c r="E256" s="232"/>
      <c r="F256" s="232"/>
      <c r="G256" s="232"/>
      <c r="H256" s="232"/>
      <c r="I256" s="232"/>
      <c r="J256" s="232"/>
      <c r="K256" s="232"/>
      <c r="L256" s="232"/>
      <c r="M256" s="232"/>
      <c r="N256" s="232"/>
      <c r="O256" s="232"/>
      <c r="P256" s="232"/>
      <c r="Q256" s="232"/>
      <c r="R256" s="232"/>
      <c r="S256" s="232"/>
      <c r="T256" s="232"/>
      <c r="U256" s="232"/>
      <c r="V256" s="228"/>
      <c r="W256" s="232"/>
      <c r="X256" s="232"/>
      <c r="Y256" s="232"/>
      <c r="Z256" s="232"/>
      <c r="AA256" s="232"/>
      <c r="AB256" s="232"/>
      <c r="AC256" s="232"/>
      <c r="AD256" s="232"/>
      <c r="AE256" s="232"/>
      <c r="AF256" s="232"/>
      <c r="AG256" s="232"/>
      <c r="AH256" s="232"/>
      <c r="AI256" s="232"/>
      <c r="AJ256" s="232"/>
      <c r="AK256" s="232"/>
      <c r="AL256" s="232"/>
      <c r="AM256" s="232"/>
      <c r="AN256" s="232"/>
      <c r="AO256" s="318">
        <f>AO255</f>
        <v>0</v>
      </c>
      <c r="AP256" s="318">
        <f>AP255</f>
        <v>0</v>
      </c>
      <c r="AQ256" s="318">
        <f t="shared" ref="AQ256:BB256" si="98">AQ255</f>
        <v>0</v>
      </c>
      <c r="AR256" s="318">
        <f t="shared" si="98"/>
        <v>0</v>
      </c>
      <c r="AS256" s="318">
        <f t="shared" si="98"/>
        <v>0</v>
      </c>
      <c r="AT256" s="318">
        <f t="shared" si="98"/>
        <v>0</v>
      </c>
      <c r="AU256" s="318">
        <f t="shared" si="98"/>
        <v>0</v>
      </c>
      <c r="AV256" s="318">
        <f t="shared" si="98"/>
        <v>0</v>
      </c>
      <c r="AW256" s="318">
        <f t="shared" si="98"/>
        <v>0</v>
      </c>
      <c r="AX256" s="318">
        <f t="shared" si="98"/>
        <v>0</v>
      </c>
      <c r="AY256" s="318">
        <f t="shared" si="98"/>
        <v>0</v>
      </c>
      <c r="AZ256" s="318">
        <f t="shared" si="98"/>
        <v>0</v>
      </c>
      <c r="BA256" s="318">
        <f t="shared" si="98"/>
        <v>0</v>
      </c>
      <c r="BB256" s="318">
        <f t="shared" si="98"/>
        <v>0</v>
      </c>
      <c r="BC256" s="384"/>
    </row>
    <row r="257" spans="1:55" s="220" customFormat="1" ht="15" outlineLevel="1">
      <c r="A257" s="388"/>
      <c r="B257" s="251"/>
      <c r="C257" s="242"/>
      <c r="D257" s="228"/>
      <c r="E257" s="228"/>
      <c r="F257" s="228"/>
      <c r="G257" s="228"/>
      <c r="H257" s="228"/>
      <c r="I257" s="228"/>
      <c r="J257" s="228"/>
      <c r="K257" s="228"/>
      <c r="L257" s="228"/>
      <c r="M257" s="228"/>
      <c r="N257" s="228"/>
      <c r="O257" s="228"/>
      <c r="P257" s="228"/>
      <c r="Q257" s="228"/>
      <c r="R257" s="228"/>
      <c r="S257" s="228"/>
      <c r="T257" s="228"/>
      <c r="U257" s="228"/>
      <c r="V257" s="228"/>
      <c r="W257" s="228"/>
      <c r="X257" s="228"/>
      <c r="Y257" s="228"/>
      <c r="Z257" s="228"/>
      <c r="AA257" s="228"/>
      <c r="AB257" s="228"/>
      <c r="AC257" s="228"/>
      <c r="AD257" s="228"/>
      <c r="AE257" s="228"/>
      <c r="AF257" s="228"/>
      <c r="AG257" s="228"/>
      <c r="AH257" s="228"/>
      <c r="AI257" s="228"/>
      <c r="AJ257" s="228"/>
      <c r="AK257" s="228"/>
      <c r="AL257" s="228"/>
      <c r="AM257" s="228"/>
      <c r="AN257" s="228"/>
      <c r="AO257" s="318">
        <f>AO256</f>
        <v>0</v>
      </c>
      <c r="AP257" s="318">
        <f>AP256</f>
        <v>0</v>
      </c>
      <c r="AQ257" s="318">
        <f t="shared" ref="AQ257:BB257" si="99">AQ256</f>
        <v>0</v>
      </c>
      <c r="AR257" s="318">
        <f t="shared" si="99"/>
        <v>0</v>
      </c>
      <c r="AS257" s="318">
        <f t="shared" si="99"/>
        <v>0</v>
      </c>
      <c r="AT257" s="318">
        <f t="shared" si="99"/>
        <v>0</v>
      </c>
      <c r="AU257" s="318">
        <f t="shared" si="99"/>
        <v>0</v>
      </c>
      <c r="AV257" s="318">
        <f t="shared" si="99"/>
        <v>0</v>
      </c>
      <c r="AW257" s="318">
        <f t="shared" si="99"/>
        <v>0</v>
      </c>
      <c r="AX257" s="318">
        <f t="shared" si="99"/>
        <v>0</v>
      </c>
      <c r="AY257" s="318">
        <f t="shared" si="99"/>
        <v>0</v>
      </c>
      <c r="AZ257" s="318">
        <f t="shared" si="99"/>
        <v>0</v>
      </c>
      <c r="BA257" s="318">
        <f t="shared" si="99"/>
        <v>0</v>
      </c>
      <c r="BB257" s="318">
        <f t="shared" si="99"/>
        <v>0</v>
      </c>
      <c r="BC257" s="384"/>
    </row>
    <row r="258" spans="1:55" s="220" customFormat="1" ht="15.75" outlineLevel="1">
      <c r="A258" s="388"/>
      <c r="B258" s="225" t="s">
        <v>2579</v>
      </c>
      <c r="C258" s="256"/>
      <c r="D258" s="227"/>
      <c r="E258" s="227"/>
      <c r="F258" s="227"/>
      <c r="G258" s="227"/>
      <c r="H258" s="227"/>
      <c r="I258" s="227"/>
      <c r="J258" s="227"/>
      <c r="K258" s="227"/>
      <c r="L258" s="227"/>
      <c r="M258" s="227"/>
      <c r="N258" s="227"/>
      <c r="O258" s="227"/>
      <c r="P258" s="227"/>
      <c r="Q258" s="227"/>
      <c r="R258" s="227"/>
      <c r="S258" s="227"/>
      <c r="T258" s="227"/>
      <c r="U258" s="227"/>
      <c r="V258" s="228"/>
      <c r="W258" s="226"/>
      <c r="X258" s="226"/>
      <c r="Y258" s="226"/>
      <c r="Z258" s="226"/>
      <c r="AA258" s="226"/>
      <c r="AB258" s="226"/>
      <c r="AC258" s="226"/>
      <c r="AD258" s="226"/>
      <c r="AE258" s="226"/>
      <c r="AF258" s="226"/>
      <c r="AG258" s="226"/>
      <c r="AH258" s="226"/>
      <c r="AI258" s="226"/>
      <c r="AJ258" s="226"/>
      <c r="AK258" s="226"/>
      <c r="AL258" s="226"/>
      <c r="AM258" s="226"/>
      <c r="AN258" s="226"/>
      <c r="AO258" s="319"/>
      <c r="AP258" s="319"/>
      <c r="AQ258" s="319"/>
      <c r="AR258" s="319"/>
      <c r="AS258" s="319"/>
      <c r="AT258" s="319"/>
      <c r="AU258" s="319"/>
      <c r="AV258" s="319"/>
      <c r="AW258" s="319"/>
      <c r="AX258" s="319"/>
      <c r="AY258" s="319"/>
      <c r="AZ258" s="319"/>
      <c r="BA258" s="319"/>
      <c r="BB258" s="319"/>
      <c r="BC258" s="243"/>
    </row>
    <row r="259" spans="1:55" s="220" customFormat="1" ht="15" outlineLevel="1">
      <c r="A259" s="388"/>
      <c r="B259" s="257" t="s">
        <v>2478</v>
      </c>
      <c r="C259" s="228" t="s">
        <v>313</v>
      </c>
      <c r="D259" s="232">
        <v>947.08447725554527</v>
      </c>
      <c r="E259" s="232">
        <v>947.08447725554527</v>
      </c>
      <c r="F259" s="232">
        <v>947.08447725554527</v>
      </c>
      <c r="G259" s="232">
        <v>947.08447725554527</v>
      </c>
      <c r="H259" s="232">
        <v>947.08447725554527</v>
      </c>
      <c r="I259" s="232">
        <v>947.08447725554527</v>
      </c>
      <c r="J259" s="232">
        <v>947.08447725554527</v>
      </c>
      <c r="K259" s="232">
        <v>947.08447725554527</v>
      </c>
      <c r="L259" s="232">
        <v>947.08447725554527</v>
      </c>
      <c r="M259" s="232">
        <v>947.08447725554527</v>
      </c>
      <c r="N259" s="232">
        <v>947.08447725554527</v>
      </c>
      <c r="O259" s="232">
        <v>947.08447725554527</v>
      </c>
      <c r="P259" s="232">
        <v>0</v>
      </c>
      <c r="Q259" s="232">
        <v>0</v>
      </c>
      <c r="R259" s="232">
        <v>0</v>
      </c>
      <c r="S259" s="232">
        <v>0</v>
      </c>
      <c r="T259" s="232">
        <v>0</v>
      </c>
      <c r="U259" s="232">
        <v>0</v>
      </c>
      <c r="V259" s="232">
        <v>12</v>
      </c>
      <c r="W259" s="232">
        <v>0.97754852258549962</v>
      </c>
      <c r="X259" s="232">
        <v>0.97754852258549962</v>
      </c>
      <c r="Y259" s="232">
        <v>0.97754852258549962</v>
      </c>
      <c r="Z259" s="232">
        <v>0.97754852258549962</v>
      </c>
      <c r="AA259" s="232">
        <v>0.97754852258549962</v>
      </c>
      <c r="AB259" s="232">
        <v>0.97754852258549962</v>
      </c>
      <c r="AC259" s="232">
        <v>0.97754852258549962</v>
      </c>
      <c r="AD259" s="232">
        <v>0.97754852258549962</v>
      </c>
      <c r="AE259" s="232">
        <v>0.97754852258549962</v>
      </c>
      <c r="AF259" s="232">
        <v>0.97754852258549962</v>
      </c>
      <c r="AG259" s="232">
        <v>0.97754852258549962</v>
      </c>
      <c r="AH259" s="232">
        <v>0.97754852258549962</v>
      </c>
      <c r="AI259" s="232">
        <v>0</v>
      </c>
      <c r="AJ259" s="232">
        <v>0</v>
      </c>
      <c r="AK259" s="232">
        <v>0</v>
      </c>
      <c r="AL259" s="232">
        <v>0</v>
      </c>
      <c r="AM259" s="232">
        <v>0</v>
      </c>
      <c r="AN259" s="232">
        <v>0</v>
      </c>
      <c r="AO259" s="333"/>
      <c r="AP259" s="322"/>
      <c r="AQ259" s="322"/>
      <c r="AR259" s="322"/>
      <c r="AS259" s="322"/>
      <c r="AT259" s="322"/>
      <c r="AU259" s="322"/>
      <c r="AV259" s="322"/>
      <c r="AW259" s="322"/>
      <c r="AX259" s="322"/>
      <c r="AY259" s="322">
        <v>1</v>
      </c>
      <c r="AZ259" s="322"/>
      <c r="BA259" s="322"/>
      <c r="BB259" s="322"/>
      <c r="BC259" s="233">
        <f>SUM(AO259:BB259)</f>
        <v>1</v>
      </c>
    </row>
    <row r="260" spans="1:55" s="220" customFormat="1" ht="15" outlineLevel="1">
      <c r="A260" s="388"/>
      <c r="B260" s="231" t="s">
        <v>2610</v>
      </c>
      <c r="C260" s="228" t="s">
        <v>315</v>
      </c>
      <c r="D260" s="232"/>
      <c r="E260" s="232"/>
      <c r="F260" s="232"/>
      <c r="G260" s="232"/>
      <c r="H260" s="232"/>
      <c r="I260" s="232"/>
      <c r="J260" s="232"/>
      <c r="K260" s="232"/>
      <c r="L260" s="232"/>
      <c r="M260" s="232"/>
      <c r="N260" s="232"/>
      <c r="O260" s="232"/>
      <c r="P260" s="232"/>
      <c r="Q260" s="232"/>
      <c r="R260" s="232"/>
      <c r="S260" s="232"/>
      <c r="T260" s="232"/>
      <c r="U260" s="232"/>
      <c r="V260" s="232">
        <f>V259</f>
        <v>12</v>
      </c>
      <c r="W260" s="232"/>
      <c r="X260" s="232"/>
      <c r="Y260" s="232"/>
      <c r="Z260" s="232"/>
      <c r="AA260" s="232"/>
      <c r="AB260" s="232"/>
      <c r="AC260" s="232"/>
      <c r="AD260" s="232"/>
      <c r="AE260" s="232"/>
      <c r="AF260" s="232"/>
      <c r="AG260" s="232"/>
      <c r="AH260" s="232"/>
      <c r="AI260" s="232"/>
      <c r="AJ260" s="232"/>
      <c r="AK260" s="232"/>
      <c r="AL260" s="232"/>
      <c r="AM260" s="232"/>
      <c r="AN260" s="232"/>
      <c r="AO260" s="318">
        <f>AO259</f>
        <v>0</v>
      </c>
      <c r="AP260" s="318">
        <f>AP259</f>
        <v>0</v>
      </c>
      <c r="AQ260" s="318">
        <f t="shared" ref="AQ260:BB260" si="100">AQ259</f>
        <v>0</v>
      </c>
      <c r="AR260" s="318">
        <f t="shared" si="100"/>
        <v>0</v>
      </c>
      <c r="AS260" s="318">
        <f t="shared" si="100"/>
        <v>0</v>
      </c>
      <c r="AT260" s="318">
        <f t="shared" si="100"/>
        <v>0</v>
      </c>
      <c r="AU260" s="318">
        <f t="shared" si="100"/>
        <v>0</v>
      </c>
      <c r="AV260" s="318">
        <f t="shared" si="100"/>
        <v>0</v>
      </c>
      <c r="AW260" s="318">
        <f t="shared" si="100"/>
        <v>0</v>
      </c>
      <c r="AX260" s="318">
        <f t="shared" si="100"/>
        <v>0</v>
      </c>
      <c r="AY260" s="318">
        <f t="shared" si="100"/>
        <v>1</v>
      </c>
      <c r="AZ260" s="318">
        <f t="shared" si="100"/>
        <v>0</v>
      </c>
      <c r="BA260" s="318">
        <f t="shared" si="100"/>
        <v>0</v>
      </c>
      <c r="BB260" s="318">
        <f t="shared" si="100"/>
        <v>0</v>
      </c>
      <c r="BC260" s="384"/>
    </row>
    <row r="261" spans="1:55" s="220" customFormat="1" ht="15.75" outlineLevel="1">
      <c r="A261" s="388"/>
      <c r="B261" s="259"/>
      <c r="C261" s="237"/>
      <c r="D261" s="228"/>
      <c r="E261" s="228"/>
      <c r="F261" s="228"/>
      <c r="G261" s="228"/>
      <c r="H261" s="228"/>
      <c r="I261" s="228"/>
      <c r="J261" s="228"/>
      <c r="K261" s="228"/>
      <c r="L261" s="228"/>
      <c r="M261" s="228"/>
      <c r="N261" s="228"/>
      <c r="O261" s="228"/>
      <c r="P261" s="228"/>
      <c r="Q261" s="228"/>
      <c r="R261" s="228"/>
      <c r="S261" s="228"/>
      <c r="T261" s="228"/>
      <c r="U261" s="228"/>
      <c r="V261" s="237"/>
      <c r="W261" s="228"/>
      <c r="X261" s="228"/>
      <c r="Y261" s="228"/>
      <c r="Z261" s="228"/>
      <c r="AA261" s="228"/>
      <c r="AB261" s="228"/>
      <c r="AC261" s="228"/>
      <c r="AD261" s="228"/>
      <c r="AE261" s="228"/>
      <c r="AF261" s="228"/>
      <c r="AG261" s="228"/>
      <c r="AH261" s="228"/>
      <c r="AI261" s="228"/>
      <c r="AJ261" s="228"/>
      <c r="AK261" s="228"/>
      <c r="AL261" s="228"/>
      <c r="AM261" s="228"/>
      <c r="AN261" s="228"/>
      <c r="AO261" s="318">
        <f>AO260</f>
        <v>0</v>
      </c>
      <c r="AP261" s="318">
        <f>AP260</f>
        <v>0</v>
      </c>
      <c r="AQ261" s="318">
        <f t="shared" ref="AQ261:BB261" si="101">AQ260</f>
        <v>0</v>
      </c>
      <c r="AR261" s="318">
        <f t="shared" si="101"/>
        <v>0</v>
      </c>
      <c r="AS261" s="318">
        <f t="shared" si="101"/>
        <v>0</v>
      </c>
      <c r="AT261" s="318">
        <f t="shared" si="101"/>
        <v>0</v>
      </c>
      <c r="AU261" s="318">
        <f t="shared" si="101"/>
        <v>0</v>
      </c>
      <c r="AV261" s="318">
        <f t="shared" si="101"/>
        <v>0</v>
      </c>
      <c r="AW261" s="318">
        <f t="shared" si="101"/>
        <v>0</v>
      </c>
      <c r="AX261" s="318">
        <f t="shared" si="101"/>
        <v>0</v>
      </c>
      <c r="AY261" s="318">
        <f t="shared" si="101"/>
        <v>1</v>
      </c>
      <c r="AZ261" s="318">
        <f t="shared" si="101"/>
        <v>0</v>
      </c>
      <c r="BA261" s="318">
        <f t="shared" si="101"/>
        <v>0</v>
      </c>
      <c r="BB261" s="318">
        <f t="shared" si="101"/>
        <v>0</v>
      </c>
      <c r="BC261" s="384"/>
    </row>
    <row r="262" spans="1:55" s="220" customFormat="1" ht="15" outlineLevel="1">
      <c r="A262" s="388">
        <v>33</v>
      </c>
      <c r="B262" s="260" t="s">
        <v>2585</v>
      </c>
      <c r="C262" s="228" t="s">
        <v>313</v>
      </c>
      <c r="D262" s="232"/>
      <c r="E262" s="232"/>
      <c r="F262" s="232"/>
      <c r="G262" s="232"/>
      <c r="H262" s="232"/>
      <c r="I262" s="232"/>
      <c r="J262" s="232"/>
      <c r="K262" s="232"/>
      <c r="L262" s="232"/>
      <c r="M262" s="232"/>
      <c r="N262" s="232"/>
      <c r="O262" s="232"/>
      <c r="P262" s="232"/>
      <c r="Q262" s="232"/>
      <c r="R262" s="232"/>
      <c r="S262" s="232"/>
      <c r="T262" s="232"/>
      <c r="U262" s="232"/>
      <c r="V262" s="232">
        <v>12</v>
      </c>
      <c r="W262" s="232"/>
      <c r="X262" s="232"/>
      <c r="Y262" s="232"/>
      <c r="Z262" s="232"/>
      <c r="AA262" s="232"/>
      <c r="AB262" s="232"/>
      <c r="AC262" s="232"/>
      <c r="AD262" s="232"/>
      <c r="AE262" s="232"/>
      <c r="AF262" s="232"/>
      <c r="AG262" s="232"/>
      <c r="AH262" s="232"/>
      <c r="AI262" s="232"/>
      <c r="AJ262" s="232"/>
      <c r="AK262" s="232"/>
      <c r="AL262" s="232"/>
      <c r="AM262" s="232"/>
      <c r="AN262" s="564"/>
      <c r="AO262" s="317"/>
      <c r="AP262" s="317"/>
      <c r="AQ262" s="317"/>
      <c r="AR262" s="317"/>
      <c r="AS262" s="317"/>
      <c r="AT262" s="317"/>
      <c r="AU262" s="317"/>
      <c r="AV262" s="317"/>
      <c r="AW262" s="317"/>
      <c r="AX262" s="317"/>
      <c r="AY262" s="317"/>
      <c r="AZ262" s="317"/>
      <c r="BA262" s="317"/>
      <c r="BB262" s="317"/>
      <c r="BC262" s="233">
        <f>SUM(AO262:BB262)</f>
        <v>0</v>
      </c>
    </row>
    <row r="263" spans="1:55" s="220" customFormat="1" ht="15" outlineLevel="1">
      <c r="A263" s="388"/>
      <c r="B263" s="260" t="s">
        <v>2610</v>
      </c>
      <c r="C263" s="228" t="s">
        <v>315</v>
      </c>
      <c r="D263" s="232"/>
      <c r="E263" s="232"/>
      <c r="F263" s="232"/>
      <c r="G263" s="232"/>
      <c r="H263" s="232"/>
      <c r="I263" s="232"/>
      <c r="J263" s="232"/>
      <c r="K263" s="232"/>
      <c r="L263" s="232"/>
      <c r="M263" s="232"/>
      <c r="N263" s="232"/>
      <c r="O263" s="232"/>
      <c r="P263" s="232"/>
      <c r="Q263" s="232"/>
      <c r="R263" s="232"/>
      <c r="S263" s="232"/>
      <c r="T263" s="232"/>
      <c r="U263" s="232"/>
      <c r="V263" s="232">
        <f>V262</f>
        <v>12</v>
      </c>
      <c r="W263" s="232"/>
      <c r="X263" s="232"/>
      <c r="Y263" s="232"/>
      <c r="Z263" s="232"/>
      <c r="AA263" s="232"/>
      <c r="AB263" s="232"/>
      <c r="AC263" s="232"/>
      <c r="AD263" s="232"/>
      <c r="AE263" s="232"/>
      <c r="AF263" s="232"/>
      <c r="AG263" s="232"/>
      <c r="AH263" s="232"/>
      <c r="AI263" s="232"/>
      <c r="AJ263" s="232"/>
      <c r="AK263" s="232"/>
      <c r="AL263" s="232"/>
      <c r="AM263" s="232"/>
      <c r="AN263" s="564"/>
      <c r="AO263" s="318">
        <f>AO262</f>
        <v>0</v>
      </c>
      <c r="AP263" s="318">
        <f t="shared" ref="AP263:BB263" si="102">AP262</f>
        <v>0</v>
      </c>
      <c r="AQ263" s="318">
        <f t="shared" si="102"/>
        <v>0</v>
      </c>
      <c r="AR263" s="318">
        <f t="shared" si="102"/>
        <v>0</v>
      </c>
      <c r="AS263" s="318">
        <f t="shared" si="102"/>
        <v>0</v>
      </c>
      <c r="AT263" s="318">
        <f t="shared" si="102"/>
        <v>0</v>
      </c>
      <c r="AU263" s="318">
        <f t="shared" si="102"/>
        <v>0</v>
      </c>
      <c r="AV263" s="318">
        <f t="shared" si="102"/>
        <v>0</v>
      </c>
      <c r="AW263" s="318">
        <f t="shared" si="102"/>
        <v>0</v>
      </c>
      <c r="AX263" s="318">
        <f t="shared" si="102"/>
        <v>0</v>
      </c>
      <c r="AY263" s="318">
        <f t="shared" si="102"/>
        <v>0</v>
      </c>
      <c r="AZ263" s="318">
        <f t="shared" si="102"/>
        <v>0</v>
      </c>
      <c r="BA263" s="318">
        <f t="shared" si="102"/>
        <v>0</v>
      </c>
      <c r="BB263" s="318">
        <f t="shared" si="102"/>
        <v>0</v>
      </c>
      <c r="BC263" s="384"/>
    </row>
    <row r="264" spans="1:55" ht="15" outlineLevel="1">
      <c r="B264" s="251"/>
      <c r="C264" s="261"/>
      <c r="D264" s="262"/>
      <c r="E264" s="262"/>
      <c r="F264" s="262"/>
      <c r="G264" s="262"/>
      <c r="H264" s="262"/>
      <c r="I264" s="262"/>
      <c r="J264" s="262"/>
      <c r="K264" s="262"/>
      <c r="L264" s="262"/>
      <c r="M264" s="262"/>
      <c r="N264" s="262"/>
      <c r="O264" s="262"/>
      <c r="P264" s="262"/>
      <c r="Q264" s="262"/>
      <c r="R264" s="262"/>
      <c r="S264" s="262"/>
      <c r="T264" s="262"/>
      <c r="U264" s="262"/>
      <c r="V264" s="262"/>
      <c r="W264" s="262"/>
      <c r="X264" s="262"/>
      <c r="Y264" s="262"/>
      <c r="Z264" s="262"/>
      <c r="AA264" s="262"/>
      <c r="AB264" s="262"/>
      <c r="AC264" s="262"/>
      <c r="AD264" s="262"/>
      <c r="AE264" s="262"/>
      <c r="AF264" s="262"/>
      <c r="AG264" s="228"/>
      <c r="AH264" s="228"/>
      <c r="AI264" s="228"/>
      <c r="AJ264" s="228"/>
      <c r="AK264" s="228"/>
      <c r="AL264" s="228"/>
      <c r="AM264" s="228"/>
      <c r="AN264" s="228"/>
      <c r="AO264" s="238"/>
      <c r="AP264" s="238"/>
      <c r="AQ264" s="238"/>
      <c r="AR264" s="238"/>
      <c r="AS264" s="238"/>
      <c r="AT264" s="238"/>
      <c r="AU264" s="238"/>
      <c r="AV264" s="238"/>
      <c r="AW264" s="238"/>
      <c r="AX264" s="238"/>
      <c r="AY264" s="238"/>
      <c r="AZ264" s="238"/>
      <c r="BA264" s="238"/>
      <c r="BB264" s="238"/>
      <c r="BC264" s="243"/>
    </row>
    <row r="265" spans="1:55" ht="15.75">
      <c r="B265" s="263" t="s">
        <v>2611</v>
      </c>
      <c r="C265" s="898"/>
      <c r="D265" s="898">
        <f>SUM(D161:D263)</f>
        <v>13584786.819950087</v>
      </c>
      <c r="E265" s="898"/>
      <c r="F265" s="898"/>
      <c r="G265" s="898"/>
      <c r="H265" s="898"/>
      <c r="I265" s="898"/>
      <c r="J265" s="898"/>
      <c r="K265" s="898"/>
      <c r="L265" s="898"/>
      <c r="M265" s="898"/>
      <c r="N265" s="898"/>
      <c r="O265" s="898"/>
      <c r="P265" s="898"/>
      <c r="Q265" s="898"/>
      <c r="R265" s="898"/>
      <c r="S265" s="898"/>
      <c r="T265" s="898"/>
      <c r="U265" s="898"/>
      <c r="V265" s="898"/>
      <c r="W265" s="898">
        <f>SUM(W161:W263)</f>
        <v>6439.3181935110124</v>
      </c>
      <c r="X265" s="898"/>
      <c r="Y265" s="898"/>
      <c r="Z265" s="898"/>
      <c r="AA265" s="898"/>
      <c r="AB265" s="898"/>
      <c r="AC265" s="898"/>
      <c r="AD265" s="898"/>
      <c r="AE265" s="898"/>
      <c r="AF265" s="898"/>
      <c r="AG265" s="898"/>
      <c r="AH265" s="898"/>
      <c r="AI265" s="898"/>
      <c r="AJ265" s="898"/>
      <c r="AK265" s="898"/>
      <c r="AL265" s="898"/>
      <c r="AM265" s="898"/>
      <c r="AN265" s="898"/>
      <c r="AO265" s="898">
        <f>IF(AO159="kWh",SUMPRODUCT(D161:D263,AO161:AO263))</f>
        <v>1855642.3892155164</v>
      </c>
      <c r="AP265" s="898">
        <f>IF(AP159="kWh",SUMPRODUCT(D161:D263,AP161:AP263))</f>
        <v>1704038.3949232541</v>
      </c>
      <c r="AQ265" s="898">
        <f>IF(AQ159="kW",SUMPRODUCT(V161:V263,W161:W263,AQ161:AQ263),SUMPRODUCT(D161:D263,AQ161:AQ263))</f>
        <v>6777403.0021650679</v>
      </c>
      <c r="AR265" s="898">
        <f>IF(AR159="kW",SUMPRODUCT(V161:V263,W161:W263,AR161:AR263),SUMPRODUCT(D161:D263,AR161:AR263))</f>
        <v>13448.005569630008</v>
      </c>
      <c r="AS265" s="898">
        <f>IF(AS159="kW",SUMPRODUCT(V161:V263,W161:W263,AS161:AS263),SUMPRODUCT(D161:D263,AS161:AS263))</f>
        <v>332820.25026622566</v>
      </c>
      <c r="AT265" s="898">
        <f>IF(AT159="kW",SUMPRODUCT(V161:V263,W161:W263,AT161:AT263),SUMPRODUCT(D161:D263,AT161:AT263))</f>
        <v>0</v>
      </c>
      <c r="AU265" s="898">
        <f>IF(AU159="kW",SUMPRODUCT(V161:V263,W161:W263,AU161:AU263),SUMPRODUCT(D161:D263,AU161:AU263))</f>
        <v>0</v>
      </c>
      <c r="AV265" s="898">
        <f>IF(AV159="kW",SUMPRODUCT(V161:V263,W161:W263,AV161:AV263),SUMPRODUCT(D161:D263,AV161:AV263))</f>
        <v>0</v>
      </c>
      <c r="AW265" s="898">
        <f>IF(AW159="kW",SUMPRODUCT(V161:V263,W161:W263,AW161:AW263),SUMPRODUCT(D161:D263,AW161:AW263))</f>
        <v>726471.6168894195</v>
      </c>
      <c r="AX265" s="898">
        <f>IF(AX159="kW",SUMPRODUCT(V161:V263,W161:W263,AX161:AX263),SUMPRODUCT(D161:D263,AX161:AX263))</f>
        <v>46962.251441504202</v>
      </c>
      <c r="AY265" s="898">
        <f>IF(AY159="kW",SUMPRODUCT(V161:V263,W161:W263,AY161:AY263),SUMPRODUCT(D161:D263,AY161:AY263))</f>
        <v>2110971.5494794678</v>
      </c>
      <c r="AZ265" s="898">
        <f>IF(AZ159="kW",SUMPRODUCT(V161:V263,W161:W263,AZ161:AZ263),SUMPRODUCT(D161:D263,AZ161:AZ263))</f>
        <v>0</v>
      </c>
      <c r="BA265" s="898">
        <f>IF(BA159="kW",SUMPRODUCT(V161:V263,W161:W263,BA161:BA263),SUMPRODUCT(D161:D263,BA161:BA263))</f>
        <v>0</v>
      </c>
      <c r="BB265" s="898">
        <f>IF(BB159="kW",SUMPRODUCT(V161:V263,W161:W263,BB161:BB263),SUMPRODUCT(D161:D263,BB161:BB263))</f>
        <v>0</v>
      </c>
      <c r="BC265" s="265"/>
    </row>
    <row r="266" spans="1:55" ht="15.75">
      <c r="B266" s="266" t="s">
        <v>2612</v>
      </c>
      <c r="C266" s="264"/>
      <c r="D266" s="264"/>
      <c r="E266" s="264"/>
      <c r="F266" s="264"/>
      <c r="G266" s="264"/>
      <c r="H266" s="264"/>
      <c r="I266" s="264"/>
      <c r="J266" s="264"/>
      <c r="K266" s="264"/>
      <c r="L266" s="264"/>
      <c r="M266" s="264"/>
      <c r="N266" s="264"/>
      <c r="O266" s="264"/>
      <c r="P266" s="264"/>
      <c r="Q266" s="264"/>
      <c r="R266" s="264"/>
      <c r="S266" s="264"/>
      <c r="T266" s="264"/>
      <c r="U266" s="264"/>
      <c r="V266" s="264"/>
      <c r="W266" s="264"/>
      <c r="X266" s="264"/>
      <c r="Y266" s="264"/>
      <c r="Z266" s="264"/>
      <c r="AA266" s="264"/>
      <c r="AB266" s="264"/>
      <c r="AC266" s="264"/>
      <c r="AD266" s="264"/>
      <c r="AE266" s="264"/>
      <c r="AF266" s="264"/>
      <c r="AG266" s="264"/>
      <c r="AH266" s="264"/>
      <c r="AI266" s="264"/>
      <c r="AJ266" s="264"/>
      <c r="AK266" s="264"/>
      <c r="AL266" s="264"/>
      <c r="AM266" s="264"/>
      <c r="AN266" s="264"/>
      <c r="AO266" s="264">
        <f>HLOOKUP(AO158,'2. LRAMVA Threshold'!$B$42:$Q$53,4,FALSE)</f>
        <v>0</v>
      </c>
      <c r="AP266" s="264">
        <f>HLOOKUP(AP158,'2. LRAMVA Threshold'!$B$42:$Q$53,4,FALSE)</f>
        <v>0</v>
      </c>
      <c r="AQ266" s="264">
        <f>HLOOKUP(AQ158,'2. LRAMVA Threshold'!$B$42:$Q$53,4,FALSE)</f>
        <v>0</v>
      </c>
      <c r="AR266" s="264">
        <f>HLOOKUP(AR158,'2. LRAMVA Threshold'!$B$42:$Q$53,4,FALSE)</f>
        <v>0</v>
      </c>
      <c r="AS266" s="264">
        <f>HLOOKUP(AS158,'2. LRAMVA Threshold'!$B$42:$Q$53,4,FALSE)</f>
        <v>0</v>
      </c>
      <c r="AT266" s="264">
        <f>HLOOKUP(AT158,'2. LRAMVA Threshold'!$B$42:$Q$53,4,FALSE)</f>
        <v>0</v>
      </c>
      <c r="AU266" s="264">
        <f>HLOOKUP(AU158,'2. LRAMVA Threshold'!$B$42:$Q$53,4,FALSE)</f>
        <v>0</v>
      </c>
      <c r="AV266" s="264">
        <f>HLOOKUP(AV158,'2. LRAMVA Threshold'!$B$42:$Q$53,4,FALSE)</f>
        <v>0</v>
      </c>
      <c r="AW266" s="264">
        <f>HLOOKUP(AW158,'2. LRAMVA Threshold'!$B$42:$Q$53,4,FALSE)</f>
        <v>0</v>
      </c>
      <c r="AX266" s="264">
        <f>HLOOKUP(AX158,'2. LRAMVA Threshold'!$B$42:$Q$53,4,FALSE)</f>
        <v>0</v>
      </c>
      <c r="AY266" s="264">
        <f>HLOOKUP(AY158,'2. LRAMVA Threshold'!$B$42:$Q$53,4,FALSE)</f>
        <v>0</v>
      </c>
      <c r="AZ266" s="264">
        <f>HLOOKUP(AZ158,'2. LRAMVA Threshold'!$B$42:$Q$53,4,FALSE)</f>
        <v>0</v>
      </c>
      <c r="BA266" s="264">
        <f>HLOOKUP(BA158,'2. LRAMVA Threshold'!$B$42:$Q$53,4,FALSE)</f>
        <v>0</v>
      </c>
      <c r="BB266" s="264">
        <f>HLOOKUP(BB158,'2. LRAMVA Threshold'!$B$42:$Q$53,4,FALSE)</f>
        <v>0</v>
      </c>
      <c r="BC266" s="267"/>
    </row>
    <row r="267" spans="1:55" ht="15">
      <c r="B267" s="260"/>
      <c r="C267" s="268"/>
      <c r="D267" s="269"/>
      <c r="E267" s="269"/>
      <c r="F267" s="269"/>
      <c r="G267" s="269"/>
      <c r="H267" s="269"/>
      <c r="I267" s="269"/>
      <c r="J267" s="269"/>
      <c r="K267" s="269"/>
      <c r="L267" s="269"/>
      <c r="M267" s="269"/>
      <c r="N267" s="269"/>
      <c r="O267" s="269"/>
      <c r="P267" s="269"/>
      <c r="Q267" s="269"/>
      <c r="R267" s="269"/>
      <c r="S267" s="269"/>
      <c r="T267" s="269"/>
      <c r="U267" s="269"/>
      <c r="V267" s="269"/>
      <c r="W267" s="270"/>
      <c r="X267" s="269"/>
      <c r="Y267" s="269"/>
      <c r="Z267" s="269"/>
      <c r="AA267" s="240"/>
      <c r="AB267" s="240"/>
      <c r="AC267" s="240"/>
      <c r="AD267" s="240"/>
      <c r="AE267" s="269"/>
      <c r="AF267" s="269"/>
      <c r="AG267" s="269"/>
      <c r="AH267" s="269"/>
      <c r="AI267" s="269"/>
      <c r="AJ267" s="269"/>
      <c r="AK267" s="269"/>
      <c r="AL267" s="269"/>
      <c r="AM267" s="269"/>
      <c r="AN267" s="269"/>
      <c r="AO267" s="237"/>
      <c r="AP267" s="237"/>
      <c r="AQ267" s="237"/>
      <c r="AR267" s="237"/>
      <c r="AS267" s="237"/>
      <c r="AT267" s="237"/>
      <c r="AU267" s="237"/>
      <c r="AV267" s="237"/>
      <c r="AW267" s="237"/>
      <c r="AX267" s="237"/>
      <c r="AY267" s="237"/>
      <c r="AZ267" s="237"/>
      <c r="BA267" s="237"/>
      <c r="BB267" s="237"/>
      <c r="BC267" s="271"/>
    </row>
    <row r="268" spans="1:55" ht="15">
      <c r="B268" s="260" t="s">
        <v>2613</v>
      </c>
      <c r="C268" s="272"/>
      <c r="D268" s="272"/>
      <c r="E268" s="299"/>
      <c r="F268" s="299"/>
      <c r="G268" s="299"/>
      <c r="H268" s="299"/>
      <c r="I268" s="299"/>
      <c r="J268" s="299"/>
      <c r="K268" s="299"/>
      <c r="L268" s="299"/>
      <c r="M268" s="299"/>
      <c r="N268" s="299"/>
      <c r="O268" s="299"/>
      <c r="P268" s="299"/>
      <c r="Q268" s="299"/>
      <c r="R268" s="299"/>
      <c r="S268" s="299"/>
      <c r="T268" s="299"/>
      <c r="U268" s="299"/>
      <c r="V268" s="299"/>
      <c r="W268" s="228"/>
      <c r="X268" s="274"/>
      <c r="Y268" s="274"/>
      <c r="Z268" s="274"/>
      <c r="AA268" s="273"/>
      <c r="AB268" s="273"/>
      <c r="AC268" s="273"/>
      <c r="AD268" s="273"/>
      <c r="AE268" s="274"/>
      <c r="AF268" s="274"/>
      <c r="AG268" s="274"/>
      <c r="AH268" s="274"/>
      <c r="AI268" s="274"/>
      <c r="AJ268" s="274"/>
      <c r="AK268" s="274"/>
      <c r="AL268" s="274"/>
      <c r="AM268" s="274"/>
      <c r="AN268" s="274"/>
      <c r="AO268" s="621">
        <f>HLOOKUP(AO$20,'3.  Distribution Rates'!$C$122:$P$133,4,FALSE)</f>
        <v>0</v>
      </c>
      <c r="AP268" s="621">
        <f>HLOOKUP(AP$20,'3.  Distribution Rates'!$C$122:$P$133,4,FALSE)</f>
        <v>0</v>
      </c>
      <c r="AQ268" s="275">
        <f>HLOOKUP(AQ$20,'3.  Distribution Rates'!$C$122:$P$133,4,FALSE)</f>
        <v>0</v>
      </c>
      <c r="AR268" s="275">
        <f>HLOOKUP(AR$20,'3.  Distribution Rates'!$C$122:$P$133,4,FALSE)</f>
        <v>0</v>
      </c>
      <c r="AS268" s="275">
        <f>HLOOKUP(AS$20,'3.  Distribution Rates'!$C$122:$P$133,4,FALSE)</f>
        <v>0</v>
      </c>
      <c r="AT268" s="275">
        <f>HLOOKUP(AT$20,'3.  Distribution Rates'!$C$122:$P$133,4,FALSE)</f>
        <v>0</v>
      </c>
      <c r="AU268" s="275">
        <f>HLOOKUP(AU$20,'3.  Distribution Rates'!$C$122:$P$133,4,FALSE)</f>
        <v>0</v>
      </c>
      <c r="AV268" s="275">
        <f>HLOOKUP(AV$20,'3.  Distribution Rates'!$C$122:$P$133,4,FALSE)</f>
        <v>0</v>
      </c>
      <c r="AW268" s="275">
        <f>HLOOKUP(AW$20,'3.  Distribution Rates'!$C$122:$P$133,4,FALSE)</f>
        <v>0</v>
      </c>
      <c r="AX268" s="275">
        <f>HLOOKUP(AX$20,'3.  Distribution Rates'!$C$122:$P$133,4,FALSE)</f>
        <v>0</v>
      </c>
      <c r="AY268" s="275">
        <f>HLOOKUP(AY$20,'3.  Distribution Rates'!$C$122:$P$133,4,FALSE)</f>
        <v>0</v>
      </c>
      <c r="AZ268" s="275">
        <f>HLOOKUP(AZ$20,'3.  Distribution Rates'!$C$122:$P$133,4,FALSE)</f>
        <v>0</v>
      </c>
      <c r="BA268" s="275">
        <f>HLOOKUP(BA$20,'3.  Distribution Rates'!$C$122:$P$133,4,FALSE)</f>
        <v>0</v>
      </c>
      <c r="BB268" s="275">
        <f>HLOOKUP(BB$20,'3.  Distribution Rates'!$C$122:$P$133,4,FALSE)</f>
        <v>0</v>
      </c>
      <c r="BC268" s="300"/>
    </row>
    <row r="269" spans="1:55" ht="15">
      <c r="B269" s="231" t="s">
        <v>2614</v>
      </c>
      <c r="C269" s="277"/>
      <c r="D269" s="220"/>
      <c r="E269" s="217"/>
      <c r="F269" s="217"/>
      <c r="G269" s="217"/>
      <c r="H269" s="217"/>
      <c r="I269" s="217"/>
      <c r="J269" s="217"/>
      <c r="K269" s="217"/>
      <c r="L269" s="217"/>
      <c r="M269" s="217"/>
      <c r="N269" s="217"/>
      <c r="O269" s="217"/>
      <c r="P269" s="217"/>
      <c r="Q269" s="217"/>
      <c r="R269" s="217"/>
      <c r="S269" s="217"/>
      <c r="T269" s="217"/>
      <c r="U269" s="217"/>
      <c r="V269" s="217"/>
      <c r="W269" s="228"/>
      <c r="X269" s="217"/>
      <c r="Y269" s="217"/>
      <c r="Z269" s="217"/>
      <c r="AA269" s="220"/>
      <c r="AB269" s="220"/>
      <c r="AC269" s="220"/>
      <c r="AD269" s="220"/>
      <c r="AE269" s="217"/>
      <c r="AF269" s="217"/>
      <c r="AG269" s="217"/>
      <c r="AH269" s="217"/>
      <c r="AI269" s="217"/>
      <c r="AJ269" s="217"/>
      <c r="AK269" s="217"/>
      <c r="AL269" s="217"/>
      <c r="AM269" s="217"/>
      <c r="AN269" s="217"/>
      <c r="AO269" s="301">
        <f t="shared" ref="AO269:BB269" si="103">AO135*AO268</f>
        <v>0</v>
      </c>
      <c r="AP269" s="301">
        <f t="shared" si="103"/>
        <v>0</v>
      </c>
      <c r="AQ269" s="301">
        <f t="shared" si="103"/>
        <v>0</v>
      </c>
      <c r="AR269" s="301">
        <f t="shared" si="103"/>
        <v>0</v>
      </c>
      <c r="AS269" s="301">
        <f t="shared" si="103"/>
        <v>0</v>
      </c>
      <c r="AT269" s="301">
        <f t="shared" si="103"/>
        <v>0</v>
      </c>
      <c r="AU269" s="301">
        <f t="shared" si="103"/>
        <v>0</v>
      </c>
      <c r="AV269" s="301">
        <f t="shared" si="103"/>
        <v>0</v>
      </c>
      <c r="AW269" s="301">
        <f t="shared" si="103"/>
        <v>0</v>
      </c>
      <c r="AX269" s="301">
        <f t="shared" si="103"/>
        <v>0</v>
      </c>
      <c r="AY269" s="301">
        <f t="shared" si="103"/>
        <v>0</v>
      </c>
      <c r="AZ269" s="301">
        <f t="shared" si="103"/>
        <v>0</v>
      </c>
      <c r="BA269" s="301">
        <f t="shared" si="103"/>
        <v>0</v>
      </c>
      <c r="BB269" s="301">
        <f t="shared" si="103"/>
        <v>0</v>
      </c>
      <c r="BC269" s="472">
        <f>SUM(AO269:BB269)</f>
        <v>0</v>
      </c>
    </row>
    <row r="270" spans="1:55" ht="15">
      <c r="B270" s="231" t="s">
        <v>2615</v>
      </c>
      <c r="C270" s="277"/>
      <c r="D270" s="220"/>
      <c r="E270" s="217"/>
      <c r="F270" s="217"/>
      <c r="G270" s="217"/>
      <c r="H270" s="217"/>
      <c r="I270" s="217"/>
      <c r="J270" s="217"/>
      <c r="K270" s="217"/>
      <c r="L270" s="217"/>
      <c r="M270" s="217"/>
      <c r="N270" s="217"/>
      <c r="O270" s="217"/>
      <c r="P270" s="217"/>
      <c r="Q270" s="217"/>
      <c r="R270" s="217"/>
      <c r="S270" s="217"/>
      <c r="T270" s="217"/>
      <c r="U270" s="217"/>
      <c r="V270" s="217"/>
      <c r="W270" s="228"/>
      <c r="X270" s="217"/>
      <c r="Y270" s="217"/>
      <c r="Z270" s="217"/>
      <c r="AA270" s="220"/>
      <c r="AB270" s="220"/>
      <c r="AC270" s="220"/>
      <c r="AD270" s="220"/>
      <c r="AE270" s="217"/>
      <c r="AF270" s="217"/>
      <c r="AG270" s="217"/>
      <c r="AH270" s="217"/>
      <c r="AI270" s="217"/>
      <c r="AJ270" s="217"/>
      <c r="AK270" s="217"/>
      <c r="AL270" s="217"/>
      <c r="AM270" s="217"/>
      <c r="AN270" s="217"/>
      <c r="AO270" s="301">
        <f t="shared" ref="AO270:BB270" si="104">AO265*AO268</f>
        <v>0</v>
      </c>
      <c r="AP270" s="301">
        <f t="shared" si="104"/>
        <v>0</v>
      </c>
      <c r="AQ270" s="302">
        <f t="shared" si="104"/>
        <v>0</v>
      </c>
      <c r="AR270" s="301">
        <f t="shared" si="104"/>
        <v>0</v>
      </c>
      <c r="AS270" s="301">
        <f t="shared" si="104"/>
        <v>0</v>
      </c>
      <c r="AT270" s="302">
        <f t="shared" si="104"/>
        <v>0</v>
      </c>
      <c r="AU270" s="301">
        <f t="shared" si="104"/>
        <v>0</v>
      </c>
      <c r="AV270" s="301">
        <f t="shared" si="104"/>
        <v>0</v>
      </c>
      <c r="AW270" s="302">
        <f t="shared" si="104"/>
        <v>0</v>
      </c>
      <c r="AX270" s="301">
        <f t="shared" si="104"/>
        <v>0</v>
      </c>
      <c r="AY270" s="301">
        <f t="shared" si="104"/>
        <v>0</v>
      </c>
      <c r="AZ270" s="302">
        <f t="shared" si="104"/>
        <v>0</v>
      </c>
      <c r="BA270" s="301">
        <f t="shared" si="104"/>
        <v>0</v>
      </c>
      <c r="BB270" s="301">
        <f t="shared" si="104"/>
        <v>0</v>
      </c>
      <c r="BC270" s="472">
        <f>SUM(AO270:BB270)</f>
        <v>0</v>
      </c>
    </row>
    <row r="271" spans="1:55" s="303" customFormat="1" ht="15.75">
      <c r="A271" s="390"/>
      <c r="B271" s="281" t="s">
        <v>2616</v>
      </c>
      <c r="C271" s="277"/>
      <c r="D271" s="240"/>
      <c r="E271" s="269"/>
      <c r="F271" s="269"/>
      <c r="G271" s="269"/>
      <c r="H271" s="269"/>
      <c r="I271" s="269"/>
      <c r="J271" s="269"/>
      <c r="K271" s="269"/>
      <c r="L271" s="269"/>
      <c r="M271" s="269"/>
      <c r="N271" s="269"/>
      <c r="O271" s="269"/>
      <c r="P271" s="269"/>
      <c r="Q271" s="269"/>
      <c r="R271" s="269"/>
      <c r="S271" s="269"/>
      <c r="T271" s="269"/>
      <c r="U271" s="269"/>
      <c r="V271" s="269"/>
      <c r="W271" s="237"/>
      <c r="X271" s="269"/>
      <c r="Y271" s="269"/>
      <c r="Z271" s="269"/>
      <c r="AA271" s="240"/>
      <c r="AB271" s="240"/>
      <c r="AC271" s="240"/>
      <c r="AD271" s="240"/>
      <c r="AE271" s="269"/>
      <c r="AF271" s="269"/>
      <c r="AG271" s="269"/>
      <c r="AH271" s="269"/>
      <c r="AI271" s="269"/>
      <c r="AJ271" s="269"/>
      <c r="AK271" s="269"/>
      <c r="AL271" s="269"/>
      <c r="AM271" s="269"/>
      <c r="AN271" s="269"/>
      <c r="AO271" s="278">
        <f>SUM(AO269:AO270)</f>
        <v>0</v>
      </c>
      <c r="AP271" s="278">
        <f t="shared" ref="AP271:AU271" si="105">SUM(AP269:AP270)</f>
        <v>0</v>
      </c>
      <c r="AQ271" s="278">
        <f t="shared" si="105"/>
        <v>0</v>
      </c>
      <c r="AR271" s="278">
        <f t="shared" si="105"/>
        <v>0</v>
      </c>
      <c r="AS271" s="278">
        <f t="shared" si="105"/>
        <v>0</v>
      </c>
      <c r="AT271" s="278">
        <f t="shared" si="105"/>
        <v>0</v>
      </c>
      <c r="AU271" s="278">
        <f t="shared" si="105"/>
        <v>0</v>
      </c>
      <c r="AV271" s="278">
        <f t="shared" ref="AV271:BB271" si="106">SUM(AV269:AV270)</f>
        <v>0</v>
      </c>
      <c r="AW271" s="278">
        <f t="shared" si="106"/>
        <v>0</v>
      </c>
      <c r="AX271" s="278">
        <f t="shared" si="106"/>
        <v>0</v>
      </c>
      <c r="AY271" s="278">
        <f t="shared" si="106"/>
        <v>0</v>
      </c>
      <c r="AZ271" s="278">
        <f t="shared" si="106"/>
        <v>0</v>
      </c>
      <c r="BA271" s="278">
        <f t="shared" si="106"/>
        <v>0</v>
      </c>
      <c r="BB271" s="278">
        <f t="shared" si="106"/>
        <v>0</v>
      </c>
      <c r="BC271" s="315">
        <f>SUM(BC269:BC270)</f>
        <v>0</v>
      </c>
    </row>
    <row r="272" spans="1:55" s="303" customFormat="1" ht="15.75">
      <c r="A272" s="390"/>
      <c r="B272" s="281" t="s">
        <v>2617</v>
      </c>
      <c r="C272" s="277"/>
      <c r="D272" s="282"/>
      <c r="E272" s="269"/>
      <c r="F272" s="269"/>
      <c r="G272" s="269"/>
      <c r="H272" s="269"/>
      <c r="I272" s="269"/>
      <c r="J272" s="269"/>
      <c r="K272" s="269"/>
      <c r="L272" s="269"/>
      <c r="M272" s="269"/>
      <c r="N272" s="269"/>
      <c r="O272" s="269"/>
      <c r="P272" s="269"/>
      <c r="Q272" s="269"/>
      <c r="R272" s="269"/>
      <c r="S272" s="269"/>
      <c r="T272" s="269"/>
      <c r="U272" s="269"/>
      <c r="V272" s="269"/>
      <c r="W272" s="237"/>
      <c r="X272" s="269"/>
      <c r="Y272" s="269"/>
      <c r="Z272" s="269"/>
      <c r="AA272" s="240"/>
      <c r="AB272" s="240"/>
      <c r="AC272" s="240"/>
      <c r="AD272" s="240"/>
      <c r="AE272" s="269"/>
      <c r="AF272" s="269"/>
      <c r="AG272" s="269"/>
      <c r="AH272" s="269"/>
      <c r="AI272" s="269"/>
      <c r="AJ272" s="269"/>
      <c r="AK272" s="269"/>
      <c r="AL272" s="269"/>
      <c r="AM272" s="269"/>
      <c r="AN272" s="269"/>
      <c r="AO272" s="279">
        <f t="shared" ref="AO272:AU272" si="107">AO266*AO268</f>
        <v>0</v>
      </c>
      <c r="AP272" s="279">
        <f t="shared" si="107"/>
        <v>0</v>
      </c>
      <c r="AQ272" s="279">
        <f t="shared" si="107"/>
        <v>0</v>
      </c>
      <c r="AR272" s="279">
        <f t="shared" si="107"/>
        <v>0</v>
      </c>
      <c r="AS272" s="279">
        <f t="shared" si="107"/>
        <v>0</v>
      </c>
      <c r="AT272" s="279">
        <f t="shared" si="107"/>
        <v>0</v>
      </c>
      <c r="AU272" s="279">
        <f t="shared" si="107"/>
        <v>0</v>
      </c>
      <c r="AV272" s="279">
        <f t="shared" ref="AV272:BB272" si="108">AV266*AV268</f>
        <v>0</v>
      </c>
      <c r="AW272" s="279">
        <f t="shared" si="108"/>
        <v>0</v>
      </c>
      <c r="AX272" s="279">
        <f t="shared" si="108"/>
        <v>0</v>
      </c>
      <c r="AY272" s="279">
        <f t="shared" si="108"/>
        <v>0</v>
      </c>
      <c r="AZ272" s="279">
        <f t="shared" si="108"/>
        <v>0</v>
      </c>
      <c r="BA272" s="279">
        <f t="shared" si="108"/>
        <v>0</v>
      </c>
      <c r="BB272" s="279">
        <f t="shared" si="108"/>
        <v>0</v>
      </c>
      <c r="BC272" s="315">
        <f>SUM(AO272:BB272)</f>
        <v>0</v>
      </c>
    </row>
    <row r="273" spans="1:57" s="303" customFormat="1" ht="15.75">
      <c r="A273" s="390"/>
      <c r="B273" s="281" t="s">
        <v>2618</v>
      </c>
      <c r="C273" s="277"/>
      <c r="D273" s="282"/>
      <c r="E273" s="269"/>
      <c r="F273" s="269"/>
      <c r="G273" s="269"/>
      <c r="H273" s="269"/>
      <c r="I273" s="269"/>
      <c r="J273" s="269"/>
      <c r="K273" s="269"/>
      <c r="L273" s="269"/>
      <c r="M273" s="269"/>
      <c r="N273" s="269"/>
      <c r="O273" s="269"/>
      <c r="P273" s="269"/>
      <c r="Q273" s="269"/>
      <c r="R273" s="269"/>
      <c r="S273" s="269"/>
      <c r="T273" s="269"/>
      <c r="U273" s="269"/>
      <c r="V273" s="269"/>
      <c r="W273" s="237"/>
      <c r="X273" s="269"/>
      <c r="Y273" s="269"/>
      <c r="Z273" s="269"/>
      <c r="AA273" s="282"/>
      <c r="AB273" s="282"/>
      <c r="AC273" s="282"/>
      <c r="AD273" s="282"/>
      <c r="AE273" s="269"/>
      <c r="AF273" s="269"/>
      <c r="AG273" s="269"/>
      <c r="AH273" s="269"/>
      <c r="AI273" s="269"/>
      <c r="AJ273" s="269"/>
      <c r="AK273" s="269"/>
      <c r="AL273" s="269"/>
      <c r="AM273" s="269"/>
      <c r="AN273" s="269"/>
      <c r="BC273" s="315">
        <f>BC271-BC272</f>
        <v>0</v>
      </c>
    </row>
    <row r="274" spans="1:57" ht="15">
      <c r="B274" s="260"/>
      <c r="C274" s="282"/>
      <c r="D274" s="282"/>
      <c r="E274" s="269"/>
      <c r="F274" s="269"/>
      <c r="G274" s="269"/>
      <c r="H274" s="269"/>
      <c r="I274" s="269"/>
      <c r="J274" s="269"/>
      <c r="K274" s="269"/>
      <c r="L274" s="269"/>
      <c r="M274" s="269"/>
      <c r="N274" s="269"/>
      <c r="O274" s="269"/>
      <c r="P274" s="269"/>
      <c r="Q274" s="269"/>
      <c r="R274" s="269"/>
      <c r="S274" s="269"/>
      <c r="T274" s="269"/>
      <c r="U274" s="269"/>
      <c r="V274" s="269"/>
      <c r="W274" s="237"/>
      <c r="X274" s="269"/>
      <c r="Y274" s="269"/>
      <c r="Z274" s="269"/>
      <c r="AA274" s="282"/>
      <c r="AB274" s="277"/>
      <c r="AC274" s="282"/>
      <c r="AD274" s="282"/>
      <c r="AE274" s="269"/>
      <c r="AF274" s="269"/>
      <c r="AG274" s="269"/>
      <c r="AH274" s="269"/>
      <c r="AI274" s="269"/>
      <c r="AJ274" s="269"/>
      <c r="AK274" s="269"/>
      <c r="AL274" s="269"/>
      <c r="AM274" s="269"/>
      <c r="AN274" s="269"/>
      <c r="BC274" s="280"/>
    </row>
    <row r="275" spans="1:57" ht="15">
      <c r="B275" s="231" t="s">
        <v>2619</v>
      </c>
      <c r="C275" s="287"/>
      <c r="D275" s="217"/>
      <c r="E275" s="217"/>
      <c r="F275" s="217"/>
      <c r="G275" s="217"/>
      <c r="H275" s="217"/>
      <c r="I275" s="217"/>
      <c r="J275" s="217"/>
      <c r="K275" s="217"/>
      <c r="L275" s="217"/>
      <c r="M275" s="217"/>
      <c r="N275" s="217"/>
      <c r="O275" s="217"/>
      <c r="P275" s="217"/>
      <c r="Q275" s="217"/>
      <c r="R275" s="217"/>
      <c r="S275" s="217"/>
      <c r="T275" s="217"/>
      <c r="U275" s="217"/>
      <c r="V275" s="217"/>
      <c r="W275" s="288"/>
      <c r="X275" s="217"/>
      <c r="Y275" s="217"/>
      <c r="Z275" s="217"/>
      <c r="AA275" s="241"/>
      <c r="AB275" s="220"/>
      <c r="AC275" s="220"/>
      <c r="AD275" s="217"/>
      <c r="AE275" s="217"/>
      <c r="AF275" s="220"/>
      <c r="AG275" s="220"/>
      <c r="AH275" s="220"/>
      <c r="AI275" s="220"/>
      <c r="AJ275" s="220"/>
      <c r="AK275" s="220"/>
      <c r="AL275" s="220"/>
      <c r="AM275" s="220"/>
      <c r="AN275" s="220"/>
      <c r="AO275" s="228">
        <f>SUMPRODUCT($E$161:$E$263,AO161:AO263)</f>
        <v>1841529.0143795165</v>
      </c>
      <c r="AP275" s="228">
        <f>SUMPRODUCT($E$161:$E$263,AP161:AP263)</f>
        <v>1686449.3449232562</v>
      </c>
      <c r="AQ275" s="228">
        <f>IF(AQ159="kW",SUMPRODUCT(V161:V263,X161:X263,AQ161:AQ263),SUMPRODUCT(E161:E263,AQ161:AQ263))</f>
        <v>6777403.0021650679</v>
      </c>
      <c r="AR275" s="228">
        <f>IF(AR159="kW",SUMPRODUCT(V161:V263,X161:X263,AR161:AR263),SUMPRODUCT(E161:E263,AR161:AR263))</f>
        <v>13448.005569630008</v>
      </c>
      <c r="AS275" s="228">
        <f>IF(AS159="kW",SUMPRODUCT(V161:V263,X161:X263,AS161:AS263),SUMPRODUCT(E161:E263,AS161:AS263))</f>
        <v>332820.25026622566</v>
      </c>
      <c r="AT275" s="228">
        <f>IF(AT159="kW",SUMPRODUCT(V161:V263,X161:X263,AT161:AT263),SUMPRODUCT(E161:E263, AT161:AT263))</f>
        <v>0</v>
      </c>
      <c r="AU275" s="228">
        <f>IF(AU159="kW",SUMPRODUCT(V161:V263,X161:X263,AU161:AU263),SUMPRODUCT(E161:E263,AU161:AU263))</f>
        <v>0</v>
      </c>
      <c r="AV275" s="228">
        <f>IF(AV159="kW",SUMPRODUCT(V161:V263,X161:X263,AV161:AV263),SUMPRODUCT(E161:E263,AV161:AV263))</f>
        <v>0</v>
      </c>
      <c r="AW275" s="228">
        <f>IF(AW159="kW",SUMPRODUCT(V161:V263,X161:X263,AW161:AW263),SUMPRODUCT(E161:E263,AW161:AW263))</f>
        <v>726471.6168894195</v>
      </c>
      <c r="AX275" s="228">
        <f>IF(AX159="kW",SUMPRODUCT(V161:V263,X161:X263,AX161:AX263),SUMPRODUCT(E161:E263,AX161:AX263))</f>
        <v>46962.25144150421</v>
      </c>
      <c r="AY275" s="228">
        <f>IF(AY159="kW",SUMPRODUCT(V161:V263,X161:X263,AY161:AY263),SUMPRODUCT(E161:E263,AY161:AY263))</f>
        <v>2110971.5494794678</v>
      </c>
      <c r="AZ275" s="228">
        <f>IF(AZ159="kW",SUMPRODUCT(V161:V263,X161:X263,AZ161:AZ263),SUMPRODUCT(E161:E263,AZ161:AZ263))</f>
        <v>0</v>
      </c>
      <c r="BA275" s="228">
        <f>IF(BA159="kW",SUMPRODUCT(V161:V263,X161:X263,BA161:BA263),SUMPRODUCT(E161:E263,BA161:BA263))</f>
        <v>0</v>
      </c>
      <c r="BB275" s="228">
        <f>IF(BB159="kW",SUMPRODUCT(V161:V263,X161:X263,BB161:BB263),SUMPRODUCT(E161:E263,BB161:BB263))</f>
        <v>0</v>
      </c>
      <c r="BC275" s="280"/>
      <c r="BE275" s="220"/>
    </row>
    <row r="276" spans="1:57" ht="15">
      <c r="B276" s="231" t="s">
        <v>2620</v>
      </c>
      <c r="C276" s="287"/>
      <c r="D276" s="217"/>
      <c r="E276" s="217"/>
      <c r="F276" s="217"/>
      <c r="G276" s="217"/>
      <c r="H276" s="217"/>
      <c r="I276" s="217"/>
      <c r="J276" s="217"/>
      <c r="K276" s="217"/>
      <c r="L276" s="217"/>
      <c r="M276" s="217"/>
      <c r="N276" s="217"/>
      <c r="O276" s="217"/>
      <c r="P276" s="217"/>
      <c r="Q276" s="217"/>
      <c r="R276" s="217"/>
      <c r="S276" s="217"/>
      <c r="T276" s="217"/>
      <c r="U276" s="217"/>
      <c r="V276" s="217"/>
      <c r="W276" s="288"/>
      <c r="X276" s="217"/>
      <c r="Y276" s="217"/>
      <c r="Z276" s="217"/>
      <c r="AA276" s="241"/>
      <c r="AB276" s="220"/>
      <c r="AC276" s="220"/>
      <c r="AD276" s="217"/>
      <c r="AE276" s="217"/>
      <c r="AF276" s="220"/>
      <c r="AG276" s="220"/>
      <c r="AH276" s="220"/>
      <c r="AI276" s="220"/>
      <c r="AJ276" s="220"/>
      <c r="AK276" s="220"/>
      <c r="AL276" s="220"/>
      <c r="AM276" s="220"/>
      <c r="AN276" s="220"/>
      <c r="AO276" s="228">
        <f>SUMPRODUCT($F$161:$F$263,AO161:AO263)</f>
        <v>1841516.1123853275</v>
      </c>
      <c r="AP276" s="228">
        <f>SUMPRODUCT($F$161:$F$263,AP161:AP263)</f>
        <v>1668888.4435993792</v>
      </c>
      <c r="AQ276" s="228">
        <f>IF(AQ159="kW",SUMPRODUCT(V161:V263,Y161:Y263,AQ161:AQ263),SUMPRODUCT(F161:F263,AQ161:AQ263))</f>
        <v>6768016.2911811639</v>
      </c>
      <c r="AR276" s="228">
        <f>IF(AR159="kW",SUMPRODUCT(V161:V263,Y161:Y263,AR161:AR263),SUMPRODUCT(F161:F263,AR161:AR263))</f>
        <v>13429.321777712823</v>
      </c>
      <c r="AS276" s="228">
        <f>IF(AS159="kW",SUMPRODUCT(V161:V263,Y161:Y263,AS161:AS263),SUMPRODUCT(F161:F263, AS161:AS263))</f>
        <v>332357.85126812872</v>
      </c>
      <c r="AT276" s="228">
        <f>IF(AT159="kW",SUMPRODUCT(V161:V263,Y161:Y263,AT161:AT263),SUMPRODUCT(F161:F263, AT161:AT263))</f>
        <v>0</v>
      </c>
      <c r="AU276" s="228">
        <f>IF(AU159="kW",SUMPRODUCT(V161:V263,Y161:Y263,AU161:AU263),SUMPRODUCT(F161:F263,AU161:AU263))</f>
        <v>0</v>
      </c>
      <c r="AV276" s="228">
        <f>IF(AV159="kW",SUMPRODUCT(V161:V263,Y161:Y263,AV161:AV263),SUMPRODUCT(F161:F263,AV161:AV263))</f>
        <v>0</v>
      </c>
      <c r="AW276" s="228">
        <f>IF(AW159="kW",SUMPRODUCT(V161:V263,Y161:Y263,AW161:AW263),SUMPRODUCT(F161:F263,AW161:AW263))</f>
        <v>726471.6168894195</v>
      </c>
      <c r="AX276" s="228">
        <f>IF(AX159="kW",SUMPRODUCT(V161:V263,Y161:Y263,AX161:AX263),SUMPRODUCT(F161:F263,AX161:AX263))</f>
        <v>46414.245595325643</v>
      </c>
      <c r="AY276" s="228">
        <f>IF(AY159="kW",SUMPRODUCT(V161:V263,Y161:Y263,AY161:AY263),SUMPRODUCT(F161:F263,AY161:AY263))</f>
        <v>2110971.5494794678</v>
      </c>
      <c r="AZ276" s="228">
        <f>IF(AZ159="kW",SUMPRODUCT(V161:V263,Y161:Y263,AZ161:AZ263),SUMPRODUCT(F161:F263,AZ161:AZ263))</f>
        <v>0</v>
      </c>
      <c r="BA276" s="228">
        <f>IF(BA159="kW",SUMPRODUCT(V161:V263,Y161:Y263,BA161:BA263),SUMPRODUCT(F161:F263,BA161:BA263))</f>
        <v>0</v>
      </c>
      <c r="BB276" s="228">
        <f>IF(BB159="kW",SUMPRODUCT(V161:V263,Y161:Y263,BB161:BB263),SUMPRODUCT(F161:F263,BB161:BB263))</f>
        <v>0</v>
      </c>
      <c r="BC276" s="271"/>
    </row>
    <row r="277" spans="1:57" ht="15">
      <c r="B277" s="260" t="s">
        <v>2621</v>
      </c>
      <c r="C277" s="287"/>
      <c r="D277" s="217"/>
      <c r="E277" s="217"/>
      <c r="F277" s="217"/>
      <c r="G277" s="217"/>
      <c r="H277" s="217"/>
      <c r="I277" s="217"/>
      <c r="J277" s="217"/>
      <c r="K277" s="217"/>
      <c r="L277" s="217"/>
      <c r="M277" s="217"/>
      <c r="N277" s="217"/>
      <c r="O277" s="217"/>
      <c r="P277" s="217"/>
      <c r="Q277" s="217"/>
      <c r="R277" s="217"/>
      <c r="S277" s="217"/>
      <c r="T277" s="217"/>
      <c r="U277" s="217"/>
      <c r="V277" s="217"/>
      <c r="W277" s="288"/>
      <c r="X277" s="217"/>
      <c r="Y277" s="217"/>
      <c r="Z277" s="217"/>
      <c r="AA277" s="241"/>
      <c r="AB277" s="220"/>
      <c r="AC277" s="220"/>
      <c r="AD277" s="217"/>
      <c r="AE277" s="217"/>
      <c r="AF277" s="220"/>
      <c r="AG277" s="220"/>
      <c r="AH277" s="220"/>
      <c r="AI277" s="220"/>
      <c r="AJ277" s="220"/>
      <c r="AK277" s="220"/>
      <c r="AL277" s="220"/>
      <c r="AM277" s="220"/>
      <c r="AN277" s="220"/>
      <c r="AO277" s="228">
        <f>SUMPRODUCT($G$161:$G$263,AO161:AO263)</f>
        <v>1839282.9788667988</v>
      </c>
      <c r="AP277" s="228">
        <f>SUMPRODUCT($G$161:$G$263,AP161:AP263)</f>
        <v>1508094.804345659</v>
      </c>
      <c r="AQ277" s="228">
        <f>IF(AQ159="kW",SUMPRODUCT(V161:V263,Z161:Z263,AQ161:AQ263),SUMPRODUCT(G161:G263,AQ161:AQ263))</f>
        <v>6660637.4598813606</v>
      </c>
      <c r="AR277" s="228">
        <f>IF(AR159="kW",SUMPRODUCT(V161:V263,Z161:Z263,AR161:AR263),SUMPRODUCT(G161:G263,AR161:AR263))</f>
        <v>13215.589433789983</v>
      </c>
      <c r="AS277" s="228">
        <f>IF(AS159="kW",SUMPRODUCT(V161:V263,Z161:Z263,AS161:AS263),SUMPRODUCT(G161:G263, AS161:AS263))</f>
        <v>327068.26004762598</v>
      </c>
      <c r="AT277" s="228">
        <f>IF(AT159="kW",SUMPRODUCT(V161:V263,Z161:Z263,AT161:AT263),SUMPRODUCT(G161:G263, AT161:AT263))</f>
        <v>0</v>
      </c>
      <c r="AU277" s="228">
        <f>IF(AU159="kW",SUMPRODUCT(V161:V263,Z161:Z263,AU161:AU263),SUMPRODUCT(G161:G263,AU161:AU263))</f>
        <v>0</v>
      </c>
      <c r="AV277" s="228">
        <f>IF(AV159="kW",SUMPRODUCT(V161:V263,Z161:Z263,AV161:AV263),SUMPRODUCT(G161:G263,AV161:AV263))</f>
        <v>0</v>
      </c>
      <c r="AW277" s="228">
        <f>IF(AW159="kW",SUMPRODUCT(V161:V263,Z161:Z263,AW161:AW263),SUMPRODUCT(G161:G263,AW161:AW263))</f>
        <v>726250.20065960416</v>
      </c>
      <c r="AX277" s="228">
        <f>IF(AX159="kW",SUMPRODUCT(V161:V263,Z161:Z263,AX161:AX263),SUMPRODUCT(G161:G263,AX161:AX263))</f>
        <v>34154.156065743497</v>
      </c>
      <c r="AY277" s="228">
        <f>IF(AY159="kW",SUMPRODUCT(V161:V263,Z161:Z263,AY161:AY263),SUMPRODUCT(G161:G263,AY161:AY263))</f>
        <v>2097796.1074447897</v>
      </c>
      <c r="AZ277" s="228">
        <f>IF(AZ159="kW",SUMPRODUCT(V161:V263,Z161:Z263,AZ161:AZ263),SUMPRODUCT(G161:G263,AZ161:AZ263))</f>
        <v>0</v>
      </c>
      <c r="BA277" s="228">
        <f>IF(BA159="kW",SUMPRODUCT(V161:V263,Z161:Z263,BA161:BA263),SUMPRODUCT(G161:G263,BA161:BA263))</f>
        <v>0</v>
      </c>
      <c r="BB277" s="228">
        <f>IF(BB159="kW",SUMPRODUCT(V161:V263,Z161:Z263,BB161:BB263),SUMPRODUCT(G161:G263,BB161:BB263))</f>
        <v>0</v>
      </c>
      <c r="BC277" s="271"/>
    </row>
    <row r="278" spans="1:57" ht="15">
      <c r="B278" s="260" t="s">
        <v>2622</v>
      </c>
      <c r="C278" s="287"/>
      <c r="D278" s="217"/>
      <c r="E278" s="217"/>
      <c r="F278" s="217"/>
      <c r="G278" s="217"/>
      <c r="H278" s="217"/>
      <c r="I278" s="217"/>
      <c r="J278" s="217"/>
      <c r="K278" s="217"/>
      <c r="L278" s="217"/>
      <c r="M278" s="217"/>
      <c r="N278" s="217"/>
      <c r="O278" s="217"/>
      <c r="P278" s="217"/>
      <c r="Q278" s="217"/>
      <c r="R278" s="217"/>
      <c r="S278" s="217"/>
      <c r="T278" s="217"/>
      <c r="U278" s="217"/>
      <c r="V278" s="217"/>
      <c r="W278" s="288"/>
      <c r="X278" s="217"/>
      <c r="Y278" s="217"/>
      <c r="Z278" s="217"/>
      <c r="AA278" s="241"/>
      <c r="AB278" s="220"/>
      <c r="AC278" s="220"/>
      <c r="AD278" s="217"/>
      <c r="AE278" s="217"/>
      <c r="AF278" s="220"/>
      <c r="AG278" s="220"/>
      <c r="AH278" s="220"/>
      <c r="AI278" s="220"/>
      <c r="AJ278" s="220"/>
      <c r="AK278" s="220"/>
      <c r="AL278" s="220"/>
      <c r="AM278" s="220"/>
      <c r="AN278" s="220"/>
      <c r="AO278" s="228">
        <f>SUMPRODUCT($H$161:$H$263,AO161:AO263)</f>
        <v>1685052.5362201426</v>
      </c>
      <c r="AP278" s="228">
        <f>SUMPRODUCT($H$161:$H$263,AP161:AP263)</f>
        <v>1117640.090962213</v>
      </c>
      <c r="AQ278" s="228">
        <f>IF(AQ159="kW",SUMPRODUCT(V161:V263,AA161:AA263,AQ161:AQ263),SUMPRODUCT(H161:H263,AQ161:AQ263))</f>
        <v>6647119.7240413604</v>
      </c>
      <c r="AR278" s="228">
        <f>IF(AR159="kW",SUMPRODUCT(V161:V263,AA161:AA263,AR161:AR263),SUMPRODUCT(H161:H263,AR161:AR263))</f>
        <v>13215.589433789983</v>
      </c>
      <c r="AS278" s="228">
        <f>IF(AS159="kW",SUMPRODUCT(V161:V263,AA161:AA263,AS161:AS263),SUMPRODUCT(H161:H263, AS161:AS263))</f>
        <v>327068.26004762598</v>
      </c>
      <c r="AT278" s="228">
        <f>IF(AT159="kW",SUMPRODUCT(V161:V263,AA161:AA263,AT161:AT263),SUMPRODUCT(H161:H263, AT161:AT263))</f>
        <v>0</v>
      </c>
      <c r="AU278" s="228">
        <f>IF(AU159="kW",SUMPRODUCT(V161:V263,AA161:AA263,AU161:AU263),SUMPRODUCT(H161:H263,AU161:AU263))</f>
        <v>0</v>
      </c>
      <c r="AV278" s="228">
        <f>IF(AV159="kW",SUMPRODUCT(V161:V263,AA161:AA263,AV161:AV263),SUMPRODUCT(H161:H263,AV161:AV263))</f>
        <v>0</v>
      </c>
      <c r="AW278" s="228">
        <f>IF(AW159="kW",SUMPRODUCT(V161:V263,AA161:AA263,AW161:AW263),SUMPRODUCT(H161:H263,AW161:AW263))</f>
        <v>661919.04340726347</v>
      </c>
      <c r="AX278" s="228">
        <f>IF(AX159="kW",SUMPRODUCT(V161:V263,AA161:AA263,AX161:AX263),SUMPRODUCT(H161:H263,AX161:AX263))</f>
        <v>34154.156065743497</v>
      </c>
      <c r="AY278" s="228">
        <f>IF(AY159="kW",SUMPRODUCT(V161:V263,AA161:AA263,AY161:AY263),SUMPRODUCT(H161:H263,AY161:AY263))</f>
        <v>2097796.1074447897</v>
      </c>
      <c r="AZ278" s="228">
        <f>IF(AZ159="kW",SUMPRODUCT(V161:V263,AA161:AA263,AZ161:AZ263),SUMPRODUCT(H161:H263,AZ161:AZ263))</f>
        <v>0</v>
      </c>
      <c r="BA278" s="228">
        <f>IF(BA159="kW",SUMPRODUCT(V161:V263,AA161:AA263,BA161:BA263),SUMPRODUCT(H161:H263,BA161:BA263))</f>
        <v>0</v>
      </c>
      <c r="BB278" s="228">
        <f>IF(BB159="kW",SUMPRODUCT(V161:V263,AA161:AA263,BB161:BB263),SUMPRODUCT(H161:H263,BB161:BB263))</f>
        <v>0</v>
      </c>
      <c r="BC278" s="271"/>
    </row>
    <row r="279" spans="1:57" ht="15">
      <c r="B279" s="260" t="s">
        <v>2623</v>
      </c>
      <c r="C279" s="287"/>
      <c r="D279" s="217"/>
      <c r="E279" s="217"/>
      <c r="F279" s="217"/>
      <c r="G279" s="217"/>
      <c r="H279" s="217"/>
      <c r="I279" s="217"/>
      <c r="J279" s="217"/>
      <c r="K279" s="217"/>
      <c r="L279" s="217"/>
      <c r="M279" s="217"/>
      <c r="N279" s="217"/>
      <c r="O279" s="217"/>
      <c r="P279" s="217"/>
      <c r="Q279" s="217"/>
      <c r="R279" s="217"/>
      <c r="S279" s="217"/>
      <c r="T279" s="217"/>
      <c r="U279" s="217"/>
      <c r="V279" s="217"/>
      <c r="W279" s="288"/>
      <c r="X279" s="217"/>
      <c r="Y279" s="217"/>
      <c r="Z279" s="217"/>
      <c r="AA279" s="241"/>
      <c r="AB279" s="220"/>
      <c r="AC279" s="220"/>
      <c r="AD279" s="217"/>
      <c r="AE279" s="217"/>
      <c r="AF279" s="220"/>
      <c r="AG279" s="220"/>
      <c r="AH279" s="220"/>
      <c r="AI279" s="220"/>
      <c r="AJ279" s="220"/>
      <c r="AK279" s="220"/>
      <c r="AL279" s="220"/>
      <c r="AM279" s="220"/>
      <c r="AN279" s="220"/>
      <c r="AO279" s="228">
        <f>SUMPRODUCT($I$161:$I$263,AO161:AO263)</f>
        <v>1471980.6681701597</v>
      </c>
      <c r="AP279" s="228">
        <f>SUMPRODUCT($I$161:$I$263,AP161:AP263)</f>
        <v>754249.37202767713</v>
      </c>
      <c r="AQ279" s="228">
        <f>IF(AQ159="kW",SUMPRODUCT(V161:V263,AB161:AB263,AQ161:AQ263),SUMPRODUCT(I161:I263,AQ161:AQ263))</f>
        <v>6332939.1556220483</v>
      </c>
      <c r="AR279" s="228">
        <f>IF(AR159="kW",SUMPRODUCT(V161:V263,AB161:AB263,AR161:AR263),SUMPRODUCT(I161:I263,AR161:AR263))</f>
        <v>12590.228284945062</v>
      </c>
      <c r="AS279" s="228">
        <f>IF(AS159="kW",SUMPRODUCT(V161:V263,AB161:AB263,AS161:AS263),SUMPRODUCT(I161:I263, AS161:AS263))</f>
        <v>311591.40342470986</v>
      </c>
      <c r="AT279" s="228">
        <f>IF(AT159="kW",SUMPRODUCT(V161:V263,AB161:AB263,AT161:AT263),SUMPRODUCT(I161:I263, AT161:AT263))</f>
        <v>0</v>
      </c>
      <c r="AU279" s="228">
        <f>IF(AU159="kW",SUMPRODUCT(V161:V263,AB161:AB263,AU161:AU263),SUMPRODUCT(I161:I263,AU161:AU263))</f>
        <v>0</v>
      </c>
      <c r="AV279" s="228">
        <f>IF(AV159="kW",SUMPRODUCT(V161:V263,AB161:AB263,AV161:AV263),SUMPRODUCT(I161:I263,AV161:AV263))</f>
        <v>0</v>
      </c>
      <c r="AW279" s="228">
        <f>IF(AW159="kW",SUMPRODUCT(V161:V263,AB161:AB263,AW161:AW263),SUMPRODUCT(I161:I263,AW161:AW263))</f>
        <v>566807.32625073718</v>
      </c>
      <c r="AX279" s="228">
        <f>IF(AX159="kW",SUMPRODUCT(V161:V263,AB161:AB263,AX161:AX263),SUMPRODUCT(I161:I263,AX161:AX263))</f>
        <v>22190.704966213478</v>
      </c>
      <c r="AY279" s="228">
        <f>IF(AY159="kW",SUMPRODUCT(V161:V263,AB161:AB263,AY161:AY263),SUMPRODUCT(I161:I263,AY161:AY263))</f>
        <v>2090785.9595115664</v>
      </c>
      <c r="AZ279" s="228">
        <f>IF(AZ159="kW",SUMPRODUCT(V161:V263,AB161:AB263,AZ161:AZ263),SUMPRODUCT(I161:I263,AZ161:AZ263))</f>
        <v>0</v>
      </c>
      <c r="BA279" s="228">
        <f>IF(BA159="kW",SUMPRODUCT(V161:V263,AB161:AB263,BA161:BA263),SUMPRODUCT(I161:I263,BA161:BA263))</f>
        <v>0</v>
      </c>
      <c r="BB279" s="228">
        <f>IF(BB159="kW",SUMPRODUCT(V161:V263,AB161:AB263,BB161:BB263),SUMPRODUCT(I161:I263,BB161:BB263))</f>
        <v>0</v>
      </c>
      <c r="BC279" s="271"/>
    </row>
    <row r="280" spans="1:57" ht="15">
      <c r="B280" s="260" t="s">
        <v>2624</v>
      </c>
      <c r="C280" s="287"/>
      <c r="D280" s="220"/>
      <c r="E280" s="220"/>
      <c r="F280" s="220"/>
      <c r="G280" s="220"/>
      <c r="H280" s="220"/>
      <c r="I280" s="220"/>
      <c r="J280" s="220"/>
      <c r="K280" s="220"/>
      <c r="L280" s="220"/>
      <c r="M280" s="220"/>
      <c r="N280" s="220"/>
      <c r="O280" s="220"/>
      <c r="P280" s="220"/>
      <c r="Q280" s="220"/>
      <c r="R280" s="220"/>
      <c r="S280" s="220"/>
      <c r="T280" s="220"/>
      <c r="U280" s="220"/>
      <c r="V280" s="220"/>
      <c r="W280" s="288"/>
      <c r="X280" s="220"/>
      <c r="Y280" s="220"/>
      <c r="Z280" s="220"/>
      <c r="AA280" s="241"/>
      <c r="AB280" s="220"/>
      <c r="AC280" s="220"/>
      <c r="AD280" s="220"/>
      <c r="AE280" s="220"/>
      <c r="AF280" s="220"/>
      <c r="AG280" s="220"/>
      <c r="AH280" s="220"/>
      <c r="AI280" s="220"/>
      <c r="AJ280" s="220"/>
      <c r="AK280" s="220"/>
      <c r="AL280" s="220"/>
      <c r="AM280" s="220"/>
      <c r="AN280" s="220"/>
      <c r="AO280" s="228">
        <f>SUMPRODUCT($J$161:$J$263,AO161:AO263)</f>
        <v>1307838.160618203</v>
      </c>
      <c r="AP280" s="228">
        <f>SUMPRODUCT($J$161:$J$263,AP161:AP263)</f>
        <v>741360.22564083699</v>
      </c>
      <c r="AQ280" s="228">
        <f>IF(AQ159="kW",SUMPRODUCT(V161:V263,AC161:AC263,AQ161:AQ263),SUMPRODUCT(J161:J263,AQ161:AQ263))</f>
        <v>6206606.6636440996</v>
      </c>
      <c r="AR280" s="228">
        <f>IF(AR159="kW",SUMPRODUCT(V161:V263,AC161:AC263,AR161:AR263),SUMPRODUCT(J161:J263,AR161:AR263))</f>
        <v>12338.769600796488</v>
      </c>
      <c r="AS280" s="228">
        <f>IF(AS159="kW",SUMPRODUCT(V161:V263,AC161:AC263,AS161:AS263),SUMPRODUCT(J161:J263, AS161:AS263))</f>
        <v>305368.1354645192</v>
      </c>
      <c r="AT280" s="228">
        <f>IF(AT159="kW",SUMPRODUCT(V161:V263,AC161:AC263,AT161:AT263),SUMPRODUCT(J161:J263, AT161:AT263))</f>
        <v>0</v>
      </c>
      <c r="AU280" s="228">
        <f>IF(AU159="kW",SUMPRODUCT(V161:V263,AC161:AC263,AU161:AU263),SUMPRODUCT(J161:J263,AU161:AU263))</f>
        <v>0</v>
      </c>
      <c r="AV280" s="228">
        <f>IF(AV159="kW",SUMPRODUCT(V161:V263,AC161:AC263,AV161:AV263),SUMPRODUCT(J161:J263,AV161:AV263))</f>
        <v>0</v>
      </c>
      <c r="AW280" s="228">
        <f>IF(AW159="kW",SUMPRODUCT(V161:V263,AC161:AC263,AW161:AW263),SUMPRODUCT(J161:J263,AW161:AW263))</f>
        <v>506666.66939708788</v>
      </c>
      <c r="AX280" s="228">
        <f>IF(AX159="kW",SUMPRODUCT(V161:V263,AC161:AC263,AX161:AX263),SUMPRODUCT(J161:J263,AX161:AX263))</f>
        <v>22190.704966213478</v>
      </c>
      <c r="AY280" s="228">
        <f>IF(AY159="kW",SUMPRODUCT(V161:V263,AC161:AC263,AY161:AY263),SUMPRODUCT(J161:J263,AY161:AY263))</f>
        <v>2063596.8701367737</v>
      </c>
      <c r="AZ280" s="228">
        <f>IF(AZ159="kW",SUMPRODUCT(V161:V263,AC161:AC263,AZ161:AZ263),SUMPRODUCT(J161:J263,AZ161:AZ263))</f>
        <v>0</v>
      </c>
      <c r="BA280" s="228">
        <f>IF(BA159="kW",SUMPRODUCT(V161:V263,AC161:AC263,BA161:BA263),SUMPRODUCT(J161:J263,BA161:BA263))</f>
        <v>0</v>
      </c>
      <c r="BB280" s="228">
        <f>IF(BB159="kW",SUMPRODUCT(V161:V263,AC161:AC263,BB161:BB263),SUMPRODUCT(J161:J263,BB161:BB263))</f>
        <v>0</v>
      </c>
      <c r="BC280" s="271"/>
    </row>
    <row r="281" spans="1:57" ht="15">
      <c r="B281" s="260" t="s">
        <v>2625</v>
      </c>
      <c r="C281" s="287"/>
      <c r="D281" s="270"/>
      <c r="E281" s="270"/>
      <c r="F281" s="270"/>
      <c r="G281" s="270"/>
      <c r="H281" s="270"/>
      <c r="I281" s="270"/>
      <c r="J281" s="270"/>
      <c r="K281" s="270"/>
      <c r="L281" s="270"/>
      <c r="M281" s="270"/>
      <c r="N281" s="270"/>
      <c r="O281" s="270"/>
      <c r="P281" s="270"/>
      <c r="Q281" s="270"/>
      <c r="R281" s="270"/>
      <c r="S281" s="270"/>
      <c r="T281" s="270"/>
      <c r="U281" s="270"/>
      <c r="V281" s="270"/>
      <c r="W281" s="220"/>
      <c r="X281" s="217"/>
      <c r="Y281" s="217"/>
      <c r="Z281" s="220"/>
      <c r="AA281" s="241"/>
      <c r="AB281" s="220"/>
      <c r="AC281" s="220"/>
      <c r="AD281" s="288"/>
      <c r="AE281" s="288"/>
      <c r="AF281" s="220"/>
      <c r="AG281" s="220"/>
      <c r="AH281" s="220"/>
      <c r="AI281" s="220"/>
      <c r="AJ281" s="220"/>
      <c r="AK281" s="220"/>
      <c r="AL281" s="220"/>
      <c r="AM281" s="220"/>
      <c r="AN281" s="220"/>
      <c r="AO281" s="228">
        <f>SUMPRODUCT($K$161:$K$263,AO161:AO263)</f>
        <v>1307055.2223592415</v>
      </c>
      <c r="AP281" s="228">
        <f>SUMPRODUCT($K$161:$K$263,AP161:AP263)</f>
        <v>738599.10981797043</v>
      </c>
      <c r="AQ281" s="228">
        <f>IF(AQ159="kW",SUMPRODUCT(V161:V263,AD161:AD263,AQ161:AQ263),SUMPRODUCT(K161:K263,AQ161:AQ263))</f>
        <v>6206606.6636440996</v>
      </c>
      <c r="AR281" s="228">
        <f>IF(AR159="kW",SUMPRODUCT(V161:V263,AD161:AD263,AR161:AR263),SUMPRODUCT(K161:K263,AR161:AR263))</f>
        <v>12338.769600796488</v>
      </c>
      <c r="AS281" s="228">
        <f>IF(AS159="kW",SUMPRODUCT(V161:V263,AD161:AD263,AS161:AS263),SUMPRODUCT(K161:K263, AS161:AS263))</f>
        <v>305368.1354645192</v>
      </c>
      <c r="AT281" s="228">
        <f>IF(AT159="kW",SUMPRODUCT(V161:V263,AD161:AD263,AT161:AT263),SUMPRODUCT(K161:K263, AT161:AT263))</f>
        <v>0</v>
      </c>
      <c r="AU281" s="228">
        <f>IF(AU159="kW",SUMPRODUCT(V161:V263,AD161:AD263,AU161:AU263),SUMPRODUCT(K161:K263,AU161:AU263))</f>
        <v>0</v>
      </c>
      <c r="AV281" s="228">
        <f>IF(AV159="kW",SUMPRODUCT(V161:V263,AD161:AD263,AV161:AV263),SUMPRODUCT(K161:K263,AV161:AV263))</f>
        <v>0</v>
      </c>
      <c r="AW281" s="228">
        <f>IF(AW159="kW",SUMPRODUCT(V161:V263,AD161:AD263,AW161:AW263),SUMPRODUCT(K161:K263,AW161:AW263))</f>
        <v>506395.58459221787</v>
      </c>
      <c r="AX281" s="228">
        <f>IF(AX159="kW",SUMPRODUCT(V161:V263,AD161:AD263,AX161:AX263),SUMPRODUCT(K161:K263,AX161:AX263))</f>
        <v>22190.704966213478</v>
      </c>
      <c r="AY281" s="228">
        <f>IF(AY159="kW",SUMPRODUCT(V161:V263,AD161:AD263,AY161:AY263),SUMPRODUCT(K161:K263,AY161:AY263))</f>
        <v>2063596.8701367737</v>
      </c>
      <c r="AZ281" s="228">
        <f>IF(AZ159="kW",SUMPRODUCT(V161:V263,AD161:AD263,AZ161:AZ263),SUMPRODUCT(K161:K263,AZ161:AZ263))</f>
        <v>0</v>
      </c>
      <c r="BA281" s="228">
        <f>IF(BA159="kW",SUMPRODUCT(V161:V263,AD161:AD263,BA161:BA263),SUMPRODUCT(K161:K263,BA161:BA263))</f>
        <v>0</v>
      </c>
      <c r="BB281" s="228">
        <f>IF(BB159="kW",SUMPRODUCT(V161:V263,AD161:AD263,BB161:BB263),SUMPRODUCT(K161:K263,BB161:BB263))</f>
        <v>0</v>
      </c>
      <c r="BC281" s="271"/>
    </row>
    <row r="282" spans="1:57" ht="15">
      <c r="B282" s="260" t="s">
        <v>2626</v>
      </c>
      <c r="C282" s="287"/>
      <c r="D282" s="270"/>
      <c r="E282" s="270"/>
      <c r="F282" s="270"/>
      <c r="G282" s="270"/>
      <c r="H282" s="270"/>
      <c r="I282" s="270"/>
      <c r="J282" s="270"/>
      <c r="K282" s="270"/>
      <c r="L282" s="270"/>
      <c r="M282" s="270"/>
      <c r="N282" s="270"/>
      <c r="O282" s="270"/>
      <c r="P282" s="270"/>
      <c r="Q282" s="270"/>
      <c r="R282" s="270"/>
      <c r="S282" s="270"/>
      <c r="T282" s="270"/>
      <c r="U282" s="270"/>
      <c r="V282" s="270"/>
      <c r="W282" s="220"/>
      <c r="X282" s="217"/>
      <c r="Y282" s="217"/>
      <c r="Z282" s="220"/>
      <c r="AA282" s="241"/>
      <c r="AB282" s="220"/>
      <c r="AC282" s="220"/>
      <c r="AD282" s="288"/>
      <c r="AE282" s="288"/>
      <c r="AF282" s="220"/>
      <c r="AG282" s="220"/>
      <c r="AH282" s="220"/>
      <c r="AI282" s="220"/>
      <c r="AJ282" s="220"/>
      <c r="AK282" s="220"/>
      <c r="AL282" s="220"/>
      <c r="AM282" s="220"/>
      <c r="AN282" s="220"/>
      <c r="AO282" s="228">
        <f>SUMPRODUCT($L$161:$L$263,AO161:AO263)</f>
        <v>1303823.4137730412</v>
      </c>
      <c r="AP282" s="228">
        <f>SUMPRODUCT($L$161:$L$263,AP161:AP263)</f>
        <v>701647.94949053309</v>
      </c>
      <c r="AQ282" s="228">
        <f t="shared" ref="AQ282:BB282" si="109">IF(AQ159="kW",SUMPRODUCT($V$161:$V$263,$AE$161:$AE$263,AQ161:AQ263),SUMPRODUCT($L$161:$L$263,AQ161:AQ263))</f>
        <v>5844431.2312657405</v>
      </c>
      <c r="AR282" s="228">
        <f t="shared" si="109"/>
        <v>11617.87700831363</v>
      </c>
      <c r="AS282" s="228">
        <f t="shared" si="109"/>
        <v>287527.00268070708</v>
      </c>
      <c r="AT282" s="228">
        <f t="shared" si="109"/>
        <v>0</v>
      </c>
      <c r="AU282" s="228">
        <f t="shared" si="109"/>
        <v>0</v>
      </c>
      <c r="AV282" s="228">
        <f t="shared" si="109"/>
        <v>0</v>
      </c>
      <c r="AW282" s="228">
        <f t="shared" si="109"/>
        <v>506395.58459221787</v>
      </c>
      <c r="AX282" s="228">
        <f t="shared" si="109"/>
        <v>22190.704966213478</v>
      </c>
      <c r="AY282" s="228">
        <f t="shared" si="109"/>
        <v>2056070.2187899263</v>
      </c>
      <c r="AZ282" s="228">
        <f t="shared" si="109"/>
        <v>0</v>
      </c>
      <c r="BA282" s="228">
        <f t="shared" si="109"/>
        <v>0</v>
      </c>
      <c r="BB282" s="228">
        <f t="shared" si="109"/>
        <v>0</v>
      </c>
      <c r="BC282" s="271"/>
    </row>
    <row r="283" spans="1:57" ht="15">
      <c r="B283" s="260" t="s">
        <v>2627</v>
      </c>
      <c r="C283" s="287"/>
      <c r="D283" s="270"/>
      <c r="E283" s="270"/>
      <c r="F283" s="270"/>
      <c r="G283" s="270"/>
      <c r="H283" s="270"/>
      <c r="I283" s="270"/>
      <c r="J283" s="270"/>
      <c r="K283" s="270"/>
      <c r="L283" s="270"/>
      <c r="M283" s="270"/>
      <c r="N283" s="270"/>
      <c r="O283" s="270"/>
      <c r="P283" s="270"/>
      <c r="Q283" s="270"/>
      <c r="R283" s="270"/>
      <c r="S283" s="270"/>
      <c r="T283" s="270"/>
      <c r="U283" s="270"/>
      <c r="V283" s="270"/>
      <c r="W283" s="220"/>
      <c r="X283" s="217"/>
      <c r="Y283" s="217"/>
      <c r="Z283" s="220"/>
      <c r="AA283" s="241"/>
      <c r="AB283" s="220"/>
      <c r="AC283" s="220"/>
      <c r="AD283" s="288"/>
      <c r="AE283" s="288"/>
      <c r="AF283" s="220"/>
      <c r="AG283" s="220"/>
      <c r="AH283" s="220"/>
      <c r="AI283" s="220"/>
      <c r="AJ283" s="220"/>
      <c r="AK283" s="220"/>
      <c r="AL283" s="220"/>
      <c r="AM283" s="220"/>
      <c r="AN283" s="220"/>
      <c r="AO283" s="228">
        <f>SUMPRODUCT($M$161:$M$263,AO161:AO263)</f>
        <v>1147430.4072338005</v>
      </c>
      <c r="AP283" s="228">
        <f>SUMPRODUCT($M$161:$M$263,AP161:AP263)</f>
        <v>543014.91004773392</v>
      </c>
      <c r="AQ283" s="228">
        <f t="shared" ref="AQ283:BB283" si="110">IF(AQ159="kW",SUMPRODUCT($V$161:$V$263,$AF$161:$AF$263,AQ161:AQ263),SUMPRODUCT($M$161:$M$263,AQ161:AQ263))</f>
        <v>4289595.3576266449</v>
      </c>
      <c r="AR283" s="228">
        <f t="shared" si="110"/>
        <v>8523.0517837741463</v>
      </c>
      <c r="AS283" s="228">
        <f t="shared" si="110"/>
        <v>210934.19489011681</v>
      </c>
      <c r="AT283" s="228">
        <f t="shared" si="110"/>
        <v>0</v>
      </c>
      <c r="AU283" s="228">
        <f t="shared" si="110"/>
        <v>0</v>
      </c>
      <c r="AV283" s="228">
        <f t="shared" si="110"/>
        <v>0</v>
      </c>
      <c r="AW283" s="228">
        <f t="shared" si="110"/>
        <v>449670.95707805193</v>
      </c>
      <c r="AX283" s="228">
        <f t="shared" si="110"/>
        <v>22190.704966213478</v>
      </c>
      <c r="AY283" s="228">
        <f t="shared" si="110"/>
        <v>1716856.9569852492</v>
      </c>
      <c r="AZ283" s="228">
        <f t="shared" si="110"/>
        <v>0</v>
      </c>
      <c r="BA283" s="228">
        <f t="shared" si="110"/>
        <v>0</v>
      </c>
      <c r="BB283" s="228">
        <f t="shared" si="110"/>
        <v>0</v>
      </c>
      <c r="BC283" s="271"/>
    </row>
    <row r="284" spans="1:57" ht="15">
      <c r="B284" s="260" t="s">
        <v>2628</v>
      </c>
      <c r="C284" s="287"/>
      <c r="D284" s="270"/>
      <c r="E284" s="270"/>
      <c r="F284" s="270"/>
      <c r="G284" s="270"/>
      <c r="H284" s="270"/>
      <c r="I284" s="270"/>
      <c r="J284" s="270"/>
      <c r="K284" s="270"/>
      <c r="L284" s="270"/>
      <c r="M284" s="270"/>
      <c r="N284" s="270"/>
      <c r="O284" s="270"/>
      <c r="P284" s="270"/>
      <c r="Q284" s="270"/>
      <c r="R284" s="270"/>
      <c r="S284" s="270"/>
      <c r="T284" s="270"/>
      <c r="U284" s="270"/>
      <c r="V284" s="270"/>
      <c r="W284" s="220"/>
      <c r="X284" s="217"/>
      <c r="Y284" s="217"/>
      <c r="Z284" s="220"/>
      <c r="AA284" s="241"/>
      <c r="AB284" s="220"/>
      <c r="AC284" s="220"/>
      <c r="AD284" s="288"/>
      <c r="AE284" s="288"/>
      <c r="AF284" s="220"/>
      <c r="AG284" s="220"/>
      <c r="AH284" s="220"/>
      <c r="AI284" s="220"/>
      <c r="AJ284" s="220"/>
      <c r="AK284" s="220"/>
      <c r="AL284" s="220"/>
      <c r="AM284" s="220"/>
      <c r="AN284" s="220"/>
      <c r="AO284" s="228">
        <f>SUMPRODUCT($N$161:$N$263,AO161:AO263)</f>
        <v>1092723.8166198342</v>
      </c>
      <c r="AP284" s="228">
        <f>SUMPRODUCT($N$161:$N$263,AP161:AP263)</f>
        <v>475594.97536551126</v>
      </c>
      <c r="AQ284" s="228">
        <f t="shared" ref="AQ284:BB284" si="111">IF(AQ159="kW",SUMPRODUCT($V$161:$V$263,$AG$161:$AG$263,AQ161:AQ263),SUMPRODUCT($N$161:$N$263,AQ161:AQ263))</f>
        <v>3835910.4514354444</v>
      </c>
      <c r="AR284" s="228">
        <f t="shared" si="111"/>
        <v>7630.0669112622736</v>
      </c>
      <c r="AS284" s="228">
        <f t="shared" si="111"/>
        <v>188834.00708051791</v>
      </c>
      <c r="AT284" s="228">
        <f t="shared" si="111"/>
        <v>0</v>
      </c>
      <c r="AU284" s="228">
        <f t="shared" si="111"/>
        <v>0</v>
      </c>
      <c r="AV284" s="228">
        <f t="shared" si="111"/>
        <v>0</v>
      </c>
      <c r="AW284" s="228">
        <f t="shared" si="111"/>
        <v>429899.19285508333</v>
      </c>
      <c r="AX284" s="228">
        <f t="shared" si="111"/>
        <v>20616.322978039425</v>
      </c>
      <c r="AY284" s="228">
        <f t="shared" si="111"/>
        <v>1631995.3866287856</v>
      </c>
      <c r="AZ284" s="228">
        <f t="shared" si="111"/>
        <v>0</v>
      </c>
      <c r="BA284" s="228">
        <f t="shared" si="111"/>
        <v>0</v>
      </c>
      <c r="BB284" s="228">
        <f t="shared" si="111"/>
        <v>0</v>
      </c>
      <c r="BC284" s="271"/>
    </row>
    <row r="285" spans="1:57" ht="15">
      <c r="B285" s="260" t="s">
        <v>2629</v>
      </c>
      <c r="C285" s="287"/>
      <c r="D285" s="270"/>
      <c r="E285" s="270"/>
      <c r="F285" s="270"/>
      <c r="G285" s="270"/>
      <c r="H285" s="270"/>
      <c r="I285" s="270"/>
      <c r="J285" s="270"/>
      <c r="K285" s="270"/>
      <c r="L285" s="270"/>
      <c r="M285" s="270"/>
      <c r="N285" s="270"/>
      <c r="O285" s="270"/>
      <c r="P285" s="270"/>
      <c r="Q285" s="270"/>
      <c r="R285" s="270"/>
      <c r="S285" s="270"/>
      <c r="T285" s="270"/>
      <c r="U285" s="270"/>
      <c r="V285" s="270"/>
      <c r="W285" s="220"/>
      <c r="X285" s="217"/>
      <c r="Y285" s="217"/>
      <c r="Z285" s="220"/>
      <c r="AA285" s="241"/>
      <c r="AB285" s="220"/>
      <c r="AC285" s="220"/>
      <c r="AD285" s="288"/>
      <c r="AE285" s="288"/>
      <c r="AF285" s="220"/>
      <c r="AG285" s="220"/>
      <c r="AH285" s="220"/>
      <c r="AI285" s="220"/>
      <c r="AJ285" s="220"/>
      <c r="AK285" s="220"/>
      <c r="AL285" s="220"/>
      <c r="AM285" s="220"/>
      <c r="AN285" s="220"/>
      <c r="AO285" s="228">
        <f>SUMPRODUCT($O$161:$O$263,AO161:AO263)</f>
        <v>1088511.315609206</v>
      </c>
      <c r="AP285" s="228">
        <f>SUMPRODUCT($O$161:$O$263,AP161:AP263)</f>
        <v>471105.31035976438</v>
      </c>
      <c r="AQ285" s="228">
        <f t="shared" ref="AQ285:BB285" si="112">IF(AQ159="kW",SUMPRODUCT($V$161:$V$263,$AH$161:$AH$263,AQ161:AQ263),SUMPRODUCT($O$161:$O$263,AQ161:AQ263))</f>
        <v>3791905.1658021552</v>
      </c>
      <c r="AR285" s="228">
        <f t="shared" si="112"/>
        <v>7542.4765293448436</v>
      </c>
      <c r="AS285" s="228">
        <f t="shared" si="112"/>
        <v>186666.2616345681</v>
      </c>
      <c r="AT285" s="228">
        <f t="shared" si="112"/>
        <v>0</v>
      </c>
      <c r="AU285" s="228">
        <f t="shared" si="112"/>
        <v>0</v>
      </c>
      <c r="AV285" s="228">
        <f t="shared" si="112"/>
        <v>0</v>
      </c>
      <c r="AW285" s="228">
        <f t="shared" si="112"/>
        <v>428372.36911229399</v>
      </c>
      <c r="AX285" s="228">
        <f t="shared" si="112"/>
        <v>20616.322978039425</v>
      </c>
      <c r="AY285" s="228">
        <f t="shared" si="112"/>
        <v>1625395.0326563679</v>
      </c>
      <c r="AZ285" s="228">
        <f t="shared" si="112"/>
        <v>0</v>
      </c>
      <c r="BA285" s="228">
        <f t="shared" si="112"/>
        <v>0</v>
      </c>
      <c r="BB285" s="228">
        <f t="shared" si="112"/>
        <v>0</v>
      </c>
      <c r="BC285" s="271"/>
    </row>
    <row r="286" spans="1:57" ht="15">
      <c r="B286" s="260" t="s">
        <v>2630</v>
      </c>
      <c r="C286" s="287"/>
      <c r="D286" s="270"/>
      <c r="E286" s="270"/>
      <c r="F286" s="270"/>
      <c r="G286" s="270"/>
      <c r="H286" s="270"/>
      <c r="I286" s="270"/>
      <c r="J286" s="270"/>
      <c r="K286" s="270"/>
      <c r="L286" s="270"/>
      <c r="M286" s="270"/>
      <c r="N286" s="270"/>
      <c r="O286" s="270"/>
      <c r="P286" s="270"/>
      <c r="Q286" s="270"/>
      <c r="R286" s="270"/>
      <c r="S286" s="270"/>
      <c r="T286" s="270"/>
      <c r="U286" s="270"/>
      <c r="V286" s="270"/>
      <c r="W286" s="220"/>
      <c r="X286" s="217"/>
      <c r="Y286" s="217"/>
      <c r="Z286" s="220"/>
      <c r="AA286" s="241"/>
      <c r="AB286" s="220"/>
      <c r="AC286" s="220"/>
      <c r="AD286" s="288"/>
      <c r="AE286" s="288"/>
      <c r="AF286" s="220"/>
      <c r="AG286" s="220"/>
      <c r="AH286" s="220"/>
      <c r="AI286" s="220"/>
      <c r="AJ286" s="220"/>
      <c r="AK286" s="220"/>
      <c r="AL286" s="220"/>
      <c r="AM286" s="220"/>
      <c r="AN286" s="220"/>
      <c r="AO286" s="228">
        <f>SUMPRODUCT($P$161:$P$263,AO161:AO263)</f>
        <v>1084172.1729828524</v>
      </c>
      <c r="AP286" s="228">
        <f>SUMPRODUCT($P$161:$P$263,AP161:AP263)</f>
        <v>65654.67389379513</v>
      </c>
      <c r="AQ286" s="228">
        <f t="shared" ref="AQ286:BB286" si="113">IF(AQ159="kW",SUMPRODUCT($V$161:$V$263,$AI$161:$AI$263,AQ161:AQ263),SUMPRODUCT($P$161:$P$263,AQ161:AQ263))</f>
        <v>632431.82924642065</v>
      </c>
      <c r="AR286" s="228">
        <f t="shared" si="113"/>
        <v>1258.8248130476209</v>
      </c>
      <c r="AS286" s="228">
        <f t="shared" si="113"/>
        <v>31154.239723546663</v>
      </c>
      <c r="AT286" s="228">
        <f t="shared" si="113"/>
        <v>0</v>
      </c>
      <c r="AU286" s="228">
        <f t="shared" si="113"/>
        <v>0</v>
      </c>
      <c r="AV286" s="228">
        <f t="shared" si="113"/>
        <v>0</v>
      </c>
      <c r="AW286" s="228">
        <f t="shared" si="113"/>
        <v>428372.36911229399</v>
      </c>
      <c r="AX286" s="228">
        <f t="shared" si="113"/>
        <v>0</v>
      </c>
      <c r="AY286" s="228">
        <f t="shared" si="113"/>
        <v>641279.79634367744</v>
      </c>
      <c r="AZ286" s="228">
        <f t="shared" si="113"/>
        <v>0</v>
      </c>
      <c r="BA286" s="228">
        <f t="shared" si="113"/>
        <v>0</v>
      </c>
      <c r="BB286" s="228">
        <f t="shared" si="113"/>
        <v>0</v>
      </c>
      <c r="BC286" s="271"/>
    </row>
    <row r="287" spans="1:57" ht="15">
      <c r="B287" s="260" t="s">
        <v>2631</v>
      </c>
      <c r="C287" s="287"/>
      <c r="D287" s="270"/>
      <c r="E287" s="270"/>
      <c r="F287" s="270"/>
      <c r="G287" s="270"/>
      <c r="H287" s="270"/>
      <c r="I287" s="270"/>
      <c r="J287" s="270"/>
      <c r="K287" s="270"/>
      <c r="L287" s="270"/>
      <c r="M287" s="270"/>
      <c r="N287" s="270"/>
      <c r="O287" s="270"/>
      <c r="P287" s="270"/>
      <c r="Q287" s="270"/>
      <c r="R287" s="270"/>
      <c r="S287" s="270"/>
      <c r="T287" s="270"/>
      <c r="U287" s="270"/>
      <c r="V287" s="270"/>
      <c r="W287" s="220"/>
      <c r="X287" s="217"/>
      <c r="Y287" s="217"/>
      <c r="Z287" s="220"/>
      <c r="AA287" s="241"/>
      <c r="AB287" s="220"/>
      <c r="AC287" s="220"/>
      <c r="AD287" s="288"/>
      <c r="AE287" s="288"/>
      <c r="AF287" s="220"/>
      <c r="AG287" s="220"/>
      <c r="AH287" s="220"/>
      <c r="AI287" s="220"/>
      <c r="AJ287" s="220"/>
      <c r="AK287" s="220"/>
      <c r="AL287" s="220"/>
      <c r="AM287" s="220"/>
      <c r="AN287" s="220"/>
      <c r="AO287" s="228">
        <f>SUMPRODUCT($Q$161:$Q263,AO161:AO263)</f>
        <v>1075870.70779323</v>
      </c>
      <c r="AP287" s="228">
        <f>SUMPRODUCT($Q$161:$Q263,AP161:AP263)</f>
        <v>63497.601568326376</v>
      </c>
      <c r="AQ287" s="228">
        <f t="shared" ref="AQ287:BB287" si="114">IF(AQ159="kW",SUMPRODUCT($V$161:$V$263,$AJ$161:$AJ$263,AQ161:AQ263),SUMPRODUCT($Q$161:$Q$263,AQ161:AQ263))</f>
        <v>611289.36456533312</v>
      </c>
      <c r="AR287" s="228">
        <f t="shared" si="114"/>
        <v>1216.7417648537171</v>
      </c>
      <c r="AS287" s="228">
        <f t="shared" si="114"/>
        <v>30112.740256630095</v>
      </c>
      <c r="AT287" s="228">
        <f t="shared" si="114"/>
        <v>0</v>
      </c>
      <c r="AU287" s="228">
        <f t="shared" si="114"/>
        <v>0</v>
      </c>
      <c r="AV287" s="228">
        <f t="shared" si="114"/>
        <v>0</v>
      </c>
      <c r="AW287" s="228">
        <f t="shared" si="114"/>
        <v>425330.35181057546</v>
      </c>
      <c r="AX287" s="228">
        <f t="shared" si="114"/>
        <v>0</v>
      </c>
      <c r="AY287" s="228">
        <f t="shared" si="114"/>
        <v>641279.79634367744</v>
      </c>
      <c r="AZ287" s="228">
        <f t="shared" si="114"/>
        <v>0</v>
      </c>
      <c r="BA287" s="228">
        <f t="shared" si="114"/>
        <v>0</v>
      </c>
      <c r="BB287" s="228">
        <f t="shared" si="114"/>
        <v>0</v>
      </c>
      <c r="BC287" s="271"/>
    </row>
    <row r="288" spans="1:57" ht="15">
      <c r="B288" s="260" t="s">
        <v>2632</v>
      </c>
      <c r="C288" s="287"/>
      <c r="D288" s="270"/>
      <c r="E288" s="270"/>
      <c r="F288" s="270"/>
      <c r="G288" s="270"/>
      <c r="H288" s="270"/>
      <c r="I288" s="270"/>
      <c r="J288" s="270"/>
      <c r="K288" s="270"/>
      <c r="L288" s="270"/>
      <c r="M288" s="270"/>
      <c r="N288" s="270"/>
      <c r="O288" s="270"/>
      <c r="P288" s="270"/>
      <c r="Q288" s="270"/>
      <c r="R288" s="270"/>
      <c r="S288" s="270"/>
      <c r="T288" s="270"/>
      <c r="U288" s="270"/>
      <c r="V288" s="270"/>
      <c r="W288" s="220"/>
      <c r="X288" s="217"/>
      <c r="Y288" s="217"/>
      <c r="Z288" s="220"/>
      <c r="AA288" s="241"/>
      <c r="AB288" s="220"/>
      <c r="AC288" s="220"/>
      <c r="AD288" s="288"/>
      <c r="AE288" s="288"/>
      <c r="AF288" s="220"/>
      <c r="AG288" s="220"/>
      <c r="AH288" s="220"/>
      <c r="AI288" s="220"/>
      <c r="AJ288" s="220"/>
      <c r="AK288" s="220"/>
      <c r="AL288" s="220"/>
      <c r="AM288" s="220"/>
      <c r="AN288" s="220"/>
      <c r="AO288" s="228">
        <f>SUMPRODUCT($R$161:$R$263,AO161:AO263)</f>
        <v>1074520.70779323</v>
      </c>
      <c r="AP288" s="228">
        <f>SUMPRODUCT($R$161:$R$263,AP161:AP263)</f>
        <v>63497.601568326376</v>
      </c>
      <c r="AQ288" s="228">
        <f t="shared" ref="AQ288:BB288" si="115">IF(AQ159="kW",SUMPRODUCT($V$161:$V$263,$AK$161:$AK$263,AQ161:AQ263),SUMPRODUCT($R$161:$R$263,AQ161:AQ263))</f>
        <v>611289.36456533312</v>
      </c>
      <c r="AR288" s="228">
        <f t="shared" si="115"/>
        <v>1216.7417648537171</v>
      </c>
      <c r="AS288" s="228">
        <f t="shared" si="115"/>
        <v>30112.740256630095</v>
      </c>
      <c r="AT288" s="228">
        <f t="shared" si="115"/>
        <v>0</v>
      </c>
      <c r="AU288" s="228">
        <f t="shared" si="115"/>
        <v>0</v>
      </c>
      <c r="AV288" s="228">
        <f t="shared" si="115"/>
        <v>0</v>
      </c>
      <c r="AW288" s="228">
        <f t="shared" si="115"/>
        <v>425330.35181057546</v>
      </c>
      <c r="AX288" s="228">
        <f t="shared" si="115"/>
        <v>0</v>
      </c>
      <c r="AY288" s="228">
        <f t="shared" si="115"/>
        <v>641279.79634367744</v>
      </c>
      <c r="AZ288" s="228">
        <f t="shared" si="115"/>
        <v>0</v>
      </c>
      <c r="BA288" s="228">
        <f t="shared" si="115"/>
        <v>0</v>
      </c>
      <c r="BB288" s="228">
        <f t="shared" si="115"/>
        <v>0</v>
      </c>
      <c r="BC288" s="271"/>
    </row>
    <row r="289" spans="1:55" ht="15">
      <c r="B289" s="260" t="s">
        <v>2633</v>
      </c>
      <c r="C289" s="287"/>
      <c r="D289" s="270"/>
      <c r="E289" s="270"/>
      <c r="F289" s="270"/>
      <c r="G289" s="270"/>
      <c r="H289" s="270"/>
      <c r="I289" s="270"/>
      <c r="J289" s="270"/>
      <c r="K289" s="270"/>
      <c r="L289" s="270"/>
      <c r="M289" s="270"/>
      <c r="N289" s="270"/>
      <c r="O289" s="270"/>
      <c r="P289" s="270"/>
      <c r="Q289" s="270"/>
      <c r="R289" s="270"/>
      <c r="S289" s="270"/>
      <c r="T289" s="270"/>
      <c r="U289" s="270"/>
      <c r="V289" s="270"/>
      <c r="W289" s="288"/>
      <c r="X289" s="217"/>
      <c r="Y289" s="217"/>
      <c r="Z289" s="220"/>
      <c r="AA289" s="241"/>
      <c r="AB289" s="220"/>
      <c r="AC289" s="220"/>
      <c r="AD289" s="288"/>
      <c r="AE289" s="288"/>
      <c r="AF289" s="220"/>
      <c r="AG289" s="220"/>
      <c r="AH289" s="220"/>
      <c r="AI289" s="220"/>
      <c r="AJ289" s="220"/>
      <c r="AK289" s="220"/>
      <c r="AL289" s="220"/>
      <c r="AM289" s="220"/>
      <c r="AN289" s="220"/>
      <c r="AO289" s="228">
        <f>SUMPRODUCT($S$161:$S$263,AO161:AO263)</f>
        <v>1072502.8332574831</v>
      </c>
      <c r="AP289" s="228">
        <f>SUMPRODUCT($S$161:$S$263,AP161:AP263)</f>
        <v>25407.320802683564</v>
      </c>
      <c r="AQ289" s="228">
        <f t="shared" ref="AQ289:BB289" si="116">IF(AQ159="kW",SUMPRODUCT($V$161:$V$263,$AL$161:$AL$263,AQ161:AQ263),SUMPRODUCT($S$161:$S$263,AQ161:AQ263))</f>
        <v>249028.91589184932</v>
      </c>
      <c r="AR289" s="228">
        <f t="shared" si="116"/>
        <v>495.67995156812896</v>
      </c>
      <c r="AS289" s="228">
        <f t="shared" si="116"/>
        <v>12267.419483035963</v>
      </c>
      <c r="AT289" s="228">
        <f t="shared" si="116"/>
        <v>0</v>
      </c>
      <c r="AU289" s="228">
        <f t="shared" si="116"/>
        <v>0</v>
      </c>
      <c r="AV289" s="228">
        <f t="shared" si="116"/>
        <v>0</v>
      </c>
      <c r="AW289" s="228">
        <f t="shared" si="116"/>
        <v>424771.41985959932</v>
      </c>
      <c r="AX289" s="228">
        <f t="shared" si="116"/>
        <v>0</v>
      </c>
      <c r="AY289" s="228">
        <f t="shared" si="116"/>
        <v>423434.19605108112</v>
      </c>
      <c r="AZ289" s="228">
        <f t="shared" si="116"/>
        <v>0</v>
      </c>
      <c r="BA289" s="228">
        <f t="shared" si="116"/>
        <v>0</v>
      </c>
      <c r="BB289" s="228">
        <f t="shared" si="116"/>
        <v>0</v>
      </c>
      <c r="BC289" s="271"/>
    </row>
    <row r="290" spans="1:55" ht="15">
      <c r="B290" s="646" t="s">
        <v>2634</v>
      </c>
      <c r="C290" s="289"/>
      <c r="D290" s="304"/>
      <c r="E290" s="304"/>
      <c r="F290" s="304"/>
      <c r="G290" s="304"/>
      <c r="H290" s="304"/>
      <c r="I290" s="304"/>
      <c r="J290" s="304"/>
      <c r="K290" s="304"/>
      <c r="L290" s="304"/>
      <c r="M290" s="304"/>
      <c r="N290" s="304"/>
      <c r="O290" s="304"/>
      <c r="P290" s="304"/>
      <c r="Q290" s="304"/>
      <c r="R290" s="304"/>
      <c r="S290" s="304"/>
      <c r="T290" s="304"/>
      <c r="U290" s="304"/>
      <c r="V290" s="304"/>
      <c r="W290" s="305"/>
      <c r="X290" s="306"/>
      <c r="Y290" s="306"/>
      <c r="Z290" s="307"/>
      <c r="AA290" s="290"/>
      <c r="AB290" s="307"/>
      <c r="AC290" s="307"/>
      <c r="AD290" s="305"/>
      <c r="AE290" s="305"/>
      <c r="AF290" s="307"/>
      <c r="AG290" s="307"/>
      <c r="AH290" s="307"/>
      <c r="AI290" s="307"/>
      <c r="AJ290" s="307"/>
      <c r="AK290" s="307"/>
      <c r="AL290" s="307"/>
      <c r="AM290" s="307"/>
      <c r="AN290" s="307"/>
      <c r="AO290" s="262">
        <f>SUMPRODUCT($T$161:$T$263,AO161:AO263)</f>
        <v>995036.07149635605</v>
      </c>
      <c r="AP290" s="262">
        <f>SUMPRODUCT($T$161:$T$263,AP161:AP263)</f>
        <v>6484.5767471359068</v>
      </c>
      <c r="AQ290" s="262">
        <f t="shared" ref="AQ290:BB290" si="117">IF(AQ159="kW",SUMPRODUCT($V$161:$V$263,$AM$161:$AM$263,AQ161:AQ263),SUMPRODUCT($T$161:$T$263,AQ161:AQ263))</f>
        <v>63558.339342343679</v>
      </c>
      <c r="AR290" s="262">
        <f t="shared" si="117"/>
        <v>126.50978483416655</v>
      </c>
      <c r="AS290" s="262">
        <f t="shared" si="117"/>
        <v>3130.9489003128142</v>
      </c>
      <c r="AT290" s="262">
        <f t="shared" si="117"/>
        <v>0</v>
      </c>
      <c r="AU290" s="262">
        <f t="shared" si="117"/>
        <v>0</v>
      </c>
      <c r="AV290" s="262">
        <f t="shared" si="117"/>
        <v>0</v>
      </c>
      <c r="AW290" s="262">
        <f t="shared" si="117"/>
        <v>396378.25805187545</v>
      </c>
      <c r="AX290" s="262">
        <f t="shared" si="117"/>
        <v>0</v>
      </c>
      <c r="AY290" s="262">
        <f t="shared" si="117"/>
        <v>49271.109004073129</v>
      </c>
      <c r="AZ290" s="262">
        <f t="shared" si="117"/>
        <v>0</v>
      </c>
      <c r="BA290" s="262">
        <f t="shared" si="117"/>
        <v>0</v>
      </c>
      <c r="BB290" s="262">
        <f t="shared" si="117"/>
        <v>0</v>
      </c>
      <c r="BC290" s="1105"/>
    </row>
    <row r="291" spans="1:55" ht="18.75" customHeight="1">
      <c r="B291" s="292" t="s">
        <v>2635</v>
      </c>
      <c r="C291" s="308"/>
      <c r="D291" s="309"/>
      <c r="E291" s="309"/>
      <c r="F291" s="309"/>
      <c r="G291" s="309"/>
      <c r="H291" s="309"/>
      <c r="I291" s="309"/>
      <c r="J291" s="309"/>
      <c r="K291" s="309"/>
      <c r="L291" s="309"/>
      <c r="M291" s="309"/>
      <c r="N291" s="309"/>
      <c r="O291" s="309"/>
      <c r="P291" s="309"/>
      <c r="Q291" s="309"/>
      <c r="R291" s="309"/>
      <c r="S291" s="309"/>
      <c r="T291" s="309"/>
      <c r="U291" s="309"/>
      <c r="V291" s="309"/>
      <c r="W291" s="309"/>
      <c r="X291" s="309"/>
      <c r="Y291" s="309"/>
      <c r="Z291" s="309"/>
      <c r="AA291" s="295"/>
      <c r="AB291" s="296"/>
      <c r="AC291" s="309"/>
      <c r="AD291" s="309"/>
      <c r="AE291" s="309"/>
      <c r="AF291" s="309"/>
      <c r="AG291" s="309"/>
      <c r="AH291" s="309"/>
      <c r="AI291" s="309"/>
      <c r="AJ291" s="309"/>
      <c r="AK291" s="309"/>
      <c r="AL291" s="309"/>
      <c r="AM291" s="309"/>
      <c r="AN291" s="309"/>
      <c r="AO291" s="310"/>
      <c r="AP291" s="310"/>
      <c r="AQ291" s="310"/>
      <c r="AR291" s="310"/>
      <c r="AS291" s="310"/>
      <c r="AT291" s="310"/>
      <c r="AU291" s="310"/>
      <c r="AV291" s="310"/>
      <c r="AW291" s="310"/>
      <c r="AX291" s="310"/>
      <c r="AY291" s="310"/>
      <c r="AZ291" s="310"/>
      <c r="BA291" s="310"/>
      <c r="BB291" s="310"/>
      <c r="BC291" s="310"/>
    </row>
    <row r="293" spans="1:55" ht="15.75">
      <c r="B293" s="218" t="s">
        <v>2636</v>
      </c>
      <c r="C293" s="219"/>
      <c r="D293" s="445" t="s">
        <v>279</v>
      </c>
      <c r="E293" s="443"/>
      <c r="W293" s="219"/>
      <c r="AO293" s="208"/>
      <c r="AP293" s="206"/>
      <c r="AQ293" s="206"/>
      <c r="AR293" s="206"/>
      <c r="AS293" s="206"/>
      <c r="AT293" s="206"/>
      <c r="AU293" s="206"/>
      <c r="AV293" s="206"/>
      <c r="AW293" s="206"/>
      <c r="AX293" s="206"/>
      <c r="AY293" s="206"/>
      <c r="AZ293" s="206"/>
      <c r="BA293" s="206"/>
      <c r="BB293" s="206"/>
      <c r="BC293" s="206"/>
    </row>
    <row r="294" spans="1:55" ht="33" customHeight="1">
      <c r="B294" s="1228" t="s">
        <v>300</v>
      </c>
      <c r="C294" s="1234" t="s">
        <v>301</v>
      </c>
      <c r="D294" s="221" t="s">
        <v>302</v>
      </c>
      <c r="E294" s="1236" t="s">
        <v>303</v>
      </c>
      <c r="F294" s="1237"/>
      <c r="G294" s="1237"/>
      <c r="H294" s="1237"/>
      <c r="I294" s="1237"/>
      <c r="J294" s="1237"/>
      <c r="K294" s="1237"/>
      <c r="L294" s="1237"/>
      <c r="M294" s="1237"/>
      <c r="N294" s="1237"/>
      <c r="O294" s="1237"/>
      <c r="P294" s="1237"/>
      <c r="Q294" s="1237"/>
      <c r="R294" s="1237"/>
      <c r="S294" s="1237"/>
      <c r="T294" s="1237"/>
      <c r="U294" s="1238"/>
      <c r="V294" s="1234" t="s">
        <v>304</v>
      </c>
      <c r="W294" s="221" t="s">
        <v>305</v>
      </c>
      <c r="X294" s="1230" t="s">
        <v>306</v>
      </c>
      <c r="Y294" s="1231"/>
      <c r="Z294" s="1231"/>
      <c r="AA294" s="1231"/>
      <c r="AB294" s="1231"/>
      <c r="AC294" s="1231"/>
      <c r="AD294" s="1231"/>
      <c r="AE294" s="1231"/>
      <c r="AF294" s="1231"/>
      <c r="AG294" s="1231"/>
      <c r="AH294" s="1231"/>
      <c r="AI294" s="1231"/>
      <c r="AJ294" s="1231"/>
      <c r="AK294" s="1231"/>
      <c r="AL294" s="1231"/>
      <c r="AM294" s="1231"/>
      <c r="AN294" s="1232"/>
      <c r="AO294" s="1230" t="s">
        <v>307</v>
      </c>
      <c r="AP294" s="1231"/>
      <c r="AQ294" s="1231"/>
      <c r="AR294" s="1231"/>
      <c r="AS294" s="1231"/>
      <c r="AT294" s="1231"/>
      <c r="AU294" s="1231"/>
      <c r="AV294" s="1231"/>
      <c r="AW294" s="1231"/>
      <c r="AX294" s="1231"/>
      <c r="AY294" s="1231"/>
      <c r="AZ294" s="1231"/>
      <c r="BA294" s="1231"/>
      <c r="BB294" s="1231"/>
      <c r="BC294" s="1233"/>
    </row>
    <row r="295" spans="1:55" ht="60.75" customHeight="1">
      <c r="B295" s="1229"/>
      <c r="C295" s="1239"/>
      <c r="D295" s="222">
        <v>2013</v>
      </c>
      <c r="E295" s="222">
        <v>2014</v>
      </c>
      <c r="F295" s="222">
        <v>2015</v>
      </c>
      <c r="G295" s="222">
        <v>2016</v>
      </c>
      <c r="H295" s="222">
        <v>2017</v>
      </c>
      <c r="I295" s="222">
        <v>2018</v>
      </c>
      <c r="J295" s="222">
        <v>2019</v>
      </c>
      <c r="K295" s="222">
        <v>2020</v>
      </c>
      <c r="L295" s="222">
        <v>2021</v>
      </c>
      <c r="M295" s="222">
        <v>2022</v>
      </c>
      <c r="N295" s="222">
        <v>2023</v>
      </c>
      <c r="O295" s="222">
        <v>2024</v>
      </c>
      <c r="P295" s="222">
        <v>2025</v>
      </c>
      <c r="Q295" s="222">
        <v>2026</v>
      </c>
      <c r="R295" s="222">
        <v>2027</v>
      </c>
      <c r="S295" s="222">
        <v>2028</v>
      </c>
      <c r="T295" s="222">
        <v>2029</v>
      </c>
      <c r="U295" s="222">
        <v>2030</v>
      </c>
      <c r="V295" s="1235"/>
      <c r="W295" s="222">
        <v>2013</v>
      </c>
      <c r="X295" s="222">
        <v>2014</v>
      </c>
      <c r="Y295" s="222">
        <v>2015</v>
      </c>
      <c r="Z295" s="222">
        <v>2016</v>
      </c>
      <c r="AA295" s="222">
        <v>2017</v>
      </c>
      <c r="AB295" s="222">
        <v>2018</v>
      </c>
      <c r="AC295" s="222">
        <v>2019</v>
      </c>
      <c r="AD295" s="222">
        <v>2020</v>
      </c>
      <c r="AE295" s="222">
        <v>2021</v>
      </c>
      <c r="AF295" s="222">
        <v>2022</v>
      </c>
      <c r="AG295" s="222">
        <v>2023</v>
      </c>
      <c r="AH295" s="222">
        <v>2024</v>
      </c>
      <c r="AI295" s="222">
        <v>2025</v>
      </c>
      <c r="AJ295" s="222">
        <v>2026</v>
      </c>
      <c r="AK295" s="222">
        <v>2027</v>
      </c>
      <c r="AL295" s="222">
        <v>2028</v>
      </c>
      <c r="AM295" s="222">
        <v>2029</v>
      </c>
      <c r="AN295" s="222"/>
      <c r="AO295" s="222" t="str">
        <f>'1.  LRAMVA Summary'!D53</f>
        <v>Residential - VRZ</v>
      </c>
      <c r="AP295" s="222" t="str">
        <f>'1.  LRAMVA Summary'!E53</f>
        <v>GS&lt;50 kW - VRZ</v>
      </c>
      <c r="AQ295" s="222" t="str">
        <f>'1.  LRAMVA Summary'!F53</f>
        <v>GS 50 to 2,999 kW - VRZ</v>
      </c>
      <c r="AR295" s="222" t="str">
        <f>'1.  LRAMVA Summary'!G53</f>
        <v>GS 3,000 to 4,999 kW - VRZ</v>
      </c>
      <c r="AS295" s="222" t="str">
        <f>'1.  LRAMVA Summary'!H53</f>
        <v>Large Use - VRZ</v>
      </c>
      <c r="AT295" s="222" t="str">
        <f>'1.  LRAMVA Summary'!I53</f>
        <v>Unmetered Scattered Load - VRZ</v>
      </c>
      <c r="AU295" s="222" t="str">
        <f>'1.  LRAMVA Summary'!J53</f>
        <v>Sentinel Lighting - VRZ</v>
      </c>
      <c r="AV295" s="222" t="str">
        <f>'1.  LRAMVA Summary'!K53</f>
        <v>Street Lighting - VRZ</v>
      </c>
      <c r="AW295" s="222" t="str">
        <f>'1.  LRAMVA Summary'!L53</f>
        <v>Residential - WRZ</v>
      </c>
      <c r="AX295" s="222" t="str">
        <f>'1.  LRAMVA Summary'!M53</f>
        <v>GS&lt;50 kW - WRZ</v>
      </c>
      <c r="AY295" s="222" t="str">
        <f>'1.  LRAMVA Summary'!N53</f>
        <v>GS&gt;50 kw - WRZ</v>
      </c>
      <c r="AZ295" s="222" t="str">
        <f>'1.  LRAMVA Summary'!O53</f>
        <v>Street Lighting - WRZ</v>
      </c>
      <c r="BA295" s="222" t="str">
        <f>'1.  LRAMVA Summary'!P53</f>
        <v/>
      </c>
      <c r="BB295" s="222" t="str">
        <f>'1.  LRAMVA Summary'!Q53</f>
        <v/>
      </c>
      <c r="BC295" s="224" t="str">
        <f>'1.  LRAMVA Summary'!R53</f>
        <v>Total</v>
      </c>
    </row>
    <row r="296" spans="1:55" ht="15" customHeight="1">
      <c r="A296" s="389"/>
      <c r="B296" s="901" t="s">
        <v>308</v>
      </c>
      <c r="C296" s="226"/>
      <c r="D296" s="226"/>
      <c r="E296" s="226"/>
      <c r="F296" s="226"/>
      <c r="G296" s="226"/>
      <c r="H296" s="226"/>
      <c r="I296" s="226"/>
      <c r="J296" s="226"/>
      <c r="K296" s="226"/>
      <c r="L296" s="226"/>
      <c r="M296" s="226"/>
      <c r="N296" s="226"/>
      <c r="O296" s="226"/>
      <c r="P296" s="226"/>
      <c r="Q296" s="226"/>
      <c r="R296" s="226"/>
      <c r="S296" s="226"/>
      <c r="T296" s="226"/>
      <c r="U296" s="226"/>
      <c r="V296" s="227"/>
      <c r="W296" s="226"/>
      <c r="X296" s="226"/>
      <c r="Y296" s="226"/>
      <c r="Z296" s="226"/>
      <c r="AA296" s="226"/>
      <c r="AB296" s="226"/>
      <c r="AC296" s="226"/>
      <c r="AD296" s="226"/>
      <c r="AE296" s="226"/>
      <c r="AF296" s="226"/>
      <c r="AG296" s="226"/>
      <c r="AH296" s="226"/>
      <c r="AI296" s="226"/>
      <c r="AJ296" s="226"/>
      <c r="AK296" s="226"/>
      <c r="AL296" s="226"/>
      <c r="AM296" s="226"/>
      <c r="AN296" s="226"/>
      <c r="AO296" s="228" t="str">
        <f>'1.  LRAMVA Summary'!D54</f>
        <v>kWh</v>
      </c>
      <c r="AP296" s="228" t="str">
        <f>'1.  LRAMVA Summary'!E54</f>
        <v>kWh</v>
      </c>
      <c r="AQ296" s="228" t="str">
        <f>'1.  LRAMVA Summary'!F54</f>
        <v>kWh</v>
      </c>
      <c r="AR296" s="228" t="str">
        <f>'1.  LRAMVA Summary'!G54</f>
        <v>kWh</v>
      </c>
      <c r="AS296" s="228" t="str">
        <f>'1.  LRAMVA Summary'!H54</f>
        <v>kWh</v>
      </c>
      <c r="AT296" s="228" t="str">
        <f>'1.  LRAMVA Summary'!I54</f>
        <v>kWh</v>
      </c>
      <c r="AU296" s="228" t="str">
        <f>'1.  LRAMVA Summary'!J54</f>
        <v>kWh</v>
      </c>
      <c r="AV296" s="228" t="str">
        <f>'1.  LRAMVA Summary'!K54</f>
        <v>kWh</v>
      </c>
      <c r="AW296" s="228" t="str">
        <f>'1.  LRAMVA Summary'!L54</f>
        <v>kWh</v>
      </c>
      <c r="AX296" s="228" t="str">
        <f>'1.  LRAMVA Summary'!M54</f>
        <v>kWh</v>
      </c>
      <c r="AY296" s="228" t="str">
        <f>'1.  LRAMVA Summary'!N54</f>
        <v>kWh</v>
      </c>
      <c r="AZ296" s="228" t="str">
        <f>'1.  LRAMVA Summary'!O54</f>
        <v>kWh</v>
      </c>
      <c r="BA296" s="228">
        <f>'1.  LRAMVA Summary'!P54</f>
        <v>0</v>
      </c>
      <c r="BB296" s="228">
        <f>'1.  LRAMVA Summary'!Q54</f>
        <v>0</v>
      </c>
      <c r="BC296" s="229"/>
    </row>
    <row r="297" spans="1:55" ht="15" customHeight="1">
      <c r="A297" s="389"/>
      <c r="B297" s="225" t="s">
        <v>2564</v>
      </c>
      <c r="C297" s="226"/>
      <c r="D297" s="226"/>
      <c r="E297" s="226"/>
      <c r="F297" s="226"/>
      <c r="G297" s="226"/>
      <c r="H297" s="226"/>
      <c r="I297" s="226"/>
      <c r="J297" s="226"/>
      <c r="K297" s="226"/>
      <c r="L297" s="226"/>
      <c r="M297" s="226"/>
      <c r="N297" s="226"/>
      <c r="O297" s="226"/>
      <c r="P297" s="226"/>
      <c r="Q297" s="226"/>
      <c r="R297" s="226"/>
      <c r="S297" s="226"/>
      <c r="T297" s="226"/>
      <c r="U297" s="226"/>
      <c r="V297" s="227"/>
      <c r="W297" s="226"/>
      <c r="X297" s="226"/>
      <c r="Y297" s="226"/>
      <c r="Z297" s="226"/>
      <c r="AA297" s="226"/>
      <c r="AB297" s="226"/>
      <c r="AC297" s="226"/>
      <c r="AD297" s="226"/>
      <c r="AE297" s="226"/>
      <c r="AF297" s="226"/>
      <c r="AG297" s="226"/>
      <c r="AH297" s="226"/>
      <c r="AI297" s="226"/>
      <c r="AJ297" s="226"/>
      <c r="AK297" s="226"/>
      <c r="AL297" s="226"/>
      <c r="AM297" s="226"/>
      <c r="AN297" s="226"/>
      <c r="AO297" s="228"/>
      <c r="AP297" s="228"/>
      <c r="AQ297" s="228"/>
      <c r="AR297" s="228"/>
      <c r="AS297" s="228"/>
      <c r="AT297" s="228"/>
      <c r="AU297" s="228"/>
      <c r="AV297" s="228"/>
      <c r="AW297" s="228"/>
      <c r="AX297" s="228"/>
      <c r="AY297" s="228"/>
      <c r="AZ297" s="228"/>
      <c r="BA297" s="228"/>
      <c r="BB297" s="228"/>
      <c r="BC297" s="229"/>
    </row>
    <row r="298" spans="1:55" ht="15" outlineLevel="1">
      <c r="A298" s="388">
        <v>1</v>
      </c>
      <c r="B298" s="231" t="s">
        <v>2461</v>
      </c>
      <c r="C298" s="228" t="s">
        <v>313</v>
      </c>
      <c r="D298" s="232">
        <v>110847.754</v>
      </c>
      <c r="E298" s="232">
        <v>110847.754</v>
      </c>
      <c r="F298" s="232">
        <v>110847.754</v>
      </c>
      <c r="G298" s="232">
        <v>109718.29841250798</v>
      </c>
      <c r="H298" s="232">
        <v>65739.494462259303</v>
      </c>
      <c r="I298" s="232">
        <v>0</v>
      </c>
      <c r="J298" s="232">
        <v>0</v>
      </c>
      <c r="K298" s="232">
        <v>0</v>
      </c>
      <c r="L298" s="232">
        <v>0</v>
      </c>
      <c r="M298" s="232">
        <v>0</v>
      </c>
      <c r="N298" s="232">
        <v>0</v>
      </c>
      <c r="O298" s="232">
        <v>0</v>
      </c>
      <c r="P298" s="232">
        <v>0</v>
      </c>
      <c r="Q298" s="232">
        <v>0</v>
      </c>
      <c r="R298" s="232">
        <v>0</v>
      </c>
      <c r="S298" s="232">
        <v>0</v>
      </c>
      <c r="T298" s="232">
        <v>0</v>
      </c>
      <c r="U298" s="232"/>
      <c r="V298" s="228"/>
      <c r="W298" s="232">
        <v>17.747703520000002</v>
      </c>
      <c r="X298" s="232">
        <v>17.747703520000002</v>
      </c>
      <c r="Y298" s="232">
        <v>17.747703520000002</v>
      </c>
      <c r="Z298" s="232">
        <v>16.595079194</v>
      </c>
      <c r="AA298" s="232">
        <v>9.6491150769999994</v>
      </c>
      <c r="AB298" s="232">
        <v>0</v>
      </c>
      <c r="AC298" s="232">
        <v>0</v>
      </c>
      <c r="AD298" s="232">
        <v>0</v>
      </c>
      <c r="AE298" s="232">
        <v>0</v>
      </c>
      <c r="AF298" s="232">
        <v>0</v>
      </c>
      <c r="AG298" s="232">
        <v>0</v>
      </c>
      <c r="AH298" s="232">
        <v>0</v>
      </c>
      <c r="AI298" s="232">
        <v>0</v>
      </c>
      <c r="AJ298" s="232">
        <v>0</v>
      </c>
      <c r="AK298" s="232">
        <v>0</v>
      </c>
      <c r="AL298" s="232">
        <v>0</v>
      </c>
      <c r="AM298" s="232">
        <v>0</v>
      </c>
      <c r="AN298" s="564"/>
      <c r="AO298" s="317">
        <v>1</v>
      </c>
      <c r="AP298" s="317"/>
      <c r="AQ298" s="317"/>
      <c r="AR298" s="317"/>
      <c r="AS298" s="317"/>
      <c r="AT298" s="317"/>
      <c r="AU298" s="317"/>
      <c r="AV298" s="317"/>
      <c r="AW298" s="317"/>
      <c r="AX298" s="317"/>
      <c r="AY298" s="317"/>
      <c r="AZ298" s="317"/>
      <c r="BA298" s="317"/>
      <c r="BB298" s="317"/>
      <c r="BC298" s="233">
        <f>SUM(AO298:BB298)</f>
        <v>1</v>
      </c>
    </row>
    <row r="299" spans="1:55" ht="15" outlineLevel="1">
      <c r="B299" s="231" t="s">
        <v>2637</v>
      </c>
      <c r="C299" s="228" t="s">
        <v>315</v>
      </c>
      <c r="D299" s="232"/>
      <c r="E299" s="232"/>
      <c r="F299" s="232"/>
      <c r="G299" s="232"/>
      <c r="H299" s="232"/>
      <c r="I299" s="232"/>
      <c r="J299" s="232"/>
      <c r="K299" s="232"/>
      <c r="L299" s="232"/>
      <c r="M299" s="232"/>
      <c r="N299" s="232"/>
      <c r="O299" s="232"/>
      <c r="P299" s="232"/>
      <c r="Q299" s="232"/>
      <c r="R299" s="232"/>
      <c r="S299" s="232"/>
      <c r="T299" s="232"/>
      <c r="U299" s="232"/>
      <c r="V299" s="357"/>
      <c r="W299" s="232"/>
      <c r="X299" s="232"/>
      <c r="Y299" s="232"/>
      <c r="Z299" s="232"/>
      <c r="AA299" s="232"/>
      <c r="AB299" s="232"/>
      <c r="AC299" s="232"/>
      <c r="AD299" s="232"/>
      <c r="AE299" s="232"/>
      <c r="AF299" s="232"/>
      <c r="AG299" s="232"/>
      <c r="AH299" s="232"/>
      <c r="AI299" s="232"/>
      <c r="AJ299" s="232"/>
      <c r="AK299" s="232"/>
      <c r="AL299" s="232"/>
      <c r="AM299" s="232"/>
      <c r="AN299" s="564"/>
      <c r="AO299" s="318">
        <f>AO298</f>
        <v>1</v>
      </c>
      <c r="AP299" s="318">
        <f>AP298</f>
        <v>0</v>
      </c>
      <c r="AQ299" s="318">
        <f t="shared" ref="AQ299:AV299" si="118">AQ298</f>
        <v>0</v>
      </c>
      <c r="AR299" s="318">
        <f t="shared" si="118"/>
        <v>0</v>
      </c>
      <c r="AS299" s="318">
        <f t="shared" si="118"/>
        <v>0</v>
      </c>
      <c r="AT299" s="318">
        <f t="shared" si="118"/>
        <v>0</v>
      </c>
      <c r="AU299" s="318">
        <f t="shared" si="118"/>
        <v>0</v>
      </c>
      <c r="AV299" s="318">
        <f t="shared" si="118"/>
        <v>0</v>
      </c>
      <c r="AW299" s="318">
        <f t="shared" ref="AW299:BB299" si="119">AW298</f>
        <v>0</v>
      </c>
      <c r="AX299" s="318">
        <f t="shared" si="119"/>
        <v>0</v>
      </c>
      <c r="AY299" s="318">
        <f t="shared" si="119"/>
        <v>0</v>
      </c>
      <c r="AZ299" s="318">
        <f t="shared" si="119"/>
        <v>0</v>
      </c>
      <c r="BA299" s="318">
        <f t="shared" si="119"/>
        <v>0</v>
      </c>
      <c r="BB299" s="318">
        <f t="shared" si="119"/>
        <v>0</v>
      </c>
      <c r="BC299" s="234"/>
    </row>
    <row r="300" spans="1:55" ht="15.75" outlineLevel="1">
      <c r="A300" s="390"/>
      <c r="B300" s="235"/>
      <c r="C300" s="236"/>
      <c r="D300" s="236"/>
      <c r="E300" s="236"/>
      <c r="F300" s="236"/>
      <c r="G300" s="236"/>
      <c r="H300" s="236"/>
      <c r="I300" s="236"/>
      <c r="J300" s="236"/>
      <c r="K300" s="236"/>
      <c r="L300" s="236"/>
      <c r="M300" s="236"/>
      <c r="N300" s="236"/>
      <c r="O300" s="236"/>
      <c r="P300" s="236"/>
      <c r="Q300" s="236"/>
      <c r="R300" s="236"/>
      <c r="S300" s="236"/>
      <c r="T300" s="236"/>
      <c r="U300" s="236"/>
      <c r="V300" s="240"/>
      <c r="W300" s="236"/>
      <c r="X300" s="236"/>
      <c r="Y300" s="236"/>
      <c r="Z300" s="236"/>
      <c r="AA300" s="236"/>
      <c r="AB300" s="236"/>
      <c r="AC300" s="236"/>
      <c r="AD300" s="236"/>
      <c r="AE300" s="236"/>
      <c r="AF300" s="236"/>
      <c r="AG300" s="236"/>
      <c r="AH300" s="236"/>
      <c r="AI300" s="236"/>
      <c r="AJ300" s="236"/>
      <c r="AK300" s="236"/>
      <c r="AL300" s="236"/>
      <c r="AM300" s="236"/>
      <c r="AN300" s="236"/>
      <c r="AO300" s="319"/>
      <c r="AP300" s="320"/>
      <c r="AQ300" s="320"/>
      <c r="AR300" s="320"/>
      <c r="AS300" s="320"/>
      <c r="AT300" s="320"/>
      <c r="AU300" s="320"/>
      <c r="AV300" s="320"/>
      <c r="AW300" s="320"/>
      <c r="AX300" s="320"/>
      <c r="AY300" s="320"/>
      <c r="AZ300" s="320"/>
      <c r="BA300" s="320"/>
      <c r="BB300" s="320"/>
      <c r="BC300" s="239"/>
    </row>
    <row r="301" spans="1:55" ht="15" outlineLevel="1">
      <c r="A301" s="388">
        <v>2</v>
      </c>
      <c r="B301" s="231" t="s">
        <v>2459</v>
      </c>
      <c r="C301" s="228" t="s">
        <v>313</v>
      </c>
      <c r="D301" s="232">
        <v>53938.222179999997</v>
      </c>
      <c r="E301" s="232">
        <v>53938.222179999997</v>
      </c>
      <c r="F301" s="232">
        <v>53938.222179999997</v>
      </c>
      <c r="G301" s="232">
        <v>53938.222179999997</v>
      </c>
      <c r="H301" s="232">
        <v>0</v>
      </c>
      <c r="I301" s="232">
        <v>0</v>
      </c>
      <c r="J301" s="232">
        <v>0</v>
      </c>
      <c r="K301" s="232">
        <v>0</v>
      </c>
      <c r="L301" s="232">
        <v>0</v>
      </c>
      <c r="M301" s="232">
        <v>0</v>
      </c>
      <c r="N301" s="232">
        <v>0</v>
      </c>
      <c r="O301" s="232">
        <v>0</v>
      </c>
      <c r="P301" s="232">
        <v>0</v>
      </c>
      <c r="Q301" s="232">
        <v>0</v>
      </c>
      <c r="R301" s="232">
        <v>0</v>
      </c>
      <c r="S301" s="232">
        <v>0</v>
      </c>
      <c r="T301" s="232">
        <v>0</v>
      </c>
      <c r="U301" s="232"/>
      <c r="V301" s="228"/>
      <c r="W301" s="232">
        <v>30.250338459999998</v>
      </c>
      <c r="X301" s="232">
        <v>30.250338459999998</v>
      </c>
      <c r="Y301" s="232">
        <v>30.250338459999998</v>
      </c>
      <c r="Z301" s="232">
        <v>30.250338459999998</v>
      </c>
      <c r="AA301" s="232">
        <v>0</v>
      </c>
      <c r="AB301" s="232">
        <v>0</v>
      </c>
      <c r="AC301" s="232">
        <v>0</v>
      </c>
      <c r="AD301" s="232">
        <v>0</v>
      </c>
      <c r="AE301" s="232">
        <v>0</v>
      </c>
      <c r="AF301" s="232">
        <v>0</v>
      </c>
      <c r="AG301" s="232">
        <v>0</v>
      </c>
      <c r="AH301" s="232">
        <v>0</v>
      </c>
      <c r="AI301" s="232">
        <v>0</v>
      </c>
      <c r="AJ301" s="232">
        <v>0</v>
      </c>
      <c r="AK301" s="232">
        <v>0</v>
      </c>
      <c r="AL301" s="232">
        <v>0</v>
      </c>
      <c r="AM301" s="232">
        <v>0</v>
      </c>
      <c r="AN301" s="564"/>
      <c r="AO301" s="317">
        <v>1</v>
      </c>
      <c r="AP301" s="317"/>
      <c r="AQ301" s="317"/>
      <c r="AR301" s="317"/>
      <c r="AS301" s="317"/>
      <c r="AT301" s="317"/>
      <c r="AU301" s="317"/>
      <c r="AV301" s="317"/>
      <c r="AW301" s="317"/>
      <c r="AX301" s="317"/>
      <c r="AY301" s="317"/>
      <c r="AZ301" s="317"/>
      <c r="BA301" s="317"/>
      <c r="BB301" s="317"/>
      <c r="BC301" s="233">
        <f>SUM(AO301:BB301)</f>
        <v>1</v>
      </c>
    </row>
    <row r="302" spans="1:55" ht="15" outlineLevel="1">
      <c r="B302" s="231" t="s">
        <v>2637</v>
      </c>
      <c r="C302" s="228" t="s">
        <v>315</v>
      </c>
      <c r="D302" s="232"/>
      <c r="E302" s="232"/>
      <c r="F302" s="232"/>
      <c r="G302" s="232"/>
      <c r="H302" s="232"/>
      <c r="I302" s="232"/>
      <c r="J302" s="232"/>
      <c r="K302" s="232"/>
      <c r="L302" s="232"/>
      <c r="M302" s="232"/>
      <c r="N302" s="232"/>
      <c r="O302" s="232"/>
      <c r="P302" s="232"/>
      <c r="Q302" s="232"/>
      <c r="R302" s="232"/>
      <c r="S302" s="232"/>
      <c r="T302" s="232"/>
      <c r="U302" s="232"/>
      <c r="V302" s="357"/>
      <c r="W302" s="232"/>
      <c r="X302" s="232"/>
      <c r="Y302" s="232"/>
      <c r="Z302" s="232"/>
      <c r="AA302" s="232"/>
      <c r="AB302" s="232"/>
      <c r="AC302" s="232"/>
      <c r="AD302" s="232"/>
      <c r="AE302" s="232"/>
      <c r="AF302" s="232"/>
      <c r="AG302" s="232"/>
      <c r="AH302" s="232"/>
      <c r="AI302" s="232"/>
      <c r="AJ302" s="232"/>
      <c r="AK302" s="232"/>
      <c r="AL302" s="232"/>
      <c r="AM302" s="232"/>
      <c r="AN302" s="564"/>
      <c r="AO302" s="318">
        <f>AO301</f>
        <v>1</v>
      </c>
      <c r="AP302" s="318">
        <f>AP301</f>
        <v>0</v>
      </c>
      <c r="AQ302" s="318">
        <f t="shared" ref="AQ302:AV302" si="120">AQ301</f>
        <v>0</v>
      </c>
      <c r="AR302" s="318">
        <f t="shared" si="120"/>
        <v>0</v>
      </c>
      <c r="AS302" s="318">
        <f t="shared" si="120"/>
        <v>0</v>
      </c>
      <c r="AT302" s="318">
        <f t="shared" si="120"/>
        <v>0</v>
      </c>
      <c r="AU302" s="318">
        <f t="shared" si="120"/>
        <v>0</v>
      </c>
      <c r="AV302" s="318">
        <f t="shared" si="120"/>
        <v>0</v>
      </c>
      <c r="AW302" s="318">
        <f t="shared" ref="AW302:BB302" si="121">AW301</f>
        <v>0</v>
      </c>
      <c r="AX302" s="318">
        <f t="shared" si="121"/>
        <v>0</v>
      </c>
      <c r="AY302" s="318">
        <f t="shared" si="121"/>
        <v>0</v>
      </c>
      <c r="AZ302" s="318">
        <f t="shared" si="121"/>
        <v>0</v>
      </c>
      <c r="BA302" s="318">
        <f t="shared" si="121"/>
        <v>0</v>
      </c>
      <c r="BB302" s="318">
        <f t="shared" si="121"/>
        <v>0</v>
      </c>
      <c r="BC302" s="234"/>
    </row>
    <row r="303" spans="1:55" ht="15.75" outlineLevel="1">
      <c r="A303" s="390"/>
      <c r="B303" s="235"/>
      <c r="C303" s="236"/>
      <c r="D303" s="241"/>
      <c r="E303" s="241"/>
      <c r="F303" s="241"/>
      <c r="G303" s="241"/>
      <c r="H303" s="241"/>
      <c r="I303" s="241"/>
      <c r="J303" s="241"/>
      <c r="K303" s="241"/>
      <c r="L303" s="241"/>
      <c r="M303" s="241"/>
      <c r="N303" s="241"/>
      <c r="O303" s="241"/>
      <c r="P303" s="241"/>
      <c r="Q303" s="241"/>
      <c r="R303" s="241"/>
      <c r="S303" s="241"/>
      <c r="T303" s="241"/>
      <c r="U303" s="241"/>
      <c r="V303" s="240"/>
      <c r="W303" s="241"/>
      <c r="X303" s="241"/>
      <c r="Y303" s="241"/>
      <c r="Z303" s="241"/>
      <c r="AA303" s="241"/>
      <c r="AB303" s="241"/>
      <c r="AC303" s="241"/>
      <c r="AD303" s="241"/>
      <c r="AE303" s="241"/>
      <c r="AF303" s="241"/>
      <c r="AG303" s="241"/>
      <c r="AH303" s="241"/>
      <c r="AI303" s="241"/>
      <c r="AJ303" s="241"/>
      <c r="AK303" s="241"/>
      <c r="AL303" s="241"/>
      <c r="AM303" s="241"/>
      <c r="AN303" s="241"/>
      <c r="AO303" s="319"/>
      <c r="AP303" s="320"/>
      <c r="AQ303" s="320"/>
      <c r="AR303" s="320"/>
      <c r="AS303" s="320"/>
      <c r="AT303" s="320"/>
      <c r="AU303" s="320"/>
      <c r="AV303" s="320"/>
      <c r="AW303" s="320"/>
      <c r="AX303" s="320"/>
      <c r="AY303" s="320"/>
      <c r="AZ303" s="320"/>
      <c r="BA303" s="320"/>
      <c r="BB303" s="320"/>
      <c r="BC303" s="239"/>
    </row>
    <row r="304" spans="1:55" ht="15" outlineLevel="1">
      <c r="A304" s="388">
        <v>3</v>
      </c>
      <c r="B304" s="231" t="s">
        <v>2464</v>
      </c>
      <c r="C304" s="228" t="s">
        <v>313</v>
      </c>
      <c r="D304" s="232">
        <v>899719.01400545402</v>
      </c>
      <c r="E304" s="232">
        <v>899719.01400545402</v>
      </c>
      <c r="F304" s="232">
        <v>899719.01400545402</v>
      </c>
      <c r="G304" s="232">
        <v>899719.01400545402</v>
      </c>
      <c r="H304" s="232">
        <v>899719.01400545402</v>
      </c>
      <c r="I304" s="232">
        <v>899719.01400545402</v>
      </c>
      <c r="J304" s="232">
        <v>899719.01400545402</v>
      </c>
      <c r="K304" s="232">
        <v>899719.01400545402</v>
      </c>
      <c r="L304" s="232">
        <v>899719.01400545402</v>
      </c>
      <c r="M304" s="232">
        <v>899719.01400545402</v>
      </c>
      <c r="N304" s="713">
        <v>899719.01400545402</v>
      </c>
      <c r="O304" s="713">
        <v>899719.01400545402</v>
      </c>
      <c r="P304" s="713">
        <v>899719.01400545402</v>
      </c>
      <c r="Q304" s="713">
        <v>899719.01400545402</v>
      </c>
      <c r="R304" s="713">
        <v>899719.01400545402</v>
      </c>
      <c r="S304" s="713">
        <v>899719.01400545402</v>
      </c>
      <c r="T304" s="232"/>
      <c r="U304" s="232"/>
      <c r="V304" s="228"/>
      <c r="W304" s="232">
        <v>519.79748895900002</v>
      </c>
      <c r="X304" s="232">
        <v>519.79748895900002</v>
      </c>
      <c r="Y304" s="232">
        <v>519.79748895900002</v>
      </c>
      <c r="Z304" s="232">
        <v>519.79748895900002</v>
      </c>
      <c r="AA304" s="232">
        <v>519.79748895900002</v>
      </c>
      <c r="AB304" s="232">
        <v>519.79748895900002</v>
      </c>
      <c r="AC304" s="232">
        <v>519.79748895900002</v>
      </c>
      <c r="AD304" s="232">
        <v>519.79748895900002</v>
      </c>
      <c r="AE304" s="232">
        <v>519.79748895900002</v>
      </c>
      <c r="AF304" s="232">
        <v>519.79748895900002</v>
      </c>
      <c r="AG304" s="232">
        <v>519.79748895900002</v>
      </c>
      <c r="AH304" s="232">
        <v>519.79748895900002</v>
      </c>
      <c r="AI304" s="232">
        <v>519.79748895900002</v>
      </c>
      <c r="AJ304" s="232">
        <v>519.79748895900002</v>
      </c>
      <c r="AK304" s="232">
        <v>519.79748895900002</v>
      </c>
      <c r="AL304" s="232">
        <v>519.79748895900002</v>
      </c>
      <c r="AM304" s="232">
        <v>519.79748895900002</v>
      </c>
      <c r="AN304" s="564"/>
      <c r="AO304" s="317">
        <v>1</v>
      </c>
      <c r="AP304" s="317"/>
      <c r="AQ304" s="317"/>
      <c r="AR304" s="317"/>
      <c r="AS304" s="317"/>
      <c r="AT304" s="317"/>
      <c r="AU304" s="317"/>
      <c r="AV304" s="317"/>
      <c r="AW304" s="317"/>
      <c r="AX304" s="317"/>
      <c r="AY304" s="317"/>
      <c r="AZ304" s="317"/>
      <c r="BA304" s="317"/>
      <c r="BB304" s="317"/>
      <c r="BC304" s="233">
        <f>SUM(AO304:BB304)</f>
        <v>1</v>
      </c>
    </row>
    <row r="305" spans="1:55" ht="15" outlineLevel="1">
      <c r="B305" s="231" t="s">
        <v>2637</v>
      </c>
      <c r="C305" s="228" t="s">
        <v>315</v>
      </c>
      <c r="D305" s="232">
        <v>44516.756170399996</v>
      </c>
      <c r="E305" s="232">
        <v>44516.756170399996</v>
      </c>
      <c r="F305" s="232">
        <v>44516.756170399996</v>
      </c>
      <c r="G305" s="232">
        <v>44516.756170399996</v>
      </c>
      <c r="H305" s="232">
        <v>44516.756170399996</v>
      </c>
      <c r="I305" s="232">
        <v>44516.756170399996</v>
      </c>
      <c r="J305" s="232">
        <v>44516.756170399996</v>
      </c>
      <c r="K305" s="232">
        <v>44516.756170399996</v>
      </c>
      <c r="L305" s="232">
        <v>44516.756170399996</v>
      </c>
      <c r="M305" s="232">
        <v>44516.756170399996</v>
      </c>
      <c r="N305" s="232">
        <v>44516.756170399996</v>
      </c>
      <c r="O305" s="232">
        <v>44516.756170399996</v>
      </c>
      <c r="P305" s="232">
        <v>44516.756170399996</v>
      </c>
      <c r="Q305" s="232">
        <v>44516.756170399996</v>
      </c>
      <c r="R305" s="232">
        <v>44516.756170399996</v>
      </c>
      <c r="S305" s="232">
        <v>44516.756170399996</v>
      </c>
      <c r="T305" s="232">
        <v>44516.756170399996</v>
      </c>
      <c r="U305" s="232"/>
      <c r="V305" s="357"/>
      <c r="W305" s="232">
        <v>25.141810098999997</v>
      </c>
      <c r="X305" s="232">
        <v>25.141810098999997</v>
      </c>
      <c r="Y305" s="232">
        <v>25.141810098999997</v>
      </c>
      <c r="Z305" s="232">
        <v>25.141810098999997</v>
      </c>
      <c r="AA305" s="232">
        <v>25.141810098999997</v>
      </c>
      <c r="AB305" s="232">
        <v>25.141810098999997</v>
      </c>
      <c r="AC305" s="232">
        <v>25.141810098999997</v>
      </c>
      <c r="AD305" s="232">
        <v>25.141810098999997</v>
      </c>
      <c r="AE305" s="232">
        <v>25.141810098999997</v>
      </c>
      <c r="AF305" s="232">
        <v>25.141810098999997</v>
      </c>
      <c r="AG305" s="232">
        <v>25.141810098999997</v>
      </c>
      <c r="AH305" s="232">
        <v>25.141810098999997</v>
      </c>
      <c r="AI305" s="232">
        <v>25.141810098999997</v>
      </c>
      <c r="AJ305" s="232">
        <v>25.141810098999997</v>
      </c>
      <c r="AK305" s="232">
        <v>25.141810098999997</v>
      </c>
      <c r="AL305" s="232">
        <v>25.141810098999997</v>
      </c>
      <c r="AM305" s="232">
        <v>25.141810098999997</v>
      </c>
      <c r="AN305" s="564"/>
      <c r="AO305" s="318">
        <f>AO304</f>
        <v>1</v>
      </c>
      <c r="AP305" s="318">
        <f>AP304</f>
        <v>0</v>
      </c>
      <c r="AQ305" s="318">
        <f t="shared" ref="AQ305:AV305" si="122">AQ304</f>
        <v>0</v>
      </c>
      <c r="AR305" s="318">
        <f t="shared" si="122"/>
        <v>0</v>
      </c>
      <c r="AS305" s="318">
        <f t="shared" si="122"/>
        <v>0</v>
      </c>
      <c r="AT305" s="318">
        <f t="shared" si="122"/>
        <v>0</v>
      </c>
      <c r="AU305" s="318">
        <f t="shared" si="122"/>
        <v>0</v>
      </c>
      <c r="AV305" s="318">
        <f t="shared" si="122"/>
        <v>0</v>
      </c>
      <c r="AW305" s="318">
        <f t="shared" ref="AW305:BB305" si="123">AW304</f>
        <v>0</v>
      </c>
      <c r="AX305" s="318">
        <f t="shared" si="123"/>
        <v>0</v>
      </c>
      <c r="AY305" s="318">
        <f t="shared" si="123"/>
        <v>0</v>
      </c>
      <c r="AZ305" s="318">
        <f t="shared" si="123"/>
        <v>0</v>
      </c>
      <c r="BA305" s="318">
        <f t="shared" si="123"/>
        <v>0</v>
      </c>
      <c r="BB305" s="318">
        <f t="shared" si="123"/>
        <v>0</v>
      </c>
      <c r="BC305" s="234"/>
    </row>
    <row r="306" spans="1:55" ht="15" outlineLevel="1">
      <c r="B306" s="231"/>
      <c r="C306" s="242"/>
      <c r="D306" s="228"/>
      <c r="E306" s="228"/>
      <c r="F306" s="228"/>
      <c r="G306" s="228"/>
      <c r="H306" s="228"/>
      <c r="I306" s="228"/>
      <c r="J306" s="228"/>
      <c r="K306" s="228"/>
      <c r="L306" s="228"/>
      <c r="M306" s="228"/>
      <c r="N306" s="228"/>
      <c r="O306" s="228"/>
      <c r="P306" s="228"/>
      <c r="Q306" s="228"/>
      <c r="R306" s="228"/>
      <c r="S306" s="228"/>
      <c r="T306" s="228"/>
      <c r="U306" s="228"/>
      <c r="V306" s="220"/>
      <c r="W306" s="228"/>
      <c r="X306" s="228"/>
      <c r="Y306" s="228"/>
      <c r="Z306" s="228"/>
      <c r="AA306" s="228"/>
      <c r="AB306" s="228"/>
      <c r="AC306" s="228"/>
      <c r="AD306" s="228"/>
      <c r="AE306" s="228"/>
      <c r="AF306" s="228"/>
      <c r="AG306" s="228"/>
      <c r="AH306" s="228"/>
      <c r="AI306" s="228"/>
      <c r="AJ306" s="228"/>
      <c r="AK306" s="228"/>
      <c r="AL306" s="228"/>
      <c r="AM306" s="228"/>
      <c r="AN306" s="228"/>
      <c r="AO306" s="319"/>
      <c r="AP306" s="319"/>
      <c r="AQ306" s="319"/>
      <c r="AR306" s="319"/>
      <c r="AS306" s="319"/>
      <c r="AT306" s="319"/>
      <c r="AU306" s="319"/>
      <c r="AV306" s="319"/>
      <c r="AW306" s="319"/>
      <c r="AX306" s="319"/>
      <c r="AY306" s="319"/>
      <c r="AZ306" s="319"/>
      <c r="BA306" s="319"/>
      <c r="BB306" s="319"/>
      <c r="BC306" s="243"/>
    </row>
    <row r="307" spans="1:55" ht="15" outlineLevel="1">
      <c r="A307" s="388">
        <v>4</v>
      </c>
      <c r="B307" s="231" t="s">
        <v>2463</v>
      </c>
      <c r="C307" s="228" t="s">
        <v>313</v>
      </c>
      <c r="D307" s="232">
        <v>181320.80167439699</v>
      </c>
      <c r="E307" s="232">
        <v>181320.80167439699</v>
      </c>
      <c r="F307" s="232">
        <v>174333.445450417</v>
      </c>
      <c r="G307" s="232">
        <v>147696.40392139601</v>
      </c>
      <c r="H307" s="232">
        <v>147696.40392139601</v>
      </c>
      <c r="I307" s="232">
        <v>147696.40392139601</v>
      </c>
      <c r="J307" s="232">
        <v>147696.40392139601</v>
      </c>
      <c r="K307" s="232">
        <v>147573.31447030499</v>
      </c>
      <c r="L307" s="232">
        <v>107310.60404112301</v>
      </c>
      <c r="M307" s="232">
        <v>107310.60404112301</v>
      </c>
      <c r="N307" s="713">
        <v>97571.750928349997</v>
      </c>
      <c r="O307" s="713">
        <v>96182.286279284002</v>
      </c>
      <c r="P307" s="713">
        <v>96182.286279284002</v>
      </c>
      <c r="Q307" s="713">
        <v>95786.895476698002</v>
      </c>
      <c r="R307" s="713">
        <v>95786.895476698002</v>
      </c>
      <c r="S307" s="713">
        <v>95705.826817579</v>
      </c>
      <c r="T307" s="232"/>
      <c r="U307" s="232"/>
      <c r="V307" s="228"/>
      <c r="W307" s="232">
        <v>12.152691670999999</v>
      </c>
      <c r="X307" s="232">
        <v>12.152691670999999</v>
      </c>
      <c r="Y307" s="232">
        <v>11.714044318999999</v>
      </c>
      <c r="Z307" s="232">
        <v>10.041842797999999</v>
      </c>
      <c r="AA307" s="232">
        <v>10.041842797999999</v>
      </c>
      <c r="AB307" s="232">
        <v>10.041842797999999</v>
      </c>
      <c r="AC307" s="232">
        <v>10.041842797999999</v>
      </c>
      <c r="AD307" s="232">
        <v>10.02779149</v>
      </c>
      <c r="AE307" s="232">
        <v>7.5002072770000003</v>
      </c>
      <c r="AF307" s="232">
        <v>7.5002072770000003</v>
      </c>
      <c r="AG307" s="232">
        <v>6.0246607150000004</v>
      </c>
      <c r="AH307" s="232">
        <v>6.0244921140000001</v>
      </c>
      <c r="AI307" s="232">
        <v>6.0244921140000001</v>
      </c>
      <c r="AJ307" s="232">
        <v>6.0155107579999996</v>
      </c>
      <c r="AK307" s="232">
        <v>6.0155107579999996</v>
      </c>
      <c r="AL307" s="232">
        <v>6.0081533110000001</v>
      </c>
      <c r="AM307" s="232">
        <v>5.8224936380000001</v>
      </c>
      <c r="AN307" s="564"/>
      <c r="AO307" s="317">
        <v>1</v>
      </c>
      <c r="AP307" s="317"/>
      <c r="AQ307" s="317"/>
      <c r="AR307" s="317"/>
      <c r="AS307" s="317"/>
      <c r="AT307" s="317"/>
      <c r="AU307" s="317"/>
      <c r="AV307" s="317"/>
      <c r="AW307" s="317"/>
      <c r="AX307" s="317"/>
      <c r="AY307" s="317"/>
      <c r="AZ307" s="317"/>
      <c r="BA307" s="317"/>
      <c r="BB307" s="317"/>
      <c r="BC307" s="233">
        <f>SUM(AO307:BB307)</f>
        <v>1</v>
      </c>
    </row>
    <row r="308" spans="1:55" ht="15" outlineLevel="1">
      <c r="B308" s="231" t="s">
        <v>2637</v>
      </c>
      <c r="C308" s="228" t="s">
        <v>315</v>
      </c>
      <c r="D308" s="232">
        <v>555</v>
      </c>
      <c r="E308" s="232">
        <v>555</v>
      </c>
      <c r="F308" s="232">
        <v>528</v>
      </c>
      <c r="G308" s="232">
        <v>456</v>
      </c>
      <c r="H308" s="232">
        <v>456</v>
      </c>
      <c r="I308" s="232">
        <v>456</v>
      </c>
      <c r="J308" s="232">
        <v>456</v>
      </c>
      <c r="K308" s="232">
        <v>456</v>
      </c>
      <c r="L308" s="232">
        <v>383</v>
      </c>
      <c r="M308" s="232">
        <v>383</v>
      </c>
      <c r="N308" s="232">
        <v>363</v>
      </c>
      <c r="O308" s="232">
        <v>363</v>
      </c>
      <c r="P308" s="232">
        <v>363</v>
      </c>
      <c r="Q308" s="232">
        <v>363</v>
      </c>
      <c r="R308" s="232">
        <v>363</v>
      </c>
      <c r="S308" s="232">
        <v>363</v>
      </c>
      <c r="T308" s="232">
        <v>191</v>
      </c>
      <c r="U308" s="232"/>
      <c r="V308" s="357"/>
      <c r="W308" s="232">
        <v>3.9E-2</v>
      </c>
      <c r="X308" s="232">
        <v>3.9E-2</v>
      </c>
      <c r="Y308" s="232">
        <v>3.7999999999999999E-2</v>
      </c>
      <c r="Z308" s="232">
        <v>3.3000000000000002E-2</v>
      </c>
      <c r="AA308" s="232">
        <v>3.3000000000000002E-2</v>
      </c>
      <c r="AB308" s="232">
        <v>3.3000000000000002E-2</v>
      </c>
      <c r="AC308" s="232">
        <v>3.3000000000000002E-2</v>
      </c>
      <c r="AD308" s="232">
        <v>3.3000000000000002E-2</v>
      </c>
      <c r="AE308" s="232">
        <v>2.8000000000000001E-2</v>
      </c>
      <c r="AF308" s="232">
        <v>2.8000000000000001E-2</v>
      </c>
      <c r="AG308" s="232">
        <v>2.3E-2</v>
      </c>
      <c r="AH308" s="232">
        <v>2.3E-2</v>
      </c>
      <c r="AI308" s="232">
        <v>2.3E-2</v>
      </c>
      <c r="AJ308" s="232">
        <v>2.3E-2</v>
      </c>
      <c r="AK308" s="232">
        <v>2.3E-2</v>
      </c>
      <c r="AL308" s="232">
        <v>2.3E-2</v>
      </c>
      <c r="AM308" s="232">
        <v>1.2E-2</v>
      </c>
      <c r="AN308" s="564"/>
      <c r="AO308" s="318">
        <f>AO307</f>
        <v>1</v>
      </c>
      <c r="AP308" s="318">
        <f>AP307</f>
        <v>0</v>
      </c>
      <c r="AQ308" s="318">
        <f t="shared" ref="AQ308:AV308" si="124">AQ307</f>
        <v>0</v>
      </c>
      <c r="AR308" s="318">
        <f t="shared" si="124"/>
        <v>0</v>
      </c>
      <c r="AS308" s="318">
        <f t="shared" si="124"/>
        <v>0</v>
      </c>
      <c r="AT308" s="318">
        <f t="shared" si="124"/>
        <v>0</v>
      </c>
      <c r="AU308" s="318">
        <f t="shared" si="124"/>
        <v>0</v>
      </c>
      <c r="AV308" s="318">
        <f t="shared" si="124"/>
        <v>0</v>
      </c>
      <c r="AW308" s="318">
        <f t="shared" ref="AW308:BB308" si="125">AW307</f>
        <v>0</v>
      </c>
      <c r="AX308" s="318">
        <f t="shared" si="125"/>
        <v>0</v>
      </c>
      <c r="AY308" s="318">
        <f t="shared" si="125"/>
        <v>0</v>
      </c>
      <c r="AZ308" s="318">
        <f t="shared" si="125"/>
        <v>0</v>
      </c>
      <c r="BA308" s="318">
        <f t="shared" si="125"/>
        <v>0</v>
      </c>
      <c r="BB308" s="318">
        <f t="shared" si="125"/>
        <v>0</v>
      </c>
      <c r="BC308" s="234"/>
    </row>
    <row r="309" spans="1:55" ht="15" outlineLevel="1">
      <c r="B309" s="231"/>
      <c r="C309" s="242"/>
      <c r="D309" s="241"/>
      <c r="E309" s="241"/>
      <c r="F309" s="241"/>
      <c r="G309" s="241"/>
      <c r="H309" s="241"/>
      <c r="I309" s="241"/>
      <c r="J309" s="241"/>
      <c r="K309" s="241"/>
      <c r="L309" s="241"/>
      <c r="M309" s="241"/>
      <c r="N309" s="241"/>
      <c r="O309" s="241"/>
      <c r="P309" s="241"/>
      <c r="Q309" s="241"/>
      <c r="R309" s="241"/>
      <c r="S309" s="241"/>
      <c r="T309" s="241"/>
      <c r="U309" s="241"/>
      <c r="V309" s="228"/>
      <c r="W309" s="241"/>
      <c r="X309" s="241"/>
      <c r="Y309" s="241"/>
      <c r="Z309" s="241"/>
      <c r="AA309" s="241"/>
      <c r="AB309" s="241"/>
      <c r="AC309" s="241"/>
      <c r="AD309" s="241"/>
      <c r="AE309" s="241"/>
      <c r="AF309" s="241"/>
      <c r="AG309" s="241"/>
      <c r="AH309" s="241"/>
      <c r="AI309" s="241"/>
      <c r="AJ309" s="241"/>
      <c r="AK309" s="241"/>
      <c r="AL309" s="241"/>
      <c r="AM309" s="241"/>
      <c r="AN309" s="241"/>
      <c r="AO309" s="319"/>
      <c r="AP309" s="319"/>
      <c r="AQ309" s="319"/>
      <c r="AR309" s="319"/>
      <c r="AS309" s="319"/>
      <c r="AT309" s="319"/>
      <c r="AU309" s="319"/>
      <c r="AV309" s="319"/>
      <c r="AW309" s="319"/>
      <c r="AX309" s="319"/>
      <c r="AY309" s="319"/>
      <c r="AZ309" s="319"/>
      <c r="BA309" s="319"/>
      <c r="BB309" s="319"/>
      <c r="BC309" s="243"/>
    </row>
    <row r="310" spans="1:55" ht="15" outlineLevel="1">
      <c r="A310" s="388">
        <v>5</v>
      </c>
      <c r="B310" s="231" t="s">
        <v>2462</v>
      </c>
      <c r="C310" s="228" t="s">
        <v>313</v>
      </c>
      <c r="D310" s="232">
        <v>404156.08860724402</v>
      </c>
      <c r="E310" s="232">
        <v>404156.08860724402</v>
      </c>
      <c r="F310" s="232">
        <v>379804.711142043</v>
      </c>
      <c r="G310" s="232">
        <v>296699.64097909199</v>
      </c>
      <c r="H310" s="232">
        <v>296699.64097909199</v>
      </c>
      <c r="I310" s="232">
        <v>296699.64097909199</v>
      </c>
      <c r="J310" s="232">
        <v>296699.64097909199</v>
      </c>
      <c r="K310" s="232">
        <v>296349.99558179098</v>
      </c>
      <c r="L310" s="232">
        <v>249213.12860243401</v>
      </c>
      <c r="M310" s="232">
        <v>249213.12860243401</v>
      </c>
      <c r="N310" s="232">
        <v>216855.624332748</v>
      </c>
      <c r="O310" s="232">
        <v>139417.208186798</v>
      </c>
      <c r="P310" s="232">
        <v>139417.208186798</v>
      </c>
      <c r="Q310" s="232">
        <v>132059.69012673499</v>
      </c>
      <c r="R310" s="232">
        <v>132059.69012673499</v>
      </c>
      <c r="S310" s="232">
        <v>131114.948824722</v>
      </c>
      <c r="T310" s="232">
        <v>113174.231115321</v>
      </c>
      <c r="U310" s="232"/>
      <c r="V310" s="228"/>
      <c r="W310" s="232">
        <v>27.845661070999999</v>
      </c>
      <c r="X310" s="232">
        <v>27.845661070999999</v>
      </c>
      <c r="Y310" s="232">
        <v>26.316947365000001</v>
      </c>
      <c r="Z310" s="232">
        <v>21.099835522999999</v>
      </c>
      <c r="AA310" s="232">
        <v>21.099835522999999</v>
      </c>
      <c r="AB310" s="232">
        <v>21.099835522999999</v>
      </c>
      <c r="AC310" s="232">
        <v>21.099835522999999</v>
      </c>
      <c r="AD310" s="232">
        <v>21.059921665000001</v>
      </c>
      <c r="AE310" s="232">
        <v>18.100796470999999</v>
      </c>
      <c r="AF310" s="232">
        <v>18.100796470999999</v>
      </c>
      <c r="AG310" s="232">
        <v>13.134460156999999</v>
      </c>
      <c r="AH310" s="232">
        <v>8.4839100829999996</v>
      </c>
      <c r="AI310" s="232">
        <v>8.4839100829999996</v>
      </c>
      <c r="AJ310" s="232">
        <v>8.3167830639999991</v>
      </c>
      <c r="AK310" s="232">
        <v>8.3167830639999991</v>
      </c>
      <c r="AL310" s="232">
        <v>8.2310423519999993</v>
      </c>
      <c r="AM310" s="232">
        <v>7.1047725509999999</v>
      </c>
      <c r="AN310" s="564"/>
      <c r="AO310" s="317">
        <v>1</v>
      </c>
      <c r="AP310" s="317"/>
      <c r="AQ310" s="317"/>
      <c r="AR310" s="317"/>
      <c r="AS310" s="317"/>
      <c r="AT310" s="317"/>
      <c r="AU310" s="317"/>
      <c r="AV310" s="317"/>
      <c r="AW310" s="317"/>
      <c r="AX310" s="317"/>
      <c r="AY310" s="317"/>
      <c r="AZ310" s="317"/>
      <c r="BA310" s="317"/>
      <c r="BB310" s="317"/>
      <c r="BC310" s="233">
        <f>SUM(AO310:BB310)</f>
        <v>1</v>
      </c>
    </row>
    <row r="311" spans="1:55" ht="15" outlineLevel="1">
      <c r="B311" s="231" t="s">
        <v>2637</v>
      </c>
      <c r="C311" s="228" t="s">
        <v>315</v>
      </c>
      <c r="D311" s="232"/>
      <c r="E311" s="232"/>
      <c r="F311" s="232"/>
      <c r="G311" s="232"/>
      <c r="H311" s="232"/>
      <c r="I311" s="232"/>
      <c r="J311" s="232"/>
      <c r="K311" s="232"/>
      <c r="L311" s="232"/>
      <c r="M311" s="232"/>
      <c r="N311" s="232"/>
      <c r="O311" s="232"/>
      <c r="P311" s="232"/>
      <c r="Q311" s="232"/>
      <c r="R311" s="232"/>
      <c r="S311" s="232"/>
      <c r="T311" s="232"/>
      <c r="U311" s="232"/>
      <c r="V311" s="357"/>
      <c r="W311" s="232"/>
      <c r="X311" s="232"/>
      <c r="Y311" s="232"/>
      <c r="Z311" s="232"/>
      <c r="AA311" s="232"/>
      <c r="AB311" s="232"/>
      <c r="AC311" s="232"/>
      <c r="AD311" s="232"/>
      <c r="AE311" s="232"/>
      <c r="AF311" s="232"/>
      <c r="AG311" s="232"/>
      <c r="AH311" s="232"/>
      <c r="AI311" s="232"/>
      <c r="AJ311" s="232"/>
      <c r="AK311" s="232"/>
      <c r="AL311" s="232"/>
      <c r="AM311" s="232"/>
      <c r="AN311" s="564"/>
      <c r="AO311" s="318">
        <f>AO310</f>
        <v>1</v>
      </c>
      <c r="AP311" s="318">
        <f>AP310</f>
        <v>0</v>
      </c>
      <c r="AQ311" s="318">
        <f t="shared" ref="AQ311:AV311" si="126">AQ310</f>
        <v>0</v>
      </c>
      <c r="AR311" s="318">
        <f t="shared" si="126"/>
        <v>0</v>
      </c>
      <c r="AS311" s="318">
        <f t="shared" si="126"/>
        <v>0</v>
      </c>
      <c r="AT311" s="318">
        <f t="shared" si="126"/>
        <v>0</v>
      </c>
      <c r="AU311" s="318">
        <f t="shared" si="126"/>
        <v>0</v>
      </c>
      <c r="AV311" s="318">
        <f t="shared" si="126"/>
        <v>0</v>
      </c>
      <c r="AW311" s="318">
        <f t="shared" ref="AW311:BB311" si="127">AW310</f>
        <v>0</v>
      </c>
      <c r="AX311" s="318">
        <f t="shared" si="127"/>
        <v>0</v>
      </c>
      <c r="AY311" s="318">
        <f t="shared" si="127"/>
        <v>0</v>
      </c>
      <c r="AZ311" s="318">
        <f t="shared" si="127"/>
        <v>0</v>
      </c>
      <c r="BA311" s="318">
        <f t="shared" si="127"/>
        <v>0</v>
      </c>
      <c r="BB311" s="318">
        <f t="shared" si="127"/>
        <v>0</v>
      </c>
      <c r="BC311" s="234"/>
    </row>
    <row r="312" spans="1:55" ht="15" outlineLevel="1">
      <c r="B312" s="231"/>
      <c r="C312" s="242"/>
      <c r="D312" s="241"/>
      <c r="E312" s="241"/>
      <c r="F312" s="241"/>
      <c r="G312" s="241"/>
      <c r="H312" s="241"/>
      <c r="I312" s="241"/>
      <c r="J312" s="241"/>
      <c r="K312" s="241"/>
      <c r="L312" s="241"/>
      <c r="M312" s="241"/>
      <c r="N312" s="241"/>
      <c r="O312" s="241"/>
      <c r="P312" s="241"/>
      <c r="Q312" s="241"/>
      <c r="R312" s="241"/>
      <c r="S312" s="241"/>
      <c r="T312" s="241"/>
      <c r="U312" s="241"/>
      <c r="V312" s="228"/>
      <c r="W312" s="241"/>
      <c r="X312" s="241"/>
      <c r="Y312" s="241"/>
      <c r="Z312" s="241"/>
      <c r="AA312" s="241"/>
      <c r="AB312" s="241"/>
      <c r="AC312" s="241"/>
      <c r="AD312" s="241"/>
      <c r="AE312" s="241"/>
      <c r="AF312" s="241"/>
      <c r="AG312" s="241"/>
      <c r="AH312" s="241"/>
      <c r="AI312" s="241"/>
      <c r="AJ312" s="241"/>
      <c r="AK312" s="241"/>
      <c r="AL312" s="241"/>
      <c r="AM312" s="241"/>
      <c r="AN312" s="241"/>
      <c r="AO312" s="319"/>
      <c r="AP312" s="319"/>
      <c r="AQ312" s="319"/>
      <c r="AR312" s="319"/>
      <c r="AS312" s="319"/>
      <c r="AT312" s="319"/>
      <c r="AU312" s="319"/>
      <c r="AV312" s="319"/>
      <c r="AW312" s="319"/>
      <c r="AX312" s="319"/>
      <c r="AY312" s="319"/>
      <c r="AZ312" s="319"/>
      <c r="BA312" s="319"/>
      <c r="BB312" s="319"/>
      <c r="BC312" s="243"/>
    </row>
    <row r="313" spans="1:55" ht="15" outlineLevel="1">
      <c r="A313" s="388">
        <v>7</v>
      </c>
      <c r="B313" s="231" t="s">
        <v>2567</v>
      </c>
      <c r="C313" s="228" t="s">
        <v>313</v>
      </c>
      <c r="D313" s="232">
        <v>9430.6204200000029</v>
      </c>
      <c r="E313" s="232">
        <v>0</v>
      </c>
      <c r="F313" s="232">
        <v>0</v>
      </c>
      <c r="G313" s="232">
        <v>0</v>
      </c>
      <c r="H313" s="232">
        <v>0</v>
      </c>
      <c r="I313" s="232">
        <v>0</v>
      </c>
      <c r="J313" s="232">
        <v>0</v>
      </c>
      <c r="K313" s="232">
        <v>0</v>
      </c>
      <c r="L313" s="232">
        <v>0</v>
      </c>
      <c r="M313" s="232">
        <v>0</v>
      </c>
      <c r="N313" s="232"/>
      <c r="O313" s="232"/>
      <c r="P313" s="232"/>
      <c r="Q313" s="232"/>
      <c r="R313" s="232"/>
      <c r="S313" s="232"/>
      <c r="T313" s="232"/>
      <c r="U313" s="232"/>
      <c r="V313" s="228"/>
      <c r="W313" s="232">
        <v>3262.5521110000004</v>
      </c>
      <c r="X313" s="232">
        <v>3262.5521110000004</v>
      </c>
      <c r="Y313" s="232">
        <v>0</v>
      </c>
      <c r="Z313" s="232">
        <v>0</v>
      </c>
      <c r="AA313" s="232">
        <v>0</v>
      </c>
      <c r="AB313" s="232">
        <v>0</v>
      </c>
      <c r="AC313" s="232">
        <v>0</v>
      </c>
      <c r="AD313" s="232">
        <v>0</v>
      </c>
      <c r="AE313" s="232">
        <v>0</v>
      </c>
      <c r="AF313" s="232">
        <v>0</v>
      </c>
      <c r="AG313" s="232">
        <v>0</v>
      </c>
      <c r="AH313" s="232">
        <v>0</v>
      </c>
      <c r="AI313" s="232">
        <v>0</v>
      </c>
      <c r="AJ313" s="232">
        <v>0</v>
      </c>
      <c r="AK313" s="232">
        <v>0</v>
      </c>
      <c r="AL313" s="232">
        <v>0</v>
      </c>
      <c r="AM313" s="232">
        <v>0</v>
      </c>
      <c r="AN313" s="564"/>
      <c r="AO313" s="317">
        <v>1</v>
      </c>
      <c r="AP313" s="317"/>
      <c r="AQ313" s="317"/>
      <c r="AR313" s="317"/>
      <c r="AS313" s="317"/>
      <c r="AT313" s="317"/>
      <c r="AU313" s="317"/>
      <c r="AV313" s="317"/>
      <c r="AW313" s="317"/>
      <c r="AX313" s="317"/>
      <c r="AY313" s="317"/>
      <c r="AZ313" s="317"/>
      <c r="BA313" s="317"/>
      <c r="BB313" s="317"/>
      <c r="BC313" s="233">
        <f>SUM(AO313:BB313)</f>
        <v>1</v>
      </c>
    </row>
    <row r="314" spans="1:55" ht="15" outlineLevel="1">
      <c r="B314" s="231" t="s">
        <v>2637</v>
      </c>
      <c r="C314" s="228" t="s">
        <v>315</v>
      </c>
      <c r="D314" s="232"/>
      <c r="E314" s="232"/>
      <c r="F314" s="232"/>
      <c r="G314" s="232"/>
      <c r="H314" s="232"/>
      <c r="I314" s="232"/>
      <c r="J314" s="232"/>
      <c r="K314" s="232"/>
      <c r="L314" s="232"/>
      <c r="M314" s="232"/>
      <c r="N314" s="232"/>
      <c r="O314" s="232"/>
      <c r="P314" s="232"/>
      <c r="Q314" s="232"/>
      <c r="R314" s="232"/>
      <c r="S314" s="232"/>
      <c r="T314" s="232"/>
      <c r="U314" s="232"/>
      <c r="V314" s="228"/>
      <c r="W314" s="232"/>
      <c r="X314" s="232"/>
      <c r="Y314" s="232"/>
      <c r="Z314" s="232"/>
      <c r="AA314" s="232"/>
      <c r="AB314" s="232"/>
      <c r="AC314" s="232"/>
      <c r="AD314" s="232"/>
      <c r="AE314" s="232"/>
      <c r="AF314" s="232"/>
      <c r="AG314" s="232"/>
      <c r="AH314" s="232"/>
      <c r="AI314" s="232"/>
      <c r="AJ314" s="232"/>
      <c r="AK314" s="232"/>
      <c r="AL314" s="232"/>
      <c r="AM314" s="232"/>
      <c r="AN314" s="564"/>
      <c r="AO314" s="318">
        <f>AO313</f>
        <v>1</v>
      </c>
      <c r="AP314" s="318">
        <f>AP313</f>
        <v>0</v>
      </c>
      <c r="AQ314" s="318">
        <f t="shared" ref="AQ314:AV314" si="128">AQ313</f>
        <v>0</v>
      </c>
      <c r="AR314" s="318">
        <f t="shared" si="128"/>
        <v>0</v>
      </c>
      <c r="AS314" s="318">
        <f t="shared" si="128"/>
        <v>0</v>
      </c>
      <c r="AT314" s="318">
        <f t="shared" si="128"/>
        <v>0</v>
      </c>
      <c r="AU314" s="318">
        <f t="shared" si="128"/>
        <v>0</v>
      </c>
      <c r="AV314" s="318">
        <f t="shared" si="128"/>
        <v>0</v>
      </c>
      <c r="AW314" s="318">
        <f t="shared" ref="AW314:BB314" si="129">AW313</f>
        <v>0</v>
      </c>
      <c r="AX314" s="318">
        <f t="shared" si="129"/>
        <v>0</v>
      </c>
      <c r="AY314" s="318">
        <f t="shared" si="129"/>
        <v>0</v>
      </c>
      <c r="AZ314" s="318">
        <f t="shared" si="129"/>
        <v>0</v>
      </c>
      <c r="BA314" s="318">
        <f t="shared" si="129"/>
        <v>0</v>
      </c>
      <c r="BB314" s="318">
        <f t="shared" si="129"/>
        <v>0</v>
      </c>
      <c r="BC314" s="234"/>
    </row>
    <row r="315" spans="1:55" ht="15" outlineLevel="1">
      <c r="B315" s="231"/>
      <c r="C315" s="242"/>
      <c r="D315" s="241"/>
      <c r="E315" s="241"/>
      <c r="F315" s="241"/>
      <c r="G315" s="241"/>
      <c r="H315" s="241"/>
      <c r="I315" s="241"/>
      <c r="J315" s="241"/>
      <c r="K315" s="241"/>
      <c r="L315" s="241"/>
      <c r="M315" s="241"/>
      <c r="N315" s="241"/>
      <c r="O315" s="241"/>
      <c r="P315" s="241"/>
      <c r="Q315" s="241"/>
      <c r="R315" s="241"/>
      <c r="S315" s="241"/>
      <c r="T315" s="241"/>
      <c r="U315" s="241"/>
      <c r="V315" s="228"/>
      <c r="W315" s="241"/>
      <c r="X315" s="241"/>
      <c r="Y315" s="241"/>
      <c r="Z315" s="241"/>
      <c r="AA315" s="241"/>
      <c r="AB315" s="241"/>
      <c r="AC315" s="241"/>
      <c r="AD315" s="241"/>
      <c r="AE315" s="241"/>
      <c r="AF315" s="241"/>
      <c r="AG315" s="241"/>
      <c r="AH315" s="241"/>
      <c r="AI315" s="241"/>
      <c r="AJ315" s="241"/>
      <c r="AK315" s="241"/>
      <c r="AL315" s="241"/>
      <c r="AM315" s="241"/>
      <c r="AN315" s="241"/>
      <c r="AO315" s="319"/>
      <c r="AP315" s="319"/>
      <c r="AQ315" s="319"/>
      <c r="AR315" s="319"/>
      <c r="AS315" s="319"/>
      <c r="AT315" s="319"/>
      <c r="AU315" s="319"/>
      <c r="AV315" s="319"/>
      <c r="AW315" s="319"/>
      <c r="AX315" s="319"/>
      <c r="AY315" s="319"/>
      <c r="AZ315" s="319"/>
      <c r="BA315" s="319"/>
      <c r="BB315" s="319"/>
      <c r="BC315" s="243"/>
    </row>
    <row r="316" spans="1:55" s="220" customFormat="1" ht="15" outlineLevel="1">
      <c r="A316" s="388">
        <v>8</v>
      </c>
      <c r="B316" s="231" t="s">
        <v>2568</v>
      </c>
      <c r="C316" s="228" t="s">
        <v>313</v>
      </c>
      <c r="D316" s="232">
        <v>0</v>
      </c>
      <c r="E316" s="232">
        <v>0</v>
      </c>
      <c r="F316" s="232">
        <v>0</v>
      </c>
      <c r="G316" s="232">
        <v>0</v>
      </c>
      <c r="H316" s="232">
        <v>0</v>
      </c>
      <c r="I316" s="232">
        <v>0</v>
      </c>
      <c r="J316" s="232">
        <v>0</v>
      </c>
      <c r="K316" s="232">
        <v>0</v>
      </c>
      <c r="L316" s="232">
        <v>0</v>
      </c>
      <c r="M316" s="232">
        <v>0</v>
      </c>
      <c r="N316" s="232"/>
      <c r="O316" s="232"/>
      <c r="P316" s="232"/>
      <c r="Q316" s="232"/>
      <c r="R316" s="232"/>
      <c r="S316" s="232"/>
      <c r="T316" s="232"/>
      <c r="U316" s="232"/>
      <c r="V316" s="228"/>
      <c r="W316" s="232">
        <v>0</v>
      </c>
      <c r="X316" s="232">
        <v>0</v>
      </c>
      <c r="Y316" s="232">
        <v>0</v>
      </c>
      <c r="Z316" s="232">
        <v>0</v>
      </c>
      <c r="AA316" s="232">
        <v>0</v>
      </c>
      <c r="AB316" s="232">
        <v>0</v>
      </c>
      <c r="AC316" s="232">
        <v>0</v>
      </c>
      <c r="AD316" s="232">
        <v>0</v>
      </c>
      <c r="AE316" s="232">
        <v>0</v>
      </c>
      <c r="AF316" s="232">
        <v>0</v>
      </c>
      <c r="AG316" s="232">
        <v>0</v>
      </c>
      <c r="AH316" s="232">
        <v>0</v>
      </c>
      <c r="AI316" s="232">
        <v>0</v>
      </c>
      <c r="AJ316" s="232">
        <v>0</v>
      </c>
      <c r="AK316" s="232">
        <v>0</v>
      </c>
      <c r="AL316" s="232">
        <v>0</v>
      </c>
      <c r="AM316" s="232">
        <v>0</v>
      </c>
      <c r="AN316" s="564"/>
      <c r="AO316" s="317">
        <v>1</v>
      </c>
      <c r="AP316" s="317"/>
      <c r="AQ316" s="317"/>
      <c r="AR316" s="317"/>
      <c r="AS316" s="317"/>
      <c r="AT316" s="317"/>
      <c r="AU316" s="317"/>
      <c r="AV316" s="317"/>
      <c r="AW316" s="317"/>
      <c r="AX316" s="317"/>
      <c r="AY316" s="317"/>
      <c r="AZ316" s="317"/>
      <c r="BA316" s="317"/>
      <c r="BB316" s="317"/>
      <c r="BC316" s="233">
        <f>SUM(AO316:BB316)</f>
        <v>1</v>
      </c>
    </row>
    <row r="317" spans="1:55" s="220" customFormat="1" ht="15" outlineLevel="1">
      <c r="A317" s="388"/>
      <c r="B317" s="231" t="s">
        <v>2637</v>
      </c>
      <c r="C317" s="228" t="s">
        <v>315</v>
      </c>
      <c r="D317" s="232"/>
      <c r="E317" s="232"/>
      <c r="F317" s="232"/>
      <c r="G317" s="232"/>
      <c r="H317" s="232"/>
      <c r="I317" s="232"/>
      <c r="J317" s="232"/>
      <c r="K317" s="232"/>
      <c r="L317" s="232"/>
      <c r="M317" s="232"/>
      <c r="N317" s="232"/>
      <c r="O317" s="232"/>
      <c r="P317" s="232"/>
      <c r="Q317" s="232"/>
      <c r="R317" s="232"/>
      <c r="S317" s="232"/>
      <c r="T317" s="232"/>
      <c r="U317" s="232"/>
      <c r="V317" s="228"/>
      <c r="W317" s="232"/>
      <c r="X317" s="232"/>
      <c r="Y317" s="232"/>
      <c r="Z317" s="232"/>
      <c r="AA317" s="232"/>
      <c r="AB317" s="232"/>
      <c r="AC317" s="232"/>
      <c r="AD317" s="232"/>
      <c r="AE317" s="232"/>
      <c r="AF317" s="232"/>
      <c r="AG317" s="232"/>
      <c r="AH317" s="232"/>
      <c r="AI317" s="232"/>
      <c r="AJ317" s="232"/>
      <c r="AK317" s="232"/>
      <c r="AL317" s="232"/>
      <c r="AM317" s="232"/>
      <c r="AN317" s="564"/>
      <c r="AO317" s="318">
        <f>AO316</f>
        <v>1</v>
      </c>
      <c r="AP317" s="318">
        <f>AP316</f>
        <v>0</v>
      </c>
      <c r="AQ317" s="318">
        <f t="shared" ref="AQ317:AV317" si="130">AQ316</f>
        <v>0</v>
      </c>
      <c r="AR317" s="318">
        <f t="shared" si="130"/>
        <v>0</v>
      </c>
      <c r="AS317" s="318">
        <f t="shared" si="130"/>
        <v>0</v>
      </c>
      <c r="AT317" s="318">
        <f t="shared" si="130"/>
        <v>0</v>
      </c>
      <c r="AU317" s="318">
        <f t="shared" si="130"/>
        <v>0</v>
      </c>
      <c r="AV317" s="318">
        <f t="shared" si="130"/>
        <v>0</v>
      </c>
      <c r="AW317" s="318">
        <f t="shared" ref="AW317:BB317" si="131">AW316</f>
        <v>0</v>
      </c>
      <c r="AX317" s="318">
        <f t="shared" si="131"/>
        <v>0</v>
      </c>
      <c r="AY317" s="318">
        <f t="shared" si="131"/>
        <v>0</v>
      </c>
      <c r="AZ317" s="318">
        <f t="shared" si="131"/>
        <v>0</v>
      </c>
      <c r="BA317" s="318">
        <f t="shared" si="131"/>
        <v>0</v>
      </c>
      <c r="BB317" s="318">
        <f t="shared" si="131"/>
        <v>0</v>
      </c>
      <c r="BC317" s="234"/>
    </row>
    <row r="318" spans="1:55" s="220" customFormat="1" ht="15" outlineLevel="1">
      <c r="A318" s="388"/>
      <c r="B318" s="231"/>
      <c r="C318" s="242"/>
      <c r="D318" s="241"/>
      <c r="E318" s="241"/>
      <c r="F318" s="241"/>
      <c r="G318" s="241"/>
      <c r="H318" s="241"/>
      <c r="I318" s="241"/>
      <c r="J318" s="241"/>
      <c r="K318" s="241"/>
      <c r="L318" s="241"/>
      <c r="M318" s="241"/>
      <c r="N318" s="241"/>
      <c r="O318" s="241"/>
      <c r="P318" s="241"/>
      <c r="Q318" s="241"/>
      <c r="R318" s="241"/>
      <c r="S318" s="241"/>
      <c r="T318" s="241"/>
      <c r="U318" s="241"/>
      <c r="V318" s="228"/>
      <c r="W318" s="241"/>
      <c r="X318" s="241"/>
      <c r="Y318" s="241"/>
      <c r="Z318" s="241"/>
      <c r="AA318" s="241"/>
      <c r="AB318" s="241"/>
      <c r="AC318" s="241"/>
      <c r="AD318" s="241"/>
      <c r="AE318" s="241"/>
      <c r="AF318" s="241"/>
      <c r="AG318" s="241"/>
      <c r="AH318" s="241"/>
      <c r="AI318" s="241"/>
      <c r="AJ318" s="241"/>
      <c r="AK318" s="241"/>
      <c r="AL318" s="241"/>
      <c r="AM318" s="241"/>
      <c r="AN318" s="241"/>
      <c r="AO318" s="319"/>
      <c r="AP318" s="319"/>
      <c r="AQ318" s="319"/>
      <c r="AR318" s="319"/>
      <c r="AS318" s="319"/>
      <c r="AT318" s="319"/>
      <c r="AU318" s="319"/>
      <c r="AV318" s="319"/>
      <c r="AW318" s="319"/>
      <c r="AX318" s="319"/>
      <c r="AY318" s="319"/>
      <c r="AZ318" s="319"/>
      <c r="BA318" s="319"/>
      <c r="BB318" s="319"/>
      <c r="BC318" s="243"/>
    </row>
    <row r="319" spans="1:55" ht="15" outlineLevel="1">
      <c r="A319" s="388">
        <v>9</v>
      </c>
      <c r="B319" s="231" t="s">
        <v>2569</v>
      </c>
      <c r="C319" s="228" t="s">
        <v>313</v>
      </c>
      <c r="D319" s="232"/>
      <c r="E319" s="232"/>
      <c r="F319" s="232"/>
      <c r="G319" s="232"/>
      <c r="H319" s="232"/>
      <c r="I319" s="232"/>
      <c r="J319" s="232"/>
      <c r="K319" s="232"/>
      <c r="L319" s="232"/>
      <c r="M319" s="232"/>
      <c r="N319" s="232"/>
      <c r="O319" s="232"/>
      <c r="P319" s="232"/>
      <c r="Q319" s="232"/>
      <c r="R319" s="232"/>
      <c r="S319" s="232"/>
      <c r="T319" s="232"/>
      <c r="U319" s="232"/>
      <c r="V319" s="228"/>
      <c r="W319" s="232"/>
      <c r="X319" s="232"/>
      <c r="Y319" s="232"/>
      <c r="Z319" s="232"/>
      <c r="AA319" s="232"/>
      <c r="AB319" s="232"/>
      <c r="AC319" s="232"/>
      <c r="AD319" s="232"/>
      <c r="AE319" s="232"/>
      <c r="AF319" s="232"/>
      <c r="AG319" s="232"/>
      <c r="AH319" s="232"/>
      <c r="AI319" s="232"/>
      <c r="AJ319" s="232"/>
      <c r="AK319" s="232"/>
      <c r="AL319" s="232"/>
      <c r="AM319" s="232"/>
      <c r="AN319" s="564"/>
      <c r="AO319" s="317">
        <v>1</v>
      </c>
      <c r="AP319" s="317"/>
      <c r="AQ319" s="317"/>
      <c r="AR319" s="317"/>
      <c r="AS319" s="317"/>
      <c r="AT319" s="317"/>
      <c r="AU319" s="317"/>
      <c r="AV319" s="317"/>
      <c r="AW319" s="317"/>
      <c r="AX319" s="317"/>
      <c r="AY319" s="317"/>
      <c r="AZ319" s="317"/>
      <c r="BA319" s="317"/>
      <c r="BB319" s="317"/>
      <c r="BC319" s="233">
        <f>SUM(AO319:BB319)</f>
        <v>1</v>
      </c>
    </row>
    <row r="320" spans="1:55" ht="15" outlineLevel="1">
      <c r="B320" s="231" t="s">
        <v>2637</v>
      </c>
      <c r="C320" s="228" t="s">
        <v>315</v>
      </c>
      <c r="D320" s="232">
        <v>3460.6026000000002</v>
      </c>
      <c r="E320" s="232">
        <v>3460.6026000000002</v>
      </c>
      <c r="F320" s="232">
        <v>3460.6026000000002</v>
      </c>
      <c r="G320" s="232">
        <v>3460.6026000000002</v>
      </c>
      <c r="H320" s="232">
        <v>3460.6026000000002</v>
      </c>
      <c r="I320" s="232">
        <v>3460.6026000000002</v>
      </c>
      <c r="J320" s="232">
        <v>3460.6026000000002</v>
      </c>
      <c r="K320" s="232">
        <v>3460.6026000000002</v>
      </c>
      <c r="L320" s="232">
        <v>3460.6026000000002</v>
      </c>
      <c r="M320" s="232">
        <v>3460.6026000000002</v>
      </c>
      <c r="N320" s="232">
        <v>3180.24</v>
      </c>
      <c r="O320" s="232">
        <v>3180.24</v>
      </c>
      <c r="P320" s="232">
        <v>3180.24</v>
      </c>
      <c r="Q320" s="232">
        <v>3180.24</v>
      </c>
      <c r="R320" s="232">
        <v>3180.24</v>
      </c>
      <c r="S320" s="232">
        <v>3180.24</v>
      </c>
      <c r="T320" s="232">
        <v>3180.24</v>
      </c>
      <c r="U320" s="232"/>
      <c r="V320" s="228"/>
      <c r="W320" s="232">
        <v>0.57332235099999995</v>
      </c>
      <c r="X320" s="232">
        <v>0.57332235099999995</v>
      </c>
      <c r="Y320" s="232">
        <v>0.57332235099999995</v>
      </c>
      <c r="Z320" s="232">
        <v>0.57332235099999995</v>
      </c>
      <c r="AA320" s="232">
        <v>0.57332235099999995</v>
      </c>
      <c r="AB320" s="232">
        <v>0.57332235099999995</v>
      </c>
      <c r="AC320" s="232">
        <v>0.57332235099999995</v>
      </c>
      <c r="AD320" s="232">
        <v>0.57332235099999995</v>
      </c>
      <c r="AE320" s="232">
        <v>0.57332235099999995</v>
      </c>
      <c r="AF320" s="232">
        <v>0.57332235099999995</v>
      </c>
      <c r="AG320" s="232">
        <v>0.55453291199999999</v>
      </c>
      <c r="AH320" s="232">
        <v>0.55453291199999999</v>
      </c>
      <c r="AI320" s="232">
        <v>0.27726645599999999</v>
      </c>
      <c r="AJ320" s="232">
        <v>0.55453291199999999</v>
      </c>
      <c r="AK320" s="232">
        <v>0.55453291199999999</v>
      </c>
      <c r="AL320" s="232">
        <v>0.55453291199999999</v>
      </c>
      <c r="AM320" s="232">
        <v>0.55453291199999999</v>
      </c>
      <c r="AN320" s="564"/>
      <c r="AO320" s="318">
        <f>AO319</f>
        <v>1</v>
      </c>
      <c r="AP320" s="318">
        <f>AP319</f>
        <v>0</v>
      </c>
      <c r="AQ320" s="318">
        <f t="shared" ref="AQ320:AV320" si="132">AQ319</f>
        <v>0</v>
      </c>
      <c r="AR320" s="318">
        <f t="shared" si="132"/>
        <v>0</v>
      </c>
      <c r="AS320" s="318">
        <f t="shared" si="132"/>
        <v>0</v>
      </c>
      <c r="AT320" s="318">
        <f t="shared" si="132"/>
        <v>0</v>
      </c>
      <c r="AU320" s="318">
        <f t="shared" si="132"/>
        <v>0</v>
      </c>
      <c r="AV320" s="318">
        <f t="shared" si="132"/>
        <v>0</v>
      </c>
      <c r="AW320" s="318">
        <f t="shared" ref="AW320:BB320" si="133">AW319</f>
        <v>0</v>
      </c>
      <c r="AX320" s="318">
        <f t="shared" si="133"/>
        <v>0</v>
      </c>
      <c r="AY320" s="318">
        <f t="shared" si="133"/>
        <v>0</v>
      </c>
      <c r="AZ320" s="318">
        <f t="shared" si="133"/>
        <v>0</v>
      </c>
      <c r="BA320" s="318">
        <f t="shared" si="133"/>
        <v>0</v>
      </c>
      <c r="BB320" s="318">
        <f t="shared" si="133"/>
        <v>0</v>
      </c>
      <c r="BC320" s="234"/>
    </row>
    <row r="321" spans="1:55" ht="15" outlineLevel="1">
      <c r="B321" s="244"/>
      <c r="C321" s="245"/>
      <c r="D321" s="228"/>
      <c r="E321" s="228"/>
      <c r="F321" s="228"/>
      <c r="G321" s="228"/>
      <c r="H321" s="228"/>
      <c r="I321" s="228"/>
      <c r="J321" s="228"/>
      <c r="K321" s="228"/>
      <c r="L321" s="228"/>
      <c r="M321" s="228"/>
      <c r="N321" s="228"/>
      <c r="O321" s="228"/>
      <c r="P321" s="228"/>
      <c r="Q321" s="228"/>
      <c r="R321" s="228"/>
      <c r="S321" s="228"/>
      <c r="T321" s="228"/>
      <c r="U321" s="228"/>
      <c r="V321" s="228"/>
      <c r="W321" s="228"/>
      <c r="X321" s="228"/>
      <c r="Y321" s="228"/>
      <c r="Z321" s="228"/>
      <c r="AA321" s="228"/>
      <c r="AB321" s="228"/>
      <c r="AC321" s="228"/>
      <c r="AD321" s="228"/>
      <c r="AE321" s="228"/>
      <c r="AF321" s="228"/>
      <c r="AG321" s="228"/>
      <c r="AH321" s="228"/>
      <c r="AI321" s="228"/>
      <c r="AJ321" s="228"/>
      <c r="AK321" s="228"/>
      <c r="AL321" s="228"/>
      <c r="AM321" s="228"/>
      <c r="AN321" s="228"/>
      <c r="AO321" s="319"/>
      <c r="AP321" s="319"/>
      <c r="AQ321" s="319"/>
      <c r="AR321" s="319"/>
      <c r="AS321" s="319"/>
      <c r="AT321" s="319"/>
      <c r="AU321" s="319"/>
      <c r="AV321" s="319"/>
      <c r="AW321" s="319"/>
      <c r="AX321" s="319"/>
      <c r="AY321" s="319"/>
      <c r="AZ321" s="319"/>
      <c r="BA321" s="319"/>
      <c r="BB321" s="319"/>
      <c r="BC321" s="243"/>
    </row>
    <row r="322" spans="1:55" ht="15.75" outlineLevel="1">
      <c r="A322" s="389"/>
      <c r="B322" s="225" t="s">
        <v>2570</v>
      </c>
      <c r="C322" s="226"/>
      <c r="D322" s="226"/>
      <c r="E322" s="226"/>
      <c r="F322" s="226"/>
      <c r="G322" s="226"/>
      <c r="H322" s="226"/>
      <c r="I322" s="226"/>
      <c r="J322" s="226"/>
      <c r="K322" s="226"/>
      <c r="L322" s="226"/>
      <c r="M322" s="226"/>
      <c r="N322" s="226"/>
      <c r="O322" s="226"/>
      <c r="P322" s="226"/>
      <c r="Q322" s="226"/>
      <c r="R322" s="226"/>
      <c r="S322" s="226"/>
      <c r="T322" s="226"/>
      <c r="U322" s="226"/>
      <c r="V322" s="228"/>
      <c r="W322" s="226"/>
      <c r="X322" s="226"/>
      <c r="Y322" s="226"/>
      <c r="Z322" s="226"/>
      <c r="AA322" s="226"/>
      <c r="AB322" s="226"/>
      <c r="AC322" s="226"/>
      <c r="AD322" s="226"/>
      <c r="AE322" s="226"/>
      <c r="AF322" s="226"/>
      <c r="AG322" s="226"/>
      <c r="AH322" s="226"/>
      <c r="AI322" s="226"/>
      <c r="AJ322" s="226"/>
      <c r="AK322" s="226"/>
      <c r="AL322" s="226"/>
      <c r="AM322" s="226"/>
      <c r="AN322" s="226"/>
      <c r="AO322" s="321"/>
      <c r="AP322" s="321"/>
      <c r="AQ322" s="321"/>
      <c r="AR322" s="321"/>
      <c r="AS322" s="321"/>
      <c r="AT322" s="321"/>
      <c r="AU322" s="321"/>
      <c r="AV322" s="321"/>
      <c r="AW322" s="321"/>
      <c r="AX322" s="321"/>
      <c r="AY322" s="321"/>
      <c r="AZ322" s="321"/>
      <c r="BA322" s="321"/>
      <c r="BB322" s="321"/>
      <c r="BC322" s="229"/>
    </row>
    <row r="323" spans="1:55" ht="15" outlineLevel="1">
      <c r="A323" s="388">
        <v>10</v>
      </c>
      <c r="B323" s="246" t="s">
        <v>944</v>
      </c>
      <c r="C323" s="228" t="s">
        <v>313</v>
      </c>
      <c r="D323" s="232">
        <v>4822005.0255298195</v>
      </c>
      <c r="E323" s="232">
        <v>4809871.7848453997</v>
      </c>
      <c r="F323" s="232">
        <v>4779517.5760743804</v>
      </c>
      <c r="G323" s="232">
        <v>4779517.5760743804</v>
      </c>
      <c r="H323" s="232">
        <v>4672475.9277512403</v>
      </c>
      <c r="I323" s="232">
        <v>4507983.6556198196</v>
      </c>
      <c r="J323" s="232">
        <v>4507983.6556198196</v>
      </c>
      <c r="K323" s="232">
        <v>4495421.0124019198</v>
      </c>
      <c r="L323" s="232">
        <v>4430465.1525389999</v>
      </c>
      <c r="M323" s="232">
        <v>3880154.9606184801</v>
      </c>
      <c r="N323" s="713">
        <v>3083404.8250595201</v>
      </c>
      <c r="O323" s="713">
        <v>2979242.1327988198</v>
      </c>
      <c r="P323" s="713">
        <v>1655652.6677494601</v>
      </c>
      <c r="Q323" s="713">
        <v>1570211.22359748</v>
      </c>
      <c r="R323" s="713">
        <v>1570211.22359748</v>
      </c>
      <c r="S323" s="713">
        <v>1316457.3056411301</v>
      </c>
      <c r="T323" s="232"/>
      <c r="U323" s="232"/>
      <c r="V323" s="232">
        <v>12</v>
      </c>
      <c r="W323" s="232">
        <v>878.25289932199996</v>
      </c>
      <c r="X323" s="232">
        <v>874.35473774399998</v>
      </c>
      <c r="Y323" s="232">
        <v>864.58878100899994</v>
      </c>
      <c r="Z323" s="232">
        <v>864.58878100899994</v>
      </c>
      <c r="AA323" s="232">
        <v>830.34511125100005</v>
      </c>
      <c r="AB323" s="232">
        <v>789.43341016800002</v>
      </c>
      <c r="AC323" s="232">
        <v>789.43341016800002</v>
      </c>
      <c r="AD323" s="232">
        <v>788.80728332399997</v>
      </c>
      <c r="AE323" s="232">
        <v>769.88236767199999</v>
      </c>
      <c r="AF323" s="232">
        <v>680.38601176500003</v>
      </c>
      <c r="AG323" s="232">
        <v>567.38013895500001</v>
      </c>
      <c r="AH323" s="232">
        <v>562.18863135499998</v>
      </c>
      <c r="AI323" s="232">
        <v>329.06643145300001</v>
      </c>
      <c r="AJ323" s="232">
        <v>301.57708217499999</v>
      </c>
      <c r="AK323" s="232">
        <v>301.57708217499999</v>
      </c>
      <c r="AL323" s="232">
        <v>268.45948243499998</v>
      </c>
      <c r="AM323" s="232">
        <v>99.511808274000003</v>
      </c>
      <c r="AN323" s="564"/>
      <c r="AO323" s="322">
        <f>'3-a. VRZ Rate Class Alloc.'!P402</f>
        <v>2.5815234363651962E-4</v>
      </c>
      <c r="AP323" s="322">
        <f>'3-a. VRZ Rate Class Alloc.'!Q402</f>
        <v>0.19497916128556475</v>
      </c>
      <c r="AQ323" s="322">
        <f>'3-a. VRZ Rate Class Alloc.'!R402</f>
        <v>0.67073405775086115</v>
      </c>
      <c r="AR323" s="322">
        <f>'3-a. VRZ Rate Class Alloc.'!S402</f>
        <v>1.9311821961395397E-2</v>
      </c>
      <c r="AS323" s="322">
        <f>'3-a. VRZ Rate Class Alloc.'!T402</f>
        <v>0.11471680665854221</v>
      </c>
      <c r="AT323" s="322"/>
      <c r="AU323" s="322"/>
      <c r="AV323" s="322"/>
      <c r="AW323" s="322"/>
      <c r="AX323" s="322"/>
      <c r="AY323" s="322"/>
      <c r="AZ323" s="322"/>
      <c r="BA323" s="322"/>
      <c r="BB323" s="322"/>
      <c r="BC323" s="233">
        <f>SUM(AO323:BB323)</f>
        <v>1</v>
      </c>
    </row>
    <row r="324" spans="1:55" ht="15" outlineLevel="1">
      <c r="B324" s="231" t="s">
        <v>2637</v>
      </c>
      <c r="C324" s="228" t="s">
        <v>315</v>
      </c>
      <c r="D324" s="232">
        <v>1669936.5290000001</v>
      </c>
      <c r="E324" s="232">
        <v>1664522.7560000001</v>
      </c>
      <c r="F324" s="232">
        <v>1664522.7560000001</v>
      </c>
      <c r="G324" s="232">
        <v>1664522.7560000001</v>
      </c>
      <c r="H324" s="232">
        <v>1636274.7590000001</v>
      </c>
      <c r="I324" s="232">
        <v>1630944.9140000001</v>
      </c>
      <c r="J324" s="232">
        <v>1630944.9140000001</v>
      </c>
      <c r="K324" s="232">
        <v>1608315.173</v>
      </c>
      <c r="L324" s="232">
        <v>1568280.2290000001</v>
      </c>
      <c r="M324" s="232">
        <v>1529426.9639999999</v>
      </c>
      <c r="N324" s="232">
        <v>1248600.183</v>
      </c>
      <c r="O324" s="232">
        <v>1060966.5209999999</v>
      </c>
      <c r="P324" s="232">
        <v>823352.07499999995</v>
      </c>
      <c r="Q324" s="232">
        <v>809534.80949999997</v>
      </c>
      <c r="R324" s="232">
        <v>809534.80949999997</v>
      </c>
      <c r="S324" s="232">
        <v>655492.79370000004</v>
      </c>
      <c r="T324" s="232">
        <v>13146.43297</v>
      </c>
      <c r="U324" s="232"/>
      <c r="V324" s="232">
        <f>V323</f>
        <v>12</v>
      </c>
      <c r="W324" s="232">
        <v>241.47011430000001</v>
      </c>
      <c r="X324" s="232">
        <v>240.1735381</v>
      </c>
      <c r="Y324" s="232">
        <v>240.1735381</v>
      </c>
      <c r="Z324" s="232">
        <v>240.1735381</v>
      </c>
      <c r="AA324" s="232">
        <v>232.0644265</v>
      </c>
      <c r="AB324" s="232">
        <v>231.24484419999999</v>
      </c>
      <c r="AC324" s="232">
        <v>231.24484419999999</v>
      </c>
      <c r="AD324" s="232">
        <v>226.72382690000001</v>
      </c>
      <c r="AE324" s="232">
        <v>217.47479720000001</v>
      </c>
      <c r="AF324" s="232">
        <v>211.50024250000001</v>
      </c>
      <c r="AG324" s="232">
        <v>160.2972978</v>
      </c>
      <c r="AH324" s="232">
        <v>122.8114499</v>
      </c>
      <c r="AI324" s="232">
        <v>86.050385730000002</v>
      </c>
      <c r="AJ324" s="232">
        <v>82.741208189999995</v>
      </c>
      <c r="AK324" s="232">
        <v>82.741208189999995</v>
      </c>
      <c r="AL324" s="232">
        <v>68.727100120000003</v>
      </c>
      <c r="AM324" s="232">
        <v>5.705430357</v>
      </c>
      <c r="AN324" s="564"/>
      <c r="AO324" s="318">
        <f>AO323</f>
        <v>2.5815234363651962E-4</v>
      </c>
      <c r="AP324" s="318">
        <f>AP323</f>
        <v>0.19497916128556475</v>
      </c>
      <c r="AQ324" s="318">
        <f t="shared" ref="AQ324:AV324" si="134">AQ323</f>
        <v>0.67073405775086115</v>
      </c>
      <c r="AR324" s="318">
        <f t="shared" si="134"/>
        <v>1.9311821961395397E-2</v>
      </c>
      <c r="AS324" s="318">
        <f t="shared" si="134"/>
        <v>0.11471680665854221</v>
      </c>
      <c r="AT324" s="318">
        <f t="shared" si="134"/>
        <v>0</v>
      </c>
      <c r="AU324" s="318">
        <f t="shared" si="134"/>
        <v>0</v>
      </c>
      <c r="AV324" s="318">
        <f t="shared" si="134"/>
        <v>0</v>
      </c>
      <c r="AW324" s="318">
        <f t="shared" ref="AW324:BB324" si="135">AW323</f>
        <v>0</v>
      </c>
      <c r="AX324" s="318">
        <f t="shared" si="135"/>
        <v>0</v>
      </c>
      <c r="AY324" s="318">
        <f t="shared" si="135"/>
        <v>0</v>
      </c>
      <c r="AZ324" s="318">
        <f t="shared" si="135"/>
        <v>0</v>
      </c>
      <c r="BA324" s="318">
        <f t="shared" si="135"/>
        <v>0</v>
      </c>
      <c r="BB324" s="318">
        <f t="shared" si="135"/>
        <v>0</v>
      </c>
      <c r="BC324" s="247"/>
    </row>
    <row r="325" spans="1:55" ht="15" outlineLevel="1">
      <c r="B325" s="246"/>
      <c r="C325" s="248"/>
      <c r="D325" s="228"/>
      <c r="E325" s="228"/>
      <c r="F325" s="228"/>
      <c r="G325" s="228"/>
      <c r="H325" s="228"/>
      <c r="I325" s="228"/>
      <c r="J325" s="228"/>
      <c r="K325" s="228"/>
      <c r="L325" s="228"/>
      <c r="M325" s="228"/>
      <c r="N325" s="228"/>
      <c r="O325" s="228"/>
      <c r="P325" s="228"/>
      <c r="Q325" s="228"/>
      <c r="R325" s="228"/>
      <c r="S325" s="228"/>
      <c r="T325" s="228"/>
      <c r="U325" s="228"/>
      <c r="V325" s="228"/>
      <c r="W325" s="228"/>
      <c r="X325" s="228"/>
      <c r="Y325" s="228"/>
      <c r="Z325" s="228"/>
      <c r="AA325" s="228"/>
      <c r="AB325" s="228"/>
      <c r="AC325" s="228"/>
      <c r="AD325" s="228"/>
      <c r="AE325" s="228"/>
      <c r="AF325" s="228"/>
      <c r="AG325" s="228"/>
      <c r="AH325" s="228"/>
      <c r="AI325" s="228"/>
      <c r="AJ325" s="228"/>
      <c r="AK325" s="228"/>
      <c r="AL325" s="228"/>
      <c r="AM325" s="228"/>
      <c r="AN325" s="228"/>
      <c r="AO325" s="323"/>
      <c r="AP325" s="323"/>
      <c r="AQ325" s="323"/>
      <c r="AR325" s="323"/>
      <c r="AS325" s="323"/>
      <c r="AT325" s="323"/>
      <c r="AU325" s="323"/>
      <c r="AV325" s="323"/>
      <c r="AW325" s="323"/>
      <c r="AX325" s="323"/>
      <c r="AY325" s="323"/>
      <c r="AZ325" s="323"/>
      <c r="BA325" s="323"/>
      <c r="BB325" s="323"/>
      <c r="BC325" s="249"/>
    </row>
    <row r="326" spans="1:55" ht="15" outlineLevel="1">
      <c r="A326" s="388">
        <v>11</v>
      </c>
      <c r="B326" s="250" t="s">
        <v>2571</v>
      </c>
      <c r="C326" s="228" t="s">
        <v>313</v>
      </c>
      <c r="D326" s="232">
        <v>628825.66501826397</v>
      </c>
      <c r="E326" s="232">
        <v>628825.66501826397</v>
      </c>
      <c r="F326" s="232">
        <v>610461.48172854295</v>
      </c>
      <c r="G326" s="232">
        <v>488331.87529526302</v>
      </c>
      <c r="H326" s="232">
        <v>242400.92014404299</v>
      </c>
      <c r="I326" s="232">
        <v>242193.721082145</v>
      </c>
      <c r="J326" s="232">
        <v>242193.721082145</v>
      </c>
      <c r="K326" s="232">
        <v>242193.721082145</v>
      </c>
      <c r="L326" s="232">
        <v>242193.721082145</v>
      </c>
      <c r="M326" s="232">
        <v>242193.721082145</v>
      </c>
      <c r="N326" s="232">
        <v>207920.65227698701</v>
      </c>
      <c r="O326" s="232">
        <v>85783.153685227997</v>
      </c>
      <c r="P326" s="232">
        <v>0</v>
      </c>
      <c r="Q326" s="232">
        <v>0</v>
      </c>
      <c r="R326" s="232">
        <v>0</v>
      </c>
      <c r="S326" s="232">
        <v>0</v>
      </c>
      <c r="T326" s="232">
        <v>0</v>
      </c>
      <c r="U326" s="232"/>
      <c r="V326" s="232">
        <v>12</v>
      </c>
      <c r="W326" s="232">
        <v>181.11468934999999</v>
      </c>
      <c r="X326" s="232">
        <v>181.11468934999999</v>
      </c>
      <c r="Y326" s="232">
        <v>175.95162400000001</v>
      </c>
      <c r="Z326" s="232">
        <v>143.91168878299999</v>
      </c>
      <c r="AA326" s="232">
        <v>65.312079034000007</v>
      </c>
      <c r="AB326" s="232">
        <v>65.250573983999999</v>
      </c>
      <c r="AC326" s="232">
        <v>65.250573983999999</v>
      </c>
      <c r="AD326" s="232">
        <v>65.250573983999999</v>
      </c>
      <c r="AE326" s="232">
        <v>65.250573983999999</v>
      </c>
      <c r="AF326" s="232">
        <v>65.250573983999999</v>
      </c>
      <c r="AG326" s="232">
        <v>61.472626292000001</v>
      </c>
      <c r="AH326" s="232">
        <v>27.181388004999999</v>
      </c>
      <c r="AI326" s="232">
        <v>0</v>
      </c>
      <c r="AJ326" s="232">
        <v>0</v>
      </c>
      <c r="AK326" s="232">
        <v>0</v>
      </c>
      <c r="AL326" s="232">
        <v>0</v>
      </c>
      <c r="AM326" s="232">
        <v>0</v>
      </c>
      <c r="AN326" s="564"/>
      <c r="AO326" s="322"/>
      <c r="AP326" s="382">
        <v>0.96524983699074762</v>
      </c>
      <c r="AQ326" s="322">
        <v>3.2400211862567183E-2</v>
      </c>
      <c r="AR326" s="322"/>
      <c r="AS326" s="322"/>
      <c r="AT326" s="322"/>
      <c r="AU326" s="322"/>
      <c r="AV326" s="322"/>
      <c r="AW326" s="322"/>
      <c r="AX326" s="322"/>
      <c r="AY326" s="322"/>
      <c r="AZ326" s="322"/>
      <c r="BA326" s="322"/>
      <c r="BB326" s="322"/>
      <c r="BC326" s="233">
        <f>SUM(AO326:BB326)</f>
        <v>0.99765004885331476</v>
      </c>
    </row>
    <row r="327" spans="1:55" ht="15" outlineLevel="1">
      <c r="B327" s="231" t="s">
        <v>2637</v>
      </c>
      <c r="C327" s="228" t="s">
        <v>315</v>
      </c>
      <c r="D327" s="232"/>
      <c r="E327" s="232"/>
      <c r="F327" s="232"/>
      <c r="G327" s="232"/>
      <c r="H327" s="232"/>
      <c r="I327" s="232"/>
      <c r="J327" s="232"/>
      <c r="K327" s="232"/>
      <c r="L327" s="232"/>
      <c r="M327" s="232"/>
      <c r="N327" s="232"/>
      <c r="O327" s="232"/>
      <c r="P327" s="232"/>
      <c r="Q327" s="232"/>
      <c r="R327" s="232"/>
      <c r="S327" s="232"/>
      <c r="T327" s="232"/>
      <c r="U327" s="232"/>
      <c r="V327" s="232">
        <f>V326</f>
        <v>12</v>
      </c>
      <c r="W327" s="232"/>
      <c r="X327" s="232"/>
      <c r="Y327" s="232"/>
      <c r="Z327" s="232"/>
      <c r="AA327" s="232"/>
      <c r="AB327" s="232"/>
      <c r="AC327" s="232"/>
      <c r="AD327" s="232"/>
      <c r="AE327" s="232"/>
      <c r="AF327" s="232"/>
      <c r="AG327" s="232"/>
      <c r="AH327" s="232"/>
      <c r="AI327" s="232"/>
      <c r="AJ327" s="232"/>
      <c r="AK327" s="232"/>
      <c r="AL327" s="232"/>
      <c r="AM327" s="232"/>
      <c r="AN327" s="564"/>
      <c r="AO327" s="318">
        <f>AO326</f>
        <v>0</v>
      </c>
      <c r="AP327" s="318">
        <f>AP326</f>
        <v>0.96524983699074762</v>
      </c>
      <c r="AQ327" s="318">
        <f t="shared" ref="AQ327:AV327" si="136">AQ326</f>
        <v>3.2400211862567183E-2</v>
      </c>
      <c r="AR327" s="318">
        <f t="shared" si="136"/>
        <v>0</v>
      </c>
      <c r="AS327" s="318">
        <f t="shared" si="136"/>
        <v>0</v>
      </c>
      <c r="AT327" s="318">
        <f t="shared" si="136"/>
        <v>0</v>
      </c>
      <c r="AU327" s="318">
        <f t="shared" si="136"/>
        <v>0</v>
      </c>
      <c r="AV327" s="318">
        <f t="shared" si="136"/>
        <v>0</v>
      </c>
      <c r="AW327" s="318">
        <f t="shared" ref="AW327:BB327" si="137">AW326</f>
        <v>0</v>
      </c>
      <c r="AX327" s="318">
        <f t="shared" si="137"/>
        <v>0</v>
      </c>
      <c r="AY327" s="318">
        <f t="shared" si="137"/>
        <v>0</v>
      </c>
      <c r="AZ327" s="318">
        <f t="shared" si="137"/>
        <v>0</v>
      </c>
      <c r="BA327" s="318">
        <f t="shared" si="137"/>
        <v>0</v>
      </c>
      <c r="BB327" s="318">
        <f t="shared" si="137"/>
        <v>0</v>
      </c>
      <c r="BC327" s="247"/>
    </row>
    <row r="328" spans="1:55" ht="15" outlineLevel="1">
      <c r="B328" s="250"/>
      <c r="C328" s="248"/>
      <c r="D328" s="228"/>
      <c r="E328" s="228"/>
      <c r="F328" s="228"/>
      <c r="G328" s="228"/>
      <c r="H328" s="228"/>
      <c r="I328" s="228"/>
      <c r="J328" s="228"/>
      <c r="K328" s="228"/>
      <c r="L328" s="228"/>
      <c r="M328" s="228"/>
      <c r="N328" s="228"/>
      <c r="O328" s="228"/>
      <c r="P328" s="228"/>
      <c r="Q328" s="228"/>
      <c r="R328" s="228"/>
      <c r="S328" s="228"/>
      <c r="T328" s="228"/>
      <c r="U328" s="228"/>
      <c r="V328" s="228"/>
      <c r="W328" s="228"/>
      <c r="X328" s="228"/>
      <c r="Y328" s="228"/>
      <c r="Z328" s="228"/>
      <c r="AA328" s="228"/>
      <c r="AB328" s="228"/>
      <c r="AC328" s="228"/>
      <c r="AD328" s="228"/>
      <c r="AE328" s="228"/>
      <c r="AF328" s="228"/>
      <c r="AG328" s="228"/>
      <c r="AH328" s="228"/>
      <c r="AI328" s="228"/>
      <c r="AJ328" s="228"/>
      <c r="AK328" s="228"/>
      <c r="AL328" s="228"/>
      <c r="AM328" s="228"/>
      <c r="AN328" s="228"/>
      <c r="AO328" s="323"/>
      <c r="AP328" s="324"/>
      <c r="AQ328" s="323"/>
      <c r="AR328" s="323"/>
      <c r="AS328" s="323"/>
      <c r="AT328" s="323"/>
      <c r="AU328" s="323"/>
      <c r="AV328" s="323"/>
      <c r="AW328" s="323"/>
      <c r="AX328" s="323"/>
      <c r="AY328" s="323"/>
      <c r="AZ328" s="323"/>
      <c r="BA328" s="323"/>
      <c r="BB328" s="323"/>
      <c r="BC328" s="249"/>
    </row>
    <row r="329" spans="1:55" ht="15" outlineLevel="1">
      <c r="A329" s="388">
        <v>13</v>
      </c>
      <c r="B329" s="250" t="s">
        <v>955</v>
      </c>
      <c r="C329" s="228" t="s">
        <v>313</v>
      </c>
      <c r="D329" s="232"/>
      <c r="E329" s="232"/>
      <c r="F329" s="232"/>
      <c r="G329" s="232"/>
      <c r="H329" s="232"/>
      <c r="I329" s="232"/>
      <c r="J329" s="232"/>
      <c r="K329" s="232"/>
      <c r="L329" s="232"/>
      <c r="M329" s="232"/>
      <c r="N329" s="232"/>
      <c r="O329" s="232"/>
      <c r="P329" s="232"/>
      <c r="Q329" s="232"/>
      <c r="R329" s="232"/>
      <c r="S329" s="232"/>
      <c r="T329" s="232"/>
      <c r="U329" s="232"/>
      <c r="V329" s="232">
        <v>12</v>
      </c>
      <c r="W329" s="232"/>
      <c r="X329" s="232"/>
      <c r="Y329" s="232"/>
      <c r="Z329" s="232"/>
      <c r="AA329" s="232"/>
      <c r="AB329" s="232"/>
      <c r="AC329" s="232"/>
      <c r="AD329" s="232"/>
      <c r="AE329" s="232"/>
      <c r="AF329" s="232"/>
      <c r="AG329" s="232"/>
      <c r="AH329" s="232"/>
      <c r="AI329" s="232"/>
      <c r="AJ329" s="232"/>
      <c r="AK329" s="232"/>
      <c r="AL329" s="232"/>
      <c r="AM329" s="232"/>
      <c r="AN329" s="564"/>
      <c r="AO329" s="322"/>
      <c r="AP329" s="322">
        <v>1</v>
      </c>
      <c r="AQ329" s="322"/>
      <c r="AR329" s="322"/>
      <c r="AS329" s="322"/>
      <c r="AT329" s="322"/>
      <c r="AU329" s="322"/>
      <c r="AV329" s="322"/>
      <c r="AW329" s="322"/>
      <c r="AX329" s="322"/>
      <c r="AY329" s="322"/>
      <c r="AZ329" s="322"/>
      <c r="BA329" s="322"/>
      <c r="BB329" s="322"/>
      <c r="BC329" s="233">
        <f>SUM(AO329:BB329)</f>
        <v>1</v>
      </c>
    </row>
    <row r="330" spans="1:55" ht="15" outlineLevel="1">
      <c r="B330" s="231" t="s">
        <v>2637</v>
      </c>
      <c r="C330" s="228" t="s">
        <v>315</v>
      </c>
      <c r="D330" s="232">
        <v>72321.586679999993</v>
      </c>
      <c r="E330" s="232">
        <v>72321.586679999993</v>
      </c>
      <c r="F330" s="232">
        <v>72321.586679999993</v>
      </c>
      <c r="G330" s="232">
        <v>72321.586679999993</v>
      </c>
      <c r="H330" s="232">
        <v>72321.586679999993</v>
      </c>
      <c r="I330" s="232">
        <v>72321.586679999993</v>
      </c>
      <c r="J330" s="232">
        <v>72321.586679999993</v>
      </c>
      <c r="K330" s="232">
        <v>72321.586679999993</v>
      </c>
      <c r="L330" s="232">
        <v>70589.968680000005</v>
      </c>
      <c r="M330" s="232">
        <v>70589.968680000005</v>
      </c>
      <c r="N330" s="232">
        <v>70589.968680000005</v>
      </c>
      <c r="O330" s="232">
        <v>70589.968680000005</v>
      </c>
      <c r="P330" s="232">
        <v>70589.968680000005</v>
      </c>
      <c r="Q330" s="232">
        <v>70589.968680000005</v>
      </c>
      <c r="R330" s="232">
        <v>70541.868180000005</v>
      </c>
      <c r="S330" s="232">
        <v>0</v>
      </c>
      <c r="T330" s="232">
        <v>0</v>
      </c>
      <c r="U330" s="232"/>
      <c r="V330" s="232">
        <f>V329</f>
        <v>12</v>
      </c>
      <c r="W330" s="232">
        <v>17.697180450000001</v>
      </c>
      <c r="X330" s="232">
        <v>17.697180450000001</v>
      </c>
      <c r="Y330" s="232">
        <v>17.697180450000001</v>
      </c>
      <c r="Z330" s="232">
        <v>17.697180450000001</v>
      </c>
      <c r="AA330" s="232">
        <v>17.697180450000001</v>
      </c>
      <c r="AB330" s="232">
        <v>17.697180450000001</v>
      </c>
      <c r="AC330" s="232">
        <v>17.697180450000001</v>
      </c>
      <c r="AD330" s="232">
        <v>17.697180450000001</v>
      </c>
      <c r="AE330" s="232">
        <v>17.173272449999999</v>
      </c>
      <c r="AF330" s="232">
        <v>17.173272449999999</v>
      </c>
      <c r="AG330" s="232">
        <v>17.173272449999999</v>
      </c>
      <c r="AH330" s="232">
        <v>17.173272449999999</v>
      </c>
      <c r="AI330" s="232">
        <v>17.173272449999999</v>
      </c>
      <c r="AJ330" s="232">
        <v>17.173272449999999</v>
      </c>
      <c r="AK330" s="232">
        <v>17.15871945</v>
      </c>
      <c r="AL330" s="232">
        <v>0</v>
      </c>
      <c r="AM330" s="232">
        <v>0</v>
      </c>
      <c r="AN330" s="564"/>
      <c r="AO330" s="318">
        <f>AO329</f>
        <v>0</v>
      </c>
      <c r="AP330" s="318">
        <f>AP329</f>
        <v>1</v>
      </c>
      <c r="AQ330" s="318">
        <f t="shared" ref="AQ330:AV330" si="138">AQ329</f>
        <v>0</v>
      </c>
      <c r="AR330" s="318">
        <f t="shared" si="138"/>
        <v>0</v>
      </c>
      <c r="AS330" s="318">
        <f t="shared" si="138"/>
        <v>0</v>
      </c>
      <c r="AT330" s="318">
        <f t="shared" si="138"/>
        <v>0</v>
      </c>
      <c r="AU330" s="318">
        <f t="shared" si="138"/>
        <v>0</v>
      </c>
      <c r="AV330" s="318">
        <f t="shared" si="138"/>
        <v>0</v>
      </c>
      <c r="AW330" s="318">
        <f t="shared" ref="AW330:BB330" si="139">AW329</f>
        <v>0</v>
      </c>
      <c r="AX330" s="318">
        <f t="shared" si="139"/>
        <v>0</v>
      </c>
      <c r="AY330" s="318">
        <f t="shared" si="139"/>
        <v>0</v>
      </c>
      <c r="AZ330" s="318">
        <f t="shared" si="139"/>
        <v>0</v>
      </c>
      <c r="BA330" s="318">
        <f t="shared" si="139"/>
        <v>0</v>
      </c>
      <c r="BB330" s="318">
        <f t="shared" si="139"/>
        <v>0</v>
      </c>
      <c r="BC330" s="247"/>
    </row>
    <row r="331" spans="1:55" ht="15" outlineLevel="1">
      <c r="B331" s="250"/>
      <c r="C331" s="248"/>
      <c r="D331" s="252"/>
      <c r="E331" s="252"/>
      <c r="F331" s="252"/>
      <c r="G331" s="252"/>
      <c r="H331" s="252"/>
      <c r="I331" s="252"/>
      <c r="J331" s="252"/>
      <c r="K331" s="252"/>
      <c r="L331" s="252"/>
      <c r="M331" s="252"/>
      <c r="N331" s="252"/>
      <c r="O331" s="252"/>
      <c r="P331" s="252"/>
      <c r="Q331" s="252"/>
      <c r="R331" s="252"/>
      <c r="S331" s="252"/>
      <c r="T331" s="252"/>
      <c r="U331" s="252"/>
      <c r="V331" s="228"/>
      <c r="W331" s="252"/>
      <c r="X331" s="252"/>
      <c r="Y331" s="252"/>
      <c r="Z331" s="252"/>
      <c r="AA331" s="252"/>
      <c r="AB331" s="252"/>
      <c r="AC331" s="252"/>
      <c r="AD331" s="252"/>
      <c r="AE331" s="252"/>
      <c r="AF331" s="252"/>
      <c r="AG331" s="252"/>
      <c r="AH331" s="252"/>
      <c r="AI331" s="252"/>
      <c r="AJ331" s="252"/>
      <c r="AK331" s="252"/>
      <c r="AL331" s="252"/>
      <c r="AM331" s="252"/>
      <c r="AN331" s="252"/>
      <c r="AO331" s="323"/>
      <c r="AP331" s="323"/>
      <c r="AQ331" s="323"/>
      <c r="AR331" s="323"/>
      <c r="AS331" s="323"/>
      <c r="AT331" s="323"/>
      <c r="AU331" s="323"/>
      <c r="AV331" s="323"/>
      <c r="AW331" s="323"/>
      <c r="AX331" s="323"/>
      <c r="AY331" s="323"/>
      <c r="AZ331" s="323"/>
      <c r="BA331" s="323"/>
      <c r="BB331" s="323"/>
      <c r="BC331" s="249"/>
    </row>
    <row r="332" spans="1:55" ht="15" outlineLevel="1">
      <c r="A332" s="388">
        <v>14</v>
      </c>
      <c r="B332" s="250" t="s">
        <v>2479</v>
      </c>
      <c r="C332" s="228" t="s">
        <v>313</v>
      </c>
      <c r="D332" s="232">
        <v>96901.535593948996</v>
      </c>
      <c r="E332" s="232">
        <v>96901.535593948996</v>
      </c>
      <c r="F332" s="232">
        <v>96901.535593948996</v>
      </c>
      <c r="G332" s="232">
        <v>96901.535593948996</v>
      </c>
      <c r="H332" s="232"/>
      <c r="I332" s="232"/>
      <c r="J332" s="232"/>
      <c r="K332" s="232"/>
      <c r="L332" s="232"/>
      <c r="M332" s="232"/>
      <c r="N332" s="232"/>
      <c r="O332" s="232"/>
      <c r="P332" s="232"/>
      <c r="Q332" s="232"/>
      <c r="R332" s="232"/>
      <c r="S332" s="232"/>
      <c r="T332" s="232"/>
      <c r="U332" s="232"/>
      <c r="V332" s="232">
        <v>12</v>
      </c>
      <c r="W332" s="232">
        <v>17.625353246</v>
      </c>
      <c r="X332" s="232">
        <v>17.625353246</v>
      </c>
      <c r="Y332" s="232">
        <v>17.625353246</v>
      </c>
      <c r="Z332" s="232">
        <v>17.625353246</v>
      </c>
      <c r="AA332" s="232"/>
      <c r="AB332" s="232"/>
      <c r="AC332" s="232"/>
      <c r="AD332" s="232"/>
      <c r="AE332" s="232"/>
      <c r="AF332" s="232"/>
      <c r="AG332" s="232"/>
      <c r="AH332" s="232"/>
      <c r="AI332" s="232"/>
      <c r="AJ332" s="232"/>
      <c r="AK332" s="232"/>
      <c r="AL332" s="232"/>
      <c r="AM332" s="232"/>
      <c r="AN332" s="564"/>
      <c r="AO332" s="322"/>
      <c r="AP332" s="322"/>
      <c r="AQ332" s="382">
        <v>1</v>
      </c>
      <c r="AR332" s="322"/>
      <c r="AS332" s="322"/>
      <c r="AT332" s="322"/>
      <c r="AU332" s="322"/>
      <c r="AV332" s="322"/>
      <c r="AW332" s="322"/>
      <c r="AX332" s="322"/>
      <c r="AY332" s="322"/>
      <c r="AZ332" s="322"/>
      <c r="BA332" s="322"/>
      <c r="BB332" s="322"/>
      <c r="BC332" s="233">
        <f>SUM(AO332:BB332)</f>
        <v>1</v>
      </c>
    </row>
    <row r="333" spans="1:55" ht="15" outlineLevel="1">
      <c r="B333" s="231" t="s">
        <v>2637</v>
      </c>
      <c r="C333" s="228" t="s">
        <v>315</v>
      </c>
      <c r="D333" s="232">
        <v>64.270189810000005</v>
      </c>
      <c r="E333" s="232">
        <v>64.270189810000005</v>
      </c>
      <c r="F333" s="232">
        <v>64.270189810000005</v>
      </c>
      <c r="G333" s="232">
        <v>64.270189810000005</v>
      </c>
      <c r="H333" s="232">
        <v>0</v>
      </c>
      <c r="I333" s="232">
        <v>0</v>
      </c>
      <c r="J333" s="232">
        <v>0</v>
      </c>
      <c r="K333" s="232">
        <v>0</v>
      </c>
      <c r="L333" s="232">
        <v>0</v>
      </c>
      <c r="M333" s="232">
        <v>0</v>
      </c>
      <c r="N333" s="232">
        <v>0</v>
      </c>
      <c r="O333" s="232">
        <v>0</v>
      </c>
      <c r="P333" s="232">
        <v>0</v>
      </c>
      <c r="Q333" s="232">
        <v>0</v>
      </c>
      <c r="R333" s="232">
        <v>0</v>
      </c>
      <c r="S333" s="232">
        <v>0</v>
      </c>
      <c r="T333" s="232">
        <v>0</v>
      </c>
      <c r="U333" s="232"/>
      <c r="V333" s="232">
        <f>V332</f>
        <v>12</v>
      </c>
      <c r="W333" s="232">
        <v>1.169006E-2</v>
      </c>
      <c r="X333" s="232">
        <v>1.169006E-2</v>
      </c>
      <c r="Y333" s="232">
        <v>1.169006E-2</v>
      </c>
      <c r="Z333" s="232">
        <v>1.169006E-2</v>
      </c>
      <c r="AA333" s="232"/>
      <c r="AB333" s="232"/>
      <c r="AC333" s="232"/>
      <c r="AD333" s="232"/>
      <c r="AE333" s="232"/>
      <c r="AF333" s="232"/>
      <c r="AG333" s="232"/>
      <c r="AH333" s="232"/>
      <c r="AI333" s="232"/>
      <c r="AJ333" s="232"/>
      <c r="AK333" s="232"/>
      <c r="AL333" s="232"/>
      <c r="AM333" s="232"/>
      <c r="AN333" s="564"/>
      <c r="AO333" s="318">
        <f>AO332</f>
        <v>0</v>
      </c>
      <c r="AP333" s="318">
        <f>AP332</f>
        <v>0</v>
      </c>
      <c r="AQ333" s="318">
        <f t="shared" ref="AQ333:AV333" si="140">AQ332</f>
        <v>1</v>
      </c>
      <c r="AR333" s="318">
        <f t="shared" si="140"/>
        <v>0</v>
      </c>
      <c r="AS333" s="318">
        <f t="shared" si="140"/>
        <v>0</v>
      </c>
      <c r="AT333" s="318">
        <f t="shared" si="140"/>
        <v>0</v>
      </c>
      <c r="AU333" s="318">
        <f t="shared" si="140"/>
        <v>0</v>
      </c>
      <c r="AV333" s="318">
        <f t="shared" si="140"/>
        <v>0</v>
      </c>
      <c r="AW333" s="318">
        <f t="shared" ref="AW333:BB333" si="141">AW332</f>
        <v>0</v>
      </c>
      <c r="AX333" s="318">
        <f t="shared" si="141"/>
        <v>0</v>
      </c>
      <c r="AY333" s="318">
        <f t="shared" si="141"/>
        <v>0</v>
      </c>
      <c r="AZ333" s="318">
        <f t="shared" si="141"/>
        <v>0</v>
      </c>
      <c r="BA333" s="318">
        <f t="shared" si="141"/>
        <v>0</v>
      </c>
      <c r="BB333" s="318">
        <f t="shared" si="141"/>
        <v>0</v>
      </c>
      <c r="BC333" s="247"/>
    </row>
    <row r="334" spans="1:55" ht="15" outlineLevel="1">
      <c r="B334" s="250"/>
      <c r="C334" s="248"/>
      <c r="D334" s="252"/>
      <c r="E334" s="252"/>
      <c r="F334" s="252"/>
      <c r="G334" s="252"/>
      <c r="H334" s="252"/>
      <c r="I334" s="252"/>
      <c r="J334" s="252"/>
      <c r="K334" s="252"/>
      <c r="L334" s="252"/>
      <c r="M334" s="252"/>
      <c r="N334" s="252"/>
      <c r="O334" s="252"/>
      <c r="P334" s="252"/>
      <c r="Q334" s="252"/>
      <c r="R334" s="252"/>
      <c r="S334" s="252"/>
      <c r="T334" s="252"/>
      <c r="U334" s="252"/>
      <c r="V334" s="228"/>
      <c r="W334" s="252"/>
      <c r="X334" s="252"/>
      <c r="Y334" s="252"/>
      <c r="Z334" s="252"/>
      <c r="AA334" s="252"/>
      <c r="AB334" s="252"/>
      <c r="AC334" s="252"/>
      <c r="AD334" s="252"/>
      <c r="AE334" s="252"/>
      <c r="AF334" s="252"/>
      <c r="AG334" s="252"/>
      <c r="AH334" s="252"/>
      <c r="AI334" s="252"/>
      <c r="AJ334" s="252"/>
      <c r="AK334" s="252"/>
      <c r="AL334" s="252"/>
      <c r="AM334" s="252"/>
      <c r="AN334" s="252"/>
      <c r="AO334" s="323"/>
      <c r="AP334" s="324"/>
      <c r="AQ334" s="323"/>
      <c r="AR334" s="323"/>
      <c r="AS334" s="323"/>
      <c r="AT334" s="323"/>
      <c r="AU334" s="323"/>
      <c r="AV334" s="323"/>
      <c r="AW334" s="323"/>
      <c r="AX334" s="323"/>
      <c r="AY334" s="323"/>
      <c r="AZ334" s="323"/>
      <c r="BA334" s="323"/>
      <c r="BB334" s="323"/>
      <c r="BC334" s="249"/>
    </row>
    <row r="335" spans="1:55" s="220" customFormat="1" ht="15" outlineLevel="1">
      <c r="A335" s="388">
        <v>15</v>
      </c>
      <c r="B335" s="250" t="s">
        <v>2573</v>
      </c>
      <c r="C335" s="228" t="s">
        <v>313</v>
      </c>
      <c r="D335" s="232">
        <v>85.759406000000013</v>
      </c>
      <c r="E335" s="232">
        <v>0</v>
      </c>
      <c r="F335" s="232">
        <v>0</v>
      </c>
      <c r="G335" s="232">
        <v>0</v>
      </c>
      <c r="H335" s="232">
        <v>0</v>
      </c>
      <c r="I335" s="232">
        <v>0</v>
      </c>
      <c r="J335" s="232">
        <v>0</v>
      </c>
      <c r="K335" s="232">
        <v>0</v>
      </c>
      <c r="L335" s="232">
        <v>0</v>
      </c>
      <c r="M335" s="232">
        <v>0</v>
      </c>
      <c r="N335" s="232"/>
      <c r="O335" s="232"/>
      <c r="P335" s="232"/>
      <c r="Q335" s="232"/>
      <c r="R335" s="232"/>
      <c r="S335" s="232"/>
      <c r="T335" s="232"/>
      <c r="U335" s="232"/>
      <c r="V335" s="228"/>
      <c r="W335" s="232">
        <v>53.76</v>
      </c>
      <c r="X335" s="232"/>
      <c r="Y335" s="232"/>
      <c r="Z335" s="232"/>
      <c r="AA335" s="232"/>
      <c r="AB335" s="232"/>
      <c r="AC335" s="232"/>
      <c r="AD335" s="232"/>
      <c r="AE335" s="232"/>
      <c r="AF335" s="232"/>
      <c r="AG335" s="232"/>
      <c r="AH335" s="232"/>
      <c r="AI335" s="232"/>
      <c r="AJ335" s="232"/>
      <c r="AK335" s="232"/>
      <c r="AL335" s="232"/>
      <c r="AM335" s="232"/>
      <c r="AN335" s="564"/>
      <c r="AO335" s="322"/>
      <c r="AP335" s="322">
        <v>1</v>
      </c>
      <c r="AQ335" s="322"/>
      <c r="AR335" s="322"/>
      <c r="AS335" s="322"/>
      <c r="AT335" s="322"/>
      <c r="AU335" s="322"/>
      <c r="AV335" s="322"/>
      <c r="AW335" s="322"/>
      <c r="AX335" s="322"/>
      <c r="AY335" s="322"/>
      <c r="AZ335" s="322"/>
      <c r="BA335" s="322"/>
      <c r="BB335" s="322"/>
      <c r="BC335" s="233">
        <f>SUM(AO335:BB335)</f>
        <v>1</v>
      </c>
    </row>
    <row r="336" spans="1:55" s="220" customFormat="1" ht="15" outlineLevel="1">
      <c r="A336" s="388"/>
      <c r="B336" s="251" t="s">
        <v>2637</v>
      </c>
      <c r="C336" s="228" t="s">
        <v>315</v>
      </c>
      <c r="D336" s="232"/>
      <c r="E336" s="232"/>
      <c r="F336" s="232"/>
      <c r="G336" s="232"/>
      <c r="H336" s="232"/>
      <c r="I336" s="232"/>
      <c r="J336" s="232"/>
      <c r="K336" s="232"/>
      <c r="L336" s="232"/>
      <c r="M336" s="232"/>
      <c r="N336" s="232"/>
      <c r="O336" s="232"/>
      <c r="P336" s="232"/>
      <c r="Q336" s="232"/>
      <c r="R336" s="232"/>
      <c r="S336" s="232"/>
      <c r="T336" s="232"/>
      <c r="U336" s="232"/>
      <c r="V336" s="228"/>
      <c r="W336" s="232"/>
      <c r="X336" s="232"/>
      <c r="Y336" s="232"/>
      <c r="Z336" s="232"/>
      <c r="AA336" s="232"/>
      <c r="AB336" s="232"/>
      <c r="AC336" s="232"/>
      <c r="AD336" s="232"/>
      <c r="AE336" s="232"/>
      <c r="AF336" s="232"/>
      <c r="AG336" s="232"/>
      <c r="AH336" s="232"/>
      <c r="AI336" s="232"/>
      <c r="AJ336" s="232"/>
      <c r="AK336" s="232"/>
      <c r="AL336" s="232"/>
      <c r="AM336" s="232"/>
      <c r="AN336" s="564"/>
      <c r="AO336" s="318">
        <f>AO335</f>
        <v>0</v>
      </c>
      <c r="AP336" s="318">
        <f>AP335</f>
        <v>1</v>
      </c>
      <c r="AQ336" s="318">
        <f t="shared" ref="AQ336:AV336" si="142">AQ335</f>
        <v>0</v>
      </c>
      <c r="AR336" s="318">
        <f t="shared" si="142"/>
        <v>0</v>
      </c>
      <c r="AS336" s="318">
        <f t="shared" si="142"/>
        <v>0</v>
      </c>
      <c r="AT336" s="318">
        <f t="shared" si="142"/>
        <v>0</v>
      </c>
      <c r="AU336" s="318">
        <f t="shared" si="142"/>
        <v>0</v>
      </c>
      <c r="AV336" s="318">
        <f t="shared" si="142"/>
        <v>0</v>
      </c>
      <c r="AW336" s="318">
        <f t="shared" ref="AW336:BB336" si="143">AW335</f>
        <v>0</v>
      </c>
      <c r="AX336" s="318">
        <f t="shared" si="143"/>
        <v>0</v>
      </c>
      <c r="AY336" s="318">
        <f t="shared" si="143"/>
        <v>0</v>
      </c>
      <c r="AZ336" s="318">
        <f t="shared" si="143"/>
        <v>0</v>
      </c>
      <c r="BA336" s="318">
        <f t="shared" si="143"/>
        <v>0</v>
      </c>
      <c r="BB336" s="318">
        <f t="shared" si="143"/>
        <v>0</v>
      </c>
      <c r="BC336" s="247"/>
    </row>
    <row r="337" spans="1:55" s="220" customFormat="1" ht="15" outlineLevel="1">
      <c r="A337" s="388"/>
      <c r="B337" s="250"/>
      <c r="C337" s="248"/>
      <c r="D337" s="252"/>
      <c r="E337" s="252"/>
      <c r="F337" s="252"/>
      <c r="G337" s="252"/>
      <c r="H337" s="252"/>
      <c r="I337" s="252"/>
      <c r="J337" s="252"/>
      <c r="K337" s="252"/>
      <c r="L337" s="252"/>
      <c r="M337" s="252"/>
      <c r="N337" s="252"/>
      <c r="O337" s="252"/>
      <c r="P337" s="252"/>
      <c r="Q337" s="252"/>
      <c r="R337" s="252"/>
      <c r="S337" s="252"/>
      <c r="T337" s="252"/>
      <c r="U337" s="252"/>
      <c r="V337" s="228"/>
      <c r="W337" s="252"/>
      <c r="X337" s="252"/>
      <c r="Y337" s="252"/>
      <c r="Z337" s="252"/>
      <c r="AA337" s="252"/>
      <c r="AB337" s="252"/>
      <c r="AC337" s="252"/>
      <c r="AD337" s="252"/>
      <c r="AE337" s="252"/>
      <c r="AF337" s="252"/>
      <c r="AG337" s="252"/>
      <c r="AH337" s="252"/>
      <c r="AI337" s="252"/>
      <c r="AJ337" s="252"/>
      <c r="AK337" s="252"/>
      <c r="AL337" s="252"/>
      <c r="AM337" s="252"/>
      <c r="AN337" s="252"/>
      <c r="AO337" s="325"/>
      <c r="AP337" s="323"/>
      <c r="AQ337" s="323"/>
      <c r="AR337" s="323"/>
      <c r="AS337" s="323"/>
      <c r="AT337" s="323"/>
      <c r="AU337" s="323"/>
      <c r="AV337" s="323"/>
      <c r="AW337" s="323"/>
      <c r="AX337" s="323"/>
      <c r="AY337" s="323"/>
      <c r="AZ337" s="323"/>
      <c r="BA337" s="323"/>
      <c r="BB337" s="323"/>
      <c r="BC337" s="249"/>
    </row>
    <row r="338" spans="1:55" s="220" customFormat="1" ht="30" outlineLevel="1">
      <c r="A338" s="388">
        <v>16</v>
      </c>
      <c r="B338" s="250" t="s">
        <v>2574</v>
      </c>
      <c r="C338" s="228" t="s">
        <v>313</v>
      </c>
      <c r="D338" s="232">
        <v>0</v>
      </c>
      <c r="E338" s="232">
        <v>0</v>
      </c>
      <c r="F338" s="232">
        <v>0</v>
      </c>
      <c r="G338" s="232">
        <v>0</v>
      </c>
      <c r="H338" s="232">
        <v>0</v>
      </c>
      <c r="I338" s="232">
        <v>0</v>
      </c>
      <c r="J338" s="232">
        <v>0</v>
      </c>
      <c r="K338" s="232">
        <v>0</v>
      </c>
      <c r="L338" s="232">
        <v>0</v>
      </c>
      <c r="M338" s="232">
        <v>0</v>
      </c>
      <c r="N338" s="232"/>
      <c r="O338" s="232"/>
      <c r="P338" s="232"/>
      <c r="Q338" s="232"/>
      <c r="R338" s="232"/>
      <c r="S338" s="232"/>
      <c r="T338" s="232"/>
      <c r="U338" s="232"/>
      <c r="V338" s="228"/>
      <c r="W338" s="232"/>
      <c r="X338" s="232"/>
      <c r="Y338" s="232"/>
      <c r="Z338" s="232"/>
      <c r="AA338" s="232"/>
      <c r="AB338" s="232"/>
      <c r="AC338" s="232"/>
      <c r="AD338" s="232"/>
      <c r="AE338" s="232"/>
      <c r="AF338" s="232"/>
      <c r="AG338" s="232"/>
      <c r="AH338" s="232"/>
      <c r="AI338" s="232"/>
      <c r="AJ338" s="232"/>
      <c r="AK338" s="232"/>
      <c r="AL338" s="232"/>
      <c r="AM338" s="232"/>
      <c r="AN338" s="564"/>
      <c r="AO338" s="322"/>
      <c r="AP338" s="322"/>
      <c r="AQ338" s="322"/>
      <c r="AR338" s="322"/>
      <c r="AS338" s="322"/>
      <c r="AT338" s="322"/>
      <c r="AU338" s="322"/>
      <c r="AV338" s="322"/>
      <c r="AW338" s="322"/>
      <c r="AX338" s="322"/>
      <c r="AY338" s="322"/>
      <c r="AZ338" s="322"/>
      <c r="BA338" s="322"/>
      <c r="BB338" s="322"/>
      <c r="BC338" s="233">
        <f>SUM(AO338:BB338)</f>
        <v>0</v>
      </c>
    </row>
    <row r="339" spans="1:55" s="220" customFormat="1" ht="15" outlineLevel="1">
      <c r="A339" s="388"/>
      <c r="B339" s="251" t="s">
        <v>2637</v>
      </c>
      <c r="C339" s="228" t="s">
        <v>315</v>
      </c>
      <c r="D339" s="232"/>
      <c r="E339" s="232"/>
      <c r="F339" s="232"/>
      <c r="G339" s="232"/>
      <c r="H339" s="232"/>
      <c r="I339" s="232"/>
      <c r="J339" s="232"/>
      <c r="K339" s="232"/>
      <c r="L339" s="232"/>
      <c r="M339" s="232"/>
      <c r="N339" s="232"/>
      <c r="O339" s="232"/>
      <c r="P339" s="232"/>
      <c r="Q339" s="232"/>
      <c r="R339" s="232"/>
      <c r="S339" s="232"/>
      <c r="T339" s="232"/>
      <c r="U339" s="232"/>
      <c r="V339" s="228"/>
      <c r="W339" s="232"/>
      <c r="X339" s="232"/>
      <c r="Y339" s="232"/>
      <c r="Z339" s="232"/>
      <c r="AA339" s="232"/>
      <c r="AB339" s="232"/>
      <c r="AC339" s="232"/>
      <c r="AD339" s="232"/>
      <c r="AE339" s="232"/>
      <c r="AF339" s="232"/>
      <c r="AG339" s="232"/>
      <c r="AH339" s="232"/>
      <c r="AI339" s="232"/>
      <c r="AJ339" s="232"/>
      <c r="AK339" s="232"/>
      <c r="AL339" s="232"/>
      <c r="AM339" s="232"/>
      <c r="AN339" s="564"/>
      <c r="AO339" s="318">
        <f>AO338</f>
        <v>0</v>
      </c>
      <c r="AP339" s="318">
        <f>AP338</f>
        <v>0</v>
      </c>
      <c r="AQ339" s="318">
        <f t="shared" ref="AQ339:AV339" si="144">AQ338</f>
        <v>0</v>
      </c>
      <c r="AR339" s="318">
        <f t="shared" si="144"/>
        <v>0</v>
      </c>
      <c r="AS339" s="318">
        <f t="shared" si="144"/>
        <v>0</v>
      </c>
      <c r="AT339" s="318">
        <f t="shared" si="144"/>
        <v>0</v>
      </c>
      <c r="AU339" s="318">
        <f t="shared" si="144"/>
        <v>0</v>
      </c>
      <c r="AV339" s="318">
        <f t="shared" si="144"/>
        <v>0</v>
      </c>
      <c r="AW339" s="318">
        <f t="shared" ref="AW339:BB339" si="145">AW338</f>
        <v>0</v>
      </c>
      <c r="AX339" s="318">
        <f t="shared" si="145"/>
        <v>0</v>
      </c>
      <c r="AY339" s="318">
        <f t="shared" si="145"/>
        <v>0</v>
      </c>
      <c r="AZ339" s="318">
        <f t="shared" si="145"/>
        <v>0</v>
      </c>
      <c r="BA339" s="318">
        <f t="shared" si="145"/>
        <v>0</v>
      </c>
      <c r="BB339" s="318">
        <f t="shared" si="145"/>
        <v>0</v>
      </c>
      <c r="BC339" s="247"/>
    </row>
    <row r="340" spans="1:55" s="220" customFormat="1" ht="15" outlineLevel="1">
      <c r="A340" s="388"/>
      <c r="B340" s="250"/>
      <c r="C340" s="248"/>
      <c r="D340" s="252"/>
      <c r="E340" s="252"/>
      <c r="F340" s="252"/>
      <c r="G340" s="252"/>
      <c r="H340" s="252"/>
      <c r="I340" s="252"/>
      <c r="J340" s="252"/>
      <c r="K340" s="252"/>
      <c r="L340" s="252"/>
      <c r="M340" s="252"/>
      <c r="N340" s="252"/>
      <c r="O340" s="252"/>
      <c r="P340" s="252"/>
      <c r="Q340" s="252"/>
      <c r="R340" s="252"/>
      <c r="S340" s="252"/>
      <c r="T340" s="252"/>
      <c r="U340" s="252"/>
      <c r="V340" s="228"/>
      <c r="W340" s="252"/>
      <c r="X340" s="252"/>
      <c r="Y340" s="252"/>
      <c r="Z340" s="252"/>
      <c r="AA340" s="252"/>
      <c r="AB340" s="252"/>
      <c r="AC340" s="252"/>
      <c r="AD340" s="252"/>
      <c r="AE340" s="252"/>
      <c r="AF340" s="252"/>
      <c r="AG340" s="252"/>
      <c r="AH340" s="252"/>
      <c r="AI340" s="252"/>
      <c r="AJ340" s="252"/>
      <c r="AK340" s="252"/>
      <c r="AL340" s="252"/>
      <c r="AM340" s="252"/>
      <c r="AN340" s="252"/>
      <c r="AO340" s="325"/>
      <c r="AP340" s="323"/>
      <c r="AQ340" s="323"/>
      <c r="AR340" s="323"/>
      <c r="AS340" s="323"/>
      <c r="AT340" s="323"/>
      <c r="AU340" s="323"/>
      <c r="AV340" s="323"/>
      <c r="AW340" s="323"/>
      <c r="AX340" s="323"/>
      <c r="AY340" s="323"/>
      <c r="AZ340" s="323"/>
      <c r="BA340" s="323"/>
      <c r="BB340" s="323"/>
      <c r="BC340" s="249"/>
    </row>
    <row r="341" spans="1:55" ht="15" outlineLevel="1">
      <c r="A341" s="388">
        <v>17</v>
      </c>
      <c r="B341" s="250" t="s">
        <v>2575</v>
      </c>
      <c r="C341" s="228" t="s">
        <v>313</v>
      </c>
      <c r="D341" s="232">
        <v>1473.1110000000001</v>
      </c>
      <c r="E341" s="232">
        <v>0</v>
      </c>
      <c r="F341" s="232">
        <v>0</v>
      </c>
      <c r="G341" s="232">
        <v>0</v>
      </c>
      <c r="H341" s="232">
        <v>0</v>
      </c>
      <c r="I341" s="232">
        <v>0</v>
      </c>
      <c r="J341" s="232">
        <v>0</v>
      </c>
      <c r="K341" s="232">
        <v>0</v>
      </c>
      <c r="L341" s="232">
        <v>0</v>
      </c>
      <c r="M341" s="232">
        <v>0</v>
      </c>
      <c r="N341" s="232"/>
      <c r="O341" s="232"/>
      <c r="P341" s="232"/>
      <c r="Q341" s="232"/>
      <c r="R341" s="232"/>
      <c r="S341" s="232"/>
      <c r="T341" s="232"/>
      <c r="U341" s="232"/>
      <c r="V341" s="228"/>
      <c r="W341" s="232">
        <v>110.3223</v>
      </c>
      <c r="X341" s="232"/>
      <c r="Y341" s="232"/>
      <c r="Z341" s="232"/>
      <c r="AA341" s="232"/>
      <c r="AB341" s="232"/>
      <c r="AC341" s="232"/>
      <c r="AD341" s="232"/>
      <c r="AE341" s="232"/>
      <c r="AF341" s="232"/>
      <c r="AG341" s="232"/>
      <c r="AH341" s="232"/>
      <c r="AI341" s="232"/>
      <c r="AJ341" s="232"/>
      <c r="AK341" s="232"/>
      <c r="AL341" s="232"/>
      <c r="AM341" s="232"/>
      <c r="AN341" s="564"/>
      <c r="AO341" s="322"/>
      <c r="AP341" s="322"/>
      <c r="AQ341" s="322"/>
      <c r="AR341" s="322"/>
      <c r="AS341" s="322"/>
      <c r="AT341" s="322"/>
      <c r="AU341" s="322"/>
      <c r="AV341" s="322"/>
      <c r="AW341" s="322"/>
      <c r="AX341" s="322"/>
      <c r="AY341" s="322"/>
      <c r="AZ341" s="322"/>
      <c r="BA341" s="322"/>
      <c r="BB341" s="322"/>
      <c r="BC341" s="233">
        <f>SUM(AO341:BB341)</f>
        <v>0</v>
      </c>
    </row>
    <row r="342" spans="1:55" ht="15" outlineLevel="1">
      <c r="B342" s="231" t="s">
        <v>2637</v>
      </c>
      <c r="C342" s="228" t="s">
        <v>315</v>
      </c>
      <c r="D342" s="232"/>
      <c r="E342" s="232"/>
      <c r="F342" s="232"/>
      <c r="G342" s="232"/>
      <c r="H342" s="232"/>
      <c r="I342" s="232"/>
      <c r="J342" s="232"/>
      <c r="K342" s="232"/>
      <c r="L342" s="232"/>
      <c r="M342" s="232"/>
      <c r="N342" s="232"/>
      <c r="O342" s="232"/>
      <c r="P342" s="232"/>
      <c r="Q342" s="232"/>
      <c r="R342" s="232"/>
      <c r="S342" s="232"/>
      <c r="T342" s="232"/>
      <c r="U342" s="232"/>
      <c r="V342" s="228"/>
      <c r="W342" s="232"/>
      <c r="X342" s="232"/>
      <c r="Y342" s="232"/>
      <c r="Z342" s="232"/>
      <c r="AA342" s="232"/>
      <c r="AB342" s="232"/>
      <c r="AC342" s="232"/>
      <c r="AD342" s="232"/>
      <c r="AE342" s="232"/>
      <c r="AF342" s="232"/>
      <c r="AG342" s="232"/>
      <c r="AH342" s="232"/>
      <c r="AI342" s="232"/>
      <c r="AJ342" s="232"/>
      <c r="AK342" s="232"/>
      <c r="AL342" s="232"/>
      <c r="AM342" s="232"/>
      <c r="AN342" s="564"/>
      <c r="AO342" s="318">
        <f>AO341</f>
        <v>0</v>
      </c>
      <c r="AP342" s="318">
        <f>AP341</f>
        <v>0</v>
      </c>
      <c r="AQ342" s="318">
        <f t="shared" ref="AQ342:AV342" si="146">AQ341</f>
        <v>0</v>
      </c>
      <c r="AR342" s="318">
        <f t="shared" si="146"/>
        <v>0</v>
      </c>
      <c r="AS342" s="318">
        <f t="shared" si="146"/>
        <v>0</v>
      </c>
      <c r="AT342" s="318">
        <f t="shared" si="146"/>
        <v>0</v>
      </c>
      <c r="AU342" s="318">
        <f t="shared" si="146"/>
        <v>0</v>
      </c>
      <c r="AV342" s="318">
        <f t="shared" si="146"/>
        <v>0</v>
      </c>
      <c r="AW342" s="318">
        <f t="shared" ref="AW342:BB342" si="147">AW341</f>
        <v>0</v>
      </c>
      <c r="AX342" s="318">
        <f t="shared" si="147"/>
        <v>0</v>
      </c>
      <c r="AY342" s="318">
        <f t="shared" si="147"/>
        <v>0</v>
      </c>
      <c r="AZ342" s="318">
        <f t="shared" si="147"/>
        <v>0</v>
      </c>
      <c r="BA342" s="318">
        <f t="shared" si="147"/>
        <v>0</v>
      </c>
      <c r="BB342" s="318">
        <f t="shared" si="147"/>
        <v>0</v>
      </c>
      <c r="BC342" s="247"/>
    </row>
    <row r="343" spans="1:55" ht="15" outlineLevel="1">
      <c r="B343" s="251"/>
      <c r="C343" s="242"/>
      <c r="D343" s="228"/>
      <c r="E343" s="228"/>
      <c r="F343" s="228"/>
      <c r="G343" s="228"/>
      <c r="H343" s="228"/>
      <c r="I343" s="228"/>
      <c r="J343" s="228"/>
      <c r="K343" s="228"/>
      <c r="L343" s="228"/>
      <c r="M343" s="228"/>
      <c r="N343" s="228"/>
      <c r="O343" s="228"/>
      <c r="P343" s="228"/>
      <c r="Q343" s="228"/>
      <c r="R343" s="228"/>
      <c r="S343" s="228"/>
      <c r="T343" s="228"/>
      <c r="U343" s="228"/>
      <c r="V343" s="228"/>
      <c r="W343" s="228"/>
      <c r="X343" s="228"/>
      <c r="Y343" s="228"/>
      <c r="Z343" s="228"/>
      <c r="AA343" s="228"/>
      <c r="AB343" s="228"/>
      <c r="AC343" s="228"/>
      <c r="AD343" s="228"/>
      <c r="AE343" s="228"/>
      <c r="AF343" s="228"/>
      <c r="AG343" s="228"/>
      <c r="AH343" s="228"/>
      <c r="AI343" s="228"/>
      <c r="AJ343" s="228"/>
      <c r="AK343" s="228"/>
      <c r="AL343" s="228"/>
      <c r="AM343" s="228"/>
      <c r="AN343" s="228"/>
      <c r="AO343" s="326"/>
      <c r="AP343" s="327"/>
      <c r="AQ343" s="327"/>
      <c r="AR343" s="327"/>
      <c r="AS343" s="327"/>
      <c r="AT343" s="327"/>
      <c r="AU343" s="327"/>
      <c r="AV343" s="327"/>
      <c r="AW343" s="327"/>
      <c r="AX343" s="327"/>
      <c r="AY343" s="327"/>
      <c r="AZ343" s="327"/>
      <c r="BA343" s="327"/>
      <c r="BB343" s="327"/>
      <c r="BC343" s="253"/>
    </row>
    <row r="344" spans="1:55" ht="15.75" outlineLevel="1">
      <c r="A344" s="389"/>
      <c r="B344" s="225" t="s">
        <v>328</v>
      </c>
      <c r="C344" s="226"/>
      <c r="D344" s="226"/>
      <c r="E344" s="226"/>
      <c r="F344" s="226"/>
      <c r="G344" s="226"/>
      <c r="H344" s="226"/>
      <c r="I344" s="226"/>
      <c r="J344" s="226"/>
      <c r="K344" s="226"/>
      <c r="L344" s="226"/>
      <c r="M344" s="226"/>
      <c r="N344" s="226"/>
      <c r="O344" s="226"/>
      <c r="P344" s="226"/>
      <c r="Q344" s="226"/>
      <c r="R344" s="226"/>
      <c r="S344" s="226"/>
      <c r="T344" s="226"/>
      <c r="U344" s="226"/>
      <c r="V344" s="227"/>
      <c r="W344" s="226"/>
      <c r="X344" s="226"/>
      <c r="Y344" s="226"/>
      <c r="Z344" s="226"/>
      <c r="AA344" s="226"/>
      <c r="AB344" s="226"/>
      <c r="AC344" s="226"/>
      <c r="AD344" s="226"/>
      <c r="AE344" s="226"/>
      <c r="AF344" s="226"/>
      <c r="AG344" s="226"/>
      <c r="AH344" s="226"/>
      <c r="AI344" s="226"/>
      <c r="AJ344" s="226"/>
      <c r="AK344" s="226"/>
      <c r="AL344" s="226"/>
      <c r="AM344" s="226"/>
      <c r="AN344" s="226"/>
      <c r="AO344" s="321"/>
      <c r="AP344" s="321"/>
      <c r="AQ344" s="321"/>
      <c r="AR344" s="321"/>
      <c r="AS344" s="321"/>
      <c r="AT344" s="321"/>
      <c r="AU344" s="321"/>
      <c r="AV344" s="321"/>
      <c r="AW344" s="321"/>
      <c r="AX344" s="321"/>
      <c r="AY344" s="321"/>
      <c r="AZ344" s="321"/>
      <c r="BA344" s="321"/>
      <c r="BB344" s="321"/>
      <c r="BC344" s="229"/>
    </row>
    <row r="345" spans="1:55" ht="15" outlineLevel="1">
      <c r="A345" s="388">
        <v>20</v>
      </c>
      <c r="B345" s="251" t="s">
        <v>1251</v>
      </c>
      <c r="C345" s="228" t="s">
        <v>313</v>
      </c>
      <c r="D345" s="232">
        <v>129083.6088</v>
      </c>
      <c r="E345" s="232">
        <v>42413.608800000002</v>
      </c>
      <c r="F345" s="232">
        <v>42413.608800000002</v>
      </c>
      <c r="G345" s="232">
        <v>42413.608800000002</v>
      </c>
      <c r="H345" s="232">
        <v>3533.6088</v>
      </c>
      <c r="I345" s="232">
        <v>0</v>
      </c>
      <c r="J345" s="232">
        <v>0</v>
      </c>
      <c r="K345" s="232">
        <v>0</v>
      </c>
      <c r="L345" s="232">
        <v>0</v>
      </c>
      <c r="M345" s="232">
        <v>0</v>
      </c>
      <c r="N345" s="232">
        <v>0</v>
      </c>
      <c r="O345" s="232">
        <v>0</v>
      </c>
      <c r="P345" s="232">
        <v>0</v>
      </c>
      <c r="Q345" s="232">
        <v>0</v>
      </c>
      <c r="R345" s="232">
        <v>0</v>
      </c>
      <c r="S345" s="232">
        <v>0</v>
      </c>
      <c r="T345" s="232">
        <v>0</v>
      </c>
      <c r="U345" s="232"/>
      <c r="V345" s="232">
        <v>12</v>
      </c>
      <c r="W345" s="232">
        <v>21.380759999999999</v>
      </c>
      <c r="X345" s="232">
        <v>5.66676</v>
      </c>
      <c r="Y345" s="232">
        <v>5.66676</v>
      </c>
      <c r="Z345" s="232">
        <v>5.66676</v>
      </c>
      <c r="AA345" s="232">
        <v>0.80676000000000003</v>
      </c>
      <c r="AB345" s="232">
        <v>0</v>
      </c>
      <c r="AC345" s="232">
        <v>0</v>
      </c>
      <c r="AD345" s="232">
        <v>0</v>
      </c>
      <c r="AE345" s="232">
        <v>0</v>
      </c>
      <c r="AF345" s="232">
        <v>0</v>
      </c>
      <c r="AG345" s="232">
        <v>0</v>
      </c>
      <c r="AH345" s="232">
        <v>0</v>
      </c>
      <c r="AI345" s="232">
        <v>0</v>
      </c>
      <c r="AJ345" s="232">
        <v>0</v>
      </c>
      <c r="AK345" s="232">
        <v>0</v>
      </c>
      <c r="AL345" s="232">
        <v>0</v>
      </c>
      <c r="AM345" s="232">
        <v>0</v>
      </c>
      <c r="AN345" s="564"/>
      <c r="AO345" s="317">
        <f>'3-a. VRZ Rate Class Alloc.'!P400</f>
        <v>0</v>
      </c>
      <c r="AP345" s="317">
        <f>'3-a. VRZ Rate Class Alloc.'!Q400</f>
        <v>0</v>
      </c>
      <c r="AQ345" s="317">
        <f>'3-a. VRZ Rate Class Alloc.'!R400</f>
        <v>0.39140152429306108</v>
      </c>
      <c r="AR345" s="317">
        <f>'3-a. VRZ Rate Class Alloc.'!S400</f>
        <v>0</v>
      </c>
      <c r="AS345" s="317">
        <f>'3-a. VRZ Rate Class Alloc.'!T400</f>
        <v>0.60859847570693881</v>
      </c>
      <c r="AT345" s="322"/>
      <c r="AU345" s="322"/>
      <c r="AV345" s="322"/>
      <c r="AW345" s="322"/>
      <c r="AX345" s="322"/>
      <c r="AY345" s="322"/>
      <c r="AZ345" s="322"/>
      <c r="BA345" s="322"/>
      <c r="BB345" s="322"/>
      <c r="BC345" s="233">
        <f>SUM(AO345:BB345)</f>
        <v>0.99999999999999989</v>
      </c>
    </row>
    <row r="346" spans="1:55" ht="15" outlineLevel="1">
      <c r="B346" s="231" t="s">
        <v>2637</v>
      </c>
      <c r="C346" s="228" t="s">
        <v>315</v>
      </c>
      <c r="D346" s="232">
        <v>460826.54749999999</v>
      </c>
      <c r="E346" s="232">
        <v>547496.54749999999</v>
      </c>
      <c r="F346" s="232">
        <v>111896.54751</v>
      </c>
      <c r="G346" s="232">
        <v>101428.85520000001</v>
      </c>
      <c r="H346" s="232">
        <v>140308.85519999999</v>
      </c>
      <c r="I346" s="232">
        <v>143842.46400000001</v>
      </c>
      <c r="J346" s="232">
        <v>99742.464000000007</v>
      </c>
      <c r="K346" s="232">
        <v>99742.464000000007</v>
      </c>
      <c r="L346" s="232">
        <v>99742.464000000007</v>
      </c>
      <c r="M346" s="232">
        <v>99742.464000000007</v>
      </c>
      <c r="N346" s="232">
        <v>99742.464000000007</v>
      </c>
      <c r="O346" s="232">
        <v>3600</v>
      </c>
      <c r="P346" s="232">
        <v>3600</v>
      </c>
      <c r="Q346" s="232">
        <v>3600</v>
      </c>
      <c r="R346" s="232">
        <v>3600</v>
      </c>
      <c r="S346" s="232">
        <v>0</v>
      </c>
      <c r="T346" s="232">
        <v>0</v>
      </c>
      <c r="U346" s="232"/>
      <c r="V346" s="232">
        <f>V345</f>
        <v>12</v>
      </c>
      <c r="W346" s="232">
        <v>24.617898</v>
      </c>
      <c r="X346" s="232">
        <v>40.331897999999995</v>
      </c>
      <c r="Y346" s="232">
        <v>18.956897999999999</v>
      </c>
      <c r="Z346" s="232">
        <v>18.779399999999999</v>
      </c>
      <c r="AA346" s="232">
        <v>23.639399999999998</v>
      </c>
      <c r="AB346" s="232">
        <v>24.446159999999999</v>
      </c>
      <c r="AC346" s="232">
        <v>19.31616</v>
      </c>
      <c r="AD346" s="232">
        <v>19.31616</v>
      </c>
      <c r="AE346" s="232">
        <v>19.31616</v>
      </c>
      <c r="AF346" s="232">
        <v>19.31616</v>
      </c>
      <c r="AG346" s="232">
        <v>19.31616</v>
      </c>
      <c r="AH346" s="232">
        <v>4.2750000000000004</v>
      </c>
      <c r="AI346" s="232">
        <v>4.2750000000000004</v>
      </c>
      <c r="AJ346" s="232">
        <v>4.2750000000000004</v>
      </c>
      <c r="AK346" s="232">
        <v>4.2750000000000004</v>
      </c>
      <c r="AL346" s="232">
        <v>0</v>
      </c>
      <c r="AM346" s="232">
        <v>0</v>
      </c>
      <c r="AN346" s="564"/>
      <c r="AO346" s="318">
        <f>AO345</f>
        <v>0</v>
      </c>
      <c r="AP346" s="318">
        <f>AP345</f>
        <v>0</v>
      </c>
      <c r="AQ346" s="318">
        <v>1</v>
      </c>
      <c r="AR346" s="318">
        <f t="shared" ref="AR346:AV346" si="148">AR345</f>
        <v>0</v>
      </c>
      <c r="AS346" s="318">
        <v>0</v>
      </c>
      <c r="AT346" s="318">
        <f t="shared" si="148"/>
        <v>0</v>
      </c>
      <c r="AU346" s="318">
        <f t="shared" si="148"/>
        <v>0</v>
      </c>
      <c r="AV346" s="318">
        <f t="shared" si="148"/>
        <v>0</v>
      </c>
      <c r="AW346" s="318">
        <f t="shared" ref="AW346:BB346" si="149">AW345</f>
        <v>0</v>
      </c>
      <c r="AX346" s="318">
        <f t="shared" si="149"/>
        <v>0</v>
      </c>
      <c r="AY346" s="318">
        <f t="shared" si="149"/>
        <v>0</v>
      </c>
      <c r="AZ346" s="318">
        <f t="shared" si="149"/>
        <v>0</v>
      </c>
      <c r="BA346" s="318">
        <f t="shared" si="149"/>
        <v>0</v>
      </c>
      <c r="BB346" s="318">
        <f t="shared" si="149"/>
        <v>0</v>
      </c>
      <c r="BC346" s="243"/>
    </row>
    <row r="347" spans="1:55" ht="15" outlineLevel="1">
      <c r="B347" s="251"/>
      <c r="C347" s="242"/>
      <c r="D347" s="228"/>
      <c r="E347" s="228"/>
      <c r="F347" s="228"/>
      <c r="G347" s="228"/>
      <c r="H347" s="228"/>
      <c r="I347" s="228"/>
      <c r="J347" s="228"/>
      <c r="K347" s="228"/>
      <c r="L347" s="228"/>
      <c r="M347" s="228"/>
      <c r="N347" s="228"/>
      <c r="O347" s="228"/>
      <c r="P347" s="228"/>
      <c r="Q347" s="228"/>
      <c r="R347" s="228"/>
      <c r="S347" s="228"/>
      <c r="T347" s="228"/>
      <c r="U347" s="228"/>
      <c r="V347" s="254"/>
      <c r="W347" s="228"/>
      <c r="X347" s="228"/>
      <c r="Y347" s="228"/>
      <c r="Z347" s="228"/>
      <c r="AA347" s="228"/>
      <c r="AB347" s="228"/>
      <c r="AC347" s="228"/>
      <c r="AD347" s="228"/>
      <c r="AE347" s="228"/>
      <c r="AF347" s="228"/>
      <c r="AG347" s="228"/>
      <c r="AH347" s="228"/>
      <c r="AI347" s="228"/>
      <c r="AJ347" s="228"/>
      <c r="AK347" s="228"/>
      <c r="AL347" s="228"/>
      <c r="AM347" s="228"/>
      <c r="AN347" s="228"/>
      <c r="AO347" s="319"/>
      <c r="AP347" s="319"/>
      <c r="AQ347" s="319"/>
      <c r="AR347" s="319"/>
      <c r="AS347" s="319"/>
      <c r="AT347" s="319"/>
      <c r="AU347" s="319"/>
      <c r="AV347" s="319"/>
      <c r="AW347" s="319"/>
      <c r="AX347" s="319"/>
      <c r="AY347" s="319"/>
      <c r="AZ347" s="319"/>
      <c r="BA347" s="319"/>
      <c r="BB347" s="319"/>
      <c r="BC347" s="243"/>
    </row>
    <row r="348" spans="1:55" ht="15" outlineLevel="1">
      <c r="A348" s="388">
        <v>22</v>
      </c>
      <c r="B348" s="251" t="s">
        <v>2575</v>
      </c>
      <c r="C348" s="228" t="s">
        <v>313</v>
      </c>
      <c r="D348" s="232">
        <v>22699.09</v>
      </c>
      <c r="E348" s="232">
        <v>0</v>
      </c>
      <c r="F348" s="232">
        <v>0</v>
      </c>
      <c r="G348" s="232">
        <v>0</v>
      </c>
      <c r="H348" s="232">
        <v>0</v>
      </c>
      <c r="I348" s="232">
        <v>0</v>
      </c>
      <c r="J348" s="232">
        <v>0</v>
      </c>
      <c r="K348" s="232">
        <v>0</v>
      </c>
      <c r="L348" s="232">
        <v>0</v>
      </c>
      <c r="M348" s="232">
        <v>0</v>
      </c>
      <c r="N348" s="232"/>
      <c r="O348" s="232"/>
      <c r="P348" s="232"/>
      <c r="Q348" s="232"/>
      <c r="R348" s="232"/>
      <c r="S348" s="232"/>
      <c r="T348" s="232"/>
      <c r="U348" s="232"/>
      <c r="V348" s="228"/>
      <c r="W348" s="232">
        <v>996.8587</v>
      </c>
      <c r="X348" s="232"/>
      <c r="Y348" s="232"/>
      <c r="Z348" s="232"/>
      <c r="AA348" s="232"/>
      <c r="AB348" s="232"/>
      <c r="AC348" s="232"/>
      <c r="AD348" s="232"/>
      <c r="AE348" s="232"/>
      <c r="AF348" s="232"/>
      <c r="AG348" s="232"/>
      <c r="AH348" s="232"/>
      <c r="AI348" s="232"/>
      <c r="AJ348" s="232"/>
      <c r="AK348" s="232"/>
      <c r="AL348" s="232"/>
      <c r="AM348" s="232"/>
      <c r="AN348" s="564"/>
      <c r="AO348" s="317"/>
      <c r="AP348" s="322"/>
      <c r="AQ348" s="322"/>
      <c r="AR348" s="322"/>
      <c r="AS348" s="322"/>
      <c r="AT348" s="322"/>
      <c r="AU348" s="322"/>
      <c r="AV348" s="322"/>
      <c r="AW348" s="322"/>
      <c r="AX348" s="322"/>
      <c r="AY348" s="322"/>
      <c r="AZ348" s="322"/>
      <c r="BA348" s="322"/>
      <c r="BB348" s="322"/>
      <c r="BC348" s="233">
        <f>SUM(AO348:BB348)</f>
        <v>0</v>
      </c>
    </row>
    <row r="349" spans="1:55" ht="15" outlineLevel="1">
      <c r="B349" s="231" t="s">
        <v>2637</v>
      </c>
      <c r="C349" s="228" t="s">
        <v>315</v>
      </c>
      <c r="D349" s="232"/>
      <c r="E349" s="232"/>
      <c r="F349" s="232"/>
      <c r="G349" s="232"/>
      <c r="H349" s="232"/>
      <c r="I349" s="232"/>
      <c r="J349" s="232"/>
      <c r="K349" s="232"/>
      <c r="L349" s="232"/>
      <c r="M349" s="232"/>
      <c r="N349" s="232"/>
      <c r="O349" s="232"/>
      <c r="P349" s="232"/>
      <c r="Q349" s="232"/>
      <c r="R349" s="232"/>
      <c r="S349" s="232"/>
      <c r="T349" s="232"/>
      <c r="U349" s="232"/>
      <c r="V349" s="228"/>
      <c r="W349" s="232"/>
      <c r="X349" s="232"/>
      <c r="Y349" s="232"/>
      <c r="Z349" s="232"/>
      <c r="AA349" s="232"/>
      <c r="AB349" s="232"/>
      <c r="AC349" s="232"/>
      <c r="AD349" s="232"/>
      <c r="AE349" s="232"/>
      <c r="AF349" s="232"/>
      <c r="AG349" s="232"/>
      <c r="AH349" s="232"/>
      <c r="AI349" s="232"/>
      <c r="AJ349" s="232"/>
      <c r="AK349" s="232"/>
      <c r="AL349" s="232"/>
      <c r="AM349" s="232"/>
      <c r="AN349" s="564"/>
      <c r="AO349" s="318">
        <f>AO348</f>
        <v>0</v>
      </c>
      <c r="AP349" s="318">
        <f>AP348</f>
        <v>0</v>
      </c>
      <c r="AQ349" s="318">
        <f t="shared" ref="AQ349:AV349" si="150">AQ348</f>
        <v>0</v>
      </c>
      <c r="AR349" s="318">
        <f t="shared" si="150"/>
        <v>0</v>
      </c>
      <c r="AS349" s="318">
        <f t="shared" si="150"/>
        <v>0</v>
      </c>
      <c r="AT349" s="318">
        <f t="shared" si="150"/>
        <v>0</v>
      </c>
      <c r="AU349" s="318">
        <f t="shared" si="150"/>
        <v>0</v>
      </c>
      <c r="AV349" s="318">
        <f t="shared" si="150"/>
        <v>0</v>
      </c>
      <c r="AW349" s="318">
        <f t="shared" ref="AW349:BB349" si="151">AW348</f>
        <v>0</v>
      </c>
      <c r="AX349" s="318">
        <f t="shared" si="151"/>
        <v>0</v>
      </c>
      <c r="AY349" s="318">
        <f t="shared" si="151"/>
        <v>0</v>
      </c>
      <c r="AZ349" s="318">
        <f t="shared" si="151"/>
        <v>0</v>
      </c>
      <c r="BA349" s="318">
        <f t="shared" si="151"/>
        <v>0</v>
      </c>
      <c r="BB349" s="318">
        <f t="shared" si="151"/>
        <v>0</v>
      </c>
      <c r="BC349" s="243"/>
    </row>
    <row r="350" spans="1:55" ht="15" outlineLevel="1">
      <c r="B350" s="251"/>
      <c r="C350" s="242"/>
      <c r="D350" s="228"/>
      <c r="E350" s="228"/>
      <c r="F350" s="228"/>
      <c r="G350" s="228"/>
      <c r="H350" s="228"/>
      <c r="I350" s="228"/>
      <c r="J350" s="228"/>
      <c r="K350" s="228"/>
      <c r="L350" s="228"/>
      <c r="M350" s="228"/>
      <c r="N350" s="228"/>
      <c r="O350" s="228"/>
      <c r="P350" s="228"/>
      <c r="Q350" s="228"/>
      <c r="R350" s="228"/>
      <c r="S350" s="228"/>
      <c r="T350" s="228"/>
      <c r="U350" s="228"/>
      <c r="V350" s="228"/>
      <c r="W350" s="228"/>
      <c r="X350" s="228"/>
      <c r="Y350" s="228"/>
      <c r="Z350" s="228"/>
      <c r="AA350" s="228"/>
      <c r="AB350" s="228"/>
      <c r="AC350" s="228"/>
      <c r="AD350" s="228"/>
      <c r="AE350" s="228"/>
      <c r="AF350" s="228"/>
      <c r="AG350" s="228"/>
      <c r="AH350" s="228"/>
      <c r="AI350" s="228"/>
      <c r="AJ350" s="228"/>
      <c r="AK350" s="228"/>
      <c r="AL350" s="228"/>
      <c r="AM350" s="228"/>
      <c r="AN350" s="228"/>
      <c r="AO350" s="319"/>
      <c r="AP350" s="319"/>
      <c r="AQ350" s="319"/>
      <c r="AR350" s="319"/>
      <c r="AS350" s="319"/>
      <c r="AT350" s="319"/>
      <c r="AU350" s="319"/>
      <c r="AV350" s="319"/>
      <c r="AW350" s="319"/>
      <c r="AX350" s="319"/>
      <c r="AY350" s="319"/>
      <c r="AZ350" s="319"/>
      <c r="BA350" s="319"/>
      <c r="BB350" s="319"/>
      <c r="BC350" s="243"/>
    </row>
    <row r="351" spans="1:55" ht="15.75" outlineLevel="1">
      <c r="A351" s="389"/>
      <c r="B351" s="225" t="s">
        <v>2465</v>
      </c>
      <c r="C351" s="226"/>
      <c r="D351" s="227"/>
      <c r="E351" s="227"/>
      <c r="F351" s="227"/>
      <c r="G351" s="227"/>
      <c r="H351" s="227"/>
      <c r="I351" s="227"/>
      <c r="J351" s="227"/>
      <c r="K351" s="227"/>
      <c r="L351" s="227"/>
      <c r="M351" s="227"/>
      <c r="N351" s="227"/>
      <c r="O351" s="227"/>
      <c r="P351" s="227"/>
      <c r="Q351" s="227"/>
      <c r="R351" s="227"/>
      <c r="S351" s="227"/>
      <c r="T351" s="227"/>
      <c r="U351" s="227"/>
      <c r="V351" s="227"/>
      <c r="W351" s="227"/>
      <c r="X351" s="227"/>
      <c r="Y351" s="227"/>
      <c r="Z351" s="227"/>
      <c r="AA351" s="227"/>
      <c r="AB351" s="227"/>
      <c r="AC351" s="227"/>
      <c r="AD351" s="227"/>
      <c r="AE351" s="227"/>
      <c r="AF351" s="227"/>
      <c r="AG351" s="227"/>
      <c r="AH351" s="227"/>
      <c r="AI351" s="227"/>
      <c r="AJ351" s="227"/>
      <c r="AK351" s="227"/>
      <c r="AL351" s="227"/>
      <c r="AM351" s="227"/>
      <c r="AN351" s="227"/>
      <c r="AO351" s="321"/>
      <c r="AP351" s="321"/>
      <c r="AQ351" s="321"/>
      <c r="AR351" s="321"/>
      <c r="AS351" s="321"/>
      <c r="AT351" s="321"/>
      <c r="AU351" s="321"/>
      <c r="AV351" s="321"/>
      <c r="AW351" s="321"/>
      <c r="AX351" s="321"/>
      <c r="AY351" s="321"/>
      <c r="AZ351" s="321"/>
      <c r="BA351" s="321"/>
      <c r="BB351" s="321"/>
      <c r="BC351" s="229"/>
    </row>
    <row r="352" spans="1:55" ht="15" outlineLevel="1">
      <c r="A352" s="388">
        <v>23</v>
      </c>
      <c r="B352" s="251" t="s">
        <v>2465</v>
      </c>
      <c r="C352" s="228" t="s">
        <v>313</v>
      </c>
      <c r="D352" s="232">
        <v>326588.472147942</v>
      </c>
      <c r="E352" s="232">
        <v>323489.73411083198</v>
      </c>
      <c r="F352" s="232">
        <v>322536.83289623301</v>
      </c>
      <c r="G352" s="232">
        <v>294123.23746776598</v>
      </c>
      <c r="H352" s="232">
        <v>280243.84082317399</v>
      </c>
      <c r="I352" s="232">
        <v>267247.75683116901</v>
      </c>
      <c r="J352" s="232">
        <v>254980.990702629</v>
      </c>
      <c r="K352" s="232">
        <v>254352.53222179401</v>
      </c>
      <c r="L352" s="232">
        <v>129379.556651115</v>
      </c>
      <c r="M352" s="232">
        <v>128786.96075725599</v>
      </c>
      <c r="N352" s="232">
        <v>114815.08595562</v>
      </c>
      <c r="O352" s="232">
        <v>114815.08595562</v>
      </c>
      <c r="P352" s="232">
        <v>110337.688555717</v>
      </c>
      <c r="Q352" s="232">
        <v>110337.688555717</v>
      </c>
      <c r="R352" s="232">
        <v>32238.500811576996</v>
      </c>
      <c r="S352" s="232">
        <v>19115.650256157001</v>
      </c>
      <c r="T352" s="232">
        <v>19115.650256157001</v>
      </c>
      <c r="U352" s="232"/>
      <c r="V352" s="228"/>
      <c r="W352" s="232">
        <v>30.028296136000002</v>
      </c>
      <c r="X352" s="232">
        <v>29.867328213</v>
      </c>
      <c r="Y352" s="232">
        <v>29.817828509000002</v>
      </c>
      <c r="Z352" s="232">
        <v>28.341847727000001</v>
      </c>
      <c r="AA352" s="232">
        <v>27.625495279999999</v>
      </c>
      <c r="AB352" s="232">
        <v>26.950396989000001</v>
      </c>
      <c r="AC352" s="232">
        <v>26.313184074999999</v>
      </c>
      <c r="AD352" s="232">
        <v>26.313184074999999</v>
      </c>
      <c r="AE352" s="232">
        <v>19.821302134</v>
      </c>
      <c r="AF352" s="232">
        <v>19.186789396999998</v>
      </c>
      <c r="AG352" s="232">
        <v>17.517274169</v>
      </c>
      <c r="AH352" s="232">
        <v>17.517274169</v>
      </c>
      <c r="AI352" s="232">
        <v>16.170548854</v>
      </c>
      <c r="AJ352" s="232">
        <v>16.170548854</v>
      </c>
      <c r="AK352" s="232">
        <v>6.1958025670000003</v>
      </c>
      <c r="AL352" s="232">
        <v>4.6044394569999998</v>
      </c>
      <c r="AM352" s="232">
        <v>4.6044394569999998</v>
      </c>
      <c r="AN352" s="564"/>
      <c r="AO352" s="359">
        <v>1</v>
      </c>
      <c r="AP352" s="317"/>
      <c r="AQ352" s="317"/>
      <c r="AR352" s="317"/>
      <c r="AS352" s="317"/>
      <c r="AT352" s="317"/>
      <c r="AU352" s="317"/>
      <c r="AV352" s="317"/>
      <c r="AW352" s="317"/>
      <c r="AX352" s="317"/>
      <c r="AY352" s="317"/>
      <c r="AZ352" s="317"/>
      <c r="BA352" s="317"/>
      <c r="BB352" s="317"/>
      <c r="BC352" s="233">
        <f>SUM(AO352:BB352)</f>
        <v>1</v>
      </c>
    </row>
    <row r="353" spans="1:55" ht="15" outlineLevel="1">
      <c r="B353" s="231" t="s">
        <v>2637</v>
      </c>
      <c r="C353" s="228" t="s">
        <v>315</v>
      </c>
      <c r="D353" s="232">
        <v>30603.450919999999</v>
      </c>
      <c r="E353" s="232">
        <v>30422.884119999999</v>
      </c>
      <c r="F353" s="232">
        <v>30406.468949999999</v>
      </c>
      <c r="G353" s="232">
        <v>29341.521830000002</v>
      </c>
      <c r="H353" s="232">
        <v>28874.70883</v>
      </c>
      <c r="I353" s="232">
        <v>28407.895939999999</v>
      </c>
      <c r="J353" s="232">
        <v>27778.089609999999</v>
      </c>
      <c r="K353" s="232">
        <v>27778.089609999999</v>
      </c>
      <c r="L353" s="232">
        <v>23280.2775</v>
      </c>
      <c r="M353" s="232">
        <v>23094.14114</v>
      </c>
      <c r="N353" s="232">
        <v>21197.519840000001</v>
      </c>
      <c r="O353" s="232">
        <v>21197.519840000001</v>
      </c>
      <c r="P353" s="232">
        <v>20295.194210000001</v>
      </c>
      <c r="Q353" s="232">
        <v>20295.194210000001</v>
      </c>
      <c r="R353" s="232">
        <v>16289.194209999998</v>
      </c>
      <c r="S353" s="232">
        <v>14693.19421</v>
      </c>
      <c r="T353" s="232">
        <v>14693.19421</v>
      </c>
      <c r="U353" s="232"/>
      <c r="V353" s="357"/>
      <c r="W353" s="232">
        <v>6.9291547810000003</v>
      </c>
      <c r="X353" s="232">
        <v>6.9198824309999996</v>
      </c>
      <c r="Y353" s="232">
        <v>6.9190394910000004</v>
      </c>
      <c r="Z353" s="232">
        <v>6.8635850510000003</v>
      </c>
      <c r="AA353" s="232">
        <v>6.8392295949999999</v>
      </c>
      <c r="AB353" s="232">
        <v>6.8148741350000002</v>
      </c>
      <c r="AC353" s="232">
        <v>6.7820438059999999</v>
      </c>
      <c r="AD353" s="232">
        <v>6.7820438059999999</v>
      </c>
      <c r="AE353" s="232">
        <v>6.5477534620000002</v>
      </c>
      <c r="AF353" s="232">
        <v>6.3484443810000002</v>
      </c>
      <c r="AG353" s="232">
        <v>6.1184558329999996</v>
      </c>
      <c r="AH353" s="232">
        <v>6.1184558329999996</v>
      </c>
      <c r="AI353" s="232">
        <v>5.8470139559999996</v>
      </c>
      <c r="AJ353" s="232">
        <v>5.8470139559999996</v>
      </c>
      <c r="AK353" s="232">
        <v>5.3598139639999998</v>
      </c>
      <c r="AL353" s="232">
        <v>5.1666139659999999</v>
      </c>
      <c r="AM353" s="232">
        <v>5.1666139659999999</v>
      </c>
      <c r="AN353" s="564"/>
      <c r="AO353" s="318">
        <f>AO352</f>
        <v>1</v>
      </c>
      <c r="AP353" s="318">
        <f>AP352</f>
        <v>0</v>
      </c>
      <c r="AQ353" s="318">
        <f t="shared" ref="AQ353:AV353" si="152">AQ352</f>
        <v>0</v>
      </c>
      <c r="AR353" s="318">
        <f t="shared" si="152"/>
        <v>0</v>
      </c>
      <c r="AS353" s="318">
        <f t="shared" si="152"/>
        <v>0</v>
      </c>
      <c r="AT353" s="318">
        <f t="shared" si="152"/>
        <v>0</v>
      </c>
      <c r="AU353" s="318">
        <f t="shared" si="152"/>
        <v>0</v>
      </c>
      <c r="AV353" s="318">
        <f t="shared" si="152"/>
        <v>0</v>
      </c>
      <c r="AW353" s="318">
        <f t="shared" ref="AW353:BB353" si="153">AW352</f>
        <v>0</v>
      </c>
      <c r="AX353" s="318">
        <f t="shared" si="153"/>
        <v>0</v>
      </c>
      <c r="AY353" s="318">
        <f t="shared" si="153"/>
        <v>0</v>
      </c>
      <c r="AZ353" s="318">
        <f t="shared" si="153"/>
        <v>0</v>
      </c>
      <c r="BA353" s="318">
        <f t="shared" si="153"/>
        <v>0</v>
      </c>
      <c r="BB353" s="318">
        <f t="shared" si="153"/>
        <v>0</v>
      </c>
      <c r="BC353" s="234"/>
    </row>
    <row r="354" spans="1:55" ht="15" outlineLevel="1">
      <c r="B354" s="251"/>
      <c r="C354" s="242"/>
      <c r="D354" s="228"/>
      <c r="E354" s="228"/>
      <c r="F354" s="228"/>
      <c r="G354" s="228"/>
      <c r="H354" s="228"/>
      <c r="I354" s="228"/>
      <c r="J354" s="228"/>
      <c r="K354" s="228"/>
      <c r="L354" s="228"/>
      <c r="M354" s="228"/>
      <c r="N354" s="228"/>
      <c r="O354" s="228"/>
      <c r="P354" s="228"/>
      <c r="Q354" s="228"/>
      <c r="R354" s="228"/>
      <c r="S354" s="228"/>
      <c r="T354" s="228"/>
      <c r="U354" s="228"/>
      <c r="V354" s="228"/>
      <c r="W354" s="228"/>
      <c r="X354" s="228"/>
      <c r="Y354" s="228"/>
      <c r="Z354" s="228"/>
      <c r="AA354" s="228"/>
      <c r="AB354" s="228"/>
      <c r="AC354" s="228"/>
      <c r="AD354" s="228"/>
      <c r="AE354" s="228"/>
      <c r="AF354" s="228"/>
      <c r="AG354" s="228"/>
      <c r="AH354" s="228"/>
      <c r="AI354" s="228"/>
      <c r="AJ354" s="228"/>
      <c r="AK354" s="228"/>
      <c r="AL354" s="228"/>
      <c r="AM354" s="228"/>
      <c r="AN354" s="228"/>
      <c r="AO354" s="319"/>
      <c r="AP354" s="319"/>
      <c r="AQ354" s="319"/>
      <c r="AR354" s="319"/>
      <c r="AS354" s="319"/>
      <c r="AT354" s="319"/>
      <c r="AU354" s="319"/>
      <c r="AV354" s="319"/>
      <c r="AW354" s="319"/>
      <c r="AX354" s="319"/>
      <c r="AY354" s="319"/>
      <c r="AZ354" s="319"/>
      <c r="BA354" s="319"/>
      <c r="BB354" s="319"/>
      <c r="BC354" s="243"/>
    </row>
    <row r="355" spans="1:55" s="220" customFormat="1" ht="15" outlineLevel="1">
      <c r="A355" s="388"/>
      <c r="B355" s="250"/>
      <c r="C355" s="248"/>
      <c r="D355" s="228"/>
      <c r="E355" s="228"/>
      <c r="F355" s="228"/>
      <c r="G355" s="228"/>
      <c r="H355" s="228"/>
      <c r="I355" s="228"/>
      <c r="J355" s="228"/>
      <c r="K355" s="228"/>
      <c r="L355" s="228"/>
      <c r="M355" s="228"/>
      <c r="N355" s="228"/>
      <c r="O355" s="228"/>
      <c r="P355" s="228"/>
      <c r="Q355" s="228"/>
      <c r="R355" s="228"/>
      <c r="S355" s="228"/>
      <c r="T355" s="228"/>
      <c r="U355" s="228"/>
      <c r="V355" s="228"/>
      <c r="W355" s="228"/>
      <c r="X355" s="228"/>
      <c r="Y355" s="228"/>
      <c r="Z355" s="228"/>
      <c r="AA355" s="228"/>
      <c r="AB355" s="228"/>
      <c r="AC355" s="228"/>
      <c r="AD355" s="228"/>
      <c r="AE355" s="228"/>
      <c r="AF355" s="228"/>
      <c r="AG355" s="228"/>
      <c r="AH355" s="228"/>
      <c r="AI355" s="228"/>
      <c r="AJ355" s="228"/>
      <c r="AK355" s="228"/>
      <c r="AL355" s="228"/>
      <c r="AM355" s="228"/>
      <c r="AN355" s="228"/>
      <c r="AO355" s="323"/>
      <c r="AP355" s="324"/>
      <c r="AQ355" s="323"/>
      <c r="AR355" s="323"/>
      <c r="AS355" s="323"/>
      <c r="AT355" s="323"/>
      <c r="AU355" s="323"/>
      <c r="AV355" s="323"/>
      <c r="AW355" s="323"/>
      <c r="AX355" s="323"/>
      <c r="AY355" s="323"/>
      <c r="AZ355" s="323"/>
      <c r="BA355" s="323"/>
      <c r="BB355" s="323"/>
      <c r="BC355" s="249"/>
    </row>
    <row r="356" spans="1:55" ht="15.75" outlineLevel="1">
      <c r="A356" s="389"/>
      <c r="B356" s="225" t="s">
        <v>2579</v>
      </c>
      <c r="C356" s="256"/>
      <c r="D356" s="227"/>
      <c r="E356" s="226"/>
      <c r="F356" s="226"/>
      <c r="G356" s="226"/>
      <c r="H356" s="226"/>
      <c r="I356" s="226"/>
      <c r="J356" s="226"/>
      <c r="K356" s="226"/>
      <c r="L356" s="226"/>
      <c r="M356" s="226"/>
      <c r="N356" s="226"/>
      <c r="O356" s="226"/>
      <c r="P356" s="226"/>
      <c r="Q356" s="226"/>
      <c r="R356" s="226"/>
      <c r="S356" s="226"/>
      <c r="T356" s="226"/>
      <c r="U356" s="226"/>
      <c r="V356" s="228"/>
      <c r="W356" s="226"/>
      <c r="X356" s="226"/>
      <c r="Y356" s="226"/>
      <c r="Z356" s="226"/>
      <c r="AA356" s="226"/>
      <c r="AB356" s="226"/>
      <c r="AC356" s="226"/>
      <c r="AD356" s="226"/>
      <c r="AE356" s="226"/>
      <c r="AF356" s="226"/>
      <c r="AG356" s="226"/>
      <c r="AH356" s="226"/>
      <c r="AI356" s="226"/>
      <c r="AJ356" s="226"/>
      <c r="AK356" s="226"/>
      <c r="AL356" s="226"/>
      <c r="AM356" s="226"/>
      <c r="AN356" s="226"/>
      <c r="AO356" s="321"/>
      <c r="AP356" s="321"/>
      <c r="AQ356" s="321"/>
      <c r="AR356" s="321"/>
      <c r="AS356" s="321"/>
      <c r="AT356" s="321"/>
      <c r="AU356" s="321"/>
      <c r="AV356" s="321"/>
      <c r="AW356" s="321"/>
      <c r="AX356" s="321"/>
      <c r="AY356" s="321"/>
      <c r="AZ356" s="321"/>
      <c r="BA356" s="321"/>
      <c r="BB356" s="321"/>
      <c r="BC356" s="229"/>
    </row>
    <row r="357" spans="1:55" ht="15" outlineLevel="1">
      <c r="A357" s="388">
        <v>27</v>
      </c>
      <c r="B357" s="257" t="s">
        <v>2478</v>
      </c>
      <c r="C357" s="228" t="s">
        <v>313</v>
      </c>
      <c r="D357" s="232"/>
      <c r="E357" s="232"/>
      <c r="F357" s="232"/>
      <c r="G357" s="232"/>
      <c r="H357" s="232"/>
      <c r="I357" s="232"/>
      <c r="J357" s="232"/>
      <c r="K357" s="232"/>
      <c r="L357" s="232"/>
      <c r="M357" s="232"/>
      <c r="N357" s="232"/>
      <c r="O357" s="232"/>
      <c r="P357" s="232"/>
      <c r="Q357" s="232"/>
      <c r="R357" s="232"/>
      <c r="S357" s="232"/>
      <c r="T357" s="232"/>
      <c r="U357" s="232"/>
      <c r="V357" s="232">
        <v>12</v>
      </c>
      <c r="W357" s="232"/>
      <c r="X357" s="232"/>
      <c r="Y357" s="232"/>
      <c r="Z357" s="232"/>
      <c r="AA357" s="232"/>
      <c r="AB357" s="232"/>
      <c r="AC357" s="232"/>
      <c r="AD357" s="232"/>
      <c r="AE357" s="232"/>
      <c r="AF357" s="232"/>
      <c r="AG357" s="232"/>
      <c r="AH357" s="232"/>
      <c r="AI357" s="232"/>
      <c r="AJ357" s="232"/>
      <c r="AK357" s="232"/>
      <c r="AL357" s="232"/>
      <c r="AM357" s="232"/>
      <c r="AN357" s="564"/>
      <c r="AO357" s="333"/>
      <c r="AP357" s="322">
        <v>1</v>
      </c>
      <c r="AQ357" s="322"/>
      <c r="AR357" s="322"/>
      <c r="AS357" s="322"/>
      <c r="AT357" s="322"/>
      <c r="AU357" s="322"/>
      <c r="AV357" s="322"/>
      <c r="AW357" s="322"/>
      <c r="AX357" s="322"/>
      <c r="AY357" s="322"/>
      <c r="AZ357" s="322"/>
      <c r="BA357" s="322"/>
      <c r="BB357" s="322"/>
      <c r="BC357" s="233">
        <f>SUM(AO357:BB357)</f>
        <v>1</v>
      </c>
    </row>
    <row r="358" spans="1:55" ht="15" outlineLevel="1">
      <c r="B358" s="231" t="s">
        <v>2637</v>
      </c>
      <c r="C358" s="228" t="s">
        <v>315</v>
      </c>
      <c r="D358" s="232">
        <v>128400</v>
      </c>
      <c r="E358" s="232">
        <v>128400</v>
      </c>
      <c r="F358" s="232">
        <v>128400</v>
      </c>
      <c r="G358" s="232">
        <v>128400</v>
      </c>
      <c r="H358" s="232">
        <v>128400</v>
      </c>
      <c r="I358" s="232">
        <v>128400</v>
      </c>
      <c r="J358" s="232">
        <v>128400</v>
      </c>
      <c r="K358" s="232">
        <v>128400</v>
      </c>
      <c r="L358" s="232">
        <v>128400</v>
      </c>
      <c r="M358" s="232">
        <v>128400</v>
      </c>
      <c r="N358" s="232">
        <v>128400</v>
      </c>
      <c r="O358" s="232">
        <v>128400</v>
      </c>
      <c r="P358" s="232">
        <v>128400</v>
      </c>
      <c r="Q358" s="232">
        <v>128400</v>
      </c>
      <c r="R358" s="232">
        <v>128400</v>
      </c>
      <c r="S358" s="232">
        <v>128400</v>
      </c>
      <c r="T358" s="232">
        <v>128400</v>
      </c>
      <c r="U358" s="232"/>
      <c r="V358" s="232">
        <f>V357</f>
        <v>12</v>
      </c>
      <c r="W358" s="232">
        <v>25</v>
      </c>
      <c r="X358" s="232">
        <v>25</v>
      </c>
      <c r="Y358" s="232">
        <v>25</v>
      </c>
      <c r="Z358" s="232">
        <v>25</v>
      </c>
      <c r="AA358" s="232">
        <v>25</v>
      </c>
      <c r="AB358" s="232">
        <v>25</v>
      </c>
      <c r="AC358" s="232">
        <v>25</v>
      </c>
      <c r="AD358" s="232">
        <v>25</v>
      </c>
      <c r="AE358" s="232">
        <v>25</v>
      </c>
      <c r="AF358" s="232">
        <v>25</v>
      </c>
      <c r="AG358" s="232">
        <v>25</v>
      </c>
      <c r="AH358" s="232">
        <v>25</v>
      </c>
      <c r="AI358" s="232">
        <v>25</v>
      </c>
      <c r="AJ358" s="232">
        <v>25</v>
      </c>
      <c r="AK358" s="232">
        <v>25</v>
      </c>
      <c r="AL358" s="232">
        <v>25</v>
      </c>
      <c r="AM358" s="232">
        <v>25</v>
      </c>
      <c r="AN358" s="564"/>
      <c r="AO358" s="318">
        <f>AO357</f>
        <v>0</v>
      </c>
      <c r="AP358" s="318">
        <f>AP357</f>
        <v>1</v>
      </c>
      <c r="AQ358" s="318">
        <f t="shared" ref="AQ358:AV358" si="154">AQ357</f>
        <v>0</v>
      </c>
      <c r="AR358" s="318">
        <f t="shared" si="154"/>
        <v>0</v>
      </c>
      <c r="AS358" s="318">
        <f t="shared" si="154"/>
        <v>0</v>
      </c>
      <c r="AT358" s="318">
        <f t="shared" si="154"/>
        <v>0</v>
      </c>
      <c r="AU358" s="318">
        <f t="shared" si="154"/>
        <v>0</v>
      </c>
      <c r="AV358" s="318">
        <f t="shared" si="154"/>
        <v>0</v>
      </c>
      <c r="AW358" s="318">
        <f t="shared" ref="AW358:BB358" si="155">AW357</f>
        <v>0</v>
      </c>
      <c r="AX358" s="318">
        <f t="shared" si="155"/>
        <v>0</v>
      </c>
      <c r="AY358" s="318">
        <f t="shared" si="155"/>
        <v>0</v>
      </c>
      <c r="AZ358" s="318">
        <f t="shared" si="155"/>
        <v>0</v>
      </c>
      <c r="BA358" s="318">
        <f t="shared" si="155"/>
        <v>0</v>
      </c>
      <c r="BB358" s="318">
        <f t="shared" si="155"/>
        <v>0</v>
      </c>
      <c r="BC358" s="243"/>
    </row>
    <row r="359" spans="1:55" ht="15.75" outlineLevel="1">
      <c r="B359" s="259"/>
      <c r="C359" s="237"/>
      <c r="D359" s="228"/>
      <c r="E359" s="228"/>
      <c r="F359" s="228"/>
      <c r="G359" s="228"/>
      <c r="H359" s="228"/>
      <c r="I359" s="228"/>
      <c r="J359" s="228"/>
      <c r="K359" s="228"/>
      <c r="L359" s="228"/>
      <c r="M359" s="228"/>
      <c r="N359" s="228"/>
      <c r="O359" s="228"/>
      <c r="P359" s="228"/>
      <c r="Q359" s="228"/>
      <c r="R359" s="228"/>
      <c r="S359" s="228"/>
      <c r="T359" s="228"/>
      <c r="U359" s="228"/>
      <c r="V359" s="237"/>
      <c r="W359" s="228"/>
      <c r="X359" s="228"/>
      <c r="Y359" s="228"/>
      <c r="Z359" s="228"/>
      <c r="AA359" s="228"/>
      <c r="AB359" s="228"/>
      <c r="AC359" s="228"/>
      <c r="AD359" s="228"/>
      <c r="AE359" s="228"/>
      <c r="AF359" s="228"/>
      <c r="AG359" s="228"/>
      <c r="AH359" s="228"/>
      <c r="AI359" s="228"/>
      <c r="AJ359" s="228"/>
      <c r="AK359" s="228"/>
      <c r="AL359" s="228"/>
      <c r="AM359" s="228"/>
      <c r="AN359" s="228"/>
      <c r="AO359" s="319"/>
      <c r="AP359" s="319"/>
      <c r="AQ359" s="319"/>
      <c r="AR359" s="319"/>
      <c r="AS359" s="319"/>
      <c r="AT359" s="319"/>
      <c r="AU359" s="319"/>
      <c r="AV359" s="319"/>
      <c r="AW359" s="319"/>
      <c r="AX359" s="319"/>
      <c r="AY359" s="319"/>
      <c r="AZ359" s="319"/>
      <c r="BA359" s="319"/>
      <c r="BB359" s="319"/>
      <c r="BC359" s="243"/>
    </row>
    <row r="360" spans="1:55" ht="18" outlineLevel="1">
      <c r="B360" s="902" t="s">
        <v>362</v>
      </c>
      <c r="C360" s="194"/>
      <c r="AO360" s="194"/>
      <c r="AP360" s="194"/>
      <c r="AQ360" s="194"/>
      <c r="AR360" s="194"/>
      <c r="AS360" s="194"/>
      <c r="AT360" s="194"/>
      <c r="AU360" s="194"/>
      <c r="AV360" s="194"/>
      <c r="AW360" s="194"/>
      <c r="AX360" s="194"/>
      <c r="AY360" s="194"/>
      <c r="AZ360" s="194"/>
      <c r="BA360" s="194"/>
      <c r="BB360" s="194"/>
      <c r="BC360" s="194"/>
    </row>
    <row r="361" spans="1:55" ht="15.75" outlineLevel="1">
      <c r="A361" s="389"/>
      <c r="B361" s="225" t="s">
        <v>2564</v>
      </c>
      <c r="C361" s="226"/>
      <c r="D361" s="226"/>
      <c r="E361" s="226"/>
      <c r="F361" s="226"/>
      <c r="G361" s="226"/>
      <c r="H361" s="226"/>
      <c r="I361" s="226"/>
      <c r="J361" s="226"/>
      <c r="K361" s="226"/>
      <c r="L361" s="226"/>
      <c r="M361" s="226"/>
      <c r="N361" s="226"/>
      <c r="O361" s="226"/>
      <c r="P361" s="226"/>
      <c r="Q361" s="226"/>
      <c r="R361" s="226"/>
      <c r="S361" s="226"/>
      <c r="T361" s="226"/>
      <c r="U361" s="226"/>
      <c r="V361" s="227"/>
      <c r="W361" s="226"/>
      <c r="X361" s="226"/>
      <c r="Y361" s="226"/>
      <c r="Z361" s="226"/>
      <c r="AA361" s="226"/>
      <c r="AB361" s="226"/>
      <c r="AC361" s="226"/>
      <c r="AD361" s="226"/>
      <c r="AE361" s="226"/>
      <c r="AF361" s="226"/>
      <c r="AG361" s="226"/>
      <c r="AH361" s="226"/>
      <c r="AI361" s="226"/>
      <c r="AJ361" s="226"/>
      <c r="AK361" s="226"/>
      <c r="AL361" s="226"/>
      <c r="AM361" s="226"/>
      <c r="AN361" s="226"/>
      <c r="AO361" s="228"/>
      <c r="AP361" s="228"/>
      <c r="AQ361" s="228"/>
      <c r="AR361" s="228"/>
      <c r="AS361" s="228"/>
      <c r="AT361" s="228"/>
      <c r="AU361" s="228"/>
      <c r="AV361" s="228"/>
      <c r="AW361" s="228"/>
      <c r="AX361" s="228"/>
      <c r="AY361" s="228"/>
      <c r="AZ361" s="228"/>
      <c r="BA361" s="228"/>
      <c r="BB361" s="228"/>
      <c r="BC361" s="229"/>
    </row>
    <row r="362" spans="1:55" ht="15" outlineLevel="1">
      <c r="A362" s="388">
        <v>1</v>
      </c>
      <c r="B362" s="231" t="s">
        <v>2461</v>
      </c>
      <c r="C362" s="228" t="s">
        <v>313</v>
      </c>
      <c r="D362" s="232">
        <v>61730.5707841369</v>
      </c>
      <c r="E362" s="232">
        <v>61730.5707841369</v>
      </c>
      <c r="F362" s="232">
        <v>61730.5707841369</v>
      </c>
      <c r="G362" s="232">
        <v>61730.5707841369</v>
      </c>
      <c r="H362" s="232">
        <v>39668.832405707144</v>
      </c>
      <c r="I362" s="232">
        <v>0</v>
      </c>
      <c r="J362" s="232">
        <v>0</v>
      </c>
      <c r="K362" s="232">
        <v>0</v>
      </c>
      <c r="L362" s="232">
        <v>0</v>
      </c>
      <c r="M362" s="232">
        <v>0</v>
      </c>
      <c r="N362" s="232">
        <v>0</v>
      </c>
      <c r="O362" s="232">
        <v>0</v>
      </c>
      <c r="P362" s="232">
        <v>0</v>
      </c>
      <c r="Q362" s="232">
        <v>0</v>
      </c>
      <c r="R362" s="232">
        <v>0</v>
      </c>
      <c r="S362" s="232">
        <v>0</v>
      </c>
      <c r="T362" s="232">
        <v>0</v>
      </c>
      <c r="U362" s="232">
        <v>0</v>
      </c>
      <c r="V362" s="228"/>
      <c r="W362" s="232">
        <v>9.2541445201806241</v>
      </c>
      <c r="X362" s="232">
        <v>9.2541445201806241</v>
      </c>
      <c r="Y362" s="232">
        <v>9.2541445201806241</v>
      </c>
      <c r="Z362" s="232">
        <v>9.2541445201806241</v>
      </c>
      <c r="AA362" s="232">
        <v>5.8300807133692549</v>
      </c>
      <c r="AB362" s="232">
        <v>0</v>
      </c>
      <c r="AC362" s="232">
        <v>0</v>
      </c>
      <c r="AD362" s="232">
        <v>0</v>
      </c>
      <c r="AE362" s="232">
        <v>0</v>
      </c>
      <c r="AF362" s="232">
        <v>0</v>
      </c>
      <c r="AG362" s="232">
        <v>0</v>
      </c>
      <c r="AH362" s="232">
        <v>0</v>
      </c>
      <c r="AI362" s="232">
        <v>0</v>
      </c>
      <c r="AJ362" s="232">
        <v>0</v>
      </c>
      <c r="AK362" s="232">
        <v>0</v>
      </c>
      <c r="AL362" s="232">
        <v>0</v>
      </c>
      <c r="AM362" s="232">
        <v>0</v>
      </c>
      <c r="AN362" s="232">
        <v>0</v>
      </c>
      <c r="AO362" s="317"/>
      <c r="AP362" s="317"/>
      <c r="AQ362" s="317"/>
      <c r="AR362" s="317"/>
      <c r="AS362" s="317"/>
      <c r="AT362" s="317"/>
      <c r="AU362" s="317"/>
      <c r="AV362" s="317"/>
      <c r="AW362" s="317">
        <v>1</v>
      </c>
      <c r="AX362" s="317"/>
      <c r="AY362" s="317"/>
      <c r="AZ362" s="317"/>
      <c r="BA362" s="317"/>
      <c r="BB362" s="317"/>
      <c r="BC362" s="233">
        <f>SUM(AO362:BB362)</f>
        <v>1</v>
      </c>
    </row>
    <row r="363" spans="1:55" ht="15" outlineLevel="1">
      <c r="B363" s="231" t="s">
        <v>2637</v>
      </c>
      <c r="C363" s="228" t="s">
        <v>315</v>
      </c>
      <c r="D363" s="232"/>
      <c r="E363" s="232"/>
      <c r="F363" s="232"/>
      <c r="G363" s="232"/>
      <c r="H363" s="232"/>
      <c r="I363" s="232"/>
      <c r="J363" s="232"/>
      <c r="K363" s="232"/>
      <c r="L363" s="232"/>
      <c r="M363" s="232"/>
      <c r="N363" s="232"/>
      <c r="O363" s="232"/>
      <c r="P363" s="232"/>
      <c r="Q363" s="232"/>
      <c r="R363" s="232"/>
      <c r="S363" s="232"/>
      <c r="T363" s="232"/>
      <c r="U363" s="232"/>
      <c r="V363" s="357"/>
      <c r="W363" s="232"/>
      <c r="X363" s="232"/>
      <c r="Y363" s="232"/>
      <c r="Z363" s="232"/>
      <c r="AA363" s="232"/>
      <c r="AB363" s="232"/>
      <c r="AC363" s="232"/>
      <c r="AD363" s="232"/>
      <c r="AE363" s="232"/>
      <c r="AF363" s="232"/>
      <c r="AG363" s="232"/>
      <c r="AH363" s="232"/>
      <c r="AI363" s="232"/>
      <c r="AJ363" s="232"/>
      <c r="AK363" s="232"/>
      <c r="AL363" s="232"/>
      <c r="AM363" s="232"/>
      <c r="AN363" s="232"/>
      <c r="AO363" s="318">
        <f>AO362</f>
        <v>0</v>
      </c>
      <c r="AP363" s="318">
        <f>AP362</f>
        <v>0</v>
      </c>
      <c r="AQ363" s="318">
        <f t="shared" ref="AQ363:BB363" si="156">AQ362</f>
        <v>0</v>
      </c>
      <c r="AR363" s="318">
        <f t="shared" si="156"/>
        <v>0</v>
      </c>
      <c r="AS363" s="318">
        <f t="shared" si="156"/>
        <v>0</v>
      </c>
      <c r="AT363" s="318">
        <f t="shared" si="156"/>
        <v>0</v>
      </c>
      <c r="AU363" s="318">
        <f t="shared" si="156"/>
        <v>0</v>
      </c>
      <c r="AV363" s="318">
        <f t="shared" si="156"/>
        <v>0</v>
      </c>
      <c r="AW363" s="318">
        <f>AW362</f>
        <v>1</v>
      </c>
      <c r="AX363" s="318">
        <f t="shared" si="156"/>
        <v>0</v>
      </c>
      <c r="AY363" s="318">
        <f t="shared" si="156"/>
        <v>0</v>
      </c>
      <c r="AZ363" s="318">
        <f t="shared" si="156"/>
        <v>0</v>
      </c>
      <c r="BA363" s="318">
        <f t="shared" si="156"/>
        <v>0</v>
      </c>
      <c r="BB363" s="318">
        <f t="shared" si="156"/>
        <v>0</v>
      </c>
      <c r="BC363" s="234"/>
    </row>
    <row r="364" spans="1:55" ht="15.75" outlineLevel="1">
      <c r="A364" s="390"/>
      <c r="B364" s="235"/>
      <c r="C364" s="236"/>
      <c r="D364" s="236"/>
      <c r="E364" s="236"/>
      <c r="F364" s="236"/>
      <c r="G364" s="236"/>
      <c r="H364" s="236"/>
      <c r="I364" s="236"/>
      <c r="J364" s="236"/>
      <c r="K364" s="236"/>
      <c r="L364" s="236"/>
      <c r="M364" s="236"/>
      <c r="N364" s="236"/>
      <c r="O364" s="236"/>
      <c r="P364" s="236"/>
      <c r="Q364" s="236"/>
      <c r="R364" s="236"/>
      <c r="S364" s="236"/>
      <c r="T364" s="236"/>
      <c r="U364" s="236"/>
      <c r="V364" s="240"/>
      <c r="W364" s="236"/>
      <c r="X364" s="236"/>
      <c r="Y364" s="236"/>
      <c r="Z364" s="236"/>
      <c r="AA364" s="236"/>
      <c r="AB364" s="236"/>
      <c r="AC364" s="236"/>
      <c r="AD364" s="236"/>
      <c r="AE364" s="236"/>
      <c r="AF364" s="236"/>
      <c r="AG364" s="236"/>
      <c r="AH364" s="236"/>
      <c r="AI364" s="236"/>
      <c r="AJ364" s="236"/>
      <c r="AK364" s="236"/>
      <c r="AL364" s="236"/>
      <c r="AM364" s="236"/>
      <c r="AN364" s="236"/>
      <c r="AO364" s="319"/>
      <c r="AP364" s="320"/>
      <c r="AQ364" s="320"/>
      <c r="AR364" s="320"/>
      <c r="AS364" s="320"/>
      <c r="AT364" s="320"/>
      <c r="AU364" s="320"/>
      <c r="AV364" s="320"/>
      <c r="AW364" s="319"/>
      <c r="AX364" s="320"/>
      <c r="AY364" s="320"/>
      <c r="AZ364" s="320"/>
      <c r="BA364" s="320"/>
      <c r="BB364" s="320"/>
      <c r="BC364" s="239"/>
    </row>
    <row r="365" spans="1:55" ht="15" outlineLevel="1">
      <c r="A365" s="388">
        <v>2</v>
      </c>
      <c r="B365" s="231" t="s">
        <v>2459</v>
      </c>
      <c r="C365" s="228" t="s">
        <v>313</v>
      </c>
      <c r="D365" s="232">
        <v>10713.756460000001</v>
      </c>
      <c r="E365" s="232">
        <v>10713.756460000001</v>
      </c>
      <c r="F365" s="232">
        <v>10713.756460000001</v>
      </c>
      <c r="G365" s="232">
        <v>10713.756460000001</v>
      </c>
      <c r="H365" s="232">
        <v>0</v>
      </c>
      <c r="I365" s="232">
        <v>0</v>
      </c>
      <c r="J365" s="232">
        <v>0</v>
      </c>
      <c r="K365" s="232">
        <v>0</v>
      </c>
      <c r="L365" s="232">
        <v>0</v>
      </c>
      <c r="M365" s="232">
        <v>0</v>
      </c>
      <c r="N365" s="232">
        <v>0</v>
      </c>
      <c r="O365" s="232">
        <v>0</v>
      </c>
      <c r="P365" s="232">
        <v>0</v>
      </c>
      <c r="Q365" s="232">
        <v>0</v>
      </c>
      <c r="R365" s="232">
        <v>0</v>
      </c>
      <c r="S365" s="232">
        <v>0</v>
      </c>
      <c r="T365" s="232">
        <v>0</v>
      </c>
      <c r="U365" s="232">
        <v>0</v>
      </c>
      <c r="V365" s="228"/>
      <c r="W365" s="232">
        <v>6.0086288720000001</v>
      </c>
      <c r="X365" s="232">
        <v>6.0086288720000001</v>
      </c>
      <c r="Y365" s="232">
        <v>6.0086288720000001</v>
      </c>
      <c r="Z365" s="232">
        <v>6.0086288720000001</v>
      </c>
      <c r="AA365" s="232">
        <v>0</v>
      </c>
      <c r="AB365" s="232">
        <v>0</v>
      </c>
      <c r="AC365" s="232">
        <v>0</v>
      </c>
      <c r="AD365" s="232">
        <v>0</v>
      </c>
      <c r="AE365" s="232">
        <v>0</v>
      </c>
      <c r="AF365" s="232">
        <v>0</v>
      </c>
      <c r="AG365" s="232">
        <v>0</v>
      </c>
      <c r="AH365" s="232">
        <v>0</v>
      </c>
      <c r="AI365" s="232">
        <v>0</v>
      </c>
      <c r="AJ365" s="232">
        <v>0</v>
      </c>
      <c r="AK365" s="232">
        <v>0</v>
      </c>
      <c r="AL365" s="232">
        <v>0</v>
      </c>
      <c r="AM365" s="232">
        <v>0</v>
      </c>
      <c r="AN365" s="232">
        <v>0</v>
      </c>
      <c r="AO365" s="317"/>
      <c r="AP365" s="317"/>
      <c r="AQ365" s="317"/>
      <c r="AR365" s="317"/>
      <c r="AS365" s="317"/>
      <c r="AT365" s="317"/>
      <c r="AU365" s="317"/>
      <c r="AV365" s="317"/>
      <c r="AW365" s="317">
        <v>1</v>
      </c>
      <c r="AX365" s="317"/>
      <c r="AY365" s="317"/>
      <c r="AZ365" s="317"/>
      <c r="BA365" s="317"/>
      <c r="BB365" s="317"/>
      <c r="BC365" s="233">
        <f>SUM(AO365:BB365)</f>
        <v>1</v>
      </c>
    </row>
    <row r="366" spans="1:55" ht="15" outlineLevel="1">
      <c r="B366" s="231" t="s">
        <v>2637</v>
      </c>
      <c r="C366" s="228" t="s">
        <v>315</v>
      </c>
      <c r="D366" s="232"/>
      <c r="E366" s="232"/>
      <c r="F366" s="232"/>
      <c r="G366" s="232"/>
      <c r="H366" s="232"/>
      <c r="I366" s="232"/>
      <c r="J366" s="232"/>
      <c r="K366" s="232"/>
      <c r="L366" s="232"/>
      <c r="M366" s="232"/>
      <c r="N366" s="232"/>
      <c r="O366" s="232"/>
      <c r="P366" s="232"/>
      <c r="Q366" s="232"/>
      <c r="R366" s="232"/>
      <c r="S366" s="232"/>
      <c r="T366" s="232"/>
      <c r="U366" s="232"/>
      <c r="V366" s="357"/>
      <c r="W366" s="232"/>
      <c r="X366" s="232"/>
      <c r="Y366" s="232"/>
      <c r="Z366" s="232"/>
      <c r="AA366" s="232"/>
      <c r="AB366" s="232"/>
      <c r="AC366" s="232"/>
      <c r="AD366" s="232"/>
      <c r="AE366" s="232"/>
      <c r="AF366" s="232"/>
      <c r="AG366" s="232"/>
      <c r="AH366" s="232"/>
      <c r="AI366" s="232"/>
      <c r="AJ366" s="232"/>
      <c r="AK366" s="232"/>
      <c r="AL366" s="232"/>
      <c r="AM366" s="232"/>
      <c r="AN366" s="232"/>
      <c r="AO366" s="318">
        <f>AO365</f>
        <v>0</v>
      </c>
      <c r="AP366" s="318">
        <f>AP365</f>
        <v>0</v>
      </c>
      <c r="AQ366" s="318">
        <f t="shared" ref="AQ366:BB366" si="157">AQ365</f>
        <v>0</v>
      </c>
      <c r="AR366" s="318">
        <f t="shared" si="157"/>
        <v>0</v>
      </c>
      <c r="AS366" s="318">
        <f t="shared" si="157"/>
        <v>0</v>
      </c>
      <c r="AT366" s="318">
        <f t="shared" si="157"/>
        <v>0</v>
      </c>
      <c r="AU366" s="318">
        <f t="shared" si="157"/>
        <v>0</v>
      </c>
      <c r="AV366" s="318">
        <f t="shared" si="157"/>
        <v>0</v>
      </c>
      <c r="AW366" s="318">
        <f>AW365</f>
        <v>1</v>
      </c>
      <c r="AX366" s="318">
        <f t="shared" si="157"/>
        <v>0</v>
      </c>
      <c r="AY366" s="318">
        <f t="shared" si="157"/>
        <v>0</v>
      </c>
      <c r="AZ366" s="318">
        <f t="shared" si="157"/>
        <v>0</v>
      </c>
      <c r="BA366" s="318">
        <f t="shared" si="157"/>
        <v>0</v>
      </c>
      <c r="BB366" s="318">
        <f t="shared" si="157"/>
        <v>0</v>
      </c>
      <c r="BC366" s="234"/>
    </row>
    <row r="367" spans="1:55" ht="15.75" outlineLevel="1">
      <c r="A367" s="390"/>
      <c r="B367" s="235"/>
      <c r="C367" s="236"/>
      <c r="D367" s="241"/>
      <c r="E367" s="241"/>
      <c r="F367" s="241"/>
      <c r="G367" s="241"/>
      <c r="H367" s="241"/>
      <c r="I367" s="241"/>
      <c r="J367" s="241"/>
      <c r="K367" s="241"/>
      <c r="L367" s="241"/>
      <c r="M367" s="241"/>
      <c r="N367" s="241"/>
      <c r="O367" s="241"/>
      <c r="P367" s="241"/>
      <c r="Q367" s="241"/>
      <c r="R367" s="241"/>
      <c r="S367" s="241"/>
      <c r="T367" s="241"/>
      <c r="U367" s="241"/>
      <c r="V367" s="240"/>
      <c r="W367" s="241"/>
      <c r="X367" s="241"/>
      <c r="Y367" s="241"/>
      <c r="Z367" s="241"/>
      <c r="AA367" s="241"/>
      <c r="AB367" s="241"/>
      <c r="AC367" s="241"/>
      <c r="AD367" s="241"/>
      <c r="AE367" s="241"/>
      <c r="AF367" s="241"/>
      <c r="AG367" s="241"/>
      <c r="AH367" s="241"/>
      <c r="AI367" s="241"/>
      <c r="AJ367" s="241"/>
      <c r="AK367" s="241"/>
      <c r="AL367" s="241"/>
      <c r="AM367" s="241"/>
      <c r="AN367" s="241"/>
      <c r="AO367" s="319"/>
      <c r="AP367" s="320"/>
      <c r="AQ367" s="320"/>
      <c r="AR367" s="320"/>
      <c r="AS367" s="320"/>
      <c r="AT367" s="320"/>
      <c r="AU367" s="320"/>
      <c r="AV367" s="320"/>
      <c r="AW367" s="319"/>
      <c r="AX367" s="320"/>
      <c r="AY367" s="320"/>
      <c r="AZ367" s="320"/>
      <c r="BA367" s="320"/>
      <c r="BB367" s="320"/>
      <c r="BC367" s="239"/>
    </row>
    <row r="368" spans="1:55" ht="15" outlineLevel="1">
      <c r="A368" s="388">
        <v>3</v>
      </c>
      <c r="B368" s="231" t="s">
        <v>2464</v>
      </c>
      <c r="C368" s="228" t="s">
        <v>313</v>
      </c>
      <c r="D368" s="232">
        <v>398520.90540731599</v>
      </c>
      <c r="E368" s="232">
        <v>398520.90540731599</v>
      </c>
      <c r="F368" s="232">
        <v>398520.90540731599</v>
      </c>
      <c r="G368" s="232">
        <v>398520.90540731599</v>
      </c>
      <c r="H368" s="232">
        <v>398520.90540731599</v>
      </c>
      <c r="I368" s="232">
        <v>398520.90540731599</v>
      </c>
      <c r="J368" s="232">
        <v>398520.90540731599</v>
      </c>
      <c r="K368" s="232">
        <v>398520.90540731599</v>
      </c>
      <c r="L368" s="232">
        <v>398520.90540731599</v>
      </c>
      <c r="M368" s="232">
        <v>398520.90540731599</v>
      </c>
      <c r="N368" s="232">
        <v>398520.90540731599</v>
      </c>
      <c r="O368" s="232">
        <v>398520.90540731599</v>
      </c>
      <c r="P368" s="232">
        <v>398520.90540731599</v>
      </c>
      <c r="Q368" s="232">
        <v>398520.90540731599</v>
      </c>
      <c r="R368" s="232">
        <v>398520.90540731599</v>
      </c>
      <c r="S368" s="232">
        <v>398520.90540731599</v>
      </c>
      <c r="T368" s="232">
        <v>398520.90540731599</v>
      </c>
      <c r="U368" s="232">
        <v>398520.90540731599</v>
      </c>
      <c r="V368" s="228"/>
      <c r="W368" s="232">
        <v>231.59423398000001</v>
      </c>
      <c r="X368" s="232">
        <v>231.59423398000001</v>
      </c>
      <c r="Y368" s="232">
        <v>231.59423398000001</v>
      </c>
      <c r="Z368" s="232">
        <v>231.59423398000001</v>
      </c>
      <c r="AA368" s="232">
        <v>231.59423398000001</v>
      </c>
      <c r="AB368" s="232">
        <v>231.59423398000001</v>
      </c>
      <c r="AC368" s="232">
        <v>231.59423398000001</v>
      </c>
      <c r="AD368" s="232">
        <v>231.59423398000001</v>
      </c>
      <c r="AE368" s="232">
        <v>231.59423398000001</v>
      </c>
      <c r="AF368" s="232">
        <v>231.59423398000001</v>
      </c>
      <c r="AG368" s="232">
        <v>231.59423398000001</v>
      </c>
      <c r="AH368" s="232">
        <v>231.59423398000001</v>
      </c>
      <c r="AI368" s="232">
        <v>231.59423398000001</v>
      </c>
      <c r="AJ368" s="232">
        <v>231.59423398000001</v>
      </c>
      <c r="AK368" s="232">
        <v>231.59423398000001</v>
      </c>
      <c r="AL368" s="232">
        <v>231.59423398000001</v>
      </c>
      <c r="AM368" s="232">
        <v>231.59423398000001</v>
      </c>
      <c r="AN368" s="232">
        <v>231.59423398000001</v>
      </c>
      <c r="AO368" s="317"/>
      <c r="AP368" s="317"/>
      <c r="AQ368" s="317"/>
      <c r="AR368" s="317"/>
      <c r="AS368" s="317"/>
      <c r="AT368" s="317"/>
      <c r="AU368" s="317"/>
      <c r="AV368" s="317"/>
      <c r="AW368" s="317">
        <v>1</v>
      </c>
      <c r="AX368" s="317"/>
      <c r="AY368" s="317"/>
      <c r="AZ368" s="317"/>
      <c r="BA368" s="317"/>
      <c r="BB368" s="317"/>
      <c r="BC368" s="233">
        <f>SUM(AO368:BB368)</f>
        <v>1</v>
      </c>
    </row>
    <row r="369" spans="1:55" ht="15" outlineLevel="1">
      <c r="B369" s="231" t="s">
        <v>2637</v>
      </c>
      <c r="C369" s="228" t="s">
        <v>315</v>
      </c>
      <c r="D369" s="232">
        <v>20448.003029700001</v>
      </c>
      <c r="E369" s="232">
        <v>20448.003029700001</v>
      </c>
      <c r="F369" s="232">
        <v>20448.003029700001</v>
      </c>
      <c r="G369" s="232">
        <v>20448.003029700001</v>
      </c>
      <c r="H369" s="232">
        <v>20448.003029700001</v>
      </c>
      <c r="I369" s="232">
        <v>20448.003029700001</v>
      </c>
      <c r="J369" s="232">
        <v>20448.003029700001</v>
      </c>
      <c r="K369" s="232">
        <v>20448.003029700001</v>
      </c>
      <c r="L369" s="232">
        <v>20448.003029700001</v>
      </c>
      <c r="M369" s="232">
        <v>20448.003029700001</v>
      </c>
      <c r="N369" s="232">
        <v>20448.003029700001</v>
      </c>
      <c r="O369" s="232">
        <v>20448.003029700001</v>
      </c>
      <c r="P369" s="232">
        <v>20448.003029700001</v>
      </c>
      <c r="Q369" s="232">
        <v>20448.003029700001</v>
      </c>
      <c r="R369" s="232">
        <v>20448.003029700001</v>
      </c>
      <c r="S369" s="232">
        <v>20448.003029700001</v>
      </c>
      <c r="T369" s="232">
        <v>20448.003029700001</v>
      </c>
      <c r="U369" s="232">
        <v>20448.003029700001</v>
      </c>
      <c r="V369" s="357"/>
      <c r="W369" s="232">
        <v>11.778405764999999</v>
      </c>
      <c r="X369" s="232">
        <v>11.778405764999999</v>
      </c>
      <c r="Y369" s="232">
        <v>11.778405764999999</v>
      </c>
      <c r="Z369" s="232">
        <v>11.778405764999999</v>
      </c>
      <c r="AA369" s="232">
        <v>11.778405764999999</v>
      </c>
      <c r="AB369" s="232">
        <v>11.778405764999999</v>
      </c>
      <c r="AC369" s="232">
        <v>11.778405764999999</v>
      </c>
      <c r="AD369" s="232">
        <v>11.778405764999999</v>
      </c>
      <c r="AE369" s="232">
        <v>11.778405764999999</v>
      </c>
      <c r="AF369" s="232">
        <v>11.778405764999999</v>
      </c>
      <c r="AG369" s="232">
        <v>11.778405764999999</v>
      </c>
      <c r="AH369" s="232">
        <v>11.778405764999999</v>
      </c>
      <c r="AI369" s="232">
        <v>11.778405764999999</v>
      </c>
      <c r="AJ369" s="232">
        <v>11.778405764999999</v>
      </c>
      <c r="AK369" s="232">
        <v>11.778405764999999</v>
      </c>
      <c r="AL369" s="232">
        <v>11.778405764999999</v>
      </c>
      <c r="AM369" s="232">
        <v>11.778405764999999</v>
      </c>
      <c r="AN369" s="232">
        <v>11.778405764999999</v>
      </c>
      <c r="AO369" s="318">
        <f>AO368</f>
        <v>0</v>
      </c>
      <c r="AP369" s="318">
        <f>AP368</f>
        <v>0</v>
      </c>
      <c r="AQ369" s="318">
        <f t="shared" ref="AQ369:BB369" si="158">AQ368</f>
        <v>0</v>
      </c>
      <c r="AR369" s="318">
        <f t="shared" si="158"/>
        <v>0</v>
      </c>
      <c r="AS369" s="318">
        <f t="shared" si="158"/>
        <v>0</v>
      </c>
      <c r="AT369" s="318">
        <f t="shared" si="158"/>
        <v>0</v>
      </c>
      <c r="AU369" s="318">
        <f t="shared" si="158"/>
        <v>0</v>
      </c>
      <c r="AV369" s="318">
        <f t="shared" si="158"/>
        <v>0</v>
      </c>
      <c r="AW369" s="318">
        <f>AW368</f>
        <v>1</v>
      </c>
      <c r="AX369" s="318">
        <f t="shared" si="158"/>
        <v>0</v>
      </c>
      <c r="AY369" s="318">
        <f t="shared" si="158"/>
        <v>0</v>
      </c>
      <c r="AZ369" s="318">
        <f t="shared" si="158"/>
        <v>0</v>
      </c>
      <c r="BA369" s="318">
        <f t="shared" si="158"/>
        <v>0</v>
      </c>
      <c r="BB369" s="318">
        <f t="shared" si="158"/>
        <v>0</v>
      </c>
      <c r="BC369" s="234"/>
    </row>
    <row r="370" spans="1:55" ht="15" outlineLevel="1">
      <c r="B370" s="231"/>
      <c r="C370" s="242"/>
      <c r="D370" s="228"/>
      <c r="E370" s="228"/>
      <c r="F370" s="228"/>
      <c r="G370" s="228"/>
      <c r="H370" s="228"/>
      <c r="I370" s="228"/>
      <c r="J370" s="228"/>
      <c r="K370" s="228"/>
      <c r="L370" s="228"/>
      <c r="M370" s="228"/>
      <c r="N370" s="228"/>
      <c r="O370" s="228"/>
      <c r="P370" s="228"/>
      <c r="Q370" s="228"/>
      <c r="R370" s="228"/>
      <c r="S370" s="228"/>
      <c r="T370" s="228"/>
      <c r="U370" s="228"/>
      <c r="V370" s="220"/>
      <c r="W370" s="228"/>
      <c r="X370" s="228"/>
      <c r="Y370" s="228"/>
      <c r="Z370" s="228"/>
      <c r="AA370" s="228"/>
      <c r="AB370" s="228"/>
      <c r="AC370" s="228"/>
      <c r="AD370" s="228"/>
      <c r="AE370" s="228"/>
      <c r="AF370" s="228"/>
      <c r="AG370" s="228"/>
      <c r="AH370" s="228"/>
      <c r="AI370" s="228"/>
      <c r="AJ370" s="228"/>
      <c r="AK370" s="228"/>
      <c r="AL370" s="228"/>
      <c r="AM370" s="228"/>
      <c r="AN370" s="228"/>
      <c r="AO370" s="319"/>
      <c r="AP370" s="319"/>
      <c r="AQ370" s="319"/>
      <c r="AR370" s="319"/>
      <c r="AS370" s="319"/>
      <c r="AT370" s="319"/>
      <c r="AU370" s="319"/>
      <c r="AV370" s="319"/>
      <c r="AW370" s="319"/>
      <c r="AX370" s="319"/>
      <c r="AY370" s="319"/>
      <c r="AZ370" s="319"/>
      <c r="BA370" s="319"/>
      <c r="BB370" s="319"/>
      <c r="BC370" s="243"/>
    </row>
    <row r="371" spans="1:55" ht="15" outlineLevel="1">
      <c r="A371" s="388">
        <v>4</v>
      </c>
      <c r="B371" s="231" t="s">
        <v>2463</v>
      </c>
      <c r="C371" s="228" t="s">
        <v>313</v>
      </c>
      <c r="D371" s="232">
        <v>66677.226076221006</v>
      </c>
      <c r="E371" s="232">
        <v>66677.226076221006</v>
      </c>
      <c r="F371" s="232">
        <v>64107.760651850003</v>
      </c>
      <c r="G371" s="232">
        <v>54312.502613990997</v>
      </c>
      <c r="H371" s="232">
        <v>54312.502613990997</v>
      </c>
      <c r="I371" s="232">
        <v>54312.502613990997</v>
      </c>
      <c r="J371" s="232">
        <v>54312.502613990997</v>
      </c>
      <c r="K371" s="232">
        <v>54267.238843469</v>
      </c>
      <c r="L371" s="232">
        <v>39461.40398648</v>
      </c>
      <c r="M371" s="232">
        <v>39461.40398648</v>
      </c>
      <c r="N371" s="232">
        <v>35880.128673735999</v>
      </c>
      <c r="O371" s="232">
        <v>35369.179859946998</v>
      </c>
      <c r="P371" s="232">
        <v>35369.179859946998</v>
      </c>
      <c r="Q371" s="232">
        <v>35223.782521699002</v>
      </c>
      <c r="R371" s="232">
        <v>35223.782521699002</v>
      </c>
      <c r="S371" s="232">
        <v>35193.971086596997</v>
      </c>
      <c r="T371" s="232">
        <v>34106.432070565003</v>
      </c>
      <c r="U371" s="232">
        <v>20019.718884073998</v>
      </c>
      <c r="V371" s="228"/>
      <c r="W371" s="232">
        <v>4.4689178649999999</v>
      </c>
      <c r="X371" s="232">
        <v>4.4689178649999999</v>
      </c>
      <c r="Y371" s="232">
        <v>4.3076137660000002</v>
      </c>
      <c r="Z371" s="232">
        <v>3.6926939230000002</v>
      </c>
      <c r="AA371" s="232">
        <v>3.6926939230000002</v>
      </c>
      <c r="AB371" s="232">
        <v>3.6926939230000002</v>
      </c>
      <c r="AC371" s="232">
        <v>3.6926939230000002</v>
      </c>
      <c r="AD371" s="232">
        <v>3.687526826</v>
      </c>
      <c r="AE371" s="232">
        <v>2.7580565030000002</v>
      </c>
      <c r="AF371" s="232">
        <v>2.7580565030000002</v>
      </c>
      <c r="AG371" s="232">
        <v>2.2154527270000002</v>
      </c>
      <c r="AH371" s="232">
        <v>2.2153907269999999</v>
      </c>
      <c r="AI371" s="232">
        <v>2.2153907269999999</v>
      </c>
      <c r="AJ371" s="232">
        <v>2.2120880070000002</v>
      </c>
      <c r="AK371" s="232">
        <v>2.2120880070000002</v>
      </c>
      <c r="AL371" s="232">
        <v>2.2093824479999999</v>
      </c>
      <c r="AM371" s="232">
        <v>2.1411096860000001</v>
      </c>
      <c r="AN371" s="232">
        <v>1.2567838790000001</v>
      </c>
      <c r="AO371" s="317"/>
      <c r="AP371" s="317"/>
      <c r="AQ371" s="317"/>
      <c r="AR371" s="317"/>
      <c r="AS371" s="317"/>
      <c r="AT371" s="317"/>
      <c r="AU371" s="317"/>
      <c r="AV371" s="317"/>
      <c r="AW371" s="317">
        <v>1</v>
      </c>
      <c r="AX371" s="317"/>
      <c r="AY371" s="317"/>
      <c r="AZ371" s="317"/>
      <c r="BA371" s="317"/>
      <c r="BB371" s="317"/>
      <c r="BC371" s="233">
        <f>SUM(AO371:BB371)</f>
        <v>1</v>
      </c>
    </row>
    <row r="372" spans="1:55" ht="15" outlineLevel="1">
      <c r="B372" s="231" t="s">
        <v>2637</v>
      </c>
      <c r="C372" s="228" t="s">
        <v>315</v>
      </c>
      <c r="D372" s="232">
        <v>204</v>
      </c>
      <c r="E372" s="232">
        <v>204</v>
      </c>
      <c r="F372" s="232">
        <v>194</v>
      </c>
      <c r="G372" s="232">
        <v>168</v>
      </c>
      <c r="H372" s="232">
        <v>168</v>
      </c>
      <c r="I372" s="232">
        <v>168</v>
      </c>
      <c r="J372" s="232">
        <v>168</v>
      </c>
      <c r="K372" s="232">
        <v>168</v>
      </c>
      <c r="L372" s="232">
        <v>141</v>
      </c>
      <c r="M372" s="232">
        <v>141</v>
      </c>
      <c r="N372" s="232">
        <v>134</v>
      </c>
      <c r="O372" s="232">
        <v>134</v>
      </c>
      <c r="P372" s="232">
        <v>134</v>
      </c>
      <c r="Q372" s="232">
        <v>134</v>
      </c>
      <c r="R372" s="232">
        <v>134</v>
      </c>
      <c r="S372" s="232">
        <v>134</v>
      </c>
      <c r="T372" s="232">
        <v>70</v>
      </c>
      <c r="U372" s="232">
        <v>70</v>
      </c>
      <c r="V372" s="357"/>
      <c r="W372" s="232">
        <v>1.4E-2</v>
      </c>
      <c r="X372" s="232">
        <v>1.4E-2</v>
      </c>
      <c r="Y372" s="232">
        <v>1.4E-2</v>
      </c>
      <c r="Z372" s="232">
        <v>1.2E-2</v>
      </c>
      <c r="AA372" s="232">
        <v>1.2E-2</v>
      </c>
      <c r="AB372" s="232">
        <v>1.2E-2</v>
      </c>
      <c r="AC372" s="232">
        <v>1.2E-2</v>
      </c>
      <c r="AD372" s="232">
        <v>1.2E-2</v>
      </c>
      <c r="AE372" s="232">
        <v>0.01</v>
      </c>
      <c r="AF372" s="232">
        <v>0.01</v>
      </c>
      <c r="AG372" s="232">
        <v>8.0000000000000002E-3</v>
      </c>
      <c r="AH372" s="232">
        <v>8.0000000000000002E-3</v>
      </c>
      <c r="AI372" s="232">
        <v>8.0000000000000002E-3</v>
      </c>
      <c r="AJ372" s="232">
        <v>8.0000000000000002E-3</v>
      </c>
      <c r="AK372" s="232">
        <v>8.0000000000000002E-3</v>
      </c>
      <c r="AL372" s="232">
        <v>8.0000000000000002E-3</v>
      </c>
      <c r="AM372" s="232">
        <v>4.0000000000000001E-3</v>
      </c>
      <c r="AN372" s="232">
        <v>4.0000000000000001E-3</v>
      </c>
      <c r="AO372" s="318">
        <f>AO371</f>
        <v>0</v>
      </c>
      <c r="AP372" s="318">
        <f>AP371</f>
        <v>0</v>
      </c>
      <c r="AQ372" s="318">
        <f t="shared" ref="AQ372:BB372" si="159">AQ371</f>
        <v>0</v>
      </c>
      <c r="AR372" s="318">
        <f t="shared" si="159"/>
        <v>0</v>
      </c>
      <c r="AS372" s="318">
        <f t="shared" si="159"/>
        <v>0</v>
      </c>
      <c r="AT372" s="318">
        <f t="shared" si="159"/>
        <v>0</v>
      </c>
      <c r="AU372" s="318">
        <f t="shared" si="159"/>
        <v>0</v>
      </c>
      <c r="AV372" s="318">
        <f t="shared" si="159"/>
        <v>0</v>
      </c>
      <c r="AW372" s="318">
        <f>AW371</f>
        <v>1</v>
      </c>
      <c r="AX372" s="318">
        <f t="shared" si="159"/>
        <v>0</v>
      </c>
      <c r="AY372" s="318">
        <f t="shared" si="159"/>
        <v>0</v>
      </c>
      <c r="AZ372" s="318">
        <f t="shared" si="159"/>
        <v>0</v>
      </c>
      <c r="BA372" s="318">
        <f t="shared" si="159"/>
        <v>0</v>
      </c>
      <c r="BB372" s="318">
        <f t="shared" si="159"/>
        <v>0</v>
      </c>
      <c r="BC372" s="234"/>
    </row>
    <row r="373" spans="1:55" ht="15" outlineLevel="1">
      <c r="B373" s="231"/>
      <c r="C373" s="242"/>
      <c r="D373" s="241"/>
      <c r="E373" s="241"/>
      <c r="F373" s="241"/>
      <c r="G373" s="241"/>
      <c r="H373" s="241"/>
      <c r="I373" s="241"/>
      <c r="J373" s="241"/>
      <c r="K373" s="241"/>
      <c r="L373" s="241"/>
      <c r="M373" s="241"/>
      <c r="N373" s="241"/>
      <c r="O373" s="241"/>
      <c r="P373" s="241"/>
      <c r="Q373" s="241"/>
      <c r="R373" s="241"/>
      <c r="S373" s="241"/>
      <c r="T373" s="241"/>
      <c r="U373" s="241"/>
      <c r="V373" s="228"/>
      <c r="W373" s="241"/>
      <c r="X373" s="241"/>
      <c r="Y373" s="241"/>
      <c r="Z373" s="241"/>
      <c r="AA373" s="241"/>
      <c r="AB373" s="241"/>
      <c r="AC373" s="241"/>
      <c r="AD373" s="241"/>
      <c r="AE373" s="241"/>
      <c r="AF373" s="241"/>
      <c r="AG373" s="241"/>
      <c r="AH373" s="241"/>
      <c r="AI373" s="241"/>
      <c r="AJ373" s="241"/>
      <c r="AK373" s="241"/>
      <c r="AL373" s="241"/>
      <c r="AM373" s="241"/>
      <c r="AN373" s="241"/>
      <c r="AO373" s="319"/>
      <c r="AP373" s="319"/>
      <c r="AQ373" s="319"/>
      <c r="AR373" s="319"/>
      <c r="AS373" s="319"/>
      <c r="AT373" s="319"/>
      <c r="AU373" s="319"/>
      <c r="AV373" s="319"/>
      <c r="AW373" s="319"/>
      <c r="AX373" s="319"/>
      <c r="AY373" s="319"/>
      <c r="AZ373" s="319"/>
      <c r="BA373" s="319"/>
      <c r="BB373" s="319"/>
      <c r="BC373" s="243"/>
    </row>
    <row r="374" spans="1:55" ht="15" outlineLevel="1">
      <c r="A374" s="388">
        <v>5</v>
      </c>
      <c r="B374" s="231" t="s">
        <v>2462</v>
      </c>
      <c r="C374" s="228" t="s">
        <v>313</v>
      </c>
      <c r="D374" s="232">
        <v>148620.60304883</v>
      </c>
      <c r="E374" s="232">
        <v>148620.60304883</v>
      </c>
      <c r="F374" s="232">
        <v>139665.85386660299</v>
      </c>
      <c r="G374" s="232">
        <v>109105.56789739701</v>
      </c>
      <c r="H374" s="232">
        <v>109105.56789739701</v>
      </c>
      <c r="I374" s="232">
        <v>109105.56789739701</v>
      </c>
      <c r="J374" s="232">
        <v>109105.56789739701</v>
      </c>
      <c r="K374" s="232">
        <v>108976.992549246</v>
      </c>
      <c r="L374" s="232">
        <v>91643.319263644007</v>
      </c>
      <c r="M374" s="232">
        <v>91643.319263644007</v>
      </c>
      <c r="N374" s="232">
        <v>79744.471434114006</v>
      </c>
      <c r="O374" s="232">
        <v>51267.988136737004</v>
      </c>
      <c r="P374" s="232">
        <v>51267.988136737004</v>
      </c>
      <c r="Q374" s="232">
        <v>48562.402839736002</v>
      </c>
      <c r="R374" s="232">
        <v>48562.402839736002</v>
      </c>
      <c r="S374" s="232">
        <v>48214.992455510001</v>
      </c>
      <c r="T374" s="232">
        <v>41617.63969933</v>
      </c>
      <c r="U374" s="232">
        <v>24428.614629296</v>
      </c>
      <c r="V374" s="228"/>
      <c r="W374" s="232">
        <v>10.239704552999999</v>
      </c>
      <c r="X374" s="232">
        <v>10.239704552999999</v>
      </c>
      <c r="Y374" s="232">
        <v>9.6775495859999996</v>
      </c>
      <c r="Z374" s="232">
        <v>7.7590573740000002</v>
      </c>
      <c r="AA374" s="232">
        <v>7.7590573740000002</v>
      </c>
      <c r="AB374" s="232">
        <v>7.7590573740000002</v>
      </c>
      <c r="AC374" s="232">
        <v>7.7590573740000002</v>
      </c>
      <c r="AD374" s="232">
        <v>7.7443798230000001</v>
      </c>
      <c r="AE374" s="232">
        <v>6.6562186319999999</v>
      </c>
      <c r="AF374" s="232">
        <v>6.6562186319999999</v>
      </c>
      <c r="AG374" s="232">
        <v>4.8299442819999996</v>
      </c>
      <c r="AH374" s="232">
        <v>3.119794229</v>
      </c>
      <c r="AI374" s="232">
        <v>3.119794229</v>
      </c>
      <c r="AJ374" s="232">
        <v>3.058336492</v>
      </c>
      <c r="AK374" s="232">
        <v>3.058336492</v>
      </c>
      <c r="AL374" s="232">
        <v>3.0268069999999998</v>
      </c>
      <c r="AM374" s="232">
        <v>2.612643013</v>
      </c>
      <c r="AN374" s="232">
        <v>1.5335624459999999</v>
      </c>
      <c r="AO374" s="317"/>
      <c r="AP374" s="317"/>
      <c r="AQ374" s="317"/>
      <c r="AR374" s="317"/>
      <c r="AS374" s="317"/>
      <c r="AT374" s="317"/>
      <c r="AU374" s="317"/>
      <c r="AV374" s="317"/>
      <c r="AW374" s="317">
        <v>1</v>
      </c>
      <c r="AX374" s="317"/>
      <c r="AY374" s="317"/>
      <c r="AZ374" s="317"/>
      <c r="BA374" s="317"/>
      <c r="BB374" s="317"/>
      <c r="BC374" s="233">
        <f>SUM(AO374:BB374)</f>
        <v>1</v>
      </c>
    </row>
    <row r="375" spans="1:55" ht="15" outlineLevel="1">
      <c r="B375" s="231" t="s">
        <v>2637</v>
      </c>
      <c r="C375" s="228" t="s">
        <v>315</v>
      </c>
      <c r="D375" s="232"/>
      <c r="E375" s="232"/>
      <c r="F375" s="232"/>
      <c r="G375" s="232"/>
      <c r="H375" s="232"/>
      <c r="I375" s="232"/>
      <c r="J375" s="232"/>
      <c r="K375" s="232"/>
      <c r="L375" s="232"/>
      <c r="M375" s="232"/>
      <c r="N375" s="232"/>
      <c r="O375" s="232"/>
      <c r="P375" s="232"/>
      <c r="Q375" s="232"/>
      <c r="R375" s="232"/>
      <c r="S375" s="232"/>
      <c r="T375" s="232"/>
      <c r="U375" s="232"/>
      <c r="V375" s="357"/>
      <c r="W375" s="232"/>
      <c r="X375" s="232"/>
      <c r="Y375" s="232"/>
      <c r="Z375" s="232"/>
      <c r="AA375" s="232"/>
      <c r="AB375" s="232"/>
      <c r="AC375" s="232"/>
      <c r="AD375" s="232"/>
      <c r="AE375" s="232"/>
      <c r="AF375" s="232"/>
      <c r="AG375" s="232"/>
      <c r="AH375" s="232"/>
      <c r="AI375" s="232"/>
      <c r="AJ375" s="232"/>
      <c r="AK375" s="232"/>
      <c r="AL375" s="232"/>
      <c r="AM375" s="232"/>
      <c r="AN375" s="232"/>
      <c r="AO375" s="318">
        <f>AO374</f>
        <v>0</v>
      </c>
      <c r="AP375" s="318">
        <f>AP374</f>
        <v>0</v>
      </c>
      <c r="AQ375" s="318">
        <f t="shared" ref="AQ375:BB375" si="160">AQ374</f>
        <v>0</v>
      </c>
      <c r="AR375" s="318">
        <f t="shared" si="160"/>
        <v>0</v>
      </c>
      <c r="AS375" s="318">
        <f t="shared" si="160"/>
        <v>0</v>
      </c>
      <c r="AT375" s="318">
        <f t="shared" si="160"/>
        <v>0</v>
      </c>
      <c r="AU375" s="318">
        <f t="shared" si="160"/>
        <v>0</v>
      </c>
      <c r="AV375" s="318">
        <f t="shared" si="160"/>
        <v>0</v>
      </c>
      <c r="AW375" s="318">
        <f>AW374</f>
        <v>1</v>
      </c>
      <c r="AX375" s="318">
        <f t="shared" si="160"/>
        <v>0</v>
      </c>
      <c r="AY375" s="318">
        <f t="shared" si="160"/>
        <v>0</v>
      </c>
      <c r="AZ375" s="318">
        <f t="shared" si="160"/>
        <v>0</v>
      </c>
      <c r="BA375" s="318">
        <f t="shared" si="160"/>
        <v>0</v>
      </c>
      <c r="BB375" s="318">
        <f t="shared" si="160"/>
        <v>0</v>
      </c>
      <c r="BC375" s="234"/>
    </row>
    <row r="376" spans="1:55" ht="15" outlineLevel="1">
      <c r="B376" s="231"/>
      <c r="C376" s="242"/>
      <c r="D376" s="241"/>
      <c r="E376" s="241"/>
      <c r="F376" s="241"/>
      <c r="G376" s="241"/>
      <c r="H376" s="241"/>
      <c r="I376" s="241"/>
      <c r="J376" s="241"/>
      <c r="K376" s="241"/>
      <c r="L376" s="241"/>
      <c r="M376" s="241"/>
      <c r="N376" s="241"/>
      <c r="O376" s="241"/>
      <c r="P376" s="241"/>
      <c r="Q376" s="241"/>
      <c r="R376" s="241"/>
      <c r="S376" s="241"/>
      <c r="T376" s="241"/>
      <c r="U376" s="241"/>
      <c r="V376" s="228"/>
      <c r="W376" s="241"/>
      <c r="X376" s="241"/>
      <c r="Y376" s="241"/>
      <c r="Z376" s="241"/>
      <c r="AA376" s="241"/>
      <c r="AB376" s="241"/>
      <c r="AC376" s="241"/>
      <c r="AD376" s="241"/>
      <c r="AE376" s="241"/>
      <c r="AF376" s="241"/>
      <c r="AG376" s="241"/>
      <c r="AH376" s="241"/>
      <c r="AI376" s="241"/>
      <c r="AJ376" s="241"/>
      <c r="AK376" s="241"/>
      <c r="AL376" s="241"/>
      <c r="AM376" s="241"/>
      <c r="AN376" s="241"/>
      <c r="AO376" s="319"/>
      <c r="AP376" s="319"/>
      <c r="AQ376" s="319"/>
      <c r="AR376" s="319"/>
      <c r="AS376" s="319"/>
      <c r="AT376" s="319"/>
      <c r="AU376" s="319"/>
      <c r="AV376" s="319"/>
      <c r="AW376" s="319"/>
      <c r="AX376" s="319"/>
      <c r="AY376" s="319"/>
      <c r="AZ376" s="319"/>
      <c r="BA376" s="319"/>
      <c r="BB376" s="319"/>
      <c r="BC376" s="243"/>
    </row>
    <row r="377" spans="1:55" ht="15" outlineLevel="1">
      <c r="A377" s="388">
        <v>7</v>
      </c>
      <c r="B377" s="231" t="s">
        <v>2567</v>
      </c>
      <c r="C377" s="228" t="s">
        <v>313</v>
      </c>
      <c r="D377" s="232">
        <v>1001.236</v>
      </c>
      <c r="E377" s="232">
        <v>0</v>
      </c>
      <c r="F377" s="232">
        <v>0</v>
      </c>
      <c r="G377" s="232">
        <v>0</v>
      </c>
      <c r="H377" s="232">
        <v>0</v>
      </c>
      <c r="I377" s="232">
        <v>0</v>
      </c>
      <c r="J377" s="232">
        <v>0</v>
      </c>
      <c r="K377" s="232">
        <v>0</v>
      </c>
      <c r="L377" s="232">
        <v>0</v>
      </c>
      <c r="M377" s="232">
        <v>0</v>
      </c>
      <c r="N377" s="232">
        <v>0</v>
      </c>
      <c r="O377" s="232">
        <v>0</v>
      </c>
      <c r="P377" s="232">
        <v>0</v>
      </c>
      <c r="Q377" s="232">
        <v>0</v>
      </c>
      <c r="R377" s="232">
        <v>0</v>
      </c>
      <c r="S377" s="232">
        <v>0</v>
      </c>
      <c r="T377" s="232">
        <v>0</v>
      </c>
      <c r="U377" s="232">
        <v>0</v>
      </c>
      <c r="V377" s="228"/>
      <c r="W377" s="232">
        <v>1389.8240000000001</v>
      </c>
      <c r="X377" s="232">
        <v>0</v>
      </c>
      <c r="Y377" s="232">
        <v>0</v>
      </c>
      <c r="Z377" s="232">
        <v>0</v>
      </c>
      <c r="AA377" s="232">
        <v>0</v>
      </c>
      <c r="AB377" s="232">
        <v>0</v>
      </c>
      <c r="AC377" s="232">
        <v>0</v>
      </c>
      <c r="AD377" s="232">
        <v>0</v>
      </c>
      <c r="AE377" s="232">
        <v>0</v>
      </c>
      <c r="AF377" s="232">
        <v>0</v>
      </c>
      <c r="AG377" s="232">
        <v>0</v>
      </c>
      <c r="AH377" s="232">
        <v>0</v>
      </c>
      <c r="AI377" s="232">
        <v>0</v>
      </c>
      <c r="AJ377" s="232">
        <v>0</v>
      </c>
      <c r="AK377" s="232">
        <v>0</v>
      </c>
      <c r="AL377" s="232">
        <v>0</v>
      </c>
      <c r="AM377" s="232">
        <v>0</v>
      </c>
      <c r="AN377" s="232">
        <v>0</v>
      </c>
      <c r="AO377" s="317"/>
      <c r="AP377" s="317"/>
      <c r="AQ377" s="317"/>
      <c r="AR377" s="317"/>
      <c r="AS377" s="317"/>
      <c r="AT377" s="317"/>
      <c r="AU377" s="317"/>
      <c r="AV377" s="317"/>
      <c r="AW377" s="317"/>
      <c r="AX377" s="317"/>
      <c r="AY377" s="317"/>
      <c r="AZ377" s="317"/>
      <c r="BA377" s="317"/>
      <c r="BB377" s="317"/>
      <c r="BC377" s="233">
        <f>SUM(AO377:BB377)</f>
        <v>0</v>
      </c>
    </row>
    <row r="378" spans="1:55" ht="15" outlineLevel="1">
      <c r="B378" s="231" t="s">
        <v>2637</v>
      </c>
      <c r="C378" s="228" t="s">
        <v>315</v>
      </c>
      <c r="D378" s="232"/>
      <c r="E378" s="232"/>
      <c r="F378" s="232"/>
      <c r="G378" s="232"/>
      <c r="H378" s="232"/>
      <c r="I378" s="232"/>
      <c r="J378" s="232"/>
      <c r="K378" s="232"/>
      <c r="L378" s="232"/>
      <c r="M378" s="232"/>
      <c r="N378" s="232"/>
      <c r="O378" s="232"/>
      <c r="P378" s="232"/>
      <c r="Q378" s="232"/>
      <c r="R378" s="232"/>
      <c r="S378" s="232"/>
      <c r="T378" s="232"/>
      <c r="U378" s="232"/>
      <c r="V378" s="228"/>
      <c r="W378" s="232"/>
      <c r="X378" s="232"/>
      <c r="Y378" s="232"/>
      <c r="Z378" s="232"/>
      <c r="AA378" s="232"/>
      <c r="AB378" s="232"/>
      <c r="AC378" s="232"/>
      <c r="AD378" s="232"/>
      <c r="AE378" s="232"/>
      <c r="AF378" s="232"/>
      <c r="AG378" s="232"/>
      <c r="AH378" s="232"/>
      <c r="AI378" s="232"/>
      <c r="AJ378" s="232"/>
      <c r="AK378" s="232"/>
      <c r="AL378" s="232"/>
      <c r="AM378" s="232"/>
      <c r="AN378" s="232"/>
      <c r="AO378" s="318">
        <f>AO377</f>
        <v>0</v>
      </c>
      <c r="AP378" s="318">
        <f>AP377</f>
        <v>0</v>
      </c>
      <c r="AQ378" s="318">
        <f t="shared" ref="AQ378:BB378" si="161">AQ377</f>
        <v>0</v>
      </c>
      <c r="AR378" s="318">
        <f t="shared" si="161"/>
        <v>0</v>
      </c>
      <c r="AS378" s="318">
        <f t="shared" si="161"/>
        <v>0</v>
      </c>
      <c r="AT378" s="318">
        <f t="shared" si="161"/>
        <v>0</v>
      </c>
      <c r="AU378" s="318">
        <f t="shared" si="161"/>
        <v>0</v>
      </c>
      <c r="AV378" s="318">
        <f t="shared" si="161"/>
        <v>0</v>
      </c>
      <c r="AW378" s="318">
        <f>AW377</f>
        <v>0</v>
      </c>
      <c r="AX378" s="318">
        <f t="shared" si="161"/>
        <v>0</v>
      </c>
      <c r="AY378" s="318">
        <f t="shared" si="161"/>
        <v>0</v>
      </c>
      <c r="AZ378" s="318">
        <f t="shared" si="161"/>
        <v>0</v>
      </c>
      <c r="BA378" s="318">
        <f t="shared" si="161"/>
        <v>0</v>
      </c>
      <c r="BB378" s="318">
        <f t="shared" si="161"/>
        <v>0</v>
      </c>
      <c r="BC378" s="234"/>
    </row>
    <row r="379" spans="1:55" ht="15" outlineLevel="1">
      <c r="B379" s="231"/>
      <c r="C379" s="242"/>
      <c r="D379" s="241"/>
      <c r="E379" s="241"/>
      <c r="F379" s="241"/>
      <c r="G379" s="241"/>
      <c r="H379" s="241"/>
      <c r="I379" s="241"/>
      <c r="J379" s="241"/>
      <c r="K379" s="241"/>
      <c r="L379" s="241"/>
      <c r="M379" s="241"/>
      <c r="N379" s="241"/>
      <c r="O379" s="241"/>
      <c r="P379" s="241"/>
      <c r="Q379" s="241"/>
      <c r="R379" s="241"/>
      <c r="S379" s="241"/>
      <c r="T379" s="241"/>
      <c r="U379" s="241"/>
      <c r="V379" s="228"/>
      <c r="W379" s="241"/>
      <c r="X379" s="241"/>
      <c r="Y379" s="241"/>
      <c r="Z379" s="241"/>
      <c r="AA379" s="241"/>
      <c r="AB379" s="241"/>
      <c r="AC379" s="241"/>
      <c r="AD379" s="241"/>
      <c r="AE379" s="241"/>
      <c r="AF379" s="241"/>
      <c r="AG379" s="241"/>
      <c r="AH379" s="241"/>
      <c r="AI379" s="241"/>
      <c r="AJ379" s="241"/>
      <c r="AK379" s="241"/>
      <c r="AL379" s="241"/>
      <c r="AM379" s="241"/>
      <c r="AN379" s="241"/>
      <c r="AO379" s="319"/>
      <c r="AP379" s="319"/>
      <c r="AQ379" s="319"/>
      <c r="AR379" s="319"/>
      <c r="AS379" s="319"/>
      <c r="AT379" s="319"/>
      <c r="AU379" s="319"/>
      <c r="AV379" s="319"/>
      <c r="AW379" s="319"/>
      <c r="AX379" s="319"/>
      <c r="AY379" s="319"/>
      <c r="AZ379" s="319"/>
      <c r="BA379" s="319"/>
      <c r="BB379" s="319"/>
      <c r="BC379" s="243"/>
    </row>
    <row r="380" spans="1:55" ht="15" outlineLevel="1">
      <c r="A380" s="388">
        <v>9</v>
      </c>
      <c r="B380" s="231" t="s">
        <v>2569</v>
      </c>
      <c r="C380" s="228" t="s">
        <v>313</v>
      </c>
      <c r="D380" s="232"/>
      <c r="E380" s="232"/>
      <c r="F380" s="232"/>
      <c r="G380" s="232"/>
      <c r="H380" s="232"/>
      <c r="I380" s="232"/>
      <c r="J380" s="232"/>
      <c r="K380" s="232"/>
      <c r="L380" s="232"/>
      <c r="M380" s="232"/>
      <c r="N380" s="232"/>
      <c r="O380" s="232"/>
      <c r="P380" s="232"/>
      <c r="Q380" s="232"/>
      <c r="R380" s="232"/>
      <c r="S380" s="232"/>
      <c r="T380" s="232"/>
      <c r="U380" s="232"/>
      <c r="V380" s="228"/>
      <c r="W380" s="232"/>
      <c r="X380" s="232"/>
      <c r="Y380" s="232"/>
      <c r="Z380" s="232"/>
      <c r="AA380" s="232"/>
      <c r="AB380" s="232"/>
      <c r="AC380" s="232"/>
      <c r="AD380" s="232"/>
      <c r="AE380" s="232"/>
      <c r="AF380" s="232"/>
      <c r="AG380" s="232"/>
      <c r="AH380" s="232"/>
      <c r="AI380" s="232"/>
      <c r="AJ380" s="232"/>
      <c r="AK380" s="232"/>
      <c r="AL380" s="232"/>
      <c r="AM380" s="232"/>
      <c r="AN380" s="232"/>
      <c r="AO380" s="317"/>
      <c r="AP380" s="317"/>
      <c r="AQ380" s="317"/>
      <c r="AR380" s="317"/>
      <c r="AS380" s="317"/>
      <c r="AT380" s="317"/>
      <c r="AU380" s="317"/>
      <c r="AV380" s="317"/>
      <c r="AW380" s="317">
        <v>1</v>
      </c>
      <c r="AX380" s="317"/>
      <c r="AY380" s="317"/>
      <c r="AZ380" s="317"/>
      <c r="BA380" s="317"/>
      <c r="BB380" s="317"/>
      <c r="BC380" s="233">
        <f>SUM(AO380:BB380)</f>
        <v>1</v>
      </c>
    </row>
    <row r="381" spans="1:55" ht="15" outlineLevel="1">
      <c r="B381" s="231" t="s">
        <v>2637</v>
      </c>
      <c r="C381" s="228" t="s">
        <v>315</v>
      </c>
      <c r="D381" s="232">
        <v>20661.379199999999</v>
      </c>
      <c r="E381" s="232">
        <v>20661.379199999999</v>
      </c>
      <c r="F381" s="232">
        <v>20661.379199999999</v>
      </c>
      <c r="G381" s="232">
        <v>20661.379199999999</v>
      </c>
      <c r="H381" s="232">
        <v>20661.379199999999</v>
      </c>
      <c r="I381" s="232">
        <v>20661.379199999999</v>
      </c>
      <c r="J381" s="232">
        <v>20661.379199999999</v>
      </c>
      <c r="K381" s="232">
        <v>20661.379199999999</v>
      </c>
      <c r="L381" s="232">
        <v>20661.379199999999</v>
      </c>
      <c r="M381" s="232">
        <v>20661.379199999999</v>
      </c>
      <c r="N381" s="232">
        <v>20661.379199999999</v>
      </c>
      <c r="O381" s="232">
        <v>20661.379199999999</v>
      </c>
      <c r="P381" s="232">
        <v>10330.6896</v>
      </c>
      <c r="Q381" s="232">
        <v>0</v>
      </c>
      <c r="R381" s="232">
        <v>0</v>
      </c>
      <c r="S381" s="232">
        <v>0</v>
      </c>
      <c r="T381" s="232">
        <v>0</v>
      </c>
      <c r="U381" s="232">
        <v>0</v>
      </c>
      <c r="V381" s="228"/>
      <c r="W381" s="232">
        <v>1.3513500000000001</v>
      </c>
      <c r="X381" s="232">
        <v>1.3513500000000001</v>
      </c>
      <c r="Y381" s="232">
        <v>1.3513500000000001</v>
      </c>
      <c r="Z381" s="232">
        <v>1.3513500000000001</v>
      </c>
      <c r="AA381" s="232">
        <v>1.3513500000000001</v>
      </c>
      <c r="AB381" s="232">
        <v>1.3513500000000001</v>
      </c>
      <c r="AC381" s="232">
        <v>1.3513500000000001</v>
      </c>
      <c r="AD381" s="232">
        <v>1.3513500000000001</v>
      </c>
      <c r="AE381" s="232">
        <v>1.3513500000000001</v>
      </c>
      <c r="AF381" s="232">
        <v>1.3513500000000001</v>
      </c>
      <c r="AG381" s="232">
        <v>1.3513500000000001</v>
      </c>
      <c r="AH381" s="232">
        <v>1.3513500000000001</v>
      </c>
      <c r="AI381" s="232">
        <v>0.67567500000000003</v>
      </c>
      <c r="AJ381" s="232">
        <v>0</v>
      </c>
      <c r="AK381" s="232">
        <v>0</v>
      </c>
      <c r="AL381" s="232">
        <v>0</v>
      </c>
      <c r="AM381" s="232">
        <v>0</v>
      </c>
      <c r="AN381" s="232">
        <v>0</v>
      </c>
      <c r="AO381" s="318">
        <f>AO380</f>
        <v>0</v>
      </c>
      <c r="AP381" s="318">
        <f>AP380</f>
        <v>0</v>
      </c>
      <c r="AQ381" s="318">
        <f t="shared" ref="AQ381:BB381" si="162">AQ380</f>
        <v>0</v>
      </c>
      <c r="AR381" s="318">
        <f t="shared" si="162"/>
        <v>0</v>
      </c>
      <c r="AS381" s="318">
        <f t="shared" si="162"/>
        <v>0</v>
      </c>
      <c r="AT381" s="318">
        <f t="shared" si="162"/>
        <v>0</v>
      </c>
      <c r="AU381" s="318">
        <f t="shared" si="162"/>
        <v>0</v>
      </c>
      <c r="AV381" s="318">
        <f t="shared" si="162"/>
        <v>0</v>
      </c>
      <c r="AW381" s="318">
        <f>AW380</f>
        <v>1</v>
      </c>
      <c r="AX381" s="318">
        <f t="shared" si="162"/>
        <v>0</v>
      </c>
      <c r="AY381" s="318">
        <f t="shared" si="162"/>
        <v>0</v>
      </c>
      <c r="AZ381" s="318">
        <f t="shared" si="162"/>
        <v>0</v>
      </c>
      <c r="BA381" s="318">
        <f t="shared" si="162"/>
        <v>0</v>
      </c>
      <c r="BB381" s="318">
        <f t="shared" si="162"/>
        <v>0</v>
      </c>
      <c r="BC381" s="234"/>
    </row>
    <row r="382" spans="1:55" ht="15" outlineLevel="1">
      <c r="B382" s="244"/>
      <c r="C382" s="245"/>
      <c r="D382" s="228"/>
      <c r="E382" s="228"/>
      <c r="F382" s="228"/>
      <c r="G382" s="228"/>
      <c r="H382" s="228"/>
      <c r="I382" s="228"/>
      <c r="J382" s="228"/>
      <c r="K382" s="228"/>
      <c r="L382" s="228"/>
      <c r="M382" s="228"/>
      <c r="N382" s="228"/>
      <c r="O382" s="228"/>
      <c r="P382" s="228"/>
      <c r="Q382" s="228"/>
      <c r="R382" s="228"/>
      <c r="S382" s="228"/>
      <c r="T382" s="228"/>
      <c r="U382" s="228"/>
      <c r="V382" s="228"/>
      <c r="W382" s="228"/>
      <c r="X382" s="228"/>
      <c r="Y382" s="228"/>
      <c r="Z382" s="228"/>
      <c r="AA382" s="228"/>
      <c r="AB382" s="228"/>
      <c r="AC382" s="228"/>
      <c r="AD382" s="228"/>
      <c r="AE382" s="228"/>
      <c r="AF382" s="228"/>
      <c r="AG382" s="228"/>
      <c r="AH382" s="228"/>
      <c r="AI382" s="228"/>
      <c r="AJ382" s="228"/>
      <c r="AK382" s="228"/>
      <c r="AL382" s="228"/>
      <c r="AM382" s="228"/>
      <c r="AN382" s="228"/>
      <c r="AO382" s="319"/>
      <c r="AP382" s="319"/>
      <c r="AQ382" s="319"/>
      <c r="AR382" s="319"/>
      <c r="AS382" s="319"/>
      <c r="AT382" s="319"/>
      <c r="AU382" s="319"/>
      <c r="AV382" s="319"/>
      <c r="AW382" s="319"/>
      <c r="AX382" s="319"/>
      <c r="AY382" s="319"/>
      <c r="AZ382" s="319"/>
      <c r="BA382" s="319"/>
      <c r="BB382" s="319"/>
      <c r="BC382" s="243"/>
    </row>
    <row r="383" spans="1:55" ht="15.75" outlineLevel="1">
      <c r="A383" s="389"/>
      <c r="B383" s="225" t="s">
        <v>2570</v>
      </c>
      <c r="C383" s="226"/>
      <c r="D383" s="226"/>
      <c r="E383" s="226"/>
      <c r="F383" s="226"/>
      <c r="G383" s="226"/>
      <c r="H383" s="226"/>
      <c r="I383" s="226"/>
      <c r="J383" s="226"/>
      <c r="K383" s="226"/>
      <c r="L383" s="226"/>
      <c r="M383" s="226"/>
      <c r="N383" s="226"/>
      <c r="O383" s="226"/>
      <c r="P383" s="226"/>
      <c r="Q383" s="226"/>
      <c r="R383" s="226"/>
      <c r="S383" s="226"/>
      <c r="T383" s="226"/>
      <c r="U383" s="226"/>
      <c r="V383" s="228"/>
      <c r="W383" s="226"/>
      <c r="X383" s="226"/>
      <c r="Y383" s="226"/>
      <c r="Z383" s="226"/>
      <c r="AA383" s="226"/>
      <c r="AB383" s="226"/>
      <c r="AC383" s="226"/>
      <c r="AD383" s="226"/>
      <c r="AE383" s="226"/>
      <c r="AF383" s="226"/>
      <c r="AG383" s="226"/>
      <c r="AH383" s="226"/>
      <c r="AI383" s="226"/>
      <c r="AJ383" s="226"/>
      <c r="AK383" s="226"/>
      <c r="AL383" s="226"/>
      <c r="AM383" s="226"/>
      <c r="AN383" s="226"/>
      <c r="AO383" s="321"/>
      <c r="AP383" s="321"/>
      <c r="AQ383" s="321"/>
      <c r="AR383" s="321"/>
      <c r="AS383" s="321"/>
      <c r="AT383" s="321"/>
      <c r="AU383" s="321"/>
      <c r="AV383" s="321"/>
      <c r="AW383" s="321"/>
      <c r="AX383" s="321"/>
      <c r="AY383" s="321"/>
      <c r="AZ383" s="321"/>
      <c r="BA383" s="321"/>
      <c r="BB383" s="321"/>
      <c r="BC383" s="229"/>
    </row>
    <row r="384" spans="1:55" ht="15" outlineLevel="1">
      <c r="A384" s="388">
        <v>10</v>
      </c>
      <c r="B384" s="246" t="s">
        <v>944</v>
      </c>
      <c r="C384" s="228" t="s">
        <v>313</v>
      </c>
      <c r="D384" s="232">
        <v>1648280.13542199</v>
      </c>
      <c r="E384" s="232">
        <v>1647989.3553927999</v>
      </c>
      <c r="F384" s="232">
        <v>1647989.3553927999</v>
      </c>
      <c r="G384" s="232">
        <v>1647989.3553927999</v>
      </c>
      <c r="H384" s="232">
        <v>1643305.9046599499</v>
      </c>
      <c r="I384" s="232">
        <v>1546942.4481466999</v>
      </c>
      <c r="J384" s="232">
        <v>1546942.4481466999</v>
      </c>
      <c r="K384" s="232">
        <v>1543242.1518780401</v>
      </c>
      <c r="L384" s="232">
        <v>1481185.38165525</v>
      </c>
      <c r="M384" s="232">
        <v>1342869.9853969601</v>
      </c>
      <c r="N384" s="232">
        <v>1144176.68413758</v>
      </c>
      <c r="O384" s="232">
        <v>1113495.81429031</v>
      </c>
      <c r="P384" s="232">
        <v>103484.966478774</v>
      </c>
      <c r="Q384" s="232">
        <v>103484.966478774</v>
      </c>
      <c r="R384" s="232">
        <v>103484.966478774</v>
      </c>
      <c r="S384" s="232">
        <v>92386.136764734998</v>
      </c>
      <c r="T384" s="232">
        <v>46742.901983702999</v>
      </c>
      <c r="U384" s="232">
        <v>46730.040794218003</v>
      </c>
      <c r="V384" s="232">
        <v>12</v>
      </c>
      <c r="W384" s="232">
        <v>278.76463909099999</v>
      </c>
      <c r="X384" s="232">
        <v>278.67181947199998</v>
      </c>
      <c r="Y384" s="232">
        <v>278.67181947199998</v>
      </c>
      <c r="Z384" s="232">
        <v>278.67181947199998</v>
      </c>
      <c r="AA384" s="232">
        <v>277.17682376599998</v>
      </c>
      <c r="AB384" s="232">
        <v>249.28606208100001</v>
      </c>
      <c r="AC384" s="232">
        <v>249.28606208100001</v>
      </c>
      <c r="AD384" s="232">
        <v>249.28606208100001</v>
      </c>
      <c r="AE384" s="232">
        <v>233.03307574600001</v>
      </c>
      <c r="AF384" s="232">
        <v>211.22223448899999</v>
      </c>
      <c r="AG384" s="232">
        <v>185.718427249</v>
      </c>
      <c r="AH384" s="232">
        <v>185.718427249</v>
      </c>
      <c r="AI384" s="232">
        <v>31.318833364</v>
      </c>
      <c r="AJ384" s="232">
        <v>31.318833364</v>
      </c>
      <c r="AK384" s="232">
        <v>31.318833364</v>
      </c>
      <c r="AL384" s="232">
        <v>31.318833364</v>
      </c>
      <c r="AM384" s="232">
        <v>31.238507783999999</v>
      </c>
      <c r="AN384" s="232">
        <v>31.219204782999999</v>
      </c>
      <c r="AO384" s="322"/>
      <c r="AP384" s="382"/>
      <c r="AQ384" s="382"/>
      <c r="AR384" s="382"/>
      <c r="AS384" s="322"/>
      <c r="AT384" s="322"/>
      <c r="AU384" s="322"/>
      <c r="AV384" s="322"/>
      <c r="AW384" s="322"/>
      <c r="AX384" s="382"/>
      <c r="AY384" s="382">
        <v>1</v>
      </c>
      <c r="AZ384" s="382"/>
      <c r="BA384" s="322"/>
      <c r="BB384" s="322"/>
      <c r="BC384" s="233">
        <f>SUM(AO384:BB384)</f>
        <v>1</v>
      </c>
    </row>
    <row r="385" spans="1:55" ht="15" outlineLevel="1">
      <c r="B385" s="231" t="s">
        <v>2637</v>
      </c>
      <c r="C385" s="228" t="s">
        <v>315</v>
      </c>
      <c r="D385" s="232">
        <v>298471.37430000002</v>
      </c>
      <c r="E385" s="232">
        <v>290890.11859999999</v>
      </c>
      <c r="F385" s="232">
        <v>290640.22570000001</v>
      </c>
      <c r="G385" s="232">
        <v>290640.22570000001</v>
      </c>
      <c r="H385" s="232">
        <v>289029.2107</v>
      </c>
      <c r="I385" s="232">
        <v>284649.3774</v>
      </c>
      <c r="J385" s="232">
        <v>284649.3774</v>
      </c>
      <c r="K385" s="232">
        <v>283225.37959999999</v>
      </c>
      <c r="L385" s="232">
        <v>272650.9289</v>
      </c>
      <c r="M385" s="232">
        <v>240723.01329999999</v>
      </c>
      <c r="N385" s="232">
        <v>179599.1611</v>
      </c>
      <c r="O385" s="232">
        <v>167792.13630000001</v>
      </c>
      <c r="P385" s="232">
        <v>149044.0172</v>
      </c>
      <c r="Q385" s="232">
        <v>130704.18119999999</v>
      </c>
      <c r="R385" s="232">
        <v>130704.18119999999</v>
      </c>
      <c r="S385" s="232">
        <v>105689.10430000001</v>
      </c>
      <c r="T385" s="232">
        <v>1385.5554</v>
      </c>
      <c r="U385" s="232">
        <v>1012.7746239999999</v>
      </c>
      <c r="V385" s="232">
        <f>V384</f>
        <v>12</v>
      </c>
      <c r="W385" s="232">
        <v>101.0009769</v>
      </c>
      <c r="X385" s="232">
        <v>98.921217240000004</v>
      </c>
      <c r="Y385" s="232">
        <v>98.849480869999994</v>
      </c>
      <c r="Z385" s="232">
        <v>98.849480869999994</v>
      </c>
      <c r="AA385" s="232">
        <v>98.387009129999996</v>
      </c>
      <c r="AB385" s="232">
        <v>97.72320268</v>
      </c>
      <c r="AC385" s="232">
        <v>97.72320268</v>
      </c>
      <c r="AD385" s="232">
        <v>97.482047170000001</v>
      </c>
      <c r="AE385" s="232">
        <v>95.004730039999998</v>
      </c>
      <c r="AF385" s="232">
        <v>90.165743140000004</v>
      </c>
      <c r="AG385" s="232">
        <v>81.554164240000006</v>
      </c>
      <c r="AH385" s="232">
        <v>79.554632269999999</v>
      </c>
      <c r="AI385" s="232">
        <v>75.220611410000004</v>
      </c>
      <c r="AJ385" s="232">
        <v>70.202318099999999</v>
      </c>
      <c r="AK385" s="232">
        <v>70.202318099999999</v>
      </c>
      <c r="AL385" s="232">
        <v>56.838566479999997</v>
      </c>
      <c r="AM385" s="232">
        <v>1.5326174910000001</v>
      </c>
      <c r="AN385" s="232">
        <v>1.4334160220000001</v>
      </c>
      <c r="AO385" s="318">
        <f>AO384</f>
        <v>0</v>
      </c>
      <c r="AP385" s="318">
        <f>AP384</f>
        <v>0</v>
      </c>
      <c r="AQ385" s="318">
        <f t="shared" ref="AQ385:BB385" si="163">AQ384</f>
        <v>0</v>
      </c>
      <c r="AR385" s="318">
        <f t="shared" si="163"/>
        <v>0</v>
      </c>
      <c r="AS385" s="318">
        <f t="shared" si="163"/>
        <v>0</v>
      </c>
      <c r="AT385" s="318">
        <f t="shared" si="163"/>
        <v>0</v>
      </c>
      <c r="AU385" s="318">
        <f t="shared" si="163"/>
        <v>0</v>
      </c>
      <c r="AV385" s="318">
        <f t="shared" si="163"/>
        <v>0</v>
      </c>
      <c r="AW385" s="318">
        <f>AW384</f>
        <v>0</v>
      </c>
      <c r="AX385" s="318">
        <f>AX384</f>
        <v>0</v>
      </c>
      <c r="AY385" s="318">
        <f t="shared" ref="AY385:AZ385" si="164">AY384</f>
        <v>1</v>
      </c>
      <c r="AZ385" s="318">
        <f t="shared" si="164"/>
        <v>0</v>
      </c>
      <c r="BA385" s="318">
        <f t="shared" si="163"/>
        <v>0</v>
      </c>
      <c r="BB385" s="318">
        <f t="shared" si="163"/>
        <v>0</v>
      </c>
      <c r="BC385" s="247"/>
    </row>
    <row r="386" spans="1:55" ht="15" outlineLevel="1">
      <c r="B386" s="246"/>
      <c r="C386" s="248"/>
      <c r="D386" s="228"/>
      <c r="E386" s="228"/>
      <c r="F386" s="228"/>
      <c r="G386" s="228"/>
      <c r="H386" s="228"/>
      <c r="I386" s="228"/>
      <c r="J386" s="228"/>
      <c r="K386" s="228"/>
      <c r="L386" s="228"/>
      <c r="M386" s="228"/>
      <c r="N386" s="228"/>
      <c r="O386" s="228"/>
      <c r="P386" s="228"/>
      <c r="Q386" s="228"/>
      <c r="R386" s="228"/>
      <c r="S386" s="228"/>
      <c r="T386" s="228"/>
      <c r="U386" s="228"/>
      <c r="V386" s="228"/>
      <c r="W386" s="228"/>
      <c r="X386" s="228"/>
      <c r="Y386" s="228"/>
      <c r="Z386" s="228"/>
      <c r="AA386" s="228"/>
      <c r="AB386" s="228"/>
      <c r="AC386" s="228"/>
      <c r="AD386" s="228"/>
      <c r="AE386" s="228"/>
      <c r="AF386" s="228"/>
      <c r="AG386" s="228"/>
      <c r="AH386" s="228"/>
      <c r="AI386" s="228"/>
      <c r="AJ386" s="228"/>
      <c r="AK386" s="228"/>
      <c r="AL386" s="228"/>
      <c r="AM386" s="228"/>
      <c r="AN386" s="228"/>
      <c r="AO386" s="323"/>
      <c r="AP386" s="323"/>
      <c r="AQ386" s="323"/>
      <c r="AR386" s="323"/>
      <c r="AS386" s="323"/>
      <c r="AT386" s="323"/>
      <c r="AU386" s="323"/>
      <c r="AV386" s="323"/>
      <c r="AW386" s="323"/>
      <c r="AX386" s="323"/>
      <c r="AY386" s="323"/>
      <c r="AZ386" s="323"/>
      <c r="BA386" s="323"/>
      <c r="BB386" s="323"/>
      <c r="BC386" s="249"/>
    </row>
    <row r="387" spans="1:55" ht="15" outlineLevel="1">
      <c r="A387" s="388">
        <v>11</v>
      </c>
      <c r="B387" s="250" t="s">
        <v>2571</v>
      </c>
      <c r="C387" s="228" t="s">
        <v>313</v>
      </c>
      <c r="D387" s="232">
        <v>129288.798196442</v>
      </c>
      <c r="E387" s="232">
        <v>129288.798196442</v>
      </c>
      <c r="F387" s="232">
        <v>127120.738790613</v>
      </c>
      <c r="G387" s="232">
        <v>109679.568810973</v>
      </c>
      <c r="H387" s="232">
        <v>36181.239862296999</v>
      </c>
      <c r="I387" s="232">
        <v>36181.239862296999</v>
      </c>
      <c r="J387" s="232">
        <v>36181.239862296999</v>
      </c>
      <c r="K387" s="232">
        <v>36181.239862296999</v>
      </c>
      <c r="L387" s="232">
        <v>36181.239862296999</v>
      </c>
      <c r="M387" s="232">
        <v>36181.239862296999</v>
      </c>
      <c r="N387" s="232">
        <v>22246.036062398001</v>
      </c>
      <c r="O387" s="232">
        <v>12444.153999812001</v>
      </c>
      <c r="P387" s="232">
        <v>0</v>
      </c>
      <c r="Q387" s="232">
        <v>0</v>
      </c>
      <c r="R387" s="232">
        <v>0</v>
      </c>
      <c r="S387" s="232">
        <v>0</v>
      </c>
      <c r="T387" s="232">
        <v>0</v>
      </c>
      <c r="U387" s="232">
        <v>0</v>
      </c>
      <c r="V387" s="232">
        <v>12</v>
      </c>
      <c r="W387" s="232">
        <v>36.758877499</v>
      </c>
      <c r="X387" s="232">
        <v>36.758877499</v>
      </c>
      <c r="Y387" s="232">
        <v>36.164244087</v>
      </c>
      <c r="Z387" s="232">
        <v>31.847167793000001</v>
      </c>
      <c r="AA387" s="232">
        <v>8.5060013429999994</v>
      </c>
      <c r="AB387" s="232">
        <v>8.5060013429999994</v>
      </c>
      <c r="AC387" s="232">
        <v>8.5060013429999994</v>
      </c>
      <c r="AD387" s="232">
        <v>8.5060013429999994</v>
      </c>
      <c r="AE387" s="232">
        <v>8.5060013429999994</v>
      </c>
      <c r="AF387" s="232">
        <v>8.5060013429999994</v>
      </c>
      <c r="AG387" s="232">
        <v>6.969912721</v>
      </c>
      <c r="AH387" s="232">
        <v>3.9540058979999997</v>
      </c>
      <c r="AI387" s="232">
        <v>0</v>
      </c>
      <c r="AJ387" s="232">
        <v>0</v>
      </c>
      <c r="AK387" s="232">
        <v>0</v>
      </c>
      <c r="AL387" s="232">
        <v>0</v>
      </c>
      <c r="AM387" s="232">
        <v>0</v>
      </c>
      <c r="AN387" s="232">
        <v>0</v>
      </c>
      <c r="AO387" s="322"/>
      <c r="AP387" s="382"/>
      <c r="AQ387" s="322"/>
      <c r="AR387" s="322"/>
      <c r="AS387" s="322"/>
      <c r="AT387" s="322"/>
      <c r="AU387" s="322"/>
      <c r="AV387" s="322"/>
      <c r="AW387" s="322"/>
      <c r="AX387" s="382">
        <v>1</v>
      </c>
      <c r="AY387" s="322"/>
      <c r="AZ387" s="322"/>
      <c r="BA387" s="322"/>
      <c r="BB387" s="322"/>
      <c r="BC387" s="233">
        <f>SUM(AO387:BB387)</f>
        <v>1</v>
      </c>
    </row>
    <row r="388" spans="1:55" ht="15" outlineLevel="1">
      <c r="B388" s="231" t="s">
        <v>2637</v>
      </c>
      <c r="C388" s="228" t="s">
        <v>315</v>
      </c>
      <c r="D388" s="232"/>
      <c r="E388" s="232"/>
      <c r="F388" s="232"/>
      <c r="G388" s="232"/>
      <c r="H388" s="232"/>
      <c r="I388" s="232"/>
      <c r="J388" s="232"/>
      <c r="K388" s="232"/>
      <c r="L388" s="232"/>
      <c r="M388" s="232"/>
      <c r="N388" s="232"/>
      <c r="O388" s="232"/>
      <c r="P388" s="232"/>
      <c r="Q388" s="232"/>
      <c r="R388" s="232"/>
      <c r="S388" s="232"/>
      <c r="T388" s="232"/>
      <c r="U388" s="232"/>
      <c r="V388" s="232">
        <f>V387</f>
        <v>12</v>
      </c>
      <c r="W388" s="232"/>
      <c r="X388" s="232"/>
      <c r="Y388" s="232"/>
      <c r="Z388" s="232"/>
      <c r="AA388" s="232"/>
      <c r="AB388" s="232"/>
      <c r="AC388" s="232"/>
      <c r="AD388" s="232"/>
      <c r="AE388" s="232"/>
      <c r="AF388" s="232"/>
      <c r="AG388" s="232"/>
      <c r="AH388" s="232"/>
      <c r="AI388" s="232"/>
      <c r="AJ388" s="232"/>
      <c r="AK388" s="232"/>
      <c r="AL388" s="232"/>
      <c r="AM388" s="232"/>
      <c r="AN388" s="232"/>
      <c r="AO388" s="318">
        <f>AO387</f>
        <v>0</v>
      </c>
      <c r="AP388" s="318">
        <f>AP387</f>
        <v>0</v>
      </c>
      <c r="AQ388" s="318">
        <f t="shared" ref="AQ388:BB388" si="165">AQ387</f>
        <v>0</v>
      </c>
      <c r="AR388" s="318">
        <f t="shared" si="165"/>
        <v>0</v>
      </c>
      <c r="AS388" s="318">
        <f t="shared" si="165"/>
        <v>0</v>
      </c>
      <c r="AT388" s="318">
        <f t="shared" si="165"/>
        <v>0</v>
      </c>
      <c r="AU388" s="318">
        <f t="shared" si="165"/>
        <v>0</v>
      </c>
      <c r="AV388" s="318">
        <f t="shared" si="165"/>
        <v>0</v>
      </c>
      <c r="AW388" s="318">
        <f>AW387</f>
        <v>0</v>
      </c>
      <c r="AX388" s="318">
        <f>AX387</f>
        <v>1</v>
      </c>
      <c r="AY388" s="318">
        <f t="shared" ref="AY388:AZ388" si="166">AY387</f>
        <v>0</v>
      </c>
      <c r="AZ388" s="318">
        <f t="shared" si="166"/>
        <v>0</v>
      </c>
      <c r="BA388" s="318">
        <f t="shared" si="165"/>
        <v>0</v>
      </c>
      <c r="BB388" s="318">
        <f t="shared" si="165"/>
        <v>0</v>
      </c>
      <c r="BC388" s="247"/>
    </row>
    <row r="389" spans="1:55" ht="15" outlineLevel="1">
      <c r="B389" s="250"/>
      <c r="C389" s="248"/>
      <c r="D389" s="228"/>
      <c r="E389" s="228"/>
      <c r="F389" s="228"/>
      <c r="G389" s="228"/>
      <c r="H389" s="228"/>
      <c r="I389" s="228"/>
      <c r="J389" s="228"/>
      <c r="K389" s="228"/>
      <c r="L389" s="228"/>
      <c r="M389" s="228"/>
      <c r="N389" s="228"/>
      <c r="O389" s="228"/>
      <c r="P389" s="228"/>
      <c r="Q389" s="228"/>
      <c r="R389" s="228"/>
      <c r="S389" s="228"/>
      <c r="T389" s="228"/>
      <c r="U389" s="228"/>
      <c r="V389" s="228"/>
      <c r="W389" s="228"/>
      <c r="X389" s="228"/>
      <c r="Y389" s="228"/>
      <c r="Z389" s="228"/>
      <c r="AA389" s="228"/>
      <c r="AB389" s="228"/>
      <c r="AC389" s="228"/>
      <c r="AD389" s="228"/>
      <c r="AE389" s="228"/>
      <c r="AF389" s="228"/>
      <c r="AG389" s="228"/>
      <c r="AH389" s="228"/>
      <c r="AI389" s="228"/>
      <c r="AJ389" s="228"/>
      <c r="AK389" s="228"/>
      <c r="AL389" s="228"/>
      <c r="AM389" s="228"/>
      <c r="AN389" s="228"/>
      <c r="AO389" s="323"/>
      <c r="AP389" s="324"/>
      <c r="AQ389" s="323"/>
      <c r="AR389" s="323"/>
      <c r="AS389" s="323"/>
      <c r="AT389" s="323"/>
      <c r="AU389" s="323"/>
      <c r="AV389" s="323"/>
      <c r="AW389" s="323"/>
      <c r="AX389" s="324"/>
      <c r="AY389" s="323"/>
      <c r="AZ389" s="323"/>
      <c r="BA389" s="323"/>
      <c r="BB389" s="323"/>
      <c r="BC389" s="249"/>
    </row>
    <row r="390" spans="1:55" ht="15" outlineLevel="1">
      <c r="A390" s="388">
        <v>13</v>
      </c>
      <c r="B390" s="250" t="s">
        <v>955</v>
      </c>
      <c r="C390" s="228" t="s">
        <v>313</v>
      </c>
      <c r="D390" s="232"/>
      <c r="E390" s="232"/>
      <c r="F390" s="232"/>
      <c r="G390" s="232"/>
      <c r="H390" s="232"/>
      <c r="I390" s="232"/>
      <c r="J390" s="232"/>
      <c r="K390" s="232"/>
      <c r="L390" s="232"/>
      <c r="M390" s="232"/>
      <c r="N390" s="232"/>
      <c r="O390" s="232"/>
      <c r="P390" s="232"/>
      <c r="Q390" s="232"/>
      <c r="R390" s="232"/>
      <c r="S390" s="232"/>
      <c r="T390" s="232"/>
      <c r="U390" s="232"/>
      <c r="V390" s="232">
        <v>12</v>
      </c>
      <c r="W390" s="232"/>
      <c r="X390" s="232"/>
      <c r="Y390" s="232"/>
      <c r="Z390" s="232"/>
      <c r="AA390" s="232"/>
      <c r="AB390" s="232"/>
      <c r="AC390" s="232"/>
      <c r="AD390" s="232"/>
      <c r="AE390" s="232"/>
      <c r="AF390" s="232"/>
      <c r="AG390" s="232"/>
      <c r="AH390" s="232"/>
      <c r="AI390" s="232"/>
      <c r="AJ390" s="232"/>
      <c r="AK390" s="232"/>
      <c r="AL390" s="232"/>
      <c r="AM390" s="232"/>
      <c r="AN390" s="232"/>
      <c r="AO390" s="322"/>
      <c r="AP390" s="322"/>
      <c r="AQ390" s="322"/>
      <c r="AR390" s="322"/>
      <c r="AS390" s="322"/>
      <c r="AT390" s="322"/>
      <c r="AU390" s="322"/>
      <c r="AV390" s="322"/>
      <c r="AW390" s="322"/>
      <c r="AX390" s="322"/>
      <c r="AY390" s="322">
        <v>1</v>
      </c>
      <c r="AZ390" s="322"/>
      <c r="BA390" s="322"/>
      <c r="BB390" s="322"/>
      <c r="BC390" s="233">
        <f>SUM(AO390:BB390)</f>
        <v>1</v>
      </c>
    </row>
    <row r="391" spans="1:55" ht="15" outlineLevel="1">
      <c r="B391" s="231" t="s">
        <v>2637</v>
      </c>
      <c r="C391" s="228" t="s">
        <v>315</v>
      </c>
      <c r="D391" s="232">
        <v>10662.84</v>
      </c>
      <c r="E391" s="232">
        <v>10662.84</v>
      </c>
      <c r="F391" s="232">
        <v>10662.84</v>
      </c>
      <c r="G391" s="232">
        <v>10662.84</v>
      </c>
      <c r="H391" s="232">
        <v>10662.84</v>
      </c>
      <c r="I391" s="232">
        <v>10662.84</v>
      </c>
      <c r="J391" s="232">
        <v>10662.84</v>
      </c>
      <c r="K391" s="232">
        <v>10662.84</v>
      </c>
      <c r="L391" s="232">
        <v>10662.84</v>
      </c>
      <c r="M391" s="232">
        <v>10662.84</v>
      </c>
      <c r="N391" s="232">
        <v>10662.84</v>
      </c>
      <c r="O391" s="232">
        <v>10662.84</v>
      </c>
      <c r="P391" s="232">
        <v>10662.84</v>
      </c>
      <c r="Q391" s="232">
        <v>10662.84</v>
      </c>
      <c r="R391" s="232">
        <v>10662.84</v>
      </c>
      <c r="S391" s="232">
        <v>0</v>
      </c>
      <c r="T391" s="232">
        <v>0</v>
      </c>
      <c r="U391" s="232">
        <v>0</v>
      </c>
      <c r="V391" s="232">
        <f>V390</f>
        <v>12</v>
      </c>
      <c r="W391" s="232">
        <v>1.325698753</v>
      </c>
      <c r="X391" s="232">
        <v>1.325698753</v>
      </c>
      <c r="Y391" s="232">
        <v>1.325698753</v>
      </c>
      <c r="Z391" s="232">
        <v>1.325698753</v>
      </c>
      <c r="AA391" s="232">
        <v>1.325698753</v>
      </c>
      <c r="AB391" s="232">
        <v>1.325698753</v>
      </c>
      <c r="AC391" s="232">
        <v>1.325698753</v>
      </c>
      <c r="AD391" s="232">
        <v>1.325698753</v>
      </c>
      <c r="AE391" s="232">
        <v>1.325698753</v>
      </c>
      <c r="AF391" s="232">
        <v>1.325698753</v>
      </c>
      <c r="AG391" s="232">
        <v>1.325698753</v>
      </c>
      <c r="AH391" s="232">
        <v>1.325698753</v>
      </c>
      <c r="AI391" s="232">
        <v>1.325698753</v>
      </c>
      <c r="AJ391" s="232">
        <v>1.325698753</v>
      </c>
      <c r="AK391" s="232">
        <v>1.325698753</v>
      </c>
      <c r="AL391" s="232">
        <v>0</v>
      </c>
      <c r="AM391" s="232">
        <v>0</v>
      </c>
      <c r="AN391" s="232">
        <v>0</v>
      </c>
      <c r="AO391" s="318">
        <f>AO390</f>
        <v>0</v>
      </c>
      <c r="AP391" s="318">
        <f>AP390</f>
        <v>0</v>
      </c>
      <c r="AQ391" s="318">
        <f t="shared" ref="AQ391:BB391" si="167">AQ390</f>
        <v>0</v>
      </c>
      <c r="AR391" s="318">
        <f t="shared" si="167"/>
        <v>0</v>
      </c>
      <c r="AS391" s="318">
        <f t="shared" si="167"/>
        <v>0</v>
      </c>
      <c r="AT391" s="318">
        <f t="shared" si="167"/>
        <v>0</v>
      </c>
      <c r="AU391" s="318">
        <f t="shared" si="167"/>
        <v>0</v>
      </c>
      <c r="AV391" s="318">
        <f t="shared" si="167"/>
        <v>0</v>
      </c>
      <c r="AW391" s="318">
        <f>AW390</f>
        <v>0</v>
      </c>
      <c r="AX391" s="318">
        <f>AX390</f>
        <v>0</v>
      </c>
      <c r="AY391" s="318">
        <f t="shared" ref="AY391:AZ391" si="168">AY390</f>
        <v>1</v>
      </c>
      <c r="AZ391" s="318">
        <f t="shared" si="168"/>
        <v>0</v>
      </c>
      <c r="BA391" s="318">
        <f t="shared" si="167"/>
        <v>0</v>
      </c>
      <c r="BB391" s="318">
        <f t="shared" si="167"/>
        <v>0</v>
      </c>
      <c r="BC391" s="247"/>
    </row>
    <row r="392" spans="1:55" ht="15" outlineLevel="1">
      <c r="B392" s="250"/>
      <c r="C392" s="248"/>
      <c r="D392" s="252"/>
      <c r="E392" s="252"/>
      <c r="F392" s="252"/>
      <c r="G392" s="252"/>
      <c r="H392" s="252"/>
      <c r="I392" s="252"/>
      <c r="J392" s="252"/>
      <c r="K392" s="252"/>
      <c r="L392" s="252"/>
      <c r="M392" s="252"/>
      <c r="N392" s="252"/>
      <c r="O392" s="252"/>
      <c r="P392" s="252"/>
      <c r="Q392" s="252"/>
      <c r="R392" s="252"/>
      <c r="S392" s="252"/>
      <c r="T392" s="252"/>
      <c r="U392" s="252"/>
      <c r="V392" s="228"/>
      <c r="W392" s="252"/>
      <c r="X392" s="252"/>
      <c r="Y392" s="252"/>
      <c r="Z392" s="252"/>
      <c r="AA392" s="252"/>
      <c r="AB392" s="252"/>
      <c r="AC392" s="252"/>
      <c r="AD392" s="252"/>
      <c r="AE392" s="252"/>
      <c r="AF392" s="252"/>
      <c r="AG392" s="252"/>
      <c r="AH392" s="252"/>
      <c r="AI392" s="252"/>
      <c r="AJ392" s="252"/>
      <c r="AK392" s="252"/>
      <c r="AL392" s="252"/>
      <c r="AM392" s="252"/>
      <c r="AN392" s="252"/>
      <c r="AO392" s="323"/>
      <c r="AP392" s="323"/>
      <c r="AQ392" s="323"/>
      <c r="AR392" s="323"/>
      <c r="AS392" s="323"/>
      <c r="AT392" s="323"/>
      <c r="AU392" s="323"/>
      <c r="AV392" s="323"/>
      <c r="AW392" s="323"/>
      <c r="AX392" s="323"/>
      <c r="AY392" s="323"/>
      <c r="AZ392" s="323"/>
      <c r="BA392" s="323"/>
      <c r="BB392" s="323"/>
      <c r="BC392" s="249"/>
    </row>
    <row r="393" spans="1:55" ht="15" outlineLevel="1">
      <c r="A393" s="388">
        <v>17</v>
      </c>
      <c r="B393" s="250" t="s">
        <v>2575</v>
      </c>
      <c r="C393" s="228" t="s">
        <v>313</v>
      </c>
      <c r="D393" s="232">
        <v>1473.1110000000001</v>
      </c>
      <c r="E393" s="232">
        <v>0</v>
      </c>
      <c r="F393" s="232">
        <v>0</v>
      </c>
      <c r="G393" s="232">
        <v>0</v>
      </c>
      <c r="H393" s="232">
        <v>0</v>
      </c>
      <c r="I393" s="232">
        <v>0</v>
      </c>
      <c r="J393" s="232">
        <v>0</v>
      </c>
      <c r="K393" s="232">
        <v>0</v>
      </c>
      <c r="L393" s="232">
        <v>0</v>
      </c>
      <c r="M393" s="232">
        <v>0</v>
      </c>
      <c r="N393" s="232">
        <v>0</v>
      </c>
      <c r="O393" s="232">
        <v>0</v>
      </c>
      <c r="P393" s="232">
        <v>0</v>
      </c>
      <c r="Q393" s="232">
        <v>0</v>
      </c>
      <c r="R393" s="232">
        <v>0</v>
      </c>
      <c r="S393" s="232">
        <v>0</v>
      </c>
      <c r="T393" s="232">
        <v>0</v>
      </c>
      <c r="U393" s="232">
        <v>0</v>
      </c>
      <c r="V393" s="228"/>
      <c r="W393" s="232">
        <v>110.3223</v>
      </c>
      <c r="X393" s="232">
        <v>0</v>
      </c>
      <c r="Y393" s="232">
        <v>0</v>
      </c>
      <c r="Z393" s="232">
        <v>0</v>
      </c>
      <c r="AA393" s="232">
        <v>0</v>
      </c>
      <c r="AB393" s="232">
        <v>0</v>
      </c>
      <c r="AC393" s="232">
        <v>0</v>
      </c>
      <c r="AD393" s="232">
        <v>0</v>
      </c>
      <c r="AE393" s="232">
        <v>0</v>
      </c>
      <c r="AF393" s="232">
        <v>0</v>
      </c>
      <c r="AG393" s="232">
        <v>0</v>
      </c>
      <c r="AH393" s="232">
        <v>0</v>
      </c>
      <c r="AI393" s="232">
        <v>0</v>
      </c>
      <c r="AJ393" s="232">
        <v>0</v>
      </c>
      <c r="AK393" s="232">
        <v>0</v>
      </c>
      <c r="AL393" s="232">
        <v>0</v>
      </c>
      <c r="AM393" s="232">
        <v>0</v>
      </c>
      <c r="AN393" s="232">
        <v>0</v>
      </c>
      <c r="AO393" s="322"/>
      <c r="AP393" s="322"/>
      <c r="AQ393" s="322"/>
      <c r="AR393" s="322"/>
      <c r="AS393" s="322"/>
      <c r="AT393" s="322"/>
      <c r="AU393" s="322"/>
      <c r="AV393" s="322"/>
      <c r="AW393" s="322"/>
      <c r="AX393" s="322"/>
      <c r="AY393" s="322"/>
      <c r="AZ393" s="322"/>
      <c r="BA393" s="322"/>
      <c r="BB393" s="322"/>
      <c r="BC393" s="233">
        <f>SUM(AO393:BB393)</f>
        <v>0</v>
      </c>
    </row>
    <row r="394" spans="1:55" ht="15" outlineLevel="1">
      <c r="B394" s="231" t="s">
        <v>2637</v>
      </c>
      <c r="C394" s="228" t="s">
        <v>315</v>
      </c>
      <c r="D394" s="232"/>
      <c r="E394" s="232"/>
      <c r="F394" s="232"/>
      <c r="G394" s="232"/>
      <c r="H394" s="232"/>
      <c r="I394" s="232"/>
      <c r="J394" s="232"/>
      <c r="K394" s="232"/>
      <c r="L394" s="232"/>
      <c r="M394" s="232"/>
      <c r="N394" s="232"/>
      <c r="O394" s="232"/>
      <c r="P394" s="232"/>
      <c r="Q394" s="232"/>
      <c r="R394" s="232"/>
      <c r="S394" s="232"/>
      <c r="T394" s="232"/>
      <c r="U394" s="232"/>
      <c r="V394" s="228"/>
      <c r="W394" s="232"/>
      <c r="X394" s="232"/>
      <c r="Y394" s="232"/>
      <c r="Z394" s="232"/>
      <c r="AA394" s="232"/>
      <c r="AB394" s="232"/>
      <c r="AC394" s="232"/>
      <c r="AD394" s="232"/>
      <c r="AE394" s="232"/>
      <c r="AF394" s="232"/>
      <c r="AG394" s="232"/>
      <c r="AH394" s="232"/>
      <c r="AI394" s="232"/>
      <c r="AJ394" s="232"/>
      <c r="AK394" s="232"/>
      <c r="AL394" s="232"/>
      <c r="AM394" s="232"/>
      <c r="AN394" s="232"/>
      <c r="AO394" s="318">
        <f>AO393</f>
        <v>0</v>
      </c>
      <c r="AP394" s="318">
        <f>AP393</f>
        <v>0</v>
      </c>
      <c r="AQ394" s="318">
        <f t="shared" ref="AQ394:BB394" si="169">AQ393</f>
        <v>0</v>
      </c>
      <c r="AR394" s="318">
        <f t="shared" si="169"/>
        <v>0</v>
      </c>
      <c r="AS394" s="318">
        <f t="shared" si="169"/>
        <v>0</v>
      </c>
      <c r="AT394" s="318">
        <f t="shared" si="169"/>
        <v>0</v>
      </c>
      <c r="AU394" s="318">
        <f t="shared" si="169"/>
        <v>0</v>
      </c>
      <c r="AV394" s="318">
        <f t="shared" si="169"/>
        <v>0</v>
      </c>
      <c r="AW394" s="318">
        <f>AW393</f>
        <v>0</v>
      </c>
      <c r="AX394" s="318">
        <f>AX393</f>
        <v>0</v>
      </c>
      <c r="AY394" s="318">
        <f t="shared" ref="AY394:AZ394" si="170">AY393</f>
        <v>0</v>
      </c>
      <c r="AZ394" s="318">
        <f t="shared" si="170"/>
        <v>0</v>
      </c>
      <c r="BA394" s="318">
        <f t="shared" si="169"/>
        <v>0</v>
      </c>
      <c r="BB394" s="318">
        <f t="shared" si="169"/>
        <v>0</v>
      </c>
      <c r="BC394" s="247"/>
    </row>
    <row r="395" spans="1:55" ht="15" outlineLevel="1">
      <c r="B395" s="251"/>
      <c r="C395" s="242"/>
      <c r="D395" s="228"/>
      <c r="E395" s="228"/>
      <c r="F395" s="228"/>
      <c r="G395" s="228"/>
      <c r="H395" s="228"/>
      <c r="I395" s="228"/>
      <c r="J395" s="228"/>
      <c r="K395" s="228"/>
      <c r="L395" s="228"/>
      <c r="M395" s="228"/>
      <c r="N395" s="228"/>
      <c r="O395" s="228"/>
      <c r="P395" s="228"/>
      <c r="Q395" s="228"/>
      <c r="R395" s="228"/>
      <c r="S395" s="228"/>
      <c r="T395" s="228"/>
      <c r="U395" s="228"/>
      <c r="V395" s="228"/>
      <c r="W395" s="228"/>
      <c r="X395" s="228"/>
      <c r="Y395" s="228"/>
      <c r="Z395" s="228"/>
      <c r="AA395" s="228"/>
      <c r="AB395" s="228"/>
      <c r="AC395" s="228"/>
      <c r="AD395" s="228"/>
      <c r="AE395" s="228"/>
      <c r="AF395" s="228"/>
      <c r="AG395" s="228"/>
      <c r="AH395" s="228"/>
      <c r="AI395" s="228"/>
      <c r="AJ395" s="228"/>
      <c r="AK395" s="228"/>
      <c r="AL395" s="228"/>
      <c r="AM395" s="228"/>
      <c r="AN395" s="228"/>
      <c r="AO395" s="326"/>
      <c r="AP395" s="327"/>
      <c r="AQ395" s="327"/>
      <c r="AR395" s="327"/>
      <c r="AS395" s="327"/>
      <c r="AT395" s="327"/>
      <c r="AU395" s="327"/>
      <c r="AV395" s="327"/>
      <c r="AW395" s="326"/>
      <c r="AX395" s="327"/>
      <c r="AY395" s="327"/>
      <c r="AZ395" s="327"/>
      <c r="BA395" s="327"/>
      <c r="BB395" s="327"/>
      <c r="BC395" s="253"/>
    </row>
    <row r="396" spans="1:55" ht="15.75" outlineLevel="1">
      <c r="A396" s="389"/>
      <c r="B396" s="225" t="s">
        <v>328</v>
      </c>
      <c r="C396" s="226"/>
      <c r="D396" s="226"/>
      <c r="E396" s="226"/>
      <c r="F396" s="226"/>
      <c r="G396" s="226"/>
      <c r="H396" s="226"/>
      <c r="I396" s="226"/>
      <c r="J396" s="226"/>
      <c r="K396" s="226"/>
      <c r="L396" s="226"/>
      <c r="M396" s="226"/>
      <c r="N396" s="226"/>
      <c r="O396" s="226"/>
      <c r="P396" s="226"/>
      <c r="Q396" s="226"/>
      <c r="R396" s="226"/>
      <c r="S396" s="226"/>
      <c r="T396" s="226"/>
      <c r="U396" s="226"/>
      <c r="V396" s="227"/>
      <c r="W396" s="226"/>
      <c r="X396" s="226"/>
      <c r="Y396" s="226"/>
      <c r="Z396" s="226"/>
      <c r="AA396" s="226"/>
      <c r="AB396" s="226"/>
      <c r="AC396" s="226"/>
      <c r="AD396" s="226"/>
      <c r="AE396" s="226"/>
      <c r="AF396" s="226"/>
      <c r="AG396" s="226"/>
      <c r="AH396" s="226"/>
      <c r="AI396" s="226"/>
      <c r="AJ396" s="226"/>
      <c r="AK396" s="226"/>
      <c r="AL396" s="226"/>
      <c r="AM396" s="226"/>
      <c r="AN396" s="226"/>
      <c r="AO396" s="321"/>
      <c r="AP396" s="321"/>
      <c r="AQ396" s="321"/>
      <c r="AR396" s="321"/>
      <c r="AS396" s="321"/>
      <c r="AT396" s="321"/>
      <c r="AU396" s="321"/>
      <c r="AV396" s="321"/>
      <c r="AW396" s="321"/>
      <c r="AX396" s="321"/>
      <c r="AY396" s="321"/>
      <c r="AZ396" s="321"/>
      <c r="BA396" s="321"/>
      <c r="BB396" s="321"/>
      <c r="BC396" s="229"/>
    </row>
    <row r="397" spans="1:55" ht="15" outlineLevel="1">
      <c r="A397" s="388">
        <v>19</v>
      </c>
      <c r="B397" s="251" t="s">
        <v>2577</v>
      </c>
      <c r="C397" s="228" t="s">
        <v>313</v>
      </c>
      <c r="D397" s="232"/>
      <c r="E397" s="232"/>
      <c r="F397" s="232"/>
      <c r="G397" s="232"/>
      <c r="H397" s="232"/>
      <c r="I397" s="232"/>
      <c r="J397" s="232"/>
      <c r="K397" s="232"/>
      <c r="L397" s="232"/>
      <c r="M397" s="232"/>
      <c r="N397" s="232"/>
      <c r="O397" s="232"/>
      <c r="P397" s="232"/>
      <c r="Q397" s="232"/>
      <c r="R397" s="232"/>
      <c r="S397" s="232"/>
      <c r="T397" s="232"/>
      <c r="U397" s="232"/>
      <c r="V397" s="232">
        <v>12</v>
      </c>
      <c r="W397" s="232"/>
      <c r="X397" s="232"/>
      <c r="Y397" s="232"/>
      <c r="Z397" s="232"/>
      <c r="AA397" s="232"/>
      <c r="AB397" s="232"/>
      <c r="AC397" s="232"/>
      <c r="AD397" s="232"/>
      <c r="AE397" s="232"/>
      <c r="AF397" s="232"/>
      <c r="AG397" s="232"/>
      <c r="AH397" s="232"/>
      <c r="AI397" s="232"/>
      <c r="AJ397" s="232"/>
      <c r="AK397" s="232"/>
      <c r="AL397" s="232"/>
      <c r="AM397" s="232"/>
      <c r="AN397" s="232"/>
      <c r="AO397" s="317"/>
      <c r="AP397" s="322"/>
      <c r="AQ397" s="322"/>
      <c r="AR397" s="322"/>
      <c r="AS397" s="322"/>
      <c r="AT397" s="322"/>
      <c r="AU397" s="322"/>
      <c r="AV397" s="322"/>
      <c r="AW397" s="317"/>
      <c r="AX397" s="322"/>
      <c r="AY397" s="322">
        <v>1</v>
      </c>
      <c r="AZ397" s="322"/>
      <c r="BA397" s="322"/>
      <c r="BB397" s="322"/>
      <c r="BC397" s="233">
        <f>SUM(AO397:BB397)</f>
        <v>1</v>
      </c>
    </row>
    <row r="398" spans="1:55" ht="15" outlineLevel="1">
      <c r="B398" s="231" t="s">
        <v>2637</v>
      </c>
      <c r="C398" s="228" t="s">
        <v>315</v>
      </c>
      <c r="D398" s="232">
        <v>148348</v>
      </c>
      <c r="E398" s="232">
        <v>148348</v>
      </c>
      <c r="F398" s="232">
        <v>148348</v>
      </c>
      <c r="G398" s="232">
        <v>148348</v>
      </c>
      <c r="H398" s="232">
        <v>148348</v>
      </c>
      <c r="I398" s="232">
        <v>0</v>
      </c>
      <c r="J398" s="232">
        <v>0</v>
      </c>
      <c r="K398" s="232">
        <v>0</v>
      </c>
      <c r="L398" s="232">
        <v>0</v>
      </c>
      <c r="M398" s="232">
        <v>0</v>
      </c>
      <c r="N398" s="232">
        <v>0</v>
      </c>
      <c r="O398" s="232">
        <v>0</v>
      </c>
      <c r="P398" s="232">
        <v>0</v>
      </c>
      <c r="Q398" s="232">
        <v>0</v>
      </c>
      <c r="R398" s="232">
        <v>0</v>
      </c>
      <c r="S398" s="232">
        <v>0</v>
      </c>
      <c r="T398" s="232">
        <v>0</v>
      </c>
      <c r="U398" s="232">
        <v>0</v>
      </c>
      <c r="V398" s="232">
        <f>V397</f>
        <v>12</v>
      </c>
      <c r="W398" s="232">
        <v>54.26</v>
      </c>
      <c r="X398" s="232">
        <v>54.26</v>
      </c>
      <c r="Y398" s="232">
        <v>54.26</v>
      </c>
      <c r="Z398" s="232">
        <v>54.26</v>
      </c>
      <c r="AA398" s="232">
        <v>54.26</v>
      </c>
      <c r="AB398" s="232">
        <v>0</v>
      </c>
      <c r="AC398" s="232">
        <v>0</v>
      </c>
      <c r="AD398" s="232">
        <v>0</v>
      </c>
      <c r="AE398" s="232">
        <v>0</v>
      </c>
      <c r="AF398" s="232">
        <v>0</v>
      </c>
      <c r="AG398" s="232">
        <v>0</v>
      </c>
      <c r="AH398" s="232">
        <v>0</v>
      </c>
      <c r="AI398" s="232">
        <v>0</v>
      </c>
      <c r="AJ398" s="232">
        <v>0</v>
      </c>
      <c r="AK398" s="232">
        <v>0</v>
      </c>
      <c r="AL398" s="232">
        <v>0</v>
      </c>
      <c r="AM398" s="232">
        <v>0</v>
      </c>
      <c r="AN398" s="232">
        <v>0</v>
      </c>
      <c r="AO398" s="318">
        <f>AO397</f>
        <v>0</v>
      </c>
      <c r="AP398" s="318">
        <f>AP397</f>
        <v>0</v>
      </c>
      <c r="AQ398" s="318">
        <f t="shared" ref="AQ398:BB398" si="171">AQ397</f>
        <v>0</v>
      </c>
      <c r="AR398" s="318">
        <f t="shared" si="171"/>
        <v>0</v>
      </c>
      <c r="AS398" s="318">
        <f t="shared" si="171"/>
        <v>0</v>
      </c>
      <c r="AT398" s="318">
        <f t="shared" si="171"/>
        <v>0</v>
      </c>
      <c r="AU398" s="318">
        <f t="shared" si="171"/>
        <v>0</v>
      </c>
      <c r="AV398" s="318">
        <f t="shared" si="171"/>
        <v>0</v>
      </c>
      <c r="AW398" s="318">
        <f>AW397</f>
        <v>0</v>
      </c>
      <c r="AX398" s="318">
        <f>AX397</f>
        <v>0</v>
      </c>
      <c r="AY398" s="318">
        <f t="shared" ref="AY398:AZ398" si="172">AY397</f>
        <v>1</v>
      </c>
      <c r="AZ398" s="318">
        <f t="shared" si="172"/>
        <v>0</v>
      </c>
      <c r="BA398" s="318">
        <f t="shared" si="171"/>
        <v>0</v>
      </c>
      <c r="BB398" s="318">
        <f t="shared" si="171"/>
        <v>0</v>
      </c>
      <c r="BC398" s="234"/>
    </row>
    <row r="399" spans="1:55" ht="15" outlineLevel="1">
      <c r="B399" s="251"/>
      <c r="C399" s="242"/>
      <c r="D399" s="228"/>
      <c r="E399" s="228"/>
      <c r="F399" s="228"/>
      <c r="G399" s="228"/>
      <c r="H399" s="228"/>
      <c r="I399" s="228"/>
      <c r="J399" s="228"/>
      <c r="K399" s="228"/>
      <c r="L399" s="228"/>
      <c r="M399" s="228"/>
      <c r="N399" s="228"/>
      <c r="O399" s="228"/>
      <c r="P399" s="228"/>
      <c r="Q399" s="228"/>
      <c r="R399" s="228"/>
      <c r="S399" s="228"/>
      <c r="T399" s="228"/>
      <c r="U399" s="228"/>
      <c r="V399" s="228"/>
      <c r="W399" s="228"/>
      <c r="X399" s="228"/>
      <c r="Y399" s="228"/>
      <c r="Z399" s="228"/>
      <c r="AA399" s="228"/>
      <c r="AB399" s="228"/>
      <c r="AC399" s="228"/>
      <c r="AD399" s="228"/>
      <c r="AE399" s="228"/>
      <c r="AF399" s="228"/>
      <c r="AG399" s="228"/>
      <c r="AH399" s="228"/>
      <c r="AI399" s="228"/>
      <c r="AJ399" s="228"/>
      <c r="AK399" s="228"/>
      <c r="AL399" s="228"/>
      <c r="AM399" s="228"/>
      <c r="AN399" s="228"/>
      <c r="AO399" s="329"/>
      <c r="AP399" s="329"/>
      <c r="AQ399" s="319"/>
      <c r="AR399" s="319"/>
      <c r="AS399" s="319"/>
      <c r="AT399" s="319"/>
      <c r="AU399" s="319"/>
      <c r="AV399" s="319"/>
      <c r="AW399" s="329"/>
      <c r="AX399" s="329"/>
      <c r="AY399" s="319"/>
      <c r="AZ399" s="319"/>
      <c r="BA399" s="319"/>
      <c r="BB399" s="319"/>
      <c r="BC399" s="243"/>
    </row>
    <row r="400" spans="1:55" ht="15" outlineLevel="1">
      <c r="A400" s="388">
        <v>22</v>
      </c>
      <c r="B400" s="251" t="s">
        <v>2575</v>
      </c>
      <c r="C400" s="228" t="s">
        <v>313</v>
      </c>
      <c r="D400" s="232">
        <v>11247.63</v>
      </c>
      <c r="E400" s="232">
        <v>0</v>
      </c>
      <c r="F400" s="232">
        <v>0</v>
      </c>
      <c r="G400" s="232">
        <v>0</v>
      </c>
      <c r="H400" s="232">
        <v>0</v>
      </c>
      <c r="I400" s="232">
        <v>0</v>
      </c>
      <c r="J400" s="232">
        <v>0</v>
      </c>
      <c r="K400" s="232">
        <v>0</v>
      </c>
      <c r="L400" s="232">
        <v>0</v>
      </c>
      <c r="M400" s="232">
        <v>0</v>
      </c>
      <c r="N400" s="232">
        <v>0</v>
      </c>
      <c r="O400" s="232">
        <v>0</v>
      </c>
      <c r="P400" s="232">
        <v>0</v>
      </c>
      <c r="Q400" s="232">
        <v>0</v>
      </c>
      <c r="R400" s="232">
        <v>0</v>
      </c>
      <c r="S400" s="232">
        <v>0</v>
      </c>
      <c r="T400" s="232">
        <v>0</v>
      </c>
      <c r="U400" s="232">
        <v>0</v>
      </c>
      <c r="V400" s="228"/>
      <c r="W400" s="232">
        <v>493.95370000000003</v>
      </c>
      <c r="X400" s="232">
        <v>0</v>
      </c>
      <c r="Y400" s="232">
        <v>0</v>
      </c>
      <c r="Z400" s="232">
        <v>0</v>
      </c>
      <c r="AA400" s="232">
        <v>0</v>
      </c>
      <c r="AB400" s="232">
        <v>0</v>
      </c>
      <c r="AC400" s="232">
        <v>0</v>
      </c>
      <c r="AD400" s="232">
        <v>0</v>
      </c>
      <c r="AE400" s="232">
        <v>0</v>
      </c>
      <c r="AF400" s="232">
        <v>0</v>
      </c>
      <c r="AG400" s="232">
        <v>0</v>
      </c>
      <c r="AH400" s="232">
        <v>0</v>
      </c>
      <c r="AI400" s="232">
        <v>0</v>
      </c>
      <c r="AJ400" s="232">
        <v>0</v>
      </c>
      <c r="AK400" s="232">
        <v>0</v>
      </c>
      <c r="AL400" s="232">
        <v>0</v>
      </c>
      <c r="AM400" s="232">
        <v>0</v>
      </c>
      <c r="AN400" s="232">
        <v>0</v>
      </c>
      <c r="AO400" s="317"/>
      <c r="AP400" s="322"/>
      <c r="AQ400" s="322"/>
      <c r="AR400" s="322"/>
      <c r="AS400" s="322"/>
      <c r="AT400" s="322"/>
      <c r="AU400" s="322"/>
      <c r="AV400" s="322"/>
      <c r="AW400" s="317"/>
      <c r="AX400" s="322"/>
      <c r="AY400" s="322"/>
      <c r="AZ400" s="322"/>
      <c r="BA400" s="322"/>
      <c r="BB400" s="322"/>
      <c r="BC400" s="233">
        <f>SUM(AO400:BB400)</f>
        <v>0</v>
      </c>
    </row>
    <row r="401" spans="1:57" ht="15" outlineLevel="1">
      <c r="B401" s="231" t="s">
        <v>2637</v>
      </c>
      <c r="C401" s="228" t="s">
        <v>315</v>
      </c>
      <c r="D401" s="232"/>
      <c r="E401" s="232"/>
      <c r="F401" s="232"/>
      <c r="G401" s="232"/>
      <c r="H401" s="232"/>
      <c r="I401" s="232"/>
      <c r="J401" s="232"/>
      <c r="K401" s="232"/>
      <c r="L401" s="232"/>
      <c r="M401" s="232"/>
      <c r="N401" s="232"/>
      <c r="O401" s="232"/>
      <c r="P401" s="232"/>
      <c r="Q401" s="232"/>
      <c r="R401" s="232"/>
      <c r="S401" s="232"/>
      <c r="T401" s="232"/>
      <c r="U401" s="232"/>
      <c r="V401" s="228"/>
      <c r="W401" s="232"/>
      <c r="X401" s="232"/>
      <c r="Y401" s="232"/>
      <c r="Z401" s="232"/>
      <c r="AA401" s="232"/>
      <c r="AB401" s="232"/>
      <c r="AC401" s="232"/>
      <c r="AD401" s="232"/>
      <c r="AE401" s="232"/>
      <c r="AF401" s="232"/>
      <c r="AG401" s="232"/>
      <c r="AH401" s="232"/>
      <c r="AI401" s="232"/>
      <c r="AJ401" s="232"/>
      <c r="AK401" s="232"/>
      <c r="AL401" s="232"/>
      <c r="AM401" s="232"/>
      <c r="AN401" s="232"/>
      <c r="AO401" s="318">
        <f>AO400</f>
        <v>0</v>
      </c>
      <c r="AP401" s="318">
        <f>AP400</f>
        <v>0</v>
      </c>
      <c r="AQ401" s="318">
        <f t="shared" ref="AQ401:BB401" si="173">AQ400</f>
        <v>0</v>
      </c>
      <c r="AR401" s="318">
        <f t="shared" si="173"/>
        <v>0</v>
      </c>
      <c r="AS401" s="318">
        <f t="shared" si="173"/>
        <v>0</v>
      </c>
      <c r="AT401" s="318">
        <f t="shared" si="173"/>
        <v>0</v>
      </c>
      <c r="AU401" s="318">
        <f t="shared" si="173"/>
        <v>0</v>
      </c>
      <c r="AV401" s="318">
        <f t="shared" si="173"/>
        <v>0</v>
      </c>
      <c r="AW401" s="318">
        <f>AW400</f>
        <v>0</v>
      </c>
      <c r="AX401" s="318">
        <f>AX400</f>
        <v>0</v>
      </c>
      <c r="AY401" s="318">
        <f t="shared" ref="AY401:AZ401" si="174">AY400</f>
        <v>0</v>
      </c>
      <c r="AZ401" s="318">
        <f t="shared" si="174"/>
        <v>0</v>
      </c>
      <c r="BA401" s="318">
        <f t="shared" si="173"/>
        <v>0</v>
      </c>
      <c r="BB401" s="318">
        <f t="shared" si="173"/>
        <v>0</v>
      </c>
      <c r="BC401" s="243"/>
    </row>
    <row r="402" spans="1:57" ht="15" outlineLevel="1">
      <c r="B402" s="251"/>
      <c r="C402" s="242"/>
      <c r="D402" s="228"/>
      <c r="E402" s="228"/>
      <c r="F402" s="228"/>
      <c r="G402" s="228"/>
      <c r="H402" s="228"/>
      <c r="I402" s="228"/>
      <c r="J402" s="228"/>
      <c r="K402" s="228"/>
      <c r="L402" s="228"/>
      <c r="M402" s="228"/>
      <c r="N402" s="228"/>
      <c r="O402" s="228"/>
      <c r="P402" s="228"/>
      <c r="Q402" s="228"/>
      <c r="R402" s="228"/>
      <c r="S402" s="228"/>
      <c r="T402" s="228"/>
      <c r="U402" s="228"/>
      <c r="V402" s="228"/>
      <c r="W402" s="228"/>
      <c r="X402" s="228"/>
      <c r="Y402" s="228"/>
      <c r="Z402" s="228"/>
      <c r="AA402" s="228"/>
      <c r="AB402" s="228"/>
      <c r="AC402" s="228"/>
      <c r="AD402" s="228"/>
      <c r="AE402" s="228"/>
      <c r="AF402" s="228"/>
      <c r="AG402" s="228"/>
      <c r="AH402" s="228"/>
      <c r="AI402" s="228"/>
      <c r="AJ402" s="228"/>
      <c r="AK402" s="228"/>
      <c r="AL402" s="228"/>
      <c r="AM402" s="228"/>
      <c r="AN402" s="228"/>
      <c r="AO402" s="319"/>
      <c r="AP402" s="319"/>
      <c r="AQ402" s="319"/>
      <c r="AR402" s="319"/>
      <c r="AS402" s="319"/>
      <c r="AT402" s="319"/>
      <c r="AU402" s="319"/>
      <c r="AV402" s="319"/>
      <c r="AW402" s="319"/>
      <c r="AX402" s="319"/>
      <c r="AY402" s="319"/>
      <c r="AZ402" s="319"/>
      <c r="BA402" s="319"/>
      <c r="BB402" s="319"/>
      <c r="BC402" s="243"/>
    </row>
    <row r="403" spans="1:57" ht="15.75" outlineLevel="1">
      <c r="A403" s="389"/>
      <c r="B403" s="225" t="s">
        <v>2465</v>
      </c>
      <c r="C403" s="226"/>
      <c r="D403" s="227"/>
      <c r="E403" s="227"/>
      <c r="F403" s="227"/>
      <c r="G403" s="227"/>
      <c r="H403" s="227"/>
      <c r="I403" s="227"/>
      <c r="J403" s="227"/>
      <c r="K403" s="227"/>
      <c r="L403" s="227"/>
      <c r="M403" s="227"/>
      <c r="N403" s="227"/>
      <c r="O403" s="227"/>
      <c r="P403" s="227"/>
      <c r="Q403" s="227"/>
      <c r="R403" s="227"/>
      <c r="S403" s="227"/>
      <c r="T403" s="227"/>
      <c r="U403" s="227"/>
      <c r="V403" s="227"/>
      <c r="W403" s="227"/>
      <c r="X403" s="226"/>
      <c r="Y403" s="226"/>
      <c r="Z403" s="226"/>
      <c r="AA403" s="226"/>
      <c r="AB403" s="226"/>
      <c r="AC403" s="226"/>
      <c r="AD403" s="226"/>
      <c r="AE403" s="226"/>
      <c r="AF403" s="226"/>
      <c r="AG403" s="226"/>
      <c r="AH403" s="226"/>
      <c r="AI403" s="226"/>
      <c r="AJ403" s="226"/>
      <c r="AK403" s="226"/>
      <c r="AL403" s="226"/>
      <c r="AM403" s="226"/>
      <c r="AN403" s="226"/>
      <c r="AO403" s="321"/>
      <c r="AP403" s="321"/>
      <c r="AQ403" s="321"/>
      <c r="AR403" s="321"/>
      <c r="AS403" s="321"/>
      <c r="AT403" s="321"/>
      <c r="AU403" s="321"/>
      <c r="AV403" s="321"/>
      <c r="AW403" s="321"/>
      <c r="AX403" s="321"/>
      <c r="AY403" s="321"/>
      <c r="AZ403" s="321"/>
      <c r="BA403" s="321"/>
      <c r="BB403" s="321"/>
      <c r="BC403" s="229"/>
    </row>
    <row r="404" spans="1:57" ht="15" outlineLevel="1">
      <c r="A404" s="388">
        <v>23</v>
      </c>
      <c r="B404" s="251" t="s">
        <v>2465</v>
      </c>
      <c r="C404" s="228" t="s">
        <v>313</v>
      </c>
      <c r="D404" s="232">
        <v>66032.816413879002</v>
      </c>
      <c r="E404" s="232">
        <v>65993.59</v>
      </c>
      <c r="F404" s="232">
        <v>65990.03</v>
      </c>
      <c r="G404" s="232">
        <v>59385.760000000002</v>
      </c>
      <c r="H404" s="232">
        <v>56097.895900000003</v>
      </c>
      <c r="I404" s="232">
        <v>52810.027921677</v>
      </c>
      <c r="J404" s="232"/>
      <c r="K404" s="232"/>
      <c r="L404" s="232"/>
      <c r="M404" s="232"/>
      <c r="N404" s="232"/>
      <c r="O404" s="232"/>
      <c r="P404" s="232"/>
      <c r="Q404" s="232"/>
      <c r="R404" s="232"/>
      <c r="S404" s="232"/>
      <c r="T404" s="232"/>
      <c r="U404" s="232"/>
      <c r="V404" s="228"/>
      <c r="W404" s="232">
        <v>5.41</v>
      </c>
      <c r="X404" s="232">
        <v>5.41</v>
      </c>
      <c r="Y404" s="232">
        <v>5.41</v>
      </c>
      <c r="Z404" s="232">
        <v>5.41</v>
      </c>
      <c r="AA404" s="232">
        <v>5.41</v>
      </c>
      <c r="AB404" s="232">
        <v>5.41</v>
      </c>
      <c r="AC404" s="232">
        <v>5.41</v>
      </c>
      <c r="AD404" s="232">
        <v>5.41</v>
      </c>
      <c r="AE404" s="232">
        <v>5.41</v>
      </c>
      <c r="AF404" s="232">
        <v>5.41</v>
      </c>
      <c r="AG404" s="232">
        <v>5.41</v>
      </c>
      <c r="AH404" s="232">
        <v>5.41</v>
      </c>
      <c r="AI404" s="232">
        <v>5.41</v>
      </c>
      <c r="AJ404" s="232">
        <v>5.41</v>
      </c>
      <c r="AK404" s="232">
        <v>5.41</v>
      </c>
      <c r="AL404" s="232">
        <v>5.41</v>
      </c>
      <c r="AM404" s="232">
        <v>5.41</v>
      </c>
      <c r="AN404" s="232">
        <v>5.41</v>
      </c>
      <c r="AO404" s="359"/>
      <c r="AP404" s="317"/>
      <c r="AQ404" s="317"/>
      <c r="AR404" s="317"/>
      <c r="AS404" s="317"/>
      <c r="AT404" s="317"/>
      <c r="AU404" s="317"/>
      <c r="AV404" s="317"/>
      <c r="AW404" s="359">
        <v>1</v>
      </c>
      <c r="AX404" s="317"/>
      <c r="AY404" s="317"/>
      <c r="AZ404" s="317"/>
      <c r="BA404" s="317"/>
      <c r="BB404" s="317"/>
      <c r="BC404" s="233">
        <f>SUM(AO404:BB404)</f>
        <v>1</v>
      </c>
    </row>
    <row r="405" spans="1:57" ht="15" outlineLevel="1">
      <c r="B405" s="231" t="s">
        <v>2637</v>
      </c>
      <c r="C405" s="228" t="s">
        <v>315</v>
      </c>
      <c r="D405" s="232"/>
      <c r="E405" s="232"/>
      <c r="F405" s="232"/>
      <c r="G405" s="232"/>
      <c r="H405" s="232"/>
      <c r="I405" s="232"/>
      <c r="J405" s="232"/>
      <c r="K405" s="232"/>
      <c r="L405" s="232"/>
      <c r="M405" s="232"/>
      <c r="N405" s="232"/>
      <c r="O405" s="232"/>
      <c r="P405" s="232"/>
      <c r="Q405" s="232"/>
      <c r="R405" s="232"/>
      <c r="S405" s="232"/>
      <c r="T405" s="232"/>
      <c r="U405" s="232"/>
      <c r="V405" s="357"/>
      <c r="W405" s="232"/>
      <c r="X405" s="232"/>
      <c r="Y405" s="232"/>
      <c r="Z405" s="232"/>
      <c r="AA405" s="232"/>
      <c r="AB405" s="232"/>
      <c r="AC405" s="232"/>
      <c r="AD405" s="232"/>
      <c r="AE405" s="232"/>
      <c r="AF405" s="232"/>
      <c r="AG405" s="232"/>
      <c r="AH405" s="232"/>
      <c r="AI405" s="232"/>
      <c r="AJ405" s="232"/>
      <c r="AK405" s="232"/>
      <c r="AL405" s="232"/>
      <c r="AM405" s="232"/>
      <c r="AN405" s="232"/>
      <c r="AO405" s="318">
        <f>AO404</f>
        <v>0</v>
      </c>
      <c r="AP405" s="318">
        <f>AP404</f>
        <v>0</v>
      </c>
      <c r="AQ405" s="318">
        <f t="shared" ref="AQ405:BB405" si="175">AQ404</f>
        <v>0</v>
      </c>
      <c r="AR405" s="318">
        <f t="shared" si="175"/>
        <v>0</v>
      </c>
      <c r="AS405" s="318">
        <f t="shared" si="175"/>
        <v>0</v>
      </c>
      <c r="AT405" s="318">
        <f t="shared" si="175"/>
        <v>0</v>
      </c>
      <c r="AU405" s="318">
        <f t="shared" si="175"/>
        <v>0</v>
      </c>
      <c r="AV405" s="318">
        <f t="shared" si="175"/>
        <v>0</v>
      </c>
      <c r="AW405" s="318">
        <f>AW404</f>
        <v>1</v>
      </c>
      <c r="AX405" s="318">
        <f>AX404</f>
        <v>0</v>
      </c>
      <c r="AY405" s="318">
        <f t="shared" ref="AY405:AZ405" si="176">AY404</f>
        <v>0</v>
      </c>
      <c r="AZ405" s="318">
        <f t="shared" si="176"/>
        <v>0</v>
      </c>
      <c r="BA405" s="318">
        <f t="shared" si="175"/>
        <v>0</v>
      </c>
      <c r="BB405" s="318">
        <f t="shared" si="175"/>
        <v>0</v>
      </c>
      <c r="BC405" s="234"/>
    </row>
    <row r="406" spans="1:57" ht="15.75" outlineLevel="1">
      <c r="B406" s="259"/>
      <c r="C406" s="237"/>
      <c r="D406" s="228"/>
      <c r="E406" s="228"/>
      <c r="F406" s="228"/>
      <c r="G406" s="228"/>
      <c r="H406" s="228"/>
      <c r="I406" s="228"/>
      <c r="J406" s="228"/>
      <c r="K406" s="228"/>
      <c r="L406" s="228"/>
      <c r="M406" s="228"/>
      <c r="N406" s="228"/>
      <c r="O406" s="228"/>
      <c r="P406" s="228"/>
      <c r="Q406" s="228"/>
      <c r="R406" s="228"/>
      <c r="S406" s="228"/>
      <c r="T406" s="228"/>
      <c r="U406" s="228"/>
      <c r="V406" s="237"/>
      <c r="W406" s="228"/>
      <c r="X406" s="228"/>
      <c r="Y406" s="228"/>
      <c r="Z406" s="228"/>
      <c r="AA406" s="228"/>
      <c r="AB406" s="228"/>
      <c r="AC406" s="228"/>
      <c r="AD406" s="228"/>
      <c r="AE406" s="228"/>
      <c r="AF406" s="228"/>
      <c r="AG406" s="228"/>
      <c r="AH406" s="228"/>
      <c r="AI406" s="228"/>
      <c r="AJ406" s="228"/>
      <c r="AK406" s="228"/>
      <c r="AL406" s="228"/>
      <c r="AM406" s="228"/>
      <c r="AN406" s="228"/>
      <c r="AO406" s="319"/>
      <c r="AP406" s="319"/>
      <c r="AQ406" s="319"/>
      <c r="AR406" s="319"/>
      <c r="AS406" s="319"/>
      <c r="AT406" s="319"/>
      <c r="AU406" s="319"/>
      <c r="AV406" s="319"/>
      <c r="AW406" s="319"/>
      <c r="AX406" s="319"/>
      <c r="AY406" s="319"/>
      <c r="AZ406" s="319"/>
      <c r="BA406" s="319"/>
      <c r="BB406" s="319"/>
      <c r="BC406" s="243"/>
    </row>
    <row r="407" spans="1:57" s="220" customFormat="1" ht="15" outlineLevel="1">
      <c r="A407" s="388">
        <v>33</v>
      </c>
      <c r="B407" s="260" t="s">
        <v>2585</v>
      </c>
      <c r="C407" s="228" t="s">
        <v>313</v>
      </c>
      <c r="D407" s="232"/>
      <c r="E407" s="232"/>
      <c r="F407" s="232"/>
      <c r="G407" s="232"/>
      <c r="H407" s="232"/>
      <c r="I407" s="232"/>
      <c r="J407" s="232"/>
      <c r="K407" s="232"/>
      <c r="L407" s="232"/>
      <c r="M407" s="232"/>
      <c r="N407" s="232"/>
      <c r="O407" s="232"/>
      <c r="P407" s="232"/>
      <c r="Q407" s="232"/>
      <c r="R407" s="232"/>
      <c r="S407" s="232"/>
      <c r="T407" s="232"/>
      <c r="U407" s="232"/>
      <c r="V407" s="232">
        <v>12</v>
      </c>
      <c r="W407" s="232"/>
      <c r="X407" s="232"/>
      <c r="Y407" s="232"/>
      <c r="Z407" s="232"/>
      <c r="AA407" s="232"/>
      <c r="AB407" s="232"/>
      <c r="AC407" s="232"/>
      <c r="AD407" s="232"/>
      <c r="AE407" s="232"/>
      <c r="AF407" s="232"/>
      <c r="AG407" s="232"/>
      <c r="AH407" s="232"/>
      <c r="AI407" s="232"/>
      <c r="AJ407" s="232"/>
      <c r="AK407" s="232"/>
      <c r="AL407" s="232"/>
      <c r="AM407" s="232"/>
      <c r="AN407" s="564"/>
      <c r="AO407" s="317"/>
      <c r="AP407" s="317"/>
      <c r="AQ407" s="317"/>
      <c r="AR407" s="317"/>
      <c r="AS407" s="317"/>
      <c r="AT407" s="317"/>
      <c r="AU407" s="317"/>
      <c r="AV407" s="317"/>
      <c r="AW407" s="317"/>
      <c r="AX407" s="317"/>
      <c r="AY407" s="317"/>
      <c r="AZ407" s="317"/>
      <c r="BA407" s="317"/>
      <c r="BB407" s="317"/>
      <c r="BC407" s="233">
        <f>SUM(AO407:BB407)</f>
        <v>0</v>
      </c>
    </row>
    <row r="408" spans="1:57" s="220" customFormat="1" ht="15" outlineLevel="1">
      <c r="A408" s="388"/>
      <c r="B408" s="260" t="s">
        <v>2637</v>
      </c>
      <c r="C408" s="228" t="s">
        <v>315</v>
      </c>
      <c r="D408" s="232"/>
      <c r="E408" s="232"/>
      <c r="F408" s="232"/>
      <c r="G408" s="232"/>
      <c r="H408" s="232"/>
      <c r="I408" s="232"/>
      <c r="J408" s="232"/>
      <c r="K408" s="232"/>
      <c r="L408" s="232"/>
      <c r="M408" s="232"/>
      <c r="N408" s="232"/>
      <c r="O408" s="232"/>
      <c r="P408" s="232"/>
      <c r="Q408" s="232"/>
      <c r="R408" s="232"/>
      <c r="S408" s="232"/>
      <c r="T408" s="232"/>
      <c r="U408" s="232"/>
      <c r="V408" s="232">
        <f>V407</f>
        <v>12</v>
      </c>
      <c r="W408" s="232"/>
      <c r="X408" s="232"/>
      <c r="Y408" s="232"/>
      <c r="Z408" s="232"/>
      <c r="AA408" s="232"/>
      <c r="AB408" s="232"/>
      <c r="AC408" s="232"/>
      <c r="AD408" s="232"/>
      <c r="AE408" s="232"/>
      <c r="AF408" s="232"/>
      <c r="AG408" s="232"/>
      <c r="AH408" s="232"/>
      <c r="AI408" s="232"/>
      <c r="AJ408" s="232"/>
      <c r="AK408" s="232"/>
      <c r="AL408" s="232"/>
      <c r="AM408" s="232"/>
      <c r="AN408" s="564"/>
      <c r="AO408" s="318">
        <f>AO407</f>
        <v>0</v>
      </c>
      <c r="AP408" s="318">
        <f t="shared" ref="AP408:BA408" si="177">AP407</f>
        <v>0</v>
      </c>
      <c r="AQ408" s="318">
        <f t="shared" si="177"/>
        <v>0</v>
      </c>
      <c r="AR408" s="318">
        <f t="shared" si="177"/>
        <v>0</v>
      </c>
      <c r="AS408" s="318">
        <f t="shared" si="177"/>
        <v>0</v>
      </c>
      <c r="AT408" s="318">
        <f t="shared" si="177"/>
        <v>0</v>
      </c>
      <c r="AU408" s="318">
        <f t="shared" si="177"/>
        <v>0</v>
      </c>
      <c r="AV408" s="318">
        <f t="shared" si="177"/>
        <v>0</v>
      </c>
      <c r="AW408" s="318">
        <f t="shared" si="177"/>
        <v>0</v>
      </c>
      <c r="AX408" s="318">
        <f t="shared" si="177"/>
        <v>0</v>
      </c>
      <c r="AY408" s="318">
        <f t="shared" si="177"/>
        <v>0</v>
      </c>
      <c r="AZ408" s="318">
        <f t="shared" si="177"/>
        <v>0</v>
      </c>
      <c r="BA408" s="318">
        <f t="shared" si="177"/>
        <v>0</v>
      </c>
      <c r="BB408" s="318">
        <f>BB407</f>
        <v>0</v>
      </c>
      <c r="BC408" s="234"/>
    </row>
    <row r="409" spans="1:57" ht="15" outlineLevel="1">
      <c r="B409" s="251"/>
      <c r="C409" s="261"/>
      <c r="D409" s="262"/>
      <c r="E409" s="262"/>
      <c r="F409" s="262"/>
      <c r="G409" s="262"/>
      <c r="H409" s="262"/>
      <c r="I409" s="262"/>
      <c r="J409" s="262"/>
      <c r="K409" s="262"/>
      <c r="L409" s="262"/>
      <c r="M409" s="262"/>
      <c r="N409" s="262"/>
      <c r="O409" s="262"/>
      <c r="P409" s="262"/>
      <c r="Q409" s="262"/>
      <c r="R409" s="262"/>
      <c r="S409" s="262"/>
      <c r="T409" s="262"/>
      <c r="U409" s="262"/>
      <c r="V409" s="262"/>
      <c r="W409" s="262"/>
      <c r="X409" s="262"/>
      <c r="Y409" s="262"/>
      <c r="Z409" s="262"/>
      <c r="AA409" s="262"/>
      <c r="AB409" s="262"/>
      <c r="AC409" s="262"/>
      <c r="AD409" s="262"/>
      <c r="AE409" s="262"/>
      <c r="AF409" s="262"/>
      <c r="AG409" s="228"/>
      <c r="AH409" s="228"/>
      <c r="AI409" s="228"/>
      <c r="AJ409" s="228"/>
      <c r="AK409" s="228"/>
      <c r="AL409" s="228"/>
      <c r="AM409" s="228"/>
      <c r="AN409" s="228"/>
      <c r="AO409" s="238"/>
      <c r="AP409" s="238"/>
      <c r="AQ409" s="238"/>
      <c r="AR409" s="238"/>
      <c r="AS409" s="238"/>
      <c r="AT409" s="238"/>
      <c r="AU409" s="238"/>
      <c r="AV409" s="238"/>
      <c r="AW409" s="238"/>
      <c r="AX409" s="238"/>
      <c r="AY409" s="238"/>
      <c r="AZ409" s="238"/>
      <c r="BA409" s="238"/>
      <c r="BB409" s="238"/>
      <c r="BC409" s="243"/>
    </row>
    <row r="410" spans="1:57" ht="15.75">
      <c r="B410" s="263" t="s">
        <v>2638</v>
      </c>
      <c r="C410" s="898"/>
      <c r="D410" s="898">
        <f>SUM(D298:D408)</f>
        <v>13140141.896781793</v>
      </c>
      <c r="E410" s="898"/>
      <c r="F410" s="898"/>
      <c r="G410" s="898"/>
      <c r="H410" s="898"/>
      <c r="I410" s="898"/>
      <c r="J410" s="898"/>
      <c r="K410" s="898"/>
      <c r="L410" s="898"/>
      <c r="M410" s="898"/>
      <c r="N410" s="898"/>
      <c r="O410" s="898"/>
      <c r="P410" s="898"/>
      <c r="Q410" s="898"/>
      <c r="R410" s="898"/>
      <c r="S410" s="898"/>
      <c r="T410" s="898"/>
      <c r="U410" s="898"/>
      <c r="V410" s="898"/>
      <c r="W410" s="898">
        <f>SUM(W298:W408)</f>
        <v>9247.4987405741813</v>
      </c>
      <c r="X410" s="898"/>
      <c r="Y410" s="898"/>
      <c r="Z410" s="898"/>
      <c r="AA410" s="898"/>
      <c r="AB410" s="898"/>
      <c r="AC410" s="898"/>
      <c r="AD410" s="898"/>
      <c r="AE410" s="898"/>
      <c r="AF410" s="898"/>
      <c r="AG410" s="898"/>
      <c r="AH410" s="898"/>
      <c r="AI410" s="898"/>
      <c r="AJ410" s="898"/>
      <c r="AK410" s="898"/>
      <c r="AL410" s="898"/>
      <c r="AM410" s="898"/>
      <c r="AN410" s="898"/>
      <c r="AO410" s="898">
        <f>IF(AO296="kWh",SUMPRODUCT(D298:D408,AO298:AO408))</f>
        <v>2066812.6926524905</v>
      </c>
      <c r="AP410" s="898">
        <f>IF(AP296="kWh",SUMPRODUCT(D298:D408,AP298:AP408))</f>
        <v>2073574.5361576073</v>
      </c>
      <c r="AQ410" s="898">
        <f>IF(AQ296="kW",SUMPRODUCT(V298:V408,W298:W408,AQ298:AQ408),SUMPRODUCT(D298:D408,AQ298:AQ408))</f>
        <v>4983056.2608517585</v>
      </c>
      <c r="AR410" s="898">
        <f>IF(AR296="kW",SUMPRODUCT(V298:V408,W298:W408,AR298:AR408),SUMPRODUCT(D298:D408,AR298:AR408))</f>
        <v>125371.21948486434</v>
      </c>
      <c r="AS410" s="898">
        <f>IF(AS296="kW",SUMPRODUCT(V298:V408,W298:W408,AS298:AS408),SUMPRODUCT(D298:D408,AS298:AS408))</f>
        <v>823294.89170398412</v>
      </c>
      <c r="AT410" s="898">
        <f>IF(AT296="kW",SUMPRODUCT(V298:V408,W298:W408,AT298:AT408),SUMPRODUCT(D298:D408,AT298:AT408))</f>
        <v>0</v>
      </c>
      <c r="AU410" s="898">
        <f>IF(AU296="kW",SUMPRODUCT(V298:V408,W298:W408,AU298:AU408),SUMPRODUCT(D298:D408,AU298:AU408))</f>
        <v>0</v>
      </c>
      <c r="AV410" s="898">
        <f>IF(AV296="kW",SUMPRODUCT(V298:V408,W298:W408,AV298:AV408),SUMPRODUCT(D298:D408,AV298:AV408))</f>
        <v>0</v>
      </c>
      <c r="AW410" s="898">
        <f>IF(AW296="kW",SUMPRODUCT(V298:V408,W298:W408,AW298:AW408),SUMPRODUCT(D298:D408,AW298:AW408))</f>
        <v>793609.26042008284</v>
      </c>
      <c r="AX410" s="898">
        <f>IF(AX296="kW",SUMPRODUCT(V298:V408,W298:W408,AX298:AX408),SUMPRODUCT(D298:D408,AX298:AX408))</f>
        <v>129288.798196442</v>
      </c>
      <c r="AY410" s="898">
        <f>IF(AY296="kW",SUMPRODUCT(V298:V408,W298:W408,AY298:AY408),SUMPRODUCT(D298:D408,AY298:AY408))</f>
        <v>2105762.3497219901</v>
      </c>
      <c r="AZ410" s="898">
        <f>IF(AZ296="kW",SUMPRODUCT(V298:V408,W298:W408,AZ298:AZ408),SUMPRODUCT(D298:D408,AZ298:AZ408))</f>
        <v>0</v>
      </c>
      <c r="BA410" s="898">
        <f>IF(BA296="kW",SUMPRODUCT(V298:V408,W298:W408,BA298:BA408),SUMPRODUCT(D298:D408,BA298:BA408))</f>
        <v>0</v>
      </c>
      <c r="BB410" s="898">
        <f>IF(BB296="kW",SUMPRODUCT(V298:V408,W298:W408,BB298:BB408),SUMPRODUCT(D298:D408,BB298:BB408))</f>
        <v>0</v>
      </c>
      <c r="BC410" s="265"/>
    </row>
    <row r="411" spans="1:57" ht="15.75">
      <c r="B411" s="311" t="s">
        <v>2639</v>
      </c>
      <c r="C411" s="312"/>
      <c r="D411" s="312"/>
      <c r="E411" s="312"/>
      <c r="F411" s="312"/>
      <c r="G411" s="312"/>
      <c r="H411" s="312"/>
      <c r="I411" s="312"/>
      <c r="J411" s="312"/>
      <c r="K411" s="312"/>
      <c r="L411" s="312"/>
      <c r="M411" s="312"/>
      <c r="N411" s="312"/>
      <c r="O411" s="312"/>
      <c r="P411" s="312"/>
      <c r="Q411" s="312"/>
      <c r="R411" s="312"/>
      <c r="S411" s="312"/>
      <c r="T411" s="312"/>
      <c r="U411" s="312"/>
      <c r="V411" s="312"/>
      <c r="W411" s="312"/>
      <c r="X411" s="312"/>
      <c r="Y411" s="312"/>
      <c r="Z411" s="312"/>
      <c r="AA411" s="312"/>
      <c r="AB411" s="312"/>
      <c r="AC411" s="312"/>
      <c r="AD411" s="312"/>
      <c r="AE411" s="312"/>
      <c r="AF411" s="312"/>
      <c r="AG411" s="312"/>
      <c r="AH411" s="312"/>
      <c r="AI411" s="312"/>
      <c r="AJ411" s="312"/>
      <c r="AK411" s="312"/>
      <c r="AL411" s="312"/>
      <c r="AM411" s="312"/>
      <c r="AN411" s="312"/>
      <c r="AO411" s="264">
        <f>HLOOKUP(AO295,'2. LRAMVA Threshold'!$B$42:$Q$53,5,FALSE)</f>
        <v>0</v>
      </c>
      <c r="AP411" s="264">
        <f>HLOOKUP(AP295,'2. LRAMVA Threshold'!$B$42:$Q$53,5,FALSE)</f>
        <v>0</v>
      </c>
      <c r="AQ411" s="264">
        <f>HLOOKUP(AQ295,'2. LRAMVA Threshold'!$B$42:$Q$53,5,FALSE)</f>
        <v>0</v>
      </c>
      <c r="AR411" s="264">
        <f>HLOOKUP(AR295,'2. LRAMVA Threshold'!$B$42:$Q$53,5,FALSE)</f>
        <v>0</v>
      </c>
      <c r="AS411" s="264">
        <f>HLOOKUP(AS295,'2. LRAMVA Threshold'!$B$42:$Q$53,5,FALSE)</f>
        <v>0</v>
      </c>
      <c r="AT411" s="264">
        <f>HLOOKUP(AT295,'2. LRAMVA Threshold'!$B$42:$Q$53,5,FALSE)</f>
        <v>0</v>
      </c>
      <c r="AU411" s="264">
        <f>HLOOKUP(AU295,'2. LRAMVA Threshold'!$B$42:$Q$53,5,FALSE)</f>
        <v>0</v>
      </c>
      <c r="AV411" s="264">
        <f>HLOOKUP(AV295,'2. LRAMVA Threshold'!$B$42:$Q$53,5,FALSE)</f>
        <v>0</v>
      </c>
      <c r="AW411" s="264">
        <f>HLOOKUP(AW295,'2. LRAMVA Threshold'!$B$42:$Q$53,5,FALSE)</f>
        <v>0</v>
      </c>
      <c r="AX411" s="264">
        <f>HLOOKUP(AX295,'2. LRAMVA Threshold'!$B$42:$Q$53,5,FALSE)</f>
        <v>0</v>
      </c>
      <c r="AY411" s="264">
        <f>HLOOKUP(AY295,'2. LRAMVA Threshold'!$B$42:$Q$53,5,FALSE)</f>
        <v>0</v>
      </c>
      <c r="AZ411" s="264">
        <f>HLOOKUP(AZ295,'2. LRAMVA Threshold'!$B$42:$Q$53,5,FALSE)</f>
        <v>0</v>
      </c>
      <c r="BA411" s="264">
        <f>HLOOKUP(BA295,'2. LRAMVA Threshold'!$B$42:$Q$53,5,FALSE)</f>
        <v>0</v>
      </c>
      <c r="BB411" s="264">
        <f>HLOOKUP(BB295,'2. LRAMVA Threshold'!$B$42:$Q$53,5,FALSE)</f>
        <v>0</v>
      </c>
      <c r="BC411" s="313"/>
    </row>
    <row r="412" spans="1:57" ht="15">
      <c r="B412" s="1175"/>
      <c r="C412" s="1100"/>
      <c r="D412" s="899"/>
      <c r="E412" s="899"/>
      <c r="F412" s="899"/>
      <c r="G412" s="899"/>
      <c r="H412" s="899"/>
      <c r="I412" s="899"/>
      <c r="J412" s="899"/>
      <c r="K412" s="899"/>
      <c r="L412" s="899"/>
      <c r="M412" s="899"/>
      <c r="N412" s="899"/>
      <c r="O412" s="899"/>
      <c r="P412" s="899"/>
      <c r="Q412" s="899"/>
      <c r="R412" s="899"/>
      <c r="S412" s="899"/>
      <c r="T412" s="899"/>
      <c r="U412" s="899"/>
      <c r="V412" s="899"/>
      <c r="W412" s="1101"/>
      <c r="X412" s="899"/>
      <c r="Y412" s="899"/>
      <c r="Z412" s="899"/>
      <c r="AA412" s="1102"/>
      <c r="AB412" s="1102"/>
      <c r="AC412" s="1102"/>
      <c r="AD412" s="1102"/>
      <c r="AE412" s="899"/>
      <c r="AF412" s="899"/>
      <c r="AG412" s="899"/>
      <c r="AH412" s="899"/>
      <c r="AI412" s="899"/>
      <c r="AJ412" s="899"/>
      <c r="AK412" s="899"/>
      <c r="AL412" s="899"/>
      <c r="AM412" s="899"/>
      <c r="AN412" s="899"/>
      <c r="AO412" s="1103"/>
      <c r="AP412" s="1103"/>
      <c r="AQ412" s="1103"/>
      <c r="AR412" s="1103"/>
      <c r="AS412" s="1103"/>
      <c r="AT412" s="1103"/>
      <c r="AU412" s="1103"/>
      <c r="AV412" s="1103"/>
      <c r="AW412" s="1103"/>
      <c r="AX412" s="1103"/>
      <c r="AY412" s="1103"/>
      <c r="AZ412" s="1103"/>
      <c r="BA412" s="1103"/>
      <c r="BB412" s="1103"/>
      <c r="BC412" s="1176"/>
    </row>
    <row r="413" spans="1:57" ht="15">
      <c r="B413" s="260" t="s">
        <v>2640</v>
      </c>
      <c r="C413" s="272"/>
      <c r="D413" s="272"/>
      <c r="E413" s="299"/>
      <c r="F413" s="299"/>
      <c r="G413" s="299"/>
      <c r="H413" s="299"/>
      <c r="I413" s="299"/>
      <c r="J413" s="299"/>
      <c r="K413" s="299"/>
      <c r="L413" s="299"/>
      <c r="M413" s="299"/>
      <c r="N413" s="299"/>
      <c r="O413" s="299"/>
      <c r="P413" s="299"/>
      <c r="Q413" s="299"/>
      <c r="R413" s="299"/>
      <c r="S413" s="299"/>
      <c r="T413" s="299"/>
      <c r="U413" s="299"/>
      <c r="V413" s="299"/>
      <c r="W413" s="228"/>
      <c r="X413" s="274"/>
      <c r="Y413" s="274"/>
      <c r="Z413" s="274"/>
      <c r="AA413" s="273"/>
      <c r="AB413" s="273"/>
      <c r="AC413" s="273"/>
      <c r="AD413" s="273"/>
      <c r="AE413" s="274"/>
      <c r="AF413" s="274"/>
      <c r="AG413" s="274"/>
      <c r="AH413" s="274"/>
      <c r="AI413" s="274"/>
      <c r="AJ413" s="274"/>
      <c r="AK413" s="274"/>
      <c r="AL413" s="274"/>
      <c r="AM413" s="274"/>
      <c r="AN413" s="274"/>
      <c r="AO413" s="621">
        <f>HLOOKUP(AO$20,'3.  Distribution Rates'!$C$122:$P$133,5,FALSE)</f>
        <v>0</v>
      </c>
      <c r="AP413" s="621">
        <f>HLOOKUP(AP$20,'3.  Distribution Rates'!$C$122:$P$133,5,FALSE)</f>
        <v>0</v>
      </c>
      <c r="AQ413" s="275">
        <f>HLOOKUP(AQ$20,'3.  Distribution Rates'!$C$122:$P$133,5,FALSE)</f>
        <v>0</v>
      </c>
      <c r="AR413" s="275">
        <f>HLOOKUP(AR$20,'3.  Distribution Rates'!$C$122:$P$133,5,FALSE)</f>
        <v>0</v>
      </c>
      <c r="AS413" s="275">
        <f>HLOOKUP(AS$20,'3.  Distribution Rates'!$C$122:$P$133,5,FALSE)</f>
        <v>0</v>
      </c>
      <c r="AT413" s="275">
        <f>HLOOKUP(AT$20,'3.  Distribution Rates'!$C$122:$P$133,5,FALSE)</f>
        <v>0</v>
      </c>
      <c r="AU413" s="275">
        <f>HLOOKUP(AU$20,'3.  Distribution Rates'!$C$122:$P$133,5,FALSE)</f>
        <v>0</v>
      </c>
      <c r="AV413" s="275">
        <f>HLOOKUP(AV$20,'3.  Distribution Rates'!$C$122:$P$133,5,FALSE)</f>
        <v>0</v>
      </c>
      <c r="AW413" s="275">
        <f>HLOOKUP(AW$20,'3.  Distribution Rates'!$C$122:$P$133,5,FALSE)</f>
        <v>0</v>
      </c>
      <c r="AX413" s="275">
        <f>HLOOKUP(AX$20,'3.  Distribution Rates'!$C$122:$P$133,5,FALSE)</f>
        <v>0</v>
      </c>
      <c r="AY413" s="275">
        <f>HLOOKUP(AY$20,'3.  Distribution Rates'!$C$122:$P$133,5,FALSE)</f>
        <v>0</v>
      </c>
      <c r="AZ413" s="275">
        <f>HLOOKUP(AZ$20,'3.  Distribution Rates'!$C$122:$P$133,5,FALSE)</f>
        <v>0</v>
      </c>
      <c r="BA413" s="275">
        <f>HLOOKUP(BA$20,'3.  Distribution Rates'!$C$122:$P$133,5,FALSE)</f>
        <v>0</v>
      </c>
      <c r="BB413" s="275">
        <f>HLOOKUP(BB$20,'3.  Distribution Rates'!$C$122:$P$133,5,FALSE)</f>
        <v>0</v>
      </c>
      <c r="BC413" s="314"/>
    </row>
    <row r="414" spans="1:57" ht="15">
      <c r="B414" s="260" t="s">
        <v>2641</v>
      </c>
      <c r="C414" s="277"/>
      <c r="D414" s="220"/>
      <c r="E414" s="217"/>
      <c r="F414" s="217"/>
      <c r="G414" s="217"/>
      <c r="H414" s="217"/>
      <c r="I414" s="217"/>
      <c r="J414" s="217"/>
      <c r="K414" s="217"/>
      <c r="L414" s="217"/>
      <c r="M414" s="217"/>
      <c r="N414" s="217"/>
      <c r="O414" s="217"/>
      <c r="P414" s="217"/>
      <c r="Q414" s="217"/>
      <c r="R414" s="217"/>
      <c r="S414" s="217"/>
      <c r="T414" s="217"/>
      <c r="U414" s="217"/>
      <c r="V414" s="217"/>
      <c r="W414" s="228"/>
      <c r="X414" s="217"/>
      <c r="Y414" s="217"/>
      <c r="Z414" s="217"/>
      <c r="AA414" s="220"/>
      <c r="AB414" s="220"/>
      <c r="AC414" s="220"/>
      <c r="AD414" s="220"/>
      <c r="AE414" s="217"/>
      <c r="AF414" s="217"/>
      <c r="AG414" s="217"/>
      <c r="AH414" s="217"/>
      <c r="AI414" s="217"/>
      <c r="AJ414" s="217"/>
      <c r="AK414" s="217"/>
      <c r="AL414" s="217"/>
      <c r="AM414" s="217"/>
      <c r="AN414" s="217"/>
      <c r="AO414" s="301">
        <f t="shared" ref="AO414:BB414" si="178">AO136*AO413</f>
        <v>0</v>
      </c>
      <c r="AP414" s="301">
        <f t="shared" si="178"/>
        <v>0</v>
      </c>
      <c r="AQ414" s="301">
        <f t="shared" si="178"/>
        <v>0</v>
      </c>
      <c r="AR414" s="301">
        <f t="shared" si="178"/>
        <v>0</v>
      </c>
      <c r="AS414" s="301">
        <f t="shared" si="178"/>
        <v>0</v>
      </c>
      <c r="AT414" s="301">
        <f t="shared" si="178"/>
        <v>0</v>
      </c>
      <c r="AU414" s="301">
        <f t="shared" si="178"/>
        <v>0</v>
      </c>
      <c r="AV414" s="301">
        <f t="shared" si="178"/>
        <v>0</v>
      </c>
      <c r="AW414" s="301">
        <f t="shared" si="178"/>
        <v>0</v>
      </c>
      <c r="AX414" s="301">
        <f t="shared" si="178"/>
        <v>0</v>
      </c>
      <c r="AY414" s="301">
        <f t="shared" si="178"/>
        <v>0</v>
      </c>
      <c r="AZ414" s="301">
        <f t="shared" si="178"/>
        <v>0</v>
      </c>
      <c r="BA414" s="301">
        <f t="shared" si="178"/>
        <v>0</v>
      </c>
      <c r="BB414" s="301">
        <f t="shared" si="178"/>
        <v>0</v>
      </c>
      <c r="BC414" s="472">
        <f>SUM(AO414:BB414)</f>
        <v>0</v>
      </c>
      <c r="BE414" s="220"/>
    </row>
    <row r="415" spans="1:57" ht="15">
      <c r="B415" s="260" t="s">
        <v>2642</v>
      </c>
      <c r="C415" s="277"/>
      <c r="D415" s="220"/>
      <c r="E415" s="217"/>
      <c r="F415" s="217"/>
      <c r="G415" s="217"/>
      <c r="H415" s="217"/>
      <c r="I415" s="217"/>
      <c r="J415" s="217"/>
      <c r="K415" s="217"/>
      <c r="L415" s="217"/>
      <c r="M415" s="217"/>
      <c r="N415" s="217"/>
      <c r="O415" s="217"/>
      <c r="P415" s="217"/>
      <c r="Q415" s="217"/>
      <c r="R415" s="217"/>
      <c r="S415" s="217"/>
      <c r="T415" s="217"/>
      <c r="U415" s="217"/>
      <c r="V415" s="217"/>
      <c r="W415" s="228"/>
      <c r="X415" s="217"/>
      <c r="Y415" s="217"/>
      <c r="Z415" s="217"/>
      <c r="AA415" s="220"/>
      <c r="AB415" s="220"/>
      <c r="AC415" s="220"/>
      <c r="AD415" s="220"/>
      <c r="AE415" s="217"/>
      <c r="AF415" s="217"/>
      <c r="AG415" s="217"/>
      <c r="AH415" s="217"/>
      <c r="AI415" s="217"/>
      <c r="AJ415" s="217"/>
      <c r="AK415" s="217"/>
      <c r="AL415" s="217"/>
      <c r="AM415" s="217"/>
      <c r="AN415" s="217"/>
      <c r="AO415" s="301">
        <f t="shared" ref="AO415:BB415" si="179">AO275*AO413</f>
        <v>0</v>
      </c>
      <c r="AP415" s="301">
        <f t="shared" si="179"/>
        <v>0</v>
      </c>
      <c r="AQ415" s="301">
        <f t="shared" si="179"/>
        <v>0</v>
      </c>
      <c r="AR415" s="301">
        <f t="shared" si="179"/>
        <v>0</v>
      </c>
      <c r="AS415" s="301">
        <f t="shared" si="179"/>
        <v>0</v>
      </c>
      <c r="AT415" s="301">
        <f t="shared" si="179"/>
        <v>0</v>
      </c>
      <c r="AU415" s="301">
        <f t="shared" si="179"/>
        <v>0</v>
      </c>
      <c r="AV415" s="301">
        <f t="shared" si="179"/>
        <v>0</v>
      </c>
      <c r="AW415" s="301">
        <f t="shared" si="179"/>
        <v>0</v>
      </c>
      <c r="AX415" s="301">
        <f t="shared" si="179"/>
        <v>0</v>
      </c>
      <c r="AY415" s="301">
        <f t="shared" si="179"/>
        <v>0</v>
      </c>
      <c r="AZ415" s="301">
        <f t="shared" si="179"/>
        <v>0</v>
      </c>
      <c r="BA415" s="301">
        <f t="shared" si="179"/>
        <v>0</v>
      </c>
      <c r="BB415" s="301">
        <f t="shared" si="179"/>
        <v>0</v>
      </c>
      <c r="BC415" s="472">
        <f>SUM(AO415:BB415)</f>
        <v>0</v>
      </c>
    </row>
    <row r="416" spans="1:57" ht="15">
      <c r="B416" s="260" t="s">
        <v>2643</v>
      </c>
      <c r="C416" s="277"/>
      <c r="D416" s="220"/>
      <c r="E416" s="217"/>
      <c r="F416" s="217"/>
      <c r="G416" s="217"/>
      <c r="H416" s="217"/>
      <c r="I416" s="217"/>
      <c r="J416" s="217"/>
      <c r="K416" s="217"/>
      <c r="L416" s="217"/>
      <c r="M416" s="217"/>
      <c r="N416" s="217"/>
      <c r="O416" s="217"/>
      <c r="P416" s="217"/>
      <c r="Q416" s="217"/>
      <c r="R416" s="217"/>
      <c r="S416" s="217"/>
      <c r="T416" s="217"/>
      <c r="U416" s="217"/>
      <c r="V416" s="217"/>
      <c r="W416" s="228"/>
      <c r="X416" s="217"/>
      <c r="Y416" s="217"/>
      <c r="Z416" s="217"/>
      <c r="AA416" s="220"/>
      <c r="AB416" s="220"/>
      <c r="AC416" s="220"/>
      <c r="AD416" s="220"/>
      <c r="AE416" s="217"/>
      <c r="AF416" s="217"/>
      <c r="AG416" s="217"/>
      <c r="AH416" s="217"/>
      <c r="AI416" s="217"/>
      <c r="AJ416" s="217"/>
      <c r="AK416" s="217"/>
      <c r="AL416" s="217"/>
      <c r="AM416" s="217"/>
      <c r="AN416" s="217"/>
      <c r="AO416" s="301">
        <f>AO410*AO413</f>
        <v>0</v>
      </c>
      <c r="AP416" s="301">
        <f t="shared" ref="AP416:BB416" si="180">AP410*AP413</f>
        <v>0</v>
      </c>
      <c r="AQ416" s="301">
        <f t="shared" si="180"/>
        <v>0</v>
      </c>
      <c r="AR416" s="301">
        <f t="shared" si="180"/>
        <v>0</v>
      </c>
      <c r="AS416" s="301">
        <f t="shared" si="180"/>
        <v>0</v>
      </c>
      <c r="AT416" s="301">
        <f t="shared" si="180"/>
        <v>0</v>
      </c>
      <c r="AU416" s="301">
        <f t="shared" si="180"/>
        <v>0</v>
      </c>
      <c r="AV416" s="301">
        <f t="shared" si="180"/>
        <v>0</v>
      </c>
      <c r="AW416" s="301">
        <f t="shared" si="180"/>
        <v>0</v>
      </c>
      <c r="AX416" s="301">
        <f t="shared" si="180"/>
        <v>0</v>
      </c>
      <c r="AY416" s="301">
        <f t="shared" si="180"/>
        <v>0</v>
      </c>
      <c r="AZ416" s="301">
        <f t="shared" si="180"/>
        <v>0</v>
      </c>
      <c r="BA416" s="301">
        <f t="shared" si="180"/>
        <v>0</v>
      </c>
      <c r="BB416" s="301">
        <f t="shared" si="180"/>
        <v>0</v>
      </c>
      <c r="BC416" s="472">
        <f>SUM(AO416:BB416)</f>
        <v>0</v>
      </c>
    </row>
    <row r="417" spans="1:55" s="303" customFormat="1" ht="15.75">
      <c r="A417" s="390"/>
      <c r="B417" s="281" t="s">
        <v>2644</v>
      </c>
      <c r="C417" s="277"/>
      <c r="D417" s="240"/>
      <c r="E417" s="269"/>
      <c r="F417" s="269"/>
      <c r="G417" s="269"/>
      <c r="H417" s="269"/>
      <c r="I417" s="269"/>
      <c r="J417" s="269"/>
      <c r="K417" s="269"/>
      <c r="L417" s="269"/>
      <c r="M417" s="269"/>
      <c r="N417" s="269"/>
      <c r="O417" s="269"/>
      <c r="P417" s="269"/>
      <c r="Q417" s="269"/>
      <c r="R417" s="269"/>
      <c r="S417" s="269"/>
      <c r="T417" s="269"/>
      <c r="U417" s="269"/>
      <c r="V417" s="269"/>
      <c r="W417" s="237"/>
      <c r="X417" s="269"/>
      <c r="Y417" s="269"/>
      <c r="Z417" s="269"/>
      <c r="AA417" s="240"/>
      <c r="AB417" s="240"/>
      <c r="AC417" s="240"/>
      <c r="AD417" s="240"/>
      <c r="AE417" s="269"/>
      <c r="AF417" s="269"/>
      <c r="AG417" s="269"/>
      <c r="AH417" s="269"/>
      <c r="AI417" s="269"/>
      <c r="AJ417" s="269"/>
      <c r="AK417" s="269"/>
      <c r="AL417" s="269"/>
      <c r="AM417" s="269"/>
      <c r="AN417" s="269"/>
      <c r="AO417" s="278">
        <f>SUM(AO414:AO416)</f>
        <v>0</v>
      </c>
      <c r="AP417" s="278">
        <f>SUM(AP414:AP416)</f>
        <v>0</v>
      </c>
      <c r="AQ417" s="278">
        <f t="shared" ref="AQ417:AU417" si="181">SUM(AQ414:AQ416)</f>
        <v>0</v>
      </c>
      <c r="AR417" s="278">
        <f t="shared" si="181"/>
        <v>0</v>
      </c>
      <c r="AS417" s="278">
        <f t="shared" si="181"/>
        <v>0</v>
      </c>
      <c r="AT417" s="278">
        <f t="shared" si="181"/>
        <v>0</v>
      </c>
      <c r="AU417" s="278">
        <f t="shared" si="181"/>
        <v>0</v>
      </c>
      <c r="AV417" s="278">
        <f t="shared" ref="AV417:BB417" si="182">SUM(AV414:AV416)</f>
        <v>0</v>
      </c>
      <c r="AW417" s="278">
        <f t="shared" si="182"/>
        <v>0</v>
      </c>
      <c r="AX417" s="278">
        <f t="shared" si="182"/>
        <v>0</v>
      </c>
      <c r="AY417" s="278">
        <f t="shared" si="182"/>
        <v>0</v>
      </c>
      <c r="AZ417" s="278">
        <f t="shared" si="182"/>
        <v>0</v>
      </c>
      <c r="BA417" s="278">
        <f t="shared" si="182"/>
        <v>0</v>
      </c>
      <c r="BB417" s="278">
        <f t="shared" si="182"/>
        <v>0</v>
      </c>
      <c r="BC417" s="315">
        <f>SUM(BC414:BC416)</f>
        <v>0</v>
      </c>
    </row>
    <row r="418" spans="1:55" s="303" customFormat="1" ht="15.75">
      <c r="A418" s="390"/>
      <c r="B418" s="281" t="s">
        <v>2645</v>
      </c>
      <c r="C418" s="277"/>
      <c r="D418" s="282"/>
      <c r="E418" s="269"/>
      <c r="F418" s="269"/>
      <c r="G418" s="269"/>
      <c r="H418" s="269"/>
      <c r="I418" s="269"/>
      <c r="J418" s="269"/>
      <c r="K418" s="269"/>
      <c r="L418" s="269"/>
      <c r="M418" s="269"/>
      <c r="N418" s="269"/>
      <c r="O418" s="269"/>
      <c r="P418" s="269"/>
      <c r="Q418" s="269"/>
      <c r="R418" s="269"/>
      <c r="S418" s="269"/>
      <c r="T418" s="269"/>
      <c r="U418" s="269"/>
      <c r="V418" s="269"/>
      <c r="W418" s="237"/>
      <c r="X418" s="269"/>
      <c r="Y418" s="269"/>
      <c r="Z418" s="269"/>
      <c r="AA418" s="240"/>
      <c r="AB418" s="240"/>
      <c r="AC418" s="240"/>
      <c r="AD418" s="240"/>
      <c r="AE418" s="269"/>
      <c r="AF418" s="269"/>
      <c r="AG418" s="269"/>
      <c r="AH418" s="269"/>
      <c r="AI418" s="269"/>
      <c r="AJ418" s="269"/>
      <c r="AK418" s="269"/>
      <c r="AL418" s="269"/>
      <c r="AM418" s="269"/>
      <c r="AN418" s="269"/>
      <c r="AO418" s="279">
        <f t="shared" ref="AO418:AU418" si="183">AO411*AO413</f>
        <v>0</v>
      </c>
      <c r="AP418" s="279">
        <f t="shared" si="183"/>
        <v>0</v>
      </c>
      <c r="AQ418" s="279">
        <f t="shared" si="183"/>
        <v>0</v>
      </c>
      <c r="AR418" s="279">
        <f t="shared" si="183"/>
        <v>0</v>
      </c>
      <c r="AS418" s="279">
        <f t="shared" si="183"/>
        <v>0</v>
      </c>
      <c r="AT418" s="279">
        <f t="shared" si="183"/>
        <v>0</v>
      </c>
      <c r="AU418" s="279">
        <f t="shared" si="183"/>
        <v>0</v>
      </c>
      <c r="AV418" s="279">
        <f t="shared" ref="AV418:BB418" si="184">AV411*AV413</f>
        <v>0</v>
      </c>
      <c r="AW418" s="279">
        <f t="shared" si="184"/>
        <v>0</v>
      </c>
      <c r="AX418" s="279">
        <f t="shared" si="184"/>
        <v>0</v>
      </c>
      <c r="AY418" s="279">
        <f t="shared" si="184"/>
        <v>0</v>
      </c>
      <c r="AZ418" s="279">
        <f t="shared" si="184"/>
        <v>0</v>
      </c>
      <c r="BA418" s="279">
        <f t="shared" si="184"/>
        <v>0</v>
      </c>
      <c r="BB418" s="279">
        <f t="shared" si="184"/>
        <v>0</v>
      </c>
      <c r="BC418" s="315">
        <f>SUM(AO418:BB418)</f>
        <v>0</v>
      </c>
    </row>
    <row r="419" spans="1:55" ht="15.75" customHeight="1">
      <c r="A419" s="390"/>
      <c r="B419" s="281" t="s">
        <v>2646</v>
      </c>
      <c r="C419" s="277"/>
      <c r="D419" s="282"/>
      <c r="E419" s="269"/>
      <c r="F419" s="269"/>
      <c r="G419" s="269"/>
      <c r="H419" s="269"/>
      <c r="I419" s="269"/>
      <c r="J419" s="269"/>
      <c r="K419" s="269"/>
      <c r="L419" s="269"/>
      <c r="M419" s="269"/>
      <c r="N419" s="269"/>
      <c r="O419" s="269"/>
      <c r="P419" s="269"/>
      <c r="Q419" s="269"/>
      <c r="R419" s="269"/>
      <c r="S419" s="269"/>
      <c r="T419" s="269"/>
      <c r="U419" s="269"/>
      <c r="V419" s="269"/>
      <c r="W419" s="237"/>
      <c r="X419" s="269"/>
      <c r="Y419" s="269"/>
      <c r="Z419" s="269"/>
      <c r="AA419" s="282"/>
      <c r="AB419" s="282"/>
      <c r="AC419" s="282"/>
      <c r="AD419" s="282"/>
      <c r="AE419" s="269"/>
      <c r="AF419" s="269"/>
      <c r="AG419" s="269"/>
      <c r="AH419" s="269"/>
      <c r="AI419" s="269"/>
      <c r="AJ419" s="269"/>
      <c r="AK419" s="269"/>
      <c r="AL419" s="269"/>
      <c r="AM419" s="269"/>
      <c r="AN419" s="269"/>
      <c r="AO419" s="237"/>
      <c r="AP419" s="283"/>
      <c r="AQ419" s="283"/>
      <c r="AR419" s="283"/>
      <c r="AS419" s="283"/>
      <c r="AT419" s="283"/>
      <c r="AU419" s="283"/>
      <c r="AV419" s="283"/>
      <c r="AW419" s="283"/>
      <c r="AX419" s="283"/>
      <c r="AY419" s="283"/>
      <c r="AZ419" s="283"/>
      <c r="BA419" s="283"/>
      <c r="BB419" s="283"/>
      <c r="BC419" s="315">
        <f>BC417-BC418</f>
        <v>0</v>
      </c>
    </row>
    <row r="420" spans="1:55" ht="15">
      <c r="B420" s="260"/>
      <c r="C420" s="282"/>
      <c r="D420" s="282"/>
      <c r="E420" s="269"/>
      <c r="F420" s="269"/>
      <c r="G420" s="269"/>
      <c r="H420" s="269"/>
      <c r="I420" s="269"/>
      <c r="J420" s="269"/>
      <c r="K420" s="269"/>
      <c r="L420" s="269"/>
      <c r="M420" s="269"/>
      <c r="N420" s="269"/>
      <c r="O420" s="269"/>
      <c r="P420" s="269"/>
      <c r="Q420" s="269"/>
      <c r="R420" s="269"/>
      <c r="S420" s="269"/>
      <c r="T420" s="269"/>
      <c r="U420" s="269"/>
      <c r="V420" s="269"/>
      <c r="W420" s="237"/>
      <c r="X420" s="269"/>
      <c r="Y420" s="269"/>
      <c r="Z420" s="269"/>
      <c r="AA420" s="282"/>
      <c r="AB420" s="277"/>
      <c r="AC420" s="282"/>
      <c r="AD420" s="282"/>
      <c r="AE420" s="269"/>
      <c r="AF420" s="269"/>
      <c r="AG420" s="269"/>
      <c r="AH420" s="269"/>
      <c r="AI420" s="269"/>
      <c r="AJ420" s="269"/>
      <c r="AK420" s="269"/>
      <c r="AL420" s="269"/>
      <c r="AM420" s="269"/>
      <c r="AN420" s="269"/>
      <c r="AO420" s="194"/>
      <c r="AP420" s="194"/>
      <c r="AQ420" s="194"/>
      <c r="AR420" s="194"/>
      <c r="AS420" s="194"/>
      <c r="AT420" s="194"/>
      <c r="AU420" s="194"/>
      <c r="AV420" s="194"/>
      <c r="AW420" s="194"/>
      <c r="AX420" s="194"/>
      <c r="AY420" s="194"/>
      <c r="AZ420" s="194"/>
      <c r="BA420" s="194"/>
      <c r="BB420" s="194"/>
      <c r="BC420" s="285"/>
    </row>
    <row r="421" spans="1:55" ht="15">
      <c r="B421" s="260" t="s">
        <v>2647</v>
      </c>
      <c r="C421" s="287"/>
      <c r="D421" s="217"/>
      <c r="E421" s="217"/>
      <c r="F421" s="217"/>
      <c r="G421" s="217"/>
      <c r="H421" s="217"/>
      <c r="I421" s="217"/>
      <c r="J421" s="217"/>
      <c r="K421" s="217"/>
      <c r="L421" s="217"/>
      <c r="M421" s="217"/>
      <c r="N421" s="217"/>
      <c r="O421" s="217"/>
      <c r="P421" s="217"/>
      <c r="Q421" s="217"/>
      <c r="R421" s="217"/>
      <c r="S421" s="217"/>
      <c r="T421" s="217"/>
      <c r="U421" s="217"/>
      <c r="V421" s="217"/>
      <c r="W421" s="288"/>
      <c r="X421" s="217"/>
      <c r="Y421" s="217"/>
      <c r="Z421" s="217"/>
      <c r="AA421" s="241"/>
      <c r="AB421" s="220"/>
      <c r="AC421" s="220"/>
      <c r="AD421" s="217"/>
      <c r="AE421" s="217"/>
      <c r="AF421" s="220"/>
      <c r="AG421" s="220"/>
      <c r="AH421" s="220"/>
      <c r="AI421" s="220"/>
      <c r="AJ421" s="220"/>
      <c r="AK421" s="220"/>
      <c r="AL421" s="220"/>
      <c r="AM421" s="220"/>
      <c r="AN421" s="220"/>
      <c r="AO421" s="228">
        <f>SUMPRODUCT($E$298:$E$408,AO298:AO408)</f>
        <v>2054098.2375926736</v>
      </c>
      <c r="AP421" s="228">
        <f>SUMPRODUCT($E$298:$E$408,AP298:AP408)</f>
        <v>2070067.4747403527</v>
      </c>
      <c r="AQ421" s="228">
        <f>IF(AQ296="kW",SUMPRODUCT(V298:V408,X298:X408,AQ298:AQ408),SUMPRODUCT(E298:E408,AQ298:AQ408))</f>
        <v>5024034.1110513182</v>
      </c>
      <c r="AR421" s="228">
        <f>IF(AR296="kW",SUMPRODUCT(V298:V408,X298:X408,AR298:AR408),SUMPRODUCT(E298:E408,AR298:AR408))</f>
        <v>125032.35468063666</v>
      </c>
      <c r="AS421" s="228">
        <f>IF(AS296="kW",SUMPRODUCT(V298:V408,X298:X408,AS298:AS408),SUMPRODUCT(E298:E408,AS298:AS408))</f>
        <v>768534.72443819325</v>
      </c>
      <c r="AT421" s="228">
        <f>IF(AT296="kW",SUMPRODUCT(V298:V408,X298:X408,AT298:AT408),SUMPRODUCT(E298:E408, AT298:AT408))</f>
        <v>0</v>
      </c>
      <c r="AU421" s="228">
        <f>IF(AU296="kW",SUMPRODUCT(V298:V408,X298:X408,AU298:AU408),SUMPRODUCT(E298:E408,AU298:AU408))</f>
        <v>0</v>
      </c>
      <c r="AV421" s="228">
        <f>IF(AV296="kW",SUMPRODUCT(V298:V408,X298:X408,AV298:AV408),SUMPRODUCT(E298:E408,AV298:AV408))</f>
        <v>0</v>
      </c>
      <c r="AW421" s="228">
        <f>IF(AW296="kW",SUMPRODUCT(V298:V408,X298:X408,AW298:AW408),SUMPRODUCT(E298:E408,AW298:AW408))</f>
        <v>793570.03400620376</v>
      </c>
      <c r="AX421" s="228">
        <f>IF(AX296="kW",SUMPRODUCT(V298:V408,X298:X408,AX298:AX408),SUMPRODUCT(E298:E408,AX298:AX408))</f>
        <v>129288.798196442</v>
      </c>
      <c r="AY421" s="228">
        <f>IF(AY296="kW",SUMPRODUCT(V298:V408,X298:X408,AY298:AY408),SUMPRODUCT(E298:E408,AY298:AY408))</f>
        <v>2097890.3139928002</v>
      </c>
      <c r="AZ421" s="228">
        <f>IF(AZ296="kW",SUMPRODUCT(V298:V408,X298:X408,AZ298:AZ408),SUMPRODUCT(E298:E408,AZ298:AZ408))</f>
        <v>0</v>
      </c>
      <c r="BA421" s="228">
        <f>IF(BA296="kW",SUMPRODUCT(V298:V408,X298:X408,BA298:BA408),SUMPRODUCT(E298:E408,BA298:BA408))</f>
        <v>0</v>
      </c>
      <c r="BB421" s="228">
        <f>IF(BB296="kW",SUMPRODUCT(V298:V408,X298:X408,BB298:BB408),SUMPRODUCT(E298:E408,BB298:BB408))</f>
        <v>0</v>
      </c>
      <c r="BC421" s="271"/>
    </row>
    <row r="422" spans="1:55" ht="15">
      <c r="B422" s="260" t="s">
        <v>2648</v>
      </c>
      <c r="C422" s="287"/>
      <c r="D422" s="217"/>
      <c r="E422" s="217"/>
      <c r="F422" s="217"/>
      <c r="G422" s="217"/>
      <c r="H422" s="217"/>
      <c r="I422" s="217"/>
      <c r="J422" s="217"/>
      <c r="K422" s="217"/>
      <c r="L422" s="217"/>
      <c r="M422" s="217"/>
      <c r="N422" s="217"/>
      <c r="O422" s="217"/>
      <c r="P422" s="217"/>
      <c r="Q422" s="217"/>
      <c r="R422" s="217"/>
      <c r="S422" s="217"/>
      <c r="T422" s="217"/>
      <c r="U422" s="217"/>
      <c r="V422" s="217"/>
      <c r="W422" s="288"/>
      <c r="X422" s="217"/>
      <c r="Y422" s="217"/>
      <c r="Z422" s="217"/>
      <c r="AA422" s="241"/>
      <c r="AB422" s="220"/>
      <c r="AC422" s="220"/>
      <c r="AD422" s="217"/>
      <c r="AE422" s="217"/>
      <c r="AF422" s="220"/>
      <c r="AG422" s="220"/>
      <c r="AH422" s="220"/>
      <c r="AI422" s="220"/>
      <c r="AJ422" s="220"/>
      <c r="AK422" s="220"/>
      <c r="AL422" s="220"/>
      <c r="AM422" s="220"/>
      <c r="AN422" s="220"/>
      <c r="AO422" s="228">
        <f>SUMPRODUCT($F$298:$F$408,AO298:AO408)</f>
        <v>2021755.3515087601</v>
      </c>
      <c r="AP422" s="228">
        <f>SUMPRODUCT($F$298:$F$408,AP298:AP408)</f>
        <v>2046423.0116458212</v>
      </c>
      <c r="AQ422" s="228">
        <f>IF(AQ296="kW",SUMPRODUCT(V298:V408,Y298:Y408,AQ298:AQ408),SUMPRODUCT(F298:F408,AQ298:AQ408))</f>
        <v>4567479.5060132453</v>
      </c>
      <c r="AR422" s="228">
        <f>IF(AR296="kW",SUMPRODUCT(V298:V408,Y298:Y408,AR298:AR408),SUMPRODUCT(F298:F408,AR298:AR408))</f>
        <v>124446.15960507171</v>
      </c>
      <c r="AS422" s="228">
        <f>IF(AS296="kW",SUMPRODUCT(V298:V408,Y298:Y408,AS298:AS408),SUMPRODUCT(F298:F408, AS298:AS408))</f>
        <v>765052.58653933532</v>
      </c>
      <c r="AT422" s="228">
        <f>IF(AT296="kW",SUMPRODUCT(V298:V408,Y298:Y408,AT298:AT408),SUMPRODUCT(F298:F408, AT298:AT408))</f>
        <v>0</v>
      </c>
      <c r="AU422" s="228">
        <f>IF(AU296="kW",SUMPRODUCT(V298:V408,Y298:Y408,AU298:AU408),SUMPRODUCT(F298:F408,AU298:AU408))</f>
        <v>0</v>
      </c>
      <c r="AV422" s="228">
        <f>IF(AV296="kW",SUMPRODUCT(V298:V408,Y298:Y408,AV298:AV408),SUMPRODUCT(F298:F408,AV298:AV408))</f>
        <v>0</v>
      </c>
      <c r="AW422" s="228">
        <f>IF(AW296="kW",SUMPRODUCT(V298:V408,Y298:Y408,AW298:AW408),SUMPRODUCT(F298:F408,AW298:AW408))</f>
        <v>782032.25939960591</v>
      </c>
      <c r="AX422" s="228">
        <f>IF(AX296="kW",SUMPRODUCT(V298:V408,Y298:Y408,AX298:AX408),SUMPRODUCT(F298:F408,AX298:AX408))</f>
        <v>127120.738790613</v>
      </c>
      <c r="AY422" s="228">
        <f>IF(AY296="kW",SUMPRODUCT(V298:V408,Y298:Y408,AY298:AY408),SUMPRODUCT(F298:F408,AY298:AY408))</f>
        <v>2097640.4210927999</v>
      </c>
      <c r="AZ422" s="228">
        <f>IF(AZ296="kW",SUMPRODUCT(V298:V408,Y298:Y408,AZ298:AZ408),SUMPRODUCT(F298:F408,AZ298:AZ408))</f>
        <v>0</v>
      </c>
      <c r="BA422" s="228">
        <f>IF(BA296="kW",SUMPRODUCT(V298:V408,Y298:Y408,BA298:BA408),SUMPRODUCT(F298:F408,BA298:BA408))</f>
        <v>0</v>
      </c>
      <c r="BB422" s="228">
        <f>IF(BB296="kW",SUMPRODUCT(V298:V408,Y298:Y408,BB298:BB408),SUMPRODUCT(F298:F408,BB298:BB408))</f>
        <v>0</v>
      </c>
      <c r="BC422" s="271"/>
    </row>
    <row r="423" spans="1:55" ht="15">
      <c r="B423" s="260" t="s">
        <v>2649</v>
      </c>
      <c r="C423" s="287"/>
      <c r="D423" s="217"/>
      <c r="E423" s="217"/>
      <c r="F423" s="217"/>
      <c r="G423" s="217"/>
      <c r="H423" s="217"/>
      <c r="I423" s="217"/>
      <c r="J423" s="217"/>
      <c r="K423" s="217"/>
      <c r="L423" s="217"/>
      <c r="M423" s="217"/>
      <c r="N423" s="217"/>
      <c r="O423" s="217"/>
      <c r="P423" s="217"/>
      <c r="Q423" s="217"/>
      <c r="R423" s="217"/>
      <c r="S423" s="217"/>
      <c r="T423" s="217"/>
      <c r="U423" s="217"/>
      <c r="V423" s="217"/>
      <c r="W423" s="288"/>
      <c r="X423" s="217"/>
      <c r="Y423" s="217"/>
      <c r="Z423" s="217"/>
      <c r="AA423" s="241"/>
      <c r="AB423" s="220"/>
      <c r="AC423" s="220"/>
      <c r="AD423" s="217"/>
      <c r="AE423" s="217"/>
      <c r="AF423" s="220"/>
      <c r="AG423" s="220"/>
      <c r="AH423" s="220"/>
      <c r="AI423" s="220"/>
      <c r="AJ423" s="220"/>
      <c r="AK423" s="220"/>
      <c r="AL423" s="220"/>
      <c r="AM423" s="220"/>
      <c r="AN423" s="220"/>
      <c r="AO423" s="228">
        <f>SUMPRODUCT($G$298:$G$408,AO298:AO408)</f>
        <v>1881333.2416808291</v>
      </c>
      <c r="AP423" s="228">
        <f>SUMPRODUCT($G$298:$G$408,AP298:AP408)</f>
        <v>1928537.4289443535</v>
      </c>
      <c r="AQ423" s="228">
        <f>IF(AQ296="kW",SUMPRODUCT(V298:V408,Z298:Z408,AQ298:AQ408),SUMPRODUCT(G298:G408,AQ298:AQ408))</f>
        <v>4553054.788580115</v>
      </c>
      <c r="AR423" s="228">
        <f>IF(AR296="kW",SUMPRODUCT(V298:V408,Z298:Z408,AR298:AR408),SUMPRODUCT(G298:G408,AR298:AR408))</f>
        <v>124446.15960507171</v>
      </c>
      <c r="AS423" s="228">
        <f>IF(AS296="kW",SUMPRODUCT(V298:V408,Z298:Z408,AS298:AS408),SUMPRODUCT(G298:G408, AS298:AS408))</f>
        <v>765052.58653933532</v>
      </c>
      <c r="AT423" s="228">
        <f>IF(AT296="kW",SUMPRODUCT(V298:V408,Z298:Z408,AT298:AT408),SUMPRODUCT(G298:G408, AT298:AT408))</f>
        <v>0</v>
      </c>
      <c r="AU423" s="228">
        <f>IF(AU296="kW",SUMPRODUCT(V298:V408,Z298:Z408,AU298:AU408),SUMPRODUCT(G298:G408,AU298:AU408))</f>
        <v>0</v>
      </c>
      <c r="AV423" s="228">
        <f>IF(AV296="kW",SUMPRODUCT(V298:V408,Z298:Z408,AV298:AV408),SUMPRODUCT(G298:G408,AV298:AV408))</f>
        <v>0</v>
      </c>
      <c r="AW423" s="228">
        <f>IF(AW296="kW",SUMPRODUCT(V298:V408,Z298:Z408,AW298:AW408),SUMPRODUCT(G298:G408,AW298:AW408))</f>
        <v>735046.44539254089</v>
      </c>
      <c r="AX423" s="228">
        <f>IF(AX296="kW",SUMPRODUCT(V298:V408,Z298:Z408,AX298:AX408),SUMPRODUCT(G298:G408,AX298:AX408))</f>
        <v>109679.568810973</v>
      </c>
      <c r="AY423" s="228">
        <f>IF(AY296="kW",SUMPRODUCT(V298:V408,Z298:Z408,AY298:AY408),SUMPRODUCT(G298:G408,AY298:AY408))</f>
        <v>2097640.4210927999</v>
      </c>
      <c r="AZ423" s="228">
        <f>IF(AZ296="kW",SUMPRODUCT(V298:V408,Z298:Z408,AZ298:AZ408),SUMPRODUCT(G298:G408,AZ298:AZ408))</f>
        <v>0</v>
      </c>
      <c r="BA423" s="228">
        <f>IF(BA296="kW",SUMPRODUCT(V298:V408,Z298:Z408,BA298:BA408),SUMPRODUCT(G298:G408,BA298:BA408))</f>
        <v>0</v>
      </c>
      <c r="BB423" s="228">
        <f>IF(BB296="kW",SUMPRODUCT(V298:V408,Z298:Z408,BB298:BB408),SUMPRODUCT(G298:G408,BB298:BB408))</f>
        <v>0</v>
      </c>
      <c r="BC423" s="271"/>
    </row>
    <row r="424" spans="1:55" ht="15">
      <c r="B424" s="260" t="s">
        <v>2650</v>
      </c>
      <c r="C424" s="287"/>
      <c r="D424" s="217"/>
      <c r="E424" s="217"/>
      <c r="F424" s="217"/>
      <c r="G424" s="217"/>
      <c r="H424" s="217"/>
      <c r="I424" s="217"/>
      <c r="J424" s="217"/>
      <c r="K424" s="217"/>
      <c r="L424" s="217"/>
      <c r="M424" s="217"/>
      <c r="N424" s="217"/>
      <c r="O424" s="217"/>
      <c r="P424" s="217"/>
      <c r="Q424" s="217"/>
      <c r="R424" s="217"/>
      <c r="S424" s="217"/>
      <c r="T424" s="217"/>
      <c r="U424" s="217"/>
      <c r="V424" s="217"/>
      <c r="W424" s="288"/>
      <c r="X424" s="217"/>
      <c r="Y424" s="217"/>
      <c r="Z424" s="217"/>
      <c r="AA424" s="241"/>
      <c r="AB424" s="220"/>
      <c r="AC424" s="220"/>
      <c r="AD424" s="217"/>
      <c r="AE424" s="217"/>
      <c r="AF424" s="220"/>
      <c r="AG424" s="220"/>
      <c r="AH424" s="220"/>
      <c r="AI424" s="220"/>
      <c r="AJ424" s="220"/>
      <c r="AK424" s="220"/>
      <c r="AL424" s="220"/>
      <c r="AM424" s="220"/>
      <c r="AN424" s="220"/>
      <c r="AO424" s="228">
        <f>SUMPRODUCT($H$298:$H$408,AO298:AO408)</f>
        <v>1769035.0805669788</v>
      </c>
      <c r="AP424" s="228">
        <f>SUMPRODUCT($H$298:$H$408,AP298:AP408)</f>
        <v>1664773.952997932</v>
      </c>
      <c r="AQ424" s="228">
        <f>IF(AQ296="kW",SUMPRODUCT(V298:V408,AA298:AA408,AQ298:AQ408),SUMPRODUCT(H298:H408,AQ298:AQ408))</f>
        <v>4381039.7037021155</v>
      </c>
      <c r="AR424" s="228">
        <f>IF(AR296="kW",SUMPRODUCT(V298:V408,AA298:AA408,AR298:AR408),SUMPRODUCT(H298:H408,AR298:AR408))</f>
        <v>121833.4700613709</v>
      </c>
      <c r="AS424" s="228">
        <f>IF(AS296="kW",SUMPRODUCT(V298:V408,AA298:AA408,AS298:AS408),SUMPRODUCT(H298:H408, AS298:AS408))</f>
        <v>725870.28171841206</v>
      </c>
      <c r="AT424" s="228">
        <f>IF(AT296="kW",SUMPRODUCT(V298:V408,AA298:AA408,AT298:AT408),SUMPRODUCT(H298:H408, AT298:AT408))</f>
        <v>0</v>
      </c>
      <c r="AU424" s="228">
        <f>IF(AU296="kW",SUMPRODUCT(V298:V408,AA298:AA408,AU298:AU408),SUMPRODUCT(H298:H408,AU298:AU408))</f>
        <v>0</v>
      </c>
      <c r="AV424" s="228">
        <f>IF(AV296="kW",SUMPRODUCT(V298:V408,AA298:AA408,AV298:AV408),SUMPRODUCT(H298:H408,AV298:AV408))</f>
        <v>0</v>
      </c>
      <c r="AW424" s="228">
        <f>IF(AW296="kW",SUMPRODUCT(V298:V408,AA298:AA408,AW298:AW408),SUMPRODUCT(H298:H408,AW298:AW408))</f>
        <v>698983.08645411115</v>
      </c>
      <c r="AX424" s="228">
        <f>IF(AX296="kW",SUMPRODUCT(V298:V408,AA298:AA408,AX298:AX408),SUMPRODUCT(H298:H408,AX298:AX408))</f>
        <v>36181.239862296999</v>
      </c>
      <c r="AY424" s="228">
        <f>IF(AY296="kW",SUMPRODUCT(V298:V408,AA298:AA408,AY298:AY408),SUMPRODUCT(H298:H408,AY298:AY408))</f>
        <v>2091345.95535995</v>
      </c>
      <c r="AZ424" s="228">
        <f>IF(AZ296="kW",SUMPRODUCT(V298:V408,AA298:AA408,AZ298:AZ408),SUMPRODUCT(H298:H408,AZ298:AZ408))</f>
        <v>0</v>
      </c>
      <c r="BA424" s="228">
        <f>IF(BA296="kW",SUMPRODUCT(V298:V408,AA298:AA408,BA298:BA408),SUMPRODUCT(H298:H408,BA298:BA408))</f>
        <v>0</v>
      </c>
      <c r="BB424" s="228">
        <f>IF(BB296="kW",SUMPRODUCT(V298:V408,AA298:AA408,BB298:BB408),SUMPRODUCT(H298:H408,BB298:BB408))</f>
        <v>0</v>
      </c>
      <c r="BC424" s="271"/>
    </row>
    <row r="425" spans="1:55" ht="15">
      <c r="B425" s="260" t="s">
        <v>2651</v>
      </c>
      <c r="C425" s="287"/>
      <c r="D425" s="217"/>
      <c r="E425" s="217"/>
      <c r="F425" s="217"/>
      <c r="G425" s="217"/>
      <c r="H425" s="217"/>
      <c r="I425" s="217"/>
      <c r="J425" s="217"/>
      <c r="K425" s="217"/>
      <c r="L425" s="217"/>
      <c r="M425" s="217"/>
      <c r="N425" s="217"/>
      <c r="O425" s="217"/>
      <c r="P425" s="217"/>
      <c r="Q425" s="217"/>
      <c r="R425" s="217"/>
      <c r="S425" s="217"/>
      <c r="T425" s="217"/>
      <c r="U425" s="217"/>
      <c r="V425" s="217"/>
      <c r="W425" s="288"/>
      <c r="X425" s="217"/>
      <c r="Y425" s="217"/>
      <c r="Z425" s="217"/>
      <c r="AA425" s="241"/>
      <c r="AB425" s="220"/>
      <c r="AC425" s="220"/>
      <c r="AD425" s="217"/>
      <c r="AE425" s="217"/>
      <c r="AF425" s="220"/>
      <c r="AG425" s="220"/>
      <c r="AH425" s="220"/>
      <c r="AI425" s="220"/>
      <c r="AJ425" s="220"/>
      <c r="AK425" s="220"/>
      <c r="AL425" s="220"/>
      <c r="AM425" s="220"/>
      <c r="AN425" s="220"/>
      <c r="AO425" s="228">
        <f>SUMPRODUCT($I$298:$I$408,AO298:AO408)</f>
        <v>1689788.8492451755</v>
      </c>
      <c r="AP425" s="228">
        <f>SUMPRODUCT($I$298:$I$408,AP298:AP408)</f>
        <v>1631462.1801711873</v>
      </c>
      <c r="AQ425" s="228">
        <f>IF(AQ296="kW",SUMPRODUCT(V298:V408,AB298:AB408,AQ298:AQ408),SUMPRODUCT(I298:I408,AQ298:AQ408))</f>
        <v>4269278.0616186364</v>
      </c>
      <c r="AR425" s="228">
        <f>IF(AR296="kW",SUMPRODUCT(V298:V408,AB298:AB408,AR298:AR408),SUMPRODUCT(I298:I408,AR298:AR408))</f>
        <v>118553.89557022166</v>
      </c>
      <c r="AS425" s="228">
        <f>IF(AS296="kW",SUMPRODUCT(V298:V408,AB298:AB408,AS298:AS408),SUMPRODUCT(I298:I408, AS298:AS408))</f>
        <v>704238.28181167797</v>
      </c>
      <c r="AT425" s="228">
        <f>IF(AT296="kW",SUMPRODUCT(V298:V408,AB298:AB408,AT298:AT408),SUMPRODUCT(I298:I408, AT298:AT408))</f>
        <v>0</v>
      </c>
      <c r="AU425" s="228">
        <f>IF(AU296="kW",SUMPRODUCT(V298:V408,AB298:AB408,AU298:AU408),SUMPRODUCT(I298:I408,AU298:AU408))</f>
        <v>0</v>
      </c>
      <c r="AV425" s="228">
        <f>IF(AV296="kW",SUMPRODUCT(V298:V408,AB298:AB408,AV298:AV408),SUMPRODUCT(I298:I408,AV298:AV408))</f>
        <v>0</v>
      </c>
      <c r="AW425" s="228">
        <f>IF(AW296="kW",SUMPRODUCT(V298:V408,AB298:AB408,AW298:AW408),SUMPRODUCT(I298:I408,AW298:AW408))</f>
        <v>656026.38607008092</v>
      </c>
      <c r="AX425" s="228">
        <f>IF(AX296="kW",SUMPRODUCT(V298:V408,AB298:AB408,AX298:AX408),SUMPRODUCT(I298:I408,AX298:AX408))</f>
        <v>36181.239862296999</v>
      </c>
      <c r="AY425" s="228">
        <f>IF(AY296="kW",SUMPRODUCT(V298:V408,AB298:AB408,AY298:AY408),SUMPRODUCT(I298:I408,AY298:AY408))</f>
        <v>1842254.6655467001</v>
      </c>
      <c r="AZ425" s="228">
        <f>IF(AZ296="kW",SUMPRODUCT(V298:V408,AB298:AB408,AZ298:AZ408),SUMPRODUCT(I298:I408,AZ298:AZ408))</f>
        <v>0</v>
      </c>
      <c r="BA425" s="228">
        <f>IF(BA296="kW",SUMPRODUCT(V298:V408,AB298:AB408,BA298:BA408),SUMPRODUCT(I298:I408,BA298:BA408))</f>
        <v>0</v>
      </c>
      <c r="BB425" s="228">
        <f>IF(BB296="kW",SUMPRODUCT(V298:V408,AB298:AB408,BB298:BB408),SUMPRODUCT(I298:I408,BB298:BB408))</f>
        <v>0</v>
      </c>
      <c r="BC425" s="271"/>
    </row>
    <row r="426" spans="1:55" ht="15">
      <c r="B426" s="260" t="s">
        <v>2652</v>
      </c>
      <c r="C426" s="287"/>
      <c r="D426" s="220"/>
      <c r="E426" s="220"/>
      <c r="F426" s="220"/>
      <c r="G426" s="220"/>
      <c r="H426" s="220"/>
      <c r="I426" s="220"/>
      <c r="J426" s="220"/>
      <c r="K426" s="220"/>
      <c r="L426" s="220"/>
      <c r="M426" s="220"/>
      <c r="N426" s="220"/>
      <c r="O426" s="220"/>
      <c r="P426" s="220"/>
      <c r="Q426" s="220"/>
      <c r="R426" s="220"/>
      <c r="S426" s="220"/>
      <c r="T426" s="220"/>
      <c r="U426" s="220"/>
      <c r="V426" s="220"/>
      <c r="W426" s="288"/>
      <c r="X426" s="220"/>
      <c r="Y426" s="220"/>
      <c r="Z426" s="220"/>
      <c r="AA426" s="241"/>
      <c r="AB426" s="220"/>
      <c r="AC426" s="220"/>
      <c r="AD426" s="220"/>
      <c r="AE426" s="220"/>
      <c r="AF426" s="220"/>
      <c r="AG426" s="220"/>
      <c r="AH426" s="220"/>
      <c r="AI426" s="220"/>
      <c r="AJ426" s="220"/>
      <c r="AK426" s="220"/>
      <c r="AL426" s="220"/>
      <c r="AM426" s="220"/>
      <c r="AN426" s="220"/>
      <c r="AO426" s="228">
        <f>SUMPRODUCT($J$298:$J$408,AO298:AO408)</f>
        <v>1676892.2767866356</v>
      </c>
      <c r="AP426" s="228">
        <f>SUMPRODUCT($J$298:$J$408,AP298:AP408)</f>
        <v>1631462.1801711873</v>
      </c>
      <c r="AQ426" s="228">
        <f>IF(AQ296="kW",SUMPRODUCT(V298:V408,AC298:AC408,AQ298:AQ408),SUMPRODUCT(J298:J408,AQ298:AQ408))</f>
        <v>4225178.0616186364</v>
      </c>
      <c r="AR426" s="228">
        <f>IF(AR296="kW",SUMPRODUCT(V298:V408,AC298:AC408,AR298:AR408),SUMPRODUCT(J298:J408,AR298:AR408))</f>
        <v>118553.89557022166</v>
      </c>
      <c r="AS426" s="228">
        <f>IF(AS296="kW",SUMPRODUCT(V298:V408,AC298:AC408,AS298:AS408),SUMPRODUCT(J298:J408, AS298:AS408))</f>
        <v>704238.28181167797</v>
      </c>
      <c r="AT426" s="228">
        <f>IF(AT296="kW",SUMPRODUCT(V298:V408,AC298:AC408,AT298:AT408),SUMPRODUCT(J298:J408, AT298:AT408))</f>
        <v>0</v>
      </c>
      <c r="AU426" s="228">
        <f>IF(AU296="kW",SUMPRODUCT(V298:V408,AC298:AC408,AU298:AU408),SUMPRODUCT(J298:J408,AU298:AU408))</f>
        <v>0</v>
      </c>
      <c r="AV426" s="228">
        <f>IF(AV296="kW",SUMPRODUCT(V298:V408,AC298:AC408,AV298:AV408),SUMPRODUCT(J298:J408,AV298:AV408))</f>
        <v>0</v>
      </c>
      <c r="AW426" s="228">
        <f>IF(AW296="kW",SUMPRODUCT(V298:V408,AC298:AC408,AW298:AW408),SUMPRODUCT(J298:J408,AW298:AW408))</f>
        <v>603216.35814840393</v>
      </c>
      <c r="AX426" s="228">
        <f>IF(AX296="kW",SUMPRODUCT(V298:V408,AC298:AC408,AX298:AX408),SUMPRODUCT(J298:J408,AX298:AX408))</f>
        <v>36181.239862296999</v>
      </c>
      <c r="AY426" s="228">
        <f>IF(AY296="kW",SUMPRODUCT(V298:V408,AC298:AC408,AY298:AY408),SUMPRODUCT(J298:J408,AY298:AY408))</f>
        <v>1842254.6655467001</v>
      </c>
      <c r="AZ426" s="228">
        <f>IF(AZ296="kW",SUMPRODUCT(V298:V408,AC298:AC408,AZ298:AZ408),SUMPRODUCT(J298:J408,AZ298:AZ408))</f>
        <v>0</v>
      </c>
      <c r="BA426" s="228">
        <f>IF(BA296="kW",SUMPRODUCT(V298:V408,AC298:AC408,BA298:BA408),SUMPRODUCT(J298:J408,BA298:BA408))</f>
        <v>0</v>
      </c>
      <c r="BB426" s="228">
        <f>IF(BB296="kW",SUMPRODUCT(V298:V408,AC298:AC408,BB298:BB408),SUMPRODUCT(J298:J408,BB298:BB408))</f>
        <v>0</v>
      </c>
      <c r="BC426" s="271"/>
    </row>
    <row r="427" spans="1:55" ht="15">
      <c r="B427" s="260" t="s">
        <v>2653</v>
      </c>
      <c r="C427" s="287"/>
      <c r="D427" s="220"/>
      <c r="E427" s="220"/>
      <c r="F427" s="220"/>
      <c r="G427" s="220"/>
      <c r="H427" s="220"/>
      <c r="I427" s="220"/>
      <c r="J427" s="220"/>
      <c r="K427" s="220"/>
      <c r="L427" s="220"/>
      <c r="M427" s="220"/>
      <c r="N427" s="220"/>
      <c r="O427" s="220"/>
      <c r="P427" s="220"/>
      <c r="Q427" s="220"/>
      <c r="R427" s="220"/>
      <c r="S427" s="220"/>
      <c r="T427" s="220"/>
      <c r="U427" s="220"/>
      <c r="V427" s="220"/>
      <c r="W427" s="288"/>
      <c r="X427" s="220"/>
      <c r="Y427" s="220"/>
      <c r="Z427" s="220"/>
      <c r="AA427" s="241"/>
      <c r="AB427" s="220"/>
      <c r="AC427" s="220"/>
      <c r="AD427" s="220"/>
      <c r="AE427" s="220"/>
      <c r="AF427" s="220"/>
      <c r="AG427" s="220"/>
      <c r="AH427" s="220"/>
      <c r="AI427" s="220"/>
      <c r="AJ427" s="220"/>
      <c r="AK427" s="220"/>
      <c r="AL427" s="220"/>
      <c r="AM427" s="220"/>
      <c r="AN427" s="220"/>
      <c r="AO427" s="228">
        <f>SUMPRODUCT($K$298:$K$408,AO298:AO408)</f>
        <v>1675781.9984609445</v>
      </c>
      <c r="AP427" s="228">
        <f>SUMPRODUCT($K$298:$K$408,AP298:AP408)</f>
        <v>1624600.3986127416</v>
      </c>
      <c r="AQ427" s="228">
        <f t="shared" ref="AQ427:BB427" si="185">IF(AQ296="kW",SUMPRODUCT($V$298:$V$408,$AD$298:$AD$408,AQ298:AQ408),SUMPRODUCT($K$298:$K$408,AQ298:AQ408))</f>
        <v>4201573.3309502369</v>
      </c>
      <c r="AR427" s="228">
        <f t="shared" si="185"/>
        <v>117874.26651180856</v>
      </c>
      <c r="AS427" s="228">
        <f t="shared" si="185"/>
        <v>700201.12387549994</v>
      </c>
      <c r="AT427" s="228">
        <f t="shared" si="185"/>
        <v>0</v>
      </c>
      <c r="AU427" s="228">
        <f t="shared" si="185"/>
        <v>0</v>
      </c>
      <c r="AV427" s="228">
        <f t="shared" si="185"/>
        <v>0</v>
      </c>
      <c r="AW427" s="228">
        <f t="shared" si="185"/>
        <v>603042.51902973105</v>
      </c>
      <c r="AX427" s="228">
        <f t="shared" si="185"/>
        <v>36181.239862296999</v>
      </c>
      <c r="AY427" s="228">
        <f t="shared" si="185"/>
        <v>1837130.37147804</v>
      </c>
      <c r="AZ427" s="228">
        <f t="shared" si="185"/>
        <v>0</v>
      </c>
      <c r="BA427" s="228">
        <f t="shared" si="185"/>
        <v>0</v>
      </c>
      <c r="BB427" s="228">
        <f t="shared" si="185"/>
        <v>0</v>
      </c>
      <c r="BC427" s="271"/>
    </row>
    <row r="428" spans="1:55" ht="15">
      <c r="B428" s="260" t="s">
        <v>2654</v>
      </c>
      <c r="C428" s="287"/>
      <c r="D428" s="220"/>
      <c r="E428" s="220"/>
      <c r="F428" s="220"/>
      <c r="G428" s="220"/>
      <c r="H428" s="220"/>
      <c r="I428" s="220"/>
      <c r="J428" s="220"/>
      <c r="K428" s="220"/>
      <c r="L428" s="220"/>
      <c r="M428" s="220"/>
      <c r="N428" s="220"/>
      <c r="O428" s="220"/>
      <c r="P428" s="220"/>
      <c r="Q428" s="220"/>
      <c r="R428" s="220"/>
      <c r="S428" s="220"/>
      <c r="T428" s="220"/>
      <c r="U428" s="220"/>
      <c r="V428" s="220"/>
      <c r="W428" s="288"/>
      <c r="X428" s="220"/>
      <c r="Y428" s="220"/>
      <c r="Z428" s="220"/>
      <c r="AA428" s="241"/>
      <c r="AB428" s="220"/>
      <c r="AC428" s="220"/>
      <c r="AD428" s="220"/>
      <c r="AE428" s="220"/>
      <c r="AF428" s="220"/>
      <c r="AG428" s="220"/>
      <c r="AH428" s="220"/>
      <c r="AI428" s="220"/>
      <c r="AJ428" s="220"/>
      <c r="AK428" s="220"/>
      <c r="AL428" s="220"/>
      <c r="AM428" s="220"/>
      <c r="AN428" s="220"/>
      <c r="AO428" s="228">
        <f>SUMPRODUCT($L$298:$L$408,AO298:AO408)</f>
        <v>1458811.5297496491</v>
      </c>
      <c r="AP428" s="228">
        <f>SUMPRODUCT($L$298:$L$408,AP298:AP408)</f>
        <v>1602397.7617328526</v>
      </c>
      <c r="AQ428" s="228">
        <f t="shared" ref="AQ428:BB428" si="186">IF(AQ296="kW",SUMPRODUCT($V$298:$V$408,$AE$298:$AE$408,AQ298:AQ408),SUMPRODUCT($L$298:$L$408,AQ298:AQ408))</f>
        <v>4131152.4230487365</v>
      </c>
      <c r="AR428" s="228">
        <f t="shared" si="186"/>
        <v>115846.70280002407</v>
      </c>
      <c r="AS428" s="228">
        <f t="shared" si="186"/>
        <v>688156.91412783251</v>
      </c>
      <c r="AT428" s="228">
        <f t="shared" si="186"/>
        <v>0</v>
      </c>
      <c r="AU428" s="228">
        <f t="shared" si="186"/>
        <v>0</v>
      </c>
      <c r="AV428" s="228">
        <f t="shared" si="186"/>
        <v>0</v>
      </c>
      <c r="AW428" s="228">
        <f t="shared" si="186"/>
        <v>570876.01088714006</v>
      </c>
      <c r="AX428" s="228">
        <f t="shared" si="186"/>
        <v>36181.239862296999</v>
      </c>
      <c r="AY428" s="228">
        <f t="shared" si="186"/>
        <v>1764499.15055525</v>
      </c>
      <c r="AZ428" s="228">
        <f t="shared" si="186"/>
        <v>0</v>
      </c>
      <c r="BA428" s="228">
        <f t="shared" si="186"/>
        <v>0</v>
      </c>
      <c r="BB428" s="228">
        <f t="shared" si="186"/>
        <v>0</v>
      </c>
      <c r="BC428" s="271"/>
    </row>
    <row r="429" spans="1:55" ht="15">
      <c r="B429" s="260" t="s">
        <v>2655</v>
      </c>
      <c r="C429" s="287"/>
      <c r="D429" s="220"/>
      <c r="E429" s="220"/>
      <c r="F429" s="220"/>
      <c r="G429" s="220"/>
      <c r="H429" s="220"/>
      <c r="I429" s="220"/>
      <c r="J429" s="220"/>
      <c r="K429" s="220"/>
      <c r="L429" s="220"/>
      <c r="M429" s="220"/>
      <c r="N429" s="220"/>
      <c r="O429" s="220"/>
      <c r="P429" s="220"/>
      <c r="Q429" s="220"/>
      <c r="R429" s="220"/>
      <c r="S429" s="220"/>
      <c r="T429" s="220"/>
      <c r="U429" s="220"/>
      <c r="V429" s="220"/>
      <c r="W429" s="288"/>
      <c r="X429" s="220"/>
      <c r="Y429" s="220"/>
      <c r="Z429" s="220"/>
      <c r="AA429" s="241"/>
      <c r="AB429" s="220"/>
      <c r="AC429" s="220"/>
      <c r="AD429" s="220"/>
      <c r="AE429" s="220"/>
      <c r="AF429" s="220"/>
      <c r="AG429" s="220"/>
      <c r="AH429" s="220"/>
      <c r="AI429" s="220"/>
      <c r="AJ429" s="220"/>
      <c r="AK429" s="220"/>
      <c r="AL429" s="220"/>
      <c r="AM429" s="220"/>
      <c r="AN429" s="220"/>
      <c r="AO429" s="228">
        <f>SUMPRODUCT($M$298:$M$408,AO298:AO408)</f>
        <v>1457880.703568601</v>
      </c>
      <c r="AP429" s="228">
        <f>SUMPRODUCT($M$298:$M$408,AP298:AP408)</f>
        <v>1487523.1650423855</v>
      </c>
      <c r="AQ429" s="228">
        <f t="shared" ref="AQ429:BB429" si="187">IF(AQ296="kW",SUMPRODUCT($V$298:$V$408,$AF$298:$AF$408,AQ298:AQ408),SUMPRODUCT($M$298:$M$408,AQ298:AQ408))</f>
        <v>3735980.4269099114</v>
      </c>
      <c r="AR429" s="228">
        <f t="shared" si="187"/>
        <v>104468.88301381475</v>
      </c>
      <c r="AS429" s="228">
        <f t="shared" si="187"/>
        <v>620569.96375000291</v>
      </c>
      <c r="AT429" s="228">
        <f t="shared" si="187"/>
        <v>0</v>
      </c>
      <c r="AU429" s="228">
        <f t="shared" si="187"/>
        <v>0</v>
      </c>
      <c r="AV429" s="228">
        <f t="shared" si="187"/>
        <v>0</v>
      </c>
      <c r="AW429" s="228">
        <f t="shared" si="187"/>
        <v>570876.01088714006</v>
      </c>
      <c r="AX429" s="228">
        <f t="shared" si="187"/>
        <v>36181.239862296999</v>
      </c>
      <c r="AY429" s="228">
        <f t="shared" si="187"/>
        <v>1594255.8386969601</v>
      </c>
      <c r="AZ429" s="228">
        <f t="shared" si="187"/>
        <v>0</v>
      </c>
      <c r="BA429" s="228">
        <f t="shared" si="187"/>
        <v>0</v>
      </c>
      <c r="BB429" s="228">
        <f t="shared" si="187"/>
        <v>0</v>
      </c>
      <c r="BC429" s="271"/>
    </row>
    <row r="430" spans="1:55" ht="15">
      <c r="B430" s="260" t="s">
        <v>2656</v>
      </c>
      <c r="C430" s="287"/>
      <c r="D430" s="220"/>
      <c r="E430" s="220"/>
      <c r="F430" s="220"/>
      <c r="G430" s="220"/>
      <c r="H430" s="220"/>
      <c r="I430" s="220"/>
      <c r="J430" s="220"/>
      <c r="K430" s="220"/>
      <c r="L430" s="220"/>
      <c r="M430" s="220"/>
      <c r="N430" s="220"/>
      <c r="O430" s="220"/>
      <c r="P430" s="220"/>
      <c r="Q430" s="220"/>
      <c r="R430" s="220"/>
      <c r="S430" s="220"/>
      <c r="T430" s="220"/>
      <c r="U430" s="220"/>
      <c r="V430" s="220"/>
      <c r="W430" s="288"/>
      <c r="X430" s="220"/>
      <c r="Y430" s="220"/>
      <c r="Z430" s="220"/>
      <c r="AA430" s="241"/>
      <c r="AB430" s="220"/>
      <c r="AC430" s="220"/>
      <c r="AD430" s="220"/>
      <c r="AE430" s="220"/>
      <c r="AF430" s="220"/>
      <c r="AG430" s="220"/>
      <c r="AH430" s="220"/>
      <c r="AI430" s="220"/>
      <c r="AJ430" s="220"/>
      <c r="AK430" s="220"/>
      <c r="AL430" s="220"/>
      <c r="AM430" s="220"/>
      <c r="AN430" s="220"/>
      <c r="AO430" s="228">
        <f>SUMPRODUCT($N$298:$N$408,AO298:AO408)</f>
        <v>1399337.3084780476</v>
      </c>
      <c r="AP430" s="228">
        <f>SUMPRODUCT($N$298:$N$408,AP298:AP408)</f>
        <v>1244336.0475536829</v>
      </c>
      <c r="AQ430" s="228">
        <f t="shared" ref="AQ430:BB430" si="188">IF(AQ296="kW",SUMPRODUCT($V$298:$V$408,$AG$298:$AG$408,AQ298:AQ408),SUMPRODUCT($N$298:$N$408,AQ298:AQ408))</f>
        <v>3012102.4344371916</v>
      </c>
      <c r="AR430" s="228">
        <f t="shared" si="188"/>
        <v>83658.909451518688</v>
      </c>
      <c r="AS430" s="228">
        <f t="shared" si="188"/>
        <v>496953.78095340054</v>
      </c>
      <c r="AT430" s="228">
        <f t="shared" si="188"/>
        <v>0</v>
      </c>
      <c r="AU430" s="228">
        <f t="shared" si="188"/>
        <v>0</v>
      </c>
      <c r="AV430" s="228">
        <f t="shared" si="188"/>
        <v>0</v>
      </c>
      <c r="AW430" s="228">
        <f t="shared" si="188"/>
        <v>555388.88774486596</v>
      </c>
      <c r="AX430" s="228">
        <f t="shared" si="188"/>
        <v>22246.036062398001</v>
      </c>
      <c r="AY430" s="228">
        <f t="shared" si="188"/>
        <v>1334438.68523758</v>
      </c>
      <c r="AZ430" s="228">
        <f t="shared" si="188"/>
        <v>0</v>
      </c>
      <c r="BA430" s="228">
        <f t="shared" si="188"/>
        <v>0</v>
      </c>
      <c r="BB430" s="228">
        <f t="shared" si="188"/>
        <v>0</v>
      </c>
      <c r="BC430" s="271"/>
    </row>
    <row r="431" spans="1:55" ht="15">
      <c r="B431" s="260" t="s">
        <v>2657</v>
      </c>
      <c r="C431" s="287"/>
      <c r="D431" s="220"/>
      <c r="E431" s="220"/>
      <c r="F431" s="220"/>
      <c r="G431" s="220"/>
      <c r="H431" s="220"/>
      <c r="I431" s="220"/>
      <c r="J431" s="220"/>
      <c r="K431" s="220"/>
      <c r="L431" s="220"/>
      <c r="M431" s="220"/>
      <c r="N431" s="220"/>
      <c r="O431" s="220"/>
      <c r="P431" s="220"/>
      <c r="Q431" s="220"/>
      <c r="R431" s="220"/>
      <c r="S431" s="220"/>
      <c r="T431" s="220"/>
      <c r="U431" s="220"/>
      <c r="V431" s="220"/>
      <c r="W431" s="288"/>
      <c r="X431" s="220"/>
      <c r="Y431" s="220"/>
      <c r="Z431" s="220"/>
      <c r="AA431" s="241"/>
      <c r="AB431" s="220"/>
      <c r="AC431" s="220"/>
      <c r="AD431" s="220"/>
      <c r="AE431" s="220"/>
      <c r="AF431" s="220"/>
      <c r="AG431" s="220"/>
      <c r="AH431" s="220"/>
      <c r="AI431" s="220"/>
      <c r="AJ431" s="220"/>
      <c r="AK431" s="220"/>
      <c r="AL431" s="220"/>
      <c r="AM431" s="220"/>
      <c r="AN431" s="220"/>
      <c r="AO431" s="228">
        <f>SUMPRODUCT($O$298:$O$408,AO298:AO408)</f>
        <v>1320434.0997703145</v>
      </c>
      <c r="AP431" s="228">
        <f>SUMPRODUCT($O$298:$O$408,AP298:AP408)</f>
        <v>1069548.6385275931</v>
      </c>
      <c r="AQ431" s="228">
        <f t="shared" ref="AQ431:BB431" si="189">IF(AQ296="kW",SUMPRODUCT($V$298:$V$408,$AH$298:$AH$408,AQ298:AQ408),SUMPRODUCT($O$298:$O$408,AQ298:AQ408))</f>
        <v>2716284.9368762667</v>
      </c>
      <c r="AR431" s="228">
        <f t="shared" si="189"/>
        <v>78023.790209051775</v>
      </c>
      <c r="AS431" s="228">
        <f t="shared" si="189"/>
        <v>463479.83499800833</v>
      </c>
      <c r="AT431" s="228">
        <f t="shared" si="189"/>
        <v>0</v>
      </c>
      <c r="AU431" s="228">
        <f t="shared" si="189"/>
        <v>0</v>
      </c>
      <c r="AV431" s="228">
        <f t="shared" si="189"/>
        <v>0</v>
      </c>
      <c r="AW431" s="228">
        <f t="shared" si="189"/>
        <v>526401.45563370001</v>
      </c>
      <c r="AX431" s="228">
        <f t="shared" si="189"/>
        <v>12444.153999812001</v>
      </c>
      <c r="AY431" s="228">
        <f t="shared" si="189"/>
        <v>1291950.7905903102</v>
      </c>
      <c r="AZ431" s="228">
        <f t="shared" si="189"/>
        <v>0</v>
      </c>
      <c r="BA431" s="228">
        <f t="shared" si="189"/>
        <v>0</v>
      </c>
      <c r="BB431" s="228">
        <f t="shared" si="189"/>
        <v>0</v>
      </c>
      <c r="BC431" s="271"/>
    </row>
    <row r="432" spans="1:55" ht="15">
      <c r="B432" s="260" t="s">
        <v>2658</v>
      </c>
      <c r="C432" s="287"/>
      <c r="D432" s="220"/>
      <c r="E432" s="220"/>
      <c r="F432" s="220"/>
      <c r="G432" s="220"/>
      <c r="H432" s="220"/>
      <c r="I432" s="220"/>
      <c r="J432" s="220"/>
      <c r="K432" s="220"/>
      <c r="L432" s="220"/>
      <c r="M432" s="220"/>
      <c r="N432" s="220"/>
      <c r="O432" s="220"/>
      <c r="P432" s="220"/>
      <c r="Q432" s="220"/>
      <c r="R432" s="220"/>
      <c r="S432" s="220"/>
      <c r="T432" s="220"/>
      <c r="U432" s="220"/>
      <c r="V432" s="220"/>
      <c r="W432" s="288"/>
      <c r="X432" s="220"/>
      <c r="Y432" s="220"/>
      <c r="Z432" s="220"/>
      <c r="AA432" s="241"/>
      <c r="AB432" s="220"/>
      <c r="AC432" s="220"/>
      <c r="AD432" s="220"/>
      <c r="AE432" s="220"/>
      <c r="AF432" s="220"/>
      <c r="AG432" s="220"/>
      <c r="AH432" s="220"/>
      <c r="AI432" s="220"/>
      <c r="AJ432" s="220"/>
      <c r="AK432" s="220"/>
      <c r="AL432" s="220"/>
      <c r="AM432" s="220"/>
      <c r="AN432" s="220"/>
      <c r="AO432" s="228">
        <f>SUMPRODUCT($P$298:$P$408,AO298:AO408)</f>
        <v>1314651.34829188</v>
      </c>
      <c r="AP432" s="228">
        <f>SUMPRODUCT($P$298:$P$408,AP298:AP408)</f>
        <v>682344.23424422694</v>
      </c>
      <c r="AQ432" s="228">
        <f t="shared" ref="AQ432:BB432" si="190">IF(AQ296="kW",SUMPRODUCT($V$298:$V$408,$AI$298:$AI$408,AQ298:AQ408),SUMPRODUCT($P$298:$P$408,AQ298:AQ408))</f>
        <v>1666352.9102879751</v>
      </c>
      <c r="AR432" s="228">
        <f t="shared" si="190"/>
        <v>47874.098233432371</v>
      </c>
      <c r="AS432" s="228">
        <f t="shared" si="190"/>
        <v>284383.50777959899</v>
      </c>
      <c r="AT432" s="228">
        <f t="shared" si="190"/>
        <v>0</v>
      </c>
      <c r="AU432" s="228">
        <f t="shared" si="190"/>
        <v>0</v>
      </c>
      <c r="AV432" s="228">
        <f t="shared" si="190"/>
        <v>0</v>
      </c>
      <c r="AW432" s="228">
        <f t="shared" si="190"/>
        <v>516070.76603370003</v>
      </c>
      <c r="AX432" s="228">
        <f t="shared" si="190"/>
        <v>0</v>
      </c>
      <c r="AY432" s="228">
        <f t="shared" si="190"/>
        <v>263191.823678774</v>
      </c>
      <c r="AZ432" s="228">
        <f t="shared" si="190"/>
        <v>0</v>
      </c>
      <c r="BA432" s="228">
        <f t="shared" si="190"/>
        <v>0</v>
      </c>
      <c r="BB432" s="228">
        <f t="shared" si="190"/>
        <v>0</v>
      </c>
      <c r="BC432" s="271"/>
    </row>
    <row r="433" spans="1:55" ht="15.75" customHeight="1">
      <c r="B433" s="260" t="s">
        <v>2659</v>
      </c>
      <c r="C433" s="287"/>
      <c r="D433" s="270"/>
      <c r="E433" s="270"/>
      <c r="F433" s="270"/>
      <c r="G433" s="270"/>
      <c r="H433" s="270"/>
      <c r="I433" s="270"/>
      <c r="J433" s="270"/>
      <c r="K433" s="270"/>
      <c r="L433" s="270"/>
      <c r="M433" s="270"/>
      <c r="N433" s="270"/>
      <c r="O433" s="270"/>
      <c r="P433" s="270"/>
      <c r="Q433" s="270"/>
      <c r="R433" s="270"/>
      <c r="S433" s="270"/>
      <c r="T433" s="270"/>
      <c r="U433" s="270"/>
      <c r="V433" s="270"/>
      <c r="W433" s="220"/>
      <c r="X433" s="217"/>
      <c r="Y433" s="217"/>
      <c r="Z433" s="220"/>
      <c r="AA433" s="241"/>
      <c r="AB433" s="220"/>
      <c r="AC433" s="220"/>
      <c r="AD433" s="288"/>
      <c r="AE433" s="288"/>
      <c r="AF433" s="220"/>
      <c r="AG433" s="220"/>
      <c r="AH433" s="220"/>
      <c r="AI433" s="220"/>
      <c r="AJ433" s="220"/>
      <c r="AK433" s="220"/>
      <c r="AL433" s="220"/>
      <c r="AM433" s="220"/>
      <c r="AN433" s="220"/>
      <c r="AO433" s="228">
        <f>SUMPRODUCT($Q$298:$Q$408,AO298:AO408)</f>
        <v>1306872.8155607081</v>
      </c>
      <c r="AP433" s="228">
        <f>SUMPRODUCT($Q$298:$Q$408,AP298:AP408)</f>
        <v>662990.85428599652</v>
      </c>
      <c r="AQ433" s="228">
        <f>IF(AQ$296="kW",SUMPRODUCT($V$298:$V$408,$AJ$298:$AJ$408,AQ$298:AQ$408),SUMPRODUCT($Q$298:$Q$408,AQ$298:AQ$408))</f>
        <v>1599776.713195988</v>
      </c>
      <c r="AR433" s="228">
        <f t="shared" ref="AR433:BB433" si="191">IF(AR296="kW",SUMPRODUCT($V$298:$V$408,$AJ$298:$AJ$408,AR298:AR408),SUMPRODUCT($Q$298:$Q$408,AR298:AR408))</f>
        <v>45957.231704515492</v>
      </c>
      <c r="AS433" s="228">
        <f t="shared" si="191"/>
        <v>272996.86557527643</v>
      </c>
      <c r="AT433" s="228">
        <f t="shared" si="191"/>
        <v>0</v>
      </c>
      <c r="AU433" s="228">
        <f t="shared" si="191"/>
        <v>0</v>
      </c>
      <c r="AV433" s="228">
        <f t="shared" si="191"/>
        <v>0</v>
      </c>
      <c r="AW433" s="228">
        <f t="shared" si="191"/>
        <v>502889.09379845107</v>
      </c>
      <c r="AX433" s="228">
        <f t="shared" si="191"/>
        <v>0</v>
      </c>
      <c r="AY433" s="228">
        <f t="shared" si="191"/>
        <v>244851.98767877399</v>
      </c>
      <c r="AZ433" s="228">
        <f t="shared" si="191"/>
        <v>0</v>
      </c>
      <c r="BA433" s="228">
        <f t="shared" si="191"/>
        <v>0</v>
      </c>
      <c r="BB433" s="228">
        <f t="shared" si="191"/>
        <v>0</v>
      </c>
      <c r="BC433" s="271"/>
    </row>
    <row r="434" spans="1:55" ht="15.75" customHeight="1">
      <c r="B434" s="260" t="s">
        <v>2660</v>
      </c>
      <c r="C434" s="654"/>
      <c r="D434" s="655"/>
      <c r="E434" s="655"/>
      <c r="F434" s="655"/>
      <c r="G434" s="655"/>
      <c r="H434" s="655"/>
      <c r="I434" s="655"/>
      <c r="J434" s="655"/>
      <c r="K434" s="655"/>
      <c r="L434" s="655"/>
      <c r="M434" s="655"/>
      <c r="N434" s="655"/>
      <c r="O434" s="655"/>
      <c r="P434" s="655"/>
      <c r="Q434" s="655"/>
      <c r="R434" s="655"/>
      <c r="S434" s="655"/>
      <c r="T434" s="655"/>
      <c r="U434" s="655"/>
      <c r="V434" s="655"/>
      <c r="W434" s="656"/>
      <c r="X434" s="657"/>
      <c r="Y434" s="657"/>
      <c r="Z434" s="656"/>
      <c r="AA434" s="658"/>
      <c r="AB434" s="656"/>
      <c r="AC434" s="656"/>
      <c r="AD434" s="659"/>
      <c r="AE434" s="659"/>
      <c r="AF434" s="656"/>
      <c r="AG434" s="656"/>
      <c r="AH434" s="656"/>
      <c r="AI434" s="656"/>
      <c r="AJ434" s="656"/>
      <c r="AK434" s="656"/>
      <c r="AL434" s="656"/>
      <c r="AM434" s="656"/>
      <c r="AN434" s="656"/>
      <c r="AO434" s="228">
        <f t="shared" ref="AO434:BB434" si="192">IF(AO$296="kW",SUMPRODUCT($V$298:$V$408,$AK$298:$AK$408,AO$298:AO$408),SUMPRODUCT($R$298:$R$408,AO$298:AO$408))</f>
        <v>1224767.6278165681</v>
      </c>
      <c r="AP434" s="228">
        <f t="shared" si="192"/>
        <v>662942.75378599647</v>
      </c>
      <c r="AQ434" s="228">
        <f t="shared" si="192"/>
        <v>1599776.713195988</v>
      </c>
      <c r="AR434" s="228">
        <f t="shared" si="192"/>
        <v>45957.231704515492</v>
      </c>
      <c r="AS434" s="228">
        <f t="shared" si="192"/>
        <v>272996.86557527643</v>
      </c>
      <c r="AT434" s="228">
        <f t="shared" si="192"/>
        <v>0</v>
      </c>
      <c r="AU434" s="228">
        <f t="shared" si="192"/>
        <v>0</v>
      </c>
      <c r="AV434" s="228">
        <f t="shared" si="192"/>
        <v>0</v>
      </c>
      <c r="AW434" s="228">
        <f t="shared" si="192"/>
        <v>502889.09379845107</v>
      </c>
      <c r="AX434" s="228">
        <f t="shared" si="192"/>
        <v>0</v>
      </c>
      <c r="AY434" s="228">
        <f t="shared" si="192"/>
        <v>244851.98767877399</v>
      </c>
      <c r="AZ434" s="228">
        <f t="shared" si="192"/>
        <v>0</v>
      </c>
      <c r="BA434" s="228">
        <f t="shared" si="192"/>
        <v>0</v>
      </c>
      <c r="BB434" s="228">
        <f t="shared" si="192"/>
        <v>0</v>
      </c>
      <c r="BC434" s="660"/>
    </row>
    <row r="435" spans="1:55" ht="15.75" customHeight="1">
      <c r="B435" s="647" t="s">
        <v>2661</v>
      </c>
      <c r="C435" s="648"/>
      <c r="D435" s="649"/>
      <c r="E435" s="649"/>
      <c r="F435" s="649"/>
      <c r="G435" s="649"/>
      <c r="H435" s="649"/>
      <c r="I435" s="649"/>
      <c r="J435" s="649"/>
      <c r="K435" s="649"/>
      <c r="L435" s="649"/>
      <c r="M435" s="649"/>
      <c r="N435" s="649"/>
      <c r="O435" s="649"/>
      <c r="P435" s="649"/>
      <c r="Q435" s="649"/>
      <c r="R435" s="649"/>
      <c r="S435" s="649"/>
      <c r="T435" s="649"/>
      <c r="U435" s="649"/>
      <c r="V435" s="649"/>
      <c r="W435" s="650"/>
      <c r="X435" s="651"/>
      <c r="Y435" s="651"/>
      <c r="Z435" s="650"/>
      <c r="AA435" s="652"/>
      <c r="AB435" s="650"/>
      <c r="AC435" s="650"/>
      <c r="AD435" s="653"/>
      <c r="AE435" s="653"/>
      <c r="AF435" s="650"/>
      <c r="AG435" s="650"/>
      <c r="AH435" s="650"/>
      <c r="AI435" s="650"/>
      <c r="AJ435" s="650"/>
      <c r="AK435" s="650"/>
      <c r="AL435" s="650"/>
      <c r="AM435" s="650"/>
      <c r="AN435" s="650"/>
      <c r="AO435" s="262">
        <f t="shared" ref="AO435:BB435" si="193">IF(AO$296="kW",SUMPRODUCT($V$298:$V$408,$AL$298:$AL$408,AO$298:AO$408),SUMPRODUCT($S$298:$S$408,AO$298:AO$408))</f>
        <v>1208917.6938239911</v>
      </c>
      <c r="AP435" s="262">
        <f t="shared" si="193"/>
        <v>512889.17646651965</v>
      </c>
      <c r="AQ435" s="262">
        <f t="shared" si="193"/>
        <v>1322654.09181329</v>
      </c>
      <c r="AR435" s="262">
        <f t="shared" si="193"/>
        <v>38081.94923523187</v>
      </c>
      <c r="AS435" s="262">
        <f t="shared" si="193"/>
        <v>226215.81828640951</v>
      </c>
      <c r="AT435" s="262">
        <f t="shared" si="193"/>
        <v>0</v>
      </c>
      <c r="AU435" s="262">
        <f t="shared" si="193"/>
        <v>0</v>
      </c>
      <c r="AV435" s="262">
        <f t="shared" si="193"/>
        <v>0</v>
      </c>
      <c r="AW435" s="262">
        <f t="shared" si="193"/>
        <v>502511.87197912304</v>
      </c>
      <c r="AX435" s="262">
        <f t="shared" si="193"/>
        <v>0</v>
      </c>
      <c r="AY435" s="262">
        <f t="shared" si="193"/>
        <v>198075.24106473499</v>
      </c>
      <c r="AZ435" s="262">
        <f t="shared" si="193"/>
        <v>0</v>
      </c>
      <c r="BA435" s="262">
        <f t="shared" si="193"/>
        <v>0</v>
      </c>
      <c r="BB435" s="262">
        <f t="shared" si="193"/>
        <v>0</v>
      </c>
      <c r="BC435" s="1146"/>
    </row>
    <row r="436" spans="1:55" ht="21.75" customHeight="1">
      <c r="B436" s="292" t="s">
        <v>2662</v>
      </c>
      <c r="C436" s="308"/>
      <c r="D436" s="309"/>
      <c r="E436" s="309"/>
      <c r="F436" s="309"/>
      <c r="G436" s="309"/>
      <c r="H436" s="309"/>
      <c r="I436" s="309"/>
      <c r="J436" s="309"/>
      <c r="K436" s="309"/>
      <c r="L436" s="309"/>
      <c r="M436" s="309"/>
      <c r="N436" s="309"/>
      <c r="O436" s="309"/>
      <c r="P436" s="309"/>
      <c r="Q436" s="309"/>
      <c r="R436" s="309"/>
      <c r="S436" s="309"/>
      <c r="T436" s="309"/>
      <c r="U436" s="309"/>
      <c r="V436" s="309"/>
      <c r="W436" s="309"/>
      <c r="X436" s="309"/>
      <c r="Y436" s="309"/>
      <c r="Z436" s="309"/>
      <c r="AA436" s="295"/>
      <c r="AB436" s="296"/>
      <c r="AC436" s="309"/>
      <c r="AD436" s="309"/>
      <c r="AE436" s="309"/>
      <c r="AF436" s="309"/>
      <c r="AG436" s="309"/>
      <c r="AH436" s="309"/>
      <c r="AI436" s="309"/>
      <c r="AJ436" s="309"/>
      <c r="AK436" s="309"/>
      <c r="AL436" s="309"/>
      <c r="AM436" s="309"/>
      <c r="AN436" s="309"/>
      <c r="AO436" s="310"/>
      <c r="AP436" s="310"/>
      <c r="AQ436" s="310"/>
      <c r="AR436" s="310"/>
      <c r="AS436" s="310"/>
      <c r="AT436" s="310"/>
      <c r="AU436" s="310"/>
      <c r="AV436" s="310"/>
      <c r="AW436" s="310"/>
      <c r="AX436" s="310"/>
      <c r="AY436" s="310"/>
      <c r="AZ436" s="310"/>
      <c r="BA436" s="310"/>
      <c r="BB436" s="310"/>
      <c r="BC436" s="310"/>
    </row>
    <row r="438" spans="1:55" ht="15.75">
      <c r="B438" s="218" t="s">
        <v>2663</v>
      </c>
      <c r="C438" s="219"/>
      <c r="D438" s="443" t="s">
        <v>2664</v>
      </c>
      <c r="F438" s="443"/>
      <c r="W438" s="219"/>
      <c r="AO438" s="208"/>
      <c r="AP438" s="206"/>
      <c r="AQ438" s="206"/>
      <c r="AR438" s="206"/>
      <c r="AS438" s="206"/>
      <c r="AT438" s="206"/>
      <c r="AU438" s="206"/>
      <c r="AV438" s="206"/>
      <c r="AW438" s="206"/>
      <c r="AX438" s="206"/>
      <c r="AY438" s="206"/>
      <c r="AZ438" s="206"/>
      <c r="BA438" s="206"/>
      <c r="BB438" s="206"/>
      <c r="BC438" s="206"/>
    </row>
    <row r="439" spans="1:55" ht="36" customHeight="1">
      <c r="B439" s="1228" t="s">
        <v>300</v>
      </c>
      <c r="C439" s="1234" t="s">
        <v>301</v>
      </c>
      <c r="D439" s="221" t="s">
        <v>302</v>
      </c>
      <c r="E439" s="1236" t="s">
        <v>303</v>
      </c>
      <c r="F439" s="1237"/>
      <c r="G439" s="1237"/>
      <c r="H439" s="1237"/>
      <c r="I439" s="1237"/>
      <c r="J439" s="1237"/>
      <c r="K439" s="1237"/>
      <c r="L439" s="1237"/>
      <c r="M439" s="1237"/>
      <c r="N439" s="1237"/>
      <c r="O439" s="1237"/>
      <c r="P439" s="1237"/>
      <c r="Q439" s="1237"/>
      <c r="R439" s="1237"/>
      <c r="S439" s="1237"/>
      <c r="T439" s="1237"/>
      <c r="U439" s="1238"/>
      <c r="V439" s="1234" t="s">
        <v>304</v>
      </c>
      <c r="W439" s="221" t="s">
        <v>305</v>
      </c>
      <c r="X439" s="1230" t="s">
        <v>306</v>
      </c>
      <c r="Y439" s="1231"/>
      <c r="Z439" s="1231"/>
      <c r="AA439" s="1231"/>
      <c r="AB439" s="1231"/>
      <c r="AC439" s="1231"/>
      <c r="AD439" s="1231"/>
      <c r="AE439" s="1231"/>
      <c r="AF439" s="1231"/>
      <c r="AG439" s="1231"/>
      <c r="AH439" s="1231"/>
      <c r="AI439" s="1231"/>
      <c r="AJ439" s="1231"/>
      <c r="AK439" s="1231"/>
      <c r="AL439" s="1231"/>
      <c r="AM439" s="1231"/>
      <c r="AN439" s="1232"/>
      <c r="AO439" s="1230" t="s">
        <v>307</v>
      </c>
      <c r="AP439" s="1231"/>
      <c r="AQ439" s="1231"/>
      <c r="AR439" s="1231"/>
      <c r="AS439" s="1231"/>
      <c r="AT439" s="1231"/>
      <c r="AU439" s="1231"/>
      <c r="AV439" s="1231"/>
      <c r="AW439" s="1231"/>
      <c r="AX439" s="1231"/>
      <c r="AY439" s="1231"/>
      <c r="AZ439" s="1231"/>
      <c r="BA439" s="1231"/>
      <c r="BB439" s="1231"/>
      <c r="BC439" s="1233"/>
    </row>
    <row r="440" spans="1:55" ht="45.75" customHeight="1">
      <c r="B440" s="1229"/>
      <c r="C440" s="1239"/>
      <c r="D440" s="222">
        <v>2014</v>
      </c>
      <c r="E440" s="222">
        <v>2015</v>
      </c>
      <c r="F440" s="222">
        <v>2016</v>
      </c>
      <c r="G440" s="222">
        <v>2017</v>
      </c>
      <c r="H440" s="222">
        <v>2018</v>
      </c>
      <c r="I440" s="222">
        <v>2019</v>
      </c>
      <c r="J440" s="222">
        <v>2020</v>
      </c>
      <c r="K440" s="222">
        <v>2021</v>
      </c>
      <c r="L440" s="222">
        <v>2022</v>
      </c>
      <c r="M440" s="222">
        <v>2023</v>
      </c>
      <c r="N440" s="222">
        <v>2024</v>
      </c>
      <c r="O440" s="222">
        <v>2025</v>
      </c>
      <c r="P440" s="222">
        <v>2026</v>
      </c>
      <c r="Q440" s="222">
        <v>2027</v>
      </c>
      <c r="R440" s="222">
        <v>2028</v>
      </c>
      <c r="S440" s="222">
        <v>2029</v>
      </c>
      <c r="T440" s="222">
        <v>2030</v>
      </c>
      <c r="U440" s="222">
        <v>2031</v>
      </c>
      <c r="V440" s="1235"/>
      <c r="W440" s="222">
        <v>2014</v>
      </c>
      <c r="X440" s="222">
        <v>2015</v>
      </c>
      <c r="Y440" s="222">
        <v>2016</v>
      </c>
      <c r="Z440" s="222">
        <v>2017</v>
      </c>
      <c r="AA440" s="222">
        <v>2018</v>
      </c>
      <c r="AB440" s="222">
        <v>2019</v>
      </c>
      <c r="AC440" s="222">
        <v>2020</v>
      </c>
      <c r="AD440" s="222">
        <v>2021</v>
      </c>
      <c r="AE440" s="222">
        <v>2022</v>
      </c>
      <c r="AF440" s="222">
        <v>2023</v>
      </c>
      <c r="AG440" s="222">
        <v>2024</v>
      </c>
      <c r="AH440" s="222">
        <v>2025</v>
      </c>
      <c r="AI440" s="222">
        <v>2026</v>
      </c>
      <c r="AJ440" s="222">
        <v>2027</v>
      </c>
      <c r="AK440" s="222">
        <v>2028</v>
      </c>
      <c r="AL440" s="222">
        <v>2029</v>
      </c>
      <c r="AM440" s="222">
        <v>2030</v>
      </c>
      <c r="AN440" s="222">
        <v>2031</v>
      </c>
      <c r="AO440" s="222" t="str">
        <f>'1.  LRAMVA Summary'!D53</f>
        <v>Residential - VRZ</v>
      </c>
      <c r="AP440" s="222" t="str">
        <f>'1.  LRAMVA Summary'!E53</f>
        <v>GS&lt;50 kW - VRZ</v>
      </c>
      <c r="AQ440" s="222" t="str">
        <f>'1.  LRAMVA Summary'!F53</f>
        <v>GS 50 to 2,999 kW - VRZ</v>
      </c>
      <c r="AR440" s="222" t="str">
        <f>'1.  LRAMVA Summary'!G53</f>
        <v>GS 3,000 to 4,999 kW - VRZ</v>
      </c>
      <c r="AS440" s="222" t="str">
        <f>'1.  LRAMVA Summary'!H53</f>
        <v>Large Use - VRZ</v>
      </c>
      <c r="AT440" s="222" t="str">
        <f>'1.  LRAMVA Summary'!I53</f>
        <v>Unmetered Scattered Load - VRZ</v>
      </c>
      <c r="AU440" s="222" t="str">
        <f>'1.  LRAMVA Summary'!J53</f>
        <v>Sentinel Lighting - VRZ</v>
      </c>
      <c r="AV440" s="222" t="str">
        <f>'1.  LRAMVA Summary'!K53</f>
        <v>Street Lighting - VRZ</v>
      </c>
      <c r="AW440" s="222" t="str">
        <f>'1.  LRAMVA Summary'!L53</f>
        <v>Residential - WRZ</v>
      </c>
      <c r="AX440" s="222" t="str">
        <f>'1.  LRAMVA Summary'!M53</f>
        <v>GS&lt;50 kW - WRZ</v>
      </c>
      <c r="AY440" s="222" t="str">
        <f>'1.  LRAMVA Summary'!N53</f>
        <v>GS&gt;50 kw - WRZ</v>
      </c>
      <c r="AZ440" s="222" t="str">
        <f>'1.  LRAMVA Summary'!O53</f>
        <v>Street Lighting - WRZ</v>
      </c>
      <c r="BA440" s="222" t="str">
        <f>'1.  LRAMVA Summary'!P53</f>
        <v/>
      </c>
      <c r="BB440" s="222" t="str">
        <f>'1.  LRAMVA Summary'!Q53</f>
        <v/>
      </c>
      <c r="BC440" s="224" t="str">
        <f>'1.  LRAMVA Summary'!R53</f>
        <v>Total</v>
      </c>
    </row>
    <row r="441" spans="1:55" ht="15.75" customHeight="1">
      <c r="A441" s="389"/>
      <c r="B441" s="225" t="s">
        <v>2564</v>
      </c>
      <c r="C441" s="226"/>
      <c r="D441" s="226"/>
      <c r="E441" s="226"/>
      <c r="F441" s="226"/>
      <c r="G441" s="226"/>
      <c r="H441" s="226"/>
      <c r="I441" s="226"/>
      <c r="J441" s="226"/>
      <c r="K441" s="226"/>
      <c r="L441" s="226"/>
      <c r="M441" s="226"/>
      <c r="N441" s="226"/>
      <c r="O441" s="226"/>
      <c r="P441" s="226"/>
      <c r="Q441" s="226"/>
      <c r="R441" s="226"/>
      <c r="S441" s="226"/>
      <c r="T441" s="226"/>
      <c r="U441" s="226"/>
      <c r="V441" s="227"/>
      <c r="W441" s="226"/>
      <c r="X441" s="226"/>
      <c r="Y441" s="226"/>
      <c r="Z441" s="226"/>
      <c r="AA441" s="226"/>
      <c r="AB441" s="226"/>
      <c r="AC441" s="226"/>
      <c r="AD441" s="226"/>
      <c r="AE441" s="226"/>
      <c r="AF441" s="226"/>
      <c r="AG441" s="226"/>
      <c r="AH441" s="226"/>
      <c r="AI441" s="226"/>
      <c r="AJ441" s="226"/>
      <c r="AK441" s="226"/>
      <c r="AL441" s="226"/>
      <c r="AM441" s="226"/>
      <c r="AN441" s="226"/>
      <c r="AO441" s="228" t="str">
        <f>'1.  LRAMVA Summary'!D54</f>
        <v>kWh</v>
      </c>
      <c r="AP441" s="228" t="str">
        <f>'1.  LRAMVA Summary'!E54</f>
        <v>kWh</v>
      </c>
      <c r="AQ441" s="228" t="str">
        <f>'1.  LRAMVA Summary'!F54</f>
        <v>kWh</v>
      </c>
      <c r="AR441" s="228" t="str">
        <f>'1.  LRAMVA Summary'!G54</f>
        <v>kWh</v>
      </c>
      <c r="AS441" s="228" t="str">
        <f>'1.  LRAMVA Summary'!H54</f>
        <v>kWh</v>
      </c>
      <c r="AT441" s="228" t="str">
        <f>'1.  LRAMVA Summary'!I54</f>
        <v>kWh</v>
      </c>
      <c r="AU441" s="228" t="str">
        <f>'1.  LRAMVA Summary'!J54</f>
        <v>kWh</v>
      </c>
      <c r="AV441" s="228" t="str">
        <f>'1.  LRAMVA Summary'!K54</f>
        <v>kWh</v>
      </c>
      <c r="AW441" s="228" t="str">
        <f>'1.  LRAMVA Summary'!L54</f>
        <v>kWh</v>
      </c>
      <c r="AX441" s="228" t="str">
        <f>'1.  LRAMVA Summary'!M54</f>
        <v>kWh</v>
      </c>
      <c r="AY441" s="228" t="str">
        <f>'1.  LRAMVA Summary'!N54</f>
        <v>kWh</v>
      </c>
      <c r="AZ441" s="228" t="str">
        <f>'1.  LRAMVA Summary'!O54</f>
        <v>kWh</v>
      </c>
      <c r="BA441" s="228">
        <f>'1.  LRAMVA Summary'!P54</f>
        <v>0</v>
      </c>
      <c r="BB441" s="228">
        <f>'1.  LRAMVA Summary'!Q54</f>
        <v>0</v>
      </c>
      <c r="BC441" s="229"/>
    </row>
    <row r="442" spans="1:55" ht="15" outlineLevel="1">
      <c r="A442" s="388">
        <v>1</v>
      </c>
      <c r="B442" s="231" t="s">
        <v>2461</v>
      </c>
      <c r="C442" s="228" t="s">
        <v>313</v>
      </c>
      <c r="D442" s="232">
        <v>118339.78091338358</v>
      </c>
      <c r="E442" s="232">
        <v>118339.78091338358</v>
      </c>
      <c r="F442" s="232">
        <v>118339.78091338358</v>
      </c>
      <c r="G442" s="232">
        <v>117922.14872698358</v>
      </c>
      <c r="H442" s="232">
        <v>66633.490329571738</v>
      </c>
      <c r="I442" s="232">
        <v>0</v>
      </c>
      <c r="J442" s="232">
        <v>0</v>
      </c>
      <c r="K442" s="232">
        <v>0</v>
      </c>
      <c r="L442" s="232">
        <v>0</v>
      </c>
      <c r="M442" s="232">
        <v>0</v>
      </c>
      <c r="N442" s="232">
        <v>0</v>
      </c>
      <c r="O442" s="232">
        <v>0</v>
      </c>
      <c r="P442" s="232">
        <v>0</v>
      </c>
      <c r="Q442" s="232">
        <v>0</v>
      </c>
      <c r="R442" s="232">
        <v>0</v>
      </c>
      <c r="S442" s="232">
        <v>0</v>
      </c>
      <c r="T442" s="232">
        <v>0</v>
      </c>
      <c r="U442" s="232">
        <v>0</v>
      </c>
      <c r="V442" s="228"/>
      <c r="W442" s="232">
        <v>17.476668526582305</v>
      </c>
      <c r="X442" s="232">
        <v>17.476668526582305</v>
      </c>
      <c r="Y442" s="232">
        <v>17.476668526582305</v>
      </c>
      <c r="Z442" s="232">
        <v>17.009651336582309</v>
      </c>
      <c r="AA442" s="232">
        <v>9.7927344388774387</v>
      </c>
      <c r="AB442" s="232">
        <v>0</v>
      </c>
      <c r="AC442" s="232">
        <v>0</v>
      </c>
      <c r="AD442" s="232">
        <v>0</v>
      </c>
      <c r="AE442" s="232">
        <v>0</v>
      </c>
      <c r="AF442" s="232">
        <v>0</v>
      </c>
      <c r="AG442" s="232">
        <v>0</v>
      </c>
      <c r="AH442" s="232">
        <v>0</v>
      </c>
      <c r="AI442" s="232">
        <v>0</v>
      </c>
      <c r="AJ442" s="232">
        <v>0</v>
      </c>
      <c r="AK442" s="232">
        <v>0</v>
      </c>
      <c r="AL442" s="232">
        <v>0</v>
      </c>
      <c r="AM442" s="232">
        <v>0</v>
      </c>
      <c r="AN442" s="232">
        <v>0</v>
      </c>
      <c r="AO442" s="359">
        <v>1</v>
      </c>
      <c r="AP442" s="317"/>
      <c r="AQ442" s="317"/>
      <c r="AR442" s="317"/>
      <c r="AS442" s="317"/>
      <c r="AT442" s="317"/>
      <c r="AU442" s="317"/>
      <c r="AV442" s="317"/>
      <c r="AW442" s="317"/>
      <c r="AX442" s="317"/>
      <c r="AY442" s="317"/>
      <c r="AZ442" s="317"/>
      <c r="BA442" s="317"/>
      <c r="BB442" s="317"/>
      <c r="BC442" s="233">
        <f>SUM(AO442:BB442)</f>
        <v>1</v>
      </c>
    </row>
    <row r="443" spans="1:55" ht="15" outlineLevel="1">
      <c r="B443" s="231" t="s">
        <v>2665</v>
      </c>
      <c r="C443" s="228" t="s">
        <v>315</v>
      </c>
      <c r="D443" s="232"/>
      <c r="E443" s="232"/>
      <c r="F443" s="232"/>
      <c r="G443" s="232"/>
      <c r="H443" s="232"/>
      <c r="I443" s="232"/>
      <c r="J443" s="232"/>
      <c r="K443" s="232"/>
      <c r="L443" s="232"/>
      <c r="M443" s="232"/>
      <c r="N443" s="232"/>
      <c r="O443" s="232"/>
      <c r="P443" s="232"/>
      <c r="Q443" s="232"/>
      <c r="R443" s="232"/>
      <c r="S443" s="232"/>
      <c r="T443" s="232"/>
      <c r="U443" s="232"/>
      <c r="V443" s="357"/>
      <c r="W443" s="232"/>
      <c r="X443" s="232"/>
      <c r="Y443" s="232"/>
      <c r="Z443" s="232"/>
      <c r="AA443" s="232"/>
      <c r="AB443" s="232"/>
      <c r="AC443" s="232"/>
      <c r="AD443" s="232"/>
      <c r="AE443" s="232"/>
      <c r="AF443" s="232"/>
      <c r="AG443" s="232"/>
      <c r="AH443" s="232"/>
      <c r="AI443" s="232"/>
      <c r="AJ443" s="232"/>
      <c r="AK443" s="232"/>
      <c r="AL443" s="232"/>
      <c r="AM443" s="232"/>
      <c r="AN443" s="232"/>
      <c r="AO443" s="318">
        <f>AO442</f>
        <v>1</v>
      </c>
      <c r="AP443" s="318">
        <f>AP442</f>
        <v>0</v>
      </c>
      <c r="AQ443" s="318">
        <f t="shared" ref="AQ443:AV443" si="194">AQ442</f>
        <v>0</v>
      </c>
      <c r="AR443" s="318">
        <f t="shared" si="194"/>
        <v>0</v>
      </c>
      <c r="AS443" s="318">
        <f t="shared" si="194"/>
        <v>0</v>
      </c>
      <c r="AT443" s="318">
        <f t="shared" si="194"/>
        <v>0</v>
      </c>
      <c r="AU443" s="318">
        <f t="shared" si="194"/>
        <v>0</v>
      </c>
      <c r="AV443" s="318">
        <f t="shared" si="194"/>
        <v>0</v>
      </c>
      <c r="AW443" s="318">
        <f t="shared" ref="AW443:BB443" si="195">AW442</f>
        <v>0</v>
      </c>
      <c r="AX443" s="318">
        <f t="shared" si="195"/>
        <v>0</v>
      </c>
      <c r="AY443" s="318">
        <f t="shared" si="195"/>
        <v>0</v>
      </c>
      <c r="AZ443" s="318">
        <f t="shared" si="195"/>
        <v>0</v>
      </c>
      <c r="BA443" s="318">
        <f t="shared" si="195"/>
        <v>0</v>
      </c>
      <c r="BB443" s="318">
        <f t="shared" si="195"/>
        <v>0</v>
      </c>
      <c r="BC443" s="234"/>
    </row>
    <row r="444" spans="1:55" ht="15.75" outlineLevel="1">
      <c r="A444" s="390"/>
      <c r="B444" s="235"/>
      <c r="C444" s="236"/>
      <c r="D444" s="236"/>
      <c r="E444" s="236"/>
      <c r="F444" s="236"/>
      <c r="G444" s="236"/>
      <c r="H444" s="236"/>
      <c r="I444" s="236"/>
      <c r="J444" s="236"/>
      <c r="K444" s="236"/>
      <c r="L444" s="236"/>
      <c r="M444" s="236"/>
      <c r="N444" s="236"/>
      <c r="O444" s="236"/>
      <c r="P444" s="236"/>
      <c r="Q444" s="236"/>
      <c r="R444" s="236"/>
      <c r="S444" s="236"/>
      <c r="T444" s="236"/>
      <c r="U444" s="236"/>
      <c r="V444" s="240"/>
      <c r="W444" s="236"/>
      <c r="X444" s="236"/>
      <c r="Y444" s="236"/>
      <c r="Z444" s="236"/>
      <c r="AA444" s="236"/>
      <c r="AB444" s="236"/>
      <c r="AC444" s="236"/>
      <c r="AD444" s="236"/>
      <c r="AE444" s="236"/>
      <c r="AF444" s="236"/>
      <c r="AG444" s="236"/>
      <c r="AH444" s="236"/>
      <c r="AI444" s="236"/>
      <c r="AJ444" s="236"/>
      <c r="AK444" s="236"/>
      <c r="AL444" s="236"/>
      <c r="AM444" s="236"/>
      <c r="AN444" s="236"/>
      <c r="AO444" s="319"/>
      <c r="AP444" s="320"/>
      <c r="AQ444" s="320"/>
      <c r="AR444" s="320"/>
      <c r="AS444" s="320"/>
      <c r="AT444" s="320"/>
      <c r="AU444" s="320"/>
      <c r="AV444" s="320"/>
      <c r="AW444" s="320"/>
      <c r="AX444" s="320"/>
      <c r="AY444" s="320"/>
      <c r="AZ444" s="320"/>
      <c r="BA444" s="320"/>
      <c r="BB444" s="320"/>
      <c r="BC444" s="239"/>
    </row>
    <row r="445" spans="1:55" ht="15" outlineLevel="1">
      <c r="A445" s="388">
        <v>2</v>
      </c>
      <c r="B445" s="231" t="s">
        <v>2459</v>
      </c>
      <c r="C445" s="228" t="s">
        <v>313</v>
      </c>
      <c r="D445" s="232">
        <v>51352.143040000003</v>
      </c>
      <c r="E445" s="232">
        <v>51352.143040000003</v>
      </c>
      <c r="F445" s="232">
        <v>51352.143040000003</v>
      </c>
      <c r="G445" s="232">
        <v>51352.143040000003</v>
      </c>
      <c r="H445" s="232">
        <v>0</v>
      </c>
      <c r="I445" s="232">
        <v>0</v>
      </c>
      <c r="J445" s="232">
        <v>0</v>
      </c>
      <c r="K445" s="232">
        <v>0</v>
      </c>
      <c r="L445" s="232">
        <v>0</v>
      </c>
      <c r="M445" s="232">
        <v>0</v>
      </c>
      <c r="N445" s="232">
        <v>0</v>
      </c>
      <c r="O445" s="232">
        <v>0</v>
      </c>
      <c r="P445" s="232">
        <v>0</v>
      </c>
      <c r="Q445" s="232">
        <v>0</v>
      </c>
      <c r="R445" s="232">
        <v>0</v>
      </c>
      <c r="S445" s="232">
        <v>0</v>
      </c>
      <c r="T445" s="232">
        <v>0</v>
      </c>
      <c r="U445" s="232">
        <v>0</v>
      </c>
      <c r="V445" s="228"/>
      <c r="W445" s="232">
        <v>28.79997977</v>
      </c>
      <c r="X445" s="232">
        <v>28.79997977</v>
      </c>
      <c r="Y445" s="232">
        <v>28.79997977</v>
      </c>
      <c r="Z445" s="232">
        <v>28.79997977</v>
      </c>
      <c r="AA445" s="232">
        <v>0</v>
      </c>
      <c r="AB445" s="232">
        <v>0</v>
      </c>
      <c r="AC445" s="232">
        <v>0</v>
      </c>
      <c r="AD445" s="232">
        <v>0</v>
      </c>
      <c r="AE445" s="232">
        <v>0</v>
      </c>
      <c r="AF445" s="232">
        <v>0</v>
      </c>
      <c r="AG445" s="232">
        <v>0</v>
      </c>
      <c r="AH445" s="232">
        <v>0</v>
      </c>
      <c r="AI445" s="232">
        <v>0</v>
      </c>
      <c r="AJ445" s="232">
        <v>0</v>
      </c>
      <c r="AK445" s="232">
        <v>0</v>
      </c>
      <c r="AL445" s="232">
        <v>0</v>
      </c>
      <c r="AM445" s="232">
        <v>0</v>
      </c>
      <c r="AN445" s="232">
        <v>0</v>
      </c>
      <c r="AO445" s="359">
        <v>1</v>
      </c>
      <c r="AP445" s="317"/>
      <c r="AQ445" s="317"/>
      <c r="AR445" s="317"/>
      <c r="AS445" s="317"/>
      <c r="AT445" s="317"/>
      <c r="AU445" s="317"/>
      <c r="AV445" s="317"/>
      <c r="AW445" s="317"/>
      <c r="AX445" s="317"/>
      <c r="AY445" s="317"/>
      <c r="AZ445" s="317"/>
      <c r="BA445" s="317"/>
      <c r="BB445" s="317"/>
      <c r="BC445" s="233">
        <f>SUM(AO445:BB445)</f>
        <v>1</v>
      </c>
    </row>
    <row r="446" spans="1:55" ht="15" outlineLevel="1">
      <c r="B446" s="231" t="s">
        <v>2665</v>
      </c>
      <c r="C446" s="228" t="s">
        <v>315</v>
      </c>
      <c r="D446" s="232"/>
      <c r="E446" s="232"/>
      <c r="F446" s="232"/>
      <c r="G446" s="232"/>
      <c r="H446" s="232"/>
      <c r="I446" s="232"/>
      <c r="J446" s="232"/>
      <c r="K446" s="232"/>
      <c r="L446" s="232"/>
      <c r="M446" s="232"/>
      <c r="N446" s="232"/>
      <c r="O446" s="232"/>
      <c r="P446" s="232"/>
      <c r="Q446" s="232"/>
      <c r="R446" s="232"/>
      <c r="S446" s="232"/>
      <c r="T446" s="232"/>
      <c r="U446" s="232"/>
      <c r="V446" s="357"/>
      <c r="W446" s="232"/>
      <c r="X446" s="232"/>
      <c r="Y446" s="232"/>
      <c r="Z446" s="232"/>
      <c r="AA446" s="232"/>
      <c r="AB446" s="232"/>
      <c r="AC446" s="232"/>
      <c r="AD446" s="232"/>
      <c r="AE446" s="232"/>
      <c r="AF446" s="232"/>
      <c r="AG446" s="232"/>
      <c r="AH446" s="232"/>
      <c r="AI446" s="232"/>
      <c r="AJ446" s="232"/>
      <c r="AK446" s="232"/>
      <c r="AL446" s="232"/>
      <c r="AM446" s="232"/>
      <c r="AN446" s="232"/>
      <c r="AO446" s="318">
        <f>AO445</f>
        <v>1</v>
      </c>
      <c r="AP446" s="318">
        <f>AP445</f>
        <v>0</v>
      </c>
      <c r="AQ446" s="318">
        <f t="shared" ref="AQ446:AV446" si="196">AQ445</f>
        <v>0</v>
      </c>
      <c r="AR446" s="318">
        <f t="shared" si="196"/>
        <v>0</v>
      </c>
      <c r="AS446" s="318">
        <f t="shared" si="196"/>
        <v>0</v>
      </c>
      <c r="AT446" s="318">
        <f t="shared" si="196"/>
        <v>0</v>
      </c>
      <c r="AU446" s="318">
        <f t="shared" si="196"/>
        <v>0</v>
      </c>
      <c r="AV446" s="318">
        <f t="shared" si="196"/>
        <v>0</v>
      </c>
      <c r="AW446" s="318">
        <f t="shared" ref="AW446:BB446" si="197">AW445</f>
        <v>0</v>
      </c>
      <c r="AX446" s="318">
        <f t="shared" si="197"/>
        <v>0</v>
      </c>
      <c r="AY446" s="318">
        <f t="shared" si="197"/>
        <v>0</v>
      </c>
      <c r="AZ446" s="318">
        <f t="shared" si="197"/>
        <v>0</v>
      </c>
      <c r="BA446" s="318">
        <f t="shared" si="197"/>
        <v>0</v>
      </c>
      <c r="BB446" s="318">
        <f t="shared" si="197"/>
        <v>0</v>
      </c>
      <c r="BC446" s="234"/>
    </row>
    <row r="447" spans="1:55" ht="15.75" outlineLevel="1">
      <c r="A447" s="390"/>
      <c r="B447" s="235"/>
      <c r="C447" s="236"/>
      <c r="D447" s="241"/>
      <c r="E447" s="241"/>
      <c r="F447" s="241"/>
      <c r="G447" s="241"/>
      <c r="H447" s="241"/>
      <c r="I447" s="241"/>
      <c r="J447" s="241"/>
      <c r="K447" s="241"/>
      <c r="L447" s="241"/>
      <c r="M447" s="241"/>
      <c r="N447" s="241"/>
      <c r="O447" s="241"/>
      <c r="P447" s="241"/>
      <c r="Q447" s="241"/>
      <c r="R447" s="241"/>
      <c r="S447" s="241"/>
      <c r="T447" s="241"/>
      <c r="U447" s="241"/>
      <c r="V447" s="240"/>
      <c r="W447" s="241"/>
      <c r="X447" s="241"/>
      <c r="Y447" s="241"/>
      <c r="Z447" s="241"/>
      <c r="AA447" s="241"/>
      <c r="AB447" s="241"/>
      <c r="AC447" s="241"/>
      <c r="AD447" s="241"/>
      <c r="AE447" s="241"/>
      <c r="AF447" s="241"/>
      <c r="AG447" s="241"/>
      <c r="AH447" s="241"/>
      <c r="AI447" s="241"/>
      <c r="AJ447" s="241"/>
      <c r="AK447" s="241"/>
      <c r="AL447" s="241"/>
      <c r="AM447" s="241"/>
      <c r="AN447" s="241"/>
      <c r="AO447" s="319"/>
      <c r="AP447" s="320"/>
      <c r="AQ447" s="320"/>
      <c r="AR447" s="320"/>
      <c r="AS447" s="320"/>
      <c r="AT447" s="320"/>
      <c r="AU447" s="320"/>
      <c r="AV447" s="320"/>
      <c r="AW447" s="320"/>
      <c r="AX447" s="320"/>
      <c r="AY447" s="320"/>
      <c r="AZ447" s="320"/>
      <c r="BA447" s="320"/>
      <c r="BB447" s="320"/>
      <c r="BC447" s="239"/>
    </row>
    <row r="448" spans="1:55" ht="15" outlineLevel="1">
      <c r="A448" s="388">
        <v>3</v>
      </c>
      <c r="B448" s="231" t="s">
        <v>2464</v>
      </c>
      <c r="C448" s="228" t="s">
        <v>313</v>
      </c>
      <c r="D448" s="232">
        <v>1119473.7531839998</v>
      </c>
      <c r="E448" s="232">
        <v>1119473.7531839998</v>
      </c>
      <c r="F448" s="232">
        <v>1119473.7531839998</v>
      </c>
      <c r="G448" s="232">
        <v>1119473.7531839998</v>
      </c>
      <c r="H448" s="232">
        <v>1119473.7531839998</v>
      </c>
      <c r="I448" s="232">
        <v>1119473.7531839998</v>
      </c>
      <c r="J448" s="232">
        <v>1119473.7531839998</v>
      </c>
      <c r="K448" s="232">
        <v>1119473.7531839998</v>
      </c>
      <c r="L448" s="232">
        <v>1119473.7531839998</v>
      </c>
      <c r="M448" s="232">
        <v>1119473.7531839998</v>
      </c>
      <c r="N448" s="232">
        <v>1119473.7531839998</v>
      </c>
      <c r="O448" s="232">
        <v>1119473.7531839998</v>
      </c>
      <c r="P448" s="232">
        <v>1119473.7531839998</v>
      </c>
      <c r="Q448" s="232">
        <v>1119473.7531839998</v>
      </c>
      <c r="R448" s="232">
        <v>1119473.7531839998</v>
      </c>
      <c r="S448" s="232">
        <v>1119473.7531839998</v>
      </c>
      <c r="T448" s="232">
        <v>1119473.7531839998</v>
      </c>
      <c r="U448" s="232">
        <v>1119473.7531839998</v>
      </c>
      <c r="V448" s="228"/>
      <c r="W448" s="232">
        <v>604.072949945</v>
      </c>
      <c r="X448" s="232">
        <v>604.072949945</v>
      </c>
      <c r="Y448" s="232">
        <v>604.072949945</v>
      </c>
      <c r="Z448" s="232">
        <v>604.072949945</v>
      </c>
      <c r="AA448" s="232">
        <v>604.072949945</v>
      </c>
      <c r="AB448" s="232">
        <v>604.072949945</v>
      </c>
      <c r="AC448" s="232">
        <v>604.072949945</v>
      </c>
      <c r="AD448" s="232">
        <v>604.072949945</v>
      </c>
      <c r="AE448" s="232">
        <v>604.072949945</v>
      </c>
      <c r="AF448" s="232">
        <v>604.072949945</v>
      </c>
      <c r="AG448" s="232">
        <v>604.072949945</v>
      </c>
      <c r="AH448" s="232">
        <v>604.072949945</v>
      </c>
      <c r="AI448" s="232">
        <v>604.072949945</v>
      </c>
      <c r="AJ448" s="232">
        <v>604.072949945</v>
      </c>
      <c r="AK448" s="232">
        <v>604.072949945</v>
      </c>
      <c r="AL448" s="232">
        <v>604.072949945</v>
      </c>
      <c r="AM448" s="232">
        <v>604.072949945</v>
      </c>
      <c r="AN448" s="232">
        <v>604.072949945</v>
      </c>
      <c r="AO448" s="359">
        <v>1</v>
      </c>
      <c r="AP448" s="317"/>
      <c r="AQ448" s="317"/>
      <c r="AR448" s="317"/>
      <c r="AS448" s="317"/>
      <c r="AT448" s="317"/>
      <c r="AU448" s="317"/>
      <c r="AV448" s="317"/>
      <c r="AW448" s="317"/>
      <c r="AX448" s="317"/>
      <c r="AY448" s="317"/>
      <c r="AZ448" s="317"/>
      <c r="BA448" s="317"/>
      <c r="BB448" s="317"/>
      <c r="BC448" s="233">
        <f>SUM(AO448:BB448)</f>
        <v>1</v>
      </c>
    </row>
    <row r="449" spans="1:55" ht="15" outlineLevel="1">
      <c r="B449" s="231" t="s">
        <v>2665</v>
      </c>
      <c r="C449" s="228" t="s">
        <v>315</v>
      </c>
      <c r="D449" s="232"/>
      <c r="E449" s="232"/>
      <c r="F449" s="232"/>
      <c r="G449" s="232"/>
      <c r="H449" s="232"/>
      <c r="I449" s="232"/>
      <c r="J449" s="232"/>
      <c r="K449" s="232"/>
      <c r="L449" s="232"/>
      <c r="M449" s="232"/>
      <c r="N449" s="232"/>
      <c r="O449" s="232"/>
      <c r="P449" s="232"/>
      <c r="Q449" s="232"/>
      <c r="R449" s="232"/>
      <c r="S449" s="232"/>
      <c r="T449" s="232"/>
      <c r="U449" s="232"/>
      <c r="V449" s="357"/>
      <c r="W449" s="232"/>
      <c r="X449" s="232"/>
      <c r="Y449" s="232"/>
      <c r="Z449" s="232"/>
      <c r="AA449" s="232"/>
      <c r="AB449" s="232"/>
      <c r="AC449" s="232"/>
      <c r="AD449" s="232"/>
      <c r="AE449" s="232"/>
      <c r="AF449" s="232"/>
      <c r="AG449" s="232"/>
      <c r="AH449" s="232"/>
      <c r="AI449" s="232"/>
      <c r="AJ449" s="232"/>
      <c r="AK449" s="232"/>
      <c r="AL449" s="232"/>
      <c r="AM449" s="232"/>
      <c r="AN449" s="232"/>
      <c r="AO449" s="318">
        <f>AO448</f>
        <v>1</v>
      </c>
      <c r="AP449" s="318">
        <f>AP448</f>
        <v>0</v>
      </c>
      <c r="AQ449" s="318">
        <f t="shared" ref="AQ449:AV449" si="198">AQ448</f>
        <v>0</v>
      </c>
      <c r="AR449" s="318">
        <f t="shared" si="198"/>
        <v>0</v>
      </c>
      <c r="AS449" s="318">
        <f t="shared" si="198"/>
        <v>0</v>
      </c>
      <c r="AT449" s="318">
        <f t="shared" si="198"/>
        <v>0</v>
      </c>
      <c r="AU449" s="318">
        <f t="shared" si="198"/>
        <v>0</v>
      </c>
      <c r="AV449" s="318">
        <f t="shared" si="198"/>
        <v>0</v>
      </c>
      <c r="AW449" s="318">
        <f t="shared" ref="AW449:BB449" si="199">AW448</f>
        <v>0</v>
      </c>
      <c r="AX449" s="318">
        <f t="shared" si="199"/>
        <v>0</v>
      </c>
      <c r="AY449" s="318">
        <f t="shared" si="199"/>
        <v>0</v>
      </c>
      <c r="AZ449" s="318">
        <f t="shared" si="199"/>
        <v>0</v>
      </c>
      <c r="BA449" s="318">
        <f t="shared" si="199"/>
        <v>0</v>
      </c>
      <c r="BB449" s="318">
        <f t="shared" si="199"/>
        <v>0</v>
      </c>
      <c r="BC449" s="234"/>
    </row>
    <row r="450" spans="1:55" ht="15" outlineLevel="1">
      <c r="B450" s="231"/>
      <c r="C450" s="242"/>
      <c r="D450" s="228"/>
      <c r="E450" s="228"/>
      <c r="F450" s="228"/>
      <c r="G450" s="228"/>
      <c r="H450" s="228"/>
      <c r="I450" s="228"/>
      <c r="J450" s="228"/>
      <c r="K450" s="228"/>
      <c r="L450" s="228"/>
      <c r="M450" s="228"/>
      <c r="N450" s="228"/>
      <c r="O450" s="228"/>
      <c r="P450" s="228"/>
      <c r="Q450" s="228"/>
      <c r="R450" s="228"/>
      <c r="S450" s="228"/>
      <c r="T450" s="228"/>
      <c r="U450" s="228"/>
      <c r="V450" s="220"/>
      <c r="W450" s="228"/>
      <c r="X450" s="228"/>
      <c r="Y450" s="228"/>
      <c r="Z450" s="228"/>
      <c r="AA450" s="228"/>
      <c r="AB450" s="228"/>
      <c r="AC450" s="228"/>
      <c r="AD450" s="228"/>
      <c r="AE450" s="228"/>
      <c r="AF450" s="228"/>
      <c r="AG450" s="228"/>
      <c r="AH450" s="228"/>
      <c r="AI450" s="228"/>
      <c r="AJ450" s="228"/>
      <c r="AK450" s="228"/>
      <c r="AL450" s="228"/>
      <c r="AM450" s="228"/>
      <c r="AN450" s="228"/>
      <c r="AO450" s="319"/>
      <c r="AP450" s="319"/>
      <c r="AQ450" s="319"/>
      <c r="AR450" s="319"/>
      <c r="AS450" s="319"/>
      <c r="AT450" s="319"/>
      <c r="AU450" s="319"/>
      <c r="AV450" s="319"/>
      <c r="AW450" s="319"/>
      <c r="AX450" s="319"/>
      <c r="AY450" s="319"/>
      <c r="AZ450" s="319"/>
      <c r="BA450" s="319"/>
      <c r="BB450" s="319"/>
      <c r="BC450" s="243"/>
    </row>
    <row r="451" spans="1:55" ht="15" outlineLevel="1">
      <c r="A451" s="388">
        <v>4</v>
      </c>
      <c r="B451" s="231" t="s">
        <v>2463</v>
      </c>
      <c r="C451" s="228" t="s">
        <v>313</v>
      </c>
      <c r="D451" s="232">
        <v>708044.59160000004</v>
      </c>
      <c r="E451" s="232">
        <v>662303.56330000004</v>
      </c>
      <c r="F451" s="232">
        <v>640142.66520000005</v>
      </c>
      <c r="G451" s="232">
        <v>640142.66520000005</v>
      </c>
      <c r="H451" s="232">
        <v>640142.66520000005</v>
      </c>
      <c r="I451" s="232">
        <v>640142.66520000005</v>
      </c>
      <c r="J451" s="232">
        <v>640142.66520000005</v>
      </c>
      <c r="K451" s="232">
        <v>638986.40729999996</v>
      </c>
      <c r="L451" s="232">
        <v>638986.40729999996</v>
      </c>
      <c r="M451" s="232">
        <v>535758.92729999998</v>
      </c>
      <c r="N451" s="232">
        <v>495940.81339999998</v>
      </c>
      <c r="O451" s="232">
        <v>489732.04879999999</v>
      </c>
      <c r="P451" s="232">
        <v>489732.04879999999</v>
      </c>
      <c r="Q451" s="232">
        <v>486700.6312</v>
      </c>
      <c r="R451" s="232">
        <v>486700.6312</v>
      </c>
      <c r="S451" s="232">
        <v>486150.32510000002</v>
      </c>
      <c r="T451" s="232">
        <v>207439.7795</v>
      </c>
      <c r="U451" s="232">
        <v>207439.7795</v>
      </c>
      <c r="V451" s="228"/>
      <c r="W451" s="232">
        <v>52.278991240000003</v>
      </c>
      <c r="X451" s="232">
        <v>49.409197319999997</v>
      </c>
      <c r="Y451" s="232">
        <v>48.019700280000002</v>
      </c>
      <c r="Z451" s="232">
        <v>48.019700280000002</v>
      </c>
      <c r="AA451" s="232">
        <v>48.019700280000002</v>
      </c>
      <c r="AB451" s="232">
        <v>48.019700280000002</v>
      </c>
      <c r="AC451" s="232">
        <v>48.019700280000002</v>
      </c>
      <c r="AD451" s="232">
        <v>47.887707370000001</v>
      </c>
      <c r="AE451" s="232">
        <v>47.887707370000001</v>
      </c>
      <c r="AF451" s="232">
        <v>41.403737620000001</v>
      </c>
      <c r="AG451" s="232">
        <v>30.369126059999999</v>
      </c>
      <c r="AH451" s="232">
        <v>30.348422419999999</v>
      </c>
      <c r="AI451" s="232">
        <v>30.348422419999999</v>
      </c>
      <c r="AJ451" s="232">
        <v>30.267924010000002</v>
      </c>
      <c r="AK451" s="232">
        <v>30.267924010000002</v>
      </c>
      <c r="AL451" s="232">
        <v>30.217980560000001</v>
      </c>
      <c r="AM451" s="232">
        <v>13.02250907</v>
      </c>
      <c r="AN451" s="232">
        <v>13.02250907</v>
      </c>
      <c r="AO451" s="359">
        <v>1</v>
      </c>
      <c r="AP451" s="317"/>
      <c r="AQ451" s="317"/>
      <c r="AR451" s="317"/>
      <c r="AS451" s="317"/>
      <c r="AT451" s="317"/>
      <c r="AU451" s="317"/>
      <c r="AV451" s="317"/>
      <c r="AW451" s="317"/>
      <c r="AX451" s="317"/>
      <c r="AY451" s="317"/>
      <c r="AZ451" s="317"/>
      <c r="BA451" s="317"/>
      <c r="BB451" s="317"/>
      <c r="BC451" s="233">
        <f>SUM(AO451:BB451)</f>
        <v>1</v>
      </c>
    </row>
    <row r="452" spans="1:55" ht="15" outlineLevel="1">
      <c r="B452" s="231" t="s">
        <v>2665</v>
      </c>
      <c r="C452" s="228" t="s">
        <v>315</v>
      </c>
      <c r="D452" s="232"/>
      <c r="E452" s="232"/>
      <c r="F452" s="232"/>
      <c r="G452" s="232"/>
      <c r="H452" s="232"/>
      <c r="I452" s="232"/>
      <c r="J452" s="232"/>
      <c r="K452" s="232"/>
      <c r="L452" s="232"/>
      <c r="M452" s="232"/>
      <c r="N452" s="232"/>
      <c r="O452" s="232"/>
      <c r="P452" s="232"/>
      <c r="Q452" s="232"/>
      <c r="R452" s="232"/>
      <c r="S452" s="232"/>
      <c r="T452" s="232"/>
      <c r="U452" s="232"/>
      <c r="V452" s="357"/>
      <c r="W452" s="232"/>
      <c r="X452" s="232"/>
      <c r="Y452" s="232"/>
      <c r="Z452" s="232"/>
      <c r="AA452" s="232"/>
      <c r="AB452" s="232"/>
      <c r="AC452" s="232"/>
      <c r="AD452" s="232"/>
      <c r="AE452" s="232"/>
      <c r="AF452" s="232"/>
      <c r="AG452" s="232"/>
      <c r="AH452" s="232"/>
      <c r="AI452" s="232"/>
      <c r="AJ452" s="232"/>
      <c r="AK452" s="232"/>
      <c r="AL452" s="232"/>
      <c r="AM452" s="232"/>
      <c r="AN452" s="232"/>
      <c r="AO452" s="318">
        <f>AO451</f>
        <v>1</v>
      </c>
      <c r="AP452" s="318">
        <f>AP451</f>
        <v>0</v>
      </c>
      <c r="AQ452" s="318">
        <f t="shared" ref="AQ452:AV452" si="200">AQ451</f>
        <v>0</v>
      </c>
      <c r="AR452" s="318">
        <f t="shared" si="200"/>
        <v>0</v>
      </c>
      <c r="AS452" s="318">
        <f t="shared" si="200"/>
        <v>0</v>
      </c>
      <c r="AT452" s="318">
        <f t="shared" si="200"/>
        <v>0</v>
      </c>
      <c r="AU452" s="318">
        <f t="shared" si="200"/>
        <v>0</v>
      </c>
      <c r="AV452" s="318">
        <f t="shared" si="200"/>
        <v>0</v>
      </c>
      <c r="AW452" s="318">
        <f t="shared" ref="AW452:BB452" si="201">AW451</f>
        <v>0</v>
      </c>
      <c r="AX452" s="318">
        <f t="shared" si="201"/>
        <v>0</v>
      </c>
      <c r="AY452" s="318">
        <f t="shared" si="201"/>
        <v>0</v>
      </c>
      <c r="AZ452" s="318">
        <f t="shared" si="201"/>
        <v>0</v>
      </c>
      <c r="BA452" s="318">
        <f t="shared" si="201"/>
        <v>0</v>
      </c>
      <c r="BB452" s="318">
        <f t="shared" si="201"/>
        <v>0</v>
      </c>
      <c r="BC452" s="234"/>
    </row>
    <row r="453" spans="1:55" ht="15" outlineLevel="1">
      <c r="B453" s="231"/>
      <c r="C453" s="242"/>
      <c r="D453" s="241"/>
      <c r="E453" s="241"/>
      <c r="F453" s="241"/>
      <c r="G453" s="241"/>
      <c r="H453" s="241"/>
      <c r="I453" s="241"/>
      <c r="J453" s="241"/>
      <c r="K453" s="241"/>
      <c r="L453" s="241"/>
      <c r="M453" s="241"/>
      <c r="N453" s="241"/>
      <c r="O453" s="241"/>
      <c r="P453" s="241"/>
      <c r="Q453" s="241"/>
      <c r="R453" s="241"/>
      <c r="S453" s="241"/>
      <c r="T453" s="241"/>
      <c r="U453" s="241"/>
      <c r="V453" s="228"/>
      <c r="W453" s="241"/>
      <c r="X453" s="241"/>
      <c r="Y453" s="241"/>
      <c r="Z453" s="241"/>
      <c r="AA453" s="241"/>
      <c r="AB453" s="241"/>
      <c r="AC453" s="241"/>
      <c r="AD453" s="241"/>
      <c r="AE453" s="241"/>
      <c r="AF453" s="241"/>
      <c r="AG453" s="241"/>
      <c r="AH453" s="241"/>
      <c r="AI453" s="241"/>
      <c r="AJ453" s="241"/>
      <c r="AK453" s="241"/>
      <c r="AL453" s="241"/>
      <c r="AM453" s="241"/>
      <c r="AN453" s="241"/>
      <c r="AO453" s="319"/>
      <c r="AP453" s="319"/>
      <c r="AQ453" s="319"/>
      <c r="AR453" s="319"/>
      <c r="AS453" s="319"/>
      <c r="AT453" s="319"/>
      <c r="AU453" s="319"/>
      <c r="AV453" s="319"/>
      <c r="AW453" s="319"/>
      <c r="AX453" s="319"/>
      <c r="AY453" s="319"/>
      <c r="AZ453" s="319"/>
      <c r="BA453" s="319"/>
      <c r="BB453" s="319"/>
      <c r="BC453" s="243"/>
    </row>
    <row r="454" spans="1:55" ht="15" outlineLevel="1">
      <c r="A454" s="388">
        <v>5</v>
      </c>
      <c r="B454" s="231" t="s">
        <v>2462</v>
      </c>
      <c r="C454" s="228" t="s">
        <v>313</v>
      </c>
      <c r="D454" s="232">
        <v>2891290.0040000002</v>
      </c>
      <c r="E454" s="232">
        <v>2508163.537</v>
      </c>
      <c r="F454" s="232">
        <v>2308499.236</v>
      </c>
      <c r="G454" s="232">
        <v>2308499.236</v>
      </c>
      <c r="H454" s="232">
        <v>2308499.236</v>
      </c>
      <c r="I454" s="232">
        <v>2308499.236</v>
      </c>
      <c r="J454" s="232">
        <v>2308499.236</v>
      </c>
      <c r="K454" s="232">
        <v>2307499.2289999998</v>
      </c>
      <c r="L454" s="232">
        <v>2307499.2289999998</v>
      </c>
      <c r="M454" s="232">
        <v>2146102.48</v>
      </c>
      <c r="N454" s="232">
        <v>2086420.3000000003</v>
      </c>
      <c r="O454" s="232">
        <v>1764294.45</v>
      </c>
      <c r="P454" s="232">
        <v>1764294.45</v>
      </c>
      <c r="Q454" s="232">
        <v>1739029.905</v>
      </c>
      <c r="R454" s="232">
        <v>1739029.905</v>
      </c>
      <c r="S454" s="232">
        <v>1736571.317</v>
      </c>
      <c r="T454" s="232">
        <v>1411718.3910000001</v>
      </c>
      <c r="U454" s="232">
        <v>1411718.3910000001</v>
      </c>
      <c r="V454" s="228"/>
      <c r="W454" s="232">
        <v>189.22132680000001</v>
      </c>
      <c r="X454" s="232">
        <v>165.1696819</v>
      </c>
      <c r="Y454" s="232">
        <v>152.63529639999999</v>
      </c>
      <c r="Z454" s="232">
        <v>152.63529639999999</v>
      </c>
      <c r="AA454" s="232">
        <v>152.63529639999999</v>
      </c>
      <c r="AB454" s="232">
        <v>152.63529639999999</v>
      </c>
      <c r="AC454" s="232">
        <v>152.63529639999999</v>
      </c>
      <c r="AD454" s="232">
        <v>152.52114040000001</v>
      </c>
      <c r="AE454" s="232">
        <v>152.52114040000001</v>
      </c>
      <c r="AF454" s="232">
        <v>142.38908839999999</v>
      </c>
      <c r="AG454" s="232">
        <v>129.58281479999999</v>
      </c>
      <c r="AH454" s="232">
        <v>109.76859210000001</v>
      </c>
      <c r="AI454" s="232">
        <v>109.76859210000001</v>
      </c>
      <c r="AJ454" s="232">
        <v>109.2403879</v>
      </c>
      <c r="AK454" s="232">
        <v>109.2403879</v>
      </c>
      <c r="AL454" s="232">
        <v>109.01725690000001</v>
      </c>
      <c r="AM454" s="232">
        <v>88.623867579999995</v>
      </c>
      <c r="AN454" s="232">
        <v>88.623867579999995</v>
      </c>
      <c r="AO454" s="359">
        <v>1</v>
      </c>
      <c r="AP454" s="317"/>
      <c r="AQ454" s="317"/>
      <c r="AR454" s="317"/>
      <c r="AS454" s="317"/>
      <c r="AT454" s="317"/>
      <c r="AU454" s="317"/>
      <c r="AV454" s="317"/>
      <c r="AW454" s="317"/>
      <c r="AX454" s="317"/>
      <c r="AY454" s="317"/>
      <c r="AZ454" s="317"/>
      <c r="BA454" s="317"/>
      <c r="BB454" s="317"/>
      <c r="BC454" s="233">
        <f>SUM(AO454:BB454)</f>
        <v>1</v>
      </c>
    </row>
    <row r="455" spans="1:55" ht="15" outlineLevel="1">
      <c r="B455" s="231" t="s">
        <v>2665</v>
      </c>
      <c r="C455" s="228" t="s">
        <v>315</v>
      </c>
      <c r="D455" s="232"/>
      <c r="E455" s="232"/>
      <c r="F455" s="232"/>
      <c r="G455" s="232"/>
      <c r="H455" s="232"/>
      <c r="I455" s="232"/>
      <c r="J455" s="232"/>
      <c r="K455" s="232"/>
      <c r="L455" s="232"/>
      <c r="M455" s="232"/>
      <c r="N455" s="232"/>
      <c r="O455" s="232"/>
      <c r="P455" s="232"/>
      <c r="Q455" s="232"/>
      <c r="R455" s="232"/>
      <c r="S455" s="232"/>
      <c r="T455" s="232"/>
      <c r="U455" s="232"/>
      <c r="V455" s="357"/>
      <c r="W455" s="232"/>
      <c r="X455" s="232"/>
      <c r="Y455" s="232"/>
      <c r="Z455" s="232"/>
      <c r="AA455" s="232"/>
      <c r="AB455" s="232"/>
      <c r="AC455" s="232"/>
      <c r="AD455" s="232"/>
      <c r="AE455" s="232"/>
      <c r="AF455" s="232"/>
      <c r="AG455" s="232"/>
      <c r="AH455" s="232"/>
      <c r="AI455" s="232"/>
      <c r="AJ455" s="232"/>
      <c r="AK455" s="232"/>
      <c r="AL455" s="232"/>
      <c r="AM455" s="232"/>
      <c r="AN455" s="232"/>
      <c r="AO455" s="318">
        <f>AO454</f>
        <v>1</v>
      </c>
      <c r="AP455" s="318">
        <f>AP454</f>
        <v>0</v>
      </c>
      <c r="AQ455" s="318">
        <f t="shared" ref="AQ455:AV455" si="202">AQ454</f>
        <v>0</v>
      </c>
      <c r="AR455" s="318">
        <f t="shared" si="202"/>
        <v>0</v>
      </c>
      <c r="AS455" s="318">
        <f t="shared" si="202"/>
        <v>0</v>
      </c>
      <c r="AT455" s="318">
        <f t="shared" si="202"/>
        <v>0</v>
      </c>
      <c r="AU455" s="318">
        <f t="shared" si="202"/>
        <v>0</v>
      </c>
      <c r="AV455" s="318">
        <f t="shared" si="202"/>
        <v>0</v>
      </c>
      <c r="AW455" s="318">
        <f t="shared" ref="AW455:BB455" si="203">AW454</f>
        <v>0</v>
      </c>
      <c r="AX455" s="318">
        <f t="shared" si="203"/>
        <v>0</v>
      </c>
      <c r="AY455" s="318">
        <f t="shared" si="203"/>
        <v>0</v>
      </c>
      <c r="AZ455" s="318">
        <f t="shared" si="203"/>
        <v>0</v>
      </c>
      <c r="BA455" s="318">
        <f t="shared" si="203"/>
        <v>0</v>
      </c>
      <c r="BB455" s="318">
        <f t="shared" si="203"/>
        <v>0</v>
      </c>
      <c r="BC455" s="234"/>
    </row>
    <row r="456" spans="1:55" ht="15" outlineLevel="1">
      <c r="B456" s="231"/>
      <c r="C456" s="242"/>
      <c r="D456" s="241"/>
      <c r="E456" s="241"/>
      <c r="F456" s="241"/>
      <c r="G456" s="241"/>
      <c r="H456" s="241"/>
      <c r="I456" s="241"/>
      <c r="J456" s="241"/>
      <c r="K456" s="241"/>
      <c r="L456" s="241"/>
      <c r="M456" s="241"/>
      <c r="N456" s="241"/>
      <c r="O456" s="241"/>
      <c r="P456" s="241"/>
      <c r="Q456" s="241"/>
      <c r="R456" s="241"/>
      <c r="S456" s="241"/>
      <c r="T456" s="241"/>
      <c r="U456" s="241"/>
      <c r="V456" s="228"/>
      <c r="W456" s="241"/>
      <c r="X456" s="241"/>
      <c r="Y456" s="241"/>
      <c r="Z456" s="241"/>
      <c r="AA456" s="241"/>
      <c r="AB456" s="241"/>
      <c r="AC456" s="241"/>
      <c r="AD456" s="241"/>
      <c r="AE456" s="241"/>
      <c r="AF456" s="241"/>
      <c r="AG456" s="241"/>
      <c r="AH456" s="241"/>
      <c r="AI456" s="241"/>
      <c r="AJ456" s="241"/>
      <c r="AK456" s="241"/>
      <c r="AL456" s="241"/>
      <c r="AM456" s="241"/>
      <c r="AN456" s="241"/>
      <c r="AO456" s="319"/>
      <c r="AP456" s="319"/>
      <c r="AQ456" s="319"/>
      <c r="AR456" s="319"/>
      <c r="AS456" s="319"/>
      <c r="AT456" s="319"/>
      <c r="AU456" s="319"/>
      <c r="AV456" s="319"/>
      <c r="AW456" s="319"/>
      <c r="AX456" s="319"/>
      <c r="AY456" s="319"/>
      <c r="AZ456" s="319"/>
      <c r="BA456" s="319"/>
      <c r="BB456" s="319"/>
      <c r="BC456" s="243"/>
    </row>
    <row r="457" spans="1:55" ht="15" outlineLevel="1">
      <c r="A457" s="388">
        <v>7</v>
      </c>
      <c r="B457" s="231" t="s">
        <v>2567</v>
      </c>
      <c r="C457" s="228" t="s">
        <v>313</v>
      </c>
      <c r="D457" s="232">
        <v>1064.591815</v>
      </c>
      <c r="E457" s="232">
        <v>0</v>
      </c>
      <c r="F457" s="232">
        <v>0</v>
      </c>
      <c r="G457" s="232">
        <v>0</v>
      </c>
      <c r="H457" s="232">
        <v>0</v>
      </c>
      <c r="I457" s="232">
        <v>0</v>
      </c>
      <c r="J457" s="232">
        <v>0</v>
      </c>
      <c r="K457" s="232">
        <v>0</v>
      </c>
      <c r="L457" s="232">
        <v>0</v>
      </c>
      <c r="M457" s="232">
        <v>0</v>
      </c>
      <c r="N457" s="232">
        <v>0</v>
      </c>
      <c r="O457" s="232">
        <v>0</v>
      </c>
      <c r="P457" s="232">
        <v>0</v>
      </c>
      <c r="Q457" s="232">
        <v>0</v>
      </c>
      <c r="R457" s="232">
        <v>0</v>
      </c>
      <c r="S457" s="232">
        <v>0</v>
      </c>
      <c r="T457" s="232">
        <v>0</v>
      </c>
      <c r="U457" s="232">
        <v>0</v>
      </c>
      <c r="V457" s="228"/>
      <c r="W457" s="232">
        <v>3935.9369999999999</v>
      </c>
      <c r="X457" s="232">
        <v>0</v>
      </c>
      <c r="Y457" s="232">
        <v>0</v>
      </c>
      <c r="Z457" s="232">
        <v>0</v>
      </c>
      <c r="AA457" s="232">
        <v>0</v>
      </c>
      <c r="AB457" s="232">
        <v>0</v>
      </c>
      <c r="AC457" s="232">
        <v>0</v>
      </c>
      <c r="AD457" s="232">
        <v>0</v>
      </c>
      <c r="AE457" s="232">
        <v>0</v>
      </c>
      <c r="AF457" s="232">
        <v>0</v>
      </c>
      <c r="AG457" s="232">
        <v>0</v>
      </c>
      <c r="AH457" s="232">
        <v>0</v>
      </c>
      <c r="AI457" s="232">
        <v>0</v>
      </c>
      <c r="AJ457" s="232">
        <v>0</v>
      </c>
      <c r="AK457" s="232">
        <v>0</v>
      </c>
      <c r="AL457" s="232">
        <v>0</v>
      </c>
      <c r="AM457" s="232">
        <v>0</v>
      </c>
      <c r="AN457" s="232">
        <v>0</v>
      </c>
      <c r="AO457" s="317">
        <v>1</v>
      </c>
      <c r="AP457" s="317"/>
      <c r="AQ457" s="317"/>
      <c r="AR457" s="317"/>
      <c r="AS457" s="317"/>
      <c r="AT457" s="317"/>
      <c r="AU457" s="317"/>
      <c r="AV457" s="317"/>
      <c r="AW457" s="317"/>
      <c r="AX457" s="317"/>
      <c r="AY457" s="317"/>
      <c r="AZ457" s="317"/>
      <c r="BA457" s="317"/>
      <c r="BB457" s="317"/>
      <c r="BC457" s="233">
        <f>SUM(AO457:BB457)</f>
        <v>1</v>
      </c>
    </row>
    <row r="458" spans="1:55" ht="15" outlineLevel="1">
      <c r="B458" s="231" t="s">
        <v>2665</v>
      </c>
      <c r="C458" s="228" t="s">
        <v>315</v>
      </c>
      <c r="D458" s="232"/>
      <c r="E458" s="232"/>
      <c r="F458" s="232"/>
      <c r="G458" s="232"/>
      <c r="H458" s="232"/>
      <c r="I458" s="232"/>
      <c r="J458" s="232"/>
      <c r="K458" s="232"/>
      <c r="L458" s="232"/>
      <c r="M458" s="232"/>
      <c r="N458" s="232"/>
      <c r="O458" s="232"/>
      <c r="P458" s="232"/>
      <c r="Q458" s="232"/>
      <c r="R458" s="232"/>
      <c r="S458" s="232"/>
      <c r="T458" s="232"/>
      <c r="U458" s="232"/>
      <c r="V458" s="228"/>
      <c r="W458" s="232"/>
      <c r="X458" s="232"/>
      <c r="Y458" s="232"/>
      <c r="Z458" s="232"/>
      <c r="AA458" s="232"/>
      <c r="AB458" s="232"/>
      <c r="AC458" s="232"/>
      <c r="AD458" s="232"/>
      <c r="AE458" s="232"/>
      <c r="AF458" s="232"/>
      <c r="AG458" s="232"/>
      <c r="AH458" s="232"/>
      <c r="AI458" s="232"/>
      <c r="AJ458" s="232"/>
      <c r="AK458" s="232"/>
      <c r="AL458" s="232"/>
      <c r="AM458" s="232"/>
      <c r="AN458" s="232"/>
      <c r="AO458" s="318">
        <f>AO457</f>
        <v>1</v>
      </c>
      <c r="AP458" s="318">
        <f>AP457</f>
        <v>0</v>
      </c>
      <c r="AQ458" s="318">
        <f t="shared" ref="AQ458:AV458" si="204">AQ457</f>
        <v>0</v>
      </c>
      <c r="AR458" s="318">
        <f t="shared" si="204"/>
        <v>0</v>
      </c>
      <c r="AS458" s="318">
        <f t="shared" si="204"/>
        <v>0</v>
      </c>
      <c r="AT458" s="318">
        <f t="shared" si="204"/>
        <v>0</v>
      </c>
      <c r="AU458" s="318">
        <f t="shared" si="204"/>
        <v>0</v>
      </c>
      <c r="AV458" s="318">
        <f t="shared" si="204"/>
        <v>0</v>
      </c>
      <c r="AW458" s="318">
        <f t="shared" ref="AW458:BB458" si="205">AW457</f>
        <v>0</v>
      </c>
      <c r="AX458" s="318">
        <f t="shared" si="205"/>
        <v>0</v>
      </c>
      <c r="AY458" s="318">
        <f t="shared" si="205"/>
        <v>0</v>
      </c>
      <c r="AZ458" s="318">
        <f t="shared" si="205"/>
        <v>0</v>
      </c>
      <c r="BA458" s="318">
        <f t="shared" si="205"/>
        <v>0</v>
      </c>
      <c r="BB458" s="318">
        <f t="shared" si="205"/>
        <v>0</v>
      </c>
      <c r="BC458" s="234"/>
    </row>
    <row r="459" spans="1:55" ht="15" outlineLevel="1">
      <c r="B459" s="231"/>
      <c r="C459" s="242"/>
      <c r="D459" s="241"/>
      <c r="E459" s="241"/>
      <c r="F459" s="241"/>
      <c r="G459" s="241"/>
      <c r="H459" s="241"/>
      <c r="I459" s="241"/>
      <c r="J459" s="241"/>
      <c r="K459" s="241"/>
      <c r="L459" s="241"/>
      <c r="M459" s="241"/>
      <c r="N459" s="241"/>
      <c r="O459" s="241"/>
      <c r="P459" s="241"/>
      <c r="Q459" s="241"/>
      <c r="R459" s="241"/>
      <c r="S459" s="241"/>
      <c r="T459" s="241"/>
      <c r="U459" s="241"/>
      <c r="V459" s="228"/>
      <c r="W459" s="241"/>
      <c r="X459" s="241"/>
      <c r="Y459" s="241"/>
      <c r="Z459" s="241"/>
      <c r="AA459" s="241"/>
      <c r="AB459" s="241"/>
      <c r="AC459" s="241"/>
      <c r="AD459" s="241"/>
      <c r="AE459" s="241"/>
      <c r="AF459" s="241"/>
      <c r="AG459" s="241"/>
      <c r="AH459" s="241"/>
      <c r="AI459" s="241"/>
      <c r="AJ459" s="241"/>
      <c r="AK459" s="241"/>
      <c r="AL459" s="241"/>
      <c r="AM459" s="241"/>
      <c r="AN459" s="241"/>
      <c r="AO459" s="319"/>
      <c r="AP459" s="319"/>
      <c r="AQ459" s="319"/>
      <c r="AR459" s="319"/>
      <c r="AS459" s="319"/>
      <c r="AT459" s="319"/>
      <c r="AU459" s="319"/>
      <c r="AV459" s="319"/>
      <c r="AW459" s="319"/>
      <c r="AX459" s="319"/>
      <c r="AY459" s="319"/>
      <c r="AZ459" s="319"/>
      <c r="BA459" s="319"/>
      <c r="BB459" s="319"/>
      <c r="BC459" s="243"/>
    </row>
    <row r="460" spans="1:55" ht="15" outlineLevel="1">
      <c r="A460" s="388">
        <v>9</v>
      </c>
      <c r="B460" s="231" t="s">
        <v>2569</v>
      </c>
      <c r="C460" s="228" t="s">
        <v>313</v>
      </c>
      <c r="D460" s="232">
        <v>8242.2805520000002</v>
      </c>
      <c r="E460" s="232">
        <v>8242.2805520000002</v>
      </c>
      <c r="F460" s="232">
        <v>8242.2805520000002</v>
      </c>
      <c r="G460" s="232">
        <v>8242.2805520000002</v>
      </c>
      <c r="H460" s="232">
        <v>8242.2805520000002</v>
      </c>
      <c r="I460" s="232">
        <v>8242.2805520000002</v>
      </c>
      <c r="J460" s="232">
        <v>8242.2805520000002</v>
      </c>
      <c r="K460" s="232">
        <v>8242.2805520000002</v>
      </c>
      <c r="L460" s="232">
        <v>8242.2805520000002</v>
      </c>
      <c r="M460" s="232">
        <v>8242.2805520000002</v>
      </c>
      <c r="N460" s="232">
        <v>8096.0134519999992</v>
      </c>
      <c r="O460" s="232">
        <v>8096.0134519999992</v>
      </c>
      <c r="P460" s="232">
        <v>5273.5407590000004</v>
      </c>
      <c r="Q460" s="232">
        <v>2451.0680670000002</v>
      </c>
      <c r="R460" s="232">
        <v>2451.0680670000002</v>
      </c>
      <c r="S460" s="232">
        <v>2451.0680670000002</v>
      </c>
      <c r="T460" s="232">
        <v>2451.0680670000002</v>
      </c>
      <c r="U460" s="232">
        <v>2451.0680670000002</v>
      </c>
      <c r="V460" s="228"/>
      <c r="W460" s="232">
        <v>1.5231500899999999</v>
      </c>
      <c r="X460" s="232">
        <v>1.5231500899999999</v>
      </c>
      <c r="Y460" s="232">
        <v>1.5231500899999999</v>
      </c>
      <c r="Z460" s="232">
        <v>1.5231500899999999</v>
      </c>
      <c r="AA460" s="232">
        <v>1.5231500899999999</v>
      </c>
      <c r="AB460" s="232">
        <v>1.5231500899999999</v>
      </c>
      <c r="AC460" s="232">
        <v>1.5231500899999999</v>
      </c>
      <c r="AD460" s="232">
        <v>1.5231500899999999</v>
      </c>
      <c r="AE460" s="232">
        <v>1.5231500899999999</v>
      </c>
      <c r="AF460" s="232">
        <v>1.5231500899999999</v>
      </c>
      <c r="AG460" s="232">
        <v>1.513349456</v>
      </c>
      <c r="AH460" s="232">
        <v>1.513349456</v>
      </c>
      <c r="AI460" s="232">
        <v>1.350161784</v>
      </c>
      <c r="AJ460" s="232">
        <v>1.1869741119999999</v>
      </c>
      <c r="AK460" s="232">
        <v>1.1869741119999999</v>
      </c>
      <c r="AL460" s="232">
        <v>1.1869741119999999</v>
      </c>
      <c r="AM460" s="232">
        <v>1.1869741119999999</v>
      </c>
      <c r="AN460" s="232">
        <v>1.1869741119999999</v>
      </c>
      <c r="AO460" s="317">
        <v>1</v>
      </c>
      <c r="AP460" s="317"/>
      <c r="AQ460" s="317"/>
      <c r="AR460" s="317"/>
      <c r="AS460" s="317"/>
      <c r="AT460" s="317"/>
      <c r="AU460" s="317"/>
      <c r="AV460" s="317"/>
      <c r="AW460" s="317"/>
      <c r="AX460" s="317"/>
      <c r="AY460" s="317"/>
      <c r="AZ460" s="317"/>
      <c r="BA460" s="317"/>
      <c r="BB460" s="317"/>
      <c r="BC460" s="233">
        <f>SUM(AO460:BB460)</f>
        <v>1</v>
      </c>
    </row>
    <row r="461" spans="1:55" ht="15" outlineLevel="1">
      <c r="B461" s="231" t="s">
        <v>2665</v>
      </c>
      <c r="C461" s="228" t="s">
        <v>315</v>
      </c>
      <c r="D461" s="232"/>
      <c r="E461" s="232"/>
      <c r="F461" s="232"/>
      <c r="G461" s="232"/>
      <c r="H461" s="232"/>
      <c r="I461" s="232"/>
      <c r="J461" s="232"/>
      <c r="K461" s="232"/>
      <c r="L461" s="232"/>
      <c r="M461" s="232"/>
      <c r="N461" s="232"/>
      <c r="O461" s="232"/>
      <c r="P461" s="232"/>
      <c r="Q461" s="232"/>
      <c r="R461" s="232"/>
      <c r="S461" s="232"/>
      <c r="T461" s="232"/>
      <c r="U461" s="232"/>
      <c r="V461" s="228"/>
      <c r="W461" s="232"/>
      <c r="X461" s="232"/>
      <c r="Y461" s="232"/>
      <c r="Z461" s="232"/>
      <c r="AA461" s="232"/>
      <c r="AB461" s="232"/>
      <c r="AC461" s="232"/>
      <c r="AD461" s="232"/>
      <c r="AE461" s="232"/>
      <c r="AF461" s="232"/>
      <c r="AG461" s="232"/>
      <c r="AH461" s="232"/>
      <c r="AI461" s="232"/>
      <c r="AJ461" s="232"/>
      <c r="AK461" s="232"/>
      <c r="AL461" s="232"/>
      <c r="AM461" s="232"/>
      <c r="AN461" s="232"/>
      <c r="AO461" s="318">
        <f>AO460</f>
        <v>1</v>
      </c>
      <c r="AP461" s="318">
        <f>AP460</f>
        <v>0</v>
      </c>
      <c r="AQ461" s="318">
        <f t="shared" ref="AQ461:AV461" si="206">AQ460</f>
        <v>0</v>
      </c>
      <c r="AR461" s="318">
        <f t="shared" si="206"/>
        <v>0</v>
      </c>
      <c r="AS461" s="318">
        <f t="shared" si="206"/>
        <v>0</v>
      </c>
      <c r="AT461" s="318">
        <f t="shared" si="206"/>
        <v>0</v>
      </c>
      <c r="AU461" s="318">
        <f t="shared" si="206"/>
        <v>0</v>
      </c>
      <c r="AV461" s="318">
        <f t="shared" si="206"/>
        <v>0</v>
      </c>
      <c r="AW461" s="318">
        <f t="shared" ref="AW461:BB461" si="207">AW460</f>
        <v>0</v>
      </c>
      <c r="AX461" s="318">
        <f t="shared" si="207"/>
        <v>0</v>
      </c>
      <c r="AY461" s="318">
        <f t="shared" si="207"/>
        <v>0</v>
      </c>
      <c r="AZ461" s="318">
        <f t="shared" si="207"/>
        <v>0</v>
      </c>
      <c r="BA461" s="318">
        <f t="shared" si="207"/>
        <v>0</v>
      </c>
      <c r="BB461" s="318">
        <f t="shared" si="207"/>
        <v>0</v>
      </c>
      <c r="BC461" s="234"/>
    </row>
    <row r="462" spans="1:55" ht="15" outlineLevel="1">
      <c r="B462" s="244"/>
      <c r="C462" s="245"/>
      <c r="D462" s="228"/>
      <c r="E462" s="228"/>
      <c r="F462" s="228"/>
      <c r="G462" s="228"/>
      <c r="H462" s="228"/>
      <c r="I462" s="228"/>
      <c r="J462" s="228"/>
      <c r="K462" s="228"/>
      <c r="L462" s="228"/>
      <c r="M462" s="228"/>
      <c r="N462" s="228"/>
      <c r="O462" s="228"/>
      <c r="P462" s="228"/>
      <c r="Q462" s="228"/>
      <c r="R462" s="228"/>
      <c r="S462" s="228"/>
      <c r="T462" s="228"/>
      <c r="U462" s="228"/>
      <c r="V462" s="228"/>
      <c r="W462" s="228"/>
      <c r="X462" s="228"/>
      <c r="Y462" s="228"/>
      <c r="Z462" s="228"/>
      <c r="AA462" s="228"/>
      <c r="AB462" s="228"/>
      <c r="AC462" s="228"/>
      <c r="AD462" s="228"/>
      <c r="AE462" s="228"/>
      <c r="AF462" s="228"/>
      <c r="AG462" s="228"/>
      <c r="AH462" s="228"/>
      <c r="AI462" s="228"/>
      <c r="AJ462" s="228"/>
      <c r="AK462" s="228"/>
      <c r="AL462" s="228"/>
      <c r="AM462" s="228"/>
      <c r="AN462" s="228"/>
      <c r="AO462" s="319"/>
      <c r="AP462" s="319"/>
      <c r="AQ462" s="319"/>
      <c r="AR462" s="319"/>
      <c r="AS462" s="319"/>
      <c r="AT462" s="319"/>
      <c r="AU462" s="319"/>
      <c r="AV462" s="319"/>
      <c r="AW462" s="319"/>
      <c r="AX462" s="319"/>
      <c r="AY462" s="319"/>
      <c r="AZ462" s="319"/>
      <c r="BA462" s="319"/>
      <c r="BB462" s="319"/>
      <c r="BC462" s="243"/>
    </row>
    <row r="463" spans="1:55" ht="15.75" outlineLevel="1">
      <c r="A463" s="389"/>
      <c r="B463" s="225" t="s">
        <v>2570</v>
      </c>
      <c r="C463" s="226"/>
      <c r="D463" s="226"/>
      <c r="E463" s="226"/>
      <c r="F463" s="226"/>
      <c r="G463" s="226"/>
      <c r="H463" s="226"/>
      <c r="I463" s="226"/>
      <c r="J463" s="226"/>
      <c r="K463" s="226"/>
      <c r="L463" s="226"/>
      <c r="M463" s="226"/>
      <c r="N463" s="226"/>
      <c r="O463" s="226"/>
      <c r="P463" s="226"/>
      <c r="Q463" s="226"/>
      <c r="R463" s="226"/>
      <c r="S463" s="226"/>
      <c r="T463" s="226"/>
      <c r="U463" s="226"/>
      <c r="V463" s="228"/>
      <c r="W463" s="226"/>
      <c r="X463" s="226"/>
      <c r="Y463" s="226"/>
      <c r="Z463" s="226"/>
      <c r="AA463" s="226"/>
      <c r="AB463" s="226"/>
      <c r="AC463" s="226"/>
      <c r="AD463" s="226"/>
      <c r="AE463" s="226"/>
      <c r="AF463" s="226"/>
      <c r="AG463" s="226"/>
      <c r="AH463" s="226"/>
      <c r="AI463" s="226"/>
      <c r="AJ463" s="226"/>
      <c r="AK463" s="226"/>
      <c r="AL463" s="226"/>
      <c r="AM463" s="226"/>
      <c r="AN463" s="226"/>
      <c r="AO463" s="321"/>
      <c r="AP463" s="321"/>
      <c r="AQ463" s="321"/>
      <c r="AR463" s="321"/>
      <c r="AS463" s="321"/>
      <c r="AT463" s="321"/>
      <c r="AU463" s="321"/>
      <c r="AV463" s="321"/>
      <c r="AW463" s="321"/>
      <c r="AX463" s="321"/>
      <c r="AY463" s="321"/>
      <c r="AZ463" s="321"/>
      <c r="BA463" s="321"/>
      <c r="BB463" s="321"/>
      <c r="BC463" s="229"/>
    </row>
    <row r="464" spans="1:55" ht="15" outlineLevel="1">
      <c r="A464" s="388">
        <v>10</v>
      </c>
      <c r="B464" s="661" t="s">
        <v>2666</v>
      </c>
      <c r="C464" s="228" t="s">
        <v>313</v>
      </c>
      <c r="D464" s="232">
        <v>10464915.950535571</v>
      </c>
      <c r="E464" s="232">
        <v>10457323.060535572</v>
      </c>
      <c r="F464" s="232">
        <v>10457323.060535572</v>
      </c>
      <c r="G464" s="232">
        <v>10258161.080535572</v>
      </c>
      <c r="H464" s="232">
        <v>10258161.080535572</v>
      </c>
      <c r="I464" s="232">
        <v>10258161.080535572</v>
      </c>
      <c r="J464" s="232">
        <v>9772344.4705355726</v>
      </c>
      <c r="K464" s="232">
        <v>9772344.4705355726</v>
      </c>
      <c r="L464" s="232">
        <v>9205272.6685355715</v>
      </c>
      <c r="M464" s="232">
        <v>7055710.352535571</v>
      </c>
      <c r="N464" s="232">
        <v>4736720.4145355709</v>
      </c>
      <c r="O464" s="232">
        <v>4415882.1155355712</v>
      </c>
      <c r="P464" s="232">
        <v>1895729.2290000001</v>
      </c>
      <c r="Q464" s="232">
        <v>1827581.703</v>
      </c>
      <c r="R464" s="232">
        <v>1827581.703</v>
      </c>
      <c r="S464" s="232">
        <v>1347649.38</v>
      </c>
      <c r="T464" s="232">
        <v>106552.4232</v>
      </c>
      <c r="U464" s="232">
        <v>106552.4232</v>
      </c>
      <c r="V464" s="232">
        <v>12</v>
      </c>
      <c r="W464" s="232">
        <v>1550.1280409999999</v>
      </c>
      <c r="X464" s="232">
        <v>1547.9553940000001</v>
      </c>
      <c r="Y464" s="232">
        <v>1547.9553940000001</v>
      </c>
      <c r="Z464" s="232">
        <v>1490.967911</v>
      </c>
      <c r="AA464" s="232">
        <v>1490.967911</v>
      </c>
      <c r="AB464" s="232">
        <v>1490.967911</v>
      </c>
      <c r="AC464" s="232">
        <v>1415.1446120000001</v>
      </c>
      <c r="AD464" s="232">
        <v>1415.1446120000001</v>
      </c>
      <c r="AE464" s="232">
        <v>1335.811745</v>
      </c>
      <c r="AF464" s="232">
        <v>1014.5874240000002</v>
      </c>
      <c r="AG464" s="232">
        <v>683.89788299999998</v>
      </c>
      <c r="AH464" s="232">
        <v>669.38069599999994</v>
      </c>
      <c r="AI464" s="232">
        <v>317.28310210000001</v>
      </c>
      <c r="AJ464" s="232">
        <v>297.79808150000002</v>
      </c>
      <c r="AK464" s="232">
        <v>297.79808150000002</v>
      </c>
      <c r="AL464" s="232">
        <v>227.64836080000001</v>
      </c>
      <c r="AM464" s="232">
        <v>64.593716499999999</v>
      </c>
      <c r="AN464" s="232">
        <v>64.593716499999999</v>
      </c>
      <c r="AO464" s="322">
        <v>1.057299926197422E-3</v>
      </c>
      <c r="AP464" s="358">
        <v>0.1015152612083883</v>
      </c>
      <c r="AQ464" s="358">
        <f>1-AO464-AS464-AP464-AR464</f>
        <v>0.87369762327462275</v>
      </c>
      <c r="AR464" s="358">
        <v>7.9968888294411171E-4</v>
      </c>
      <c r="AS464" s="322">
        <v>2.293012670784747E-2</v>
      </c>
      <c r="AT464" s="322"/>
      <c r="AU464" s="322"/>
      <c r="AV464" s="322"/>
      <c r="AW464" s="322"/>
      <c r="AX464" s="322"/>
      <c r="AY464" s="322"/>
      <c r="AZ464" s="322"/>
      <c r="BA464" s="322"/>
      <c r="BB464" s="322"/>
      <c r="BC464" s="233">
        <f>SUM(AO464:BB464)</f>
        <v>1</v>
      </c>
    </row>
    <row r="465" spans="1:55" ht="15" outlineLevel="1">
      <c r="B465" s="231" t="s">
        <v>2665</v>
      </c>
      <c r="C465" s="228" t="s">
        <v>315</v>
      </c>
      <c r="D465" s="232"/>
      <c r="E465" s="232"/>
      <c r="F465" s="232"/>
      <c r="G465" s="232"/>
      <c r="H465" s="232"/>
      <c r="I465" s="232"/>
      <c r="J465" s="232"/>
      <c r="K465" s="232"/>
      <c r="L465" s="232"/>
      <c r="M465" s="232"/>
      <c r="N465" s="232"/>
      <c r="O465" s="232"/>
      <c r="P465" s="232"/>
      <c r="Q465" s="232"/>
      <c r="R465" s="232"/>
      <c r="S465" s="232"/>
      <c r="T465" s="232"/>
      <c r="U465" s="232"/>
      <c r="V465" s="232">
        <f>V464</f>
        <v>12</v>
      </c>
      <c r="W465" s="232"/>
      <c r="X465" s="232"/>
      <c r="Y465" s="232"/>
      <c r="Z465" s="232"/>
      <c r="AA465" s="232"/>
      <c r="AB465" s="232"/>
      <c r="AC465" s="232"/>
      <c r="AD465" s="232"/>
      <c r="AE465" s="232"/>
      <c r="AF465" s="232"/>
      <c r="AG465" s="232"/>
      <c r="AH465" s="232"/>
      <c r="AI465" s="232"/>
      <c r="AJ465" s="232"/>
      <c r="AK465" s="232"/>
      <c r="AL465" s="232"/>
      <c r="AM465" s="232"/>
      <c r="AN465" s="232"/>
      <c r="AO465" s="318">
        <f>AO464</f>
        <v>1.057299926197422E-3</v>
      </c>
      <c r="AP465" s="318">
        <f>AP464</f>
        <v>0.1015152612083883</v>
      </c>
      <c r="AQ465" s="318">
        <f t="shared" ref="AQ465:AV465" si="208">AQ464</f>
        <v>0.87369762327462275</v>
      </c>
      <c r="AR465" s="318">
        <f t="shared" si="208"/>
        <v>7.9968888294411171E-4</v>
      </c>
      <c r="AS465" s="318">
        <f t="shared" si="208"/>
        <v>2.293012670784747E-2</v>
      </c>
      <c r="AT465" s="318">
        <f t="shared" si="208"/>
        <v>0</v>
      </c>
      <c r="AU465" s="318">
        <f t="shared" si="208"/>
        <v>0</v>
      </c>
      <c r="AV465" s="318">
        <f t="shared" si="208"/>
        <v>0</v>
      </c>
      <c r="AW465" s="318">
        <f t="shared" ref="AW465:BB465" si="209">AW464</f>
        <v>0</v>
      </c>
      <c r="AX465" s="318">
        <f t="shared" si="209"/>
        <v>0</v>
      </c>
      <c r="AY465" s="318">
        <f t="shared" si="209"/>
        <v>0</v>
      </c>
      <c r="AZ465" s="318">
        <f t="shared" si="209"/>
        <v>0</v>
      </c>
      <c r="BA465" s="318">
        <f t="shared" si="209"/>
        <v>0</v>
      </c>
      <c r="BB465" s="318">
        <f t="shared" si="209"/>
        <v>0</v>
      </c>
      <c r="BC465" s="247"/>
    </row>
    <row r="466" spans="1:55" ht="15" outlineLevel="1">
      <c r="B466" s="246"/>
      <c r="C466" s="248"/>
      <c r="D466" s="228"/>
      <c r="E466" s="228"/>
      <c r="F466" s="228"/>
      <c r="G466" s="228"/>
      <c r="H466" s="228"/>
      <c r="I466" s="228"/>
      <c r="J466" s="228"/>
      <c r="K466" s="228"/>
      <c r="L466" s="228"/>
      <c r="M466" s="228"/>
      <c r="N466" s="228"/>
      <c r="O466" s="228"/>
      <c r="P466" s="228"/>
      <c r="Q466" s="228"/>
      <c r="R466" s="228"/>
      <c r="S466" s="228"/>
      <c r="T466" s="228"/>
      <c r="U466" s="228"/>
      <c r="V466" s="228"/>
      <c r="W466" s="228"/>
      <c r="X466" s="228"/>
      <c r="Y466" s="228"/>
      <c r="Z466" s="228"/>
      <c r="AA466" s="228"/>
      <c r="AB466" s="228"/>
      <c r="AC466" s="228"/>
      <c r="AD466" s="228"/>
      <c r="AE466" s="228"/>
      <c r="AF466" s="228"/>
      <c r="AG466" s="228"/>
      <c r="AH466" s="228"/>
      <c r="AI466" s="228"/>
      <c r="AJ466" s="228"/>
      <c r="AK466" s="228"/>
      <c r="AL466" s="228"/>
      <c r="AM466" s="228"/>
      <c r="AN466" s="228"/>
      <c r="AO466" s="323"/>
      <c r="AP466" s="323"/>
      <c r="AQ466" s="323"/>
      <c r="AR466" s="323"/>
      <c r="AS466" s="323"/>
      <c r="AT466" s="323"/>
      <c r="AU466" s="323"/>
      <c r="AV466" s="323"/>
      <c r="AW466" s="323"/>
      <c r="AX466" s="323"/>
      <c r="AY466" s="323"/>
      <c r="AZ466" s="323"/>
      <c r="BA466" s="323"/>
      <c r="BB466" s="323"/>
      <c r="BC466" s="249"/>
    </row>
    <row r="467" spans="1:55" ht="15" outlineLevel="1">
      <c r="B467" s="661" t="s">
        <v>2667</v>
      </c>
      <c r="C467" s="228" t="s">
        <v>313</v>
      </c>
      <c r="D467" s="713">
        <f>'8-a.  Streetlighting - VRZ'!F32</f>
        <v>542916.24946442863</v>
      </c>
      <c r="E467" s="232">
        <f>D467</f>
        <v>542916.24946442863</v>
      </c>
      <c r="F467" s="232">
        <f t="shared" ref="F467:O467" si="210">E467</f>
        <v>542916.24946442863</v>
      </c>
      <c r="G467" s="232">
        <f t="shared" si="210"/>
        <v>542916.24946442863</v>
      </c>
      <c r="H467" s="232">
        <f t="shared" si="210"/>
        <v>542916.24946442863</v>
      </c>
      <c r="I467" s="232">
        <f t="shared" si="210"/>
        <v>542916.24946442863</v>
      </c>
      <c r="J467" s="232">
        <f t="shared" si="210"/>
        <v>542916.24946442863</v>
      </c>
      <c r="K467" s="232">
        <f t="shared" si="210"/>
        <v>542916.24946442863</v>
      </c>
      <c r="L467" s="232">
        <f t="shared" si="210"/>
        <v>542916.24946442863</v>
      </c>
      <c r="M467" s="232">
        <f t="shared" si="210"/>
        <v>542916.24946442863</v>
      </c>
      <c r="N467" s="232">
        <f t="shared" si="210"/>
        <v>542916.24946442863</v>
      </c>
      <c r="O467" s="232">
        <f t="shared" si="210"/>
        <v>542916.24946442863</v>
      </c>
      <c r="P467" s="232">
        <v>0</v>
      </c>
      <c r="Q467" s="232">
        <v>0</v>
      </c>
      <c r="R467" s="232">
        <v>0</v>
      </c>
      <c r="S467" s="232">
        <v>0</v>
      </c>
      <c r="T467" s="232">
        <v>0</v>
      </c>
      <c r="U467" s="232">
        <v>0</v>
      </c>
      <c r="V467" s="232">
        <v>12</v>
      </c>
      <c r="W467" s="232">
        <v>48.401615999999997</v>
      </c>
      <c r="X467" s="232">
        <v>72.602423999999999</v>
      </c>
      <c r="Y467" s="232">
        <v>81.447900000000004</v>
      </c>
      <c r="Z467" s="232">
        <v>107.95046399999998</v>
      </c>
      <c r="AA467" s="232">
        <v>107.95046399999998</v>
      </c>
      <c r="AB467" s="232">
        <v>107.95046399999998</v>
      </c>
      <c r="AC467" s="232">
        <v>107.95046399999998</v>
      </c>
      <c r="AD467" s="232">
        <v>107.95046399999998</v>
      </c>
      <c r="AE467" s="232">
        <v>107.95046399999998</v>
      </c>
      <c r="AF467" s="232">
        <v>107.95046399999998</v>
      </c>
      <c r="AG467" s="232">
        <v>107.95046399999998</v>
      </c>
      <c r="AH467" s="232">
        <v>107.95046399999998</v>
      </c>
      <c r="AI467" s="232">
        <v>59.548847999999992</v>
      </c>
      <c r="AJ467" s="232">
        <v>35.34803999999999</v>
      </c>
      <c r="AK467" s="232">
        <v>26.502563999999989</v>
      </c>
      <c r="AL467" s="232"/>
      <c r="AM467" s="232"/>
      <c r="AN467" s="232"/>
      <c r="AO467" s="322"/>
      <c r="AP467" s="358"/>
      <c r="AQ467" s="358"/>
      <c r="AR467" s="358"/>
      <c r="AS467" s="322"/>
      <c r="AT467" s="322"/>
      <c r="AU467" s="322"/>
      <c r="AV467" s="322">
        <v>1</v>
      </c>
      <c r="AW467" s="322"/>
      <c r="AX467" s="322"/>
      <c r="AY467" s="322"/>
      <c r="AZ467" s="322"/>
      <c r="BA467" s="322"/>
      <c r="BB467" s="322"/>
      <c r="BC467" s="233">
        <f>SUM(AO467:BB467)</f>
        <v>1</v>
      </c>
    </row>
    <row r="468" spans="1:55" ht="15" outlineLevel="1">
      <c r="B468" s="662" t="s">
        <v>2665</v>
      </c>
      <c r="C468" s="228" t="s">
        <v>315</v>
      </c>
      <c r="D468" s="232"/>
      <c r="E468" s="232"/>
      <c r="F468" s="232"/>
      <c r="G468" s="232"/>
      <c r="H468" s="232"/>
      <c r="I468" s="232"/>
      <c r="J468" s="232"/>
      <c r="K468" s="232"/>
      <c r="L468" s="232"/>
      <c r="M468" s="232"/>
      <c r="N468" s="232"/>
      <c r="O468" s="232"/>
      <c r="P468" s="232"/>
      <c r="Q468" s="232"/>
      <c r="R468" s="232"/>
      <c r="S468" s="232"/>
      <c r="T468" s="232"/>
      <c r="U468" s="232"/>
      <c r="V468" s="232">
        <f>V467</f>
        <v>12</v>
      </c>
      <c r="W468" s="232"/>
      <c r="X468" s="232"/>
      <c r="Y468" s="232"/>
      <c r="Z468" s="232"/>
      <c r="AA468" s="232"/>
      <c r="AB468" s="232"/>
      <c r="AC468" s="232"/>
      <c r="AD468" s="232"/>
      <c r="AE468" s="232"/>
      <c r="AF468" s="232"/>
      <c r="AG468" s="232"/>
      <c r="AH468" s="232"/>
      <c r="AI468" s="232"/>
      <c r="AJ468" s="232"/>
      <c r="AK468" s="232"/>
      <c r="AL468" s="232"/>
      <c r="AM468" s="232"/>
      <c r="AN468" s="232"/>
      <c r="AO468" s="318">
        <f>AO467</f>
        <v>0</v>
      </c>
      <c r="AP468" s="318">
        <f>AP467</f>
        <v>0</v>
      </c>
      <c r="AQ468" s="318">
        <f t="shared" ref="AQ468:AV468" si="211">AQ467</f>
        <v>0</v>
      </c>
      <c r="AR468" s="318">
        <f t="shared" si="211"/>
        <v>0</v>
      </c>
      <c r="AS468" s="318">
        <f t="shared" si="211"/>
        <v>0</v>
      </c>
      <c r="AT468" s="318">
        <f t="shared" si="211"/>
        <v>0</v>
      </c>
      <c r="AU468" s="318">
        <f t="shared" si="211"/>
        <v>0</v>
      </c>
      <c r="AV468" s="318">
        <f t="shared" si="211"/>
        <v>1</v>
      </c>
      <c r="AW468" s="318">
        <f t="shared" ref="AW468:BB468" si="212">AW467</f>
        <v>0</v>
      </c>
      <c r="AX468" s="318">
        <f t="shared" si="212"/>
        <v>0</v>
      </c>
      <c r="AY468" s="318">
        <f t="shared" si="212"/>
        <v>0</v>
      </c>
      <c r="AZ468" s="318">
        <f t="shared" si="212"/>
        <v>0</v>
      </c>
      <c r="BA468" s="318">
        <f t="shared" si="212"/>
        <v>0</v>
      </c>
      <c r="BB468" s="318">
        <f t="shared" si="212"/>
        <v>0</v>
      </c>
      <c r="BC468" s="247"/>
    </row>
    <row r="469" spans="1:55" ht="15" outlineLevel="1">
      <c r="B469" s="662"/>
      <c r="C469" s="228"/>
      <c r="D469" s="228"/>
      <c r="E469" s="228"/>
      <c r="F469" s="228"/>
      <c r="G469" s="228"/>
      <c r="H469" s="228"/>
      <c r="I469" s="228"/>
      <c r="J469" s="228"/>
      <c r="K469" s="228"/>
      <c r="L469" s="228"/>
      <c r="M469" s="228"/>
      <c r="N469" s="228"/>
      <c r="O469" s="228"/>
      <c r="P469" s="228"/>
      <c r="Q469" s="228"/>
      <c r="R469" s="228"/>
      <c r="S469" s="228"/>
      <c r="T469" s="228"/>
      <c r="U469" s="228"/>
      <c r="V469" s="228"/>
      <c r="W469" s="228"/>
      <c r="X469" s="228"/>
      <c r="Y469" s="228"/>
      <c r="Z469" s="228"/>
      <c r="AA469" s="228"/>
      <c r="AB469" s="228"/>
      <c r="AC469" s="228"/>
      <c r="AD469" s="228"/>
      <c r="AE469" s="228"/>
      <c r="AF469" s="228"/>
      <c r="AG469" s="228"/>
      <c r="AH469" s="228"/>
      <c r="AI469" s="228"/>
      <c r="AJ469" s="228"/>
      <c r="AK469" s="228"/>
      <c r="AL469" s="228"/>
      <c r="AM469" s="228"/>
      <c r="AN469" s="228"/>
      <c r="AO469" s="323"/>
      <c r="AP469" s="323"/>
      <c r="AQ469" s="323"/>
      <c r="AR469" s="323"/>
      <c r="AS469" s="323"/>
      <c r="AT469" s="323"/>
      <c r="AU469" s="323"/>
      <c r="AV469" s="323"/>
      <c r="AW469" s="323"/>
      <c r="AX469" s="323"/>
      <c r="AY469" s="323"/>
      <c r="AZ469" s="323"/>
      <c r="BA469" s="323"/>
      <c r="BB469" s="323"/>
      <c r="BC469" s="249"/>
    </row>
    <row r="470" spans="1:55" ht="15" outlineLevel="1">
      <c r="A470" s="388">
        <v>11</v>
      </c>
      <c r="B470" s="661" t="s">
        <v>2571</v>
      </c>
      <c r="C470" s="228" t="s">
        <v>313</v>
      </c>
      <c r="D470" s="232">
        <v>1512614.33</v>
      </c>
      <c r="E470" s="232">
        <v>1462473.763</v>
      </c>
      <c r="F470" s="232">
        <v>1323295.575</v>
      </c>
      <c r="G470" s="232">
        <v>837493.08849999995</v>
      </c>
      <c r="H470" s="232">
        <v>837493.08849999995</v>
      </c>
      <c r="I470" s="232">
        <v>837493.08849999995</v>
      </c>
      <c r="J470" s="232">
        <v>837493.08849999995</v>
      </c>
      <c r="K470" s="232">
        <v>837493.08849999995</v>
      </c>
      <c r="L470" s="232">
        <v>837493.08849999995</v>
      </c>
      <c r="M470" s="232">
        <v>837493.08849999995</v>
      </c>
      <c r="N470" s="232">
        <v>796547.58030000003</v>
      </c>
      <c r="O470" s="232">
        <v>198616.63519999999</v>
      </c>
      <c r="P470" s="232">
        <v>566.32218809999995</v>
      </c>
      <c r="Q470" s="232">
        <v>566.32218809999995</v>
      </c>
      <c r="R470" s="232">
        <v>566.32218809999995</v>
      </c>
      <c r="S470" s="232">
        <v>0</v>
      </c>
      <c r="T470" s="232">
        <v>0</v>
      </c>
      <c r="U470" s="232">
        <v>0</v>
      </c>
      <c r="V470" s="232">
        <v>12</v>
      </c>
      <c r="W470" s="232">
        <v>415.42851719999999</v>
      </c>
      <c r="X470" s="232">
        <v>402.91324550000002</v>
      </c>
      <c r="Y470" s="232">
        <v>366.00415040000001</v>
      </c>
      <c r="Z470" s="232">
        <v>219.5721523</v>
      </c>
      <c r="AA470" s="232">
        <v>219.5721523</v>
      </c>
      <c r="AB470" s="232">
        <v>219.5721523</v>
      </c>
      <c r="AC470" s="232">
        <v>219.5721523</v>
      </c>
      <c r="AD470" s="232">
        <v>219.5721523</v>
      </c>
      <c r="AE470" s="232">
        <v>219.5721523</v>
      </c>
      <c r="AF470" s="232">
        <v>219.5721523</v>
      </c>
      <c r="AG470" s="232">
        <v>215.13170500000001</v>
      </c>
      <c r="AH470" s="232">
        <v>60.498008589999998</v>
      </c>
      <c r="AI470" s="232">
        <v>0.56672607200000003</v>
      </c>
      <c r="AJ470" s="232">
        <v>0.56672607200000003</v>
      </c>
      <c r="AK470" s="232">
        <v>0.56672607200000003</v>
      </c>
      <c r="AL470" s="232">
        <v>0</v>
      </c>
      <c r="AM470" s="232">
        <v>0</v>
      </c>
      <c r="AN470" s="232">
        <v>0</v>
      </c>
      <c r="AO470" s="322"/>
      <c r="AP470" s="358">
        <v>0.89063841321991966</v>
      </c>
      <c r="AQ470" s="322">
        <v>0.10850150231013787</v>
      </c>
      <c r="AR470" s="322"/>
      <c r="AS470" s="322"/>
      <c r="AT470" s="322"/>
      <c r="AU470" s="322"/>
      <c r="AV470" s="322"/>
      <c r="AW470" s="322"/>
      <c r="AX470" s="322"/>
      <c r="AY470" s="322"/>
      <c r="AZ470" s="322"/>
      <c r="BA470" s="322"/>
      <c r="BB470" s="322"/>
      <c r="BC470" s="233">
        <f>SUM(AO470:BB470)</f>
        <v>0.99913991553005754</v>
      </c>
    </row>
    <row r="471" spans="1:55" ht="15" outlineLevel="1">
      <c r="B471" s="662" t="s">
        <v>2665</v>
      </c>
      <c r="C471" s="228" t="s">
        <v>315</v>
      </c>
      <c r="D471" s="232"/>
      <c r="E471" s="232"/>
      <c r="F471" s="232"/>
      <c r="G471" s="232"/>
      <c r="H471" s="232"/>
      <c r="I471" s="232"/>
      <c r="J471" s="232"/>
      <c r="K471" s="232"/>
      <c r="L471" s="232"/>
      <c r="M471" s="232"/>
      <c r="N471" s="232"/>
      <c r="O471" s="232"/>
      <c r="P471" s="232"/>
      <c r="Q471" s="232"/>
      <c r="R471" s="232"/>
      <c r="S471" s="232"/>
      <c r="T471" s="232"/>
      <c r="U471" s="232"/>
      <c r="V471" s="232">
        <f>V470</f>
        <v>12</v>
      </c>
      <c r="W471" s="232"/>
      <c r="X471" s="232"/>
      <c r="Y471" s="232"/>
      <c r="Z471" s="232"/>
      <c r="AA471" s="232"/>
      <c r="AB471" s="232"/>
      <c r="AC471" s="232"/>
      <c r="AD471" s="232"/>
      <c r="AE471" s="232"/>
      <c r="AF471" s="232"/>
      <c r="AG471" s="232"/>
      <c r="AH471" s="232"/>
      <c r="AI471" s="232"/>
      <c r="AJ471" s="232"/>
      <c r="AK471" s="232"/>
      <c r="AL471" s="232"/>
      <c r="AM471" s="232"/>
      <c r="AN471" s="232"/>
      <c r="AO471" s="318">
        <f>AO470</f>
        <v>0</v>
      </c>
      <c r="AP471" s="318">
        <f>AP470</f>
        <v>0.89063841321991966</v>
      </c>
      <c r="AQ471" s="318">
        <f t="shared" ref="AQ471:AV471" si="213">AQ470</f>
        <v>0.10850150231013787</v>
      </c>
      <c r="AR471" s="318">
        <f t="shared" si="213"/>
        <v>0</v>
      </c>
      <c r="AS471" s="318">
        <f t="shared" si="213"/>
        <v>0</v>
      </c>
      <c r="AT471" s="318">
        <f t="shared" si="213"/>
        <v>0</v>
      </c>
      <c r="AU471" s="318">
        <f t="shared" si="213"/>
        <v>0</v>
      </c>
      <c r="AV471" s="318">
        <f t="shared" si="213"/>
        <v>0</v>
      </c>
      <c r="AW471" s="318">
        <f t="shared" ref="AW471:BB471" si="214">AW470</f>
        <v>0</v>
      </c>
      <c r="AX471" s="318">
        <f t="shared" si="214"/>
        <v>0</v>
      </c>
      <c r="AY471" s="318">
        <f t="shared" si="214"/>
        <v>0</v>
      </c>
      <c r="AZ471" s="318">
        <f t="shared" si="214"/>
        <v>0</v>
      </c>
      <c r="BA471" s="318">
        <f t="shared" si="214"/>
        <v>0</v>
      </c>
      <c r="BB471" s="318">
        <f t="shared" si="214"/>
        <v>0</v>
      </c>
      <c r="BC471" s="247"/>
    </row>
    <row r="472" spans="1:55" ht="15" outlineLevel="1">
      <c r="B472" s="250"/>
      <c r="C472" s="248"/>
      <c r="D472" s="228"/>
      <c r="E472" s="228"/>
      <c r="F472" s="228"/>
      <c r="G472" s="228"/>
      <c r="H472" s="228"/>
      <c r="I472" s="228"/>
      <c r="J472" s="228"/>
      <c r="K472" s="228"/>
      <c r="L472" s="228"/>
      <c r="M472" s="228"/>
      <c r="N472" s="228"/>
      <c r="O472" s="228"/>
      <c r="P472" s="228"/>
      <c r="Q472" s="228"/>
      <c r="R472" s="228"/>
      <c r="S472" s="228"/>
      <c r="T472" s="228"/>
      <c r="U472" s="228"/>
      <c r="V472" s="228"/>
      <c r="W472" s="228"/>
      <c r="X472" s="228"/>
      <c r="Y472" s="228"/>
      <c r="Z472" s="228"/>
      <c r="AA472" s="228"/>
      <c r="AB472" s="228"/>
      <c r="AC472" s="228"/>
      <c r="AD472" s="228"/>
      <c r="AE472" s="228"/>
      <c r="AF472" s="228"/>
      <c r="AG472" s="228"/>
      <c r="AH472" s="228"/>
      <c r="AI472" s="228"/>
      <c r="AJ472" s="228"/>
      <c r="AK472" s="228"/>
      <c r="AL472" s="228"/>
      <c r="AM472" s="228"/>
      <c r="AN472" s="228"/>
      <c r="AO472" s="323"/>
      <c r="AP472" s="324"/>
      <c r="AQ472" s="323"/>
      <c r="AR472" s="323"/>
      <c r="AS472" s="323"/>
      <c r="AT472" s="323"/>
      <c r="AU472" s="323"/>
      <c r="AV472" s="323"/>
      <c r="AW472" s="323"/>
      <c r="AX472" s="323"/>
      <c r="AY472" s="323"/>
      <c r="AZ472" s="323"/>
      <c r="BA472" s="323"/>
      <c r="BB472" s="323"/>
      <c r="BC472" s="249"/>
    </row>
    <row r="473" spans="1:55" ht="15" outlineLevel="1">
      <c r="A473" s="388">
        <v>13</v>
      </c>
      <c r="B473" s="250" t="s">
        <v>955</v>
      </c>
      <c r="C473" s="228" t="s">
        <v>313</v>
      </c>
      <c r="D473" s="232">
        <v>16509.95061</v>
      </c>
      <c r="E473" s="232">
        <v>16509.95061</v>
      </c>
      <c r="F473" s="232">
        <v>16509.95061</v>
      </c>
      <c r="G473" s="232">
        <v>16509.95061</v>
      </c>
      <c r="H473" s="232">
        <v>16509.95061</v>
      </c>
      <c r="I473" s="232">
        <v>16509.95061</v>
      </c>
      <c r="J473" s="232">
        <v>16509.95061</v>
      </c>
      <c r="K473" s="232">
        <v>16509.95061</v>
      </c>
      <c r="L473" s="232">
        <v>16509.95061</v>
      </c>
      <c r="M473" s="232">
        <v>16509.95061</v>
      </c>
      <c r="N473" s="232">
        <v>1604.91381</v>
      </c>
      <c r="O473" s="232">
        <v>1604.91381</v>
      </c>
      <c r="P473" s="232">
        <v>1604.91381</v>
      </c>
      <c r="Q473" s="232">
        <v>1604.91381</v>
      </c>
      <c r="R473" s="232">
        <v>1604.91381</v>
      </c>
      <c r="S473" s="232">
        <v>0</v>
      </c>
      <c r="T473" s="232">
        <v>0</v>
      </c>
      <c r="U473" s="232">
        <v>0</v>
      </c>
      <c r="V473" s="232">
        <v>12</v>
      </c>
      <c r="W473" s="232">
        <v>3.3517746399999999</v>
      </c>
      <c r="X473" s="232">
        <v>3.3517746399999999</v>
      </c>
      <c r="Y473" s="232">
        <v>3.3517746399999999</v>
      </c>
      <c r="Z473" s="232">
        <v>3.3517746399999999</v>
      </c>
      <c r="AA473" s="232">
        <v>3.3517746399999999</v>
      </c>
      <c r="AB473" s="232">
        <v>3.3517746399999999</v>
      </c>
      <c r="AC473" s="232">
        <v>3.3517746399999999</v>
      </c>
      <c r="AD473" s="232">
        <v>3.3517746399999999</v>
      </c>
      <c r="AE473" s="232">
        <v>3.3517746399999999</v>
      </c>
      <c r="AF473" s="232">
        <v>3.3517746399999999</v>
      </c>
      <c r="AG473" s="232">
        <v>0.95676664</v>
      </c>
      <c r="AH473" s="232">
        <v>0.95676664</v>
      </c>
      <c r="AI473" s="232">
        <v>0.95676664</v>
      </c>
      <c r="AJ473" s="232">
        <v>0.95676664</v>
      </c>
      <c r="AK473" s="232">
        <v>0.95676664</v>
      </c>
      <c r="AL473" s="232">
        <v>0</v>
      </c>
      <c r="AM473" s="232">
        <v>0</v>
      </c>
      <c r="AN473" s="232">
        <v>0</v>
      </c>
      <c r="AO473" s="322">
        <v>0</v>
      </c>
      <c r="AP473" s="322">
        <v>0.24227053677782681</v>
      </c>
      <c r="AQ473" s="322">
        <f>1-AP473</f>
        <v>0.75772946322217316</v>
      </c>
      <c r="AR473" s="322">
        <v>0</v>
      </c>
      <c r="AS473" s="322"/>
      <c r="AT473" s="322"/>
      <c r="AU473" s="322"/>
      <c r="AV473" s="322"/>
      <c r="AW473" s="322"/>
      <c r="AX473" s="322"/>
      <c r="AY473" s="322"/>
      <c r="AZ473" s="322"/>
      <c r="BA473" s="322"/>
      <c r="BB473" s="322"/>
      <c r="BC473" s="233">
        <f>SUM(AO473:BB473)</f>
        <v>1</v>
      </c>
    </row>
    <row r="474" spans="1:55" ht="15" outlineLevel="1">
      <c r="B474" s="231" t="s">
        <v>2665</v>
      </c>
      <c r="C474" s="228" t="s">
        <v>315</v>
      </c>
      <c r="D474" s="232"/>
      <c r="E474" s="232"/>
      <c r="F474" s="232"/>
      <c r="G474" s="232"/>
      <c r="H474" s="232"/>
      <c r="I474" s="232"/>
      <c r="J474" s="232"/>
      <c r="K474" s="232"/>
      <c r="L474" s="232"/>
      <c r="M474" s="232"/>
      <c r="N474" s="232"/>
      <c r="O474" s="232"/>
      <c r="P474" s="232"/>
      <c r="Q474" s="232"/>
      <c r="R474" s="232"/>
      <c r="S474" s="232"/>
      <c r="T474" s="232"/>
      <c r="U474" s="232"/>
      <c r="V474" s="232">
        <f>V473</f>
        <v>12</v>
      </c>
      <c r="W474" s="232"/>
      <c r="X474" s="232"/>
      <c r="Y474" s="232"/>
      <c r="Z474" s="232"/>
      <c r="AA474" s="232"/>
      <c r="AB474" s="232"/>
      <c r="AC474" s="232"/>
      <c r="AD474" s="232"/>
      <c r="AE474" s="232"/>
      <c r="AF474" s="232"/>
      <c r="AG474" s="232"/>
      <c r="AH474" s="232"/>
      <c r="AI474" s="232"/>
      <c r="AJ474" s="232"/>
      <c r="AK474" s="232"/>
      <c r="AL474" s="232"/>
      <c r="AM474" s="232"/>
      <c r="AN474" s="232"/>
      <c r="AO474" s="318">
        <f>AO473</f>
        <v>0</v>
      </c>
      <c r="AP474" s="318">
        <f>AP473</f>
        <v>0.24227053677782681</v>
      </c>
      <c r="AQ474" s="318">
        <f>AQ473</f>
        <v>0.75772946322217316</v>
      </c>
      <c r="AR474" s="318">
        <f t="shared" ref="AR474:AV474" si="215">AR473</f>
        <v>0</v>
      </c>
      <c r="AS474" s="318">
        <f t="shared" si="215"/>
        <v>0</v>
      </c>
      <c r="AT474" s="318">
        <f t="shared" si="215"/>
        <v>0</v>
      </c>
      <c r="AU474" s="318">
        <f t="shared" si="215"/>
        <v>0</v>
      </c>
      <c r="AV474" s="318">
        <f t="shared" si="215"/>
        <v>0</v>
      </c>
      <c r="AW474" s="318">
        <f t="shared" ref="AW474:BB474" si="216">AW473</f>
        <v>0</v>
      </c>
      <c r="AX474" s="318">
        <f t="shared" si="216"/>
        <v>0</v>
      </c>
      <c r="AY474" s="318">
        <f t="shared" si="216"/>
        <v>0</v>
      </c>
      <c r="AZ474" s="318">
        <f t="shared" si="216"/>
        <v>0</v>
      </c>
      <c r="BA474" s="318">
        <f t="shared" si="216"/>
        <v>0</v>
      </c>
      <c r="BB474" s="318">
        <f t="shared" si="216"/>
        <v>0</v>
      </c>
      <c r="BC474" s="247"/>
    </row>
    <row r="475" spans="1:55" ht="15" outlineLevel="1">
      <c r="B475" s="250"/>
      <c r="C475" s="248"/>
      <c r="D475" s="252"/>
      <c r="E475" s="252"/>
      <c r="F475" s="252"/>
      <c r="G475" s="252"/>
      <c r="H475" s="252"/>
      <c r="I475" s="252"/>
      <c r="J475" s="252"/>
      <c r="K475" s="252"/>
      <c r="L475" s="252"/>
      <c r="M475" s="252"/>
      <c r="N475" s="252"/>
      <c r="O475" s="252"/>
      <c r="P475" s="252"/>
      <c r="Q475" s="252"/>
      <c r="R475" s="252"/>
      <c r="S475" s="252"/>
      <c r="T475" s="252"/>
      <c r="U475" s="252"/>
      <c r="V475" s="228"/>
      <c r="W475" s="252"/>
      <c r="X475" s="252"/>
      <c r="Y475" s="252"/>
      <c r="Z475" s="252"/>
      <c r="AA475" s="252"/>
      <c r="AB475" s="252"/>
      <c r="AC475" s="252"/>
      <c r="AD475" s="252"/>
      <c r="AE475" s="252"/>
      <c r="AF475" s="252"/>
      <c r="AG475" s="252"/>
      <c r="AH475" s="252"/>
      <c r="AI475" s="252"/>
      <c r="AJ475" s="252"/>
      <c r="AK475" s="252"/>
      <c r="AL475" s="252"/>
      <c r="AM475" s="252"/>
      <c r="AN475" s="252"/>
      <c r="AO475" s="323"/>
      <c r="AP475" s="323"/>
      <c r="AQ475" s="323"/>
      <c r="AR475" s="323"/>
      <c r="AS475" s="323"/>
      <c r="AT475" s="323"/>
      <c r="AU475" s="323"/>
      <c r="AV475" s="323"/>
      <c r="AW475" s="323"/>
      <c r="AX475" s="323"/>
      <c r="AY475" s="323"/>
      <c r="AZ475" s="323"/>
      <c r="BA475" s="323"/>
      <c r="BB475" s="323"/>
      <c r="BC475" s="249"/>
    </row>
    <row r="476" spans="1:55" ht="15" outlineLevel="1">
      <c r="A476" s="388">
        <v>14</v>
      </c>
      <c r="B476" s="250" t="s">
        <v>2479</v>
      </c>
      <c r="C476" s="228" t="s">
        <v>313</v>
      </c>
      <c r="D476" s="232">
        <v>587462.13049999997</v>
      </c>
      <c r="E476" s="232">
        <v>587462.13049999997</v>
      </c>
      <c r="F476" s="232">
        <v>587462.13049999997</v>
      </c>
      <c r="G476" s="232">
        <v>587462.13049999997</v>
      </c>
      <c r="H476" s="232">
        <v>0</v>
      </c>
      <c r="I476" s="232">
        <v>0</v>
      </c>
      <c r="J476" s="232">
        <v>0</v>
      </c>
      <c r="K476" s="232">
        <v>0</v>
      </c>
      <c r="L476" s="232">
        <v>0</v>
      </c>
      <c r="M476" s="232">
        <v>0</v>
      </c>
      <c r="N476" s="232">
        <v>0</v>
      </c>
      <c r="O476" s="232">
        <v>0</v>
      </c>
      <c r="P476" s="232">
        <v>0</v>
      </c>
      <c r="Q476" s="232">
        <v>0</v>
      </c>
      <c r="R476" s="232">
        <v>0</v>
      </c>
      <c r="S476" s="232">
        <v>0</v>
      </c>
      <c r="T476" s="232">
        <v>0</v>
      </c>
      <c r="U476" s="232">
        <v>0</v>
      </c>
      <c r="V476" s="232">
        <v>12</v>
      </c>
      <c r="W476" s="232">
        <v>120.30237459999999</v>
      </c>
      <c r="X476" s="232">
        <v>120.30237459999999</v>
      </c>
      <c r="Y476" s="232">
        <v>120.30237459999999</v>
      </c>
      <c r="Z476" s="232">
        <v>120.30237459999999</v>
      </c>
      <c r="AA476" s="232">
        <v>0</v>
      </c>
      <c r="AB476" s="232">
        <v>0</v>
      </c>
      <c r="AC476" s="232">
        <v>0</v>
      </c>
      <c r="AD476" s="232">
        <v>0</v>
      </c>
      <c r="AE476" s="232">
        <v>0</v>
      </c>
      <c r="AF476" s="232">
        <v>0</v>
      </c>
      <c r="AG476" s="232">
        <v>0</v>
      </c>
      <c r="AH476" s="232">
        <v>0</v>
      </c>
      <c r="AI476" s="232">
        <v>0</v>
      </c>
      <c r="AJ476" s="232">
        <v>0</v>
      </c>
      <c r="AK476" s="232">
        <v>0</v>
      </c>
      <c r="AL476" s="232">
        <v>0</v>
      </c>
      <c r="AM476" s="232">
        <v>0</v>
      </c>
      <c r="AN476" s="232">
        <v>0</v>
      </c>
      <c r="AO476" s="322"/>
      <c r="AP476" s="322">
        <v>0.12499999999999999</v>
      </c>
      <c r="AQ476" s="358">
        <v>0.75</v>
      </c>
      <c r="AR476" s="322"/>
      <c r="AS476" s="322">
        <v>0.12499999999999999</v>
      </c>
      <c r="AT476" s="322"/>
      <c r="AU476" s="322"/>
      <c r="AV476" s="322"/>
      <c r="AW476" s="322"/>
      <c r="AX476" s="322"/>
      <c r="AY476" s="322"/>
      <c r="AZ476" s="322"/>
      <c r="BA476" s="322"/>
      <c r="BB476" s="322"/>
      <c r="BC476" s="233">
        <f>SUM(AO476:BB476)</f>
        <v>1</v>
      </c>
    </row>
    <row r="477" spans="1:55" ht="15" outlineLevel="1">
      <c r="B477" s="231" t="s">
        <v>2665</v>
      </c>
      <c r="C477" s="228" t="s">
        <v>315</v>
      </c>
      <c r="D477" s="232"/>
      <c r="E477" s="232"/>
      <c r="F477" s="232"/>
      <c r="G477" s="232"/>
      <c r="H477" s="232"/>
      <c r="I477" s="232"/>
      <c r="J477" s="232"/>
      <c r="K477" s="232"/>
      <c r="L477" s="232"/>
      <c r="M477" s="232"/>
      <c r="N477" s="232"/>
      <c r="O477" s="232"/>
      <c r="P477" s="232"/>
      <c r="Q477" s="232"/>
      <c r="R477" s="232"/>
      <c r="S477" s="232"/>
      <c r="T477" s="232"/>
      <c r="U477" s="232"/>
      <c r="V477" s="232">
        <f>V476</f>
        <v>12</v>
      </c>
      <c r="W477" s="232"/>
      <c r="X477" s="232"/>
      <c r="Y477" s="232"/>
      <c r="Z477" s="232"/>
      <c r="AA477" s="232"/>
      <c r="AB477" s="232"/>
      <c r="AC477" s="232"/>
      <c r="AD477" s="232"/>
      <c r="AE477" s="232"/>
      <c r="AF477" s="232"/>
      <c r="AG477" s="232"/>
      <c r="AH477" s="232"/>
      <c r="AI477" s="232"/>
      <c r="AJ477" s="232"/>
      <c r="AK477" s="232"/>
      <c r="AL477" s="232"/>
      <c r="AM477" s="232"/>
      <c r="AN477" s="232"/>
      <c r="AO477" s="318">
        <f>AO476</f>
        <v>0</v>
      </c>
      <c r="AP477" s="318">
        <f>AP476</f>
        <v>0.12499999999999999</v>
      </c>
      <c r="AQ477" s="318">
        <f t="shared" ref="AQ477:AV477" si="217">AQ476</f>
        <v>0.75</v>
      </c>
      <c r="AR477" s="318">
        <f t="shared" si="217"/>
        <v>0</v>
      </c>
      <c r="AS477" s="318">
        <f t="shared" si="217"/>
        <v>0.12499999999999999</v>
      </c>
      <c r="AT477" s="318">
        <f t="shared" si="217"/>
        <v>0</v>
      </c>
      <c r="AU477" s="318">
        <f t="shared" si="217"/>
        <v>0</v>
      </c>
      <c r="AV477" s="318">
        <f t="shared" si="217"/>
        <v>0</v>
      </c>
      <c r="AW477" s="318">
        <f t="shared" ref="AW477:BB477" si="218">AW476</f>
        <v>0</v>
      </c>
      <c r="AX477" s="318">
        <f t="shared" si="218"/>
        <v>0</v>
      </c>
      <c r="AY477" s="318">
        <f t="shared" si="218"/>
        <v>0</v>
      </c>
      <c r="AZ477" s="318">
        <f t="shared" si="218"/>
        <v>0</v>
      </c>
      <c r="BA477" s="318">
        <f t="shared" si="218"/>
        <v>0</v>
      </c>
      <c r="BB477" s="318">
        <f t="shared" si="218"/>
        <v>0</v>
      </c>
      <c r="BC477" s="247"/>
    </row>
    <row r="478" spans="1:55" ht="15" outlineLevel="1">
      <c r="B478" s="250"/>
      <c r="C478" s="248"/>
      <c r="D478" s="252"/>
      <c r="E478" s="252"/>
      <c r="F478" s="252"/>
      <c r="G478" s="252"/>
      <c r="H478" s="252"/>
      <c r="I478" s="252"/>
      <c r="J478" s="252"/>
      <c r="K478" s="252"/>
      <c r="L478" s="252"/>
      <c r="M478" s="252"/>
      <c r="N478" s="252"/>
      <c r="O478" s="252"/>
      <c r="P478" s="252"/>
      <c r="Q478" s="252"/>
      <c r="R478" s="252"/>
      <c r="S478" s="252"/>
      <c r="T478" s="252"/>
      <c r="U478" s="252"/>
      <c r="V478" s="228"/>
      <c r="W478" s="252"/>
      <c r="X478" s="252"/>
      <c r="Y478" s="252"/>
      <c r="Z478" s="252"/>
      <c r="AA478" s="252"/>
      <c r="AB478" s="252"/>
      <c r="AC478" s="252"/>
      <c r="AD478" s="252"/>
      <c r="AE478" s="252"/>
      <c r="AF478" s="252"/>
      <c r="AG478" s="252"/>
      <c r="AH478" s="252"/>
      <c r="AI478" s="252"/>
      <c r="AJ478" s="252"/>
      <c r="AK478" s="252"/>
      <c r="AL478" s="252"/>
      <c r="AM478" s="252"/>
      <c r="AN478" s="252"/>
      <c r="AO478" s="323"/>
      <c r="AP478" s="324"/>
      <c r="AQ478" s="323"/>
      <c r="AR478" s="323"/>
      <c r="AS478" s="323"/>
      <c r="AT478" s="323"/>
      <c r="AU478" s="323"/>
      <c r="AV478" s="323"/>
      <c r="AW478" s="323"/>
      <c r="AX478" s="323"/>
      <c r="AY478" s="323"/>
      <c r="AZ478" s="323"/>
      <c r="BA478" s="323"/>
      <c r="BB478" s="323"/>
      <c r="BC478" s="249"/>
    </row>
    <row r="479" spans="1:55" s="220" customFormat="1" ht="15" outlineLevel="1">
      <c r="A479" s="388">
        <v>15</v>
      </c>
      <c r="B479" s="250" t="s">
        <v>2573</v>
      </c>
      <c r="C479" s="228" t="s">
        <v>313</v>
      </c>
      <c r="D479" s="232">
        <v>0</v>
      </c>
      <c r="E479" s="232">
        <v>0</v>
      </c>
      <c r="F479" s="232">
        <v>0</v>
      </c>
      <c r="G479" s="232">
        <v>0</v>
      </c>
      <c r="H479" s="232">
        <v>0</v>
      </c>
      <c r="I479" s="232">
        <v>0</v>
      </c>
      <c r="J479" s="232">
        <v>0</v>
      </c>
      <c r="K479" s="232">
        <v>0</v>
      </c>
      <c r="L479" s="232">
        <v>0</v>
      </c>
      <c r="M479" s="232">
        <v>0</v>
      </c>
      <c r="N479" s="232">
        <v>0</v>
      </c>
      <c r="O479" s="232">
        <v>0</v>
      </c>
      <c r="P479" s="232">
        <v>0</v>
      </c>
      <c r="Q479" s="232">
        <v>0</v>
      </c>
      <c r="R479" s="232">
        <v>0</v>
      </c>
      <c r="S479" s="232">
        <v>0</v>
      </c>
      <c r="T479" s="232">
        <v>0</v>
      </c>
      <c r="U479" s="232">
        <v>0</v>
      </c>
      <c r="V479" s="228"/>
      <c r="W479" s="232">
        <v>58.4968498</v>
      </c>
      <c r="X479" s="232">
        <v>0</v>
      </c>
      <c r="Y479" s="232">
        <v>0</v>
      </c>
      <c r="Z479" s="232">
        <v>0</v>
      </c>
      <c r="AA479" s="232">
        <v>0</v>
      </c>
      <c r="AB479" s="232">
        <v>0</v>
      </c>
      <c r="AC479" s="232">
        <v>0</v>
      </c>
      <c r="AD479" s="232">
        <v>0</v>
      </c>
      <c r="AE479" s="232">
        <v>0</v>
      </c>
      <c r="AF479" s="232">
        <v>0</v>
      </c>
      <c r="AG479" s="232">
        <v>0</v>
      </c>
      <c r="AH479" s="232">
        <v>0</v>
      </c>
      <c r="AI479" s="232">
        <v>0</v>
      </c>
      <c r="AJ479" s="232">
        <v>0</v>
      </c>
      <c r="AK479" s="232">
        <v>0</v>
      </c>
      <c r="AL479" s="232">
        <v>0</v>
      </c>
      <c r="AM479" s="232">
        <v>0</v>
      </c>
      <c r="AN479" s="232">
        <v>0</v>
      </c>
      <c r="AO479" s="322"/>
      <c r="AP479" s="322">
        <v>1</v>
      </c>
      <c r="AQ479" s="322"/>
      <c r="AR479" s="322"/>
      <c r="AS479" s="322"/>
      <c r="AT479" s="322"/>
      <c r="AU479" s="322"/>
      <c r="AV479" s="322"/>
      <c r="AW479" s="322"/>
      <c r="AX479" s="322"/>
      <c r="AY479" s="322"/>
      <c r="AZ479" s="322"/>
      <c r="BA479" s="322"/>
      <c r="BB479" s="322"/>
      <c r="BC479" s="233">
        <f>SUM(AO479:BB479)</f>
        <v>1</v>
      </c>
    </row>
    <row r="480" spans="1:55" s="220" customFormat="1" ht="15" outlineLevel="1">
      <c r="A480" s="388"/>
      <c r="B480" s="250" t="s">
        <v>2665</v>
      </c>
      <c r="C480" s="228" t="s">
        <v>315</v>
      </c>
      <c r="D480" s="232"/>
      <c r="E480" s="232"/>
      <c r="F480" s="232"/>
      <c r="G480" s="232"/>
      <c r="H480" s="232"/>
      <c r="I480" s="232"/>
      <c r="J480" s="232"/>
      <c r="K480" s="232"/>
      <c r="L480" s="232"/>
      <c r="M480" s="232"/>
      <c r="N480" s="232"/>
      <c r="O480" s="232"/>
      <c r="P480" s="232"/>
      <c r="Q480" s="232"/>
      <c r="R480" s="232"/>
      <c r="S480" s="232"/>
      <c r="T480" s="232"/>
      <c r="U480" s="232"/>
      <c r="V480" s="228"/>
      <c r="W480" s="232"/>
      <c r="X480" s="232"/>
      <c r="Y480" s="232"/>
      <c r="Z480" s="232"/>
      <c r="AA480" s="232"/>
      <c r="AB480" s="232"/>
      <c r="AC480" s="232"/>
      <c r="AD480" s="232"/>
      <c r="AE480" s="232"/>
      <c r="AF480" s="232"/>
      <c r="AG480" s="232"/>
      <c r="AH480" s="232"/>
      <c r="AI480" s="232"/>
      <c r="AJ480" s="232"/>
      <c r="AK480" s="232"/>
      <c r="AL480" s="232"/>
      <c r="AM480" s="232"/>
      <c r="AN480" s="232"/>
      <c r="AO480" s="318"/>
      <c r="AP480" s="318">
        <f>AP479</f>
        <v>1</v>
      </c>
      <c r="AQ480" s="318">
        <f t="shared" ref="AQ480:AV480" si="219">AQ479</f>
        <v>0</v>
      </c>
      <c r="AR480" s="318">
        <f t="shared" si="219"/>
        <v>0</v>
      </c>
      <c r="AS480" s="318">
        <f t="shared" si="219"/>
        <v>0</v>
      </c>
      <c r="AT480" s="318">
        <f t="shared" si="219"/>
        <v>0</v>
      </c>
      <c r="AU480" s="318">
        <f t="shared" si="219"/>
        <v>0</v>
      </c>
      <c r="AV480" s="318">
        <f t="shared" si="219"/>
        <v>0</v>
      </c>
      <c r="AW480" s="318">
        <f t="shared" ref="AW480:BB480" si="220">AW479</f>
        <v>0</v>
      </c>
      <c r="AX480" s="318">
        <f t="shared" si="220"/>
        <v>0</v>
      </c>
      <c r="AY480" s="318">
        <f t="shared" si="220"/>
        <v>0</v>
      </c>
      <c r="AZ480" s="318">
        <f t="shared" si="220"/>
        <v>0</v>
      </c>
      <c r="BA480" s="318">
        <f t="shared" si="220"/>
        <v>0</v>
      </c>
      <c r="BB480" s="318">
        <f t="shared" si="220"/>
        <v>0</v>
      </c>
      <c r="BC480" s="247"/>
    </row>
    <row r="481" spans="1:55" s="220" customFormat="1" ht="15" outlineLevel="1">
      <c r="A481" s="388"/>
      <c r="B481" s="250"/>
      <c r="C481" s="248"/>
      <c r="D481" s="252"/>
      <c r="E481" s="252"/>
      <c r="F481" s="252"/>
      <c r="G481" s="252"/>
      <c r="H481" s="252"/>
      <c r="I481" s="252"/>
      <c r="J481" s="252"/>
      <c r="K481" s="252"/>
      <c r="L481" s="252"/>
      <c r="M481" s="252"/>
      <c r="N481" s="252"/>
      <c r="O481" s="252"/>
      <c r="P481" s="252"/>
      <c r="Q481" s="252"/>
      <c r="R481" s="252"/>
      <c r="S481" s="252"/>
      <c r="T481" s="252"/>
      <c r="U481" s="252"/>
      <c r="V481" s="228"/>
      <c r="W481" s="252"/>
      <c r="X481" s="252"/>
      <c r="Y481" s="252"/>
      <c r="Z481" s="252"/>
      <c r="AA481" s="252"/>
      <c r="AB481" s="252"/>
      <c r="AC481" s="252"/>
      <c r="AD481" s="252"/>
      <c r="AE481" s="252"/>
      <c r="AF481" s="252"/>
      <c r="AG481" s="252"/>
      <c r="AH481" s="252"/>
      <c r="AI481" s="252"/>
      <c r="AJ481" s="252"/>
      <c r="AK481" s="252"/>
      <c r="AL481" s="252"/>
      <c r="AM481" s="252"/>
      <c r="AN481" s="252"/>
      <c r="AO481" s="325"/>
      <c r="AP481" s="323"/>
      <c r="AQ481" s="323"/>
      <c r="AR481" s="323"/>
      <c r="AS481" s="323"/>
      <c r="AT481" s="323"/>
      <c r="AU481" s="323"/>
      <c r="AV481" s="323"/>
      <c r="AW481" s="323"/>
      <c r="AX481" s="323"/>
      <c r="AY481" s="323"/>
      <c r="AZ481" s="323"/>
      <c r="BA481" s="323"/>
      <c r="BB481" s="323"/>
      <c r="BC481" s="249"/>
    </row>
    <row r="482" spans="1:55" ht="15" outlineLevel="1">
      <c r="A482" s="388">
        <v>17</v>
      </c>
      <c r="B482" s="250" t="s">
        <v>2575</v>
      </c>
      <c r="C482" s="228" t="s">
        <v>313</v>
      </c>
      <c r="D482" s="232">
        <v>0</v>
      </c>
      <c r="E482" s="232">
        <v>0</v>
      </c>
      <c r="F482" s="232">
        <v>0</v>
      </c>
      <c r="G482" s="232">
        <v>0</v>
      </c>
      <c r="H482" s="232">
        <v>0</v>
      </c>
      <c r="I482" s="232">
        <v>0</v>
      </c>
      <c r="J482" s="232">
        <v>0</v>
      </c>
      <c r="K482" s="232">
        <v>0</v>
      </c>
      <c r="L482" s="232">
        <v>0</v>
      </c>
      <c r="M482" s="232">
        <v>0</v>
      </c>
      <c r="N482" s="232">
        <v>0</v>
      </c>
      <c r="O482" s="232">
        <v>0</v>
      </c>
      <c r="P482" s="232">
        <v>0</v>
      </c>
      <c r="Q482" s="232">
        <v>0</v>
      </c>
      <c r="R482" s="232">
        <v>0</v>
      </c>
      <c r="S482" s="232">
        <v>0</v>
      </c>
      <c r="T482" s="232">
        <v>0</v>
      </c>
      <c r="U482" s="232">
        <v>0</v>
      </c>
      <c r="V482" s="228"/>
      <c r="W482" s="232">
        <v>65.576189999999997</v>
      </c>
      <c r="X482" s="232">
        <v>0</v>
      </c>
      <c r="Y482" s="232">
        <v>0</v>
      </c>
      <c r="Z482" s="232">
        <v>0</v>
      </c>
      <c r="AA482" s="232">
        <v>0</v>
      </c>
      <c r="AB482" s="232">
        <v>0</v>
      </c>
      <c r="AC482" s="232">
        <v>0</v>
      </c>
      <c r="AD482" s="232">
        <v>0</v>
      </c>
      <c r="AE482" s="232">
        <v>0</v>
      </c>
      <c r="AF482" s="232">
        <v>0</v>
      </c>
      <c r="AG482" s="232">
        <v>0</v>
      </c>
      <c r="AH482" s="232">
        <v>0</v>
      </c>
      <c r="AI482" s="232">
        <v>0</v>
      </c>
      <c r="AJ482" s="232">
        <v>0</v>
      </c>
      <c r="AK482" s="232">
        <v>0</v>
      </c>
      <c r="AL482" s="232">
        <v>0</v>
      </c>
      <c r="AM482" s="232">
        <v>0</v>
      </c>
      <c r="AN482" s="232">
        <v>0</v>
      </c>
      <c r="AO482" s="322"/>
      <c r="AP482" s="322"/>
      <c r="AQ482" s="322"/>
      <c r="AR482" s="322"/>
      <c r="AS482" s="322"/>
      <c r="AT482" s="322"/>
      <c r="AU482" s="322"/>
      <c r="AV482" s="322"/>
      <c r="AW482" s="322"/>
      <c r="AX482" s="322"/>
      <c r="AY482" s="322"/>
      <c r="AZ482" s="322"/>
      <c r="BA482" s="322"/>
      <c r="BB482" s="322"/>
      <c r="BC482" s="233">
        <f>SUM(AO482:BB482)</f>
        <v>0</v>
      </c>
    </row>
    <row r="483" spans="1:55" ht="15" outlineLevel="1">
      <c r="B483" s="231" t="s">
        <v>2665</v>
      </c>
      <c r="C483" s="228" t="s">
        <v>315</v>
      </c>
      <c r="D483" s="232"/>
      <c r="E483" s="232"/>
      <c r="F483" s="232"/>
      <c r="G483" s="232"/>
      <c r="H483" s="232"/>
      <c r="I483" s="232"/>
      <c r="J483" s="232"/>
      <c r="K483" s="232"/>
      <c r="L483" s="232"/>
      <c r="M483" s="232"/>
      <c r="N483" s="232"/>
      <c r="O483" s="232"/>
      <c r="P483" s="232"/>
      <c r="Q483" s="232"/>
      <c r="R483" s="232"/>
      <c r="S483" s="232"/>
      <c r="T483" s="232"/>
      <c r="U483" s="232"/>
      <c r="V483" s="228"/>
      <c r="W483" s="232"/>
      <c r="X483" s="232"/>
      <c r="Y483" s="232"/>
      <c r="Z483" s="232"/>
      <c r="AA483" s="232"/>
      <c r="AB483" s="232"/>
      <c r="AC483" s="232"/>
      <c r="AD483" s="232"/>
      <c r="AE483" s="232"/>
      <c r="AF483" s="232"/>
      <c r="AG483" s="232"/>
      <c r="AH483" s="232"/>
      <c r="AI483" s="232"/>
      <c r="AJ483" s="232"/>
      <c r="AK483" s="232"/>
      <c r="AL483" s="232"/>
      <c r="AM483" s="232"/>
      <c r="AN483" s="232"/>
      <c r="AO483" s="318">
        <f>AO482</f>
        <v>0</v>
      </c>
      <c r="AP483" s="318">
        <f>AP482</f>
        <v>0</v>
      </c>
      <c r="AQ483" s="318">
        <f t="shared" ref="AQ483:AV483" si="221">AQ482</f>
        <v>0</v>
      </c>
      <c r="AR483" s="318">
        <f t="shared" si="221"/>
        <v>0</v>
      </c>
      <c r="AS483" s="318">
        <f t="shared" si="221"/>
        <v>0</v>
      </c>
      <c r="AT483" s="318">
        <f t="shared" si="221"/>
        <v>0</v>
      </c>
      <c r="AU483" s="318">
        <f t="shared" si="221"/>
        <v>0</v>
      </c>
      <c r="AV483" s="318">
        <f t="shared" si="221"/>
        <v>0</v>
      </c>
      <c r="AW483" s="318">
        <f t="shared" ref="AW483:BB483" si="222">AW482</f>
        <v>0</v>
      </c>
      <c r="AX483" s="318">
        <f t="shared" si="222"/>
        <v>0</v>
      </c>
      <c r="AY483" s="318">
        <f t="shared" si="222"/>
        <v>0</v>
      </c>
      <c r="AZ483" s="318">
        <f t="shared" si="222"/>
        <v>0</v>
      </c>
      <c r="BA483" s="318">
        <f t="shared" si="222"/>
        <v>0</v>
      </c>
      <c r="BB483" s="318">
        <f t="shared" si="222"/>
        <v>0</v>
      </c>
      <c r="BC483" s="247"/>
    </row>
    <row r="484" spans="1:55" ht="15" outlineLevel="1">
      <c r="B484" s="251"/>
      <c r="C484" s="242"/>
      <c r="D484" s="228"/>
      <c r="E484" s="228"/>
      <c r="F484" s="228"/>
      <c r="G484" s="228"/>
      <c r="H484" s="228"/>
      <c r="I484" s="228"/>
      <c r="J484" s="228"/>
      <c r="K484" s="228"/>
      <c r="L484" s="228"/>
      <c r="M484" s="228"/>
      <c r="N484" s="228"/>
      <c r="O484" s="228"/>
      <c r="P484" s="228"/>
      <c r="Q484" s="228"/>
      <c r="R484" s="228"/>
      <c r="S484" s="228"/>
      <c r="T484" s="228"/>
      <c r="U484" s="228"/>
      <c r="V484" s="228"/>
      <c r="W484" s="228"/>
      <c r="X484" s="228"/>
      <c r="Y484" s="228"/>
      <c r="Z484" s="228"/>
      <c r="AA484" s="228"/>
      <c r="AB484" s="228"/>
      <c r="AC484" s="228"/>
      <c r="AD484" s="228"/>
      <c r="AE484" s="228"/>
      <c r="AF484" s="228"/>
      <c r="AG484" s="228"/>
      <c r="AH484" s="228"/>
      <c r="AI484" s="228"/>
      <c r="AJ484" s="228"/>
      <c r="AK484" s="228"/>
      <c r="AL484" s="228"/>
      <c r="AM484" s="228"/>
      <c r="AN484" s="228"/>
      <c r="AO484" s="326"/>
      <c r="AP484" s="327"/>
      <c r="AQ484" s="327"/>
      <c r="AR484" s="327"/>
      <c r="AS484" s="327"/>
      <c r="AT484" s="327"/>
      <c r="AU484" s="327"/>
      <c r="AV484" s="327"/>
      <c r="AW484" s="327"/>
      <c r="AX484" s="327"/>
      <c r="AY484" s="327"/>
      <c r="AZ484" s="327"/>
      <c r="BA484" s="327"/>
      <c r="BB484" s="327"/>
      <c r="BC484" s="253"/>
    </row>
    <row r="485" spans="1:55" ht="15.75" outlineLevel="1">
      <c r="A485" s="389"/>
      <c r="B485" s="225" t="s">
        <v>328</v>
      </c>
      <c r="C485" s="226"/>
      <c r="D485" s="226"/>
      <c r="E485" s="226"/>
      <c r="F485" s="226"/>
      <c r="G485" s="226"/>
      <c r="H485" s="226"/>
      <c r="I485" s="226"/>
      <c r="J485" s="226"/>
      <c r="K485" s="226"/>
      <c r="L485" s="226"/>
      <c r="M485" s="226"/>
      <c r="N485" s="226"/>
      <c r="O485" s="226"/>
      <c r="P485" s="226"/>
      <c r="Q485" s="226"/>
      <c r="R485" s="226"/>
      <c r="S485" s="226"/>
      <c r="T485" s="226"/>
      <c r="U485" s="226"/>
      <c r="V485" s="227"/>
      <c r="W485" s="226"/>
      <c r="X485" s="226"/>
      <c r="Y485" s="226"/>
      <c r="Z485" s="226"/>
      <c r="AA485" s="226"/>
      <c r="AB485" s="226"/>
      <c r="AC485" s="226"/>
      <c r="AD485" s="226"/>
      <c r="AE485" s="226"/>
      <c r="AF485" s="226"/>
      <c r="AG485" s="226"/>
      <c r="AH485" s="226"/>
      <c r="AI485" s="226"/>
      <c r="AJ485" s="226"/>
      <c r="AK485" s="226"/>
      <c r="AL485" s="226"/>
      <c r="AM485" s="226"/>
      <c r="AN485" s="226"/>
      <c r="AO485" s="321"/>
      <c r="AP485" s="321"/>
      <c r="AQ485" s="321"/>
      <c r="AR485" s="321"/>
      <c r="AS485" s="321"/>
      <c r="AT485" s="321"/>
      <c r="AU485" s="321"/>
      <c r="AV485" s="321"/>
      <c r="AW485" s="321"/>
      <c r="AX485" s="321"/>
      <c r="AY485" s="321"/>
      <c r="AZ485" s="321"/>
      <c r="BA485" s="321"/>
      <c r="BB485" s="321"/>
      <c r="BC485" s="229"/>
    </row>
    <row r="486" spans="1:55" ht="15" outlineLevel="1">
      <c r="A486" s="388">
        <v>20</v>
      </c>
      <c r="B486" s="251" t="s">
        <v>1251</v>
      </c>
      <c r="C486" s="228" t="s">
        <v>313</v>
      </c>
      <c r="D486" s="713">
        <v>1829891.568</v>
      </c>
      <c r="E486" s="232">
        <f t="shared" ref="E486:R486" si="223">(E346+E345)/(D346+D345)*D486</f>
        <v>1829891.568</v>
      </c>
      <c r="F486" s="232">
        <f t="shared" si="223"/>
        <v>478667.5578862736</v>
      </c>
      <c r="G486" s="232">
        <f t="shared" si="223"/>
        <v>446196.94911657774</v>
      </c>
      <c r="H486" s="232">
        <f t="shared" si="223"/>
        <v>446196.94911657763</v>
      </c>
      <c r="I486" s="232">
        <f t="shared" si="223"/>
        <v>446196.94911657774</v>
      </c>
      <c r="J486" s="232">
        <f t="shared" si="223"/>
        <v>309399.47701514687</v>
      </c>
      <c r="K486" s="232">
        <f t="shared" si="223"/>
        <v>309399.47701514687</v>
      </c>
      <c r="L486" s="232">
        <f t="shared" si="223"/>
        <v>309399.47701514687</v>
      </c>
      <c r="M486" s="232">
        <f t="shared" si="223"/>
        <v>309399.47701514687</v>
      </c>
      <c r="N486" s="232">
        <f t="shared" si="223"/>
        <v>309399.47701514687</v>
      </c>
      <c r="O486" s="232">
        <f t="shared" si="223"/>
        <v>11167.140579708645</v>
      </c>
      <c r="P486" s="232">
        <f t="shared" si="223"/>
        <v>11167.140579708645</v>
      </c>
      <c r="Q486" s="232">
        <f t="shared" si="223"/>
        <v>11167.140579708645</v>
      </c>
      <c r="R486" s="232">
        <f t="shared" si="223"/>
        <v>11167.140579708645</v>
      </c>
      <c r="S486" s="232">
        <v>0</v>
      </c>
      <c r="T486" s="232">
        <v>0</v>
      </c>
      <c r="U486" s="232">
        <v>0</v>
      </c>
      <c r="V486" s="232">
        <v>12</v>
      </c>
      <c r="W486" s="713">
        <v>436.17099999999999</v>
      </c>
      <c r="X486" s="232">
        <f t="shared" ref="X486:AL486" si="224">(X346+X345)/(W346+W345)*W486</f>
        <v>436.17099999999994</v>
      </c>
      <c r="Y486" s="232">
        <f t="shared" si="224"/>
        <v>233.48780161190788</v>
      </c>
      <c r="Z486" s="232">
        <f t="shared" si="224"/>
        <v>231.80472033249316</v>
      </c>
      <c r="AA486" s="232">
        <f t="shared" si="224"/>
        <v>231.80472033249316</v>
      </c>
      <c r="AB486" s="232">
        <f t="shared" si="224"/>
        <v>231.80472033249316</v>
      </c>
      <c r="AC486" s="232">
        <f t="shared" si="224"/>
        <v>183.16075271935105</v>
      </c>
      <c r="AD486" s="232">
        <f t="shared" si="224"/>
        <v>183.16075271935105</v>
      </c>
      <c r="AE486" s="232">
        <f t="shared" si="224"/>
        <v>183.16075271935105</v>
      </c>
      <c r="AF486" s="232">
        <f t="shared" si="224"/>
        <v>183.16075271935105</v>
      </c>
      <c r="AG486" s="232">
        <f t="shared" si="224"/>
        <v>183.16075271935105</v>
      </c>
      <c r="AH486" s="232">
        <f t="shared" si="224"/>
        <v>40.536639677618417</v>
      </c>
      <c r="AI486" s="232">
        <f t="shared" si="224"/>
        <v>40.536639677618417</v>
      </c>
      <c r="AJ486" s="232">
        <f t="shared" si="224"/>
        <v>40.536639677618417</v>
      </c>
      <c r="AK486" s="232">
        <f t="shared" si="224"/>
        <v>40.536639677618417</v>
      </c>
      <c r="AL486" s="232">
        <f t="shared" si="224"/>
        <v>0</v>
      </c>
      <c r="AM486" s="232"/>
      <c r="AN486" s="232"/>
      <c r="AO486" s="317"/>
      <c r="AP486" s="322"/>
      <c r="AQ486" s="322">
        <v>0.12746206291451329</v>
      </c>
      <c r="AR486" s="322"/>
      <c r="AS486" s="322">
        <v>0.87104130417660841</v>
      </c>
      <c r="AT486" s="322"/>
      <c r="AU486" s="322"/>
      <c r="AV486" s="322"/>
      <c r="AW486" s="322"/>
      <c r="AX486" s="322"/>
      <c r="AY486" s="322"/>
      <c r="AZ486" s="322"/>
      <c r="BA486" s="322"/>
      <c r="BB486" s="322"/>
      <c r="BC486" s="233">
        <f>SUM(AO486:BB486)</f>
        <v>0.99850336709112164</v>
      </c>
    </row>
    <row r="487" spans="1:55" ht="15" outlineLevel="1">
      <c r="B487" s="231" t="s">
        <v>2665</v>
      </c>
      <c r="C487" s="228" t="s">
        <v>315</v>
      </c>
      <c r="D487" s="232"/>
      <c r="E487" s="232"/>
      <c r="F487" s="232"/>
      <c r="G487" s="232"/>
      <c r="H487" s="232"/>
      <c r="I487" s="232"/>
      <c r="J487" s="232"/>
      <c r="K487" s="232"/>
      <c r="L487" s="232"/>
      <c r="M487" s="232"/>
      <c r="N487" s="232"/>
      <c r="O487" s="232"/>
      <c r="P487" s="232"/>
      <c r="Q487" s="232"/>
      <c r="R487" s="232"/>
      <c r="S487" s="232"/>
      <c r="T487" s="232"/>
      <c r="U487" s="232"/>
      <c r="V487" s="232">
        <f>V486</f>
        <v>12</v>
      </c>
      <c r="W487" s="232"/>
      <c r="X487" s="232"/>
      <c r="Y487" s="232"/>
      <c r="Z487" s="232"/>
      <c r="AA487" s="232"/>
      <c r="AB487" s="232"/>
      <c r="AC487" s="232"/>
      <c r="AD487" s="232"/>
      <c r="AE487" s="232"/>
      <c r="AF487" s="232"/>
      <c r="AG487" s="232"/>
      <c r="AH487" s="232"/>
      <c r="AI487" s="232"/>
      <c r="AJ487" s="232"/>
      <c r="AK487" s="232"/>
      <c r="AL487" s="232"/>
      <c r="AM487" s="232"/>
      <c r="AN487" s="232"/>
      <c r="AO487" s="318">
        <f>AO486</f>
        <v>0</v>
      </c>
      <c r="AP487" s="318">
        <f>AP486</f>
        <v>0</v>
      </c>
      <c r="AQ487" s="318">
        <f t="shared" ref="AQ487:AV487" si="225">AQ486</f>
        <v>0.12746206291451329</v>
      </c>
      <c r="AR487" s="318">
        <f t="shared" si="225"/>
        <v>0</v>
      </c>
      <c r="AS487" s="318">
        <f t="shared" si="225"/>
        <v>0.87104130417660841</v>
      </c>
      <c r="AT487" s="318">
        <f t="shared" si="225"/>
        <v>0</v>
      </c>
      <c r="AU487" s="318">
        <f t="shared" si="225"/>
        <v>0</v>
      </c>
      <c r="AV487" s="318">
        <f t="shared" si="225"/>
        <v>0</v>
      </c>
      <c r="AW487" s="318">
        <f t="shared" ref="AW487:BB487" si="226">AW486</f>
        <v>0</v>
      </c>
      <c r="AX487" s="318">
        <f t="shared" si="226"/>
        <v>0</v>
      </c>
      <c r="AY487" s="318">
        <f t="shared" si="226"/>
        <v>0</v>
      </c>
      <c r="AZ487" s="318">
        <f t="shared" si="226"/>
        <v>0</v>
      </c>
      <c r="BA487" s="318">
        <f t="shared" si="226"/>
        <v>0</v>
      </c>
      <c r="BB487" s="318">
        <f t="shared" si="226"/>
        <v>0</v>
      </c>
      <c r="BC487" s="243"/>
    </row>
    <row r="488" spans="1:55" ht="15" outlineLevel="1">
      <c r="B488" s="251"/>
      <c r="C488" s="242"/>
      <c r="D488" s="228"/>
      <c r="E488" s="228"/>
      <c r="F488" s="228"/>
      <c r="G488" s="228"/>
      <c r="H488" s="228"/>
      <c r="I488" s="228"/>
      <c r="J488" s="228"/>
      <c r="K488" s="228"/>
      <c r="L488" s="228"/>
      <c r="M488" s="228"/>
      <c r="N488" s="228"/>
      <c r="O488" s="228"/>
      <c r="P488" s="228"/>
      <c r="Q488" s="228"/>
      <c r="R488" s="228"/>
      <c r="S488" s="228"/>
      <c r="T488" s="228"/>
      <c r="U488" s="228"/>
      <c r="V488" s="254"/>
      <c r="W488" s="228"/>
      <c r="X488" s="228"/>
      <c r="Y488" s="228"/>
      <c r="Z488" s="228"/>
      <c r="AA488" s="228"/>
      <c r="AB488" s="228"/>
      <c r="AC488" s="228"/>
      <c r="AD488" s="228"/>
      <c r="AE488" s="228"/>
      <c r="AF488" s="228"/>
      <c r="AG488" s="228"/>
      <c r="AH488" s="228"/>
      <c r="AI488" s="228"/>
      <c r="AJ488" s="228"/>
      <c r="AK488" s="228"/>
      <c r="AL488" s="228"/>
      <c r="AM488" s="228"/>
      <c r="AN488" s="228"/>
      <c r="AO488" s="319"/>
      <c r="AP488" s="319"/>
      <c r="AQ488" s="319"/>
      <c r="AR488" s="319"/>
      <c r="AS488" s="319"/>
      <c r="AT488" s="319"/>
      <c r="AU488" s="319"/>
      <c r="AV488" s="319"/>
      <c r="AW488" s="319"/>
      <c r="AX488" s="319"/>
      <c r="AY488" s="319"/>
      <c r="AZ488" s="319"/>
      <c r="BA488" s="319"/>
      <c r="BB488" s="319"/>
      <c r="BC488" s="243"/>
    </row>
    <row r="489" spans="1:55" ht="15" outlineLevel="1">
      <c r="A489" s="388">
        <v>22</v>
      </c>
      <c r="B489" s="251" t="s">
        <v>2575</v>
      </c>
      <c r="C489" s="228" t="s">
        <v>313</v>
      </c>
      <c r="D489" s="232">
        <v>0</v>
      </c>
      <c r="E489" s="232">
        <v>0</v>
      </c>
      <c r="F489" s="232">
        <v>0</v>
      </c>
      <c r="G489" s="232">
        <v>0</v>
      </c>
      <c r="H489" s="232">
        <v>0</v>
      </c>
      <c r="I489" s="232">
        <v>0</v>
      </c>
      <c r="J489" s="232">
        <v>0</v>
      </c>
      <c r="K489" s="232">
        <v>0</v>
      </c>
      <c r="L489" s="232">
        <v>0</v>
      </c>
      <c r="M489" s="232">
        <v>0</v>
      </c>
      <c r="N489" s="232">
        <v>0</v>
      </c>
      <c r="O489" s="232">
        <v>0</v>
      </c>
      <c r="P489" s="232">
        <v>0</v>
      </c>
      <c r="Q489" s="232">
        <v>0</v>
      </c>
      <c r="R489" s="232">
        <v>0</v>
      </c>
      <c r="S489" s="232">
        <v>0</v>
      </c>
      <c r="T489" s="232">
        <v>0</v>
      </c>
      <c r="U489" s="232">
        <v>0</v>
      </c>
      <c r="V489" s="228"/>
      <c r="W489" s="232">
        <v>884.7885</v>
      </c>
      <c r="X489" s="232">
        <v>0</v>
      </c>
      <c r="Y489" s="232">
        <v>0</v>
      </c>
      <c r="Z489" s="232">
        <v>0</v>
      </c>
      <c r="AA489" s="232">
        <v>0</v>
      </c>
      <c r="AB489" s="232">
        <v>0</v>
      </c>
      <c r="AC489" s="232">
        <v>0</v>
      </c>
      <c r="AD489" s="232">
        <v>0</v>
      </c>
      <c r="AE489" s="232">
        <v>0</v>
      </c>
      <c r="AF489" s="232">
        <v>0</v>
      </c>
      <c r="AG489" s="232">
        <v>0</v>
      </c>
      <c r="AH489" s="232">
        <v>0</v>
      </c>
      <c r="AI489" s="232">
        <v>0</v>
      </c>
      <c r="AJ489" s="232">
        <v>0</v>
      </c>
      <c r="AK489" s="232">
        <v>0</v>
      </c>
      <c r="AL489" s="232">
        <v>0</v>
      </c>
      <c r="AM489" s="232">
        <v>0</v>
      </c>
      <c r="AN489" s="232">
        <v>0</v>
      </c>
      <c r="AO489" s="317"/>
      <c r="AP489" s="322"/>
      <c r="AQ489" s="322"/>
      <c r="AR489" s="322"/>
      <c r="AS489" s="322"/>
      <c r="AT489" s="322"/>
      <c r="AU489" s="322"/>
      <c r="AV489" s="322"/>
      <c r="AW489" s="322"/>
      <c r="AX489" s="322"/>
      <c r="AY489" s="322"/>
      <c r="AZ489" s="322"/>
      <c r="BA489" s="322"/>
      <c r="BB489" s="322"/>
      <c r="BC489" s="233">
        <f>SUM(AO489:BB489)</f>
        <v>0</v>
      </c>
    </row>
    <row r="490" spans="1:55" ht="15" outlineLevel="1">
      <c r="B490" s="231" t="s">
        <v>2665</v>
      </c>
      <c r="C490" s="228" t="s">
        <v>315</v>
      </c>
      <c r="D490" s="232"/>
      <c r="E490" s="232"/>
      <c r="F490" s="232"/>
      <c r="G490" s="232"/>
      <c r="H490" s="232"/>
      <c r="I490" s="232"/>
      <c r="J490" s="232"/>
      <c r="K490" s="232"/>
      <c r="L490" s="232"/>
      <c r="M490" s="232"/>
      <c r="N490" s="232"/>
      <c r="O490" s="232"/>
      <c r="P490" s="232"/>
      <c r="Q490" s="232"/>
      <c r="R490" s="232"/>
      <c r="S490" s="232"/>
      <c r="T490" s="232"/>
      <c r="U490" s="232"/>
      <c r="V490" s="228"/>
      <c r="W490" s="232"/>
      <c r="X490" s="232"/>
      <c r="Y490" s="232"/>
      <c r="Z490" s="232"/>
      <c r="AA490" s="232"/>
      <c r="AB490" s="232"/>
      <c r="AC490" s="232"/>
      <c r="AD490" s="232"/>
      <c r="AE490" s="232"/>
      <c r="AF490" s="232"/>
      <c r="AG490" s="232"/>
      <c r="AH490" s="232"/>
      <c r="AI490" s="232"/>
      <c r="AJ490" s="232"/>
      <c r="AK490" s="232"/>
      <c r="AL490" s="232"/>
      <c r="AM490" s="232"/>
      <c r="AN490" s="232"/>
      <c r="AO490" s="318">
        <f>AO489</f>
        <v>0</v>
      </c>
      <c r="AP490" s="318">
        <f>AP489</f>
        <v>0</v>
      </c>
      <c r="AQ490" s="318">
        <f t="shared" ref="AQ490:AV490" si="227">AQ489</f>
        <v>0</v>
      </c>
      <c r="AR490" s="318">
        <f t="shared" si="227"/>
        <v>0</v>
      </c>
      <c r="AS490" s="318">
        <f t="shared" si="227"/>
        <v>0</v>
      </c>
      <c r="AT490" s="318">
        <f t="shared" si="227"/>
        <v>0</v>
      </c>
      <c r="AU490" s="318">
        <f t="shared" si="227"/>
        <v>0</v>
      </c>
      <c r="AV490" s="318">
        <f t="shared" si="227"/>
        <v>0</v>
      </c>
      <c r="AW490" s="318">
        <f t="shared" ref="AW490:BB490" si="228">AW489</f>
        <v>0</v>
      </c>
      <c r="AX490" s="318">
        <f t="shared" si="228"/>
        <v>0</v>
      </c>
      <c r="AY490" s="318">
        <f t="shared" si="228"/>
        <v>0</v>
      </c>
      <c r="AZ490" s="318">
        <f t="shared" si="228"/>
        <v>0</v>
      </c>
      <c r="BA490" s="318">
        <f t="shared" si="228"/>
        <v>0</v>
      </c>
      <c r="BB490" s="318">
        <f t="shared" si="228"/>
        <v>0</v>
      </c>
      <c r="BC490" s="243"/>
    </row>
    <row r="491" spans="1:55" ht="15" outlineLevel="1">
      <c r="B491" s="251"/>
      <c r="C491" s="242"/>
      <c r="D491" s="228"/>
      <c r="E491" s="228"/>
      <c r="F491" s="228"/>
      <c r="G491" s="228"/>
      <c r="H491" s="228"/>
      <c r="I491" s="228"/>
      <c r="J491" s="228"/>
      <c r="K491" s="228"/>
      <c r="L491" s="228"/>
      <c r="M491" s="228"/>
      <c r="N491" s="228"/>
      <c r="O491" s="228"/>
      <c r="P491" s="228"/>
      <c r="Q491" s="228"/>
      <c r="R491" s="228"/>
      <c r="S491" s="228"/>
      <c r="T491" s="228"/>
      <c r="U491" s="228"/>
      <c r="V491" s="228"/>
      <c r="W491" s="228"/>
      <c r="X491" s="228"/>
      <c r="Y491" s="228"/>
      <c r="Z491" s="228"/>
      <c r="AA491" s="228"/>
      <c r="AB491" s="228"/>
      <c r="AC491" s="228"/>
      <c r="AD491" s="228"/>
      <c r="AE491" s="228"/>
      <c r="AF491" s="228"/>
      <c r="AG491" s="228"/>
      <c r="AH491" s="228"/>
      <c r="AI491" s="228"/>
      <c r="AJ491" s="228"/>
      <c r="AK491" s="228"/>
      <c r="AL491" s="228"/>
      <c r="AM491" s="228"/>
      <c r="AN491" s="228"/>
      <c r="AO491" s="319"/>
      <c r="AP491" s="319"/>
      <c r="AQ491" s="319"/>
      <c r="AR491" s="319"/>
      <c r="AS491" s="319"/>
      <c r="AT491" s="319"/>
      <c r="AU491" s="319"/>
      <c r="AV491" s="319"/>
      <c r="AW491" s="319"/>
      <c r="AX491" s="319"/>
      <c r="AY491" s="319"/>
      <c r="AZ491" s="319"/>
      <c r="BA491" s="319"/>
      <c r="BB491" s="319"/>
      <c r="BC491" s="243"/>
    </row>
    <row r="492" spans="1:55" ht="15.75" outlineLevel="1">
      <c r="A492" s="389"/>
      <c r="B492" s="225" t="s">
        <v>2465</v>
      </c>
      <c r="C492" s="226"/>
      <c r="D492" s="227"/>
      <c r="E492" s="227"/>
      <c r="F492" s="227"/>
      <c r="G492" s="227"/>
      <c r="H492" s="227"/>
      <c r="I492" s="227"/>
      <c r="J492" s="227"/>
      <c r="K492" s="227"/>
      <c r="L492" s="227"/>
      <c r="M492" s="227"/>
      <c r="N492" s="227"/>
      <c r="O492" s="227"/>
      <c r="P492" s="227"/>
      <c r="Q492" s="227"/>
      <c r="R492" s="227"/>
      <c r="S492" s="227"/>
      <c r="T492" s="227"/>
      <c r="U492" s="227"/>
      <c r="V492" s="227"/>
      <c r="W492" s="227"/>
      <c r="X492" s="226"/>
      <c r="Y492" s="226"/>
      <c r="Z492" s="226"/>
      <c r="AA492" s="226"/>
      <c r="AB492" s="226"/>
      <c r="AC492" s="226"/>
      <c r="AD492" s="226"/>
      <c r="AE492" s="226"/>
      <c r="AF492" s="226"/>
      <c r="AG492" s="226"/>
      <c r="AH492" s="226"/>
      <c r="AI492" s="226"/>
      <c r="AJ492" s="226"/>
      <c r="AK492" s="226"/>
      <c r="AL492" s="226"/>
      <c r="AM492" s="226"/>
      <c r="AN492" s="226"/>
      <c r="AO492" s="321"/>
      <c r="AP492" s="321"/>
      <c r="AQ492" s="321"/>
      <c r="AR492" s="321"/>
      <c r="AS492" s="321"/>
      <c r="AT492" s="321"/>
      <c r="AU492" s="321"/>
      <c r="AV492" s="321"/>
      <c r="AW492" s="321"/>
      <c r="AX492" s="321"/>
      <c r="AY492" s="321"/>
      <c r="AZ492" s="321"/>
      <c r="BA492" s="321"/>
      <c r="BB492" s="321"/>
      <c r="BC492" s="229"/>
    </row>
    <row r="493" spans="1:55" ht="15" outlineLevel="1">
      <c r="A493" s="388">
        <v>23</v>
      </c>
      <c r="B493" s="251" t="s">
        <v>2465</v>
      </c>
      <c r="C493" s="228" t="s">
        <v>313</v>
      </c>
      <c r="D493" s="232">
        <v>405156.69929999998</v>
      </c>
      <c r="E493" s="232">
        <v>403604.0613</v>
      </c>
      <c r="F493" s="232">
        <v>369261.46600000001</v>
      </c>
      <c r="G493" s="232">
        <v>352501.15700000001</v>
      </c>
      <c r="H493" s="232">
        <v>336232.74739999999</v>
      </c>
      <c r="I493" s="232">
        <v>336232.74739999999</v>
      </c>
      <c r="J493" s="232">
        <v>326298.79739999998</v>
      </c>
      <c r="K493" s="232">
        <v>326142.39049999998</v>
      </c>
      <c r="L493" s="232">
        <v>189727.09169999999</v>
      </c>
      <c r="M493" s="232">
        <v>188957.09169999999</v>
      </c>
      <c r="N493" s="232">
        <v>165099.125</v>
      </c>
      <c r="O493" s="232">
        <v>165032.65969999999</v>
      </c>
      <c r="P493" s="232">
        <v>159134.04759999999</v>
      </c>
      <c r="Q493" s="232">
        <v>159134.04759999999</v>
      </c>
      <c r="R493" s="232">
        <v>51302.047579999999</v>
      </c>
      <c r="S493" s="232">
        <v>23220.360079999999</v>
      </c>
      <c r="T493" s="232">
        <v>23220.360079999999</v>
      </c>
      <c r="U493" s="232">
        <v>23220.360079999999</v>
      </c>
      <c r="V493" s="228"/>
      <c r="W493" s="232">
        <v>39.736412960000003</v>
      </c>
      <c r="X493" s="232">
        <v>39.656006550000001</v>
      </c>
      <c r="Y493" s="232">
        <v>37.86565238</v>
      </c>
      <c r="Z493" s="232">
        <v>36.991382600000001</v>
      </c>
      <c r="AA493" s="232">
        <v>36.142645190000003</v>
      </c>
      <c r="AB493" s="232">
        <v>36.142645190000003</v>
      </c>
      <c r="AC493" s="232">
        <v>35.624811630000004</v>
      </c>
      <c r="AD493" s="232">
        <v>35.624811630000004</v>
      </c>
      <c r="AE493" s="232">
        <v>28.51282522</v>
      </c>
      <c r="AF493" s="232">
        <v>27.688325200000001</v>
      </c>
      <c r="AG493" s="232">
        <v>24.83548888</v>
      </c>
      <c r="AH493" s="232">
        <v>24.83538338</v>
      </c>
      <c r="AI493" s="232">
        <v>23.061386760000001</v>
      </c>
      <c r="AJ493" s="232">
        <v>23.061386760000001</v>
      </c>
      <c r="AK493" s="232">
        <v>9.9474868799999996</v>
      </c>
      <c r="AL493" s="232">
        <v>6.5480932110000003</v>
      </c>
      <c r="AM493" s="232">
        <v>6.5480932110000003</v>
      </c>
      <c r="AN493" s="232">
        <v>6.5480932110000003</v>
      </c>
      <c r="AO493" s="359">
        <v>1</v>
      </c>
      <c r="AP493" s="317"/>
      <c r="AQ493" s="317"/>
      <c r="AR493" s="317"/>
      <c r="AS493" s="317"/>
      <c r="AT493" s="317"/>
      <c r="AU493" s="317"/>
      <c r="AV493" s="317"/>
      <c r="AW493" s="317"/>
      <c r="AX493" s="317"/>
      <c r="AY493" s="317"/>
      <c r="AZ493" s="317"/>
      <c r="BA493" s="317"/>
      <c r="BB493" s="317"/>
      <c r="BC493" s="233">
        <f>SUM(AO493:BB493)</f>
        <v>1</v>
      </c>
    </row>
    <row r="494" spans="1:55" ht="15" outlineLevel="1">
      <c r="B494" s="231" t="s">
        <v>2665</v>
      </c>
      <c r="C494" s="228" t="s">
        <v>315</v>
      </c>
      <c r="D494" s="232"/>
      <c r="E494" s="232"/>
      <c r="F494" s="232"/>
      <c r="G494" s="232"/>
      <c r="H494" s="232"/>
      <c r="I494" s="232"/>
      <c r="J494" s="232"/>
      <c r="K494" s="232"/>
      <c r="L494" s="232"/>
      <c r="M494" s="232"/>
      <c r="N494" s="232"/>
      <c r="O494" s="232"/>
      <c r="P494" s="232"/>
      <c r="Q494" s="232"/>
      <c r="R494" s="232"/>
      <c r="S494" s="232"/>
      <c r="T494" s="232"/>
      <c r="U494" s="232"/>
      <c r="V494" s="357"/>
      <c r="W494" s="232"/>
      <c r="X494" s="232"/>
      <c r="Y494" s="232"/>
      <c r="Z494" s="232"/>
      <c r="AA494" s="232"/>
      <c r="AB494" s="232"/>
      <c r="AC494" s="232"/>
      <c r="AD494" s="232"/>
      <c r="AE494" s="232"/>
      <c r="AF494" s="232"/>
      <c r="AG494" s="232"/>
      <c r="AH494" s="232"/>
      <c r="AI494" s="232"/>
      <c r="AJ494" s="232"/>
      <c r="AK494" s="232"/>
      <c r="AL494" s="232"/>
      <c r="AM494" s="232"/>
      <c r="AN494" s="232"/>
      <c r="AO494" s="318">
        <f>AO493</f>
        <v>1</v>
      </c>
      <c r="AP494" s="318">
        <f>AP493</f>
        <v>0</v>
      </c>
      <c r="AQ494" s="318">
        <f t="shared" ref="AQ494:AV494" si="229">AQ493</f>
        <v>0</v>
      </c>
      <c r="AR494" s="318">
        <f t="shared" si="229"/>
        <v>0</v>
      </c>
      <c r="AS494" s="318">
        <f t="shared" si="229"/>
        <v>0</v>
      </c>
      <c r="AT494" s="318">
        <f t="shared" si="229"/>
        <v>0</v>
      </c>
      <c r="AU494" s="318">
        <f t="shared" si="229"/>
        <v>0</v>
      </c>
      <c r="AV494" s="318">
        <f t="shared" si="229"/>
        <v>0</v>
      </c>
      <c r="AW494" s="318">
        <f t="shared" ref="AW494:BB494" si="230">AW493</f>
        <v>0</v>
      </c>
      <c r="AX494" s="318">
        <f t="shared" si="230"/>
        <v>0</v>
      </c>
      <c r="AY494" s="318">
        <f t="shared" si="230"/>
        <v>0</v>
      </c>
      <c r="AZ494" s="318">
        <f t="shared" si="230"/>
        <v>0</v>
      </c>
      <c r="BA494" s="318">
        <f t="shared" si="230"/>
        <v>0</v>
      </c>
      <c r="BB494" s="318">
        <f t="shared" si="230"/>
        <v>0</v>
      </c>
      <c r="BC494" s="234"/>
    </row>
    <row r="495" spans="1:55" s="220" customFormat="1" ht="15" outlineLevel="1">
      <c r="A495" s="388"/>
      <c r="B495" s="260"/>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8"/>
      <c r="AE495" s="228"/>
      <c r="AF495" s="228"/>
      <c r="AG495" s="228"/>
      <c r="AH495" s="228"/>
      <c r="AI495" s="228"/>
      <c r="AJ495" s="228"/>
      <c r="AK495" s="228"/>
      <c r="AL495" s="228"/>
      <c r="AM495" s="228"/>
      <c r="AN495" s="228"/>
      <c r="AO495" s="319"/>
      <c r="AP495" s="319"/>
      <c r="AQ495" s="319"/>
      <c r="AR495" s="319"/>
      <c r="AS495" s="319"/>
      <c r="AT495" s="319"/>
      <c r="AU495" s="319"/>
      <c r="AV495" s="319"/>
      <c r="AW495" s="319"/>
      <c r="AX495" s="319"/>
      <c r="AY495" s="319"/>
      <c r="AZ495" s="319"/>
      <c r="BA495" s="319"/>
      <c r="BB495" s="319"/>
      <c r="BC495" s="249"/>
    </row>
    <row r="496" spans="1:55" s="220" customFormat="1" ht="15.75" outlineLevel="1">
      <c r="A496" s="388"/>
      <c r="B496" s="225" t="s">
        <v>334</v>
      </c>
      <c r="C496" s="228"/>
      <c r="D496" s="228"/>
      <c r="E496" s="228"/>
      <c r="F496" s="228"/>
      <c r="G496" s="228"/>
      <c r="H496" s="228"/>
      <c r="I496" s="228"/>
      <c r="J496" s="228"/>
      <c r="K496" s="228"/>
      <c r="L496" s="228"/>
      <c r="M496" s="228"/>
      <c r="N496" s="228"/>
      <c r="O496" s="228"/>
      <c r="P496" s="228"/>
      <c r="Q496" s="228"/>
      <c r="R496" s="228"/>
      <c r="S496" s="228"/>
      <c r="T496" s="228"/>
      <c r="U496" s="228"/>
      <c r="V496" s="228"/>
      <c r="W496" s="228"/>
      <c r="X496" s="228"/>
      <c r="Y496" s="228"/>
      <c r="Z496" s="228"/>
      <c r="AA496" s="228"/>
      <c r="AB496" s="228"/>
      <c r="AC496" s="228"/>
      <c r="AD496" s="228"/>
      <c r="AE496" s="228"/>
      <c r="AF496" s="228"/>
      <c r="AG496" s="228"/>
      <c r="AH496" s="228"/>
      <c r="AI496" s="228"/>
      <c r="AJ496" s="228"/>
      <c r="AK496" s="228"/>
      <c r="AL496" s="228"/>
      <c r="AM496" s="228"/>
      <c r="AN496" s="228"/>
      <c r="AO496" s="319"/>
      <c r="AP496" s="319"/>
      <c r="AQ496" s="319"/>
      <c r="AR496" s="319"/>
      <c r="AS496" s="319"/>
      <c r="AT496" s="319"/>
      <c r="AU496" s="319"/>
      <c r="AV496" s="319"/>
      <c r="AW496" s="319"/>
      <c r="AX496" s="319"/>
      <c r="AY496" s="319"/>
      <c r="AZ496" s="319"/>
      <c r="BA496" s="319"/>
      <c r="BB496" s="319"/>
      <c r="BC496" s="249"/>
    </row>
    <row r="497" spans="1:55" s="220" customFormat="1" ht="15" outlineLevel="1">
      <c r="A497" s="388">
        <v>32</v>
      </c>
      <c r="B497" s="260" t="s">
        <v>2584</v>
      </c>
      <c r="C497" s="228" t="s">
        <v>313</v>
      </c>
      <c r="D497" s="232">
        <v>0</v>
      </c>
      <c r="E497" s="232">
        <v>0</v>
      </c>
      <c r="F497" s="232">
        <v>0</v>
      </c>
      <c r="G497" s="232">
        <v>0</v>
      </c>
      <c r="H497" s="232">
        <v>0</v>
      </c>
      <c r="I497" s="232">
        <v>0</v>
      </c>
      <c r="J497" s="232">
        <v>0</v>
      </c>
      <c r="K497" s="232">
        <v>0</v>
      </c>
      <c r="L497" s="232">
        <v>0</v>
      </c>
      <c r="M497" s="232">
        <v>0</v>
      </c>
      <c r="N497" s="232">
        <v>0</v>
      </c>
      <c r="O497" s="232">
        <v>0</v>
      </c>
      <c r="P497" s="232">
        <v>0</v>
      </c>
      <c r="Q497" s="232">
        <v>0</v>
      </c>
      <c r="R497" s="232">
        <v>0</v>
      </c>
      <c r="S497" s="232">
        <v>0</v>
      </c>
      <c r="T497" s="232">
        <v>0</v>
      </c>
      <c r="U497" s="232">
        <v>0</v>
      </c>
      <c r="V497" s="232">
        <v>0</v>
      </c>
      <c r="W497" s="232">
        <v>1196.8112639999999</v>
      </c>
      <c r="X497" s="232">
        <v>0</v>
      </c>
      <c r="Y497" s="232">
        <v>0</v>
      </c>
      <c r="Z497" s="232">
        <v>0</v>
      </c>
      <c r="AA497" s="232">
        <v>0</v>
      </c>
      <c r="AB497" s="232">
        <v>0</v>
      </c>
      <c r="AC497" s="232">
        <v>0</v>
      </c>
      <c r="AD497" s="232">
        <v>0</v>
      </c>
      <c r="AE497" s="232">
        <v>0</v>
      </c>
      <c r="AF497" s="232">
        <v>0</v>
      </c>
      <c r="AG497" s="232">
        <v>0</v>
      </c>
      <c r="AH497" s="232">
        <v>0</v>
      </c>
      <c r="AI497" s="232">
        <v>0</v>
      </c>
      <c r="AJ497" s="232">
        <v>0</v>
      </c>
      <c r="AK497" s="232">
        <v>0</v>
      </c>
      <c r="AL497" s="232">
        <v>0</v>
      </c>
      <c r="AM497" s="232">
        <v>0</v>
      </c>
      <c r="AN497" s="232">
        <v>0</v>
      </c>
      <c r="AO497" s="317">
        <v>1</v>
      </c>
      <c r="AP497" s="317"/>
      <c r="AQ497" s="317"/>
      <c r="AR497" s="317"/>
      <c r="AS497" s="317"/>
      <c r="AT497" s="317"/>
      <c r="AU497" s="317"/>
      <c r="AV497" s="317"/>
      <c r="AW497" s="317"/>
      <c r="AX497" s="317"/>
      <c r="AY497" s="317"/>
      <c r="AZ497" s="317"/>
      <c r="BA497" s="317"/>
      <c r="BB497" s="317"/>
      <c r="BC497" s="233">
        <f>SUM(AO497:BB497)</f>
        <v>1</v>
      </c>
    </row>
    <row r="498" spans="1:55" s="220" customFormat="1" ht="15" outlineLevel="1">
      <c r="A498" s="388"/>
      <c r="B498" s="260" t="s">
        <v>2665</v>
      </c>
      <c r="C498" s="228" t="s">
        <v>315</v>
      </c>
      <c r="D498" s="232"/>
      <c r="E498" s="232"/>
      <c r="F498" s="232"/>
      <c r="G498" s="232"/>
      <c r="H498" s="232"/>
      <c r="I498" s="232"/>
      <c r="J498" s="232"/>
      <c r="K498" s="232"/>
      <c r="L498" s="232"/>
      <c r="M498" s="232"/>
      <c r="N498" s="232"/>
      <c r="O498" s="232"/>
      <c r="P498" s="232"/>
      <c r="Q498" s="232"/>
      <c r="R498" s="232"/>
      <c r="S498" s="232"/>
      <c r="T498" s="232"/>
      <c r="U498" s="232"/>
      <c r="V498" s="232">
        <f>V497</f>
        <v>0</v>
      </c>
      <c r="W498" s="232"/>
      <c r="X498" s="232"/>
      <c r="Y498" s="232"/>
      <c r="Z498" s="232"/>
      <c r="AA498" s="232"/>
      <c r="AB498" s="232"/>
      <c r="AC498" s="232"/>
      <c r="AD498" s="232"/>
      <c r="AE498" s="232"/>
      <c r="AF498" s="232"/>
      <c r="AG498" s="232"/>
      <c r="AH498" s="232"/>
      <c r="AI498" s="232"/>
      <c r="AJ498" s="232"/>
      <c r="AK498" s="232"/>
      <c r="AL498" s="232"/>
      <c r="AM498" s="232"/>
      <c r="AN498" s="232"/>
      <c r="AO498" s="318">
        <f>AO497</f>
        <v>1</v>
      </c>
      <c r="AP498" s="318">
        <f t="shared" ref="AP498:AV498" si="231">AP497</f>
        <v>0</v>
      </c>
      <c r="AQ498" s="318">
        <f t="shared" si="231"/>
        <v>0</v>
      </c>
      <c r="AR498" s="318">
        <f t="shared" si="231"/>
        <v>0</v>
      </c>
      <c r="AS498" s="318">
        <f t="shared" si="231"/>
        <v>0</v>
      </c>
      <c r="AT498" s="318">
        <f t="shared" si="231"/>
        <v>0</v>
      </c>
      <c r="AU498" s="318">
        <f t="shared" si="231"/>
        <v>0</v>
      </c>
      <c r="AV498" s="318">
        <f t="shared" si="231"/>
        <v>0</v>
      </c>
      <c r="AW498" s="318">
        <f t="shared" ref="AW498:BB498" si="232">AW497</f>
        <v>0</v>
      </c>
      <c r="AX498" s="318">
        <f t="shared" si="232"/>
        <v>0</v>
      </c>
      <c r="AY498" s="318">
        <f t="shared" si="232"/>
        <v>0</v>
      </c>
      <c r="AZ498" s="318">
        <f t="shared" si="232"/>
        <v>0</v>
      </c>
      <c r="BA498" s="318">
        <f t="shared" si="232"/>
        <v>0</v>
      </c>
      <c r="BB498" s="318">
        <f t="shared" si="232"/>
        <v>0</v>
      </c>
      <c r="BC498" s="234"/>
    </row>
    <row r="499" spans="1:55" s="220" customFormat="1" ht="18" outlineLevel="1">
      <c r="A499" s="388"/>
      <c r="B499" s="903" t="s">
        <v>362</v>
      </c>
      <c r="C499" s="228"/>
      <c r="D499" s="228"/>
      <c r="E499" s="228"/>
      <c r="F499" s="228"/>
      <c r="G499" s="228"/>
      <c r="H499" s="228"/>
      <c r="I499" s="228"/>
      <c r="J499" s="228"/>
      <c r="K499" s="228"/>
      <c r="L499" s="228"/>
      <c r="M499" s="228"/>
      <c r="N499" s="228"/>
      <c r="O499" s="228"/>
      <c r="P499" s="228"/>
      <c r="Q499" s="228"/>
      <c r="R499" s="228"/>
      <c r="S499" s="228"/>
      <c r="T499" s="228"/>
      <c r="U499" s="228"/>
      <c r="V499" s="228"/>
      <c r="W499" s="228"/>
      <c r="X499" s="228"/>
      <c r="Y499" s="228"/>
      <c r="Z499" s="228"/>
      <c r="AA499" s="228"/>
      <c r="AB499" s="228"/>
      <c r="AC499" s="228"/>
      <c r="AD499" s="228"/>
      <c r="AE499" s="228"/>
      <c r="AF499" s="228"/>
      <c r="AG499" s="228"/>
      <c r="AH499" s="228"/>
      <c r="AI499" s="228"/>
      <c r="AJ499" s="228"/>
      <c r="AK499" s="228"/>
      <c r="AL499" s="228"/>
      <c r="AM499" s="228"/>
      <c r="AN499" s="228"/>
      <c r="AO499" s="319"/>
      <c r="AP499" s="319"/>
      <c r="AQ499" s="319"/>
      <c r="AR499" s="319"/>
      <c r="AS499" s="319"/>
      <c r="AT499" s="319"/>
      <c r="AU499" s="319"/>
      <c r="AV499" s="319"/>
      <c r="AW499" s="319"/>
      <c r="AX499" s="319"/>
      <c r="AY499" s="319"/>
      <c r="AZ499" s="319"/>
      <c r="BA499" s="319"/>
      <c r="BB499" s="319"/>
      <c r="BC499" s="249"/>
    </row>
    <row r="500" spans="1:55" s="220" customFormat="1" ht="15.75" outlineLevel="1">
      <c r="A500" s="389"/>
      <c r="B500" s="225" t="s">
        <v>2564</v>
      </c>
      <c r="C500" s="226"/>
      <c r="D500" s="226"/>
      <c r="E500" s="226"/>
      <c r="F500" s="226"/>
      <c r="G500" s="226"/>
      <c r="H500" s="226"/>
      <c r="I500" s="226"/>
      <c r="J500" s="226"/>
      <c r="K500" s="226"/>
      <c r="L500" s="226"/>
      <c r="M500" s="226"/>
      <c r="N500" s="226"/>
      <c r="O500" s="226"/>
      <c r="P500" s="226"/>
      <c r="Q500" s="226"/>
      <c r="R500" s="226"/>
      <c r="S500" s="226"/>
      <c r="T500" s="226"/>
      <c r="U500" s="226"/>
      <c r="V500" s="227"/>
      <c r="W500" s="226"/>
      <c r="X500" s="226"/>
      <c r="Y500" s="226"/>
      <c r="Z500" s="226"/>
      <c r="AA500" s="226"/>
      <c r="AB500" s="226"/>
      <c r="AC500" s="226"/>
      <c r="AD500" s="226"/>
      <c r="AE500" s="226"/>
      <c r="AF500" s="226"/>
      <c r="AG500" s="226"/>
      <c r="AH500" s="226"/>
      <c r="AI500" s="226"/>
      <c r="AJ500" s="226"/>
      <c r="AK500" s="226"/>
      <c r="AL500" s="226"/>
      <c r="AM500" s="226"/>
      <c r="AN500" s="226"/>
      <c r="AO500" s="228"/>
      <c r="AP500" s="228"/>
      <c r="AQ500" s="228"/>
      <c r="AR500" s="228"/>
      <c r="AS500" s="228"/>
      <c r="AT500" s="228"/>
      <c r="AU500" s="228"/>
      <c r="AV500" s="228"/>
      <c r="AW500" s="228"/>
      <c r="AX500" s="228"/>
      <c r="AY500" s="228"/>
      <c r="AZ500" s="228"/>
      <c r="BA500" s="228"/>
      <c r="BB500" s="228"/>
      <c r="BC500" s="229"/>
    </row>
    <row r="501" spans="1:55" s="220" customFormat="1" ht="15" outlineLevel="1">
      <c r="A501" s="388">
        <v>1</v>
      </c>
      <c r="B501" s="231" t="s">
        <v>2461</v>
      </c>
      <c r="C501" s="228" t="s">
        <v>313</v>
      </c>
      <c r="D501" s="232">
        <v>47807.453224482349</v>
      </c>
      <c r="E501" s="232">
        <v>47807.453224482349</v>
      </c>
      <c r="F501" s="232">
        <v>47807.453224482349</v>
      </c>
      <c r="G501" s="232">
        <v>47598.637131282354</v>
      </c>
      <c r="H501" s="232">
        <v>28609.682625422112</v>
      </c>
      <c r="I501" s="232">
        <v>0</v>
      </c>
      <c r="J501" s="232">
        <v>0</v>
      </c>
      <c r="K501" s="232">
        <v>0</v>
      </c>
      <c r="L501" s="232">
        <v>0</v>
      </c>
      <c r="M501" s="232">
        <v>0</v>
      </c>
      <c r="N501" s="232">
        <v>0</v>
      </c>
      <c r="O501" s="232">
        <v>0</v>
      </c>
      <c r="P501" s="232">
        <v>0</v>
      </c>
      <c r="Q501" s="232">
        <v>0</v>
      </c>
      <c r="R501" s="232">
        <v>0</v>
      </c>
      <c r="S501" s="232">
        <v>0</v>
      </c>
      <c r="T501" s="232">
        <v>0</v>
      </c>
      <c r="U501" s="232">
        <v>0</v>
      </c>
      <c r="V501" s="228"/>
      <c r="W501" s="232">
        <v>219663.42687335206</v>
      </c>
      <c r="X501" s="232">
        <v>219656.23278484377</v>
      </c>
      <c r="Y501" s="232">
        <v>219649.03869633551</v>
      </c>
      <c r="Z501" s="232">
        <v>219641.84460782725</v>
      </c>
      <c r="AA501" s="232">
        <v>219634.88402791397</v>
      </c>
      <c r="AB501" s="232">
        <v>219630.6794301515</v>
      </c>
      <c r="AC501" s="232">
        <v>219630.6794301515</v>
      </c>
      <c r="AD501" s="232">
        <v>219630.6794301515</v>
      </c>
      <c r="AE501" s="232">
        <v>219630.6794301515</v>
      </c>
      <c r="AF501" s="232">
        <v>219630.6794301515</v>
      </c>
      <c r="AG501" s="232">
        <v>219630.6794301515</v>
      </c>
      <c r="AH501" s="232">
        <v>219630.6794301515</v>
      </c>
      <c r="AI501" s="232">
        <v>219630.6794301515</v>
      </c>
      <c r="AJ501" s="232">
        <v>219630.6794301515</v>
      </c>
      <c r="AK501" s="232">
        <v>219630.6794301515</v>
      </c>
      <c r="AL501" s="232">
        <v>219630.6794301515</v>
      </c>
      <c r="AM501" s="232">
        <v>219630.6794301515</v>
      </c>
      <c r="AN501" s="232">
        <v>219630.6794301515</v>
      </c>
      <c r="AO501" s="359"/>
      <c r="AP501" s="317"/>
      <c r="AQ501" s="317"/>
      <c r="AR501" s="317"/>
      <c r="AS501" s="317"/>
      <c r="AT501" s="317"/>
      <c r="AU501" s="317"/>
      <c r="AV501" s="317"/>
      <c r="AW501" s="359">
        <v>1</v>
      </c>
      <c r="AX501" s="317"/>
      <c r="AY501" s="317"/>
      <c r="AZ501" s="317"/>
      <c r="BA501" s="317"/>
      <c r="BB501" s="317"/>
      <c r="BC501" s="233">
        <f>SUM(AO501:BB501)</f>
        <v>1</v>
      </c>
    </row>
    <row r="502" spans="1:55" s="220" customFormat="1" ht="15" outlineLevel="1">
      <c r="A502" s="388"/>
      <c r="B502" s="231" t="s">
        <v>2665</v>
      </c>
      <c r="C502" s="228" t="s">
        <v>315</v>
      </c>
      <c r="D502" s="232"/>
      <c r="E502" s="232"/>
      <c r="F502" s="232"/>
      <c r="G502" s="232"/>
      <c r="H502" s="232"/>
      <c r="I502" s="232"/>
      <c r="J502" s="232"/>
      <c r="K502" s="232"/>
      <c r="L502" s="232"/>
      <c r="M502" s="232"/>
      <c r="N502" s="232"/>
      <c r="O502" s="232"/>
      <c r="P502" s="232"/>
      <c r="Q502" s="232"/>
      <c r="R502" s="232"/>
      <c r="S502" s="232"/>
      <c r="T502" s="232"/>
      <c r="U502" s="232"/>
      <c r="V502" s="357"/>
      <c r="W502" s="232"/>
      <c r="X502" s="232"/>
      <c r="Y502" s="232"/>
      <c r="Z502" s="232"/>
      <c r="AA502" s="232"/>
      <c r="AB502" s="232"/>
      <c r="AC502" s="232"/>
      <c r="AD502" s="232"/>
      <c r="AE502" s="232"/>
      <c r="AF502" s="232"/>
      <c r="AG502" s="232"/>
      <c r="AH502" s="232"/>
      <c r="AI502" s="232"/>
      <c r="AJ502" s="232"/>
      <c r="AK502" s="232"/>
      <c r="AL502" s="232"/>
      <c r="AM502" s="232"/>
      <c r="AN502" s="232"/>
      <c r="AO502" s="318">
        <f>AO501</f>
        <v>0</v>
      </c>
      <c r="AP502" s="318">
        <f>AP501</f>
        <v>0</v>
      </c>
      <c r="AQ502" s="318">
        <f t="shared" ref="AQ502:BB502" si="233">AQ501</f>
        <v>0</v>
      </c>
      <c r="AR502" s="318">
        <f t="shared" si="233"/>
        <v>0</v>
      </c>
      <c r="AS502" s="318">
        <f t="shared" si="233"/>
        <v>0</v>
      </c>
      <c r="AT502" s="318">
        <f t="shared" si="233"/>
        <v>0</v>
      </c>
      <c r="AU502" s="318">
        <f t="shared" si="233"/>
        <v>0</v>
      </c>
      <c r="AV502" s="318">
        <f t="shared" si="233"/>
        <v>0</v>
      </c>
      <c r="AW502" s="318">
        <f>AW501</f>
        <v>1</v>
      </c>
      <c r="AX502" s="318">
        <f>AX501</f>
        <v>0</v>
      </c>
      <c r="AY502" s="318">
        <f t="shared" ref="AY502" si="234">AY501</f>
        <v>0</v>
      </c>
      <c r="AZ502" s="318">
        <f t="shared" si="233"/>
        <v>0</v>
      </c>
      <c r="BA502" s="318">
        <f t="shared" si="233"/>
        <v>0</v>
      </c>
      <c r="BB502" s="318">
        <f t="shared" si="233"/>
        <v>0</v>
      </c>
      <c r="BC502" s="234"/>
    </row>
    <row r="503" spans="1:55" s="220" customFormat="1" ht="15.75" outlineLevel="1">
      <c r="A503" s="390"/>
      <c r="B503" s="235"/>
      <c r="C503" s="236"/>
      <c r="D503" s="236"/>
      <c r="E503" s="236"/>
      <c r="F503" s="236"/>
      <c r="G503" s="236"/>
      <c r="H503" s="236"/>
      <c r="I503" s="236"/>
      <c r="J503" s="236"/>
      <c r="K503" s="236"/>
      <c r="L503" s="236"/>
      <c r="M503" s="236"/>
      <c r="N503" s="236"/>
      <c r="O503" s="236"/>
      <c r="P503" s="236"/>
      <c r="Q503" s="236"/>
      <c r="R503" s="236"/>
      <c r="S503" s="236"/>
      <c r="T503" s="236"/>
      <c r="U503" s="236"/>
      <c r="V503" s="240"/>
      <c r="W503" s="236"/>
      <c r="X503" s="236"/>
      <c r="Y503" s="236"/>
      <c r="Z503" s="236"/>
      <c r="AA503" s="236"/>
      <c r="AB503" s="236"/>
      <c r="AC503" s="236"/>
      <c r="AD503" s="236"/>
      <c r="AE503" s="236"/>
      <c r="AF503" s="236"/>
      <c r="AG503" s="236"/>
      <c r="AH503" s="236"/>
      <c r="AI503" s="236"/>
      <c r="AJ503" s="236"/>
      <c r="AK503" s="236"/>
      <c r="AL503" s="236"/>
      <c r="AM503" s="236"/>
      <c r="AN503" s="236"/>
      <c r="AO503" s="319"/>
      <c r="AP503" s="320"/>
      <c r="AQ503" s="320"/>
      <c r="AR503" s="320"/>
      <c r="AS503" s="320"/>
      <c r="AT503" s="320"/>
      <c r="AU503" s="320"/>
      <c r="AV503" s="320"/>
      <c r="AW503" s="319"/>
      <c r="AX503" s="320"/>
      <c r="AY503" s="320"/>
      <c r="AZ503" s="320"/>
      <c r="BA503" s="320"/>
      <c r="BB503" s="320"/>
      <c r="BC503" s="239"/>
    </row>
    <row r="504" spans="1:55" s="220" customFormat="1" ht="15" outlineLevel="1">
      <c r="A504" s="388">
        <v>2</v>
      </c>
      <c r="B504" s="231" t="s">
        <v>2459</v>
      </c>
      <c r="C504" s="228" t="s">
        <v>313</v>
      </c>
      <c r="D504" s="232">
        <v>15516.47487</v>
      </c>
      <c r="E504" s="232">
        <v>15516.47487</v>
      </c>
      <c r="F504" s="232">
        <v>15516.47487</v>
      </c>
      <c r="G504" s="232">
        <v>15516.47487</v>
      </c>
      <c r="H504" s="232">
        <v>0</v>
      </c>
      <c r="I504" s="232">
        <v>0</v>
      </c>
      <c r="J504" s="232">
        <v>0</v>
      </c>
      <c r="K504" s="232">
        <v>0</v>
      </c>
      <c r="L504" s="232">
        <v>0</v>
      </c>
      <c r="M504" s="232">
        <v>0</v>
      </c>
      <c r="N504" s="232">
        <v>0</v>
      </c>
      <c r="O504" s="232">
        <v>0</v>
      </c>
      <c r="P504" s="232">
        <v>0</v>
      </c>
      <c r="Q504" s="232">
        <v>0</v>
      </c>
      <c r="R504" s="232">
        <v>0</v>
      </c>
      <c r="S504" s="232">
        <v>0</v>
      </c>
      <c r="T504" s="232">
        <v>0</v>
      </c>
      <c r="U504" s="232">
        <v>0</v>
      </c>
      <c r="V504" s="228"/>
      <c r="W504" s="232">
        <v>8.7021521600000007</v>
      </c>
      <c r="X504" s="232">
        <v>8.7021521600000007</v>
      </c>
      <c r="Y504" s="232">
        <v>8.7021521600000007</v>
      </c>
      <c r="Z504" s="232">
        <v>8.7021521600000007</v>
      </c>
      <c r="AA504" s="232">
        <v>0</v>
      </c>
      <c r="AB504" s="232">
        <v>0</v>
      </c>
      <c r="AC504" s="232">
        <v>0</v>
      </c>
      <c r="AD504" s="232">
        <v>0</v>
      </c>
      <c r="AE504" s="232">
        <v>0</v>
      </c>
      <c r="AF504" s="232">
        <v>0</v>
      </c>
      <c r="AG504" s="232">
        <v>0</v>
      </c>
      <c r="AH504" s="232">
        <v>0</v>
      </c>
      <c r="AI504" s="232">
        <v>0</v>
      </c>
      <c r="AJ504" s="232">
        <v>0</v>
      </c>
      <c r="AK504" s="232">
        <v>0</v>
      </c>
      <c r="AL504" s="232">
        <v>0</v>
      </c>
      <c r="AM504" s="232">
        <v>0</v>
      </c>
      <c r="AN504" s="232">
        <v>0</v>
      </c>
      <c r="AO504" s="359"/>
      <c r="AP504" s="317"/>
      <c r="AQ504" s="317"/>
      <c r="AR504" s="317"/>
      <c r="AS504" s="317"/>
      <c r="AT504" s="317"/>
      <c r="AU504" s="317"/>
      <c r="AV504" s="317"/>
      <c r="AW504" s="359">
        <v>1</v>
      </c>
      <c r="AX504" s="317"/>
      <c r="AY504" s="317"/>
      <c r="AZ504" s="317"/>
      <c r="BA504" s="317"/>
      <c r="BB504" s="317"/>
      <c r="BC504" s="233">
        <f>SUM(AO504:BB504)</f>
        <v>1</v>
      </c>
    </row>
    <row r="505" spans="1:55" s="220" customFormat="1" ht="15" outlineLevel="1">
      <c r="A505" s="388"/>
      <c r="B505" s="231" t="s">
        <v>2665</v>
      </c>
      <c r="C505" s="228" t="s">
        <v>315</v>
      </c>
      <c r="D505" s="232"/>
      <c r="E505" s="232"/>
      <c r="F505" s="232"/>
      <c r="G505" s="232"/>
      <c r="H505" s="232"/>
      <c r="I505" s="232"/>
      <c r="J505" s="232"/>
      <c r="K505" s="232"/>
      <c r="L505" s="232"/>
      <c r="M505" s="232"/>
      <c r="N505" s="232"/>
      <c r="O505" s="232"/>
      <c r="P505" s="232"/>
      <c r="Q505" s="232"/>
      <c r="R505" s="232"/>
      <c r="S505" s="232"/>
      <c r="T505" s="232"/>
      <c r="U505" s="232"/>
      <c r="V505" s="357"/>
      <c r="W505" s="232"/>
      <c r="X505" s="232"/>
      <c r="Y505" s="232"/>
      <c r="Z505" s="232"/>
      <c r="AA505" s="232"/>
      <c r="AB505" s="232"/>
      <c r="AC505" s="232"/>
      <c r="AD505" s="232"/>
      <c r="AE505" s="232"/>
      <c r="AF505" s="232"/>
      <c r="AG505" s="232"/>
      <c r="AH505" s="232"/>
      <c r="AI505" s="232"/>
      <c r="AJ505" s="232"/>
      <c r="AK505" s="232"/>
      <c r="AL505" s="232"/>
      <c r="AM505" s="232"/>
      <c r="AN505" s="232"/>
      <c r="AO505" s="318">
        <f>AO504</f>
        <v>0</v>
      </c>
      <c r="AP505" s="318">
        <f>AP504</f>
        <v>0</v>
      </c>
      <c r="AQ505" s="318">
        <f t="shared" ref="AQ505:BB505" si="235">AQ504</f>
        <v>0</v>
      </c>
      <c r="AR505" s="318">
        <f t="shared" si="235"/>
        <v>0</v>
      </c>
      <c r="AS505" s="318">
        <f t="shared" si="235"/>
        <v>0</v>
      </c>
      <c r="AT505" s="318">
        <f t="shared" si="235"/>
        <v>0</v>
      </c>
      <c r="AU505" s="318">
        <f t="shared" si="235"/>
        <v>0</v>
      </c>
      <c r="AV505" s="318">
        <f t="shared" si="235"/>
        <v>0</v>
      </c>
      <c r="AW505" s="318">
        <f>AW504</f>
        <v>1</v>
      </c>
      <c r="AX505" s="318">
        <f>AX504</f>
        <v>0</v>
      </c>
      <c r="AY505" s="318">
        <f t="shared" ref="AY505" si="236">AY504</f>
        <v>0</v>
      </c>
      <c r="AZ505" s="318">
        <f t="shared" si="235"/>
        <v>0</v>
      </c>
      <c r="BA505" s="318">
        <f t="shared" si="235"/>
        <v>0</v>
      </c>
      <c r="BB505" s="318">
        <f t="shared" si="235"/>
        <v>0</v>
      </c>
      <c r="BC505" s="234"/>
    </row>
    <row r="506" spans="1:55" s="220" customFormat="1" ht="15.75" outlineLevel="1">
      <c r="A506" s="390"/>
      <c r="B506" s="235"/>
      <c r="C506" s="236"/>
      <c r="D506" s="241"/>
      <c r="E506" s="241"/>
      <c r="F506" s="241"/>
      <c r="G506" s="241"/>
      <c r="H506" s="241"/>
      <c r="I506" s="241"/>
      <c r="J506" s="241"/>
      <c r="K506" s="241"/>
      <c r="L506" s="241"/>
      <c r="M506" s="241"/>
      <c r="N506" s="241"/>
      <c r="O506" s="241"/>
      <c r="P506" s="241"/>
      <c r="Q506" s="241"/>
      <c r="R506" s="241"/>
      <c r="S506" s="241"/>
      <c r="T506" s="241"/>
      <c r="U506" s="241"/>
      <c r="V506" s="240"/>
      <c r="W506" s="241"/>
      <c r="X506" s="241"/>
      <c r="Y506" s="241"/>
      <c r="Z506" s="241"/>
      <c r="AA506" s="241"/>
      <c r="AB506" s="241"/>
      <c r="AC506" s="241"/>
      <c r="AD506" s="241"/>
      <c r="AE506" s="241"/>
      <c r="AF506" s="241"/>
      <c r="AG506" s="241"/>
      <c r="AH506" s="241"/>
      <c r="AI506" s="241"/>
      <c r="AJ506" s="241"/>
      <c r="AK506" s="241"/>
      <c r="AL506" s="241"/>
      <c r="AM506" s="241"/>
      <c r="AN506" s="241"/>
      <c r="AO506" s="319"/>
      <c r="AP506" s="320"/>
      <c r="AQ506" s="320"/>
      <c r="AR506" s="320"/>
      <c r="AS506" s="320"/>
      <c r="AT506" s="320"/>
      <c r="AU506" s="320"/>
      <c r="AV506" s="320"/>
      <c r="AW506" s="319"/>
      <c r="AX506" s="320"/>
      <c r="AY506" s="320"/>
      <c r="AZ506" s="320"/>
      <c r="BA506" s="320"/>
      <c r="BB506" s="320"/>
      <c r="BC506" s="239"/>
    </row>
    <row r="507" spans="1:55" s="220" customFormat="1" ht="15" outlineLevel="1">
      <c r="A507" s="388">
        <v>3</v>
      </c>
      <c r="B507" s="231" t="s">
        <v>2464</v>
      </c>
      <c r="C507" s="228" t="s">
        <v>313</v>
      </c>
      <c r="D507" s="232">
        <v>518947.36750400002</v>
      </c>
      <c r="E507" s="232">
        <v>518947.36750400002</v>
      </c>
      <c r="F507" s="232">
        <v>518947.36750400002</v>
      </c>
      <c r="G507" s="232">
        <v>518947.36750400002</v>
      </c>
      <c r="H507" s="232">
        <v>518947.36750400002</v>
      </c>
      <c r="I507" s="232">
        <v>518947.36750400002</v>
      </c>
      <c r="J507" s="232">
        <v>518947.36750400002</v>
      </c>
      <c r="K507" s="232">
        <v>518947.36750400002</v>
      </c>
      <c r="L507" s="232">
        <v>518947.36750400002</v>
      </c>
      <c r="M507" s="232">
        <v>518947.36750400002</v>
      </c>
      <c r="N507" s="232">
        <v>518947.36750400002</v>
      </c>
      <c r="O507" s="232">
        <v>518947.36750400002</v>
      </c>
      <c r="P507" s="232">
        <v>518947.36750400002</v>
      </c>
      <c r="Q507" s="232">
        <v>518947.36750400002</v>
      </c>
      <c r="R507" s="232">
        <v>518947.36750400002</v>
      </c>
      <c r="S507" s="232">
        <v>518947.36750400002</v>
      </c>
      <c r="T507" s="232">
        <v>518947.36750400002</v>
      </c>
      <c r="U507" s="232">
        <v>518947.36750400002</v>
      </c>
      <c r="V507" s="228"/>
      <c r="W507" s="232">
        <v>280.76822601100002</v>
      </c>
      <c r="X507" s="232">
        <v>280.76822601100002</v>
      </c>
      <c r="Y507" s="232">
        <v>280.76822601100002</v>
      </c>
      <c r="Z507" s="232">
        <v>280.76822601100002</v>
      </c>
      <c r="AA507" s="232">
        <v>280.76822601100002</v>
      </c>
      <c r="AB507" s="232">
        <v>280.76822601100002</v>
      </c>
      <c r="AC507" s="232">
        <v>280.76822601100002</v>
      </c>
      <c r="AD507" s="232">
        <v>280.76822601100002</v>
      </c>
      <c r="AE507" s="232">
        <v>280.76822601100002</v>
      </c>
      <c r="AF507" s="232">
        <v>280.76822601100002</v>
      </c>
      <c r="AG507" s="232">
        <v>280.76822601100002</v>
      </c>
      <c r="AH507" s="232">
        <v>280.76822601100002</v>
      </c>
      <c r="AI507" s="232">
        <v>280.76822601100002</v>
      </c>
      <c r="AJ507" s="232">
        <v>280.76822601100002</v>
      </c>
      <c r="AK507" s="232">
        <v>280.76822601100002</v>
      </c>
      <c r="AL507" s="232">
        <v>280.76822601100002</v>
      </c>
      <c r="AM507" s="232">
        <v>280.76822601100002</v>
      </c>
      <c r="AN507" s="232">
        <v>280.76822601100002</v>
      </c>
      <c r="AO507" s="359"/>
      <c r="AP507" s="317"/>
      <c r="AQ507" s="317"/>
      <c r="AR507" s="317"/>
      <c r="AS507" s="317"/>
      <c r="AT507" s="317"/>
      <c r="AU507" s="317"/>
      <c r="AV507" s="317"/>
      <c r="AW507" s="359">
        <v>1</v>
      </c>
      <c r="AX507" s="317"/>
      <c r="AY507" s="317"/>
      <c r="AZ507" s="317"/>
      <c r="BA507" s="317"/>
      <c r="BB507" s="317"/>
      <c r="BC507" s="233">
        <f>SUM(AO507:BB507)</f>
        <v>1</v>
      </c>
    </row>
    <row r="508" spans="1:55" s="220" customFormat="1" ht="15" outlineLevel="1">
      <c r="A508" s="388"/>
      <c r="B508" s="231" t="s">
        <v>2665</v>
      </c>
      <c r="C508" s="228" t="s">
        <v>315</v>
      </c>
      <c r="D508" s="232"/>
      <c r="E508" s="232"/>
      <c r="F508" s="232"/>
      <c r="G508" s="232"/>
      <c r="H508" s="232"/>
      <c r="I508" s="232"/>
      <c r="J508" s="232"/>
      <c r="K508" s="232"/>
      <c r="L508" s="232"/>
      <c r="M508" s="232"/>
      <c r="N508" s="232"/>
      <c r="O508" s="232"/>
      <c r="P508" s="232"/>
      <c r="Q508" s="232"/>
      <c r="R508" s="232"/>
      <c r="S508" s="232"/>
      <c r="T508" s="232"/>
      <c r="U508" s="232"/>
      <c r="V508" s="357"/>
      <c r="W508" s="232"/>
      <c r="X508" s="232"/>
      <c r="Y508" s="232"/>
      <c r="Z508" s="232"/>
      <c r="AA508" s="232"/>
      <c r="AB508" s="232"/>
      <c r="AC508" s="232"/>
      <c r="AD508" s="232"/>
      <c r="AE508" s="232"/>
      <c r="AF508" s="232"/>
      <c r="AG508" s="232"/>
      <c r="AH508" s="232"/>
      <c r="AI508" s="232"/>
      <c r="AJ508" s="232"/>
      <c r="AK508" s="232"/>
      <c r="AL508" s="232"/>
      <c r="AM508" s="232"/>
      <c r="AN508" s="232"/>
      <c r="AO508" s="318">
        <f>AO507</f>
        <v>0</v>
      </c>
      <c r="AP508" s="318">
        <f>AP507</f>
        <v>0</v>
      </c>
      <c r="AQ508" s="318">
        <f t="shared" ref="AQ508:BB508" si="237">AQ507</f>
        <v>0</v>
      </c>
      <c r="AR508" s="318">
        <f t="shared" si="237"/>
        <v>0</v>
      </c>
      <c r="AS508" s="318">
        <f t="shared" si="237"/>
        <v>0</v>
      </c>
      <c r="AT508" s="318">
        <f t="shared" si="237"/>
        <v>0</v>
      </c>
      <c r="AU508" s="318">
        <f t="shared" si="237"/>
        <v>0</v>
      </c>
      <c r="AV508" s="318">
        <f t="shared" si="237"/>
        <v>0</v>
      </c>
      <c r="AW508" s="318">
        <f>AW507</f>
        <v>1</v>
      </c>
      <c r="AX508" s="318">
        <f>AX507</f>
        <v>0</v>
      </c>
      <c r="AY508" s="318">
        <f t="shared" ref="AY508" si="238">AY507</f>
        <v>0</v>
      </c>
      <c r="AZ508" s="318">
        <f t="shared" si="237"/>
        <v>0</v>
      </c>
      <c r="BA508" s="318">
        <f t="shared" si="237"/>
        <v>0</v>
      </c>
      <c r="BB508" s="318">
        <f t="shared" si="237"/>
        <v>0</v>
      </c>
      <c r="BC508" s="234"/>
    </row>
    <row r="509" spans="1:55" s="220" customFormat="1" ht="15" outlineLevel="1">
      <c r="A509" s="388"/>
      <c r="B509" s="231"/>
      <c r="C509" s="242"/>
      <c r="D509" s="228"/>
      <c r="E509" s="228"/>
      <c r="F509" s="228"/>
      <c r="G509" s="228"/>
      <c r="H509" s="228"/>
      <c r="I509" s="228"/>
      <c r="J509" s="228"/>
      <c r="K509" s="228"/>
      <c r="L509" s="228"/>
      <c r="M509" s="228"/>
      <c r="N509" s="228"/>
      <c r="O509" s="228"/>
      <c r="P509" s="228"/>
      <c r="Q509" s="228"/>
      <c r="R509" s="228"/>
      <c r="S509" s="228"/>
      <c r="T509" s="228"/>
      <c r="U509" s="228"/>
      <c r="W509" s="228"/>
      <c r="X509" s="228"/>
      <c r="Y509" s="228"/>
      <c r="Z509" s="228"/>
      <c r="AA509" s="228"/>
      <c r="AB509" s="228"/>
      <c r="AC509" s="228"/>
      <c r="AD509" s="228"/>
      <c r="AE509" s="228"/>
      <c r="AF509" s="228"/>
      <c r="AG509" s="228"/>
      <c r="AH509" s="228"/>
      <c r="AI509" s="228"/>
      <c r="AJ509" s="228"/>
      <c r="AK509" s="228"/>
      <c r="AL509" s="228"/>
      <c r="AM509" s="228"/>
      <c r="AN509" s="228"/>
      <c r="AO509" s="319"/>
      <c r="AP509" s="319"/>
      <c r="AQ509" s="319"/>
      <c r="AR509" s="319"/>
      <c r="AS509" s="319"/>
      <c r="AT509" s="319"/>
      <c r="AU509" s="319"/>
      <c r="AV509" s="319"/>
      <c r="AW509" s="319"/>
      <c r="AX509" s="319"/>
      <c r="AY509" s="319"/>
      <c r="AZ509" s="319"/>
      <c r="BA509" s="319"/>
      <c r="BB509" s="319"/>
      <c r="BC509" s="243"/>
    </row>
    <row r="510" spans="1:55" s="220" customFormat="1" ht="15" outlineLevel="1">
      <c r="A510" s="388">
        <v>4</v>
      </c>
      <c r="B510" s="231" t="s">
        <v>2463</v>
      </c>
      <c r="C510" s="228" t="s">
        <v>313</v>
      </c>
      <c r="D510" s="232">
        <v>245066.6292</v>
      </c>
      <c r="E510" s="232">
        <v>228236.80619999999</v>
      </c>
      <c r="F510" s="232">
        <v>220076.47659999999</v>
      </c>
      <c r="G510" s="232">
        <v>220076.47659999999</v>
      </c>
      <c r="H510" s="232">
        <v>220076.47659999999</v>
      </c>
      <c r="I510" s="232">
        <v>220076.47659999999</v>
      </c>
      <c r="J510" s="232">
        <v>220076.47659999999</v>
      </c>
      <c r="K510" s="232">
        <v>219599.4896</v>
      </c>
      <c r="L510" s="232">
        <v>219599.4896</v>
      </c>
      <c r="M510" s="232">
        <v>187577.6948</v>
      </c>
      <c r="N510" s="232">
        <v>172781.40760000001</v>
      </c>
      <c r="O510" s="232">
        <v>170615.3432</v>
      </c>
      <c r="P510" s="232">
        <v>170615.3432</v>
      </c>
      <c r="Q510" s="232">
        <v>169594.4914</v>
      </c>
      <c r="R510" s="232">
        <v>169594.4914</v>
      </c>
      <c r="S510" s="232">
        <v>169392.12700000001</v>
      </c>
      <c r="T510" s="232">
        <v>76267.509919999997</v>
      </c>
      <c r="U510" s="232">
        <v>76267.509919999997</v>
      </c>
      <c r="V510" s="228"/>
      <c r="W510" s="232">
        <v>18.318523890000002</v>
      </c>
      <c r="X510" s="232">
        <v>17.261716329999999</v>
      </c>
      <c r="Y510" s="232">
        <v>16.749156159999998</v>
      </c>
      <c r="Z510" s="232">
        <v>16.749156159999998</v>
      </c>
      <c r="AA510" s="232">
        <v>16.749156159999998</v>
      </c>
      <c r="AB510" s="232">
        <v>16.749156159999998</v>
      </c>
      <c r="AC510" s="232">
        <v>16.749156159999998</v>
      </c>
      <c r="AD510" s="232">
        <v>16.69736674</v>
      </c>
      <c r="AE510" s="232">
        <v>16.69736674</v>
      </c>
      <c r="AF510" s="232">
        <v>14.687124949999999</v>
      </c>
      <c r="AG510" s="232">
        <v>10.67478427</v>
      </c>
      <c r="AH510" s="232">
        <v>10.67452143</v>
      </c>
      <c r="AI510" s="232">
        <v>10.67452143</v>
      </c>
      <c r="AJ510" s="232">
        <v>10.65344108</v>
      </c>
      <c r="AK510" s="232">
        <v>10.65344108</v>
      </c>
      <c r="AL510" s="232">
        <v>10.63507534</v>
      </c>
      <c r="AM510" s="232">
        <v>4.7878682780000004</v>
      </c>
      <c r="AN510" s="232">
        <v>4.7878682780000004</v>
      </c>
      <c r="AO510" s="359"/>
      <c r="AP510" s="317"/>
      <c r="AQ510" s="317"/>
      <c r="AR510" s="317"/>
      <c r="AS510" s="317"/>
      <c r="AT510" s="317"/>
      <c r="AU510" s="317"/>
      <c r="AV510" s="317"/>
      <c r="AW510" s="359">
        <v>1</v>
      </c>
      <c r="AX510" s="317"/>
      <c r="AY510" s="317"/>
      <c r="AZ510" s="317"/>
      <c r="BA510" s="317"/>
      <c r="BB510" s="317"/>
      <c r="BC510" s="233">
        <f>SUM(AO510:BB510)</f>
        <v>1</v>
      </c>
    </row>
    <row r="511" spans="1:55" s="220" customFormat="1" ht="15" outlineLevel="1">
      <c r="A511" s="388"/>
      <c r="B511" s="231" t="s">
        <v>2665</v>
      </c>
      <c r="C511" s="228" t="s">
        <v>315</v>
      </c>
      <c r="D511" s="232"/>
      <c r="E511" s="232"/>
      <c r="F511" s="232"/>
      <c r="G511" s="232"/>
      <c r="H511" s="232"/>
      <c r="I511" s="232"/>
      <c r="J511" s="232"/>
      <c r="K511" s="232"/>
      <c r="L511" s="232"/>
      <c r="M511" s="232"/>
      <c r="N511" s="232"/>
      <c r="O511" s="232"/>
      <c r="P511" s="232"/>
      <c r="Q511" s="232"/>
      <c r="R511" s="232"/>
      <c r="S511" s="232"/>
      <c r="T511" s="232"/>
      <c r="U511" s="232"/>
      <c r="V511" s="357"/>
      <c r="W511" s="232"/>
      <c r="X511" s="232"/>
      <c r="Y511" s="232"/>
      <c r="Z511" s="232"/>
      <c r="AA511" s="232"/>
      <c r="AB511" s="232"/>
      <c r="AC511" s="232"/>
      <c r="AD511" s="232"/>
      <c r="AE511" s="232"/>
      <c r="AF511" s="232"/>
      <c r="AG511" s="232"/>
      <c r="AH511" s="232"/>
      <c r="AI511" s="232"/>
      <c r="AJ511" s="232"/>
      <c r="AK511" s="232"/>
      <c r="AL511" s="232"/>
      <c r="AM511" s="232"/>
      <c r="AN511" s="232"/>
      <c r="AO511" s="318">
        <f>AO510</f>
        <v>0</v>
      </c>
      <c r="AP511" s="318">
        <f>AP510</f>
        <v>0</v>
      </c>
      <c r="AQ511" s="318">
        <f t="shared" ref="AQ511:BB511" si="239">AQ510</f>
        <v>0</v>
      </c>
      <c r="AR511" s="318">
        <f t="shared" si="239"/>
        <v>0</v>
      </c>
      <c r="AS511" s="318">
        <f t="shared" si="239"/>
        <v>0</v>
      </c>
      <c r="AT511" s="318">
        <f t="shared" si="239"/>
        <v>0</v>
      </c>
      <c r="AU511" s="318">
        <f t="shared" si="239"/>
        <v>0</v>
      </c>
      <c r="AV511" s="318">
        <f t="shared" si="239"/>
        <v>0</v>
      </c>
      <c r="AW511" s="318">
        <f>AW510</f>
        <v>1</v>
      </c>
      <c r="AX511" s="318">
        <f>AX510</f>
        <v>0</v>
      </c>
      <c r="AY511" s="318">
        <f t="shared" ref="AY511" si="240">AY510</f>
        <v>0</v>
      </c>
      <c r="AZ511" s="318">
        <f t="shared" si="239"/>
        <v>0</v>
      </c>
      <c r="BA511" s="318">
        <f t="shared" si="239"/>
        <v>0</v>
      </c>
      <c r="BB511" s="318">
        <f t="shared" si="239"/>
        <v>0</v>
      </c>
      <c r="BC511" s="234"/>
    </row>
    <row r="512" spans="1:55" s="220" customFormat="1" ht="15" outlineLevel="1">
      <c r="A512" s="388"/>
      <c r="B512" s="231"/>
      <c r="C512" s="242"/>
      <c r="D512" s="241"/>
      <c r="E512" s="241"/>
      <c r="F512" s="241"/>
      <c r="G512" s="241"/>
      <c r="H512" s="241"/>
      <c r="I512" s="241"/>
      <c r="J512" s="241"/>
      <c r="K512" s="241"/>
      <c r="L512" s="241"/>
      <c r="M512" s="241"/>
      <c r="N512" s="241"/>
      <c r="O512" s="241"/>
      <c r="P512" s="241"/>
      <c r="Q512" s="241"/>
      <c r="R512" s="241"/>
      <c r="S512" s="241"/>
      <c r="T512" s="241"/>
      <c r="U512" s="241"/>
      <c r="V512" s="228"/>
      <c r="W512" s="241"/>
      <c r="X512" s="241"/>
      <c r="Y512" s="241"/>
      <c r="Z512" s="241"/>
      <c r="AA512" s="241"/>
      <c r="AB512" s="241"/>
      <c r="AC512" s="241"/>
      <c r="AD512" s="241"/>
      <c r="AE512" s="241"/>
      <c r="AF512" s="241"/>
      <c r="AG512" s="241"/>
      <c r="AH512" s="241"/>
      <c r="AI512" s="241"/>
      <c r="AJ512" s="241"/>
      <c r="AK512" s="241"/>
      <c r="AL512" s="241"/>
      <c r="AM512" s="241"/>
      <c r="AN512" s="241"/>
      <c r="AO512" s="319"/>
      <c r="AP512" s="319"/>
      <c r="AQ512" s="319"/>
      <c r="AR512" s="319"/>
      <c r="AS512" s="319"/>
      <c r="AT512" s="319"/>
      <c r="AU512" s="319"/>
      <c r="AV512" s="319"/>
      <c r="AW512" s="319"/>
      <c r="AX512" s="319"/>
      <c r="AY512" s="319"/>
      <c r="AZ512" s="319"/>
      <c r="BA512" s="319"/>
      <c r="BB512" s="319"/>
      <c r="BC512" s="243"/>
    </row>
    <row r="513" spans="1:55" s="220" customFormat="1" ht="15" outlineLevel="1">
      <c r="A513" s="388">
        <v>5</v>
      </c>
      <c r="B513" s="231" t="s">
        <v>2462</v>
      </c>
      <c r="C513" s="228" t="s">
        <v>313</v>
      </c>
      <c r="D513" s="232">
        <v>1063216.1089999999</v>
      </c>
      <c r="E513" s="232">
        <v>922328.74360000005</v>
      </c>
      <c r="F513" s="232">
        <v>848906.04960000003</v>
      </c>
      <c r="G513" s="232">
        <v>848906.04960000003</v>
      </c>
      <c r="H513" s="232">
        <v>848906.04960000003</v>
      </c>
      <c r="I513" s="232">
        <v>848906.04960000003</v>
      </c>
      <c r="J513" s="232">
        <v>848906.04960000003</v>
      </c>
      <c r="K513" s="232">
        <v>848538.31640000001</v>
      </c>
      <c r="L513" s="232">
        <v>848538.31640000001</v>
      </c>
      <c r="M513" s="232">
        <v>789187.77619999996</v>
      </c>
      <c r="N513" s="232">
        <v>767240.80610000005</v>
      </c>
      <c r="O513" s="232">
        <v>648785.24040000001</v>
      </c>
      <c r="P513" s="232">
        <v>648785.24040000001</v>
      </c>
      <c r="Q513" s="232">
        <v>639494.69160000002</v>
      </c>
      <c r="R513" s="232">
        <v>639494.69160000002</v>
      </c>
      <c r="S513" s="232">
        <v>638590.59310000006</v>
      </c>
      <c r="T513" s="232">
        <v>519132.19779999997</v>
      </c>
      <c r="U513" s="232">
        <v>519132.19779999997</v>
      </c>
      <c r="V513" s="228"/>
      <c r="W513" s="232">
        <v>69.582491730000001</v>
      </c>
      <c r="X513" s="232">
        <v>60.737963440000001</v>
      </c>
      <c r="Y513" s="232">
        <v>56.128685019999999</v>
      </c>
      <c r="Z513" s="232">
        <v>56.128685019999999</v>
      </c>
      <c r="AA513" s="232">
        <v>56.128685019999999</v>
      </c>
      <c r="AB513" s="232">
        <v>56.128685019999999</v>
      </c>
      <c r="AC513" s="232">
        <v>56.128685019999999</v>
      </c>
      <c r="AD513" s="232">
        <v>56.08670635</v>
      </c>
      <c r="AE513" s="232">
        <v>56.08670635</v>
      </c>
      <c r="AF513" s="232">
        <v>52.360839740000003</v>
      </c>
      <c r="AG513" s="232">
        <v>47.651579720000001</v>
      </c>
      <c r="AH513" s="232">
        <v>40.365281660000001</v>
      </c>
      <c r="AI513" s="232">
        <v>40.365281660000001</v>
      </c>
      <c r="AJ513" s="232">
        <v>40.171044770000002</v>
      </c>
      <c r="AK513" s="232">
        <v>40.171044770000002</v>
      </c>
      <c r="AL513" s="232">
        <v>40.08899263</v>
      </c>
      <c r="AM513" s="232">
        <v>32.589717229999998</v>
      </c>
      <c r="AN513" s="232">
        <v>32.589717229999998</v>
      </c>
      <c r="AO513" s="359"/>
      <c r="AP513" s="317"/>
      <c r="AQ513" s="317"/>
      <c r="AR513" s="317"/>
      <c r="AS513" s="317"/>
      <c r="AT513" s="317"/>
      <c r="AU513" s="317"/>
      <c r="AV513" s="317"/>
      <c r="AW513" s="359">
        <v>1</v>
      </c>
      <c r="AX513" s="317"/>
      <c r="AY513" s="317"/>
      <c r="AZ513" s="317"/>
      <c r="BA513" s="317"/>
      <c r="BB513" s="317"/>
      <c r="BC513" s="233">
        <f>SUM(AO513:BB513)</f>
        <v>1</v>
      </c>
    </row>
    <row r="514" spans="1:55" s="220" customFormat="1" ht="15" outlineLevel="1">
      <c r="A514" s="388"/>
      <c r="B514" s="231" t="s">
        <v>2665</v>
      </c>
      <c r="C514" s="228" t="s">
        <v>315</v>
      </c>
      <c r="D514" s="232"/>
      <c r="E514" s="232"/>
      <c r="F514" s="232"/>
      <c r="G514" s="232"/>
      <c r="H514" s="232"/>
      <c r="I514" s="232"/>
      <c r="J514" s="232"/>
      <c r="K514" s="232"/>
      <c r="L514" s="232"/>
      <c r="M514" s="232"/>
      <c r="N514" s="232"/>
      <c r="O514" s="232"/>
      <c r="P514" s="232"/>
      <c r="Q514" s="232"/>
      <c r="R514" s="232"/>
      <c r="S514" s="232"/>
      <c r="T514" s="232"/>
      <c r="U514" s="232"/>
      <c r="V514" s="357"/>
      <c r="W514" s="232"/>
      <c r="X514" s="232"/>
      <c r="Y514" s="232"/>
      <c r="Z514" s="232"/>
      <c r="AA514" s="232"/>
      <c r="AB514" s="232"/>
      <c r="AC514" s="232"/>
      <c r="AD514" s="232"/>
      <c r="AE514" s="232"/>
      <c r="AF514" s="232"/>
      <c r="AG514" s="232"/>
      <c r="AH514" s="232"/>
      <c r="AI514" s="232"/>
      <c r="AJ514" s="232"/>
      <c r="AK514" s="232"/>
      <c r="AL514" s="232"/>
      <c r="AM514" s="232"/>
      <c r="AN514" s="232"/>
      <c r="AO514" s="318">
        <f>AO513</f>
        <v>0</v>
      </c>
      <c r="AP514" s="318">
        <f>AP513</f>
        <v>0</v>
      </c>
      <c r="AQ514" s="318">
        <f t="shared" ref="AQ514:BB514" si="241">AQ513</f>
        <v>0</v>
      </c>
      <c r="AR514" s="318">
        <f t="shared" si="241"/>
        <v>0</v>
      </c>
      <c r="AS514" s="318">
        <f t="shared" si="241"/>
        <v>0</v>
      </c>
      <c r="AT514" s="318">
        <f t="shared" si="241"/>
        <v>0</v>
      </c>
      <c r="AU514" s="318">
        <f t="shared" si="241"/>
        <v>0</v>
      </c>
      <c r="AV514" s="318">
        <f t="shared" si="241"/>
        <v>0</v>
      </c>
      <c r="AW514" s="318">
        <f>AW513</f>
        <v>1</v>
      </c>
      <c r="AX514" s="318">
        <f>AX513</f>
        <v>0</v>
      </c>
      <c r="AY514" s="318">
        <f t="shared" ref="AY514" si="242">AY513</f>
        <v>0</v>
      </c>
      <c r="AZ514" s="318">
        <f t="shared" si="241"/>
        <v>0</v>
      </c>
      <c r="BA514" s="318">
        <f t="shared" si="241"/>
        <v>0</v>
      </c>
      <c r="BB514" s="318">
        <f t="shared" si="241"/>
        <v>0</v>
      </c>
      <c r="BC514" s="234"/>
    </row>
    <row r="515" spans="1:55" s="220" customFormat="1" ht="15" outlineLevel="1">
      <c r="A515" s="388"/>
      <c r="B515" s="231"/>
      <c r="C515" s="242"/>
      <c r="D515" s="241"/>
      <c r="E515" s="241"/>
      <c r="F515" s="241"/>
      <c r="G515" s="241"/>
      <c r="H515" s="241"/>
      <c r="I515" s="241"/>
      <c r="J515" s="241"/>
      <c r="K515" s="241"/>
      <c r="L515" s="241"/>
      <c r="M515" s="241"/>
      <c r="N515" s="241"/>
      <c r="O515" s="241"/>
      <c r="P515" s="241"/>
      <c r="Q515" s="241"/>
      <c r="R515" s="241"/>
      <c r="S515" s="241"/>
      <c r="T515" s="241"/>
      <c r="U515" s="241"/>
      <c r="V515" s="228"/>
      <c r="W515" s="241"/>
      <c r="X515" s="241"/>
      <c r="Y515" s="241"/>
      <c r="Z515" s="241"/>
      <c r="AA515" s="241"/>
      <c r="AB515" s="241"/>
      <c r="AC515" s="241"/>
      <c r="AD515" s="241"/>
      <c r="AE515" s="241"/>
      <c r="AF515" s="241"/>
      <c r="AG515" s="241"/>
      <c r="AH515" s="241"/>
      <c r="AI515" s="241"/>
      <c r="AJ515" s="241"/>
      <c r="AK515" s="241"/>
      <c r="AL515" s="241"/>
      <c r="AM515" s="241"/>
      <c r="AN515" s="241"/>
      <c r="AO515" s="319"/>
      <c r="AP515" s="319"/>
      <c r="AQ515" s="319"/>
      <c r="AR515" s="319"/>
      <c r="AS515" s="319"/>
      <c r="AT515" s="319"/>
      <c r="AU515" s="319"/>
      <c r="AV515" s="319"/>
      <c r="AW515" s="319"/>
      <c r="AX515" s="319"/>
      <c r="AY515" s="319"/>
      <c r="AZ515" s="319"/>
      <c r="BA515" s="319"/>
      <c r="BB515" s="319"/>
      <c r="BC515" s="243"/>
    </row>
    <row r="516" spans="1:55" s="220" customFormat="1" ht="15" outlineLevel="1">
      <c r="A516" s="388">
        <v>7</v>
      </c>
      <c r="B516" s="231" t="s">
        <v>2567</v>
      </c>
      <c r="C516" s="228" t="s">
        <v>313</v>
      </c>
      <c r="D516" s="232">
        <v>0</v>
      </c>
      <c r="E516" s="232">
        <v>0</v>
      </c>
      <c r="F516" s="232">
        <v>0</v>
      </c>
      <c r="G516" s="232">
        <v>0</v>
      </c>
      <c r="H516" s="232">
        <v>0</v>
      </c>
      <c r="I516" s="232">
        <v>0</v>
      </c>
      <c r="J516" s="232">
        <v>0</v>
      </c>
      <c r="K516" s="232">
        <v>0</v>
      </c>
      <c r="L516" s="232">
        <v>0</v>
      </c>
      <c r="M516" s="232">
        <v>0</v>
      </c>
      <c r="N516" s="232">
        <v>0</v>
      </c>
      <c r="O516" s="232">
        <v>0</v>
      </c>
      <c r="P516" s="232">
        <v>0</v>
      </c>
      <c r="Q516" s="232">
        <v>0</v>
      </c>
      <c r="R516" s="232">
        <v>0</v>
      </c>
      <c r="S516" s="232">
        <v>0</v>
      </c>
      <c r="T516" s="232">
        <v>0</v>
      </c>
      <c r="U516" s="232">
        <v>0</v>
      </c>
      <c r="V516" s="228"/>
      <c r="W516" s="232">
        <v>445.99689999999998</v>
      </c>
      <c r="X516" s="232">
        <v>0</v>
      </c>
      <c r="Y516" s="232">
        <v>0</v>
      </c>
      <c r="Z516" s="232">
        <v>0</v>
      </c>
      <c r="AA516" s="232">
        <v>0</v>
      </c>
      <c r="AB516" s="232">
        <v>0</v>
      </c>
      <c r="AC516" s="232">
        <v>0</v>
      </c>
      <c r="AD516" s="232">
        <v>0</v>
      </c>
      <c r="AE516" s="232">
        <v>0</v>
      </c>
      <c r="AF516" s="232">
        <v>0</v>
      </c>
      <c r="AG516" s="232">
        <v>0</v>
      </c>
      <c r="AH516" s="232">
        <v>0</v>
      </c>
      <c r="AI516" s="232">
        <v>0</v>
      </c>
      <c r="AJ516" s="232">
        <v>0</v>
      </c>
      <c r="AK516" s="232">
        <v>0</v>
      </c>
      <c r="AL516" s="232">
        <v>0</v>
      </c>
      <c r="AM516" s="232">
        <v>0</v>
      </c>
      <c r="AN516" s="232">
        <v>0</v>
      </c>
      <c r="AO516" s="317"/>
      <c r="AP516" s="317"/>
      <c r="AQ516" s="317"/>
      <c r="AR516" s="317"/>
      <c r="AS516" s="317"/>
      <c r="AT516" s="317"/>
      <c r="AU516" s="317"/>
      <c r="AV516" s="317"/>
      <c r="AW516" s="317"/>
      <c r="AX516" s="317"/>
      <c r="AY516" s="317"/>
      <c r="AZ516" s="317"/>
      <c r="BA516" s="317"/>
      <c r="BB516" s="317"/>
      <c r="BC516" s="233">
        <f>SUM(AO516:BB516)</f>
        <v>0</v>
      </c>
    </row>
    <row r="517" spans="1:55" s="220" customFormat="1" ht="15" outlineLevel="1">
      <c r="A517" s="388"/>
      <c r="B517" s="231" t="s">
        <v>2665</v>
      </c>
      <c r="C517" s="228" t="s">
        <v>315</v>
      </c>
      <c r="D517" s="232"/>
      <c r="E517" s="232"/>
      <c r="F517" s="232"/>
      <c r="G517" s="232"/>
      <c r="H517" s="232"/>
      <c r="I517" s="232"/>
      <c r="J517" s="232"/>
      <c r="K517" s="232"/>
      <c r="L517" s="232"/>
      <c r="M517" s="232"/>
      <c r="N517" s="232"/>
      <c r="O517" s="232"/>
      <c r="P517" s="232"/>
      <c r="Q517" s="232"/>
      <c r="R517" s="232"/>
      <c r="S517" s="232"/>
      <c r="T517" s="232"/>
      <c r="U517" s="232"/>
      <c r="V517" s="228"/>
      <c r="W517" s="232"/>
      <c r="X517" s="232"/>
      <c r="Y517" s="232"/>
      <c r="Z517" s="232"/>
      <c r="AA517" s="232"/>
      <c r="AB517" s="232"/>
      <c r="AC517" s="232"/>
      <c r="AD517" s="232"/>
      <c r="AE517" s="232"/>
      <c r="AF517" s="232"/>
      <c r="AG517" s="232"/>
      <c r="AH517" s="232"/>
      <c r="AI517" s="232"/>
      <c r="AJ517" s="232"/>
      <c r="AK517" s="232"/>
      <c r="AL517" s="232"/>
      <c r="AM517" s="232"/>
      <c r="AN517" s="232"/>
      <c r="AO517" s="318">
        <f>AO516</f>
        <v>0</v>
      </c>
      <c r="AP517" s="318">
        <f>AP516</f>
        <v>0</v>
      </c>
      <c r="AQ517" s="318">
        <f t="shared" ref="AQ517:BB517" si="243">AQ516</f>
        <v>0</v>
      </c>
      <c r="AR517" s="318">
        <f t="shared" si="243"/>
        <v>0</v>
      </c>
      <c r="AS517" s="318">
        <f t="shared" si="243"/>
        <v>0</v>
      </c>
      <c r="AT517" s="318">
        <f t="shared" si="243"/>
        <v>0</v>
      </c>
      <c r="AU517" s="318">
        <f t="shared" si="243"/>
        <v>0</v>
      </c>
      <c r="AV517" s="318">
        <f t="shared" si="243"/>
        <v>0</v>
      </c>
      <c r="AW517" s="318">
        <f>AW516</f>
        <v>0</v>
      </c>
      <c r="AX517" s="318">
        <f>AX516</f>
        <v>0</v>
      </c>
      <c r="AY517" s="318">
        <f t="shared" ref="AY517" si="244">AY516</f>
        <v>0</v>
      </c>
      <c r="AZ517" s="318">
        <f t="shared" si="243"/>
        <v>0</v>
      </c>
      <c r="BA517" s="318">
        <f t="shared" si="243"/>
        <v>0</v>
      </c>
      <c r="BB517" s="318">
        <f t="shared" si="243"/>
        <v>0</v>
      </c>
      <c r="BC517" s="234"/>
    </row>
    <row r="518" spans="1:55" s="220" customFormat="1" ht="15" outlineLevel="1">
      <c r="A518" s="388"/>
      <c r="B518" s="231"/>
      <c r="C518" s="242"/>
      <c r="D518" s="241"/>
      <c r="E518" s="241"/>
      <c r="F518" s="241"/>
      <c r="G518" s="241"/>
      <c r="H518" s="241"/>
      <c r="I518" s="241"/>
      <c r="J518" s="241"/>
      <c r="K518" s="241"/>
      <c r="L518" s="241"/>
      <c r="M518" s="241"/>
      <c r="N518" s="241"/>
      <c r="O518" s="241"/>
      <c r="P518" s="241"/>
      <c r="Q518" s="241"/>
      <c r="R518" s="241"/>
      <c r="S518" s="241"/>
      <c r="T518" s="241"/>
      <c r="U518" s="241"/>
      <c r="V518" s="228"/>
      <c r="W518" s="241"/>
      <c r="X518" s="241"/>
      <c r="Y518" s="241"/>
      <c r="Z518" s="241"/>
      <c r="AA518" s="241"/>
      <c r="AB518" s="241"/>
      <c r="AC518" s="241"/>
      <c r="AD518" s="241"/>
      <c r="AE518" s="241"/>
      <c r="AF518" s="241"/>
      <c r="AG518" s="241"/>
      <c r="AH518" s="241"/>
      <c r="AI518" s="241"/>
      <c r="AJ518" s="241"/>
      <c r="AK518" s="241"/>
      <c r="AL518" s="241"/>
      <c r="AM518" s="241"/>
      <c r="AN518" s="241"/>
      <c r="AO518" s="319"/>
      <c r="AP518" s="319"/>
      <c r="AQ518" s="319"/>
      <c r="AR518" s="319"/>
      <c r="AS518" s="319"/>
      <c r="AT518" s="319"/>
      <c r="AU518" s="319"/>
      <c r="AV518" s="319"/>
      <c r="AW518" s="319"/>
      <c r="AX518" s="319"/>
      <c r="AY518" s="319"/>
      <c r="AZ518" s="319"/>
      <c r="BA518" s="319"/>
      <c r="BB518" s="319"/>
      <c r="BC518" s="243"/>
    </row>
    <row r="519" spans="1:55" s="220" customFormat="1" ht="15.75" outlineLevel="1">
      <c r="A519" s="389"/>
      <c r="B519" s="225" t="s">
        <v>2570</v>
      </c>
      <c r="C519" s="226"/>
      <c r="D519" s="226"/>
      <c r="E519" s="226"/>
      <c r="F519" s="226"/>
      <c r="G519" s="226"/>
      <c r="H519" s="226"/>
      <c r="I519" s="226"/>
      <c r="J519" s="226"/>
      <c r="K519" s="226"/>
      <c r="L519" s="226"/>
      <c r="M519" s="226"/>
      <c r="N519" s="226"/>
      <c r="O519" s="226"/>
      <c r="P519" s="226"/>
      <c r="Q519" s="226"/>
      <c r="R519" s="226"/>
      <c r="S519" s="226"/>
      <c r="T519" s="226"/>
      <c r="U519" s="226"/>
      <c r="V519" s="228"/>
      <c r="W519" s="226"/>
      <c r="X519" s="226"/>
      <c r="Y519" s="226"/>
      <c r="Z519" s="226"/>
      <c r="AA519" s="226"/>
      <c r="AB519" s="226"/>
      <c r="AC519" s="226"/>
      <c r="AD519" s="226"/>
      <c r="AE519" s="226"/>
      <c r="AF519" s="226"/>
      <c r="AG519" s="226"/>
      <c r="AH519" s="226"/>
      <c r="AI519" s="226"/>
      <c r="AJ519" s="226"/>
      <c r="AK519" s="226"/>
      <c r="AL519" s="226"/>
      <c r="AM519" s="226"/>
      <c r="AN519" s="226"/>
      <c r="AO519" s="321"/>
      <c r="AP519" s="321"/>
      <c r="AQ519" s="321"/>
      <c r="AR519" s="321"/>
      <c r="AS519" s="321"/>
      <c r="AT519" s="321"/>
      <c r="AU519" s="321"/>
      <c r="AV519" s="321"/>
      <c r="AW519" s="321"/>
      <c r="AX519" s="321"/>
      <c r="AY519" s="321"/>
      <c r="AZ519" s="321"/>
      <c r="BA519" s="321"/>
      <c r="BB519" s="321"/>
      <c r="BC519" s="229"/>
    </row>
    <row r="520" spans="1:55" s="220" customFormat="1" ht="15" outlineLevel="1">
      <c r="A520" s="388">
        <v>10</v>
      </c>
      <c r="B520" s="246" t="s">
        <v>944</v>
      </c>
      <c r="C520" s="228" t="s">
        <v>313</v>
      </c>
      <c r="D520" s="232">
        <v>2346163.3289999999</v>
      </c>
      <c r="E520" s="232">
        <v>2345746.84</v>
      </c>
      <c r="F520" s="232">
        <v>2345746.84</v>
      </c>
      <c r="G520" s="232">
        <v>2318355.9810000001</v>
      </c>
      <c r="H520" s="232">
        <v>2318355.9810000001</v>
      </c>
      <c r="I520" s="232">
        <v>2318355.9810000001</v>
      </c>
      <c r="J520" s="232">
        <v>2285450.2179999999</v>
      </c>
      <c r="K520" s="232">
        <v>2285450.2179999999</v>
      </c>
      <c r="L520" s="232">
        <v>2077333.86</v>
      </c>
      <c r="M520" s="232">
        <v>1882296.6370000001</v>
      </c>
      <c r="N520" s="232">
        <v>1596429.574</v>
      </c>
      <c r="O520" s="232">
        <v>1401160.3330000001</v>
      </c>
      <c r="P520" s="232">
        <v>274022.68400000001</v>
      </c>
      <c r="Q520" s="232">
        <v>263350.23920000001</v>
      </c>
      <c r="R520" s="232">
        <v>263350.23920000001</v>
      </c>
      <c r="S520" s="232">
        <v>212225.1746</v>
      </c>
      <c r="T520" s="232">
        <v>26898.709060000001</v>
      </c>
      <c r="U520" s="232">
        <v>26898.709060000001</v>
      </c>
      <c r="V520" s="232">
        <v>12</v>
      </c>
      <c r="W520" s="232">
        <v>295.05080329999998</v>
      </c>
      <c r="X520" s="232">
        <v>294.93124269999998</v>
      </c>
      <c r="Y520" s="232">
        <v>294.93124269999998</v>
      </c>
      <c r="Z520" s="232">
        <v>287.09418199999999</v>
      </c>
      <c r="AA520" s="232">
        <v>287.09418199999999</v>
      </c>
      <c r="AB520" s="232">
        <v>287.09418199999999</v>
      </c>
      <c r="AC520" s="232">
        <v>282.13911919999998</v>
      </c>
      <c r="AD520" s="232">
        <v>282.13911919999998</v>
      </c>
      <c r="AE520" s="232">
        <v>254.6667831</v>
      </c>
      <c r="AF520" s="232">
        <v>233.67473050000001</v>
      </c>
      <c r="AG520" s="232">
        <v>198.23196469999999</v>
      </c>
      <c r="AH520" s="232">
        <v>178.70733440000001</v>
      </c>
      <c r="AI520" s="232">
        <v>33.620175969999998</v>
      </c>
      <c r="AJ520" s="232">
        <v>30.556452749999998</v>
      </c>
      <c r="AK520" s="232">
        <v>30.556452749999998</v>
      </c>
      <c r="AL520" s="232">
        <v>25.941777980000001</v>
      </c>
      <c r="AM520" s="232">
        <v>10.49002877</v>
      </c>
      <c r="AN520" s="232">
        <v>10.49002877</v>
      </c>
      <c r="AO520" s="322"/>
      <c r="AP520" s="358"/>
      <c r="AQ520" s="358"/>
      <c r="AR520" s="358"/>
      <c r="AS520" s="322"/>
      <c r="AT520" s="322"/>
      <c r="AU520" s="322"/>
      <c r="AV520" s="322"/>
      <c r="AW520" s="322"/>
      <c r="AX520" s="358"/>
      <c r="AY520" s="358">
        <v>1</v>
      </c>
      <c r="AZ520" s="322"/>
      <c r="BA520" s="322"/>
      <c r="BB520" s="322"/>
      <c r="BC520" s="233">
        <f>SUM(AO520:BB520)</f>
        <v>1</v>
      </c>
    </row>
    <row r="521" spans="1:55" s="220" customFormat="1" ht="15" outlineLevel="1">
      <c r="A521" s="388"/>
      <c r="B521" s="231" t="s">
        <v>2665</v>
      </c>
      <c r="C521" s="228" t="s">
        <v>315</v>
      </c>
      <c r="D521" s="232"/>
      <c r="E521" s="232"/>
      <c r="F521" s="232"/>
      <c r="G521" s="232"/>
      <c r="H521" s="232"/>
      <c r="I521" s="232"/>
      <c r="J521" s="232"/>
      <c r="K521" s="232"/>
      <c r="L521" s="232"/>
      <c r="M521" s="232"/>
      <c r="N521" s="232"/>
      <c r="O521" s="232"/>
      <c r="P521" s="232"/>
      <c r="Q521" s="232"/>
      <c r="R521" s="232"/>
      <c r="S521" s="232"/>
      <c r="T521" s="232"/>
      <c r="U521" s="232"/>
      <c r="V521" s="232">
        <f>V520</f>
        <v>12</v>
      </c>
      <c r="W521" s="232"/>
      <c r="X521" s="232"/>
      <c r="Y521" s="232"/>
      <c r="Z521" s="232"/>
      <c r="AA521" s="232"/>
      <c r="AB521" s="232"/>
      <c r="AC521" s="232"/>
      <c r="AD521" s="232"/>
      <c r="AE521" s="232"/>
      <c r="AF521" s="232"/>
      <c r="AG521" s="232"/>
      <c r="AH521" s="232"/>
      <c r="AI521" s="232"/>
      <c r="AJ521" s="232"/>
      <c r="AK521" s="232"/>
      <c r="AL521" s="232"/>
      <c r="AM521" s="232"/>
      <c r="AN521" s="232"/>
      <c r="AO521" s="318">
        <f>AO520</f>
        <v>0</v>
      </c>
      <c r="AP521" s="318">
        <f>AP520</f>
        <v>0</v>
      </c>
      <c r="AQ521" s="318">
        <f t="shared" ref="AQ521:BB521" si="245">AQ520</f>
        <v>0</v>
      </c>
      <c r="AR521" s="318">
        <f t="shared" si="245"/>
        <v>0</v>
      </c>
      <c r="AS521" s="318">
        <f t="shared" si="245"/>
        <v>0</v>
      </c>
      <c r="AT521" s="318">
        <f t="shared" si="245"/>
        <v>0</v>
      </c>
      <c r="AU521" s="318">
        <f t="shared" si="245"/>
        <v>0</v>
      </c>
      <c r="AV521" s="318">
        <f t="shared" si="245"/>
        <v>0</v>
      </c>
      <c r="AW521" s="318">
        <f>AW520</f>
        <v>0</v>
      </c>
      <c r="AX521" s="318">
        <f>AX520</f>
        <v>0</v>
      </c>
      <c r="AY521" s="318">
        <f t="shared" ref="AY521" si="246">AY520</f>
        <v>1</v>
      </c>
      <c r="AZ521" s="318">
        <f t="shared" si="245"/>
        <v>0</v>
      </c>
      <c r="BA521" s="318">
        <f t="shared" si="245"/>
        <v>0</v>
      </c>
      <c r="BB521" s="318">
        <f t="shared" si="245"/>
        <v>0</v>
      </c>
      <c r="BC521" s="247"/>
    </row>
    <row r="522" spans="1:55" s="220" customFormat="1" ht="15" outlineLevel="1">
      <c r="A522" s="388"/>
      <c r="B522" s="246"/>
      <c r="C522" s="248"/>
      <c r="D522" s="228"/>
      <c r="E522" s="228"/>
      <c r="F522" s="228"/>
      <c r="G522" s="228"/>
      <c r="H522" s="228"/>
      <c r="I522" s="228"/>
      <c r="J522" s="228"/>
      <c r="K522" s="228"/>
      <c r="L522" s="228"/>
      <c r="M522" s="228"/>
      <c r="N522" s="228"/>
      <c r="O522" s="228"/>
      <c r="P522" s="228"/>
      <c r="Q522" s="228"/>
      <c r="R522" s="228"/>
      <c r="S522" s="228"/>
      <c r="T522" s="228"/>
      <c r="U522" s="228"/>
      <c r="V522" s="228"/>
      <c r="W522" s="228"/>
      <c r="X522" s="228"/>
      <c r="Y522" s="228"/>
      <c r="Z522" s="228"/>
      <c r="AA522" s="228"/>
      <c r="AB522" s="228"/>
      <c r="AC522" s="228"/>
      <c r="AD522" s="228"/>
      <c r="AE522" s="228"/>
      <c r="AF522" s="228"/>
      <c r="AG522" s="228"/>
      <c r="AH522" s="228"/>
      <c r="AI522" s="228"/>
      <c r="AJ522" s="228"/>
      <c r="AK522" s="228"/>
      <c r="AL522" s="228"/>
      <c r="AM522" s="228"/>
      <c r="AN522" s="228"/>
      <c r="AO522" s="323"/>
      <c r="AP522" s="323"/>
      <c r="AQ522" s="323"/>
      <c r="AR522" s="323"/>
      <c r="AS522" s="323"/>
      <c r="AT522" s="323"/>
      <c r="AU522" s="323"/>
      <c r="AV522" s="323"/>
      <c r="AW522" s="323"/>
      <c r="AX522" s="323"/>
      <c r="AY522" s="323"/>
      <c r="AZ522" s="323"/>
      <c r="BA522" s="323"/>
      <c r="BB522" s="323"/>
      <c r="BC522" s="249"/>
    </row>
    <row r="523" spans="1:55" s="220" customFormat="1" ht="15" outlineLevel="1">
      <c r="A523" s="388">
        <v>11</v>
      </c>
      <c r="B523" s="250" t="s">
        <v>2571</v>
      </c>
      <c r="C523" s="228" t="s">
        <v>313</v>
      </c>
      <c r="D523" s="232">
        <v>779547.71539999999</v>
      </c>
      <c r="E523" s="232">
        <v>776206.79709999997</v>
      </c>
      <c r="F523" s="232">
        <v>675991.29859999998</v>
      </c>
      <c r="G523" s="232">
        <v>565228.73970000003</v>
      </c>
      <c r="H523" s="232">
        <v>565228.73970000003</v>
      </c>
      <c r="I523" s="232">
        <v>565228.73970000003</v>
      </c>
      <c r="J523" s="232">
        <v>565228.73970000003</v>
      </c>
      <c r="K523" s="232">
        <v>563375.92220000003</v>
      </c>
      <c r="L523" s="232">
        <v>563375.92220000003</v>
      </c>
      <c r="M523" s="232">
        <v>563375.92220000003</v>
      </c>
      <c r="N523" s="232">
        <v>541612.09360000002</v>
      </c>
      <c r="O523" s="232">
        <v>104782.48820000001</v>
      </c>
      <c r="P523" s="232">
        <v>0</v>
      </c>
      <c r="Q523" s="232">
        <v>0</v>
      </c>
      <c r="R523" s="232">
        <v>0</v>
      </c>
      <c r="S523" s="232">
        <v>0</v>
      </c>
      <c r="T523" s="232">
        <v>0</v>
      </c>
      <c r="U523" s="232">
        <v>0</v>
      </c>
      <c r="V523" s="232">
        <v>12</v>
      </c>
      <c r="W523" s="232">
        <v>199.85445469999999</v>
      </c>
      <c r="X523" s="232">
        <v>198.96491459999999</v>
      </c>
      <c r="Y523" s="232">
        <v>174.56773039999999</v>
      </c>
      <c r="Z523" s="232">
        <v>142.9186163</v>
      </c>
      <c r="AA523" s="232">
        <v>142.9186163</v>
      </c>
      <c r="AB523" s="232">
        <v>142.9186163</v>
      </c>
      <c r="AC523" s="232">
        <v>142.9186163</v>
      </c>
      <c r="AD523" s="232">
        <v>141.06447750000001</v>
      </c>
      <c r="AE523" s="232">
        <v>141.06447750000001</v>
      </c>
      <c r="AF523" s="232">
        <v>141.06447750000001</v>
      </c>
      <c r="AG523" s="232">
        <v>138.70423969999999</v>
      </c>
      <c r="AH523" s="232">
        <v>30.456401360000001</v>
      </c>
      <c r="AI523" s="232">
        <v>0</v>
      </c>
      <c r="AJ523" s="232">
        <v>0</v>
      </c>
      <c r="AK523" s="232">
        <v>0</v>
      </c>
      <c r="AL523" s="232">
        <v>0</v>
      </c>
      <c r="AM523" s="232">
        <v>0</v>
      </c>
      <c r="AN523" s="232">
        <v>0</v>
      </c>
      <c r="AO523" s="322"/>
      <c r="AP523" s="358"/>
      <c r="AQ523" s="322"/>
      <c r="AR523" s="322"/>
      <c r="AS523" s="322"/>
      <c r="AT523" s="322"/>
      <c r="AU523" s="322"/>
      <c r="AV523" s="322"/>
      <c r="AW523" s="322"/>
      <c r="AX523" s="358">
        <v>1</v>
      </c>
      <c r="AY523" s="322"/>
      <c r="AZ523" s="322"/>
      <c r="BA523" s="322"/>
      <c r="BB523" s="322"/>
      <c r="BC523" s="233">
        <f>SUM(AO523:BB523)</f>
        <v>1</v>
      </c>
    </row>
    <row r="524" spans="1:55" s="220" customFormat="1" ht="15" outlineLevel="1">
      <c r="A524" s="388"/>
      <c r="B524" s="231" t="s">
        <v>2665</v>
      </c>
      <c r="C524" s="228" t="s">
        <v>315</v>
      </c>
      <c r="D524" s="232"/>
      <c r="E524" s="232"/>
      <c r="F524" s="232"/>
      <c r="G524" s="232"/>
      <c r="H524" s="232"/>
      <c r="I524" s="232"/>
      <c r="J524" s="232"/>
      <c r="K524" s="232"/>
      <c r="L524" s="232"/>
      <c r="M524" s="232"/>
      <c r="N524" s="232"/>
      <c r="O524" s="232"/>
      <c r="P524" s="232"/>
      <c r="Q524" s="232"/>
      <c r="R524" s="232"/>
      <c r="S524" s="232"/>
      <c r="T524" s="232"/>
      <c r="U524" s="232"/>
      <c r="V524" s="232">
        <f>V523</f>
        <v>12</v>
      </c>
      <c r="W524" s="232"/>
      <c r="X524" s="232"/>
      <c r="Y524" s="232"/>
      <c r="Z524" s="232"/>
      <c r="AA524" s="232"/>
      <c r="AB524" s="232"/>
      <c r="AC524" s="232"/>
      <c r="AD524" s="232"/>
      <c r="AE524" s="232"/>
      <c r="AF524" s="232"/>
      <c r="AG524" s="232"/>
      <c r="AH524" s="232"/>
      <c r="AI524" s="232"/>
      <c r="AJ524" s="232"/>
      <c r="AK524" s="232"/>
      <c r="AL524" s="232"/>
      <c r="AM524" s="232"/>
      <c r="AN524" s="232"/>
      <c r="AO524" s="318">
        <f>AO523</f>
        <v>0</v>
      </c>
      <c r="AP524" s="318">
        <f>AP523</f>
        <v>0</v>
      </c>
      <c r="AQ524" s="318">
        <f t="shared" ref="AQ524:BB524" si="247">AQ523</f>
        <v>0</v>
      </c>
      <c r="AR524" s="318">
        <f t="shared" si="247"/>
        <v>0</v>
      </c>
      <c r="AS524" s="318">
        <f t="shared" si="247"/>
        <v>0</v>
      </c>
      <c r="AT524" s="318">
        <f t="shared" si="247"/>
        <v>0</v>
      </c>
      <c r="AU524" s="318">
        <f t="shared" si="247"/>
        <v>0</v>
      </c>
      <c r="AV524" s="318">
        <f t="shared" si="247"/>
        <v>0</v>
      </c>
      <c r="AW524" s="318">
        <f>AW523</f>
        <v>0</v>
      </c>
      <c r="AX524" s="318">
        <f>AX523</f>
        <v>1</v>
      </c>
      <c r="AY524" s="318">
        <f t="shared" ref="AY524" si="248">AY523</f>
        <v>0</v>
      </c>
      <c r="AZ524" s="318">
        <f t="shared" si="247"/>
        <v>0</v>
      </c>
      <c r="BA524" s="318">
        <f t="shared" si="247"/>
        <v>0</v>
      </c>
      <c r="BB524" s="318">
        <f t="shared" si="247"/>
        <v>0</v>
      </c>
      <c r="BC524" s="247"/>
    </row>
    <row r="525" spans="1:55" s="220" customFormat="1" ht="15" outlineLevel="1">
      <c r="A525" s="388"/>
      <c r="B525" s="231"/>
      <c r="C525" s="242"/>
      <c r="D525" s="241"/>
      <c r="E525" s="241"/>
      <c r="F525" s="241"/>
      <c r="G525" s="241"/>
      <c r="H525" s="241"/>
      <c r="I525" s="241"/>
      <c r="J525" s="241"/>
      <c r="K525" s="241"/>
      <c r="L525" s="241"/>
      <c r="M525" s="241"/>
      <c r="N525" s="241"/>
      <c r="O525" s="241"/>
      <c r="P525" s="241"/>
      <c r="Q525" s="241"/>
      <c r="R525" s="241"/>
      <c r="S525" s="241"/>
      <c r="T525" s="241"/>
      <c r="U525" s="241"/>
      <c r="V525" s="228"/>
      <c r="W525" s="241"/>
      <c r="X525" s="241"/>
      <c r="Y525" s="241"/>
      <c r="Z525" s="241"/>
      <c r="AA525" s="241"/>
      <c r="AB525" s="241"/>
      <c r="AC525" s="241"/>
      <c r="AD525" s="241"/>
      <c r="AE525" s="241"/>
      <c r="AF525" s="241"/>
      <c r="AG525" s="241"/>
      <c r="AH525" s="241"/>
      <c r="AI525" s="241"/>
      <c r="AJ525" s="241"/>
      <c r="AK525" s="241"/>
      <c r="AL525" s="241"/>
      <c r="AM525" s="241"/>
      <c r="AN525" s="241"/>
      <c r="AO525" s="319"/>
      <c r="AP525" s="319"/>
      <c r="AQ525" s="319"/>
      <c r="AR525" s="319"/>
      <c r="AS525" s="319"/>
      <c r="AT525" s="319"/>
      <c r="AU525" s="319"/>
      <c r="AV525" s="319"/>
      <c r="AW525" s="319"/>
      <c r="AX525" s="319"/>
      <c r="AY525" s="319"/>
      <c r="AZ525" s="319"/>
      <c r="BA525" s="319"/>
      <c r="BB525" s="319"/>
      <c r="BC525" s="243"/>
    </row>
    <row r="526" spans="1:55" s="220" customFormat="1" ht="15" outlineLevel="1">
      <c r="A526" s="388">
        <v>13</v>
      </c>
      <c r="B526" s="250" t="s">
        <v>955</v>
      </c>
      <c r="C526" s="228" t="s">
        <v>313</v>
      </c>
      <c r="D526" s="232">
        <v>165882.53520000001</v>
      </c>
      <c r="E526" s="232">
        <v>165882.53520000001</v>
      </c>
      <c r="F526" s="232">
        <v>165882.53520000001</v>
      </c>
      <c r="G526" s="232">
        <v>165882.53520000001</v>
      </c>
      <c r="H526" s="232">
        <v>165882.53520000001</v>
      </c>
      <c r="I526" s="232">
        <v>165882.53520000001</v>
      </c>
      <c r="J526" s="232">
        <v>165882.53520000001</v>
      </c>
      <c r="K526" s="232">
        <v>165882.53520000001</v>
      </c>
      <c r="L526" s="232">
        <v>165882.53520000001</v>
      </c>
      <c r="M526" s="232">
        <v>165882.53520000001</v>
      </c>
      <c r="N526" s="232">
        <v>143524.98000000001</v>
      </c>
      <c r="O526" s="232">
        <v>143524.98000000001</v>
      </c>
      <c r="P526" s="232">
        <v>143524.98000000001</v>
      </c>
      <c r="Q526" s="232">
        <v>143524.98000000001</v>
      </c>
      <c r="R526" s="232">
        <v>143524.98000000001</v>
      </c>
      <c r="S526" s="232">
        <v>0</v>
      </c>
      <c r="T526" s="232">
        <v>0</v>
      </c>
      <c r="U526" s="232">
        <v>0</v>
      </c>
      <c r="V526" s="232">
        <v>12</v>
      </c>
      <c r="W526" s="232">
        <v>33.562511999999998</v>
      </c>
      <c r="X526" s="232">
        <v>33.562511999999998</v>
      </c>
      <c r="Y526" s="232">
        <v>33.562511999999998</v>
      </c>
      <c r="Z526" s="232">
        <v>33.562511999999998</v>
      </c>
      <c r="AA526" s="232">
        <v>33.562511999999998</v>
      </c>
      <c r="AB526" s="232">
        <v>33.562511999999998</v>
      </c>
      <c r="AC526" s="232">
        <v>33.562511999999998</v>
      </c>
      <c r="AD526" s="232">
        <v>33.562511999999998</v>
      </c>
      <c r="AE526" s="232">
        <v>33.562511999999998</v>
      </c>
      <c r="AF526" s="232">
        <v>33.562511999999998</v>
      </c>
      <c r="AG526" s="232">
        <v>29.97</v>
      </c>
      <c r="AH526" s="232">
        <v>29.97</v>
      </c>
      <c r="AI526" s="232">
        <v>29.97</v>
      </c>
      <c r="AJ526" s="232">
        <v>29.97</v>
      </c>
      <c r="AK526" s="232">
        <v>29.97</v>
      </c>
      <c r="AL526" s="232">
        <v>0</v>
      </c>
      <c r="AM526" s="232">
        <v>0</v>
      </c>
      <c r="AN526" s="232">
        <v>0</v>
      </c>
      <c r="AO526" s="322"/>
      <c r="AP526" s="322"/>
      <c r="AQ526" s="322"/>
      <c r="AR526" s="322"/>
      <c r="AS526" s="322"/>
      <c r="AT526" s="322"/>
      <c r="AU526" s="322"/>
      <c r="AV526" s="322"/>
      <c r="AW526" s="322"/>
      <c r="AX526" s="322"/>
      <c r="AY526" s="322">
        <v>1</v>
      </c>
      <c r="AZ526" s="322"/>
      <c r="BA526" s="322"/>
      <c r="BB526" s="322"/>
      <c r="BC526" s="233">
        <f>SUM(AO526:BB526)</f>
        <v>1</v>
      </c>
    </row>
    <row r="527" spans="1:55" s="220" customFormat="1" ht="15" outlineLevel="1">
      <c r="A527" s="388"/>
      <c r="B527" s="231" t="s">
        <v>2665</v>
      </c>
      <c r="C527" s="228" t="s">
        <v>315</v>
      </c>
      <c r="D527" s="232"/>
      <c r="E527" s="232"/>
      <c r="F527" s="232"/>
      <c r="G527" s="232"/>
      <c r="H527" s="232"/>
      <c r="I527" s="232"/>
      <c r="J527" s="232"/>
      <c r="K527" s="232"/>
      <c r="L527" s="232"/>
      <c r="M527" s="232"/>
      <c r="N527" s="232"/>
      <c r="O527" s="232"/>
      <c r="P527" s="232"/>
      <c r="Q527" s="232"/>
      <c r="R527" s="232"/>
      <c r="S527" s="232"/>
      <c r="T527" s="232"/>
      <c r="U527" s="232"/>
      <c r="V527" s="232">
        <f>V526</f>
        <v>12</v>
      </c>
      <c r="W527" s="232"/>
      <c r="X527" s="232"/>
      <c r="Y527" s="232"/>
      <c r="Z527" s="232"/>
      <c r="AA527" s="232"/>
      <c r="AB527" s="232"/>
      <c r="AC527" s="232"/>
      <c r="AD527" s="232"/>
      <c r="AE527" s="232"/>
      <c r="AF527" s="232"/>
      <c r="AG527" s="232"/>
      <c r="AH527" s="232"/>
      <c r="AI527" s="232"/>
      <c r="AJ527" s="232"/>
      <c r="AK527" s="232"/>
      <c r="AL527" s="232"/>
      <c r="AM527" s="232"/>
      <c r="AN527" s="232"/>
      <c r="AO527" s="318">
        <f>AO526</f>
        <v>0</v>
      </c>
      <c r="AP527" s="318">
        <f>AP526</f>
        <v>0</v>
      </c>
      <c r="AQ527" s="318">
        <f>AQ526</f>
        <v>0</v>
      </c>
      <c r="AR527" s="318">
        <f t="shared" ref="AR527:BB527" si="249">AR526</f>
        <v>0</v>
      </c>
      <c r="AS527" s="318">
        <f t="shared" si="249"/>
        <v>0</v>
      </c>
      <c r="AT527" s="318">
        <f t="shared" si="249"/>
        <v>0</v>
      </c>
      <c r="AU527" s="318">
        <f t="shared" si="249"/>
        <v>0</v>
      </c>
      <c r="AV527" s="318">
        <f t="shared" si="249"/>
        <v>0</v>
      </c>
      <c r="AW527" s="318">
        <f>AW526</f>
        <v>0</v>
      </c>
      <c r="AX527" s="318">
        <f>AX526</f>
        <v>0</v>
      </c>
      <c r="AY527" s="318">
        <f>AY526</f>
        <v>1</v>
      </c>
      <c r="AZ527" s="318">
        <f t="shared" si="249"/>
        <v>0</v>
      </c>
      <c r="BA527" s="318">
        <f t="shared" si="249"/>
        <v>0</v>
      </c>
      <c r="BB527" s="318">
        <f t="shared" si="249"/>
        <v>0</v>
      </c>
      <c r="BC527" s="247"/>
    </row>
    <row r="528" spans="1:55" s="220" customFormat="1" ht="15" outlineLevel="1">
      <c r="A528" s="388"/>
      <c r="B528" s="250"/>
      <c r="C528" s="248"/>
      <c r="D528" s="252"/>
      <c r="E528" s="252"/>
      <c r="F528" s="252"/>
      <c r="G528" s="252"/>
      <c r="H528" s="252"/>
      <c r="I528" s="252"/>
      <c r="J528" s="252"/>
      <c r="K528" s="252"/>
      <c r="L528" s="252"/>
      <c r="M528" s="252"/>
      <c r="N528" s="252"/>
      <c r="O528" s="252"/>
      <c r="P528" s="252"/>
      <c r="Q528" s="252"/>
      <c r="R528" s="252"/>
      <c r="S528" s="252"/>
      <c r="T528" s="252"/>
      <c r="U528" s="252"/>
      <c r="V528" s="228"/>
      <c r="W528" s="252"/>
      <c r="X528" s="252"/>
      <c r="Y528" s="252"/>
      <c r="Z528" s="252"/>
      <c r="AA528" s="252"/>
      <c r="AB528" s="252"/>
      <c r="AC528" s="252"/>
      <c r="AD528" s="252"/>
      <c r="AE528" s="252"/>
      <c r="AF528" s="252"/>
      <c r="AG528" s="252"/>
      <c r="AH528" s="252"/>
      <c r="AI528" s="252"/>
      <c r="AJ528" s="252"/>
      <c r="AK528" s="252"/>
      <c r="AL528" s="252"/>
      <c r="AM528" s="252"/>
      <c r="AN528" s="252"/>
      <c r="AO528" s="323"/>
      <c r="AP528" s="323"/>
      <c r="AQ528" s="323"/>
      <c r="AR528" s="323"/>
      <c r="AS528" s="323"/>
      <c r="AT528" s="323"/>
      <c r="AU528" s="323"/>
      <c r="AV528" s="323"/>
      <c r="AW528" s="323"/>
      <c r="AX528" s="323"/>
      <c r="AY528" s="323"/>
      <c r="AZ528" s="323"/>
      <c r="BA528" s="323"/>
      <c r="BB528" s="323"/>
      <c r="BC528" s="249"/>
    </row>
    <row r="529" spans="1:55" s="220" customFormat="1" ht="15" outlineLevel="1">
      <c r="A529" s="388">
        <v>14</v>
      </c>
      <c r="B529" s="250" t="s">
        <v>2479</v>
      </c>
      <c r="C529" s="228" t="s">
        <v>313</v>
      </c>
      <c r="D529" s="232">
        <v>456914.99040000001</v>
      </c>
      <c r="E529" s="232">
        <v>456914.99040000001</v>
      </c>
      <c r="F529" s="232">
        <v>456914.99040000001</v>
      </c>
      <c r="G529" s="232">
        <v>456914.99040000001</v>
      </c>
      <c r="H529" s="232">
        <v>0</v>
      </c>
      <c r="I529" s="232">
        <v>0</v>
      </c>
      <c r="J529" s="232">
        <v>0</v>
      </c>
      <c r="K529" s="232">
        <v>0</v>
      </c>
      <c r="L529" s="232">
        <v>0</v>
      </c>
      <c r="M529" s="232">
        <v>0</v>
      </c>
      <c r="N529" s="232">
        <v>0</v>
      </c>
      <c r="O529" s="232">
        <v>0</v>
      </c>
      <c r="P529" s="232">
        <v>0</v>
      </c>
      <c r="Q529" s="232">
        <v>0</v>
      </c>
      <c r="R529" s="232">
        <v>0</v>
      </c>
      <c r="S529" s="232">
        <v>0</v>
      </c>
      <c r="T529" s="232">
        <v>0</v>
      </c>
      <c r="U529" s="232">
        <v>0</v>
      </c>
      <c r="V529" s="232">
        <v>12</v>
      </c>
      <c r="W529" s="232">
        <v>93.568513609999997</v>
      </c>
      <c r="X529" s="232">
        <v>93.568513609999997</v>
      </c>
      <c r="Y529" s="232">
        <v>93.568513609999997</v>
      </c>
      <c r="Z529" s="232">
        <v>93.568513609999997</v>
      </c>
      <c r="AA529" s="232">
        <v>0</v>
      </c>
      <c r="AB529" s="232">
        <v>0</v>
      </c>
      <c r="AC529" s="232">
        <v>0</v>
      </c>
      <c r="AD529" s="232">
        <v>0</v>
      </c>
      <c r="AE529" s="232">
        <v>0</v>
      </c>
      <c r="AF529" s="232">
        <v>0</v>
      </c>
      <c r="AG529" s="232">
        <v>0</v>
      </c>
      <c r="AH529" s="232">
        <v>0</v>
      </c>
      <c r="AI529" s="232">
        <v>0</v>
      </c>
      <c r="AJ529" s="232">
        <v>0</v>
      </c>
      <c r="AK529" s="232">
        <v>0</v>
      </c>
      <c r="AL529" s="232">
        <v>0</v>
      </c>
      <c r="AM529" s="232">
        <v>0</v>
      </c>
      <c r="AN529" s="232">
        <v>0</v>
      </c>
      <c r="AO529" s="322"/>
      <c r="AP529" s="322"/>
      <c r="AQ529" s="358"/>
      <c r="AR529" s="322"/>
      <c r="AS529" s="322"/>
      <c r="AT529" s="322"/>
      <c r="AU529" s="322"/>
      <c r="AV529" s="322"/>
      <c r="AW529" s="322"/>
      <c r="AX529" s="322"/>
      <c r="AY529" s="358">
        <v>1</v>
      </c>
      <c r="AZ529" s="322"/>
      <c r="BA529" s="322"/>
      <c r="BB529" s="322"/>
      <c r="BC529" s="233">
        <f>SUM(AO529:BB529)</f>
        <v>1</v>
      </c>
    </row>
    <row r="530" spans="1:55" s="220" customFormat="1" ht="15" outlineLevel="1">
      <c r="A530" s="388"/>
      <c r="B530" s="231" t="s">
        <v>2665</v>
      </c>
      <c r="C530" s="228" t="s">
        <v>315</v>
      </c>
      <c r="D530" s="232"/>
      <c r="E530" s="232"/>
      <c r="F530" s="232"/>
      <c r="G530" s="232"/>
      <c r="H530" s="232"/>
      <c r="I530" s="232"/>
      <c r="J530" s="232"/>
      <c r="K530" s="232"/>
      <c r="L530" s="232"/>
      <c r="M530" s="232"/>
      <c r="N530" s="232"/>
      <c r="O530" s="232"/>
      <c r="P530" s="232"/>
      <c r="Q530" s="232"/>
      <c r="R530" s="232"/>
      <c r="S530" s="232"/>
      <c r="T530" s="232"/>
      <c r="U530" s="232"/>
      <c r="V530" s="232">
        <f>V529</f>
        <v>12</v>
      </c>
      <c r="W530" s="232"/>
      <c r="X530" s="232"/>
      <c r="Y530" s="232"/>
      <c r="Z530" s="232"/>
      <c r="AA530" s="232"/>
      <c r="AB530" s="232"/>
      <c r="AC530" s="232"/>
      <c r="AD530" s="232"/>
      <c r="AE530" s="232"/>
      <c r="AF530" s="232"/>
      <c r="AG530" s="232"/>
      <c r="AH530" s="232"/>
      <c r="AI530" s="232"/>
      <c r="AJ530" s="232"/>
      <c r="AK530" s="232"/>
      <c r="AL530" s="232"/>
      <c r="AM530" s="232"/>
      <c r="AN530" s="232"/>
      <c r="AO530" s="318">
        <f>AO529</f>
        <v>0</v>
      </c>
      <c r="AP530" s="318">
        <f>AP529</f>
        <v>0</v>
      </c>
      <c r="AQ530" s="318">
        <f t="shared" ref="AQ530:BB530" si="250">AQ529</f>
        <v>0</v>
      </c>
      <c r="AR530" s="318">
        <f t="shared" si="250"/>
        <v>0</v>
      </c>
      <c r="AS530" s="318">
        <f t="shared" si="250"/>
        <v>0</v>
      </c>
      <c r="AT530" s="318">
        <f t="shared" si="250"/>
        <v>0</v>
      </c>
      <c r="AU530" s="318">
        <f t="shared" si="250"/>
        <v>0</v>
      </c>
      <c r="AV530" s="318">
        <f t="shared" si="250"/>
        <v>0</v>
      </c>
      <c r="AW530" s="318">
        <f>AW529</f>
        <v>0</v>
      </c>
      <c r="AX530" s="318">
        <f>AX529</f>
        <v>0</v>
      </c>
      <c r="AY530" s="318">
        <f t="shared" ref="AY530" si="251">AY529</f>
        <v>1</v>
      </c>
      <c r="AZ530" s="318">
        <f t="shared" si="250"/>
        <v>0</v>
      </c>
      <c r="BA530" s="318">
        <f t="shared" si="250"/>
        <v>0</v>
      </c>
      <c r="BB530" s="318">
        <f t="shared" si="250"/>
        <v>0</v>
      </c>
      <c r="BC530" s="247"/>
    </row>
    <row r="531" spans="1:55" s="220" customFormat="1" ht="15" outlineLevel="1">
      <c r="A531" s="388"/>
      <c r="B531" s="250"/>
      <c r="C531" s="248"/>
      <c r="D531" s="252"/>
      <c r="E531" s="252"/>
      <c r="F531" s="252"/>
      <c r="G531" s="252"/>
      <c r="H531" s="252"/>
      <c r="I531" s="252"/>
      <c r="J531" s="252"/>
      <c r="K531" s="252"/>
      <c r="L531" s="252"/>
      <c r="M531" s="252"/>
      <c r="N531" s="252"/>
      <c r="O531" s="252"/>
      <c r="P531" s="252"/>
      <c r="Q531" s="252"/>
      <c r="R531" s="252"/>
      <c r="S531" s="252"/>
      <c r="T531" s="252"/>
      <c r="U531" s="252"/>
      <c r="V531" s="228"/>
      <c r="W531" s="252"/>
      <c r="X531" s="252"/>
      <c r="Y531" s="252"/>
      <c r="Z531" s="252"/>
      <c r="AA531" s="252"/>
      <c r="AB531" s="252"/>
      <c r="AC531" s="252"/>
      <c r="AD531" s="252"/>
      <c r="AE531" s="252"/>
      <c r="AF531" s="252"/>
      <c r="AG531" s="252"/>
      <c r="AH531" s="252"/>
      <c r="AI531" s="252"/>
      <c r="AJ531" s="252"/>
      <c r="AK531" s="252"/>
      <c r="AL531" s="252"/>
      <c r="AM531" s="252"/>
      <c r="AN531" s="252"/>
      <c r="AO531" s="323"/>
      <c r="AP531" s="324"/>
      <c r="AQ531" s="323"/>
      <c r="AR531" s="323"/>
      <c r="AS531" s="323"/>
      <c r="AT531" s="323"/>
      <c r="AU531" s="323"/>
      <c r="AV531" s="323"/>
      <c r="AW531" s="323"/>
      <c r="AX531" s="324"/>
      <c r="AY531" s="323"/>
      <c r="AZ531" s="323"/>
      <c r="BA531" s="323"/>
      <c r="BB531" s="323"/>
      <c r="BC531" s="249"/>
    </row>
    <row r="532" spans="1:55" s="220" customFormat="1" ht="15" outlineLevel="1">
      <c r="A532" s="388">
        <v>17</v>
      </c>
      <c r="B532" s="250" t="s">
        <v>2575</v>
      </c>
      <c r="C532" s="228" t="s">
        <v>313</v>
      </c>
      <c r="D532" s="232">
        <v>0</v>
      </c>
      <c r="E532" s="232">
        <v>0</v>
      </c>
      <c r="F532" s="232">
        <v>0</v>
      </c>
      <c r="G532" s="232">
        <v>0</v>
      </c>
      <c r="H532" s="232">
        <v>0</v>
      </c>
      <c r="I532" s="232">
        <v>0</v>
      </c>
      <c r="J532" s="232">
        <v>0</v>
      </c>
      <c r="K532" s="232">
        <v>0</v>
      </c>
      <c r="L532" s="232">
        <v>0</v>
      </c>
      <c r="M532" s="232">
        <v>0</v>
      </c>
      <c r="N532" s="232">
        <v>0</v>
      </c>
      <c r="O532" s="232">
        <v>0</v>
      </c>
      <c r="P532" s="232">
        <v>0</v>
      </c>
      <c r="Q532" s="232">
        <v>0</v>
      </c>
      <c r="R532" s="232">
        <v>0</v>
      </c>
      <c r="S532" s="232">
        <v>0</v>
      </c>
      <c r="T532" s="232">
        <v>0</v>
      </c>
      <c r="U532" s="232">
        <v>0</v>
      </c>
      <c r="V532" s="228"/>
      <c r="W532" s="232">
        <v>0</v>
      </c>
      <c r="X532" s="232">
        <v>0</v>
      </c>
      <c r="Y532" s="232">
        <v>0</v>
      </c>
      <c r="Z532" s="232">
        <v>0</v>
      </c>
      <c r="AA532" s="232">
        <v>0</v>
      </c>
      <c r="AB532" s="232">
        <v>0</v>
      </c>
      <c r="AC532" s="232">
        <v>0</v>
      </c>
      <c r="AD532" s="232">
        <v>0</v>
      </c>
      <c r="AE532" s="232">
        <v>0</v>
      </c>
      <c r="AF532" s="232">
        <v>0</v>
      </c>
      <c r="AG532" s="232">
        <v>0</v>
      </c>
      <c r="AH532" s="232">
        <v>0</v>
      </c>
      <c r="AI532" s="232">
        <v>0</v>
      </c>
      <c r="AJ532" s="232">
        <v>0</v>
      </c>
      <c r="AK532" s="232">
        <v>0</v>
      </c>
      <c r="AL532" s="232">
        <v>0</v>
      </c>
      <c r="AM532" s="232">
        <v>0</v>
      </c>
      <c r="AN532" s="232">
        <v>0</v>
      </c>
      <c r="AO532" s="322"/>
      <c r="AP532" s="322"/>
      <c r="AQ532" s="322"/>
      <c r="AR532" s="322"/>
      <c r="AS532" s="322"/>
      <c r="AT532" s="322"/>
      <c r="AU532" s="322"/>
      <c r="AV532" s="322"/>
      <c r="AW532" s="322"/>
      <c r="AX532" s="322"/>
      <c r="AY532" s="322"/>
      <c r="AZ532" s="322"/>
      <c r="BA532" s="322"/>
      <c r="BB532" s="322"/>
      <c r="BC532" s="233">
        <f>SUM(AO532:BB532)</f>
        <v>0</v>
      </c>
    </row>
    <row r="533" spans="1:55" s="220" customFormat="1" ht="15" outlineLevel="1">
      <c r="A533" s="388"/>
      <c r="B533" s="231" t="s">
        <v>2665</v>
      </c>
      <c r="C533" s="228" t="s">
        <v>315</v>
      </c>
      <c r="D533" s="232"/>
      <c r="E533" s="232"/>
      <c r="F533" s="232"/>
      <c r="G533" s="232"/>
      <c r="H533" s="232"/>
      <c r="I533" s="232"/>
      <c r="J533" s="232"/>
      <c r="K533" s="232"/>
      <c r="L533" s="232"/>
      <c r="M533" s="232"/>
      <c r="N533" s="232"/>
      <c r="O533" s="232"/>
      <c r="P533" s="232"/>
      <c r="Q533" s="232"/>
      <c r="R533" s="232"/>
      <c r="S533" s="232"/>
      <c r="T533" s="232"/>
      <c r="U533" s="232"/>
      <c r="V533" s="228"/>
      <c r="W533" s="232"/>
      <c r="X533" s="232"/>
      <c r="Y533" s="232"/>
      <c r="Z533" s="232"/>
      <c r="AA533" s="232"/>
      <c r="AB533" s="232"/>
      <c r="AC533" s="232"/>
      <c r="AD533" s="232"/>
      <c r="AE533" s="232"/>
      <c r="AF533" s="232"/>
      <c r="AG533" s="232"/>
      <c r="AH533" s="232"/>
      <c r="AI533" s="232"/>
      <c r="AJ533" s="232"/>
      <c r="AK533" s="232"/>
      <c r="AL533" s="232"/>
      <c r="AM533" s="232"/>
      <c r="AN533" s="232"/>
      <c r="AO533" s="318">
        <f>AO532</f>
        <v>0</v>
      </c>
      <c r="AP533" s="318">
        <f>AP532</f>
        <v>0</v>
      </c>
      <c r="AQ533" s="318">
        <f t="shared" ref="AQ533:BB533" si="252">AQ532</f>
        <v>0</v>
      </c>
      <c r="AR533" s="318">
        <f t="shared" si="252"/>
        <v>0</v>
      </c>
      <c r="AS533" s="318">
        <f t="shared" si="252"/>
        <v>0</v>
      </c>
      <c r="AT533" s="318">
        <f t="shared" si="252"/>
        <v>0</v>
      </c>
      <c r="AU533" s="318">
        <f t="shared" si="252"/>
        <v>0</v>
      </c>
      <c r="AV533" s="318">
        <f t="shared" si="252"/>
        <v>0</v>
      </c>
      <c r="AW533" s="318">
        <f>AW532</f>
        <v>0</v>
      </c>
      <c r="AX533" s="318">
        <f>AX532</f>
        <v>0</v>
      </c>
      <c r="AY533" s="318">
        <f t="shared" ref="AY533" si="253">AY532</f>
        <v>0</v>
      </c>
      <c r="AZ533" s="318">
        <f t="shared" si="252"/>
        <v>0</v>
      </c>
      <c r="BA533" s="318">
        <f t="shared" si="252"/>
        <v>0</v>
      </c>
      <c r="BB533" s="318">
        <f t="shared" si="252"/>
        <v>0</v>
      </c>
      <c r="BC533" s="247"/>
    </row>
    <row r="534" spans="1:55" s="220" customFormat="1" ht="15" outlineLevel="1">
      <c r="A534" s="388"/>
      <c r="B534" s="251"/>
      <c r="C534" s="242"/>
      <c r="D534" s="228"/>
      <c r="E534" s="228"/>
      <c r="F534" s="228"/>
      <c r="G534" s="228"/>
      <c r="H534" s="228"/>
      <c r="I534" s="228"/>
      <c r="J534" s="228"/>
      <c r="K534" s="228"/>
      <c r="L534" s="228"/>
      <c r="M534" s="228"/>
      <c r="N534" s="228"/>
      <c r="O534" s="228"/>
      <c r="P534" s="228"/>
      <c r="Q534" s="228"/>
      <c r="R534" s="228"/>
      <c r="S534" s="228"/>
      <c r="T534" s="228"/>
      <c r="U534" s="228"/>
      <c r="V534" s="228"/>
      <c r="W534" s="228"/>
      <c r="X534" s="228"/>
      <c r="Y534" s="228"/>
      <c r="Z534" s="228"/>
      <c r="AA534" s="228"/>
      <c r="AB534" s="228"/>
      <c r="AC534" s="228"/>
      <c r="AD534" s="228"/>
      <c r="AE534" s="228"/>
      <c r="AF534" s="228"/>
      <c r="AG534" s="228"/>
      <c r="AH534" s="228"/>
      <c r="AI534" s="228"/>
      <c r="AJ534" s="228"/>
      <c r="AK534" s="228"/>
      <c r="AL534" s="228"/>
      <c r="AM534" s="228"/>
      <c r="AN534" s="228"/>
      <c r="AO534" s="326"/>
      <c r="AP534" s="327"/>
      <c r="AQ534" s="327"/>
      <c r="AR534" s="327"/>
      <c r="AS534" s="327"/>
      <c r="AT534" s="327"/>
      <c r="AU534" s="327"/>
      <c r="AV534" s="327"/>
      <c r="AW534" s="326"/>
      <c r="AX534" s="327"/>
      <c r="AY534" s="327"/>
      <c r="AZ534" s="327"/>
      <c r="BA534" s="327"/>
      <c r="BB534" s="327"/>
      <c r="BC534" s="253"/>
    </row>
    <row r="535" spans="1:55" s="220" customFormat="1" ht="15.75" outlineLevel="1">
      <c r="A535" s="389"/>
      <c r="B535" s="225" t="s">
        <v>328</v>
      </c>
      <c r="C535" s="226"/>
      <c r="D535" s="226"/>
      <c r="E535" s="226"/>
      <c r="F535" s="226"/>
      <c r="G535" s="226"/>
      <c r="H535" s="226"/>
      <c r="I535" s="226"/>
      <c r="J535" s="226"/>
      <c r="K535" s="226"/>
      <c r="L535" s="226"/>
      <c r="M535" s="226"/>
      <c r="N535" s="226"/>
      <c r="O535" s="226"/>
      <c r="P535" s="226"/>
      <c r="Q535" s="226"/>
      <c r="R535" s="226"/>
      <c r="S535" s="226"/>
      <c r="T535" s="226"/>
      <c r="U535" s="226"/>
      <c r="V535" s="227"/>
      <c r="W535" s="226"/>
      <c r="X535" s="226"/>
      <c r="Y535" s="226"/>
      <c r="Z535" s="226"/>
      <c r="AA535" s="226"/>
      <c r="AB535" s="226"/>
      <c r="AC535" s="226"/>
      <c r="AD535" s="226"/>
      <c r="AE535" s="226"/>
      <c r="AF535" s="226"/>
      <c r="AG535" s="226"/>
      <c r="AH535" s="226"/>
      <c r="AI535" s="226"/>
      <c r="AJ535" s="226"/>
      <c r="AK535" s="226"/>
      <c r="AL535" s="226"/>
      <c r="AM535" s="226"/>
      <c r="AN535" s="226"/>
      <c r="AO535" s="321"/>
      <c r="AP535" s="321"/>
      <c r="AQ535" s="321"/>
      <c r="AR535" s="321"/>
      <c r="AS535" s="321"/>
      <c r="AT535" s="321"/>
      <c r="AU535" s="321"/>
      <c r="AV535" s="321"/>
      <c r="AW535" s="321"/>
      <c r="AX535" s="321"/>
      <c r="AY535" s="321"/>
      <c r="AZ535" s="321"/>
      <c r="BA535" s="321"/>
      <c r="BB535" s="321"/>
      <c r="BC535" s="229"/>
    </row>
    <row r="536" spans="1:55" s="220" customFormat="1" ht="15" outlineLevel="1">
      <c r="A536" s="388">
        <v>22</v>
      </c>
      <c r="B536" s="251" t="s">
        <v>2575</v>
      </c>
      <c r="C536" s="228" t="s">
        <v>313</v>
      </c>
      <c r="D536" s="232">
        <v>0</v>
      </c>
      <c r="E536" s="232">
        <v>0</v>
      </c>
      <c r="F536" s="232">
        <v>0</v>
      </c>
      <c r="G536" s="232">
        <v>0</v>
      </c>
      <c r="H536" s="232">
        <v>0</v>
      </c>
      <c r="I536" s="232">
        <v>0</v>
      </c>
      <c r="J536" s="232">
        <v>0</v>
      </c>
      <c r="K536" s="232">
        <v>0</v>
      </c>
      <c r="L536" s="232">
        <v>0</v>
      </c>
      <c r="M536" s="232">
        <v>0</v>
      </c>
      <c r="N536" s="232">
        <v>0</v>
      </c>
      <c r="O536" s="232">
        <v>0</v>
      </c>
      <c r="P536" s="232">
        <v>0</v>
      </c>
      <c r="Q536" s="232">
        <v>0</v>
      </c>
      <c r="R536" s="232">
        <v>0</v>
      </c>
      <c r="S536" s="232">
        <v>0</v>
      </c>
      <c r="T536" s="232">
        <v>0</v>
      </c>
      <c r="U536" s="232">
        <v>0</v>
      </c>
      <c r="V536" s="228"/>
      <c r="W536" s="232">
        <v>0</v>
      </c>
      <c r="X536" s="232">
        <v>0</v>
      </c>
      <c r="Y536" s="232">
        <v>0</v>
      </c>
      <c r="Z536" s="232">
        <v>0</v>
      </c>
      <c r="AA536" s="232">
        <v>0</v>
      </c>
      <c r="AB536" s="232">
        <v>0</v>
      </c>
      <c r="AC536" s="232">
        <v>0</v>
      </c>
      <c r="AD536" s="232">
        <v>0</v>
      </c>
      <c r="AE536" s="232">
        <v>0</v>
      </c>
      <c r="AF536" s="232">
        <v>0</v>
      </c>
      <c r="AG536" s="232">
        <v>0</v>
      </c>
      <c r="AH536" s="232">
        <v>0</v>
      </c>
      <c r="AI536" s="232">
        <v>0</v>
      </c>
      <c r="AJ536" s="232">
        <v>0</v>
      </c>
      <c r="AK536" s="232">
        <v>0</v>
      </c>
      <c r="AL536" s="232">
        <v>0</v>
      </c>
      <c r="AM536" s="232">
        <v>0</v>
      </c>
      <c r="AN536" s="232">
        <v>0</v>
      </c>
      <c r="AO536" s="317"/>
      <c r="AP536" s="322"/>
      <c r="AQ536" s="322"/>
      <c r="AR536" s="322"/>
      <c r="AS536" s="322"/>
      <c r="AT536" s="322"/>
      <c r="AU536" s="322"/>
      <c r="AV536" s="322"/>
      <c r="AW536" s="317"/>
      <c r="AX536" s="322"/>
      <c r="AY536" s="322"/>
      <c r="AZ536" s="322"/>
      <c r="BA536" s="322"/>
      <c r="BB536" s="322"/>
      <c r="BC536" s="233">
        <f>SUM(AO536:BB536)</f>
        <v>0</v>
      </c>
    </row>
    <row r="537" spans="1:55" s="220" customFormat="1" ht="15" outlineLevel="1">
      <c r="A537" s="388"/>
      <c r="B537" s="231" t="s">
        <v>2665</v>
      </c>
      <c r="C537" s="228" t="s">
        <v>315</v>
      </c>
      <c r="D537" s="232"/>
      <c r="E537" s="232"/>
      <c r="F537" s="232"/>
      <c r="G537" s="232"/>
      <c r="H537" s="232"/>
      <c r="I537" s="232"/>
      <c r="J537" s="232"/>
      <c r="K537" s="232"/>
      <c r="L537" s="232"/>
      <c r="M537" s="232"/>
      <c r="N537" s="232"/>
      <c r="O537" s="232"/>
      <c r="P537" s="232"/>
      <c r="Q537" s="232"/>
      <c r="R537" s="232"/>
      <c r="S537" s="232"/>
      <c r="T537" s="232"/>
      <c r="U537" s="232"/>
      <c r="V537" s="228"/>
      <c r="W537" s="232"/>
      <c r="X537" s="232"/>
      <c r="Y537" s="232"/>
      <c r="Z537" s="232"/>
      <c r="AA537" s="232"/>
      <c r="AB537" s="232"/>
      <c r="AC537" s="232"/>
      <c r="AD537" s="232"/>
      <c r="AE537" s="232"/>
      <c r="AF537" s="232"/>
      <c r="AG537" s="232"/>
      <c r="AH537" s="232"/>
      <c r="AI537" s="232"/>
      <c r="AJ537" s="232"/>
      <c r="AK537" s="232"/>
      <c r="AL537" s="232"/>
      <c r="AM537" s="232"/>
      <c r="AN537" s="232"/>
      <c r="AO537" s="318">
        <f>AO536</f>
        <v>0</v>
      </c>
      <c r="AP537" s="318">
        <f>AP536</f>
        <v>0</v>
      </c>
      <c r="AQ537" s="318">
        <f t="shared" ref="AQ537:BB537" si="254">AQ536</f>
        <v>0</v>
      </c>
      <c r="AR537" s="318">
        <f t="shared" si="254"/>
        <v>0</v>
      </c>
      <c r="AS537" s="318">
        <f t="shared" si="254"/>
        <v>0</v>
      </c>
      <c r="AT537" s="318">
        <f t="shared" si="254"/>
        <v>0</v>
      </c>
      <c r="AU537" s="318">
        <f t="shared" si="254"/>
        <v>0</v>
      </c>
      <c r="AV537" s="318">
        <f t="shared" si="254"/>
        <v>0</v>
      </c>
      <c r="AW537" s="318">
        <f>AW536</f>
        <v>0</v>
      </c>
      <c r="AX537" s="318">
        <f>AX536</f>
        <v>0</v>
      </c>
      <c r="AY537" s="318">
        <f t="shared" ref="AY537" si="255">AY536</f>
        <v>0</v>
      </c>
      <c r="AZ537" s="318">
        <f t="shared" si="254"/>
        <v>0</v>
      </c>
      <c r="BA537" s="318">
        <f t="shared" si="254"/>
        <v>0</v>
      </c>
      <c r="BB537" s="318">
        <f t="shared" si="254"/>
        <v>0</v>
      </c>
      <c r="BC537" s="243"/>
    </row>
    <row r="538" spans="1:55" s="220" customFormat="1" ht="15" outlineLevel="1">
      <c r="A538" s="388"/>
      <c r="B538" s="251"/>
      <c r="C538" s="242"/>
      <c r="D538" s="228"/>
      <c r="E538" s="228"/>
      <c r="F538" s="228"/>
      <c r="G538" s="228"/>
      <c r="H538" s="228"/>
      <c r="I538" s="228"/>
      <c r="J538" s="228"/>
      <c r="K538" s="228"/>
      <c r="L538" s="228"/>
      <c r="M538" s="228"/>
      <c r="N538" s="228"/>
      <c r="O538" s="228"/>
      <c r="P538" s="228"/>
      <c r="Q538" s="228"/>
      <c r="R538" s="228"/>
      <c r="S538" s="228"/>
      <c r="T538" s="228"/>
      <c r="U538" s="228"/>
      <c r="V538" s="228"/>
      <c r="W538" s="228"/>
      <c r="X538" s="228"/>
      <c r="Y538" s="228"/>
      <c r="Z538" s="228"/>
      <c r="AA538" s="228"/>
      <c r="AB538" s="228"/>
      <c r="AC538" s="228"/>
      <c r="AD538" s="228"/>
      <c r="AE538" s="228"/>
      <c r="AF538" s="228"/>
      <c r="AG538" s="228"/>
      <c r="AH538" s="228"/>
      <c r="AI538" s="228"/>
      <c r="AJ538" s="228"/>
      <c r="AK538" s="228"/>
      <c r="AL538" s="228"/>
      <c r="AM538" s="228"/>
      <c r="AN538" s="228"/>
      <c r="AO538" s="319"/>
      <c r="AP538" s="319"/>
      <c r="AQ538" s="319"/>
      <c r="AR538" s="319"/>
      <c r="AS538" s="319"/>
      <c r="AT538" s="319"/>
      <c r="AU538" s="319"/>
      <c r="AV538" s="319"/>
      <c r="AW538" s="319"/>
      <c r="AX538" s="319"/>
      <c r="AY538" s="319"/>
      <c r="AZ538" s="319"/>
      <c r="BA538" s="319"/>
      <c r="BB538" s="319"/>
      <c r="BC538" s="243"/>
    </row>
    <row r="539" spans="1:55" s="220" customFormat="1" ht="15.75" outlineLevel="1">
      <c r="A539" s="389"/>
      <c r="B539" s="225" t="s">
        <v>2465</v>
      </c>
      <c r="C539" s="226"/>
      <c r="D539" s="227"/>
      <c r="E539" s="227"/>
      <c r="F539" s="227"/>
      <c r="G539" s="227"/>
      <c r="H539" s="227"/>
      <c r="I539" s="227"/>
      <c r="J539" s="227"/>
      <c r="K539" s="227"/>
      <c r="L539" s="227"/>
      <c r="M539" s="227"/>
      <c r="N539" s="227"/>
      <c r="O539" s="227"/>
      <c r="P539" s="227"/>
      <c r="Q539" s="227"/>
      <c r="R539" s="227"/>
      <c r="S539" s="227"/>
      <c r="T539" s="227"/>
      <c r="U539" s="227"/>
      <c r="V539" s="227"/>
      <c r="W539" s="227"/>
      <c r="X539" s="226"/>
      <c r="Y539" s="226"/>
      <c r="Z539" s="226"/>
      <c r="AA539" s="226"/>
      <c r="AB539" s="226"/>
      <c r="AC539" s="226"/>
      <c r="AD539" s="226"/>
      <c r="AE539" s="226"/>
      <c r="AF539" s="226"/>
      <c r="AG539" s="226"/>
      <c r="AH539" s="226"/>
      <c r="AI539" s="226"/>
      <c r="AJ539" s="226"/>
      <c r="AK539" s="226"/>
      <c r="AL539" s="226"/>
      <c r="AM539" s="226"/>
      <c r="AN539" s="226"/>
      <c r="AO539" s="321"/>
      <c r="AP539" s="321"/>
      <c r="AQ539" s="321"/>
      <c r="AR539" s="321"/>
      <c r="AS539" s="321"/>
      <c r="AT539" s="321"/>
      <c r="AU539" s="321"/>
      <c r="AV539" s="321"/>
      <c r="AW539" s="321"/>
      <c r="AX539" s="321"/>
      <c r="AY539" s="321"/>
      <c r="AZ539" s="321"/>
      <c r="BA539" s="321"/>
      <c r="BB539" s="321"/>
      <c r="BC539" s="229"/>
    </row>
    <row r="540" spans="1:55" s="220" customFormat="1" ht="15" outlineLevel="1">
      <c r="A540" s="388">
        <v>23</v>
      </c>
      <c r="B540" s="251" t="s">
        <v>2465</v>
      </c>
      <c r="C540" s="228" t="s">
        <v>313</v>
      </c>
      <c r="D540" s="232">
        <v>99080.249219999998</v>
      </c>
      <c r="E540" s="232">
        <v>98875.874490000002</v>
      </c>
      <c r="F540" s="232">
        <v>89998.820860000007</v>
      </c>
      <c r="G540" s="232">
        <v>85633.254620000007</v>
      </c>
      <c r="H540" s="232">
        <v>81339.971909999993</v>
      </c>
      <c r="I540" s="232">
        <v>81339.971909999993</v>
      </c>
      <c r="J540" s="232">
        <v>80743.934909999996</v>
      </c>
      <c r="K540" s="232">
        <v>80743.934909999996</v>
      </c>
      <c r="L540" s="232">
        <v>47191.777410000002</v>
      </c>
      <c r="M540" s="232">
        <v>46996.777410000002</v>
      </c>
      <c r="N540" s="232">
        <v>46922.615449999998</v>
      </c>
      <c r="O540" s="232">
        <v>46922.615449999998</v>
      </c>
      <c r="P540" s="232">
        <v>46447</v>
      </c>
      <c r="Q540" s="232">
        <v>46447</v>
      </c>
      <c r="R540" s="232">
        <v>1266</v>
      </c>
      <c r="S540" s="232">
        <v>1266</v>
      </c>
      <c r="T540" s="232">
        <v>1266</v>
      </c>
      <c r="U540" s="232">
        <v>1266</v>
      </c>
      <c r="V540" s="228"/>
      <c r="W540" s="232">
        <v>8.7284133090000005</v>
      </c>
      <c r="X540" s="232">
        <v>8.7178315620000006</v>
      </c>
      <c r="Y540" s="232">
        <v>8.2548981819999998</v>
      </c>
      <c r="Z540" s="232">
        <v>8.0271527440000003</v>
      </c>
      <c r="AA540" s="232">
        <v>7.8031554229999998</v>
      </c>
      <c r="AB540" s="232">
        <v>7.8031554229999998</v>
      </c>
      <c r="AC540" s="232">
        <v>7.7720854089999998</v>
      </c>
      <c r="AD540" s="232">
        <v>7.7720854089999998</v>
      </c>
      <c r="AE540" s="232">
        <v>6.0223349580000001</v>
      </c>
      <c r="AF540" s="232">
        <v>5.8135349549999997</v>
      </c>
      <c r="AG540" s="232">
        <v>5.8101766780000004</v>
      </c>
      <c r="AH540" s="232">
        <v>5.8101766780000004</v>
      </c>
      <c r="AI540" s="232">
        <v>5.6670997810000001</v>
      </c>
      <c r="AJ540" s="232">
        <v>5.6670997810000001</v>
      </c>
      <c r="AK540" s="232">
        <v>0.17180000200000001</v>
      </c>
      <c r="AL540" s="232">
        <v>0.17180000200000001</v>
      </c>
      <c r="AM540" s="232">
        <v>0.17180000200000001</v>
      </c>
      <c r="AN540" s="232">
        <v>0.17180000200000001</v>
      </c>
      <c r="AO540" s="359"/>
      <c r="AP540" s="317"/>
      <c r="AQ540" s="317"/>
      <c r="AR540" s="317"/>
      <c r="AS540" s="317"/>
      <c r="AT540" s="317"/>
      <c r="AU540" s="317"/>
      <c r="AV540" s="317"/>
      <c r="AW540" s="359">
        <v>1</v>
      </c>
      <c r="AX540" s="317"/>
      <c r="AY540" s="317"/>
      <c r="AZ540" s="317"/>
      <c r="BA540" s="317"/>
      <c r="BB540" s="317"/>
      <c r="BC540" s="233">
        <f>SUM(AO540:BB540)</f>
        <v>1</v>
      </c>
    </row>
    <row r="541" spans="1:55" s="220" customFormat="1" ht="15" outlineLevel="1">
      <c r="A541" s="388"/>
      <c r="B541" s="231" t="s">
        <v>2665</v>
      </c>
      <c r="C541" s="228" t="s">
        <v>315</v>
      </c>
      <c r="D541" s="232"/>
      <c r="E541" s="232"/>
      <c r="F541" s="232"/>
      <c r="G541" s="232"/>
      <c r="H541" s="232"/>
      <c r="I541" s="232"/>
      <c r="J541" s="232"/>
      <c r="K541" s="232"/>
      <c r="L541" s="232"/>
      <c r="M541" s="232"/>
      <c r="N541" s="232"/>
      <c r="O541" s="232"/>
      <c r="P541" s="232"/>
      <c r="Q541" s="232"/>
      <c r="R541" s="232"/>
      <c r="S541" s="232"/>
      <c r="T541" s="232"/>
      <c r="U541" s="232"/>
      <c r="V541" s="357"/>
      <c r="W541" s="232"/>
      <c r="X541" s="232"/>
      <c r="Y541" s="232"/>
      <c r="Z541" s="232"/>
      <c r="AA541" s="232"/>
      <c r="AB541" s="232"/>
      <c r="AC541" s="232"/>
      <c r="AD541" s="232"/>
      <c r="AE541" s="232"/>
      <c r="AF541" s="232"/>
      <c r="AG541" s="232"/>
      <c r="AH541" s="232"/>
      <c r="AI541" s="232"/>
      <c r="AJ541" s="232"/>
      <c r="AK541" s="232"/>
      <c r="AL541" s="232"/>
      <c r="AM541" s="232"/>
      <c r="AN541" s="232"/>
      <c r="AO541" s="318">
        <f>AO540</f>
        <v>0</v>
      </c>
      <c r="AP541" s="318">
        <f>AP540</f>
        <v>0</v>
      </c>
      <c r="AQ541" s="318">
        <f t="shared" ref="AQ541:BB541" si="256">AQ540</f>
        <v>0</v>
      </c>
      <c r="AR541" s="318">
        <f t="shared" si="256"/>
        <v>0</v>
      </c>
      <c r="AS541" s="318">
        <f t="shared" si="256"/>
        <v>0</v>
      </c>
      <c r="AT541" s="318">
        <f t="shared" si="256"/>
        <v>0</v>
      </c>
      <c r="AU541" s="318">
        <f t="shared" si="256"/>
        <v>0</v>
      </c>
      <c r="AV541" s="318">
        <f t="shared" si="256"/>
        <v>0</v>
      </c>
      <c r="AW541" s="318">
        <f>AW540</f>
        <v>1</v>
      </c>
      <c r="AX541" s="318">
        <f>AX540</f>
        <v>0</v>
      </c>
      <c r="AY541" s="318">
        <f t="shared" ref="AY541" si="257">AY540</f>
        <v>0</v>
      </c>
      <c r="AZ541" s="318">
        <f t="shared" si="256"/>
        <v>0</v>
      </c>
      <c r="BA541" s="318">
        <f t="shared" si="256"/>
        <v>0</v>
      </c>
      <c r="BB541" s="318">
        <f t="shared" si="256"/>
        <v>0</v>
      </c>
      <c r="BC541" s="234"/>
    </row>
    <row r="542" spans="1:55" s="220" customFormat="1" ht="15" outlineLevel="1">
      <c r="A542" s="388"/>
      <c r="B542" s="251"/>
      <c r="C542" s="242"/>
      <c r="D542" s="228"/>
      <c r="E542" s="228"/>
      <c r="F542" s="228"/>
      <c r="G542" s="228"/>
      <c r="H542" s="228"/>
      <c r="I542" s="228"/>
      <c r="J542" s="228"/>
      <c r="K542" s="228"/>
      <c r="L542" s="228"/>
      <c r="M542" s="228"/>
      <c r="N542" s="228"/>
      <c r="O542" s="228"/>
      <c r="P542" s="228"/>
      <c r="Q542" s="228"/>
      <c r="R542" s="228"/>
      <c r="S542" s="228"/>
      <c r="T542" s="228"/>
      <c r="U542" s="228"/>
      <c r="V542" s="228"/>
      <c r="W542" s="228"/>
      <c r="X542" s="228"/>
      <c r="Y542" s="228"/>
      <c r="Z542" s="228"/>
      <c r="AA542" s="228"/>
      <c r="AB542" s="228"/>
      <c r="AC542" s="228"/>
      <c r="AD542" s="228"/>
      <c r="AE542" s="228"/>
      <c r="AF542" s="228"/>
      <c r="AG542" s="228"/>
      <c r="AH542" s="228"/>
      <c r="AI542" s="228"/>
      <c r="AJ542" s="228"/>
      <c r="AK542" s="228"/>
      <c r="AL542" s="228"/>
      <c r="AM542" s="228"/>
      <c r="AN542" s="228"/>
      <c r="AO542" s="319"/>
      <c r="AP542" s="319"/>
      <c r="AQ542" s="319"/>
      <c r="AR542" s="319"/>
      <c r="AS542" s="319"/>
      <c r="AT542" s="319"/>
      <c r="AU542" s="319"/>
      <c r="AV542" s="319"/>
      <c r="AW542" s="319"/>
      <c r="AX542" s="319"/>
      <c r="AY542" s="319"/>
      <c r="AZ542" s="319"/>
      <c r="BA542" s="319"/>
      <c r="BB542" s="319"/>
      <c r="BC542" s="243"/>
    </row>
    <row r="543" spans="1:55" s="220" customFormat="1" ht="15.75" outlineLevel="1">
      <c r="A543" s="389"/>
      <c r="B543" s="225" t="s">
        <v>2579</v>
      </c>
      <c r="C543" s="256"/>
      <c r="D543" s="227"/>
      <c r="E543" s="226"/>
      <c r="F543" s="226"/>
      <c r="G543" s="226"/>
      <c r="H543" s="226"/>
      <c r="I543" s="226"/>
      <c r="J543" s="226"/>
      <c r="K543" s="226"/>
      <c r="L543" s="226"/>
      <c r="M543" s="226"/>
      <c r="N543" s="226"/>
      <c r="O543" s="226"/>
      <c r="P543" s="226"/>
      <c r="Q543" s="226"/>
      <c r="R543" s="226"/>
      <c r="S543" s="226"/>
      <c r="T543" s="226"/>
      <c r="U543" s="226"/>
      <c r="V543" s="228"/>
      <c r="W543" s="226"/>
      <c r="X543" s="226"/>
      <c r="Y543" s="226"/>
      <c r="Z543" s="226"/>
      <c r="AA543" s="226"/>
      <c r="AB543" s="226"/>
      <c r="AC543" s="226"/>
      <c r="AD543" s="226"/>
      <c r="AE543" s="226"/>
      <c r="AF543" s="226"/>
      <c r="AG543" s="226"/>
      <c r="AH543" s="226"/>
      <c r="AI543" s="226"/>
      <c r="AJ543" s="226"/>
      <c r="AK543" s="226"/>
      <c r="AL543" s="226"/>
      <c r="AM543" s="226"/>
      <c r="AN543" s="226"/>
      <c r="AO543" s="321"/>
      <c r="AP543" s="321"/>
      <c r="AQ543" s="321"/>
      <c r="AR543" s="321"/>
      <c r="AS543" s="321"/>
      <c r="AT543" s="321"/>
      <c r="AU543" s="321"/>
      <c r="AV543" s="321"/>
      <c r="AW543" s="321"/>
      <c r="AX543" s="321"/>
      <c r="AY543" s="321"/>
      <c r="AZ543" s="321"/>
      <c r="BA543" s="321"/>
      <c r="BB543" s="321"/>
      <c r="BC543" s="229"/>
    </row>
    <row r="544" spans="1:55" s="220" customFormat="1" ht="15" outlineLevel="1">
      <c r="A544" s="388">
        <v>32</v>
      </c>
      <c r="B544" s="260" t="s">
        <v>2584</v>
      </c>
      <c r="C544" s="228" t="s">
        <v>313</v>
      </c>
      <c r="D544" s="232">
        <v>0</v>
      </c>
      <c r="E544" s="232">
        <v>0</v>
      </c>
      <c r="F544" s="232">
        <v>0</v>
      </c>
      <c r="G544" s="232">
        <v>0</v>
      </c>
      <c r="H544" s="232">
        <v>0</v>
      </c>
      <c r="I544" s="232">
        <v>0</v>
      </c>
      <c r="J544" s="232">
        <v>0</v>
      </c>
      <c r="K544" s="232">
        <v>0</v>
      </c>
      <c r="L544" s="232">
        <v>0</v>
      </c>
      <c r="M544" s="232">
        <v>0</v>
      </c>
      <c r="N544" s="232">
        <v>0</v>
      </c>
      <c r="O544" s="232">
        <v>0</v>
      </c>
      <c r="P544" s="232">
        <v>0</v>
      </c>
      <c r="Q544" s="232">
        <v>0</v>
      </c>
      <c r="R544" s="232">
        <v>0</v>
      </c>
      <c r="S544" s="232">
        <v>0</v>
      </c>
      <c r="T544" s="232">
        <v>0</v>
      </c>
      <c r="U544" s="232">
        <v>0</v>
      </c>
      <c r="V544" s="232">
        <v>0</v>
      </c>
      <c r="W544" s="232">
        <v>0</v>
      </c>
      <c r="X544" s="232">
        <v>0</v>
      </c>
      <c r="Y544" s="232">
        <v>0</v>
      </c>
      <c r="Z544" s="232">
        <v>0</v>
      </c>
      <c r="AA544" s="232">
        <v>0</v>
      </c>
      <c r="AB544" s="232">
        <v>0</v>
      </c>
      <c r="AC544" s="232">
        <v>0</v>
      </c>
      <c r="AD544" s="232">
        <v>0</v>
      </c>
      <c r="AE544" s="232">
        <v>0</v>
      </c>
      <c r="AF544" s="232">
        <v>0</v>
      </c>
      <c r="AG544" s="232">
        <v>0</v>
      </c>
      <c r="AH544" s="232">
        <v>0</v>
      </c>
      <c r="AI544" s="232">
        <v>0</v>
      </c>
      <c r="AJ544" s="232">
        <v>0</v>
      </c>
      <c r="AK544" s="232">
        <v>0</v>
      </c>
      <c r="AL544" s="232">
        <v>0</v>
      </c>
      <c r="AM544" s="232">
        <v>0</v>
      </c>
      <c r="AN544" s="232">
        <v>0</v>
      </c>
      <c r="AO544" s="317"/>
      <c r="AP544" s="317"/>
      <c r="AQ544" s="317"/>
      <c r="AR544" s="317"/>
      <c r="AS544" s="317"/>
      <c r="AT544" s="317"/>
      <c r="AU544" s="317"/>
      <c r="AV544" s="317"/>
      <c r="AW544" s="317"/>
      <c r="AX544" s="317"/>
      <c r="AY544" s="317"/>
      <c r="AZ544" s="317"/>
      <c r="BA544" s="317"/>
      <c r="BB544" s="317"/>
      <c r="BC544" s="233">
        <f>SUM(AO544:BB544)</f>
        <v>0</v>
      </c>
    </row>
    <row r="545" spans="1:57" s="220" customFormat="1" ht="15" outlineLevel="1">
      <c r="A545" s="388"/>
      <c r="B545" s="260" t="s">
        <v>2665</v>
      </c>
      <c r="C545" s="228" t="s">
        <v>315</v>
      </c>
      <c r="D545" s="232"/>
      <c r="E545" s="232"/>
      <c r="F545" s="232"/>
      <c r="G545" s="232"/>
      <c r="H545" s="232"/>
      <c r="I545" s="232"/>
      <c r="J545" s="232"/>
      <c r="K545" s="232"/>
      <c r="L545" s="232"/>
      <c r="M545" s="232"/>
      <c r="N545" s="232"/>
      <c r="O545" s="232"/>
      <c r="P545" s="232"/>
      <c r="Q545" s="232"/>
      <c r="R545" s="232"/>
      <c r="S545" s="232"/>
      <c r="T545" s="232"/>
      <c r="U545" s="232"/>
      <c r="V545" s="232">
        <f>V544</f>
        <v>0</v>
      </c>
      <c r="W545" s="232"/>
      <c r="X545" s="232"/>
      <c r="Y545" s="232"/>
      <c r="Z545" s="232"/>
      <c r="AA545" s="232"/>
      <c r="AB545" s="232"/>
      <c r="AC545" s="232"/>
      <c r="AD545" s="232"/>
      <c r="AE545" s="232"/>
      <c r="AF545" s="232"/>
      <c r="AG545" s="232"/>
      <c r="AH545" s="232"/>
      <c r="AI545" s="232"/>
      <c r="AJ545" s="232"/>
      <c r="AK545" s="232"/>
      <c r="AL545" s="232"/>
      <c r="AM545" s="232"/>
      <c r="AN545" s="232"/>
      <c r="AO545" s="318">
        <f>AO544</f>
        <v>0</v>
      </c>
      <c r="AP545" s="318">
        <f t="shared" ref="AP545:BB545" si="258">AP544</f>
        <v>0</v>
      </c>
      <c r="AQ545" s="318">
        <f t="shared" si="258"/>
        <v>0</v>
      </c>
      <c r="AR545" s="318">
        <f t="shared" si="258"/>
        <v>0</v>
      </c>
      <c r="AS545" s="318">
        <f t="shared" si="258"/>
        <v>0</v>
      </c>
      <c r="AT545" s="318">
        <f t="shared" si="258"/>
        <v>0</v>
      </c>
      <c r="AU545" s="318">
        <f t="shared" si="258"/>
        <v>0</v>
      </c>
      <c r="AV545" s="318">
        <f t="shared" si="258"/>
        <v>0</v>
      </c>
      <c r="AW545" s="318">
        <f>AW544</f>
        <v>0</v>
      </c>
      <c r="AX545" s="318">
        <f t="shared" ref="AX545:AY545" si="259">AX544</f>
        <v>0</v>
      </c>
      <c r="AY545" s="318">
        <f t="shared" si="259"/>
        <v>0</v>
      </c>
      <c r="AZ545" s="318">
        <f t="shared" si="258"/>
        <v>0</v>
      </c>
      <c r="BA545" s="318">
        <f t="shared" si="258"/>
        <v>0</v>
      </c>
      <c r="BB545" s="318">
        <f t="shared" si="258"/>
        <v>0</v>
      </c>
      <c r="BC545" s="234"/>
    </row>
    <row r="546" spans="1:57" s="220" customFormat="1" ht="15" outlineLevel="1">
      <c r="A546" s="388"/>
      <c r="B546" s="260"/>
      <c r="C546" s="228"/>
      <c r="D546" s="228"/>
      <c r="E546" s="228"/>
      <c r="F546" s="228"/>
      <c r="G546" s="228"/>
      <c r="H546" s="228"/>
      <c r="I546" s="228"/>
      <c r="J546" s="228"/>
      <c r="K546" s="228"/>
      <c r="L546" s="228"/>
      <c r="M546" s="228"/>
      <c r="N546" s="228"/>
      <c r="O546" s="228"/>
      <c r="P546" s="228"/>
      <c r="Q546" s="228"/>
      <c r="R546" s="228"/>
      <c r="S546" s="228"/>
      <c r="T546" s="228"/>
      <c r="U546" s="228"/>
      <c r="V546" s="228"/>
      <c r="W546" s="228"/>
      <c r="X546" s="228"/>
      <c r="Y546" s="228"/>
      <c r="Z546" s="228"/>
      <c r="AA546" s="228"/>
      <c r="AB546" s="228"/>
      <c r="AC546" s="228"/>
      <c r="AD546" s="228"/>
      <c r="AE546" s="228"/>
      <c r="AF546" s="228"/>
      <c r="AG546" s="228"/>
      <c r="AH546" s="228"/>
      <c r="AI546" s="228"/>
      <c r="AJ546" s="228"/>
      <c r="AK546" s="228"/>
      <c r="AL546" s="228"/>
      <c r="AM546" s="228"/>
      <c r="AN546" s="228"/>
      <c r="AO546" s="319"/>
      <c r="AP546" s="319"/>
      <c r="AQ546" s="319"/>
      <c r="AR546" s="319"/>
      <c r="AS546" s="319"/>
      <c r="AT546" s="319"/>
      <c r="AU546" s="319"/>
      <c r="AV546" s="319"/>
      <c r="AW546" s="319"/>
      <c r="AX546" s="319"/>
      <c r="AY546" s="319"/>
      <c r="AZ546" s="319"/>
      <c r="BA546" s="319"/>
      <c r="BB546" s="319"/>
      <c r="BC546" s="249"/>
    </row>
    <row r="547" spans="1:57" s="220" customFormat="1" ht="15" outlineLevel="1">
      <c r="A547" s="388">
        <v>33</v>
      </c>
      <c r="B547" s="260" t="s">
        <v>2585</v>
      </c>
      <c r="C547" s="228" t="s">
        <v>313</v>
      </c>
      <c r="D547" s="232"/>
      <c r="E547" s="232"/>
      <c r="F547" s="232"/>
      <c r="G547" s="232"/>
      <c r="H547" s="232"/>
      <c r="I547" s="232"/>
      <c r="J547" s="232"/>
      <c r="K547" s="232"/>
      <c r="L547" s="232"/>
      <c r="M547" s="232"/>
      <c r="N547" s="232"/>
      <c r="O547" s="232"/>
      <c r="P547" s="232"/>
      <c r="Q547" s="232"/>
      <c r="R547" s="232"/>
      <c r="S547" s="232"/>
      <c r="T547" s="232"/>
      <c r="U547" s="232"/>
      <c r="V547" s="232">
        <v>12</v>
      </c>
      <c r="W547" s="232"/>
      <c r="X547" s="232"/>
      <c r="Y547" s="232"/>
      <c r="Z547" s="232"/>
      <c r="AA547" s="232"/>
      <c r="AB547" s="232"/>
      <c r="AC547" s="232"/>
      <c r="AD547" s="232"/>
      <c r="AE547" s="232"/>
      <c r="AF547" s="232"/>
      <c r="AG547" s="232"/>
      <c r="AH547" s="232"/>
      <c r="AI547" s="232"/>
      <c r="AJ547" s="232"/>
      <c r="AK547" s="232"/>
      <c r="AL547" s="232"/>
      <c r="AM547" s="232"/>
      <c r="AN547" s="232"/>
      <c r="AO547" s="317"/>
      <c r="AP547" s="317"/>
      <c r="AQ547" s="317"/>
      <c r="AR547" s="317"/>
      <c r="AS547" s="317"/>
      <c r="AT547" s="317"/>
      <c r="AU547" s="317"/>
      <c r="AV547" s="317"/>
      <c r="AW547" s="317"/>
      <c r="AX547" s="317"/>
      <c r="AY547" s="317"/>
      <c r="AZ547" s="317"/>
      <c r="BA547" s="317"/>
      <c r="BB547" s="317"/>
      <c r="BC547" s="233">
        <f>SUM(AO547:BB547)</f>
        <v>0</v>
      </c>
    </row>
    <row r="548" spans="1:57" s="220" customFormat="1" ht="15" outlineLevel="1">
      <c r="A548" s="388"/>
      <c r="B548" s="260" t="s">
        <v>2665</v>
      </c>
      <c r="C548" s="228" t="s">
        <v>315</v>
      </c>
      <c r="D548" s="232"/>
      <c r="E548" s="232"/>
      <c r="F548" s="232"/>
      <c r="G548" s="232"/>
      <c r="H548" s="232"/>
      <c r="I548" s="232"/>
      <c r="J548" s="232"/>
      <c r="K548" s="232"/>
      <c r="L548" s="232"/>
      <c r="M548" s="232"/>
      <c r="N548" s="232"/>
      <c r="O548" s="232"/>
      <c r="P548" s="232"/>
      <c r="Q548" s="232"/>
      <c r="R548" s="232"/>
      <c r="S548" s="232"/>
      <c r="T548" s="232"/>
      <c r="U548" s="232"/>
      <c r="V548" s="232">
        <f>V547</f>
        <v>12</v>
      </c>
      <c r="W548" s="232"/>
      <c r="X548" s="232"/>
      <c r="Y548" s="232"/>
      <c r="Z548" s="232"/>
      <c r="AA548" s="232"/>
      <c r="AB548" s="232"/>
      <c r="AC548" s="232"/>
      <c r="AD548" s="232"/>
      <c r="AE548" s="232"/>
      <c r="AF548" s="232"/>
      <c r="AG548" s="232"/>
      <c r="AH548" s="232"/>
      <c r="AI548" s="232"/>
      <c r="AJ548" s="232"/>
      <c r="AK548" s="232"/>
      <c r="AL548" s="232"/>
      <c r="AM548" s="232"/>
      <c r="AN548" s="232"/>
      <c r="AO548" s="318">
        <f>AO547</f>
        <v>0</v>
      </c>
      <c r="AP548" s="318">
        <f t="shared" ref="AP548:BA548" si="260">AP547</f>
        <v>0</v>
      </c>
      <c r="AQ548" s="318">
        <f t="shared" si="260"/>
        <v>0</v>
      </c>
      <c r="AR548" s="318">
        <f t="shared" si="260"/>
        <v>0</v>
      </c>
      <c r="AS548" s="318">
        <f t="shared" si="260"/>
        <v>0</v>
      </c>
      <c r="AT548" s="318">
        <f t="shared" si="260"/>
        <v>0</v>
      </c>
      <c r="AU548" s="318">
        <f t="shared" si="260"/>
        <v>0</v>
      </c>
      <c r="AV548" s="318">
        <f t="shared" si="260"/>
        <v>0</v>
      </c>
      <c r="AW548" s="318">
        <f t="shared" si="260"/>
        <v>0</v>
      </c>
      <c r="AX548" s="318">
        <f t="shared" si="260"/>
        <v>0</v>
      </c>
      <c r="AY548" s="318">
        <f t="shared" si="260"/>
        <v>0</v>
      </c>
      <c r="AZ548" s="318">
        <f t="shared" si="260"/>
        <v>0</v>
      </c>
      <c r="BA548" s="318">
        <f t="shared" si="260"/>
        <v>0</v>
      </c>
      <c r="BB548" s="318">
        <f>BB547</f>
        <v>0</v>
      </c>
      <c r="BC548" s="234"/>
    </row>
    <row r="549" spans="1:57" ht="15" outlineLevel="1">
      <c r="B549" s="251"/>
      <c r="C549" s="261"/>
      <c r="D549" s="228"/>
      <c r="E549" s="228"/>
      <c r="F549" s="228"/>
      <c r="G549" s="228"/>
      <c r="H549" s="228"/>
      <c r="I549" s="228"/>
      <c r="J549" s="228"/>
      <c r="K549" s="228"/>
      <c r="L549" s="228"/>
      <c r="M549" s="228"/>
      <c r="N549" s="228"/>
      <c r="O549" s="228"/>
      <c r="P549" s="228"/>
      <c r="Q549" s="228"/>
      <c r="R549" s="228"/>
      <c r="S549" s="228"/>
      <c r="T549" s="228"/>
      <c r="U549" s="228"/>
      <c r="V549" s="237"/>
      <c r="W549" s="228"/>
      <c r="X549" s="262"/>
      <c r="Y549" s="262"/>
      <c r="Z549" s="262"/>
      <c r="AA549" s="262"/>
      <c r="AB549" s="262"/>
      <c r="AC549" s="262"/>
      <c r="AD549" s="262"/>
      <c r="AE549" s="262"/>
      <c r="AF549" s="262"/>
      <c r="AG549" s="228"/>
      <c r="AH549" s="228"/>
      <c r="AI549" s="228"/>
      <c r="AJ549" s="228"/>
      <c r="AK549" s="228"/>
      <c r="AL549" s="228"/>
      <c r="AM549" s="228"/>
      <c r="AN549" s="228"/>
      <c r="AO549" s="238"/>
      <c r="AP549" s="238"/>
      <c r="AQ549" s="238"/>
      <c r="AR549" s="238"/>
      <c r="AS549" s="238"/>
      <c r="AT549" s="238"/>
      <c r="AU549" s="238"/>
      <c r="AV549" s="238"/>
      <c r="AW549" s="238"/>
      <c r="AX549" s="238"/>
      <c r="AY549" s="238"/>
      <c r="AZ549" s="238"/>
      <c r="BA549" s="238"/>
      <c r="BB549" s="238"/>
      <c r="BC549" s="243"/>
    </row>
    <row r="550" spans="1:57" ht="15.75">
      <c r="B550" s="263" t="s">
        <v>2668</v>
      </c>
      <c r="C550" s="898"/>
      <c r="D550" s="898">
        <f>SUM(D442:D548)</f>
        <v>25995416.876532868</v>
      </c>
      <c r="E550" s="898"/>
      <c r="F550" s="898"/>
      <c r="G550" s="898"/>
      <c r="H550" s="898"/>
      <c r="I550" s="898"/>
      <c r="J550" s="898"/>
      <c r="K550" s="898"/>
      <c r="L550" s="898"/>
      <c r="M550" s="898"/>
      <c r="N550" s="898"/>
      <c r="O550" s="898"/>
      <c r="P550" s="898"/>
      <c r="Q550" s="898"/>
      <c r="R550" s="898"/>
      <c r="S550" s="898"/>
      <c r="T550" s="898"/>
      <c r="U550" s="898"/>
      <c r="V550" s="898"/>
      <c r="W550" s="898">
        <f>SUM(W442:W548)</f>
        <v>230766.06247063359</v>
      </c>
      <c r="X550" s="898"/>
      <c r="Y550" s="898"/>
      <c r="Z550" s="898"/>
      <c r="AA550" s="898"/>
      <c r="AB550" s="898"/>
      <c r="AC550" s="898"/>
      <c r="AD550" s="898"/>
      <c r="AE550" s="898"/>
      <c r="AF550" s="898"/>
      <c r="AG550" s="898"/>
      <c r="AH550" s="898"/>
      <c r="AI550" s="898"/>
      <c r="AJ550" s="898"/>
      <c r="AK550" s="898"/>
      <c r="AL550" s="898"/>
      <c r="AM550" s="898"/>
      <c r="AN550" s="898"/>
      <c r="AO550" s="898">
        <f>IF(AO441="kWh",SUMPRODUCT(D442:D548,AO442:AO548))</f>
        <v>5314028.3992665466</v>
      </c>
      <c r="AP550" s="898">
        <f>IF(AP441="kWh",SUMPRODUCT(D442:D548,AP442:AP548))</f>
        <v>2486973.74383632</v>
      </c>
      <c r="AQ550" s="898">
        <f>IF(AQ441="kW",SUMPRODUCT(V442:V548,W442:W548,AQ442:AQ548),SUMPRODUCT(D442:D548,AQ442:AQ548))</f>
        <v>9993641.5490281526</v>
      </c>
      <c r="AR550" s="898">
        <f>IF(AR441="kW",SUMPRODUCT(V442:V548,W442:W548,AR442:AR548),SUMPRODUCT(D442:D548,AR442:AR548))</f>
        <v>8368.6769465878078</v>
      </c>
      <c r="AS550" s="898">
        <f>IF(AS441="kW",SUMPRODUCT(V442:V548,W442:W548,AS442:AS548),SUMPRODUCT(D442:D548,AS442:AS548))</f>
        <v>1907305.7529377537</v>
      </c>
      <c r="AT550" s="898">
        <f>IF(AT441="kW",SUMPRODUCT(V442:V548,W442:W548,AT442:AT548),SUMPRODUCT(D442:D548,AT442:AT548))</f>
        <v>0</v>
      </c>
      <c r="AU550" s="898">
        <f>IF(AU441="kW",SUMPRODUCT(V442:V548,W442:W548,AU442:AU548),SUMPRODUCT(D442:D548,AU442:AU548))</f>
        <v>0</v>
      </c>
      <c r="AV550" s="898">
        <f>IF(AV441="kW",SUMPRODUCT(V442:V548,W442:W548,AV442:AV548),SUMPRODUCT(D442:D548,AV442:AV548))</f>
        <v>542916.24946442863</v>
      </c>
      <c r="AW550" s="898">
        <f>IF(AW441="kW",SUMPRODUCT(V442:V548,W442:W548,AW442:AW548),SUMPRODUCT(D442:D548,AW442:AW548))</f>
        <v>1989634.2830184824</v>
      </c>
      <c r="AX550" s="898">
        <f>IF(AX441="kW",SUMPRODUCT(V442:V548,W442:W548,AX442:AX548),SUMPRODUCT(D442:D548,AX442:AX548))</f>
        <v>779547.71539999999</v>
      </c>
      <c r="AY550" s="898">
        <f>IF(AY441="kW",SUMPRODUCT(V442:V548,W442:W548,AY442:AY548),SUMPRODUCT(D442:D548,AY442:AY548))</f>
        <v>2968960.8545999997</v>
      </c>
      <c r="AZ550" s="898">
        <f>IF(AZ441="kW",SUMPRODUCT(V442:V548,W442:W548,AZ442:AZ548),SUMPRODUCT(D442:D548,AZ442:AZ548))</f>
        <v>0</v>
      </c>
      <c r="BA550" s="898">
        <f>IF(BA441="kW",SUMPRODUCT(V442:V548,W442:W548,BA442:BA548),SUMPRODUCT(D442:D548,BA442:BA548))</f>
        <v>0</v>
      </c>
      <c r="BB550" s="898">
        <f>IF(BB441="kW",SUMPRODUCT(V442:V548,W442:W548,BB442:BB548),SUMPRODUCT(D442:D548,BB442:BB548))</f>
        <v>0</v>
      </c>
      <c r="BC550" s="265"/>
    </row>
    <row r="551" spans="1:57" ht="15.75">
      <c r="B551" s="311" t="s">
        <v>2669</v>
      </c>
      <c r="C551" s="312"/>
      <c r="D551" s="312"/>
      <c r="E551" s="312"/>
      <c r="F551" s="312"/>
      <c r="G551" s="312"/>
      <c r="H551" s="312"/>
      <c r="I551" s="312"/>
      <c r="J551" s="312"/>
      <c r="K551" s="312"/>
      <c r="L551" s="312"/>
      <c r="M551" s="312"/>
      <c r="N551" s="312"/>
      <c r="O551" s="312"/>
      <c r="P551" s="312"/>
      <c r="Q551" s="312"/>
      <c r="R551" s="312"/>
      <c r="S551" s="312"/>
      <c r="T551" s="312"/>
      <c r="U551" s="312"/>
      <c r="V551" s="312"/>
      <c r="W551" s="312"/>
      <c r="X551" s="312"/>
      <c r="Y551" s="312"/>
      <c r="Z551" s="312"/>
      <c r="AA551" s="312"/>
      <c r="AB551" s="312"/>
      <c r="AC551" s="312"/>
      <c r="AD551" s="312"/>
      <c r="AE551" s="312"/>
      <c r="AF551" s="312"/>
      <c r="AG551" s="312"/>
      <c r="AH551" s="312"/>
      <c r="AI551" s="312"/>
      <c r="AJ551" s="312"/>
      <c r="AK551" s="312"/>
      <c r="AL551" s="312"/>
      <c r="AM551" s="312"/>
      <c r="AN551" s="312"/>
      <c r="AO551" s="264">
        <f>HLOOKUP(AO440,'2. LRAMVA Threshold'!$B$42:$Q$53,6,FALSE)</f>
        <v>8884182</v>
      </c>
      <c r="AP551" s="264">
        <f>HLOOKUP(AP440,'2. LRAMVA Threshold'!$B$42:$Q$53,6,FALSE)</f>
        <v>7652150</v>
      </c>
      <c r="AQ551" s="264">
        <f>HLOOKUP(AQ440,'2. LRAMVA Threshold'!$B$42:$Q$53,6,FALSE)</f>
        <v>27955828</v>
      </c>
      <c r="AR551" s="264">
        <f>HLOOKUP(AR440,'2. LRAMVA Threshold'!$B$42:$Q$53,6,FALSE)</f>
        <v>90093</v>
      </c>
      <c r="AS551" s="264">
        <f>HLOOKUP(AS440,'2. LRAMVA Threshold'!$B$42:$Q$53,6,FALSE)</f>
        <v>659732</v>
      </c>
      <c r="AT551" s="264">
        <f>HLOOKUP(AT440,'2. LRAMVA Threshold'!$B$42:$Q$53,6,FALSE)</f>
        <v>0</v>
      </c>
      <c r="AU551" s="264">
        <f>HLOOKUP(AU440,'2. LRAMVA Threshold'!$B$42:$Q$53,6,FALSE)</f>
        <v>0</v>
      </c>
      <c r="AV551" s="264">
        <f>HLOOKUP(AV440,'2. LRAMVA Threshold'!$B$42:$Q$53,6,FALSE)</f>
        <v>0</v>
      </c>
      <c r="AW551" s="264">
        <f>HLOOKUP(AW440,'2. LRAMVA Threshold'!$B$42:$Q$53,6,FALSE)</f>
        <v>0</v>
      </c>
      <c r="AX551" s="264">
        <f>HLOOKUP(AX440,'2. LRAMVA Threshold'!$B$42:$Q$53,6,FALSE)</f>
        <v>0</v>
      </c>
      <c r="AY551" s="264">
        <f>HLOOKUP(AY440,'2. LRAMVA Threshold'!$B$42:$Q$53,6,FALSE)</f>
        <v>0</v>
      </c>
      <c r="AZ551" s="264">
        <f>HLOOKUP(AZ440,'2. LRAMVA Threshold'!$B$42:$Q$53,6,FALSE)</f>
        <v>0</v>
      </c>
      <c r="BA551" s="264">
        <f>HLOOKUP(BA440,'2. LRAMVA Threshold'!$B$42:$Q$53,6,FALSE)</f>
        <v>0</v>
      </c>
      <c r="BB551" s="264">
        <f>HLOOKUP(BB440,'2. LRAMVA Threshold'!$B$42:$Q$53,6,FALSE)</f>
        <v>0</v>
      </c>
      <c r="BC551" s="313"/>
    </row>
    <row r="552" spans="1:57" ht="15">
      <c r="B552" s="1175"/>
      <c r="C552" s="1100"/>
      <c r="D552" s="899"/>
      <c r="E552" s="899"/>
      <c r="F552" s="899"/>
      <c r="G552" s="899"/>
      <c r="H552" s="899"/>
      <c r="I552" s="899"/>
      <c r="J552" s="899"/>
      <c r="K552" s="899"/>
      <c r="L552" s="899"/>
      <c r="M552" s="899"/>
      <c r="N552" s="899"/>
      <c r="O552" s="899"/>
      <c r="P552" s="899"/>
      <c r="Q552" s="899"/>
      <c r="R552" s="899"/>
      <c r="S552" s="899"/>
      <c r="T552" s="899"/>
      <c r="U552" s="899"/>
      <c r="V552" s="899"/>
      <c r="W552" s="1101"/>
      <c r="X552" s="899"/>
      <c r="Y552" s="899"/>
      <c r="Z552" s="899"/>
      <c r="AA552" s="1102"/>
      <c r="AB552" s="1102"/>
      <c r="AC552" s="1102"/>
      <c r="AD552" s="1102"/>
      <c r="AE552" s="899"/>
      <c r="AF552" s="899"/>
      <c r="AG552" s="899"/>
      <c r="AH552" s="899"/>
      <c r="AI552" s="899"/>
      <c r="AJ552" s="899"/>
      <c r="AK552" s="899"/>
      <c r="AL552" s="899"/>
      <c r="AM552" s="899"/>
      <c r="AN552" s="899"/>
      <c r="AO552" s="1103"/>
      <c r="AP552" s="1103"/>
      <c r="AQ552" s="1103"/>
      <c r="AR552" s="1103"/>
      <c r="AS552" s="1103"/>
      <c r="AT552" s="1103"/>
      <c r="AU552" s="1103"/>
      <c r="AV552" s="1103"/>
      <c r="AW552" s="1103"/>
      <c r="AX552" s="1103"/>
      <c r="AY552" s="1103"/>
      <c r="AZ552" s="1103"/>
      <c r="BA552" s="1103"/>
      <c r="BB552" s="1103"/>
      <c r="BC552" s="1176"/>
    </row>
    <row r="553" spans="1:57" ht="15">
      <c r="B553" s="260" t="s">
        <v>2670</v>
      </c>
      <c r="C553" s="272"/>
      <c r="D553" s="272"/>
      <c r="E553" s="299"/>
      <c r="F553" s="299"/>
      <c r="G553" s="299"/>
      <c r="H553" s="299"/>
      <c r="I553" s="299"/>
      <c r="J553" s="299"/>
      <c r="K553" s="299"/>
      <c r="L553" s="299"/>
      <c r="M553" s="299"/>
      <c r="N553" s="299"/>
      <c r="O553" s="299"/>
      <c r="P553" s="299"/>
      <c r="Q553" s="299"/>
      <c r="R553" s="299"/>
      <c r="S553" s="299"/>
      <c r="T553" s="299"/>
      <c r="U553" s="299"/>
      <c r="V553" s="299"/>
      <c r="W553" s="228"/>
      <c r="X553" s="274"/>
      <c r="Y553" s="274"/>
      <c r="Z553" s="274"/>
      <c r="AA553" s="273"/>
      <c r="AB553" s="273"/>
      <c r="AC553" s="273"/>
      <c r="AD553" s="273"/>
      <c r="AE553" s="274"/>
      <c r="AF553" s="274"/>
      <c r="AG553" s="274"/>
      <c r="AH553" s="274"/>
      <c r="AI553" s="274"/>
      <c r="AJ553" s="274"/>
      <c r="AK553" s="274"/>
      <c r="AL553" s="274"/>
      <c r="AM553" s="274"/>
      <c r="AN553" s="274"/>
      <c r="AO553" s="621">
        <f>HLOOKUP(AO$20,'3.  Distribution Rates'!$C$122:$P$133,6,FALSE)</f>
        <v>0</v>
      </c>
      <c r="AP553" s="621">
        <f>HLOOKUP(AP$20,'3.  Distribution Rates'!$C$122:$P$133,6,FALSE)</f>
        <v>0</v>
      </c>
      <c r="AQ553" s="275">
        <f>HLOOKUP(AQ$20,'3.  Distribution Rates'!$C$122:$P$133,6,FALSE)</f>
        <v>0</v>
      </c>
      <c r="AR553" s="275">
        <f>HLOOKUP(AR$20,'3.  Distribution Rates'!$C$122:$P$133,6,FALSE)</f>
        <v>0</v>
      </c>
      <c r="AS553" s="275">
        <f>HLOOKUP(AS$20,'3.  Distribution Rates'!$C$122:$P$133,6,FALSE)</f>
        <v>0</v>
      </c>
      <c r="AT553" s="275">
        <f>HLOOKUP(AT$20,'3.  Distribution Rates'!$C$122:$P$133,6,FALSE)</f>
        <v>0</v>
      </c>
      <c r="AU553" s="275">
        <f>HLOOKUP(AU$20,'3.  Distribution Rates'!$C$122:$P$133,6,FALSE)</f>
        <v>0</v>
      </c>
      <c r="AV553" s="275">
        <f>HLOOKUP(AV$20,'3.  Distribution Rates'!$C$122:$P$133,6,FALSE)</f>
        <v>0</v>
      </c>
      <c r="AW553" s="275">
        <f>HLOOKUP(AW$20,'3.  Distribution Rates'!$C$122:$P$133,6,FALSE)</f>
        <v>0</v>
      </c>
      <c r="AX553" s="275">
        <f>HLOOKUP(AX$20,'3.  Distribution Rates'!$C$122:$P$133,6,FALSE)</f>
        <v>0</v>
      </c>
      <c r="AY553" s="275">
        <f>HLOOKUP(AY$20,'3.  Distribution Rates'!$C$122:$P$133,6,FALSE)</f>
        <v>0</v>
      </c>
      <c r="AZ553" s="275">
        <f>HLOOKUP(AZ$20,'3.  Distribution Rates'!$C$122:$P$133,6,FALSE)</f>
        <v>0</v>
      </c>
      <c r="BA553" s="275">
        <f>HLOOKUP(BA$20,'3.  Distribution Rates'!$C$122:$P$133,6,FALSE)</f>
        <v>0</v>
      </c>
      <c r="BB553" s="275">
        <f>HLOOKUP(BB$20,'3.  Distribution Rates'!$C$122:$P$133,6,FALSE)</f>
        <v>0</v>
      </c>
      <c r="BC553" s="314"/>
    </row>
    <row r="554" spans="1:57" ht="15">
      <c r="B554" s="260" t="s">
        <v>2671</v>
      </c>
      <c r="C554" s="277"/>
      <c r="D554" s="220"/>
      <c r="E554" s="217"/>
      <c r="F554" s="217"/>
      <c r="G554" s="217"/>
      <c r="H554" s="217"/>
      <c r="I554" s="217"/>
      <c r="J554" s="217"/>
      <c r="K554" s="217"/>
      <c r="L554" s="217"/>
      <c r="M554" s="217"/>
      <c r="N554" s="217"/>
      <c r="O554" s="217"/>
      <c r="P554" s="217"/>
      <c r="Q554" s="217"/>
      <c r="R554" s="217"/>
      <c r="S554" s="217"/>
      <c r="T554" s="217"/>
      <c r="U554" s="217"/>
      <c r="V554" s="217"/>
      <c r="W554" s="228"/>
      <c r="X554" s="217"/>
      <c r="Y554" s="217"/>
      <c r="Z554" s="217"/>
      <c r="AA554" s="220"/>
      <c r="AB554" s="220"/>
      <c r="AC554" s="220"/>
      <c r="AD554" s="220"/>
      <c r="AE554" s="217"/>
      <c r="AF554" s="217"/>
      <c r="AG554" s="217"/>
      <c r="AH554" s="217"/>
      <c r="AI554" s="217"/>
      <c r="AJ554" s="217"/>
      <c r="AK554" s="217"/>
      <c r="AL554" s="217"/>
      <c r="AM554" s="217"/>
      <c r="AN554" s="217"/>
      <c r="AO554" s="301">
        <f t="shared" ref="AO554:BB554" si="261">AO137*AO553</f>
        <v>0</v>
      </c>
      <c r="AP554" s="301">
        <f t="shared" si="261"/>
        <v>0</v>
      </c>
      <c r="AQ554" s="301">
        <f t="shared" si="261"/>
        <v>0</v>
      </c>
      <c r="AR554" s="301">
        <f t="shared" si="261"/>
        <v>0</v>
      </c>
      <c r="AS554" s="301">
        <f t="shared" si="261"/>
        <v>0</v>
      </c>
      <c r="AT554" s="301">
        <f t="shared" si="261"/>
        <v>0</v>
      </c>
      <c r="AU554" s="301">
        <f t="shared" si="261"/>
        <v>0</v>
      </c>
      <c r="AV554" s="301">
        <f t="shared" si="261"/>
        <v>0</v>
      </c>
      <c r="AW554" s="301">
        <f t="shared" si="261"/>
        <v>0</v>
      </c>
      <c r="AX554" s="301">
        <f t="shared" si="261"/>
        <v>0</v>
      </c>
      <c r="AY554" s="301">
        <f t="shared" si="261"/>
        <v>0</v>
      </c>
      <c r="AZ554" s="301">
        <f t="shared" si="261"/>
        <v>0</v>
      </c>
      <c r="BA554" s="301">
        <f t="shared" si="261"/>
        <v>0</v>
      </c>
      <c r="BB554" s="301">
        <f t="shared" si="261"/>
        <v>0</v>
      </c>
      <c r="BC554" s="472">
        <f>SUM(AO554:BB554)</f>
        <v>0</v>
      </c>
      <c r="BE554" s="220"/>
    </row>
    <row r="555" spans="1:57" ht="15">
      <c r="B555" s="260" t="s">
        <v>2672</v>
      </c>
      <c r="C555" s="277"/>
      <c r="D555" s="220"/>
      <c r="E555" s="217"/>
      <c r="F555" s="217"/>
      <c r="G555" s="217"/>
      <c r="H555" s="217"/>
      <c r="I555" s="217"/>
      <c r="J555" s="217"/>
      <c r="K555" s="217"/>
      <c r="L555" s="217"/>
      <c r="M555" s="217"/>
      <c r="N555" s="217"/>
      <c r="O555" s="217"/>
      <c r="P555" s="217"/>
      <c r="Q555" s="217"/>
      <c r="R555" s="217"/>
      <c r="S555" s="217"/>
      <c r="T555" s="217"/>
      <c r="U555" s="217"/>
      <c r="V555" s="217"/>
      <c r="W555" s="228"/>
      <c r="X555" s="217"/>
      <c r="Y555" s="217"/>
      <c r="Z555" s="217"/>
      <c r="AA555" s="220"/>
      <c r="AB555" s="220"/>
      <c r="AC555" s="220"/>
      <c r="AD555" s="220"/>
      <c r="AE555" s="217"/>
      <c r="AF555" s="217"/>
      <c r="AG555" s="217"/>
      <c r="AH555" s="217"/>
      <c r="AI555" s="217"/>
      <c r="AJ555" s="217"/>
      <c r="AK555" s="217"/>
      <c r="AL555" s="217"/>
      <c r="AM555" s="217"/>
      <c r="AN555" s="217"/>
      <c r="AO555" s="301">
        <f t="shared" ref="AO555:BB555" si="262">AO276*AO553</f>
        <v>0</v>
      </c>
      <c r="AP555" s="301">
        <f t="shared" si="262"/>
        <v>0</v>
      </c>
      <c r="AQ555" s="301">
        <f t="shared" si="262"/>
        <v>0</v>
      </c>
      <c r="AR555" s="301">
        <f t="shared" si="262"/>
        <v>0</v>
      </c>
      <c r="AS555" s="301">
        <f t="shared" si="262"/>
        <v>0</v>
      </c>
      <c r="AT555" s="301">
        <f t="shared" si="262"/>
        <v>0</v>
      </c>
      <c r="AU555" s="301">
        <f t="shared" si="262"/>
        <v>0</v>
      </c>
      <c r="AV555" s="301">
        <f t="shared" si="262"/>
        <v>0</v>
      </c>
      <c r="AW555" s="301">
        <f t="shared" si="262"/>
        <v>0</v>
      </c>
      <c r="AX555" s="301">
        <f t="shared" si="262"/>
        <v>0</v>
      </c>
      <c r="AY555" s="301">
        <f t="shared" si="262"/>
        <v>0</v>
      </c>
      <c r="AZ555" s="301">
        <f t="shared" si="262"/>
        <v>0</v>
      </c>
      <c r="BA555" s="301">
        <f t="shared" si="262"/>
        <v>0</v>
      </c>
      <c r="BB555" s="301">
        <f t="shared" si="262"/>
        <v>0</v>
      </c>
      <c r="BC555" s="472">
        <f>SUM(AO555:BB555)</f>
        <v>0</v>
      </c>
    </row>
    <row r="556" spans="1:57" ht="15">
      <c r="B556" s="260" t="s">
        <v>2673</v>
      </c>
      <c r="C556" s="277"/>
      <c r="D556" s="220"/>
      <c r="E556" s="217"/>
      <c r="F556" s="217"/>
      <c r="G556" s="217"/>
      <c r="H556" s="217"/>
      <c r="I556" s="217"/>
      <c r="J556" s="217"/>
      <c r="K556" s="217"/>
      <c r="L556" s="217"/>
      <c r="M556" s="217"/>
      <c r="N556" s="217"/>
      <c r="O556" s="217"/>
      <c r="P556" s="217"/>
      <c r="Q556" s="217"/>
      <c r="R556" s="217"/>
      <c r="S556" s="217"/>
      <c r="T556" s="217"/>
      <c r="U556" s="217"/>
      <c r="V556" s="217"/>
      <c r="W556" s="228"/>
      <c r="X556" s="217"/>
      <c r="Y556" s="217"/>
      <c r="Z556" s="217"/>
      <c r="AA556" s="220"/>
      <c r="AB556" s="220"/>
      <c r="AC556" s="220"/>
      <c r="AD556" s="220"/>
      <c r="AE556" s="217"/>
      <c r="AF556" s="217"/>
      <c r="AG556" s="217"/>
      <c r="AH556" s="217"/>
      <c r="AI556" s="217"/>
      <c r="AJ556" s="217"/>
      <c r="AK556" s="217"/>
      <c r="AL556" s="217"/>
      <c r="AM556" s="217"/>
      <c r="AN556" s="217"/>
      <c r="AO556" s="301">
        <f t="shared" ref="AO556:BB556" si="263">AO421*AO553</f>
        <v>0</v>
      </c>
      <c r="AP556" s="301">
        <f t="shared" si="263"/>
        <v>0</v>
      </c>
      <c r="AQ556" s="301">
        <f t="shared" si="263"/>
        <v>0</v>
      </c>
      <c r="AR556" s="301">
        <f t="shared" si="263"/>
        <v>0</v>
      </c>
      <c r="AS556" s="301">
        <f t="shared" si="263"/>
        <v>0</v>
      </c>
      <c r="AT556" s="301">
        <f t="shared" si="263"/>
        <v>0</v>
      </c>
      <c r="AU556" s="301">
        <f t="shared" si="263"/>
        <v>0</v>
      </c>
      <c r="AV556" s="301">
        <f t="shared" si="263"/>
        <v>0</v>
      </c>
      <c r="AW556" s="301">
        <f t="shared" si="263"/>
        <v>0</v>
      </c>
      <c r="AX556" s="301">
        <f t="shared" si="263"/>
        <v>0</v>
      </c>
      <c r="AY556" s="301">
        <f t="shared" si="263"/>
        <v>0</v>
      </c>
      <c r="AZ556" s="301">
        <f t="shared" si="263"/>
        <v>0</v>
      </c>
      <c r="BA556" s="301">
        <f t="shared" si="263"/>
        <v>0</v>
      </c>
      <c r="BB556" s="301">
        <f t="shared" si="263"/>
        <v>0</v>
      </c>
      <c r="BC556" s="472">
        <f>SUM(AO556:BB556)</f>
        <v>0</v>
      </c>
    </row>
    <row r="557" spans="1:57" ht="15">
      <c r="B557" s="260" t="s">
        <v>2674</v>
      </c>
      <c r="C557" s="277"/>
      <c r="D557" s="220"/>
      <c r="E557" s="217"/>
      <c r="F557" s="217"/>
      <c r="G557" s="217"/>
      <c r="H557" s="217"/>
      <c r="I557" s="217"/>
      <c r="J557" s="217"/>
      <c r="K557" s="217"/>
      <c r="L557" s="217"/>
      <c r="M557" s="217"/>
      <c r="N557" s="217"/>
      <c r="O557" s="217"/>
      <c r="P557" s="217"/>
      <c r="Q557" s="217"/>
      <c r="R557" s="217"/>
      <c r="S557" s="217"/>
      <c r="T557" s="217"/>
      <c r="U557" s="217"/>
      <c r="V557" s="217"/>
      <c r="W557" s="228"/>
      <c r="X557" s="217"/>
      <c r="Y557" s="217"/>
      <c r="Z557" s="217"/>
      <c r="AA557" s="220"/>
      <c r="AB557" s="220"/>
      <c r="AC557" s="220"/>
      <c r="AD557" s="220"/>
      <c r="AE557" s="217"/>
      <c r="AF557" s="217"/>
      <c r="AG557" s="217"/>
      <c r="AH557" s="217"/>
      <c r="AI557" s="217"/>
      <c r="AJ557" s="217"/>
      <c r="AK557" s="217"/>
      <c r="AL557" s="217"/>
      <c r="AM557" s="217"/>
      <c r="AN557" s="217"/>
      <c r="AO557" s="301">
        <f>AO550*AO553</f>
        <v>0</v>
      </c>
      <c r="AP557" s="301">
        <f t="shared" ref="AP557:BB557" si="264">AP550*AP553</f>
        <v>0</v>
      </c>
      <c r="AQ557" s="301">
        <f t="shared" si="264"/>
        <v>0</v>
      </c>
      <c r="AR557" s="301">
        <f t="shared" si="264"/>
        <v>0</v>
      </c>
      <c r="AS557" s="301">
        <f t="shared" si="264"/>
        <v>0</v>
      </c>
      <c r="AT557" s="301">
        <f t="shared" si="264"/>
        <v>0</v>
      </c>
      <c r="AU557" s="301">
        <f t="shared" si="264"/>
        <v>0</v>
      </c>
      <c r="AV557" s="301">
        <f t="shared" si="264"/>
        <v>0</v>
      </c>
      <c r="AW557" s="301">
        <f t="shared" si="264"/>
        <v>0</v>
      </c>
      <c r="AX557" s="301">
        <f t="shared" si="264"/>
        <v>0</v>
      </c>
      <c r="AY557" s="301">
        <f t="shared" si="264"/>
        <v>0</v>
      </c>
      <c r="AZ557" s="301">
        <f t="shared" si="264"/>
        <v>0</v>
      </c>
      <c r="BA557" s="301">
        <f t="shared" si="264"/>
        <v>0</v>
      </c>
      <c r="BB557" s="301">
        <f t="shared" si="264"/>
        <v>0</v>
      </c>
      <c r="BC557" s="472">
        <f>SUM(AO557:BB557)</f>
        <v>0</v>
      </c>
    </row>
    <row r="558" spans="1:57" ht="15.75">
      <c r="B558" s="281" t="s">
        <v>2675</v>
      </c>
      <c r="C558" s="277"/>
      <c r="D558" s="240"/>
      <c r="E558" s="269"/>
      <c r="F558" s="269"/>
      <c r="G558" s="269"/>
      <c r="H558" s="269"/>
      <c r="I558" s="269"/>
      <c r="J558" s="269"/>
      <c r="K558" s="269"/>
      <c r="L558" s="269"/>
      <c r="M558" s="269"/>
      <c r="N558" s="269"/>
      <c r="O558" s="269"/>
      <c r="P558" s="269"/>
      <c r="Q558" s="269"/>
      <c r="R558" s="269"/>
      <c r="S558" s="269"/>
      <c r="T558" s="269"/>
      <c r="U558" s="269"/>
      <c r="V558" s="269"/>
      <c r="W558" s="237"/>
      <c r="X558" s="269"/>
      <c r="Y558" s="269"/>
      <c r="Z558" s="269"/>
      <c r="AA558" s="240"/>
      <c r="AB558" s="240"/>
      <c r="AC558" s="240"/>
      <c r="AD558" s="240"/>
      <c r="AE558" s="269"/>
      <c r="AF558" s="269"/>
      <c r="AG558" s="269"/>
      <c r="AH558" s="269"/>
      <c r="AI558" s="269"/>
      <c r="AJ558" s="269"/>
      <c r="AK558" s="269"/>
      <c r="AL558" s="269"/>
      <c r="AM558" s="269"/>
      <c r="AN558" s="269"/>
      <c r="AO558" s="278">
        <f>SUM(AO554:AO557)</f>
        <v>0</v>
      </c>
      <c r="AP558" s="278">
        <f t="shared" ref="AP558:BA558" si="265">SUM(AP554:AP557)</f>
        <v>0</v>
      </c>
      <c r="AQ558" s="278">
        <f t="shared" si="265"/>
        <v>0</v>
      </c>
      <c r="AR558" s="278">
        <f t="shared" si="265"/>
        <v>0</v>
      </c>
      <c r="AS558" s="278">
        <f t="shared" si="265"/>
        <v>0</v>
      </c>
      <c r="AT558" s="278">
        <f t="shared" si="265"/>
        <v>0</v>
      </c>
      <c r="AU558" s="278">
        <f t="shared" si="265"/>
        <v>0</v>
      </c>
      <c r="AV558" s="278">
        <f t="shared" si="265"/>
        <v>0</v>
      </c>
      <c r="AW558" s="278">
        <f t="shared" si="265"/>
        <v>0</v>
      </c>
      <c r="AX558" s="278">
        <f t="shared" si="265"/>
        <v>0</v>
      </c>
      <c r="AY558" s="278">
        <f t="shared" si="265"/>
        <v>0</v>
      </c>
      <c r="AZ558" s="278">
        <f t="shared" si="265"/>
        <v>0</v>
      </c>
      <c r="BA558" s="278">
        <f t="shared" si="265"/>
        <v>0</v>
      </c>
      <c r="BB558" s="278">
        <f>SUM(BB554:BB557)</f>
        <v>0</v>
      </c>
      <c r="BC558" s="315">
        <f>SUM(BC554:BC557)</f>
        <v>0</v>
      </c>
    </row>
    <row r="559" spans="1:57" ht="15.75">
      <c r="B559" s="281" t="s">
        <v>2676</v>
      </c>
      <c r="C559" s="277"/>
      <c r="D559" s="282"/>
      <c r="E559" s="269"/>
      <c r="F559" s="269"/>
      <c r="G559" s="269"/>
      <c r="H559" s="269"/>
      <c r="I559" s="269"/>
      <c r="J559" s="269"/>
      <c r="K559" s="269"/>
      <c r="L559" s="269"/>
      <c r="M559" s="269"/>
      <c r="N559" s="269"/>
      <c r="O559" s="269"/>
      <c r="P559" s="269"/>
      <c r="Q559" s="269"/>
      <c r="R559" s="269"/>
      <c r="S559" s="269"/>
      <c r="T559" s="269"/>
      <c r="U559" s="269"/>
      <c r="V559" s="269"/>
      <c r="W559" s="237"/>
      <c r="X559" s="269"/>
      <c r="Y559" s="269"/>
      <c r="Z559" s="269"/>
      <c r="AA559" s="240"/>
      <c r="AB559" s="240"/>
      <c r="AC559" s="240"/>
      <c r="AD559" s="240"/>
      <c r="AE559" s="269"/>
      <c r="AF559" s="269"/>
      <c r="AG559" s="269"/>
      <c r="AH559" s="269"/>
      <c r="AI559" s="269"/>
      <c r="AJ559" s="269"/>
      <c r="AK559" s="269"/>
      <c r="AL559" s="269"/>
      <c r="AM559" s="269"/>
      <c r="AN559" s="269"/>
      <c r="AO559" s="279">
        <f>AO551*AO553</f>
        <v>0</v>
      </c>
      <c r="AP559" s="279">
        <f t="shared" ref="AP559:AZ559" si="266">AP551*AP553</f>
        <v>0</v>
      </c>
      <c r="AQ559" s="279">
        <f>AQ551*AQ553</f>
        <v>0</v>
      </c>
      <c r="AR559" s="279">
        <f t="shared" si="266"/>
        <v>0</v>
      </c>
      <c r="AS559" s="279">
        <f t="shared" si="266"/>
        <v>0</v>
      </c>
      <c r="AT559" s="279">
        <f>AT551*AT553</f>
        <v>0</v>
      </c>
      <c r="AU559" s="279">
        <f t="shared" si="266"/>
        <v>0</v>
      </c>
      <c r="AV559" s="279">
        <f t="shared" si="266"/>
        <v>0</v>
      </c>
      <c r="AW559" s="279">
        <f t="shared" si="266"/>
        <v>0</v>
      </c>
      <c r="AX559" s="279">
        <f t="shared" si="266"/>
        <v>0</v>
      </c>
      <c r="AY559" s="279">
        <f t="shared" si="266"/>
        <v>0</v>
      </c>
      <c r="AZ559" s="279">
        <f t="shared" si="266"/>
        <v>0</v>
      </c>
      <c r="BA559" s="279">
        <f>BA551*BA553</f>
        <v>0</v>
      </c>
      <c r="BB559" s="279">
        <f>BB551*BB553</f>
        <v>0</v>
      </c>
      <c r="BC559" s="315">
        <f>SUM(AO559:BB559)</f>
        <v>0</v>
      </c>
    </row>
    <row r="560" spans="1:57" ht="15.75">
      <c r="B560" s="281" t="s">
        <v>2677</v>
      </c>
      <c r="C560" s="277"/>
      <c r="D560" s="282"/>
      <c r="E560" s="269"/>
      <c r="F560" s="269"/>
      <c r="G560" s="269"/>
      <c r="H560" s="269"/>
      <c r="I560" s="269"/>
      <c r="J560" s="269"/>
      <c r="K560" s="269"/>
      <c r="L560" s="269"/>
      <c r="M560" s="269"/>
      <c r="N560" s="269"/>
      <c r="O560" s="269"/>
      <c r="P560" s="269"/>
      <c r="Q560" s="269"/>
      <c r="R560" s="269"/>
      <c r="S560" s="269"/>
      <c r="T560" s="269"/>
      <c r="U560" s="269"/>
      <c r="V560" s="269"/>
      <c r="W560" s="237"/>
      <c r="X560" s="269"/>
      <c r="Y560" s="269"/>
      <c r="Z560" s="269"/>
      <c r="AA560" s="282"/>
      <c r="AB560" s="282"/>
      <c r="AC560" s="282"/>
      <c r="AD560" s="282"/>
      <c r="AE560" s="269"/>
      <c r="AF560" s="269"/>
      <c r="AG560" s="269"/>
      <c r="AH560" s="269"/>
      <c r="AI560" s="269"/>
      <c r="AJ560" s="269"/>
      <c r="AK560" s="269"/>
      <c r="AL560" s="269"/>
      <c r="AM560" s="269"/>
      <c r="AN560" s="269"/>
      <c r="AO560" s="283"/>
      <c r="AP560" s="283"/>
      <c r="AQ560" s="283"/>
      <c r="AR560" s="283"/>
      <c r="AS560" s="283"/>
      <c r="AT560" s="283"/>
      <c r="AU560" s="283"/>
      <c r="AV560" s="283"/>
      <c r="AW560" s="283"/>
      <c r="AX560" s="283"/>
      <c r="AY560" s="283"/>
      <c r="AZ560" s="283"/>
      <c r="BA560" s="283"/>
      <c r="BB560" s="283"/>
      <c r="BC560" s="315">
        <f>BC558-BC559</f>
        <v>0</v>
      </c>
    </row>
    <row r="561" spans="2:55" ht="15.75">
      <c r="B561" s="281"/>
      <c r="C561" s="277"/>
      <c r="D561" s="282"/>
      <c r="E561" s="269"/>
      <c r="F561" s="269"/>
      <c r="G561" s="269"/>
      <c r="H561" s="269"/>
      <c r="I561" s="269"/>
      <c r="J561" s="269"/>
      <c r="K561" s="269"/>
      <c r="L561" s="269"/>
      <c r="M561" s="269"/>
      <c r="N561" s="269"/>
      <c r="O561" s="269"/>
      <c r="P561" s="269"/>
      <c r="Q561" s="269"/>
      <c r="R561" s="269"/>
      <c r="S561" s="269"/>
      <c r="T561" s="269"/>
      <c r="U561" s="269"/>
      <c r="V561" s="269"/>
      <c r="W561" s="237"/>
      <c r="X561" s="269"/>
      <c r="Y561" s="269"/>
      <c r="Z561" s="269"/>
      <c r="AA561" s="282"/>
      <c r="AB561" s="282"/>
      <c r="AC561" s="282"/>
      <c r="AD561" s="282"/>
      <c r="AE561" s="269"/>
      <c r="AF561" s="269"/>
      <c r="AG561" s="269"/>
      <c r="AH561" s="269"/>
      <c r="AI561" s="269"/>
      <c r="AJ561" s="269"/>
      <c r="AK561" s="269"/>
      <c r="AL561" s="269"/>
      <c r="AM561" s="269"/>
      <c r="AN561" s="269"/>
      <c r="AO561" s="283"/>
      <c r="AP561" s="283"/>
      <c r="AQ561" s="283"/>
      <c r="AR561" s="283"/>
      <c r="AS561" s="283"/>
      <c r="AT561" s="283"/>
      <c r="AU561" s="283"/>
      <c r="AV561" s="283"/>
      <c r="AW561" s="283"/>
      <c r="AX561" s="283"/>
      <c r="AY561" s="283"/>
      <c r="AZ561" s="283"/>
      <c r="BA561" s="283"/>
      <c r="BB561" s="283"/>
      <c r="BC561" s="315"/>
    </row>
    <row r="562" spans="2:55" ht="15.75">
      <c r="B562" s="281"/>
      <c r="C562" s="277"/>
      <c r="D562" s="282"/>
      <c r="E562" s="269"/>
      <c r="F562" s="269"/>
      <c r="G562" s="269"/>
      <c r="H562" s="269"/>
      <c r="I562" s="269"/>
      <c r="J562" s="269"/>
      <c r="K562" s="269"/>
      <c r="L562" s="269"/>
      <c r="M562" s="269"/>
      <c r="N562" s="269"/>
      <c r="O562" s="269"/>
      <c r="P562" s="269"/>
      <c r="Q562" s="269"/>
      <c r="R562" s="269"/>
      <c r="S562" s="269"/>
      <c r="T562" s="269"/>
      <c r="U562" s="269"/>
      <c r="V562" s="269"/>
      <c r="W562" s="237"/>
      <c r="X562" s="269"/>
      <c r="Y562" s="269"/>
      <c r="Z562" s="269"/>
      <c r="AA562" s="282"/>
      <c r="AB562" s="282"/>
      <c r="AC562" s="282"/>
      <c r="AD562" s="282"/>
      <c r="AE562" s="269"/>
      <c r="AF562" s="269"/>
      <c r="AG562" s="269"/>
      <c r="AH562" s="269"/>
      <c r="AI562" s="269"/>
      <c r="AJ562" s="269"/>
      <c r="AK562" s="269"/>
      <c r="AL562" s="269"/>
      <c r="AM562" s="269"/>
      <c r="AN562" s="269"/>
      <c r="AO562" s="283"/>
      <c r="AP562" s="283"/>
      <c r="AQ562" s="283"/>
      <c r="AR562" s="283"/>
      <c r="AS562" s="283"/>
      <c r="AT562" s="283"/>
      <c r="AU562" s="283"/>
      <c r="AV562" s="283"/>
      <c r="AW562" s="283"/>
      <c r="AX562" s="283"/>
      <c r="AY562" s="283"/>
      <c r="AZ562" s="283"/>
      <c r="BA562" s="283"/>
      <c r="BB562" s="283"/>
      <c r="BC562" s="316"/>
    </row>
    <row r="563" spans="2:55" ht="15">
      <c r="B563" s="260" t="s">
        <v>2678</v>
      </c>
      <c r="C563" s="282"/>
      <c r="D563" s="282"/>
      <c r="E563" s="269"/>
      <c r="F563" s="269"/>
      <c r="G563" s="269"/>
      <c r="H563" s="269"/>
      <c r="I563" s="269"/>
      <c r="J563" s="269"/>
      <c r="K563" s="269"/>
      <c r="L563" s="269"/>
      <c r="M563" s="269"/>
      <c r="N563" s="269"/>
      <c r="O563" s="269"/>
      <c r="P563" s="269"/>
      <c r="Q563" s="269"/>
      <c r="R563" s="269"/>
      <c r="S563" s="269"/>
      <c r="T563" s="269"/>
      <c r="U563" s="269"/>
      <c r="V563" s="269"/>
      <c r="W563" s="237"/>
      <c r="X563" s="269"/>
      <c r="Y563" s="269"/>
      <c r="Z563" s="269"/>
      <c r="AA563" s="282"/>
      <c r="AB563" s="277"/>
      <c r="AC563" s="282"/>
      <c r="AD563" s="282"/>
      <c r="AE563" s="269"/>
      <c r="AF563" s="269"/>
      <c r="AG563" s="269"/>
      <c r="AH563" s="269"/>
      <c r="AI563" s="269"/>
      <c r="AJ563" s="269"/>
      <c r="AK563" s="269"/>
      <c r="AL563" s="269"/>
      <c r="AM563" s="269"/>
      <c r="AN563" s="269"/>
      <c r="AO563" s="228">
        <f>SUMPRODUCT($E$442:$E$548,AO442:AO548)</f>
        <v>4882535.6461895099</v>
      </c>
      <c r="AP563" s="228">
        <f>SUMPRODUCT($E$442:$E$548,AP442:AP548)</f>
        <v>2441545.8345938167</v>
      </c>
      <c r="AQ563" s="228">
        <f>IF(AQ441="kW",SUMPRODUCT(V442:V548,X442:X548,AQ442:AQ548),SUMPRODUCT(E442:E548,AQ442:AQ548))</f>
        <v>9981567.3322351854</v>
      </c>
      <c r="AR563" s="228">
        <f>IF(AR441="kW",SUMPRODUCT(V442:V548,X442:X548,AR442:AR548),SUMPRODUCT(E442:E548,AR442:AR548))</f>
        <v>8362.6049968653915</v>
      </c>
      <c r="AS563" s="228">
        <f>IF(AS441="kW",SUMPRODUCT(V442:V548,X442:X548,AS442:AS548),SUMPRODUCT(E442:E548,AS442:AS548))</f>
        <v>1907131.6470079748</v>
      </c>
      <c r="AT563" s="228">
        <f>IF(AT441="kW",SUMPRODUCT(V442:V548,X442:X548,AT442:AT548),SUMPRODUCT(E442:E548, AT442:AT548))</f>
        <v>0</v>
      </c>
      <c r="AU563" s="228">
        <f>IF(AU441="kW",SUMPRODUCT(V442:V548,X442:X548,AU442:AU548),SUMPRODUCT(E442:E548,AU442:AU548))</f>
        <v>0</v>
      </c>
      <c r="AV563" s="228">
        <f>IF(AV441="kW",SUMPRODUCT(V442:V548,X442:X548,AV442:AV548),SUMPRODUCT(E442:E548,AV442:AV548))</f>
        <v>542916.24946442863</v>
      </c>
      <c r="AW563" s="228">
        <f>IF(AW441="kW",SUMPRODUCT(V442:V548,X442:X548,AW442:AW548),SUMPRODUCT(E442:E548,AW442:AW548))</f>
        <v>1831712.7198884825</v>
      </c>
      <c r="AX563" s="228">
        <f>IF(AX441="kW",SUMPRODUCT(V442:V548,X442:X548,AX442:AX548),SUMPRODUCT(E442:E548,AX442:AX548))</f>
        <v>776206.79709999997</v>
      </c>
      <c r="AY563" s="228">
        <f>IF(AY441="kW",SUMPRODUCT(V442:V548,X442:X548,AY442:AY548),SUMPRODUCT(E442:E548,AY442:AY548))</f>
        <v>2968544.3655999997</v>
      </c>
      <c r="AZ563" s="228">
        <f>IF(AZ441="kW",SUMPRODUCT(V442:V548,X442:X548,AZ442:AZ548),SUMPRODUCT(E442:E548,AZ442:AZ548))</f>
        <v>0</v>
      </c>
      <c r="BA563" s="228">
        <f>IF(BA441="kW",SUMPRODUCT(V442:V548,X442:X548,BA442:BA548),SUMPRODUCT(E442:E548,BA442:BA548))</f>
        <v>0</v>
      </c>
      <c r="BB563" s="228">
        <f>IF(BB441="kW",SUMPRODUCT(V442:V548,X442:X548,BB442:BB548),SUMPRODUCT(E442:E548,BB442:BB548))</f>
        <v>0</v>
      </c>
      <c r="BC563" s="285"/>
    </row>
    <row r="564" spans="2:55" ht="15">
      <c r="B564" s="260" t="s">
        <v>2679</v>
      </c>
      <c r="C564" s="287"/>
      <c r="D564" s="217"/>
      <c r="E564" s="217"/>
      <c r="F564" s="217"/>
      <c r="G564" s="217"/>
      <c r="H564" s="217"/>
      <c r="I564" s="217"/>
      <c r="J564" s="217"/>
      <c r="K564" s="217"/>
      <c r="L564" s="217"/>
      <c r="M564" s="217"/>
      <c r="N564" s="217"/>
      <c r="O564" s="217"/>
      <c r="P564" s="217"/>
      <c r="Q564" s="217"/>
      <c r="R564" s="217"/>
      <c r="S564" s="217"/>
      <c r="T564" s="217"/>
      <c r="U564" s="217"/>
      <c r="V564" s="217"/>
      <c r="W564" s="288"/>
      <c r="X564" s="217"/>
      <c r="Y564" s="217"/>
      <c r="Z564" s="217"/>
      <c r="AA564" s="241"/>
      <c r="AB564" s="220"/>
      <c r="AC564" s="220"/>
      <c r="AD564" s="217"/>
      <c r="AE564" s="217"/>
      <c r="AF564" s="220"/>
      <c r="AG564" s="220"/>
      <c r="AH564" s="220"/>
      <c r="AI564" s="220"/>
      <c r="AJ564" s="220"/>
      <c r="AK564" s="220"/>
      <c r="AL564" s="220"/>
      <c r="AM564" s="220"/>
      <c r="AN564" s="220"/>
      <c r="AO564" s="228">
        <f>SUMPRODUCT($F$442:$F$548,AO442:AO548)</f>
        <v>4626367.8517895099</v>
      </c>
      <c r="AP564" s="228">
        <f>SUMPRODUCT($F$442:$F$548,AP442:AP548)</f>
        <v>2317588.3940786729</v>
      </c>
      <c r="AQ564" s="228">
        <f>IF(AQ441="kW",SUMPRODUCT(V442:V548,Y442:Y548,AQ442:AQ548),SUMPRODUCT(F442:F548,AQ442:AQ548))</f>
        <v>9794236.4899596684</v>
      </c>
      <c r="AR564" s="228">
        <f>IF(AR441="kW",SUMPRODUCT(V442:V548,Y442:Y548,AR442:AR548),SUMPRODUCT(F442:F548,AR442:AR548))</f>
        <v>8362.6049968653915</v>
      </c>
      <c r="AS564" s="228">
        <f>IF(AS441="kW",SUMPRODUCT(V442:V548,Y442:Y548,AS442:AS548),SUMPRODUCT(F442:F548, AS442:AS548))</f>
        <v>730159.7230037679</v>
      </c>
      <c r="AT564" s="228">
        <f>IF(AT441="kW",SUMPRODUCT(V442:V548,Y442:Y548,AT442:AT548),SUMPRODUCT(F442:F548, AT442:AT548))</f>
        <v>0</v>
      </c>
      <c r="AU564" s="228">
        <f>IF(AU441="kW",SUMPRODUCT(V442:V548,Y442:Y548,AU442:AU548),SUMPRODUCT(F442:F548,AU442:AU548))</f>
        <v>0</v>
      </c>
      <c r="AV564" s="228">
        <f>IF(AV441="kW",SUMPRODUCT(V442:V548,Y442:Y548,AV442:AV548),SUMPRODUCT(F442:F548,AV442:AV548))</f>
        <v>542916.24946442863</v>
      </c>
      <c r="AW564" s="228">
        <f>IF(AW441="kW",SUMPRODUCT(V442:V548,Y442:Y548,AW442:AW548),SUMPRODUCT(F442:F548,AW442:AW548))</f>
        <v>1741252.6426584825</v>
      </c>
      <c r="AX564" s="228">
        <f>IF(AX441="kW",SUMPRODUCT(V442:V548,Y442:Y548,AX442:AX548),SUMPRODUCT(F442:F548,AX442:AX548))</f>
        <v>675991.29859999998</v>
      </c>
      <c r="AY564" s="228">
        <f>IF(AY441="kW",SUMPRODUCT(V442:V548,Y442:Y548,AY442:AY548),SUMPRODUCT(F442:F548,AY442:AY548))</f>
        <v>2968544.3655999997</v>
      </c>
      <c r="AZ564" s="228">
        <f>IF(AZ441="kW",SUMPRODUCT(V442:V548,Y442:Y548,AZ442:AZ548),SUMPRODUCT(F442:F548,AZ442:AZ548))</f>
        <v>0</v>
      </c>
      <c r="BA564" s="228">
        <f>IF(BA441="kW",SUMPRODUCT(V442:V548,Y442:Y548,BA442:BA548),SUMPRODUCT(F442:F548,BA442:BA548))</f>
        <v>0</v>
      </c>
      <c r="BB564" s="228">
        <f>IF(BB441="kW",SUMPRODUCT(V442:V548,Y442:Y548,BB442:BB548),SUMPRODUCT(F442:F548,BB442:BB548))</f>
        <v>0</v>
      </c>
      <c r="BC564" s="271"/>
    </row>
    <row r="565" spans="2:55" ht="15">
      <c r="B565" s="260" t="s">
        <v>2680</v>
      </c>
      <c r="C565" s="287"/>
      <c r="D565" s="217"/>
      <c r="E565" s="217"/>
      <c r="F565" s="217"/>
      <c r="G565" s="217"/>
      <c r="H565" s="217"/>
      <c r="I565" s="217"/>
      <c r="J565" s="217"/>
      <c r="K565" s="217"/>
      <c r="L565" s="217"/>
      <c r="M565" s="217"/>
      <c r="N565" s="217"/>
      <c r="O565" s="217"/>
      <c r="P565" s="217"/>
      <c r="Q565" s="217"/>
      <c r="R565" s="217"/>
      <c r="S565" s="217"/>
      <c r="T565" s="217"/>
      <c r="U565" s="217"/>
      <c r="V565" s="217"/>
      <c r="W565" s="288"/>
      <c r="X565" s="217"/>
      <c r="Y565" s="217"/>
      <c r="Z565" s="217"/>
      <c r="AA565" s="241"/>
      <c r="AB565" s="220"/>
      <c r="AC565" s="220"/>
      <c r="AD565" s="217"/>
      <c r="AE565" s="217"/>
      <c r="AF565" s="220"/>
      <c r="AG565" s="220"/>
      <c r="AH565" s="220"/>
      <c r="AI565" s="220"/>
      <c r="AJ565" s="220"/>
      <c r="AK565" s="220"/>
      <c r="AL565" s="220"/>
      <c r="AM565" s="220"/>
      <c r="AN565" s="220"/>
      <c r="AO565" s="228">
        <f>SUMPRODUCT($G$442:$G$548,AO442:AO548)</f>
        <v>4608979.3366563544</v>
      </c>
      <c r="AP565" s="228">
        <f>SUMPRODUCT($G$442:$G$548,AP442:AP548)</f>
        <v>1864696.0579415413</v>
      </c>
      <c r="AQ565" s="228">
        <f>IF(AQ441="kW",SUMPRODUCT(V442:V548,Z442:Z548,AQ442:AQ548),SUMPRODUCT(G442:G548,AQ442:AQ548))</f>
        <v>9563380.0709978733</v>
      </c>
      <c r="AR565" s="228">
        <f>IF(AR441="kW",SUMPRODUCT(V442:V548,Z442:Z548,AR442:AR548),SUMPRODUCT(G442:G548,AR442:AR548))</f>
        <v>8203.3373755542543</v>
      </c>
      <c r="AS565" s="228">
        <f>IF(AS441="kW",SUMPRODUCT(V442:V548,Z442:Z548,AS442:AS548),SUMPRODUCT(G442:G548, AS442:AS548))</f>
        <v>697309.67215681775</v>
      </c>
      <c r="AT565" s="228">
        <f>IF(AT441="kW",SUMPRODUCT(V442:V548,Z442:Z548,AT442:AT548),SUMPRODUCT(G442:G548, AT442:AT548))</f>
        <v>0</v>
      </c>
      <c r="AU565" s="228">
        <f>IF(AU441="kW",SUMPRODUCT(V442:V548,Z442:Z548,AU442:AU548),SUMPRODUCT(G442:G548,AU442:AU548))</f>
        <v>0</v>
      </c>
      <c r="AV565" s="228">
        <f>IF(AV441="kW",SUMPRODUCT(V442:V548,Z442:Z548,AV442:AV548),SUMPRODUCT(G442:G548,AV442:AV548))</f>
        <v>542916.24946442863</v>
      </c>
      <c r="AW565" s="228">
        <f>IF(AW441="kW",SUMPRODUCT(V442:V548,Z442:Z548,AW442:AW548),SUMPRODUCT(G442:G548,AW442:AW548))</f>
        <v>1736678.2603252823</v>
      </c>
      <c r="AX565" s="228">
        <f>IF(AX441="kW",SUMPRODUCT(V442:V548,Z442:Z548,AX442:AX548),SUMPRODUCT(G442:G548,AX442:AX548))</f>
        <v>565228.73970000003</v>
      </c>
      <c r="AY565" s="228">
        <f>IF(AY441="kW",SUMPRODUCT(V442:V548,Z442:Z548,AY442:AY548),SUMPRODUCT(G442:G548,AY442:AY548))</f>
        <v>2941153.5066</v>
      </c>
      <c r="AZ565" s="228">
        <f>IF(AZ441="kW",SUMPRODUCT(V442:V548,Z442:Z548,AZ442:AZ548),SUMPRODUCT(G442:G548,AZ442:AZ548))</f>
        <v>0</v>
      </c>
      <c r="BA565" s="228">
        <f>IF(BA441="kW",SUMPRODUCT(V442:V548,Z442:Z548,BA442:BA548),SUMPRODUCT(G442:G548,BA442:BA548))</f>
        <v>0</v>
      </c>
      <c r="BB565" s="228">
        <f>IF(BB441="kW",SUMPRODUCT(V442:V548,Z442:Z548,BB442:BB548),SUMPRODUCT(G442:G548,BB442:BB548))</f>
        <v>0</v>
      </c>
      <c r="BC565" s="271"/>
    </row>
    <row r="566" spans="2:55" ht="15">
      <c r="B566" s="260" t="s">
        <v>2681</v>
      </c>
      <c r="C566" s="287"/>
      <c r="D566" s="217"/>
      <c r="E566" s="217"/>
      <c r="F566" s="217"/>
      <c r="G566" s="217"/>
      <c r="H566" s="217"/>
      <c r="I566" s="217"/>
      <c r="J566" s="217"/>
      <c r="K566" s="217"/>
      <c r="L566" s="217"/>
      <c r="M566" s="217"/>
      <c r="N566" s="217"/>
      <c r="O566" s="217"/>
      <c r="P566" s="217"/>
      <c r="Q566" s="217"/>
      <c r="R566" s="217"/>
      <c r="S566" s="217"/>
      <c r="T566" s="217"/>
      <c r="U566" s="217"/>
      <c r="V566" s="217"/>
      <c r="W566" s="288"/>
      <c r="X566" s="217"/>
      <c r="Y566" s="217"/>
      <c r="Z566" s="217"/>
      <c r="AA566" s="241"/>
      <c r="AB566" s="220"/>
      <c r="AC566" s="220"/>
      <c r="AD566" s="217"/>
      <c r="AE566" s="217"/>
      <c r="AF566" s="220"/>
      <c r="AG566" s="220"/>
      <c r="AH566" s="220"/>
      <c r="AI566" s="220"/>
      <c r="AJ566" s="220"/>
      <c r="AK566" s="220"/>
      <c r="AL566" s="220"/>
      <c r="AM566" s="220"/>
      <c r="AN566" s="220"/>
      <c r="AO566" s="228">
        <f>SUMPRODUCT($H$442:$H$548,AO442:AO548)</f>
        <v>4490070.125618943</v>
      </c>
      <c r="AP566" s="228">
        <f>SUMPRODUCT($H$442:$H$548,AP442:AP548)</f>
        <v>1791263.2916290413</v>
      </c>
      <c r="AQ566" s="228">
        <f>IF(AQ441="kW",SUMPRODUCT(V442:V548,AA442:AA548,AQ442:AQ548),SUMPRODUCT(H442:H548,AQ442:AQ548))</f>
        <v>9122783.4731228743</v>
      </c>
      <c r="AR566" s="228">
        <f>IF(AR441="kW",SUMPRODUCT(V442:V548,AA442:AA548,AR442:AR548),SUMPRODUCT(H442:H548,AR442:AR548))</f>
        <v>8203.3373755542543</v>
      </c>
      <c r="AS566" s="228">
        <f>IF(AS441="kW",SUMPRODUCT(V442:V548,AA442:AA548,AS442:AS548),SUMPRODUCT(H442:H548, AS442:AS548))</f>
        <v>623876.90584431775</v>
      </c>
      <c r="AT566" s="228">
        <f>IF(AT441="kW",SUMPRODUCT(V442:V548,AA442:AA548,AT442:AT548),SUMPRODUCT(H442:H548, AT442:AT548))</f>
        <v>0</v>
      </c>
      <c r="AU566" s="228">
        <f>IF(AU441="kW",SUMPRODUCT(V442:V548,AA442:AA548,AU442:AU548),SUMPRODUCT(H442:H548,AU442:AU548))</f>
        <v>0</v>
      </c>
      <c r="AV566" s="228">
        <f>IF(AV441="kW",SUMPRODUCT(V442:V548,AA442:AA548,AV442:AV548),SUMPRODUCT(H442:H548,AV442:AV548))</f>
        <v>542916.24946442863</v>
      </c>
      <c r="AW566" s="228">
        <f>IF(AW441="kW",SUMPRODUCT(V442:V548,AA442:AA548,AW442:AW548),SUMPRODUCT(H442:H548,AW442:AW548))</f>
        <v>1697879.5482394223</v>
      </c>
      <c r="AX566" s="228">
        <f>IF(AX441="kW",SUMPRODUCT(V442:V548,AA442:AA548,AX442:AX548),SUMPRODUCT(H442:H548,AX442:AX548))</f>
        <v>565228.73970000003</v>
      </c>
      <c r="AY566" s="228">
        <f>IF(AY441="kW",SUMPRODUCT(V442:V548,AA442:AA548,AY442:AY548),SUMPRODUCT(H442:H548,AY442:AY548))</f>
        <v>2484238.5162</v>
      </c>
      <c r="AZ566" s="228">
        <f>IF(AZ441="kW",SUMPRODUCT(V442:V548,AA442:AA548,AZ442:AZ548),SUMPRODUCT(H442:H548,AZ442:AZ548))</f>
        <v>0</v>
      </c>
      <c r="BA566" s="228">
        <f>IF(BA441="kW",SUMPRODUCT(V442:V548,AA442:AA548,BA442:BA548),SUMPRODUCT(H442:H548,BA442:BA548))</f>
        <v>0</v>
      </c>
      <c r="BB566" s="228">
        <f>IF(BB441="kW",SUMPRODUCT(V442:V548,AA442:AA548,BB442:BB548),SUMPRODUCT(H442:H548,BB442:BB548))</f>
        <v>0</v>
      </c>
      <c r="BC566" s="271"/>
    </row>
    <row r="567" spans="2:55" ht="15">
      <c r="B567" s="260" t="s">
        <v>2682</v>
      </c>
      <c r="C567" s="287"/>
      <c r="D567" s="217"/>
      <c r="E567" s="217"/>
      <c r="F567" s="217"/>
      <c r="G567" s="217"/>
      <c r="H567" s="217"/>
      <c r="I567" s="217"/>
      <c r="J567" s="217"/>
      <c r="K567" s="217"/>
      <c r="L567" s="217"/>
      <c r="M567" s="217"/>
      <c r="N567" s="217"/>
      <c r="O567" s="217"/>
      <c r="P567" s="217"/>
      <c r="Q567" s="217"/>
      <c r="R567" s="217"/>
      <c r="S567" s="217"/>
      <c r="T567" s="217"/>
      <c r="U567" s="217"/>
      <c r="V567" s="217"/>
      <c r="W567" s="288"/>
      <c r="X567" s="217"/>
      <c r="Y567" s="217"/>
      <c r="Z567" s="217"/>
      <c r="AA567" s="241"/>
      <c r="AB567" s="220"/>
      <c r="AC567" s="220"/>
      <c r="AD567" s="217"/>
      <c r="AE567" s="217"/>
      <c r="AF567" s="220"/>
      <c r="AG567" s="220"/>
      <c r="AH567" s="220"/>
      <c r="AI567" s="220"/>
      <c r="AJ567" s="220"/>
      <c r="AK567" s="220"/>
      <c r="AL567" s="220"/>
      <c r="AM567" s="220"/>
      <c r="AN567" s="220"/>
      <c r="AO567" s="228">
        <f>SUMPRODUCT($I$442:$I$548,AO442:AO548)</f>
        <v>4423436.635289371</v>
      </c>
      <c r="AP567" s="228">
        <f>SUMPRODUCT($I$442:$I$548,AP442:AP548)</f>
        <v>1791263.2916290413</v>
      </c>
      <c r="AQ567" s="228">
        <f>IF(AQ441="kW",SUMPRODUCT(V442:V548,AB442:AB548,AQ442:AQ548),SUMPRODUCT(I442:I548,AQ442:AQ548))</f>
        <v>9122783.4731228743</v>
      </c>
      <c r="AR567" s="228">
        <f>IF(AR441="kW",SUMPRODUCT(V442:V548,AB442:AB548,AR442:AR548),SUMPRODUCT(I442:I548,AR442:AR548))</f>
        <v>8203.3373755542543</v>
      </c>
      <c r="AS567" s="228">
        <f>IF(AS441="kW",SUMPRODUCT(V442:V548,AB442:AB548,AS442:AS548),SUMPRODUCT(I442:I548, AS442:AS548))</f>
        <v>623876.90584431775</v>
      </c>
      <c r="AT567" s="228">
        <f>IF(AT441="kW",SUMPRODUCT(V442:V548,AB442:AB548,AT442:AT548),SUMPRODUCT(I442:I548, AT442:AT548))</f>
        <v>0</v>
      </c>
      <c r="AU567" s="228">
        <f>IF(AU441="kW",SUMPRODUCT(V442:V548,AB442:AB548,AU442:AU548),SUMPRODUCT(I442:I548,AU442:AU548))</f>
        <v>0</v>
      </c>
      <c r="AV567" s="228">
        <f>IF(AV441="kW",SUMPRODUCT(V442:V548,AB442:AB548,AV442:AV548),SUMPRODUCT(I442:I548,AV442:AV548))</f>
        <v>542916.24946442863</v>
      </c>
      <c r="AW567" s="228">
        <f>IF(AW441="kW",SUMPRODUCT(V442:V548,AB442:AB548,AW442:AW548),SUMPRODUCT(I442:I548,AW442:AW548))</f>
        <v>1669269.865614</v>
      </c>
      <c r="AX567" s="228">
        <f>IF(AX441="kW",SUMPRODUCT(V442:V548,AB442:AB548,AX442:AX548),SUMPRODUCT(I442:I548,AX442:AX548))</f>
        <v>565228.73970000003</v>
      </c>
      <c r="AY567" s="228">
        <f>IF(AY441="kW",SUMPRODUCT(V442:V548,AB442:AB548,AY442:AY548),SUMPRODUCT(I442:I548,AY442:AY548))</f>
        <v>2484238.5162</v>
      </c>
      <c r="AZ567" s="228">
        <f>IF(AZ441="kW",SUMPRODUCT(V442:V548,AB442:AB548,AZ442:AZ548),SUMPRODUCT(I442:I548,AZ442:AZ548))</f>
        <v>0</v>
      </c>
      <c r="BA567" s="228">
        <f>IF(BA441="kW",SUMPRODUCT(V442:V548,AB442:AB548,BA442:BA548),SUMPRODUCT(I442:I548,BA442:BA548))</f>
        <v>0</v>
      </c>
      <c r="BB567" s="228">
        <f>IF(BB441="kW",SUMPRODUCT(V442:V548,AB442:AB548,BB442:BB548),SUMPRODUCT(I442:I548,BB442:BB548))</f>
        <v>0</v>
      </c>
      <c r="BC567" s="271"/>
    </row>
    <row r="568" spans="2:55" ht="15">
      <c r="B568" s="260" t="s">
        <v>2683</v>
      </c>
      <c r="C568" s="287"/>
      <c r="D568" s="217"/>
      <c r="E568" s="217"/>
      <c r="F568" s="217"/>
      <c r="G568" s="217"/>
      <c r="H568" s="217"/>
      <c r="I568" s="217"/>
      <c r="J568" s="217"/>
      <c r="K568" s="217"/>
      <c r="L568" s="217"/>
      <c r="M568" s="217"/>
      <c r="N568" s="217"/>
      <c r="O568" s="217"/>
      <c r="P568" s="217"/>
      <c r="Q568" s="217"/>
      <c r="R568" s="217"/>
      <c r="S568" s="217"/>
      <c r="T568" s="217"/>
      <c r="U568" s="217"/>
      <c r="V568" s="217"/>
      <c r="W568" s="288"/>
      <c r="X568" s="217"/>
      <c r="Y568" s="217"/>
      <c r="Z568" s="217"/>
      <c r="AA568" s="241"/>
      <c r="AB568" s="220"/>
      <c r="AC568" s="220"/>
      <c r="AD568" s="217"/>
      <c r="AE568" s="217"/>
      <c r="AF568" s="220"/>
      <c r="AG568" s="220"/>
      <c r="AH568" s="220"/>
      <c r="AI568" s="220"/>
      <c r="AJ568" s="220"/>
      <c r="AK568" s="220"/>
      <c r="AL568" s="220"/>
      <c r="AM568" s="220"/>
      <c r="AN568" s="220"/>
      <c r="AO568" s="228">
        <f>SUMPRODUCT($J$442:$J$548,AO442:AO548)</f>
        <v>4412989.0314234728</v>
      </c>
      <c r="AP568" s="228">
        <f>SUMPRODUCT($J$442:$J$548,AP442:AP548)</f>
        <v>1741945.4915655174</v>
      </c>
      <c r="AQ568" s="228">
        <f t="shared" ref="AQ568:BB568" si="267">IF(AQ441="kW",SUMPRODUCT($V$442:$V$548,$AC$442:$AC$548,AQ442:AQ548),SUMPRODUCT($J$442:$J$548,AQ442:AQ548))</f>
        <v>8680890.1676230002</v>
      </c>
      <c r="AR568" s="228">
        <f t="shared" si="267"/>
        <v>7814.8352333876592</v>
      </c>
      <c r="AS568" s="228">
        <f t="shared" si="267"/>
        <v>493580.82091294741</v>
      </c>
      <c r="AT568" s="228">
        <f t="shared" si="267"/>
        <v>0</v>
      </c>
      <c r="AU568" s="228">
        <f t="shared" si="267"/>
        <v>0</v>
      </c>
      <c r="AV568" s="228">
        <f t="shared" si="267"/>
        <v>542916.24946442863</v>
      </c>
      <c r="AW568" s="228">
        <f t="shared" si="267"/>
        <v>1668673.828614</v>
      </c>
      <c r="AX568" s="228">
        <f t="shared" si="267"/>
        <v>565228.73970000003</v>
      </c>
      <c r="AY568" s="228">
        <f t="shared" si="267"/>
        <v>2451332.7531999997</v>
      </c>
      <c r="AZ568" s="228">
        <f t="shared" si="267"/>
        <v>0</v>
      </c>
      <c r="BA568" s="228">
        <f t="shared" si="267"/>
        <v>0</v>
      </c>
      <c r="BB568" s="228">
        <f t="shared" si="267"/>
        <v>0</v>
      </c>
      <c r="BC568" s="271"/>
    </row>
    <row r="569" spans="2:55" ht="15">
      <c r="B569" s="260" t="s">
        <v>2684</v>
      </c>
      <c r="C569" s="287"/>
      <c r="D569" s="217"/>
      <c r="E569" s="217"/>
      <c r="F569" s="217"/>
      <c r="G569" s="217"/>
      <c r="H569" s="217"/>
      <c r="I569" s="217"/>
      <c r="J569" s="217"/>
      <c r="K569" s="217"/>
      <c r="L569" s="217"/>
      <c r="M569" s="217"/>
      <c r="N569" s="217"/>
      <c r="O569" s="217"/>
      <c r="P569" s="217"/>
      <c r="Q569" s="217"/>
      <c r="R569" s="217"/>
      <c r="S569" s="217"/>
      <c r="T569" s="217"/>
      <c r="U569" s="217"/>
      <c r="V569" s="217"/>
      <c r="W569" s="288"/>
      <c r="X569" s="217"/>
      <c r="Y569" s="217"/>
      <c r="Z569" s="217"/>
      <c r="AA569" s="241"/>
      <c r="AB569" s="220"/>
      <c r="AC569" s="220"/>
      <c r="AD569" s="217"/>
      <c r="AE569" s="217"/>
      <c r="AF569" s="220"/>
      <c r="AG569" s="220"/>
      <c r="AH569" s="220"/>
      <c r="AI569" s="220"/>
      <c r="AJ569" s="220"/>
      <c r="AK569" s="220"/>
      <c r="AL569" s="220"/>
      <c r="AM569" s="220"/>
      <c r="AN569" s="220"/>
      <c r="AO569" s="274">
        <f t="shared" ref="AO569:BB569" si="268">IF(AO$441="kW",SUMPRODUCT($V$442:$V$548,$AD$442:$AD$548,AO$442:AO$548),SUMPRODUCT($K$442:$K$548,AO$442:AO$548))</f>
        <v>4410676.3596234722</v>
      </c>
      <c r="AP569" s="274">
        <f t="shared" si="268"/>
        <v>1741945.4915655174</v>
      </c>
      <c r="AQ569" s="274">
        <f t="shared" si="268"/>
        <v>8680890.1676230002</v>
      </c>
      <c r="AR569" s="274">
        <f t="shared" si="268"/>
        <v>7814.8352333876592</v>
      </c>
      <c r="AS569" s="274">
        <f t="shared" si="268"/>
        <v>493580.82091294741</v>
      </c>
      <c r="AT569" s="274">
        <f t="shared" si="268"/>
        <v>0</v>
      </c>
      <c r="AU569" s="274">
        <f t="shared" si="268"/>
        <v>0</v>
      </c>
      <c r="AV569" s="274">
        <f t="shared" si="268"/>
        <v>542916.24946442863</v>
      </c>
      <c r="AW569" s="274">
        <f t="shared" si="268"/>
        <v>1667829.1084140001</v>
      </c>
      <c r="AX569" s="274">
        <f t="shared" si="268"/>
        <v>563375.92220000003</v>
      </c>
      <c r="AY569" s="274">
        <f t="shared" si="268"/>
        <v>2451332.7531999997</v>
      </c>
      <c r="AZ569" s="274">
        <f t="shared" si="268"/>
        <v>0</v>
      </c>
      <c r="BA569" s="274">
        <f t="shared" si="268"/>
        <v>0</v>
      </c>
      <c r="BB569" s="274">
        <f t="shared" si="268"/>
        <v>0</v>
      </c>
      <c r="BC569" s="271"/>
    </row>
    <row r="570" spans="2:55" ht="15">
      <c r="B570" s="260" t="s">
        <v>2685</v>
      </c>
      <c r="C570" s="287"/>
      <c r="D570" s="217"/>
      <c r="E570" s="217"/>
      <c r="F570" s="217"/>
      <c r="G570" s="217"/>
      <c r="H570" s="217"/>
      <c r="I570" s="217"/>
      <c r="J570" s="217"/>
      <c r="K570" s="217"/>
      <c r="L570" s="217"/>
      <c r="M570" s="217"/>
      <c r="N570" s="217"/>
      <c r="O570" s="217"/>
      <c r="P570" s="217"/>
      <c r="Q570" s="217"/>
      <c r="R570" s="217"/>
      <c r="S570" s="217"/>
      <c r="T570" s="217"/>
      <c r="U570" s="217"/>
      <c r="V570" s="217"/>
      <c r="W570" s="288"/>
      <c r="X570" s="217"/>
      <c r="Y570" s="217"/>
      <c r="Z570" s="217"/>
      <c r="AA570" s="241"/>
      <c r="AB570" s="220"/>
      <c r="AC570" s="220"/>
      <c r="AD570" s="217"/>
      <c r="AE570" s="217"/>
      <c r="AF570" s="220"/>
      <c r="AG570" s="220"/>
      <c r="AH570" s="220"/>
      <c r="AI570" s="220"/>
      <c r="AJ570" s="220"/>
      <c r="AK570" s="220"/>
      <c r="AL570" s="220"/>
      <c r="AM570" s="220"/>
      <c r="AN570" s="220"/>
      <c r="AO570" s="228">
        <f t="shared" ref="AO570:BB570" si="269">IF(AO$441="kW",SUMPRODUCT($V$442:$V$548,$AE$442:$AE$548,AO$442:AO$548),SUMPRODUCT($L$442:$L$548,AO$442:AO$548))</f>
        <v>4273661.4958490692</v>
      </c>
      <c r="AP570" s="228">
        <f t="shared" si="269"/>
        <v>1684379.0494615759</v>
      </c>
      <c r="AQ570" s="228">
        <f t="shared" si="269"/>
        <v>8185440.8819895415</v>
      </c>
      <c r="AR570" s="228">
        <f t="shared" si="269"/>
        <v>7361.3542174971735</v>
      </c>
      <c r="AS570" s="228">
        <f t="shared" si="269"/>
        <v>480577.79264063993</v>
      </c>
      <c r="AT570" s="228">
        <f t="shared" si="269"/>
        <v>0</v>
      </c>
      <c r="AU570" s="228">
        <f t="shared" si="269"/>
        <v>0</v>
      </c>
      <c r="AV570" s="228">
        <f t="shared" si="269"/>
        <v>542916.24946442863</v>
      </c>
      <c r="AW570" s="228">
        <f t="shared" si="269"/>
        <v>1634276.9509140002</v>
      </c>
      <c r="AX570" s="228">
        <f t="shared" si="269"/>
        <v>563375.92220000003</v>
      </c>
      <c r="AY570" s="228">
        <f t="shared" si="269"/>
        <v>2243216.3952000001</v>
      </c>
      <c r="AZ570" s="228">
        <f t="shared" si="269"/>
        <v>0</v>
      </c>
      <c r="BA570" s="228">
        <f t="shared" si="269"/>
        <v>0</v>
      </c>
      <c r="BB570" s="228">
        <f t="shared" si="269"/>
        <v>0</v>
      </c>
      <c r="BC570" s="271"/>
    </row>
    <row r="571" spans="2:55" ht="15">
      <c r="B571" s="260" t="s">
        <v>2686</v>
      </c>
      <c r="C571" s="287"/>
      <c r="D571" s="217"/>
      <c r="E571" s="217"/>
      <c r="F571" s="217"/>
      <c r="G571" s="217"/>
      <c r="H571" s="217"/>
      <c r="I571" s="217"/>
      <c r="J571" s="217"/>
      <c r="K571" s="217"/>
      <c r="L571" s="217"/>
      <c r="M571" s="217"/>
      <c r="N571" s="217"/>
      <c r="O571" s="217"/>
      <c r="P571" s="217"/>
      <c r="Q571" s="217"/>
      <c r="R571" s="217"/>
      <c r="S571" s="217"/>
      <c r="T571" s="217"/>
      <c r="U571" s="217"/>
      <c r="V571" s="217"/>
      <c r="W571" s="288"/>
      <c r="X571" s="217"/>
      <c r="Y571" s="217"/>
      <c r="Z571" s="217"/>
      <c r="AA571" s="241"/>
      <c r="AB571" s="220"/>
      <c r="AC571" s="220"/>
      <c r="AD571" s="217"/>
      <c r="AE571" s="217"/>
      <c r="AF571" s="220"/>
      <c r="AG571" s="220"/>
      <c r="AH571" s="220"/>
      <c r="AI571" s="220"/>
      <c r="AJ571" s="220"/>
      <c r="AK571" s="220"/>
      <c r="AL571" s="220"/>
      <c r="AM571" s="220"/>
      <c r="AN571" s="220"/>
      <c r="AO571" s="228">
        <f>IF(AO$441="kW",SUMPRODUCT($V$442:$V$548,$AF$442:$AF$548,AO442:AO$548),SUMPRODUCT($M$442:$M$548,AO442:AO$548))</f>
        <v>4005994.5347710056</v>
      </c>
      <c r="AP571" s="228">
        <f>IF(AP$441="kW",SUMPRODUCT($V$442:$V$548,$AF$442:$AF$548,AP442:AP$548),SUMPRODUCT($M$442:$M$548,AP442:AP$548))</f>
        <v>1466165.6694691277</v>
      </c>
      <c r="AQ571" s="228">
        <f>IF(AQ$441="kW",SUMPRODUCT($V$442:$V$548,$AF$442:$AF$548,AQ442:AQ$548),SUMPRODUCT($M$442:$M$548,AQ442:AQ$548))</f>
        <v>6307373.3954196479</v>
      </c>
      <c r="AR571" s="228">
        <f>IF(AR$441="kW",SUMPRODUCT($V$442:$V$548,$AF$442:$AF$548,AR442:AR$548),SUMPRODUCT($M$442:$M$548,AR442:AR$548))</f>
        <v>5642.3731301963753</v>
      </c>
      <c r="AS571" s="228">
        <f>IF(AS$441="kW",SUMPRODUCT($V$442:$V$548,$AF$442:$AF$548,AS442:AS$548),SUMPRODUCT($M$442:$M$548,AS442:AS$548))</f>
        <v>431288.05636834586</v>
      </c>
      <c r="AT571" s="228">
        <f>IF(AT$441="kW",SUMPRODUCT($V$442:$V$548,$AF$442:$AF$548,AT442:AT$548),SUMPRODUCT($M$442:$M$548,AT442:AT$548))</f>
        <v>0</v>
      </c>
      <c r="AU571" s="228">
        <f>IF(AU$441="kW",SUMPRODUCT($V$442:$V$548,$AF$442:$AF$548,AU442:AU$548),SUMPRODUCT($M$442:$M$548,AU442:AU$548))</f>
        <v>0</v>
      </c>
      <c r="AV571" s="228">
        <f>IF(AV$441="kW",SUMPRODUCT($V$442:$V$548,$AF$442:$AF$548,AV442:AV$548),SUMPRODUCT($M$442:$M$548,AV442:AV$548))</f>
        <v>542916.24946442863</v>
      </c>
      <c r="AW571" s="228">
        <f>IF(AW$441="kW",SUMPRODUCT($V$442:$V$548,$AF$442:$AF$548,AW442:AW$548),SUMPRODUCT($M$442:$M$548,AW442:AW$548))</f>
        <v>1542709.6159140002</v>
      </c>
      <c r="AX571" s="228">
        <f>IF(AX$441="kW",SUMPRODUCT($V$442:$V$548,$AF$442:$AF$548,AX442:AX$548),SUMPRODUCT($M$442:$M$548,AX442:AX$548))</f>
        <v>563375.92220000003</v>
      </c>
      <c r="AY571" s="228">
        <f>IF(AY$441="kW",SUMPRODUCT($V$442:$V$548,$AF$442:$AF$548,AY442:AY$548),SUMPRODUCT($M$442:$M$548,AY442:AY$548))</f>
        <v>2048179.1722000001</v>
      </c>
      <c r="AZ571" s="228">
        <f>IF(AZ$441="kW",SUMPRODUCT($V$442:$V$548,$AF$442:$AF$548,AZ442:AZ$548),SUMPRODUCT($M$442:$M$548,AZ442:AZ$548))</f>
        <v>0</v>
      </c>
      <c r="BA571" s="228">
        <f>IF(BA$441="kW",SUMPRODUCT($V$442:$V$548,$AF$442:$AF$548,BA442:BA$548),SUMPRODUCT($M$442:$M$548,BA442:BA$548))</f>
        <v>0</v>
      </c>
      <c r="BB571" s="228">
        <f>IF(BB$441="kW",SUMPRODUCT($V$442:$V$548,$AF$442:$AF$548,BB442:BB$548),SUMPRODUCT($M$442:$M$548,BB442:BB$548))</f>
        <v>0</v>
      </c>
      <c r="BC571" s="271"/>
    </row>
    <row r="572" spans="2:55" ht="15">
      <c r="B572" s="260" t="s">
        <v>2687</v>
      </c>
      <c r="C572" s="287"/>
      <c r="D572" s="217"/>
      <c r="E572" s="217"/>
      <c r="F572" s="217"/>
      <c r="G572" s="217"/>
      <c r="H572" s="217"/>
      <c r="I572" s="217"/>
      <c r="J572" s="217"/>
      <c r="K572" s="217"/>
      <c r="L572" s="217"/>
      <c r="M572" s="217"/>
      <c r="N572" s="217"/>
      <c r="O572" s="217"/>
      <c r="P572" s="217"/>
      <c r="Q572" s="217"/>
      <c r="R572" s="217"/>
      <c r="S572" s="217"/>
      <c r="T572" s="217"/>
      <c r="U572" s="217"/>
      <c r="V572" s="217"/>
      <c r="W572" s="288"/>
      <c r="X572" s="217"/>
      <c r="Y572" s="217"/>
      <c r="Z572" s="217"/>
      <c r="AA572" s="241"/>
      <c r="AB572" s="220"/>
      <c r="AC572" s="220"/>
      <c r="AD572" s="217"/>
      <c r="AE572" s="217"/>
      <c r="AF572" s="220"/>
      <c r="AG572" s="220"/>
      <c r="AH572" s="220"/>
      <c r="AI572" s="220"/>
      <c r="AJ572" s="220"/>
      <c r="AK572" s="220"/>
      <c r="AL572" s="220"/>
      <c r="AM572" s="220"/>
      <c r="AN572" s="220"/>
      <c r="AO572" s="228">
        <f>IF(AO$441="kW",SUMPRODUCT($V$442:$V$548,$AG$442:$AG$548,AO442:AO$548),SUMPRODUCT($N$442:$N$548,AO442:AO$548))</f>
        <v>3880038.1391807063</v>
      </c>
      <c r="AP572" s="228">
        <f>IF(AP$441="kW",SUMPRODUCT($V$442:$V$548,$AG$442:$AG$548,AP442:AP$548),SUMPRODUCT($N$442:$N$548,AP442:AP$548))</f>
        <v>1190674.1064554732</v>
      </c>
      <c r="AQ572" s="228">
        <f>IF(AQ$441="kW",SUMPRODUCT($V$442:$V$548,$AG$442:$AG$548,AQ442:AQ$548),SUMPRODUCT($N$442:$N$548,AQ442:AQ$548))</f>
        <v>4265540.7635049606</v>
      </c>
      <c r="AR572" s="228">
        <f>IF(AR$441="kW",SUMPRODUCT($V$442:$V$548,$AG$442:$AG$548,AR442:AR$548),SUMPRODUCT($N$442:$N$548,AR442:AR$548))</f>
        <v>3787.9026571185204</v>
      </c>
      <c r="AS572" s="228">
        <f>IF(AS$441="kW",SUMPRODUCT($V$442:$V$548,$AG$442:$AG$548,AS442:AS$548),SUMPRODUCT($N$442:$N$548,AS442:AS$548))</f>
        <v>378113.32325578254</v>
      </c>
      <c r="AT572" s="228">
        <f>IF(AT$441="kW",SUMPRODUCT($V$442:$V$548,$AG$442:$AG$548,AT442:AT$548),SUMPRODUCT($N$442:$N$548,AT442:AT$548))</f>
        <v>0</v>
      </c>
      <c r="AU572" s="228">
        <f>IF(AU$441="kW",SUMPRODUCT($V$442:$V$548,$AG$442:$AG$548,AU442:AU$548),SUMPRODUCT($N$442:$N$548,AU442:AU$548))</f>
        <v>0</v>
      </c>
      <c r="AV572" s="228">
        <f>IF(AV$441="kW",SUMPRODUCT($V$442:$V$548,$AG$442:$AG$548,AV442:AV$548),SUMPRODUCT($N$442:$N$548,AV442:AV$548))</f>
        <v>542916.24946442863</v>
      </c>
      <c r="AW572" s="228">
        <f>IF(AW$441="kW",SUMPRODUCT($V$442:$V$548,$AG$442:$AG$548,AW442:AW$548),SUMPRODUCT($N$442:$N$548,AW442:AW$548))</f>
        <v>1505892.1966539999</v>
      </c>
      <c r="AX572" s="228">
        <f>IF(AX$441="kW",SUMPRODUCT($V$442:$V$548,$AG$442:$AG$548,AX442:AX$548),SUMPRODUCT($N$442:$N$548,AX442:AX$548))</f>
        <v>541612.09360000002</v>
      </c>
      <c r="AY572" s="228">
        <f>IF(AY$441="kW",SUMPRODUCT($V$442:$V$548,$AG$442:$AG$548,AY442:AY$548),SUMPRODUCT($N$442:$N$548,AY442:AY$548))</f>
        <v>1739954.554</v>
      </c>
      <c r="AZ572" s="228">
        <f>IF(AZ$441="kW",SUMPRODUCT($V$442:$V$548,$AG$442:$AG$548,AZ442:AZ$548),SUMPRODUCT($N$442:$N$548,AZ442:AZ$548))</f>
        <v>0</v>
      </c>
      <c r="BA572" s="228">
        <f>IF(BA$441="kW",SUMPRODUCT($V$442:$V$548,$AG$442:$AG$548,BA442:BA$548),SUMPRODUCT($N$442:$N$548,BA442:BA$548))</f>
        <v>0</v>
      </c>
      <c r="BB572" s="228">
        <f>IF(BB$441="kW",SUMPRODUCT($V$442:$V$548,$AG$442:$AG$548,BB442:BB$548),SUMPRODUCT($N$442:$N$548,BB442:BB$548))</f>
        <v>0</v>
      </c>
      <c r="BC572" s="271"/>
    </row>
    <row r="573" spans="2:55" ht="15">
      <c r="B573" s="260" t="s">
        <v>2688</v>
      </c>
      <c r="C573" s="287"/>
      <c r="D573" s="217"/>
      <c r="E573" s="217"/>
      <c r="F573" s="217"/>
      <c r="G573" s="217"/>
      <c r="H573" s="217"/>
      <c r="I573" s="217"/>
      <c r="J573" s="217"/>
      <c r="K573" s="217"/>
      <c r="L573" s="217"/>
      <c r="M573" s="217"/>
      <c r="N573" s="217"/>
      <c r="O573" s="217"/>
      <c r="P573" s="217"/>
      <c r="Q573" s="217"/>
      <c r="R573" s="217"/>
      <c r="S573" s="217"/>
      <c r="T573" s="217"/>
      <c r="U573" s="217"/>
      <c r="V573" s="217"/>
      <c r="W573" s="288"/>
      <c r="X573" s="217"/>
      <c r="Y573" s="217"/>
      <c r="Z573" s="217"/>
      <c r="AA573" s="241"/>
      <c r="AB573" s="220"/>
      <c r="AC573" s="220"/>
      <c r="AD573" s="217"/>
      <c r="AE573" s="217"/>
      <c r="AF573" s="220"/>
      <c r="AG573" s="220"/>
      <c r="AH573" s="220"/>
      <c r="AI573" s="220"/>
      <c r="AJ573" s="220"/>
      <c r="AK573" s="220"/>
      <c r="AL573" s="220"/>
      <c r="AM573" s="220"/>
      <c r="AN573" s="220"/>
      <c r="AO573" s="228">
        <f>IF(AO$441="kW",SUMPRODUCT($V$442:$V$548,$AH$442:$AH$548,AO442:AO$548),SUMPRODUCT($O$442:$O$548,AO442:AO$548))</f>
        <v>3551297.8369708522</v>
      </c>
      <c r="AP573" s="228">
        <f>IF(AP$441="kW",SUMPRODUCT($V$442:$V$548,$AH$442:$AH$548,AP442:AP$548),SUMPRODUCT($O$442:$O$548,AP442:AP$548))</f>
        <v>625563.85456788237</v>
      </c>
      <c r="AQ573" s="228">
        <f>IF(AQ$441="kW",SUMPRODUCT($V$442:$V$548,$AH$442:$AH$548,AQ442:AQ$548),SUMPRODUCT($O$442:$O$548,AQ442:AQ$548))</f>
        <v>3882335.3895622417</v>
      </c>
      <c r="AR573" s="228">
        <f>IF(AR$441="kW",SUMPRODUCT($V$442:$V$548,$AH$442:$AH$548,AR442:AR$548),SUMPRODUCT($O$442:$O$548,AR442:AR$548))</f>
        <v>3531.3318361855218</v>
      </c>
      <c r="AS573" s="228">
        <f>IF(AS$441="kW",SUMPRODUCT($V$442:$V$548,$AH$442:$AH$548,AS442:AS$548),SUMPRODUCT($O$442:$O$548,AS442:AS$548))</f>
        <v>110983.77713062114</v>
      </c>
      <c r="AT573" s="228">
        <f>IF(AT$441="kW",SUMPRODUCT($V$442:$V$548,$AH$442:$AH$548,AT442:AT$548),SUMPRODUCT($O$442:$O$548,AT442:AT$548))</f>
        <v>0</v>
      </c>
      <c r="AU573" s="228">
        <f>IF(AU$441="kW",SUMPRODUCT($V$442:$V$548,$AH$442:$AH$548,AU442:AU$548),SUMPRODUCT($O$442:$O$548,AU442:AU$548))</f>
        <v>0</v>
      </c>
      <c r="AV573" s="228">
        <f>IF(AV$441="kW",SUMPRODUCT($V$442:$V$548,$AH$442:$AH$548,AV442:AV$548),SUMPRODUCT($O$442:$O$548,AV442:AV$548))</f>
        <v>542916.24946442863</v>
      </c>
      <c r="AW573" s="228">
        <f>IF(AW$441="kW",SUMPRODUCT($V$442:$V$548,$AH$442:$AH$548,AW442:AW$548),SUMPRODUCT($O$442:$O$548,AW442:AW$548))</f>
        <v>1385270.5665539999</v>
      </c>
      <c r="AX573" s="228">
        <f>IF(AX$441="kW",SUMPRODUCT($V$442:$V$548,$AH$442:$AH$548,AX442:AX$548),SUMPRODUCT($O$442:$O$548,AX442:AX$548))</f>
        <v>104782.48820000001</v>
      </c>
      <c r="AY573" s="228">
        <f>IF(AY$441="kW",SUMPRODUCT($V$442:$V$548,$AH$442:$AH$548,AY442:AY$548),SUMPRODUCT($O$442:$O$548,AY442:AY$548))</f>
        <v>1544685.3130000001</v>
      </c>
      <c r="AZ573" s="228">
        <f>IF(AZ$441="kW",SUMPRODUCT($V$442:$V$548,$AH$442:$AH$548,AZ442:AZ$548),SUMPRODUCT($O$442:$O$548,AZ442:AZ$548))</f>
        <v>0</v>
      </c>
      <c r="BA573" s="228">
        <f>IF(BA$441="kW",SUMPRODUCT($V$442:$V$548,$AH$442:$AH$548,BA442:BA$548),SUMPRODUCT($O$442:$O$548,BA442:BA$548))</f>
        <v>0</v>
      </c>
      <c r="BB573" s="228">
        <f>IF(BB$441="kW",SUMPRODUCT($V$442:$V$548,$AH$442:$AH$548,BB442:BB$548),SUMPRODUCT($O$442:$O$548,BB442:BB$548))</f>
        <v>0</v>
      </c>
      <c r="BC573" s="271"/>
    </row>
    <row r="574" spans="2:55" ht="15">
      <c r="B574" s="260" t="s">
        <v>2689</v>
      </c>
      <c r="C574" s="287"/>
      <c r="D574" s="217"/>
      <c r="E574" s="217"/>
      <c r="F574" s="217"/>
      <c r="G574" s="217"/>
      <c r="H574" s="217"/>
      <c r="I574" s="217"/>
      <c r="J574" s="217"/>
      <c r="K574" s="217"/>
      <c r="L574" s="217"/>
      <c r="M574" s="217"/>
      <c r="N574" s="217"/>
      <c r="O574" s="217"/>
      <c r="P574" s="217"/>
      <c r="Q574" s="217"/>
      <c r="R574" s="217"/>
      <c r="S574" s="217"/>
      <c r="T574" s="217"/>
      <c r="U574" s="217"/>
      <c r="V574" s="217"/>
      <c r="W574" s="288"/>
      <c r="X574" s="217"/>
      <c r="Y574" s="217"/>
      <c r="Z574" s="217"/>
      <c r="AA574" s="241"/>
      <c r="AB574" s="220"/>
      <c r="AC574" s="220"/>
      <c r="AD574" s="217"/>
      <c r="AE574" s="217"/>
      <c r="AF574" s="220"/>
      <c r="AG574" s="220"/>
      <c r="AH574" s="220"/>
      <c r="AI574" s="220"/>
      <c r="AJ574" s="220"/>
      <c r="AK574" s="220"/>
      <c r="AL574" s="220"/>
      <c r="AM574" s="220"/>
      <c r="AN574" s="220"/>
      <c r="AO574" s="228">
        <f>IF(AO$441="kW",SUMPRODUCT($V$442:$V$548,$AI$442:$AI$548,AO442:AO$548),SUMPRODUCT($P$442:$P$548,AO442:AO$548))</f>
        <v>3539912.1947169118</v>
      </c>
      <c r="AP574" s="228">
        <f>IF(AP$441="kW",SUMPRODUCT($V$442:$V$548,$AI$442:$AI$548,AP442:AP$548),SUMPRODUCT($P$442:$P$548,AP442:AP$548))</f>
        <v>193338.65948752302</v>
      </c>
      <c r="AQ574" s="228">
        <f>IF(AQ$441="kW",SUMPRODUCT($V$442:$V$548,$AI$442:$AI$548,AQ442:AQ$548),SUMPRODUCT($P$442:$P$548,AQ442:AQ$548))</f>
        <v>1658995.0458126485</v>
      </c>
      <c r="AR574" s="228">
        <f>IF(AR$441="kW",SUMPRODUCT($V$442:$V$548,$AI$442:$AI$548,AR442:AR$548),SUMPRODUCT($P$442:$P$548,AR442:AR$548))</f>
        <v>1515.9935895035121</v>
      </c>
      <c r="AS574" s="228">
        <f>IF(AS$441="kW",SUMPRODUCT($V$442:$V$548,$AI$442:$AI$548,AS442:AS$548),SUMPRODUCT($P$442:$P$548,AS442:AS$548))</f>
        <v>53196.352119212941</v>
      </c>
      <c r="AT574" s="228">
        <f>IF(AT$441="kW",SUMPRODUCT($V$442:$V$548,$AI$442:$AI$548,AT442:AT$548),SUMPRODUCT($P$442:$P$548,AT442:AT$548))</f>
        <v>0</v>
      </c>
      <c r="AU574" s="228">
        <f>IF(AU$441="kW",SUMPRODUCT($V$442:$V$548,$AI$442:$AI$548,AU442:AU$548),SUMPRODUCT($P$442:$P$548,AU442:AU$548))</f>
        <v>0</v>
      </c>
      <c r="AV574" s="228">
        <f>IF(AV$441="kW",SUMPRODUCT($V$442:$V$548,$AI$442:$AI$548,AV442:AV$548),SUMPRODUCT($P$442:$P$548,AV442:AV$548))</f>
        <v>0</v>
      </c>
      <c r="AW574" s="228">
        <f>IF(AW$441="kW",SUMPRODUCT($V$442:$V$548,$AI$442:$AI$548,AW442:AW$548),SUMPRODUCT($P$442:$P$548,AW442:AW$548))</f>
        <v>1384794.951104</v>
      </c>
      <c r="AX574" s="228">
        <f>IF(AX$441="kW",SUMPRODUCT($V$442:$V$548,$AI$442:$AI$548,AX442:AX$548),SUMPRODUCT($P$442:$P$548,AX442:AX$548))</f>
        <v>0</v>
      </c>
      <c r="AY574" s="228">
        <f>IF(AY$441="kW",SUMPRODUCT($V$442:$V$548,$AI$442:$AI$548,AY442:AY$548),SUMPRODUCT($P$442:$P$548,AY442:AY$548))</f>
        <v>417547.66399999999</v>
      </c>
      <c r="AZ574" s="228">
        <f>IF(AZ$441="kW",SUMPRODUCT($V$442:$V$548,$AI$442:$AI$548,AZ442:AZ$548),SUMPRODUCT($P$442:$P$548,AZ442:AZ$548))</f>
        <v>0</v>
      </c>
      <c r="BA574" s="228">
        <f>IF(BA$441="kW",SUMPRODUCT($V$442:$V$548,$AI$442:$AI$548,BA442:BA$548),SUMPRODUCT($P$442:$P$548,BA442:BA$548))</f>
        <v>0</v>
      </c>
      <c r="BB574" s="228">
        <f>IF(BB$441="kW",SUMPRODUCT($V$442:$V$548,$AI$442:$AI$548,BB442:BB$548),SUMPRODUCT($P$442:$P$548,BB442:BB$548))</f>
        <v>0</v>
      </c>
      <c r="BC574" s="271"/>
    </row>
    <row r="575" spans="2:55" ht="15">
      <c r="B575" s="260" t="s">
        <v>2690</v>
      </c>
      <c r="C575" s="287"/>
      <c r="D575" s="217"/>
      <c r="E575" s="217"/>
      <c r="F575" s="217"/>
      <c r="G575" s="217"/>
      <c r="H575" s="217"/>
      <c r="I575" s="217"/>
      <c r="J575" s="217"/>
      <c r="K575" s="217"/>
      <c r="L575" s="217"/>
      <c r="M575" s="217"/>
      <c r="N575" s="217"/>
      <c r="O575" s="217"/>
      <c r="P575" s="217"/>
      <c r="Q575" s="217"/>
      <c r="R575" s="217"/>
      <c r="S575" s="217"/>
      <c r="T575" s="217"/>
      <c r="U575" s="217"/>
      <c r="V575" s="217"/>
      <c r="W575" s="288"/>
      <c r="X575" s="217"/>
      <c r="Y575" s="217"/>
      <c r="Z575" s="217"/>
      <c r="AA575" s="241"/>
      <c r="AB575" s="220"/>
      <c r="AC575" s="220"/>
      <c r="AD575" s="217"/>
      <c r="AE575" s="217"/>
      <c r="AF575" s="220"/>
      <c r="AG575" s="220"/>
      <c r="AH575" s="220"/>
      <c r="AI575" s="220"/>
      <c r="AJ575" s="220"/>
      <c r="AK575" s="220"/>
      <c r="AL575" s="220"/>
      <c r="AM575" s="220"/>
      <c r="AN575" s="220"/>
      <c r="AO575" s="228">
        <f>IF(AO$441="kW",SUMPRODUCT($V$442:$V$548,$AJ$442:$AJ$548,AO442:AO$548),SUMPRODUCT($Q$442:$Q$548,AO442:AO$548))</f>
        <v>3508721.7070507016</v>
      </c>
      <c r="AP575" s="228">
        <f>IF(AP$441="kW",SUMPRODUCT($V$442:$V$548,$AJ$442:$AJ$548,AP442:AP$548),SUMPRODUCT($Q$442:$Q$548,AP442:AP$548))</f>
        <v>186420.64558492758</v>
      </c>
      <c r="AQ575" s="228">
        <f>IF(AQ$441="kW",SUMPRODUCT($V$442:$V$548,$AJ$442:$AJ$548,AQ442:AQ$548),SUMPRODUCT($Q$442:$Q$548,AQ442:AQ$548))</f>
        <v>1599454.7143144028</v>
      </c>
      <c r="AR575" s="228">
        <f>IF(AR$441="kW",SUMPRODUCT($V$442:$V$548,$AJ$442:$AJ$548,AR442:AR$548),SUMPRODUCT($Q$442:$Q$548,AR442:AR$548))</f>
        <v>1461.4967705611673</v>
      </c>
      <c r="AS575" s="228">
        <f>IF(AS$441="kW",SUMPRODUCT($V$442:$V$548,$AJ$442:$AJ$548,AS442:AS$548),SUMPRODUCT($Q$442:$Q$548,AS442:AS$548))</f>
        <v>51633.720713206611</v>
      </c>
      <c r="AT575" s="228">
        <f>IF(AT$441="kW",SUMPRODUCT($V$442:$V$548,$AJ$442:$AJ$548,AT442:AT$548),SUMPRODUCT($Q$442:$Q$548,AT442:AT$548))</f>
        <v>0</v>
      </c>
      <c r="AU575" s="228">
        <f>IF(AU$441="kW",SUMPRODUCT($V$442:$V$548,$AJ$442:$AJ$548,AU442:AU$548),SUMPRODUCT($Q$442:$Q$548,AU442:AU$548))</f>
        <v>0</v>
      </c>
      <c r="AV575" s="228">
        <f>IF(AV$441="kW",SUMPRODUCT($V$442:$V$548,$AJ$442:$AJ$548,AV442:AV$548),SUMPRODUCT($Q$442:$Q$548,AV442:AV$548))</f>
        <v>0</v>
      </c>
      <c r="AW575" s="228">
        <f>IF(AW$441="kW",SUMPRODUCT($V$442:$V$548,$AJ$442:$AJ$548,AW442:AW$548),SUMPRODUCT($Q$442:$Q$548,AW442:AW$548))</f>
        <v>1374483.5505039999</v>
      </c>
      <c r="AX575" s="228">
        <f>IF(AX$441="kW",SUMPRODUCT($V$442:$V$548,$AJ$442:$AJ$548,AX442:AX$548),SUMPRODUCT($Q$442:$Q$548,AX442:AX$548))</f>
        <v>0</v>
      </c>
      <c r="AY575" s="228">
        <f>IF(AY$441="kW",SUMPRODUCT($V$442:$V$548,$AJ$442:$AJ$548,AY442:AY$548),SUMPRODUCT($Q$442:$Q$548,AY442:AY$548))</f>
        <v>406875.21920000005</v>
      </c>
      <c r="AZ575" s="228">
        <f>IF(AZ$441="kW",SUMPRODUCT($V$442:$V$548,$AJ$442:$AJ$548,AZ442:AZ$548),SUMPRODUCT($Q$442:$Q$548,AZ442:AZ$548))</f>
        <v>0</v>
      </c>
      <c r="BA575" s="228">
        <f>IF(BA$441="kW",SUMPRODUCT($V$442:$V$548,$AJ$442:$AJ$548,BA442:BA$548),SUMPRODUCT($Q$442:$Q$548,BA442:BA$548))</f>
        <v>0</v>
      </c>
      <c r="BB575" s="228">
        <f>IF(BB$441="kW",SUMPRODUCT($V$442:$V$548,$AJ$442:$AJ$548,BB442:BB$548),SUMPRODUCT($Q$442:$Q$548,BB442:BB$548))</f>
        <v>0</v>
      </c>
      <c r="BC575" s="271"/>
    </row>
    <row r="576" spans="2:55" ht="15">
      <c r="B576" s="646" t="s">
        <v>2691</v>
      </c>
      <c r="C576" s="289"/>
      <c r="D576" s="306"/>
      <c r="E576" s="306"/>
      <c r="F576" s="306"/>
      <c r="G576" s="306"/>
      <c r="H576" s="306"/>
      <c r="I576" s="306"/>
      <c r="J576" s="306"/>
      <c r="K576" s="306"/>
      <c r="L576" s="306"/>
      <c r="M576" s="306"/>
      <c r="N576" s="306"/>
      <c r="O576" s="306"/>
      <c r="P576" s="306"/>
      <c r="Q576" s="306"/>
      <c r="R576" s="306"/>
      <c r="S576" s="306"/>
      <c r="T576" s="306"/>
      <c r="U576" s="306"/>
      <c r="V576" s="306"/>
      <c r="W576" s="305"/>
      <c r="X576" s="306"/>
      <c r="Y576" s="306"/>
      <c r="Z576" s="306"/>
      <c r="AA576" s="290"/>
      <c r="AB576" s="307"/>
      <c r="AC576" s="307"/>
      <c r="AD576" s="306"/>
      <c r="AE576" s="306"/>
      <c r="AF576" s="307"/>
      <c r="AG576" s="307"/>
      <c r="AH576" s="307"/>
      <c r="AI576" s="307"/>
      <c r="AJ576" s="307"/>
      <c r="AK576" s="307"/>
      <c r="AL576" s="307"/>
      <c r="AM576" s="307"/>
      <c r="AN576" s="307"/>
      <c r="AO576" s="262">
        <f t="shared" ref="AO576:BB576" si="270">IF(AO$441="kW",SUMPRODUCT($V$442:$V$548,$AK$442:$AK$548,AO$442:AO$548),SUMPRODUCT($R$442:$R$548,AO$442:AO$548))</f>
        <v>3400889.7070307015</v>
      </c>
      <c r="AP576" s="262">
        <f t="shared" si="270"/>
        <v>186420.64558492758</v>
      </c>
      <c r="AQ576" s="262">
        <f t="shared" si="270"/>
        <v>1599454.7143144028</v>
      </c>
      <c r="AR576" s="262">
        <f t="shared" si="270"/>
        <v>1461.4967705611673</v>
      </c>
      <c r="AS576" s="262">
        <f t="shared" si="270"/>
        <v>51633.720713206611</v>
      </c>
      <c r="AT576" s="262">
        <f t="shared" si="270"/>
        <v>0</v>
      </c>
      <c r="AU576" s="262">
        <f t="shared" si="270"/>
        <v>0</v>
      </c>
      <c r="AV576" s="262">
        <f t="shared" si="270"/>
        <v>0</v>
      </c>
      <c r="AW576" s="262">
        <f t="shared" si="270"/>
        <v>1329302.5505039999</v>
      </c>
      <c r="AX576" s="262">
        <f t="shared" si="270"/>
        <v>0</v>
      </c>
      <c r="AY576" s="262">
        <f t="shared" si="270"/>
        <v>406875.21920000005</v>
      </c>
      <c r="AZ576" s="262">
        <f t="shared" si="270"/>
        <v>0</v>
      </c>
      <c r="BA576" s="262">
        <f t="shared" si="270"/>
        <v>0</v>
      </c>
      <c r="BB576" s="262">
        <f t="shared" si="270"/>
        <v>0</v>
      </c>
      <c r="BC576" s="1105"/>
    </row>
    <row r="577" spans="2:55" ht="15">
      <c r="B577" s="400"/>
      <c r="C577" s="287"/>
      <c r="D577" s="217"/>
      <c r="E577" s="217"/>
      <c r="F577" s="217"/>
      <c r="G577" s="217"/>
      <c r="H577" s="217"/>
      <c r="I577" s="217"/>
      <c r="J577" s="217"/>
      <c r="K577" s="217"/>
      <c r="L577" s="217"/>
      <c r="M577" s="217"/>
      <c r="N577" s="217"/>
      <c r="O577" s="217"/>
      <c r="P577" s="217"/>
      <c r="Q577" s="217"/>
      <c r="R577" s="217"/>
      <c r="S577" s="217"/>
      <c r="T577" s="217"/>
      <c r="U577" s="217"/>
      <c r="V577" s="217"/>
      <c r="W577" s="288"/>
      <c r="X577" s="217"/>
      <c r="Y577" s="217"/>
      <c r="Z577" s="217"/>
      <c r="AA577" s="241"/>
      <c r="AB577" s="220"/>
      <c r="AC577" s="220"/>
      <c r="AD577" s="217"/>
      <c r="AE577" s="217"/>
      <c r="AF577" s="220"/>
      <c r="AG577" s="220"/>
      <c r="AH577" s="220"/>
      <c r="AI577" s="220"/>
      <c r="AJ577" s="220"/>
      <c r="AK577" s="220"/>
      <c r="AL577" s="220"/>
      <c r="AM577" s="220"/>
      <c r="AN577" s="220"/>
      <c r="AO577" s="262">
        <f>IF(AO$441="kW",SUMPRODUCT($V$442:$V$548,$AK$442:$AK$548,AO$442:AO$548),SUMPRODUCT($S$442:$S$548,AO$442:AO$548))</f>
        <v>3369291.6930210139</v>
      </c>
      <c r="AP577" s="262">
        <f>IF(AP$441="kW",SUMPRODUCT($V$442:$V$548,$AK$442:$AK$548,AP$442:AP$548),SUMPRODUCT($S$442:$S$548,AP$442:AP$548))</f>
        <v>136806.97882802255</v>
      </c>
      <c r="AQ577" s="262">
        <f t="shared" ref="AQ577:AR577" si="271">IF(AQ$441="kW",SUMPRODUCT($V$442:$V$548,$AK$442:$AK$548,AQ$442:AQ$548),SUMPRODUCT($S$442:$S$548,AQ$442:AQ$548))</f>
        <v>1177438.0603135189</v>
      </c>
      <c r="AR577" s="262">
        <f t="shared" si="271"/>
        <v>1077.7002272925247</v>
      </c>
      <c r="AS577" s="262">
        <f>IF(AS$441="kW",SUMPRODUCT($V$442:$V$548,$AK$442:$AK$548,AS$442:AS$548),SUMPRODUCT($S$442:$S$548,AS$442:AS$548))</f>
        <v>30901.771041152082</v>
      </c>
      <c r="AT577" s="262">
        <f t="shared" ref="AT577:AY577" si="272">IF(AT$441="kW",SUMPRODUCT($V$442:$V$548,$AK$442:$AK$548,AT$442:AT$548),SUMPRODUCT($S$442:$S$548,AT$442:AT$548))</f>
        <v>0</v>
      </c>
      <c r="AU577" s="262">
        <f t="shared" si="272"/>
        <v>0</v>
      </c>
      <c r="AV577" s="262">
        <f t="shared" si="272"/>
        <v>0</v>
      </c>
      <c r="AW577" s="262">
        <f>IF(AW$441="kW",SUMPRODUCT($V$442:$V$548,$AK$442:$AK$548,AW$442:AW$548),SUMPRODUCT($S$442:$S$548,AW$442:AW$548))</f>
        <v>1328196.0876040002</v>
      </c>
      <c r="AX577" s="262">
        <f t="shared" si="272"/>
        <v>0</v>
      </c>
      <c r="AY577" s="262">
        <f t="shared" si="272"/>
        <v>212225.1746</v>
      </c>
      <c r="AZ577" s="228"/>
      <c r="BA577" s="228"/>
      <c r="BB577" s="228"/>
      <c r="BC577" s="237"/>
    </row>
    <row r="578" spans="2:55" ht="15">
      <c r="B578" s="400"/>
      <c r="C578" s="287"/>
      <c r="D578" s="217"/>
      <c r="E578" s="217"/>
      <c r="F578" s="217"/>
      <c r="G578" s="217"/>
      <c r="H578" s="217"/>
      <c r="I578" s="217"/>
      <c r="J578" s="217"/>
      <c r="K578" s="217"/>
      <c r="L578" s="217"/>
      <c r="M578" s="217"/>
      <c r="N578" s="217"/>
      <c r="O578" s="217"/>
      <c r="P578" s="217"/>
      <c r="Q578" s="217"/>
      <c r="R578" s="217"/>
      <c r="S578" s="217"/>
      <c r="T578" s="217"/>
      <c r="U578" s="217"/>
      <c r="V578" s="217"/>
      <c r="W578" s="288"/>
      <c r="X578" s="217"/>
      <c r="Y578" s="217"/>
      <c r="Z578" s="217"/>
      <c r="AA578" s="241"/>
      <c r="AB578" s="220"/>
      <c r="AC578" s="220"/>
      <c r="AD578" s="217"/>
      <c r="AE578" s="217"/>
      <c r="AF578" s="220"/>
      <c r="AG578" s="220"/>
      <c r="AH578" s="220"/>
      <c r="AI578" s="220"/>
      <c r="AJ578" s="220"/>
      <c r="AK578" s="220"/>
      <c r="AL578" s="220"/>
      <c r="AM578" s="220"/>
      <c r="AN578" s="220"/>
      <c r="AO578" s="262">
        <f>IF(AO$441="kW",SUMPRODUCT($V$442:$V$548,$AK$442:$AK$548,AO$442:AO$548),SUMPRODUCT($T$442:$T$548,AO$442:AO$548))</f>
        <v>2764416.0097001852</v>
      </c>
      <c r="AP578" s="262">
        <f t="shared" ref="AP578:AY578" si="273">IF(AP$441="kW",SUMPRODUCT($V$442:$V$548,$AK$442:$AK$548,AP$442:AP$548),SUMPRODUCT($T$442:$T$548,AP$442:AP$548))</f>
        <v>10816.697073534735</v>
      </c>
      <c r="AQ578" s="262">
        <f t="shared" si="273"/>
        <v>93094.598903991777</v>
      </c>
      <c r="AR578" s="262">
        <f t="shared" si="273"/>
        <v>85.208788283796252</v>
      </c>
      <c r="AS578" s="262">
        <f t="shared" si="273"/>
        <v>2443.2605650041864</v>
      </c>
      <c r="AT578" s="262">
        <f t="shared" si="273"/>
        <v>0</v>
      </c>
      <c r="AU578" s="262">
        <f t="shared" si="273"/>
        <v>0</v>
      </c>
      <c r="AV578" s="262">
        <f t="shared" si="273"/>
        <v>0</v>
      </c>
      <c r="AW578" s="262">
        <f t="shared" si="273"/>
        <v>1115613.075224</v>
      </c>
      <c r="AX578" s="262">
        <f t="shared" si="273"/>
        <v>0</v>
      </c>
      <c r="AY578" s="262">
        <f t="shared" si="273"/>
        <v>26898.709060000001</v>
      </c>
      <c r="AZ578" s="228"/>
      <c r="BA578" s="228"/>
      <c r="BB578" s="228"/>
      <c r="BC578" s="237"/>
    </row>
    <row r="579" spans="2:55" ht="15">
      <c r="B579" s="400"/>
      <c r="C579" s="287"/>
      <c r="D579" s="217"/>
      <c r="E579" s="217"/>
      <c r="F579" s="217"/>
      <c r="G579" s="217"/>
      <c r="H579" s="217"/>
      <c r="I579" s="217"/>
      <c r="J579" s="217"/>
      <c r="K579" s="217"/>
      <c r="L579" s="217"/>
      <c r="M579" s="217"/>
      <c r="N579" s="217"/>
      <c r="O579" s="217"/>
      <c r="P579" s="217"/>
      <c r="Q579" s="217"/>
      <c r="R579" s="217"/>
      <c r="S579" s="217"/>
      <c r="T579" s="217"/>
      <c r="U579" s="217"/>
      <c r="V579" s="217"/>
      <c r="W579" s="288"/>
      <c r="X579" s="217"/>
      <c r="Y579" s="217"/>
      <c r="Z579" s="217"/>
      <c r="AA579" s="241"/>
      <c r="AB579" s="220"/>
      <c r="AC579" s="220"/>
      <c r="AD579" s="217"/>
      <c r="AE579" s="217"/>
      <c r="AF579" s="220"/>
      <c r="AG579" s="220"/>
      <c r="AH579" s="220"/>
      <c r="AI579" s="220"/>
      <c r="AJ579" s="220"/>
      <c r="AK579" s="220"/>
      <c r="AL579" s="220"/>
      <c r="AM579" s="220"/>
      <c r="AN579" s="220"/>
      <c r="AO579" s="262">
        <f>IF(AO$441="kW",SUMPRODUCT($V$442:$V$548,$AK$442:$AK$548,AO$442:AO$548),SUMPRODUCT($U$442:$U$548,AO$442:AO$548))</f>
        <v>2764416.0097001852</v>
      </c>
      <c r="AP579" s="262">
        <f t="shared" ref="AP579:AY579" si="274">IF(AP$441="kW",SUMPRODUCT($V$442:$V$548,$AK$442:$AK$548,AP$442:AP$548),SUMPRODUCT($U$442:$U$548,AP$442:AP$548))</f>
        <v>10816.697073534735</v>
      </c>
      <c r="AQ579" s="262">
        <f t="shared" si="274"/>
        <v>93094.598903991777</v>
      </c>
      <c r="AR579" s="262">
        <f t="shared" si="274"/>
        <v>85.208788283796252</v>
      </c>
      <c r="AS579" s="262">
        <f t="shared" si="274"/>
        <v>2443.2605650041864</v>
      </c>
      <c r="AT579" s="262">
        <f t="shared" si="274"/>
        <v>0</v>
      </c>
      <c r="AU579" s="262">
        <f t="shared" si="274"/>
        <v>0</v>
      </c>
      <c r="AV579" s="262">
        <f t="shared" si="274"/>
        <v>0</v>
      </c>
      <c r="AW579" s="262">
        <f t="shared" si="274"/>
        <v>1115613.075224</v>
      </c>
      <c r="AX579" s="262">
        <f t="shared" si="274"/>
        <v>0</v>
      </c>
      <c r="AY579" s="262">
        <f t="shared" si="274"/>
        <v>26898.709060000001</v>
      </c>
      <c r="AZ579" s="228"/>
      <c r="BA579" s="228"/>
      <c r="BB579" s="228"/>
      <c r="BC579" s="237"/>
    </row>
    <row r="580" spans="2:55" ht="22.5" customHeight="1">
      <c r="B580" s="292" t="s">
        <v>2692</v>
      </c>
      <c r="C580" s="308"/>
      <c r="D580" s="309"/>
      <c r="E580" s="309"/>
      <c r="F580" s="309"/>
      <c r="G580" s="309"/>
      <c r="H580" s="309"/>
      <c r="I580" s="309"/>
      <c r="J580" s="309"/>
      <c r="K580" s="309"/>
      <c r="L580" s="309"/>
      <c r="M580" s="309"/>
      <c r="N580" s="309"/>
      <c r="O580" s="309"/>
      <c r="P580" s="309"/>
      <c r="Q580" s="309"/>
      <c r="R580" s="309"/>
      <c r="S580" s="309"/>
      <c r="T580" s="309"/>
      <c r="U580" s="309"/>
      <c r="V580" s="309"/>
      <c r="W580" s="309"/>
      <c r="X580" s="309"/>
      <c r="Y580" s="309"/>
      <c r="Z580" s="309"/>
      <c r="AA580" s="295"/>
      <c r="AB580" s="296"/>
      <c r="AC580" s="309"/>
      <c r="AD580" s="309"/>
      <c r="AE580" s="309"/>
      <c r="AF580" s="309"/>
      <c r="AG580" s="309"/>
      <c r="AH580" s="309"/>
      <c r="AI580" s="309"/>
      <c r="AJ580" s="309"/>
      <c r="AK580" s="309"/>
      <c r="AL580" s="309"/>
      <c r="AM580" s="309"/>
      <c r="AN580" s="309"/>
      <c r="AO580" s="310"/>
      <c r="AP580" s="310"/>
      <c r="AQ580" s="310"/>
      <c r="AR580" s="310"/>
      <c r="AS580" s="310"/>
      <c r="AT580" s="310"/>
      <c r="AU580" s="310"/>
      <c r="AV580" s="310"/>
      <c r="AW580" s="310"/>
      <c r="AX580" s="310"/>
      <c r="AY580" s="310"/>
      <c r="AZ580" s="310"/>
      <c r="BA580" s="310"/>
      <c r="BB580" s="310"/>
      <c r="BC580" s="310"/>
    </row>
    <row r="582" spans="2:55" ht="15">
      <c r="B582" s="448" t="s">
        <v>279</v>
      </c>
    </row>
  </sheetData>
  <sheetProtection formatCells="0" formatColumns="0" formatRows="0" insertColumns="0" insertRows="0" insertHyperlinks="0" deleteColumns="0" deleteRows="0" sort="0" autoFilter="0" pivotTables="0"/>
  <mergeCells count="33">
    <mergeCell ref="B19:B20"/>
    <mergeCell ref="C19:C20"/>
    <mergeCell ref="B157:B158"/>
    <mergeCell ref="C157:C158"/>
    <mergeCell ref="B3:B4"/>
    <mergeCell ref="B7:B8"/>
    <mergeCell ref="B13:B14"/>
    <mergeCell ref="C5:D5"/>
    <mergeCell ref="C7:AM7"/>
    <mergeCell ref="C8:AM8"/>
    <mergeCell ref="C9:AM9"/>
    <mergeCell ref="C10:AM10"/>
    <mergeCell ref="C11:AM11"/>
    <mergeCell ref="E19:U19"/>
    <mergeCell ref="X19:AN19"/>
    <mergeCell ref="AO19:BC19"/>
    <mergeCell ref="AO157:BC157"/>
    <mergeCell ref="V19:V20"/>
    <mergeCell ref="V157:V158"/>
    <mergeCell ref="E157:T157"/>
    <mergeCell ref="X157:AM157"/>
    <mergeCell ref="AO294:BC294"/>
    <mergeCell ref="AO439:BC439"/>
    <mergeCell ref="B294:B295"/>
    <mergeCell ref="C294:C295"/>
    <mergeCell ref="V294:V295"/>
    <mergeCell ref="B439:B440"/>
    <mergeCell ref="C439:C440"/>
    <mergeCell ref="V439:V440"/>
    <mergeCell ref="E294:U294"/>
    <mergeCell ref="X294:AN294"/>
    <mergeCell ref="X439:AN439"/>
    <mergeCell ref="E439:U439"/>
  </mergeCells>
  <phoneticPr fontId="246" type="noConversion"/>
  <hyperlinks>
    <hyperlink ref="D438"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56" location="'4.  2011-2014 LRAM'!A1" display="Return to top" xr:uid="{00000000-0004-0000-0900-000005000000}"/>
    <hyperlink ref="D293" location="'4.  2011-2014 LRAM'!A1" display="Return to top" xr:uid="{00000000-0004-0000-0900-000006000000}"/>
    <hyperlink ref="B582"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B193"/>
  <sheetViews>
    <sheetView topLeftCell="A23" zoomScale="60" zoomScaleNormal="60" workbookViewId="0">
      <selection activeCell="C61" sqref="C61"/>
    </sheetView>
  </sheetViews>
  <sheetFormatPr defaultColWidth="9" defaultRowHeight="15"/>
  <cols>
    <col min="1" max="1" width="4.5703125" style="2" customWidth="1"/>
    <col min="2" max="2" width="19.5703125" style="11" customWidth="1"/>
    <col min="3" max="3" width="31" style="2" customWidth="1"/>
    <col min="4" max="4" width="5" style="2" customWidth="1"/>
    <col min="5" max="5" width="14.42578125" style="2" customWidth="1"/>
    <col min="6" max="6" width="15" style="2" customWidth="1"/>
    <col min="7" max="7" width="11.42578125" style="2" customWidth="1"/>
    <col min="8" max="8" width="13" style="6" customWidth="1"/>
    <col min="9" max="10" width="14" style="2" customWidth="1"/>
    <col min="11" max="11" width="18" style="2" customWidth="1"/>
    <col min="12" max="12" width="19" style="2" customWidth="1"/>
    <col min="13" max="13" width="17" style="2" customWidth="1"/>
    <col min="14" max="14" width="16" style="2" customWidth="1"/>
    <col min="15" max="16" width="14.5703125" style="2" customWidth="1"/>
    <col min="17" max="17" width="14" style="2" customWidth="1"/>
    <col min="18" max="18" width="15.5703125" style="2" customWidth="1"/>
    <col min="19" max="19" width="14" style="2" customWidth="1"/>
    <col min="20" max="22" width="15" style="2" customWidth="1"/>
    <col min="23" max="23" width="13.42578125" style="2" customWidth="1"/>
    <col min="24" max="24" width="4" style="2" customWidth="1"/>
    <col min="25" max="16384" width="9" style="2"/>
  </cols>
  <sheetData>
    <row r="1" spans="1:28" ht="153" customHeight="1"/>
    <row r="3" spans="1:28" ht="14.25" customHeight="1" thickBot="1">
      <c r="B3" s="17"/>
      <c r="C3" s="45"/>
      <c r="D3" s="45"/>
      <c r="E3" s="46"/>
      <c r="F3" s="46"/>
      <c r="G3" s="46"/>
      <c r="H3" s="46"/>
      <c r="I3" s="46"/>
      <c r="J3" s="46"/>
      <c r="K3" s="46"/>
      <c r="L3" s="46"/>
      <c r="M3" s="46"/>
      <c r="N3" s="46"/>
      <c r="O3" s="46"/>
      <c r="P3" s="46"/>
      <c r="Q3" s="46"/>
      <c r="R3" s="46"/>
      <c r="S3" s="46"/>
      <c r="T3" s="46"/>
      <c r="U3" s="46"/>
      <c r="V3" s="46"/>
      <c r="W3" s="46"/>
      <c r="Z3" s="684"/>
    </row>
    <row r="4" spans="1:28" ht="30" customHeight="1" thickBot="1">
      <c r="B4" s="87" t="s">
        <v>55</v>
      </c>
      <c r="C4" s="96" t="s">
        <v>164</v>
      </c>
      <c r="D4" s="832"/>
      <c r="E4" s="832"/>
      <c r="F4" s="832"/>
      <c r="G4" s="130"/>
      <c r="H4" s="131"/>
      <c r="I4" s="132"/>
      <c r="J4" s="132"/>
      <c r="K4" s="132"/>
      <c r="L4" s="132"/>
      <c r="M4" s="132"/>
      <c r="N4" s="130"/>
      <c r="O4" s="130"/>
      <c r="P4" s="130"/>
      <c r="Q4" s="130"/>
      <c r="R4" s="130"/>
      <c r="S4" s="130"/>
      <c r="T4" s="130"/>
      <c r="U4" s="130"/>
      <c r="V4" s="130"/>
      <c r="W4" s="133"/>
    </row>
    <row r="5" spans="1:28" ht="25.5" customHeight="1" thickBot="1">
      <c r="B5" s="37"/>
      <c r="C5" s="99" t="s">
        <v>165</v>
      </c>
      <c r="D5" s="130"/>
      <c r="E5" s="130"/>
      <c r="F5" s="832"/>
      <c r="G5" s="130"/>
      <c r="H5" s="131"/>
      <c r="I5" s="132"/>
      <c r="J5" s="132"/>
      <c r="K5" s="132"/>
      <c r="L5" s="132"/>
      <c r="M5" s="132"/>
      <c r="N5" s="130"/>
      <c r="O5" s="130"/>
      <c r="P5" s="130"/>
      <c r="Q5" s="130"/>
      <c r="R5" s="130"/>
      <c r="S5" s="130"/>
      <c r="T5" s="130"/>
      <c r="U5" s="130"/>
      <c r="V5" s="130"/>
      <c r="W5" s="832"/>
    </row>
    <row r="6" spans="1:28" ht="31.5" customHeight="1" thickBot="1">
      <c r="B6" s="37"/>
      <c r="C6" s="460" t="s">
        <v>166</v>
      </c>
      <c r="D6" s="130"/>
      <c r="E6" s="130"/>
      <c r="F6" s="832"/>
      <c r="G6" s="130"/>
      <c r="H6" s="131"/>
      <c r="I6" s="132"/>
      <c r="J6" s="132"/>
      <c r="K6" s="132"/>
      <c r="L6" s="132"/>
      <c r="M6" s="132"/>
      <c r="N6" s="130"/>
      <c r="O6" s="130"/>
      <c r="P6" s="130"/>
      <c r="Q6" s="130"/>
      <c r="R6" s="130"/>
      <c r="S6" s="130"/>
      <c r="T6" s="130"/>
      <c r="U6" s="130"/>
      <c r="V6" s="130"/>
      <c r="W6" s="832"/>
    </row>
    <row r="7" spans="1:28" ht="25.5" customHeight="1">
      <c r="B7" s="37"/>
      <c r="C7" s="130"/>
      <c r="D7" s="130"/>
      <c r="E7" s="130"/>
      <c r="F7" s="832"/>
      <c r="G7" s="130"/>
      <c r="H7" s="131"/>
      <c r="I7" s="132"/>
      <c r="J7" s="132"/>
      <c r="K7" s="132"/>
      <c r="L7" s="132"/>
      <c r="M7" s="132"/>
      <c r="N7" s="130"/>
      <c r="O7" s="130"/>
      <c r="P7" s="130"/>
      <c r="Q7" s="130"/>
      <c r="R7" s="130"/>
      <c r="S7" s="130"/>
      <c r="T7" s="130"/>
      <c r="U7" s="130"/>
      <c r="V7" s="130"/>
      <c r="W7" s="832"/>
    </row>
    <row r="8" spans="1:28" ht="36" customHeight="1">
      <c r="A8" s="10"/>
      <c r="B8" s="88" t="s">
        <v>22</v>
      </c>
      <c r="C8" s="1299" t="s">
        <v>2693</v>
      </c>
      <c r="D8" s="1299"/>
      <c r="E8" s="1299"/>
      <c r="F8" s="1299"/>
      <c r="G8" s="1299"/>
      <c r="H8" s="1299"/>
      <c r="I8" s="1299"/>
      <c r="J8" s="1299"/>
      <c r="K8" s="1299"/>
      <c r="L8" s="1299"/>
      <c r="M8" s="1299"/>
      <c r="N8" s="1299"/>
      <c r="O8" s="1299"/>
      <c r="P8" s="1299"/>
      <c r="Q8" s="1299"/>
      <c r="R8" s="1299"/>
      <c r="S8" s="1299"/>
      <c r="T8" s="82"/>
      <c r="U8" s="82"/>
      <c r="V8" s="82"/>
      <c r="W8" s="82"/>
    </row>
    <row r="9" spans="1:28" ht="47.25" customHeight="1">
      <c r="B9" s="44"/>
      <c r="C9" s="1223" t="s">
        <v>2694</v>
      </c>
      <c r="D9" s="1223"/>
      <c r="E9" s="1223"/>
      <c r="F9" s="1223"/>
      <c r="G9" s="1223"/>
      <c r="H9" s="1223"/>
      <c r="I9" s="1223"/>
      <c r="J9" s="1223"/>
      <c r="K9" s="1223"/>
      <c r="L9" s="1223"/>
      <c r="M9" s="1223"/>
      <c r="N9" s="1223"/>
      <c r="O9" s="1223"/>
      <c r="P9" s="1223"/>
      <c r="Q9" s="1223"/>
      <c r="R9" s="1223"/>
      <c r="S9" s="1223"/>
      <c r="T9" s="82"/>
      <c r="U9" s="82"/>
      <c r="V9" s="82"/>
      <c r="W9" s="82"/>
    </row>
    <row r="10" spans="1:28" ht="38.25" customHeight="1">
      <c r="B10" s="37"/>
      <c r="C10" s="1276" t="s">
        <v>2695</v>
      </c>
      <c r="D10" s="1223"/>
      <c r="E10" s="1223"/>
      <c r="F10" s="1223"/>
      <c r="G10" s="1223"/>
      <c r="H10" s="1223"/>
      <c r="I10" s="1223"/>
      <c r="J10" s="1223"/>
      <c r="K10" s="1223"/>
      <c r="L10" s="1223"/>
      <c r="M10" s="1223"/>
      <c r="N10" s="1223"/>
      <c r="O10" s="1223"/>
      <c r="P10" s="1223"/>
      <c r="Q10" s="1223"/>
      <c r="R10" s="1223"/>
      <c r="S10" s="1223"/>
      <c r="T10" s="37"/>
      <c r="U10" s="37"/>
      <c r="V10" s="37"/>
    </row>
    <row r="11" spans="1:28" ht="32.450000000000003" customHeight="1">
      <c r="B11" s="17"/>
      <c r="C11" s="17"/>
      <c r="D11" s="34"/>
      <c r="E11" s="18"/>
      <c r="F11" s="18"/>
      <c r="G11" s="18"/>
      <c r="H11" s="46"/>
      <c r="I11" s="32"/>
      <c r="J11" s="32"/>
      <c r="K11" s="32"/>
      <c r="L11" s="32"/>
      <c r="M11" s="32"/>
      <c r="N11" s="18"/>
      <c r="O11" s="18"/>
      <c r="P11" s="18"/>
      <c r="Q11" s="18"/>
      <c r="R11" s="18"/>
      <c r="S11" s="18"/>
      <c r="T11" s="18"/>
      <c r="U11" s="18"/>
      <c r="V11" s="18"/>
      <c r="W11" s="18"/>
    </row>
    <row r="12" spans="1:28" s="39" customFormat="1" ht="17.25" customHeight="1">
      <c r="B12" s="1298" t="s">
        <v>2696</v>
      </c>
      <c r="C12" s="1298"/>
      <c r="D12" s="89"/>
      <c r="E12" s="134" t="s">
        <v>2697</v>
      </c>
      <c r="F12" s="40"/>
      <c r="G12" s="40"/>
      <c r="H12" s="33"/>
      <c r="I12" s="40"/>
      <c r="K12" s="445" t="s">
        <v>2698</v>
      </c>
      <c r="L12" s="41"/>
      <c r="M12" s="41"/>
      <c r="N12" s="41"/>
      <c r="O12" s="41"/>
      <c r="P12" s="41"/>
      <c r="Q12" s="41"/>
      <c r="R12" s="41"/>
      <c r="S12" s="41"/>
      <c r="T12" s="41"/>
      <c r="U12" s="41"/>
      <c r="V12" s="41"/>
      <c r="W12" s="41"/>
      <c r="Y12" s="2"/>
      <c r="Z12" s="2"/>
      <c r="AA12" s="2"/>
      <c r="AB12" s="2"/>
    </row>
    <row r="13" spans="1:28" s="3" customFormat="1" ht="11.25" customHeight="1">
      <c r="A13" s="684"/>
      <c r="B13" s="1147"/>
      <c r="C13" s="684"/>
      <c r="D13" s="684"/>
      <c r="E13" s="9"/>
      <c r="F13" s="9"/>
      <c r="G13" s="2"/>
      <c r="H13" s="6"/>
      <c r="I13" s="2"/>
      <c r="J13" s="2"/>
      <c r="K13" s="2"/>
      <c r="L13" s="2"/>
      <c r="M13" s="2"/>
      <c r="N13" s="2"/>
      <c r="O13" s="2"/>
      <c r="P13" s="2"/>
      <c r="Q13" s="2"/>
      <c r="R13" s="2"/>
      <c r="S13" s="2"/>
      <c r="T13" s="2"/>
      <c r="U13" s="2"/>
      <c r="V13" s="2"/>
      <c r="W13" s="2"/>
      <c r="X13" s="684"/>
      <c r="Y13" s="2"/>
      <c r="Z13" s="2"/>
      <c r="AA13" s="2"/>
      <c r="AB13" s="2"/>
    </row>
    <row r="14" spans="1:28" ht="63" customHeight="1">
      <c r="B14" s="1187" t="s">
        <v>2699</v>
      </c>
      <c r="C14" s="1148" t="s">
        <v>2700</v>
      </c>
      <c r="D14" s="149"/>
      <c r="E14" s="150" t="s">
        <v>2701</v>
      </c>
      <c r="F14" s="150" t="s">
        <v>2702</v>
      </c>
      <c r="G14" s="150" t="s">
        <v>2699</v>
      </c>
      <c r="H14" s="150" t="s">
        <v>2703</v>
      </c>
      <c r="I14" s="150" t="str">
        <f>'1.  LRAMVA Summary'!D53</f>
        <v>Residential - VRZ</v>
      </c>
      <c r="J14" s="150" t="str">
        <f>'1.  LRAMVA Summary'!E53</f>
        <v>GS&lt;50 kW - VRZ</v>
      </c>
      <c r="K14" s="150" t="str">
        <f>'1.  LRAMVA Summary'!F53</f>
        <v>GS 50 to 2,999 kW - VRZ</v>
      </c>
      <c r="L14" s="150" t="str">
        <f>'1.  LRAMVA Summary'!G53</f>
        <v>GS 3,000 to 4,999 kW - VRZ</v>
      </c>
      <c r="M14" s="150" t="str">
        <f>'1.  LRAMVA Summary'!H53</f>
        <v>Large Use - VRZ</v>
      </c>
      <c r="N14" s="150" t="str">
        <f>'1.  LRAMVA Summary'!I53</f>
        <v>Unmetered Scattered Load - VRZ</v>
      </c>
      <c r="O14" s="150" t="str">
        <f>'1.  LRAMVA Summary'!J53</f>
        <v>Sentinel Lighting - VRZ</v>
      </c>
      <c r="P14" s="150" t="str">
        <f>'1.  LRAMVA Summary'!K53</f>
        <v>Street Lighting - VRZ</v>
      </c>
      <c r="Q14" s="150" t="str">
        <f>'1.  LRAMVA Summary'!L53</f>
        <v>Residential - WRZ</v>
      </c>
      <c r="R14" s="150" t="str">
        <f>'1.  LRAMVA Summary'!M53</f>
        <v>GS&lt;50 kW - WRZ</v>
      </c>
      <c r="S14" s="150" t="str">
        <f>'1.  LRAMVA Summary'!N53</f>
        <v>GS&gt;50 kw - WRZ</v>
      </c>
      <c r="T14" s="150" t="str">
        <f>'1.  LRAMVA Summary'!O53</f>
        <v>Street Lighting - WRZ</v>
      </c>
      <c r="U14" s="150" t="str">
        <f>'1.  LRAMVA Summary'!P53</f>
        <v/>
      </c>
      <c r="V14" s="150" t="str">
        <f>'1.  LRAMVA Summary'!Q53</f>
        <v/>
      </c>
      <c r="W14" s="150" t="str">
        <f>'1.  LRAMVA Summary'!R53</f>
        <v>Total</v>
      </c>
    </row>
    <row r="15" spans="1:28">
      <c r="B15" s="151" t="s">
        <v>2704</v>
      </c>
      <c r="C15" s="151">
        <v>1.47E-2</v>
      </c>
      <c r="D15" s="152"/>
      <c r="E15" s="153">
        <v>40544</v>
      </c>
      <c r="F15" s="154">
        <v>2011</v>
      </c>
      <c r="G15" s="155" t="s">
        <v>2705</v>
      </c>
      <c r="H15" s="156">
        <f>C$15/12</f>
        <v>1.225E-3</v>
      </c>
      <c r="I15" s="157">
        <f>SUM('1.  LRAMVA Summary'!D$55:D$56)*(MONTH($E15)-1)/12*$H15</f>
        <v>0</v>
      </c>
      <c r="J15" s="157">
        <f>SUM('1.  LRAMVA Summary'!E$55:E$56)*(MONTH($E15)-1)/12*$H15</f>
        <v>0</v>
      </c>
      <c r="K15" s="157">
        <f>SUM('1.  LRAMVA Summary'!F$55:F$56)*(MONTH($E15)-1)/12*$H15</f>
        <v>0</v>
      </c>
      <c r="L15" s="157">
        <f>SUM('1.  LRAMVA Summary'!G$55:G$56)*(MONTH($E15)-1)/12*$H15</f>
        <v>0</v>
      </c>
      <c r="M15" s="157">
        <f>SUM('1.  LRAMVA Summary'!H$55:H$56)*(MONTH($E15)-1)/12*$H15</f>
        <v>0</v>
      </c>
      <c r="N15" s="157">
        <f>SUM('1.  LRAMVA Summary'!I$55:I$56)*(MONTH($E15)-1)/12*$H15</f>
        <v>0</v>
      </c>
      <c r="O15" s="157">
        <f>SUM('1.  LRAMVA Summary'!J$55:J$56)*(MONTH($E15)-1)/12*$H15</f>
        <v>0</v>
      </c>
      <c r="P15" s="157">
        <f>SUM('1.  LRAMVA Summary'!K$55:K$56)*(MONTH($E15)-1)/12*$H15</f>
        <v>0</v>
      </c>
      <c r="Q15" s="157">
        <f>SUM('1.  LRAMVA Summary'!L$55:L$56)*(MONTH($E15)-1)/12*$H15</f>
        <v>0</v>
      </c>
      <c r="R15" s="157">
        <f>SUM('1.  LRAMVA Summary'!M$55:M$56)*(MONTH($E15)-1)/12*$H15</f>
        <v>0</v>
      </c>
      <c r="S15" s="157">
        <f>SUM('1.  LRAMVA Summary'!N$55:N$56)*(MONTH($E15)-1)/12*$H15</f>
        <v>0</v>
      </c>
      <c r="T15" s="157">
        <f>SUM('1.  LRAMVA Summary'!O$55:O$56)*(MONTH($E15)-1)/12*$H15</f>
        <v>0</v>
      </c>
      <c r="U15" s="157">
        <f>SUM('1.  LRAMVA Summary'!P$55:P$56)*(MONTH($E15)-1)/12*$H15</f>
        <v>0</v>
      </c>
      <c r="V15" s="157">
        <f>SUM('1.  LRAMVA Summary'!Q$55:Q$56)*(MONTH($E15)-1)/12*$H15</f>
        <v>0</v>
      </c>
      <c r="W15" s="158">
        <f>SUM(I15:V15)</f>
        <v>0</v>
      </c>
    </row>
    <row r="16" spans="1:28">
      <c r="B16" s="159" t="s">
        <v>2706</v>
      </c>
      <c r="C16" s="159">
        <v>1.47E-2</v>
      </c>
      <c r="D16" s="152"/>
      <c r="E16" s="153">
        <v>40575</v>
      </c>
      <c r="F16" s="154">
        <v>2011</v>
      </c>
      <c r="G16" s="155" t="s">
        <v>2705</v>
      </c>
      <c r="H16" s="156">
        <f>C$15/12</f>
        <v>1.225E-3</v>
      </c>
      <c r="I16" s="157">
        <f>SUM('1.  LRAMVA Summary'!D$55:D$56)*(MONTH($E16)-1)/12*$H16</f>
        <v>0</v>
      </c>
      <c r="J16" s="157">
        <f>SUM('1.  LRAMVA Summary'!E$55:E$56)*(MONTH($E16)-1)/12*$H16</f>
        <v>0</v>
      </c>
      <c r="K16" s="157">
        <f>SUM('1.  LRAMVA Summary'!F$55:F$56)*(MONTH($E16)-1)/12*$H16</f>
        <v>0</v>
      </c>
      <c r="L16" s="157">
        <f>SUM('1.  LRAMVA Summary'!G$55:G$56)*(MONTH($E16)-1)/12*$H16</f>
        <v>0</v>
      </c>
      <c r="M16" s="157">
        <f>SUM('1.  LRAMVA Summary'!H$55:H$56)*(MONTH($E16)-1)/12*$H16</f>
        <v>0</v>
      </c>
      <c r="N16" s="157">
        <f>SUM('1.  LRAMVA Summary'!I$55:I$56)*(MONTH($E16)-1)/12*$H16</f>
        <v>0</v>
      </c>
      <c r="O16" s="157">
        <f>SUM('1.  LRAMVA Summary'!J$55:J$56)*(MONTH($E16)-1)/12*$H16</f>
        <v>0</v>
      </c>
      <c r="P16" s="157">
        <f>SUM('1.  LRAMVA Summary'!K$55:K$56)*(MONTH($E16)-1)/12*$H16</f>
        <v>0</v>
      </c>
      <c r="Q16" s="157">
        <f>SUM('1.  LRAMVA Summary'!L$55:L$56)*(MONTH($E16)-1)/12*$H16</f>
        <v>0</v>
      </c>
      <c r="R16" s="157">
        <f>SUM('1.  LRAMVA Summary'!M$55:M$56)*(MONTH($E16)-1)/12*$H16</f>
        <v>0</v>
      </c>
      <c r="S16" s="157">
        <f>SUM('1.  LRAMVA Summary'!N$55:N$56)*(MONTH($E16)-1)/12*$H16</f>
        <v>0</v>
      </c>
      <c r="T16" s="157">
        <f>SUM('1.  LRAMVA Summary'!O$55:O$56)*(MONTH($E16)-1)/12*$H16</f>
        <v>0</v>
      </c>
      <c r="U16" s="157">
        <f>SUM('1.  LRAMVA Summary'!P$55:P$56)*(MONTH($E16)-1)/12*$H16</f>
        <v>0</v>
      </c>
      <c r="V16" s="157">
        <f>SUM('1.  LRAMVA Summary'!Q$55:Q$56)*(MONTH($E16)-1)/12*$H16</f>
        <v>0</v>
      </c>
      <c r="W16" s="158">
        <f t="shared" ref="W16:W25" si="0">SUM(I16:V16)</f>
        <v>0</v>
      </c>
    </row>
    <row r="17" spans="2:23">
      <c r="B17" s="159" t="s">
        <v>2707</v>
      </c>
      <c r="C17" s="159">
        <v>1.47E-2</v>
      </c>
      <c r="D17" s="152"/>
      <c r="E17" s="153">
        <v>40603</v>
      </c>
      <c r="F17" s="154">
        <v>2011</v>
      </c>
      <c r="G17" s="155" t="s">
        <v>2705</v>
      </c>
      <c r="H17" s="156">
        <f>C$15/12</f>
        <v>1.225E-3</v>
      </c>
      <c r="I17" s="157">
        <f>SUM('1.  LRAMVA Summary'!D$55:D$56)*(MONTH($E17)-1)/12*$H17</f>
        <v>0</v>
      </c>
      <c r="J17" s="157">
        <f>SUM('1.  LRAMVA Summary'!E$55:E$56)*(MONTH($E17)-1)/12*$H17</f>
        <v>0</v>
      </c>
      <c r="K17" s="157">
        <f>SUM('1.  LRAMVA Summary'!F$55:F$56)*(MONTH($E17)-1)/12*$H17</f>
        <v>0</v>
      </c>
      <c r="L17" s="157">
        <f>SUM('1.  LRAMVA Summary'!G$55:G$56)*(MONTH($E17)-1)/12*$H17</f>
        <v>0</v>
      </c>
      <c r="M17" s="157">
        <f>SUM('1.  LRAMVA Summary'!H$55:H$56)*(MONTH($E17)-1)/12*$H17</f>
        <v>0</v>
      </c>
      <c r="N17" s="157">
        <f>SUM('1.  LRAMVA Summary'!I$55:I$56)*(MONTH($E17)-1)/12*$H17</f>
        <v>0</v>
      </c>
      <c r="O17" s="157">
        <f>SUM('1.  LRAMVA Summary'!J$55:J$56)*(MONTH($E17)-1)/12*$H17</f>
        <v>0</v>
      </c>
      <c r="P17" s="157">
        <f>SUM('1.  LRAMVA Summary'!K$55:K$56)*(MONTH($E17)-1)/12*$H17</f>
        <v>0</v>
      </c>
      <c r="Q17" s="157">
        <f>SUM('1.  LRAMVA Summary'!L$55:L$56)*(MONTH($E17)-1)/12*$H17</f>
        <v>0</v>
      </c>
      <c r="R17" s="157">
        <f>SUM('1.  LRAMVA Summary'!M$55:M$56)*(MONTH($E17)-1)/12*$H17</f>
        <v>0</v>
      </c>
      <c r="S17" s="157">
        <f>SUM('1.  LRAMVA Summary'!N$55:N$56)*(MONTH($E17)-1)/12*$H17</f>
        <v>0</v>
      </c>
      <c r="T17" s="157">
        <f>SUM('1.  LRAMVA Summary'!O$55:O$56)*(MONTH($E17)-1)/12*$H17</f>
        <v>0</v>
      </c>
      <c r="U17" s="157">
        <f>SUM('1.  LRAMVA Summary'!P$55:P$56)*(MONTH($E17)-1)/12*$H17</f>
        <v>0</v>
      </c>
      <c r="V17" s="157">
        <f>SUM('1.  LRAMVA Summary'!Q$55:Q$56)*(MONTH($E17)-1)/12*$H17</f>
        <v>0</v>
      </c>
      <c r="W17" s="158">
        <f>SUM(I17:V17)</f>
        <v>0</v>
      </c>
    </row>
    <row r="18" spans="2:23">
      <c r="B18" s="159" t="s">
        <v>2708</v>
      </c>
      <c r="C18" s="159">
        <v>1.47E-2</v>
      </c>
      <c r="D18" s="152"/>
      <c r="E18" s="160">
        <v>40634</v>
      </c>
      <c r="F18" s="154">
        <v>2011</v>
      </c>
      <c r="G18" s="161" t="s">
        <v>2709</v>
      </c>
      <c r="H18" s="156">
        <f>C$16/12</f>
        <v>1.225E-3</v>
      </c>
      <c r="I18" s="157">
        <f>SUM('1.  LRAMVA Summary'!D$55:D$56)*(MONTH($E18)-1)/12*$H18</f>
        <v>0</v>
      </c>
      <c r="J18" s="157">
        <f>SUM('1.  LRAMVA Summary'!E$55:E$56)*(MONTH($E18)-1)/12*$H18</f>
        <v>0</v>
      </c>
      <c r="K18" s="157">
        <f>SUM('1.  LRAMVA Summary'!F$55:F$56)*(MONTH($E18)-1)/12*$H18</f>
        <v>0</v>
      </c>
      <c r="L18" s="157">
        <f>SUM('1.  LRAMVA Summary'!G$55:G$56)*(MONTH($E18)-1)/12*$H18</f>
        <v>0</v>
      </c>
      <c r="M18" s="157">
        <f>SUM('1.  LRAMVA Summary'!H$55:H$56)*(MONTH($E18)-1)/12*$H18</f>
        <v>0</v>
      </c>
      <c r="N18" s="157">
        <f>SUM('1.  LRAMVA Summary'!I$55:I$56)*(MONTH($E18)-1)/12*$H18</f>
        <v>0</v>
      </c>
      <c r="O18" s="157">
        <f>SUM('1.  LRAMVA Summary'!J$55:J$56)*(MONTH($E18)-1)/12*$H18</f>
        <v>0</v>
      </c>
      <c r="P18" s="157">
        <f>SUM('1.  LRAMVA Summary'!K$55:K$56)*(MONTH($E18)-1)/12*$H18</f>
        <v>0</v>
      </c>
      <c r="Q18" s="157">
        <f>SUM('1.  LRAMVA Summary'!L$55:L$56)*(MONTH($E18)-1)/12*$H18</f>
        <v>0</v>
      </c>
      <c r="R18" s="157">
        <f>SUM('1.  LRAMVA Summary'!M$55:M$56)*(MONTH($E18)-1)/12*$H18</f>
        <v>0</v>
      </c>
      <c r="S18" s="157">
        <f>SUM('1.  LRAMVA Summary'!N$55:N$56)*(MONTH($E18)-1)/12*$H18</f>
        <v>0</v>
      </c>
      <c r="T18" s="157">
        <f>SUM('1.  LRAMVA Summary'!O$55:O$56)*(MONTH($E18)-1)/12*$H18</f>
        <v>0</v>
      </c>
      <c r="U18" s="157">
        <f>SUM('1.  LRAMVA Summary'!P$55:P$56)*(MONTH($E18)-1)/12*$H18</f>
        <v>0</v>
      </c>
      <c r="V18" s="157">
        <f>SUM('1.  LRAMVA Summary'!Q$55:Q$56)*(MONTH($E18)-1)/12*$H18</f>
        <v>0</v>
      </c>
      <c r="W18" s="158">
        <f>SUM(I18:V18)</f>
        <v>0</v>
      </c>
    </row>
    <row r="19" spans="2:23">
      <c r="B19" s="159" t="s">
        <v>2710</v>
      </c>
      <c r="C19" s="159">
        <v>1.47E-2</v>
      </c>
      <c r="D19" s="152"/>
      <c r="E19" s="160">
        <v>40664</v>
      </c>
      <c r="F19" s="154">
        <v>2011</v>
      </c>
      <c r="G19" s="161" t="s">
        <v>2709</v>
      </c>
      <c r="H19" s="156">
        <f>C$16/12</f>
        <v>1.225E-3</v>
      </c>
      <c r="I19" s="157">
        <f>SUM('1.  LRAMVA Summary'!D$55:D$56)*(MONTH($E19)-1)/12*$H19</f>
        <v>0</v>
      </c>
      <c r="J19" s="157">
        <f>SUM('1.  LRAMVA Summary'!E$55:E$56)*(MONTH($E19)-1)/12*$H19</f>
        <v>0</v>
      </c>
      <c r="K19" s="157">
        <f>SUM('1.  LRAMVA Summary'!F$55:F$56)*(MONTH($E19)-1)/12*$H19</f>
        <v>0</v>
      </c>
      <c r="L19" s="157">
        <f>SUM('1.  LRAMVA Summary'!G$55:G$56)*(MONTH($E19)-1)/12*$H19</f>
        <v>0</v>
      </c>
      <c r="M19" s="157">
        <f>SUM('1.  LRAMVA Summary'!H$55:H$56)*(MONTH($E19)-1)/12*$H19</f>
        <v>0</v>
      </c>
      <c r="N19" s="157">
        <f>SUM('1.  LRAMVA Summary'!I$55:I$56)*(MONTH($E19)-1)/12*$H19</f>
        <v>0</v>
      </c>
      <c r="O19" s="157">
        <f>SUM('1.  LRAMVA Summary'!J$55:J$56)*(MONTH($E19)-1)/12*$H19</f>
        <v>0</v>
      </c>
      <c r="P19" s="157">
        <f>SUM('1.  LRAMVA Summary'!K$55:K$56)*(MONTH($E19)-1)/12*$H19</f>
        <v>0</v>
      </c>
      <c r="Q19" s="157">
        <f>SUM('1.  LRAMVA Summary'!L$55:L$56)*(MONTH($E19)-1)/12*$H19</f>
        <v>0</v>
      </c>
      <c r="R19" s="157">
        <f>SUM('1.  LRAMVA Summary'!M$55:M$56)*(MONTH($E19)-1)/12*$H19</f>
        <v>0</v>
      </c>
      <c r="S19" s="157">
        <f>SUM('1.  LRAMVA Summary'!N$55:N$56)*(MONTH($E19)-1)/12*$H19</f>
        <v>0</v>
      </c>
      <c r="T19" s="157">
        <f>SUM('1.  LRAMVA Summary'!O$55:O$56)*(MONTH($E19)-1)/12*$H19</f>
        <v>0</v>
      </c>
      <c r="U19" s="157">
        <f>SUM('1.  LRAMVA Summary'!P$55:P$56)*(MONTH($E19)-1)/12*$H19</f>
        <v>0</v>
      </c>
      <c r="V19" s="157">
        <f>SUM('1.  LRAMVA Summary'!Q$55:Q$56)*(MONTH($E19)-1)/12*$H19</f>
        <v>0</v>
      </c>
      <c r="W19" s="158">
        <f t="shared" si="0"/>
        <v>0</v>
      </c>
    </row>
    <row r="20" spans="2:23">
      <c r="B20" s="159" t="s">
        <v>2711</v>
      </c>
      <c r="C20" s="159">
        <v>1.47E-2</v>
      </c>
      <c r="D20" s="152"/>
      <c r="E20" s="160">
        <v>40695</v>
      </c>
      <c r="F20" s="154">
        <v>2011</v>
      </c>
      <c r="G20" s="161" t="s">
        <v>2709</v>
      </c>
      <c r="H20" s="156">
        <f>C$16/12</f>
        <v>1.225E-3</v>
      </c>
      <c r="I20" s="157">
        <f>SUM('1.  LRAMVA Summary'!D$55:D$56)*(MONTH($E20)-1)/12*$H20</f>
        <v>0</v>
      </c>
      <c r="J20" s="157">
        <f>SUM('1.  LRAMVA Summary'!E$55:E$56)*(MONTH($E20)-1)/12*$H20</f>
        <v>0</v>
      </c>
      <c r="K20" s="157">
        <f>SUM('1.  LRAMVA Summary'!F$55:F$56)*(MONTH($E20)-1)/12*$H20</f>
        <v>0</v>
      </c>
      <c r="L20" s="157">
        <f>SUM('1.  LRAMVA Summary'!G$55:G$56)*(MONTH($E20)-1)/12*$H20</f>
        <v>0</v>
      </c>
      <c r="M20" s="157">
        <f>SUM('1.  LRAMVA Summary'!H$55:H$56)*(MONTH($E20)-1)/12*$H20</f>
        <v>0</v>
      </c>
      <c r="N20" s="157">
        <f>SUM('1.  LRAMVA Summary'!I$55:I$56)*(MONTH($E20)-1)/12*$H20</f>
        <v>0</v>
      </c>
      <c r="O20" s="157">
        <f>SUM('1.  LRAMVA Summary'!J$55:J$56)*(MONTH($E20)-1)/12*$H20</f>
        <v>0</v>
      </c>
      <c r="P20" s="157">
        <f>SUM('1.  LRAMVA Summary'!K$55:K$56)*(MONTH($E20)-1)/12*$H20</f>
        <v>0</v>
      </c>
      <c r="Q20" s="157">
        <f>SUM('1.  LRAMVA Summary'!L$55:L$56)*(MONTH($E20)-1)/12*$H20</f>
        <v>0</v>
      </c>
      <c r="R20" s="157">
        <f>SUM('1.  LRAMVA Summary'!M$55:M$56)*(MONTH($E20)-1)/12*$H20</f>
        <v>0</v>
      </c>
      <c r="S20" s="157">
        <f>SUM('1.  LRAMVA Summary'!N$55:N$56)*(MONTH($E20)-1)/12*$H20</f>
        <v>0</v>
      </c>
      <c r="T20" s="157">
        <f>SUM('1.  LRAMVA Summary'!O$55:O$56)*(MONTH($E20)-1)/12*$H20</f>
        <v>0</v>
      </c>
      <c r="U20" s="157">
        <f>SUM('1.  LRAMVA Summary'!P$55:P$56)*(MONTH($E20)-1)/12*$H20</f>
        <v>0</v>
      </c>
      <c r="V20" s="157">
        <f>SUM('1.  LRAMVA Summary'!Q$55:Q$56)*(MONTH($E20)-1)/12*$H20</f>
        <v>0</v>
      </c>
      <c r="W20" s="158">
        <f t="shared" si="0"/>
        <v>0</v>
      </c>
    </row>
    <row r="21" spans="2:23">
      <c r="B21" s="159" t="s">
        <v>2712</v>
      </c>
      <c r="C21" s="159">
        <v>1.47E-2</v>
      </c>
      <c r="D21" s="152"/>
      <c r="E21" s="160">
        <v>40725</v>
      </c>
      <c r="F21" s="154">
        <v>2011</v>
      </c>
      <c r="G21" s="161" t="s">
        <v>2713</v>
      </c>
      <c r="H21" s="156">
        <f>C$17/12</f>
        <v>1.225E-3</v>
      </c>
      <c r="I21" s="157">
        <f>SUM('1.  LRAMVA Summary'!D$55:D$56)*(MONTH($E21)-1)/12*$H21</f>
        <v>0</v>
      </c>
      <c r="J21" s="157">
        <f>SUM('1.  LRAMVA Summary'!E$55:E$56)*(MONTH($E21)-1)/12*$H21</f>
        <v>0</v>
      </c>
      <c r="K21" s="157">
        <f>SUM('1.  LRAMVA Summary'!F$55:F$56)*(MONTH($E21)-1)/12*$H21</f>
        <v>0</v>
      </c>
      <c r="L21" s="157">
        <f>SUM('1.  LRAMVA Summary'!G$55:G$56)*(MONTH($E21)-1)/12*$H21</f>
        <v>0</v>
      </c>
      <c r="M21" s="157">
        <f>SUM('1.  LRAMVA Summary'!H$55:H$56)*(MONTH($E21)-1)/12*$H21</f>
        <v>0</v>
      </c>
      <c r="N21" s="157">
        <f>SUM('1.  LRAMVA Summary'!I$55:I$56)*(MONTH($E21)-1)/12*$H21</f>
        <v>0</v>
      </c>
      <c r="O21" s="157">
        <f>SUM('1.  LRAMVA Summary'!J$55:J$56)*(MONTH($E21)-1)/12*$H21</f>
        <v>0</v>
      </c>
      <c r="P21" s="157">
        <f>SUM('1.  LRAMVA Summary'!K$55:K$56)*(MONTH($E21)-1)/12*$H21</f>
        <v>0</v>
      </c>
      <c r="Q21" s="157">
        <f>SUM('1.  LRAMVA Summary'!L$55:L$56)*(MONTH($E21)-1)/12*$H21</f>
        <v>0</v>
      </c>
      <c r="R21" s="157">
        <f>SUM('1.  LRAMVA Summary'!M$55:M$56)*(MONTH($E21)-1)/12*$H21</f>
        <v>0</v>
      </c>
      <c r="S21" s="157">
        <f>SUM('1.  LRAMVA Summary'!N$55:N$56)*(MONTH($E21)-1)/12*$H21</f>
        <v>0</v>
      </c>
      <c r="T21" s="157">
        <f>SUM('1.  LRAMVA Summary'!O$55:O$56)*(MONTH($E21)-1)/12*$H21</f>
        <v>0</v>
      </c>
      <c r="U21" s="157">
        <f>SUM('1.  LRAMVA Summary'!P$55:P$56)*(MONTH($E21)-1)/12*$H21</f>
        <v>0</v>
      </c>
      <c r="V21" s="157">
        <f>SUM('1.  LRAMVA Summary'!Q$55:Q$56)*(MONTH($E21)-1)/12*$H21</f>
        <v>0</v>
      </c>
      <c r="W21" s="158">
        <f t="shared" si="0"/>
        <v>0</v>
      </c>
    </row>
    <row r="22" spans="2:23">
      <c r="B22" s="159" t="s">
        <v>2714</v>
      </c>
      <c r="C22" s="159">
        <v>1.47E-2</v>
      </c>
      <c r="D22" s="152"/>
      <c r="E22" s="160">
        <v>40756</v>
      </c>
      <c r="F22" s="154">
        <v>2011</v>
      </c>
      <c r="G22" s="161" t="s">
        <v>2713</v>
      </c>
      <c r="H22" s="156">
        <f>C$17/12</f>
        <v>1.225E-3</v>
      </c>
      <c r="I22" s="157">
        <f>SUM('1.  LRAMVA Summary'!D$55:D$56)*(MONTH($E22)-1)/12*$H22</f>
        <v>0</v>
      </c>
      <c r="J22" s="157">
        <f>SUM('1.  LRAMVA Summary'!E$55:E$56)*(MONTH($E22)-1)/12*$H22</f>
        <v>0</v>
      </c>
      <c r="K22" s="157">
        <f>SUM('1.  LRAMVA Summary'!F$55:F$56)*(MONTH($E22)-1)/12*$H22</f>
        <v>0</v>
      </c>
      <c r="L22" s="157">
        <f>SUM('1.  LRAMVA Summary'!G$55:G$56)*(MONTH($E22)-1)/12*$H22</f>
        <v>0</v>
      </c>
      <c r="M22" s="157">
        <f>SUM('1.  LRAMVA Summary'!H$55:H$56)*(MONTH($E22)-1)/12*$H22</f>
        <v>0</v>
      </c>
      <c r="N22" s="157">
        <f>SUM('1.  LRAMVA Summary'!I$55:I$56)*(MONTH($E22)-1)/12*$H22</f>
        <v>0</v>
      </c>
      <c r="O22" s="157">
        <f>SUM('1.  LRAMVA Summary'!J$55:J$56)*(MONTH($E22)-1)/12*$H22</f>
        <v>0</v>
      </c>
      <c r="P22" s="157">
        <f>SUM('1.  LRAMVA Summary'!K$55:K$56)*(MONTH($E22)-1)/12*$H22</f>
        <v>0</v>
      </c>
      <c r="Q22" s="157">
        <f>SUM('1.  LRAMVA Summary'!L$55:L$56)*(MONTH($E22)-1)/12*$H22</f>
        <v>0</v>
      </c>
      <c r="R22" s="157">
        <f>SUM('1.  LRAMVA Summary'!M$55:M$56)*(MONTH($E22)-1)/12*$H22</f>
        <v>0</v>
      </c>
      <c r="S22" s="157">
        <f>SUM('1.  LRAMVA Summary'!N$55:N$56)*(MONTH($E22)-1)/12*$H22</f>
        <v>0</v>
      </c>
      <c r="T22" s="157">
        <f>SUM('1.  LRAMVA Summary'!O$55:O$56)*(MONTH($E22)-1)/12*$H22</f>
        <v>0</v>
      </c>
      <c r="U22" s="157">
        <f>SUM('1.  LRAMVA Summary'!P$55:P$56)*(MONTH($E22)-1)/12*$H22</f>
        <v>0</v>
      </c>
      <c r="V22" s="157">
        <f>SUM('1.  LRAMVA Summary'!Q$55:Q$56)*(MONTH($E22)-1)/12*$H22</f>
        <v>0</v>
      </c>
      <c r="W22" s="158">
        <f t="shared" si="0"/>
        <v>0</v>
      </c>
    </row>
    <row r="23" spans="2:23">
      <c r="B23" s="159" t="s">
        <v>2715</v>
      </c>
      <c r="C23" s="159">
        <v>1.47E-2</v>
      </c>
      <c r="D23" s="152"/>
      <c r="E23" s="160">
        <v>40787</v>
      </c>
      <c r="F23" s="154">
        <v>2011</v>
      </c>
      <c r="G23" s="161" t="s">
        <v>2713</v>
      </c>
      <c r="H23" s="156">
        <f>C$17/12</f>
        <v>1.225E-3</v>
      </c>
      <c r="I23" s="157">
        <f>SUM('1.  LRAMVA Summary'!D$55:D$56)*(MONTH($E23)-1)/12*$H23</f>
        <v>0</v>
      </c>
      <c r="J23" s="157">
        <f>SUM('1.  LRAMVA Summary'!E$55:E$56)*(MONTH($E23)-1)/12*$H23</f>
        <v>0</v>
      </c>
      <c r="K23" s="157">
        <f>SUM('1.  LRAMVA Summary'!F$55:F$56)*(MONTH($E23)-1)/12*$H23</f>
        <v>0</v>
      </c>
      <c r="L23" s="157">
        <f>SUM('1.  LRAMVA Summary'!G$55:G$56)*(MONTH($E23)-1)/12*$H23</f>
        <v>0</v>
      </c>
      <c r="M23" s="157">
        <f>SUM('1.  LRAMVA Summary'!H$55:H$56)*(MONTH($E23)-1)/12*$H23</f>
        <v>0</v>
      </c>
      <c r="N23" s="157">
        <f>SUM('1.  LRAMVA Summary'!I$55:I$56)*(MONTH($E23)-1)/12*$H23</f>
        <v>0</v>
      </c>
      <c r="O23" s="157">
        <f>SUM('1.  LRAMVA Summary'!J$55:J$56)*(MONTH($E23)-1)/12*$H23</f>
        <v>0</v>
      </c>
      <c r="P23" s="157">
        <f>SUM('1.  LRAMVA Summary'!K$55:K$56)*(MONTH($E23)-1)/12*$H23</f>
        <v>0</v>
      </c>
      <c r="Q23" s="157">
        <f>SUM('1.  LRAMVA Summary'!L$55:L$56)*(MONTH($E23)-1)/12*$H23</f>
        <v>0</v>
      </c>
      <c r="R23" s="157">
        <f>SUM('1.  LRAMVA Summary'!M$55:M$56)*(MONTH($E23)-1)/12*$H23</f>
        <v>0</v>
      </c>
      <c r="S23" s="157">
        <f>SUM('1.  LRAMVA Summary'!N$55:N$56)*(MONTH($E23)-1)/12*$H23</f>
        <v>0</v>
      </c>
      <c r="T23" s="157">
        <f>SUM('1.  LRAMVA Summary'!O$55:O$56)*(MONTH($E23)-1)/12*$H23</f>
        <v>0</v>
      </c>
      <c r="U23" s="157">
        <f>SUM('1.  LRAMVA Summary'!P$55:P$56)*(MONTH($E23)-1)/12*$H23</f>
        <v>0</v>
      </c>
      <c r="V23" s="157">
        <f>SUM('1.  LRAMVA Summary'!Q$55:Q$56)*(MONTH($E23)-1)/12*$H23</f>
        <v>0</v>
      </c>
      <c r="W23" s="158">
        <f t="shared" si="0"/>
        <v>0</v>
      </c>
    </row>
    <row r="24" spans="2:23">
      <c r="B24" s="159" t="s">
        <v>2716</v>
      </c>
      <c r="C24" s="159">
        <v>1.47E-2</v>
      </c>
      <c r="D24" s="152"/>
      <c r="E24" s="160">
        <v>40817</v>
      </c>
      <c r="F24" s="154">
        <v>2011</v>
      </c>
      <c r="G24" s="161" t="s">
        <v>2717</v>
      </c>
      <c r="H24" s="156">
        <f>C$18/12</f>
        <v>1.225E-3</v>
      </c>
      <c r="I24" s="157">
        <f>SUM('1.  LRAMVA Summary'!D$55:D$56)*(MONTH($E24)-1)/12*$H24</f>
        <v>0</v>
      </c>
      <c r="J24" s="157">
        <f>SUM('1.  LRAMVA Summary'!E$55:E$56)*(MONTH($E24)-1)/12*$H24</f>
        <v>0</v>
      </c>
      <c r="K24" s="157">
        <f>SUM('1.  LRAMVA Summary'!F$55:F$56)*(MONTH($E24)-1)/12*$H24</f>
        <v>0</v>
      </c>
      <c r="L24" s="157">
        <f>SUM('1.  LRAMVA Summary'!G$55:G$56)*(MONTH($E24)-1)/12*$H24</f>
        <v>0</v>
      </c>
      <c r="M24" s="157">
        <f>SUM('1.  LRAMVA Summary'!H$55:H$56)*(MONTH($E24)-1)/12*$H24</f>
        <v>0</v>
      </c>
      <c r="N24" s="157">
        <f>SUM('1.  LRAMVA Summary'!I$55:I$56)*(MONTH($E24)-1)/12*$H24</f>
        <v>0</v>
      </c>
      <c r="O24" s="157">
        <f>SUM('1.  LRAMVA Summary'!J$55:J$56)*(MONTH($E24)-1)/12*$H24</f>
        <v>0</v>
      </c>
      <c r="P24" s="157">
        <f>SUM('1.  LRAMVA Summary'!K$55:K$56)*(MONTH($E24)-1)/12*$H24</f>
        <v>0</v>
      </c>
      <c r="Q24" s="157">
        <f>SUM('1.  LRAMVA Summary'!L$55:L$56)*(MONTH($E24)-1)/12*$H24</f>
        <v>0</v>
      </c>
      <c r="R24" s="157">
        <f>SUM('1.  LRAMVA Summary'!M$55:M$56)*(MONTH($E24)-1)/12*$H24</f>
        <v>0</v>
      </c>
      <c r="S24" s="157">
        <f>SUM('1.  LRAMVA Summary'!N$55:N$56)*(MONTH($E24)-1)/12*$H24</f>
        <v>0</v>
      </c>
      <c r="T24" s="157">
        <f>SUM('1.  LRAMVA Summary'!O$55:O$56)*(MONTH($E24)-1)/12*$H24</f>
        <v>0</v>
      </c>
      <c r="U24" s="157">
        <f>SUM('1.  LRAMVA Summary'!P$55:P$56)*(MONTH($E24)-1)/12*$H24</f>
        <v>0</v>
      </c>
      <c r="V24" s="157">
        <f>SUM('1.  LRAMVA Summary'!Q$55:Q$56)*(MONTH($E24)-1)/12*$H24</f>
        <v>0</v>
      </c>
      <c r="W24" s="158">
        <f t="shared" si="0"/>
        <v>0</v>
      </c>
    </row>
    <row r="25" spans="2:23">
      <c r="B25" s="159" t="s">
        <v>2718</v>
      </c>
      <c r="C25" s="159">
        <v>1.47E-2</v>
      </c>
      <c r="D25" s="152"/>
      <c r="E25" s="160">
        <v>40848</v>
      </c>
      <c r="F25" s="154">
        <v>2011</v>
      </c>
      <c r="G25" s="161" t="s">
        <v>2717</v>
      </c>
      <c r="H25" s="156">
        <f>C$18/12</f>
        <v>1.225E-3</v>
      </c>
      <c r="I25" s="157">
        <f>SUM('1.  LRAMVA Summary'!D$55:D$56)*(MONTH($E25)-1)/12*$H25</f>
        <v>0</v>
      </c>
      <c r="J25" s="157">
        <f>SUM('1.  LRAMVA Summary'!E$55:E$56)*(MONTH($E25)-1)/12*$H25</f>
        <v>0</v>
      </c>
      <c r="K25" s="157">
        <f>SUM('1.  LRAMVA Summary'!F$55:F$56)*(MONTH($E25)-1)/12*$H25</f>
        <v>0</v>
      </c>
      <c r="L25" s="157">
        <f>SUM('1.  LRAMVA Summary'!G$55:G$56)*(MONTH($E25)-1)/12*$H25</f>
        <v>0</v>
      </c>
      <c r="M25" s="157">
        <f>SUM('1.  LRAMVA Summary'!H$55:H$56)*(MONTH($E25)-1)/12*$H25</f>
        <v>0</v>
      </c>
      <c r="N25" s="157">
        <f>SUM('1.  LRAMVA Summary'!I$55:I$56)*(MONTH($E25)-1)/12*$H25</f>
        <v>0</v>
      </c>
      <c r="O25" s="157">
        <f>SUM('1.  LRAMVA Summary'!J$55:J$56)*(MONTH($E25)-1)/12*$H25</f>
        <v>0</v>
      </c>
      <c r="P25" s="157">
        <f>SUM('1.  LRAMVA Summary'!K$55:K$56)*(MONTH($E25)-1)/12*$H25</f>
        <v>0</v>
      </c>
      <c r="Q25" s="157">
        <f>SUM('1.  LRAMVA Summary'!L$55:L$56)*(MONTH($E25)-1)/12*$H25</f>
        <v>0</v>
      </c>
      <c r="R25" s="157">
        <f>SUM('1.  LRAMVA Summary'!M$55:M$56)*(MONTH($E25)-1)/12*$H25</f>
        <v>0</v>
      </c>
      <c r="S25" s="157">
        <f>SUM('1.  LRAMVA Summary'!N$55:N$56)*(MONTH($E25)-1)/12*$H25</f>
        <v>0</v>
      </c>
      <c r="T25" s="157">
        <f>SUM('1.  LRAMVA Summary'!O$55:O$56)*(MONTH($E25)-1)/12*$H25</f>
        <v>0</v>
      </c>
      <c r="U25" s="157">
        <f>SUM('1.  LRAMVA Summary'!P$55:P$56)*(MONTH($E25)-1)/12*$H25</f>
        <v>0</v>
      </c>
      <c r="V25" s="157">
        <f>SUM('1.  LRAMVA Summary'!Q$55:Q$56)*(MONTH($E25)-1)/12*$H25</f>
        <v>0</v>
      </c>
      <c r="W25" s="158">
        <f t="shared" si="0"/>
        <v>0</v>
      </c>
    </row>
    <row r="26" spans="2:23">
      <c r="B26" s="159" t="s">
        <v>2719</v>
      </c>
      <c r="C26" s="159">
        <v>1.47E-2</v>
      </c>
      <c r="D26" s="152"/>
      <c r="E26" s="160">
        <v>40878</v>
      </c>
      <c r="F26" s="154">
        <v>2011</v>
      </c>
      <c r="G26" s="161" t="s">
        <v>2717</v>
      </c>
      <c r="H26" s="156">
        <f>C$18/12</f>
        <v>1.225E-3</v>
      </c>
      <c r="I26" s="157">
        <f>SUM('1.  LRAMVA Summary'!D$55:D$56)*(MONTH($E26)-1)/12*$H26</f>
        <v>0</v>
      </c>
      <c r="J26" s="157">
        <f>SUM('1.  LRAMVA Summary'!E$55:E$56)*(MONTH($E26)-1)/12*$H26</f>
        <v>0</v>
      </c>
      <c r="K26" s="157">
        <f>SUM('1.  LRAMVA Summary'!F$55:F$56)*(MONTH($E26)-1)/12*$H26</f>
        <v>0</v>
      </c>
      <c r="L26" s="157">
        <f>SUM('1.  LRAMVA Summary'!G$55:G$56)*(MONTH($E26)-1)/12*$H26</f>
        <v>0</v>
      </c>
      <c r="M26" s="157">
        <f>SUM('1.  LRAMVA Summary'!H$55:H$56)*(MONTH($E26)-1)/12*$H26</f>
        <v>0</v>
      </c>
      <c r="N26" s="157">
        <f>SUM('1.  LRAMVA Summary'!I$55:I$56)*(MONTH($E26)-1)/12*$H26</f>
        <v>0</v>
      </c>
      <c r="O26" s="157">
        <f>SUM('1.  LRAMVA Summary'!J$55:J$56)*(MONTH($E26)-1)/12*$H26</f>
        <v>0</v>
      </c>
      <c r="P26" s="157">
        <f>SUM('1.  LRAMVA Summary'!K$55:K$56)*(MONTH($E26)-1)/12*$H26</f>
        <v>0</v>
      </c>
      <c r="Q26" s="157">
        <f>SUM('1.  LRAMVA Summary'!L$55:L$56)*(MONTH($E26)-1)/12*$H26</f>
        <v>0</v>
      </c>
      <c r="R26" s="157">
        <f>SUM('1.  LRAMVA Summary'!M$55:M$56)*(MONTH($E26)-1)/12*$H26</f>
        <v>0</v>
      </c>
      <c r="S26" s="157">
        <f>SUM('1.  LRAMVA Summary'!N$55:N$56)*(MONTH($E26)-1)/12*$H26</f>
        <v>0</v>
      </c>
      <c r="T26" s="157">
        <f>SUM('1.  LRAMVA Summary'!O$55:O$56)*(MONTH($E26)-1)/12*$H26</f>
        <v>0</v>
      </c>
      <c r="U26" s="157">
        <f>SUM('1.  LRAMVA Summary'!P$55:P$56)*(MONTH($E26)-1)/12*$H26</f>
        <v>0</v>
      </c>
      <c r="V26" s="157">
        <f>SUM('1.  LRAMVA Summary'!Q$55:Q$56)*(MONTH($E26)-1)/12*$H26</f>
        <v>0</v>
      </c>
      <c r="W26" s="158">
        <f>SUM(I26:V26)</f>
        <v>0</v>
      </c>
    </row>
    <row r="27" spans="2:23" ht="15.75" thickBot="1">
      <c r="B27" s="159" t="s">
        <v>2720</v>
      </c>
      <c r="C27" s="159">
        <v>1.47E-2</v>
      </c>
      <c r="D27" s="152"/>
      <c r="E27" s="162" t="s">
        <v>2721</v>
      </c>
      <c r="F27" s="162"/>
      <c r="G27" s="163"/>
      <c r="H27" s="164"/>
      <c r="I27" s="165">
        <f>SUM(I15:I26)</f>
        <v>0</v>
      </c>
      <c r="J27" s="165">
        <f t="shared" ref="J27:O27" si="1">SUM(J15:J26)</f>
        <v>0</v>
      </c>
      <c r="K27" s="165">
        <f t="shared" si="1"/>
        <v>0</v>
      </c>
      <c r="L27" s="165">
        <f t="shared" si="1"/>
        <v>0</v>
      </c>
      <c r="M27" s="165">
        <f t="shared" si="1"/>
        <v>0</v>
      </c>
      <c r="N27" s="165">
        <f t="shared" si="1"/>
        <v>0</v>
      </c>
      <c r="O27" s="165">
        <f t="shared" si="1"/>
        <v>0</v>
      </c>
      <c r="P27" s="165">
        <f t="shared" ref="P27:V27" si="2">SUM(P15:P26)</f>
        <v>0</v>
      </c>
      <c r="Q27" s="165">
        <f t="shared" si="2"/>
        <v>0</v>
      </c>
      <c r="R27" s="165">
        <f t="shared" si="2"/>
        <v>0</v>
      </c>
      <c r="S27" s="165">
        <f t="shared" si="2"/>
        <v>0</v>
      </c>
      <c r="T27" s="165">
        <f t="shared" si="2"/>
        <v>0</v>
      </c>
      <c r="U27" s="165">
        <f t="shared" si="2"/>
        <v>0</v>
      </c>
      <c r="V27" s="165">
        <f t="shared" si="2"/>
        <v>0</v>
      </c>
      <c r="W27" s="165">
        <f>SUM(W15:W26)</f>
        <v>0</v>
      </c>
    </row>
    <row r="28" spans="2:23" ht="15.75" thickTop="1">
      <c r="B28" s="159" t="s">
        <v>2722</v>
      </c>
      <c r="C28" s="159">
        <v>1.47E-2</v>
      </c>
      <c r="D28" s="152"/>
      <c r="E28" s="166" t="s">
        <v>225</v>
      </c>
      <c r="F28" s="166"/>
      <c r="G28" s="167"/>
      <c r="H28" s="168"/>
      <c r="I28" s="169"/>
      <c r="J28" s="169"/>
      <c r="K28" s="169"/>
      <c r="L28" s="169"/>
      <c r="M28" s="169"/>
      <c r="N28" s="169"/>
      <c r="O28" s="169"/>
      <c r="P28" s="169"/>
      <c r="Q28" s="169"/>
      <c r="R28" s="169"/>
      <c r="S28" s="169"/>
      <c r="T28" s="169"/>
      <c r="U28" s="169"/>
      <c r="V28" s="169"/>
      <c r="W28" s="170"/>
    </row>
    <row r="29" spans="2:23">
      <c r="B29" s="159" t="s">
        <v>2723</v>
      </c>
      <c r="C29" s="159">
        <v>1.47E-2</v>
      </c>
      <c r="D29" s="152"/>
      <c r="E29" s="171" t="s">
        <v>2724</v>
      </c>
      <c r="F29" s="171"/>
      <c r="G29" s="172"/>
      <c r="H29" s="173"/>
      <c r="I29" s="174">
        <f>I27+I28</f>
        <v>0</v>
      </c>
      <c r="J29" s="174">
        <f t="shared" ref="J29:M29" si="3">J27+J28</f>
        <v>0</v>
      </c>
      <c r="K29" s="174">
        <f t="shared" si="3"/>
        <v>0</v>
      </c>
      <c r="L29" s="174">
        <f t="shared" si="3"/>
        <v>0</v>
      </c>
      <c r="M29" s="174">
        <f t="shared" si="3"/>
        <v>0</v>
      </c>
      <c r="N29" s="174">
        <f>N27+N28</f>
        <v>0</v>
      </c>
      <c r="O29" s="174">
        <f>O27+O28</f>
        <v>0</v>
      </c>
      <c r="P29" s="174">
        <f t="shared" ref="P29:V29" si="4">P27+P28</f>
        <v>0</v>
      </c>
      <c r="Q29" s="174">
        <f t="shared" si="4"/>
        <v>0</v>
      </c>
      <c r="R29" s="174">
        <f t="shared" si="4"/>
        <v>0</v>
      </c>
      <c r="S29" s="174">
        <f t="shared" si="4"/>
        <v>0</v>
      </c>
      <c r="T29" s="174">
        <f t="shared" si="4"/>
        <v>0</v>
      </c>
      <c r="U29" s="174">
        <f t="shared" si="4"/>
        <v>0</v>
      </c>
      <c r="V29" s="174">
        <f t="shared" si="4"/>
        <v>0</v>
      </c>
      <c r="W29" s="174">
        <f>W27+W28</f>
        <v>0</v>
      </c>
    </row>
    <row r="30" spans="2:23">
      <c r="B30" s="159" t="s">
        <v>2725</v>
      </c>
      <c r="C30" s="159">
        <v>1.47E-2</v>
      </c>
      <c r="D30" s="152"/>
      <c r="E30" s="160">
        <v>40909</v>
      </c>
      <c r="F30" s="160" t="s">
        <v>2726</v>
      </c>
      <c r="G30" s="161" t="s">
        <v>2705</v>
      </c>
      <c r="H30" s="175">
        <f>C$19/12</f>
        <v>1.225E-3</v>
      </c>
      <c r="I30" s="176">
        <f>(SUM('1.  LRAMVA Summary'!D$55:D$57)+SUM('1.  LRAMVA Summary'!D$58:D$59)*(MONTH($E30)-1)/12)*$H30</f>
        <v>0</v>
      </c>
      <c r="J30" s="176">
        <f>(SUM('1.  LRAMVA Summary'!E$55:E$57)+SUM('1.  LRAMVA Summary'!E$58:E$59)*(MONTH($E30)-1)/12)*$H30</f>
        <v>0</v>
      </c>
      <c r="K30" s="176">
        <f>(SUM('1.  LRAMVA Summary'!F$55:F$57)+SUM('1.  LRAMVA Summary'!F$58:F$59)*(MONTH($E30)-1)/12)*$H30</f>
        <v>0</v>
      </c>
      <c r="L30" s="176">
        <f>(SUM('1.  LRAMVA Summary'!G$55:G$57)+SUM('1.  LRAMVA Summary'!G$58:G$59)*(MONTH($E30)-1)/12)*$H30</f>
        <v>0</v>
      </c>
      <c r="M30" s="176">
        <f>(SUM('1.  LRAMVA Summary'!H$55:H$57)+SUM('1.  LRAMVA Summary'!H$58:H$59)*(MONTH($E30)-1)/12)*$H30</f>
        <v>0</v>
      </c>
      <c r="N30" s="176">
        <f>(SUM('1.  LRAMVA Summary'!I$55:I$57)+SUM('1.  LRAMVA Summary'!I$58:I$59)*(MONTH($E30)-1)/12)*$H30</f>
        <v>0</v>
      </c>
      <c r="O30" s="176">
        <f>(SUM('1.  LRAMVA Summary'!J$55:J$57)+SUM('1.  LRAMVA Summary'!J$58:J$59)*(MONTH($E30)-1)/12)*$H30</f>
        <v>0</v>
      </c>
      <c r="P30" s="176">
        <f>(SUM('1.  LRAMVA Summary'!K$55:K$57)+SUM('1.  LRAMVA Summary'!K$58:K$59)*(MONTH($E30)-1)/12)*$H30</f>
        <v>0</v>
      </c>
      <c r="Q30" s="176">
        <f>(SUM('1.  LRAMVA Summary'!L$55:L$57)+SUM('1.  LRAMVA Summary'!L$58:L$59)*(MONTH($E30)-1)/12)*$H30</f>
        <v>0</v>
      </c>
      <c r="R30" s="176">
        <f>(SUM('1.  LRAMVA Summary'!M$55:M$57)+SUM('1.  LRAMVA Summary'!M$58:M$59)*(MONTH($E30)-1)/12)*$H30</f>
        <v>0</v>
      </c>
      <c r="S30" s="176">
        <f>(SUM('1.  LRAMVA Summary'!N$55:N$57)+SUM('1.  LRAMVA Summary'!N$58:N$59)*(MONTH($E30)-1)/12)*$H30</f>
        <v>0</v>
      </c>
      <c r="T30" s="176">
        <f>(SUM('1.  LRAMVA Summary'!O$55:O$57)+SUM('1.  LRAMVA Summary'!O$58:O$59)*(MONTH($E30)-1)/12)*$H30</f>
        <v>0</v>
      </c>
      <c r="U30" s="176">
        <f>(SUM('1.  LRAMVA Summary'!P$55:P$57)+SUM('1.  LRAMVA Summary'!P$58:P$59)*(MONTH($E30)-1)/12)*$H30</f>
        <v>0</v>
      </c>
      <c r="V30" s="176">
        <f>(SUM('1.  LRAMVA Summary'!Q$55:Q$57)+SUM('1.  LRAMVA Summary'!Q$58:Q$59)*(MONTH($E30)-1)/12)*$H30</f>
        <v>0</v>
      </c>
      <c r="W30" s="177">
        <f>SUM(I30:V30)</f>
        <v>0</v>
      </c>
    </row>
    <row r="31" spans="2:23">
      <c r="B31" s="159" t="s">
        <v>2727</v>
      </c>
      <c r="C31" s="159">
        <v>1.47E-2</v>
      </c>
      <c r="D31" s="152"/>
      <c r="E31" s="160">
        <v>40940</v>
      </c>
      <c r="F31" s="160" t="s">
        <v>2726</v>
      </c>
      <c r="G31" s="161" t="s">
        <v>2705</v>
      </c>
      <c r="H31" s="175">
        <f>C$19/12</f>
        <v>1.225E-3</v>
      </c>
      <c r="I31" s="176">
        <f>(SUM('1.  LRAMVA Summary'!D$55:D$57)+SUM('1.  LRAMVA Summary'!D$58:D$59)*(MONTH($E31)-1)/12)*$H31</f>
        <v>0</v>
      </c>
      <c r="J31" s="176">
        <f>(SUM('1.  LRAMVA Summary'!E$55:E$57)+SUM('1.  LRAMVA Summary'!E$58:E$59)*(MONTH($E31)-1)/12)*$H31</f>
        <v>0</v>
      </c>
      <c r="K31" s="176">
        <f>(SUM('1.  LRAMVA Summary'!F$55:F$57)+SUM('1.  LRAMVA Summary'!F$58:F$59)*(MONTH($E31)-1)/12)*$H31</f>
        <v>0</v>
      </c>
      <c r="L31" s="176">
        <f>(SUM('1.  LRAMVA Summary'!G$55:G$57)+SUM('1.  LRAMVA Summary'!G$58:G$59)*(MONTH($E31)-1)/12)*$H31</f>
        <v>0</v>
      </c>
      <c r="M31" s="176">
        <f>(SUM('1.  LRAMVA Summary'!H$55:H$57)+SUM('1.  LRAMVA Summary'!H$58:H$59)*(MONTH($E31)-1)/12)*$H31</f>
        <v>0</v>
      </c>
      <c r="N31" s="176">
        <f>(SUM('1.  LRAMVA Summary'!I$55:I$57)+SUM('1.  LRAMVA Summary'!I$58:I$59)*(MONTH($E31)-1)/12)*$H31</f>
        <v>0</v>
      </c>
      <c r="O31" s="176">
        <f>(SUM('1.  LRAMVA Summary'!J$55:J$57)+SUM('1.  LRAMVA Summary'!J$58:J$59)*(MONTH($E31)-1)/12)*$H31</f>
        <v>0</v>
      </c>
      <c r="P31" s="176">
        <f>(SUM('1.  LRAMVA Summary'!K$55:K$57)+SUM('1.  LRAMVA Summary'!K$58:K$59)*(MONTH($E31)-1)/12)*$H31</f>
        <v>0</v>
      </c>
      <c r="Q31" s="176">
        <f>(SUM('1.  LRAMVA Summary'!L$55:L$57)+SUM('1.  LRAMVA Summary'!L$58:L$59)*(MONTH($E31)-1)/12)*$H31</f>
        <v>0</v>
      </c>
      <c r="R31" s="176">
        <f>(SUM('1.  LRAMVA Summary'!M$55:M$57)+SUM('1.  LRAMVA Summary'!M$58:M$59)*(MONTH($E31)-1)/12)*$H31</f>
        <v>0</v>
      </c>
      <c r="S31" s="176">
        <f>(SUM('1.  LRAMVA Summary'!N$55:N$57)+SUM('1.  LRAMVA Summary'!N$58:N$59)*(MONTH($E31)-1)/12)*$H31</f>
        <v>0</v>
      </c>
      <c r="T31" s="176">
        <f>(SUM('1.  LRAMVA Summary'!O$55:O$57)+SUM('1.  LRAMVA Summary'!O$58:O$59)*(MONTH($E31)-1)/12)*$H31</f>
        <v>0</v>
      </c>
      <c r="U31" s="176">
        <f>(SUM('1.  LRAMVA Summary'!P$55:P$57)+SUM('1.  LRAMVA Summary'!P$58:P$59)*(MONTH($E31)-1)/12)*$H31</f>
        <v>0</v>
      </c>
      <c r="V31" s="176">
        <f>(SUM('1.  LRAMVA Summary'!Q$55:Q$57)+SUM('1.  LRAMVA Summary'!Q$58:Q$59)*(MONTH($E31)-1)/12)*$H31</f>
        <v>0</v>
      </c>
      <c r="W31" s="177">
        <f t="shared" ref="W31:W40" si="5">SUM(I31:V31)</f>
        <v>0</v>
      </c>
    </row>
    <row r="32" spans="2:23">
      <c r="B32" s="159" t="s">
        <v>2728</v>
      </c>
      <c r="C32" s="159">
        <v>1.0999999999999999E-2</v>
      </c>
      <c r="D32" s="152"/>
      <c r="E32" s="160">
        <v>40969</v>
      </c>
      <c r="F32" s="160" t="s">
        <v>2726</v>
      </c>
      <c r="G32" s="161" t="s">
        <v>2705</v>
      </c>
      <c r="H32" s="175">
        <f>C$19/12</f>
        <v>1.225E-3</v>
      </c>
      <c r="I32" s="176">
        <f>(SUM('1.  LRAMVA Summary'!D$55:D$57)+SUM('1.  LRAMVA Summary'!D$58:D$59)*(MONTH($E32)-1)/12)*$H32</f>
        <v>0</v>
      </c>
      <c r="J32" s="176">
        <f>(SUM('1.  LRAMVA Summary'!E$55:E$57)+SUM('1.  LRAMVA Summary'!E$58:E$59)*(MONTH($E32)-1)/12)*$H32</f>
        <v>0</v>
      </c>
      <c r="K32" s="176">
        <f>(SUM('1.  LRAMVA Summary'!F$55:F$57)+SUM('1.  LRAMVA Summary'!F$58:F$59)*(MONTH($E32)-1)/12)*$H32</f>
        <v>0</v>
      </c>
      <c r="L32" s="176">
        <f>(SUM('1.  LRAMVA Summary'!G$55:G$57)+SUM('1.  LRAMVA Summary'!G$58:G$59)*(MONTH($E32)-1)/12)*$H32</f>
        <v>0</v>
      </c>
      <c r="M32" s="176">
        <f>(SUM('1.  LRAMVA Summary'!H$55:H$57)+SUM('1.  LRAMVA Summary'!H$58:H$59)*(MONTH($E32)-1)/12)*$H32</f>
        <v>0</v>
      </c>
      <c r="N32" s="176">
        <f>(SUM('1.  LRAMVA Summary'!I$55:I$57)+SUM('1.  LRAMVA Summary'!I$58:I$59)*(MONTH($E32)-1)/12)*$H32</f>
        <v>0</v>
      </c>
      <c r="O32" s="176">
        <f>(SUM('1.  LRAMVA Summary'!J$55:J$57)+SUM('1.  LRAMVA Summary'!J$58:J$59)*(MONTH($E32)-1)/12)*$H32</f>
        <v>0</v>
      </c>
      <c r="P32" s="176">
        <f>(SUM('1.  LRAMVA Summary'!K$55:K$57)+SUM('1.  LRAMVA Summary'!K$58:K$59)*(MONTH($E32)-1)/12)*$H32</f>
        <v>0</v>
      </c>
      <c r="Q32" s="176">
        <f>(SUM('1.  LRAMVA Summary'!L$55:L$57)+SUM('1.  LRAMVA Summary'!L$58:L$59)*(MONTH($E32)-1)/12)*$H32</f>
        <v>0</v>
      </c>
      <c r="R32" s="176">
        <f>(SUM('1.  LRAMVA Summary'!M$55:M$57)+SUM('1.  LRAMVA Summary'!M$58:M$59)*(MONTH($E32)-1)/12)*$H32</f>
        <v>0</v>
      </c>
      <c r="S32" s="176">
        <f>(SUM('1.  LRAMVA Summary'!N$55:N$57)+SUM('1.  LRAMVA Summary'!N$58:N$59)*(MONTH($E32)-1)/12)*$H32</f>
        <v>0</v>
      </c>
      <c r="T32" s="176">
        <f>(SUM('1.  LRAMVA Summary'!O$55:O$57)+SUM('1.  LRAMVA Summary'!O$58:O$59)*(MONTH($E32)-1)/12)*$H32</f>
        <v>0</v>
      </c>
      <c r="U32" s="176">
        <f>(SUM('1.  LRAMVA Summary'!P$55:P$57)+SUM('1.  LRAMVA Summary'!P$58:P$59)*(MONTH($E32)-1)/12)*$H32</f>
        <v>0</v>
      </c>
      <c r="V32" s="176">
        <f>(SUM('1.  LRAMVA Summary'!Q$55:Q$57)+SUM('1.  LRAMVA Summary'!Q$58:Q$59)*(MONTH($E32)-1)/12)*$H32</f>
        <v>0</v>
      </c>
      <c r="W32" s="177">
        <f t="shared" si="5"/>
        <v>0</v>
      </c>
    </row>
    <row r="33" spans="2:23">
      <c r="B33" s="159" t="s">
        <v>2729</v>
      </c>
      <c r="C33" s="159">
        <v>1.0999999999999999E-2</v>
      </c>
      <c r="D33" s="152"/>
      <c r="E33" s="160">
        <v>41000</v>
      </c>
      <c r="F33" s="160" t="s">
        <v>2726</v>
      </c>
      <c r="G33" s="161" t="s">
        <v>2709</v>
      </c>
      <c r="H33" s="178">
        <f>C$20/12</f>
        <v>1.225E-3</v>
      </c>
      <c r="I33" s="176">
        <f>(SUM('1.  LRAMVA Summary'!D$55:D$57)+SUM('1.  LRAMVA Summary'!D$58:D$59)*(MONTH($E33)-1)/12)*$H33</f>
        <v>0</v>
      </c>
      <c r="J33" s="176">
        <f>(SUM('1.  LRAMVA Summary'!E$55:E$57)+SUM('1.  LRAMVA Summary'!E$58:E$59)*(MONTH($E33)-1)/12)*$H33</f>
        <v>0</v>
      </c>
      <c r="K33" s="176">
        <f>(SUM('1.  LRAMVA Summary'!F$55:F$57)+SUM('1.  LRAMVA Summary'!F$58:F$59)*(MONTH($E33)-1)/12)*$H33</f>
        <v>0</v>
      </c>
      <c r="L33" s="176">
        <f>(SUM('1.  LRAMVA Summary'!G$55:G$57)+SUM('1.  LRAMVA Summary'!G$58:G$59)*(MONTH($E33)-1)/12)*$H33</f>
        <v>0</v>
      </c>
      <c r="M33" s="176">
        <f>(SUM('1.  LRAMVA Summary'!H$55:H$57)+SUM('1.  LRAMVA Summary'!H$58:H$59)*(MONTH($E33)-1)/12)*$H33</f>
        <v>0</v>
      </c>
      <c r="N33" s="176">
        <f>(SUM('1.  LRAMVA Summary'!I$55:I$57)+SUM('1.  LRAMVA Summary'!I$58:I$59)*(MONTH($E33)-1)/12)*$H33</f>
        <v>0</v>
      </c>
      <c r="O33" s="176">
        <f>(SUM('1.  LRAMVA Summary'!J$55:J$57)+SUM('1.  LRAMVA Summary'!J$58:J$59)*(MONTH($E33)-1)/12)*$H33</f>
        <v>0</v>
      </c>
      <c r="P33" s="176">
        <f>(SUM('1.  LRAMVA Summary'!K$55:K$57)+SUM('1.  LRAMVA Summary'!K$58:K$59)*(MONTH($E33)-1)/12)*$H33</f>
        <v>0</v>
      </c>
      <c r="Q33" s="176">
        <f>(SUM('1.  LRAMVA Summary'!L$55:L$57)+SUM('1.  LRAMVA Summary'!L$58:L$59)*(MONTH($E33)-1)/12)*$H33</f>
        <v>0</v>
      </c>
      <c r="R33" s="176">
        <f>(SUM('1.  LRAMVA Summary'!M$55:M$57)+SUM('1.  LRAMVA Summary'!M$58:M$59)*(MONTH($E33)-1)/12)*$H33</f>
        <v>0</v>
      </c>
      <c r="S33" s="176">
        <f>(SUM('1.  LRAMVA Summary'!N$55:N$57)+SUM('1.  LRAMVA Summary'!N$58:N$59)*(MONTH($E33)-1)/12)*$H33</f>
        <v>0</v>
      </c>
      <c r="T33" s="176">
        <f>(SUM('1.  LRAMVA Summary'!O$55:O$57)+SUM('1.  LRAMVA Summary'!O$58:O$59)*(MONTH($E33)-1)/12)*$H33</f>
        <v>0</v>
      </c>
      <c r="U33" s="176">
        <f>(SUM('1.  LRAMVA Summary'!P$55:P$57)+SUM('1.  LRAMVA Summary'!P$58:P$59)*(MONTH($E33)-1)/12)*$H33</f>
        <v>0</v>
      </c>
      <c r="V33" s="176">
        <f>(SUM('1.  LRAMVA Summary'!Q$55:Q$57)+SUM('1.  LRAMVA Summary'!Q$58:Q$59)*(MONTH($E33)-1)/12)*$H33</f>
        <v>0</v>
      </c>
      <c r="W33" s="177">
        <f t="shared" si="5"/>
        <v>0</v>
      </c>
    </row>
    <row r="34" spans="2:23">
      <c r="B34" s="159" t="s">
        <v>2730</v>
      </c>
      <c r="C34" s="159">
        <v>1.0999999999999999E-2</v>
      </c>
      <c r="D34" s="152"/>
      <c r="E34" s="160">
        <v>41030</v>
      </c>
      <c r="F34" s="160" t="s">
        <v>2726</v>
      </c>
      <c r="G34" s="161" t="s">
        <v>2709</v>
      </c>
      <c r="H34" s="175">
        <f>C$20/12</f>
        <v>1.225E-3</v>
      </c>
      <c r="I34" s="176">
        <f>(SUM('1.  LRAMVA Summary'!D$55:D$57)+SUM('1.  LRAMVA Summary'!D$58:D$59)*(MONTH($E34)-1)/12)*$H34</f>
        <v>0</v>
      </c>
      <c r="J34" s="176">
        <f>(SUM('1.  LRAMVA Summary'!E$55:E$57)+SUM('1.  LRAMVA Summary'!E$58:E$59)*(MONTH($E34)-1)/12)*$H34</f>
        <v>0</v>
      </c>
      <c r="K34" s="176">
        <f>(SUM('1.  LRAMVA Summary'!F$55:F$57)+SUM('1.  LRAMVA Summary'!F$58:F$59)*(MONTH($E34)-1)/12)*$H34</f>
        <v>0</v>
      </c>
      <c r="L34" s="176">
        <f>(SUM('1.  LRAMVA Summary'!G$55:G$57)+SUM('1.  LRAMVA Summary'!G$58:G$59)*(MONTH($E34)-1)/12)*$H34</f>
        <v>0</v>
      </c>
      <c r="M34" s="176">
        <f>(SUM('1.  LRAMVA Summary'!H$55:H$57)+SUM('1.  LRAMVA Summary'!H$58:H$59)*(MONTH($E34)-1)/12)*$H34</f>
        <v>0</v>
      </c>
      <c r="N34" s="176">
        <f>(SUM('1.  LRAMVA Summary'!I$55:I$57)+SUM('1.  LRAMVA Summary'!I$58:I$59)*(MONTH($E34)-1)/12)*$H34</f>
        <v>0</v>
      </c>
      <c r="O34" s="176">
        <f>(SUM('1.  LRAMVA Summary'!J$55:J$57)+SUM('1.  LRAMVA Summary'!J$58:J$59)*(MONTH($E34)-1)/12)*$H34</f>
        <v>0</v>
      </c>
      <c r="P34" s="176">
        <f>(SUM('1.  LRAMVA Summary'!K$55:K$57)+SUM('1.  LRAMVA Summary'!K$58:K$59)*(MONTH($E34)-1)/12)*$H34</f>
        <v>0</v>
      </c>
      <c r="Q34" s="176">
        <f>(SUM('1.  LRAMVA Summary'!L$55:L$57)+SUM('1.  LRAMVA Summary'!L$58:L$59)*(MONTH($E34)-1)/12)*$H34</f>
        <v>0</v>
      </c>
      <c r="R34" s="176">
        <f>(SUM('1.  LRAMVA Summary'!M$55:M$57)+SUM('1.  LRAMVA Summary'!M$58:M$59)*(MONTH($E34)-1)/12)*$H34</f>
        <v>0</v>
      </c>
      <c r="S34" s="176">
        <f>(SUM('1.  LRAMVA Summary'!N$55:N$57)+SUM('1.  LRAMVA Summary'!N$58:N$59)*(MONTH($E34)-1)/12)*$H34</f>
        <v>0</v>
      </c>
      <c r="T34" s="176">
        <f>(SUM('1.  LRAMVA Summary'!O$55:O$57)+SUM('1.  LRAMVA Summary'!O$58:O$59)*(MONTH($E34)-1)/12)*$H34</f>
        <v>0</v>
      </c>
      <c r="U34" s="176">
        <f>(SUM('1.  LRAMVA Summary'!P$55:P$57)+SUM('1.  LRAMVA Summary'!P$58:P$59)*(MONTH($E34)-1)/12)*$H34</f>
        <v>0</v>
      </c>
      <c r="V34" s="176">
        <f>(SUM('1.  LRAMVA Summary'!Q$55:Q$57)+SUM('1.  LRAMVA Summary'!Q$58:Q$59)*(MONTH($E34)-1)/12)*$H34</f>
        <v>0</v>
      </c>
      <c r="W34" s="177">
        <f t="shared" si="5"/>
        <v>0</v>
      </c>
    </row>
    <row r="35" spans="2:23">
      <c r="B35" s="159" t="s">
        <v>2731</v>
      </c>
      <c r="C35" s="159">
        <v>1.0999999999999999E-2</v>
      </c>
      <c r="D35" s="152"/>
      <c r="E35" s="160">
        <v>41061</v>
      </c>
      <c r="F35" s="160" t="s">
        <v>2726</v>
      </c>
      <c r="G35" s="161" t="s">
        <v>2709</v>
      </c>
      <c r="H35" s="175">
        <f>C$20/12</f>
        <v>1.225E-3</v>
      </c>
      <c r="I35" s="176">
        <f>(SUM('1.  LRAMVA Summary'!D$55:D$57)+SUM('1.  LRAMVA Summary'!D$58:D$59)*(MONTH($E35)-1)/12)*$H35</f>
        <v>0</v>
      </c>
      <c r="J35" s="176">
        <f>(SUM('1.  LRAMVA Summary'!E$55:E$57)+SUM('1.  LRAMVA Summary'!E$58:E$59)*(MONTH($E35)-1)/12)*$H35</f>
        <v>0</v>
      </c>
      <c r="K35" s="176">
        <f>(SUM('1.  LRAMVA Summary'!F$55:F$57)+SUM('1.  LRAMVA Summary'!F$58:F$59)*(MONTH($E35)-1)/12)*$H35</f>
        <v>0</v>
      </c>
      <c r="L35" s="176">
        <f>(SUM('1.  LRAMVA Summary'!G$55:G$57)+SUM('1.  LRAMVA Summary'!G$58:G$59)*(MONTH($E35)-1)/12)*$H35</f>
        <v>0</v>
      </c>
      <c r="M35" s="176">
        <f>(SUM('1.  LRAMVA Summary'!H$55:H$57)+SUM('1.  LRAMVA Summary'!H$58:H$59)*(MONTH($E35)-1)/12)*$H35</f>
        <v>0</v>
      </c>
      <c r="N35" s="176">
        <f>(SUM('1.  LRAMVA Summary'!I$55:I$57)+SUM('1.  LRAMVA Summary'!I$58:I$59)*(MONTH($E35)-1)/12)*$H35</f>
        <v>0</v>
      </c>
      <c r="O35" s="176">
        <f>(SUM('1.  LRAMVA Summary'!J$55:J$57)+SUM('1.  LRAMVA Summary'!J$58:J$59)*(MONTH($E35)-1)/12)*$H35</f>
        <v>0</v>
      </c>
      <c r="P35" s="176">
        <f>(SUM('1.  LRAMVA Summary'!K$55:K$57)+SUM('1.  LRAMVA Summary'!K$58:K$59)*(MONTH($E35)-1)/12)*$H35</f>
        <v>0</v>
      </c>
      <c r="Q35" s="176">
        <f>(SUM('1.  LRAMVA Summary'!L$55:L$57)+SUM('1.  LRAMVA Summary'!L$58:L$59)*(MONTH($E35)-1)/12)*$H35</f>
        <v>0</v>
      </c>
      <c r="R35" s="176">
        <f>(SUM('1.  LRAMVA Summary'!M$55:M$57)+SUM('1.  LRAMVA Summary'!M$58:M$59)*(MONTH($E35)-1)/12)*$H35</f>
        <v>0</v>
      </c>
      <c r="S35" s="176">
        <f>(SUM('1.  LRAMVA Summary'!N$55:N$57)+SUM('1.  LRAMVA Summary'!N$58:N$59)*(MONTH($E35)-1)/12)*$H35</f>
        <v>0</v>
      </c>
      <c r="T35" s="176">
        <f>(SUM('1.  LRAMVA Summary'!O$55:O$57)+SUM('1.  LRAMVA Summary'!O$58:O$59)*(MONTH($E35)-1)/12)*$H35</f>
        <v>0</v>
      </c>
      <c r="U35" s="176">
        <f>(SUM('1.  LRAMVA Summary'!P$55:P$57)+SUM('1.  LRAMVA Summary'!P$58:P$59)*(MONTH($E35)-1)/12)*$H35</f>
        <v>0</v>
      </c>
      <c r="V35" s="176">
        <f>(SUM('1.  LRAMVA Summary'!Q$55:Q$57)+SUM('1.  LRAMVA Summary'!Q$58:Q$59)*(MONTH($E35)-1)/12)*$H35</f>
        <v>0</v>
      </c>
      <c r="W35" s="177">
        <f t="shared" si="5"/>
        <v>0</v>
      </c>
    </row>
    <row r="36" spans="2:23">
      <c r="B36" s="159" t="s">
        <v>2732</v>
      </c>
      <c r="C36" s="159">
        <v>1.0999999999999999E-2</v>
      </c>
      <c r="D36" s="152"/>
      <c r="E36" s="160">
        <v>41091</v>
      </c>
      <c r="F36" s="160" t="s">
        <v>2726</v>
      </c>
      <c r="G36" s="161" t="s">
        <v>2713</v>
      </c>
      <c r="H36" s="178">
        <f>C$21/12</f>
        <v>1.225E-3</v>
      </c>
      <c r="I36" s="176">
        <f>(SUM('1.  LRAMVA Summary'!D$55:D$57)+SUM('1.  LRAMVA Summary'!D$58:D$59)*(MONTH($E36)-1)/12)*$H36</f>
        <v>0</v>
      </c>
      <c r="J36" s="176">
        <f>(SUM('1.  LRAMVA Summary'!E$55:E$57)+SUM('1.  LRAMVA Summary'!E$58:E$59)*(MONTH($E36)-1)/12)*$H36</f>
        <v>0</v>
      </c>
      <c r="K36" s="176">
        <f>(SUM('1.  LRAMVA Summary'!F$55:F$57)+SUM('1.  LRAMVA Summary'!F$58:F$59)*(MONTH($E36)-1)/12)*$H36</f>
        <v>0</v>
      </c>
      <c r="L36" s="176">
        <f>(SUM('1.  LRAMVA Summary'!G$55:G$57)+SUM('1.  LRAMVA Summary'!G$58:G$59)*(MONTH($E36)-1)/12)*$H36</f>
        <v>0</v>
      </c>
      <c r="M36" s="176">
        <f>(SUM('1.  LRAMVA Summary'!H$55:H$57)+SUM('1.  LRAMVA Summary'!H$58:H$59)*(MONTH($E36)-1)/12)*$H36</f>
        <v>0</v>
      </c>
      <c r="N36" s="176">
        <f>(SUM('1.  LRAMVA Summary'!I$55:I$57)+SUM('1.  LRAMVA Summary'!I$58:I$59)*(MONTH($E36)-1)/12)*$H36</f>
        <v>0</v>
      </c>
      <c r="O36" s="176">
        <f>(SUM('1.  LRAMVA Summary'!J$55:J$57)+SUM('1.  LRAMVA Summary'!J$58:J$59)*(MONTH($E36)-1)/12)*$H36</f>
        <v>0</v>
      </c>
      <c r="P36" s="176">
        <f>(SUM('1.  LRAMVA Summary'!K$55:K$57)+SUM('1.  LRAMVA Summary'!K$58:K$59)*(MONTH($E36)-1)/12)*$H36</f>
        <v>0</v>
      </c>
      <c r="Q36" s="176">
        <f>(SUM('1.  LRAMVA Summary'!L$55:L$57)+SUM('1.  LRAMVA Summary'!L$58:L$59)*(MONTH($E36)-1)/12)*$H36</f>
        <v>0</v>
      </c>
      <c r="R36" s="176">
        <f>(SUM('1.  LRAMVA Summary'!M$55:M$57)+SUM('1.  LRAMVA Summary'!M$58:M$59)*(MONTH($E36)-1)/12)*$H36</f>
        <v>0</v>
      </c>
      <c r="S36" s="176">
        <f>(SUM('1.  LRAMVA Summary'!N$55:N$57)+SUM('1.  LRAMVA Summary'!N$58:N$59)*(MONTH($E36)-1)/12)*$H36</f>
        <v>0</v>
      </c>
      <c r="T36" s="176">
        <f>(SUM('1.  LRAMVA Summary'!O$55:O$57)+SUM('1.  LRAMVA Summary'!O$58:O$59)*(MONTH($E36)-1)/12)*$H36</f>
        <v>0</v>
      </c>
      <c r="U36" s="176">
        <f>(SUM('1.  LRAMVA Summary'!P$55:P$57)+SUM('1.  LRAMVA Summary'!P$58:P$59)*(MONTH($E36)-1)/12)*$H36</f>
        <v>0</v>
      </c>
      <c r="V36" s="176">
        <f>(SUM('1.  LRAMVA Summary'!Q$55:Q$57)+SUM('1.  LRAMVA Summary'!Q$58:Q$59)*(MONTH($E36)-1)/12)*$H36</f>
        <v>0</v>
      </c>
      <c r="W36" s="177">
        <f t="shared" si="5"/>
        <v>0</v>
      </c>
    </row>
    <row r="37" spans="2:23">
      <c r="B37" s="159" t="s">
        <v>2733</v>
      </c>
      <c r="C37" s="159">
        <v>1.0999999999999999E-2</v>
      </c>
      <c r="D37" s="152"/>
      <c r="E37" s="160">
        <v>41122</v>
      </c>
      <c r="F37" s="160" t="s">
        <v>2726</v>
      </c>
      <c r="G37" s="161" t="s">
        <v>2713</v>
      </c>
      <c r="H37" s="175">
        <f>C$21/12</f>
        <v>1.225E-3</v>
      </c>
      <c r="I37" s="176">
        <f>(SUM('1.  LRAMVA Summary'!D$55:D$57)+SUM('1.  LRAMVA Summary'!D$58:D$59)*(MONTH($E37)-1)/12)*$H37</f>
        <v>0</v>
      </c>
      <c r="J37" s="176">
        <f>(SUM('1.  LRAMVA Summary'!E$55:E$57)+SUM('1.  LRAMVA Summary'!E$58:E$59)*(MONTH($E37)-1)/12)*$H37</f>
        <v>0</v>
      </c>
      <c r="K37" s="176">
        <f>(SUM('1.  LRAMVA Summary'!F$55:F$57)+SUM('1.  LRAMVA Summary'!F$58:F$59)*(MONTH($E37)-1)/12)*$H37</f>
        <v>0</v>
      </c>
      <c r="L37" s="176">
        <f>(SUM('1.  LRAMVA Summary'!G$55:G$57)+SUM('1.  LRAMVA Summary'!G$58:G$59)*(MONTH($E37)-1)/12)*$H37</f>
        <v>0</v>
      </c>
      <c r="M37" s="176">
        <f>(SUM('1.  LRAMVA Summary'!H$55:H$57)+SUM('1.  LRAMVA Summary'!H$58:H$59)*(MONTH($E37)-1)/12)*$H37</f>
        <v>0</v>
      </c>
      <c r="N37" s="176">
        <f>(SUM('1.  LRAMVA Summary'!I$55:I$57)+SUM('1.  LRAMVA Summary'!I$58:I$59)*(MONTH($E37)-1)/12)*$H37</f>
        <v>0</v>
      </c>
      <c r="O37" s="176">
        <f>(SUM('1.  LRAMVA Summary'!J$55:J$57)+SUM('1.  LRAMVA Summary'!J$58:J$59)*(MONTH($E37)-1)/12)*$H37</f>
        <v>0</v>
      </c>
      <c r="P37" s="176">
        <f>(SUM('1.  LRAMVA Summary'!K$55:K$57)+SUM('1.  LRAMVA Summary'!K$58:K$59)*(MONTH($E37)-1)/12)*$H37</f>
        <v>0</v>
      </c>
      <c r="Q37" s="176">
        <f>(SUM('1.  LRAMVA Summary'!L$55:L$57)+SUM('1.  LRAMVA Summary'!L$58:L$59)*(MONTH($E37)-1)/12)*$H37</f>
        <v>0</v>
      </c>
      <c r="R37" s="176">
        <f>(SUM('1.  LRAMVA Summary'!M$55:M$57)+SUM('1.  LRAMVA Summary'!M$58:M$59)*(MONTH($E37)-1)/12)*$H37</f>
        <v>0</v>
      </c>
      <c r="S37" s="176">
        <f>(SUM('1.  LRAMVA Summary'!N$55:N$57)+SUM('1.  LRAMVA Summary'!N$58:N$59)*(MONTH($E37)-1)/12)*$H37</f>
        <v>0</v>
      </c>
      <c r="T37" s="176">
        <f>(SUM('1.  LRAMVA Summary'!O$55:O$57)+SUM('1.  LRAMVA Summary'!O$58:O$59)*(MONTH($E37)-1)/12)*$H37</f>
        <v>0</v>
      </c>
      <c r="U37" s="176">
        <f>(SUM('1.  LRAMVA Summary'!P$55:P$57)+SUM('1.  LRAMVA Summary'!P$58:P$59)*(MONTH($E37)-1)/12)*$H37</f>
        <v>0</v>
      </c>
      <c r="V37" s="176">
        <f>(SUM('1.  LRAMVA Summary'!Q$55:Q$57)+SUM('1.  LRAMVA Summary'!Q$58:Q$59)*(MONTH($E37)-1)/12)*$H37</f>
        <v>0</v>
      </c>
      <c r="W37" s="177">
        <f t="shared" si="5"/>
        <v>0</v>
      </c>
    </row>
    <row r="38" spans="2:23">
      <c r="B38" s="159" t="s">
        <v>2734</v>
      </c>
      <c r="C38" s="159">
        <v>1.0999999999999999E-2</v>
      </c>
      <c r="D38" s="152"/>
      <c r="E38" s="160">
        <v>41153</v>
      </c>
      <c r="F38" s="160" t="s">
        <v>2726</v>
      </c>
      <c r="G38" s="161" t="s">
        <v>2713</v>
      </c>
      <c r="H38" s="175">
        <f>C$21/12</f>
        <v>1.225E-3</v>
      </c>
      <c r="I38" s="176">
        <f>(SUM('1.  LRAMVA Summary'!D$55:D$57)+SUM('1.  LRAMVA Summary'!D$58:D$59)*(MONTH($E38)-1)/12)*$H38</f>
        <v>0</v>
      </c>
      <c r="J38" s="176">
        <f>(SUM('1.  LRAMVA Summary'!E$55:E$57)+SUM('1.  LRAMVA Summary'!E$58:E$59)*(MONTH($E38)-1)/12)*$H38</f>
        <v>0</v>
      </c>
      <c r="K38" s="176">
        <f>(SUM('1.  LRAMVA Summary'!F$55:F$57)+SUM('1.  LRAMVA Summary'!F$58:F$59)*(MONTH($E38)-1)/12)*$H38</f>
        <v>0</v>
      </c>
      <c r="L38" s="176">
        <f>(SUM('1.  LRAMVA Summary'!G$55:G$57)+SUM('1.  LRAMVA Summary'!G$58:G$59)*(MONTH($E38)-1)/12)*$H38</f>
        <v>0</v>
      </c>
      <c r="M38" s="176">
        <f>(SUM('1.  LRAMVA Summary'!H$55:H$57)+SUM('1.  LRAMVA Summary'!H$58:H$59)*(MONTH($E38)-1)/12)*$H38</f>
        <v>0</v>
      </c>
      <c r="N38" s="176">
        <f>(SUM('1.  LRAMVA Summary'!I$55:I$57)+SUM('1.  LRAMVA Summary'!I$58:I$59)*(MONTH($E38)-1)/12)*$H38</f>
        <v>0</v>
      </c>
      <c r="O38" s="176">
        <f>(SUM('1.  LRAMVA Summary'!J$55:J$57)+SUM('1.  LRAMVA Summary'!J$58:J$59)*(MONTH($E38)-1)/12)*$H38</f>
        <v>0</v>
      </c>
      <c r="P38" s="176">
        <f>(SUM('1.  LRAMVA Summary'!K$55:K$57)+SUM('1.  LRAMVA Summary'!K$58:K$59)*(MONTH($E38)-1)/12)*$H38</f>
        <v>0</v>
      </c>
      <c r="Q38" s="176">
        <f>(SUM('1.  LRAMVA Summary'!L$55:L$57)+SUM('1.  LRAMVA Summary'!L$58:L$59)*(MONTH($E38)-1)/12)*$H38</f>
        <v>0</v>
      </c>
      <c r="R38" s="176">
        <f>(SUM('1.  LRAMVA Summary'!M$55:M$57)+SUM('1.  LRAMVA Summary'!M$58:M$59)*(MONTH($E38)-1)/12)*$H38</f>
        <v>0</v>
      </c>
      <c r="S38" s="176">
        <f>(SUM('1.  LRAMVA Summary'!N$55:N$57)+SUM('1.  LRAMVA Summary'!N$58:N$59)*(MONTH($E38)-1)/12)*$H38</f>
        <v>0</v>
      </c>
      <c r="T38" s="176">
        <f>(SUM('1.  LRAMVA Summary'!O$55:O$57)+SUM('1.  LRAMVA Summary'!O$58:O$59)*(MONTH($E38)-1)/12)*$H38</f>
        <v>0</v>
      </c>
      <c r="U38" s="176">
        <f>(SUM('1.  LRAMVA Summary'!P$55:P$57)+SUM('1.  LRAMVA Summary'!P$58:P$59)*(MONTH($E38)-1)/12)*$H38</f>
        <v>0</v>
      </c>
      <c r="V38" s="176">
        <f>(SUM('1.  LRAMVA Summary'!Q$55:Q$57)+SUM('1.  LRAMVA Summary'!Q$58:Q$59)*(MONTH($E38)-1)/12)*$H38</f>
        <v>0</v>
      </c>
      <c r="W38" s="177">
        <f t="shared" si="5"/>
        <v>0</v>
      </c>
    </row>
    <row r="39" spans="2:23">
      <c r="B39" s="159" t="s">
        <v>2735</v>
      </c>
      <c r="C39" s="159">
        <v>1.0999999999999999E-2</v>
      </c>
      <c r="D39" s="152"/>
      <c r="E39" s="160">
        <v>41183</v>
      </c>
      <c r="F39" s="160" t="s">
        <v>2726</v>
      </c>
      <c r="G39" s="161" t="s">
        <v>2717</v>
      </c>
      <c r="H39" s="178">
        <f>C$22/12</f>
        <v>1.225E-3</v>
      </c>
      <c r="I39" s="176">
        <f>(SUM('1.  LRAMVA Summary'!D$55:D$57)+SUM('1.  LRAMVA Summary'!D$58:D$59)*(MONTH($E39)-1)/12)*$H39</f>
        <v>0</v>
      </c>
      <c r="J39" s="176">
        <f>(SUM('1.  LRAMVA Summary'!E$55:E$57)+SUM('1.  LRAMVA Summary'!E$58:E$59)*(MONTH($E39)-1)/12)*$H39</f>
        <v>0</v>
      </c>
      <c r="K39" s="176">
        <f>(SUM('1.  LRAMVA Summary'!F$55:F$57)+SUM('1.  LRAMVA Summary'!F$58:F$59)*(MONTH($E39)-1)/12)*$H39</f>
        <v>0</v>
      </c>
      <c r="L39" s="176">
        <f>(SUM('1.  LRAMVA Summary'!G$55:G$57)+SUM('1.  LRAMVA Summary'!G$58:G$59)*(MONTH($E39)-1)/12)*$H39</f>
        <v>0</v>
      </c>
      <c r="M39" s="176">
        <f>(SUM('1.  LRAMVA Summary'!H$55:H$57)+SUM('1.  LRAMVA Summary'!H$58:H$59)*(MONTH($E39)-1)/12)*$H39</f>
        <v>0</v>
      </c>
      <c r="N39" s="176">
        <f>(SUM('1.  LRAMVA Summary'!I$55:I$57)+SUM('1.  LRAMVA Summary'!I$58:I$59)*(MONTH($E39)-1)/12)*$H39</f>
        <v>0</v>
      </c>
      <c r="O39" s="176">
        <f>(SUM('1.  LRAMVA Summary'!J$55:J$57)+SUM('1.  LRAMVA Summary'!J$58:J$59)*(MONTH($E39)-1)/12)*$H39</f>
        <v>0</v>
      </c>
      <c r="P39" s="176">
        <f>(SUM('1.  LRAMVA Summary'!K$55:K$57)+SUM('1.  LRAMVA Summary'!K$58:K$59)*(MONTH($E39)-1)/12)*$H39</f>
        <v>0</v>
      </c>
      <c r="Q39" s="176">
        <f>(SUM('1.  LRAMVA Summary'!L$55:L$57)+SUM('1.  LRAMVA Summary'!L$58:L$59)*(MONTH($E39)-1)/12)*$H39</f>
        <v>0</v>
      </c>
      <c r="R39" s="176">
        <f>(SUM('1.  LRAMVA Summary'!M$55:M$57)+SUM('1.  LRAMVA Summary'!M$58:M$59)*(MONTH($E39)-1)/12)*$H39</f>
        <v>0</v>
      </c>
      <c r="S39" s="176">
        <f>(SUM('1.  LRAMVA Summary'!N$55:N$57)+SUM('1.  LRAMVA Summary'!N$58:N$59)*(MONTH($E39)-1)/12)*$H39</f>
        <v>0</v>
      </c>
      <c r="T39" s="176">
        <f>(SUM('1.  LRAMVA Summary'!O$55:O$57)+SUM('1.  LRAMVA Summary'!O$58:O$59)*(MONTH($E39)-1)/12)*$H39</f>
        <v>0</v>
      </c>
      <c r="U39" s="176">
        <f>(SUM('1.  LRAMVA Summary'!P$55:P$57)+SUM('1.  LRAMVA Summary'!P$58:P$59)*(MONTH($E39)-1)/12)*$H39</f>
        <v>0</v>
      </c>
      <c r="V39" s="176">
        <f>(SUM('1.  LRAMVA Summary'!Q$55:Q$57)+SUM('1.  LRAMVA Summary'!Q$58:Q$59)*(MONTH($E39)-1)/12)*$H39</f>
        <v>0</v>
      </c>
      <c r="W39" s="177">
        <f t="shared" si="5"/>
        <v>0</v>
      </c>
    </row>
    <row r="40" spans="2:23">
      <c r="B40" s="159" t="s">
        <v>2736</v>
      </c>
      <c r="C40" s="533">
        <v>1.0999999999999999E-2</v>
      </c>
      <c r="D40" s="152"/>
      <c r="E40" s="160">
        <v>41214</v>
      </c>
      <c r="F40" s="160" t="s">
        <v>2726</v>
      </c>
      <c r="G40" s="161" t="s">
        <v>2717</v>
      </c>
      <c r="H40" s="175">
        <f>C$22/12</f>
        <v>1.225E-3</v>
      </c>
      <c r="I40" s="176">
        <f>(SUM('1.  LRAMVA Summary'!D$55:D$57)+SUM('1.  LRAMVA Summary'!D$58:D$59)*(MONTH($E40)-1)/12)*$H40</f>
        <v>0</v>
      </c>
      <c r="J40" s="176">
        <f>(SUM('1.  LRAMVA Summary'!E$55:E$57)+SUM('1.  LRAMVA Summary'!E$58:E$59)*(MONTH($E40)-1)/12)*$H40</f>
        <v>0</v>
      </c>
      <c r="K40" s="176">
        <f>(SUM('1.  LRAMVA Summary'!F$55:F$57)+SUM('1.  LRAMVA Summary'!F$58:F$59)*(MONTH($E40)-1)/12)*$H40</f>
        <v>0</v>
      </c>
      <c r="L40" s="176">
        <f>(SUM('1.  LRAMVA Summary'!G$55:G$57)+SUM('1.  LRAMVA Summary'!G$58:G$59)*(MONTH($E40)-1)/12)*$H40</f>
        <v>0</v>
      </c>
      <c r="M40" s="176">
        <f>(SUM('1.  LRAMVA Summary'!H$55:H$57)+SUM('1.  LRAMVA Summary'!H$58:H$59)*(MONTH($E40)-1)/12)*$H40</f>
        <v>0</v>
      </c>
      <c r="N40" s="176">
        <f>(SUM('1.  LRAMVA Summary'!I$55:I$57)+SUM('1.  LRAMVA Summary'!I$58:I$59)*(MONTH($E40)-1)/12)*$H40</f>
        <v>0</v>
      </c>
      <c r="O40" s="176">
        <f>(SUM('1.  LRAMVA Summary'!J$55:J$57)+SUM('1.  LRAMVA Summary'!J$58:J$59)*(MONTH($E40)-1)/12)*$H40</f>
        <v>0</v>
      </c>
      <c r="P40" s="176">
        <f>(SUM('1.  LRAMVA Summary'!K$55:K$57)+SUM('1.  LRAMVA Summary'!K$58:K$59)*(MONTH($E40)-1)/12)*$H40</f>
        <v>0</v>
      </c>
      <c r="Q40" s="176">
        <f>(SUM('1.  LRAMVA Summary'!L$55:L$57)+SUM('1.  LRAMVA Summary'!L$58:L$59)*(MONTH($E40)-1)/12)*$H40</f>
        <v>0</v>
      </c>
      <c r="R40" s="176">
        <f>(SUM('1.  LRAMVA Summary'!M$55:M$57)+SUM('1.  LRAMVA Summary'!M$58:M$59)*(MONTH($E40)-1)/12)*$H40</f>
        <v>0</v>
      </c>
      <c r="S40" s="176">
        <f>(SUM('1.  LRAMVA Summary'!N$55:N$57)+SUM('1.  LRAMVA Summary'!N$58:N$59)*(MONTH($E40)-1)/12)*$H40</f>
        <v>0</v>
      </c>
      <c r="T40" s="176">
        <f>(SUM('1.  LRAMVA Summary'!O$55:O$57)+SUM('1.  LRAMVA Summary'!O$58:O$59)*(MONTH($E40)-1)/12)*$H40</f>
        <v>0</v>
      </c>
      <c r="U40" s="176">
        <f>(SUM('1.  LRAMVA Summary'!P$55:P$57)+SUM('1.  LRAMVA Summary'!P$58:P$59)*(MONTH($E40)-1)/12)*$H40</f>
        <v>0</v>
      </c>
      <c r="V40" s="176">
        <f>(SUM('1.  LRAMVA Summary'!Q$55:Q$57)+SUM('1.  LRAMVA Summary'!Q$58:Q$59)*(MONTH($E40)-1)/12)*$H40</f>
        <v>0</v>
      </c>
      <c r="W40" s="177">
        <f t="shared" si="5"/>
        <v>0</v>
      </c>
    </row>
    <row r="41" spans="2:23">
      <c r="B41" s="159" t="s">
        <v>2737</v>
      </c>
      <c r="C41" s="533">
        <v>1.0999999999999999E-2</v>
      </c>
      <c r="D41" s="152"/>
      <c r="E41" s="160">
        <v>41244</v>
      </c>
      <c r="F41" s="160" t="s">
        <v>2726</v>
      </c>
      <c r="G41" s="161" t="s">
        <v>2717</v>
      </c>
      <c r="H41" s="175">
        <f>C$22/12</f>
        <v>1.225E-3</v>
      </c>
      <c r="I41" s="176">
        <f>(SUM('1.  LRAMVA Summary'!D$55:D$57)+SUM('1.  LRAMVA Summary'!D$58:D$59)*(MONTH($E41)-1)/12)*$H41</f>
        <v>0</v>
      </c>
      <c r="J41" s="176">
        <f>(SUM('1.  LRAMVA Summary'!E$55:E$57)+SUM('1.  LRAMVA Summary'!E$58:E$59)*(MONTH($E41)-1)/12)*$H41</f>
        <v>0</v>
      </c>
      <c r="K41" s="176">
        <f>(SUM('1.  LRAMVA Summary'!F$55:F$57)+SUM('1.  LRAMVA Summary'!F$58:F$59)*(MONTH($E41)-1)/12)*$H41</f>
        <v>0</v>
      </c>
      <c r="L41" s="176">
        <f>(SUM('1.  LRAMVA Summary'!G$55:G$57)+SUM('1.  LRAMVA Summary'!G$58:G$59)*(MONTH($E41)-1)/12)*$H41</f>
        <v>0</v>
      </c>
      <c r="M41" s="176">
        <f>(SUM('1.  LRAMVA Summary'!H$55:H$57)+SUM('1.  LRAMVA Summary'!H$58:H$59)*(MONTH($E41)-1)/12)*$H41</f>
        <v>0</v>
      </c>
      <c r="N41" s="176">
        <f>(SUM('1.  LRAMVA Summary'!I$55:I$57)+SUM('1.  LRAMVA Summary'!I$58:I$59)*(MONTH($E41)-1)/12)*$H41</f>
        <v>0</v>
      </c>
      <c r="O41" s="176">
        <f>(SUM('1.  LRAMVA Summary'!J$55:J$57)+SUM('1.  LRAMVA Summary'!J$58:J$59)*(MONTH($E41)-1)/12)*$H41</f>
        <v>0</v>
      </c>
      <c r="P41" s="176">
        <f>(SUM('1.  LRAMVA Summary'!K$55:K$57)+SUM('1.  LRAMVA Summary'!K$58:K$59)*(MONTH($E41)-1)/12)*$H41</f>
        <v>0</v>
      </c>
      <c r="Q41" s="176">
        <f>(SUM('1.  LRAMVA Summary'!L$55:L$57)+SUM('1.  LRAMVA Summary'!L$58:L$59)*(MONTH($E41)-1)/12)*$H41</f>
        <v>0</v>
      </c>
      <c r="R41" s="176">
        <f>(SUM('1.  LRAMVA Summary'!M$55:M$57)+SUM('1.  LRAMVA Summary'!M$58:M$59)*(MONTH($E41)-1)/12)*$H41</f>
        <v>0</v>
      </c>
      <c r="S41" s="176">
        <f>(SUM('1.  LRAMVA Summary'!N$55:N$57)+SUM('1.  LRAMVA Summary'!N$58:N$59)*(MONTH($E41)-1)/12)*$H41</f>
        <v>0</v>
      </c>
      <c r="T41" s="176">
        <f>(SUM('1.  LRAMVA Summary'!O$55:O$57)+SUM('1.  LRAMVA Summary'!O$58:O$59)*(MONTH($E41)-1)/12)*$H41</f>
        <v>0</v>
      </c>
      <c r="U41" s="176">
        <f>(SUM('1.  LRAMVA Summary'!P$55:P$57)+SUM('1.  LRAMVA Summary'!P$58:P$59)*(MONTH($E41)-1)/12)*$H41</f>
        <v>0</v>
      </c>
      <c r="V41" s="176">
        <f>(SUM('1.  LRAMVA Summary'!Q$55:Q$57)+SUM('1.  LRAMVA Summary'!Q$58:Q$59)*(MONTH($E41)-1)/12)*$H41</f>
        <v>0</v>
      </c>
      <c r="W41" s="177">
        <f>SUM(I41:V41)</f>
        <v>0</v>
      </c>
    </row>
    <row r="42" spans="2:23" ht="15.75" thickBot="1">
      <c r="B42" s="159" t="s">
        <v>2738</v>
      </c>
      <c r="C42" s="533">
        <v>1.4999999999999999E-2</v>
      </c>
      <c r="D42" s="152"/>
      <c r="E42" s="162" t="s">
        <v>2739</v>
      </c>
      <c r="F42" s="162"/>
      <c r="G42" s="163"/>
      <c r="H42" s="179"/>
      <c r="I42" s="165">
        <f>SUM(I29:I41)</f>
        <v>0</v>
      </c>
      <c r="J42" s="165">
        <f t="shared" ref="J42:O42" si="6">SUM(J29:J41)</f>
        <v>0</v>
      </c>
      <c r="K42" s="165">
        <f t="shared" si="6"/>
        <v>0</v>
      </c>
      <c r="L42" s="165">
        <f t="shared" si="6"/>
        <v>0</v>
      </c>
      <c r="M42" s="165">
        <f t="shared" si="6"/>
        <v>0</v>
      </c>
      <c r="N42" s="165">
        <f t="shared" si="6"/>
        <v>0</v>
      </c>
      <c r="O42" s="165">
        <f t="shared" si="6"/>
        <v>0</v>
      </c>
      <c r="P42" s="165">
        <f t="shared" ref="P42:V42" si="7">SUM(P29:P41)</f>
        <v>0</v>
      </c>
      <c r="Q42" s="165">
        <f t="shared" si="7"/>
        <v>0</v>
      </c>
      <c r="R42" s="165">
        <f t="shared" si="7"/>
        <v>0</v>
      </c>
      <c r="S42" s="165">
        <f t="shared" si="7"/>
        <v>0</v>
      </c>
      <c r="T42" s="165">
        <f t="shared" si="7"/>
        <v>0</v>
      </c>
      <c r="U42" s="165">
        <f t="shared" si="7"/>
        <v>0</v>
      </c>
      <c r="V42" s="165">
        <f t="shared" si="7"/>
        <v>0</v>
      </c>
      <c r="W42" s="165">
        <f>SUM(W29:W41)</f>
        <v>0</v>
      </c>
    </row>
    <row r="43" spans="2:23" ht="15.75" thickTop="1">
      <c r="B43" s="159" t="s">
        <v>2740</v>
      </c>
      <c r="C43" s="533">
        <v>1.4999999999999999E-2</v>
      </c>
      <c r="D43" s="152"/>
      <c r="E43" s="166" t="s">
        <v>225</v>
      </c>
      <c r="F43" s="166"/>
      <c r="G43" s="167"/>
      <c r="H43" s="168"/>
      <c r="I43" s="169"/>
      <c r="J43" s="169"/>
      <c r="K43" s="169"/>
      <c r="L43" s="169"/>
      <c r="M43" s="169"/>
      <c r="N43" s="169"/>
      <c r="O43" s="169"/>
      <c r="P43" s="169"/>
      <c r="Q43" s="169"/>
      <c r="R43" s="169"/>
      <c r="S43" s="169"/>
      <c r="T43" s="169"/>
      <c r="U43" s="169"/>
      <c r="V43" s="169"/>
      <c r="W43" s="170"/>
    </row>
    <row r="44" spans="2:23">
      <c r="B44" s="159" t="s">
        <v>2741</v>
      </c>
      <c r="C44" s="533">
        <v>1.89E-2</v>
      </c>
      <c r="D44" s="152"/>
      <c r="E44" s="171" t="s">
        <v>2742</v>
      </c>
      <c r="F44" s="171"/>
      <c r="G44" s="172"/>
      <c r="H44" s="173"/>
      <c r="I44" s="174">
        <f t="shared" ref="I44:O44" si="8">I42+I43</f>
        <v>0</v>
      </c>
      <c r="J44" s="174">
        <f t="shared" si="8"/>
        <v>0</v>
      </c>
      <c r="K44" s="174">
        <f t="shared" si="8"/>
        <v>0</v>
      </c>
      <c r="L44" s="174">
        <f t="shared" si="8"/>
        <v>0</v>
      </c>
      <c r="M44" s="174">
        <f t="shared" si="8"/>
        <v>0</v>
      </c>
      <c r="N44" s="174">
        <f t="shared" si="8"/>
        <v>0</v>
      </c>
      <c r="O44" s="174">
        <f t="shared" si="8"/>
        <v>0</v>
      </c>
      <c r="P44" s="174">
        <f t="shared" ref="P44:V44" si="9">P42+P43</f>
        <v>0</v>
      </c>
      <c r="Q44" s="174">
        <f t="shared" si="9"/>
        <v>0</v>
      </c>
      <c r="R44" s="174">
        <f t="shared" si="9"/>
        <v>0</v>
      </c>
      <c r="S44" s="174">
        <f t="shared" si="9"/>
        <v>0</v>
      </c>
      <c r="T44" s="174">
        <f t="shared" si="9"/>
        <v>0</v>
      </c>
      <c r="U44" s="174">
        <f t="shared" si="9"/>
        <v>0</v>
      </c>
      <c r="V44" s="174">
        <f t="shared" si="9"/>
        <v>0</v>
      </c>
      <c r="W44" s="174">
        <f>W42+W43</f>
        <v>0</v>
      </c>
    </row>
    <row r="45" spans="2:23">
      <c r="B45" s="159" t="s">
        <v>2743</v>
      </c>
      <c r="C45" s="533">
        <v>1.89E-2</v>
      </c>
      <c r="D45" s="152"/>
      <c r="E45" s="160">
        <v>41275</v>
      </c>
      <c r="F45" s="160" t="s">
        <v>2744</v>
      </c>
      <c r="G45" s="161" t="s">
        <v>2705</v>
      </c>
      <c r="H45" s="178">
        <f>C$23/12</f>
        <v>1.225E-3</v>
      </c>
      <c r="I45" s="176">
        <f>(SUM('1.  LRAMVA Summary'!D$55:D$60)+SUM('1.  LRAMVA Summary'!D$61:D$62)*(MONTH($E45)-1)/12)*$H45</f>
        <v>0</v>
      </c>
      <c r="J45" s="176">
        <f>(SUM('1.  LRAMVA Summary'!E$55:E$60)+SUM('1.  LRAMVA Summary'!E$61:E$62)*(MONTH($E45)-1)/12)*$H45</f>
        <v>0</v>
      </c>
      <c r="K45" s="176">
        <f>(SUM('1.  LRAMVA Summary'!F$55:F$60)+SUM('1.  LRAMVA Summary'!F$61:F$62)*(MONTH($E45)-1)/12)*$H45</f>
        <v>0</v>
      </c>
      <c r="L45" s="176">
        <f>(SUM('1.  LRAMVA Summary'!G$55:G$60)+SUM('1.  LRAMVA Summary'!G$61:G$62)*(MONTH($E45)-1)/12)*$H45</f>
        <v>0</v>
      </c>
      <c r="M45" s="176">
        <f>(SUM('1.  LRAMVA Summary'!H$55:H$60)+SUM('1.  LRAMVA Summary'!H$61:H$62)*(MONTH($E45)-1)/12)*$H45</f>
        <v>0</v>
      </c>
      <c r="N45" s="176">
        <f>(SUM('1.  LRAMVA Summary'!I$55:I$60)+SUM('1.  LRAMVA Summary'!I$61:I$62)*(MONTH($E45)-1)/12)*$H45</f>
        <v>0</v>
      </c>
      <c r="O45" s="176">
        <f>(SUM('1.  LRAMVA Summary'!J$55:J$60)+SUM('1.  LRAMVA Summary'!J$61:J$62)*(MONTH($E45)-1)/12)*$H45</f>
        <v>0</v>
      </c>
      <c r="P45" s="176">
        <f>(SUM('1.  LRAMVA Summary'!K$55:K$60)+SUM('1.  LRAMVA Summary'!K$61:K$62)*(MONTH($E45)-1)/12)*$H45</f>
        <v>0</v>
      </c>
      <c r="Q45" s="176">
        <f>(SUM('1.  LRAMVA Summary'!L$55:L$60)+SUM('1.  LRAMVA Summary'!L$61:L$62)*(MONTH($E45)-1)/12)*$H45</f>
        <v>0</v>
      </c>
      <c r="R45" s="176">
        <f>(SUM('1.  LRAMVA Summary'!M$55:M$60)+SUM('1.  LRAMVA Summary'!M$61:M$62)*(MONTH($E45)-1)/12)*$H45</f>
        <v>0</v>
      </c>
      <c r="S45" s="176">
        <f>(SUM('1.  LRAMVA Summary'!N$55:N$60)+SUM('1.  LRAMVA Summary'!N$61:N$62)*(MONTH($E45)-1)/12)*$H45</f>
        <v>0</v>
      </c>
      <c r="T45" s="176">
        <f>(SUM('1.  LRAMVA Summary'!O$55:O$60)+SUM('1.  LRAMVA Summary'!O$61:O$62)*(MONTH($E45)-1)/12)*$H45</f>
        <v>0</v>
      </c>
      <c r="U45" s="176">
        <f>(SUM('1.  LRAMVA Summary'!P$55:P$60)+SUM('1.  LRAMVA Summary'!P$61:P$62)*(MONTH($E45)-1)/12)*$H45</f>
        <v>0</v>
      </c>
      <c r="V45" s="176">
        <f>(SUM('1.  LRAMVA Summary'!Q$55:Q$60)+SUM('1.  LRAMVA Summary'!Q$61:Q$62)*(MONTH($E45)-1)/12)*$H45</f>
        <v>0</v>
      </c>
      <c r="W45" s="177">
        <f>SUM(I45:V45)</f>
        <v>0</v>
      </c>
    </row>
    <row r="46" spans="2:23">
      <c r="B46" s="159" t="s">
        <v>2745</v>
      </c>
      <c r="C46" s="533">
        <v>2.1700000000000001E-2</v>
      </c>
      <c r="D46" s="152"/>
      <c r="E46" s="160">
        <v>41306</v>
      </c>
      <c r="F46" s="160" t="s">
        <v>2744</v>
      </c>
      <c r="G46" s="161" t="s">
        <v>2705</v>
      </c>
      <c r="H46" s="175">
        <f>C$23/12</f>
        <v>1.225E-3</v>
      </c>
      <c r="I46" s="176">
        <f>(SUM('1.  LRAMVA Summary'!D$55:D$60)+SUM('1.  LRAMVA Summary'!D$61:D$62)*(MONTH($E46)-1)/12)*$H46</f>
        <v>0</v>
      </c>
      <c r="J46" s="176">
        <f>(SUM('1.  LRAMVA Summary'!E$55:E$60)+SUM('1.  LRAMVA Summary'!E$61:E$62)*(MONTH($E46)-1)/12)*$H46</f>
        <v>0</v>
      </c>
      <c r="K46" s="176">
        <f>(SUM('1.  LRAMVA Summary'!F$55:F$60)+SUM('1.  LRAMVA Summary'!F$61:F$62)*(MONTH($E46)-1)/12)*$H46</f>
        <v>0</v>
      </c>
      <c r="L46" s="176">
        <f>(SUM('1.  LRAMVA Summary'!G$55:G$60)+SUM('1.  LRAMVA Summary'!G$61:G$62)*(MONTH($E46)-1)/12)*$H46</f>
        <v>0</v>
      </c>
      <c r="M46" s="176">
        <f>(SUM('1.  LRAMVA Summary'!H$55:H$60)+SUM('1.  LRAMVA Summary'!H$61:H$62)*(MONTH($E46)-1)/12)*$H46</f>
        <v>0</v>
      </c>
      <c r="N46" s="176">
        <f>(SUM('1.  LRAMVA Summary'!I$55:I$60)+SUM('1.  LRAMVA Summary'!I$61:I$62)*(MONTH($E46)-1)/12)*$H46</f>
        <v>0</v>
      </c>
      <c r="O46" s="176">
        <f>(SUM('1.  LRAMVA Summary'!J$55:J$60)+SUM('1.  LRAMVA Summary'!J$61:J$62)*(MONTH($E46)-1)/12)*$H46</f>
        <v>0</v>
      </c>
      <c r="P46" s="176">
        <f>(SUM('1.  LRAMVA Summary'!K$55:K$60)+SUM('1.  LRAMVA Summary'!K$61:K$62)*(MONTH($E46)-1)/12)*$H46</f>
        <v>0</v>
      </c>
      <c r="Q46" s="176">
        <f>(SUM('1.  LRAMVA Summary'!L$55:L$60)+SUM('1.  LRAMVA Summary'!L$61:L$62)*(MONTH($E46)-1)/12)*$H46</f>
        <v>0</v>
      </c>
      <c r="R46" s="176">
        <f>(SUM('1.  LRAMVA Summary'!M$55:M$60)+SUM('1.  LRAMVA Summary'!M$61:M$62)*(MONTH($E46)-1)/12)*$H46</f>
        <v>0</v>
      </c>
      <c r="S46" s="176">
        <f>(SUM('1.  LRAMVA Summary'!N$55:N$60)+SUM('1.  LRAMVA Summary'!N$61:N$62)*(MONTH($E46)-1)/12)*$H46</f>
        <v>0</v>
      </c>
      <c r="T46" s="176">
        <f>(SUM('1.  LRAMVA Summary'!O$55:O$60)+SUM('1.  LRAMVA Summary'!O$61:O$62)*(MONTH($E46)-1)/12)*$H46</f>
        <v>0</v>
      </c>
      <c r="U46" s="176">
        <f>(SUM('1.  LRAMVA Summary'!P$55:P$60)+SUM('1.  LRAMVA Summary'!P$61:P$62)*(MONTH($E46)-1)/12)*$H46</f>
        <v>0</v>
      </c>
      <c r="V46" s="176">
        <f>(SUM('1.  LRAMVA Summary'!Q$55:Q$60)+SUM('1.  LRAMVA Summary'!Q$61:Q$62)*(MONTH($E46)-1)/12)*$H46</f>
        <v>0</v>
      </c>
      <c r="W46" s="177">
        <f t="shared" ref="W46:W56" si="10">SUM(I46:V46)</f>
        <v>0</v>
      </c>
    </row>
    <row r="47" spans="2:23">
      <c r="B47" s="159" t="s">
        <v>2746</v>
      </c>
      <c r="C47" s="542">
        <v>2.4500000000000001E-2</v>
      </c>
      <c r="D47" s="152"/>
      <c r="E47" s="160">
        <v>41334</v>
      </c>
      <c r="F47" s="160" t="s">
        <v>2744</v>
      </c>
      <c r="G47" s="161" t="s">
        <v>2705</v>
      </c>
      <c r="H47" s="175">
        <f>C$23/12</f>
        <v>1.225E-3</v>
      </c>
      <c r="I47" s="176">
        <f>(SUM('1.  LRAMVA Summary'!D$55:D$60)+SUM('1.  LRAMVA Summary'!D$61:D$62)*(MONTH($E47)-1)/12)*$H47</f>
        <v>0</v>
      </c>
      <c r="J47" s="176">
        <f>(SUM('1.  LRAMVA Summary'!E$55:E$60)+SUM('1.  LRAMVA Summary'!E$61:E$62)*(MONTH($E47)-1)/12)*$H47</f>
        <v>0</v>
      </c>
      <c r="K47" s="176">
        <f>(SUM('1.  LRAMVA Summary'!F$55:F$60)+SUM('1.  LRAMVA Summary'!F$61:F$62)*(MONTH($E47)-1)/12)*$H47</f>
        <v>0</v>
      </c>
      <c r="L47" s="176">
        <f>(SUM('1.  LRAMVA Summary'!G$55:G$60)+SUM('1.  LRAMVA Summary'!G$61:G$62)*(MONTH($E47)-1)/12)*$H47</f>
        <v>0</v>
      </c>
      <c r="M47" s="176">
        <f>(SUM('1.  LRAMVA Summary'!H$55:H$60)+SUM('1.  LRAMVA Summary'!H$61:H$62)*(MONTH($E47)-1)/12)*$H47</f>
        <v>0</v>
      </c>
      <c r="N47" s="176">
        <f>(SUM('1.  LRAMVA Summary'!I$55:I$60)+SUM('1.  LRAMVA Summary'!I$61:I$62)*(MONTH($E47)-1)/12)*$H47</f>
        <v>0</v>
      </c>
      <c r="O47" s="176">
        <f>(SUM('1.  LRAMVA Summary'!J$55:J$60)+SUM('1.  LRAMVA Summary'!J$61:J$62)*(MONTH($E47)-1)/12)*$H47</f>
        <v>0</v>
      </c>
      <c r="P47" s="176">
        <f>(SUM('1.  LRAMVA Summary'!K$55:K$60)+SUM('1.  LRAMVA Summary'!K$61:K$62)*(MONTH($E47)-1)/12)*$H47</f>
        <v>0</v>
      </c>
      <c r="Q47" s="176">
        <f>(SUM('1.  LRAMVA Summary'!L$55:L$60)+SUM('1.  LRAMVA Summary'!L$61:L$62)*(MONTH($E47)-1)/12)*$H47</f>
        <v>0</v>
      </c>
      <c r="R47" s="176">
        <f>(SUM('1.  LRAMVA Summary'!M$55:M$60)+SUM('1.  LRAMVA Summary'!M$61:M$62)*(MONTH($E47)-1)/12)*$H47</f>
        <v>0</v>
      </c>
      <c r="S47" s="176">
        <f>(SUM('1.  LRAMVA Summary'!N$55:N$60)+SUM('1.  LRAMVA Summary'!N$61:N$62)*(MONTH($E47)-1)/12)*$H47</f>
        <v>0</v>
      </c>
      <c r="T47" s="176">
        <f>(SUM('1.  LRAMVA Summary'!O$55:O$60)+SUM('1.  LRAMVA Summary'!O$61:O$62)*(MONTH($E47)-1)/12)*$H47</f>
        <v>0</v>
      </c>
      <c r="U47" s="176">
        <f>(SUM('1.  LRAMVA Summary'!P$55:P$60)+SUM('1.  LRAMVA Summary'!P$61:P$62)*(MONTH($E47)-1)/12)*$H47</f>
        <v>0</v>
      </c>
      <c r="V47" s="176">
        <f>(SUM('1.  LRAMVA Summary'!Q$55:Q$60)+SUM('1.  LRAMVA Summary'!Q$61:Q$62)*(MONTH($E47)-1)/12)*$H47</f>
        <v>0</v>
      </c>
      <c r="W47" s="177">
        <f t="shared" si="10"/>
        <v>0</v>
      </c>
    </row>
    <row r="48" spans="2:23">
      <c r="B48" s="159" t="s">
        <v>2747</v>
      </c>
      <c r="C48" s="542">
        <v>2.18E-2</v>
      </c>
      <c r="D48" s="152"/>
      <c r="E48" s="160">
        <v>41365</v>
      </c>
      <c r="F48" s="160" t="s">
        <v>2744</v>
      </c>
      <c r="G48" s="161" t="s">
        <v>2709</v>
      </c>
      <c r="H48" s="178">
        <f>C$24/12</f>
        <v>1.225E-3</v>
      </c>
      <c r="I48" s="176">
        <f>(SUM('1.  LRAMVA Summary'!D$55:D$60)+SUM('1.  LRAMVA Summary'!D$61:D$62)*(MONTH($E48)-1)/12)*$H48</f>
        <v>0</v>
      </c>
      <c r="J48" s="176">
        <f>(SUM('1.  LRAMVA Summary'!E$55:E$60)+SUM('1.  LRAMVA Summary'!E$61:E$62)*(MONTH($E48)-1)/12)*$H48</f>
        <v>0</v>
      </c>
      <c r="K48" s="176">
        <f>(SUM('1.  LRAMVA Summary'!F$55:F$60)+SUM('1.  LRAMVA Summary'!F$61:F$62)*(MONTH($E48)-1)/12)*$H48</f>
        <v>0</v>
      </c>
      <c r="L48" s="176">
        <f>(SUM('1.  LRAMVA Summary'!G$55:G$60)+SUM('1.  LRAMVA Summary'!G$61:G$62)*(MONTH($E48)-1)/12)*$H48</f>
        <v>0</v>
      </c>
      <c r="M48" s="176">
        <f>(SUM('1.  LRAMVA Summary'!H$55:H$60)+SUM('1.  LRAMVA Summary'!H$61:H$62)*(MONTH($E48)-1)/12)*$H48</f>
        <v>0</v>
      </c>
      <c r="N48" s="176">
        <f>(SUM('1.  LRAMVA Summary'!I$55:I$60)+SUM('1.  LRAMVA Summary'!I$61:I$62)*(MONTH($E48)-1)/12)*$H48</f>
        <v>0</v>
      </c>
      <c r="O48" s="176">
        <f>(SUM('1.  LRAMVA Summary'!J$55:J$60)+SUM('1.  LRAMVA Summary'!J$61:J$62)*(MONTH($E48)-1)/12)*$H48</f>
        <v>0</v>
      </c>
      <c r="P48" s="176">
        <f>(SUM('1.  LRAMVA Summary'!K$55:K$60)+SUM('1.  LRAMVA Summary'!K$61:K$62)*(MONTH($E48)-1)/12)*$H48</f>
        <v>0</v>
      </c>
      <c r="Q48" s="176">
        <f>(SUM('1.  LRAMVA Summary'!L$55:L$60)+SUM('1.  LRAMVA Summary'!L$61:L$62)*(MONTH($E48)-1)/12)*$H48</f>
        <v>0</v>
      </c>
      <c r="R48" s="176">
        <f>(SUM('1.  LRAMVA Summary'!M$55:M$60)+SUM('1.  LRAMVA Summary'!M$61:M$62)*(MONTH($E48)-1)/12)*$H48</f>
        <v>0</v>
      </c>
      <c r="S48" s="176">
        <f>(SUM('1.  LRAMVA Summary'!N$55:N$60)+SUM('1.  LRAMVA Summary'!N$61:N$62)*(MONTH($E48)-1)/12)*$H48</f>
        <v>0</v>
      </c>
      <c r="T48" s="176">
        <f>(SUM('1.  LRAMVA Summary'!O$55:O$60)+SUM('1.  LRAMVA Summary'!O$61:O$62)*(MONTH($E48)-1)/12)*$H48</f>
        <v>0</v>
      </c>
      <c r="U48" s="176">
        <f>(SUM('1.  LRAMVA Summary'!P$55:P$60)+SUM('1.  LRAMVA Summary'!P$61:P$62)*(MONTH($E48)-1)/12)*$H48</f>
        <v>0</v>
      </c>
      <c r="V48" s="176">
        <f>(SUM('1.  LRAMVA Summary'!Q$55:Q$60)+SUM('1.  LRAMVA Summary'!Q$61:Q$62)*(MONTH($E48)-1)/12)*$H48</f>
        <v>0</v>
      </c>
      <c r="W48" s="177">
        <f t="shared" si="10"/>
        <v>0</v>
      </c>
    </row>
    <row r="49" spans="2:23">
      <c r="B49" s="159" t="s">
        <v>2748</v>
      </c>
      <c r="C49" s="542">
        <v>2.18E-2</v>
      </c>
      <c r="D49" s="152"/>
      <c r="E49" s="160">
        <v>41395</v>
      </c>
      <c r="F49" s="160" t="s">
        <v>2744</v>
      </c>
      <c r="G49" s="161" t="s">
        <v>2709</v>
      </c>
      <c r="H49" s="175">
        <f>C$24/12</f>
        <v>1.225E-3</v>
      </c>
      <c r="I49" s="176">
        <f>(SUM('1.  LRAMVA Summary'!D$55:D$60)+SUM('1.  LRAMVA Summary'!D$61:D$62)*(MONTH($E49)-1)/12)*$H49</f>
        <v>0</v>
      </c>
      <c r="J49" s="176">
        <f>(SUM('1.  LRAMVA Summary'!E$55:E$60)+SUM('1.  LRAMVA Summary'!E$61:E$62)*(MONTH($E49)-1)/12)*$H49</f>
        <v>0</v>
      </c>
      <c r="K49" s="176">
        <f>(SUM('1.  LRAMVA Summary'!F$55:F$60)+SUM('1.  LRAMVA Summary'!F$61:F$62)*(MONTH($E49)-1)/12)*$H49</f>
        <v>0</v>
      </c>
      <c r="L49" s="176">
        <f>(SUM('1.  LRAMVA Summary'!G$55:G$60)+SUM('1.  LRAMVA Summary'!G$61:G$62)*(MONTH($E49)-1)/12)*$H49</f>
        <v>0</v>
      </c>
      <c r="M49" s="176">
        <f>(SUM('1.  LRAMVA Summary'!H$55:H$60)+SUM('1.  LRAMVA Summary'!H$61:H$62)*(MONTH($E49)-1)/12)*$H49</f>
        <v>0</v>
      </c>
      <c r="N49" s="176">
        <f>(SUM('1.  LRAMVA Summary'!I$55:I$60)+SUM('1.  LRAMVA Summary'!I$61:I$62)*(MONTH($E49)-1)/12)*$H49</f>
        <v>0</v>
      </c>
      <c r="O49" s="176">
        <f>(SUM('1.  LRAMVA Summary'!J$55:J$60)+SUM('1.  LRAMVA Summary'!J$61:J$62)*(MONTH($E49)-1)/12)*$H49</f>
        <v>0</v>
      </c>
      <c r="P49" s="176">
        <f>(SUM('1.  LRAMVA Summary'!K$55:K$60)+SUM('1.  LRAMVA Summary'!K$61:K$62)*(MONTH($E49)-1)/12)*$H49</f>
        <v>0</v>
      </c>
      <c r="Q49" s="176">
        <f>(SUM('1.  LRAMVA Summary'!L$55:L$60)+SUM('1.  LRAMVA Summary'!L$61:L$62)*(MONTH($E49)-1)/12)*$H49</f>
        <v>0</v>
      </c>
      <c r="R49" s="176">
        <f>(SUM('1.  LRAMVA Summary'!M$55:M$60)+SUM('1.  LRAMVA Summary'!M$61:M$62)*(MONTH($E49)-1)/12)*$H49</f>
        <v>0</v>
      </c>
      <c r="S49" s="176">
        <f>(SUM('1.  LRAMVA Summary'!N$55:N$60)+SUM('1.  LRAMVA Summary'!N$61:N$62)*(MONTH($E49)-1)/12)*$H49</f>
        <v>0</v>
      </c>
      <c r="T49" s="176">
        <f>(SUM('1.  LRAMVA Summary'!O$55:O$60)+SUM('1.  LRAMVA Summary'!O$61:O$62)*(MONTH($E49)-1)/12)*$H49</f>
        <v>0</v>
      </c>
      <c r="U49" s="176">
        <f>(SUM('1.  LRAMVA Summary'!P$55:P$60)+SUM('1.  LRAMVA Summary'!P$61:P$62)*(MONTH($E49)-1)/12)*$H49</f>
        <v>0</v>
      </c>
      <c r="V49" s="176">
        <f>(SUM('1.  LRAMVA Summary'!Q$55:Q$60)+SUM('1.  LRAMVA Summary'!Q$61:Q$62)*(MONTH($E49)-1)/12)*$H49</f>
        <v>0</v>
      </c>
      <c r="W49" s="177">
        <f t="shared" si="10"/>
        <v>0</v>
      </c>
    </row>
    <row r="50" spans="2:23">
      <c r="B50" s="159" t="s">
        <v>2749</v>
      </c>
      <c r="C50" s="542">
        <v>2.18E-2</v>
      </c>
      <c r="D50" s="152"/>
      <c r="E50" s="160">
        <v>41426</v>
      </c>
      <c r="F50" s="160" t="s">
        <v>2744</v>
      </c>
      <c r="G50" s="161" t="s">
        <v>2709</v>
      </c>
      <c r="H50" s="175">
        <f>C$24/12</f>
        <v>1.225E-3</v>
      </c>
      <c r="I50" s="176">
        <f>(SUM('1.  LRAMVA Summary'!D$55:D$60)+SUM('1.  LRAMVA Summary'!D$61:D$62)*(MONTH($E50)-1)/12)*$H50</f>
        <v>0</v>
      </c>
      <c r="J50" s="176">
        <f>(SUM('1.  LRAMVA Summary'!E$55:E$60)+SUM('1.  LRAMVA Summary'!E$61:E$62)*(MONTH($E50)-1)/12)*$H50</f>
        <v>0</v>
      </c>
      <c r="K50" s="176">
        <f>(SUM('1.  LRAMVA Summary'!F$55:F$60)+SUM('1.  LRAMVA Summary'!F$61:F$62)*(MONTH($E50)-1)/12)*$H50</f>
        <v>0</v>
      </c>
      <c r="L50" s="176">
        <f>(SUM('1.  LRAMVA Summary'!G$55:G$60)+SUM('1.  LRAMVA Summary'!G$61:G$62)*(MONTH($E50)-1)/12)*$H50</f>
        <v>0</v>
      </c>
      <c r="M50" s="176">
        <f>(SUM('1.  LRAMVA Summary'!H$55:H$60)+SUM('1.  LRAMVA Summary'!H$61:H$62)*(MONTH($E50)-1)/12)*$H50</f>
        <v>0</v>
      </c>
      <c r="N50" s="176">
        <f>(SUM('1.  LRAMVA Summary'!I$55:I$60)+SUM('1.  LRAMVA Summary'!I$61:I$62)*(MONTH($E50)-1)/12)*$H50</f>
        <v>0</v>
      </c>
      <c r="O50" s="176">
        <f>(SUM('1.  LRAMVA Summary'!J$55:J$60)+SUM('1.  LRAMVA Summary'!J$61:J$62)*(MONTH($E50)-1)/12)*$H50</f>
        <v>0</v>
      </c>
      <c r="P50" s="176">
        <f>(SUM('1.  LRAMVA Summary'!K$55:K$60)+SUM('1.  LRAMVA Summary'!K$61:K$62)*(MONTH($E50)-1)/12)*$H50</f>
        <v>0</v>
      </c>
      <c r="Q50" s="176">
        <f>(SUM('1.  LRAMVA Summary'!L$55:L$60)+SUM('1.  LRAMVA Summary'!L$61:L$62)*(MONTH($E50)-1)/12)*$H50</f>
        <v>0</v>
      </c>
      <c r="R50" s="176">
        <f>(SUM('1.  LRAMVA Summary'!M$55:M$60)+SUM('1.  LRAMVA Summary'!M$61:M$62)*(MONTH($E50)-1)/12)*$H50</f>
        <v>0</v>
      </c>
      <c r="S50" s="176">
        <f>(SUM('1.  LRAMVA Summary'!N$55:N$60)+SUM('1.  LRAMVA Summary'!N$61:N$62)*(MONTH($E50)-1)/12)*$H50</f>
        <v>0</v>
      </c>
      <c r="T50" s="176">
        <f>(SUM('1.  LRAMVA Summary'!O$55:O$60)+SUM('1.  LRAMVA Summary'!O$61:O$62)*(MONTH($E50)-1)/12)*$H50</f>
        <v>0</v>
      </c>
      <c r="U50" s="176">
        <f>(SUM('1.  LRAMVA Summary'!P$55:P$60)+SUM('1.  LRAMVA Summary'!P$61:P$62)*(MONTH($E50)-1)/12)*$H50</f>
        <v>0</v>
      </c>
      <c r="V50" s="176">
        <f>(SUM('1.  LRAMVA Summary'!Q$55:Q$60)+SUM('1.  LRAMVA Summary'!Q$61:Q$62)*(MONTH($E50)-1)/12)*$H50</f>
        <v>0</v>
      </c>
      <c r="W50" s="177">
        <f t="shared" si="10"/>
        <v>0</v>
      </c>
    </row>
    <row r="51" spans="2:23">
      <c r="B51" s="159" t="s">
        <v>2750</v>
      </c>
      <c r="C51" s="542">
        <v>2.18E-2</v>
      </c>
      <c r="D51" s="152"/>
      <c r="E51" s="160">
        <v>41456</v>
      </c>
      <c r="F51" s="160" t="s">
        <v>2744</v>
      </c>
      <c r="G51" s="161" t="s">
        <v>2713</v>
      </c>
      <c r="H51" s="178">
        <f>C$25/12</f>
        <v>1.225E-3</v>
      </c>
      <c r="I51" s="176">
        <f>(SUM('1.  LRAMVA Summary'!D$55:D$60)+SUM('1.  LRAMVA Summary'!D$61:D$62)*(MONTH($E51)-1)/12)*$H51</f>
        <v>0</v>
      </c>
      <c r="J51" s="176">
        <f>(SUM('1.  LRAMVA Summary'!E$55:E$60)+SUM('1.  LRAMVA Summary'!E$61:E$62)*(MONTH($E51)-1)/12)*$H51</f>
        <v>0</v>
      </c>
      <c r="K51" s="176">
        <f>(SUM('1.  LRAMVA Summary'!F$55:F$60)+SUM('1.  LRAMVA Summary'!F$61:F$62)*(MONTH($E51)-1)/12)*$H51</f>
        <v>0</v>
      </c>
      <c r="L51" s="176">
        <f>(SUM('1.  LRAMVA Summary'!G$55:G$60)+SUM('1.  LRAMVA Summary'!G$61:G$62)*(MONTH($E51)-1)/12)*$H51</f>
        <v>0</v>
      </c>
      <c r="M51" s="176">
        <f>(SUM('1.  LRAMVA Summary'!H$55:H$60)+SUM('1.  LRAMVA Summary'!H$61:H$62)*(MONTH($E51)-1)/12)*$H51</f>
        <v>0</v>
      </c>
      <c r="N51" s="176">
        <f>(SUM('1.  LRAMVA Summary'!I$55:I$60)+SUM('1.  LRAMVA Summary'!I$61:I$62)*(MONTH($E51)-1)/12)*$H51</f>
        <v>0</v>
      </c>
      <c r="O51" s="176">
        <f>(SUM('1.  LRAMVA Summary'!J$55:J$60)+SUM('1.  LRAMVA Summary'!J$61:J$62)*(MONTH($E51)-1)/12)*$H51</f>
        <v>0</v>
      </c>
      <c r="P51" s="176">
        <f>(SUM('1.  LRAMVA Summary'!K$55:K$60)+SUM('1.  LRAMVA Summary'!K$61:K$62)*(MONTH($E51)-1)/12)*$H51</f>
        <v>0</v>
      </c>
      <c r="Q51" s="176">
        <f>(SUM('1.  LRAMVA Summary'!L$55:L$60)+SUM('1.  LRAMVA Summary'!L$61:L$62)*(MONTH($E51)-1)/12)*$H51</f>
        <v>0</v>
      </c>
      <c r="R51" s="176">
        <f>(SUM('1.  LRAMVA Summary'!M$55:M$60)+SUM('1.  LRAMVA Summary'!M$61:M$62)*(MONTH($E51)-1)/12)*$H51</f>
        <v>0</v>
      </c>
      <c r="S51" s="176">
        <f>(SUM('1.  LRAMVA Summary'!N$55:N$60)+SUM('1.  LRAMVA Summary'!N$61:N$62)*(MONTH($E51)-1)/12)*$H51</f>
        <v>0</v>
      </c>
      <c r="T51" s="176">
        <f>(SUM('1.  LRAMVA Summary'!O$55:O$60)+SUM('1.  LRAMVA Summary'!O$61:O$62)*(MONTH($E51)-1)/12)*$H51</f>
        <v>0</v>
      </c>
      <c r="U51" s="176">
        <f>(SUM('1.  LRAMVA Summary'!P$55:P$60)+SUM('1.  LRAMVA Summary'!P$61:P$62)*(MONTH($E51)-1)/12)*$H51</f>
        <v>0</v>
      </c>
      <c r="V51" s="176">
        <f>(SUM('1.  LRAMVA Summary'!Q$55:Q$60)+SUM('1.  LRAMVA Summary'!Q$61:Q$62)*(MONTH($E51)-1)/12)*$H51</f>
        <v>0</v>
      </c>
      <c r="W51" s="177">
        <f t="shared" si="10"/>
        <v>0</v>
      </c>
    </row>
    <row r="52" spans="2:23">
      <c r="B52" s="159" t="s">
        <v>2751</v>
      </c>
      <c r="C52" s="542">
        <v>2.18E-2</v>
      </c>
      <c r="D52" s="152"/>
      <c r="E52" s="160">
        <v>41487</v>
      </c>
      <c r="F52" s="160" t="s">
        <v>2744</v>
      </c>
      <c r="G52" s="161" t="s">
        <v>2713</v>
      </c>
      <c r="H52" s="175">
        <f>C$25/12</f>
        <v>1.225E-3</v>
      </c>
      <c r="I52" s="176">
        <f>(SUM('1.  LRAMVA Summary'!D$55:D$60)+SUM('1.  LRAMVA Summary'!D$61:D$62)*(MONTH($E52)-1)/12)*$H52</f>
        <v>0</v>
      </c>
      <c r="J52" s="176">
        <f>(SUM('1.  LRAMVA Summary'!E$55:E$60)+SUM('1.  LRAMVA Summary'!E$61:E$62)*(MONTH($E52)-1)/12)*$H52</f>
        <v>0</v>
      </c>
      <c r="K52" s="176">
        <f>(SUM('1.  LRAMVA Summary'!F$55:F$60)+SUM('1.  LRAMVA Summary'!F$61:F$62)*(MONTH($E52)-1)/12)*$H52</f>
        <v>0</v>
      </c>
      <c r="L52" s="176">
        <f>(SUM('1.  LRAMVA Summary'!G$55:G$60)+SUM('1.  LRAMVA Summary'!G$61:G$62)*(MONTH($E52)-1)/12)*$H52</f>
        <v>0</v>
      </c>
      <c r="M52" s="176">
        <f>(SUM('1.  LRAMVA Summary'!H$55:H$60)+SUM('1.  LRAMVA Summary'!H$61:H$62)*(MONTH($E52)-1)/12)*$H52</f>
        <v>0</v>
      </c>
      <c r="N52" s="176">
        <f>(SUM('1.  LRAMVA Summary'!I$55:I$60)+SUM('1.  LRAMVA Summary'!I$61:I$62)*(MONTH($E52)-1)/12)*$H52</f>
        <v>0</v>
      </c>
      <c r="O52" s="176">
        <f>(SUM('1.  LRAMVA Summary'!J$55:J$60)+SUM('1.  LRAMVA Summary'!J$61:J$62)*(MONTH($E52)-1)/12)*$H52</f>
        <v>0</v>
      </c>
      <c r="P52" s="176">
        <f>(SUM('1.  LRAMVA Summary'!K$55:K$60)+SUM('1.  LRAMVA Summary'!K$61:K$62)*(MONTH($E52)-1)/12)*$H52</f>
        <v>0</v>
      </c>
      <c r="Q52" s="176">
        <f>(SUM('1.  LRAMVA Summary'!L$55:L$60)+SUM('1.  LRAMVA Summary'!L$61:L$62)*(MONTH($E52)-1)/12)*$H52</f>
        <v>0</v>
      </c>
      <c r="R52" s="176">
        <f>(SUM('1.  LRAMVA Summary'!M$55:M$60)+SUM('1.  LRAMVA Summary'!M$61:M$62)*(MONTH($E52)-1)/12)*$H52</f>
        <v>0</v>
      </c>
      <c r="S52" s="176">
        <f>(SUM('1.  LRAMVA Summary'!N$55:N$60)+SUM('1.  LRAMVA Summary'!N$61:N$62)*(MONTH($E52)-1)/12)*$H52</f>
        <v>0</v>
      </c>
      <c r="T52" s="176">
        <f>(SUM('1.  LRAMVA Summary'!O$55:O$60)+SUM('1.  LRAMVA Summary'!O$61:O$62)*(MONTH($E52)-1)/12)*$H52</f>
        <v>0</v>
      </c>
      <c r="U52" s="176">
        <f>(SUM('1.  LRAMVA Summary'!P$55:P$60)+SUM('1.  LRAMVA Summary'!P$61:P$62)*(MONTH($E52)-1)/12)*$H52</f>
        <v>0</v>
      </c>
      <c r="V52" s="176">
        <f>(SUM('1.  LRAMVA Summary'!Q$55:Q$60)+SUM('1.  LRAMVA Summary'!Q$61:Q$62)*(MONTH($E52)-1)/12)*$H52</f>
        <v>0</v>
      </c>
      <c r="W52" s="177">
        <f t="shared" si="10"/>
        <v>0</v>
      </c>
    </row>
    <row r="53" spans="2:23">
      <c r="B53" s="159" t="s">
        <v>2752</v>
      </c>
      <c r="C53" s="542">
        <v>5.7000000000000002E-3</v>
      </c>
      <c r="D53" s="152"/>
      <c r="E53" s="160">
        <v>41518</v>
      </c>
      <c r="F53" s="160" t="s">
        <v>2744</v>
      </c>
      <c r="G53" s="161" t="s">
        <v>2713</v>
      </c>
      <c r="H53" s="175">
        <f>C$25/12</f>
        <v>1.225E-3</v>
      </c>
      <c r="I53" s="176">
        <f>(SUM('1.  LRAMVA Summary'!D$55:D$60)+SUM('1.  LRAMVA Summary'!D$61:D$62)*(MONTH($E53)-1)/12)*$H53</f>
        <v>0</v>
      </c>
      <c r="J53" s="176">
        <f>(SUM('1.  LRAMVA Summary'!E$55:E$60)+SUM('1.  LRAMVA Summary'!E$61:E$62)*(MONTH($E53)-1)/12)*$H53</f>
        <v>0</v>
      </c>
      <c r="K53" s="176">
        <f>(SUM('1.  LRAMVA Summary'!F$55:F$60)+SUM('1.  LRAMVA Summary'!F$61:F$62)*(MONTH($E53)-1)/12)*$H53</f>
        <v>0</v>
      </c>
      <c r="L53" s="176">
        <f>(SUM('1.  LRAMVA Summary'!G$55:G$60)+SUM('1.  LRAMVA Summary'!G$61:G$62)*(MONTH($E53)-1)/12)*$H53</f>
        <v>0</v>
      </c>
      <c r="M53" s="176">
        <f>(SUM('1.  LRAMVA Summary'!H$55:H$60)+SUM('1.  LRAMVA Summary'!H$61:H$62)*(MONTH($E53)-1)/12)*$H53</f>
        <v>0</v>
      </c>
      <c r="N53" s="176">
        <f>(SUM('1.  LRAMVA Summary'!I$55:I$60)+SUM('1.  LRAMVA Summary'!I$61:I$62)*(MONTH($E53)-1)/12)*$H53</f>
        <v>0</v>
      </c>
      <c r="O53" s="176">
        <f>(SUM('1.  LRAMVA Summary'!J$55:J$60)+SUM('1.  LRAMVA Summary'!J$61:J$62)*(MONTH($E53)-1)/12)*$H53</f>
        <v>0</v>
      </c>
      <c r="P53" s="176">
        <f>(SUM('1.  LRAMVA Summary'!K$55:K$60)+SUM('1.  LRAMVA Summary'!K$61:K$62)*(MONTH($E53)-1)/12)*$H53</f>
        <v>0</v>
      </c>
      <c r="Q53" s="176">
        <f>(SUM('1.  LRAMVA Summary'!L$55:L$60)+SUM('1.  LRAMVA Summary'!L$61:L$62)*(MONTH($E53)-1)/12)*$H53</f>
        <v>0</v>
      </c>
      <c r="R53" s="176">
        <f>(SUM('1.  LRAMVA Summary'!M$55:M$60)+SUM('1.  LRAMVA Summary'!M$61:M$62)*(MONTH($E53)-1)/12)*$H53</f>
        <v>0</v>
      </c>
      <c r="S53" s="176">
        <f>(SUM('1.  LRAMVA Summary'!N$55:N$60)+SUM('1.  LRAMVA Summary'!N$61:N$62)*(MONTH($E53)-1)/12)*$H53</f>
        <v>0</v>
      </c>
      <c r="T53" s="176">
        <f>(SUM('1.  LRAMVA Summary'!O$55:O$60)+SUM('1.  LRAMVA Summary'!O$61:O$62)*(MONTH($E53)-1)/12)*$H53</f>
        <v>0</v>
      </c>
      <c r="U53" s="176">
        <f>(SUM('1.  LRAMVA Summary'!P$55:P$60)+SUM('1.  LRAMVA Summary'!P$61:P$62)*(MONTH($E53)-1)/12)*$H53</f>
        <v>0</v>
      </c>
      <c r="V53" s="176">
        <f>(SUM('1.  LRAMVA Summary'!Q$55:Q$60)+SUM('1.  LRAMVA Summary'!Q$61:Q$62)*(MONTH($E53)-1)/12)*$H53</f>
        <v>0</v>
      </c>
      <c r="W53" s="177">
        <f t="shared" si="10"/>
        <v>0</v>
      </c>
    </row>
    <row r="54" spans="2:23">
      <c r="B54" s="180" t="s">
        <v>2753</v>
      </c>
      <c r="C54" s="542">
        <v>5.7000000000000002E-3</v>
      </c>
      <c r="D54" s="152"/>
      <c r="E54" s="160">
        <v>41548</v>
      </c>
      <c r="F54" s="160" t="s">
        <v>2744</v>
      </c>
      <c r="G54" s="161" t="s">
        <v>2717</v>
      </c>
      <c r="H54" s="178">
        <f>C$26/12</f>
        <v>1.225E-3</v>
      </c>
      <c r="I54" s="176">
        <f>(SUM('1.  LRAMVA Summary'!D$55:D$60)+SUM('1.  LRAMVA Summary'!D$61:D$62)*(MONTH($E54)-1)/12)*$H54</f>
        <v>0</v>
      </c>
      <c r="J54" s="176">
        <f>(SUM('1.  LRAMVA Summary'!E$55:E$60)+SUM('1.  LRAMVA Summary'!E$61:E$62)*(MONTH($E54)-1)/12)*$H54</f>
        <v>0</v>
      </c>
      <c r="K54" s="176">
        <f>(SUM('1.  LRAMVA Summary'!F$55:F$60)+SUM('1.  LRAMVA Summary'!F$61:F$62)*(MONTH($E54)-1)/12)*$H54</f>
        <v>0</v>
      </c>
      <c r="L54" s="176">
        <f>(SUM('1.  LRAMVA Summary'!G$55:G$60)+SUM('1.  LRAMVA Summary'!G$61:G$62)*(MONTH($E54)-1)/12)*$H54</f>
        <v>0</v>
      </c>
      <c r="M54" s="176">
        <f>(SUM('1.  LRAMVA Summary'!H$55:H$60)+SUM('1.  LRAMVA Summary'!H$61:H$62)*(MONTH($E54)-1)/12)*$H54</f>
        <v>0</v>
      </c>
      <c r="N54" s="176">
        <f>(SUM('1.  LRAMVA Summary'!I$55:I$60)+SUM('1.  LRAMVA Summary'!I$61:I$62)*(MONTH($E54)-1)/12)*$H54</f>
        <v>0</v>
      </c>
      <c r="O54" s="176">
        <f>(SUM('1.  LRAMVA Summary'!J$55:J$60)+SUM('1.  LRAMVA Summary'!J$61:J$62)*(MONTH($E54)-1)/12)*$H54</f>
        <v>0</v>
      </c>
      <c r="P54" s="176">
        <f>(SUM('1.  LRAMVA Summary'!K$55:K$60)+SUM('1.  LRAMVA Summary'!K$61:K$62)*(MONTH($E54)-1)/12)*$H54</f>
        <v>0</v>
      </c>
      <c r="Q54" s="176">
        <f>(SUM('1.  LRAMVA Summary'!L$55:L$60)+SUM('1.  LRAMVA Summary'!L$61:L$62)*(MONTH($E54)-1)/12)*$H54</f>
        <v>0</v>
      </c>
      <c r="R54" s="176">
        <f>(SUM('1.  LRAMVA Summary'!M$55:M$60)+SUM('1.  LRAMVA Summary'!M$61:M$62)*(MONTH($E54)-1)/12)*$H54</f>
        <v>0</v>
      </c>
      <c r="S54" s="176">
        <f>(SUM('1.  LRAMVA Summary'!N$55:N$60)+SUM('1.  LRAMVA Summary'!N$61:N$62)*(MONTH($E54)-1)/12)*$H54</f>
        <v>0</v>
      </c>
      <c r="T54" s="176">
        <f>(SUM('1.  LRAMVA Summary'!O$55:O$60)+SUM('1.  LRAMVA Summary'!O$61:O$62)*(MONTH($E54)-1)/12)*$H54</f>
        <v>0</v>
      </c>
      <c r="U54" s="176">
        <f>(SUM('1.  LRAMVA Summary'!P$55:P$60)+SUM('1.  LRAMVA Summary'!P$61:P$62)*(MONTH($E54)-1)/12)*$H54</f>
        <v>0</v>
      </c>
      <c r="V54" s="176">
        <f>(SUM('1.  LRAMVA Summary'!Q$55:Q$60)+SUM('1.  LRAMVA Summary'!Q$61:Q$62)*(MONTH($E54)-1)/12)*$H54</f>
        <v>0</v>
      </c>
      <c r="W54" s="177">
        <f t="shared" si="10"/>
        <v>0</v>
      </c>
    </row>
    <row r="55" spans="2:23">
      <c r="B55" s="159" t="s">
        <v>2754</v>
      </c>
      <c r="C55" s="542">
        <v>5.7000000000000002E-3</v>
      </c>
      <c r="D55" s="152"/>
      <c r="E55" s="160">
        <v>41579</v>
      </c>
      <c r="F55" s="160" t="s">
        <v>2744</v>
      </c>
      <c r="G55" s="161" t="s">
        <v>2717</v>
      </c>
      <c r="H55" s="175">
        <f>C$26/12</f>
        <v>1.225E-3</v>
      </c>
      <c r="I55" s="176">
        <f>(SUM('1.  LRAMVA Summary'!D$55:D$60)+SUM('1.  LRAMVA Summary'!D$61:D$62)*(MONTH($E55)-1)/12)*$H55</f>
        <v>0</v>
      </c>
      <c r="J55" s="176">
        <f>(SUM('1.  LRAMVA Summary'!E$55:E$60)+SUM('1.  LRAMVA Summary'!E$61:E$62)*(MONTH($E55)-1)/12)*$H55</f>
        <v>0</v>
      </c>
      <c r="K55" s="176">
        <f>(SUM('1.  LRAMVA Summary'!F$55:F$60)+SUM('1.  LRAMVA Summary'!F$61:F$62)*(MONTH($E55)-1)/12)*$H55</f>
        <v>0</v>
      </c>
      <c r="L55" s="176">
        <f>(SUM('1.  LRAMVA Summary'!G$55:G$60)+SUM('1.  LRAMVA Summary'!G$61:G$62)*(MONTH($E55)-1)/12)*$H55</f>
        <v>0</v>
      </c>
      <c r="M55" s="176">
        <f>(SUM('1.  LRAMVA Summary'!H$55:H$60)+SUM('1.  LRAMVA Summary'!H$61:H$62)*(MONTH($E55)-1)/12)*$H55</f>
        <v>0</v>
      </c>
      <c r="N55" s="176">
        <f>(SUM('1.  LRAMVA Summary'!I$55:I$60)+SUM('1.  LRAMVA Summary'!I$61:I$62)*(MONTH($E55)-1)/12)*$H55</f>
        <v>0</v>
      </c>
      <c r="O55" s="176">
        <f>(SUM('1.  LRAMVA Summary'!J$55:J$60)+SUM('1.  LRAMVA Summary'!J$61:J$62)*(MONTH($E55)-1)/12)*$H55</f>
        <v>0</v>
      </c>
      <c r="P55" s="176">
        <f>(SUM('1.  LRAMVA Summary'!K$55:K$60)+SUM('1.  LRAMVA Summary'!K$61:K$62)*(MONTH($E55)-1)/12)*$H55</f>
        <v>0</v>
      </c>
      <c r="Q55" s="176">
        <f>(SUM('1.  LRAMVA Summary'!L$55:L$60)+SUM('1.  LRAMVA Summary'!L$61:L$62)*(MONTH($E55)-1)/12)*$H55</f>
        <v>0</v>
      </c>
      <c r="R55" s="176">
        <f>(SUM('1.  LRAMVA Summary'!M$55:M$60)+SUM('1.  LRAMVA Summary'!M$61:M$62)*(MONTH($E55)-1)/12)*$H55</f>
        <v>0</v>
      </c>
      <c r="S55" s="176">
        <f>(SUM('1.  LRAMVA Summary'!N$55:N$60)+SUM('1.  LRAMVA Summary'!N$61:N$62)*(MONTH($E55)-1)/12)*$H55</f>
        <v>0</v>
      </c>
      <c r="T55" s="176">
        <f>(SUM('1.  LRAMVA Summary'!O$55:O$60)+SUM('1.  LRAMVA Summary'!O$61:O$62)*(MONTH($E55)-1)/12)*$H55</f>
        <v>0</v>
      </c>
      <c r="U55" s="176">
        <f>(SUM('1.  LRAMVA Summary'!P$55:P$60)+SUM('1.  LRAMVA Summary'!P$61:P$62)*(MONTH($E55)-1)/12)*$H55</f>
        <v>0</v>
      </c>
      <c r="V55" s="176">
        <f>(SUM('1.  LRAMVA Summary'!Q$55:Q$60)+SUM('1.  LRAMVA Summary'!Q$61:Q$62)*(MONTH($E55)-1)/12)*$H55</f>
        <v>0</v>
      </c>
      <c r="W55" s="177">
        <f t="shared" si="10"/>
        <v>0</v>
      </c>
    </row>
    <row r="56" spans="2:23">
      <c r="B56" s="159" t="s">
        <v>2755</v>
      </c>
      <c r="C56" s="542">
        <v>5.7000000000000002E-3</v>
      </c>
      <c r="D56" s="152"/>
      <c r="E56" s="160">
        <v>41609</v>
      </c>
      <c r="F56" s="160" t="s">
        <v>2744</v>
      </c>
      <c r="G56" s="161" t="s">
        <v>2717</v>
      </c>
      <c r="H56" s="175">
        <f>C$26/12</f>
        <v>1.225E-3</v>
      </c>
      <c r="I56" s="176">
        <f>(SUM('1.  LRAMVA Summary'!D$55:D$60)+SUM('1.  LRAMVA Summary'!D$61:D$62)*(MONTH($E56)-1)/12)*$H56</f>
        <v>0</v>
      </c>
      <c r="J56" s="176">
        <f>(SUM('1.  LRAMVA Summary'!E$55:E$60)+SUM('1.  LRAMVA Summary'!E$61:E$62)*(MONTH($E56)-1)/12)*$H56</f>
        <v>0</v>
      </c>
      <c r="K56" s="176">
        <f>(SUM('1.  LRAMVA Summary'!F$55:F$60)+SUM('1.  LRAMVA Summary'!F$61:F$62)*(MONTH($E56)-1)/12)*$H56</f>
        <v>0</v>
      </c>
      <c r="L56" s="176">
        <f>(SUM('1.  LRAMVA Summary'!G$55:G$60)+SUM('1.  LRAMVA Summary'!G$61:G$62)*(MONTH($E56)-1)/12)*$H56</f>
        <v>0</v>
      </c>
      <c r="M56" s="176">
        <f>(SUM('1.  LRAMVA Summary'!H$55:H$60)+SUM('1.  LRAMVA Summary'!H$61:H$62)*(MONTH($E56)-1)/12)*$H56</f>
        <v>0</v>
      </c>
      <c r="N56" s="176">
        <f>(SUM('1.  LRAMVA Summary'!I$55:I$60)+SUM('1.  LRAMVA Summary'!I$61:I$62)*(MONTH($E56)-1)/12)*$H56</f>
        <v>0</v>
      </c>
      <c r="O56" s="176">
        <f>(SUM('1.  LRAMVA Summary'!J$55:J$60)+SUM('1.  LRAMVA Summary'!J$61:J$62)*(MONTH($E56)-1)/12)*$H56</f>
        <v>0</v>
      </c>
      <c r="P56" s="176">
        <f>(SUM('1.  LRAMVA Summary'!K$55:K$60)+SUM('1.  LRAMVA Summary'!K$61:K$62)*(MONTH($E56)-1)/12)*$H56</f>
        <v>0</v>
      </c>
      <c r="Q56" s="176">
        <f>(SUM('1.  LRAMVA Summary'!L$55:L$60)+SUM('1.  LRAMVA Summary'!L$61:L$62)*(MONTH($E56)-1)/12)*$H56</f>
        <v>0</v>
      </c>
      <c r="R56" s="176">
        <f>(SUM('1.  LRAMVA Summary'!M$55:M$60)+SUM('1.  LRAMVA Summary'!M$61:M$62)*(MONTH($E56)-1)/12)*$H56</f>
        <v>0</v>
      </c>
      <c r="S56" s="176">
        <f>(SUM('1.  LRAMVA Summary'!N$55:N$60)+SUM('1.  LRAMVA Summary'!N$61:N$62)*(MONTH($E56)-1)/12)*$H56</f>
        <v>0</v>
      </c>
      <c r="T56" s="176">
        <f>(SUM('1.  LRAMVA Summary'!O$55:O$60)+SUM('1.  LRAMVA Summary'!O$61:O$62)*(MONTH($E56)-1)/12)*$H56</f>
        <v>0</v>
      </c>
      <c r="U56" s="176">
        <f>(SUM('1.  LRAMVA Summary'!P$55:P$60)+SUM('1.  LRAMVA Summary'!P$61:P$62)*(MONTH($E56)-1)/12)*$H56</f>
        <v>0</v>
      </c>
      <c r="V56" s="176">
        <f>(SUM('1.  LRAMVA Summary'!Q$55:Q$60)+SUM('1.  LRAMVA Summary'!Q$61:Q$62)*(MONTH($E56)-1)/12)*$H56</f>
        <v>0</v>
      </c>
      <c r="W56" s="177">
        <f t="shared" si="10"/>
        <v>0</v>
      </c>
    </row>
    <row r="57" spans="2:23" ht="15.75" thickBot="1">
      <c r="B57" s="159" t="s">
        <v>2756</v>
      </c>
      <c r="C57" s="533">
        <v>5.7000000000000002E-3</v>
      </c>
      <c r="D57" s="152"/>
      <c r="E57" s="162" t="s">
        <v>2757</v>
      </c>
      <c r="F57" s="162"/>
      <c r="G57" s="163"/>
      <c r="H57" s="164"/>
      <c r="I57" s="165">
        <f>SUM(I44:I56)</f>
        <v>0</v>
      </c>
      <c r="J57" s="165">
        <f t="shared" ref="J57:O57" si="11">SUM(J44:J56)</f>
        <v>0</v>
      </c>
      <c r="K57" s="165">
        <f t="shared" si="11"/>
        <v>0</v>
      </c>
      <c r="L57" s="165">
        <f t="shared" si="11"/>
        <v>0</v>
      </c>
      <c r="M57" s="165">
        <f t="shared" si="11"/>
        <v>0</v>
      </c>
      <c r="N57" s="165">
        <f t="shared" si="11"/>
        <v>0</v>
      </c>
      <c r="O57" s="165">
        <f t="shared" si="11"/>
        <v>0</v>
      </c>
      <c r="P57" s="165">
        <f t="shared" ref="P57:V57" si="12">SUM(P44:P56)</f>
        <v>0</v>
      </c>
      <c r="Q57" s="165">
        <f t="shared" si="12"/>
        <v>0</v>
      </c>
      <c r="R57" s="165">
        <f t="shared" si="12"/>
        <v>0</v>
      </c>
      <c r="S57" s="165">
        <f t="shared" si="12"/>
        <v>0</v>
      </c>
      <c r="T57" s="165">
        <f t="shared" si="12"/>
        <v>0</v>
      </c>
      <c r="U57" s="165">
        <f t="shared" si="12"/>
        <v>0</v>
      </c>
      <c r="V57" s="165">
        <f t="shared" si="12"/>
        <v>0</v>
      </c>
      <c r="W57" s="165">
        <f>SUM(W44:W56)</f>
        <v>0</v>
      </c>
    </row>
    <row r="58" spans="2:23" ht="15.75" thickTop="1">
      <c r="B58" s="180" t="s">
        <v>2758</v>
      </c>
      <c r="C58" s="794">
        <v>5.7000000000000002E-3</v>
      </c>
      <c r="D58" s="152"/>
      <c r="E58" s="166" t="s">
        <v>225</v>
      </c>
      <c r="F58" s="166"/>
      <c r="G58" s="167"/>
      <c r="H58" s="168"/>
      <c r="I58" s="169"/>
      <c r="J58" s="169"/>
      <c r="K58" s="169"/>
      <c r="L58" s="169"/>
      <c r="M58" s="169"/>
      <c r="N58" s="169"/>
      <c r="O58" s="169"/>
      <c r="P58" s="169"/>
      <c r="Q58" s="169"/>
      <c r="R58" s="169"/>
      <c r="S58" s="169"/>
      <c r="T58" s="169"/>
      <c r="U58" s="169"/>
      <c r="V58" s="169"/>
      <c r="W58" s="170"/>
    </row>
    <row r="59" spans="2:23">
      <c r="B59" s="159" t="s">
        <v>2759</v>
      </c>
      <c r="C59" s="533">
        <v>5.7000000000000002E-3</v>
      </c>
      <c r="D59" s="152"/>
      <c r="E59" s="171" t="s">
        <v>2760</v>
      </c>
      <c r="F59" s="171"/>
      <c r="G59" s="172"/>
      <c r="H59" s="173"/>
      <c r="I59" s="174">
        <f t="shared" ref="I59:W59" si="13">I57+I58</f>
        <v>0</v>
      </c>
      <c r="J59" s="174">
        <f t="shared" si="13"/>
        <v>0</v>
      </c>
      <c r="K59" s="174">
        <f t="shared" si="13"/>
        <v>0</v>
      </c>
      <c r="L59" s="174">
        <f t="shared" si="13"/>
        <v>0</v>
      </c>
      <c r="M59" s="174">
        <f t="shared" si="13"/>
        <v>0</v>
      </c>
      <c r="N59" s="174">
        <f t="shared" si="13"/>
        <v>0</v>
      </c>
      <c r="O59" s="174">
        <f t="shared" si="13"/>
        <v>0</v>
      </c>
      <c r="P59" s="174">
        <f t="shared" ref="P59:V59" si="14">P57+P58</f>
        <v>0</v>
      </c>
      <c r="Q59" s="174">
        <f t="shared" si="14"/>
        <v>0</v>
      </c>
      <c r="R59" s="174">
        <f t="shared" si="14"/>
        <v>0</v>
      </c>
      <c r="S59" s="174">
        <f t="shared" si="14"/>
        <v>0</v>
      </c>
      <c r="T59" s="174">
        <f t="shared" si="14"/>
        <v>0</v>
      </c>
      <c r="U59" s="174">
        <f t="shared" si="14"/>
        <v>0</v>
      </c>
      <c r="V59" s="174">
        <f t="shared" si="14"/>
        <v>0</v>
      </c>
      <c r="W59" s="174">
        <f t="shared" si="13"/>
        <v>0</v>
      </c>
    </row>
    <row r="60" spans="2:23">
      <c r="B60" s="159" t="s">
        <v>2761</v>
      </c>
      <c r="C60" s="533">
        <v>1.0200000000000001E-2</v>
      </c>
      <c r="D60" s="152"/>
      <c r="E60" s="160">
        <v>41640</v>
      </c>
      <c r="F60" s="160" t="s">
        <v>2762</v>
      </c>
      <c r="G60" s="161" t="s">
        <v>2705</v>
      </c>
      <c r="H60" s="178">
        <f>C$27/12</f>
        <v>1.225E-3</v>
      </c>
      <c r="I60" s="176">
        <f>(SUM('1.  LRAMVA Summary'!D$55:D$63)+SUM('1.  LRAMVA Summary'!D$64:D$65)*(MONTH($E60)-1)/12)*$H60</f>
        <v>0</v>
      </c>
      <c r="J60" s="176">
        <f>(SUM('1.  LRAMVA Summary'!E$55:E$63)+SUM('1.  LRAMVA Summary'!E$64:E$65)*(MONTH($E60)-1)/12)*$H60</f>
        <v>0</v>
      </c>
      <c r="K60" s="176">
        <f>(SUM('1.  LRAMVA Summary'!F$55:F$63)+SUM('1.  LRAMVA Summary'!F$64:F$65)*(MONTH($E60)-1)/12)*$H60</f>
        <v>0</v>
      </c>
      <c r="L60" s="176">
        <f>(SUM('1.  LRAMVA Summary'!G$55:G$63)+SUM('1.  LRAMVA Summary'!G$64:G$65)*(MONTH($E60)-1)/12)*$H60</f>
        <v>0</v>
      </c>
      <c r="M60" s="176">
        <f>(SUM('1.  LRAMVA Summary'!H$55:H$63)+SUM('1.  LRAMVA Summary'!H$64:H$65)*(MONTH($E60)-1)/12)*$H60</f>
        <v>0</v>
      </c>
      <c r="N60" s="176">
        <f>(SUM('1.  LRAMVA Summary'!I$55:I$63)+SUM('1.  LRAMVA Summary'!I$64:I$65)*(MONTH($E60)-1)/12)*$H60</f>
        <v>0</v>
      </c>
      <c r="O60" s="176">
        <f>(SUM('1.  LRAMVA Summary'!J$55:J$63)+SUM('1.  LRAMVA Summary'!J$64:J$65)*(MONTH($E60)-1)/12)*$H60</f>
        <v>0</v>
      </c>
      <c r="P60" s="176">
        <f>(SUM('1.  LRAMVA Summary'!K$55:K$63)+SUM('1.  LRAMVA Summary'!K$64:K$65)*(MONTH($E60)-1)/12)*$H60</f>
        <v>0</v>
      </c>
      <c r="Q60" s="176">
        <f>(SUM('1.  LRAMVA Summary'!L$55:L$63)+SUM('1.  LRAMVA Summary'!L$64:L$65)*(MONTH($E60)-1)/12)*$H60</f>
        <v>0</v>
      </c>
      <c r="R60" s="176">
        <f>(SUM('1.  LRAMVA Summary'!M$55:M$63)+SUM('1.  LRAMVA Summary'!M$64:M$65)*(MONTH($E60)-1)/12)*$H60</f>
        <v>0</v>
      </c>
      <c r="S60" s="176">
        <f>(SUM('1.  LRAMVA Summary'!N$55:N$63)+SUM('1.  LRAMVA Summary'!N$64:N$65)*(MONTH($E60)-1)/12)*$H60</f>
        <v>0</v>
      </c>
      <c r="T60" s="176">
        <f>(SUM('1.  LRAMVA Summary'!O$55:O$63)+SUM('1.  LRAMVA Summary'!O$64:O$65)*(MONTH($E60)-1)/12)*$H60</f>
        <v>0</v>
      </c>
      <c r="U60" s="176">
        <f>(SUM('1.  LRAMVA Summary'!P$55:P$63)+SUM('1.  LRAMVA Summary'!P$64:P$65)*(MONTH($E60)-1)/12)*$H60</f>
        <v>0</v>
      </c>
      <c r="V60" s="176">
        <f>(SUM('1.  LRAMVA Summary'!Q$55:Q$63)+SUM('1.  LRAMVA Summary'!Q$64:Q$65)*(MONTH($E60)-1)/12)*$H60</f>
        <v>0</v>
      </c>
      <c r="W60" s="177">
        <f>SUM(I60:V60)</f>
        <v>0</v>
      </c>
    </row>
    <row r="61" spans="2:23">
      <c r="B61" s="159" t="s">
        <v>2763</v>
      </c>
      <c r="C61" s="533">
        <v>2.1999999999999999E-2</v>
      </c>
      <c r="E61" s="160">
        <v>41671</v>
      </c>
      <c r="F61" s="160" t="s">
        <v>2762</v>
      </c>
      <c r="G61" s="161" t="s">
        <v>2705</v>
      </c>
      <c r="H61" s="175">
        <f>C$27/12</f>
        <v>1.225E-3</v>
      </c>
      <c r="I61" s="176">
        <f>(SUM('1.  LRAMVA Summary'!D$55:D$63)+SUM('1.  LRAMVA Summary'!D$64:D$65)*(MONTH($E61)-1)/12)*$H61</f>
        <v>0</v>
      </c>
      <c r="J61" s="176">
        <f>(SUM('1.  LRAMVA Summary'!E$55:E$63)+SUM('1.  LRAMVA Summary'!E$64:E$65)*(MONTH($E61)-1)/12)*$H61</f>
        <v>0</v>
      </c>
      <c r="K61" s="176">
        <f>(SUM('1.  LRAMVA Summary'!F$55:F$63)+SUM('1.  LRAMVA Summary'!F$64:F$65)*(MONTH($E61)-1)/12)*$H61</f>
        <v>0</v>
      </c>
      <c r="L61" s="176">
        <f>(SUM('1.  LRAMVA Summary'!G$55:G$63)+SUM('1.  LRAMVA Summary'!G$64:G$65)*(MONTH($E61)-1)/12)*$H61</f>
        <v>0</v>
      </c>
      <c r="M61" s="176">
        <f>(SUM('1.  LRAMVA Summary'!H$55:H$63)+SUM('1.  LRAMVA Summary'!H$64:H$65)*(MONTH($E61)-1)/12)*$H61</f>
        <v>0</v>
      </c>
      <c r="N61" s="176">
        <f>(SUM('1.  LRAMVA Summary'!I$55:I$63)+SUM('1.  LRAMVA Summary'!I$64:I$65)*(MONTH($E61)-1)/12)*$H61</f>
        <v>0</v>
      </c>
      <c r="O61" s="176">
        <f>(SUM('1.  LRAMVA Summary'!J$55:J$63)+SUM('1.  LRAMVA Summary'!J$64:J$65)*(MONTH($E61)-1)/12)*$H61</f>
        <v>0</v>
      </c>
      <c r="P61" s="176">
        <f>(SUM('1.  LRAMVA Summary'!K$55:K$63)+SUM('1.  LRAMVA Summary'!K$64:K$65)*(MONTH($E61)-1)/12)*$H61</f>
        <v>0</v>
      </c>
      <c r="Q61" s="176">
        <f>(SUM('1.  LRAMVA Summary'!L$55:L$63)+SUM('1.  LRAMVA Summary'!L$64:L$65)*(MONTH($E61)-1)/12)*$H61</f>
        <v>0</v>
      </c>
      <c r="R61" s="176">
        <f>(SUM('1.  LRAMVA Summary'!M$55:M$63)+SUM('1.  LRAMVA Summary'!M$64:M$65)*(MONTH($E61)-1)/12)*$H61</f>
        <v>0</v>
      </c>
      <c r="S61" s="176">
        <f>(SUM('1.  LRAMVA Summary'!N$55:N$63)+SUM('1.  LRAMVA Summary'!N$64:N$65)*(MONTH($E61)-1)/12)*$H61</f>
        <v>0</v>
      </c>
      <c r="T61" s="176">
        <f>(SUM('1.  LRAMVA Summary'!O$55:O$63)+SUM('1.  LRAMVA Summary'!O$64:O$65)*(MONTH($E61)-1)/12)*$H61</f>
        <v>0</v>
      </c>
      <c r="U61" s="176">
        <f>(SUM('1.  LRAMVA Summary'!P$55:P$63)+SUM('1.  LRAMVA Summary'!P$64:P$65)*(MONTH($E61)-1)/12)*$H61</f>
        <v>0</v>
      </c>
      <c r="V61" s="176">
        <f>(SUM('1.  LRAMVA Summary'!Q$55:Q$63)+SUM('1.  LRAMVA Summary'!Q$64:Q$65)*(MONTH($E61)-1)/12)*$H61</f>
        <v>0</v>
      </c>
      <c r="W61" s="177">
        <f t="shared" ref="W61:W71" si="15">SUM(I61:V61)</f>
        <v>0</v>
      </c>
    </row>
    <row r="62" spans="2:23">
      <c r="B62" s="180" t="s">
        <v>2764</v>
      </c>
      <c r="C62" s="181">
        <f>C61</f>
        <v>2.1999999999999999E-2</v>
      </c>
      <c r="E62" s="160">
        <v>41699</v>
      </c>
      <c r="F62" s="160" t="s">
        <v>2762</v>
      </c>
      <c r="G62" s="161" t="s">
        <v>2705</v>
      </c>
      <c r="H62" s="175">
        <f>C$27/12</f>
        <v>1.225E-3</v>
      </c>
      <c r="I62" s="176">
        <f>(SUM('1.  LRAMVA Summary'!D$55:D$63)+SUM('1.  LRAMVA Summary'!D$64:D$65)*(MONTH($E62)-1)/12)*$H62</f>
        <v>0</v>
      </c>
      <c r="J62" s="176">
        <f>(SUM('1.  LRAMVA Summary'!E$55:E$63)+SUM('1.  LRAMVA Summary'!E$64:E$65)*(MONTH($E62)-1)/12)*$H62</f>
        <v>0</v>
      </c>
      <c r="K62" s="176">
        <f>(SUM('1.  LRAMVA Summary'!F$55:F$63)+SUM('1.  LRAMVA Summary'!F$64:F$65)*(MONTH($E62)-1)/12)*$H62</f>
        <v>0</v>
      </c>
      <c r="L62" s="176">
        <f>(SUM('1.  LRAMVA Summary'!G$55:G$63)+SUM('1.  LRAMVA Summary'!G$64:G$65)*(MONTH($E62)-1)/12)*$H62</f>
        <v>0</v>
      </c>
      <c r="M62" s="176">
        <f>(SUM('1.  LRAMVA Summary'!H$55:H$63)+SUM('1.  LRAMVA Summary'!H$64:H$65)*(MONTH($E62)-1)/12)*$H62</f>
        <v>0</v>
      </c>
      <c r="N62" s="176">
        <f>(SUM('1.  LRAMVA Summary'!I$55:I$63)+SUM('1.  LRAMVA Summary'!I$64:I$65)*(MONTH($E62)-1)/12)*$H62</f>
        <v>0</v>
      </c>
      <c r="O62" s="176">
        <f>(SUM('1.  LRAMVA Summary'!J$55:J$63)+SUM('1.  LRAMVA Summary'!J$64:J$65)*(MONTH($E62)-1)/12)*$H62</f>
        <v>0</v>
      </c>
      <c r="P62" s="176">
        <f>(SUM('1.  LRAMVA Summary'!K$55:K$63)+SUM('1.  LRAMVA Summary'!K$64:K$65)*(MONTH($E62)-1)/12)*$H62</f>
        <v>0</v>
      </c>
      <c r="Q62" s="176">
        <f>(SUM('1.  LRAMVA Summary'!L$55:L$63)+SUM('1.  LRAMVA Summary'!L$64:L$65)*(MONTH($E62)-1)/12)*$H62</f>
        <v>0</v>
      </c>
      <c r="R62" s="176">
        <f>(SUM('1.  LRAMVA Summary'!M$55:M$63)+SUM('1.  LRAMVA Summary'!M$64:M$65)*(MONTH($E62)-1)/12)*$H62</f>
        <v>0</v>
      </c>
      <c r="S62" s="176">
        <f>(SUM('1.  LRAMVA Summary'!N$55:N$63)+SUM('1.  LRAMVA Summary'!N$64:N$65)*(MONTH($E62)-1)/12)*$H62</f>
        <v>0</v>
      </c>
      <c r="T62" s="176">
        <f>(SUM('1.  LRAMVA Summary'!O$55:O$63)+SUM('1.  LRAMVA Summary'!O$64:O$65)*(MONTH($E62)-1)/12)*$H62</f>
        <v>0</v>
      </c>
      <c r="U62" s="176">
        <f>(SUM('1.  LRAMVA Summary'!P$55:P$63)+SUM('1.  LRAMVA Summary'!P$64:P$65)*(MONTH($E62)-1)/12)*$H62</f>
        <v>0</v>
      </c>
      <c r="V62" s="176">
        <f>(SUM('1.  LRAMVA Summary'!Q$55:Q$63)+SUM('1.  LRAMVA Summary'!Q$64:Q$65)*(MONTH($E62)-1)/12)*$H62</f>
        <v>0</v>
      </c>
      <c r="W62" s="177">
        <f t="shared" si="15"/>
        <v>0</v>
      </c>
    </row>
    <row r="63" spans="2:23">
      <c r="B63" s="603"/>
      <c r="C63" s="603"/>
      <c r="E63" s="160">
        <v>41730</v>
      </c>
      <c r="F63" s="160" t="s">
        <v>2762</v>
      </c>
      <c r="G63" s="161" t="s">
        <v>2709</v>
      </c>
      <c r="H63" s="178">
        <f>C$28/12</f>
        <v>1.225E-3</v>
      </c>
      <c r="I63" s="176">
        <f>(SUM('1.  LRAMVA Summary'!D$55:D$63)+SUM('1.  LRAMVA Summary'!D$64:D$65)*(MONTH($E63)-1)/12)*$H63</f>
        <v>0</v>
      </c>
      <c r="J63" s="176">
        <f>(SUM('1.  LRAMVA Summary'!E$55:E$63)+SUM('1.  LRAMVA Summary'!E$64:E$65)*(MONTH($E63)-1)/12)*$H63</f>
        <v>0</v>
      </c>
      <c r="K63" s="176">
        <f>(SUM('1.  LRAMVA Summary'!F$55:F$63)+SUM('1.  LRAMVA Summary'!F$64:F$65)*(MONTH($E63)-1)/12)*$H63</f>
        <v>0</v>
      </c>
      <c r="L63" s="176">
        <f>(SUM('1.  LRAMVA Summary'!G$55:G$63)+SUM('1.  LRAMVA Summary'!G$64:G$65)*(MONTH($E63)-1)/12)*$H63</f>
        <v>0</v>
      </c>
      <c r="M63" s="176">
        <f>(SUM('1.  LRAMVA Summary'!H$55:H$63)+SUM('1.  LRAMVA Summary'!H$64:H$65)*(MONTH($E63)-1)/12)*$H63</f>
        <v>0</v>
      </c>
      <c r="N63" s="176">
        <f>(SUM('1.  LRAMVA Summary'!I$55:I$63)+SUM('1.  LRAMVA Summary'!I$64:I$65)*(MONTH($E63)-1)/12)*$H63</f>
        <v>0</v>
      </c>
      <c r="O63" s="176">
        <f>(SUM('1.  LRAMVA Summary'!J$55:J$63)+SUM('1.  LRAMVA Summary'!J$64:J$65)*(MONTH($E63)-1)/12)*$H63</f>
        <v>0</v>
      </c>
      <c r="P63" s="176">
        <f>(SUM('1.  LRAMVA Summary'!K$55:K$63)+SUM('1.  LRAMVA Summary'!K$64:K$65)*(MONTH($E63)-1)/12)*$H63</f>
        <v>0</v>
      </c>
      <c r="Q63" s="176">
        <f>(SUM('1.  LRAMVA Summary'!L$55:L$63)+SUM('1.  LRAMVA Summary'!L$64:L$65)*(MONTH($E63)-1)/12)*$H63</f>
        <v>0</v>
      </c>
      <c r="R63" s="176">
        <f>(SUM('1.  LRAMVA Summary'!M$55:M$63)+SUM('1.  LRAMVA Summary'!M$64:M$65)*(MONTH($E63)-1)/12)*$H63</f>
        <v>0</v>
      </c>
      <c r="S63" s="176">
        <f>(SUM('1.  LRAMVA Summary'!N$55:N$63)+SUM('1.  LRAMVA Summary'!N$64:N$65)*(MONTH($E63)-1)/12)*$H63</f>
        <v>0</v>
      </c>
      <c r="T63" s="176">
        <f>(SUM('1.  LRAMVA Summary'!O$55:O$63)+SUM('1.  LRAMVA Summary'!O$64:O$65)*(MONTH($E63)-1)/12)*$H63</f>
        <v>0</v>
      </c>
      <c r="U63" s="176">
        <f>(SUM('1.  LRAMVA Summary'!P$55:P$63)+SUM('1.  LRAMVA Summary'!P$64:P$65)*(MONTH($E63)-1)/12)*$H63</f>
        <v>0</v>
      </c>
      <c r="V63" s="176">
        <f>(SUM('1.  LRAMVA Summary'!Q$55:Q$63)+SUM('1.  LRAMVA Summary'!Q$64:Q$65)*(MONTH($E63)-1)/12)*$H63</f>
        <v>0</v>
      </c>
      <c r="W63" s="177">
        <f t="shared" si="15"/>
        <v>0</v>
      </c>
    </row>
    <row r="64" spans="2:23" ht="15.75">
      <c r="B64" s="135" t="s">
        <v>2765</v>
      </c>
      <c r="C64" s="603"/>
      <c r="E64" s="160">
        <v>41760</v>
      </c>
      <c r="F64" s="160" t="s">
        <v>2762</v>
      </c>
      <c r="G64" s="161" t="s">
        <v>2709</v>
      </c>
      <c r="H64" s="175">
        <f>C$28/12</f>
        <v>1.225E-3</v>
      </c>
      <c r="I64" s="176">
        <f>(SUM('1.  LRAMVA Summary'!D$55:D$63)+SUM('1.  LRAMVA Summary'!D$64:D$65)*(MONTH($E64)-1)/12)*$H64</f>
        <v>0</v>
      </c>
      <c r="J64" s="176">
        <f>(SUM('1.  LRAMVA Summary'!E$55:E$63)+SUM('1.  LRAMVA Summary'!E$64:E$65)*(MONTH($E64)-1)/12)*$H64</f>
        <v>0</v>
      </c>
      <c r="K64" s="176">
        <f>(SUM('1.  LRAMVA Summary'!F$55:F$63)+SUM('1.  LRAMVA Summary'!F$64:F$65)*(MONTH($E64)-1)/12)*$H64</f>
        <v>0</v>
      </c>
      <c r="L64" s="176">
        <f>(SUM('1.  LRAMVA Summary'!G$55:G$63)+SUM('1.  LRAMVA Summary'!G$64:G$65)*(MONTH($E64)-1)/12)*$H64</f>
        <v>0</v>
      </c>
      <c r="M64" s="176">
        <f>(SUM('1.  LRAMVA Summary'!H$55:H$63)+SUM('1.  LRAMVA Summary'!H$64:H$65)*(MONTH($E64)-1)/12)*$H64</f>
        <v>0</v>
      </c>
      <c r="N64" s="176">
        <f>(SUM('1.  LRAMVA Summary'!I$55:I$63)+SUM('1.  LRAMVA Summary'!I$64:I$65)*(MONTH($E64)-1)/12)*$H64</f>
        <v>0</v>
      </c>
      <c r="O64" s="176">
        <f>(SUM('1.  LRAMVA Summary'!J$55:J$63)+SUM('1.  LRAMVA Summary'!J$64:J$65)*(MONTH($E64)-1)/12)*$H64</f>
        <v>0</v>
      </c>
      <c r="P64" s="176">
        <f>(SUM('1.  LRAMVA Summary'!K$55:K$63)+SUM('1.  LRAMVA Summary'!K$64:K$65)*(MONTH($E64)-1)/12)*$H64</f>
        <v>0</v>
      </c>
      <c r="Q64" s="176">
        <f>(SUM('1.  LRAMVA Summary'!L$55:L$63)+SUM('1.  LRAMVA Summary'!L$64:L$65)*(MONTH($E64)-1)/12)*$H64</f>
        <v>0</v>
      </c>
      <c r="R64" s="176">
        <f>(SUM('1.  LRAMVA Summary'!M$55:M$63)+SUM('1.  LRAMVA Summary'!M$64:M$65)*(MONTH($E64)-1)/12)*$H64</f>
        <v>0</v>
      </c>
      <c r="S64" s="176">
        <f>(SUM('1.  LRAMVA Summary'!N$55:N$63)+SUM('1.  LRAMVA Summary'!N$64:N$65)*(MONTH($E64)-1)/12)*$H64</f>
        <v>0</v>
      </c>
      <c r="T64" s="176">
        <f>(SUM('1.  LRAMVA Summary'!O$55:O$63)+SUM('1.  LRAMVA Summary'!O$64:O$65)*(MONTH($E64)-1)/12)*$H64</f>
        <v>0</v>
      </c>
      <c r="U64" s="176">
        <f>(SUM('1.  LRAMVA Summary'!P$55:P$63)+SUM('1.  LRAMVA Summary'!P$64:P$65)*(MONTH($E64)-1)/12)*$H64</f>
        <v>0</v>
      </c>
      <c r="V64" s="176">
        <f>(SUM('1.  LRAMVA Summary'!Q$55:Q$63)+SUM('1.  LRAMVA Summary'!Q$64:Q$65)*(MONTH($E64)-1)/12)*$H64</f>
        <v>0</v>
      </c>
      <c r="W64" s="177">
        <f t="shared" si="15"/>
        <v>0</v>
      </c>
    </row>
    <row r="65" spans="2:23">
      <c r="B65" s="2"/>
      <c r="C65" s="603"/>
      <c r="E65" s="160">
        <v>41791</v>
      </c>
      <c r="F65" s="160" t="s">
        <v>2762</v>
      </c>
      <c r="G65" s="161" t="s">
        <v>2709</v>
      </c>
      <c r="H65" s="175">
        <f>C$28/12</f>
        <v>1.225E-3</v>
      </c>
      <c r="I65" s="176">
        <f>(SUM('1.  LRAMVA Summary'!D$55:D$63)+SUM('1.  LRAMVA Summary'!D$64:D$65)*(MONTH($E65)-1)/12)*$H65</f>
        <v>0</v>
      </c>
      <c r="J65" s="176">
        <f>(SUM('1.  LRAMVA Summary'!E$55:E$63)+SUM('1.  LRAMVA Summary'!E$64:E$65)*(MONTH($E65)-1)/12)*$H65</f>
        <v>0</v>
      </c>
      <c r="K65" s="176">
        <f>(SUM('1.  LRAMVA Summary'!F$55:F$63)+SUM('1.  LRAMVA Summary'!F$64:F$65)*(MONTH($E65)-1)/12)*$H65</f>
        <v>0</v>
      </c>
      <c r="L65" s="176">
        <f>(SUM('1.  LRAMVA Summary'!G$55:G$63)+SUM('1.  LRAMVA Summary'!G$64:G$65)*(MONTH($E65)-1)/12)*$H65</f>
        <v>0</v>
      </c>
      <c r="M65" s="176">
        <f>(SUM('1.  LRAMVA Summary'!H$55:H$63)+SUM('1.  LRAMVA Summary'!H$64:H$65)*(MONTH($E65)-1)/12)*$H65</f>
        <v>0</v>
      </c>
      <c r="N65" s="176">
        <f>(SUM('1.  LRAMVA Summary'!I$55:I$63)+SUM('1.  LRAMVA Summary'!I$64:I$65)*(MONTH($E65)-1)/12)*$H65</f>
        <v>0</v>
      </c>
      <c r="O65" s="176">
        <f>(SUM('1.  LRAMVA Summary'!J$55:J$63)+SUM('1.  LRAMVA Summary'!J$64:J$65)*(MONTH($E65)-1)/12)*$H65</f>
        <v>0</v>
      </c>
      <c r="P65" s="176">
        <f>(SUM('1.  LRAMVA Summary'!K$55:K$63)+SUM('1.  LRAMVA Summary'!K$64:K$65)*(MONTH($E65)-1)/12)*$H65</f>
        <v>0</v>
      </c>
      <c r="Q65" s="176">
        <f>(SUM('1.  LRAMVA Summary'!L$55:L$63)+SUM('1.  LRAMVA Summary'!L$64:L$65)*(MONTH($E65)-1)/12)*$H65</f>
        <v>0</v>
      </c>
      <c r="R65" s="176">
        <f>(SUM('1.  LRAMVA Summary'!M$55:M$63)+SUM('1.  LRAMVA Summary'!M$64:M$65)*(MONTH($E65)-1)/12)*$H65</f>
        <v>0</v>
      </c>
      <c r="S65" s="176">
        <f>(SUM('1.  LRAMVA Summary'!N$55:N$63)+SUM('1.  LRAMVA Summary'!N$64:N$65)*(MONTH($E65)-1)/12)*$H65</f>
        <v>0</v>
      </c>
      <c r="T65" s="176">
        <f>(SUM('1.  LRAMVA Summary'!O$55:O$63)+SUM('1.  LRAMVA Summary'!O$64:O$65)*(MONTH($E65)-1)/12)*$H65</f>
        <v>0</v>
      </c>
      <c r="U65" s="176">
        <f>(SUM('1.  LRAMVA Summary'!P$55:P$63)+SUM('1.  LRAMVA Summary'!P$64:P$65)*(MONTH($E65)-1)/12)*$H65</f>
        <v>0</v>
      </c>
      <c r="V65" s="176">
        <f>(SUM('1.  LRAMVA Summary'!Q$55:Q$63)+SUM('1.  LRAMVA Summary'!Q$64:Q$65)*(MONTH($E65)-1)/12)*$H65</f>
        <v>0</v>
      </c>
      <c r="W65" s="177">
        <f t="shared" si="15"/>
        <v>0</v>
      </c>
    </row>
    <row r="66" spans="2:23">
      <c r="B66" s="603"/>
      <c r="C66" s="603"/>
      <c r="E66" s="160">
        <v>41821</v>
      </c>
      <c r="F66" s="160" t="s">
        <v>2762</v>
      </c>
      <c r="G66" s="161" t="s">
        <v>2713</v>
      </c>
      <c r="H66" s="178">
        <f>C$29/12</f>
        <v>1.225E-3</v>
      </c>
      <c r="I66" s="176">
        <f>(SUM('1.  LRAMVA Summary'!D$55:D$63)+SUM('1.  LRAMVA Summary'!D$64:D$65)*(MONTH($E66)-1)/12)*$H66</f>
        <v>0</v>
      </c>
      <c r="J66" s="176">
        <f>(SUM('1.  LRAMVA Summary'!E$55:E$63)+SUM('1.  LRAMVA Summary'!E$64:E$65)*(MONTH($E66)-1)/12)*$H66</f>
        <v>0</v>
      </c>
      <c r="K66" s="176">
        <f>(SUM('1.  LRAMVA Summary'!F$55:F$63)+SUM('1.  LRAMVA Summary'!F$64:F$65)*(MONTH($E66)-1)/12)*$H66</f>
        <v>0</v>
      </c>
      <c r="L66" s="176">
        <f>(SUM('1.  LRAMVA Summary'!G$55:G$63)+SUM('1.  LRAMVA Summary'!G$64:G$65)*(MONTH($E66)-1)/12)*$H66</f>
        <v>0</v>
      </c>
      <c r="M66" s="176">
        <f>(SUM('1.  LRAMVA Summary'!H$55:H$63)+SUM('1.  LRAMVA Summary'!H$64:H$65)*(MONTH($E66)-1)/12)*$H66</f>
        <v>0</v>
      </c>
      <c r="N66" s="176">
        <f>(SUM('1.  LRAMVA Summary'!I$55:I$63)+SUM('1.  LRAMVA Summary'!I$64:I$65)*(MONTH($E66)-1)/12)*$H66</f>
        <v>0</v>
      </c>
      <c r="O66" s="176">
        <f>(SUM('1.  LRAMVA Summary'!J$55:J$63)+SUM('1.  LRAMVA Summary'!J$64:J$65)*(MONTH($E66)-1)/12)*$H66</f>
        <v>0</v>
      </c>
      <c r="P66" s="176">
        <f>(SUM('1.  LRAMVA Summary'!K$55:K$63)+SUM('1.  LRAMVA Summary'!K$64:K$65)*(MONTH($E66)-1)/12)*$H66</f>
        <v>0</v>
      </c>
      <c r="Q66" s="176">
        <f>(SUM('1.  LRAMVA Summary'!L$55:L$63)+SUM('1.  LRAMVA Summary'!L$64:L$65)*(MONTH($E66)-1)/12)*$H66</f>
        <v>0</v>
      </c>
      <c r="R66" s="176">
        <f>(SUM('1.  LRAMVA Summary'!M$55:M$63)+SUM('1.  LRAMVA Summary'!M$64:M$65)*(MONTH($E66)-1)/12)*$H66</f>
        <v>0</v>
      </c>
      <c r="S66" s="176">
        <f>(SUM('1.  LRAMVA Summary'!N$55:N$63)+SUM('1.  LRAMVA Summary'!N$64:N$65)*(MONTH($E66)-1)/12)*$H66</f>
        <v>0</v>
      </c>
      <c r="T66" s="176">
        <f>(SUM('1.  LRAMVA Summary'!O$55:O$63)+SUM('1.  LRAMVA Summary'!O$64:O$65)*(MONTH($E66)-1)/12)*$H66</f>
        <v>0</v>
      </c>
      <c r="U66" s="176">
        <f>(SUM('1.  LRAMVA Summary'!P$55:P$63)+SUM('1.  LRAMVA Summary'!P$64:P$65)*(MONTH($E66)-1)/12)*$H66</f>
        <v>0</v>
      </c>
      <c r="V66" s="176">
        <f>(SUM('1.  LRAMVA Summary'!Q$55:Q$63)+SUM('1.  LRAMVA Summary'!Q$64:Q$65)*(MONTH($E66)-1)/12)*$H66</f>
        <v>0</v>
      </c>
      <c r="W66" s="177">
        <f t="shared" si="15"/>
        <v>0</v>
      </c>
    </row>
    <row r="67" spans="2:23">
      <c r="B67" s="603"/>
      <c r="C67" s="603"/>
      <c r="E67" s="160">
        <v>41852</v>
      </c>
      <c r="F67" s="160" t="s">
        <v>2762</v>
      </c>
      <c r="G67" s="161" t="s">
        <v>2713</v>
      </c>
      <c r="H67" s="175">
        <f>C$29/12</f>
        <v>1.225E-3</v>
      </c>
      <c r="I67" s="176">
        <f>(SUM('1.  LRAMVA Summary'!D$55:D$63)+SUM('1.  LRAMVA Summary'!D$64:D$65)*(MONTH($E67)-1)/12)*$H67</f>
        <v>0</v>
      </c>
      <c r="J67" s="176">
        <f>(SUM('1.  LRAMVA Summary'!E$55:E$63)+SUM('1.  LRAMVA Summary'!E$64:E$65)*(MONTH($E67)-1)/12)*$H67</f>
        <v>0</v>
      </c>
      <c r="K67" s="176">
        <f>(SUM('1.  LRAMVA Summary'!F$55:F$63)+SUM('1.  LRAMVA Summary'!F$64:F$65)*(MONTH($E67)-1)/12)*$H67</f>
        <v>0</v>
      </c>
      <c r="L67" s="176">
        <f>(SUM('1.  LRAMVA Summary'!G$55:G$63)+SUM('1.  LRAMVA Summary'!G$64:G$65)*(MONTH($E67)-1)/12)*$H67</f>
        <v>0</v>
      </c>
      <c r="M67" s="176">
        <f>(SUM('1.  LRAMVA Summary'!H$55:H$63)+SUM('1.  LRAMVA Summary'!H$64:H$65)*(MONTH($E67)-1)/12)*$H67</f>
        <v>0</v>
      </c>
      <c r="N67" s="176">
        <f>(SUM('1.  LRAMVA Summary'!I$55:I$63)+SUM('1.  LRAMVA Summary'!I$64:I$65)*(MONTH($E67)-1)/12)*$H67</f>
        <v>0</v>
      </c>
      <c r="O67" s="176">
        <f>(SUM('1.  LRAMVA Summary'!J$55:J$63)+SUM('1.  LRAMVA Summary'!J$64:J$65)*(MONTH($E67)-1)/12)*$H67</f>
        <v>0</v>
      </c>
      <c r="P67" s="176">
        <f>(SUM('1.  LRAMVA Summary'!K$55:K$63)+SUM('1.  LRAMVA Summary'!K$64:K$65)*(MONTH($E67)-1)/12)*$H67</f>
        <v>0</v>
      </c>
      <c r="Q67" s="176">
        <f>(SUM('1.  LRAMVA Summary'!L$55:L$63)+SUM('1.  LRAMVA Summary'!L$64:L$65)*(MONTH($E67)-1)/12)*$H67</f>
        <v>0</v>
      </c>
      <c r="R67" s="176">
        <f>(SUM('1.  LRAMVA Summary'!M$55:M$63)+SUM('1.  LRAMVA Summary'!M$64:M$65)*(MONTH($E67)-1)/12)*$H67</f>
        <v>0</v>
      </c>
      <c r="S67" s="176">
        <f>(SUM('1.  LRAMVA Summary'!N$55:N$63)+SUM('1.  LRAMVA Summary'!N$64:N$65)*(MONTH($E67)-1)/12)*$H67</f>
        <v>0</v>
      </c>
      <c r="T67" s="176">
        <f>(SUM('1.  LRAMVA Summary'!O$55:O$63)+SUM('1.  LRAMVA Summary'!O$64:O$65)*(MONTH($E67)-1)/12)*$H67</f>
        <v>0</v>
      </c>
      <c r="U67" s="176">
        <f>(SUM('1.  LRAMVA Summary'!P$55:P$63)+SUM('1.  LRAMVA Summary'!P$64:P$65)*(MONTH($E67)-1)/12)*$H67</f>
        <v>0</v>
      </c>
      <c r="V67" s="176">
        <f>(SUM('1.  LRAMVA Summary'!Q$55:Q$63)+SUM('1.  LRAMVA Summary'!Q$64:Q$65)*(MONTH($E67)-1)/12)*$H67</f>
        <v>0</v>
      </c>
      <c r="W67" s="177">
        <f t="shared" si="15"/>
        <v>0</v>
      </c>
    </row>
    <row r="68" spans="2:23">
      <c r="B68" s="603"/>
      <c r="C68" s="603"/>
      <c r="E68" s="160">
        <v>41883</v>
      </c>
      <c r="F68" s="160" t="s">
        <v>2762</v>
      </c>
      <c r="G68" s="161" t="s">
        <v>2713</v>
      </c>
      <c r="H68" s="175">
        <f>C$29/12</f>
        <v>1.225E-3</v>
      </c>
      <c r="I68" s="176">
        <f>(SUM('1.  LRAMVA Summary'!D$55:D$63)+SUM('1.  LRAMVA Summary'!D$64:D$65)*(MONTH($E68)-1)/12)*$H68</f>
        <v>0</v>
      </c>
      <c r="J68" s="176">
        <f>(SUM('1.  LRAMVA Summary'!E$55:E$63)+SUM('1.  LRAMVA Summary'!E$64:E$65)*(MONTH($E68)-1)/12)*$H68</f>
        <v>0</v>
      </c>
      <c r="K68" s="176">
        <f>(SUM('1.  LRAMVA Summary'!F$55:F$63)+SUM('1.  LRAMVA Summary'!F$64:F$65)*(MONTH($E68)-1)/12)*$H68</f>
        <v>0</v>
      </c>
      <c r="L68" s="176">
        <f>(SUM('1.  LRAMVA Summary'!G$55:G$63)+SUM('1.  LRAMVA Summary'!G$64:G$65)*(MONTH($E68)-1)/12)*$H68</f>
        <v>0</v>
      </c>
      <c r="M68" s="176">
        <f>(SUM('1.  LRAMVA Summary'!H$55:H$63)+SUM('1.  LRAMVA Summary'!H$64:H$65)*(MONTH($E68)-1)/12)*$H68</f>
        <v>0</v>
      </c>
      <c r="N68" s="176">
        <f>(SUM('1.  LRAMVA Summary'!I$55:I$63)+SUM('1.  LRAMVA Summary'!I$64:I$65)*(MONTH($E68)-1)/12)*$H68</f>
        <v>0</v>
      </c>
      <c r="O68" s="176">
        <f>(SUM('1.  LRAMVA Summary'!J$55:J$63)+SUM('1.  LRAMVA Summary'!J$64:J$65)*(MONTH($E68)-1)/12)*$H68</f>
        <v>0</v>
      </c>
      <c r="P68" s="176">
        <f>(SUM('1.  LRAMVA Summary'!K$55:K$63)+SUM('1.  LRAMVA Summary'!K$64:K$65)*(MONTH($E68)-1)/12)*$H68</f>
        <v>0</v>
      </c>
      <c r="Q68" s="176">
        <f>(SUM('1.  LRAMVA Summary'!L$55:L$63)+SUM('1.  LRAMVA Summary'!L$64:L$65)*(MONTH($E68)-1)/12)*$H68</f>
        <v>0</v>
      </c>
      <c r="R68" s="176">
        <f>(SUM('1.  LRAMVA Summary'!M$55:M$63)+SUM('1.  LRAMVA Summary'!M$64:M$65)*(MONTH($E68)-1)/12)*$H68</f>
        <v>0</v>
      </c>
      <c r="S68" s="176">
        <f>(SUM('1.  LRAMVA Summary'!N$55:N$63)+SUM('1.  LRAMVA Summary'!N$64:N$65)*(MONTH($E68)-1)/12)*$H68</f>
        <v>0</v>
      </c>
      <c r="T68" s="176">
        <f>(SUM('1.  LRAMVA Summary'!O$55:O$63)+SUM('1.  LRAMVA Summary'!O$64:O$65)*(MONTH($E68)-1)/12)*$H68</f>
        <v>0</v>
      </c>
      <c r="U68" s="176">
        <f>(SUM('1.  LRAMVA Summary'!P$55:P$63)+SUM('1.  LRAMVA Summary'!P$64:P$65)*(MONTH($E68)-1)/12)*$H68</f>
        <v>0</v>
      </c>
      <c r="V68" s="176">
        <f>(SUM('1.  LRAMVA Summary'!Q$55:Q$63)+SUM('1.  LRAMVA Summary'!Q$64:Q$65)*(MONTH($E68)-1)/12)*$H68</f>
        <v>0</v>
      </c>
      <c r="W68" s="177">
        <f t="shared" si="15"/>
        <v>0</v>
      </c>
    </row>
    <row r="69" spans="2:23">
      <c r="B69" s="603"/>
      <c r="C69" s="603"/>
      <c r="E69" s="160">
        <v>41913</v>
      </c>
      <c r="F69" s="160" t="s">
        <v>2762</v>
      </c>
      <c r="G69" s="161" t="s">
        <v>2717</v>
      </c>
      <c r="H69" s="178">
        <f>C$30/12</f>
        <v>1.225E-3</v>
      </c>
      <c r="I69" s="176">
        <f>(SUM('1.  LRAMVA Summary'!D$55:D$63)+SUM('1.  LRAMVA Summary'!D$64:D$65)*(MONTH($E69)-1)/12)*$H69</f>
        <v>0</v>
      </c>
      <c r="J69" s="176">
        <f>(SUM('1.  LRAMVA Summary'!E$55:E$63)+SUM('1.  LRAMVA Summary'!E$64:E$65)*(MONTH($E69)-1)/12)*$H69</f>
        <v>0</v>
      </c>
      <c r="K69" s="176">
        <f>(SUM('1.  LRAMVA Summary'!F$55:F$63)+SUM('1.  LRAMVA Summary'!F$64:F$65)*(MONTH($E69)-1)/12)*$H69</f>
        <v>0</v>
      </c>
      <c r="L69" s="176">
        <f>(SUM('1.  LRAMVA Summary'!G$55:G$63)+SUM('1.  LRAMVA Summary'!G$64:G$65)*(MONTH($E69)-1)/12)*$H69</f>
        <v>0</v>
      </c>
      <c r="M69" s="176">
        <f>(SUM('1.  LRAMVA Summary'!H$55:H$63)+SUM('1.  LRAMVA Summary'!H$64:H$65)*(MONTH($E69)-1)/12)*$H69</f>
        <v>0</v>
      </c>
      <c r="N69" s="176">
        <f>(SUM('1.  LRAMVA Summary'!I$55:I$63)+SUM('1.  LRAMVA Summary'!I$64:I$65)*(MONTH($E69)-1)/12)*$H69</f>
        <v>0</v>
      </c>
      <c r="O69" s="176">
        <f>(SUM('1.  LRAMVA Summary'!J$55:J$63)+SUM('1.  LRAMVA Summary'!J$64:J$65)*(MONTH($E69)-1)/12)*$H69</f>
        <v>0</v>
      </c>
      <c r="P69" s="176">
        <f>(SUM('1.  LRAMVA Summary'!K$55:K$63)+SUM('1.  LRAMVA Summary'!K$64:K$65)*(MONTH($E69)-1)/12)*$H69</f>
        <v>0</v>
      </c>
      <c r="Q69" s="176">
        <f>(SUM('1.  LRAMVA Summary'!L$55:L$63)+SUM('1.  LRAMVA Summary'!L$64:L$65)*(MONTH($E69)-1)/12)*$H69</f>
        <v>0</v>
      </c>
      <c r="R69" s="176">
        <f>(SUM('1.  LRAMVA Summary'!M$55:M$63)+SUM('1.  LRAMVA Summary'!M$64:M$65)*(MONTH($E69)-1)/12)*$H69</f>
        <v>0</v>
      </c>
      <c r="S69" s="176">
        <f>(SUM('1.  LRAMVA Summary'!N$55:N$63)+SUM('1.  LRAMVA Summary'!N$64:N$65)*(MONTH($E69)-1)/12)*$H69</f>
        <v>0</v>
      </c>
      <c r="T69" s="176">
        <f>(SUM('1.  LRAMVA Summary'!O$55:O$63)+SUM('1.  LRAMVA Summary'!O$64:O$65)*(MONTH($E69)-1)/12)*$H69</f>
        <v>0</v>
      </c>
      <c r="U69" s="176">
        <f>(SUM('1.  LRAMVA Summary'!P$55:P$63)+SUM('1.  LRAMVA Summary'!P$64:P$65)*(MONTH($E69)-1)/12)*$H69</f>
        <v>0</v>
      </c>
      <c r="V69" s="176">
        <f>(SUM('1.  LRAMVA Summary'!Q$55:Q$63)+SUM('1.  LRAMVA Summary'!Q$64:Q$65)*(MONTH($E69)-1)/12)*$H69</f>
        <v>0</v>
      </c>
      <c r="W69" s="177">
        <f t="shared" si="15"/>
        <v>0</v>
      </c>
    </row>
    <row r="70" spans="2:23">
      <c r="B70" s="603"/>
      <c r="C70" s="603"/>
      <c r="E70" s="160">
        <v>41944</v>
      </c>
      <c r="F70" s="160" t="s">
        <v>2762</v>
      </c>
      <c r="G70" s="161" t="s">
        <v>2717</v>
      </c>
      <c r="H70" s="175">
        <f>C$30/12</f>
        <v>1.225E-3</v>
      </c>
      <c r="I70" s="176">
        <f>(SUM('1.  LRAMVA Summary'!D$55:D$63)+SUM('1.  LRAMVA Summary'!D$64:D$65)*(MONTH($E70)-1)/12)*$H70</f>
        <v>0</v>
      </c>
      <c r="J70" s="176">
        <f>(SUM('1.  LRAMVA Summary'!E$55:E$63)+SUM('1.  LRAMVA Summary'!E$64:E$65)*(MONTH($E70)-1)/12)*$H70</f>
        <v>0</v>
      </c>
      <c r="K70" s="176">
        <f>(SUM('1.  LRAMVA Summary'!F$55:F$63)+SUM('1.  LRAMVA Summary'!F$64:F$65)*(MONTH($E70)-1)/12)*$H70</f>
        <v>0</v>
      </c>
      <c r="L70" s="176">
        <f>(SUM('1.  LRAMVA Summary'!G$55:G$63)+SUM('1.  LRAMVA Summary'!G$64:G$65)*(MONTH($E70)-1)/12)*$H70</f>
        <v>0</v>
      </c>
      <c r="M70" s="176">
        <f>(SUM('1.  LRAMVA Summary'!H$55:H$63)+SUM('1.  LRAMVA Summary'!H$64:H$65)*(MONTH($E70)-1)/12)*$H70</f>
        <v>0</v>
      </c>
      <c r="N70" s="176">
        <f>(SUM('1.  LRAMVA Summary'!I$55:I$63)+SUM('1.  LRAMVA Summary'!I$64:I$65)*(MONTH($E70)-1)/12)*$H70</f>
        <v>0</v>
      </c>
      <c r="O70" s="176">
        <f>(SUM('1.  LRAMVA Summary'!J$55:J$63)+SUM('1.  LRAMVA Summary'!J$64:J$65)*(MONTH($E70)-1)/12)*$H70</f>
        <v>0</v>
      </c>
      <c r="P70" s="176">
        <f>(SUM('1.  LRAMVA Summary'!K$55:K$63)+SUM('1.  LRAMVA Summary'!K$64:K$65)*(MONTH($E70)-1)/12)*$H70</f>
        <v>0</v>
      </c>
      <c r="Q70" s="176">
        <f>(SUM('1.  LRAMVA Summary'!L$55:L$63)+SUM('1.  LRAMVA Summary'!L$64:L$65)*(MONTH($E70)-1)/12)*$H70</f>
        <v>0</v>
      </c>
      <c r="R70" s="176">
        <f>(SUM('1.  LRAMVA Summary'!M$55:M$63)+SUM('1.  LRAMVA Summary'!M$64:M$65)*(MONTH($E70)-1)/12)*$H70</f>
        <v>0</v>
      </c>
      <c r="S70" s="176">
        <f>(SUM('1.  LRAMVA Summary'!N$55:N$63)+SUM('1.  LRAMVA Summary'!N$64:N$65)*(MONTH($E70)-1)/12)*$H70</f>
        <v>0</v>
      </c>
      <c r="T70" s="176">
        <f>(SUM('1.  LRAMVA Summary'!O$55:O$63)+SUM('1.  LRAMVA Summary'!O$64:O$65)*(MONTH($E70)-1)/12)*$H70</f>
        <v>0</v>
      </c>
      <c r="U70" s="176">
        <f>(SUM('1.  LRAMVA Summary'!P$55:P$63)+SUM('1.  LRAMVA Summary'!P$64:P$65)*(MONTH($E70)-1)/12)*$H70</f>
        <v>0</v>
      </c>
      <c r="V70" s="176">
        <f>(SUM('1.  LRAMVA Summary'!Q$55:Q$63)+SUM('1.  LRAMVA Summary'!Q$64:Q$65)*(MONTH($E70)-1)/12)*$H70</f>
        <v>0</v>
      </c>
      <c r="W70" s="177">
        <f t="shared" si="15"/>
        <v>0</v>
      </c>
    </row>
    <row r="71" spans="2:23">
      <c r="B71" s="603"/>
      <c r="C71" s="603"/>
      <c r="E71" s="160">
        <v>41974</v>
      </c>
      <c r="F71" s="160" t="s">
        <v>2762</v>
      </c>
      <c r="G71" s="161" t="s">
        <v>2717</v>
      </c>
      <c r="H71" s="175">
        <f>C$30/12</f>
        <v>1.225E-3</v>
      </c>
      <c r="I71" s="176">
        <f>(SUM('1.  LRAMVA Summary'!D$55:D$63)+SUM('1.  LRAMVA Summary'!D$64:D$65)*(MONTH($E71)-1)/12)*$H71</f>
        <v>0</v>
      </c>
      <c r="J71" s="176">
        <f>(SUM('1.  LRAMVA Summary'!E$55:E$63)+SUM('1.  LRAMVA Summary'!E$64:E$65)*(MONTH($E71)-1)/12)*$H71</f>
        <v>0</v>
      </c>
      <c r="K71" s="176">
        <f>(SUM('1.  LRAMVA Summary'!F$55:F$63)+SUM('1.  LRAMVA Summary'!F$64:F$65)*(MONTH($E71)-1)/12)*$H71</f>
        <v>0</v>
      </c>
      <c r="L71" s="176">
        <f>(SUM('1.  LRAMVA Summary'!G$55:G$63)+SUM('1.  LRAMVA Summary'!G$64:G$65)*(MONTH($E71)-1)/12)*$H71</f>
        <v>0</v>
      </c>
      <c r="M71" s="176">
        <f>(SUM('1.  LRAMVA Summary'!H$55:H$63)+SUM('1.  LRAMVA Summary'!H$64:H$65)*(MONTH($E71)-1)/12)*$H71</f>
        <v>0</v>
      </c>
      <c r="N71" s="176">
        <f>(SUM('1.  LRAMVA Summary'!I$55:I$63)+SUM('1.  LRAMVA Summary'!I$64:I$65)*(MONTH($E71)-1)/12)*$H71</f>
        <v>0</v>
      </c>
      <c r="O71" s="176">
        <f>(SUM('1.  LRAMVA Summary'!J$55:J$63)+SUM('1.  LRAMVA Summary'!J$64:J$65)*(MONTH($E71)-1)/12)*$H71</f>
        <v>0</v>
      </c>
      <c r="P71" s="176">
        <f>(SUM('1.  LRAMVA Summary'!K$55:K$63)+SUM('1.  LRAMVA Summary'!K$64:K$65)*(MONTH($E71)-1)/12)*$H71</f>
        <v>0</v>
      </c>
      <c r="Q71" s="176">
        <f>(SUM('1.  LRAMVA Summary'!L$55:L$63)+SUM('1.  LRAMVA Summary'!L$64:L$65)*(MONTH($E71)-1)/12)*$H71</f>
        <v>0</v>
      </c>
      <c r="R71" s="176">
        <f>(SUM('1.  LRAMVA Summary'!M$55:M$63)+SUM('1.  LRAMVA Summary'!M$64:M$65)*(MONTH($E71)-1)/12)*$H71</f>
        <v>0</v>
      </c>
      <c r="S71" s="176">
        <f>(SUM('1.  LRAMVA Summary'!N$55:N$63)+SUM('1.  LRAMVA Summary'!N$64:N$65)*(MONTH($E71)-1)/12)*$H71</f>
        <v>0</v>
      </c>
      <c r="T71" s="176">
        <f>(SUM('1.  LRAMVA Summary'!O$55:O$63)+SUM('1.  LRAMVA Summary'!O$64:O$65)*(MONTH($E71)-1)/12)*$H71</f>
        <v>0</v>
      </c>
      <c r="U71" s="176">
        <f>(SUM('1.  LRAMVA Summary'!P$55:P$63)+SUM('1.  LRAMVA Summary'!P$64:P$65)*(MONTH($E71)-1)/12)*$H71</f>
        <v>0</v>
      </c>
      <c r="V71" s="176">
        <f>(SUM('1.  LRAMVA Summary'!Q$55:Q$63)+SUM('1.  LRAMVA Summary'!Q$64:Q$65)*(MONTH($E71)-1)/12)*$H71</f>
        <v>0</v>
      </c>
      <c r="W71" s="177">
        <f t="shared" si="15"/>
        <v>0</v>
      </c>
    </row>
    <row r="72" spans="2:23" ht="15.75" thickBot="1">
      <c r="B72" s="603"/>
      <c r="C72" s="603"/>
      <c r="E72" s="162" t="s">
        <v>2766</v>
      </c>
      <c r="F72" s="162"/>
      <c r="G72" s="163"/>
      <c r="H72" s="164"/>
      <c r="I72" s="165">
        <f>SUM(I59:I71)</f>
        <v>0</v>
      </c>
      <c r="J72" s="165">
        <f t="shared" ref="J72:V72" si="16">SUM(J59:J71)</f>
        <v>0</v>
      </c>
      <c r="K72" s="165">
        <f t="shared" si="16"/>
        <v>0</v>
      </c>
      <c r="L72" s="165">
        <f t="shared" si="16"/>
        <v>0</v>
      </c>
      <c r="M72" s="165">
        <f t="shared" si="16"/>
        <v>0</v>
      </c>
      <c r="N72" s="165">
        <f t="shared" si="16"/>
        <v>0</v>
      </c>
      <c r="O72" s="165">
        <f t="shared" si="16"/>
        <v>0</v>
      </c>
      <c r="P72" s="165">
        <f t="shared" si="16"/>
        <v>0</v>
      </c>
      <c r="Q72" s="165">
        <f t="shared" si="16"/>
        <v>0</v>
      </c>
      <c r="R72" s="165">
        <f t="shared" si="16"/>
        <v>0</v>
      </c>
      <c r="S72" s="165">
        <f t="shared" si="16"/>
        <v>0</v>
      </c>
      <c r="T72" s="165">
        <f t="shared" si="16"/>
        <v>0</v>
      </c>
      <c r="U72" s="165">
        <f t="shared" si="16"/>
        <v>0</v>
      </c>
      <c r="V72" s="165">
        <f t="shared" si="16"/>
        <v>0</v>
      </c>
      <c r="W72" s="165">
        <f>SUM(W59:W71)</f>
        <v>0</v>
      </c>
    </row>
    <row r="73" spans="2:23" ht="15.75" thickTop="1">
      <c r="B73" s="603"/>
      <c r="C73" s="603"/>
      <c r="E73" s="166" t="s">
        <v>225</v>
      </c>
      <c r="F73" s="166"/>
      <c r="G73" s="167"/>
      <c r="H73" s="168"/>
      <c r="I73" s="169"/>
      <c r="J73" s="169"/>
      <c r="K73" s="169"/>
      <c r="L73" s="169"/>
      <c r="M73" s="169"/>
      <c r="N73" s="169"/>
      <c r="O73" s="169"/>
      <c r="P73" s="169"/>
      <c r="Q73" s="169"/>
      <c r="R73" s="169"/>
      <c r="S73" s="169"/>
      <c r="T73" s="169"/>
      <c r="U73" s="169"/>
      <c r="V73" s="169"/>
      <c r="W73" s="170"/>
    </row>
    <row r="74" spans="2:23">
      <c r="B74" s="603"/>
      <c r="C74" s="603"/>
      <c r="E74" s="171" t="s">
        <v>2767</v>
      </c>
      <c r="F74" s="171"/>
      <c r="G74" s="172"/>
      <c r="H74" s="173"/>
      <c r="I74" s="174">
        <f t="shared" ref="I74:O74" si="17">I72+I73</f>
        <v>0</v>
      </c>
      <c r="J74" s="174">
        <f t="shared" si="17"/>
        <v>0</v>
      </c>
      <c r="K74" s="174">
        <f t="shared" si="17"/>
        <v>0</v>
      </c>
      <c r="L74" s="174">
        <f t="shared" si="17"/>
        <v>0</v>
      </c>
      <c r="M74" s="174">
        <f t="shared" si="17"/>
        <v>0</v>
      </c>
      <c r="N74" s="174">
        <f t="shared" si="17"/>
        <v>0</v>
      </c>
      <c r="O74" s="174">
        <f t="shared" si="17"/>
        <v>0</v>
      </c>
      <c r="P74" s="174">
        <f t="shared" ref="P74:V74" si="18">P72+P73</f>
        <v>0</v>
      </c>
      <c r="Q74" s="174">
        <f t="shared" si="18"/>
        <v>0</v>
      </c>
      <c r="R74" s="174">
        <f t="shared" si="18"/>
        <v>0</v>
      </c>
      <c r="S74" s="174">
        <f t="shared" si="18"/>
        <v>0</v>
      </c>
      <c r="T74" s="174">
        <f t="shared" si="18"/>
        <v>0</v>
      </c>
      <c r="U74" s="174">
        <f t="shared" si="18"/>
        <v>0</v>
      </c>
      <c r="V74" s="174">
        <f t="shared" si="18"/>
        <v>0</v>
      </c>
      <c r="W74" s="174">
        <f>W72+W73</f>
        <v>0</v>
      </c>
    </row>
    <row r="75" spans="2:23">
      <c r="B75" s="603"/>
      <c r="C75" s="603"/>
      <c r="E75" s="160">
        <v>42005</v>
      </c>
      <c r="F75" s="160" t="s">
        <v>2768</v>
      </c>
      <c r="G75" s="161" t="s">
        <v>2705</v>
      </c>
      <c r="H75" s="175">
        <f>C$31/12</f>
        <v>1.225E-3</v>
      </c>
      <c r="I75" s="176">
        <f>(SUM('1.  LRAMVA Summary'!D$55:D$66)+SUM('1.  LRAMVA Summary'!D$67:D$68)*(MONTH($E75)-1)/12)*$H75</f>
        <v>0</v>
      </c>
      <c r="J75" s="176">
        <f>(SUM('1.  LRAMVA Summary'!E$55:E$66)+SUM('1.  LRAMVA Summary'!E$67:E$68)*(MONTH($E75)-1)/12)*$H75</f>
        <v>0</v>
      </c>
      <c r="K75" s="176">
        <f>(SUM('1.  LRAMVA Summary'!F$55:F$66)+SUM('1.  LRAMVA Summary'!F$67:F$68)*(MONTH($E75)-1)/12)*$H75</f>
        <v>0</v>
      </c>
      <c r="L75" s="176">
        <f>(SUM('1.  LRAMVA Summary'!G$55:G$66)+SUM('1.  LRAMVA Summary'!G$67:G$68)*(MONTH($E75)-1)/12)*$H75</f>
        <v>0</v>
      </c>
      <c r="M75" s="176">
        <f>(SUM('1.  LRAMVA Summary'!H$55:H$66)+SUM('1.  LRAMVA Summary'!H$67:H$68)*(MONTH($E75)-1)/12)*$H75</f>
        <v>0</v>
      </c>
      <c r="N75" s="176">
        <f>(SUM('1.  LRAMVA Summary'!I$55:I$66)+SUM('1.  LRAMVA Summary'!I$67:I$68)*(MONTH($E75)-1)/12)*$H75</f>
        <v>0</v>
      </c>
      <c r="O75" s="176">
        <f>(SUM('1.  LRAMVA Summary'!J$55:J$66)+SUM('1.  LRAMVA Summary'!J$67:J$68)*(MONTH($E75)-1)/12)*$H75</f>
        <v>0</v>
      </c>
      <c r="P75" s="176">
        <f>(SUM('1.  LRAMVA Summary'!K$55:K$66)+SUM('1.  LRAMVA Summary'!K$67:K$68)*(MONTH($E75)-1)/12)*$H75</f>
        <v>0</v>
      </c>
      <c r="Q75" s="176">
        <f>(SUM('1.  LRAMVA Summary'!L$55:L$66)+SUM('1.  LRAMVA Summary'!L$67:L$68)*(MONTH($E75)-1)/12)*$H75</f>
        <v>0</v>
      </c>
      <c r="R75" s="176">
        <f>(SUM('1.  LRAMVA Summary'!M$55:M$66)+SUM('1.  LRAMVA Summary'!M$67:M$68)*(MONTH($E75)-1)/12)*$H75</f>
        <v>0</v>
      </c>
      <c r="S75" s="176">
        <f>(SUM('1.  LRAMVA Summary'!N$55:N$66)+SUM('1.  LRAMVA Summary'!N$67:N$68)*(MONTH($E75)-1)/12)*$H75</f>
        <v>0</v>
      </c>
      <c r="T75" s="176">
        <f>(SUM('1.  LRAMVA Summary'!O$55:O$66)+SUM('1.  LRAMVA Summary'!O$67:O$68)*(MONTH($E75)-1)/12)*$H75</f>
        <v>0</v>
      </c>
      <c r="U75" s="176">
        <f>(SUM('1.  LRAMVA Summary'!P$55:P$66)+SUM('1.  LRAMVA Summary'!P$67:P$68)*(MONTH($E75)-1)/12)*$H75</f>
        <v>0</v>
      </c>
      <c r="V75" s="176">
        <f>(SUM('1.  LRAMVA Summary'!Q$55:Q$66)+SUM('1.  LRAMVA Summary'!Q$67:Q$68)*(MONTH($E75)-1)/12)*$H75</f>
        <v>0</v>
      </c>
      <c r="W75" s="177">
        <f>SUM(I75:V75)</f>
        <v>0</v>
      </c>
    </row>
    <row r="76" spans="2:23" s="183" customFormat="1">
      <c r="B76" s="603"/>
      <c r="C76" s="603"/>
      <c r="E76" s="160">
        <v>42036</v>
      </c>
      <c r="F76" s="160" t="s">
        <v>2768</v>
      </c>
      <c r="G76" s="161" t="s">
        <v>2705</v>
      </c>
      <c r="H76" s="175">
        <f t="shared" ref="H76:H77" si="19">C$31/12</f>
        <v>1.225E-3</v>
      </c>
      <c r="I76" s="176">
        <f>(SUM('1.  LRAMVA Summary'!D$55:D$66)+SUM('1.  LRAMVA Summary'!D$67:D$68)*(MONTH($E76)-1)/12)*$H76</f>
        <v>0</v>
      </c>
      <c r="J76" s="176">
        <f>(SUM('1.  LRAMVA Summary'!E$55:E$66)+SUM('1.  LRAMVA Summary'!E$67:E$68)*(MONTH($E76)-1)/12)*$H76</f>
        <v>0</v>
      </c>
      <c r="K76" s="176">
        <f>(SUM('1.  LRAMVA Summary'!F$55:F$66)+SUM('1.  LRAMVA Summary'!F$67:F$68)*(MONTH($E76)-1)/12)*$H76</f>
        <v>0</v>
      </c>
      <c r="L76" s="176">
        <f>(SUM('1.  LRAMVA Summary'!G$55:G$66)+SUM('1.  LRAMVA Summary'!G$67:G$68)*(MONTH($E76)-1)/12)*$H76</f>
        <v>0</v>
      </c>
      <c r="M76" s="176">
        <f>(SUM('1.  LRAMVA Summary'!H$55:H$66)+SUM('1.  LRAMVA Summary'!H$67:H$68)*(MONTH($E76)-1)/12)*$H76</f>
        <v>0</v>
      </c>
      <c r="N76" s="176">
        <f>(SUM('1.  LRAMVA Summary'!I$55:I$66)+SUM('1.  LRAMVA Summary'!I$67:I$68)*(MONTH($E76)-1)/12)*$H76</f>
        <v>0</v>
      </c>
      <c r="O76" s="176">
        <f>(SUM('1.  LRAMVA Summary'!J$55:J$66)+SUM('1.  LRAMVA Summary'!J$67:J$68)*(MONTH($E76)-1)/12)*$H76</f>
        <v>0</v>
      </c>
      <c r="P76" s="176">
        <f>(SUM('1.  LRAMVA Summary'!K$55:K$66)+SUM('1.  LRAMVA Summary'!K$67:K$68)*(MONTH($E76)-1)/12)*$H76</f>
        <v>0</v>
      </c>
      <c r="Q76" s="176">
        <f>(SUM('1.  LRAMVA Summary'!L$55:L$66)+SUM('1.  LRAMVA Summary'!L$67:L$68)*(MONTH($E76)-1)/12)*$H76</f>
        <v>0</v>
      </c>
      <c r="R76" s="176">
        <f>(SUM('1.  LRAMVA Summary'!M$55:M$66)+SUM('1.  LRAMVA Summary'!M$67:M$68)*(MONTH($E76)-1)/12)*$H76</f>
        <v>0</v>
      </c>
      <c r="S76" s="176">
        <f>(SUM('1.  LRAMVA Summary'!N$55:N$66)+SUM('1.  LRAMVA Summary'!N$67:N$68)*(MONTH($E76)-1)/12)*$H76</f>
        <v>0</v>
      </c>
      <c r="T76" s="176">
        <f>(SUM('1.  LRAMVA Summary'!O$55:O$66)+SUM('1.  LRAMVA Summary'!O$67:O$68)*(MONTH($E76)-1)/12)*$H76</f>
        <v>0</v>
      </c>
      <c r="U76" s="176">
        <f>(SUM('1.  LRAMVA Summary'!P$55:P$66)+SUM('1.  LRAMVA Summary'!P$67:P$68)*(MONTH($E76)-1)/12)*$H76</f>
        <v>0</v>
      </c>
      <c r="V76" s="176">
        <f>(SUM('1.  LRAMVA Summary'!Q$55:Q$66)+SUM('1.  LRAMVA Summary'!Q$67:Q$68)*(MONTH($E76)-1)/12)*$H76</f>
        <v>0</v>
      </c>
      <c r="W76" s="177">
        <f>SUM(I76:V76)</f>
        <v>0</v>
      </c>
    </row>
    <row r="77" spans="2:23">
      <c r="B77" s="603"/>
      <c r="C77" s="603"/>
      <c r="E77" s="160">
        <v>42064</v>
      </c>
      <c r="F77" s="160" t="s">
        <v>2768</v>
      </c>
      <c r="G77" s="161" t="s">
        <v>2705</v>
      </c>
      <c r="H77" s="175">
        <f t="shared" si="19"/>
        <v>1.225E-3</v>
      </c>
      <c r="I77" s="176">
        <f>(SUM('1.  LRAMVA Summary'!D$55:D$66)+SUM('1.  LRAMVA Summary'!D$67:D$68)*(MONTH($E77)-1)/12)*$H77</f>
        <v>0</v>
      </c>
      <c r="J77" s="176">
        <f>(SUM('1.  LRAMVA Summary'!E$55:E$66)+SUM('1.  LRAMVA Summary'!E$67:E$68)*(MONTH($E77)-1)/12)*$H77</f>
        <v>0</v>
      </c>
      <c r="K77" s="176">
        <f>(SUM('1.  LRAMVA Summary'!F$55:F$66)+SUM('1.  LRAMVA Summary'!F$67:F$68)*(MONTH($E77)-1)/12)*$H77</f>
        <v>0</v>
      </c>
      <c r="L77" s="176">
        <f>(SUM('1.  LRAMVA Summary'!G$55:G$66)+SUM('1.  LRAMVA Summary'!G$67:G$68)*(MONTH($E77)-1)/12)*$H77</f>
        <v>0</v>
      </c>
      <c r="M77" s="176">
        <f>(SUM('1.  LRAMVA Summary'!H$55:H$66)+SUM('1.  LRAMVA Summary'!H$67:H$68)*(MONTH($E77)-1)/12)*$H77</f>
        <v>0</v>
      </c>
      <c r="N77" s="176">
        <f>(SUM('1.  LRAMVA Summary'!I$55:I$66)+SUM('1.  LRAMVA Summary'!I$67:I$68)*(MONTH($E77)-1)/12)*$H77</f>
        <v>0</v>
      </c>
      <c r="O77" s="176">
        <f>(SUM('1.  LRAMVA Summary'!J$55:J$66)+SUM('1.  LRAMVA Summary'!J$67:J$68)*(MONTH($E77)-1)/12)*$H77</f>
        <v>0</v>
      </c>
      <c r="P77" s="176">
        <f>(SUM('1.  LRAMVA Summary'!K$55:K$66)+SUM('1.  LRAMVA Summary'!K$67:K$68)*(MONTH($E77)-1)/12)*$H77</f>
        <v>0</v>
      </c>
      <c r="Q77" s="176">
        <f>(SUM('1.  LRAMVA Summary'!L$55:L$66)+SUM('1.  LRAMVA Summary'!L$67:L$68)*(MONTH($E77)-1)/12)*$H77</f>
        <v>0</v>
      </c>
      <c r="R77" s="176">
        <f>(SUM('1.  LRAMVA Summary'!M$55:M$66)+SUM('1.  LRAMVA Summary'!M$67:M$68)*(MONTH($E77)-1)/12)*$H77</f>
        <v>0</v>
      </c>
      <c r="S77" s="176">
        <f>(SUM('1.  LRAMVA Summary'!N$55:N$66)+SUM('1.  LRAMVA Summary'!N$67:N$68)*(MONTH($E77)-1)/12)*$H77</f>
        <v>0</v>
      </c>
      <c r="T77" s="176">
        <f>(SUM('1.  LRAMVA Summary'!O$55:O$66)+SUM('1.  LRAMVA Summary'!O$67:O$68)*(MONTH($E77)-1)/12)*$H77</f>
        <v>0</v>
      </c>
      <c r="U77" s="176">
        <f>(SUM('1.  LRAMVA Summary'!P$55:P$66)+SUM('1.  LRAMVA Summary'!P$67:P$68)*(MONTH($E77)-1)/12)*$H77</f>
        <v>0</v>
      </c>
      <c r="V77" s="176">
        <f>(SUM('1.  LRAMVA Summary'!Q$55:Q$66)+SUM('1.  LRAMVA Summary'!Q$67:Q$68)*(MONTH($E77)-1)/12)*$H77</f>
        <v>0</v>
      </c>
      <c r="W77" s="177">
        <f>SUM(I77:V77)</f>
        <v>0</v>
      </c>
    </row>
    <row r="78" spans="2:23">
      <c r="B78" s="603"/>
      <c r="C78" s="603"/>
      <c r="E78" s="160">
        <v>42095</v>
      </c>
      <c r="F78" s="160" t="s">
        <v>2768</v>
      </c>
      <c r="G78" s="161" t="s">
        <v>2709</v>
      </c>
      <c r="H78" s="175">
        <f>C$32/12</f>
        <v>9.1666666666666665E-4</v>
      </c>
      <c r="I78" s="176">
        <f>(SUM('1.  LRAMVA Summary'!D$55:D$66)+SUM('1.  LRAMVA Summary'!D$67:D$68)*(MONTH($E78)-1)/12)*$H78</f>
        <v>0</v>
      </c>
      <c r="J78" s="176">
        <f>(SUM('1.  LRAMVA Summary'!E$55:E$66)+SUM('1.  LRAMVA Summary'!E$67:E$68)*(MONTH($E78)-1)/12)*$H78</f>
        <v>0</v>
      </c>
      <c r="K78" s="176">
        <f>(SUM('1.  LRAMVA Summary'!F$55:F$66)+SUM('1.  LRAMVA Summary'!F$67:F$68)*(MONTH($E78)-1)/12)*$H78</f>
        <v>0</v>
      </c>
      <c r="L78" s="176">
        <f>(SUM('1.  LRAMVA Summary'!G$55:G$66)+SUM('1.  LRAMVA Summary'!G$67:G$68)*(MONTH($E78)-1)/12)*$H78</f>
        <v>0</v>
      </c>
      <c r="M78" s="176">
        <f>(SUM('1.  LRAMVA Summary'!H$55:H$66)+SUM('1.  LRAMVA Summary'!H$67:H$68)*(MONTH($E78)-1)/12)*$H78</f>
        <v>0</v>
      </c>
      <c r="N78" s="176">
        <f>(SUM('1.  LRAMVA Summary'!I$55:I$66)+SUM('1.  LRAMVA Summary'!I$67:I$68)*(MONTH($E78)-1)/12)*$H78</f>
        <v>0</v>
      </c>
      <c r="O78" s="176">
        <f>(SUM('1.  LRAMVA Summary'!J$55:J$66)+SUM('1.  LRAMVA Summary'!J$67:J$68)*(MONTH($E78)-1)/12)*$H78</f>
        <v>0</v>
      </c>
      <c r="P78" s="176">
        <f>(SUM('1.  LRAMVA Summary'!K$55:K$66)+SUM('1.  LRAMVA Summary'!K$67:K$68)*(MONTH($E78)-1)/12)*$H78</f>
        <v>0</v>
      </c>
      <c r="Q78" s="176">
        <f>(SUM('1.  LRAMVA Summary'!L$55:L$66)+SUM('1.  LRAMVA Summary'!L$67:L$68)*(MONTH($E78)-1)/12)*$H78</f>
        <v>0</v>
      </c>
      <c r="R78" s="176">
        <f>(SUM('1.  LRAMVA Summary'!M$55:M$66)+SUM('1.  LRAMVA Summary'!M$67:M$68)*(MONTH($E78)-1)/12)*$H78</f>
        <v>0</v>
      </c>
      <c r="S78" s="176">
        <f>(SUM('1.  LRAMVA Summary'!N$55:N$66)+SUM('1.  LRAMVA Summary'!N$67:N$68)*(MONTH($E78)-1)/12)*$H78</f>
        <v>0</v>
      </c>
      <c r="T78" s="176">
        <f>(SUM('1.  LRAMVA Summary'!O$55:O$66)+SUM('1.  LRAMVA Summary'!O$67:O$68)*(MONTH($E78)-1)/12)*$H78</f>
        <v>0</v>
      </c>
      <c r="U78" s="176">
        <f>(SUM('1.  LRAMVA Summary'!P$55:P$66)+SUM('1.  LRAMVA Summary'!P$67:P$68)*(MONTH($E78)-1)/12)*$H78</f>
        <v>0</v>
      </c>
      <c r="V78" s="176">
        <f>(SUM('1.  LRAMVA Summary'!Q$55:Q$66)+SUM('1.  LRAMVA Summary'!Q$67:Q$68)*(MONTH($E78)-1)/12)*$H78</f>
        <v>0</v>
      </c>
      <c r="W78" s="177">
        <f t="shared" ref="W78:W86" si="20">SUM(I78:V78)</f>
        <v>0</v>
      </c>
    </row>
    <row r="79" spans="2:23">
      <c r="B79" s="603"/>
      <c r="C79" s="603"/>
      <c r="E79" s="160">
        <v>42125</v>
      </c>
      <c r="F79" s="160" t="s">
        <v>2768</v>
      </c>
      <c r="G79" s="161" t="s">
        <v>2709</v>
      </c>
      <c r="H79" s="175">
        <f t="shared" ref="H79:H80" si="21">C$32/12</f>
        <v>9.1666666666666665E-4</v>
      </c>
      <c r="I79" s="176">
        <f>(SUM('1.  LRAMVA Summary'!D$55:D$66)+SUM('1.  LRAMVA Summary'!D$67:D$68)*(MONTH($E79)-1)/12)*$H79</f>
        <v>0</v>
      </c>
      <c r="J79" s="176">
        <f>(SUM('1.  LRAMVA Summary'!E$55:E$66)+SUM('1.  LRAMVA Summary'!E$67:E$68)*(MONTH($E79)-1)/12)*$H79</f>
        <v>0</v>
      </c>
      <c r="K79" s="176">
        <f>(SUM('1.  LRAMVA Summary'!F$55:F$66)+SUM('1.  LRAMVA Summary'!F$67:F$68)*(MONTH($E79)-1)/12)*$H79</f>
        <v>0</v>
      </c>
      <c r="L79" s="176">
        <f>(SUM('1.  LRAMVA Summary'!G$55:G$66)+SUM('1.  LRAMVA Summary'!G$67:G$68)*(MONTH($E79)-1)/12)*$H79</f>
        <v>0</v>
      </c>
      <c r="M79" s="176">
        <f>(SUM('1.  LRAMVA Summary'!H$55:H$66)+SUM('1.  LRAMVA Summary'!H$67:H$68)*(MONTH($E79)-1)/12)*$H79</f>
        <v>0</v>
      </c>
      <c r="N79" s="176">
        <f>(SUM('1.  LRAMVA Summary'!I$55:I$66)+SUM('1.  LRAMVA Summary'!I$67:I$68)*(MONTH($E79)-1)/12)*$H79</f>
        <v>0</v>
      </c>
      <c r="O79" s="176">
        <f>(SUM('1.  LRAMVA Summary'!J$55:J$66)+SUM('1.  LRAMVA Summary'!J$67:J$68)*(MONTH($E79)-1)/12)*$H79</f>
        <v>0</v>
      </c>
      <c r="P79" s="176">
        <f>(SUM('1.  LRAMVA Summary'!K$55:K$66)+SUM('1.  LRAMVA Summary'!K$67:K$68)*(MONTH($E79)-1)/12)*$H79</f>
        <v>0</v>
      </c>
      <c r="Q79" s="176">
        <f>(SUM('1.  LRAMVA Summary'!L$55:L$66)+SUM('1.  LRAMVA Summary'!L$67:L$68)*(MONTH($E79)-1)/12)*$H79</f>
        <v>0</v>
      </c>
      <c r="R79" s="176">
        <f>(SUM('1.  LRAMVA Summary'!M$55:M$66)+SUM('1.  LRAMVA Summary'!M$67:M$68)*(MONTH($E79)-1)/12)*$H79</f>
        <v>0</v>
      </c>
      <c r="S79" s="176">
        <f>(SUM('1.  LRAMVA Summary'!N$55:N$66)+SUM('1.  LRAMVA Summary'!N$67:N$68)*(MONTH($E79)-1)/12)*$H79</f>
        <v>0</v>
      </c>
      <c r="T79" s="176">
        <f>(SUM('1.  LRAMVA Summary'!O$55:O$66)+SUM('1.  LRAMVA Summary'!O$67:O$68)*(MONTH($E79)-1)/12)*$H79</f>
        <v>0</v>
      </c>
      <c r="U79" s="176">
        <f>(SUM('1.  LRAMVA Summary'!P$55:P$66)+SUM('1.  LRAMVA Summary'!P$67:P$68)*(MONTH($E79)-1)/12)*$H79</f>
        <v>0</v>
      </c>
      <c r="V79" s="176">
        <f>(SUM('1.  LRAMVA Summary'!Q$55:Q$66)+SUM('1.  LRAMVA Summary'!Q$67:Q$68)*(MONTH($E79)-1)/12)*$H79</f>
        <v>0</v>
      </c>
      <c r="W79" s="177">
        <f t="shared" si="20"/>
        <v>0</v>
      </c>
    </row>
    <row r="80" spans="2:23">
      <c r="B80" s="603"/>
      <c r="C80" s="603"/>
      <c r="E80" s="160">
        <v>42156</v>
      </c>
      <c r="F80" s="160" t="s">
        <v>2768</v>
      </c>
      <c r="G80" s="161" t="s">
        <v>2709</v>
      </c>
      <c r="H80" s="175">
        <f t="shared" si="21"/>
        <v>9.1666666666666665E-4</v>
      </c>
      <c r="I80" s="176">
        <f>(SUM('1.  LRAMVA Summary'!D$55:D$66)+SUM('1.  LRAMVA Summary'!D$67:D$68)*(MONTH($E80)-1)/12)*$H80</f>
        <v>0</v>
      </c>
      <c r="J80" s="176">
        <f>(SUM('1.  LRAMVA Summary'!E$55:E$66)+SUM('1.  LRAMVA Summary'!E$67:E$68)*(MONTH($E80)-1)/12)*$H80</f>
        <v>0</v>
      </c>
      <c r="K80" s="176">
        <f>(SUM('1.  LRAMVA Summary'!F$55:F$66)+SUM('1.  LRAMVA Summary'!F$67:F$68)*(MONTH($E80)-1)/12)*$H80</f>
        <v>0</v>
      </c>
      <c r="L80" s="176">
        <f>(SUM('1.  LRAMVA Summary'!G$55:G$66)+SUM('1.  LRAMVA Summary'!G$67:G$68)*(MONTH($E80)-1)/12)*$H80</f>
        <v>0</v>
      </c>
      <c r="M80" s="176">
        <f>(SUM('1.  LRAMVA Summary'!H$55:H$66)+SUM('1.  LRAMVA Summary'!H$67:H$68)*(MONTH($E80)-1)/12)*$H80</f>
        <v>0</v>
      </c>
      <c r="N80" s="176">
        <f>(SUM('1.  LRAMVA Summary'!I$55:I$66)+SUM('1.  LRAMVA Summary'!I$67:I$68)*(MONTH($E80)-1)/12)*$H80</f>
        <v>0</v>
      </c>
      <c r="O80" s="176">
        <f>(SUM('1.  LRAMVA Summary'!J$55:J$66)+SUM('1.  LRAMVA Summary'!J$67:J$68)*(MONTH($E80)-1)/12)*$H80</f>
        <v>0</v>
      </c>
      <c r="P80" s="176">
        <f>(SUM('1.  LRAMVA Summary'!K$55:K$66)+SUM('1.  LRAMVA Summary'!K$67:K$68)*(MONTH($E80)-1)/12)*$H80</f>
        <v>0</v>
      </c>
      <c r="Q80" s="176">
        <f>(SUM('1.  LRAMVA Summary'!L$55:L$66)+SUM('1.  LRAMVA Summary'!L$67:L$68)*(MONTH($E80)-1)/12)*$H80</f>
        <v>0</v>
      </c>
      <c r="R80" s="176">
        <f>(SUM('1.  LRAMVA Summary'!M$55:M$66)+SUM('1.  LRAMVA Summary'!M$67:M$68)*(MONTH($E80)-1)/12)*$H80</f>
        <v>0</v>
      </c>
      <c r="S80" s="176">
        <f>(SUM('1.  LRAMVA Summary'!N$55:N$66)+SUM('1.  LRAMVA Summary'!N$67:N$68)*(MONTH($E80)-1)/12)*$H80</f>
        <v>0</v>
      </c>
      <c r="T80" s="176">
        <f>(SUM('1.  LRAMVA Summary'!O$55:O$66)+SUM('1.  LRAMVA Summary'!O$67:O$68)*(MONTH($E80)-1)/12)*$H80</f>
        <v>0</v>
      </c>
      <c r="U80" s="176">
        <f>(SUM('1.  LRAMVA Summary'!P$55:P$66)+SUM('1.  LRAMVA Summary'!P$67:P$68)*(MONTH($E80)-1)/12)*$H80</f>
        <v>0</v>
      </c>
      <c r="V80" s="176">
        <f>(SUM('1.  LRAMVA Summary'!Q$55:Q$66)+SUM('1.  LRAMVA Summary'!Q$67:Q$68)*(MONTH($E80)-1)/12)*$H80</f>
        <v>0</v>
      </c>
      <c r="W80" s="177">
        <f t="shared" si="20"/>
        <v>0</v>
      </c>
    </row>
    <row r="81" spans="2:23">
      <c r="B81" s="603"/>
      <c r="C81" s="603"/>
      <c r="E81" s="160">
        <v>42186</v>
      </c>
      <c r="F81" s="160" t="s">
        <v>2768</v>
      </c>
      <c r="G81" s="161" t="s">
        <v>2713</v>
      </c>
      <c r="H81" s="175">
        <f>C$33/12</f>
        <v>9.1666666666666665E-4</v>
      </c>
      <c r="I81" s="176">
        <f>(SUM('1.  LRAMVA Summary'!D$55:D$66)+SUM('1.  LRAMVA Summary'!D$67:D$68)*(MONTH($E81)-1)/12)*$H81</f>
        <v>0</v>
      </c>
      <c r="J81" s="176">
        <f>(SUM('1.  LRAMVA Summary'!E$55:E$66)+SUM('1.  LRAMVA Summary'!E$67:E$68)*(MONTH($E81)-1)/12)*$H81</f>
        <v>0</v>
      </c>
      <c r="K81" s="176">
        <f>(SUM('1.  LRAMVA Summary'!F$55:F$66)+SUM('1.  LRAMVA Summary'!F$67:F$68)*(MONTH($E81)-1)/12)*$H81</f>
        <v>0</v>
      </c>
      <c r="L81" s="176">
        <f>(SUM('1.  LRAMVA Summary'!G$55:G$66)+SUM('1.  LRAMVA Summary'!G$67:G$68)*(MONTH($E81)-1)/12)*$H81</f>
        <v>0</v>
      </c>
      <c r="M81" s="176">
        <f>(SUM('1.  LRAMVA Summary'!H$55:H$66)+SUM('1.  LRAMVA Summary'!H$67:H$68)*(MONTH($E81)-1)/12)*$H81</f>
        <v>0</v>
      </c>
      <c r="N81" s="176">
        <f>(SUM('1.  LRAMVA Summary'!I$55:I$66)+SUM('1.  LRAMVA Summary'!I$67:I$68)*(MONTH($E81)-1)/12)*$H81</f>
        <v>0</v>
      </c>
      <c r="O81" s="176">
        <f>(SUM('1.  LRAMVA Summary'!J$55:J$66)+SUM('1.  LRAMVA Summary'!J$67:J$68)*(MONTH($E81)-1)/12)*$H81</f>
        <v>0</v>
      </c>
      <c r="P81" s="176">
        <f>(SUM('1.  LRAMVA Summary'!K$55:K$66)+SUM('1.  LRAMVA Summary'!K$67:K$68)*(MONTH($E81)-1)/12)*$H81</f>
        <v>0</v>
      </c>
      <c r="Q81" s="176">
        <f>(SUM('1.  LRAMVA Summary'!L$55:L$66)+SUM('1.  LRAMVA Summary'!L$67:L$68)*(MONTH($E81)-1)/12)*$H81</f>
        <v>0</v>
      </c>
      <c r="R81" s="176">
        <f>(SUM('1.  LRAMVA Summary'!M$55:M$66)+SUM('1.  LRAMVA Summary'!M$67:M$68)*(MONTH($E81)-1)/12)*$H81</f>
        <v>0</v>
      </c>
      <c r="S81" s="176">
        <f>(SUM('1.  LRAMVA Summary'!N$55:N$66)+SUM('1.  LRAMVA Summary'!N$67:N$68)*(MONTH($E81)-1)/12)*$H81</f>
        <v>0</v>
      </c>
      <c r="T81" s="176">
        <f>(SUM('1.  LRAMVA Summary'!O$55:O$66)+SUM('1.  LRAMVA Summary'!O$67:O$68)*(MONTH($E81)-1)/12)*$H81</f>
        <v>0</v>
      </c>
      <c r="U81" s="176">
        <f>(SUM('1.  LRAMVA Summary'!P$55:P$66)+SUM('1.  LRAMVA Summary'!P$67:P$68)*(MONTH($E81)-1)/12)*$H81</f>
        <v>0</v>
      </c>
      <c r="V81" s="176">
        <f>(SUM('1.  LRAMVA Summary'!Q$55:Q$66)+SUM('1.  LRAMVA Summary'!Q$67:Q$68)*(MONTH($E81)-1)/12)*$H81</f>
        <v>0</v>
      </c>
      <c r="W81" s="177">
        <f t="shared" si="20"/>
        <v>0</v>
      </c>
    </row>
    <row r="82" spans="2:23">
      <c r="B82" s="603"/>
      <c r="C82" s="603"/>
      <c r="E82" s="160">
        <v>42217</v>
      </c>
      <c r="F82" s="160" t="s">
        <v>2768</v>
      </c>
      <c r="G82" s="161" t="s">
        <v>2713</v>
      </c>
      <c r="H82" s="175">
        <f t="shared" ref="H82:H83" si="22">C$33/12</f>
        <v>9.1666666666666665E-4</v>
      </c>
      <c r="I82" s="176">
        <f>(SUM('1.  LRAMVA Summary'!D$55:D$66)+SUM('1.  LRAMVA Summary'!D$67:D$68)*(MONTH($E82)-1)/12)*$H82</f>
        <v>0</v>
      </c>
      <c r="J82" s="176">
        <f>(SUM('1.  LRAMVA Summary'!E$55:E$66)+SUM('1.  LRAMVA Summary'!E$67:E$68)*(MONTH($E82)-1)/12)*$H82</f>
        <v>0</v>
      </c>
      <c r="K82" s="176">
        <f>(SUM('1.  LRAMVA Summary'!F$55:F$66)+SUM('1.  LRAMVA Summary'!F$67:F$68)*(MONTH($E82)-1)/12)*$H82</f>
        <v>0</v>
      </c>
      <c r="L82" s="176">
        <f>(SUM('1.  LRAMVA Summary'!G$55:G$66)+SUM('1.  LRAMVA Summary'!G$67:G$68)*(MONTH($E82)-1)/12)*$H82</f>
        <v>0</v>
      </c>
      <c r="M82" s="176">
        <f>(SUM('1.  LRAMVA Summary'!H$55:H$66)+SUM('1.  LRAMVA Summary'!H$67:H$68)*(MONTH($E82)-1)/12)*$H82</f>
        <v>0</v>
      </c>
      <c r="N82" s="176">
        <f>(SUM('1.  LRAMVA Summary'!I$55:I$66)+SUM('1.  LRAMVA Summary'!I$67:I$68)*(MONTH($E82)-1)/12)*$H82</f>
        <v>0</v>
      </c>
      <c r="O82" s="176">
        <f>(SUM('1.  LRAMVA Summary'!J$55:J$66)+SUM('1.  LRAMVA Summary'!J$67:J$68)*(MONTH($E82)-1)/12)*$H82</f>
        <v>0</v>
      </c>
      <c r="P82" s="176">
        <f>(SUM('1.  LRAMVA Summary'!K$55:K$66)+SUM('1.  LRAMVA Summary'!K$67:K$68)*(MONTH($E82)-1)/12)*$H82</f>
        <v>0</v>
      </c>
      <c r="Q82" s="176">
        <f>(SUM('1.  LRAMVA Summary'!L$55:L$66)+SUM('1.  LRAMVA Summary'!L$67:L$68)*(MONTH($E82)-1)/12)*$H82</f>
        <v>0</v>
      </c>
      <c r="R82" s="176">
        <f>(SUM('1.  LRAMVA Summary'!M$55:M$66)+SUM('1.  LRAMVA Summary'!M$67:M$68)*(MONTH($E82)-1)/12)*$H82</f>
        <v>0</v>
      </c>
      <c r="S82" s="176">
        <f>(SUM('1.  LRAMVA Summary'!N$55:N$66)+SUM('1.  LRAMVA Summary'!N$67:N$68)*(MONTH($E82)-1)/12)*$H82</f>
        <v>0</v>
      </c>
      <c r="T82" s="176">
        <f>(SUM('1.  LRAMVA Summary'!O$55:O$66)+SUM('1.  LRAMVA Summary'!O$67:O$68)*(MONTH($E82)-1)/12)*$H82</f>
        <v>0</v>
      </c>
      <c r="U82" s="176">
        <f>(SUM('1.  LRAMVA Summary'!P$55:P$66)+SUM('1.  LRAMVA Summary'!P$67:P$68)*(MONTH($E82)-1)/12)*$H82</f>
        <v>0</v>
      </c>
      <c r="V82" s="176">
        <f>(SUM('1.  LRAMVA Summary'!Q$55:Q$66)+SUM('1.  LRAMVA Summary'!Q$67:Q$68)*(MONTH($E82)-1)/12)*$H82</f>
        <v>0</v>
      </c>
      <c r="W82" s="177">
        <f t="shared" si="20"/>
        <v>0</v>
      </c>
    </row>
    <row r="83" spans="2:23">
      <c r="B83" s="182"/>
      <c r="C83" s="183"/>
      <c r="E83" s="160">
        <v>42248</v>
      </c>
      <c r="F83" s="160" t="s">
        <v>2768</v>
      </c>
      <c r="G83" s="161" t="s">
        <v>2713</v>
      </c>
      <c r="H83" s="175">
        <f t="shared" si="22"/>
        <v>9.1666666666666665E-4</v>
      </c>
      <c r="I83" s="176">
        <f>(SUM('1.  LRAMVA Summary'!D$55:D$66)+SUM('1.  LRAMVA Summary'!D$67:D$68)*(MONTH($E83)-1)/12)*$H83</f>
        <v>0</v>
      </c>
      <c r="J83" s="176">
        <f>(SUM('1.  LRAMVA Summary'!E$55:E$66)+SUM('1.  LRAMVA Summary'!E$67:E$68)*(MONTH($E83)-1)/12)*$H83</f>
        <v>0</v>
      </c>
      <c r="K83" s="176">
        <f>(SUM('1.  LRAMVA Summary'!F$55:F$66)+SUM('1.  LRAMVA Summary'!F$67:F$68)*(MONTH($E83)-1)/12)*$H83</f>
        <v>0</v>
      </c>
      <c r="L83" s="176">
        <f>(SUM('1.  LRAMVA Summary'!G$55:G$66)+SUM('1.  LRAMVA Summary'!G$67:G$68)*(MONTH($E83)-1)/12)*$H83</f>
        <v>0</v>
      </c>
      <c r="M83" s="176">
        <f>(SUM('1.  LRAMVA Summary'!H$55:H$66)+SUM('1.  LRAMVA Summary'!H$67:H$68)*(MONTH($E83)-1)/12)*$H83</f>
        <v>0</v>
      </c>
      <c r="N83" s="176">
        <f>(SUM('1.  LRAMVA Summary'!I$55:I$66)+SUM('1.  LRAMVA Summary'!I$67:I$68)*(MONTH($E83)-1)/12)*$H83</f>
        <v>0</v>
      </c>
      <c r="O83" s="176">
        <f>(SUM('1.  LRAMVA Summary'!J$55:J$66)+SUM('1.  LRAMVA Summary'!J$67:J$68)*(MONTH($E83)-1)/12)*$H83</f>
        <v>0</v>
      </c>
      <c r="P83" s="176">
        <f>(SUM('1.  LRAMVA Summary'!K$55:K$66)+SUM('1.  LRAMVA Summary'!K$67:K$68)*(MONTH($E83)-1)/12)*$H83</f>
        <v>0</v>
      </c>
      <c r="Q83" s="176">
        <f>(SUM('1.  LRAMVA Summary'!L$55:L$66)+SUM('1.  LRAMVA Summary'!L$67:L$68)*(MONTH($E83)-1)/12)*$H83</f>
        <v>0</v>
      </c>
      <c r="R83" s="176">
        <f>(SUM('1.  LRAMVA Summary'!M$55:M$66)+SUM('1.  LRAMVA Summary'!M$67:M$68)*(MONTH($E83)-1)/12)*$H83</f>
        <v>0</v>
      </c>
      <c r="S83" s="176">
        <f>(SUM('1.  LRAMVA Summary'!N$55:N$66)+SUM('1.  LRAMVA Summary'!N$67:N$68)*(MONTH($E83)-1)/12)*$H83</f>
        <v>0</v>
      </c>
      <c r="T83" s="176">
        <f>(SUM('1.  LRAMVA Summary'!O$55:O$66)+SUM('1.  LRAMVA Summary'!O$67:O$68)*(MONTH($E83)-1)/12)*$H83</f>
        <v>0</v>
      </c>
      <c r="U83" s="176">
        <f>(SUM('1.  LRAMVA Summary'!P$55:P$66)+SUM('1.  LRAMVA Summary'!P$67:P$68)*(MONTH($E83)-1)/12)*$H83</f>
        <v>0</v>
      </c>
      <c r="V83" s="176">
        <f>(SUM('1.  LRAMVA Summary'!Q$55:Q$66)+SUM('1.  LRAMVA Summary'!Q$67:Q$68)*(MONTH($E83)-1)/12)*$H83</f>
        <v>0</v>
      </c>
      <c r="W83" s="177">
        <f t="shared" si="20"/>
        <v>0</v>
      </c>
    </row>
    <row r="84" spans="2:23">
      <c r="B84" s="2"/>
      <c r="E84" s="160">
        <v>42278</v>
      </c>
      <c r="F84" s="160" t="s">
        <v>2768</v>
      </c>
      <c r="G84" s="161" t="s">
        <v>2717</v>
      </c>
      <c r="H84" s="175">
        <f>C$34/12</f>
        <v>9.1666666666666665E-4</v>
      </c>
      <c r="I84" s="176">
        <f>(SUM('1.  LRAMVA Summary'!D$55:D$66)+SUM('1.  LRAMVA Summary'!D$67:D$68)*(MONTH($E84)-1)/12)*$H84</f>
        <v>0</v>
      </c>
      <c r="J84" s="176">
        <f>(SUM('1.  LRAMVA Summary'!E$55:E$66)+SUM('1.  LRAMVA Summary'!E$67:E$68)*(MONTH($E84)-1)/12)*$H84</f>
        <v>0</v>
      </c>
      <c r="K84" s="176">
        <f>(SUM('1.  LRAMVA Summary'!F$55:F$66)+SUM('1.  LRAMVA Summary'!F$67:F$68)*(MONTH($E84)-1)/12)*$H84</f>
        <v>0</v>
      </c>
      <c r="L84" s="176">
        <f>(SUM('1.  LRAMVA Summary'!G$55:G$66)+SUM('1.  LRAMVA Summary'!G$67:G$68)*(MONTH($E84)-1)/12)*$H84</f>
        <v>0</v>
      </c>
      <c r="M84" s="176">
        <f>(SUM('1.  LRAMVA Summary'!H$55:H$66)+SUM('1.  LRAMVA Summary'!H$67:H$68)*(MONTH($E84)-1)/12)*$H84</f>
        <v>0</v>
      </c>
      <c r="N84" s="176">
        <f>(SUM('1.  LRAMVA Summary'!I$55:I$66)+SUM('1.  LRAMVA Summary'!I$67:I$68)*(MONTH($E84)-1)/12)*$H84</f>
        <v>0</v>
      </c>
      <c r="O84" s="176">
        <f>(SUM('1.  LRAMVA Summary'!J$55:J$66)+SUM('1.  LRAMVA Summary'!J$67:J$68)*(MONTH($E84)-1)/12)*$H84</f>
        <v>0</v>
      </c>
      <c r="P84" s="176">
        <f>(SUM('1.  LRAMVA Summary'!K$55:K$66)+SUM('1.  LRAMVA Summary'!K$67:K$68)*(MONTH($E84)-1)/12)*$H84</f>
        <v>0</v>
      </c>
      <c r="Q84" s="176">
        <f>(SUM('1.  LRAMVA Summary'!L$55:L$66)+SUM('1.  LRAMVA Summary'!L$67:L$68)*(MONTH($E84)-1)/12)*$H84</f>
        <v>0</v>
      </c>
      <c r="R84" s="176">
        <f>(SUM('1.  LRAMVA Summary'!M$55:M$66)+SUM('1.  LRAMVA Summary'!M$67:M$68)*(MONTH($E84)-1)/12)*$H84</f>
        <v>0</v>
      </c>
      <c r="S84" s="176">
        <f>(SUM('1.  LRAMVA Summary'!N$55:N$66)+SUM('1.  LRAMVA Summary'!N$67:N$68)*(MONTH($E84)-1)/12)*$H84</f>
        <v>0</v>
      </c>
      <c r="T84" s="176">
        <f>(SUM('1.  LRAMVA Summary'!O$55:O$66)+SUM('1.  LRAMVA Summary'!O$67:O$68)*(MONTH($E84)-1)/12)*$H84</f>
        <v>0</v>
      </c>
      <c r="U84" s="176">
        <f>(SUM('1.  LRAMVA Summary'!P$55:P$66)+SUM('1.  LRAMVA Summary'!P$67:P$68)*(MONTH($E84)-1)/12)*$H84</f>
        <v>0</v>
      </c>
      <c r="V84" s="176">
        <f>(SUM('1.  LRAMVA Summary'!Q$55:Q$66)+SUM('1.  LRAMVA Summary'!Q$67:Q$68)*(MONTH($E84)-1)/12)*$H84</f>
        <v>0</v>
      </c>
      <c r="W84" s="177">
        <f t="shared" si="20"/>
        <v>0</v>
      </c>
    </row>
    <row r="85" spans="2:23">
      <c r="E85" s="160">
        <v>42309</v>
      </c>
      <c r="F85" s="160" t="s">
        <v>2768</v>
      </c>
      <c r="G85" s="161" t="s">
        <v>2717</v>
      </c>
      <c r="H85" s="175">
        <f t="shared" ref="H85:H86" si="23">C$34/12</f>
        <v>9.1666666666666665E-4</v>
      </c>
      <c r="I85" s="176">
        <f>(SUM('1.  LRAMVA Summary'!D$55:D$66)+SUM('1.  LRAMVA Summary'!D$67:D$68)*(MONTH($E85)-1)/12)*$H85</f>
        <v>0</v>
      </c>
      <c r="J85" s="176">
        <f>(SUM('1.  LRAMVA Summary'!E$55:E$66)+SUM('1.  LRAMVA Summary'!E$67:E$68)*(MONTH($E85)-1)/12)*$H85</f>
        <v>0</v>
      </c>
      <c r="K85" s="176">
        <f>(SUM('1.  LRAMVA Summary'!F$55:F$66)+SUM('1.  LRAMVA Summary'!F$67:F$68)*(MONTH($E85)-1)/12)*$H85</f>
        <v>0</v>
      </c>
      <c r="L85" s="176">
        <f>(SUM('1.  LRAMVA Summary'!G$55:G$66)+SUM('1.  LRAMVA Summary'!G$67:G$68)*(MONTH($E85)-1)/12)*$H85</f>
        <v>0</v>
      </c>
      <c r="M85" s="176">
        <f>(SUM('1.  LRAMVA Summary'!H$55:H$66)+SUM('1.  LRAMVA Summary'!H$67:H$68)*(MONTH($E85)-1)/12)*$H85</f>
        <v>0</v>
      </c>
      <c r="N85" s="176">
        <f>(SUM('1.  LRAMVA Summary'!I$55:I$66)+SUM('1.  LRAMVA Summary'!I$67:I$68)*(MONTH($E85)-1)/12)*$H85</f>
        <v>0</v>
      </c>
      <c r="O85" s="176">
        <f>(SUM('1.  LRAMVA Summary'!J$55:J$66)+SUM('1.  LRAMVA Summary'!J$67:J$68)*(MONTH($E85)-1)/12)*$H85</f>
        <v>0</v>
      </c>
      <c r="P85" s="176">
        <f>(SUM('1.  LRAMVA Summary'!K$55:K$66)+SUM('1.  LRAMVA Summary'!K$67:K$68)*(MONTH($E85)-1)/12)*$H85</f>
        <v>0</v>
      </c>
      <c r="Q85" s="176">
        <f>(SUM('1.  LRAMVA Summary'!L$55:L$66)+SUM('1.  LRAMVA Summary'!L$67:L$68)*(MONTH($E85)-1)/12)*$H85</f>
        <v>0</v>
      </c>
      <c r="R85" s="176">
        <f>(SUM('1.  LRAMVA Summary'!M$55:M$66)+SUM('1.  LRAMVA Summary'!M$67:M$68)*(MONTH($E85)-1)/12)*$H85</f>
        <v>0</v>
      </c>
      <c r="S85" s="176">
        <f>(SUM('1.  LRAMVA Summary'!N$55:N$66)+SUM('1.  LRAMVA Summary'!N$67:N$68)*(MONTH($E85)-1)/12)*$H85</f>
        <v>0</v>
      </c>
      <c r="T85" s="176">
        <f>(SUM('1.  LRAMVA Summary'!O$55:O$66)+SUM('1.  LRAMVA Summary'!O$67:O$68)*(MONTH($E85)-1)/12)*$H85</f>
        <v>0</v>
      </c>
      <c r="U85" s="176">
        <f>(SUM('1.  LRAMVA Summary'!P$55:P$66)+SUM('1.  LRAMVA Summary'!P$67:P$68)*(MONTH($E85)-1)/12)*$H85</f>
        <v>0</v>
      </c>
      <c r="V85" s="176">
        <f>(SUM('1.  LRAMVA Summary'!Q$55:Q$66)+SUM('1.  LRAMVA Summary'!Q$67:Q$68)*(MONTH($E85)-1)/12)*$H85</f>
        <v>0</v>
      </c>
      <c r="W85" s="177">
        <f t="shared" si="20"/>
        <v>0</v>
      </c>
    </row>
    <row r="86" spans="2:23">
      <c r="E86" s="160">
        <v>42339</v>
      </c>
      <c r="F86" s="160" t="s">
        <v>2768</v>
      </c>
      <c r="G86" s="161" t="s">
        <v>2717</v>
      </c>
      <c r="H86" s="175">
        <f t="shared" si="23"/>
        <v>9.1666666666666665E-4</v>
      </c>
      <c r="I86" s="176">
        <f>(SUM('1.  LRAMVA Summary'!D$55:D$66)+SUM('1.  LRAMVA Summary'!D$67:D$68)*(MONTH($E86)-1)/12)*$H86</f>
        <v>0</v>
      </c>
      <c r="J86" s="176">
        <f>(SUM('1.  LRAMVA Summary'!E$55:E$66)+SUM('1.  LRAMVA Summary'!E$67:E$68)*(MONTH($E86)-1)/12)*$H86</f>
        <v>0</v>
      </c>
      <c r="K86" s="176">
        <f>(SUM('1.  LRAMVA Summary'!F$55:F$66)+SUM('1.  LRAMVA Summary'!F$67:F$68)*(MONTH($E86)-1)/12)*$H86</f>
        <v>0</v>
      </c>
      <c r="L86" s="176">
        <f>(SUM('1.  LRAMVA Summary'!G$55:G$66)+SUM('1.  LRAMVA Summary'!G$67:G$68)*(MONTH($E86)-1)/12)*$H86</f>
        <v>0</v>
      </c>
      <c r="M86" s="176">
        <f>(SUM('1.  LRAMVA Summary'!H$55:H$66)+SUM('1.  LRAMVA Summary'!H$67:H$68)*(MONTH($E86)-1)/12)*$H86</f>
        <v>0</v>
      </c>
      <c r="N86" s="176">
        <f>(SUM('1.  LRAMVA Summary'!I$55:I$66)+SUM('1.  LRAMVA Summary'!I$67:I$68)*(MONTH($E86)-1)/12)*$H86</f>
        <v>0</v>
      </c>
      <c r="O86" s="176">
        <f>(SUM('1.  LRAMVA Summary'!J$55:J$66)+SUM('1.  LRAMVA Summary'!J$67:J$68)*(MONTH($E86)-1)/12)*$H86</f>
        <v>0</v>
      </c>
      <c r="P86" s="176">
        <f>(SUM('1.  LRAMVA Summary'!K$55:K$66)+SUM('1.  LRAMVA Summary'!K$67:K$68)*(MONTH($E86)-1)/12)*$H86</f>
        <v>0</v>
      </c>
      <c r="Q86" s="176">
        <f>(SUM('1.  LRAMVA Summary'!L$55:L$66)+SUM('1.  LRAMVA Summary'!L$67:L$68)*(MONTH($E86)-1)/12)*$H86</f>
        <v>0</v>
      </c>
      <c r="R86" s="176">
        <f>(SUM('1.  LRAMVA Summary'!M$55:M$66)+SUM('1.  LRAMVA Summary'!M$67:M$68)*(MONTH($E86)-1)/12)*$H86</f>
        <v>0</v>
      </c>
      <c r="S86" s="176">
        <f>(SUM('1.  LRAMVA Summary'!N$55:N$66)+SUM('1.  LRAMVA Summary'!N$67:N$68)*(MONTH($E86)-1)/12)*$H86</f>
        <v>0</v>
      </c>
      <c r="T86" s="176">
        <f>(SUM('1.  LRAMVA Summary'!O$55:O$66)+SUM('1.  LRAMVA Summary'!O$67:O$68)*(MONTH($E86)-1)/12)*$H86</f>
        <v>0</v>
      </c>
      <c r="U86" s="176">
        <f>(SUM('1.  LRAMVA Summary'!P$55:P$66)+SUM('1.  LRAMVA Summary'!P$67:P$68)*(MONTH($E86)-1)/12)*$H86</f>
        <v>0</v>
      </c>
      <c r="V86" s="176">
        <f>(SUM('1.  LRAMVA Summary'!Q$55:Q$66)+SUM('1.  LRAMVA Summary'!Q$67:Q$68)*(MONTH($E86)-1)/12)*$H86</f>
        <v>0</v>
      </c>
      <c r="W86" s="177">
        <f t="shared" si="20"/>
        <v>0</v>
      </c>
    </row>
    <row r="87" spans="2:23" ht="15.75" thickBot="1">
      <c r="E87" s="162" t="s">
        <v>2769</v>
      </c>
      <c r="F87" s="162"/>
      <c r="G87" s="163"/>
      <c r="H87" s="164"/>
      <c r="I87" s="165">
        <f>SUM(I74:I86)</f>
        <v>0</v>
      </c>
      <c r="J87" s="165">
        <f>SUM(J74:J86)</f>
        <v>0</v>
      </c>
      <c r="K87" s="165">
        <f t="shared" ref="K87:O87" si="24">SUM(K74:K86)</f>
        <v>0</v>
      </c>
      <c r="L87" s="165">
        <f t="shared" si="24"/>
        <v>0</v>
      </c>
      <c r="M87" s="165">
        <f t="shared" si="24"/>
        <v>0</v>
      </c>
      <c r="N87" s="165">
        <f t="shared" si="24"/>
        <v>0</v>
      </c>
      <c r="O87" s="165">
        <f t="shared" si="24"/>
        <v>0</v>
      </c>
      <c r="P87" s="165">
        <f t="shared" ref="P87:V87" si="25">SUM(P74:P86)</f>
        <v>0</v>
      </c>
      <c r="Q87" s="165">
        <f t="shared" si="25"/>
        <v>0</v>
      </c>
      <c r="R87" s="165">
        <f t="shared" si="25"/>
        <v>0</v>
      </c>
      <c r="S87" s="165">
        <f t="shared" si="25"/>
        <v>0</v>
      </c>
      <c r="T87" s="165">
        <f t="shared" si="25"/>
        <v>0</v>
      </c>
      <c r="U87" s="165">
        <f t="shared" si="25"/>
        <v>0</v>
      </c>
      <c r="V87" s="165">
        <f t="shared" si="25"/>
        <v>0</v>
      </c>
      <c r="W87" s="165">
        <f>SUM(W74:W86)</f>
        <v>0</v>
      </c>
    </row>
    <row r="88" spans="2:23" ht="15.75" thickTop="1">
      <c r="E88" s="166" t="s">
        <v>225</v>
      </c>
      <c r="F88" s="166"/>
      <c r="G88" s="167"/>
      <c r="H88" s="168"/>
      <c r="I88" s="169"/>
      <c r="J88" s="169"/>
      <c r="K88" s="169"/>
      <c r="L88" s="169"/>
      <c r="M88" s="169"/>
      <c r="N88" s="169"/>
      <c r="O88" s="169"/>
      <c r="P88" s="169"/>
      <c r="Q88" s="169"/>
      <c r="R88" s="169"/>
      <c r="S88" s="169"/>
      <c r="T88" s="169"/>
      <c r="U88" s="169"/>
      <c r="V88" s="169"/>
      <c r="W88" s="170"/>
    </row>
    <row r="89" spans="2:23">
      <c r="E89" s="171" t="s">
        <v>2770</v>
      </c>
      <c r="F89" s="171"/>
      <c r="G89" s="172"/>
      <c r="H89" s="173"/>
      <c r="I89" s="174">
        <f>I87+I88</f>
        <v>0</v>
      </c>
      <c r="J89" s="174">
        <f t="shared" ref="J89" si="26">J87+J88</f>
        <v>0</v>
      </c>
      <c r="K89" s="174">
        <f t="shared" ref="K89" si="27">K87+K88</f>
        <v>0</v>
      </c>
      <c r="L89" s="174">
        <f t="shared" ref="L89" si="28">L87+L88</f>
        <v>0</v>
      </c>
      <c r="M89" s="174">
        <f t="shared" ref="M89" si="29">M87+M88</f>
        <v>0</v>
      </c>
      <c r="N89" s="174">
        <f t="shared" ref="N89" si="30">N87+N88</f>
        <v>0</v>
      </c>
      <c r="O89" s="174">
        <f t="shared" ref="O89:U89" si="31">O87+O88</f>
        <v>0</v>
      </c>
      <c r="P89" s="174">
        <f t="shared" si="31"/>
        <v>0</v>
      </c>
      <c r="Q89" s="174">
        <f t="shared" si="31"/>
        <v>0</v>
      </c>
      <c r="R89" s="174">
        <f t="shared" si="31"/>
        <v>0</v>
      </c>
      <c r="S89" s="174">
        <f t="shared" si="31"/>
        <v>0</v>
      </c>
      <c r="T89" s="174">
        <f t="shared" si="31"/>
        <v>0</v>
      </c>
      <c r="U89" s="174">
        <f t="shared" si="31"/>
        <v>0</v>
      </c>
      <c r="V89" s="174">
        <f t="shared" ref="V89" si="32">V87+V88</f>
        <v>0</v>
      </c>
      <c r="W89" s="174">
        <f t="shared" ref="W89" si="33">W87+W88</f>
        <v>0</v>
      </c>
    </row>
    <row r="90" spans="2:23">
      <c r="E90" s="160">
        <v>42370</v>
      </c>
      <c r="F90" s="160" t="s">
        <v>2771</v>
      </c>
      <c r="G90" s="161" t="s">
        <v>2705</v>
      </c>
      <c r="H90" s="175">
        <f>$C$35/12</f>
        <v>9.1666666666666665E-4</v>
      </c>
      <c r="I90" s="176">
        <f>(SUM('1.  LRAMVA Summary'!D$55:D$69)+SUM('1.  LRAMVA Summary'!D$70:D$71)*(MONTH($E90)-1)/12)*$H90</f>
        <v>0</v>
      </c>
      <c r="J90" s="176">
        <f>(SUM('1.  LRAMVA Summary'!E$55:E$69)+SUM('1.  LRAMVA Summary'!E$70:E$71)*(MONTH($E90)-1)/12)*$H90</f>
        <v>0</v>
      </c>
      <c r="K90" s="176">
        <f>(SUM('1.  LRAMVA Summary'!F$55:F$69)+SUM('1.  LRAMVA Summary'!F$70:F$71)*(MONTH($E90)-1)/12)*$H90</f>
        <v>0</v>
      </c>
      <c r="L90" s="176">
        <f>(SUM('1.  LRAMVA Summary'!G$55:G$69)+SUM('1.  LRAMVA Summary'!G$70:G$71)*(MONTH($E90)-1)/12)*$H90</f>
        <v>0</v>
      </c>
      <c r="M90" s="176">
        <f>(SUM('1.  LRAMVA Summary'!H$55:H$69)+SUM('1.  LRAMVA Summary'!H$70:H$71)*(MONTH($E90)-1)/12)*$H90</f>
        <v>0</v>
      </c>
      <c r="N90" s="176">
        <f>(SUM('1.  LRAMVA Summary'!I$55:I$69)+SUM('1.  LRAMVA Summary'!I$70:I$71)*(MONTH($E90)-1)/12)*$H90</f>
        <v>0</v>
      </c>
      <c r="O90" s="176">
        <f>(SUM('1.  LRAMVA Summary'!J$55:J$69)+SUM('1.  LRAMVA Summary'!J$70:J$71)*(MONTH($E90)-1)/12)*$H90</f>
        <v>0</v>
      </c>
      <c r="P90" s="176">
        <f>(SUM('1.  LRAMVA Summary'!K$55:K$69)+SUM('1.  LRAMVA Summary'!K$70:K$71)*(MONTH($E90)-1)/12)*$H90</f>
        <v>0</v>
      </c>
      <c r="Q90" s="176">
        <f>(SUM('1.  LRAMVA Summary'!L$55:L$69)+SUM('1.  LRAMVA Summary'!L$70:L$71)*(MONTH($E90)-1)/12)*$H90</f>
        <v>0</v>
      </c>
      <c r="R90" s="176">
        <f>(SUM('1.  LRAMVA Summary'!M$55:M$69)+SUM('1.  LRAMVA Summary'!M$70:M$71)*(MONTH($E90)-1)/12)*$H90</f>
        <v>0</v>
      </c>
      <c r="S90" s="176">
        <f>(SUM('1.  LRAMVA Summary'!N$55:N$69)+SUM('1.  LRAMVA Summary'!N$70:N$71)*(MONTH($E90)-1)/12)*$H90</f>
        <v>0</v>
      </c>
      <c r="T90" s="176">
        <f>(SUM('1.  LRAMVA Summary'!O$55:O$69)+SUM('1.  LRAMVA Summary'!O$70:O$71)*(MONTH($E90)-1)/12)*$H90</f>
        <v>0</v>
      </c>
      <c r="U90" s="176">
        <f>(SUM('1.  LRAMVA Summary'!P$55:P$69)+SUM('1.  LRAMVA Summary'!P$70:P$71)*(MONTH($E90)-1)/12)*$H90</f>
        <v>0</v>
      </c>
      <c r="V90" s="176">
        <f>(SUM('1.  LRAMVA Summary'!Q$55:Q$69)+SUM('1.  LRAMVA Summary'!Q$70:Q$71)*(MONTH($E90)-1)/12)*$H90</f>
        <v>0</v>
      </c>
      <c r="W90" s="177">
        <f>SUM(I90:V90)</f>
        <v>0</v>
      </c>
    </row>
    <row r="91" spans="2:23">
      <c r="E91" s="160">
        <v>42401</v>
      </c>
      <c r="F91" s="160" t="s">
        <v>2771</v>
      </c>
      <c r="G91" s="161" t="s">
        <v>2705</v>
      </c>
      <c r="H91" s="175">
        <f t="shared" ref="H91:H92" si="34">$C$35/12</f>
        <v>9.1666666666666665E-4</v>
      </c>
      <c r="I91" s="176">
        <f>(SUM('1.  LRAMVA Summary'!D$55:D$69)+SUM('1.  LRAMVA Summary'!D$70:D$71)*(MONTH($E91)-1)/12)*$H91</f>
        <v>0</v>
      </c>
      <c r="J91" s="176">
        <f>(SUM('1.  LRAMVA Summary'!E$55:E$69)+SUM('1.  LRAMVA Summary'!E$70:E$71)*(MONTH($E91)-1)/12)*$H91</f>
        <v>0</v>
      </c>
      <c r="K91" s="176">
        <f>(SUM('1.  LRAMVA Summary'!F$55:F$69)+SUM('1.  LRAMVA Summary'!F$70:F$71)*(MONTH($E91)-1)/12)*$H91</f>
        <v>0</v>
      </c>
      <c r="L91" s="176">
        <f>(SUM('1.  LRAMVA Summary'!G$55:G$69)+SUM('1.  LRAMVA Summary'!G$70:G$71)*(MONTH($E91)-1)/12)*$H91</f>
        <v>0</v>
      </c>
      <c r="M91" s="176">
        <f>(SUM('1.  LRAMVA Summary'!H$55:H$69)+SUM('1.  LRAMVA Summary'!H$70:H$71)*(MONTH($E91)-1)/12)*$H91</f>
        <v>0</v>
      </c>
      <c r="N91" s="176">
        <f>(SUM('1.  LRAMVA Summary'!I$55:I$69)+SUM('1.  LRAMVA Summary'!I$70:I$71)*(MONTH($E91)-1)/12)*$H91</f>
        <v>0</v>
      </c>
      <c r="O91" s="176">
        <f>(SUM('1.  LRAMVA Summary'!J$55:J$69)+SUM('1.  LRAMVA Summary'!J$70:J$71)*(MONTH($E91)-1)/12)*$H91</f>
        <v>0</v>
      </c>
      <c r="P91" s="176">
        <f>(SUM('1.  LRAMVA Summary'!K$55:K$69)+SUM('1.  LRAMVA Summary'!K$70:K$71)*(MONTH($E91)-1)/12)*$H91</f>
        <v>0</v>
      </c>
      <c r="Q91" s="176">
        <f>(SUM('1.  LRAMVA Summary'!L$55:L$69)+SUM('1.  LRAMVA Summary'!L$70:L$71)*(MONTH($E91)-1)/12)*$H91</f>
        <v>0</v>
      </c>
      <c r="R91" s="176">
        <f>(SUM('1.  LRAMVA Summary'!M$55:M$69)+SUM('1.  LRAMVA Summary'!M$70:M$71)*(MONTH($E91)-1)/12)*$H91</f>
        <v>0</v>
      </c>
      <c r="S91" s="176">
        <f>(SUM('1.  LRAMVA Summary'!N$55:N$69)+SUM('1.  LRAMVA Summary'!N$70:N$71)*(MONTH($E91)-1)/12)*$H91</f>
        <v>0</v>
      </c>
      <c r="T91" s="176">
        <f>(SUM('1.  LRAMVA Summary'!O$55:O$69)+SUM('1.  LRAMVA Summary'!O$70:O$71)*(MONTH($E91)-1)/12)*$H91</f>
        <v>0</v>
      </c>
      <c r="U91" s="176">
        <f>(SUM('1.  LRAMVA Summary'!P$55:P$69)+SUM('1.  LRAMVA Summary'!P$70:P$71)*(MONTH($E91)-1)/12)*$H91</f>
        <v>0</v>
      </c>
      <c r="V91" s="176">
        <f>(SUM('1.  LRAMVA Summary'!Q$55:Q$69)+SUM('1.  LRAMVA Summary'!Q$70:Q$71)*(MONTH($E91)-1)/12)*$H91</f>
        <v>0</v>
      </c>
      <c r="W91" s="177">
        <f t="shared" ref="W91:W101" si="35">SUM(I91:V91)</f>
        <v>0</v>
      </c>
    </row>
    <row r="92" spans="2:23" ht="14.25" customHeight="1">
      <c r="E92" s="160">
        <v>42430</v>
      </c>
      <c r="F92" s="160" t="s">
        <v>2771</v>
      </c>
      <c r="G92" s="161" t="s">
        <v>2705</v>
      </c>
      <c r="H92" s="175">
        <f t="shared" si="34"/>
        <v>9.1666666666666665E-4</v>
      </c>
      <c r="I92" s="176">
        <f>(SUM('1.  LRAMVA Summary'!D$55:D$69)+SUM('1.  LRAMVA Summary'!D$70:D$71)*(MONTH($E92)-1)/12)*$H92</f>
        <v>0</v>
      </c>
      <c r="J92" s="176">
        <f>(SUM('1.  LRAMVA Summary'!E$55:E$69)+SUM('1.  LRAMVA Summary'!E$70:E$71)*(MONTH($E92)-1)/12)*$H92</f>
        <v>0</v>
      </c>
      <c r="K92" s="176">
        <f>(SUM('1.  LRAMVA Summary'!F$55:F$69)+SUM('1.  LRAMVA Summary'!F$70:F$71)*(MONTH($E92)-1)/12)*$H92</f>
        <v>0</v>
      </c>
      <c r="L92" s="176">
        <f>(SUM('1.  LRAMVA Summary'!G$55:G$69)+SUM('1.  LRAMVA Summary'!G$70:G$71)*(MONTH($E92)-1)/12)*$H92</f>
        <v>0</v>
      </c>
      <c r="M92" s="176">
        <f>(SUM('1.  LRAMVA Summary'!H$55:H$69)+SUM('1.  LRAMVA Summary'!H$70:H$71)*(MONTH($E92)-1)/12)*$H92</f>
        <v>0</v>
      </c>
      <c r="N92" s="176">
        <f>(SUM('1.  LRAMVA Summary'!I$55:I$69)+SUM('1.  LRAMVA Summary'!I$70:I$71)*(MONTH($E92)-1)/12)*$H92</f>
        <v>0</v>
      </c>
      <c r="O92" s="176">
        <f>(SUM('1.  LRAMVA Summary'!J$55:J$69)+SUM('1.  LRAMVA Summary'!J$70:J$71)*(MONTH($E92)-1)/12)*$H92</f>
        <v>0</v>
      </c>
      <c r="P92" s="176">
        <f>(SUM('1.  LRAMVA Summary'!K$55:K$69)+SUM('1.  LRAMVA Summary'!K$70:K$71)*(MONTH($E92)-1)/12)*$H92</f>
        <v>0</v>
      </c>
      <c r="Q92" s="176">
        <f>(SUM('1.  LRAMVA Summary'!L$55:L$69)+SUM('1.  LRAMVA Summary'!L$70:L$71)*(MONTH($E92)-1)/12)*$H92</f>
        <v>0</v>
      </c>
      <c r="R92" s="176">
        <f>(SUM('1.  LRAMVA Summary'!M$55:M$69)+SUM('1.  LRAMVA Summary'!M$70:M$71)*(MONTH($E92)-1)/12)*$H92</f>
        <v>0</v>
      </c>
      <c r="S92" s="176">
        <f>(SUM('1.  LRAMVA Summary'!N$55:N$69)+SUM('1.  LRAMVA Summary'!N$70:N$71)*(MONTH($E92)-1)/12)*$H92</f>
        <v>0</v>
      </c>
      <c r="T92" s="176">
        <f>(SUM('1.  LRAMVA Summary'!O$55:O$69)+SUM('1.  LRAMVA Summary'!O$70:O$71)*(MONTH($E92)-1)/12)*$H92</f>
        <v>0</v>
      </c>
      <c r="U92" s="176">
        <f>(SUM('1.  LRAMVA Summary'!P$55:P$69)+SUM('1.  LRAMVA Summary'!P$70:P$71)*(MONTH($E92)-1)/12)*$H92</f>
        <v>0</v>
      </c>
      <c r="V92" s="176">
        <f>(SUM('1.  LRAMVA Summary'!Q$55:Q$69)+SUM('1.  LRAMVA Summary'!Q$70:Q$71)*(MONTH($E92)-1)/12)*$H92</f>
        <v>0</v>
      </c>
      <c r="W92" s="177">
        <f t="shared" si="35"/>
        <v>0</v>
      </c>
    </row>
    <row r="93" spans="2:23" s="9" customFormat="1">
      <c r="B93" s="11"/>
      <c r="C93" s="2"/>
      <c r="D93" s="2"/>
      <c r="E93" s="160">
        <v>42461</v>
      </c>
      <c r="F93" s="160" t="s">
        <v>2771</v>
      </c>
      <c r="G93" s="161" t="s">
        <v>2709</v>
      </c>
      <c r="H93" s="175">
        <f>$C$36/12</f>
        <v>9.1666666666666665E-4</v>
      </c>
      <c r="I93" s="176">
        <f>(SUM('1.  LRAMVA Summary'!D$55:D$69)+SUM('1.  LRAMVA Summary'!D$70:D$71)*(MONTH($E93)-1)/12)*$H93</f>
        <v>0</v>
      </c>
      <c r="J93" s="176">
        <f>(SUM('1.  LRAMVA Summary'!E$55:E$69)+SUM('1.  LRAMVA Summary'!E$70:E$71)*(MONTH($E93)-1)/12)*$H93</f>
        <v>0</v>
      </c>
      <c r="K93" s="176">
        <f>(SUM('1.  LRAMVA Summary'!F$55:F$69)+SUM('1.  LRAMVA Summary'!F$70:F$71)*(MONTH($E93)-1)/12)*$H93</f>
        <v>0</v>
      </c>
      <c r="L93" s="176">
        <f>(SUM('1.  LRAMVA Summary'!G$55:G$69)+SUM('1.  LRAMVA Summary'!G$70:G$71)*(MONTH($E93)-1)/12)*$H93</f>
        <v>0</v>
      </c>
      <c r="M93" s="176">
        <f>(SUM('1.  LRAMVA Summary'!H$55:H$69)+SUM('1.  LRAMVA Summary'!H$70:H$71)*(MONTH($E93)-1)/12)*$H93</f>
        <v>0</v>
      </c>
      <c r="N93" s="176">
        <f>(SUM('1.  LRAMVA Summary'!I$55:I$69)+SUM('1.  LRAMVA Summary'!I$70:I$71)*(MONTH($E93)-1)/12)*$H93</f>
        <v>0</v>
      </c>
      <c r="O93" s="176">
        <f>(SUM('1.  LRAMVA Summary'!J$55:J$69)+SUM('1.  LRAMVA Summary'!J$70:J$71)*(MONTH($E93)-1)/12)*$H93</f>
        <v>0</v>
      </c>
      <c r="P93" s="176">
        <f>(SUM('1.  LRAMVA Summary'!K$55:K$69)+SUM('1.  LRAMVA Summary'!K$70:K$71)*(MONTH($E93)-1)/12)*$H93</f>
        <v>0</v>
      </c>
      <c r="Q93" s="176">
        <f>(SUM('1.  LRAMVA Summary'!L$55:L$69)+SUM('1.  LRAMVA Summary'!L$70:L$71)*(MONTH($E93)-1)/12)*$H93</f>
        <v>0</v>
      </c>
      <c r="R93" s="176">
        <f>(SUM('1.  LRAMVA Summary'!M$55:M$69)+SUM('1.  LRAMVA Summary'!M$70:M$71)*(MONTH($E93)-1)/12)*$H93</f>
        <v>0</v>
      </c>
      <c r="S93" s="176">
        <f>(SUM('1.  LRAMVA Summary'!N$55:N$69)+SUM('1.  LRAMVA Summary'!N$70:N$71)*(MONTH($E93)-1)/12)*$H93</f>
        <v>0</v>
      </c>
      <c r="T93" s="176">
        <f>(SUM('1.  LRAMVA Summary'!O$55:O$69)+SUM('1.  LRAMVA Summary'!O$70:O$71)*(MONTH($E93)-1)/12)*$H93</f>
        <v>0</v>
      </c>
      <c r="U93" s="176">
        <f>(SUM('1.  LRAMVA Summary'!P$55:P$69)+SUM('1.  LRAMVA Summary'!P$70:P$71)*(MONTH($E93)-1)/12)*$H93</f>
        <v>0</v>
      </c>
      <c r="V93" s="176">
        <f>(SUM('1.  LRAMVA Summary'!Q$55:Q$69)+SUM('1.  LRAMVA Summary'!Q$70:Q$71)*(MONTH($E93)-1)/12)*$H93</f>
        <v>0</v>
      </c>
      <c r="W93" s="177">
        <f t="shared" si="35"/>
        <v>0</v>
      </c>
    </row>
    <row r="94" spans="2:23">
      <c r="E94" s="160">
        <v>42491</v>
      </c>
      <c r="F94" s="160" t="s">
        <v>2771</v>
      </c>
      <c r="G94" s="161" t="s">
        <v>2709</v>
      </c>
      <c r="H94" s="175">
        <f t="shared" ref="H94:H95" si="36">$C$36/12</f>
        <v>9.1666666666666665E-4</v>
      </c>
      <c r="I94" s="176">
        <f>(SUM('1.  LRAMVA Summary'!D$55:D$69)+SUM('1.  LRAMVA Summary'!D$70:D$71)*(MONTH($E94)-1)/12)*$H94</f>
        <v>0</v>
      </c>
      <c r="J94" s="176">
        <f>(SUM('1.  LRAMVA Summary'!E$55:E$69)+SUM('1.  LRAMVA Summary'!E$70:E$71)*(MONTH($E94)-1)/12)*$H94</f>
        <v>0</v>
      </c>
      <c r="K94" s="176">
        <f>(SUM('1.  LRAMVA Summary'!F$55:F$69)+SUM('1.  LRAMVA Summary'!F$70:F$71)*(MONTH($E94)-1)/12)*$H94</f>
        <v>0</v>
      </c>
      <c r="L94" s="176">
        <f>(SUM('1.  LRAMVA Summary'!G$55:G$69)+SUM('1.  LRAMVA Summary'!G$70:G$71)*(MONTH($E94)-1)/12)*$H94</f>
        <v>0</v>
      </c>
      <c r="M94" s="176">
        <f>(SUM('1.  LRAMVA Summary'!H$55:H$69)+SUM('1.  LRAMVA Summary'!H$70:H$71)*(MONTH($E94)-1)/12)*$H94</f>
        <v>0</v>
      </c>
      <c r="N94" s="176">
        <f>(SUM('1.  LRAMVA Summary'!I$55:I$69)+SUM('1.  LRAMVA Summary'!I$70:I$71)*(MONTH($E94)-1)/12)*$H94</f>
        <v>0</v>
      </c>
      <c r="O94" s="176">
        <f>(SUM('1.  LRAMVA Summary'!J$55:J$69)+SUM('1.  LRAMVA Summary'!J$70:J$71)*(MONTH($E94)-1)/12)*$H94</f>
        <v>0</v>
      </c>
      <c r="P94" s="176">
        <f>(SUM('1.  LRAMVA Summary'!K$55:K$69)+SUM('1.  LRAMVA Summary'!K$70:K$71)*(MONTH($E94)-1)/12)*$H94</f>
        <v>0</v>
      </c>
      <c r="Q94" s="176">
        <f>(SUM('1.  LRAMVA Summary'!L$55:L$69)+SUM('1.  LRAMVA Summary'!L$70:L$71)*(MONTH($E94)-1)/12)*$H94</f>
        <v>0</v>
      </c>
      <c r="R94" s="176">
        <f>(SUM('1.  LRAMVA Summary'!M$55:M$69)+SUM('1.  LRAMVA Summary'!M$70:M$71)*(MONTH($E94)-1)/12)*$H94</f>
        <v>0</v>
      </c>
      <c r="S94" s="176">
        <f>(SUM('1.  LRAMVA Summary'!N$55:N$69)+SUM('1.  LRAMVA Summary'!N$70:N$71)*(MONTH($E94)-1)/12)*$H94</f>
        <v>0</v>
      </c>
      <c r="T94" s="176">
        <f>(SUM('1.  LRAMVA Summary'!O$55:O$69)+SUM('1.  LRAMVA Summary'!O$70:O$71)*(MONTH($E94)-1)/12)*$H94</f>
        <v>0</v>
      </c>
      <c r="U94" s="176">
        <f>(SUM('1.  LRAMVA Summary'!P$55:P$69)+SUM('1.  LRAMVA Summary'!P$70:P$71)*(MONTH($E94)-1)/12)*$H94</f>
        <v>0</v>
      </c>
      <c r="V94" s="176">
        <f>(SUM('1.  LRAMVA Summary'!Q$55:Q$69)+SUM('1.  LRAMVA Summary'!Q$70:Q$71)*(MONTH($E94)-1)/12)*$H94</f>
        <v>0</v>
      </c>
      <c r="W94" s="177">
        <f t="shared" si="35"/>
        <v>0</v>
      </c>
    </row>
    <row r="95" spans="2:23" s="183" customFormat="1">
      <c r="B95" s="2"/>
      <c r="C95" s="2"/>
      <c r="D95" s="2"/>
      <c r="E95" s="160">
        <v>42522</v>
      </c>
      <c r="F95" s="160" t="s">
        <v>2771</v>
      </c>
      <c r="G95" s="161" t="s">
        <v>2709</v>
      </c>
      <c r="H95" s="175">
        <f t="shared" si="36"/>
        <v>9.1666666666666665E-4</v>
      </c>
      <c r="I95" s="176">
        <f>(SUM('1.  LRAMVA Summary'!D$55:D$69)+SUM('1.  LRAMVA Summary'!D$70:D$71)*(MONTH($E95)-1)/12)*$H95</f>
        <v>0</v>
      </c>
      <c r="J95" s="176">
        <f>(SUM('1.  LRAMVA Summary'!E$55:E$69)+SUM('1.  LRAMVA Summary'!E$70:E$71)*(MONTH($E95)-1)/12)*$H95</f>
        <v>0</v>
      </c>
      <c r="K95" s="176">
        <f>(SUM('1.  LRAMVA Summary'!F$55:F$69)+SUM('1.  LRAMVA Summary'!F$70:F$71)*(MONTH($E95)-1)/12)*$H95</f>
        <v>0</v>
      </c>
      <c r="L95" s="176">
        <f>(SUM('1.  LRAMVA Summary'!G$55:G$69)+SUM('1.  LRAMVA Summary'!G$70:G$71)*(MONTH($E95)-1)/12)*$H95</f>
        <v>0</v>
      </c>
      <c r="M95" s="176">
        <f>(SUM('1.  LRAMVA Summary'!H$55:H$69)+SUM('1.  LRAMVA Summary'!H$70:H$71)*(MONTH($E95)-1)/12)*$H95</f>
        <v>0</v>
      </c>
      <c r="N95" s="176">
        <f>(SUM('1.  LRAMVA Summary'!I$55:I$69)+SUM('1.  LRAMVA Summary'!I$70:I$71)*(MONTH($E95)-1)/12)*$H95</f>
        <v>0</v>
      </c>
      <c r="O95" s="176">
        <f>(SUM('1.  LRAMVA Summary'!J$55:J$69)+SUM('1.  LRAMVA Summary'!J$70:J$71)*(MONTH($E95)-1)/12)*$H95</f>
        <v>0</v>
      </c>
      <c r="P95" s="176">
        <f>(SUM('1.  LRAMVA Summary'!K$55:K$69)+SUM('1.  LRAMVA Summary'!K$70:K$71)*(MONTH($E95)-1)/12)*$H95</f>
        <v>0</v>
      </c>
      <c r="Q95" s="176">
        <f>(SUM('1.  LRAMVA Summary'!L$55:L$69)+SUM('1.  LRAMVA Summary'!L$70:L$71)*(MONTH($E95)-1)/12)*$H95</f>
        <v>0</v>
      </c>
      <c r="R95" s="176">
        <f>(SUM('1.  LRAMVA Summary'!M$55:M$69)+SUM('1.  LRAMVA Summary'!M$70:M$71)*(MONTH($E95)-1)/12)*$H95</f>
        <v>0</v>
      </c>
      <c r="S95" s="176">
        <f>(SUM('1.  LRAMVA Summary'!N$55:N$69)+SUM('1.  LRAMVA Summary'!N$70:N$71)*(MONTH($E95)-1)/12)*$H95</f>
        <v>0</v>
      </c>
      <c r="T95" s="176">
        <f>(SUM('1.  LRAMVA Summary'!O$55:O$69)+SUM('1.  LRAMVA Summary'!O$70:O$71)*(MONTH($E95)-1)/12)*$H95</f>
        <v>0</v>
      </c>
      <c r="U95" s="176">
        <f>(SUM('1.  LRAMVA Summary'!P$55:P$69)+SUM('1.  LRAMVA Summary'!P$70:P$71)*(MONTH($E95)-1)/12)*$H95</f>
        <v>0</v>
      </c>
      <c r="V95" s="176">
        <f>(SUM('1.  LRAMVA Summary'!Q$55:Q$69)+SUM('1.  LRAMVA Summary'!Q$70:Q$71)*(MONTH($E95)-1)/12)*$H95</f>
        <v>0</v>
      </c>
      <c r="W95" s="177">
        <f t="shared" si="35"/>
        <v>0</v>
      </c>
    </row>
    <row r="96" spans="2:23">
      <c r="E96" s="160">
        <v>42552</v>
      </c>
      <c r="F96" s="160" t="s">
        <v>2771</v>
      </c>
      <c r="G96" s="161" t="s">
        <v>2713</v>
      </c>
      <c r="H96" s="175">
        <f>$C$37/12</f>
        <v>9.1666666666666665E-4</v>
      </c>
      <c r="I96" s="176">
        <f>(SUM('1.  LRAMVA Summary'!D$55:D$69)+SUM('1.  LRAMVA Summary'!D$70:D$71)*(MONTH($E96)-1)/12)*$H96</f>
        <v>0</v>
      </c>
      <c r="J96" s="176">
        <f>(SUM('1.  LRAMVA Summary'!E$55:E$69)+SUM('1.  LRAMVA Summary'!E$70:E$71)*(MONTH($E96)-1)/12)*$H96</f>
        <v>0</v>
      </c>
      <c r="K96" s="176">
        <f>(SUM('1.  LRAMVA Summary'!F$55:F$69)+SUM('1.  LRAMVA Summary'!F$70:F$71)*(MONTH($E96)-1)/12)*$H96</f>
        <v>0</v>
      </c>
      <c r="L96" s="176">
        <f>(SUM('1.  LRAMVA Summary'!G$55:G$69)+SUM('1.  LRAMVA Summary'!G$70:G$71)*(MONTH($E96)-1)/12)*$H96</f>
        <v>0</v>
      </c>
      <c r="M96" s="176">
        <f>(SUM('1.  LRAMVA Summary'!H$55:H$69)+SUM('1.  LRAMVA Summary'!H$70:H$71)*(MONTH($E96)-1)/12)*$H96</f>
        <v>0</v>
      </c>
      <c r="N96" s="176">
        <f>(SUM('1.  LRAMVA Summary'!I$55:I$69)+SUM('1.  LRAMVA Summary'!I$70:I$71)*(MONTH($E96)-1)/12)*$H96</f>
        <v>0</v>
      </c>
      <c r="O96" s="176">
        <f>(SUM('1.  LRAMVA Summary'!J$55:J$69)+SUM('1.  LRAMVA Summary'!J$70:J$71)*(MONTH($E96)-1)/12)*$H96</f>
        <v>0</v>
      </c>
      <c r="P96" s="176">
        <f>(SUM('1.  LRAMVA Summary'!K$55:K$69)+SUM('1.  LRAMVA Summary'!K$70:K$71)*(MONTH($E96)-1)/12)*$H96</f>
        <v>0</v>
      </c>
      <c r="Q96" s="176">
        <f>(SUM('1.  LRAMVA Summary'!L$55:L$69)+SUM('1.  LRAMVA Summary'!L$70:L$71)*(MONTH($E96)-1)/12)*$H96</f>
        <v>0</v>
      </c>
      <c r="R96" s="176">
        <f>(SUM('1.  LRAMVA Summary'!M$55:M$69)+SUM('1.  LRAMVA Summary'!M$70:M$71)*(MONTH($E96)-1)/12)*$H96</f>
        <v>0</v>
      </c>
      <c r="S96" s="176">
        <f>(SUM('1.  LRAMVA Summary'!N$55:N$69)+SUM('1.  LRAMVA Summary'!N$70:N$71)*(MONTH($E96)-1)/12)*$H96</f>
        <v>0</v>
      </c>
      <c r="T96" s="176">
        <f>(SUM('1.  LRAMVA Summary'!O$55:O$69)+SUM('1.  LRAMVA Summary'!O$70:O$71)*(MONTH($E96)-1)/12)*$H96</f>
        <v>0</v>
      </c>
      <c r="U96" s="176">
        <f>(SUM('1.  LRAMVA Summary'!P$55:P$69)+SUM('1.  LRAMVA Summary'!P$70:P$71)*(MONTH($E96)-1)/12)*$H96</f>
        <v>0</v>
      </c>
      <c r="V96" s="176">
        <f>(SUM('1.  LRAMVA Summary'!Q$55:Q$69)+SUM('1.  LRAMVA Summary'!Q$70:Q$71)*(MONTH($E96)-1)/12)*$H96</f>
        <v>0</v>
      </c>
      <c r="W96" s="177">
        <f t="shared" si="35"/>
        <v>0</v>
      </c>
    </row>
    <row r="97" spans="2:23">
      <c r="E97" s="160">
        <v>42583</v>
      </c>
      <c r="F97" s="160" t="s">
        <v>2771</v>
      </c>
      <c r="G97" s="161" t="s">
        <v>2713</v>
      </c>
      <c r="H97" s="175">
        <f t="shared" ref="H97:H98" si="37">$C$37/12</f>
        <v>9.1666666666666665E-4</v>
      </c>
      <c r="I97" s="176">
        <f>(SUM('1.  LRAMVA Summary'!D$55:D$69)+SUM('1.  LRAMVA Summary'!D$70:D$71)*(MONTH($E97)-1)/12)*$H97</f>
        <v>0</v>
      </c>
      <c r="J97" s="176">
        <f>(SUM('1.  LRAMVA Summary'!E$55:E$69)+SUM('1.  LRAMVA Summary'!E$70:E$71)*(MONTH($E97)-1)/12)*$H97</f>
        <v>0</v>
      </c>
      <c r="K97" s="176">
        <f>(SUM('1.  LRAMVA Summary'!F$55:F$69)+SUM('1.  LRAMVA Summary'!F$70:F$71)*(MONTH($E97)-1)/12)*$H97</f>
        <v>0</v>
      </c>
      <c r="L97" s="176">
        <f>(SUM('1.  LRAMVA Summary'!G$55:G$69)+SUM('1.  LRAMVA Summary'!G$70:G$71)*(MONTH($E97)-1)/12)*$H97</f>
        <v>0</v>
      </c>
      <c r="M97" s="176">
        <f>(SUM('1.  LRAMVA Summary'!H$55:H$69)+SUM('1.  LRAMVA Summary'!H$70:H$71)*(MONTH($E97)-1)/12)*$H97</f>
        <v>0</v>
      </c>
      <c r="N97" s="176">
        <f>(SUM('1.  LRAMVA Summary'!I$55:I$69)+SUM('1.  LRAMVA Summary'!I$70:I$71)*(MONTH($E97)-1)/12)*$H97</f>
        <v>0</v>
      </c>
      <c r="O97" s="176">
        <f>(SUM('1.  LRAMVA Summary'!J$55:J$69)+SUM('1.  LRAMVA Summary'!J$70:J$71)*(MONTH($E97)-1)/12)*$H97</f>
        <v>0</v>
      </c>
      <c r="P97" s="176">
        <f>(SUM('1.  LRAMVA Summary'!K$55:K$69)+SUM('1.  LRAMVA Summary'!K$70:K$71)*(MONTH($E97)-1)/12)*$H97</f>
        <v>0</v>
      </c>
      <c r="Q97" s="176">
        <f>(SUM('1.  LRAMVA Summary'!L$55:L$69)+SUM('1.  LRAMVA Summary'!L$70:L$71)*(MONTH($E97)-1)/12)*$H97</f>
        <v>0</v>
      </c>
      <c r="R97" s="176">
        <f>(SUM('1.  LRAMVA Summary'!M$55:M$69)+SUM('1.  LRAMVA Summary'!M$70:M$71)*(MONTH($E97)-1)/12)*$H97</f>
        <v>0</v>
      </c>
      <c r="S97" s="176">
        <f>(SUM('1.  LRAMVA Summary'!N$55:N$69)+SUM('1.  LRAMVA Summary'!N$70:N$71)*(MONTH($E97)-1)/12)*$H97</f>
        <v>0</v>
      </c>
      <c r="T97" s="176">
        <f>(SUM('1.  LRAMVA Summary'!O$55:O$69)+SUM('1.  LRAMVA Summary'!O$70:O$71)*(MONTH($E97)-1)/12)*$H97</f>
        <v>0</v>
      </c>
      <c r="U97" s="176">
        <f>(SUM('1.  LRAMVA Summary'!P$55:P$69)+SUM('1.  LRAMVA Summary'!P$70:P$71)*(MONTH($E97)-1)/12)*$H97</f>
        <v>0</v>
      </c>
      <c r="V97" s="176">
        <f>(SUM('1.  LRAMVA Summary'!Q$55:Q$69)+SUM('1.  LRAMVA Summary'!Q$70:Q$71)*(MONTH($E97)-1)/12)*$H97</f>
        <v>0</v>
      </c>
      <c r="W97" s="177">
        <f t="shared" si="35"/>
        <v>0</v>
      </c>
    </row>
    <row r="98" spans="2:23">
      <c r="E98" s="160">
        <v>42614</v>
      </c>
      <c r="F98" s="160" t="s">
        <v>2771</v>
      </c>
      <c r="G98" s="161" t="s">
        <v>2713</v>
      </c>
      <c r="H98" s="175">
        <f t="shared" si="37"/>
        <v>9.1666666666666665E-4</v>
      </c>
      <c r="I98" s="176">
        <f>(SUM('1.  LRAMVA Summary'!D$55:D$69)+SUM('1.  LRAMVA Summary'!D$70:D$71)*(MONTH($E98)-1)/12)*$H98</f>
        <v>0</v>
      </c>
      <c r="J98" s="176">
        <f>(SUM('1.  LRAMVA Summary'!E$55:E$69)+SUM('1.  LRAMVA Summary'!E$70:E$71)*(MONTH($E98)-1)/12)*$H98</f>
        <v>0</v>
      </c>
      <c r="K98" s="176">
        <f>(SUM('1.  LRAMVA Summary'!F$55:F$69)+SUM('1.  LRAMVA Summary'!F$70:F$71)*(MONTH($E98)-1)/12)*$H98</f>
        <v>0</v>
      </c>
      <c r="L98" s="176">
        <f>(SUM('1.  LRAMVA Summary'!G$55:G$69)+SUM('1.  LRAMVA Summary'!G$70:G$71)*(MONTH($E98)-1)/12)*$H98</f>
        <v>0</v>
      </c>
      <c r="M98" s="176">
        <f>(SUM('1.  LRAMVA Summary'!H$55:H$69)+SUM('1.  LRAMVA Summary'!H$70:H$71)*(MONTH($E98)-1)/12)*$H98</f>
        <v>0</v>
      </c>
      <c r="N98" s="176">
        <f>(SUM('1.  LRAMVA Summary'!I$55:I$69)+SUM('1.  LRAMVA Summary'!I$70:I$71)*(MONTH($E98)-1)/12)*$H98</f>
        <v>0</v>
      </c>
      <c r="O98" s="176">
        <f>(SUM('1.  LRAMVA Summary'!J$55:J$69)+SUM('1.  LRAMVA Summary'!J$70:J$71)*(MONTH($E98)-1)/12)*$H98</f>
        <v>0</v>
      </c>
      <c r="P98" s="176">
        <f>(SUM('1.  LRAMVA Summary'!K$55:K$69)+SUM('1.  LRAMVA Summary'!K$70:K$71)*(MONTH($E98)-1)/12)*$H98</f>
        <v>0</v>
      </c>
      <c r="Q98" s="176">
        <f>(SUM('1.  LRAMVA Summary'!L$55:L$69)+SUM('1.  LRAMVA Summary'!L$70:L$71)*(MONTH($E98)-1)/12)*$H98</f>
        <v>0</v>
      </c>
      <c r="R98" s="176">
        <f>(SUM('1.  LRAMVA Summary'!M$55:M$69)+SUM('1.  LRAMVA Summary'!M$70:M$71)*(MONTH($E98)-1)/12)*$H98</f>
        <v>0</v>
      </c>
      <c r="S98" s="176">
        <f>(SUM('1.  LRAMVA Summary'!N$55:N$69)+SUM('1.  LRAMVA Summary'!N$70:N$71)*(MONTH($E98)-1)/12)*$H98</f>
        <v>0</v>
      </c>
      <c r="T98" s="176">
        <f>(SUM('1.  LRAMVA Summary'!O$55:O$69)+SUM('1.  LRAMVA Summary'!O$70:O$71)*(MONTH($E98)-1)/12)*$H98</f>
        <v>0</v>
      </c>
      <c r="U98" s="176">
        <f>(SUM('1.  LRAMVA Summary'!P$55:P$69)+SUM('1.  LRAMVA Summary'!P$70:P$71)*(MONTH($E98)-1)/12)*$H98</f>
        <v>0</v>
      </c>
      <c r="V98" s="176">
        <f>(SUM('1.  LRAMVA Summary'!Q$55:Q$69)+SUM('1.  LRAMVA Summary'!Q$70:Q$71)*(MONTH($E98)-1)/12)*$H98</f>
        <v>0</v>
      </c>
      <c r="W98" s="177">
        <f t="shared" si="35"/>
        <v>0</v>
      </c>
    </row>
    <row r="99" spans="2:23">
      <c r="E99" s="160">
        <v>42644</v>
      </c>
      <c r="F99" s="160" t="s">
        <v>2771</v>
      </c>
      <c r="G99" s="161" t="s">
        <v>2717</v>
      </c>
      <c r="H99" s="156">
        <f>$C$38/12</f>
        <v>9.1666666666666665E-4</v>
      </c>
      <c r="I99" s="176">
        <f>(SUM('1.  LRAMVA Summary'!D$55:D$69)+SUM('1.  LRAMVA Summary'!D$70:D$71)*(MONTH($E99)-1)/12)*$H99</f>
        <v>0</v>
      </c>
      <c r="J99" s="176">
        <f>(SUM('1.  LRAMVA Summary'!E$55:E$69)+SUM('1.  LRAMVA Summary'!E$70:E$71)*(MONTH($E99)-1)/12)*$H99</f>
        <v>0</v>
      </c>
      <c r="K99" s="176">
        <f>(SUM('1.  LRAMVA Summary'!F$55:F$69)+SUM('1.  LRAMVA Summary'!F$70:F$71)*(MONTH($E99)-1)/12)*$H99</f>
        <v>0</v>
      </c>
      <c r="L99" s="176">
        <f>(SUM('1.  LRAMVA Summary'!G$55:G$69)+SUM('1.  LRAMVA Summary'!G$70:G$71)*(MONTH($E99)-1)/12)*$H99</f>
        <v>0</v>
      </c>
      <c r="M99" s="176">
        <f>(SUM('1.  LRAMVA Summary'!H$55:H$69)+SUM('1.  LRAMVA Summary'!H$70:H$71)*(MONTH($E99)-1)/12)*$H99</f>
        <v>0</v>
      </c>
      <c r="N99" s="176">
        <f>(SUM('1.  LRAMVA Summary'!I$55:I$69)+SUM('1.  LRAMVA Summary'!I$70:I$71)*(MONTH($E99)-1)/12)*$H99</f>
        <v>0</v>
      </c>
      <c r="O99" s="176">
        <f>(SUM('1.  LRAMVA Summary'!J$55:J$69)+SUM('1.  LRAMVA Summary'!J$70:J$71)*(MONTH($E99)-1)/12)*$H99</f>
        <v>0</v>
      </c>
      <c r="P99" s="176">
        <f>(SUM('1.  LRAMVA Summary'!K$55:K$69)+SUM('1.  LRAMVA Summary'!K$70:K$71)*(MONTH($E99)-1)/12)*$H99</f>
        <v>0</v>
      </c>
      <c r="Q99" s="176">
        <f>(SUM('1.  LRAMVA Summary'!L$55:L$69)+SUM('1.  LRAMVA Summary'!L$70:L$71)*(MONTH($E99)-1)/12)*$H99</f>
        <v>0</v>
      </c>
      <c r="R99" s="176">
        <f>(SUM('1.  LRAMVA Summary'!M$55:M$69)+SUM('1.  LRAMVA Summary'!M$70:M$71)*(MONTH($E99)-1)/12)*$H99</f>
        <v>0</v>
      </c>
      <c r="S99" s="176">
        <f>(SUM('1.  LRAMVA Summary'!N$55:N$69)+SUM('1.  LRAMVA Summary'!N$70:N$71)*(MONTH($E99)-1)/12)*$H99</f>
        <v>0</v>
      </c>
      <c r="T99" s="176">
        <f>(SUM('1.  LRAMVA Summary'!O$55:O$69)+SUM('1.  LRAMVA Summary'!O$70:O$71)*(MONTH($E99)-1)/12)*$H99</f>
        <v>0</v>
      </c>
      <c r="U99" s="176">
        <f>(SUM('1.  LRAMVA Summary'!P$55:P$69)+SUM('1.  LRAMVA Summary'!P$70:P$71)*(MONTH($E99)-1)/12)*$H99</f>
        <v>0</v>
      </c>
      <c r="V99" s="176">
        <f>(SUM('1.  LRAMVA Summary'!Q$55:Q$69)+SUM('1.  LRAMVA Summary'!Q$70:Q$71)*(MONTH($E99)-1)/12)*$H99</f>
        <v>0</v>
      </c>
      <c r="W99" s="177">
        <f t="shared" si="35"/>
        <v>0</v>
      </c>
    </row>
    <row r="100" spans="2:23">
      <c r="B100" s="184"/>
      <c r="C100" s="9"/>
      <c r="E100" s="160">
        <v>42675</v>
      </c>
      <c r="F100" s="160" t="s">
        <v>2771</v>
      </c>
      <c r="G100" s="161" t="s">
        <v>2717</v>
      </c>
      <c r="H100" s="156">
        <f t="shared" ref="H100:H101" si="38">$C$38/12</f>
        <v>9.1666666666666665E-4</v>
      </c>
      <c r="I100" s="176">
        <f>(SUM('1.  LRAMVA Summary'!D$55:D$69)+SUM('1.  LRAMVA Summary'!D$70:D$71)*(MONTH($E100)-1)/12)*$H100</f>
        <v>0</v>
      </c>
      <c r="J100" s="176">
        <f>(SUM('1.  LRAMVA Summary'!E$55:E$69)+SUM('1.  LRAMVA Summary'!E$70:E$71)*(MONTH($E100)-1)/12)*$H100</f>
        <v>0</v>
      </c>
      <c r="K100" s="176">
        <f>(SUM('1.  LRAMVA Summary'!F$55:F$69)+SUM('1.  LRAMVA Summary'!F$70:F$71)*(MONTH($E100)-1)/12)*$H100</f>
        <v>0</v>
      </c>
      <c r="L100" s="176">
        <f>(SUM('1.  LRAMVA Summary'!G$55:G$69)+SUM('1.  LRAMVA Summary'!G$70:G$71)*(MONTH($E100)-1)/12)*$H100</f>
        <v>0</v>
      </c>
      <c r="M100" s="176">
        <f>(SUM('1.  LRAMVA Summary'!H$55:H$69)+SUM('1.  LRAMVA Summary'!H$70:H$71)*(MONTH($E100)-1)/12)*$H100</f>
        <v>0</v>
      </c>
      <c r="N100" s="176">
        <f>(SUM('1.  LRAMVA Summary'!I$55:I$69)+SUM('1.  LRAMVA Summary'!I$70:I$71)*(MONTH($E100)-1)/12)*$H100</f>
        <v>0</v>
      </c>
      <c r="O100" s="176">
        <f>(SUM('1.  LRAMVA Summary'!J$55:J$69)+SUM('1.  LRAMVA Summary'!J$70:J$71)*(MONTH($E100)-1)/12)*$H100</f>
        <v>0</v>
      </c>
      <c r="P100" s="176">
        <f>(SUM('1.  LRAMVA Summary'!K$55:K$69)+SUM('1.  LRAMVA Summary'!K$70:K$71)*(MONTH($E100)-1)/12)*$H100</f>
        <v>0</v>
      </c>
      <c r="Q100" s="176">
        <f>(SUM('1.  LRAMVA Summary'!L$55:L$69)+SUM('1.  LRAMVA Summary'!L$70:L$71)*(MONTH($E100)-1)/12)*$H100</f>
        <v>0</v>
      </c>
      <c r="R100" s="176">
        <f>(SUM('1.  LRAMVA Summary'!M$55:M$69)+SUM('1.  LRAMVA Summary'!M$70:M$71)*(MONTH($E100)-1)/12)*$H100</f>
        <v>0</v>
      </c>
      <c r="S100" s="176">
        <f>(SUM('1.  LRAMVA Summary'!N$55:N$69)+SUM('1.  LRAMVA Summary'!N$70:N$71)*(MONTH($E100)-1)/12)*$H100</f>
        <v>0</v>
      </c>
      <c r="T100" s="176">
        <f>(SUM('1.  LRAMVA Summary'!O$55:O$69)+SUM('1.  LRAMVA Summary'!O$70:O$71)*(MONTH($E100)-1)/12)*$H100</f>
        <v>0</v>
      </c>
      <c r="U100" s="176">
        <f>(SUM('1.  LRAMVA Summary'!P$55:P$69)+SUM('1.  LRAMVA Summary'!P$70:P$71)*(MONTH($E100)-1)/12)*$H100</f>
        <v>0</v>
      </c>
      <c r="V100" s="176">
        <f>(SUM('1.  LRAMVA Summary'!Q$55:Q$69)+SUM('1.  LRAMVA Summary'!Q$70:Q$71)*(MONTH($E100)-1)/12)*$H100</f>
        <v>0</v>
      </c>
      <c r="W100" s="177">
        <f t="shared" si="35"/>
        <v>0</v>
      </c>
    </row>
    <row r="101" spans="2:23">
      <c r="E101" s="160">
        <v>42705</v>
      </c>
      <c r="F101" s="160" t="s">
        <v>2771</v>
      </c>
      <c r="G101" s="161" t="s">
        <v>2717</v>
      </c>
      <c r="H101" s="156">
        <f t="shared" si="38"/>
        <v>9.1666666666666665E-4</v>
      </c>
      <c r="I101" s="176">
        <f>(SUM('1.  LRAMVA Summary'!D$55:D$69)+SUM('1.  LRAMVA Summary'!D$70:D$71)*(MONTH($E101)-1)/12)*$H101</f>
        <v>0</v>
      </c>
      <c r="J101" s="176">
        <f>(SUM('1.  LRAMVA Summary'!E$55:E$69)+SUM('1.  LRAMVA Summary'!E$70:E$71)*(MONTH($E101)-1)/12)*$H101</f>
        <v>0</v>
      </c>
      <c r="K101" s="176">
        <f>(SUM('1.  LRAMVA Summary'!F$55:F$69)+SUM('1.  LRAMVA Summary'!F$70:F$71)*(MONTH($E101)-1)/12)*$H101</f>
        <v>0</v>
      </c>
      <c r="L101" s="176">
        <f>(SUM('1.  LRAMVA Summary'!G$55:G$69)+SUM('1.  LRAMVA Summary'!G$70:G$71)*(MONTH($E101)-1)/12)*$H101</f>
        <v>0</v>
      </c>
      <c r="M101" s="176">
        <f>(SUM('1.  LRAMVA Summary'!H$55:H$69)+SUM('1.  LRAMVA Summary'!H$70:H$71)*(MONTH($E101)-1)/12)*$H101</f>
        <v>0</v>
      </c>
      <c r="N101" s="176">
        <f>(SUM('1.  LRAMVA Summary'!I$55:I$69)+SUM('1.  LRAMVA Summary'!I$70:I$71)*(MONTH($E101)-1)/12)*$H101</f>
        <v>0</v>
      </c>
      <c r="O101" s="176">
        <f>(SUM('1.  LRAMVA Summary'!J$55:J$69)+SUM('1.  LRAMVA Summary'!J$70:J$71)*(MONTH($E101)-1)/12)*$H101</f>
        <v>0</v>
      </c>
      <c r="P101" s="176">
        <f>(SUM('1.  LRAMVA Summary'!K$55:K$69)+SUM('1.  LRAMVA Summary'!K$70:K$71)*(MONTH($E101)-1)/12)*$H101</f>
        <v>0</v>
      </c>
      <c r="Q101" s="176">
        <f>(SUM('1.  LRAMVA Summary'!L$55:L$69)+SUM('1.  LRAMVA Summary'!L$70:L$71)*(MONTH($E101)-1)/12)*$H101</f>
        <v>0</v>
      </c>
      <c r="R101" s="176">
        <f>(SUM('1.  LRAMVA Summary'!M$55:M$69)+SUM('1.  LRAMVA Summary'!M$70:M$71)*(MONTH($E101)-1)/12)*$H101</f>
        <v>0</v>
      </c>
      <c r="S101" s="176">
        <f>(SUM('1.  LRAMVA Summary'!N$55:N$69)+SUM('1.  LRAMVA Summary'!N$70:N$71)*(MONTH($E101)-1)/12)*$H101</f>
        <v>0</v>
      </c>
      <c r="T101" s="176">
        <f>(SUM('1.  LRAMVA Summary'!O$55:O$69)+SUM('1.  LRAMVA Summary'!O$70:O$71)*(MONTH($E101)-1)/12)*$H101</f>
        <v>0</v>
      </c>
      <c r="U101" s="176">
        <f>(SUM('1.  LRAMVA Summary'!P$55:P$69)+SUM('1.  LRAMVA Summary'!P$70:P$71)*(MONTH($E101)-1)/12)*$H101</f>
        <v>0</v>
      </c>
      <c r="V101" s="176">
        <f>(SUM('1.  LRAMVA Summary'!Q$55:Q$69)+SUM('1.  LRAMVA Summary'!Q$70:Q$71)*(MONTH($E101)-1)/12)*$H101</f>
        <v>0</v>
      </c>
      <c r="W101" s="177">
        <f t="shared" si="35"/>
        <v>0</v>
      </c>
    </row>
    <row r="102" spans="2:23" ht="15.75" thickBot="1">
      <c r="B102" s="182"/>
      <c r="C102" s="183"/>
      <c r="E102" s="162" t="s">
        <v>2772</v>
      </c>
      <c r="F102" s="162"/>
      <c r="G102" s="163"/>
      <c r="H102" s="164"/>
      <c r="I102" s="165">
        <f>SUM(I89:I101)</f>
        <v>0</v>
      </c>
      <c r="J102" s="165">
        <f>SUM(J89:J101)</f>
        <v>0</v>
      </c>
      <c r="K102" s="165">
        <f t="shared" ref="K102:O102" si="39">SUM(K89:K101)</f>
        <v>0</v>
      </c>
      <c r="L102" s="165">
        <f t="shared" si="39"/>
        <v>0</v>
      </c>
      <c r="M102" s="165">
        <f t="shared" si="39"/>
        <v>0</v>
      </c>
      <c r="N102" s="165">
        <f t="shared" si="39"/>
        <v>0</v>
      </c>
      <c r="O102" s="165">
        <f t="shared" si="39"/>
        <v>0</v>
      </c>
      <c r="P102" s="165">
        <f t="shared" ref="P102:V102" si="40">SUM(P89:P101)</f>
        <v>0</v>
      </c>
      <c r="Q102" s="165">
        <f t="shared" si="40"/>
        <v>0</v>
      </c>
      <c r="R102" s="165">
        <f t="shared" si="40"/>
        <v>0</v>
      </c>
      <c r="S102" s="165">
        <f t="shared" si="40"/>
        <v>0</v>
      </c>
      <c r="T102" s="165">
        <f t="shared" si="40"/>
        <v>0</v>
      </c>
      <c r="U102" s="165">
        <f t="shared" si="40"/>
        <v>0</v>
      </c>
      <c r="V102" s="165">
        <f t="shared" si="40"/>
        <v>0</v>
      </c>
      <c r="W102" s="165">
        <f>SUM(W89:W101)</f>
        <v>0</v>
      </c>
    </row>
    <row r="103" spans="2:23" ht="15.75" thickTop="1">
      <c r="E103" s="166" t="s">
        <v>225</v>
      </c>
      <c r="F103" s="166"/>
      <c r="G103" s="167"/>
      <c r="H103" s="168"/>
      <c r="I103" s="169"/>
      <c r="J103" s="169"/>
      <c r="K103" s="169"/>
      <c r="L103" s="169"/>
      <c r="M103" s="169"/>
      <c r="N103" s="169"/>
      <c r="O103" s="169"/>
      <c r="P103" s="169"/>
      <c r="Q103" s="169"/>
      <c r="R103" s="169"/>
      <c r="S103" s="169"/>
      <c r="T103" s="169"/>
      <c r="U103" s="169"/>
      <c r="V103" s="169"/>
      <c r="W103" s="170"/>
    </row>
    <row r="104" spans="2:23">
      <c r="E104" s="171" t="s">
        <v>2773</v>
      </c>
      <c r="F104" s="171"/>
      <c r="G104" s="172"/>
      <c r="H104" s="173"/>
      <c r="I104" s="174">
        <f>I102+I103</f>
        <v>0</v>
      </c>
      <c r="J104" s="174">
        <f t="shared" ref="J104" si="41">J102+J103</f>
        <v>0</v>
      </c>
      <c r="K104" s="174">
        <f t="shared" ref="K104" si="42">K102+K103</f>
        <v>0</v>
      </c>
      <c r="L104" s="174">
        <f t="shared" ref="L104" si="43">L102+L103</f>
        <v>0</v>
      </c>
      <c r="M104" s="174">
        <f t="shared" ref="M104" si="44">M102+M103</f>
        <v>0</v>
      </c>
      <c r="N104" s="174">
        <f t="shared" ref="N104" si="45">N102+N103</f>
        <v>0</v>
      </c>
      <c r="O104" s="174">
        <f t="shared" ref="O104:V104" si="46">O102+O103</f>
        <v>0</v>
      </c>
      <c r="P104" s="174">
        <f t="shared" si="46"/>
        <v>0</v>
      </c>
      <c r="Q104" s="174">
        <f t="shared" si="46"/>
        <v>0</v>
      </c>
      <c r="R104" s="174">
        <f t="shared" si="46"/>
        <v>0</v>
      </c>
      <c r="S104" s="174">
        <f t="shared" si="46"/>
        <v>0</v>
      </c>
      <c r="T104" s="174">
        <f t="shared" si="46"/>
        <v>0</v>
      </c>
      <c r="U104" s="174">
        <f t="shared" si="46"/>
        <v>0</v>
      </c>
      <c r="V104" s="174">
        <f t="shared" si="46"/>
        <v>0</v>
      </c>
      <c r="W104" s="174">
        <f t="shared" ref="W104" si="47">W102+W103</f>
        <v>0</v>
      </c>
    </row>
    <row r="105" spans="2:23">
      <c r="E105" s="160">
        <v>42736</v>
      </c>
      <c r="F105" s="160" t="s">
        <v>2774</v>
      </c>
      <c r="G105" s="161" t="s">
        <v>2705</v>
      </c>
      <c r="H105" s="185">
        <f>$C$39/12</f>
        <v>9.1666666666666665E-4</v>
      </c>
      <c r="I105" s="176">
        <f>(SUM('1.  LRAMVA Summary'!D$55:D$72)+SUM('1.  LRAMVA Summary'!D$73:D$74)*(MONTH($E105)-1)/12)*$H105</f>
        <v>0</v>
      </c>
      <c r="J105" s="176">
        <f>(SUM('1.  LRAMVA Summary'!E$55:E$72)+SUM('1.  LRAMVA Summary'!E$73:E$74)*(MONTH($E105)-1)/12)*$H105</f>
        <v>0</v>
      </c>
      <c r="K105" s="176">
        <f>(SUM('1.  LRAMVA Summary'!F$55:F$72)+SUM('1.  LRAMVA Summary'!F$73:F$74)*(MONTH($E105)-1)/12)*$H105</f>
        <v>0</v>
      </c>
      <c r="L105" s="176">
        <f>(SUM('1.  LRAMVA Summary'!G$55:G$72)+SUM('1.  LRAMVA Summary'!G$73:G$74)*(MONTH($E105)-1)/12)*$H105</f>
        <v>0</v>
      </c>
      <c r="M105" s="176">
        <f>(SUM('1.  LRAMVA Summary'!H$55:H$72)+SUM('1.  LRAMVA Summary'!H$73:H$74)*(MONTH($E105)-1)/12)*$H105</f>
        <v>0</v>
      </c>
      <c r="N105" s="176">
        <f>(SUM('1.  LRAMVA Summary'!I$55:I$72)+SUM('1.  LRAMVA Summary'!I$73:I$74)*(MONTH($E105)-1)/12)*$H105</f>
        <v>0</v>
      </c>
      <c r="O105" s="176">
        <f>(SUM('1.  LRAMVA Summary'!J$55:J$72)+SUM('1.  LRAMVA Summary'!J$73:J$74)*(MONTH($E105)-1)/12)*$H105</f>
        <v>0</v>
      </c>
      <c r="P105" s="176">
        <f>(SUM('1.  LRAMVA Summary'!K$55:K$72)+SUM('1.  LRAMVA Summary'!K$73:K$74)*(MONTH($E105)-1)/12)*$H105</f>
        <v>0</v>
      </c>
      <c r="Q105" s="176">
        <f>(SUM('1.  LRAMVA Summary'!L$55:L$72)+SUM('1.  LRAMVA Summary'!L$73:L$74)*(MONTH($E105)-1)/12)*$H105</f>
        <v>0</v>
      </c>
      <c r="R105" s="176">
        <f>(SUM('1.  LRAMVA Summary'!M$55:M$72)+SUM('1.  LRAMVA Summary'!M$73:M$74)*(MONTH($E105)-1)/12)*$H105</f>
        <v>0</v>
      </c>
      <c r="S105" s="176">
        <f>(SUM('1.  LRAMVA Summary'!N$55:N$72)+SUM('1.  LRAMVA Summary'!N$73:N$74)*(MONTH($E105)-1)/12)*$H105</f>
        <v>0</v>
      </c>
      <c r="T105" s="176">
        <f>(SUM('1.  LRAMVA Summary'!O$55:O$72)+SUM('1.  LRAMVA Summary'!O$73:O$74)*(MONTH($E105)-1)/12)*$H105</f>
        <v>0</v>
      </c>
      <c r="U105" s="176">
        <f>(SUM('1.  LRAMVA Summary'!P$55:P$72)+SUM('1.  LRAMVA Summary'!P$73:P$74)*(MONTH($E105)-1)/12)*$H105</f>
        <v>0</v>
      </c>
      <c r="V105" s="176">
        <f>(SUM('1.  LRAMVA Summary'!Q$55:Q$72)+SUM('1.  LRAMVA Summary'!Q$73:Q$74)*(MONTH($E105)-1)/12)*$H105</f>
        <v>0</v>
      </c>
      <c r="W105" s="177">
        <f>SUM(I105:V105)</f>
        <v>0</v>
      </c>
    </row>
    <row r="106" spans="2:23">
      <c r="E106" s="160">
        <v>42767</v>
      </c>
      <c r="F106" s="160" t="s">
        <v>2774</v>
      </c>
      <c r="G106" s="161" t="s">
        <v>2705</v>
      </c>
      <c r="H106" s="185">
        <f t="shared" ref="H106:H107" si="48">$C$39/12</f>
        <v>9.1666666666666665E-4</v>
      </c>
      <c r="I106" s="176">
        <f>(SUM('1.  LRAMVA Summary'!D$55:D$72)+SUM('1.  LRAMVA Summary'!D$73:D$74)*(MONTH($E106)-1)/12)*$H106</f>
        <v>0</v>
      </c>
      <c r="J106" s="176">
        <f>(SUM('1.  LRAMVA Summary'!E$55:E$72)+SUM('1.  LRAMVA Summary'!E$73:E$74)*(MONTH($E106)-1)/12)*$H106</f>
        <v>0</v>
      </c>
      <c r="K106" s="176">
        <f>(SUM('1.  LRAMVA Summary'!F$55:F$72)+SUM('1.  LRAMVA Summary'!F$73:F$74)*(MONTH($E106)-1)/12)*$H106</f>
        <v>0</v>
      </c>
      <c r="L106" s="176">
        <f>(SUM('1.  LRAMVA Summary'!G$55:G$72)+SUM('1.  LRAMVA Summary'!G$73:G$74)*(MONTH($E106)-1)/12)*$H106</f>
        <v>0</v>
      </c>
      <c r="M106" s="176">
        <f>(SUM('1.  LRAMVA Summary'!H$55:H$72)+SUM('1.  LRAMVA Summary'!H$73:H$74)*(MONTH($E106)-1)/12)*$H106</f>
        <v>0</v>
      </c>
      <c r="N106" s="176">
        <f>(SUM('1.  LRAMVA Summary'!I$55:I$72)+SUM('1.  LRAMVA Summary'!I$73:I$74)*(MONTH($E106)-1)/12)*$H106</f>
        <v>0</v>
      </c>
      <c r="O106" s="176">
        <f>(SUM('1.  LRAMVA Summary'!J$55:J$72)+SUM('1.  LRAMVA Summary'!J$73:J$74)*(MONTH($E106)-1)/12)*$H106</f>
        <v>0</v>
      </c>
      <c r="P106" s="176">
        <f>(SUM('1.  LRAMVA Summary'!K$55:K$72)+SUM('1.  LRAMVA Summary'!K$73:K$74)*(MONTH($E106)-1)/12)*$H106</f>
        <v>0</v>
      </c>
      <c r="Q106" s="176">
        <f>(SUM('1.  LRAMVA Summary'!L$55:L$72)+SUM('1.  LRAMVA Summary'!L$73:L$74)*(MONTH($E106)-1)/12)*$H106</f>
        <v>0</v>
      </c>
      <c r="R106" s="176">
        <f>(SUM('1.  LRAMVA Summary'!M$55:M$72)+SUM('1.  LRAMVA Summary'!M$73:M$74)*(MONTH($E106)-1)/12)*$H106</f>
        <v>0</v>
      </c>
      <c r="S106" s="176">
        <f>(SUM('1.  LRAMVA Summary'!N$55:N$72)+SUM('1.  LRAMVA Summary'!N$73:N$74)*(MONTH($E106)-1)/12)*$H106</f>
        <v>0</v>
      </c>
      <c r="T106" s="176">
        <f>(SUM('1.  LRAMVA Summary'!O$55:O$72)+SUM('1.  LRAMVA Summary'!O$73:O$74)*(MONTH($E106)-1)/12)*$H106</f>
        <v>0</v>
      </c>
      <c r="U106" s="176">
        <f>(SUM('1.  LRAMVA Summary'!P$55:P$72)+SUM('1.  LRAMVA Summary'!P$73:P$74)*(MONTH($E106)-1)/12)*$H106</f>
        <v>0</v>
      </c>
      <c r="V106" s="176">
        <f>(SUM('1.  LRAMVA Summary'!Q$55:Q$72)+SUM('1.  LRAMVA Summary'!Q$73:Q$74)*(MONTH($E106)-1)/12)*$H106</f>
        <v>0</v>
      </c>
      <c r="W106" s="177">
        <f t="shared" ref="W106:W116" si="49">SUM(I106:V106)</f>
        <v>0</v>
      </c>
    </row>
    <row r="107" spans="2:23">
      <c r="E107" s="160">
        <v>42795</v>
      </c>
      <c r="F107" s="160" t="s">
        <v>2774</v>
      </c>
      <c r="G107" s="161" t="s">
        <v>2705</v>
      </c>
      <c r="H107" s="185">
        <f t="shared" si="48"/>
        <v>9.1666666666666665E-4</v>
      </c>
      <c r="I107" s="176">
        <f>(SUM('1.  LRAMVA Summary'!D$55:D$72)+SUM('1.  LRAMVA Summary'!D$73:D$74)*(MONTH($E107)-1)/12)*$H107</f>
        <v>0</v>
      </c>
      <c r="J107" s="176">
        <f>(SUM('1.  LRAMVA Summary'!E$55:E$72)+SUM('1.  LRAMVA Summary'!E$73:E$74)*(MONTH($E107)-1)/12)*$H107</f>
        <v>0</v>
      </c>
      <c r="K107" s="176">
        <f>(SUM('1.  LRAMVA Summary'!F$55:F$72)+SUM('1.  LRAMVA Summary'!F$73:F$74)*(MONTH($E107)-1)/12)*$H107</f>
        <v>0</v>
      </c>
      <c r="L107" s="176">
        <f>(SUM('1.  LRAMVA Summary'!G$55:G$72)+SUM('1.  LRAMVA Summary'!G$73:G$74)*(MONTH($E107)-1)/12)*$H107</f>
        <v>0</v>
      </c>
      <c r="M107" s="176">
        <f>(SUM('1.  LRAMVA Summary'!H$55:H$72)+SUM('1.  LRAMVA Summary'!H$73:H$74)*(MONTH($E107)-1)/12)*$H107</f>
        <v>0</v>
      </c>
      <c r="N107" s="176">
        <f>(SUM('1.  LRAMVA Summary'!I$55:I$72)+SUM('1.  LRAMVA Summary'!I$73:I$74)*(MONTH($E107)-1)/12)*$H107</f>
        <v>0</v>
      </c>
      <c r="O107" s="176">
        <f>(SUM('1.  LRAMVA Summary'!J$55:J$72)+SUM('1.  LRAMVA Summary'!J$73:J$74)*(MONTH($E107)-1)/12)*$H107</f>
        <v>0</v>
      </c>
      <c r="P107" s="176">
        <f>(SUM('1.  LRAMVA Summary'!K$55:K$72)+SUM('1.  LRAMVA Summary'!K$73:K$74)*(MONTH($E107)-1)/12)*$H107</f>
        <v>0</v>
      </c>
      <c r="Q107" s="176">
        <f>(SUM('1.  LRAMVA Summary'!L$55:L$72)+SUM('1.  LRAMVA Summary'!L$73:L$74)*(MONTH($E107)-1)/12)*$H107</f>
        <v>0</v>
      </c>
      <c r="R107" s="176">
        <f>(SUM('1.  LRAMVA Summary'!M$55:M$72)+SUM('1.  LRAMVA Summary'!M$73:M$74)*(MONTH($E107)-1)/12)*$H107</f>
        <v>0</v>
      </c>
      <c r="S107" s="176">
        <f>(SUM('1.  LRAMVA Summary'!N$55:N$72)+SUM('1.  LRAMVA Summary'!N$73:N$74)*(MONTH($E107)-1)/12)*$H107</f>
        <v>0</v>
      </c>
      <c r="T107" s="176">
        <f>(SUM('1.  LRAMVA Summary'!O$55:O$72)+SUM('1.  LRAMVA Summary'!O$73:O$74)*(MONTH($E107)-1)/12)*$H107</f>
        <v>0</v>
      </c>
      <c r="U107" s="176">
        <f>(SUM('1.  LRAMVA Summary'!P$55:P$72)+SUM('1.  LRAMVA Summary'!P$73:P$74)*(MONTH($E107)-1)/12)*$H107</f>
        <v>0</v>
      </c>
      <c r="V107" s="176">
        <f>(SUM('1.  LRAMVA Summary'!Q$55:Q$72)+SUM('1.  LRAMVA Summary'!Q$73:Q$74)*(MONTH($E107)-1)/12)*$H107</f>
        <v>0</v>
      </c>
      <c r="W107" s="177">
        <f t="shared" si="49"/>
        <v>0</v>
      </c>
    </row>
    <row r="108" spans="2:23" s="9" customFormat="1">
      <c r="B108" s="11"/>
      <c r="C108" s="2"/>
      <c r="E108" s="160">
        <v>42826</v>
      </c>
      <c r="F108" s="160" t="s">
        <v>2774</v>
      </c>
      <c r="G108" s="161" t="s">
        <v>2709</v>
      </c>
      <c r="H108" s="185">
        <f>$C$40/12</f>
        <v>9.1666666666666665E-4</v>
      </c>
      <c r="I108" s="176">
        <f>(SUM('1.  LRAMVA Summary'!D$55:D$72)+SUM('1.  LRAMVA Summary'!D$73:D$74)*(MONTH($E108)-1)/12)*$H108</f>
        <v>0</v>
      </c>
      <c r="J108" s="176">
        <f>(SUM('1.  LRAMVA Summary'!E$55:E$72)+SUM('1.  LRAMVA Summary'!E$73:E$74)*(MONTH($E108)-1)/12)*$H108</f>
        <v>0</v>
      </c>
      <c r="K108" s="176">
        <f>(SUM('1.  LRAMVA Summary'!F$55:F$72)+SUM('1.  LRAMVA Summary'!F$73:F$74)*(MONTH($E108)-1)/12)*$H108</f>
        <v>0</v>
      </c>
      <c r="L108" s="176">
        <f>(SUM('1.  LRAMVA Summary'!G$55:G$72)+SUM('1.  LRAMVA Summary'!G$73:G$74)*(MONTH($E108)-1)/12)*$H108</f>
        <v>0</v>
      </c>
      <c r="M108" s="176">
        <f>(SUM('1.  LRAMVA Summary'!H$55:H$72)+SUM('1.  LRAMVA Summary'!H$73:H$74)*(MONTH($E108)-1)/12)*$H108</f>
        <v>0</v>
      </c>
      <c r="N108" s="176">
        <f>(SUM('1.  LRAMVA Summary'!I$55:I$72)+SUM('1.  LRAMVA Summary'!I$73:I$74)*(MONTH($E108)-1)/12)*$H108</f>
        <v>0</v>
      </c>
      <c r="O108" s="176">
        <f>(SUM('1.  LRAMVA Summary'!J$55:J$72)+SUM('1.  LRAMVA Summary'!J$73:J$74)*(MONTH($E108)-1)/12)*$H108</f>
        <v>0</v>
      </c>
      <c r="P108" s="176">
        <f>(SUM('1.  LRAMVA Summary'!K$55:K$72)+SUM('1.  LRAMVA Summary'!K$73:K$74)*(MONTH($E108)-1)/12)*$H108</f>
        <v>0</v>
      </c>
      <c r="Q108" s="176">
        <f>(SUM('1.  LRAMVA Summary'!L$55:L$72)+SUM('1.  LRAMVA Summary'!L$73:L$74)*(MONTH($E108)-1)/12)*$H108</f>
        <v>0</v>
      </c>
      <c r="R108" s="176">
        <f>(SUM('1.  LRAMVA Summary'!M$55:M$72)+SUM('1.  LRAMVA Summary'!M$73:M$74)*(MONTH($E108)-1)/12)*$H108</f>
        <v>0</v>
      </c>
      <c r="S108" s="176">
        <f>(SUM('1.  LRAMVA Summary'!N$55:N$72)+SUM('1.  LRAMVA Summary'!N$73:N$74)*(MONTH($E108)-1)/12)*$H108</f>
        <v>0</v>
      </c>
      <c r="T108" s="176">
        <f>(SUM('1.  LRAMVA Summary'!O$55:O$72)+SUM('1.  LRAMVA Summary'!O$73:O$74)*(MONTH($E108)-1)/12)*$H108</f>
        <v>0</v>
      </c>
      <c r="U108" s="176">
        <f>(SUM('1.  LRAMVA Summary'!P$55:P$72)+SUM('1.  LRAMVA Summary'!P$73:P$74)*(MONTH($E108)-1)/12)*$H108</f>
        <v>0</v>
      </c>
      <c r="V108" s="176">
        <f>(SUM('1.  LRAMVA Summary'!Q$55:Q$72)+SUM('1.  LRAMVA Summary'!Q$73:Q$74)*(MONTH($E108)-1)/12)*$H108</f>
        <v>0</v>
      </c>
      <c r="W108" s="177">
        <f t="shared" si="49"/>
        <v>0</v>
      </c>
    </row>
    <row r="109" spans="2:23">
      <c r="E109" s="160">
        <v>42856</v>
      </c>
      <c r="F109" s="160" t="s">
        <v>2774</v>
      </c>
      <c r="G109" s="161" t="s">
        <v>2709</v>
      </c>
      <c r="H109" s="185">
        <f t="shared" ref="H109:H110" si="50">$C$40/12</f>
        <v>9.1666666666666665E-4</v>
      </c>
      <c r="I109" s="176">
        <f>(SUM('1.  LRAMVA Summary'!D$55:D$72)+SUM('1.  LRAMVA Summary'!D$73:D$74)*(MONTH($E109)-1)/12)*$H109</f>
        <v>0</v>
      </c>
      <c r="J109" s="176">
        <f>(SUM('1.  LRAMVA Summary'!E$55:E$72)+SUM('1.  LRAMVA Summary'!E$73:E$74)*(MONTH($E109)-1)/12)*$H109</f>
        <v>0</v>
      </c>
      <c r="K109" s="176">
        <f>(SUM('1.  LRAMVA Summary'!F$55:F$72)+SUM('1.  LRAMVA Summary'!F$73:F$74)*(MONTH($E109)-1)/12)*$H109</f>
        <v>0</v>
      </c>
      <c r="L109" s="176">
        <f>(SUM('1.  LRAMVA Summary'!G$55:G$72)+SUM('1.  LRAMVA Summary'!G$73:G$74)*(MONTH($E109)-1)/12)*$H109</f>
        <v>0</v>
      </c>
      <c r="M109" s="176">
        <f>(SUM('1.  LRAMVA Summary'!H$55:H$72)+SUM('1.  LRAMVA Summary'!H$73:H$74)*(MONTH($E109)-1)/12)*$H109</f>
        <v>0</v>
      </c>
      <c r="N109" s="176">
        <f>(SUM('1.  LRAMVA Summary'!I$55:I$72)+SUM('1.  LRAMVA Summary'!I$73:I$74)*(MONTH($E109)-1)/12)*$H109</f>
        <v>0</v>
      </c>
      <c r="O109" s="176">
        <f>(SUM('1.  LRAMVA Summary'!J$55:J$72)+SUM('1.  LRAMVA Summary'!J$73:J$74)*(MONTH($E109)-1)/12)*$H109</f>
        <v>0</v>
      </c>
      <c r="P109" s="176">
        <f>(SUM('1.  LRAMVA Summary'!K$55:K$72)+SUM('1.  LRAMVA Summary'!K$73:K$74)*(MONTH($E109)-1)/12)*$H109</f>
        <v>0</v>
      </c>
      <c r="Q109" s="176">
        <f>(SUM('1.  LRAMVA Summary'!L$55:L$72)+SUM('1.  LRAMVA Summary'!L$73:L$74)*(MONTH($E109)-1)/12)*$H109</f>
        <v>0</v>
      </c>
      <c r="R109" s="176">
        <f>(SUM('1.  LRAMVA Summary'!M$55:M$72)+SUM('1.  LRAMVA Summary'!M$73:M$74)*(MONTH($E109)-1)/12)*$H109</f>
        <v>0</v>
      </c>
      <c r="S109" s="176">
        <f>(SUM('1.  LRAMVA Summary'!N$55:N$72)+SUM('1.  LRAMVA Summary'!N$73:N$74)*(MONTH($E109)-1)/12)*$H109</f>
        <v>0</v>
      </c>
      <c r="T109" s="176">
        <f>(SUM('1.  LRAMVA Summary'!O$55:O$72)+SUM('1.  LRAMVA Summary'!O$73:O$74)*(MONTH($E109)-1)/12)*$H109</f>
        <v>0</v>
      </c>
      <c r="U109" s="176">
        <f>(SUM('1.  LRAMVA Summary'!P$55:P$72)+SUM('1.  LRAMVA Summary'!P$73:P$74)*(MONTH($E109)-1)/12)*$H109</f>
        <v>0</v>
      </c>
      <c r="V109" s="176">
        <f>(SUM('1.  LRAMVA Summary'!Q$55:Q$72)+SUM('1.  LRAMVA Summary'!Q$73:Q$74)*(MONTH($E109)-1)/12)*$H109</f>
        <v>0</v>
      </c>
      <c r="W109" s="177">
        <f t="shared" si="49"/>
        <v>0</v>
      </c>
    </row>
    <row r="110" spans="2:23" s="183" customFormat="1">
      <c r="B110" s="11"/>
      <c r="C110" s="2"/>
      <c r="E110" s="160">
        <v>42887</v>
      </c>
      <c r="F110" s="160" t="s">
        <v>2774</v>
      </c>
      <c r="G110" s="161" t="s">
        <v>2709</v>
      </c>
      <c r="H110" s="185">
        <f t="shared" si="50"/>
        <v>9.1666666666666665E-4</v>
      </c>
      <c r="I110" s="176">
        <f>(SUM('1.  LRAMVA Summary'!D$55:D$72)+SUM('1.  LRAMVA Summary'!D$73:D$74)*(MONTH($E110)-1)/12)*$H110</f>
        <v>0</v>
      </c>
      <c r="J110" s="176">
        <f>(SUM('1.  LRAMVA Summary'!E$55:E$72)+SUM('1.  LRAMVA Summary'!E$73:E$74)*(MONTH($E110)-1)/12)*$H110</f>
        <v>0</v>
      </c>
      <c r="K110" s="176">
        <f>(SUM('1.  LRAMVA Summary'!F$55:F$72)+SUM('1.  LRAMVA Summary'!F$73:F$74)*(MONTH($E110)-1)/12)*$H110</f>
        <v>0</v>
      </c>
      <c r="L110" s="176">
        <f>(SUM('1.  LRAMVA Summary'!G$55:G$72)+SUM('1.  LRAMVA Summary'!G$73:G$74)*(MONTH($E110)-1)/12)*$H110</f>
        <v>0</v>
      </c>
      <c r="M110" s="176">
        <f>(SUM('1.  LRAMVA Summary'!H$55:H$72)+SUM('1.  LRAMVA Summary'!H$73:H$74)*(MONTH($E110)-1)/12)*$H110</f>
        <v>0</v>
      </c>
      <c r="N110" s="176">
        <f>(SUM('1.  LRAMVA Summary'!I$55:I$72)+SUM('1.  LRAMVA Summary'!I$73:I$74)*(MONTH($E110)-1)/12)*$H110</f>
        <v>0</v>
      </c>
      <c r="O110" s="176">
        <f>(SUM('1.  LRAMVA Summary'!J$55:J$72)+SUM('1.  LRAMVA Summary'!J$73:J$74)*(MONTH($E110)-1)/12)*$H110</f>
        <v>0</v>
      </c>
      <c r="P110" s="176">
        <f>(SUM('1.  LRAMVA Summary'!K$55:K$72)+SUM('1.  LRAMVA Summary'!K$73:K$74)*(MONTH($E110)-1)/12)*$H110</f>
        <v>0</v>
      </c>
      <c r="Q110" s="176">
        <f>(SUM('1.  LRAMVA Summary'!L$55:L$72)+SUM('1.  LRAMVA Summary'!L$73:L$74)*(MONTH($E110)-1)/12)*$H110</f>
        <v>0</v>
      </c>
      <c r="R110" s="176">
        <f>(SUM('1.  LRAMVA Summary'!M$55:M$72)+SUM('1.  LRAMVA Summary'!M$73:M$74)*(MONTH($E110)-1)/12)*$H110</f>
        <v>0</v>
      </c>
      <c r="S110" s="176">
        <f>(SUM('1.  LRAMVA Summary'!N$55:N$72)+SUM('1.  LRAMVA Summary'!N$73:N$74)*(MONTH($E110)-1)/12)*$H110</f>
        <v>0</v>
      </c>
      <c r="T110" s="176">
        <f>(SUM('1.  LRAMVA Summary'!O$55:O$72)+SUM('1.  LRAMVA Summary'!O$73:O$74)*(MONTH($E110)-1)/12)*$H110</f>
        <v>0</v>
      </c>
      <c r="U110" s="176">
        <f>(SUM('1.  LRAMVA Summary'!P$55:P$72)+SUM('1.  LRAMVA Summary'!P$73:P$74)*(MONTH($E110)-1)/12)*$H110</f>
        <v>0</v>
      </c>
      <c r="V110" s="176">
        <f>(SUM('1.  LRAMVA Summary'!Q$55:Q$72)+SUM('1.  LRAMVA Summary'!Q$73:Q$74)*(MONTH($E110)-1)/12)*$H110</f>
        <v>0</v>
      </c>
      <c r="W110" s="177">
        <f t="shared" si="49"/>
        <v>0</v>
      </c>
    </row>
    <row r="111" spans="2:23">
      <c r="E111" s="160">
        <v>42917</v>
      </c>
      <c r="F111" s="160" t="s">
        <v>2774</v>
      </c>
      <c r="G111" s="161" t="s">
        <v>2713</v>
      </c>
      <c r="H111" s="185">
        <f>$C$41/12</f>
        <v>9.1666666666666665E-4</v>
      </c>
      <c r="I111" s="176">
        <f>(SUM('1.  LRAMVA Summary'!D$55:D$72)+SUM('1.  LRAMVA Summary'!D$73:D$74)*(MONTH($E111)-1)/12)*$H111</f>
        <v>0</v>
      </c>
      <c r="J111" s="176">
        <f>(SUM('1.  LRAMVA Summary'!E$55:E$72)+SUM('1.  LRAMVA Summary'!E$73:E$74)*(MONTH($E111)-1)/12)*$H111</f>
        <v>0</v>
      </c>
      <c r="K111" s="176">
        <f>(SUM('1.  LRAMVA Summary'!F$55:F$72)+SUM('1.  LRAMVA Summary'!F$73:F$74)*(MONTH($E111)-1)/12)*$H111</f>
        <v>0</v>
      </c>
      <c r="L111" s="176">
        <f>(SUM('1.  LRAMVA Summary'!G$55:G$72)+SUM('1.  LRAMVA Summary'!G$73:G$74)*(MONTH($E111)-1)/12)*$H111</f>
        <v>0</v>
      </c>
      <c r="M111" s="176">
        <f>(SUM('1.  LRAMVA Summary'!H$55:H$72)+SUM('1.  LRAMVA Summary'!H$73:H$74)*(MONTH($E111)-1)/12)*$H111</f>
        <v>0</v>
      </c>
      <c r="N111" s="176">
        <f>(SUM('1.  LRAMVA Summary'!I$55:I$72)+SUM('1.  LRAMVA Summary'!I$73:I$74)*(MONTH($E111)-1)/12)*$H111</f>
        <v>0</v>
      </c>
      <c r="O111" s="176">
        <f>(SUM('1.  LRAMVA Summary'!J$55:J$72)+SUM('1.  LRAMVA Summary'!J$73:J$74)*(MONTH($E111)-1)/12)*$H111</f>
        <v>0</v>
      </c>
      <c r="P111" s="176">
        <f>(SUM('1.  LRAMVA Summary'!K$55:K$72)+SUM('1.  LRAMVA Summary'!K$73:K$74)*(MONTH($E111)-1)/12)*$H111</f>
        <v>0</v>
      </c>
      <c r="Q111" s="176">
        <f>(SUM('1.  LRAMVA Summary'!L$55:L$72)+SUM('1.  LRAMVA Summary'!L$73:L$74)*(MONTH($E111)-1)/12)*$H111</f>
        <v>0</v>
      </c>
      <c r="R111" s="176">
        <f>(SUM('1.  LRAMVA Summary'!M$55:M$72)+SUM('1.  LRAMVA Summary'!M$73:M$74)*(MONTH($E111)-1)/12)*$H111</f>
        <v>0</v>
      </c>
      <c r="S111" s="176">
        <f>(SUM('1.  LRAMVA Summary'!N$55:N$72)+SUM('1.  LRAMVA Summary'!N$73:N$74)*(MONTH($E111)-1)/12)*$H111</f>
        <v>0</v>
      </c>
      <c r="T111" s="176">
        <f>(SUM('1.  LRAMVA Summary'!O$55:O$72)+SUM('1.  LRAMVA Summary'!O$73:O$74)*(MONTH($E111)-1)/12)*$H111</f>
        <v>0</v>
      </c>
      <c r="U111" s="176">
        <f>(SUM('1.  LRAMVA Summary'!P$55:P$72)+SUM('1.  LRAMVA Summary'!P$73:P$74)*(MONTH($E111)-1)/12)*$H111</f>
        <v>0</v>
      </c>
      <c r="V111" s="176">
        <f>(SUM('1.  LRAMVA Summary'!Q$55:Q$72)+SUM('1.  LRAMVA Summary'!Q$73:Q$74)*(MONTH($E111)-1)/12)*$H111</f>
        <v>0</v>
      </c>
      <c r="W111" s="177">
        <f t="shared" si="49"/>
        <v>0</v>
      </c>
    </row>
    <row r="112" spans="2:23">
      <c r="E112" s="160">
        <v>42948</v>
      </c>
      <c r="F112" s="160" t="s">
        <v>2774</v>
      </c>
      <c r="G112" s="161" t="s">
        <v>2713</v>
      </c>
      <c r="H112" s="185">
        <f t="shared" ref="H112:H113" si="51">$C$41/12</f>
        <v>9.1666666666666665E-4</v>
      </c>
      <c r="I112" s="176">
        <f>(SUM('1.  LRAMVA Summary'!D$55:D$72)+SUM('1.  LRAMVA Summary'!D$73:D$74)*(MONTH($E112)-1)/12)*$H112</f>
        <v>0</v>
      </c>
      <c r="J112" s="176">
        <f>(SUM('1.  LRAMVA Summary'!E$55:E$72)+SUM('1.  LRAMVA Summary'!E$73:E$74)*(MONTH($E112)-1)/12)*$H112</f>
        <v>0</v>
      </c>
      <c r="K112" s="176">
        <f>(SUM('1.  LRAMVA Summary'!F$55:F$72)+SUM('1.  LRAMVA Summary'!F$73:F$74)*(MONTH($E112)-1)/12)*$H112</f>
        <v>0</v>
      </c>
      <c r="L112" s="176">
        <f>(SUM('1.  LRAMVA Summary'!G$55:G$72)+SUM('1.  LRAMVA Summary'!G$73:G$74)*(MONTH($E112)-1)/12)*$H112</f>
        <v>0</v>
      </c>
      <c r="M112" s="176">
        <f>(SUM('1.  LRAMVA Summary'!H$55:H$72)+SUM('1.  LRAMVA Summary'!H$73:H$74)*(MONTH($E112)-1)/12)*$H112</f>
        <v>0</v>
      </c>
      <c r="N112" s="176">
        <f>(SUM('1.  LRAMVA Summary'!I$55:I$72)+SUM('1.  LRAMVA Summary'!I$73:I$74)*(MONTH($E112)-1)/12)*$H112</f>
        <v>0</v>
      </c>
      <c r="O112" s="176">
        <f>(SUM('1.  LRAMVA Summary'!J$55:J$72)+SUM('1.  LRAMVA Summary'!J$73:J$74)*(MONTH($E112)-1)/12)*$H112</f>
        <v>0</v>
      </c>
      <c r="P112" s="176">
        <f>(SUM('1.  LRAMVA Summary'!K$55:K$72)+SUM('1.  LRAMVA Summary'!K$73:K$74)*(MONTH($E112)-1)/12)*$H112</f>
        <v>0</v>
      </c>
      <c r="Q112" s="176">
        <f>(SUM('1.  LRAMVA Summary'!L$55:L$72)+SUM('1.  LRAMVA Summary'!L$73:L$74)*(MONTH($E112)-1)/12)*$H112</f>
        <v>0</v>
      </c>
      <c r="R112" s="176">
        <f>(SUM('1.  LRAMVA Summary'!M$55:M$72)+SUM('1.  LRAMVA Summary'!M$73:M$74)*(MONTH($E112)-1)/12)*$H112</f>
        <v>0</v>
      </c>
      <c r="S112" s="176">
        <f>(SUM('1.  LRAMVA Summary'!N$55:N$72)+SUM('1.  LRAMVA Summary'!N$73:N$74)*(MONTH($E112)-1)/12)*$H112</f>
        <v>0</v>
      </c>
      <c r="T112" s="176">
        <f>(SUM('1.  LRAMVA Summary'!O$55:O$72)+SUM('1.  LRAMVA Summary'!O$73:O$74)*(MONTH($E112)-1)/12)*$H112</f>
        <v>0</v>
      </c>
      <c r="U112" s="176">
        <f>(SUM('1.  LRAMVA Summary'!P$55:P$72)+SUM('1.  LRAMVA Summary'!P$73:P$74)*(MONTH($E112)-1)/12)*$H112</f>
        <v>0</v>
      </c>
      <c r="V112" s="176">
        <f>(SUM('1.  LRAMVA Summary'!Q$55:Q$72)+SUM('1.  LRAMVA Summary'!Q$73:Q$74)*(MONTH($E112)-1)/12)*$H112</f>
        <v>0</v>
      </c>
      <c r="W112" s="177">
        <f t="shared" si="49"/>
        <v>0</v>
      </c>
    </row>
    <row r="113" spans="2:23">
      <c r="E113" s="160">
        <v>42979</v>
      </c>
      <c r="F113" s="160" t="s">
        <v>2774</v>
      </c>
      <c r="G113" s="161" t="s">
        <v>2713</v>
      </c>
      <c r="H113" s="185">
        <f t="shared" si="51"/>
        <v>9.1666666666666665E-4</v>
      </c>
      <c r="I113" s="176">
        <f>(SUM('1.  LRAMVA Summary'!D$55:D$72)+SUM('1.  LRAMVA Summary'!D$73:D$74)*(MONTH($E113)-1)/12)*$H113</f>
        <v>0</v>
      </c>
      <c r="J113" s="176">
        <f>(SUM('1.  LRAMVA Summary'!E$55:E$72)+SUM('1.  LRAMVA Summary'!E$73:E$74)*(MONTH($E113)-1)/12)*$H113</f>
        <v>0</v>
      </c>
      <c r="K113" s="176">
        <f>(SUM('1.  LRAMVA Summary'!F$55:F$72)+SUM('1.  LRAMVA Summary'!F$73:F$74)*(MONTH($E113)-1)/12)*$H113</f>
        <v>0</v>
      </c>
      <c r="L113" s="176">
        <f>(SUM('1.  LRAMVA Summary'!G$55:G$72)+SUM('1.  LRAMVA Summary'!G$73:G$74)*(MONTH($E113)-1)/12)*$H113</f>
        <v>0</v>
      </c>
      <c r="M113" s="176">
        <f>(SUM('1.  LRAMVA Summary'!H$55:H$72)+SUM('1.  LRAMVA Summary'!H$73:H$74)*(MONTH($E113)-1)/12)*$H113</f>
        <v>0</v>
      </c>
      <c r="N113" s="176">
        <f>(SUM('1.  LRAMVA Summary'!I$55:I$72)+SUM('1.  LRAMVA Summary'!I$73:I$74)*(MONTH($E113)-1)/12)*$H113</f>
        <v>0</v>
      </c>
      <c r="O113" s="176">
        <f>(SUM('1.  LRAMVA Summary'!J$55:J$72)+SUM('1.  LRAMVA Summary'!J$73:J$74)*(MONTH($E113)-1)/12)*$H113</f>
        <v>0</v>
      </c>
      <c r="P113" s="176">
        <f>(SUM('1.  LRAMVA Summary'!K$55:K$72)+SUM('1.  LRAMVA Summary'!K$73:K$74)*(MONTH($E113)-1)/12)*$H113</f>
        <v>0</v>
      </c>
      <c r="Q113" s="176">
        <f>(SUM('1.  LRAMVA Summary'!L$55:L$72)+SUM('1.  LRAMVA Summary'!L$73:L$74)*(MONTH($E113)-1)/12)*$H113</f>
        <v>0</v>
      </c>
      <c r="R113" s="176">
        <f>(SUM('1.  LRAMVA Summary'!M$55:M$72)+SUM('1.  LRAMVA Summary'!M$73:M$74)*(MONTH($E113)-1)/12)*$H113</f>
        <v>0</v>
      </c>
      <c r="S113" s="176">
        <f>(SUM('1.  LRAMVA Summary'!N$55:N$72)+SUM('1.  LRAMVA Summary'!N$73:N$74)*(MONTH($E113)-1)/12)*$H113</f>
        <v>0</v>
      </c>
      <c r="T113" s="176">
        <f>(SUM('1.  LRAMVA Summary'!O$55:O$72)+SUM('1.  LRAMVA Summary'!O$73:O$74)*(MONTH($E113)-1)/12)*$H113</f>
        <v>0</v>
      </c>
      <c r="U113" s="176">
        <f>(SUM('1.  LRAMVA Summary'!P$55:P$72)+SUM('1.  LRAMVA Summary'!P$73:P$74)*(MONTH($E113)-1)/12)*$H113</f>
        <v>0</v>
      </c>
      <c r="V113" s="176">
        <f>(SUM('1.  LRAMVA Summary'!Q$55:Q$72)+SUM('1.  LRAMVA Summary'!Q$73:Q$74)*(MONTH($E113)-1)/12)*$H113</f>
        <v>0</v>
      </c>
      <c r="W113" s="177">
        <f t="shared" si="49"/>
        <v>0</v>
      </c>
    </row>
    <row r="114" spans="2:23">
      <c r="E114" s="160">
        <v>43009</v>
      </c>
      <c r="F114" s="160" t="s">
        <v>2774</v>
      </c>
      <c r="G114" s="161" t="s">
        <v>2717</v>
      </c>
      <c r="H114" s="185">
        <f>$C$42/12</f>
        <v>1.25E-3</v>
      </c>
      <c r="I114" s="176">
        <f>(SUM('1.  LRAMVA Summary'!D$55:D$72)+SUM('1.  LRAMVA Summary'!D$73:D$74)*(MONTH($E114)-1)/12)*$H114</f>
        <v>0</v>
      </c>
      <c r="J114" s="176">
        <f>(SUM('1.  LRAMVA Summary'!E$55:E$72)+SUM('1.  LRAMVA Summary'!E$73:E$74)*(MONTH($E114)-1)/12)*$H114</f>
        <v>0</v>
      </c>
      <c r="K114" s="176">
        <f>(SUM('1.  LRAMVA Summary'!F$55:F$72)+SUM('1.  LRAMVA Summary'!F$73:F$74)*(MONTH($E114)-1)/12)*$H114</f>
        <v>0</v>
      </c>
      <c r="L114" s="176">
        <f>(SUM('1.  LRAMVA Summary'!G$55:G$72)+SUM('1.  LRAMVA Summary'!G$73:G$74)*(MONTH($E114)-1)/12)*$H114</f>
        <v>0</v>
      </c>
      <c r="M114" s="176">
        <f>(SUM('1.  LRAMVA Summary'!H$55:H$72)+SUM('1.  LRAMVA Summary'!H$73:H$74)*(MONTH($E114)-1)/12)*$H114</f>
        <v>0</v>
      </c>
      <c r="N114" s="176">
        <f>(SUM('1.  LRAMVA Summary'!I$55:I$72)+SUM('1.  LRAMVA Summary'!I$73:I$74)*(MONTH($E114)-1)/12)*$H114</f>
        <v>0</v>
      </c>
      <c r="O114" s="176">
        <f>(SUM('1.  LRAMVA Summary'!J$55:J$72)+SUM('1.  LRAMVA Summary'!J$73:J$74)*(MONTH($E114)-1)/12)*$H114</f>
        <v>0</v>
      </c>
      <c r="P114" s="176">
        <f>(SUM('1.  LRAMVA Summary'!K$55:K$72)+SUM('1.  LRAMVA Summary'!K$73:K$74)*(MONTH($E114)-1)/12)*$H114</f>
        <v>0</v>
      </c>
      <c r="Q114" s="176">
        <f>(SUM('1.  LRAMVA Summary'!L$55:L$72)+SUM('1.  LRAMVA Summary'!L$73:L$74)*(MONTH($E114)-1)/12)*$H114</f>
        <v>0</v>
      </c>
      <c r="R114" s="176">
        <f>(SUM('1.  LRAMVA Summary'!M$55:M$72)+SUM('1.  LRAMVA Summary'!M$73:M$74)*(MONTH($E114)-1)/12)*$H114</f>
        <v>0</v>
      </c>
      <c r="S114" s="176">
        <f>(SUM('1.  LRAMVA Summary'!N$55:N$72)+SUM('1.  LRAMVA Summary'!N$73:N$74)*(MONTH($E114)-1)/12)*$H114</f>
        <v>0</v>
      </c>
      <c r="T114" s="176">
        <f>(SUM('1.  LRAMVA Summary'!O$55:O$72)+SUM('1.  LRAMVA Summary'!O$73:O$74)*(MONTH($E114)-1)/12)*$H114</f>
        <v>0</v>
      </c>
      <c r="U114" s="176">
        <f>(SUM('1.  LRAMVA Summary'!P$55:P$72)+SUM('1.  LRAMVA Summary'!P$73:P$74)*(MONTH($E114)-1)/12)*$H114</f>
        <v>0</v>
      </c>
      <c r="V114" s="176">
        <f>(SUM('1.  LRAMVA Summary'!Q$55:Q$72)+SUM('1.  LRAMVA Summary'!Q$73:Q$74)*(MONTH($E114)-1)/12)*$H114</f>
        <v>0</v>
      </c>
      <c r="W114" s="177">
        <f t="shared" si="49"/>
        <v>0</v>
      </c>
    </row>
    <row r="115" spans="2:23">
      <c r="B115" s="184"/>
      <c r="C115" s="9"/>
      <c r="E115" s="160">
        <v>43040</v>
      </c>
      <c r="F115" s="160" t="s">
        <v>2774</v>
      </c>
      <c r="G115" s="161" t="s">
        <v>2717</v>
      </c>
      <c r="H115" s="185">
        <f t="shared" ref="H115:H116" si="52">$C$42/12</f>
        <v>1.25E-3</v>
      </c>
      <c r="I115" s="176">
        <f>(SUM('1.  LRAMVA Summary'!D$55:D$72)+SUM('1.  LRAMVA Summary'!D$73:D$74)*(MONTH($E115)-1)/12)*$H115</f>
        <v>0</v>
      </c>
      <c r="J115" s="176">
        <f>(SUM('1.  LRAMVA Summary'!E$55:E$72)+SUM('1.  LRAMVA Summary'!E$73:E$74)*(MONTH($E115)-1)/12)*$H115</f>
        <v>0</v>
      </c>
      <c r="K115" s="176">
        <f>(SUM('1.  LRAMVA Summary'!F$55:F$72)+SUM('1.  LRAMVA Summary'!F$73:F$74)*(MONTH($E115)-1)/12)*$H115</f>
        <v>0</v>
      </c>
      <c r="L115" s="176">
        <f>(SUM('1.  LRAMVA Summary'!G$55:G$72)+SUM('1.  LRAMVA Summary'!G$73:G$74)*(MONTH($E115)-1)/12)*$H115</f>
        <v>0</v>
      </c>
      <c r="M115" s="176">
        <f>(SUM('1.  LRAMVA Summary'!H$55:H$72)+SUM('1.  LRAMVA Summary'!H$73:H$74)*(MONTH($E115)-1)/12)*$H115</f>
        <v>0</v>
      </c>
      <c r="N115" s="176">
        <f>(SUM('1.  LRAMVA Summary'!I$55:I$72)+SUM('1.  LRAMVA Summary'!I$73:I$74)*(MONTH($E115)-1)/12)*$H115</f>
        <v>0</v>
      </c>
      <c r="O115" s="176">
        <f>(SUM('1.  LRAMVA Summary'!J$55:J$72)+SUM('1.  LRAMVA Summary'!J$73:J$74)*(MONTH($E115)-1)/12)*$H115</f>
        <v>0</v>
      </c>
      <c r="P115" s="176">
        <f>(SUM('1.  LRAMVA Summary'!K$55:K$72)+SUM('1.  LRAMVA Summary'!K$73:K$74)*(MONTH($E115)-1)/12)*$H115</f>
        <v>0</v>
      </c>
      <c r="Q115" s="176">
        <f>(SUM('1.  LRAMVA Summary'!L$55:L$72)+SUM('1.  LRAMVA Summary'!L$73:L$74)*(MONTH($E115)-1)/12)*$H115</f>
        <v>0</v>
      </c>
      <c r="R115" s="176">
        <f>(SUM('1.  LRAMVA Summary'!M$55:M$72)+SUM('1.  LRAMVA Summary'!M$73:M$74)*(MONTH($E115)-1)/12)*$H115</f>
        <v>0</v>
      </c>
      <c r="S115" s="176">
        <f>(SUM('1.  LRAMVA Summary'!N$55:N$72)+SUM('1.  LRAMVA Summary'!N$73:N$74)*(MONTH($E115)-1)/12)*$H115</f>
        <v>0</v>
      </c>
      <c r="T115" s="176">
        <f>(SUM('1.  LRAMVA Summary'!O$55:O$72)+SUM('1.  LRAMVA Summary'!O$73:O$74)*(MONTH($E115)-1)/12)*$H115</f>
        <v>0</v>
      </c>
      <c r="U115" s="176">
        <f>(SUM('1.  LRAMVA Summary'!P$55:P$72)+SUM('1.  LRAMVA Summary'!P$73:P$74)*(MONTH($E115)-1)/12)*$H115</f>
        <v>0</v>
      </c>
      <c r="V115" s="176">
        <f>(SUM('1.  LRAMVA Summary'!Q$55:Q$72)+SUM('1.  LRAMVA Summary'!Q$73:Q$74)*(MONTH($E115)-1)/12)*$H115</f>
        <v>0</v>
      </c>
      <c r="W115" s="177">
        <f t="shared" si="49"/>
        <v>0</v>
      </c>
    </row>
    <row r="116" spans="2:23">
      <c r="E116" s="160">
        <v>43070</v>
      </c>
      <c r="F116" s="160" t="s">
        <v>2774</v>
      </c>
      <c r="G116" s="161" t="s">
        <v>2717</v>
      </c>
      <c r="H116" s="185">
        <f t="shared" si="52"/>
        <v>1.25E-3</v>
      </c>
      <c r="I116" s="176">
        <f>(SUM('1.  LRAMVA Summary'!D$55:D$72)+SUM('1.  LRAMVA Summary'!D$73:D$74)*(MONTH($E116)-1)/12)*$H116</f>
        <v>0</v>
      </c>
      <c r="J116" s="176">
        <f>(SUM('1.  LRAMVA Summary'!E$55:E$72)+SUM('1.  LRAMVA Summary'!E$73:E$74)*(MONTH($E116)-1)/12)*$H116</f>
        <v>0</v>
      </c>
      <c r="K116" s="176">
        <f>(SUM('1.  LRAMVA Summary'!F$55:F$72)+SUM('1.  LRAMVA Summary'!F$73:F$74)*(MONTH($E116)-1)/12)*$H116</f>
        <v>0</v>
      </c>
      <c r="L116" s="176">
        <f>(SUM('1.  LRAMVA Summary'!G$55:G$72)+SUM('1.  LRAMVA Summary'!G$73:G$74)*(MONTH($E116)-1)/12)*$H116</f>
        <v>0</v>
      </c>
      <c r="M116" s="176">
        <f>(SUM('1.  LRAMVA Summary'!H$55:H$72)+SUM('1.  LRAMVA Summary'!H$73:H$74)*(MONTH($E116)-1)/12)*$H116</f>
        <v>0</v>
      </c>
      <c r="N116" s="176">
        <f>(SUM('1.  LRAMVA Summary'!I$55:I$72)+SUM('1.  LRAMVA Summary'!I$73:I$74)*(MONTH($E116)-1)/12)*$H116</f>
        <v>0</v>
      </c>
      <c r="O116" s="176">
        <f>(SUM('1.  LRAMVA Summary'!J$55:J$72)+SUM('1.  LRAMVA Summary'!J$73:J$74)*(MONTH($E116)-1)/12)*$H116</f>
        <v>0</v>
      </c>
      <c r="P116" s="176">
        <f>(SUM('1.  LRAMVA Summary'!K$55:K$72)+SUM('1.  LRAMVA Summary'!K$73:K$74)*(MONTH($E116)-1)/12)*$H116</f>
        <v>0</v>
      </c>
      <c r="Q116" s="176">
        <f>(SUM('1.  LRAMVA Summary'!L$55:L$72)+SUM('1.  LRAMVA Summary'!L$73:L$74)*(MONTH($E116)-1)/12)*$H116</f>
        <v>0</v>
      </c>
      <c r="R116" s="176">
        <f>(SUM('1.  LRAMVA Summary'!M$55:M$72)+SUM('1.  LRAMVA Summary'!M$73:M$74)*(MONTH($E116)-1)/12)*$H116</f>
        <v>0</v>
      </c>
      <c r="S116" s="176">
        <f>(SUM('1.  LRAMVA Summary'!N$55:N$72)+SUM('1.  LRAMVA Summary'!N$73:N$74)*(MONTH($E116)-1)/12)*$H116</f>
        <v>0</v>
      </c>
      <c r="T116" s="176">
        <f>(SUM('1.  LRAMVA Summary'!O$55:O$72)+SUM('1.  LRAMVA Summary'!O$73:O$74)*(MONTH($E116)-1)/12)*$H116</f>
        <v>0</v>
      </c>
      <c r="U116" s="176">
        <f>(SUM('1.  LRAMVA Summary'!P$55:P$72)+SUM('1.  LRAMVA Summary'!P$73:P$74)*(MONTH($E116)-1)/12)*$H116</f>
        <v>0</v>
      </c>
      <c r="V116" s="176">
        <f>(SUM('1.  LRAMVA Summary'!Q$55:Q$72)+SUM('1.  LRAMVA Summary'!Q$73:Q$74)*(MONTH($E116)-1)/12)*$H116</f>
        <v>0</v>
      </c>
      <c r="W116" s="177">
        <f t="shared" si="49"/>
        <v>0</v>
      </c>
    </row>
    <row r="117" spans="2:23" ht="15.75" thickBot="1">
      <c r="B117" s="182"/>
      <c r="C117" s="183"/>
      <c r="E117" s="162" t="s">
        <v>2775</v>
      </c>
      <c r="F117" s="162"/>
      <c r="G117" s="163"/>
      <c r="H117" s="164"/>
      <c r="I117" s="165">
        <f>SUM(I104:I116)</f>
        <v>0</v>
      </c>
      <c r="J117" s="165">
        <f>SUM(J104:J116)</f>
        <v>0</v>
      </c>
      <c r="K117" s="165">
        <f t="shared" ref="K117:O117" si="53">SUM(K104:K116)</f>
        <v>0</v>
      </c>
      <c r="L117" s="165">
        <f t="shared" si="53"/>
        <v>0</v>
      </c>
      <c r="M117" s="165">
        <f t="shared" si="53"/>
        <v>0</v>
      </c>
      <c r="N117" s="165">
        <f t="shared" si="53"/>
        <v>0</v>
      </c>
      <c r="O117" s="165">
        <f t="shared" si="53"/>
        <v>0</v>
      </c>
      <c r="P117" s="165">
        <f t="shared" ref="P117:V117" si="54">SUM(P104:P116)</f>
        <v>0</v>
      </c>
      <c r="Q117" s="165">
        <f t="shared" si="54"/>
        <v>0</v>
      </c>
      <c r="R117" s="165">
        <f t="shared" si="54"/>
        <v>0</v>
      </c>
      <c r="S117" s="165">
        <f t="shared" si="54"/>
        <v>0</v>
      </c>
      <c r="T117" s="165">
        <f t="shared" si="54"/>
        <v>0</v>
      </c>
      <c r="U117" s="165">
        <f t="shared" si="54"/>
        <v>0</v>
      </c>
      <c r="V117" s="165">
        <f t="shared" si="54"/>
        <v>0</v>
      </c>
      <c r="W117" s="165">
        <f>SUM(W104:W116)</f>
        <v>0</v>
      </c>
    </row>
    <row r="118" spans="2:23" ht="15.75" thickTop="1">
      <c r="E118" s="166" t="s">
        <v>225</v>
      </c>
      <c r="F118" s="166"/>
      <c r="G118" s="167"/>
      <c r="H118" s="168"/>
      <c r="I118" s="169"/>
      <c r="J118" s="169"/>
      <c r="K118" s="169"/>
      <c r="L118" s="169"/>
      <c r="M118" s="169"/>
      <c r="N118" s="169"/>
      <c r="O118" s="169"/>
      <c r="P118" s="169"/>
      <c r="Q118" s="169"/>
      <c r="R118" s="169"/>
      <c r="S118" s="169"/>
      <c r="T118" s="169"/>
      <c r="U118" s="169"/>
      <c r="V118" s="169"/>
      <c r="W118" s="170"/>
    </row>
    <row r="119" spans="2:23">
      <c r="E119" s="171" t="s">
        <v>2776</v>
      </c>
      <c r="F119" s="171"/>
      <c r="G119" s="172"/>
      <c r="H119" s="173"/>
      <c r="I119" s="174">
        <f>I117+I118</f>
        <v>0</v>
      </c>
      <c r="J119" s="174">
        <f t="shared" ref="J119" si="55">J117+J118</f>
        <v>0</v>
      </c>
      <c r="K119" s="174">
        <f t="shared" ref="K119" si="56">K117+K118</f>
        <v>0</v>
      </c>
      <c r="L119" s="174">
        <f t="shared" ref="L119" si="57">L117+L118</f>
        <v>0</v>
      </c>
      <c r="M119" s="174">
        <f t="shared" ref="M119" si="58">M117+M118</f>
        <v>0</v>
      </c>
      <c r="N119" s="174">
        <f t="shared" ref="N119" si="59">N117+N118</f>
        <v>0</v>
      </c>
      <c r="O119" s="174">
        <f t="shared" ref="O119:V119" si="60">O117+O118</f>
        <v>0</v>
      </c>
      <c r="P119" s="174">
        <f t="shared" si="60"/>
        <v>0</v>
      </c>
      <c r="Q119" s="174">
        <f t="shared" si="60"/>
        <v>0</v>
      </c>
      <c r="R119" s="174">
        <f t="shared" si="60"/>
        <v>0</v>
      </c>
      <c r="S119" s="174">
        <f t="shared" si="60"/>
        <v>0</v>
      </c>
      <c r="T119" s="174">
        <f t="shared" si="60"/>
        <v>0</v>
      </c>
      <c r="U119" s="174">
        <f t="shared" si="60"/>
        <v>0</v>
      </c>
      <c r="V119" s="174">
        <f t="shared" si="60"/>
        <v>0</v>
      </c>
      <c r="W119" s="174">
        <f t="shared" ref="W119" si="61">W117+W118</f>
        <v>0</v>
      </c>
    </row>
    <row r="120" spans="2:23">
      <c r="E120" s="160">
        <v>43101</v>
      </c>
      <c r="F120" s="160" t="s">
        <v>2777</v>
      </c>
      <c r="G120" s="161" t="s">
        <v>2705</v>
      </c>
      <c r="H120" s="185">
        <f>$C$43/12</f>
        <v>1.25E-3</v>
      </c>
      <c r="I120" s="176">
        <f>(SUM('1.  LRAMVA Summary'!D$55:D$75)+SUM('1.  LRAMVA Summary'!D$76:D$77)*(MONTH($E120)-1)/12)*$H120</f>
        <v>0</v>
      </c>
      <c r="J120" s="176">
        <f>(SUM('1.  LRAMVA Summary'!E$55:E$75)+SUM('1.  LRAMVA Summary'!E$76:E$77)*(MONTH($E120)-1)/12)*$H120</f>
        <v>0</v>
      </c>
      <c r="K120" s="176">
        <f>(SUM('1.  LRAMVA Summary'!F$55:F$75)+SUM('1.  LRAMVA Summary'!F$76:F$77)*(MONTH($E120)-1)/12)*$H120</f>
        <v>0</v>
      </c>
      <c r="L120" s="176">
        <f>(SUM('1.  LRAMVA Summary'!G$55:G$75)+SUM('1.  LRAMVA Summary'!G$76:G$77)*(MONTH($E120)-1)/12)*$H120</f>
        <v>0</v>
      </c>
      <c r="M120" s="176">
        <f>(SUM('1.  LRAMVA Summary'!H$55:H$75)+SUM('1.  LRAMVA Summary'!H$76:H$77)*(MONTH($E120)-1)/12)*$H120</f>
        <v>0</v>
      </c>
      <c r="N120" s="176">
        <f>(SUM('1.  LRAMVA Summary'!I$55:I$75)+SUM('1.  LRAMVA Summary'!I$76:I$77)*(MONTH($E120)-1)/12)*$H120</f>
        <v>0</v>
      </c>
      <c r="O120" s="176">
        <f>(SUM('1.  LRAMVA Summary'!J$55:J$75)+SUM('1.  LRAMVA Summary'!J$76:J$77)*(MONTH($E120)-1)/12)*$H120</f>
        <v>0</v>
      </c>
      <c r="P120" s="176">
        <f>(SUM('1.  LRAMVA Summary'!K$55:K$75)+SUM('1.  LRAMVA Summary'!K$76:K$77)*(MONTH($E120)-1)/12)*$H120</f>
        <v>0</v>
      </c>
      <c r="Q120" s="176">
        <f>(SUM('1.  LRAMVA Summary'!L$55:L$75)+SUM('1.  LRAMVA Summary'!L$76:L$77)*(MONTH($E120)-1)/12)*$H120</f>
        <v>0</v>
      </c>
      <c r="R120" s="176">
        <f>(SUM('1.  LRAMVA Summary'!M$55:M$75)+SUM('1.  LRAMVA Summary'!M$76:M$77)*(MONTH($E120)-1)/12)*$H120</f>
        <v>0</v>
      </c>
      <c r="S120" s="176">
        <f>(SUM('1.  LRAMVA Summary'!N$55:N$75)+SUM('1.  LRAMVA Summary'!N$76:N$77)*(MONTH($E120)-1)/12)*$H120</f>
        <v>0</v>
      </c>
      <c r="T120" s="176">
        <f>(SUM('1.  LRAMVA Summary'!O$55:O$75)+SUM('1.  LRAMVA Summary'!O$76:O$77)*(MONTH($E120)-1)/12)*$H120</f>
        <v>0</v>
      </c>
      <c r="U120" s="176">
        <f>(SUM('1.  LRAMVA Summary'!P$55:P$75)+SUM('1.  LRAMVA Summary'!P$76:P$77)*(MONTH($E120)-1)/12)*$H120</f>
        <v>0</v>
      </c>
      <c r="V120" s="176">
        <f>(SUM('1.  LRAMVA Summary'!Q$55:Q$75)+SUM('1.  LRAMVA Summary'!Q$76:Q$77)*(MONTH($E120)-1)/12)*$H120</f>
        <v>0</v>
      </c>
      <c r="W120" s="177">
        <f>SUM(I120:V120)</f>
        <v>0</v>
      </c>
    </row>
    <row r="121" spans="2:23">
      <c r="E121" s="160">
        <v>43132</v>
      </c>
      <c r="F121" s="160" t="s">
        <v>2777</v>
      </c>
      <c r="G121" s="161" t="s">
        <v>2705</v>
      </c>
      <c r="H121" s="185">
        <f t="shared" ref="H121:H122" si="62">$C$43/12</f>
        <v>1.25E-3</v>
      </c>
      <c r="I121" s="176">
        <f>(SUM('1.  LRAMVA Summary'!D$55:D$75)+SUM('1.  LRAMVA Summary'!D$76:D$77)*(MONTH($E121)-1)/12)*$H121</f>
        <v>0</v>
      </c>
      <c r="J121" s="176">
        <f>(SUM('1.  LRAMVA Summary'!E$55:E$75)+SUM('1.  LRAMVA Summary'!E$76:E$77)*(MONTH($E121)-1)/12)*$H121</f>
        <v>0</v>
      </c>
      <c r="K121" s="176">
        <f>(SUM('1.  LRAMVA Summary'!F$55:F$75)+SUM('1.  LRAMVA Summary'!F$76:F$77)*(MONTH($E121)-1)/12)*$H121</f>
        <v>0</v>
      </c>
      <c r="L121" s="176">
        <f>(SUM('1.  LRAMVA Summary'!G$55:G$75)+SUM('1.  LRAMVA Summary'!G$76:G$77)*(MONTH($E121)-1)/12)*$H121</f>
        <v>0</v>
      </c>
      <c r="M121" s="176">
        <f>(SUM('1.  LRAMVA Summary'!H$55:H$75)+SUM('1.  LRAMVA Summary'!H$76:H$77)*(MONTH($E121)-1)/12)*$H121</f>
        <v>0</v>
      </c>
      <c r="N121" s="176">
        <f>(SUM('1.  LRAMVA Summary'!I$55:I$75)+SUM('1.  LRAMVA Summary'!I$76:I$77)*(MONTH($E121)-1)/12)*$H121</f>
        <v>0</v>
      </c>
      <c r="O121" s="176">
        <f>(SUM('1.  LRAMVA Summary'!J$55:J$75)+SUM('1.  LRAMVA Summary'!J$76:J$77)*(MONTH($E121)-1)/12)*$H121</f>
        <v>0</v>
      </c>
      <c r="P121" s="176">
        <f>(SUM('1.  LRAMVA Summary'!K$55:K$75)+SUM('1.  LRAMVA Summary'!K$76:K$77)*(MONTH($E121)-1)/12)*$H121</f>
        <v>0</v>
      </c>
      <c r="Q121" s="176">
        <f>(SUM('1.  LRAMVA Summary'!L$55:L$75)+SUM('1.  LRAMVA Summary'!L$76:L$77)*(MONTH($E121)-1)/12)*$H121</f>
        <v>0</v>
      </c>
      <c r="R121" s="176">
        <f>(SUM('1.  LRAMVA Summary'!M$55:M$75)+SUM('1.  LRAMVA Summary'!M$76:M$77)*(MONTH($E121)-1)/12)*$H121</f>
        <v>0</v>
      </c>
      <c r="S121" s="176">
        <f>(SUM('1.  LRAMVA Summary'!N$55:N$75)+SUM('1.  LRAMVA Summary'!N$76:N$77)*(MONTH($E121)-1)/12)*$H121</f>
        <v>0</v>
      </c>
      <c r="T121" s="176">
        <f>(SUM('1.  LRAMVA Summary'!O$55:O$75)+SUM('1.  LRAMVA Summary'!O$76:O$77)*(MONTH($E121)-1)/12)*$H121</f>
        <v>0</v>
      </c>
      <c r="U121" s="176">
        <f>(SUM('1.  LRAMVA Summary'!P$55:P$75)+SUM('1.  LRAMVA Summary'!P$76:P$77)*(MONTH($E121)-1)/12)*$H121</f>
        <v>0</v>
      </c>
      <c r="V121" s="176">
        <f>(SUM('1.  LRAMVA Summary'!Q$55:Q$75)+SUM('1.  LRAMVA Summary'!Q$76:Q$77)*(MONTH($E121)-1)/12)*$H121</f>
        <v>0</v>
      </c>
      <c r="W121" s="177">
        <f t="shared" ref="W121:W131" si="63">SUM(I121:V121)</f>
        <v>0</v>
      </c>
    </row>
    <row r="122" spans="2:23">
      <c r="E122" s="160">
        <v>43160</v>
      </c>
      <c r="F122" s="160" t="s">
        <v>2777</v>
      </c>
      <c r="G122" s="161" t="s">
        <v>2705</v>
      </c>
      <c r="H122" s="185">
        <f t="shared" si="62"/>
        <v>1.25E-3</v>
      </c>
      <c r="I122" s="176">
        <f>(SUM('1.  LRAMVA Summary'!D$55:D$75)+SUM('1.  LRAMVA Summary'!D$76:D$77)*(MONTH($E122)-1)/12)*$H122</f>
        <v>0</v>
      </c>
      <c r="J122" s="176">
        <f>(SUM('1.  LRAMVA Summary'!E$55:E$75)+SUM('1.  LRAMVA Summary'!E$76:E$77)*(MONTH($E122)-1)/12)*$H122</f>
        <v>0</v>
      </c>
      <c r="K122" s="176">
        <f>(SUM('1.  LRAMVA Summary'!F$55:F$75)+SUM('1.  LRAMVA Summary'!F$76:F$77)*(MONTH($E122)-1)/12)*$H122</f>
        <v>0</v>
      </c>
      <c r="L122" s="176">
        <f>(SUM('1.  LRAMVA Summary'!G$55:G$75)+SUM('1.  LRAMVA Summary'!G$76:G$77)*(MONTH($E122)-1)/12)*$H122</f>
        <v>0</v>
      </c>
      <c r="M122" s="176">
        <f>(SUM('1.  LRAMVA Summary'!H$55:H$75)+SUM('1.  LRAMVA Summary'!H$76:H$77)*(MONTH($E122)-1)/12)*$H122</f>
        <v>0</v>
      </c>
      <c r="N122" s="176">
        <f>(SUM('1.  LRAMVA Summary'!I$55:I$75)+SUM('1.  LRAMVA Summary'!I$76:I$77)*(MONTH($E122)-1)/12)*$H122</f>
        <v>0</v>
      </c>
      <c r="O122" s="176">
        <f>(SUM('1.  LRAMVA Summary'!J$55:J$75)+SUM('1.  LRAMVA Summary'!J$76:J$77)*(MONTH($E122)-1)/12)*$H122</f>
        <v>0</v>
      </c>
      <c r="P122" s="176">
        <f>(SUM('1.  LRAMVA Summary'!K$55:K$75)+SUM('1.  LRAMVA Summary'!K$76:K$77)*(MONTH($E122)-1)/12)*$H122</f>
        <v>0</v>
      </c>
      <c r="Q122" s="176">
        <f>(SUM('1.  LRAMVA Summary'!L$55:L$75)+SUM('1.  LRAMVA Summary'!L$76:L$77)*(MONTH($E122)-1)/12)*$H122</f>
        <v>0</v>
      </c>
      <c r="R122" s="176">
        <f>(SUM('1.  LRAMVA Summary'!M$55:M$75)+SUM('1.  LRAMVA Summary'!M$76:M$77)*(MONTH($E122)-1)/12)*$H122</f>
        <v>0</v>
      </c>
      <c r="S122" s="176">
        <f>(SUM('1.  LRAMVA Summary'!N$55:N$75)+SUM('1.  LRAMVA Summary'!N$76:N$77)*(MONTH($E122)-1)/12)*$H122</f>
        <v>0</v>
      </c>
      <c r="T122" s="176">
        <f>(SUM('1.  LRAMVA Summary'!O$55:O$75)+SUM('1.  LRAMVA Summary'!O$76:O$77)*(MONTH($E122)-1)/12)*$H122</f>
        <v>0</v>
      </c>
      <c r="U122" s="176">
        <f>(SUM('1.  LRAMVA Summary'!P$55:P$75)+SUM('1.  LRAMVA Summary'!P$76:P$77)*(MONTH($E122)-1)/12)*$H122</f>
        <v>0</v>
      </c>
      <c r="V122" s="176">
        <f>(SUM('1.  LRAMVA Summary'!Q$55:Q$75)+SUM('1.  LRAMVA Summary'!Q$76:Q$77)*(MONTH($E122)-1)/12)*$H122</f>
        <v>0</v>
      </c>
      <c r="W122" s="177">
        <f t="shared" si="63"/>
        <v>0</v>
      </c>
    </row>
    <row r="123" spans="2:23" s="9" customFormat="1">
      <c r="B123" s="11"/>
      <c r="C123" s="2"/>
      <c r="E123" s="160">
        <v>43191</v>
      </c>
      <c r="F123" s="160" t="s">
        <v>2777</v>
      </c>
      <c r="G123" s="161" t="s">
        <v>2709</v>
      </c>
      <c r="H123" s="185">
        <f>$C$44/12</f>
        <v>1.575E-3</v>
      </c>
      <c r="I123" s="176">
        <f>(SUM('1.  LRAMVA Summary'!D$55:D$75)+SUM('1.  LRAMVA Summary'!D$76:D$77)*(MONTH($E123)-1)/12)*$H123</f>
        <v>0</v>
      </c>
      <c r="J123" s="176">
        <f>(SUM('1.  LRAMVA Summary'!E$55:E$75)+SUM('1.  LRAMVA Summary'!E$76:E$77)*(MONTH($E123)-1)/12)*$H123</f>
        <v>0</v>
      </c>
      <c r="K123" s="176">
        <f>(SUM('1.  LRAMVA Summary'!F$55:F$75)+SUM('1.  LRAMVA Summary'!F$76:F$77)*(MONTH($E123)-1)/12)*$H123</f>
        <v>0</v>
      </c>
      <c r="L123" s="176">
        <f>(SUM('1.  LRAMVA Summary'!G$55:G$75)+SUM('1.  LRAMVA Summary'!G$76:G$77)*(MONTH($E123)-1)/12)*$H123</f>
        <v>0</v>
      </c>
      <c r="M123" s="176">
        <f>(SUM('1.  LRAMVA Summary'!H$55:H$75)+SUM('1.  LRAMVA Summary'!H$76:H$77)*(MONTH($E123)-1)/12)*$H123</f>
        <v>0</v>
      </c>
      <c r="N123" s="176">
        <f>(SUM('1.  LRAMVA Summary'!I$55:I$75)+SUM('1.  LRAMVA Summary'!I$76:I$77)*(MONTH($E123)-1)/12)*$H123</f>
        <v>0</v>
      </c>
      <c r="O123" s="176">
        <f>(SUM('1.  LRAMVA Summary'!J$55:J$75)+SUM('1.  LRAMVA Summary'!J$76:J$77)*(MONTH($E123)-1)/12)*$H123</f>
        <v>0</v>
      </c>
      <c r="P123" s="176">
        <f>(SUM('1.  LRAMVA Summary'!K$55:K$75)+SUM('1.  LRAMVA Summary'!K$76:K$77)*(MONTH($E123)-1)/12)*$H123</f>
        <v>0</v>
      </c>
      <c r="Q123" s="176">
        <f>(SUM('1.  LRAMVA Summary'!L$55:L$75)+SUM('1.  LRAMVA Summary'!L$76:L$77)*(MONTH($E123)-1)/12)*$H123</f>
        <v>0</v>
      </c>
      <c r="R123" s="176">
        <f>(SUM('1.  LRAMVA Summary'!M$55:M$75)+SUM('1.  LRAMVA Summary'!M$76:M$77)*(MONTH($E123)-1)/12)*$H123</f>
        <v>0</v>
      </c>
      <c r="S123" s="176">
        <f>(SUM('1.  LRAMVA Summary'!N$55:N$75)+SUM('1.  LRAMVA Summary'!N$76:N$77)*(MONTH($E123)-1)/12)*$H123</f>
        <v>0</v>
      </c>
      <c r="T123" s="176">
        <f>(SUM('1.  LRAMVA Summary'!O$55:O$75)+SUM('1.  LRAMVA Summary'!O$76:O$77)*(MONTH($E123)-1)/12)*$H123</f>
        <v>0</v>
      </c>
      <c r="U123" s="176">
        <f>(SUM('1.  LRAMVA Summary'!P$55:P$75)+SUM('1.  LRAMVA Summary'!P$76:P$77)*(MONTH($E123)-1)/12)*$H123</f>
        <v>0</v>
      </c>
      <c r="V123" s="176">
        <f>(SUM('1.  LRAMVA Summary'!Q$55:Q$75)+SUM('1.  LRAMVA Summary'!Q$76:Q$77)*(MONTH($E123)-1)/12)*$H123</f>
        <v>0</v>
      </c>
      <c r="W123" s="177">
        <f t="shared" si="63"/>
        <v>0</v>
      </c>
    </row>
    <row r="124" spans="2:23">
      <c r="E124" s="160">
        <v>43221</v>
      </c>
      <c r="F124" s="160" t="s">
        <v>2777</v>
      </c>
      <c r="G124" s="161" t="s">
        <v>2709</v>
      </c>
      <c r="H124" s="185">
        <f t="shared" ref="H124:H125" si="64">$C$44/12</f>
        <v>1.575E-3</v>
      </c>
      <c r="I124" s="176">
        <f>(SUM('1.  LRAMVA Summary'!D$55:D$75)+SUM('1.  LRAMVA Summary'!D$76:D$77)*(MONTH($E124)-1)/12)*$H124</f>
        <v>0</v>
      </c>
      <c r="J124" s="176">
        <f>(SUM('1.  LRAMVA Summary'!E$55:E$75)+SUM('1.  LRAMVA Summary'!E$76:E$77)*(MONTH($E124)-1)/12)*$H124</f>
        <v>0</v>
      </c>
      <c r="K124" s="176">
        <f>(SUM('1.  LRAMVA Summary'!F$55:F$75)+SUM('1.  LRAMVA Summary'!F$76:F$77)*(MONTH($E124)-1)/12)*$H124</f>
        <v>0</v>
      </c>
      <c r="L124" s="176">
        <f>(SUM('1.  LRAMVA Summary'!G$55:G$75)+SUM('1.  LRAMVA Summary'!G$76:G$77)*(MONTH($E124)-1)/12)*$H124</f>
        <v>0</v>
      </c>
      <c r="M124" s="176">
        <f>(SUM('1.  LRAMVA Summary'!H$55:H$75)+SUM('1.  LRAMVA Summary'!H$76:H$77)*(MONTH($E124)-1)/12)*$H124</f>
        <v>0</v>
      </c>
      <c r="N124" s="176">
        <f>(SUM('1.  LRAMVA Summary'!I$55:I$75)+SUM('1.  LRAMVA Summary'!I$76:I$77)*(MONTH($E124)-1)/12)*$H124</f>
        <v>0</v>
      </c>
      <c r="O124" s="176">
        <f>(SUM('1.  LRAMVA Summary'!J$55:J$75)+SUM('1.  LRAMVA Summary'!J$76:J$77)*(MONTH($E124)-1)/12)*$H124</f>
        <v>0</v>
      </c>
      <c r="P124" s="176">
        <f>(SUM('1.  LRAMVA Summary'!K$55:K$75)+SUM('1.  LRAMVA Summary'!K$76:K$77)*(MONTH($E124)-1)/12)*$H124</f>
        <v>0</v>
      </c>
      <c r="Q124" s="176">
        <f>(SUM('1.  LRAMVA Summary'!L$55:L$75)+SUM('1.  LRAMVA Summary'!L$76:L$77)*(MONTH($E124)-1)/12)*$H124</f>
        <v>0</v>
      </c>
      <c r="R124" s="176">
        <f>(SUM('1.  LRAMVA Summary'!M$55:M$75)+SUM('1.  LRAMVA Summary'!M$76:M$77)*(MONTH($E124)-1)/12)*$H124</f>
        <v>0</v>
      </c>
      <c r="S124" s="176">
        <f>(SUM('1.  LRAMVA Summary'!N$55:N$75)+SUM('1.  LRAMVA Summary'!N$76:N$77)*(MONTH($E124)-1)/12)*$H124</f>
        <v>0</v>
      </c>
      <c r="T124" s="176">
        <f>(SUM('1.  LRAMVA Summary'!O$55:O$75)+SUM('1.  LRAMVA Summary'!O$76:O$77)*(MONTH($E124)-1)/12)*$H124</f>
        <v>0</v>
      </c>
      <c r="U124" s="176">
        <f>(SUM('1.  LRAMVA Summary'!P$55:P$75)+SUM('1.  LRAMVA Summary'!P$76:P$77)*(MONTH($E124)-1)/12)*$H124</f>
        <v>0</v>
      </c>
      <c r="V124" s="176">
        <f>(SUM('1.  LRAMVA Summary'!Q$55:Q$75)+SUM('1.  LRAMVA Summary'!Q$76:Q$77)*(MONTH($E124)-1)/12)*$H124</f>
        <v>0</v>
      </c>
      <c r="W124" s="177">
        <f t="shared" si="63"/>
        <v>0</v>
      </c>
    </row>
    <row r="125" spans="2:23" s="183" customFormat="1">
      <c r="B125" s="11"/>
      <c r="C125" s="2"/>
      <c r="E125" s="160">
        <v>43252</v>
      </c>
      <c r="F125" s="160" t="s">
        <v>2777</v>
      </c>
      <c r="G125" s="161" t="s">
        <v>2709</v>
      </c>
      <c r="H125" s="185">
        <f t="shared" si="64"/>
        <v>1.575E-3</v>
      </c>
      <c r="I125" s="176">
        <f>(SUM('1.  LRAMVA Summary'!D$55:D$75)+SUM('1.  LRAMVA Summary'!D$76:D$77)*(MONTH($E125)-1)/12)*$H125</f>
        <v>0</v>
      </c>
      <c r="J125" s="176">
        <f>(SUM('1.  LRAMVA Summary'!E$55:E$75)+SUM('1.  LRAMVA Summary'!E$76:E$77)*(MONTH($E125)-1)/12)*$H125</f>
        <v>0</v>
      </c>
      <c r="K125" s="176">
        <f>(SUM('1.  LRAMVA Summary'!F$55:F$75)+SUM('1.  LRAMVA Summary'!F$76:F$77)*(MONTH($E125)-1)/12)*$H125</f>
        <v>0</v>
      </c>
      <c r="L125" s="176">
        <f>(SUM('1.  LRAMVA Summary'!G$55:G$75)+SUM('1.  LRAMVA Summary'!G$76:G$77)*(MONTH($E125)-1)/12)*$H125</f>
        <v>0</v>
      </c>
      <c r="M125" s="176">
        <f>(SUM('1.  LRAMVA Summary'!H$55:H$75)+SUM('1.  LRAMVA Summary'!H$76:H$77)*(MONTH($E125)-1)/12)*$H125</f>
        <v>0</v>
      </c>
      <c r="N125" s="176">
        <f>(SUM('1.  LRAMVA Summary'!I$55:I$75)+SUM('1.  LRAMVA Summary'!I$76:I$77)*(MONTH($E125)-1)/12)*$H125</f>
        <v>0</v>
      </c>
      <c r="O125" s="176">
        <f>(SUM('1.  LRAMVA Summary'!J$55:J$75)+SUM('1.  LRAMVA Summary'!J$76:J$77)*(MONTH($E125)-1)/12)*$H125</f>
        <v>0</v>
      </c>
      <c r="P125" s="176">
        <f>(SUM('1.  LRAMVA Summary'!K$55:K$75)+SUM('1.  LRAMVA Summary'!K$76:K$77)*(MONTH($E125)-1)/12)*$H125</f>
        <v>0</v>
      </c>
      <c r="Q125" s="176">
        <f>(SUM('1.  LRAMVA Summary'!L$55:L$75)+SUM('1.  LRAMVA Summary'!L$76:L$77)*(MONTH($E125)-1)/12)*$H125</f>
        <v>0</v>
      </c>
      <c r="R125" s="176">
        <f>(SUM('1.  LRAMVA Summary'!M$55:M$75)+SUM('1.  LRAMVA Summary'!M$76:M$77)*(MONTH($E125)-1)/12)*$H125</f>
        <v>0</v>
      </c>
      <c r="S125" s="176">
        <f>(SUM('1.  LRAMVA Summary'!N$55:N$75)+SUM('1.  LRAMVA Summary'!N$76:N$77)*(MONTH($E125)-1)/12)*$H125</f>
        <v>0</v>
      </c>
      <c r="T125" s="176">
        <f>(SUM('1.  LRAMVA Summary'!O$55:O$75)+SUM('1.  LRAMVA Summary'!O$76:O$77)*(MONTH($E125)-1)/12)*$H125</f>
        <v>0</v>
      </c>
      <c r="U125" s="176">
        <f>(SUM('1.  LRAMVA Summary'!P$55:P$75)+SUM('1.  LRAMVA Summary'!P$76:P$77)*(MONTH($E125)-1)/12)*$H125</f>
        <v>0</v>
      </c>
      <c r="V125" s="176">
        <f>(SUM('1.  LRAMVA Summary'!Q$55:Q$75)+SUM('1.  LRAMVA Summary'!Q$76:Q$77)*(MONTH($E125)-1)/12)*$H125</f>
        <v>0</v>
      </c>
      <c r="W125" s="177">
        <f t="shared" si="63"/>
        <v>0</v>
      </c>
    </row>
    <row r="126" spans="2:23">
      <c r="E126" s="160">
        <v>43282</v>
      </c>
      <c r="F126" s="160" t="s">
        <v>2777</v>
      </c>
      <c r="G126" s="161" t="s">
        <v>2713</v>
      </c>
      <c r="H126" s="185">
        <f>$C$45/12</f>
        <v>1.575E-3</v>
      </c>
      <c r="I126" s="176">
        <f>(SUM('1.  LRAMVA Summary'!D$55:D$75)+SUM('1.  LRAMVA Summary'!D$76:D$77)*(MONTH($E126)-1)/12)*$H126</f>
        <v>0</v>
      </c>
      <c r="J126" s="176">
        <f>(SUM('1.  LRAMVA Summary'!E$55:E$75)+SUM('1.  LRAMVA Summary'!E$76:E$77)*(MONTH($E126)-1)/12)*$H126</f>
        <v>0</v>
      </c>
      <c r="K126" s="176">
        <f>(SUM('1.  LRAMVA Summary'!F$55:F$75)+SUM('1.  LRAMVA Summary'!F$76:F$77)*(MONTH($E126)-1)/12)*$H126</f>
        <v>0</v>
      </c>
      <c r="L126" s="176">
        <f>(SUM('1.  LRAMVA Summary'!G$55:G$75)+SUM('1.  LRAMVA Summary'!G$76:G$77)*(MONTH($E126)-1)/12)*$H126</f>
        <v>0</v>
      </c>
      <c r="M126" s="176">
        <f>(SUM('1.  LRAMVA Summary'!H$55:H$75)+SUM('1.  LRAMVA Summary'!H$76:H$77)*(MONTH($E126)-1)/12)*$H126</f>
        <v>0</v>
      </c>
      <c r="N126" s="176">
        <f>(SUM('1.  LRAMVA Summary'!I$55:I$75)+SUM('1.  LRAMVA Summary'!I$76:I$77)*(MONTH($E126)-1)/12)*$H126</f>
        <v>0</v>
      </c>
      <c r="O126" s="176">
        <f>(SUM('1.  LRAMVA Summary'!J$55:J$75)+SUM('1.  LRAMVA Summary'!J$76:J$77)*(MONTH($E126)-1)/12)*$H126</f>
        <v>0</v>
      </c>
      <c r="P126" s="176">
        <f>(SUM('1.  LRAMVA Summary'!K$55:K$75)+SUM('1.  LRAMVA Summary'!K$76:K$77)*(MONTH($E126)-1)/12)*$H126</f>
        <v>0</v>
      </c>
      <c r="Q126" s="176">
        <f>(SUM('1.  LRAMVA Summary'!L$55:L$75)+SUM('1.  LRAMVA Summary'!L$76:L$77)*(MONTH($E126)-1)/12)*$H126</f>
        <v>0</v>
      </c>
      <c r="R126" s="176">
        <f>(SUM('1.  LRAMVA Summary'!M$55:M$75)+SUM('1.  LRAMVA Summary'!M$76:M$77)*(MONTH($E126)-1)/12)*$H126</f>
        <v>0</v>
      </c>
      <c r="S126" s="176">
        <f>(SUM('1.  LRAMVA Summary'!N$55:N$75)+SUM('1.  LRAMVA Summary'!N$76:N$77)*(MONTH($E126)-1)/12)*$H126</f>
        <v>0</v>
      </c>
      <c r="T126" s="176">
        <f>(SUM('1.  LRAMVA Summary'!O$55:O$75)+SUM('1.  LRAMVA Summary'!O$76:O$77)*(MONTH($E126)-1)/12)*$H126</f>
        <v>0</v>
      </c>
      <c r="U126" s="176">
        <f>(SUM('1.  LRAMVA Summary'!P$55:P$75)+SUM('1.  LRAMVA Summary'!P$76:P$77)*(MONTH($E126)-1)/12)*$H126</f>
        <v>0</v>
      </c>
      <c r="V126" s="176">
        <f>(SUM('1.  LRAMVA Summary'!Q$55:Q$75)+SUM('1.  LRAMVA Summary'!Q$76:Q$77)*(MONTH($E126)-1)/12)*$H126</f>
        <v>0</v>
      </c>
      <c r="W126" s="177">
        <f t="shared" si="63"/>
        <v>0</v>
      </c>
    </row>
    <row r="127" spans="2:23">
      <c r="E127" s="160">
        <v>43313</v>
      </c>
      <c r="F127" s="160" t="s">
        <v>2777</v>
      </c>
      <c r="G127" s="161" t="s">
        <v>2713</v>
      </c>
      <c r="H127" s="185">
        <f t="shared" ref="H127:H128" si="65">$C$45/12</f>
        <v>1.575E-3</v>
      </c>
      <c r="I127" s="176">
        <f>(SUM('1.  LRAMVA Summary'!D$55:D$75)+SUM('1.  LRAMVA Summary'!D$76:D$77)*(MONTH($E127)-1)/12)*$H127</f>
        <v>0</v>
      </c>
      <c r="J127" s="176">
        <f>(SUM('1.  LRAMVA Summary'!E$55:E$75)+SUM('1.  LRAMVA Summary'!E$76:E$77)*(MONTH($E127)-1)/12)*$H127</f>
        <v>0</v>
      </c>
      <c r="K127" s="176">
        <f>(SUM('1.  LRAMVA Summary'!F$55:F$75)+SUM('1.  LRAMVA Summary'!F$76:F$77)*(MONTH($E127)-1)/12)*$H127</f>
        <v>0</v>
      </c>
      <c r="L127" s="176">
        <f>(SUM('1.  LRAMVA Summary'!G$55:G$75)+SUM('1.  LRAMVA Summary'!G$76:G$77)*(MONTH($E127)-1)/12)*$H127</f>
        <v>0</v>
      </c>
      <c r="M127" s="176">
        <f>(SUM('1.  LRAMVA Summary'!H$55:H$75)+SUM('1.  LRAMVA Summary'!H$76:H$77)*(MONTH($E127)-1)/12)*$H127</f>
        <v>0</v>
      </c>
      <c r="N127" s="176">
        <f>(SUM('1.  LRAMVA Summary'!I$55:I$75)+SUM('1.  LRAMVA Summary'!I$76:I$77)*(MONTH($E127)-1)/12)*$H127</f>
        <v>0</v>
      </c>
      <c r="O127" s="176">
        <f>(SUM('1.  LRAMVA Summary'!J$55:J$75)+SUM('1.  LRAMVA Summary'!J$76:J$77)*(MONTH($E127)-1)/12)*$H127</f>
        <v>0</v>
      </c>
      <c r="P127" s="176">
        <f>(SUM('1.  LRAMVA Summary'!K$55:K$75)+SUM('1.  LRAMVA Summary'!K$76:K$77)*(MONTH($E127)-1)/12)*$H127</f>
        <v>0</v>
      </c>
      <c r="Q127" s="176">
        <f>(SUM('1.  LRAMVA Summary'!L$55:L$75)+SUM('1.  LRAMVA Summary'!L$76:L$77)*(MONTH($E127)-1)/12)*$H127</f>
        <v>0</v>
      </c>
      <c r="R127" s="176">
        <f>(SUM('1.  LRAMVA Summary'!M$55:M$75)+SUM('1.  LRAMVA Summary'!M$76:M$77)*(MONTH($E127)-1)/12)*$H127</f>
        <v>0</v>
      </c>
      <c r="S127" s="176">
        <f>(SUM('1.  LRAMVA Summary'!N$55:N$75)+SUM('1.  LRAMVA Summary'!N$76:N$77)*(MONTH($E127)-1)/12)*$H127</f>
        <v>0</v>
      </c>
      <c r="T127" s="176">
        <f>(SUM('1.  LRAMVA Summary'!O$55:O$75)+SUM('1.  LRAMVA Summary'!O$76:O$77)*(MONTH($E127)-1)/12)*$H127</f>
        <v>0</v>
      </c>
      <c r="U127" s="176">
        <f>(SUM('1.  LRAMVA Summary'!P$55:P$75)+SUM('1.  LRAMVA Summary'!P$76:P$77)*(MONTH($E127)-1)/12)*$H127</f>
        <v>0</v>
      </c>
      <c r="V127" s="176">
        <f>(SUM('1.  LRAMVA Summary'!Q$55:Q$75)+SUM('1.  LRAMVA Summary'!Q$76:Q$77)*(MONTH($E127)-1)/12)*$H127</f>
        <v>0</v>
      </c>
      <c r="W127" s="177">
        <f t="shared" si="63"/>
        <v>0</v>
      </c>
    </row>
    <row r="128" spans="2:23">
      <c r="E128" s="160">
        <v>43344</v>
      </c>
      <c r="F128" s="160" t="s">
        <v>2777</v>
      </c>
      <c r="G128" s="161" t="s">
        <v>2713</v>
      </c>
      <c r="H128" s="185">
        <f t="shared" si="65"/>
        <v>1.575E-3</v>
      </c>
      <c r="I128" s="176">
        <f>(SUM('1.  LRAMVA Summary'!D$55:D$75)+SUM('1.  LRAMVA Summary'!D$76:D$77)*(MONTH($E128)-1)/12)*$H128</f>
        <v>0</v>
      </c>
      <c r="J128" s="176">
        <f>(SUM('1.  LRAMVA Summary'!E$55:E$75)+SUM('1.  LRAMVA Summary'!E$76:E$77)*(MONTH($E128)-1)/12)*$H128</f>
        <v>0</v>
      </c>
      <c r="K128" s="176">
        <f>(SUM('1.  LRAMVA Summary'!F$55:F$75)+SUM('1.  LRAMVA Summary'!F$76:F$77)*(MONTH($E128)-1)/12)*$H128</f>
        <v>0</v>
      </c>
      <c r="L128" s="176">
        <f>(SUM('1.  LRAMVA Summary'!G$55:G$75)+SUM('1.  LRAMVA Summary'!G$76:G$77)*(MONTH($E128)-1)/12)*$H128</f>
        <v>0</v>
      </c>
      <c r="M128" s="176">
        <f>(SUM('1.  LRAMVA Summary'!H$55:H$75)+SUM('1.  LRAMVA Summary'!H$76:H$77)*(MONTH($E128)-1)/12)*$H128</f>
        <v>0</v>
      </c>
      <c r="N128" s="176">
        <f>(SUM('1.  LRAMVA Summary'!I$55:I$75)+SUM('1.  LRAMVA Summary'!I$76:I$77)*(MONTH($E128)-1)/12)*$H128</f>
        <v>0</v>
      </c>
      <c r="O128" s="176">
        <f>(SUM('1.  LRAMVA Summary'!J$55:J$75)+SUM('1.  LRAMVA Summary'!J$76:J$77)*(MONTH($E128)-1)/12)*$H128</f>
        <v>0</v>
      </c>
      <c r="P128" s="176">
        <f>(SUM('1.  LRAMVA Summary'!K$55:K$75)+SUM('1.  LRAMVA Summary'!K$76:K$77)*(MONTH($E128)-1)/12)*$H128</f>
        <v>0</v>
      </c>
      <c r="Q128" s="176">
        <f>(SUM('1.  LRAMVA Summary'!L$55:L$75)+SUM('1.  LRAMVA Summary'!L$76:L$77)*(MONTH($E128)-1)/12)*$H128</f>
        <v>0</v>
      </c>
      <c r="R128" s="176">
        <f>(SUM('1.  LRAMVA Summary'!M$55:M$75)+SUM('1.  LRAMVA Summary'!M$76:M$77)*(MONTH($E128)-1)/12)*$H128</f>
        <v>0</v>
      </c>
      <c r="S128" s="176">
        <f>(SUM('1.  LRAMVA Summary'!N$55:N$75)+SUM('1.  LRAMVA Summary'!N$76:N$77)*(MONTH($E128)-1)/12)*$H128</f>
        <v>0</v>
      </c>
      <c r="T128" s="176">
        <f>(SUM('1.  LRAMVA Summary'!O$55:O$75)+SUM('1.  LRAMVA Summary'!O$76:O$77)*(MONTH($E128)-1)/12)*$H128</f>
        <v>0</v>
      </c>
      <c r="U128" s="176">
        <f>(SUM('1.  LRAMVA Summary'!P$55:P$75)+SUM('1.  LRAMVA Summary'!P$76:P$77)*(MONTH($E128)-1)/12)*$H128</f>
        <v>0</v>
      </c>
      <c r="V128" s="176">
        <f>(SUM('1.  LRAMVA Summary'!Q$55:Q$75)+SUM('1.  LRAMVA Summary'!Q$76:Q$77)*(MONTH($E128)-1)/12)*$H128</f>
        <v>0</v>
      </c>
      <c r="W128" s="177">
        <f t="shared" si="63"/>
        <v>0</v>
      </c>
    </row>
    <row r="129" spans="2:23">
      <c r="E129" s="160">
        <v>43374</v>
      </c>
      <c r="F129" s="160" t="s">
        <v>2777</v>
      </c>
      <c r="G129" s="161" t="s">
        <v>2717</v>
      </c>
      <c r="H129" s="185">
        <f>$C$46/12</f>
        <v>1.8083333333333335E-3</v>
      </c>
      <c r="I129" s="176">
        <f>(SUM('1.  LRAMVA Summary'!D$55:D$75)+SUM('1.  LRAMVA Summary'!D$76:D$77)*(MONTH($E129)-1)/12)*$H129</f>
        <v>0</v>
      </c>
      <c r="J129" s="176">
        <f>(SUM('1.  LRAMVA Summary'!E$55:E$75)+SUM('1.  LRAMVA Summary'!E$76:E$77)*(MONTH($E129)-1)/12)*$H129</f>
        <v>0</v>
      </c>
      <c r="K129" s="176">
        <f>(SUM('1.  LRAMVA Summary'!F$55:F$75)+SUM('1.  LRAMVA Summary'!F$76:F$77)*(MONTH($E129)-1)/12)*$H129</f>
        <v>0</v>
      </c>
      <c r="L129" s="176">
        <f>(SUM('1.  LRAMVA Summary'!G$55:G$75)+SUM('1.  LRAMVA Summary'!G$76:G$77)*(MONTH($E129)-1)/12)*$H129</f>
        <v>0</v>
      </c>
      <c r="M129" s="176">
        <f>(SUM('1.  LRAMVA Summary'!H$55:H$75)+SUM('1.  LRAMVA Summary'!H$76:H$77)*(MONTH($E129)-1)/12)*$H129</f>
        <v>0</v>
      </c>
      <c r="N129" s="176">
        <f>(SUM('1.  LRAMVA Summary'!I$55:I$75)+SUM('1.  LRAMVA Summary'!I$76:I$77)*(MONTH($E129)-1)/12)*$H129</f>
        <v>0</v>
      </c>
      <c r="O129" s="176">
        <f>(SUM('1.  LRAMVA Summary'!J$55:J$75)+SUM('1.  LRAMVA Summary'!J$76:J$77)*(MONTH($E129)-1)/12)*$H129</f>
        <v>0</v>
      </c>
      <c r="P129" s="176">
        <f>(SUM('1.  LRAMVA Summary'!K$55:K$75)+SUM('1.  LRAMVA Summary'!K$76:K$77)*(MONTH($E129)-1)/12)*$H129</f>
        <v>0</v>
      </c>
      <c r="Q129" s="176">
        <f>(SUM('1.  LRAMVA Summary'!L$55:L$75)+SUM('1.  LRAMVA Summary'!L$76:L$77)*(MONTH($E129)-1)/12)*$H129</f>
        <v>0</v>
      </c>
      <c r="R129" s="176">
        <f>(SUM('1.  LRAMVA Summary'!M$55:M$75)+SUM('1.  LRAMVA Summary'!M$76:M$77)*(MONTH($E129)-1)/12)*$H129</f>
        <v>0</v>
      </c>
      <c r="S129" s="176">
        <f>(SUM('1.  LRAMVA Summary'!N$55:N$75)+SUM('1.  LRAMVA Summary'!N$76:N$77)*(MONTH($E129)-1)/12)*$H129</f>
        <v>0</v>
      </c>
      <c r="T129" s="176">
        <f>(SUM('1.  LRAMVA Summary'!O$55:O$75)+SUM('1.  LRAMVA Summary'!O$76:O$77)*(MONTH($E129)-1)/12)*$H129</f>
        <v>0</v>
      </c>
      <c r="U129" s="176">
        <f>(SUM('1.  LRAMVA Summary'!P$55:P$75)+SUM('1.  LRAMVA Summary'!P$76:P$77)*(MONTH($E129)-1)/12)*$H129</f>
        <v>0</v>
      </c>
      <c r="V129" s="176">
        <f>(SUM('1.  LRAMVA Summary'!Q$55:Q$75)+SUM('1.  LRAMVA Summary'!Q$76:Q$77)*(MONTH($E129)-1)/12)*$H129</f>
        <v>0</v>
      </c>
      <c r="W129" s="177">
        <f t="shared" si="63"/>
        <v>0</v>
      </c>
    </row>
    <row r="130" spans="2:23">
      <c r="B130" s="184"/>
      <c r="C130" s="9"/>
      <c r="E130" s="160">
        <v>43405</v>
      </c>
      <c r="F130" s="160" t="s">
        <v>2777</v>
      </c>
      <c r="G130" s="161" t="s">
        <v>2717</v>
      </c>
      <c r="H130" s="185">
        <f t="shared" ref="H130:H131" si="66">$C$46/12</f>
        <v>1.8083333333333335E-3</v>
      </c>
      <c r="I130" s="176">
        <f>(SUM('1.  LRAMVA Summary'!D$55:D$75)+SUM('1.  LRAMVA Summary'!D$76:D$77)*(MONTH($E130)-1)/12)*$H130</f>
        <v>0</v>
      </c>
      <c r="J130" s="176">
        <f>(SUM('1.  LRAMVA Summary'!E$55:E$75)+SUM('1.  LRAMVA Summary'!E$76:E$77)*(MONTH($E130)-1)/12)*$H130</f>
        <v>0</v>
      </c>
      <c r="K130" s="176">
        <f>(SUM('1.  LRAMVA Summary'!F$55:F$75)+SUM('1.  LRAMVA Summary'!F$76:F$77)*(MONTH($E130)-1)/12)*$H130</f>
        <v>0</v>
      </c>
      <c r="L130" s="176">
        <f>(SUM('1.  LRAMVA Summary'!G$55:G$75)+SUM('1.  LRAMVA Summary'!G$76:G$77)*(MONTH($E130)-1)/12)*$H130</f>
        <v>0</v>
      </c>
      <c r="M130" s="176">
        <f>(SUM('1.  LRAMVA Summary'!H$55:H$75)+SUM('1.  LRAMVA Summary'!H$76:H$77)*(MONTH($E130)-1)/12)*$H130</f>
        <v>0</v>
      </c>
      <c r="N130" s="176">
        <f>(SUM('1.  LRAMVA Summary'!I$55:I$75)+SUM('1.  LRAMVA Summary'!I$76:I$77)*(MONTH($E130)-1)/12)*$H130</f>
        <v>0</v>
      </c>
      <c r="O130" s="176">
        <f>(SUM('1.  LRAMVA Summary'!J$55:J$75)+SUM('1.  LRAMVA Summary'!J$76:J$77)*(MONTH($E130)-1)/12)*$H130</f>
        <v>0</v>
      </c>
      <c r="P130" s="176">
        <f>(SUM('1.  LRAMVA Summary'!K$55:K$75)+SUM('1.  LRAMVA Summary'!K$76:K$77)*(MONTH($E130)-1)/12)*$H130</f>
        <v>0</v>
      </c>
      <c r="Q130" s="176">
        <f>(SUM('1.  LRAMVA Summary'!L$55:L$75)+SUM('1.  LRAMVA Summary'!L$76:L$77)*(MONTH($E130)-1)/12)*$H130</f>
        <v>0</v>
      </c>
      <c r="R130" s="176">
        <f>(SUM('1.  LRAMVA Summary'!M$55:M$75)+SUM('1.  LRAMVA Summary'!M$76:M$77)*(MONTH($E130)-1)/12)*$H130</f>
        <v>0</v>
      </c>
      <c r="S130" s="176">
        <f>(SUM('1.  LRAMVA Summary'!N$55:N$75)+SUM('1.  LRAMVA Summary'!N$76:N$77)*(MONTH($E130)-1)/12)*$H130</f>
        <v>0</v>
      </c>
      <c r="T130" s="176">
        <f>(SUM('1.  LRAMVA Summary'!O$55:O$75)+SUM('1.  LRAMVA Summary'!O$76:O$77)*(MONTH($E130)-1)/12)*$H130</f>
        <v>0</v>
      </c>
      <c r="U130" s="176">
        <f>(SUM('1.  LRAMVA Summary'!P$55:P$75)+SUM('1.  LRAMVA Summary'!P$76:P$77)*(MONTH($E130)-1)/12)*$H130</f>
        <v>0</v>
      </c>
      <c r="V130" s="176">
        <f>(SUM('1.  LRAMVA Summary'!Q$55:Q$75)+SUM('1.  LRAMVA Summary'!Q$76:Q$77)*(MONTH($E130)-1)/12)*$H130</f>
        <v>0</v>
      </c>
      <c r="W130" s="177">
        <f t="shared" si="63"/>
        <v>0</v>
      </c>
    </row>
    <row r="131" spans="2:23">
      <c r="E131" s="160">
        <v>43435</v>
      </c>
      <c r="F131" s="160" t="s">
        <v>2777</v>
      </c>
      <c r="G131" s="161" t="s">
        <v>2717</v>
      </c>
      <c r="H131" s="185">
        <f t="shared" si="66"/>
        <v>1.8083333333333335E-3</v>
      </c>
      <c r="I131" s="176">
        <f>(SUM('1.  LRAMVA Summary'!D$55:D$75)+SUM('1.  LRAMVA Summary'!D$76:D$77)*(MONTH($E131)-1)/12)*$H131</f>
        <v>0</v>
      </c>
      <c r="J131" s="176">
        <f>(SUM('1.  LRAMVA Summary'!E$55:E$75)+SUM('1.  LRAMVA Summary'!E$76:E$77)*(MONTH($E131)-1)/12)*$H131</f>
        <v>0</v>
      </c>
      <c r="K131" s="176">
        <f>(SUM('1.  LRAMVA Summary'!F$55:F$75)+SUM('1.  LRAMVA Summary'!F$76:F$77)*(MONTH($E131)-1)/12)*$H131</f>
        <v>0</v>
      </c>
      <c r="L131" s="176">
        <f>(SUM('1.  LRAMVA Summary'!G$55:G$75)+SUM('1.  LRAMVA Summary'!G$76:G$77)*(MONTH($E131)-1)/12)*$H131</f>
        <v>0</v>
      </c>
      <c r="M131" s="176">
        <f>(SUM('1.  LRAMVA Summary'!H$55:H$75)+SUM('1.  LRAMVA Summary'!H$76:H$77)*(MONTH($E131)-1)/12)*$H131</f>
        <v>0</v>
      </c>
      <c r="N131" s="176">
        <f>(SUM('1.  LRAMVA Summary'!I$55:I$75)+SUM('1.  LRAMVA Summary'!I$76:I$77)*(MONTH($E131)-1)/12)*$H131</f>
        <v>0</v>
      </c>
      <c r="O131" s="176">
        <f>(SUM('1.  LRAMVA Summary'!J$55:J$75)+SUM('1.  LRAMVA Summary'!J$76:J$77)*(MONTH($E131)-1)/12)*$H131</f>
        <v>0</v>
      </c>
      <c r="P131" s="176">
        <f>(SUM('1.  LRAMVA Summary'!K$55:K$75)+SUM('1.  LRAMVA Summary'!K$76:K$77)*(MONTH($E131)-1)/12)*$H131</f>
        <v>0</v>
      </c>
      <c r="Q131" s="176">
        <f>(SUM('1.  LRAMVA Summary'!L$55:L$75)+SUM('1.  LRAMVA Summary'!L$76:L$77)*(MONTH($E131)-1)/12)*$H131</f>
        <v>0</v>
      </c>
      <c r="R131" s="176">
        <f>(SUM('1.  LRAMVA Summary'!M$55:M$75)+SUM('1.  LRAMVA Summary'!M$76:M$77)*(MONTH($E131)-1)/12)*$H131</f>
        <v>0</v>
      </c>
      <c r="S131" s="176">
        <f>(SUM('1.  LRAMVA Summary'!N$55:N$75)+SUM('1.  LRAMVA Summary'!N$76:N$77)*(MONTH($E131)-1)/12)*$H131</f>
        <v>0</v>
      </c>
      <c r="T131" s="176">
        <f>(SUM('1.  LRAMVA Summary'!O$55:O$75)+SUM('1.  LRAMVA Summary'!O$76:O$77)*(MONTH($E131)-1)/12)*$H131</f>
        <v>0</v>
      </c>
      <c r="U131" s="176">
        <f>(SUM('1.  LRAMVA Summary'!P$55:P$75)+SUM('1.  LRAMVA Summary'!P$76:P$77)*(MONTH($E131)-1)/12)*$H131</f>
        <v>0</v>
      </c>
      <c r="V131" s="176">
        <f>(SUM('1.  LRAMVA Summary'!Q$55:Q$75)+SUM('1.  LRAMVA Summary'!Q$76:Q$77)*(MONTH($E131)-1)/12)*$H131</f>
        <v>0</v>
      </c>
      <c r="W131" s="177">
        <f t="shared" si="63"/>
        <v>0</v>
      </c>
    </row>
    <row r="132" spans="2:23" ht="15.75" thickBot="1">
      <c r="B132" s="182"/>
      <c r="C132" s="183"/>
      <c r="E132" s="162" t="s">
        <v>2778</v>
      </c>
      <c r="F132" s="162"/>
      <c r="G132" s="163"/>
      <c r="H132" s="164"/>
      <c r="I132" s="165">
        <f>SUM(I119:I131)</f>
        <v>0</v>
      </c>
      <c r="J132" s="165">
        <f>SUM(J119:J131)</f>
        <v>0</v>
      </c>
      <c r="K132" s="165">
        <f t="shared" ref="K132:O132" si="67">SUM(K119:K131)</f>
        <v>0</v>
      </c>
      <c r="L132" s="165">
        <f t="shared" si="67"/>
        <v>0</v>
      </c>
      <c r="M132" s="165">
        <f t="shared" si="67"/>
        <v>0</v>
      </c>
      <c r="N132" s="165">
        <f t="shared" si="67"/>
        <v>0</v>
      </c>
      <c r="O132" s="165">
        <f t="shared" si="67"/>
        <v>0</v>
      </c>
      <c r="P132" s="165">
        <f t="shared" ref="P132:V132" si="68">SUM(P119:P131)</f>
        <v>0</v>
      </c>
      <c r="Q132" s="165">
        <f t="shared" si="68"/>
        <v>0</v>
      </c>
      <c r="R132" s="165">
        <f t="shared" si="68"/>
        <v>0</v>
      </c>
      <c r="S132" s="165">
        <f t="shared" si="68"/>
        <v>0</v>
      </c>
      <c r="T132" s="165">
        <f t="shared" si="68"/>
        <v>0</v>
      </c>
      <c r="U132" s="165">
        <f t="shared" si="68"/>
        <v>0</v>
      </c>
      <c r="V132" s="165">
        <f t="shared" si="68"/>
        <v>0</v>
      </c>
      <c r="W132" s="165">
        <f>SUM(W119:W131)</f>
        <v>0</v>
      </c>
    </row>
    <row r="133" spans="2:23" ht="15.75" thickTop="1">
      <c r="E133" s="166" t="s">
        <v>225</v>
      </c>
      <c r="F133" s="166"/>
      <c r="G133" s="167"/>
      <c r="H133" s="168"/>
      <c r="I133" s="169"/>
      <c r="J133" s="169"/>
      <c r="K133" s="169"/>
      <c r="L133" s="169"/>
      <c r="M133" s="169"/>
      <c r="N133" s="169"/>
      <c r="O133" s="169"/>
      <c r="P133" s="169"/>
      <c r="Q133" s="169"/>
      <c r="R133" s="169"/>
      <c r="S133" s="169"/>
      <c r="T133" s="169"/>
      <c r="U133" s="169"/>
      <c r="V133" s="169"/>
      <c r="W133" s="170"/>
    </row>
    <row r="134" spans="2:23">
      <c r="E134" s="171" t="s">
        <v>2779</v>
      </c>
      <c r="F134" s="171"/>
      <c r="G134" s="172"/>
      <c r="H134" s="173"/>
      <c r="I134" s="174">
        <f>I132+I133</f>
        <v>0</v>
      </c>
      <c r="J134" s="174">
        <f t="shared" ref="J134" si="69">J132+J133</f>
        <v>0</v>
      </c>
      <c r="K134" s="174">
        <f t="shared" ref="K134" si="70">K132+K133</f>
        <v>0</v>
      </c>
      <c r="L134" s="174">
        <f t="shared" ref="L134" si="71">L132+L133</f>
        <v>0</v>
      </c>
      <c r="M134" s="174">
        <f t="shared" ref="M134" si="72">M132+M133</f>
        <v>0</v>
      </c>
      <c r="N134" s="174">
        <f t="shared" ref="N134" si="73">N132+N133</f>
        <v>0</v>
      </c>
      <c r="O134" s="174">
        <f t="shared" ref="O134:V134" si="74">O132+O133</f>
        <v>0</v>
      </c>
      <c r="P134" s="174">
        <f t="shared" si="74"/>
        <v>0</v>
      </c>
      <c r="Q134" s="174">
        <f t="shared" si="74"/>
        <v>0</v>
      </c>
      <c r="R134" s="174">
        <f t="shared" si="74"/>
        <v>0</v>
      </c>
      <c r="S134" s="174">
        <f t="shared" si="74"/>
        <v>0</v>
      </c>
      <c r="T134" s="174">
        <f t="shared" si="74"/>
        <v>0</v>
      </c>
      <c r="U134" s="174">
        <f t="shared" si="74"/>
        <v>0</v>
      </c>
      <c r="V134" s="174">
        <f t="shared" si="74"/>
        <v>0</v>
      </c>
      <c r="W134" s="174">
        <f>W132+W133</f>
        <v>0</v>
      </c>
    </row>
    <row r="135" spans="2:23">
      <c r="E135" s="160">
        <v>43466</v>
      </c>
      <c r="F135" s="160" t="s">
        <v>2780</v>
      </c>
      <c r="G135" s="161" t="s">
        <v>2705</v>
      </c>
      <c r="H135" s="185">
        <f>$C$47/12</f>
        <v>2.0416666666666669E-3</v>
      </c>
      <c r="I135" s="176">
        <f>(SUM('1.  LRAMVA Summary'!D$55:D$78)+SUM('1.  LRAMVA Summary'!D$79:D$80)*(MONTH($E135)-1)/12)*$H135</f>
        <v>0</v>
      </c>
      <c r="J135" s="176">
        <f>(SUM('1.  LRAMVA Summary'!E$55:E$78)+SUM('1.  LRAMVA Summary'!E$79:E$80)*(MONTH($E135)-1)/12)*$H135</f>
        <v>0</v>
      </c>
      <c r="K135" s="176">
        <f>(SUM('1.  LRAMVA Summary'!F$55:F$78)+SUM('1.  LRAMVA Summary'!F$79:F$80)*(MONTH($E135)-1)/12)*$H135</f>
        <v>0</v>
      </c>
      <c r="L135" s="176">
        <f>(SUM('1.  LRAMVA Summary'!G$55:G$78)+SUM('1.  LRAMVA Summary'!G$79:G$80)*(MONTH($E135)-1)/12)*$H135</f>
        <v>0</v>
      </c>
      <c r="M135" s="176">
        <f>(SUM('1.  LRAMVA Summary'!H$55:H$78)+SUM('1.  LRAMVA Summary'!H$79:H$80)*(MONTH($E135)-1)/12)*$H135</f>
        <v>0</v>
      </c>
      <c r="N135" s="176">
        <f>(SUM('1.  LRAMVA Summary'!I$55:I$78)+SUM('1.  LRAMVA Summary'!I$79:I$80)*(MONTH($E135)-1)/12)*$H135</f>
        <v>0</v>
      </c>
      <c r="O135" s="176">
        <f>(SUM('1.  LRAMVA Summary'!J$55:J$78)+SUM('1.  LRAMVA Summary'!J$79:J$80)*(MONTH($E135)-1)/12)*$H135</f>
        <v>0</v>
      </c>
      <c r="P135" s="176">
        <f>(SUM('1.  LRAMVA Summary'!K$55:K$78)+SUM('1.  LRAMVA Summary'!K$79:K$80)*(MONTH($E135)-1)/12)*$H135</f>
        <v>0</v>
      </c>
      <c r="Q135" s="176">
        <f>(SUM('1.  LRAMVA Summary'!L$55:L$78)+SUM('1.  LRAMVA Summary'!L$79:L$80)*(MONTH($E135)-1)/12)*$H135</f>
        <v>0</v>
      </c>
      <c r="R135" s="176">
        <f>(SUM('1.  LRAMVA Summary'!M$55:M$78)+SUM('1.  LRAMVA Summary'!M$79:M$80)*(MONTH($E135)-1)/12)*$H135</f>
        <v>0</v>
      </c>
      <c r="S135" s="176">
        <f>(SUM('1.  LRAMVA Summary'!N$55:N$78)+SUM('1.  LRAMVA Summary'!N$79:N$80)*(MONTH($E135)-1)/12)*$H135</f>
        <v>0</v>
      </c>
      <c r="T135" s="176">
        <f>(SUM('1.  LRAMVA Summary'!O$55:O$78)+SUM('1.  LRAMVA Summary'!O$79:O$80)*(MONTH($E135)-1)/12)*$H135</f>
        <v>0</v>
      </c>
      <c r="U135" s="176">
        <f>(SUM('1.  LRAMVA Summary'!P$55:P$78)+SUM('1.  LRAMVA Summary'!P$79:P$80)*(MONTH($E135)-1)/12)*$H135</f>
        <v>0</v>
      </c>
      <c r="V135" s="176">
        <f>(SUM('1.  LRAMVA Summary'!Q$55:Q$78)+SUM('1.  LRAMVA Summary'!Q$79:Q$80)*(MONTH($E135)-1)/12)*$H135</f>
        <v>0</v>
      </c>
      <c r="W135" s="177">
        <f>SUM(I135:V135)</f>
        <v>0</v>
      </c>
    </row>
    <row r="136" spans="2:23">
      <c r="E136" s="160">
        <v>43497</v>
      </c>
      <c r="F136" s="160" t="s">
        <v>2780</v>
      </c>
      <c r="G136" s="161" t="s">
        <v>2705</v>
      </c>
      <c r="H136" s="185">
        <f t="shared" ref="H136:H137" si="75">$C$47/12</f>
        <v>2.0416666666666669E-3</v>
      </c>
      <c r="I136" s="176">
        <f>(SUM('1.  LRAMVA Summary'!D$55:D$78)+SUM('1.  LRAMVA Summary'!D$79:D$80)*(MONTH($E136)-1)/12)*$H136</f>
        <v>0</v>
      </c>
      <c r="J136" s="176">
        <f>(SUM('1.  LRAMVA Summary'!E$55:E$78)+SUM('1.  LRAMVA Summary'!E$79:E$80)*(MONTH($E136)-1)/12)*$H136</f>
        <v>0</v>
      </c>
      <c r="K136" s="176">
        <f>(SUM('1.  LRAMVA Summary'!F$55:F$78)+SUM('1.  LRAMVA Summary'!F$79:F$80)*(MONTH($E136)-1)/12)*$H136</f>
        <v>0</v>
      </c>
      <c r="L136" s="176">
        <f>(SUM('1.  LRAMVA Summary'!G$55:G$78)+SUM('1.  LRAMVA Summary'!G$79:G$80)*(MONTH($E136)-1)/12)*$H136</f>
        <v>0</v>
      </c>
      <c r="M136" s="176">
        <f>(SUM('1.  LRAMVA Summary'!H$55:H$78)+SUM('1.  LRAMVA Summary'!H$79:H$80)*(MONTH($E136)-1)/12)*$H136</f>
        <v>0</v>
      </c>
      <c r="N136" s="176">
        <f>(SUM('1.  LRAMVA Summary'!I$55:I$78)+SUM('1.  LRAMVA Summary'!I$79:I$80)*(MONTH($E136)-1)/12)*$H136</f>
        <v>0</v>
      </c>
      <c r="O136" s="176">
        <f>(SUM('1.  LRAMVA Summary'!J$55:J$78)+SUM('1.  LRAMVA Summary'!J$79:J$80)*(MONTH($E136)-1)/12)*$H136</f>
        <v>0</v>
      </c>
      <c r="P136" s="176">
        <f>(SUM('1.  LRAMVA Summary'!K$55:K$78)+SUM('1.  LRAMVA Summary'!K$79:K$80)*(MONTH($E136)-1)/12)*$H136</f>
        <v>0</v>
      </c>
      <c r="Q136" s="176">
        <f>(SUM('1.  LRAMVA Summary'!L$55:L$78)+SUM('1.  LRAMVA Summary'!L$79:L$80)*(MONTH($E136)-1)/12)*$H136</f>
        <v>0</v>
      </c>
      <c r="R136" s="176">
        <f>(SUM('1.  LRAMVA Summary'!M$55:M$78)+SUM('1.  LRAMVA Summary'!M$79:M$80)*(MONTH($E136)-1)/12)*$H136</f>
        <v>0</v>
      </c>
      <c r="S136" s="176">
        <f>(SUM('1.  LRAMVA Summary'!N$55:N$78)+SUM('1.  LRAMVA Summary'!N$79:N$80)*(MONTH($E136)-1)/12)*$H136</f>
        <v>0</v>
      </c>
      <c r="T136" s="176">
        <f>(SUM('1.  LRAMVA Summary'!O$55:O$78)+SUM('1.  LRAMVA Summary'!O$79:O$80)*(MONTH($E136)-1)/12)*$H136</f>
        <v>0</v>
      </c>
      <c r="U136" s="176">
        <f>(SUM('1.  LRAMVA Summary'!P$55:P$78)+SUM('1.  LRAMVA Summary'!P$79:P$80)*(MONTH($E136)-1)/12)*$H136</f>
        <v>0</v>
      </c>
      <c r="V136" s="176">
        <f>(SUM('1.  LRAMVA Summary'!Q$55:Q$78)+SUM('1.  LRAMVA Summary'!Q$79:Q$80)*(MONTH($E136)-1)/12)*$H136</f>
        <v>0</v>
      </c>
      <c r="W136" s="177">
        <f t="shared" ref="W136:W146" si="76">SUM(I136:V136)</f>
        <v>0</v>
      </c>
    </row>
    <row r="137" spans="2:23">
      <c r="E137" s="160">
        <v>43525</v>
      </c>
      <c r="F137" s="160" t="s">
        <v>2780</v>
      </c>
      <c r="G137" s="161" t="s">
        <v>2705</v>
      </c>
      <c r="H137" s="185">
        <f t="shared" si="75"/>
        <v>2.0416666666666669E-3</v>
      </c>
      <c r="I137" s="176">
        <f>(SUM('1.  LRAMVA Summary'!D$55:D$78)+SUM('1.  LRAMVA Summary'!D$79:D$80)*(MONTH($E137)-1)/12)*$H137</f>
        <v>0</v>
      </c>
      <c r="J137" s="176">
        <f>(SUM('1.  LRAMVA Summary'!E$55:E$78)+SUM('1.  LRAMVA Summary'!E$79:E$80)*(MONTH($E137)-1)/12)*$H137</f>
        <v>0</v>
      </c>
      <c r="K137" s="176">
        <f>(SUM('1.  LRAMVA Summary'!F$55:F$78)+SUM('1.  LRAMVA Summary'!F$79:F$80)*(MONTH($E137)-1)/12)*$H137</f>
        <v>0</v>
      </c>
      <c r="L137" s="176">
        <f>(SUM('1.  LRAMVA Summary'!G$55:G$78)+SUM('1.  LRAMVA Summary'!G$79:G$80)*(MONTH($E137)-1)/12)*$H137</f>
        <v>0</v>
      </c>
      <c r="M137" s="176">
        <f>(SUM('1.  LRAMVA Summary'!H$55:H$78)+SUM('1.  LRAMVA Summary'!H$79:H$80)*(MONTH($E137)-1)/12)*$H137</f>
        <v>0</v>
      </c>
      <c r="N137" s="176">
        <f>(SUM('1.  LRAMVA Summary'!I$55:I$78)+SUM('1.  LRAMVA Summary'!I$79:I$80)*(MONTH($E137)-1)/12)*$H137</f>
        <v>0</v>
      </c>
      <c r="O137" s="176">
        <f>(SUM('1.  LRAMVA Summary'!J$55:J$78)+SUM('1.  LRAMVA Summary'!J$79:J$80)*(MONTH($E137)-1)/12)*$H137</f>
        <v>0</v>
      </c>
      <c r="P137" s="176">
        <f>(SUM('1.  LRAMVA Summary'!K$55:K$78)+SUM('1.  LRAMVA Summary'!K$79:K$80)*(MONTH($E137)-1)/12)*$H137</f>
        <v>0</v>
      </c>
      <c r="Q137" s="176">
        <f>(SUM('1.  LRAMVA Summary'!L$55:L$78)+SUM('1.  LRAMVA Summary'!L$79:L$80)*(MONTH($E137)-1)/12)*$H137</f>
        <v>0</v>
      </c>
      <c r="R137" s="176">
        <f>(SUM('1.  LRAMVA Summary'!M$55:M$78)+SUM('1.  LRAMVA Summary'!M$79:M$80)*(MONTH($E137)-1)/12)*$H137</f>
        <v>0</v>
      </c>
      <c r="S137" s="176">
        <f>(SUM('1.  LRAMVA Summary'!N$55:N$78)+SUM('1.  LRAMVA Summary'!N$79:N$80)*(MONTH($E137)-1)/12)*$H137</f>
        <v>0</v>
      </c>
      <c r="T137" s="176">
        <f>(SUM('1.  LRAMVA Summary'!O$55:O$78)+SUM('1.  LRAMVA Summary'!O$79:O$80)*(MONTH($E137)-1)/12)*$H137</f>
        <v>0</v>
      </c>
      <c r="U137" s="176">
        <f>(SUM('1.  LRAMVA Summary'!P$55:P$78)+SUM('1.  LRAMVA Summary'!P$79:P$80)*(MONTH($E137)-1)/12)*$H137</f>
        <v>0</v>
      </c>
      <c r="V137" s="176">
        <f>(SUM('1.  LRAMVA Summary'!Q$55:Q$78)+SUM('1.  LRAMVA Summary'!Q$79:Q$80)*(MONTH($E137)-1)/12)*$H137</f>
        <v>0</v>
      </c>
      <c r="W137" s="177">
        <f t="shared" si="76"/>
        <v>0</v>
      </c>
    </row>
    <row r="138" spans="2:23" s="9" customFormat="1">
      <c r="B138" s="11"/>
      <c r="C138" s="2"/>
      <c r="E138" s="160">
        <v>43556</v>
      </c>
      <c r="F138" s="160" t="s">
        <v>2780</v>
      </c>
      <c r="G138" s="161" t="s">
        <v>2709</v>
      </c>
      <c r="H138" s="185">
        <f>$C$48/12</f>
        <v>1.8166666666666667E-3</v>
      </c>
      <c r="I138" s="176">
        <f>(SUM('1.  LRAMVA Summary'!D$55:D$78)+SUM('1.  LRAMVA Summary'!D$79:D$80)*(MONTH($E138)-1)/12)*$H138</f>
        <v>0</v>
      </c>
      <c r="J138" s="176">
        <f>(SUM('1.  LRAMVA Summary'!E$55:E$78)+SUM('1.  LRAMVA Summary'!E$79:E$80)*(MONTH($E138)-1)/12)*$H138</f>
        <v>0</v>
      </c>
      <c r="K138" s="176">
        <f>(SUM('1.  LRAMVA Summary'!F$55:F$78)+SUM('1.  LRAMVA Summary'!F$79:F$80)*(MONTH($E138)-1)/12)*$H138</f>
        <v>0</v>
      </c>
      <c r="L138" s="176">
        <f>(SUM('1.  LRAMVA Summary'!G$55:G$78)+SUM('1.  LRAMVA Summary'!G$79:G$80)*(MONTH($E138)-1)/12)*$H138</f>
        <v>0</v>
      </c>
      <c r="M138" s="176">
        <f>(SUM('1.  LRAMVA Summary'!H$55:H$78)+SUM('1.  LRAMVA Summary'!H$79:H$80)*(MONTH($E138)-1)/12)*$H138</f>
        <v>0</v>
      </c>
      <c r="N138" s="176">
        <f>(SUM('1.  LRAMVA Summary'!I$55:I$78)+SUM('1.  LRAMVA Summary'!I$79:I$80)*(MONTH($E138)-1)/12)*$H138</f>
        <v>0</v>
      </c>
      <c r="O138" s="176">
        <f>(SUM('1.  LRAMVA Summary'!J$55:J$78)+SUM('1.  LRAMVA Summary'!J$79:J$80)*(MONTH($E138)-1)/12)*$H138</f>
        <v>0</v>
      </c>
      <c r="P138" s="176">
        <f>(SUM('1.  LRAMVA Summary'!K$55:K$78)+SUM('1.  LRAMVA Summary'!K$79:K$80)*(MONTH($E138)-1)/12)*$H138</f>
        <v>0</v>
      </c>
      <c r="Q138" s="176">
        <f>(SUM('1.  LRAMVA Summary'!L$55:L$78)+SUM('1.  LRAMVA Summary'!L$79:L$80)*(MONTH($E138)-1)/12)*$H138</f>
        <v>0</v>
      </c>
      <c r="R138" s="176">
        <f>(SUM('1.  LRAMVA Summary'!M$55:M$78)+SUM('1.  LRAMVA Summary'!M$79:M$80)*(MONTH($E138)-1)/12)*$H138</f>
        <v>0</v>
      </c>
      <c r="S138" s="176">
        <f>(SUM('1.  LRAMVA Summary'!N$55:N$78)+SUM('1.  LRAMVA Summary'!N$79:N$80)*(MONTH($E138)-1)/12)*$H138</f>
        <v>0</v>
      </c>
      <c r="T138" s="176">
        <f>(SUM('1.  LRAMVA Summary'!O$55:O$78)+SUM('1.  LRAMVA Summary'!O$79:O$80)*(MONTH($E138)-1)/12)*$H138</f>
        <v>0</v>
      </c>
      <c r="U138" s="176">
        <f>(SUM('1.  LRAMVA Summary'!P$55:P$78)+SUM('1.  LRAMVA Summary'!P$79:P$80)*(MONTH($E138)-1)/12)*$H138</f>
        <v>0</v>
      </c>
      <c r="V138" s="176">
        <f>(SUM('1.  LRAMVA Summary'!Q$55:Q$78)+SUM('1.  LRAMVA Summary'!Q$79:Q$80)*(MONTH($E138)-1)/12)*$H138</f>
        <v>0</v>
      </c>
      <c r="W138" s="177">
        <f t="shared" si="76"/>
        <v>0</v>
      </c>
    </row>
    <row r="139" spans="2:23">
      <c r="E139" s="160">
        <v>43586</v>
      </c>
      <c r="F139" s="160" t="s">
        <v>2780</v>
      </c>
      <c r="G139" s="161" t="s">
        <v>2709</v>
      </c>
      <c r="H139" s="185">
        <f>$C$48/12</f>
        <v>1.8166666666666667E-3</v>
      </c>
      <c r="I139" s="176">
        <f>(SUM('1.  LRAMVA Summary'!D$55:D$78)+SUM('1.  LRAMVA Summary'!D$79:D$80)*(MONTH($E139)-1)/12)*$H139</f>
        <v>0</v>
      </c>
      <c r="J139" s="176">
        <f>(SUM('1.  LRAMVA Summary'!E$55:E$78)+SUM('1.  LRAMVA Summary'!E$79:E$80)*(MONTH($E139)-1)/12)*$H139</f>
        <v>0</v>
      </c>
      <c r="K139" s="176">
        <f>(SUM('1.  LRAMVA Summary'!F$55:F$78)+SUM('1.  LRAMVA Summary'!F$79:F$80)*(MONTH($E139)-1)/12)*$H139</f>
        <v>0</v>
      </c>
      <c r="L139" s="176">
        <f>(SUM('1.  LRAMVA Summary'!G$55:G$78)+SUM('1.  LRAMVA Summary'!G$79:G$80)*(MONTH($E139)-1)/12)*$H139</f>
        <v>0</v>
      </c>
      <c r="M139" s="176">
        <f>(SUM('1.  LRAMVA Summary'!H$55:H$78)+SUM('1.  LRAMVA Summary'!H$79:H$80)*(MONTH($E139)-1)/12)*$H139</f>
        <v>0</v>
      </c>
      <c r="N139" s="176">
        <f>(SUM('1.  LRAMVA Summary'!I$55:I$78)+SUM('1.  LRAMVA Summary'!I$79:I$80)*(MONTH($E139)-1)/12)*$H139</f>
        <v>0</v>
      </c>
      <c r="O139" s="176">
        <f>(SUM('1.  LRAMVA Summary'!J$55:J$78)+SUM('1.  LRAMVA Summary'!J$79:J$80)*(MONTH($E139)-1)/12)*$H139</f>
        <v>0</v>
      </c>
      <c r="P139" s="176">
        <f>(SUM('1.  LRAMVA Summary'!K$55:K$78)+SUM('1.  LRAMVA Summary'!K$79:K$80)*(MONTH($E139)-1)/12)*$H139</f>
        <v>0</v>
      </c>
      <c r="Q139" s="176">
        <f>(SUM('1.  LRAMVA Summary'!L$55:L$78)+SUM('1.  LRAMVA Summary'!L$79:L$80)*(MONTH($E139)-1)/12)*$H139</f>
        <v>0</v>
      </c>
      <c r="R139" s="176">
        <f>(SUM('1.  LRAMVA Summary'!M$55:M$78)+SUM('1.  LRAMVA Summary'!M$79:M$80)*(MONTH($E139)-1)/12)*$H139</f>
        <v>0</v>
      </c>
      <c r="S139" s="176">
        <f>(SUM('1.  LRAMVA Summary'!N$55:N$78)+SUM('1.  LRAMVA Summary'!N$79:N$80)*(MONTH($E139)-1)/12)*$H139</f>
        <v>0</v>
      </c>
      <c r="T139" s="176">
        <f>(SUM('1.  LRAMVA Summary'!O$55:O$78)+SUM('1.  LRAMVA Summary'!O$79:O$80)*(MONTH($E139)-1)/12)*$H139</f>
        <v>0</v>
      </c>
      <c r="U139" s="176">
        <f>(SUM('1.  LRAMVA Summary'!P$55:P$78)+SUM('1.  LRAMVA Summary'!P$79:P$80)*(MONTH($E139)-1)/12)*$H139</f>
        <v>0</v>
      </c>
      <c r="V139" s="176">
        <f>(SUM('1.  LRAMVA Summary'!Q$55:Q$78)+SUM('1.  LRAMVA Summary'!Q$79:Q$80)*(MONTH($E139)-1)/12)*$H139</f>
        <v>0</v>
      </c>
      <c r="W139" s="177">
        <f t="shared" si="76"/>
        <v>0</v>
      </c>
    </row>
    <row r="140" spans="2:23">
      <c r="E140" s="160">
        <v>43617</v>
      </c>
      <c r="F140" s="160" t="s">
        <v>2780</v>
      </c>
      <c r="G140" s="161" t="s">
        <v>2709</v>
      </c>
      <c r="H140" s="185">
        <f t="shared" ref="H140" si="77">$C$48/12</f>
        <v>1.8166666666666667E-3</v>
      </c>
      <c r="I140" s="176">
        <f>(SUM('1.  LRAMVA Summary'!D$55:D$78)+SUM('1.  LRAMVA Summary'!D$79:D$80)*(MONTH($E140)-1)/12)*$H140</f>
        <v>0</v>
      </c>
      <c r="J140" s="176">
        <f>(SUM('1.  LRAMVA Summary'!E$55:E$78)+SUM('1.  LRAMVA Summary'!E$79:E$80)*(MONTH($E140)-1)/12)*$H140</f>
        <v>0</v>
      </c>
      <c r="K140" s="176">
        <f>(SUM('1.  LRAMVA Summary'!F$55:F$78)+SUM('1.  LRAMVA Summary'!F$79:F$80)*(MONTH($E140)-1)/12)*$H140</f>
        <v>0</v>
      </c>
      <c r="L140" s="176">
        <f>(SUM('1.  LRAMVA Summary'!G$55:G$78)+SUM('1.  LRAMVA Summary'!G$79:G$80)*(MONTH($E140)-1)/12)*$H140</f>
        <v>0</v>
      </c>
      <c r="M140" s="176">
        <f>(SUM('1.  LRAMVA Summary'!H$55:H$78)+SUM('1.  LRAMVA Summary'!H$79:H$80)*(MONTH($E140)-1)/12)*$H140</f>
        <v>0</v>
      </c>
      <c r="N140" s="176">
        <f>(SUM('1.  LRAMVA Summary'!I$55:I$78)+SUM('1.  LRAMVA Summary'!I$79:I$80)*(MONTH($E140)-1)/12)*$H140</f>
        <v>0</v>
      </c>
      <c r="O140" s="176">
        <f>(SUM('1.  LRAMVA Summary'!J$55:J$78)+SUM('1.  LRAMVA Summary'!J$79:J$80)*(MONTH($E140)-1)/12)*$H140</f>
        <v>0</v>
      </c>
      <c r="P140" s="176">
        <f>(SUM('1.  LRAMVA Summary'!K$55:K$78)+SUM('1.  LRAMVA Summary'!K$79:K$80)*(MONTH($E140)-1)/12)*$H140</f>
        <v>0</v>
      </c>
      <c r="Q140" s="176">
        <f>(SUM('1.  LRAMVA Summary'!L$55:L$78)+SUM('1.  LRAMVA Summary'!L$79:L$80)*(MONTH($E140)-1)/12)*$H140</f>
        <v>0</v>
      </c>
      <c r="R140" s="176">
        <f>(SUM('1.  LRAMVA Summary'!M$55:M$78)+SUM('1.  LRAMVA Summary'!M$79:M$80)*(MONTH($E140)-1)/12)*$H140</f>
        <v>0</v>
      </c>
      <c r="S140" s="176">
        <f>(SUM('1.  LRAMVA Summary'!N$55:N$78)+SUM('1.  LRAMVA Summary'!N$79:N$80)*(MONTH($E140)-1)/12)*$H140</f>
        <v>0</v>
      </c>
      <c r="T140" s="176">
        <f>(SUM('1.  LRAMVA Summary'!O$55:O$78)+SUM('1.  LRAMVA Summary'!O$79:O$80)*(MONTH($E140)-1)/12)*$H140</f>
        <v>0</v>
      </c>
      <c r="U140" s="176">
        <f>(SUM('1.  LRAMVA Summary'!P$55:P$78)+SUM('1.  LRAMVA Summary'!P$79:P$80)*(MONTH($E140)-1)/12)*$H140</f>
        <v>0</v>
      </c>
      <c r="V140" s="176">
        <f>(SUM('1.  LRAMVA Summary'!Q$55:Q$78)+SUM('1.  LRAMVA Summary'!Q$79:Q$80)*(MONTH($E140)-1)/12)*$H140</f>
        <v>0</v>
      </c>
      <c r="W140" s="177">
        <f t="shared" si="76"/>
        <v>0</v>
      </c>
    </row>
    <row r="141" spans="2:23">
      <c r="E141" s="160">
        <v>43647</v>
      </c>
      <c r="F141" s="160" t="s">
        <v>2780</v>
      </c>
      <c r="G141" s="161" t="s">
        <v>2713</v>
      </c>
      <c r="H141" s="185">
        <f>$C$49/12</f>
        <v>1.8166666666666667E-3</v>
      </c>
      <c r="I141" s="176">
        <f>(SUM('1.  LRAMVA Summary'!D$55:D$78)+SUM('1.  LRAMVA Summary'!D$79:D$80)*(MONTH($E141)-1)/12)*$H141</f>
        <v>0</v>
      </c>
      <c r="J141" s="176">
        <f>(SUM('1.  LRAMVA Summary'!E$55:E$78)+SUM('1.  LRAMVA Summary'!E$79:E$80)*(MONTH($E141)-1)/12)*$H141</f>
        <v>0</v>
      </c>
      <c r="K141" s="176">
        <f>(SUM('1.  LRAMVA Summary'!F$55:F$78)+SUM('1.  LRAMVA Summary'!F$79:F$80)*(MONTH($E141)-1)/12)*$H141</f>
        <v>0</v>
      </c>
      <c r="L141" s="176">
        <f>(SUM('1.  LRAMVA Summary'!G$55:G$78)+SUM('1.  LRAMVA Summary'!G$79:G$80)*(MONTH($E141)-1)/12)*$H141</f>
        <v>0</v>
      </c>
      <c r="M141" s="176">
        <f>(SUM('1.  LRAMVA Summary'!H$55:H$78)+SUM('1.  LRAMVA Summary'!H$79:H$80)*(MONTH($E141)-1)/12)*$H141</f>
        <v>0</v>
      </c>
      <c r="N141" s="176">
        <f>(SUM('1.  LRAMVA Summary'!I$55:I$78)+SUM('1.  LRAMVA Summary'!I$79:I$80)*(MONTH($E141)-1)/12)*$H141</f>
        <v>0</v>
      </c>
      <c r="O141" s="176">
        <f>(SUM('1.  LRAMVA Summary'!J$55:J$78)+SUM('1.  LRAMVA Summary'!J$79:J$80)*(MONTH($E141)-1)/12)*$H141</f>
        <v>0</v>
      </c>
      <c r="P141" s="176">
        <f>(SUM('1.  LRAMVA Summary'!K$55:K$78)+SUM('1.  LRAMVA Summary'!K$79:K$80)*(MONTH($E141)-1)/12)*$H141</f>
        <v>0</v>
      </c>
      <c r="Q141" s="176">
        <f>(SUM('1.  LRAMVA Summary'!L$55:L$78)+SUM('1.  LRAMVA Summary'!L$79:L$80)*(MONTH($E141)-1)/12)*$H141</f>
        <v>0</v>
      </c>
      <c r="R141" s="176">
        <f>(SUM('1.  LRAMVA Summary'!M$55:M$78)+SUM('1.  LRAMVA Summary'!M$79:M$80)*(MONTH($E141)-1)/12)*$H141</f>
        <v>0</v>
      </c>
      <c r="S141" s="176">
        <f>(SUM('1.  LRAMVA Summary'!N$55:N$78)+SUM('1.  LRAMVA Summary'!N$79:N$80)*(MONTH($E141)-1)/12)*$H141</f>
        <v>0</v>
      </c>
      <c r="T141" s="176">
        <f>(SUM('1.  LRAMVA Summary'!O$55:O$78)+SUM('1.  LRAMVA Summary'!O$79:O$80)*(MONTH($E141)-1)/12)*$H141</f>
        <v>0</v>
      </c>
      <c r="U141" s="176">
        <f>(SUM('1.  LRAMVA Summary'!P$55:P$78)+SUM('1.  LRAMVA Summary'!P$79:P$80)*(MONTH($E141)-1)/12)*$H141</f>
        <v>0</v>
      </c>
      <c r="V141" s="176">
        <f>(SUM('1.  LRAMVA Summary'!Q$55:Q$78)+SUM('1.  LRAMVA Summary'!Q$79:Q$80)*(MONTH($E141)-1)/12)*$H141</f>
        <v>0</v>
      </c>
      <c r="W141" s="177">
        <f t="shared" si="76"/>
        <v>0</v>
      </c>
    </row>
    <row r="142" spans="2:23">
      <c r="E142" s="160">
        <v>43678</v>
      </c>
      <c r="F142" s="160" t="s">
        <v>2780</v>
      </c>
      <c r="G142" s="161" t="s">
        <v>2713</v>
      </c>
      <c r="H142" s="185">
        <f t="shared" ref="H142" si="78">$C$49/12</f>
        <v>1.8166666666666667E-3</v>
      </c>
      <c r="I142" s="176">
        <f>(SUM('1.  LRAMVA Summary'!D$55:D$78)+SUM('1.  LRAMVA Summary'!D$79:D$80)*(MONTH($E142)-1)/12)*$H142</f>
        <v>0</v>
      </c>
      <c r="J142" s="176">
        <f>(SUM('1.  LRAMVA Summary'!E$55:E$78)+SUM('1.  LRAMVA Summary'!E$79:E$80)*(MONTH($E142)-1)/12)*$H142</f>
        <v>0</v>
      </c>
      <c r="K142" s="176">
        <f>(SUM('1.  LRAMVA Summary'!F$55:F$78)+SUM('1.  LRAMVA Summary'!F$79:F$80)*(MONTH($E142)-1)/12)*$H142</f>
        <v>0</v>
      </c>
      <c r="L142" s="176">
        <f>(SUM('1.  LRAMVA Summary'!G$55:G$78)+SUM('1.  LRAMVA Summary'!G$79:G$80)*(MONTH($E142)-1)/12)*$H142</f>
        <v>0</v>
      </c>
      <c r="M142" s="176">
        <f>(SUM('1.  LRAMVA Summary'!H$55:H$78)+SUM('1.  LRAMVA Summary'!H$79:H$80)*(MONTH($E142)-1)/12)*$H142</f>
        <v>0</v>
      </c>
      <c r="N142" s="176">
        <f>(SUM('1.  LRAMVA Summary'!I$55:I$78)+SUM('1.  LRAMVA Summary'!I$79:I$80)*(MONTH($E142)-1)/12)*$H142</f>
        <v>0</v>
      </c>
      <c r="O142" s="176">
        <f>(SUM('1.  LRAMVA Summary'!J$55:J$78)+SUM('1.  LRAMVA Summary'!J$79:J$80)*(MONTH($E142)-1)/12)*$H142</f>
        <v>0</v>
      </c>
      <c r="P142" s="176">
        <f>(SUM('1.  LRAMVA Summary'!K$55:K$78)+SUM('1.  LRAMVA Summary'!K$79:K$80)*(MONTH($E142)-1)/12)*$H142</f>
        <v>0</v>
      </c>
      <c r="Q142" s="176">
        <f>(SUM('1.  LRAMVA Summary'!L$55:L$78)+SUM('1.  LRAMVA Summary'!L$79:L$80)*(MONTH($E142)-1)/12)*$H142</f>
        <v>0</v>
      </c>
      <c r="R142" s="176">
        <f>(SUM('1.  LRAMVA Summary'!M$55:M$78)+SUM('1.  LRAMVA Summary'!M$79:M$80)*(MONTH($E142)-1)/12)*$H142</f>
        <v>0</v>
      </c>
      <c r="S142" s="176">
        <f>(SUM('1.  LRAMVA Summary'!N$55:N$78)+SUM('1.  LRAMVA Summary'!N$79:N$80)*(MONTH($E142)-1)/12)*$H142</f>
        <v>0</v>
      </c>
      <c r="T142" s="176">
        <f>(SUM('1.  LRAMVA Summary'!O$55:O$78)+SUM('1.  LRAMVA Summary'!O$79:O$80)*(MONTH($E142)-1)/12)*$H142</f>
        <v>0</v>
      </c>
      <c r="U142" s="176">
        <f>(SUM('1.  LRAMVA Summary'!P$55:P$78)+SUM('1.  LRAMVA Summary'!P$79:P$80)*(MONTH($E142)-1)/12)*$H142</f>
        <v>0</v>
      </c>
      <c r="V142" s="176">
        <f>(SUM('1.  LRAMVA Summary'!Q$55:Q$78)+SUM('1.  LRAMVA Summary'!Q$79:Q$80)*(MONTH($E142)-1)/12)*$H142</f>
        <v>0</v>
      </c>
      <c r="W142" s="177">
        <f t="shared" si="76"/>
        <v>0</v>
      </c>
    </row>
    <row r="143" spans="2:23">
      <c r="E143" s="160">
        <v>43709</v>
      </c>
      <c r="F143" s="160" t="s">
        <v>2780</v>
      </c>
      <c r="G143" s="161" t="s">
        <v>2713</v>
      </c>
      <c r="H143" s="185">
        <f>$C$49/12</f>
        <v>1.8166666666666667E-3</v>
      </c>
      <c r="I143" s="176">
        <f>(SUM('1.  LRAMVA Summary'!D$55:D$78)+SUM('1.  LRAMVA Summary'!D$79:D$80)*(MONTH($E143)-1)/12)*$H143</f>
        <v>0</v>
      </c>
      <c r="J143" s="176">
        <f>(SUM('1.  LRAMVA Summary'!E$55:E$78)+SUM('1.  LRAMVA Summary'!E$79:E$80)*(MONTH($E143)-1)/12)*$H143</f>
        <v>0</v>
      </c>
      <c r="K143" s="176">
        <f>(SUM('1.  LRAMVA Summary'!F$55:F$78)+SUM('1.  LRAMVA Summary'!F$79:F$80)*(MONTH($E143)-1)/12)*$H143</f>
        <v>0</v>
      </c>
      <c r="L143" s="176">
        <f>(SUM('1.  LRAMVA Summary'!G$55:G$78)+SUM('1.  LRAMVA Summary'!G$79:G$80)*(MONTH($E143)-1)/12)*$H143</f>
        <v>0</v>
      </c>
      <c r="M143" s="176">
        <f>(SUM('1.  LRAMVA Summary'!H$55:H$78)+SUM('1.  LRAMVA Summary'!H$79:H$80)*(MONTH($E143)-1)/12)*$H143</f>
        <v>0</v>
      </c>
      <c r="N143" s="176">
        <f>(SUM('1.  LRAMVA Summary'!I$55:I$78)+SUM('1.  LRAMVA Summary'!I$79:I$80)*(MONTH($E143)-1)/12)*$H143</f>
        <v>0</v>
      </c>
      <c r="O143" s="176">
        <f>(SUM('1.  LRAMVA Summary'!J$55:J$78)+SUM('1.  LRAMVA Summary'!J$79:J$80)*(MONTH($E143)-1)/12)*$H143</f>
        <v>0</v>
      </c>
      <c r="P143" s="176">
        <f>(SUM('1.  LRAMVA Summary'!K$55:K$78)+SUM('1.  LRAMVA Summary'!K$79:K$80)*(MONTH($E143)-1)/12)*$H143</f>
        <v>0</v>
      </c>
      <c r="Q143" s="176">
        <f>(SUM('1.  LRAMVA Summary'!L$55:L$78)+SUM('1.  LRAMVA Summary'!L$79:L$80)*(MONTH($E143)-1)/12)*$H143</f>
        <v>0</v>
      </c>
      <c r="R143" s="176">
        <f>(SUM('1.  LRAMVA Summary'!M$55:M$78)+SUM('1.  LRAMVA Summary'!M$79:M$80)*(MONTH($E143)-1)/12)*$H143</f>
        <v>0</v>
      </c>
      <c r="S143" s="176">
        <f>(SUM('1.  LRAMVA Summary'!N$55:N$78)+SUM('1.  LRAMVA Summary'!N$79:N$80)*(MONTH($E143)-1)/12)*$H143</f>
        <v>0</v>
      </c>
      <c r="T143" s="176">
        <f>(SUM('1.  LRAMVA Summary'!O$55:O$78)+SUM('1.  LRAMVA Summary'!O$79:O$80)*(MONTH($E143)-1)/12)*$H143</f>
        <v>0</v>
      </c>
      <c r="U143" s="176">
        <f>(SUM('1.  LRAMVA Summary'!P$55:P$78)+SUM('1.  LRAMVA Summary'!P$79:P$80)*(MONTH($E143)-1)/12)*$H143</f>
        <v>0</v>
      </c>
      <c r="V143" s="176">
        <f>(SUM('1.  LRAMVA Summary'!Q$55:Q$78)+SUM('1.  LRAMVA Summary'!Q$79:Q$80)*(MONTH($E143)-1)/12)*$H143</f>
        <v>0</v>
      </c>
      <c r="W143" s="177">
        <f t="shared" si="76"/>
        <v>0</v>
      </c>
    </row>
    <row r="144" spans="2:23">
      <c r="E144" s="160">
        <v>43739</v>
      </c>
      <c r="F144" s="160" t="s">
        <v>2780</v>
      </c>
      <c r="G144" s="161" t="s">
        <v>2717</v>
      </c>
      <c r="H144" s="185">
        <f>$C$50/12</f>
        <v>1.8166666666666667E-3</v>
      </c>
      <c r="I144" s="176">
        <f>(SUM('1.  LRAMVA Summary'!D$55:D$78)+SUM('1.  LRAMVA Summary'!D$79:D$80)*(MONTH($E144)-1)/12)*$H144</f>
        <v>0</v>
      </c>
      <c r="J144" s="176">
        <f>(SUM('1.  LRAMVA Summary'!E$55:E$78)+SUM('1.  LRAMVA Summary'!E$79:E$80)*(MONTH($E144)-1)/12)*$H144</f>
        <v>0</v>
      </c>
      <c r="K144" s="176">
        <f>(SUM('1.  LRAMVA Summary'!F$55:F$78)+SUM('1.  LRAMVA Summary'!F$79:F$80)*(MONTH($E144)-1)/12)*$H144</f>
        <v>0</v>
      </c>
      <c r="L144" s="176">
        <f>(SUM('1.  LRAMVA Summary'!G$55:G$78)+SUM('1.  LRAMVA Summary'!G$79:G$80)*(MONTH($E144)-1)/12)*$H144</f>
        <v>0</v>
      </c>
      <c r="M144" s="176">
        <f>(SUM('1.  LRAMVA Summary'!H$55:H$78)+SUM('1.  LRAMVA Summary'!H$79:H$80)*(MONTH($E144)-1)/12)*$H144</f>
        <v>0</v>
      </c>
      <c r="N144" s="176">
        <f>(SUM('1.  LRAMVA Summary'!I$55:I$78)+SUM('1.  LRAMVA Summary'!I$79:I$80)*(MONTH($E144)-1)/12)*$H144</f>
        <v>0</v>
      </c>
      <c r="O144" s="176">
        <f>(SUM('1.  LRAMVA Summary'!J$55:J$78)+SUM('1.  LRAMVA Summary'!J$79:J$80)*(MONTH($E144)-1)/12)*$H144</f>
        <v>0</v>
      </c>
      <c r="P144" s="176">
        <f>(SUM('1.  LRAMVA Summary'!K$55:K$78)+SUM('1.  LRAMVA Summary'!K$79:K$80)*(MONTH($E144)-1)/12)*$H144</f>
        <v>0</v>
      </c>
      <c r="Q144" s="176">
        <f>(SUM('1.  LRAMVA Summary'!L$55:L$78)+SUM('1.  LRAMVA Summary'!L$79:L$80)*(MONTH($E144)-1)/12)*$H144</f>
        <v>0</v>
      </c>
      <c r="R144" s="176">
        <f>(SUM('1.  LRAMVA Summary'!M$55:M$78)+SUM('1.  LRAMVA Summary'!M$79:M$80)*(MONTH($E144)-1)/12)*$H144</f>
        <v>0</v>
      </c>
      <c r="S144" s="176">
        <f>(SUM('1.  LRAMVA Summary'!N$55:N$78)+SUM('1.  LRAMVA Summary'!N$79:N$80)*(MONTH($E144)-1)/12)*$H144</f>
        <v>0</v>
      </c>
      <c r="T144" s="176">
        <f>(SUM('1.  LRAMVA Summary'!O$55:O$78)+SUM('1.  LRAMVA Summary'!O$79:O$80)*(MONTH($E144)-1)/12)*$H144</f>
        <v>0</v>
      </c>
      <c r="U144" s="176">
        <f>(SUM('1.  LRAMVA Summary'!P$55:P$78)+SUM('1.  LRAMVA Summary'!P$79:P$80)*(MONTH($E144)-1)/12)*$H144</f>
        <v>0</v>
      </c>
      <c r="V144" s="176">
        <f>(SUM('1.  LRAMVA Summary'!Q$55:Q$78)+SUM('1.  LRAMVA Summary'!Q$79:Q$80)*(MONTH($E144)-1)/12)*$H144</f>
        <v>0</v>
      </c>
      <c r="W144" s="177">
        <f t="shared" si="76"/>
        <v>0</v>
      </c>
    </row>
    <row r="145" spans="2:23">
      <c r="B145" s="184"/>
      <c r="C145" s="9"/>
      <c r="E145" s="160">
        <v>43770</v>
      </c>
      <c r="F145" s="160" t="s">
        <v>2780</v>
      </c>
      <c r="G145" s="161" t="s">
        <v>2717</v>
      </c>
      <c r="H145" s="185">
        <f t="shared" ref="H145:H146" si="79">$C$50/12</f>
        <v>1.8166666666666667E-3</v>
      </c>
      <c r="I145" s="176">
        <f>(SUM('1.  LRAMVA Summary'!D$55:D$78)+SUM('1.  LRAMVA Summary'!D$79:D$80)*(MONTH($E145)-1)/12)*$H145</f>
        <v>0</v>
      </c>
      <c r="J145" s="176">
        <f>(SUM('1.  LRAMVA Summary'!E$55:E$78)+SUM('1.  LRAMVA Summary'!E$79:E$80)*(MONTH($E145)-1)/12)*$H145</f>
        <v>0</v>
      </c>
      <c r="K145" s="176">
        <f>(SUM('1.  LRAMVA Summary'!F$55:F$78)+SUM('1.  LRAMVA Summary'!F$79:F$80)*(MONTH($E145)-1)/12)*$H145</f>
        <v>0</v>
      </c>
      <c r="L145" s="176">
        <f>(SUM('1.  LRAMVA Summary'!G$55:G$78)+SUM('1.  LRAMVA Summary'!G$79:G$80)*(MONTH($E145)-1)/12)*$H145</f>
        <v>0</v>
      </c>
      <c r="M145" s="176">
        <f>(SUM('1.  LRAMVA Summary'!H$55:H$78)+SUM('1.  LRAMVA Summary'!H$79:H$80)*(MONTH($E145)-1)/12)*$H145</f>
        <v>0</v>
      </c>
      <c r="N145" s="176">
        <f>(SUM('1.  LRAMVA Summary'!I$55:I$78)+SUM('1.  LRAMVA Summary'!I$79:I$80)*(MONTH($E145)-1)/12)*$H145</f>
        <v>0</v>
      </c>
      <c r="O145" s="176">
        <f>(SUM('1.  LRAMVA Summary'!J$55:J$78)+SUM('1.  LRAMVA Summary'!J$79:J$80)*(MONTH($E145)-1)/12)*$H145</f>
        <v>0</v>
      </c>
      <c r="P145" s="176">
        <f>(SUM('1.  LRAMVA Summary'!K$55:K$78)+SUM('1.  LRAMVA Summary'!K$79:K$80)*(MONTH($E145)-1)/12)*$H145</f>
        <v>0</v>
      </c>
      <c r="Q145" s="176">
        <f>(SUM('1.  LRAMVA Summary'!L$55:L$78)+SUM('1.  LRAMVA Summary'!L$79:L$80)*(MONTH($E145)-1)/12)*$H145</f>
        <v>0</v>
      </c>
      <c r="R145" s="176">
        <f>(SUM('1.  LRAMVA Summary'!M$55:M$78)+SUM('1.  LRAMVA Summary'!M$79:M$80)*(MONTH($E145)-1)/12)*$H145</f>
        <v>0</v>
      </c>
      <c r="S145" s="176">
        <f>(SUM('1.  LRAMVA Summary'!N$55:N$78)+SUM('1.  LRAMVA Summary'!N$79:N$80)*(MONTH($E145)-1)/12)*$H145</f>
        <v>0</v>
      </c>
      <c r="T145" s="176">
        <f>(SUM('1.  LRAMVA Summary'!O$55:O$78)+SUM('1.  LRAMVA Summary'!O$79:O$80)*(MONTH($E145)-1)/12)*$H145</f>
        <v>0</v>
      </c>
      <c r="U145" s="176">
        <f>(SUM('1.  LRAMVA Summary'!P$55:P$78)+SUM('1.  LRAMVA Summary'!P$79:P$80)*(MONTH($E145)-1)/12)*$H145</f>
        <v>0</v>
      </c>
      <c r="V145" s="176">
        <f>(SUM('1.  LRAMVA Summary'!Q$55:Q$78)+SUM('1.  LRAMVA Summary'!Q$79:Q$80)*(MONTH($E145)-1)/12)*$H145</f>
        <v>0</v>
      </c>
      <c r="W145" s="177">
        <f t="shared" si="76"/>
        <v>0</v>
      </c>
    </row>
    <row r="146" spans="2:23">
      <c r="E146" s="160">
        <v>43800</v>
      </c>
      <c r="F146" s="160" t="s">
        <v>2780</v>
      </c>
      <c r="G146" s="161" t="s">
        <v>2717</v>
      </c>
      <c r="H146" s="185">
        <f t="shared" si="79"/>
        <v>1.8166666666666667E-3</v>
      </c>
      <c r="I146" s="176">
        <f>(SUM('1.  LRAMVA Summary'!D$55:D$78)+SUM('1.  LRAMVA Summary'!D$79:D$80)*(MONTH($E146)-1)/12)*$H146</f>
        <v>0</v>
      </c>
      <c r="J146" s="176">
        <f>(SUM('1.  LRAMVA Summary'!E$55:E$78)+SUM('1.  LRAMVA Summary'!E$79:E$80)*(MONTH($E146)-1)/12)*$H146</f>
        <v>0</v>
      </c>
      <c r="K146" s="176">
        <f>(SUM('1.  LRAMVA Summary'!F$55:F$78)+SUM('1.  LRAMVA Summary'!F$79:F$80)*(MONTH($E146)-1)/12)*$H146</f>
        <v>0</v>
      </c>
      <c r="L146" s="176">
        <f>(SUM('1.  LRAMVA Summary'!G$55:G$78)+SUM('1.  LRAMVA Summary'!G$79:G$80)*(MONTH($E146)-1)/12)*$H146</f>
        <v>0</v>
      </c>
      <c r="M146" s="176">
        <f>(SUM('1.  LRAMVA Summary'!H$55:H$78)+SUM('1.  LRAMVA Summary'!H$79:H$80)*(MONTH($E146)-1)/12)*$H146</f>
        <v>0</v>
      </c>
      <c r="N146" s="176">
        <f>(SUM('1.  LRAMVA Summary'!I$55:I$78)+SUM('1.  LRAMVA Summary'!I$79:I$80)*(MONTH($E146)-1)/12)*$H146</f>
        <v>0</v>
      </c>
      <c r="O146" s="176">
        <f>(SUM('1.  LRAMVA Summary'!J$55:J$78)+SUM('1.  LRAMVA Summary'!J$79:J$80)*(MONTH($E146)-1)/12)*$H146</f>
        <v>0</v>
      </c>
      <c r="P146" s="176">
        <f>(SUM('1.  LRAMVA Summary'!K$55:K$78)+SUM('1.  LRAMVA Summary'!K$79:K$80)*(MONTH($E146)-1)/12)*$H146</f>
        <v>0</v>
      </c>
      <c r="Q146" s="176">
        <f>(SUM('1.  LRAMVA Summary'!L$55:L$78)+SUM('1.  LRAMVA Summary'!L$79:L$80)*(MONTH($E146)-1)/12)*$H146</f>
        <v>0</v>
      </c>
      <c r="R146" s="176">
        <f>(SUM('1.  LRAMVA Summary'!M$55:M$78)+SUM('1.  LRAMVA Summary'!M$79:M$80)*(MONTH($E146)-1)/12)*$H146</f>
        <v>0</v>
      </c>
      <c r="S146" s="176">
        <f>(SUM('1.  LRAMVA Summary'!N$55:N$78)+SUM('1.  LRAMVA Summary'!N$79:N$80)*(MONTH($E146)-1)/12)*$H146</f>
        <v>0</v>
      </c>
      <c r="T146" s="176">
        <f>(SUM('1.  LRAMVA Summary'!O$55:O$78)+SUM('1.  LRAMVA Summary'!O$79:O$80)*(MONTH($E146)-1)/12)*$H146</f>
        <v>0</v>
      </c>
      <c r="U146" s="176">
        <f>(SUM('1.  LRAMVA Summary'!P$55:P$78)+SUM('1.  LRAMVA Summary'!P$79:P$80)*(MONTH($E146)-1)/12)*$H146</f>
        <v>0</v>
      </c>
      <c r="V146" s="176">
        <f>(SUM('1.  LRAMVA Summary'!Q$55:Q$78)+SUM('1.  LRAMVA Summary'!Q$79:Q$80)*(MONTH($E146)-1)/12)*$H146</f>
        <v>0</v>
      </c>
      <c r="W146" s="177">
        <f t="shared" si="76"/>
        <v>0</v>
      </c>
    </row>
    <row r="147" spans="2:23" ht="15.75" thickBot="1">
      <c r="E147" s="162" t="s">
        <v>2781</v>
      </c>
      <c r="F147" s="162"/>
      <c r="G147" s="163"/>
      <c r="H147" s="164"/>
      <c r="I147" s="165">
        <f>SUM(I134:I146)</f>
        <v>0</v>
      </c>
      <c r="J147" s="165">
        <f>SUM(J134:J146)</f>
        <v>0</v>
      </c>
      <c r="K147" s="165">
        <f t="shared" ref="K147:O147" si="80">SUM(K134:K146)</f>
        <v>0</v>
      </c>
      <c r="L147" s="165">
        <f t="shared" si="80"/>
        <v>0</v>
      </c>
      <c r="M147" s="165">
        <f t="shared" si="80"/>
        <v>0</v>
      </c>
      <c r="N147" s="165">
        <f t="shared" si="80"/>
        <v>0</v>
      </c>
      <c r="O147" s="165">
        <f t="shared" si="80"/>
        <v>0</v>
      </c>
      <c r="P147" s="165">
        <f t="shared" ref="P147:V147" si="81">SUM(P134:P146)</f>
        <v>0</v>
      </c>
      <c r="Q147" s="165">
        <f t="shared" si="81"/>
        <v>0</v>
      </c>
      <c r="R147" s="165">
        <f t="shared" si="81"/>
        <v>0</v>
      </c>
      <c r="S147" s="165">
        <f t="shared" si="81"/>
        <v>0</v>
      </c>
      <c r="T147" s="165">
        <f t="shared" si="81"/>
        <v>0</v>
      </c>
      <c r="U147" s="165">
        <f t="shared" si="81"/>
        <v>0</v>
      </c>
      <c r="V147" s="165">
        <f t="shared" si="81"/>
        <v>0</v>
      </c>
      <c r="W147" s="165">
        <f>SUM(W134:W146)</f>
        <v>0</v>
      </c>
    </row>
    <row r="148" spans="2:23" ht="15.75" thickTop="1">
      <c r="E148" s="166" t="s">
        <v>225</v>
      </c>
      <c r="F148" s="166"/>
      <c r="G148" s="167"/>
      <c r="H148" s="168"/>
      <c r="I148" s="169"/>
      <c r="J148" s="169"/>
      <c r="K148" s="169"/>
      <c r="L148" s="169"/>
      <c r="M148" s="169"/>
      <c r="N148" s="169"/>
      <c r="O148" s="169"/>
      <c r="P148" s="169"/>
      <c r="Q148" s="169"/>
      <c r="R148" s="169"/>
      <c r="S148" s="169"/>
      <c r="T148" s="169"/>
      <c r="U148" s="169"/>
      <c r="V148" s="169"/>
      <c r="W148" s="170"/>
    </row>
    <row r="149" spans="2:23">
      <c r="E149" s="171" t="s">
        <v>2782</v>
      </c>
      <c r="F149" s="171"/>
      <c r="G149" s="172"/>
      <c r="H149" s="173"/>
      <c r="I149" s="174">
        <f>I147+I148</f>
        <v>0</v>
      </c>
      <c r="J149" s="174">
        <f t="shared" ref="J149" si="82">J147+J148</f>
        <v>0</v>
      </c>
      <c r="K149" s="174">
        <f t="shared" ref="K149" si="83">K147+K148</f>
        <v>0</v>
      </c>
      <c r="L149" s="174">
        <f t="shared" ref="L149" si="84">L147+L148</f>
        <v>0</v>
      </c>
      <c r="M149" s="174">
        <f t="shared" ref="M149" si="85">M147+M148</f>
        <v>0</v>
      </c>
      <c r="N149" s="174">
        <f t="shared" ref="N149" si="86">N147+N148</f>
        <v>0</v>
      </c>
      <c r="O149" s="174">
        <f t="shared" ref="O149:V149" si="87">O147+O148</f>
        <v>0</v>
      </c>
      <c r="P149" s="174">
        <f t="shared" si="87"/>
        <v>0</v>
      </c>
      <c r="Q149" s="174">
        <f t="shared" si="87"/>
        <v>0</v>
      </c>
      <c r="R149" s="174">
        <f t="shared" si="87"/>
        <v>0</v>
      </c>
      <c r="S149" s="174">
        <f t="shared" si="87"/>
        <v>0</v>
      </c>
      <c r="T149" s="174">
        <f t="shared" si="87"/>
        <v>0</v>
      </c>
      <c r="U149" s="174">
        <f t="shared" si="87"/>
        <v>0</v>
      </c>
      <c r="V149" s="174">
        <f t="shared" si="87"/>
        <v>0</v>
      </c>
      <c r="W149" s="174">
        <f>W147+W148</f>
        <v>0</v>
      </c>
    </row>
    <row r="150" spans="2:23">
      <c r="E150" s="160">
        <v>43831</v>
      </c>
      <c r="F150" s="160" t="s">
        <v>2783</v>
      </c>
      <c r="G150" s="161" t="s">
        <v>2705</v>
      </c>
      <c r="H150" s="185">
        <f>$C$51/12</f>
        <v>1.8166666666666667E-3</v>
      </c>
      <c r="I150" s="176">
        <f>(SUM('1.  LRAMVA Summary'!D$55:D$81)+SUM('1.  LRAMVA Summary'!D$82:D$83)*(MONTH($E150)-1)/12)*$H150</f>
        <v>0</v>
      </c>
      <c r="J150" s="176">
        <f>(SUM('1.  LRAMVA Summary'!E$55:E$81)+SUM('1.  LRAMVA Summary'!E$82:E$83)*(MONTH($E150)-1)/12)*$H150</f>
        <v>0</v>
      </c>
      <c r="K150" s="176">
        <f>(SUM('1.  LRAMVA Summary'!F$55:F$81)+SUM('1.  LRAMVA Summary'!F$82:F$83)*(MONTH($E150)-1)/12)*$H150</f>
        <v>0</v>
      </c>
      <c r="L150" s="176">
        <f>(SUM('1.  LRAMVA Summary'!G$55:G$81)+SUM('1.  LRAMVA Summary'!G$82:G$83)*(MONTH($E150)-1)/12)*$H150</f>
        <v>0</v>
      </c>
      <c r="M150" s="176">
        <f>(SUM('1.  LRAMVA Summary'!H$55:H$81)+SUM('1.  LRAMVA Summary'!H$82:H$83)*(MONTH($E150)-1)/12)*$H150</f>
        <v>0</v>
      </c>
      <c r="N150" s="176">
        <f>(SUM('1.  LRAMVA Summary'!I$55:I$81)+SUM('1.  LRAMVA Summary'!I$82:I$83)*(MONTH($E150)-1)/12)*$H150</f>
        <v>0</v>
      </c>
      <c r="O150" s="176">
        <f>(SUM('1.  LRAMVA Summary'!J$55:J$81)+SUM('1.  LRAMVA Summary'!J$82:J$83)*(MONTH($E150)-1)/12)*$H150</f>
        <v>0</v>
      </c>
      <c r="P150" s="176">
        <f>(SUM('1.  LRAMVA Summary'!K$55:K$81)+SUM('1.  LRAMVA Summary'!K$82:K$83)*(MONTH($E150)-1)/12)*$H150</f>
        <v>0</v>
      </c>
      <c r="Q150" s="176">
        <f>(SUM('1.  LRAMVA Summary'!L$55:L$81)+SUM('1.  LRAMVA Summary'!L$82:L$83)*(MONTH($E150)-1)/12)*$H150</f>
        <v>0</v>
      </c>
      <c r="R150" s="176">
        <f>(SUM('1.  LRAMVA Summary'!M$55:M$81)+SUM('1.  LRAMVA Summary'!M$82:M$83)*(MONTH($E150)-1)/12)*$H150</f>
        <v>0</v>
      </c>
      <c r="S150" s="176">
        <f>(SUM('1.  LRAMVA Summary'!N$55:N$81)+SUM('1.  LRAMVA Summary'!N$82:N$83)*(MONTH($E150)-1)/12)*$H150</f>
        <v>0</v>
      </c>
      <c r="T150" s="176">
        <f>(SUM('1.  LRAMVA Summary'!O$55:O$81)+SUM('1.  LRAMVA Summary'!O$82:O$83)*(MONTH($E150)-1)/12)*$H150</f>
        <v>0</v>
      </c>
      <c r="U150" s="176">
        <f>(SUM('1.  LRAMVA Summary'!P$55:P$81)+SUM('1.  LRAMVA Summary'!P$82:P$83)*(MONTH($E150)-1)/12)*$H150</f>
        <v>0</v>
      </c>
      <c r="V150" s="176">
        <f>(SUM('1.  LRAMVA Summary'!Q$55:Q$81)+SUM('1.  LRAMVA Summary'!Q$82:Q$83)*(MONTH($E150)-1)/12)*$H150</f>
        <v>0</v>
      </c>
      <c r="W150" s="177">
        <f>SUM(I150:V150)</f>
        <v>0</v>
      </c>
    </row>
    <row r="151" spans="2:23">
      <c r="E151" s="160">
        <v>43862</v>
      </c>
      <c r="F151" s="160" t="s">
        <v>2783</v>
      </c>
      <c r="G151" s="161" t="s">
        <v>2705</v>
      </c>
      <c r="H151" s="185">
        <f t="shared" ref="H151:H152" si="88">$C$51/12</f>
        <v>1.8166666666666667E-3</v>
      </c>
      <c r="I151" s="176">
        <f>(SUM('1.  LRAMVA Summary'!D$55:D$81)+SUM('1.  LRAMVA Summary'!D$82:D$83)*(MONTH($E151)-1)/12)*$H151</f>
        <v>0</v>
      </c>
      <c r="J151" s="176">
        <f>(SUM('1.  LRAMVA Summary'!E$55:E$81)+SUM('1.  LRAMVA Summary'!E$82:E$83)*(MONTH($E151)-1)/12)*$H151</f>
        <v>29.488211708506892</v>
      </c>
      <c r="K151" s="176">
        <f>(SUM('1.  LRAMVA Summary'!F$55:F$81)+SUM('1.  LRAMVA Summary'!F$82:F$83)*(MONTH($E151)-1)/12)*$H151</f>
        <v>21000.452924289741</v>
      </c>
      <c r="L151" s="176">
        <f>(SUM('1.  LRAMVA Summary'!G$55:G$81)+SUM('1.  LRAMVA Summary'!G$82:G$83)*(MONTH($E151)-1)/12)*$H151</f>
        <v>850.0348544184842</v>
      </c>
      <c r="M151" s="176">
        <f>(SUM('1.  LRAMVA Summary'!H$55:H$81)+SUM('1.  LRAMVA Summary'!H$82:H$83)*(MONTH($E151)-1)/12)*$H151</f>
        <v>9503.7589211078212</v>
      </c>
      <c r="N151" s="176">
        <f>(SUM('1.  LRAMVA Summary'!I$55:I$81)+SUM('1.  LRAMVA Summary'!I$82:I$83)*(MONTH($E151)-1)/12)*$H151</f>
        <v>1.0477368463346808E-2</v>
      </c>
      <c r="O151" s="176">
        <f>(SUM('1.  LRAMVA Summary'!J$55:J$81)+SUM('1.  LRAMVA Summary'!J$82:J$83)*(MONTH($E151)-1)/12)*$H151</f>
        <v>0</v>
      </c>
      <c r="P151" s="176">
        <f>(SUM('1.  LRAMVA Summary'!K$55:K$81)+SUM('1.  LRAMVA Summary'!K$82:K$83)*(MONTH($E151)-1)/12)*$H151</f>
        <v>5570.7793867916562</v>
      </c>
      <c r="Q151" s="176">
        <f>(SUM('1.  LRAMVA Summary'!L$55:L$81)+SUM('1.  LRAMVA Summary'!L$82:L$83)*(MONTH($E151)-1)/12)*$H151</f>
        <v>0</v>
      </c>
      <c r="R151" s="176">
        <f>(SUM('1.  LRAMVA Summary'!M$55:M$81)+SUM('1.  LRAMVA Summary'!M$82:M$83)*(MONTH($E151)-1)/12)*$H151</f>
        <v>8.162761653431069</v>
      </c>
      <c r="S151" s="176">
        <f>(SUM('1.  LRAMVA Summary'!N$55:N$81)+SUM('1.  LRAMVA Summary'!N$82:N$83)*(MONTH($E151)-1)/12)*$H151</f>
        <v>20258.880917092378</v>
      </c>
      <c r="T151" s="176">
        <f>(SUM('1.  LRAMVA Summary'!O$55:O$81)+SUM('1.  LRAMVA Summary'!O$82:O$83)*(MONTH($E151)-1)/12)*$H151</f>
        <v>9854.6291709932593</v>
      </c>
      <c r="U151" s="176">
        <f>(SUM('1.  LRAMVA Summary'!P$55:P$81)+SUM('1.  LRAMVA Summary'!P$82:P$83)*(MONTH($E151)-1)/12)*$H151</f>
        <v>0</v>
      </c>
      <c r="V151" s="176">
        <f>(SUM('1.  LRAMVA Summary'!Q$55:Q$81)+SUM('1.  LRAMVA Summary'!Q$82:Q$83)*(MONTH($E151)-1)/12)*$H151</f>
        <v>0</v>
      </c>
      <c r="W151" s="177">
        <f t="shared" ref="W151:W160" si="89">SUM(I151:V151)</f>
        <v>67076.197625423738</v>
      </c>
    </row>
    <row r="152" spans="2:23">
      <c r="E152" s="160">
        <v>43891</v>
      </c>
      <c r="F152" s="160" t="s">
        <v>2783</v>
      </c>
      <c r="G152" s="161" t="s">
        <v>2705</v>
      </c>
      <c r="H152" s="185">
        <f t="shared" si="88"/>
        <v>1.8166666666666667E-3</v>
      </c>
      <c r="I152" s="176">
        <f>(SUM('1.  LRAMVA Summary'!D$55:D$81)+SUM('1.  LRAMVA Summary'!D$82:D$83)*(MONTH($E152)-1)/12)*$H152</f>
        <v>0</v>
      </c>
      <c r="J152" s="176">
        <f>(SUM('1.  LRAMVA Summary'!E$55:E$81)+SUM('1.  LRAMVA Summary'!E$82:E$83)*(MONTH($E152)-1)/12)*$H152</f>
        <v>58.976423417013784</v>
      </c>
      <c r="K152" s="176">
        <f>(SUM('1.  LRAMVA Summary'!F$55:F$81)+SUM('1.  LRAMVA Summary'!F$82:F$83)*(MONTH($E152)-1)/12)*$H152</f>
        <v>42000.905848579481</v>
      </c>
      <c r="L152" s="176">
        <f>(SUM('1.  LRAMVA Summary'!G$55:G$81)+SUM('1.  LRAMVA Summary'!G$82:G$83)*(MONTH($E152)-1)/12)*$H152</f>
        <v>1700.0697088369684</v>
      </c>
      <c r="M152" s="176">
        <f>(SUM('1.  LRAMVA Summary'!H$55:H$81)+SUM('1.  LRAMVA Summary'!H$82:H$83)*(MONTH($E152)-1)/12)*$H152</f>
        <v>19007.517842215642</v>
      </c>
      <c r="N152" s="176">
        <f>(SUM('1.  LRAMVA Summary'!I$55:I$81)+SUM('1.  LRAMVA Summary'!I$82:I$83)*(MONTH($E152)-1)/12)*$H152</f>
        <v>2.0954736926693616E-2</v>
      </c>
      <c r="O152" s="176">
        <f>(SUM('1.  LRAMVA Summary'!J$55:J$81)+SUM('1.  LRAMVA Summary'!J$82:J$83)*(MONTH($E152)-1)/12)*$H152</f>
        <v>0</v>
      </c>
      <c r="P152" s="176">
        <f>(SUM('1.  LRAMVA Summary'!K$55:K$81)+SUM('1.  LRAMVA Summary'!K$82:K$83)*(MONTH($E152)-1)/12)*$H152</f>
        <v>11141.558773583312</v>
      </c>
      <c r="Q152" s="176">
        <f>(SUM('1.  LRAMVA Summary'!L$55:L$81)+SUM('1.  LRAMVA Summary'!L$82:L$83)*(MONTH($E152)-1)/12)*$H152</f>
        <v>0</v>
      </c>
      <c r="R152" s="176">
        <f>(SUM('1.  LRAMVA Summary'!M$55:M$81)+SUM('1.  LRAMVA Summary'!M$82:M$83)*(MONTH($E152)-1)/12)*$H152</f>
        <v>16.325523306862138</v>
      </c>
      <c r="S152" s="176">
        <f>(SUM('1.  LRAMVA Summary'!N$55:N$81)+SUM('1.  LRAMVA Summary'!N$82:N$83)*(MONTH($E152)-1)/12)*$H152</f>
        <v>40517.761834184756</v>
      </c>
      <c r="T152" s="176">
        <f>(SUM('1.  LRAMVA Summary'!O$55:O$81)+SUM('1.  LRAMVA Summary'!O$82:O$83)*(MONTH($E152)-1)/12)*$H152</f>
        <v>19709.258341986519</v>
      </c>
      <c r="U152" s="176">
        <f>(SUM('1.  LRAMVA Summary'!P$55:P$81)+SUM('1.  LRAMVA Summary'!P$82:P$83)*(MONTH($E152)-1)/12)*$H152</f>
        <v>0</v>
      </c>
      <c r="V152" s="176">
        <f>(SUM('1.  LRAMVA Summary'!Q$55:Q$81)+SUM('1.  LRAMVA Summary'!Q$82:Q$83)*(MONTH($E152)-1)/12)*$H152</f>
        <v>0</v>
      </c>
      <c r="W152" s="177">
        <f t="shared" si="89"/>
        <v>134152.39525084748</v>
      </c>
    </row>
    <row r="153" spans="2:23">
      <c r="E153" s="160">
        <v>43922</v>
      </c>
      <c r="F153" s="160" t="s">
        <v>2783</v>
      </c>
      <c r="G153" s="161" t="s">
        <v>2709</v>
      </c>
      <c r="H153" s="185">
        <f>$C$52/12</f>
        <v>1.8166666666666667E-3</v>
      </c>
      <c r="I153" s="176">
        <f>(SUM('1.  LRAMVA Summary'!D$55:D$81)+SUM('1.  LRAMVA Summary'!D$82:D$83)*(MONTH($E153)-1)/12)*$H153</f>
        <v>0</v>
      </c>
      <c r="J153" s="176">
        <f>(SUM('1.  LRAMVA Summary'!E$55:E$81)+SUM('1.  LRAMVA Summary'!E$82:E$83)*(MONTH($E153)-1)/12)*$H153</f>
        <v>88.464635125520672</v>
      </c>
      <c r="K153" s="176">
        <f>(SUM('1.  LRAMVA Summary'!F$55:F$81)+SUM('1.  LRAMVA Summary'!F$82:F$83)*(MONTH($E153)-1)/12)*$H153</f>
        <v>63001.358772869229</v>
      </c>
      <c r="L153" s="176">
        <f>(SUM('1.  LRAMVA Summary'!G$55:G$81)+SUM('1.  LRAMVA Summary'!G$82:G$83)*(MONTH($E153)-1)/12)*$H153</f>
        <v>2550.1045632554524</v>
      </c>
      <c r="M153" s="176">
        <f>(SUM('1.  LRAMVA Summary'!H$55:H$81)+SUM('1.  LRAMVA Summary'!H$82:H$83)*(MONTH($E153)-1)/12)*$H153</f>
        <v>28511.276763323465</v>
      </c>
      <c r="N153" s="176">
        <f>(SUM('1.  LRAMVA Summary'!I$55:I$81)+SUM('1.  LRAMVA Summary'!I$82:I$83)*(MONTH($E153)-1)/12)*$H153</f>
        <v>3.1432105390040425E-2</v>
      </c>
      <c r="O153" s="176">
        <f>(SUM('1.  LRAMVA Summary'!J$55:J$81)+SUM('1.  LRAMVA Summary'!J$82:J$83)*(MONTH($E153)-1)/12)*$H153</f>
        <v>0</v>
      </c>
      <c r="P153" s="176">
        <f>(SUM('1.  LRAMVA Summary'!K$55:K$81)+SUM('1.  LRAMVA Summary'!K$82:K$83)*(MONTH($E153)-1)/12)*$H153</f>
        <v>16712.338160374969</v>
      </c>
      <c r="Q153" s="176">
        <f>(SUM('1.  LRAMVA Summary'!L$55:L$81)+SUM('1.  LRAMVA Summary'!L$82:L$83)*(MONTH($E153)-1)/12)*$H153</f>
        <v>0</v>
      </c>
      <c r="R153" s="176">
        <f>(SUM('1.  LRAMVA Summary'!M$55:M$81)+SUM('1.  LRAMVA Summary'!M$82:M$83)*(MONTH($E153)-1)/12)*$H153</f>
        <v>24.488284960293207</v>
      </c>
      <c r="S153" s="176">
        <f>(SUM('1.  LRAMVA Summary'!N$55:N$81)+SUM('1.  LRAMVA Summary'!N$82:N$83)*(MONTH($E153)-1)/12)*$H153</f>
        <v>60776.642751277133</v>
      </c>
      <c r="T153" s="176">
        <f>(SUM('1.  LRAMVA Summary'!O$55:O$81)+SUM('1.  LRAMVA Summary'!O$82:O$83)*(MONTH($E153)-1)/12)*$H153</f>
        <v>29563.887512979774</v>
      </c>
      <c r="U153" s="176">
        <f>(SUM('1.  LRAMVA Summary'!P$55:P$81)+SUM('1.  LRAMVA Summary'!P$82:P$83)*(MONTH($E153)-1)/12)*$H153</f>
        <v>0</v>
      </c>
      <c r="V153" s="176">
        <f>(SUM('1.  LRAMVA Summary'!Q$55:Q$81)+SUM('1.  LRAMVA Summary'!Q$82:Q$83)*(MONTH($E153)-1)/12)*$H153</f>
        <v>0</v>
      </c>
      <c r="W153" s="177">
        <f t="shared" si="89"/>
        <v>201228.5928762712</v>
      </c>
    </row>
    <row r="154" spans="2:23">
      <c r="E154" s="160">
        <v>43952</v>
      </c>
      <c r="F154" s="160" t="s">
        <v>2783</v>
      </c>
      <c r="G154" s="161" t="s">
        <v>2709</v>
      </c>
      <c r="H154" s="185">
        <f>$C$52/12</f>
        <v>1.8166666666666667E-3</v>
      </c>
      <c r="I154" s="176">
        <f>(SUM('1.  LRAMVA Summary'!D$55:D$81)+SUM('1.  LRAMVA Summary'!D$82:D$83)*(MONTH($E154)-1)/12)*$H154</f>
        <v>0</v>
      </c>
      <c r="J154" s="176">
        <f>(SUM('1.  LRAMVA Summary'!E$55:E$81)+SUM('1.  LRAMVA Summary'!E$82:E$83)*(MONTH($E154)-1)/12)*$H154</f>
        <v>117.95284683402757</v>
      </c>
      <c r="K154" s="176">
        <f>(SUM('1.  LRAMVA Summary'!F$55:F$81)+SUM('1.  LRAMVA Summary'!F$82:F$83)*(MONTH($E154)-1)/12)*$H154</f>
        <v>84001.811697158962</v>
      </c>
      <c r="L154" s="176">
        <f>(SUM('1.  LRAMVA Summary'!G$55:G$81)+SUM('1.  LRAMVA Summary'!G$82:G$83)*(MONTH($E154)-1)/12)*$H154</f>
        <v>3400.1394176739368</v>
      </c>
      <c r="M154" s="176">
        <f>(SUM('1.  LRAMVA Summary'!H$55:H$81)+SUM('1.  LRAMVA Summary'!H$82:H$83)*(MONTH($E154)-1)/12)*$H154</f>
        <v>38015.035684431285</v>
      </c>
      <c r="N154" s="176">
        <f>(SUM('1.  LRAMVA Summary'!I$55:I$81)+SUM('1.  LRAMVA Summary'!I$82:I$83)*(MONTH($E154)-1)/12)*$H154</f>
        <v>4.1909473853387232E-2</v>
      </c>
      <c r="O154" s="176">
        <f>(SUM('1.  LRAMVA Summary'!J$55:J$81)+SUM('1.  LRAMVA Summary'!J$82:J$83)*(MONTH($E154)-1)/12)*$H154</f>
        <v>0</v>
      </c>
      <c r="P154" s="176">
        <f>(SUM('1.  LRAMVA Summary'!K$55:K$81)+SUM('1.  LRAMVA Summary'!K$82:K$83)*(MONTH($E154)-1)/12)*$H154</f>
        <v>22283.117547166625</v>
      </c>
      <c r="Q154" s="176">
        <f>(SUM('1.  LRAMVA Summary'!L$55:L$81)+SUM('1.  LRAMVA Summary'!L$82:L$83)*(MONTH($E154)-1)/12)*$H154</f>
        <v>0</v>
      </c>
      <c r="R154" s="176">
        <f>(SUM('1.  LRAMVA Summary'!M$55:M$81)+SUM('1.  LRAMVA Summary'!M$82:M$83)*(MONTH($E154)-1)/12)*$H154</f>
        <v>32.651046613724276</v>
      </c>
      <c r="S154" s="176">
        <f>(SUM('1.  LRAMVA Summary'!N$55:N$81)+SUM('1.  LRAMVA Summary'!N$82:N$83)*(MONTH($E154)-1)/12)*$H154</f>
        <v>81035.523668369511</v>
      </c>
      <c r="T154" s="176">
        <f>(SUM('1.  LRAMVA Summary'!O$55:O$81)+SUM('1.  LRAMVA Summary'!O$82:O$83)*(MONTH($E154)-1)/12)*$H154</f>
        <v>39418.516683973037</v>
      </c>
      <c r="U154" s="176">
        <f>(SUM('1.  LRAMVA Summary'!P$55:P$81)+SUM('1.  LRAMVA Summary'!P$82:P$83)*(MONTH($E154)-1)/12)*$H154</f>
        <v>0</v>
      </c>
      <c r="V154" s="176">
        <f>(SUM('1.  LRAMVA Summary'!Q$55:Q$81)+SUM('1.  LRAMVA Summary'!Q$82:Q$83)*(MONTH($E154)-1)/12)*$H154</f>
        <v>0</v>
      </c>
      <c r="W154" s="177">
        <f t="shared" si="89"/>
        <v>268304.79050169495</v>
      </c>
    </row>
    <row r="155" spans="2:23">
      <c r="E155" s="160">
        <v>43983</v>
      </c>
      <c r="F155" s="160" t="s">
        <v>2783</v>
      </c>
      <c r="G155" s="161" t="s">
        <v>2709</v>
      </c>
      <c r="H155" s="185">
        <f>$C$52/12</f>
        <v>1.8166666666666667E-3</v>
      </c>
      <c r="I155" s="176">
        <f>(SUM('1.  LRAMVA Summary'!D$55:D$81)+SUM('1.  LRAMVA Summary'!D$82:D$83)*(MONTH($E155)-1)/12)*$H155</f>
        <v>0</v>
      </c>
      <c r="J155" s="176">
        <f>(SUM('1.  LRAMVA Summary'!E$55:E$81)+SUM('1.  LRAMVA Summary'!E$82:E$83)*(MONTH($E155)-1)/12)*$H155</f>
        <v>147.44105854253448</v>
      </c>
      <c r="K155" s="176">
        <f>(SUM('1.  LRAMVA Summary'!F$55:F$81)+SUM('1.  LRAMVA Summary'!F$82:F$83)*(MONTH($E155)-1)/12)*$H155</f>
        <v>105002.2646214487</v>
      </c>
      <c r="L155" s="176">
        <f>(SUM('1.  LRAMVA Summary'!G$55:G$81)+SUM('1.  LRAMVA Summary'!G$82:G$83)*(MONTH($E155)-1)/12)*$H155</f>
        <v>4250.1742720924212</v>
      </c>
      <c r="M155" s="176">
        <f>(SUM('1.  LRAMVA Summary'!H$55:H$81)+SUM('1.  LRAMVA Summary'!H$82:H$83)*(MONTH($E155)-1)/12)*$H155</f>
        <v>47518.794605539108</v>
      </c>
      <c r="N155" s="176">
        <f>(SUM('1.  LRAMVA Summary'!I$55:I$81)+SUM('1.  LRAMVA Summary'!I$82:I$83)*(MONTH($E155)-1)/12)*$H155</f>
        <v>5.2386842316734038E-2</v>
      </c>
      <c r="O155" s="176">
        <f>(SUM('1.  LRAMVA Summary'!J$55:J$81)+SUM('1.  LRAMVA Summary'!J$82:J$83)*(MONTH($E155)-1)/12)*$H155</f>
        <v>0</v>
      </c>
      <c r="P155" s="176">
        <f>(SUM('1.  LRAMVA Summary'!K$55:K$81)+SUM('1.  LRAMVA Summary'!K$82:K$83)*(MONTH($E155)-1)/12)*$H155</f>
        <v>27853.896933958284</v>
      </c>
      <c r="Q155" s="176">
        <f>(SUM('1.  LRAMVA Summary'!L$55:L$81)+SUM('1.  LRAMVA Summary'!L$82:L$83)*(MONTH($E155)-1)/12)*$H155</f>
        <v>0</v>
      </c>
      <c r="R155" s="176">
        <f>(SUM('1.  LRAMVA Summary'!M$55:M$81)+SUM('1.  LRAMVA Summary'!M$82:M$83)*(MONTH($E155)-1)/12)*$H155</f>
        <v>40.813808267155352</v>
      </c>
      <c r="S155" s="176">
        <f>(SUM('1.  LRAMVA Summary'!N$55:N$81)+SUM('1.  LRAMVA Summary'!N$82:N$83)*(MONTH($E155)-1)/12)*$H155</f>
        <v>101294.40458546189</v>
      </c>
      <c r="T155" s="176">
        <f>(SUM('1.  LRAMVA Summary'!O$55:O$81)+SUM('1.  LRAMVA Summary'!O$82:O$83)*(MONTH($E155)-1)/12)*$H155</f>
        <v>49273.145854966293</v>
      </c>
      <c r="U155" s="176">
        <f>(SUM('1.  LRAMVA Summary'!P$55:P$81)+SUM('1.  LRAMVA Summary'!P$82:P$83)*(MONTH($E155)-1)/12)*$H155</f>
        <v>0</v>
      </c>
      <c r="V155" s="176">
        <f>(SUM('1.  LRAMVA Summary'!Q$55:Q$81)+SUM('1.  LRAMVA Summary'!Q$82:Q$83)*(MONTH($E155)-1)/12)*$H155</f>
        <v>0</v>
      </c>
      <c r="W155" s="177">
        <f t="shared" si="89"/>
        <v>335380.98812711873</v>
      </c>
    </row>
    <row r="156" spans="2:23">
      <c r="E156" s="160">
        <v>44013</v>
      </c>
      <c r="F156" s="160" t="s">
        <v>2783</v>
      </c>
      <c r="G156" s="161" t="s">
        <v>2713</v>
      </c>
      <c r="H156" s="185">
        <f>C53/12</f>
        <v>4.75E-4</v>
      </c>
      <c r="I156" s="176">
        <f>(SUM('1.  LRAMVA Summary'!D$55:D$81)+SUM('1.  LRAMVA Summary'!D$82:D$83)*(MONTH($E156)-1)/12)*$H156</f>
        <v>0</v>
      </c>
      <c r="J156" s="176">
        <f>(SUM('1.  LRAMVA Summary'!E$55:E$81)+SUM('1.  LRAMVA Summary'!E$82:E$83)*(MONTH($E156)-1)/12)*$H156</f>
        <v>46.261322955547506</v>
      </c>
      <c r="K156" s="176">
        <f>(SUM('1.  LRAMVA Summary'!F$55:F$81)+SUM('1.  LRAMVA Summary'!F$82:F$83)*(MONTH($E156)-1)/12)*$H156</f>
        <v>32945.664679390327</v>
      </c>
      <c r="L156" s="176">
        <f>(SUM('1.  LRAMVA Summary'!G$55:G$81)+SUM('1.  LRAMVA Summary'!G$82:G$83)*(MONTH($E156)-1)/12)*$H156</f>
        <v>1333.5409183996403</v>
      </c>
      <c r="M156" s="176">
        <f>(SUM('1.  LRAMVA Summary'!H$55:H$81)+SUM('1.  LRAMVA Summary'!H$82:H$83)*(MONTH($E156)-1)/12)*$H156</f>
        <v>14909.566747793004</v>
      </c>
      <c r="N156" s="176">
        <f>(SUM('1.  LRAMVA Summary'!I$55:I$81)+SUM('1.  LRAMVA Summary'!I$82:I$83)*(MONTH($E156)-1)/12)*$H156</f>
        <v>1.6436972543415633E-2</v>
      </c>
      <c r="O156" s="176">
        <f>(SUM('1.  LRAMVA Summary'!J$55:J$81)+SUM('1.  LRAMVA Summary'!J$82:J$83)*(MONTH($E156)-1)/12)*$H156</f>
        <v>0</v>
      </c>
      <c r="P156" s="176">
        <f>(SUM('1.  LRAMVA Summary'!K$55:K$81)+SUM('1.  LRAMVA Summary'!K$82:K$83)*(MONTH($E156)-1)/12)*$H156</f>
        <v>8739.4795884529649</v>
      </c>
      <c r="Q156" s="176">
        <f>(SUM('1.  LRAMVA Summary'!L$55:L$81)+SUM('1.  LRAMVA Summary'!L$82:L$83)*(MONTH($E156)-1)/12)*$H156</f>
        <v>0</v>
      </c>
      <c r="R156" s="176">
        <f>(SUM('1.  LRAMVA Summary'!M$55:M$81)+SUM('1.  LRAMVA Summary'!M$82:M$83)*(MONTH($E156)-1)/12)*$H156</f>
        <v>12.805800392079934</v>
      </c>
      <c r="S156" s="176">
        <f>(SUM('1.  LRAMVA Summary'!N$55:N$81)+SUM('1.  LRAMVA Summary'!N$82:N$83)*(MONTH($E156)-1)/12)*$H156</f>
        <v>31782.281071768775</v>
      </c>
      <c r="T156" s="176">
        <f>(SUM('1.  LRAMVA Summary'!O$55:O$81)+SUM('1.  LRAMVA Summary'!O$82:O$83)*(MONTH($E156)-1)/12)*$H156</f>
        <v>15460.014571007772</v>
      </c>
      <c r="U156" s="176">
        <f>(SUM('1.  LRAMVA Summary'!P$55:P$81)+SUM('1.  LRAMVA Summary'!P$82:P$83)*(MONTH($E156)-1)/12)*$H156</f>
        <v>0</v>
      </c>
      <c r="V156" s="176">
        <f>(SUM('1.  LRAMVA Summary'!Q$55:Q$81)+SUM('1.  LRAMVA Summary'!Q$82:Q$83)*(MONTH($E156)-1)/12)*$H156</f>
        <v>0</v>
      </c>
      <c r="W156" s="177">
        <f t="shared" si="89"/>
        <v>105229.63113713267</v>
      </c>
    </row>
    <row r="157" spans="2:23">
      <c r="E157" s="160">
        <v>44044</v>
      </c>
      <c r="F157" s="160" t="s">
        <v>2783</v>
      </c>
      <c r="G157" s="161" t="s">
        <v>2713</v>
      </c>
      <c r="H157" s="185">
        <f>H156</f>
        <v>4.75E-4</v>
      </c>
      <c r="I157" s="176">
        <f>(SUM('1.  LRAMVA Summary'!D$55:D$81)+SUM('1.  LRAMVA Summary'!D$82:D$83)*(MONTH($E157)-1)/12)*$H157</f>
        <v>0</v>
      </c>
      <c r="J157" s="176">
        <f>(SUM('1.  LRAMVA Summary'!E$55:E$81)+SUM('1.  LRAMVA Summary'!E$82:E$83)*(MONTH($E157)-1)/12)*$H157</f>
        <v>53.97154344813876</v>
      </c>
      <c r="K157" s="176">
        <f>(SUM('1.  LRAMVA Summary'!F$55:F$81)+SUM('1.  LRAMVA Summary'!F$82:F$83)*(MONTH($E157)-1)/12)*$H157</f>
        <v>38436.608792622043</v>
      </c>
      <c r="L157" s="176">
        <f>(SUM('1.  LRAMVA Summary'!G$55:G$81)+SUM('1.  LRAMVA Summary'!G$82:G$83)*(MONTH($E157)-1)/12)*$H157</f>
        <v>1555.7977381329135</v>
      </c>
      <c r="M157" s="176">
        <f>(SUM('1.  LRAMVA Summary'!H$55:H$81)+SUM('1.  LRAMVA Summary'!H$82:H$83)*(MONTH($E157)-1)/12)*$H157</f>
        <v>17394.494539091836</v>
      </c>
      <c r="N157" s="176">
        <f>(SUM('1.  LRAMVA Summary'!I$55:I$81)+SUM('1.  LRAMVA Summary'!I$82:I$83)*(MONTH($E157)-1)/12)*$H157</f>
        <v>1.9176467967318239E-2</v>
      </c>
      <c r="O157" s="176">
        <f>(SUM('1.  LRAMVA Summary'!J$55:J$81)+SUM('1.  LRAMVA Summary'!J$82:J$83)*(MONTH($E157)-1)/12)*$H157</f>
        <v>0</v>
      </c>
      <c r="P157" s="176">
        <f>(SUM('1.  LRAMVA Summary'!K$55:K$81)+SUM('1.  LRAMVA Summary'!K$82:K$83)*(MONTH($E157)-1)/12)*$H157</f>
        <v>10196.059519861792</v>
      </c>
      <c r="Q157" s="176">
        <f>(SUM('1.  LRAMVA Summary'!L$55:L$81)+SUM('1.  LRAMVA Summary'!L$82:L$83)*(MONTH($E157)-1)/12)*$H157</f>
        <v>0</v>
      </c>
      <c r="R157" s="176">
        <f>(SUM('1.  LRAMVA Summary'!M$55:M$81)+SUM('1.  LRAMVA Summary'!M$82:M$83)*(MONTH($E157)-1)/12)*$H157</f>
        <v>14.94010045742659</v>
      </c>
      <c r="S157" s="176">
        <f>(SUM('1.  LRAMVA Summary'!N$55:N$81)+SUM('1.  LRAMVA Summary'!N$82:N$83)*(MONTH($E157)-1)/12)*$H157</f>
        <v>37079.327917063572</v>
      </c>
      <c r="T157" s="176">
        <f>(SUM('1.  LRAMVA Summary'!O$55:O$81)+SUM('1.  LRAMVA Summary'!O$82:O$83)*(MONTH($E157)-1)/12)*$H157</f>
        <v>18036.683666175733</v>
      </c>
      <c r="U157" s="176">
        <f>(SUM('1.  LRAMVA Summary'!P$55:P$81)+SUM('1.  LRAMVA Summary'!P$82:P$83)*(MONTH($E157)-1)/12)*$H157</f>
        <v>0</v>
      </c>
      <c r="V157" s="176">
        <f>(SUM('1.  LRAMVA Summary'!Q$55:Q$81)+SUM('1.  LRAMVA Summary'!Q$82:Q$83)*(MONTH($E157)-1)/12)*$H157</f>
        <v>0</v>
      </c>
      <c r="W157" s="177">
        <f t="shared" si="89"/>
        <v>122767.90299332142</v>
      </c>
    </row>
    <row r="158" spans="2:23">
      <c r="E158" s="160">
        <v>44075</v>
      </c>
      <c r="F158" s="160" t="s">
        <v>2783</v>
      </c>
      <c r="G158" s="161" t="s">
        <v>2713</v>
      </c>
      <c r="H158" s="185">
        <f>H157</f>
        <v>4.75E-4</v>
      </c>
      <c r="I158" s="176">
        <f>(SUM('1.  LRAMVA Summary'!D$55:D$81)+SUM('1.  LRAMVA Summary'!D$82:D$83)*(MONTH($E158)-1)/12)*$H158</f>
        <v>0</v>
      </c>
      <c r="J158" s="176">
        <f>(SUM('1.  LRAMVA Summary'!E$55:E$81)+SUM('1.  LRAMVA Summary'!E$82:E$83)*(MONTH($E158)-1)/12)*$H158</f>
        <v>61.681763940730008</v>
      </c>
      <c r="K158" s="176">
        <f>(SUM('1.  LRAMVA Summary'!F$55:F$81)+SUM('1.  LRAMVA Summary'!F$82:F$83)*(MONTH($E158)-1)/12)*$H158</f>
        <v>43927.552905853772</v>
      </c>
      <c r="L158" s="176">
        <f>(SUM('1.  LRAMVA Summary'!G$55:G$81)+SUM('1.  LRAMVA Summary'!G$82:G$83)*(MONTH($E158)-1)/12)*$H158</f>
        <v>1778.054557866187</v>
      </c>
      <c r="M158" s="176">
        <f>(SUM('1.  LRAMVA Summary'!H$55:H$81)+SUM('1.  LRAMVA Summary'!H$82:H$83)*(MONTH($E158)-1)/12)*$H158</f>
        <v>19879.422330390669</v>
      </c>
      <c r="N158" s="176">
        <f>(SUM('1.  LRAMVA Summary'!I$55:I$81)+SUM('1.  LRAMVA Summary'!I$82:I$83)*(MONTH($E158)-1)/12)*$H158</f>
        <v>2.1915963391220844E-2</v>
      </c>
      <c r="O158" s="176">
        <f>(SUM('1.  LRAMVA Summary'!J$55:J$81)+SUM('1.  LRAMVA Summary'!J$82:J$83)*(MONTH($E158)-1)/12)*$H158</f>
        <v>0</v>
      </c>
      <c r="P158" s="176">
        <f>(SUM('1.  LRAMVA Summary'!K$55:K$81)+SUM('1.  LRAMVA Summary'!K$82:K$83)*(MONTH($E158)-1)/12)*$H158</f>
        <v>11652.639451270619</v>
      </c>
      <c r="Q158" s="176">
        <f>(SUM('1.  LRAMVA Summary'!L$55:L$81)+SUM('1.  LRAMVA Summary'!L$82:L$83)*(MONTH($E158)-1)/12)*$H158</f>
        <v>0</v>
      </c>
      <c r="R158" s="176">
        <f>(SUM('1.  LRAMVA Summary'!M$55:M$81)+SUM('1.  LRAMVA Summary'!M$82:M$83)*(MONTH($E158)-1)/12)*$H158</f>
        <v>17.074400522773246</v>
      </c>
      <c r="S158" s="176">
        <f>(SUM('1.  LRAMVA Summary'!N$55:N$81)+SUM('1.  LRAMVA Summary'!N$82:N$83)*(MONTH($E158)-1)/12)*$H158</f>
        <v>42376.374762358362</v>
      </c>
      <c r="T158" s="176">
        <f>(SUM('1.  LRAMVA Summary'!O$55:O$81)+SUM('1.  LRAMVA Summary'!O$82:O$83)*(MONTH($E158)-1)/12)*$H158</f>
        <v>20613.352761343696</v>
      </c>
      <c r="U158" s="176">
        <f>(SUM('1.  LRAMVA Summary'!P$55:P$81)+SUM('1.  LRAMVA Summary'!P$82:P$83)*(MONTH($E158)-1)/12)*$H158</f>
        <v>0</v>
      </c>
      <c r="V158" s="176">
        <f>(SUM('1.  LRAMVA Summary'!Q$55:Q$81)+SUM('1.  LRAMVA Summary'!Q$82:Q$83)*(MONTH($E158)-1)/12)*$H158</f>
        <v>0</v>
      </c>
      <c r="W158" s="177">
        <f t="shared" si="89"/>
        <v>140306.17484951019</v>
      </c>
    </row>
    <row r="159" spans="2:23">
      <c r="E159" s="160">
        <v>44105</v>
      </c>
      <c r="F159" s="160" t="s">
        <v>2783</v>
      </c>
      <c r="G159" s="161" t="s">
        <v>2717</v>
      </c>
      <c r="H159" s="185">
        <f>C54/12</f>
        <v>4.75E-4</v>
      </c>
      <c r="I159" s="176">
        <f>(SUM('1.  LRAMVA Summary'!D$55:D$81)+SUM('1.  LRAMVA Summary'!D$82:D$83)*(MONTH($E159)-1)/12)*$H159</f>
        <v>0</v>
      </c>
      <c r="J159" s="176">
        <f>(SUM('1.  LRAMVA Summary'!E$55:E$81)+SUM('1.  LRAMVA Summary'!E$82:E$83)*(MONTH($E159)-1)/12)*$H159</f>
        <v>69.391984433321255</v>
      </c>
      <c r="K159" s="176">
        <f>(SUM('1.  LRAMVA Summary'!F$55:F$81)+SUM('1.  LRAMVA Summary'!F$82:F$83)*(MONTH($E159)-1)/12)*$H159</f>
        <v>49418.497019085495</v>
      </c>
      <c r="L159" s="176">
        <f>(SUM('1.  LRAMVA Summary'!G$55:G$81)+SUM('1.  LRAMVA Summary'!G$82:G$83)*(MONTH($E159)-1)/12)*$H159</f>
        <v>2000.3113775994602</v>
      </c>
      <c r="M159" s="176">
        <f>(SUM('1.  LRAMVA Summary'!H$55:H$81)+SUM('1.  LRAMVA Summary'!H$82:H$83)*(MONTH($E159)-1)/12)*$H159</f>
        <v>22364.350121689506</v>
      </c>
      <c r="N159" s="176">
        <f>(SUM('1.  LRAMVA Summary'!I$55:I$81)+SUM('1.  LRAMVA Summary'!I$82:I$83)*(MONTH($E159)-1)/12)*$H159</f>
        <v>2.4655458815123453E-2</v>
      </c>
      <c r="O159" s="176">
        <f>(SUM('1.  LRAMVA Summary'!J$55:J$81)+SUM('1.  LRAMVA Summary'!J$82:J$83)*(MONTH($E159)-1)/12)*$H159</f>
        <v>0</v>
      </c>
      <c r="P159" s="176">
        <f>(SUM('1.  LRAMVA Summary'!K$55:K$81)+SUM('1.  LRAMVA Summary'!K$82:K$83)*(MONTH($E159)-1)/12)*$H159</f>
        <v>13109.219382679448</v>
      </c>
      <c r="Q159" s="176">
        <f>(SUM('1.  LRAMVA Summary'!L$55:L$81)+SUM('1.  LRAMVA Summary'!L$82:L$83)*(MONTH($E159)-1)/12)*$H159</f>
        <v>0</v>
      </c>
      <c r="R159" s="176">
        <f>(SUM('1.  LRAMVA Summary'!M$55:M$81)+SUM('1.  LRAMVA Summary'!M$82:M$83)*(MONTH($E159)-1)/12)*$H159</f>
        <v>19.208700588119903</v>
      </c>
      <c r="S159" s="176">
        <f>(SUM('1.  LRAMVA Summary'!N$55:N$81)+SUM('1.  LRAMVA Summary'!N$82:N$83)*(MONTH($E159)-1)/12)*$H159</f>
        <v>47673.421607653167</v>
      </c>
      <c r="T159" s="176">
        <f>(SUM('1.  LRAMVA Summary'!O$55:O$81)+SUM('1.  LRAMVA Summary'!O$82:O$83)*(MONTH($E159)-1)/12)*$H159</f>
        <v>23190.021856511656</v>
      </c>
      <c r="U159" s="176">
        <f>(SUM('1.  LRAMVA Summary'!P$55:P$81)+SUM('1.  LRAMVA Summary'!P$82:P$83)*(MONTH($E159)-1)/12)*$H159</f>
        <v>0</v>
      </c>
      <c r="V159" s="176">
        <f>(SUM('1.  LRAMVA Summary'!Q$55:Q$81)+SUM('1.  LRAMVA Summary'!Q$82:Q$83)*(MONTH($E159)-1)/12)*$H159</f>
        <v>0</v>
      </c>
      <c r="W159" s="177">
        <f t="shared" si="89"/>
        <v>157844.44670569897</v>
      </c>
    </row>
    <row r="160" spans="2:23">
      <c r="E160" s="160">
        <v>44136</v>
      </c>
      <c r="F160" s="160" t="s">
        <v>2783</v>
      </c>
      <c r="G160" s="161" t="s">
        <v>2717</v>
      </c>
      <c r="H160" s="185">
        <f>H159</f>
        <v>4.75E-4</v>
      </c>
      <c r="I160" s="176">
        <f>(SUM('1.  LRAMVA Summary'!D$55:D$81)+SUM('1.  LRAMVA Summary'!D$82:D$83)*(MONTH($E160)-1)/12)*$H160</f>
        <v>0</v>
      </c>
      <c r="J160" s="176">
        <f>(SUM('1.  LRAMVA Summary'!E$55:E$81)+SUM('1.  LRAMVA Summary'!E$82:E$83)*(MONTH($E160)-1)/12)*$H160</f>
        <v>77.102204925912517</v>
      </c>
      <c r="K160" s="176">
        <f>(SUM('1.  LRAMVA Summary'!F$55:F$81)+SUM('1.  LRAMVA Summary'!F$82:F$83)*(MONTH($E160)-1)/12)*$H160</f>
        <v>54909.44113231721</v>
      </c>
      <c r="L160" s="176">
        <f>(SUM('1.  LRAMVA Summary'!G$55:G$81)+SUM('1.  LRAMVA Summary'!G$82:G$83)*(MONTH($E160)-1)/12)*$H160</f>
        <v>2222.5681973327337</v>
      </c>
      <c r="M160" s="176">
        <f>(SUM('1.  LRAMVA Summary'!H$55:H$81)+SUM('1.  LRAMVA Summary'!H$82:H$83)*(MONTH($E160)-1)/12)*$H160</f>
        <v>24849.277912988338</v>
      </c>
      <c r="N160" s="176">
        <f>(SUM('1.  LRAMVA Summary'!I$55:I$81)+SUM('1.  LRAMVA Summary'!I$82:I$83)*(MONTH($E160)-1)/12)*$H160</f>
        <v>2.7394954239026055E-2</v>
      </c>
      <c r="O160" s="176">
        <f>(SUM('1.  LRAMVA Summary'!J$55:J$81)+SUM('1.  LRAMVA Summary'!J$82:J$83)*(MONTH($E160)-1)/12)*$H160</f>
        <v>0</v>
      </c>
      <c r="P160" s="176">
        <f>(SUM('1.  LRAMVA Summary'!K$55:K$81)+SUM('1.  LRAMVA Summary'!K$82:K$83)*(MONTH($E160)-1)/12)*$H160</f>
        <v>14565.799314088277</v>
      </c>
      <c r="Q160" s="176">
        <f>(SUM('1.  LRAMVA Summary'!L$55:L$81)+SUM('1.  LRAMVA Summary'!L$82:L$83)*(MONTH($E160)-1)/12)*$H160</f>
        <v>0</v>
      </c>
      <c r="R160" s="176">
        <f>(SUM('1.  LRAMVA Summary'!M$55:M$81)+SUM('1.  LRAMVA Summary'!M$82:M$83)*(MONTH($E160)-1)/12)*$H160</f>
        <v>21.343000653466561</v>
      </c>
      <c r="S160" s="176">
        <f>(SUM('1.  LRAMVA Summary'!N$55:N$81)+SUM('1.  LRAMVA Summary'!N$82:N$83)*(MONTH($E160)-1)/12)*$H160</f>
        <v>52970.468452947956</v>
      </c>
      <c r="T160" s="176">
        <f>(SUM('1.  LRAMVA Summary'!O$55:O$81)+SUM('1.  LRAMVA Summary'!O$82:O$83)*(MONTH($E160)-1)/12)*$H160</f>
        <v>25766.690951679619</v>
      </c>
      <c r="U160" s="176">
        <f>(SUM('1.  LRAMVA Summary'!P$55:P$81)+SUM('1.  LRAMVA Summary'!P$82:P$83)*(MONTH($E160)-1)/12)*$H160</f>
        <v>0</v>
      </c>
      <c r="V160" s="176">
        <f>(SUM('1.  LRAMVA Summary'!Q$55:Q$81)+SUM('1.  LRAMVA Summary'!Q$82:Q$83)*(MONTH($E160)-1)/12)*$H160</f>
        <v>0</v>
      </c>
      <c r="W160" s="177">
        <f t="shared" si="89"/>
        <v>175382.71856188777</v>
      </c>
    </row>
    <row r="161" spans="5:23">
      <c r="E161" s="160">
        <v>44166</v>
      </c>
      <c r="F161" s="160" t="s">
        <v>2783</v>
      </c>
      <c r="G161" s="161" t="s">
        <v>2717</v>
      </c>
      <c r="H161" s="185">
        <f>H160</f>
        <v>4.75E-4</v>
      </c>
      <c r="I161" s="176">
        <f>(SUM('1.  LRAMVA Summary'!D$55:D$81)+SUM('1.  LRAMVA Summary'!D$82:D$83)*(MONTH($E161)-1)/12)*$H161</f>
        <v>0</v>
      </c>
      <c r="J161" s="176">
        <f>(SUM('1.  LRAMVA Summary'!E$55:E$81)+SUM('1.  LRAMVA Summary'!E$82:E$83)*(MONTH($E161)-1)/12)*$H161</f>
        <v>84.812425418503764</v>
      </c>
      <c r="K161" s="176">
        <f>(SUM('1.  LRAMVA Summary'!F$55:F$81)+SUM('1.  LRAMVA Summary'!F$82:F$83)*(MONTH($E161)-1)/12)*$H161</f>
        <v>60400.38524554894</v>
      </c>
      <c r="L161" s="176">
        <f>(SUM('1.  LRAMVA Summary'!G$55:G$81)+SUM('1.  LRAMVA Summary'!G$82:G$83)*(MONTH($E161)-1)/12)*$H161</f>
        <v>2444.8250170660067</v>
      </c>
      <c r="M161" s="176">
        <f>(SUM('1.  LRAMVA Summary'!H$55:H$81)+SUM('1.  LRAMVA Summary'!H$82:H$83)*(MONTH($E161)-1)/12)*$H161</f>
        <v>27334.205704287175</v>
      </c>
      <c r="N161" s="176">
        <f>(SUM('1.  LRAMVA Summary'!I$55:I$81)+SUM('1.  LRAMVA Summary'!I$82:I$83)*(MONTH($E161)-1)/12)*$H161</f>
        <v>3.0134449662928661E-2</v>
      </c>
      <c r="O161" s="176">
        <f>(SUM('1.  LRAMVA Summary'!J$55:J$81)+SUM('1.  LRAMVA Summary'!J$82:J$83)*(MONTH($E161)-1)/12)*$H161</f>
        <v>0</v>
      </c>
      <c r="P161" s="176">
        <f>(SUM('1.  LRAMVA Summary'!K$55:K$81)+SUM('1.  LRAMVA Summary'!K$82:K$83)*(MONTH($E161)-1)/12)*$H161</f>
        <v>16022.379245497106</v>
      </c>
      <c r="Q161" s="176">
        <f>(SUM('1.  LRAMVA Summary'!L$55:L$81)+SUM('1.  LRAMVA Summary'!L$82:L$83)*(MONTH($E161)-1)/12)*$H161</f>
        <v>0</v>
      </c>
      <c r="R161" s="176">
        <f>(SUM('1.  LRAMVA Summary'!M$55:M$81)+SUM('1.  LRAMVA Summary'!M$82:M$83)*(MONTH($E161)-1)/12)*$H161</f>
        <v>23.477300718813215</v>
      </c>
      <c r="S161" s="176">
        <f>(SUM('1.  LRAMVA Summary'!N$55:N$81)+SUM('1.  LRAMVA Summary'!N$82:N$83)*(MONTH($E161)-1)/12)*$H161</f>
        <v>58267.515298242753</v>
      </c>
      <c r="T161" s="176">
        <f>(SUM('1.  LRAMVA Summary'!O$55:O$81)+SUM('1.  LRAMVA Summary'!O$82:O$83)*(MONTH($E161)-1)/12)*$H161</f>
        <v>28343.360046847582</v>
      </c>
      <c r="U161" s="176">
        <f>(SUM('1.  LRAMVA Summary'!P$55:P$81)+SUM('1.  LRAMVA Summary'!P$82:P$83)*(MONTH($E161)-1)/12)*$H161</f>
        <v>0</v>
      </c>
      <c r="V161" s="176">
        <f>(SUM('1.  LRAMVA Summary'!Q$55:Q$81)+SUM('1.  LRAMVA Summary'!Q$82:Q$83)*(MONTH($E161)-1)/12)*$H161</f>
        <v>0</v>
      </c>
      <c r="W161" s="177">
        <f>SUM(I161:V161)</f>
        <v>192920.99041807654</v>
      </c>
    </row>
    <row r="162" spans="5:23" ht="15.75" thickBot="1">
      <c r="E162" s="162" t="s">
        <v>2784</v>
      </c>
      <c r="F162" s="162"/>
      <c r="G162" s="163"/>
      <c r="H162" s="164"/>
      <c r="I162" s="165">
        <f>SUM(I149:I161)</f>
        <v>0</v>
      </c>
      <c r="J162" s="165">
        <f>SUM(J149:J161)</f>
        <v>835.54442074975702</v>
      </c>
      <c r="K162" s="165">
        <f t="shared" ref="K162:O162" si="90">SUM(K149:K161)</f>
        <v>595044.94363916386</v>
      </c>
      <c r="L162" s="165">
        <f t="shared" si="90"/>
        <v>24085.620622674203</v>
      </c>
      <c r="M162" s="165">
        <f t="shared" si="90"/>
        <v>269287.70117285778</v>
      </c>
      <c r="N162" s="165">
        <f t="shared" si="90"/>
        <v>0.29687479356923502</v>
      </c>
      <c r="O162" s="165">
        <f t="shared" si="90"/>
        <v>0</v>
      </c>
      <c r="P162" s="165">
        <f t="shared" ref="P162:V162" si="91">SUM(P149:P161)</f>
        <v>157847.26730372506</v>
      </c>
      <c r="Q162" s="165">
        <f t="shared" si="91"/>
        <v>0</v>
      </c>
      <c r="R162" s="165">
        <f t="shared" si="91"/>
        <v>231.29072813414547</v>
      </c>
      <c r="S162" s="165">
        <f t="shared" si="91"/>
        <v>574032.60286642029</v>
      </c>
      <c r="T162" s="165">
        <f t="shared" si="91"/>
        <v>279229.56141846493</v>
      </c>
      <c r="U162" s="165">
        <f t="shared" si="91"/>
        <v>0</v>
      </c>
      <c r="V162" s="165">
        <f t="shared" si="91"/>
        <v>0</v>
      </c>
      <c r="W162" s="165">
        <f>SUM(W149:W161)</f>
        <v>1900594.8290469835</v>
      </c>
    </row>
    <row r="163" spans="5:23" ht="15.75" thickTop="1">
      <c r="E163" s="166" t="s">
        <v>225</v>
      </c>
      <c r="F163" s="166"/>
      <c r="G163" s="167"/>
      <c r="H163" s="168"/>
      <c r="I163" s="169"/>
      <c r="J163" s="169"/>
      <c r="K163" s="169"/>
      <c r="L163" s="169"/>
      <c r="M163" s="169"/>
      <c r="N163" s="169"/>
      <c r="O163" s="169"/>
      <c r="P163" s="169"/>
      <c r="Q163" s="169"/>
      <c r="R163" s="169"/>
      <c r="S163" s="169"/>
      <c r="T163" s="169"/>
      <c r="U163" s="169"/>
      <c r="V163" s="169"/>
      <c r="W163" s="170"/>
    </row>
    <row r="164" spans="5:23">
      <c r="E164" s="171" t="s">
        <v>2785</v>
      </c>
      <c r="F164" s="171"/>
      <c r="G164" s="172"/>
      <c r="H164" s="173"/>
      <c r="I164" s="174">
        <f>I162+I163</f>
        <v>0</v>
      </c>
      <c r="J164" s="174">
        <f t="shared" ref="J164:U164" si="92">J162+J163</f>
        <v>835.54442074975702</v>
      </c>
      <c r="K164" s="174">
        <f t="shared" si="92"/>
        <v>595044.94363916386</v>
      </c>
      <c r="L164" s="174">
        <f t="shared" si="92"/>
        <v>24085.620622674203</v>
      </c>
      <c r="M164" s="174">
        <f t="shared" si="92"/>
        <v>269287.70117285778</v>
      </c>
      <c r="N164" s="174">
        <f t="shared" si="92"/>
        <v>0.29687479356923502</v>
      </c>
      <c r="O164" s="174">
        <f t="shared" si="92"/>
        <v>0</v>
      </c>
      <c r="P164" s="174">
        <f t="shared" si="92"/>
        <v>157847.26730372506</v>
      </c>
      <c r="Q164" s="174">
        <f t="shared" si="92"/>
        <v>0</v>
      </c>
      <c r="R164" s="174">
        <f t="shared" si="92"/>
        <v>231.29072813414547</v>
      </c>
      <c r="S164" s="174">
        <f t="shared" si="92"/>
        <v>574032.60286642029</v>
      </c>
      <c r="T164" s="174">
        <f t="shared" si="92"/>
        <v>279229.56141846493</v>
      </c>
      <c r="U164" s="174">
        <f t="shared" si="92"/>
        <v>0</v>
      </c>
      <c r="V164" s="174">
        <f>V162+V163</f>
        <v>0</v>
      </c>
      <c r="W164" s="174">
        <f>W162+W163</f>
        <v>1900594.8290469835</v>
      </c>
    </row>
    <row r="165" spans="5:23">
      <c r="E165" s="160">
        <v>44197</v>
      </c>
      <c r="F165" s="160" t="s">
        <v>2786</v>
      </c>
      <c r="G165" s="161" t="s">
        <v>2705</v>
      </c>
      <c r="H165" s="185">
        <f>C55/12</f>
        <v>4.75E-4</v>
      </c>
      <c r="I165" s="176">
        <f>(SUM('1.  LRAMVA Summary'!D$55:D$84)+SUM('1.  LRAMVA Summary'!D$85:D$86)*(MONTH($E165)-1)/12)*$H165</f>
        <v>0</v>
      </c>
      <c r="J165" s="176">
        <f>(SUM('1.  LRAMVA Summary'!E$55:E$84)+SUM('1.  LRAMVA Summary'!E$85:E$86)*(MONTH($E165)-1)/12)*$H165</f>
        <v>92.522645911095012</v>
      </c>
      <c r="K165" s="176">
        <f>(SUM('1.  LRAMVA Summary'!F$55:F$84)+SUM('1.  LRAMVA Summary'!F$85:F$86)*(MONTH($E165)-1)/12)*$H165</f>
        <v>65891.329358780655</v>
      </c>
      <c r="L165" s="176">
        <f>(SUM('1.  LRAMVA Summary'!G$55:G$84)+SUM('1.  LRAMVA Summary'!G$85:G$86)*(MONTH($E165)-1)/12)*$H165</f>
        <v>2667.0818367992806</v>
      </c>
      <c r="M165" s="176">
        <f>(SUM('1.  LRAMVA Summary'!H$55:H$84)+SUM('1.  LRAMVA Summary'!H$85:H$86)*(MONTH($E165)-1)/12)*$H165</f>
        <v>29819.133495586007</v>
      </c>
      <c r="N165" s="176">
        <f>(SUM('1.  LRAMVA Summary'!I$55:I$84)+SUM('1.  LRAMVA Summary'!I$85:I$86)*(MONTH($E165)-1)/12)*$H165</f>
        <v>3.2873945086831266E-2</v>
      </c>
      <c r="O165" s="176">
        <f>(SUM('1.  LRAMVA Summary'!J$55:J$84)+SUM('1.  LRAMVA Summary'!J$85:J$86)*(MONTH($E165)-1)/12)*$H165</f>
        <v>0</v>
      </c>
      <c r="P165" s="176">
        <f>(SUM('1.  LRAMVA Summary'!K$55:K$84)+SUM('1.  LRAMVA Summary'!K$85:K$86)*(MONTH($E165)-1)/12)*$H165</f>
        <v>17478.95917690593</v>
      </c>
      <c r="Q165" s="176">
        <f>(SUM('1.  LRAMVA Summary'!L$55:L$84)+SUM('1.  LRAMVA Summary'!L$85:L$86)*(MONTH($E165)-1)/12)*$H165</f>
        <v>0</v>
      </c>
      <c r="R165" s="176">
        <f>(SUM('1.  LRAMVA Summary'!M$55:M$84)+SUM('1.  LRAMVA Summary'!M$85:M$86)*(MONTH($E165)-1)/12)*$H165</f>
        <v>25.611600784159869</v>
      </c>
      <c r="S165" s="176">
        <f>(SUM('1.  LRAMVA Summary'!N$55:N$84)+SUM('1.  LRAMVA Summary'!N$85:N$86)*(MONTH($E165)-1)/12)*$H165</f>
        <v>63564.562143537551</v>
      </c>
      <c r="T165" s="176">
        <f>(SUM('1.  LRAMVA Summary'!O$55:O$84)+SUM('1.  LRAMVA Summary'!O$85:O$86)*(MONTH($E165)-1)/12)*$H165</f>
        <v>30920.029142015544</v>
      </c>
      <c r="U165" s="176">
        <f>(SUM('1.  LRAMVA Summary'!P$55:P$84)+SUM('1.  LRAMVA Summary'!P$85:P$86)*(MONTH($E165)-1)/12)*$H165</f>
        <v>0</v>
      </c>
      <c r="V165" s="176">
        <f>(SUM('1.  LRAMVA Summary'!Q$55:Q$84)+SUM('1.  LRAMVA Summary'!Q$85:Q$86)*(MONTH($E165)-1)/12)*$H165</f>
        <v>0</v>
      </c>
      <c r="W165" s="177">
        <f>SUM(I165:V165)</f>
        <v>210459.26227426535</v>
      </c>
    </row>
    <row r="166" spans="5:23">
      <c r="E166" s="160">
        <v>44228</v>
      </c>
      <c r="F166" s="160" t="s">
        <v>2786</v>
      </c>
      <c r="G166" s="161" t="s">
        <v>2705</v>
      </c>
      <c r="H166" s="185">
        <f>H165</f>
        <v>4.75E-4</v>
      </c>
      <c r="I166" s="176">
        <f>(SUM('1.  LRAMVA Summary'!D$55:D$84)+SUM('1.  LRAMVA Summary'!D$85:D$86)*(MONTH($E166)-1)/12)*$H166</f>
        <v>0</v>
      </c>
      <c r="J166" s="176">
        <f>(SUM('1.  LRAMVA Summary'!E$55:E$84)+SUM('1.  LRAMVA Summary'!E$85:E$86)*(MONTH($E166)-1)/12)*$H166</f>
        <v>100.22409877315124</v>
      </c>
      <c r="K166" s="176">
        <f>(SUM('1.  LRAMVA Summary'!F$55:F$84)+SUM('1.  LRAMVA Summary'!F$85:F$86)*(MONTH($E166)-1)/12)*$H166</f>
        <v>71925.539918826864</v>
      </c>
      <c r="L166" s="176">
        <f>(SUM('1.  LRAMVA Summary'!G$55:G$84)+SUM('1.  LRAMVA Summary'!G$85:G$86)*(MONTH($E166)-1)/12)*$H166</f>
        <v>2897.5943465536639</v>
      </c>
      <c r="M166" s="176">
        <f>(SUM('1.  LRAMVA Summary'!H$55:H$84)+SUM('1.  LRAMVA Summary'!H$85:H$86)*(MONTH($E166)-1)/12)*$H166</f>
        <v>32396.987137633954</v>
      </c>
      <c r="N166" s="176">
        <f>(SUM('1.  LRAMVA Summary'!I$55:I$84)+SUM('1.  LRAMVA Summary'!I$85:I$86)*(MONTH($E166)-1)/12)*$H166</f>
        <v>3.5698801415073818E-2</v>
      </c>
      <c r="O166" s="176">
        <f>(SUM('1.  LRAMVA Summary'!J$55:J$84)+SUM('1.  LRAMVA Summary'!J$85:J$86)*(MONTH($E166)-1)/12)*$H166</f>
        <v>0</v>
      </c>
      <c r="P166" s="176">
        <f>(SUM('1.  LRAMVA Summary'!K$55:K$84)+SUM('1.  LRAMVA Summary'!K$85:K$86)*(MONTH($E166)-1)/12)*$H166</f>
        <v>18993.321796897631</v>
      </c>
      <c r="Q166" s="176">
        <f>(SUM('1.  LRAMVA Summary'!L$55:L$84)+SUM('1.  LRAMVA Summary'!L$85:L$86)*(MONTH($E166)-1)/12)*$H166</f>
        <v>0</v>
      </c>
      <c r="R166" s="176">
        <f>(SUM('1.  LRAMVA Summary'!M$55:M$84)+SUM('1.  LRAMVA Summary'!M$85:M$86)*(MONTH($E166)-1)/12)*$H166</f>
        <v>27.748540180173567</v>
      </c>
      <c r="S166" s="176">
        <f>(SUM('1.  LRAMVA Summary'!N$55:N$84)+SUM('1.  LRAMVA Summary'!N$85:N$86)*(MONTH($E166)-1)/12)*$H166</f>
        <v>69736.935464166789</v>
      </c>
      <c r="T166" s="176">
        <f>(SUM('1.  LRAMVA Summary'!O$55:O$84)+SUM('1.  LRAMVA Summary'!O$85:O$86)*(MONTH($E166)-1)/12)*$H166</f>
        <v>33504.133702880623</v>
      </c>
      <c r="U166" s="176">
        <f>(SUM('1.  LRAMVA Summary'!P$55:P$84)+SUM('1.  LRAMVA Summary'!P$85:P$86)*(MONTH($E166)-1)/12)*$H166</f>
        <v>0</v>
      </c>
      <c r="V166" s="176">
        <f>(SUM('1.  LRAMVA Summary'!Q$55:Q$84)+SUM('1.  LRAMVA Summary'!Q$85:Q$86)*(MONTH($E166)-1)/12)*$H166</f>
        <v>0</v>
      </c>
      <c r="W166" s="177">
        <f t="shared" ref="W166:W175" si="93">SUM(I166:V166)</f>
        <v>229582.52070471426</v>
      </c>
    </row>
    <row r="167" spans="5:23">
      <c r="E167" s="160">
        <v>44256</v>
      </c>
      <c r="F167" s="160" t="s">
        <v>2786</v>
      </c>
      <c r="G167" s="161" t="s">
        <v>2705</v>
      </c>
      <c r="H167" s="185">
        <f>H166</f>
        <v>4.75E-4</v>
      </c>
      <c r="I167" s="176">
        <f>(SUM('1.  LRAMVA Summary'!D$55:D$84)+SUM('1.  LRAMVA Summary'!D$85:D$86)*(MONTH($E167)-1)/12)*$H167</f>
        <v>0</v>
      </c>
      <c r="J167" s="176">
        <f>(SUM('1.  LRAMVA Summary'!E$55:E$84)+SUM('1.  LRAMVA Summary'!E$85:E$86)*(MONTH($E167)-1)/12)*$H167</f>
        <v>107.92555163520748</v>
      </c>
      <c r="K167" s="176">
        <f>(SUM('1.  LRAMVA Summary'!F$55:F$84)+SUM('1.  LRAMVA Summary'!F$85:F$86)*(MONTH($E167)-1)/12)*$H167</f>
        <v>77959.750478873073</v>
      </c>
      <c r="L167" s="176">
        <f>(SUM('1.  LRAMVA Summary'!G$55:G$84)+SUM('1.  LRAMVA Summary'!G$85:G$86)*(MONTH($E167)-1)/12)*$H167</f>
        <v>3128.1068563080476</v>
      </c>
      <c r="M167" s="176">
        <f>(SUM('1.  LRAMVA Summary'!H$55:H$84)+SUM('1.  LRAMVA Summary'!H$85:H$86)*(MONTH($E167)-1)/12)*$H167</f>
        <v>34974.840779681908</v>
      </c>
      <c r="N167" s="176">
        <f>(SUM('1.  LRAMVA Summary'!I$55:I$84)+SUM('1.  LRAMVA Summary'!I$85:I$86)*(MONTH($E167)-1)/12)*$H167</f>
        <v>3.8523657743316363E-2</v>
      </c>
      <c r="O167" s="176">
        <f>(SUM('1.  LRAMVA Summary'!J$55:J$84)+SUM('1.  LRAMVA Summary'!J$85:J$86)*(MONTH($E167)-1)/12)*$H167</f>
        <v>0</v>
      </c>
      <c r="P167" s="176">
        <f>(SUM('1.  LRAMVA Summary'!K$55:K$84)+SUM('1.  LRAMVA Summary'!K$85:K$86)*(MONTH($E167)-1)/12)*$H167</f>
        <v>20507.684416889337</v>
      </c>
      <c r="Q167" s="176">
        <f>(SUM('1.  LRAMVA Summary'!L$55:L$84)+SUM('1.  LRAMVA Summary'!L$85:L$86)*(MONTH($E167)-1)/12)*$H167</f>
        <v>0</v>
      </c>
      <c r="R167" s="176">
        <f>(SUM('1.  LRAMVA Summary'!M$55:M$84)+SUM('1.  LRAMVA Summary'!M$85:M$86)*(MONTH($E167)-1)/12)*$H167</f>
        <v>29.885479576187265</v>
      </c>
      <c r="S167" s="176">
        <f>(SUM('1.  LRAMVA Summary'!N$55:N$84)+SUM('1.  LRAMVA Summary'!N$85:N$86)*(MONTH($E167)-1)/12)*$H167</f>
        <v>75909.308784796012</v>
      </c>
      <c r="T167" s="176">
        <f>(SUM('1.  LRAMVA Summary'!O$55:O$84)+SUM('1.  LRAMVA Summary'!O$85:O$86)*(MONTH($E167)-1)/12)*$H167</f>
        <v>36088.23826374569</v>
      </c>
      <c r="U167" s="176">
        <f>(SUM('1.  LRAMVA Summary'!P$55:P$84)+SUM('1.  LRAMVA Summary'!P$85:P$86)*(MONTH($E167)-1)/12)*$H167</f>
        <v>0</v>
      </c>
      <c r="V167" s="176">
        <f>(SUM('1.  LRAMVA Summary'!Q$55:Q$84)+SUM('1.  LRAMVA Summary'!Q$85:Q$86)*(MONTH($E167)-1)/12)*$H167</f>
        <v>0</v>
      </c>
      <c r="W167" s="177">
        <f t="shared" si="93"/>
        <v>248705.77913516323</v>
      </c>
    </row>
    <row r="168" spans="5:23">
      <c r="E168" s="160">
        <v>44287</v>
      </c>
      <c r="F168" s="160" t="s">
        <v>2786</v>
      </c>
      <c r="G168" s="161" t="s">
        <v>2709</v>
      </c>
      <c r="H168" s="185">
        <f>C56/12</f>
        <v>4.75E-4</v>
      </c>
      <c r="I168" s="176">
        <f>(SUM('1.  LRAMVA Summary'!D$55:D$84)+SUM('1.  LRAMVA Summary'!D$85:D$86)*(MONTH($E168)-1)/12)*$H168</f>
        <v>0</v>
      </c>
      <c r="J168" s="176">
        <f>(SUM('1.  LRAMVA Summary'!E$55:E$84)+SUM('1.  LRAMVA Summary'!E$85:E$86)*(MONTH($E168)-1)/12)*$H168</f>
        <v>115.62700449726371</v>
      </c>
      <c r="K168" s="176">
        <f>(SUM('1.  LRAMVA Summary'!F$55:F$84)+SUM('1.  LRAMVA Summary'!F$85:F$86)*(MONTH($E168)-1)/12)*$H168</f>
        <v>83993.961038919268</v>
      </c>
      <c r="L168" s="176">
        <f>(SUM('1.  LRAMVA Summary'!G$55:G$84)+SUM('1.  LRAMVA Summary'!G$85:G$86)*(MONTH($E168)-1)/12)*$H168</f>
        <v>3358.6193660624313</v>
      </c>
      <c r="M168" s="176">
        <f>(SUM('1.  LRAMVA Summary'!H$55:H$84)+SUM('1.  LRAMVA Summary'!H$85:H$86)*(MONTH($E168)-1)/12)*$H168</f>
        <v>37552.694421729859</v>
      </c>
      <c r="N168" s="176">
        <f>(SUM('1.  LRAMVA Summary'!I$55:I$84)+SUM('1.  LRAMVA Summary'!I$85:I$86)*(MONTH($E168)-1)/12)*$H168</f>
        <v>4.1348514071558914E-2</v>
      </c>
      <c r="O168" s="176">
        <f>(SUM('1.  LRAMVA Summary'!J$55:J$84)+SUM('1.  LRAMVA Summary'!J$85:J$86)*(MONTH($E168)-1)/12)*$H168</f>
        <v>0</v>
      </c>
      <c r="P168" s="176">
        <f>(SUM('1.  LRAMVA Summary'!K$55:K$84)+SUM('1.  LRAMVA Summary'!K$85:K$86)*(MONTH($E168)-1)/12)*$H168</f>
        <v>22022.047036881038</v>
      </c>
      <c r="Q168" s="176">
        <f>(SUM('1.  LRAMVA Summary'!L$55:L$84)+SUM('1.  LRAMVA Summary'!L$85:L$86)*(MONTH($E168)-1)/12)*$H168</f>
        <v>0</v>
      </c>
      <c r="R168" s="176">
        <f>(SUM('1.  LRAMVA Summary'!M$55:M$84)+SUM('1.  LRAMVA Summary'!M$85:M$86)*(MONTH($E168)-1)/12)*$H168</f>
        <v>32.022418972200967</v>
      </c>
      <c r="S168" s="176">
        <f>(SUM('1.  LRAMVA Summary'!N$55:N$84)+SUM('1.  LRAMVA Summary'!N$85:N$86)*(MONTH($E168)-1)/12)*$H168</f>
        <v>82081.68210542525</v>
      </c>
      <c r="T168" s="176">
        <f>(SUM('1.  LRAMVA Summary'!O$55:O$84)+SUM('1.  LRAMVA Summary'!O$85:O$86)*(MONTH($E168)-1)/12)*$H168</f>
        <v>38672.342824610765</v>
      </c>
      <c r="U168" s="176">
        <f>(SUM('1.  LRAMVA Summary'!P$55:P$84)+SUM('1.  LRAMVA Summary'!P$85:P$86)*(MONTH($E168)-1)/12)*$H168</f>
        <v>0</v>
      </c>
      <c r="V168" s="176">
        <f>(SUM('1.  LRAMVA Summary'!Q$55:Q$84)+SUM('1.  LRAMVA Summary'!Q$85:Q$86)*(MONTH($E168)-1)/12)*$H168</f>
        <v>0</v>
      </c>
      <c r="W168" s="177">
        <f t="shared" si="93"/>
        <v>267829.03756561212</v>
      </c>
    </row>
    <row r="169" spans="5:23">
      <c r="E169" s="160">
        <v>44317</v>
      </c>
      <c r="F169" s="160" t="s">
        <v>2786</v>
      </c>
      <c r="G169" s="161" t="s">
        <v>2709</v>
      </c>
      <c r="H169" s="185">
        <f>H168</f>
        <v>4.75E-4</v>
      </c>
      <c r="I169" s="176">
        <f>(SUM('1.  LRAMVA Summary'!D$55:D$84)+SUM('1.  LRAMVA Summary'!D$85:D$86)*(MONTH($E169)-1)/12)*$H169</f>
        <v>0</v>
      </c>
      <c r="J169" s="176">
        <f>(SUM('1.  LRAMVA Summary'!E$55:E$84)+SUM('1.  LRAMVA Summary'!E$85:E$86)*(MONTH($E169)-1)/12)*$H169</f>
        <v>123.32845735931996</v>
      </c>
      <c r="K169" s="176">
        <f>(SUM('1.  LRAMVA Summary'!F$55:F$84)+SUM('1.  LRAMVA Summary'!F$85:F$86)*(MONTH($E169)-1)/12)*$H169</f>
        <v>90028.171598965477</v>
      </c>
      <c r="L169" s="176">
        <f>(SUM('1.  LRAMVA Summary'!G$55:G$84)+SUM('1.  LRAMVA Summary'!G$85:G$86)*(MONTH($E169)-1)/12)*$H169</f>
        <v>3589.131875816814</v>
      </c>
      <c r="M169" s="176">
        <f>(SUM('1.  LRAMVA Summary'!H$55:H$84)+SUM('1.  LRAMVA Summary'!H$85:H$86)*(MONTH($E169)-1)/12)*$H169</f>
        <v>40130.548063777809</v>
      </c>
      <c r="N169" s="176">
        <f>(SUM('1.  LRAMVA Summary'!I$55:I$84)+SUM('1.  LRAMVA Summary'!I$85:I$86)*(MONTH($E169)-1)/12)*$H169</f>
        <v>4.4173370399801466E-2</v>
      </c>
      <c r="O169" s="176">
        <f>(SUM('1.  LRAMVA Summary'!J$55:J$84)+SUM('1.  LRAMVA Summary'!J$85:J$86)*(MONTH($E169)-1)/12)*$H169</f>
        <v>0</v>
      </c>
      <c r="P169" s="176">
        <f>(SUM('1.  LRAMVA Summary'!K$55:K$84)+SUM('1.  LRAMVA Summary'!K$85:K$86)*(MONTH($E169)-1)/12)*$H169</f>
        <v>23536.40965687274</v>
      </c>
      <c r="Q169" s="176">
        <f>(SUM('1.  LRAMVA Summary'!L$55:L$84)+SUM('1.  LRAMVA Summary'!L$85:L$86)*(MONTH($E169)-1)/12)*$H169</f>
        <v>0</v>
      </c>
      <c r="R169" s="176">
        <f>(SUM('1.  LRAMVA Summary'!M$55:M$84)+SUM('1.  LRAMVA Summary'!M$85:M$86)*(MONTH($E169)-1)/12)*$H169</f>
        <v>34.159358368214669</v>
      </c>
      <c r="S169" s="176">
        <f>(SUM('1.  LRAMVA Summary'!N$55:N$84)+SUM('1.  LRAMVA Summary'!N$85:N$86)*(MONTH($E169)-1)/12)*$H169</f>
        <v>88254.055426054474</v>
      </c>
      <c r="T169" s="176">
        <f>(SUM('1.  LRAMVA Summary'!O$55:O$84)+SUM('1.  LRAMVA Summary'!O$85:O$86)*(MONTH($E169)-1)/12)*$H169</f>
        <v>41256.447385475833</v>
      </c>
      <c r="U169" s="176">
        <f>(SUM('1.  LRAMVA Summary'!P$55:P$84)+SUM('1.  LRAMVA Summary'!P$85:P$86)*(MONTH($E169)-1)/12)*$H169</f>
        <v>0</v>
      </c>
      <c r="V169" s="176">
        <f>(SUM('1.  LRAMVA Summary'!Q$55:Q$84)+SUM('1.  LRAMVA Summary'!Q$85:Q$86)*(MONTH($E169)-1)/12)*$H169</f>
        <v>0</v>
      </c>
      <c r="W169" s="177">
        <f t="shared" si="93"/>
        <v>286952.29599606112</v>
      </c>
    </row>
    <row r="170" spans="5:23">
      <c r="E170" s="160">
        <v>44348</v>
      </c>
      <c r="F170" s="160" t="s">
        <v>2786</v>
      </c>
      <c r="G170" s="161" t="s">
        <v>2709</v>
      </c>
      <c r="H170" s="185">
        <f>H169</f>
        <v>4.75E-4</v>
      </c>
      <c r="I170" s="176">
        <f>(SUM('1.  LRAMVA Summary'!D$55:D$84)+SUM('1.  LRAMVA Summary'!D$85:D$86)*(MONTH($E170)-1)/12)*$H170</f>
        <v>0</v>
      </c>
      <c r="J170" s="176">
        <f>(SUM('1.  LRAMVA Summary'!E$55:E$84)+SUM('1.  LRAMVA Summary'!E$85:E$86)*(MONTH($E170)-1)/12)*$H170</f>
        <v>131.02991022137618</v>
      </c>
      <c r="K170" s="176">
        <f>(SUM('1.  LRAMVA Summary'!F$55:F$84)+SUM('1.  LRAMVA Summary'!F$85:F$86)*(MONTH($E170)-1)/12)*$H170</f>
        <v>96062.382159011686</v>
      </c>
      <c r="L170" s="176">
        <f>(SUM('1.  LRAMVA Summary'!G$55:G$84)+SUM('1.  LRAMVA Summary'!G$85:G$86)*(MONTH($E170)-1)/12)*$H170</f>
        <v>3819.6443855711977</v>
      </c>
      <c r="M170" s="176">
        <f>(SUM('1.  LRAMVA Summary'!H$55:H$84)+SUM('1.  LRAMVA Summary'!H$85:H$86)*(MONTH($E170)-1)/12)*$H170</f>
        <v>42708.40170582576</v>
      </c>
      <c r="N170" s="176">
        <f>(SUM('1.  LRAMVA Summary'!I$55:I$84)+SUM('1.  LRAMVA Summary'!I$85:I$86)*(MONTH($E170)-1)/12)*$H170</f>
        <v>4.6998226728044011E-2</v>
      </c>
      <c r="O170" s="176">
        <f>(SUM('1.  LRAMVA Summary'!J$55:J$84)+SUM('1.  LRAMVA Summary'!J$85:J$86)*(MONTH($E170)-1)/12)*$H170</f>
        <v>0</v>
      </c>
      <c r="P170" s="176">
        <f>(SUM('1.  LRAMVA Summary'!K$55:K$84)+SUM('1.  LRAMVA Summary'!K$85:K$86)*(MONTH($E170)-1)/12)*$H170</f>
        <v>25050.772276864442</v>
      </c>
      <c r="Q170" s="176">
        <f>(SUM('1.  LRAMVA Summary'!L$55:L$84)+SUM('1.  LRAMVA Summary'!L$85:L$86)*(MONTH($E170)-1)/12)*$H170</f>
        <v>0</v>
      </c>
      <c r="R170" s="176">
        <f>(SUM('1.  LRAMVA Summary'!M$55:M$84)+SUM('1.  LRAMVA Summary'!M$85:M$86)*(MONTH($E170)-1)/12)*$H170</f>
        <v>36.296297764228363</v>
      </c>
      <c r="S170" s="176">
        <f>(SUM('1.  LRAMVA Summary'!N$55:N$84)+SUM('1.  LRAMVA Summary'!N$85:N$86)*(MONTH($E170)-1)/12)*$H170</f>
        <v>94426.428746683698</v>
      </c>
      <c r="T170" s="176">
        <f>(SUM('1.  LRAMVA Summary'!O$55:O$84)+SUM('1.  LRAMVA Summary'!O$85:O$86)*(MONTH($E170)-1)/12)*$H170</f>
        <v>43840.551946340907</v>
      </c>
      <c r="U170" s="176">
        <f>(SUM('1.  LRAMVA Summary'!P$55:P$84)+SUM('1.  LRAMVA Summary'!P$85:P$86)*(MONTH($E170)-1)/12)*$H170</f>
        <v>0</v>
      </c>
      <c r="V170" s="176">
        <f>(SUM('1.  LRAMVA Summary'!Q$55:Q$84)+SUM('1.  LRAMVA Summary'!Q$85:Q$86)*(MONTH($E170)-1)/12)*$H170</f>
        <v>0</v>
      </c>
      <c r="W170" s="177">
        <f t="shared" si="93"/>
        <v>306075.55442651</v>
      </c>
    </row>
    <row r="171" spans="5:23">
      <c r="E171" s="160">
        <v>44378</v>
      </c>
      <c r="F171" s="160" t="s">
        <v>2786</v>
      </c>
      <c r="G171" s="161" t="s">
        <v>2713</v>
      </c>
      <c r="H171" s="185">
        <f>C58/12</f>
        <v>4.75E-4</v>
      </c>
      <c r="I171" s="176">
        <f>(SUM('1.  LRAMVA Summary'!D$55:D$84)+SUM('1.  LRAMVA Summary'!D$85:D$86)*(MONTH($E171)-1)/12)*$H171</f>
        <v>0</v>
      </c>
      <c r="J171" s="176">
        <f>(SUM('1.  LRAMVA Summary'!E$55:E$84)+SUM('1.  LRAMVA Summary'!E$85:E$86)*(MONTH($E171)-1)/12)*$H171</f>
        <v>138.73136308343243</v>
      </c>
      <c r="K171" s="176">
        <f>(SUM('1.  LRAMVA Summary'!F$55:F$84)+SUM('1.  LRAMVA Summary'!F$85:F$86)*(MONTH($E171)-1)/12)*$H171</f>
        <v>102096.5927190579</v>
      </c>
      <c r="L171" s="176">
        <f>(SUM('1.  LRAMVA Summary'!G$55:G$84)+SUM('1.  LRAMVA Summary'!G$85:G$86)*(MONTH($E171)-1)/12)*$H171</f>
        <v>4050.1568953255819</v>
      </c>
      <c r="M171" s="176">
        <f>(SUM('1.  LRAMVA Summary'!H$55:H$84)+SUM('1.  LRAMVA Summary'!H$85:H$86)*(MONTH($E171)-1)/12)*$H171</f>
        <v>45286.25534787371</v>
      </c>
      <c r="N171" s="176">
        <f>(SUM('1.  LRAMVA Summary'!I$55:I$84)+SUM('1.  LRAMVA Summary'!I$85:I$86)*(MONTH($E171)-1)/12)*$H171</f>
        <v>4.9823083056286563E-2</v>
      </c>
      <c r="O171" s="176">
        <f>(SUM('1.  LRAMVA Summary'!J$55:J$84)+SUM('1.  LRAMVA Summary'!J$85:J$86)*(MONTH($E171)-1)/12)*$H171</f>
        <v>0</v>
      </c>
      <c r="P171" s="176">
        <f>(SUM('1.  LRAMVA Summary'!K$55:K$84)+SUM('1.  LRAMVA Summary'!K$85:K$86)*(MONTH($E171)-1)/12)*$H171</f>
        <v>26565.13489685614</v>
      </c>
      <c r="Q171" s="176">
        <f>(SUM('1.  LRAMVA Summary'!L$55:L$84)+SUM('1.  LRAMVA Summary'!L$85:L$86)*(MONTH($E171)-1)/12)*$H171</f>
        <v>0</v>
      </c>
      <c r="R171" s="176">
        <f>(SUM('1.  LRAMVA Summary'!M$55:M$84)+SUM('1.  LRAMVA Summary'!M$85:M$86)*(MONTH($E171)-1)/12)*$H171</f>
        <v>38.433237160242058</v>
      </c>
      <c r="S171" s="176">
        <f>(SUM('1.  LRAMVA Summary'!N$55:N$84)+SUM('1.  LRAMVA Summary'!N$85:N$86)*(MONTH($E171)-1)/12)*$H171</f>
        <v>100598.80206731294</v>
      </c>
      <c r="T171" s="176">
        <f>(SUM('1.  LRAMVA Summary'!O$55:O$84)+SUM('1.  LRAMVA Summary'!O$85:O$86)*(MONTH($E171)-1)/12)*$H171</f>
        <v>46424.656507205975</v>
      </c>
      <c r="U171" s="176">
        <f>(SUM('1.  LRAMVA Summary'!P$55:P$84)+SUM('1.  LRAMVA Summary'!P$85:P$86)*(MONTH($E171)-1)/12)*$H171</f>
        <v>0</v>
      </c>
      <c r="V171" s="176">
        <f>(SUM('1.  LRAMVA Summary'!Q$55:Q$84)+SUM('1.  LRAMVA Summary'!Q$85:Q$86)*(MONTH($E171)-1)/12)*$H171</f>
        <v>0</v>
      </c>
      <c r="W171" s="177">
        <f t="shared" si="93"/>
        <v>325198.812856959</v>
      </c>
    </row>
    <row r="172" spans="5:23">
      <c r="E172" s="160">
        <v>44409</v>
      </c>
      <c r="F172" s="160" t="s">
        <v>2786</v>
      </c>
      <c r="G172" s="161" t="s">
        <v>2713</v>
      </c>
      <c r="H172" s="185">
        <f>H171</f>
        <v>4.75E-4</v>
      </c>
      <c r="I172" s="176">
        <f>(SUM('1.  LRAMVA Summary'!D$55:D$84)+SUM('1.  LRAMVA Summary'!D$85:D$86)*(MONTH($E172)-1)/12)*$H172</f>
        <v>0</v>
      </c>
      <c r="J172" s="176">
        <f>(SUM('1.  LRAMVA Summary'!E$55:E$84)+SUM('1.  LRAMVA Summary'!E$85:E$86)*(MONTH($E172)-1)/12)*$H172</f>
        <v>146.43281594548864</v>
      </c>
      <c r="K172" s="176">
        <f>(SUM('1.  LRAMVA Summary'!F$55:F$84)+SUM('1.  LRAMVA Summary'!F$85:F$86)*(MONTH($E172)-1)/12)*$H172</f>
        <v>108130.80327910409</v>
      </c>
      <c r="L172" s="176">
        <f>(SUM('1.  LRAMVA Summary'!G$55:G$84)+SUM('1.  LRAMVA Summary'!G$85:G$86)*(MONTH($E172)-1)/12)*$H172</f>
        <v>4280.6694050799651</v>
      </c>
      <c r="M172" s="176">
        <f>(SUM('1.  LRAMVA Summary'!H$55:H$84)+SUM('1.  LRAMVA Summary'!H$85:H$86)*(MONTH($E172)-1)/12)*$H172</f>
        <v>47864.108989921668</v>
      </c>
      <c r="N172" s="176">
        <f>(SUM('1.  LRAMVA Summary'!I$55:I$84)+SUM('1.  LRAMVA Summary'!I$85:I$86)*(MONTH($E172)-1)/12)*$H172</f>
        <v>5.2647939384529115E-2</v>
      </c>
      <c r="O172" s="176">
        <f>(SUM('1.  LRAMVA Summary'!J$55:J$84)+SUM('1.  LRAMVA Summary'!J$85:J$86)*(MONTH($E172)-1)/12)*$H172</f>
        <v>0</v>
      </c>
      <c r="P172" s="176">
        <f>(SUM('1.  LRAMVA Summary'!K$55:K$84)+SUM('1.  LRAMVA Summary'!K$85:K$86)*(MONTH($E172)-1)/12)*$H172</f>
        <v>28079.497516847841</v>
      </c>
      <c r="Q172" s="176">
        <f>(SUM('1.  LRAMVA Summary'!L$55:L$84)+SUM('1.  LRAMVA Summary'!L$85:L$86)*(MONTH($E172)-1)/12)*$H172</f>
        <v>0</v>
      </c>
      <c r="R172" s="176">
        <f>(SUM('1.  LRAMVA Summary'!M$55:M$84)+SUM('1.  LRAMVA Summary'!M$85:M$86)*(MONTH($E172)-1)/12)*$H172</f>
        <v>40.57017655625576</v>
      </c>
      <c r="S172" s="176">
        <f>(SUM('1.  LRAMVA Summary'!N$55:N$84)+SUM('1.  LRAMVA Summary'!N$85:N$86)*(MONTH($E172)-1)/12)*$H172</f>
        <v>106771.17538794216</v>
      </c>
      <c r="T172" s="176">
        <f>(SUM('1.  LRAMVA Summary'!O$55:O$84)+SUM('1.  LRAMVA Summary'!O$85:O$86)*(MONTH($E172)-1)/12)*$H172</f>
        <v>49008.76106807105</v>
      </c>
      <c r="U172" s="176">
        <f>(SUM('1.  LRAMVA Summary'!P$55:P$84)+SUM('1.  LRAMVA Summary'!P$85:P$86)*(MONTH($E172)-1)/12)*$H172</f>
        <v>0</v>
      </c>
      <c r="V172" s="176">
        <f>(SUM('1.  LRAMVA Summary'!Q$55:Q$84)+SUM('1.  LRAMVA Summary'!Q$85:Q$86)*(MONTH($E172)-1)/12)*$H172</f>
        <v>0</v>
      </c>
      <c r="W172" s="177">
        <f t="shared" si="93"/>
        <v>344322.07128740795</v>
      </c>
    </row>
    <row r="173" spans="5:23">
      <c r="E173" s="160">
        <v>44440</v>
      </c>
      <c r="F173" s="160" t="s">
        <v>2786</v>
      </c>
      <c r="G173" s="161" t="s">
        <v>2713</v>
      </c>
      <c r="H173" s="185">
        <f>H172</f>
        <v>4.75E-4</v>
      </c>
      <c r="I173" s="176">
        <f>(SUM('1.  LRAMVA Summary'!D$55:D$84)+SUM('1.  LRAMVA Summary'!D$85:D$86)*(MONTH($E173)-1)/12)*$H173</f>
        <v>0</v>
      </c>
      <c r="J173" s="176">
        <f>(SUM('1.  LRAMVA Summary'!E$55:E$84)+SUM('1.  LRAMVA Summary'!E$85:E$86)*(MONTH($E173)-1)/12)*$H173</f>
        <v>154.13426880754488</v>
      </c>
      <c r="K173" s="176">
        <f>(SUM('1.  LRAMVA Summary'!F$55:F$84)+SUM('1.  LRAMVA Summary'!F$85:F$86)*(MONTH($E173)-1)/12)*$H173</f>
        <v>114165.01383915031</v>
      </c>
      <c r="L173" s="176">
        <f>(SUM('1.  LRAMVA Summary'!G$55:G$84)+SUM('1.  LRAMVA Summary'!G$85:G$86)*(MONTH($E173)-1)/12)*$H173</f>
        <v>4511.1819148343475</v>
      </c>
      <c r="M173" s="176">
        <f>(SUM('1.  LRAMVA Summary'!H$55:H$84)+SUM('1.  LRAMVA Summary'!H$85:H$86)*(MONTH($E173)-1)/12)*$H173</f>
        <v>50441.962631969611</v>
      </c>
      <c r="N173" s="176">
        <f>(SUM('1.  LRAMVA Summary'!I$55:I$84)+SUM('1.  LRAMVA Summary'!I$85:I$86)*(MONTH($E173)-1)/12)*$H173</f>
        <v>5.5472795712771659E-2</v>
      </c>
      <c r="O173" s="176">
        <f>(SUM('1.  LRAMVA Summary'!J$55:J$84)+SUM('1.  LRAMVA Summary'!J$85:J$86)*(MONTH($E173)-1)/12)*$H173</f>
        <v>0</v>
      </c>
      <c r="P173" s="176">
        <f>(SUM('1.  LRAMVA Summary'!K$55:K$84)+SUM('1.  LRAMVA Summary'!K$85:K$86)*(MONTH($E173)-1)/12)*$H173</f>
        <v>29593.860136839547</v>
      </c>
      <c r="Q173" s="176">
        <f>(SUM('1.  LRAMVA Summary'!L$55:L$84)+SUM('1.  LRAMVA Summary'!L$85:L$86)*(MONTH($E173)-1)/12)*$H173</f>
        <v>0</v>
      </c>
      <c r="R173" s="176">
        <f>(SUM('1.  LRAMVA Summary'!M$55:M$84)+SUM('1.  LRAMVA Summary'!M$85:M$86)*(MONTH($E173)-1)/12)*$H173</f>
        <v>42.707115952269454</v>
      </c>
      <c r="S173" s="176">
        <f>(SUM('1.  LRAMVA Summary'!N$55:N$84)+SUM('1.  LRAMVA Summary'!N$85:N$86)*(MONTH($E173)-1)/12)*$H173</f>
        <v>112943.5487085714</v>
      </c>
      <c r="T173" s="176">
        <f>(SUM('1.  LRAMVA Summary'!O$55:O$84)+SUM('1.  LRAMVA Summary'!O$85:O$86)*(MONTH($E173)-1)/12)*$H173</f>
        <v>51592.865628936117</v>
      </c>
      <c r="U173" s="176">
        <f>(SUM('1.  LRAMVA Summary'!P$55:P$84)+SUM('1.  LRAMVA Summary'!P$85:P$86)*(MONTH($E173)-1)/12)*$H173</f>
        <v>0</v>
      </c>
      <c r="V173" s="176">
        <f>(SUM('1.  LRAMVA Summary'!Q$55:Q$84)+SUM('1.  LRAMVA Summary'!Q$85:Q$86)*(MONTH($E173)-1)/12)*$H173</f>
        <v>0</v>
      </c>
      <c r="W173" s="177">
        <f t="shared" si="93"/>
        <v>363445.32971785683</v>
      </c>
    </row>
    <row r="174" spans="5:23">
      <c r="E174" s="160">
        <v>44470</v>
      </c>
      <c r="F174" s="160" t="s">
        <v>2786</v>
      </c>
      <c r="G174" s="161" t="s">
        <v>2717</v>
      </c>
      <c r="H174" s="185">
        <f>C58/12</f>
        <v>4.75E-4</v>
      </c>
      <c r="I174" s="176">
        <f>(SUM('1.  LRAMVA Summary'!D$55:D$84)+SUM('1.  LRAMVA Summary'!D$85:D$86)*(MONTH($E174)-1)/12)*$H174</f>
        <v>0</v>
      </c>
      <c r="J174" s="176">
        <f>(SUM('1.  LRAMVA Summary'!E$55:E$84)+SUM('1.  LRAMVA Summary'!E$85:E$86)*(MONTH($E174)-1)/12)*$H174</f>
        <v>161.83572166960116</v>
      </c>
      <c r="K174" s="176">
        <f>(SUM('1.  LRAMVA Summary'!F$55:F$84)+SUM('1.  LRAMVA Summary'!F$85:F$86)*(MONTH($E174)-1)/12)*$H174</f>
        <v>120199.22439919651</v>
      </c>
      <c r="L174" s="176">
        <f>(SUM('1.  LRAMVA Summary'!G$55:G$84)+SUM('1.  LRAMVA Summary'!G$85:G$86)*(MONTH($E174)-1)/12)*$H174</f>
        <v>4741.6944245887316</v>
      </c>
      <c r="M174" s="176">
        <f>(SUM('1.  LRAMVA Summary'!H$55:H$84)+SUM('1.  LRAMVA Summary'!H$85:H$86)*(MONTH($E174)-1)/12)*$H174</f>
        <v>53019.816274017561</v>
      </c>
      <c r="N174" s="176">
        <f>(SUM('1.  LRAMVA Summary'!I$55:I$84)+SUM('1.  LRAMVA Summary'!I$85:I$86)*(MONTH($E174)-1)/12)*$H174</f>
        <v>5.8297652041014211E-2</v>
      </c>
      <c r="O174" s="176">
        <f>(SUM('1.  LRAMVA Summary'!J$55:J$84)+SUM('1.  LRAMVA Summary'!J$85:J$86)*(MONTH($E174)-1)/12)*$H174</f>
        <v>0</v>
      </c>
      <c r="P174" s="176">
        <f>(SUM('1.  LRAMVA Summary'!K$55:K$84)+SUM('1.  LRAMVA Summary'!K$85:K$86)*(MONTH($E174)-1)/12)*$H174</f>
        <v>31108.222756831248</v>
      </c>
      <c r="Q174" s="176">
        <f>(SUM('1.  LRAMVA Summary'!L$55:L$84)+SUM('1.  LRAMVA Summary'!L$85:L$86)*(MONTH($E174)-1)/12)*$H174</f>
        <v>0</v>
      </c>
      <c r="R174" s="176">
        <f>(SUM('1.  LRAMVA Summary'!M$55:M$84)+SUM('1.  LRAMVA Summary'!M$85:M$86)*(MONTH($E174)-1)/12)*$H174</f>
        <v>44.844055348283156</v>
      </c>
      <c r="S174" s="176">
        <f>(SUM('1.  LRAMVA Summary'!N$55:N$84)+SUM('1.  LRAMVA Summary'!N$85:N$86)*(MONTH($E174)-1)/12)*$H174</f>
        <v>119115.92202920062</v>
      </c>
      <c r="T174" s="176">
        <f>(SUM('1.  LRAMVA Summary'!O$55:O$84)+SUM('1.  LRAMVA Summary'!O$85:O$86)*(MONTH($E174)-1)/12)*$H174</f>
        <v>54176.970189801192</v>
      </c>
      <c r="U174" s="176">
        <f>(SUM('1.  LRAMVA Summary'!P$55:P$84)+SUM('1.  LRAMVA Summary'!P$85:P$86)*(MONTH($E174)-1)/12)*$H174</f>
        <v>0</v>
      </c>
      <c r="V174" s="176">
        <f>(SUM('1.  LRAMVA Summary'!Q$55:Q$84)+SUM('1.  LRAMVA Summary'!Q$85:Q$86)*(MONTH($E174)-1)/12)*$H174</f>
        <v>0</v>
      </c>
      <c r="W174" s="177">
        <f t="shared" si="93"/>
        <v>382568.58814830577</v>
      </c>
    </row>
    <row r="175" spans="5:23">
      <c r="E175" s="160">
        <v>44501</v>
      </c>
      <c r="F175" s="160" t="s">
        <v>2786</v>
      </c>
      <c r="G175" s="161" t="s">
        <v>2717</v>
      </c>
      <c r="H175" s="185">
        <f>H174</f>
        <v>4.75E-4</v>
      </c>
      <c r="I175" s="176">
        <f>(SUM('1.  LRAMVA Summary'!D$55:D$84)+SUM('1.  LRAMVA Summary'!D$85:D$86)*(MONTH($E175)-1)/12)*$H175</f>
        <v>0</v>
      </c>
      <c r="J175" s="176">
        <f>(SUM('1.  LRAMVA Summary'!E$55:E$84)+SUM('1.  LRAMVA Summary'!E$85:E$86)*(MONTH($E175)-1)/12)*$H175</f>
        <v>169.53717453165737</v>
      </c>
      <c r="K175" s="176">
        <f>(SUM('1.  LRAMVA Summary'!F$55:F$84)+SUM('1.  LRAMVA Summary'!F$85:F$86)*(MONTH($E175)-1)/12)*$H175</f>
        <v>126233.43495924272</v>
      </c>
      <c r="L175" s="176">
        <f>(SUM('1.  LRAMVA Summary'!G$55:G$84)+SUM('1.  LRAMVA Summary'!G$85:G$86)*(MONTH($E175)-1)/12)*$H175</f>
        <v>4972.2069343431149</v>
      </c>
      <c r="M175" s="176">
        <f>(SUM('1.  LRAMVA Summary'!H$55:H$84)+SUM('1.  LRAMVA Summary'!H$85:H$86)*(MONTH($E175)-1)/12)*$H175</f>
        <v>55597.669916065512</v>
      </c>
      <c r="N175" s="176">
        <f>(SUM('1.  LRAMVA Summary'!I$55:I$84)+SUM('1.  LRAMVA Summary'!I$85:I$86)*(MONTH($E175)-1)/12)*$H175</f>
        <v>6.1122508369256756E-2</v>
      </c>
      <c r="O175" s="176">
        <f>(SUM('1.  LRAMVA Summary'!J$55:J$84)+SUM('1.  LRAMVA Summary'!J$85:J$86)*(MONTH($E175)-1)/12)*$H175</f>
        <v>0</v>
      </c>
      <c r="P175" s="176">
        <f>(SUM('1.  LRAMVA Summary'!K$55:K$84)+SUM('1.  LRAMVA Summary'!K$85:K$86)*(MONTH($E175)-1)/12)*$H175</f>
        <v>32622.585376822954</v>
      </c>
      <c r="Q175" s="176">
        <f>(SUM('1.  LRAMVA Summary'!L$55:L$84)+SUM('1.  LRAMVA Summary'!L$85:L$86)*(MONTH($E175)-1)/12)*$H175</f>
        <v>0</v>
      </c>
      <c r="R175" s="176">
        <f>(SUM('1.  LRAMVA Summary'!M$55:M$84)+SUM('1.  LRAMVA Summary'!M$85:M$86)*(MONTH($E175)-1)/12)*$H175</f>
        <v>46.980994744296858</v>
      </c>
      <c r="S175" s="176">
        <f>(SUM('1.  LRAMVA Summary'!N$55:N$84)+SUM('1.  LRAMVA Summary'!N$85:N$86)*(MONTH($E175)-1)/12)*$H175</f>
        <v>125288.29534982984</v>
      </c>
      <c r="T175" s="176">
        <f>(SUM('1.  LRAMVA Summary'!O$55:O$84)+SUM('1.  LRAMVA Summary'!O$85:O$86)*(MONTH($E175)-1)/12)*$H175</f>
        <v>56761.074750666259</v>
      </c>
      <c r="U175" s="176">
        <f>(SUM('1.  LRAMVA Summary'!P$55:P$84)+SUM('1.  LRAMVA Summary'!P$85:P$86)*(MONTH($E175)-1)/12)*$H175</f>
        <v>0</v>
      </c>
      <c r="V175" s="176">
        <f>(SUM('1.  LRAMVA Summary'!Q$55:Q$84)+SUM('1.  LRAMVA Summary'!Q$85:Q$86)*(MONTH($E175)-1)/12)*$H175</f>
        <v>0</v>
      </c>
      <c r="W175" s="177">
        <f t="shared" si="93"/>
        <v>401691.84657875472</v>
      </c>
    </row>
    <row r="176" spans="5:23">
      <c r="E176" s="160">
        <v>44531</v>
      </c>
      <c r="F176" s="160" t="s">
        <v>2786</v>
      </c>
      <c r="G176" s="161" t="s">
        <v>2717</v>
      </c>
      <c r="H176" s="185">
        <f>H175</f>
        <v>4.75E-4</v>
      </c>
      <c r="I176" s="176">
        <f>(SUM('1.  LRAMVA Summary'!D$55:D$84)+SUM('1.  LRAMVA Summary'!D$85:D$86)*(MONTH($E176)-1)/12)*$H176</f>
        <v>0</v>
      </c>
      <c r="J176" s="176">
        <f>(SUM('1.  LRAMVA Summary'!E$55:E$84)+SUM('1.  LRAMVA Summary'!E$85:E$86)*(MONTH($E176)-1)/12)*$H176</f>
        <v>177.23862739371364</v>
      </c>
      <c r="K176" s="176">
        <f>(SUM('1.  LRAMVA Summary'!F$55:F$84)+SUM('1.  LRAMVA Summary'!F$85:F$86)*(MONTH($E176)-1)/12)*$H176</f>
        <v>132267.64551928893</v>
      </c>
      <c r="L176" s="176">
        <f>(SUM('1.  LRAMVA Summary'!G$55:G$84)+SUM('1.  LRAMVA Summary'!G$85:G$86)*(MONTH($E176)-1)/12)*$H176</f>
        <v>5202.7194440974981</v>
      </c>
      <c r="M176" s="176">
        <f>(SUM('1.  LRAMVA Summary'!H$55:H$84)+SUM('1.  LRAMVA Summary'!H$85:H$86)*(MONTH($E176)-1)/12)*$H176</f>
        <v>58175.523558113469</v>
      </c>
      <c r="N176" s="176">
        <f>(SUM('1.  LRAMVA Summary'!I$55:I$84)+SUM('1.  LRAMVA Summary'!I$85:I$86)*(MONTH($E176)-1)/12)*$H176</f>
        <v>6.3947364697499301E-2</v>
      </c>
      <c r="O176" s="176">
        <f>(SUM('1.  LRAMVA Summary'!J$55:J$84)+SUM('1.  LRAMVA Summary'!J$85:J$86)*(MONTH($E176)-1)/12)*$H176</f>
        <v>0</v>
      </c>
      <c r="P176" s="176">
        <f>(SUM('1.  LRAMVA Summary'!K$55:K$84)+SUM('1.  LRAMVA Summary'!K$85:K$86)*(MONTH($E176)-1)/12)*$H176</f>
        <v>34136.947996814655</v>
      </c>
      <c r="Q176" s="176">
        <f>(SUM('1.  LRAMVA Summary'!L$55:L$84)+SUM('1.  LRAMVA Summary'!L$85:L$86)*(MONTH($E176)-1)/12)*$H176</f>
        <v>0</v>
      </c>
      <c r="R176" s="176">
        <f>(SUM('1.  LRAMVA Summary'!M$55:M$84)+SUM('1.  LRAMVA Summary'!M$85:M$86)*(MONTH($E176)-1)/12)*$H176</f>
        <v>49.117934140310545</v>
      </c>
      <c r="S176" s="176">
        <f>(SUM('1.  LRAMVA Summary'!N$55:N$84)+SUM('1.  LRAMVA Summary'!N$85:N$86)*(MONTH($E176)-1)/12)*$H176</f>
        <v>131460.66867045907</v>
      </c>
      <c r="T176" s="176">
        <f>(SUM('1.  LRAMVA Summary'!O$55:O$84)+SUM('1.  LRAMVA Summary'!O$85:O$86)*(MONTH($E176)-1)/12)*$H176</f>
        <v>59345.179311531334</v>
      </c>
      <c r="U176" s="176">
        <f>(SUM('1.  LRAMVA Summary'!P$55:P$84)+SUM('1.  LRAMVA Summary'!P$85:P$86)*(MONTH($E176)-1)/12)*$H176</f>
        <v>0</v>
      </c>
      <c r="V176" s="176">
        <f>(SUM('1.  LRAMVA Summary'!Q$55:Q$84)+SUM('1.  LRAMVA Summary'!Q$85:Q$86)*(MONTH($E176)-1)/12)*$H176</f>
        <v>0</v>
      </c>
      <c r="W176" s="177">
        <f>SUM(I176:V176)</f>
        <v>420815.10500920366</v>
      </c>
    </row>
    <row r="177" spans="5:23" ht="15.75" thickBot="1">
      <c r="E177" s="162" t="s">
        <v>2787</v>
      </c>
      <c r="F177" s="162"/>
      <c r="G177" s="163"/>
      <c r="H177" s="164"/>
      <c r="I177" s="165">
        <f>SUM(I164:I176)</f>
        <v>0</v>
      </c>
      <c r="J177" s="165">
        <f>SUM(J164:J176)</f>
        <v>2454.1120605786086</v>
      </c>
      <c r="K177" s="165">
        <f t="shared" ref="K177:V177" si="94">SUM(K164:K176)</f>
        <v>1783998.7929075814</v>
      </c>
      <c r="L177" s="165">
        <f t="shared" si="94"/>
        <v>71304.428308054892</v>
      </c>
      <c r="M177" s="165">
        <f t="shared" si="94"/>
        <v>797255.64349505457</v>
      </c>
      <c r="N177" s="165">
        <f t="shared" si="94"/>
        <v>0.87780265227521848</v>
      </c>
      <c r="O177" s="165">
        <f t="shared" si="94"/>
        <v>0</v>
      </c>
      <c r="P177" s="165">
        <f t="shared" si="94"/>
        <v>467542.71034604864</v>
      </c>
      <c r="Q177" s="165">
        <f t="shared" si="94"/>
        <v>0</v>
      </c>
      <c r="R177" s="165">
        <f t="shared" si="94"/>
        <v>679.66793768096807</v>
      </c>
      <c r="S177" s="165">
        <f t="shared" si="94"/>
        <v>1744183.9877504003</v>
      </c>
      <c r="T177" s="165">
        <f t="shared" si="94"/>
        <v>820820.81213974627</v>
      </c>
      <c r="U177" s="165">
        <f t="shared" si="94"/>
        <v>0</v>
      </c>
      <c r="V177" s="165">
        <f t="shared" si="94"/>
        <v>0</v>
      </c>
      <c r="W177" s="165">
        <f>SUM(W164:W176)</f>
        <v>5688241.0327477986</v>
      </c>
    </row>
    <row r="178" spans="5:23" ht="15.75" thickTop="1">
      <c r="E178" s="166" t="s">
        <v>225</v>
      </c>
      <c r="F178" s="166"/>
      <c r="G178" s="167"/>
      <c r="H178" s="168"/>
      <c r="I178" s="169"/>
      <c r="J178" s="169"/>
      <c r="K178" s="169"/>
      <c r="L178" s="169"/>
      <c r="M178" s="169"/>
      <c r="N178" s="169"/>
      <c r="O178" s="169"/>
      <c r="P178" s="169"/>
      <c r="Q178" s="169"/>
      <c r="R178" s="169"/>
      <c r="S178" s="169"/>
      <c r="T178" s="169"/>
      <c r="U178" s="169"/>
      <c r="V178" s="169"/>
      <c r="W178" s="170"/>
    </row>
    <row r="179" spans="5:23">
      <c r="E179" s="171" t="s">
        <v>2788</v>
      </c>
      <c r="F179" s="171"/>
      <c r="G179" s="172"/>
      <c r="H179" s="173"/>
      <c r="I179" s="174">
        <f>I177+I178</f>
        <v>0</v>
      </c>
      <c r="J179" s="174">
        <f t="shared" ref="J179:U179" si="95">J177+J178</f>
        <v>2454.1120605786086</v>
      </c>
      <c r="K179" s="174">
        <f t="shared" si="95"/>
        <v>1783998.7929075814</v>
      </c>
      <c r="L179" s="174">
        <f t="shared" si="95"/>
        <v>71304.428308054892</v>
      </c>
      <c r="M179" s="174">
        <f t="shared" si="95"/>
        <v>797255.64349505457</v>
      </c>
      <c r="N179" s="174">
        <f t="shared" si="95"/>
        <v>0.87780265227521848</v>
      </c>
      <c r="O179" s="174">
        <f t="shared" si="95"/>
        <v>0</v>
      </c>
      <c r="P179" s="174">
        <f t="shared" si="95"/>
        <v>467542.71034604864</v>
      </c>
      <c r="Q179" s="174">
        <f t="shared" si="95"/>
        <v>0</v>
      </c>
      <c r="R179" s="174">
        <f t="shared" si="95"/>
        <v>679.66793768096807</v>
      </c>
      <c r="S179" s="174">
        <f t="shared" si="95"/>
        <v>1744183.9877504003</v>
      </c>
      <c r="T179" s="174">
        <f t="shared" si="95"/>
        <v>820820.81213974627</v>
      </c>
      <c r="U179" s="174">
        <f t="shared" si="95"/>
        <v>0</v>
      </c>
      <c r="V179" s="174">
        <f>V177+V178</f>
        <v>0</v>
      </c>
      <c r="W179" s="174">
        <f>W177+W178</f>
        <v>5688241.0327477986</v>
      </c>
    </row>
    <row r="180" spans="5:23">
      <c r="E180" s="160">
        <v>44562</v>
      </c>
      <c r="F180" s="160" t="s">
        <v>2789</v>
      </c>
      <c r="G180" s="161" t="s">
        <v>2705</v>
      </c>
      <c r="H180" s="185">
        <f>C59/12</f>
        <v>4.75E-4</v>
      </c>
      <c r="I180" s="176">
        <f>(SUM('1.  LRAMVA Summary'!D$55:D$87)+SUM('1.  LRAMVA Summary'!D$88:D$89)*(MONTH($E180)-1)/12)*$H180</f>
        <v>0</v>
      </c>
      <c r="J180" s="176">
        <f>(SUM('1.  LRAMVA Summary'!E$55:E$87)+SUM('1.  LRAMVA Summary'!E$88:E$89)*(MONTH($E180)-1)/12)*$H180</f>
        <v>184.94008025576986</v>
      </c>
      <c r="K180" s="176">
        <f>(SUM('1.  LRAMVA Summary'!F$55:F$87)+SUM('1.  LRAMVA Summary'!F$88:F$89)*(MONTH($E180)-1)/12)*$H180</f>
        <v>138301.85607933512</v>
      </c>
      <c r="L180" s="176">
        <f>(SUM('1.  LRAMVA Summary'!G$55:G$87)+SUM('1.  LRAMVA Summary'!G$88:G$89)*(MONTH($E180)-1)/12)*$H180</f>
        <v>5433.2319538518823</v>
      </c>
      <c r="M180" s="176">
        <f>(SUM('1.  LRAMVA Summary'!H$55:H$87)+SUM('1.  LRAMVA Summary'!H$88:H$89)*(MONTH($E180)-1)/12)*$H180</f>
        <v>60753.377200161412</v>
      </c>
      <c r="N180" s="176">
        <f>(SUM('1.  LRAMVA Summary'!I$55:I$87)+SUM('1.  LRAMVA Summary'!I$88:I$89)*(MONTH($E180)-1)/12)*$H180</f>
        <v>6.6772221025741846E-2</v>
      </c>
      <c r="O180" s="176">
        <f>(SUM('1.  LRAMVA Summary'!J$55:J$87)+SUM('1.  LRAMVA Summary'!J$88:J$89)*(MONTH($E180)-1)/12)*$H180</f>
        <v>0</v>
      </c>
      <c r="P180" s="176">
        <f>(SUM('1.  LRAMVA Summary'!K$55:K$87)+SUM('1.  LRAMVA Summary'!K$88:K$89)*(MONTH($E180)-1)/12)*$H180</f>
        <v>35651.310616806353</v>
      </c>
      <c r="Q180" s="176">
        <f>(SUM('1.  LRAMVA Summary'!L$55:L$87)+SUM('1.  LRAMVA Summary'!L$88:L$89)*(MONTH($E180)-1)/12)*$H180</f>
        <v>0</v>
      </c>
      <c r="R180" s="176">
        <f>(SUM('1.  LRAMVA Summary'!M$55:M$87)+SUM('1.  LRAMVA Summary'!M$88:M$89)*(MONTH($E180)-1)/12)*$H180</f>
        <v>51.254873536324254</v>
      </c>
      <c r="S180" s="176">
        <f>(SUM('1.  LRAMVA Summary'!N$55:N$87)+SUM('1.  LRAMVA Summary'!N$88:N$89)*(MONTH($E180)-1)/12)*$H180</f>
        <v>137633.04199108834</v>
      </c>
      <c r="T180" s="176">
        <f>(SUM('1.  LRAMVA Summary'!O$55:O$87)+SUM('1.  LRAMVA Summary'!O$88:O$89)*(MONTH($E180)-1)/12)*$H180</f>
        <v>61929.283872396401</v>
      </c>
      <c r="U180" s="176">
        <f>(SUM('1.  LRAMVA Summary'!P$55:P$87)+SUM('1.  LRAMVA Summary'!P$88:P$89)*(MONTH($E180)-1)/12)*$H180</f>
        <v>0</v>
      </c>
      <c r="V180" s="176">
        <f>(SUM('1.  LRAMVA Summary'!Q$55:Q$87)+SUM('1.  LRAMVA Summary'!Q$88:Q$89)*(MONTH($E180)-1)/12)*$H180</f>
        <v>0</v>
      </c>
      <c r="W180" s="177">
        <f>SUM(I180:V180)</f>
        <v>439938.3634396526</v>
      </c>
    </row>
    <row r="181" spans="5:23">
      <c r="E181" s="160">
        <v>44593</v>
      </c>
      <c r="F181" s="160" t="s">
        <v>2789</v>
      </c>
      <c r="G181" s="161" t="s">
        <v>2705</v>
      </c>
      <c r="H181" s="185">
        <f>H180</f>
        <v>4.75E-4</v>
      </c>
      <c r="I181" s="176">
        <f>(SUM('1.  LRAMVA Summary'!D$55:D$87)+SUM('1.  LRAMVA Summary'!D$88:D$89)*(MONTH($E181)-1)/12)*$H181</f>
        <v>0</v>
      </c>
      <c r="J181" s="176">
        <f>(SUM('1.  LRAMVA Summary'!E$55:E$87)+SUM('1.  LRAMVA Summary'!E$88:E$89)*(MONTH($E181)-1)/12)*$H181</f>
        <v>192.31554957860473</v>
      </c>
      <c r="K181" s="176">
        <f>(SUM('1.  LRAMVA Summary'!F$55:F$87)+SUM('1.  LRAMVA Summary'!F$88:F$89)*(MONTH($E181)-1)/12)*$H181</f>
        <v>144180.11132417244</v>
      </c>
      <c r="L181" s="176">
        <f>(SUM('1.  LRAMVA Summary'!G$55:G$87)+SUM('1.  LRAMVA Summary'!G$88:G$89)*(MONTH($E181)-1)/12)*$H181</f>
        <v>5662.2923797506601</v>
      </c>
      <c r="M181" s="176">
        <f>(SUM('1.  LRAMVA Summary'!H$55:H$87)+SUM('1.  LRAMVA Summary'!H$88:H$89)*(MONTH($E181)-1)/12)*$H181</f>
        <v>63169.376463655506</v>
      </c>
      <c r="N181" s="176">
        <f>(SUM('1.  LRAMVA Summary'!I$55:I$87)+SUM('1.  LRAMVA Summary'!I$88:I$89)*(MONTH($E181)-1)/12)*$H181</f>
        <v>6.9659851939056466E-2</v>
      </c>
      <c r="O181" s="176">
        <f>(SUM('1.  LRAMVA Summary'!J$55:J$87)+SUM('1.  LRAMVA Summary'!J$88:J$89)*(MONTH($E181)-1)/12)*$H181</f>
        <v>0</v>
      </c>
      <c r="P181" s="176">
        <f>(SUM('1.  LRAMVA Summary'!K$55:K$87)+SUM('1.  LRAMVA Summary'!K$88:K$89)*(MONTH($E181)-1)/12)*$H181</f>
        <v>37206.045088952669</v>
      </c>
      <c r="Q181" s="176">
        <f>(SUM('1.  LRAMVA Summary'!L$55:L$87)+SUM('1.  LRAMVA Summary'!L$88:L$89)*(MONTH($E181)-1)/12)*$H181</f>
        <v>0</v>
      </c>
      <c r="R181" s="176">
        <f>(SUM('1.  LRAMVA Summary'!M$55:M$87)+SUM('1.  LRAMVA Summary'!M$88:M$89)*(MONTH($E181)-1)/12)*$H181</f>
        <v>53.387661178992168</v>
      </c>
      <c r="S181" s="176">
        <f>(SUM('1.  LRAMVA Summary'!N$55:N$87)+SUM('1.  LRAMVA Summary'!N$88:N$89)*(MONTH($E181)-1)/12)*$H181</f>
        <v>143824.83940286326</v>
      </c>
      <c r="T181" s="176">
        <f>(SUM('1.  LRAMVA Summary'!O$55:O$87)+SUM('1.  LRAMVA Summary'!O$88:O$89)*(MONTH($E181)-1)/12)*$H181</f>
        <v>64585.389148830982</v>
      </c>
      <c r="U181" s="176">
        <f>(SUM('1.  LRAMVA Summary'!P$55:P$87)+SUM('1.  LRAMVA Summary'!P$88:P$89)*(MONTH($E181)-1)/12)*$H181</f>
        <v>0</v>
      </c>
      <c r="V181" s="176">
        <f>(SUM('1.  LRAMVA Summary'!Q$55:Q$87)+SUM('1.  LRAMVA Summary'!Q$88:Q$89)*(MONTH($E181)-1)/12)*$H181</f>
        <v>0</v>
      </c>
      <c r="W181" s="177">
        <f t="shared" ref="W181:W190" si="96">SUM(I181:V181)</f>
        <v>458873.82667883503</v>
      </c>
    </row>
    <row r="182" spans="5:23">
      <c r="E182" s="160">
        <v>44621</v>
      </c>
      <c r="F182" s="160" t="s">
        <v>2789</v>
      </c>
      <c r="G182" s="161" t="s">
        <v>2705</v>
      </c>
      <c r="H182" s="185">
        <f>H181</f>
        <v>4.75E-4</v>
      </c>
      <c r="I182" s="176">
        <f>(SUM('1.  LRAMVA Summary'!D$55:D$87)+SUM('1.  LRAMVA Summary'!D$88:D$89)*(MONTH($E182)-1)/12)*$H182</f>
        <v>0</v>
      </c>
      <c r="J182" s="176">
        <f>(SUM('1.  LRAMVA Summary'!E$55:E$87)+SUM('1.  LRAMVA Summary'!E$88:E$89)*(MONTH($E182)-1)/12)*$H182</f>
        <v>199.69101890143963</v>
      </c>
      <c r="K182" s="176">
        <f>(SUM('1.  LRAMVA Summary'!F$55:F$87)+SUM('1.  LRAMVA Summary'!F$88:F$89)*(MONTH($E182)-1)/12)*$H182</f>
        <v>150058.36656900976</v>
      </c>
      <c r="L182" s="176">
        <f>(SUM('1.  LRAMVA Summary'!G$55:G$87)+SUM('1.  LRAMVA Summary'!G$88:G$89)*(MONTH($E182)-1)/12)*$H182</f>
        <v>5891.3528056494388</v>
      </c>
      <c r="M182" s="176">
        <f>(SUM('1.  LRAMVA Summary'!H$55:H$87)+SUM('1.  LRAMVA Summary'!H$88:H$89)*(MONTH($E182)-1)/12)*$H182</f>
        <v>65585.3757271496</v>
      </c>
      <c r="N182" s="176">
        <f>(SUM('1.  LRAMVA Summary'!I$55:I$87)+SUM('1.  LRAMVA Summary'!I$88:I$89)*(MONTH($E182)-1)/12)*$H182</f>
        <v>7.2547482852371073E-2</v>
      </c>
      <c r="O182" s="176">
        <f>(SUM('1.  LRAMVA Summary'!J$55:J$87)+SUM('1.  LRAMVA Summary'!J$88:J$89)*(MONTH($E182)-1)/12)*$H182</f>
        <v>0</v>
      </c>
      <c r="P182" s="176">
        <f>(SUM('1.  LRAMVA Summary'!K$55:K$87)+SUM('1.  LRAMVA Summary'!K$88:K$89)*(MONTH($E182)-1)/12)*$H182</f>
        <v>38760.779561098985</v>
      </c>
      <c r="Q182" s="176">
        <f>(SUM('1.  LRAMVA Summary'!L$55:L$87)+SUM('1.  LRAMVA Summary'!L$88:L$89)*(MONTH($E182)-1)/12)*$H182</f>
        <v>0</v>
      </c>
      <c r="R182" s="176">
        <f>(SUM('1.  LRAMVA Summary'!M$55:M$87)+SUM('1.  LRAMVA Summary'!M$88:M$89)*(MONTH($E182)-1)/12)*$H182</f>
        <v>55.520448821660075</v>
      </c>
      <c r="S182" s="176">
        <f>(SUM('1.  LRAMVA Summary'!N$55:N$87)+SUM('1.  LRAMVA Summary'!N$88:N$89)*(MONTH($E182)-1)/12)*$H182</f>
        <v>150016.63681463822</v>
      </c>
      <c r="T182" s="176">
        <f>(SUM('1.  LRAMVA Summary'!O$55:O$87)+SUM('1.  LRAMVA Summary'!O$88:O$89)*(MONTH($E182)-1)/12)*$H182</f>
        <v>67241.494425265555</v>
      </c>
      <c r="U182" s="176">
        <f>(SUM('1.  LRAMVA Summary'!P$55:P$87)+SUM('1.  LRAMVA Summary'!P$88:P$89)*(MONTH($E182)-1)/12)*$H182</f>
        <v>0</v>
      </c>
      <c r="V182" s="176">
        <f>(SUM('1.  LRAMVA Summary'!Q$55:Q$87)+SUM('1.  LRAMVA Summary'!Q$88:Q$89)*(MONTH($E182)-1)/12)*$H182</f>
        <v>0</v>
      </c>
      <c r="W182" s="177">
        <f t="shared" si="96"/>
        <v>477809.28991801746</v>
      </c>
    </row>
    <row r="183" spans="5:23">
      <c r="E183" s="160">
        <v>44652</v>
      </c>
      <c r="F183" s="160" t="s">
        <v>2789</v>
      </c>
      <c r="G183" s="161" t="s">
        <v>2709</v>
      </c>
      <c r="H183" s="185">
        <f>C60/12</f>
        <v>8.5000000000000006E-4</v>
      </c>
      <c r="I183" s="176">
        <f>(SUM('1.  LRAMVA Summary'!D$55:D$87)+SUM('1.  LRAMVA Summary'!D$88:D$89)*(MONTH($E183)-1)/12)*$H183</f>
        <v>0</v>
      </c>
      <c r="J183" s="176">
        <f>(SUM('1.  LRAMVA Summary'!E$55:E$87)+SUM('1.  LRAMVA Summary'!E$88:E$89)*(MONTH($E183)-1)/12)*$H183</f>
        <v>370.54003155922811</v>
      </c>
      <c r="K183" s="176">
        <f>(SUM('1.  LRAMVA Summary'!F$55:F$87)+SUM('1.  LRAMVA Summary'!F$88:F$89)*(MONTH($E183)-1)/12)*$H183</f>
        <v>279044.4811405685</v>
      </c>
      <c r="L183" s="176">
        <f>(SUM('1.  LRAMVA Summary'!G$55:G$87)+SUM('1.  LRAMVA Summary'!G$88:G$89)*(MONTH($E183)-1)/12)*$H183</f>
        <v>10952.318414349442</v>
      </c>
      <c r="M183" s="176">
        <f>(SUM('1.  LRAMVA Summary'!H$55:H$87)+SUM('1.  LRAMVA Summary'!H$88:H$89)*(MONTH($E183)-1)/12)*$H183</f>
        <v>121686.67103588874</v>
      </c>
      <c r="N183" s="176">
        <f>(SUM('1.  LRAMVA Summary'!I$55:I$87)+SUM('1.  LRAMVA Summary'!I$88:I$89)*(MONTH($E183)-1)/12)*$H183</f>
        <v>0.13498915094912173</v>
      </c>
      <c r="O183" s="176">
        <f>(SUM('1.  LRAMVA Summary'!J$55:J$87)+SUM('1.  LRAMVA Summary'!J$88:J$89)*(MONTH($E183)-1)/12)*$H183</f>
        <v>0</v>
      </c>
      <c r="P183" s="176">
        <f>(SUM('1.  LRAMVA Summary'!K$55:K$87)+SUM('1.  LRAMVA Summary'!K$88:K$89)*(MONTH($E183)-1)/12)*$H183</f>
        <v>72143.551427912651</v>
      </c>
      <c r="Q183" s="176">
        <f>(SUM('1.  LRAMVA Summary'!L$55:L$87)+SUM('1.  LRAMVA Summary'!L$88:L$89)*(MONTH($E183)-1)/12)*$H183</f>
        <v>0</v>
      </c>
      <c r="R183" s="176">
        <f>(SUM('1.  LRAMVA Summary'!M$55:M$87)+SUM('1.  LRAMVA Summary'!M$88:M$89)*(MONTH($E183)-1)/12)*$H183</f>
        <v>103.16894946248166</v>
      </c>
      <c r="S183" s="176">
        <f>(SUM('1.  LRAMVA Summary'!N$55:N$87)+SUM('1.  LRAMVA Summary'!N$88:N$89)*(MONTH($E183)-1)/12)*$H183</f>
        <v>279530.88229989732</v>
      </c>
      <c r="T183" s="176">
        <f>(SUM('1.  LRAMVA Summary'!O$55:O$87)+SUM('1.  LRAMVA Summary'!O$88:O$89)*(MONTH($E183)-1)/12)*$H183</f>
        <v>125079.91525567394</v>
      </c>
      <c r="U183" s="176">
        <f>(SUM('1.  LRAMVA Summary'!P$55:P$87)+SUM('1.  LRAMVA Summary'!P$88:P$89)*(MONTH($E183)-1)/12)*$H183</f>
        <v>0</v>
      </c>
      <c r="V183" s="176">
        <f>(SUM('1.  LRAMVA Summary'!Q$55:Q$87)+SUM('1.  LRAMVA Summary'!Q$88:Q$89)*(MONTH($E183)-1)/12)*$H183</f>
        <v>0</v>
      </c>
      <c r="W183" s="177">
        <f t="shared" si="96"/>
        <v>888911.66354446323</v>
      </c>
    </row>
    <row r="184" spans="5:23">
      <c r="E184" s="160">
        <v>44682</v>
      </c>
      <c r="F184" s="160" t="s">
        <v>2789</v>
      </c>
      <c r="G184" s="161" t="s">
        <v>2709</v>
      </c>
      <c r="H184" s="185">
        <f>H183</f>
        <v>8.5000000000000006E-4</v>
      </c>
      <c r="I184" s="176">
        <f>(SUM('1.  LRAMVA Summary'!D$55:D$87)+SUM('1.  LRAMVA Summary'!D$88:D$89)*(MONTH($E184)-1)/12)*$H184</f>
        <v>0</v>
      </c>
      <c r="J184" s="176">
        <f>(SUM('1.  LRAMVA Summary'!E$55:E$87)+SUM('1.  LRAMVA Summary'!E$88:E$89)*(MONTH($E184)-1)/12)*$H184</f>
        <v>383.73823982114317</v>
      </c>
      <c r="K184" s="176">
        <f>(SUM('1.  LRAMVA Summary'!F$55:F$87)+SUM('1.  LRAMVA Summary'!F$88:F$89)*(MONTH($E184)-1)/12)*$H184</f>
        <v>289563.46421027737</v>
      </c>
      <c r="L184" s="176">
        <f>(SUM('1.  LRAMVA Summary'!G$55:G$87)+SUM('1.  LRAMVA Summary'!G$88:G$89)*(MONTH($E184)-1)/12)*$H184</f>
        <v>11362.216018589361</v>
      </c>
      <c r="M184" s="176">
        <f>(SUM('1.  LRAMVA Summary'!H$55:H$87)+SUM('1.  LRAMVA Summary'!H$88:H$89)*(MONTH($E184)-1)/12)*$H184</f>
        <v>126010.03813898342</v>
      </c>
      <c r="N184" s="176">
        <f>(SUM('1.  LRAMVA Summary'!I$55:I$87)+SUM('1.  LRAMVA Summary'!I$88:I$89)*(MONTH($E184)-1)/12)*$H184</f>
        <v>0.14015649047821102</v>
      </c>
      <c r="O184" s="176">
        <f>(SUM('1.  LRAMVA Summary'!J$55:J$87)+SUM('1.  LRAMVA Summary'!J$88:J$89)*(MONTH($E184)-1)/12)*$H184</f>
        <v>0</v>
      </c>
      <c r="P184" s="176">
        <f>(SUM('1.  LRAMVA Summary'!K$55:K$87)+SUM('1.  LRAMVA Summary'!K$88:K$89)*(MONTH($E184)-1)/12)*$H184</f>
        <v>74925.707851753425</v>
      </c>
      <c r="Q184" s="176">
        <f>(SUM('1.  LRAMVA Summary'!L$55:L$87)+SUM('1.  LRAMVA Summary'!L$88:L$89)*(MONTH($E184)-1)/12)*$H184</f>
        <v>0</v>
      </c>
      <c r="R184" s="176">
        <f>(SUM('1.  LRAMVA Summary'!M$55:M$87)+SUM('1.  LRAMVA Summary'!M$88:M$89)*(MONTH($E184)-1)/12)*$H184</f>
        <v>106.9855168230453</v>
      </c>
      <c r="S184" s="176">
        <f>(SUM('1.  LRAMVA Summary'!N$55:N$87)+SUM('1.  LRAMVA Summary'!N$88:N$89)*(MONTH($E184)-1)/12)*$H184</f>
        <v>290610.94082623138</v>
      </c>
      <c r="T184" s="176">
        <f>(SUM('1.  LRAMVA Summary'!O$55:O$87)+SUM('1.  LRAMVA Summary'!O$88:O$89)*(MONTH($E184)-1)/12)*$H184</f>
        <v>129832.94575034635</v>
      </c>
      <c r="U184" s="176">
        <f>(SUM('1.  LRAMVA Summary'!P$55:P$87)+SUM('1.  LRAMVA Summary'!P$88:P$89)*(MONTH($E184)-1)/12)*$H184</f>
        <v>0</v>
      </c>
      <c r="V184" s="176">
        <f>(SUM('1.  LRAMVA Summary'!Q$55:Q$87)+SUM('1.  LRAMVA Summary'!Q$88:Q$89)*(MONTH($E184)-1)/12)*$H184</f>
        <v>0</v>
      </c>
      <c r="W184" s="177">
        <f t="shared" si="96"/>
        <v>922796.17670931621</v>
      </c>
    </row>
    <row r="185" spans="5:23">
      <c r="E185" s="160">
        <v>44713</v>
      </c>
      <c r="F185" s="160" t="s">
        <v>2789</v>
      </c>
      <c r="G185" s="161" t="s">
        <v>2709</v>
      </c>
      <c r="H185" s="185">
        <f>H184</f>
        <v>8.5000000000000006E-4</v>
      </c>
      <c r="I185" s="176">
        <f>(SUM('1.  LRAMVA Summary'!D$55:D$87)+SUM('1.  LRAMVA Summary'!D$88:D$89)*(MONTH($E185)-1)/12)*$H185</f>
        <v>0</v>
      </c>
      <c r="J185" s="176">
        <f>(SUM('1.  LRAMVA Summary'!E$55:E$87)+SUM('1.  LRAMVA Summary'!E$88:E$89)*(MONTH($E185)-1)/12)*$H185</f>
        <v>396.93644808305822</v>
      </c>
      <c r="K185" s="176">
        <f>(SUM('1.  LRAMVA Summary'!F$55:F$87)+SUM('1.  LRAMVA Summary'!F$88:F$89)*(MONTH($E185)-1)/12)*$H185</f>
        <v>300082.44727998629</v>
      </c>
      <c r="L185" s="176">
        <f>(SUM('1.  LRAMVA Summary'!G$55:G$87)+SUM('1.  LRAMVA Summary'!G$88:G$89)*(MONTH($E185)-1)/12)*$H185</f>
        <v>11772.11362282928</v>
      </c>
      <c r="M185" s="176">
        <f>(SUM('1.  LRAMVA Summary'!H$55:H$87)+SUM('1.  LRAMVA Summary'!H$88:H$89)*(MONTH($E185)-1)/12)*$H185</f>
        <v>130333.40524207812</v>
      </c>
      <c r="N185" s="176">
        <f>(SUM('1.  LRAMVA Summary'!I$55:I$87)+SUM('1.  LRAMVA Summary'!I$88:I$89)*(MONTH($E185)-1)/12)*$H185</f>
        <v>0.14532383000730031</v>
      </c>
      <c r="O185" s="176">
        <f>(SUM('1.  LRAMVA Summary'!J$55:J$87)+SUM('1.  LRAMVA Summary'!J$88:J$89)*(MONTH($E185)-1)/12)*$H185</f>
        <v>0</v>
      </c>
      <c r="P185" s="176">
        <f>(SUM('1.  LRAMVA Summary'!K$55:K$87)+SUM('1.  LRAMVA Summary'!K$88:K$89)*(MONTH($E185)-1)/12)*$H185</f>
        <v>77707.864275594198</v>
      </c>
      <c r="Q185" s="176">
        <f>(SUM('1.  LRAMVA Summary'!L$55:L$87)+SUM('1.  LRAMVA Summary'!L$88:L$89)*(MONTH($E185)-1)/12)*$H185</f>
        <v>0</v>
      </c>
      <c r="R185" s="176">
        <f>(SUM('1.  LRAMVA Summary'!M$55:M$87)+SUM('1.  LRAMVA Summary'!M$88:M$89)*(MONTH($E185)-1)/12)*$H185</f>
        <v>110.80208418360893</v>
      </c>
      <c r="S185" s="176">
        <f>(SUM('1.  LRAMVA Summary'!N$55:N$87)+SUM('1.  LRAMVA Summary'!N$88:N$89)*(MONTH($E185)-1)/12)*$H185</f>
        <v>301690.9993525655</v>
      </c>
      <c r="T185" s="176">
        <f>(SUM('1.  LRAMVA Summary'!O$55:O$87)+SUM('1.  LRAMVA Summary'!O$88:O$89)*(MONTH($E185)-1)/12)*$H185</f>
        <v>134585.97624501874</v>
      </c>
      <c r="U185" s="176">
        <f>(SUM('1.  LRAMVA Summary'!P$55:P$87)+SUM('1.  LRAMVA Summary'!P$88:P$89)*(MONTH($E185)-1)/12)*$H185</f>
        <v>0</v>
      </c>
      <c r="V185" s="176">
        <f>(SUM('1.  LRAMVA Summary'!Q$55:Q$87)+SUM('1.  LRAMVA Summary'!Q$88:Q$89)*(MONTH($E185)-1)/12)*$H185</f>
        <v>0</v>
      </c>
      <c r="W185" s="177">
        <f t="shared" si="96"/>
        <v>956680.68987416883</v>
      </c>
    </row>
    <row r="186" spans="5:23">
      <c r="E186" s="160">
        <v>44743</v>
      </c>
      <c r="F186" s="160" t="s">
        <v>2789</v>
      </c>
      <c r="G186" s="161" t="s">
        <v>2713</v>
      </c>
      <c r="H186" s="185">
        <f>C61/12</f>
        <v>1.8333333333333333E-3</v>
      </c>
      <c r="I186" s="176">
        <f>(SUM('1.  LRAMVA Summary'!D$55:D$87)+SUM('1.  LRAMVA Summary'!D$88:D$89)*(MONTH($E186)-1)/12)*$H186</f>
        <v>0</v>
      </c>
      <c r="J186" s="176">
        <f>(SUM('1.  LRAMVA Summary'!E$55:E$87)+SUM('1.  LRAMVA Summary'!E$88:E$89)*(MONTH($E186)-1)/12)*$H186</f>
        <v>884.60416074405998</v>
      </c>
      <c r="K186" s="176">
        <f>(SUM('1.  LRAMVA Summary'!F$55:F$87)+SUM('1.  LRAMVA Summary'!F$88:F$89)*(MONTH($E186)-1)/12)*$H186</f>
        <v>669924.65369542083</v>
      </c>
      <c r="L186" s="176">
        <f>(SUM('1.  LRAMVA Summary'!G$55:G$87)+SUM('1.  LRAMVA Summary'!G$88:G$89)*(MONTH($E186)-1)/12)*$H186</f>
        <v>26274.926176031604</v>
      </c>
      <c r="M186" s="176">
        <f>(SUM('1.  LRAMVA Summary'!H$55:H$87)+SUM('1.  LRAMVA Summary'!H$88:H$89)*(MONTH($E186)-1)/12)*$H186</f>
        <v>290436.17564645113</v>
      </c>
      <c r="N186" s="176">
        <f>(SUM('1.  LRAMVA Summary'!I$55:I$87)+SUM('1.  LRAMVA Summary'!I$88:I$89)*(MONTH($E186)-1)/12)*$H186</f>
        <v>0.32458879703927174</v>
      </c>
      <c r="O186" s="176">
        <f>(SUM('1.  LRAMVA Summary'!J$55:J$87)+SUM('1.  LRAMVA Summary'!J$88:J$89)*(MONTH($E186)-1)/12)*$H186</f>
        <v>0</v>
      </c>
      <c r="P186" s="176">
        <f>(SUM('1.  LRAMVA Summary'!K$55:K$87)+SUM('1.  LRAMVA Summary'!K$88:K$89)*(MONTH($E186)-1)/12)*$H186</f>
        <v>173605.9269987813</v>
      </c>
      <c r="Q186" s="176">
        <f>(SUM('1.  LRAMVA Summary'!L$55:L$87)+SUM('1.  LRAMVA Summary'!L$88:L$89)*(MONTH($E186)-1)/12)*$H186</f>
        <v>0</v>
      </c>
      <c r="R186" s="176">
        <f>(SUM('1.  LRAMVA Summary'!M$55:M$87)+SUM('1.  LRAMVA Summary'!M$88:M$89)*(MONTH($E186)-1)/12)*$H186</f>
        <v>247.2166994089996</v>
      </c>
      <c r="S186" s="176">
        <f>(SUM('1.  LRAMVA Summary'!N$55:N$87)+SUM('1.  LRAMVA Summary'!N$88:N$89)*(MONTH($E186)-1)/12)*$H186</f>
        <v>674604.24248390121</v>
      </c>
      <c r="T186" s="176">
        <f>(SUM('1.  LRAMVA Summary'!O$55:O$87)+SUM('1.  LRAMVA Summary'!O$88:O$89)*(MONTH($E186)-1)/12)*$H186</f>
        <v>300535.11257580441</v>
      </c>
      <c r="U186" s="176">
        <f>(SUM('1.  LRAMVA Summary'!P$55:P$87)+SUM('1.  LRAMVA Summary'!P$88:P$89)*(MONTH($E186)-1)/12)*$H186</f>
        <v>0</v>
      </c>
      <c r="V186" s="176">
        <f>(SUM('1.  LRAMVA Summary'!Q$55:Q$87)+SUM('1.  LRAMVA Summary'!Q$88:Q$89)*(MONTH($E186)-1)/12)*$H186</f>
        <v>0</v>
      </c>
      <c r="W186" s="177">
        <f t="shared" si="96"/>
        <v>2136513.1830253405</v>
      </c>
    </row>
    <row r="187" spans="5:23">
      <c r="E187" s="160">
        <v>44774</v>
      </c>
      <c r="F187" s="160" t="s">
        <v>2789</v>
      </c>
      <c r="G187" s="161" t="s">
        <v>2713</v>
      </c>
      <c r="H187" s="185">
        <f>H186</f>
        <v>1.8333333333333333E-3</v>
      </c>
      <c r="I187" s="176">
        <f>(SUM('1.  LRAMVA Summary'!D$55:D$87)+SUM('1.  LRAMVA Summary'!D$88:D$89)*(MONTH($E187)-1)/12)*$H187</f>
        <v>0</v>
      </c>
      <c r="J187" s="176">
        <f>(SUM('1.  LRAMVA Summary'!E$55:E$87)+SUM('1.  LRAMVA Summary'!E$88:E$89)*(MONTH($E187)-1)/12)*$H187</f>
        <v>913.0708844462298</v>
      </c>
      <c r="K187" s="176">
        <f>(SUM('1.  LRAMVA Summary'!F$55:F$87)+SUM('1.  LRAMVA Summary'!F$88:F$89)*(MONTH($E187)-1)/12)*$H187</f>
        <v>692612.65639479295</v>
      </c>
      <c r="L187" s="176">
        <f>(SUM('1.  LRAMVA Summary'!G$55:G$87)+SUM('1.  LRAMVA Summary'!G$88:G$89)*(MONTH($E187)-1)/12)*$H187</f>
        <v>27159.019047921625</v>
      </c>
      <c r="M187" s="176">
        <f>(SUM('1.  LRAMVA Summary'!H$55:H$87)+SUM('1.  LRAMVA Summary'!H$88:H$89)*(MONTH($E187)-1)/12)*$H187</f>
        <v>299761.08508449851</v>
      </c>
      <c r="N187" s="176">
        <f>(SUM('1.  LRAMVA Summary'!I$55:I$87)+SUM('1.  LRAMVA Summary'!I$88:I$89)*(MONTH($E187)-1)/12)*$H187</f>
        <v>0.33573403916083688</v>
      </c>
      <c r="O187" s="176">
        <f>(SUM('1.  LRAMVA Summary'!J$55:J$87)+SUM('1.  LRAMVA Summary'!J$88:J$89)*(MONTH($E187)-1)/12)*$H187</f>
        <v>0</v>
      </c>
      <c r="P187" s="176">
        <f>(SUM('1.  LRAMVA Summary'!K$55:K$87)+SUM('1.  LRAMVA Summary'!K$88:K$89)*(MONTH($E187)-1)/12)*$H187</f>
        <v>179606.65654039866</v>
      </c>
      <c r="Q187" s="176">
        <f>(SUM('1.  LRAMVA Summary'!L$55:L$87)+SUM('1.  LRAMVA Summary'!L$88:L$89)*(MONTH($E187)-1)/12)*$H187</f>
        <v>0</v>
      </c>
      <c r="R187" s="176">
        <f>(SUM('1.  LRAMVA Summary'!M$55:M$87)+SUM('1.  LRAMVA Summary'!M$88:M$89)*(MONTH($E187)-1)/12)*$H187</f>
        <v>255.44851136315646</v>
      </c>
      <c r="S187" s="176">
        <f>(SUM('1.  LRAMVA Summary'!N$55:N$87)+SUM('1.  LRAMVA Summary'!N$88:N$89)*(MONTH($E187)-1)/12)*$H187</f>
        <v>698502.40793285717</v>
      </c>
      <c r="T187" s="176">
        <f>(SUM('1.  LRAMVA Summary'!O$55:O$87)+SUM('1.  LRAMVA Summary'!O$88:O$89)*(MONTH($E187)-1)/12)*$H187</f>
        <v>310786.74697607826</v>
      </c>
      <c r="U187" s="176">
        <f>(SUM('1.  LRAMVA Summary'!P$55:P$87)+SUM('1.  LRAMVA Summary'!P$88:P$89)*(MONTH($E187)-1)/12)*$H187</f>
        <v>0</v>
      </c>
      <c r="V187" s="176">
        <f>(SUM('1.  LRAMVA Summary'!Q$55:Q$87)+SUM('1.  LRAMVA Summary'!Q$88:Q$89)*(MONTH($E187)-1)/12)*$H187</f>
        <v>0</v>
      </c>
      <c r="W187" s="177">
        <f t="shared" si="96"/>
        <v>2209597.4271063963</v>
      </c>
    </row>
    <row r="188" spans="5:23">
      <c r="E188" s="160">
        <v>44805</v>
      </c>
      <c r="F188" s="160" t="s">
        <v>2789</v>
      </c>
      <c r="G188" s="161" t="s">
        <v>2713</v>
      </c>
      <c r="H188" s="185">
        <f>H187</f>
        <v>1.8333333333333333E-3</v>
      </c>
      <c r="I188" s="176">
        <f>(SUM('1.  LRAMVA Summary'!D$55:D$87)+SUM('1.  LRAMVA Summary'!D$88:D$89)*(MONTH($E188)-1)/12)*$H188</f>
        <v>0</v>
      </c>
      <c r="J188" s="176">
        <f>(SUM('1.  LRAMVA Summary'!E$55:E$87)+SUM('1.  LRAMVA Summary'!E$88:E$89)*(MONTH($E188)-1)/12)*$H188</f>
        <v>941.5376081483995</v>
      </c>
      <c r="K188" s="176">
        <f>(SUM('1.  LRAMVA Summary'!F$55:F$87)+SUM('1.  LRAMVA Summary'!F$88:F$89)*(MONTH($E188)-1)/12)*$H188</f>
        <v>715300.65909416508</v>
      </c>
      <c r="L188" s="176">
        <f>(SUM('1.  LRAMVA Summary'!G$55:G$87)+SUM('1.  LRAMVA Summary'!G$88:G$89)*(MONTH($E188)-1)/12)*$H188</f>
        <v>28043.11191981165</v>
      </c>
      <c r="M188" s="176">
        <f>(SUM('1.  LRAMVA Summary'!H$55:H$87)+SUM('1.  LRAMVA Summary'!H$88:H$89)*(MONTH($E188)-1)/12)*$H188</f>
        <v>309085.99452254595</v>
      </c>
      <c r="N188" s="176">
        <f>(SUM('1.  LRAMVA Summary'!I$55:I$87)+SUM('1.  LRAMVA Summary'!I$88:I$89)*(MONTH($E188)-1)/12)*$H188</f>
        <v>0.34687928128240203</v>
      </c>
      <c r="O188" s="176">
        <f>(SUM('1.  LRAMVA Summary'!J$55:J$87)+SUM('1.  LRAMVA Summary'!J$88:J$89)*(MONTH($E188)-1)/12)*$H188</f>
        <v>0</v>
      </c>
      <c r="P188" s="176">
        <f>(SUM('1.  LRAMVA Summary'!K$55:K$87)+SUM('1.  LRAMVA Summary'!K$88:K$89)*(MONTH($E188)-1)/12)*$H188</f>
        <v>185607.38608201605</v>
      </c>
      <c r="Q188" s="176">
        <f>(SUM('1.  LRAMVA Summary'!L$55:L$87)+SUM('1.  LRAMVA Summary'!L$88:L$89)*(MONTH($E188)-1)/12)*$H188</f>
        <v>0</v>
      </c>
      <c r="R188" s="176">
        <f>(SUM('1.  LRAMVA Summary'!M$55:M$87)+SUM('1.  LRAMVA Summary'!M$88:M$89)*(MONTH($E188)-1)/12)*$H188</f>
        <v>263.68032331731331</v>
      </c>
      <c r="S188" s="176">
        <f>(SUM('1.  LRAMVA Summary'!N$55:N$87)+SUM('1.  LRAMVA Summary'!N$88:N$89)*(MONTH($E188)-1)/12)*$H188</f>
        <v>722400.57338181301</v>
      </c>
      <c r="T188" s="176">
        <f>(SUM('1.  LRAMVA Summary'!O$55:O$87)+SUM('1.  LRAMVA Summary'!O$88:O$89)*(MONTH($E188)-1)/12)*$H188</f>
        <v>321038.38137635204</v>
      </c>
      <c r="U188" s="176">
        <f>(SUM('1.  LRAMVA Summary'!P$55:P$87)+SUM('1.  LRAMVA Summary'!P$88:P$89)*(MONTH($E188)-1)/12)*$H188</f>
        <v>0</v>
      </c>
      <c r="V188" s="176">
        <f>(SUM('1.  LRAMVA Summary'!Q$55:Q$87)+SUM('1.  LRAMVA Summary'!Q$88:Q$89)*(MONTH($E188)-1)/12)*$H188</f>
        <v>0</v>
      </c>
      <c r="W188" s="177">
        <f t="shared" si="96"/>
        <v>2282681.6711874511</v>
      </c>
    </row>
    <row r="189" spans="5:23">
      <c r="E189" s="160">
        <v>44835</v>
      </c>
      <c r="F189" s="160" t="s">
        <v>2789</v>
      </c>
      <c r="G189" s="161" t="s">
        <v>2717</v>
      </c>
      <c r="H189" s="185">
        <f>C62/12</f>
        <v>1.8333333333333333E-3</v>
      </c>
      <c r="I189" s="176">
        <f>(SUM('1.  LRAMVA Summary'!D$55:D$87)+SUM('1.  LRAMVA Summary'!D$88:D$89)*(MONTH($E189)-1)/12)*$H189</f>
        <v>0</v>
      </c>
      <c r="J189" s="176">
        <f>(SUM('1.  LRAMVA Summary'!E$55:E$87)+SUM('1.  LRAMVA Summary'!E$88:E$89)*(MONTH($E189)-1)/12)*$H189</f>
        <v>970.0043318505692</v>
      </c>
      <c r="K189" s="176">
        <f>(SUM('1.  LRAMVA Summary'!F$55:F$87)+SUM('1.  LRAMVA Summary'!F$88:F$89)*(MONTH($E189)-1)/12)*$H189</f>
        <v>737988.66179353721</v>
      </c>
      <c r="L189" s="176">
        <f>(SUM('1.  LRAMVA Summary'!G$55:G$87)+SUM('1.  LRAMVA Summary'!G$88:G$89)*(MONTH($E189)-1)/12)*$H189</f>
        <v>28927.204791701672</v>
      </c>
      <c r="M189" s="176">
        <f>(SUM('1.  LRAMVA Summary'!H$55:H$87)+SUM('1.  LRAMVA Summary'!H$88:H$89)*(MONTH($E189)-1)/12)*$H189</f>
        <v>318410.90396059334</v>
      </c>
      <c r="N189" s="176">
        <f>(SUM('1.  LRAMVA Summary'!I$55:I$87)+SUM('1.  LRAMVA Summary'!I$88:I$89)*(MONTH($E189)-1)/12)*$H189</f>
        <v>0.35802452340396712</v>
      </c>
      <c r="O189" s="176">
        <f>(SUM('1.  LRAMVA Summary'!J$55:J$87)+SUM('1.  LRAMVA Summary'!J$88:J$89)*(MONTH($E189)-1)/12)*$H189</f>
        <v>0</v>
      </c>
      <c r="P189" s="176">
        <f>(SUM('1.  LRAMVA Summary'!K$55:K$87)+SUM('1.  LRAMVA Summary'!K$88:K$89)*(MONTH($E189)-1)/12)*$H189</f>
        <v>191608.11562363341</v>
      </c>
      <c r="Q189" s="176">
        <f>(SUM('1.  LRAMVA Summary'!L$55:L$87)+SUM('1.  LRAMVA Summary'!L$88:L$89)*(MONTH($E189)-1)/12)*$H189</f>
        <v>0</v>
      </c>
      <c r="R189" s="176">
        <f>(SUM('1.  LRAMVA Summary'!M$55:M$87)+SUM('1.  LRAMVA Summary'!M$88:M$89)*(MONTH($E189)-1)/12)*$H189</f>
        <v>271.91213527147016</v>
      </c>
      <c r="S189" s="176">
        <f>(SUM('1.  LRAMVA Summary'!N$55:N$87)+SUM('1.  LRAMVA Summary'!N$88:N$89)*(MONTH($E189)-1)/12)*$H189</f>
        <v>746298.73883076897</v>
      </c>
      <c r="T189" s="176">
        <f>(SUM('1.  LRAMVA Summary'!O$55:O$87)+SUM('1.  LRAMVA Summary'!O$88:O$89)*(MONTH($E189)-1)/12)*$H189</f>
        <v>331290.01577662583</v>
      </c>
      <c r="U189" s="176">
        <f>(SUM('1.  LRAMVA Summary'!P$55:P$87)+SUM('1.  LRAMVA Summary'!P$88:P$89)*(MONTH($E189)-1)/12)*$H189</f>
        <v>0</v>
      </c>
      <c r="V189" s="176">
        <f>(SUM('1.  LRAMVA Summary'!Q$55:Q$87)+SUM('1.  LRAMVA Summary'!Q$88:Q$89)*(MONTH($E189)-1)/12)*$H189</f>
        <v>0</v>
      </c>
      <c r="W189" s="177">
        <f t="shared" si="96"/>
        <v>2355765.9152685059</v>
      </c>
    </row>
    <row r="190" spans="5:23">
      <c r="E190" s="160">
        <v>44866</v>
      </c>
      <c r="F190" s="160" t="s">
        <v>2789</v>
      </c>
      <c r="G190" s="161" t="s">
        <v>2717</v>
      </c>
      <c r="H190" s="185">
        <f>H189</f>
        <v>1.8333333333333333E-3</v>
      </c>
      <c r="I190" s="176">
        <f>(SUM('1.  LRAMVA Summary'!D$55:D$87)+SUM('1.  LRAMVA Summary'!D$88:D$89)*(MONTH($E190)-1)/12)*$H190</f>
        <v>0</v>
      </c>
      <c r="J190" s="176">
        <f>(SUM('1.  LRAMVA Summary'!E$55:E$87)+SUM('1.  LRAMVA Summary'!E$88:E$89)*(MONTH($E190)-1)/12)*$H190</f>
        <v>998.47105555273902</v>
      </c>
      <c r="K190" s="176">
        <f>(SUM('1.  LRAMVA Summary'!F$55:F$87)+SUM('1.  LRAMVA Summary'!F$88:F$89)*(MONTH($E190)-1)/12)*$H190</f>
        <v>760676.66449290933</v>
      </c>
      <c r="L190" s="176">
        <f>(SUM('1.  LRAMVA Summary'!G$55:G$87)+SUM('1.  LRAMVA Summary'!G$88:G$89)*(MONTH($E190)-1)/12)*$H190</f>
        <v>29811.297663591693</v>
      </c>
      <c r="M190" s="176">
        <f>(SUM('1.  LRAMVA Summary'!H$55:H$87)+SUM('1.  LRAMVA Summary'!H$88:H$89)*(MONTH($E190)-1)/12)*$H190</f>
        <v>327735.81339864072</v>
      </c>
      <c r="N190" s="176">
        <f>(SUM('1.  LRAMVA Summary'!I$55:I$87)+SUM('1.  LRAMVA Summary'!I$88:I$89)*(MONTH($E190)-1)/12)*$H190</f>
        <v>0.36916976552553227</v>
      </c>
      <c r="O190" s="176">
        <f>(SUM('1.  LRAMVA Summary'!J$55:J$87)+SUM('1.  LRAMVA Summary'!J$88:J$89)*(MONTH($E190)-1)/12)*$H190</f>
        <v>0</v>
      </c>
      <c r="P190" s="176">
        <f>(SUM('1.  LRAMVA Summary'!K$55:K$87)+SUM('1.  LRAMVA Summary'!K$88:K$89)*(MONTH($E190)-1)/12)*$H190</f>
        <v>197608.84516525074</v>
      </c>
      <c r="Q190" s="176">
        <f>(SUM('1.  LRAMVA Summary'!L$55:L$87)+SUM('1.  LRAMVA Summary'!L$88:L$89)*(MONTH($E190)-1)/12)*$H190</f>
        <v>0</v>
      </c>
      <c r="R190" s="176">
        <f>(SUM('1.  LRAMVA Summary'!M$55:M$87)+SUM('1.  LRAMVA Summary'!M$88:M$89)*(MONTH($E190)-1)/12)*$H190</f>
        <v>280.14394722562702</v>
      </c>
      <c r="S190" s="176">
        <f>(SUM('1.  LRAMVA Summary'!N$55:N$87)+SUM('1.  LRAMVA Summary'!N$88:N$89)*(MONTH($E190)-1)/12)*$H190</f>
        <v>770196.90427972504</v>
      </c>
      <c r="T190" s="176">
        <f>(SUM('1.  LRAMVA Summary'!O$55:O$87)+SUM('1.  LRAMVA Summary'!O$88:O$89)*(MONTH($E190)-1)/12)*$H190</f>
        <v>341541.65017689968</v>
      </c>
      <c r="U190" s="176">
        <f>(SUM('1.  LRAMVA Summary'!P$55:P$87)+SUM('1.  LRAMVA Summary'!P$88:P$89)*(MONTH($E190)-1)/12)*$H190</f>
        <v>0</v>
      </c>
      <c r="V190" s="176">
        <f>(SUM('1.  LRAMVA Summary'!Q$55:Q$87)+SUM('1.  LRAMVA Summary'!Q$88:Q$89)*(MONTH($E190)-1)/12)*$H190</f>
        <v>0</v>
      </c>
      <c r="W190" s="177">
        <f t="shared" si="96"/>
        <v>2428850.1593495612</v>
      </c>
    </row>
    <row r="191" spans="5:23">
      <c r="E191" s="160">
        <v>44896</v>
      </c>
      <c r="F191" s="160" t="s">
        <v>2789</v>
      </c>
      <c r="G191" s="161" t="s">
        <v>2717</v>
      </c>
      <c r="H191" s="185">
        <f>H190</f>
        <v>1.8333333333333333E-3</v>
      </c>
      <c r="I191" s="176">
        <f>(SUM('1.  LRAMVA Summary'!D$55:D$87)+SUM('1.  LRAMVA Summary'!D$88:D$89)*(MONTH($E191)-1)/12)*$H191</f>
        <v>0</v>
      </c>
      <c r="J191" s="176">
        <f>(SUM('1.  LRAMVA Summary'!E$55:E$87)+SUM('1.  LRAMVA Summary'!E$88:E$89)*(MONTH($E191)-1)/12)*$H191</f>
        <v>1026.9377792549087</v>
      </c>
      <c r="K191" s="176">
        <f>(SUM('1.  LRAMVA Summary'!F$55:F$87)+SUM('1.  LRAMVA Summary'!F$88:F$89)*(MONTH($E191)-1)/12)*$H191</f>
        <v>783364.66719228146</v>
      </c>
      <c r="L191" s="176">
        <f>(SUM('1.  LRAMVA Summary'!G$55:G$87)+SUM('1.  LRAMVA Summary'!G$88:G$89)*(MONTH($E191)-1)/12)*$H191</f>
        <v>30695.390535481714</v>
      </c>
      <c r="M191" s="176">
        <f>(SUM('1.  LRAMVA Summary'!H$55:H$87)+SUM('1.  LRAMVA Summary'!H$88:H$89)*(MONTH($E191)-1)/12)*$H191</f>
        <v>337060.7228366881</v>
      </c>
      <c r="N191" s="176">
        <f>(SUM('1.  LRAMVA Summary'!I$55:I$87)+SUM('1.  LRAMVA Summary'!I$88:I$89)*(MONTH($E191)-1)/12)*$H191</f>
        <v>0.38031500764709747</v>
      </c>
      <c r="O191" s="176">
        <f>(SUM('1.  LRAMVA Summary'!J$55:J$87)+SUM('1.  LRAMVA Summary'!J$88:J$89)*(MONTH($E191)-1)/12)*$H191</f>
        <v>0</v>
      </c>
      <c r="P191" s="176">
        <f>(SUM('1.  LRAMVA Summary'!K$55:K$87)+SUM('1.  LRAMVA Summary'!K$88:K$89)*(MONTH($E191)-1)/12)*$H191</f>
        <v>203609.57470686812</v>
      </c>
      <c r="Q191" s="176">
        <f>(SUM('1.  LRAMVA Summary'!L$55:L$87)+SUM('1.  LRAMVA Summary'!L$88:L$89)*(MONTH($E191)-1)/12)*$H191</f>
        <v>0</v>
      </c>
      <c r="R191" s="176">
        <f>(SUM('1.  LRAMVA Summary'!M$55:M$87)+SUM('1.  LRAMVA Summary'!M$88:M$89)*(MONTH($E191)-1)/12)*$H191</f>
        <v>288.37575917978387</v>
      </c>
      <c r="S191" s="176">
        <f>(SUM('1.  LRAMVA Summary'!N$55:N$87)+SUM('1.  LRAMVA Summary'!N$88:N$89)*(MONTH($E191)-1)/12)*$H191</f>
        <v>794095.06972868089</v>
      </c>
      <c r="T191" s="176">
        <f>(SUM('1.  LRAMVA Summary'!O$55:O$87)+SUM('1.  LRAMVA Summary'!O$88:O$89)*(MONTH($E191)-1)/12)*$H191</f>
        <v>351793.28457717347</v>
      </c>
      <c r="U191" s="176">
        <f>(SUM('1.  LRAMVA Summary'!P$55:P$87)+SUM('1.  LRAMVA Summary'!P$88:P$89)*(MONTH($E191)-1)/12)*$H191</f>
        <v>0</v>
      </c>
      <c r="V191" s="176">
        <f>(SUM('1.  LRAMVA Summary'!Q$55:Q$87)+SUM('1.  LRAMVA Summary'!Q$88:Q$89)*(MONTH($E191)-1)/12)*$H191</f>
        <v>0</v>
      </c>
      <c r="W191" s="177">
        <f>SUM(I191:V191)</f>
        <v>2501934.403430616</v>
      </c>
    </row>
    <row r="192" spans="5:23" ht="15.75" thickBot="1">
      <c r="E192" s="162" t="s">
        <v>2790</v>
      </c>
      <c r="F192" s="162"/>
      <c r="G192" s="163"/>
      <c r="H192" s="164"/>
      <c r="I192" s="165">
        <f>SUM(I179:I191)</f>
        <v>0</v>
      </c>
      <c r="J192" s="165">
        <f>SUM(J179:J191)</f>
        <v>9916.8992487747601</v>
      </c>
      <c r="K192" s="165">
        <f t="shared" ref="K192:V192" si="97">SUM(K179:K191)</f>
        <v>7445097.482174038</v>
      </c>
      <c r="L192" s="165">
        <f t="shared" si="97"/>
        <v>293288.90363761492</v>
      </c>
      <c r="M192" s="165">
        <f t="shared" si="97"/>
        <v>3247284.5827523894</v>
      </c>
      <c r="N192" s="165">
        <f t="shared" si="97"/>
        <v>3.6219630935861287</v>
      </c>
      <c r="O192" s="165">
        <f t="shared" si="97"/>
        <v>0</v>
      </c>
      <c r="P192" s="165">
        <f t="shared" si="97"/>
        <v>1935584.4742851153</v>
      </c>
      <c r="Q192" s="165">
        <f t="shared" si="97"/>
        <v>0</v>
      </c>
      <c r="R192" s="165">
        <f t="shared" si="97"/>
        <v>2767.564847453431</v>
      </c>
      <c r="S192" s="165">
        <f t="shared" si="97"/>
        <v>7453589.2650754303</v>
      </c>
      <c r="T192" s="165">
        <f t="shared" si="97"/>
        <v>3361061.0082962122</v>
      </c>
      <c r="U192" s="165">
        <f t="shared" si="97"/>
        <v>0</v>
      </c>
      <c r="V192" s="165">
        <f t="shared" si="97"/>
        <v>0</v>
      </c>
      <c r="W192" s="165">
        <f>SUM(W179:W191)</f>
        <v>23748593.802280117</v>
      </c>
    </row>
    <row r="193" spans="5:23" ht="15.75" thickTop="1">
      <c r="E193" s="598" t="s">
        <v>225</v>
      </c>
      <c r="F193" s="598"/>
      <c r="G193" s="599"/>
      <c r="H193" s="600"/>
      <c r="I193" s="601"/>
      <c r="J193" s="601"/>
      <c r="K193" s="601"/>
      <c r="L193" s="601"/>
      <c r="M193" s="601"/>
      <c r="N193" s="601"/>
      <c r="O193" s="601"/>
      <c r="P193" s="601"/>
      <c r="Q193" s="601"/>
      <c r="R193" s="601"/>
      <c r="S193" s="601"/>
      <c r="T193" s="601"/>
      <c r="U193" s="601"/>
      <c r="V193" s="601"/>
      <c r="W193" s="602"/>
    </row>
  </sheetData>
  <dataConsolidate/>
  <mergeCells count="4">
    <mergeCell ref="B12:C12"/>
    <mergeCell ref="C8:S8"/>
    <mergeCell ref="C9:S9"/>
    <mergeCell ref="C10:S10"/>
  </mergeCells>
  <phoneticPr fontId="246" type="noConversion"/>
  <hyperlinks>
    <hyperlink ref="B64" r:id="rId1" xr:uid="{00000000-0004-0000-0B00-000000000000}"/>
    <hyperlink ref="K12" location="Table_1_b.__Annual_LRAMVA_Breakdown_by_Year_and_Rate_Class" display="Go to Tab 1: Summary" xr:uid="{00000000-0004-0000-0B00-000001000000}"/>
  </hyperlinks>
  <pageMargins left="0.7" right="0.7" top="0.75" bottom="0.75" header="0.3" footer="0.3"/>
  <pageSetup scale="35" fitToHeight="0" orientation="landscape" r:id="rId2"/>
  <drawing r:id="rId3"/>
  <legacy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BU122"/>
  <sheetViews>
    <sheetView topLeftCell="A15" zoomScale="50" zoomScaleNormal="50" workbookViewId="0">
      <selection activeCell="B12" sqref="B12"/>
    </sheetView>
  </sheetViews>
  <sheetFormatPr defaultColWidth="9" defaultRowHeight="15" outlineLevelRow="1"/>
  <cols>
    <col min="1" max="1" width="6" style="2" customWidth="1"/>
    <col min="2" max="2" width="24.42578125" style="2" customWidth="1"/>
    <col min="3" max="3" width="11.42578125" style="2" customWidth="1"/>
    <col min="4" max="4" width="37.5703125" style="2" customWidth="1"/>
    <col min="5" max="5" width="35" style="2" bestFit="1" customWidth="1"/>
    <col min="6" max="6" width="26.5703125" style="2" customWidth="1"/>
    <col min="7" max="7" width="17" style="2" customWidth="1"/>
    <col min="8" max="8" width="19.42578125" style="2" customWidth="1"/>
    <col min="9" max="10" width="23" style="476" customWidth="1"/>
    <col min="11" max="11" width="2" style="2" customWidth="1"/>
    <col min="12" max="41" width="9" style="2"/>
    <col min="42" max="42" width="2" style="2" customWidth="1"/>
    <col min="43" max="43" width="12.5703125" style="2" customWidth="1"/>
    <col min="44" max="64" width="12" style="2" bestFit="1" customWidth="1"/>
    <col min="65" max="16384" width="9" style="2"/>
  </cols>
  <sheetData>
    <row r="1" spans="2:33">
      <c r="I1" s="2"/>
      <c r="J1" s="2"/>
    </row>
    <row r="2" spans="2:33">
      <c r="I2" s="2"/>
      <c r="J2" s="2"/>
    </row>
    <row r="3" spans="2:33">
      <c r="I3" s="2"/>
      <c r="J3" s="2"/>
    </row>
    <row r="4" spans="2:33">
      <c r="I4" s="2"/>
      <c r="J4" s="2"/>
    </row>
    <row r="5" spans="2:33">
      <c r="I5" s="2"/>
      <c r="J5" s="2"/>
    </row>
    <row r="6" spans="2:33">
      <c r="I6" s="2"/>
      <c r="J6" s="2"/>
    </row>
    <row r="7" spans="2:33">
      <c r="I7" s="2"/>
      <c r="J7" s="2"/>
    </row>
    <row r="8" spans="2:33">
      <c r="I8" s="2"/>
      <c r="J8" s="2"/>
    </row>
    <row r="9" spans="2:33">
      <c r="I9" s="2"/>
      <c r="J9" s="2"/>
    </row>
    <row r="10" spans="2:33">
      <c r="I10" s="2"/>
      <c r="J10" s="2"/>
    </row>
    <row r="11" spans="2:33" ht="15.75" thickBot="1">
      <c r="I11" s="2"/>
      <c r="J11" s="2"/>
    </row>
    <row r="12" spans="2:33" ht="25.5" customHeight="1" outlineLevel="1" thickBot="1">
      <c r="B12" s="87" t="s">
        <v>55</v>
      </c>
      <c r="D12" s="96" t="s">
        <v>164</v>
      </c>
      <c r="E12" s="832"/>
      <c r="F12" s="130"/>
      <c r="G12" s="131"/>
      <c r="H12" s="132"/>
      <c r="I12" s="2"/>
      <c r="J12" s="2"/>
      <c r="K12" s="132"/>
      <c r="L12" s="130"/>
      <c r="M12" s="130"/>
      <c r="N12" s="130"/>
      <c r="O12" s="130"/>
      <c r="P12" s="130"/>
      <c r="Q12" s="133"/>
    </row>
    <row r="13" spans="2:33" ht="25.5" customHeight="1" outlineLevel="1" thickBot="1">
      <c r="B13" s="87"/>
      <c r="D13" s="478" t="s">
        <v>56</v>
      </c>
      <c r="E13" s="832"/>
      <c r="F13" s="130"/>
      <c r="G13" s="131"/>
      <c r="H13" s="132"/>
      <c r="I13" s="2"/>
      <c r="J13" s="2"/>
      <c r="K13" s="132"/>
      <c r="L13" s="130"/>
      <c r="M13" s="130"/>
      <c r="N13" s="130"/>
      <c r="O13" s="130"/>
      <c r="P13" s="130"/>
      <c r="Q13" s="133"/>
    </row>
    <row r="14" spans="2:33" ht="30" customHeight="1" outlineLevel="1" thickBot="1">
      <c r="B14" s="30"/>
      <c r="D14" s="460" t="s">
        <v>166</v>
      </c>
      <c r="I14" s="2"/>
      <c r="J14" s="2"/>
    </row>
    <row r="15" spans="2:33" ht="26.25" customHeight="1" outlineLevel="1">
      <c r="C15" s="30"/>
      <c r="I15" s="2"/>
      <c r="J15" s="2"/>
    </row>
    <row r="16" spans="2:33" ht="23.25" customHeight="1" outlineLevel="1">
      <c r="B16" s="88" t="s">
        <v>22</v>
      </c>
      <c r="C16" s="30"/>
      <c r="D16" s="461" t="s">
        <v>2791</v>
      </c>
      <c r="E16" s="456"/>
      <c r="F16" s="456"/>
      <c r="G16" s="464"/>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6"/>
      <c r="AF16" s="456"/>
      <c r="AG16" s="456"/>
    </row>
    <row r="17" spans="2:73" ht="23.25" customHeight="1" outlineLevel="1">
      <c r="B17" s="511" t="s">
        <v>2792</v>
      </c>
      <c r="C17" s="30"/>
      <c r="D17" s="461" t="s">
        <v>2793</v>
      </c>
      <c r="E17" s="456"/>
      <c r="F17" s="456"/>
      <c r="G17" s="464"/>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row>
    <row r="18" spans="2:73" ht="23.25" customHeight="1" outlineLevel="1">
      <c r="C18" s="30"/>
      <c r="D18" s="461" t="s">
        <v>2794</v>
      </c>
      <c r="E18" s="456"/>
      <c r="F18" s="456"/>
      <c r="G18" s="464"/>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row>
    <row r="19" spans="2:73" ht="23.25" customHeight="1" outlineLevel="1">
      <c r="C19" s="30"/>
      <c r="D19" s="461" t="s">
        <v>2795</v>
      </c>
      <c r="E19" s="456"/>
      <c r="F19" s="456"/>
      <c r="G19" s="464"/>
      <c r="H19" s="456"/>
      <c r="I19" s="456"/>
      <c r="J19" s="456"/>
      <c r="K19" s="456"/>
      <c r="L19" s="456"/>
      <c r="M19" s="456"/>
      <c r="N19" s="456"/>
      <c r="O19" s="456"/>
      <c r="P19" s="456"/>
      <c r="Q19" s="456"/>
      <c r="R19" s="456"/>
      <c r="S19" s="456"/>
      <c r="T19" s="456"/>
      <c r="U19" s="456"/>
      <c r="V19" s="456"/>
      <c r="W19" s="456"/>
      <c r="X19" s="456"/>
      <c r="Y19" s="456"/>
      <c r="Z19" s="456"/>
      <c r="AA19" s="456"/>
      <c r="AB19" s="456"/>
      <c r="AC19" s="456"/>
      <c r="AD19" s="456"/>
      <c r="AE19" s="456"/>
      <c r="AF19" s="456"/>
      <c r="AG19" s="456"/>
    </row>
    <row r="20" spans="2:73" ht="23.25" customHeight="1" outlineLevel="1">
      <c r="C20" s="30"/>
      <c r="D20" s="461" t="s">
        <v>2796</v>
      </c>
      <c r="E20" s="456"/>
      <c r="F20" s="456"/>
      <c r="G20" s="464"/>
      <c r="H20" s="456"/>
      <c r="I20" s="456"/>
      <c r="J20" s="456"/>
      <c r="K20" s="456"/>
      <c r="L20" s="456"/>
      <c r="M20" s="456"/>
      <c r="N20" s="456"/>
      <c r="O20" s="456"/>
      <c r="P20" s="456"/>
      <c r="Q20" s="456"/>
      <c r="R20" s="456"/>
      <c r="S20" s="456"/>
      <c r="T20" s="456"/>
      <c r="U20" s="456"/>
      <c r="V20" s="456"/>
      <c r="W20" s="456"/>
      <c r="X20" s="456"/>
      <c r="Y20" s="456"/>
      <c r="Z20" s="456"/>
      <c r="AA20" s="456"/>
      <c r="AB20" s="456"/>
      <c r="AC20" s="456"/>
      <c r="AD20" s="456"/>
      <c r="AE20" s="456"/>
      <c r="AF20" s="456"/>
      <c r="AG20" s="456"/>
    </row>
    <row r="21" spans="2:73" ht="23.25" customHeight="1" outlineLevel="1">
      <c r="C21" s="30"/>
      <c r="D21" s="521" t="s">
        <v>2797</v>
      </c>
      <c r="E21" s="456"/>
      <c r="F21" s="456"/>
      <c r="G21" s="464"/>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6"/>
      <c r="AG21" s="456"/>
    </row>
    <row r="22" spans="2:73">
      <c r="I22" s="2"/>
      <c r="J22" s="2"/>
    </row>
    <row r="23" spans="2:73" ht="15.75">
      <c r="B23" s="134" t="s">
        <v>2798</v>
      </c>
      <c r="H23" s="10"/>
      <c r="I23" s="10"/>
      <c r="J23" s="10"/>
    </row>
    <row r="24" spans="2:73" s="500" customFormat="1" ht="21" customHeight="1">
      <c r="B24" s="500" t="s">
        <v>2799</v>
      </c>
      <c r="C24" s="1300" t="s">
        <v>2800</v>
      </c>
      <c r="D24" s="1300"/>
      <c r="E24" s="1300"/>
      <c r="F24" s="1300"/>
      <c r="G24" s="1300"/>
      <c r="H24" s="505" t="s">
        <v>2801</v>
      </c>
      <c r="I24" s="505" t="s">
        <v>2802</v>
      </c>
      <c r="J24" s="505" t="s">
        <v>2803</v>
      </c>
      <c r="L24" s="500" t="s">
        <v>2800</v>
      </c>
      <c r="AQ24" s="500" t="s">
        <v>2800</v>
      </c>
    </row>
    <row r="25" spans="2:73" s="192" customFormat="1" ht="49.5" customHeight="1">
      <c r="B25" s="190" t="s">
        <v>2804</v>
      </c>
      <c r="C25" s="190" t="s">
        <v>300</v>
      </c>
      <c r="D25" s="190" t="s">
        <v>2455</v>
      </c>
      <c r="E25" s="190" t="s">
        <v>2805</v>
      </c>
      <c r="F25" s="190" t="s">
        <v>2806</v>
      </c>
      <c r="G25" s="190" t="s">
        <v>2807</v>
      </c>
      <c r="H25" s="190" t="s">
        <v>2808</v>
      </c>
      <c r="I25" s="477" t="s">
        <v>2809</v>
      </c>
      <c r="J25" s="1188" t="s">
        <v>2810</v>
      </c>
      <c r="K25" s="480"/>
      <c r="L25" s="191" t="s">
        <v>2811</v>
      </c>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c r="AM25" s="1149"/>
      <c r="AN25" s="1149"/>
      <c r="AO25" s="1150"/>
      <c r="AP25" s="1151"/>
      <c r="AQ25" s="191" t="s">
        <v>2812</v>
      </c>
      <c r="AR25" s="1149"/>
      <c r="AS25" s="1149"/>
      <c r="AT25" s="1149"/>
      <c r="AU25" s="1149"/>
      <c r="AV25" s="1149"/>
      <c r="AW25" s="1149"/>
      <c r="AX25" s="1149"/>
      <c r="AY25" s="1149"/>
      <c r="AZ25" s="1149"/>
      <c r="BA25" s="1149"/>
      <c r="BB25" s="1149"/>
      <c r="BC25" s="1149"/>
      <c r="BD25" s="1149"/>
      <c r="BE25" s="1149"/>
      <c r="BF25" s="1149"/>
      <c r="BG25" s="1149"/>
      <c r="BH25" s="1149"/>
      <c r="BI25" s="1149"/>
      <c r="BJ25" s="1149"/>
      <c r="BK25" s="1149"/>
      <c r="BL25" s="1149"/>
      <c r="BM25" s="1149"/>
      <c r="BN25" s="1149"/>
      <c r="BO25" s="1149"/>
      <c r="BP25" s="1149"/>
      <c r="BQ25" s="1149"/>
      <c r="BR25" s="1149"/>
      <c r="BS25" s="1149"/>
      <c r="BT25" s="1150"/>
      <c r="BU25" s="1151"/>
    </row>
    <row r="26" spans="2:73" s="192" customFormat="1" ht="30" customHeight="1">
      <c r="B26" s="1152"/>
      <c r="C26" s="1152"/>
      <c r="D26" s="1152"/>
      <c r="E26" s="1152"/>
      <c r="F26" s="1152"/>
      <c r="G26" s="1152"/>
      <c r="H26" s="1153"/>
      <c r="I26" s="1154"/>
      <c r="J26" s="1154"/>
      <c r="K26" s="1155"/>
      <c r="L26" s="193">
        <v>2011</v>
      </c>
      <c r="M26" s="193">
        <v>2012</v>
      </c>
      <c r="N26" s="193">
        <v>2013</v>
      </c>
      <c r="O26" s="193">
        <v>2014</v>
      </c>
      <c r="P26" s="193">
        <v>2015</v>
      </c>
      <c r="Q26" s="193">
        <v>2016</v>
      </c>
      <c r="R26" s="193">
        <v>2017</v>
      </c>
      <c r="S26" s="193">
        <v>2018</v>
      </c>
      <c r="T26" s="193">
        <v>2019</v>
      </c>
      <c r="U26" s="193">
        <v>2020</v>
      </c>
      <c r="V26" s="193">
        <v>2021</v>
      </c>
      <c r="W26" s="193">
        <v>2022</v>
      </c>
      <c r="X26" s="193">
        <v>2023</v>
      </c>
      <c r="Y26" s="193">
        <v>2024</v>
      </c>
      <c r="Z26" s="193">
        <v>2025</v>
      </c>
      <c r="AA26" s="193">
        <v>2026</v>
      </c>
      <c r="AB26" s="193">
        <v>2027</v>
      </c>
      <c r="AC26" s="193">
        <v>2028</v>
      </c>
      <c r="AD26" s="193">
        <v>2029</v>
      </c>
      <c r="AE26" s="193">
        <v>2030</v>
      </c>
      <c r="AF26" s="193">
        <v>2031</v>
      </c>
      <c r="AG26" s="193">
        <v>2032</v>
      </c>
      <c r="AH26" s="193">
        <v>2033</v>
      </c>
      <c r="AI26" s="193">
        <v>2034</v>
      </c>
      <c r="AJ26" s="193">
        <v>2035</v>
      </c>
      <c r="AK26" s="193">
        <v>2036</v>
      </c>
      <c r="AL26" s="193">
        <v>2037</v>
      </c>
      <c r="AM26" s="193">
        <v>2038</v>
      </c>
      <c r="AN26" s="193">
        <v>2039</v>
      </c>
      <c r="AO26" s="193">
        <v>2040</v>
      </c>
      <c r="AP26" s="1151"/>
      <c r="AQ26" s="193">
        <v>2011</v>
      </c>
      <c r="AR26" s="193">
        <v>2012</v>
      </c>
      <c r="AS26" s="193">
        <v>2013</v>
      </c>
      <c r="AT26" s="193">
        <v>2014</v>
      </c>
      <c r="AU26" s="193">
        <v>2015</v>
      </c>
      <c r="AV26" s="193">
        <v>2016</v>
      </c>
      <c r="AW26" s="193">
        <v>2017</v>
      </c>
      <c r="AX26" s="193">
        <v>2018</v>
      </c>
      <c r="AY26" s="193">
        <v>2019</v>
      </c>
      <c r="AZ26" s="193">
        <v>2020</v>
      </c>
      <c r="BA26" s="193">
        <v>2021</v>
      </c>
      <c r="BB26" s="193">
        <v>2022</v>
      </c>
      <c r="BC26" s="193">
        <v>2023</v>
      </c>
      <c r="BD26" s="193">
        <v>2024</v>
      </c>
      <c r="BE26" s="193">
        <v>2025</v>
      </c>
      <c r="BF26" s="193">
        <v>2026</v>
      </c>
      <c r="BG26" s="193">
        <v>2027</v>
      </c>
      <c r="BH26" s="193">
        <v>2028</v>
      </c>
      <c r="BI26" s="193">
        <v>2029</v>
      </c>
      <c r="BJ26" s="193">
        <v>2030</v>
      </c>
      <c r="BK26" s="193">
        <v>2031</v>
      </c>
      <c r="BL26" s="193">
        <v>2032</v>
      </c>
      <c r="BM26" s="193">
        <v>2033</v>
      </c>
      <c r="BN26" s="193">
        <v>2034</v>
      </c>
      <c r="BO26" s="193">
        <v>2035</v>
      </c>
      <c r="BP26" s="193">
        <v>2036</v>
      </c>
      <c r="BQ26" s="193">
        <v>2037</v>
      </c>
      <c r="BR26" s="193">
        <v>2038</v>
      </c>
      <c r="BS26" s="193">
        <v>2039</v>
      </c>
      <c r="BT26" s="193">
        <v>2040</v>
      </c>
      <c r="BU26" s="1151"/>
    </row>
    <row r="27" spans="2:73" s="14" customFormat="1" ht="15.75">
      <c r="B27" s="512"/>
      <c r="C27" s="512"/>
      <c r="D27" s="512"/>
      <c r="E27" s="512"/>
      <c r="F27" s="512"/>
      <c r="G27" s="512"/>
      <c r="H27" s="512"/>
      <c r="I27" s="481"/>
      <c r="J27" s="481"/>
      <c r="K27" s="39"/>
      <c r="L27" s="515"/>
      <c r="M27" s="516"/>
      <c r="N27" s="516"/>
      <c r="O27" s="516"/>
      <c r="P27" s="516"/>
      <c r="Q27" s="516"/>
      <c r="R27" s="516"/>
      <c r="S27" s="516"/>
      <c r="T27" s="516"/>
      <c r="U27" s="516"/>
      <c r="V27" s="516"/>
      <c r="W27" s="516"/>
      <c r="X27" s="516"/>
      <c r="Y27" s="516"/>
      <c r="Z27" s="516"/>
      <c r="AA27" s="516"/>
      <c r="AB27" s="516"/>
      <c r="AC27" s="516"/>
      <c r="AD27" s="516"/>
      <c r="AE27" s="516"/>
      <c r="AF27" s="516"/>
      <c r="AG27" s="516"/>
      <c r="AH27" s="516"/>
      <c r="AI27" s="516"/>
      <c r="AJ27" s="516"/>
      <c r="AK27" s="516"/>
      <c r="AL27" s="516"/>
      <c r="AM27" s="516"/>
      <c r="AN27" s="516"/>
      <c r="AO27" s="517"/>
      <c r="AP27" s="39"/>
      <c r="AQ27" s="515"/>
      <c r="AR27" s="516"/>
      <c r="AS27" s="516"/>
      <c r="AT27" s="516"/>
      <c r="AU27" s="516"/>
      <c r="AV27" s="516"/>
      <c r="AW27" s="516"/>
      <c r="AX27" s="516"/>
      <c r="AY27" s="516"/>
      <c r="AZ27" s="516"/>
      <c r="BA27" s="516"/>
      <c r="BB27" s="516"/>
      <c r="BC27" s="516"/>
      <c r="BD27" s="516"/>
      <c r="BE27" s="516"/>
      <c r="BF27" s="516"/>
      <c r="BG27" s="516"/>
      <c r="BH27" s="516"/>
      <c r="BI27" s="516"/>
      <c r="BJ27" s="516"/>
      <c r="BK27" s="516"/>
      <c r="BL27" s="516"/>
      <c r="BM27" s="516"/>
      <c r="BN27" s="516"/>
      <c r="BO27" s="516"/>
      <c r="BP27" s="516"/>
      <c r="BQ27" s="516"/>
      <c r="BR27" s="516"/>
      <c r="BS27" s="516"/>
      <c r="BT27" s="517"/>
      <c r="BU27" s="2"/>
    </row>
    <row r="28" spans="2:73" s="14" customFormat="1" ht="15.75">
      <c r="B28" s="512"/>
      <c r="C28" s="512"/>
      <c r="D28" s="512"/>
      <c r="E28" s="512"/>
      <c r="F28" s="512"/>
      <c r="G28" s="512"/>
      <c r="H28" s="512"/>
      <c r="I28" s="481"/>
      <c r="J28" s="481"/>
      <c r="K28" s="39"/>
      <c r="L28" s="515"/>
      <c r="M28" s="516"/>
      <c r="N28" s="516"/>
      <c r="O28" s="516"/>
      <c r="P28" s="516"/>
      <c r="Q28" s="516"/>
      <c r="R28" s="516"/>
      <c r="S28" s="516"/>
      <c r="T28" s="516"/>
      <c r="U28" s="516"/>
      <c r="V28" s="516"/>
      <c r="W28" s="516"/>
      <c r="X28" s="516"/>
      <c r="Y28" s="516"/>
      <c r="Z28" s="516"/>
      <c r="AA28" s="516"/>
      <c r="AB28" s="516"/>
      <c r="AC28" s="516"/>
      <c r="AD28" s="516"/>
      <c r="AE28" s="516"/>
      <c r="AF28" s="516"/>
      <c r="AG28" s="516"/>
      <c r="AH28" s="516"/>
      <c r="AI28" s="516"/>
      <c r="AJ28" s="516"/>
      <c r="AK28" s="516"/>
      <c r="AL28" s="516"/>
      <c r="AM28" s="516"/>
      <c r="AN28" s="516"/>
      <c r="AO28" s="517"/>
      <c r="AP28" s="39"/>
      <c r="AQ28" s="515"/>
      <c r="AR28" s="516"/>
      <c r="AS28" s="516"/>
      <c r="AT28" s="516"/>
      <c r="AU28" s="516"/>
      <c r="AV28" s="516"/>
      <c r="AW28" s="516"/>
      <c r="AX28" s="516"/>
      <c r="AY28" s="516"/>
      <c r="AZ28" s="516"/>
      <c r="BA28" s="516"/>
      <c r="BB28" s="516"/>
      <c r="BC28" s="516"/>
      <c r="BD28" s="516"/>
      <c r="BE28" s="516"/>
      <c r="BF28" s="516"/>
      <c r="BG28" s="516"/>
      <c r="BH28" s="516"/>
      <c r="BI28" s="516"/>
      <c r="BJ28" s="516"/>
      <c r="BK28" s="516"/>
      <c r="BL28" s="516"/>
      <c r="BM28" s="516"/>
      <c r="BN28" s="516"/>
      <c r="BO28" s="516"/>
      <c r="BP28" s="516"/>
      <c r="BQ28" s="516"/>
      <c r="BR28" s="516"/>
      <c r="BS28" s="516"/>
      <c r="BT28" s="517"/>
      <c r="BU28" s="2"/>
    </row>
    <row r="29" spans="2:73" s="14" customFormat="1" ht="16.5" customHeight="1">
      <c r="B29" s="512"/>
      <c r="C29" s="512"/>
      <c r="D29" s="512"/>
      <c r="E29" s="512"/>
      <c r="F29" s="512"/>
      <c r="G29" s="512"/>
      <c r="H29" s="512"/>
      <c r="I29" s="481"/>
      <c r="J29" s="481"/>
      <c r="K29" s="39"/>
      <c r="L29" s="515"/>
      <c r="M29" s="516"/>
      <c r="N29" s="516"/>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c r="AL29" s="516"/>
      <c r="AM29" s="516"/>
      <c r="AN29" s="516"/>
      <c r="AO29" s="517"/>
      <c r="AP29" s="39"/>
      <c r="AQ29" s="515"/>
      <c r="AR29" s="516"/>
      <c r="AS29" s="516"/>
      <c r="AT29" s="516"/>
      <c r="AU29" s="516"/>
      <c r="AV29" s="516"/>
      <c r="AW29" s="516"/>
      <c r="AX29" s="516"/>
      <c r="AY29" s="516"/>
      <c r="AZ29" s="516"/>
      <c r="BA29" s="516"/>
      <c r="BB29" s="516"/>
      <c r="BC29" s="516"/>
      <c r="BD29" s="516"/>
      <c r="BE29" s="516"/>
      <c r="BF29" s="516"/>
      <c r="BG29" s="516"/>
      <c r="BH29" s="516"/>
      <c r="BI29" s="516"/>
      <c r="BJ29" s="516"/>
      <c r="BK29" s="516"/>
      <c r="BL29" s="516"/>
      <c r="BM29" s="516"/>
      <c r="BN29" s="516"/>
      <c r="BO29" s="516"/>
      <c r="BP29" s="516"/>
      <c r="BQ29" s="516"/>
      <c r="BR29" s="516"/>
      <c r="BS29" s="516"/>
      <c r="BT29" s="517"/>
      <c r="BU29" s="2"/>
    </row>
    <row r="30" spans="2:73" s="14" customFormat="1" ht="15.75">
      <c r="B30" s="512"/>
      <c r="C30" s="512"/>
      <c r="D30" s="512"/>
      <c r="E30" s="512"/>
      <c r="F30" s="512"/>
      <c r="G30" s="512"/>
      <c r="H30" s="512"/>
      <c r="I30" s="481"/>
      <c r="J30" s="481"/>
      <c r="K30" s="39"/>
      <c r="L30" s="515"/>
      <c r="M30" s="516"/>
      <c r="N30" s="516"/>
      <c r="O30" s="516"/>
      <c r="P30" s="516"/>
      <c r="Q30" s="516"/>
      <c r="R30" s="516"/>
      <c r="S30" s="516"/>
      <c r="T30" s="516"/>
      <c r="U30" s="516"/>
      <c r="V30" s="516"/>
      <c r="W30" s="516"/>
      <c r="X30" s="516"/>
      <c r="Y30" s="516"/>
      <c r="Z30" s="516"/>
      <c r="AA30" s="516"/>
      <c r="AB30" s="516"/>
      <c r="AC30" s="516"/>
      <c r="AD30" s="516"/>
      <c r="AE30" s="516"/>
      <c r="AF30" s="516"/>
      <c r="AG30" s="516"/>
      <c r="AH30" s="516"/>
      <c r="AI30" s="516"/>
      <c r="AJ30" s="516"/>
      <c r="AK30" s="516"/>
      <c r="AL30" s="516"/>
      <c r="AM30" s="516"/>
      <c r="AN30" s="516"/>
      <c r="AO30" s="517"/>
      <c r="AP30" s="39"/>
      <c r="AQ30" s="515"/>
      <c r="AR30" s="516"/>
      <c r="AS30" s="516"/>
      <c r="AT30" s="516"/>
      <c r="AU30" s="516"/>
      <c r="AV30" s="516"/>
      <c r="AW30" s="516"/>
      <c r="AX30" s="516"/>
      <c r="AY30" s="516"/>
      <c r="AZ30" s="516"/>
      <c r="BA30" s="516"/>
      <c r="BB30" s="516"/>
      <c r="BC30" s="516"/>
      <c r="BD30" s="516"/>
      <c r="BE30" s="516"/>
      <c r="BF30" s="516"/>
      <c r="BG30" s="516"/>
      <c r="BH30" s="516"/>
      <c r="BI30" s="516"/>
      <c r="BJ30" s="516"/>
      <c r="BK30" s="516"/>
      <c r="BL30" s="516"/>
      <c r="BM30" s="516"/>
      <c r="BN30" s="516"/>
      <c r="BO30" s="516"/>
      <c r="BP30" s="516"/>
      <c r="BQ30" s="516"/>
      <c r="BR30" s="516"/>
      <c r="BS30" s="516"/>
      <c r="BT30" s="517"/>
      <c r="BU30" s="2"/>
    </row>
    <row r="31" spans="2:73" s="14" customFormat="1" ht="15.75">
      <c r="B31" s="512"/>
      <c r="C31" s="512"/>
      <c r="D31" s="512"/>
      <c r="E31" s="512"/>
      <c r="F31" s="512"/>
      <c r="G31" s="512"/>
      <c r="H31" s="512"/>
      <c r="I31" s="481"/>
      <c r="J31" s="481"/>
      <c r="K31" s="39"/>
      <c r="L31" s="515"/>
      <c r="M31" s="516"/>
      <c r="N31" s="516"/>
      <c r="O31" s="516"/>
      <c r="P31" s="516"/>
      <c r="Q31" s="516"/>
      <c r="R31" s="516"/>
      <c r="S31" s="516"/>
      <c r="T31" s="516"/>
      <c r="U31" s="516"/>
      <c r="V31" s="516"/>
      <c r="W31" s="516"/>
      <c r="X31" s="516"/>
      <c r="Y31" s="516"/>
      <c r="Z31" s="516"/>
      <c r="AA31" s="516"/>
      <c r="AB31" s="516"/>
      <c r="AC31" s="516"/>
      <c r="AD31" s="516"/>
      <c r="AE31" s="516"/>
      <c r="AF31" s="516"/>
      <c r="AG31" s="516"/>
      <c r="AH31" s="516"/>
      <c r="AI31" s="516"/>
      <c r="AJ31" s="516"/>
      <c r="AK31" s="516"/>
      <c r="AL31" s="516"/>
      <c r="AM31" s="516"/>
      <c r="AN31" s="516"/>
      <c r="AO31" s="517"/>
      <c r="AP31" s="39"/>
      <c r="AQ31" s="515"/>
      <c r="AR31" s="516"/>
      <c r="AS31" s="516"/>
      <c r="AT31" s="516"/>
      <c r="AU31" s="516"/>
      <c r="AV31" s="516"/>
      <c r="AW31" s="516"/>
      <c r="AX31" s="516"/>
      <c r="AY31" s="516"/>
      <c r="AZ31" s="516"/>
      <c r="BA31" s="516"/>
      <c r="BB31" s="516"/>
      <c r="BC31" s="516"/>
      <c r="BD31" s="516"/>
      <c r="BE31" s="516"/>
      <c r="BF31" s="516"/>
      <c r="BG31" s="516"/>
      <c r="BH31" s="516"/>
      <c r="BI31" s="516"/>
      <c r="BJ31" s="516"/>
      <c r="BK31" s="516"/>
      <c r="BL31" s="516"/>
      <c r="BM31" s="516"/>
      <c r="BN31" s="516"/>
      <c r="BO31" s="516"/>
      <c r="BP31" s="516"/>
      <c r="BQ31" s="516"/>
      <c r="BR31" s="516"/>
      <c r="BS31" s="516"/>
      <c r="BT31" s="517"/>
      <c r="BU31" s="2"/>
    </row>
    <row r="32" spans="2:73" s="14" customFormat="1" ht="15.75">
      <c r="B32" s="512"/>
      <c r="C32" s="512"/>
      <c r="D32" s="512"/>
      <c r="E32" s="512"/>
      <c r="F32" s="512"/>
      <c r="G32" s="512"/>
      <c r="H32" s="512"/>
      <c r="I32" s="481"/>
      <c r="J32" s="481"/>
      <c r="K32" s="39"/>
      <c r="L32" s="515"/>
      <c r="M32" s="516"/>
      <c r="N32" s="516"/>
      <c r="O32" s="516"/>
      <c r="P32" s="516"/>
      <c r="Q32" s="516"/>
      <c r="R32" s="516"/>
      <c r="S32" s="516"/>
      <c r="T32" s="516"/>
      <c r="U32" s="516"/>
      <c r="V32" s="516"/>
      <c r="W32" s="516"/>
      <c r="X32" s="516"/>
      <c r="Y32" s="516"/>
      <c r="Z32" s="516"/>
      <c r="AA32" s="516"/>
      <c r="AB32" s="516"/>
      <c r="AC32" s="516"/>
      <c r="AD32" s="516"/>
      <c r="AE32" s="516"/>
      <c r="AF32" s="516"/>
      <c r="AG32" s="516"/>
      <c r="AH32" s="516"/>
      <c r="AI32" s="516"/>
      <c r="AJ32" s="516"/>
      <c r="AK32" s="516"/>
      <c r="AL32" s="516"/>
      <c r="AM32" s="516"/>
      <c r="AN32" s="516"/>
      <c r="AO32" s="517"/>
      <c r="AP32" s="39"/>
      <c r="AQ32" s="515"/>
      <c r="AR32" s="516"/>
      <c r="AS32" s="516"/>
      <c r="AT32" s="516"/>
      <c r="AU32" s="516"/>
      <c r="AV32" s="516"/>
      <c r="AW32" s="516"/>
      <c r="AX32" s="516"/>
      <c r="AY32" s="516"/>
      <c r="AZ32" s="516"/>
      <c r="BA32" s="516"/>
      <c r="BB32" s="516"/>
      <c r="BC32" s="516"/>
      <c r="BD32" s="516"/>
      <c r="BE32" s="516"/>
      <c r="BF32" s="516"/>
      <c r="BG32" s="516"/>
      <c r="BH32" s="516"/>
      <c r="BI32" s="516"/>
      <c r="BJ32" s="516"/>
      <c r="BK32" s="516"/>
      <c r="BL32" s="516"/>
      <c r="BM32" s="516"/>
      <c r="BN32" s="516"/>
      <c r="BO32" s="516"/>
      <c r="BP32" s="516"/>
      <c r="BQ32" s="516"/>
      <c r="BR32" s="516"/>
      <c r="BS32" s="516"/>
      <c r="BT32" s="517"/>
      <c r="BU32" s="2"/>
    </row>
    <row r="33" spans="2:73" s="14" customFormat="1" ht="15.75">
      <c r="B33" s="512"/>
      <c r="C33" s="512"/>
      <c r="D33" s="512"/>
      <c r="E33" s="512"/>
      <c r="F33" s="512"/>
      <c r="G33" s="512"/>
      <c r="H33" s="512"/>
      <c r="I33" s="481"/>
      <c r="J33" s="481"/>
      <c r="K33" s="39"/>
      <c r="L33" s="515"/>
      <c r="M33" s="516"/>
      <c r="N33" s="516"/>
      <c r="O33" s="516"/>
      <c r="P33" s="516"/>
      <c r="Q33" s="516"/>
      <c r="R33" s="516"/>
      <c r="S33" s="516"/>
      <c r="T33" s="516"/>
      <c r="U33" s="516"/>
      <c r="V33" s="516"/>
      <c r="W33" s="516"/>
      <c r="X33" s="516"/>
      <c r="Y33" s="516"/>
      <c r="Z33" s="516"/>
      <c r="AA33" s="516"/>
      <c r="AB33" s="516"/>
      <c r="AC33" s="516"/>
      <c r="AD33" s="516"/>
      <c r="AE33" s="516"/>
      <c r="AF33" s="516"/>
      <c r="AG33" s="516"/>
      <c r="AH33" s="516"/>
      <c r="AI33" s="516"/>
      <c r="AJ33" s="516"/>
      <c r="AK33" s="516"/>
      <c r="AL33" s="516"/>
      <c r="AM33" s="516"/>
      <c r="AN33" s="516"/>
      <c r="AO33" s="517"/>
      <c r="AP33" s="39"/>
      <c r="AQ33" s="515"/>
      <c r="AR33" s="516"/>
      <c r="AS33" s="516"/>
      <c r="AT33" s="516"/>
      <c r="AU33" s="516"/>
      <c r="AV33" s="516"/>
      <c r="AW33" s="516"/>
      <c r="AX33" s="516"/>
      <c r="AY33" s="516"/>
      <c r="AZ33" s="516"/>
      <c r="BA33" s="516"/>
      <c r="BB33" s="516"/>
      <c r="BC33" s="516"/>
      <c r="BD33" s="516"/>
      <c r="BE33" s="516"/>
      <c r="BF33" s="516"/>
      <c r="BG33" s="516"/>
      <c r="BH33" s="516"/>
      <c r="BI33" s="516"/>
      <c r="BJ33" s="516"/>
      <c r="BK33" s="516"/>
      <c r="BL33" s="516"/>
      <c r="BM33" s="516"/>
      <c r="BN33" s="516"/>
      <c r="BO33" s="516"/>
      <c r="BP33" s="516"/>
      <c r="BQ33" s="516"/>
      <c r="BR33" s="516"/>
      <c r="BS33" s="516"/>
      <c r="BT33" s="517"/>
      <c r="BU33" s="2"/>
    </row>
    <row r="34" spans="2:73" s="14" customFormat="1" ht="15.75">
      <c r="B34" s="512"/>
      <c r="C34" s="512"/>
      <c r="D34" s="512"/>
      <c r="E34" s="512"/>
      <c r="F34" s="512"/>
      <c r="G34" s="512"/>
      <c r="H34" s="512"/>
      <c r="I34" s="481"/>
      <c r="J34" s="481"/>
      <c r="K34" s="39"/>
      <c r="L34" s="515"/>
      <c r="M34" s="516"/>
      <c r="N34" s="516"/>
      <c r="O34" s="516"/>
      <c r="P34" s="516"/>
      <c r="Q34" s="516"/>
      <c r="R34" s="516"/>
      <c r="S34" s="516"/>
      <c r="T34" s="516"/>
      <c r="U34" s="516"/>
      <c r="V34" s="516"/>
      <c r="W34" s="516"/>
      <c r="X34" s="516"/>
      <c r="Y34" s="516"/>
      <c r="Z34" s="516"/>
      <c r="AA34" s="516"/>
      <c r="AB34" s="516"/>
      <c r="AC34" s="516"/>
      <c r="AD34" s="516"/>
      <c r="AE34" s="516"/>
      <c r="AF34" s="516"/>
      <c r="AG34" s="516"/>
      <c r="AH34" s="516"/>
      <c r="AI34" s="516"/>
      <c r="AJ34" s="516"/>
      <c r="AK34" s="516"/>
      <c r="AL34" s="516"/>
      <c r="AM34" s="516"/>
      <c r="AN34" s="516"/>
      <c r="AO34" s="517"/>
      <c r="AP34" s="39"/>
      <c r="AQ34" s="515"/>
      <c r="AR34" s="516"/>
      <c r="AS34" s="516"/>
      <c r="AT34" s="516"/>
      <c r="AU34" s="516"/>
      <c r="AV34" s="516"/>
      <c r="AW34" s="516"/>
      <c r="AX34" s="516"/>
      <c r="AY34" s="516"/>
      <c r="AZ34" s="516"/>
      <c r="BA34" s="516"/>
      <c r="BB34" s="516"/>
      <c r="BC34" s="516"/>
      <c r="BD34" s="516"/>
      <c r="BE34" s="516"/>
      <c r="BF34" s="516"/>
      <c r="BG34" s="516"/>
      <c r="BH34" s="516"/>
      <c r="BI34" s="516"/>
      <c r="BJ34" s="516"/>
      <c r="BK34" s="516"/>
      <c r="BL34" s="516"/>
      <c r="BM34" s="516"/>
      <c r="BN34" s="516"/>
      <c r="BO34" s="516"/>
      <c r="BP34" s="516"/>
      <c r="BQ34" s="516"/>
      <c r="BR34" s="516"/>
      <c r="BS34" s="516"/>
      <c r="BT34" s="517"/>
      <c r="BU34" s="2"/>
    </row>
    <row r="35" spans="2:73" s="14" customFormat="1" ht="15.75">
      <c r="B35" s="512"/>
      <c r="C35" s="512"/>
      <c r="D35" s="512"/>
      <c r="E35" s="512"/>
      <c r="F35" s="512"/>
      <c r="G35" s="512"/>
      <c r="H35" s="512"/>
      <c r="I35" s="481"/>
      <c r="J35" s="481"/>
      <c r="K35" s="39"/>
      <c r="L35" s="515"/>
      <c r="M35" s="516"/>
      <c r="N35" s="516"/>
      <c r="O35" s="516"/>
      <c r="P35" s="516"/>
      <c r="Q35" s="516"/>
      <c r="R35" s="516"/>
      <c r="S35" s="516"/>
      <c r="T35" s="516"/>
      <c r="U35" s="516"/>
      <c r="V35" s="516"/>
      <c r="W35" s="516"/>
      <c r="X35" s="516"/>
      <c r="Y35" s="516"/>
      <c r="Z35" s="516"/>
      <c r="AA35" s="516"/>
      <c r="AB35" s="516"/>
      <c r="AC35" s="516"/>
      <c r="AD35" s="516"/>
      <c r="AE35" s="516"/>
      <c r="AF35" s="516"/>
      <c r="AG35" s="516"/>
      <c r="AH35" s="516"/>
      <c r="AI35" s="516"/>
      <c r="AJ35" s="516"/>
      <c r="AK35" s="516"/>
      <c r="AL35" s="516"/>
      <c r="AM35" s="516"/>
      <c r="AN35" s="516"/>
      <c r="AO35" s="517"/>
      <c r="AP35" s="39"/>
      <c r="AQ35" s="515"/>
      <c r="AR35" s="516"/>
      <c r="AS35" s="516"/>
      <c r="AT35" s="516"/>
      <c r="AU35" s="516"/>
      <c r="AV35" s="516"/>
      <c r="AW35" s="516"/>
      <c r="AX35" s="516"/>
      <c r="AY35" s="516"/>
      <c r="AZ35" s="516"/>
      <c r="BA35" s="516"/>
      <c r="BB35" s="516"/>
      <c r="BC35" s="516"/>
      <c r="BD35" s="516"/>
      <c r="BE35" s="516"/>
      <c r="BF35" s="516"/>
      <c r="BG35" s="516"/>
      <c r="BH35" s="516"/>
      <c r="BI35" s="516"/>
      <c r="BJ35" s="516"/>
      <c r="BK35" s="516"/>
      <c r="BL35" s="516"/>
      <c r="BM35" s="516"/>
      <c r="BN35" s="516"/>
      <c r="BO35" s="516"/>
      <c r="BP35" s="516"/>
      <c r="BQ35" s="516"/>
      <c r="BR35" s="516"/>
      <c r="BS35" s="516"/>
      <c r="BT35" s="517"/>
      <c r="BU35" s="2"/>
    </row>
    <row r="36" spans="2:73" s="14" customFormat="1" ht="15.75">
      <c r="B36" s="512"/>
      <c r="C36" s="512"/>
      <c r="D36" s="512"/>
      <c r="E36" s="512"/>
      <c r="F36" s="512"/>
      <c r="G36" s="512"/>
      <c r="H36" s="512"/>
      <c r="I36" s="481"/>
      <c r="J36" s="481"/>
      <c r="K36" s="39"/>
      <c r="L36" s="515"/>
      <c r="M36" s="516"/>
      <c r="N36" s="516"/>
      <c r="O36" s="516"/>
      <c r="P36" s="516"/>
      <c r="Q36" s="516"/>
      <c r="R36" s="516"/>
      <c r="S36" s="516"/>
      <c r="T36" s="516"/>
      <c r="U36" s="516"/>
      <c r="V36" s="516"/>
      <c r="W36" s="516"/>
      <c r="X36" s="516"/>
      <c r="Y36" s="516"/>
      <c r="Z36" s="516"/>
      <c r="AA36" s="516"/>
      <c r="AB36" s="516"/>
      <c r="AC36" s="516"/>
      <c r="AD36" s="516"/>
      <c r="AE36" s="516"/>
      <c r="AF36" s="516"/>
      <c r="AG36" s="516"/>
      <c r="AH36" s="516"/>
      <c r="AI36" s="516"/>
      <c r="AJ36" s="516"/>
      <c r="AK36" s="516"/>
      <c r="AL36" s="516"/>
      <c r="AM36" s="516"/>
      <c r="AN36" s="516"/>
      <c r="AO36" s="517"/>
      <c r="AP36" s="39"/>
      <c r="AQ36" s="515"/>
      <c r="AR36" s="516"/>
      <c r="AS36" s="516"/>
      <c r="AT36" s="516"/>
      <c r="AU36" s="516"/>
      <c r="AV36" s="516"/>
      <c r="AW36" s="516"/>
      <c r="AX36" s="516"/>
      <c r="AY36" s="516"/>
      <c r="AZ36" s="516"/>
      <c r="BA36" s="516"/>
      <c r="BB36" s="516"/>
      <c r="BC36" s="516"/>
      <c r="BD36" s="516"/>
      <c r="BE36" s="516"/>
      <c r="BF36" s="516"/>
      <c r="BG36" s="516"/>
      <c r="BH36" s="516"/>
      <c r="BI36" s="516"/>
      <c r="BJ36" s="516"/>
      <c r="BK36" s="516"/>
      <c r="BL36" s="516"/>
      <c r="BM36" s="516"/>
      <c r="BN36" s="516"/>
      <c r="BO36" s="516"/>
      <c r="BP36" s="516"/>
      <c r="BQ36" s="516"/>
      <c r="BR36" s="516"/>
      <c r="BS36" s="516"/>
      <c r="BT36" s="517"/>
      <c r="BU36" s="2"/>
    </row>
    <row r="37" spans="2:73" s="14" customFormat="1" ht="15.75">
      <c r="B37" s="512"/>
      <c r="C37" s="512"/>
      <c r="D37" s="512"/>
      <c r="E37" s="512"/>
      <c r="F37" s="512"/>
      <c r="G37" s="512"/>
      <c r="H37" s="512"/>
      <c r="I37" s="481"/>
      <c r="J37" s="481"/>
      <c r="K37" s="39"/>
      <c r="L37" s="515"/>
      <c r="M37" s="516"/>
      <c r="N37" s="516"/>
      <c r="O37" s="516"/>
      <c r="P37" s="516"/>
      <c r="Q37" s="516"/>
      <c r="R37" s="516"/>
      <c r="S37" s="516"/>
      <c r="T37" s="516"/>
      <c r="U37" s="516"/>
      <c r="V37" s="516"/>
      <c r="W37" s="516"/>
      <c r="X37" s="516"/>
      <c r="Y37" s="516"/>
      <c r="Z37" s="516"/>
      <c r="AA37" s="516"/>
      <c r="AB37" s="516"/>
      <c r="AC37" s="516"/>
      <c r="AD37" s="516"/>
      <c r="AE37" s="516"/>
      <c r="AF37" s="516"/>
      <c r="AG37" s="516"/>
      <c r="AH37" s="516"/>
      <c r="AI37" s="516"/>
      <c r="AJ37" s="516"/>
      <c r="AK37" s="516"/>
      <c r="AL37" s="516"/>
      <c r="AM37" s="516"/>
      <c r="AN37" s="516"/>
      <c r="AO37" s="517"/>
      <c r="AP37" s="39"/>
      <c r="AQ37" s="515"/>
      <c r="AR37" s="516"/>
      <c r="AS37" s="516"/>
      <c r="AT37" s="516"/>
      <c r="AU37" s="516"/>
      <c r="AV37" s="516"/>
      <c r="AW37" s="516"/>
      <c r="AX37" s="516"/>
      <c r="AY37" s="516"/>
      <c r="AZ37" s="516"/>
      <c r="BA37" s="516"/>
      <c r="BB37" s="516"/>
      <c r="BC37" s="516"/>
      <c r="BD37" s="516"/>
      <c r="BE37" s="516"/>
      <c r="BF37" s="516"/>
      <c r="BG37" s="516"/>
      <c r="BH37" s="516"/>
      <c r="BI37" s="516"/>
      <c r="BJ37" s="516"/>
      <c r="BK37" s="516"/>
      <c r="BL37" s="516"/>
      <c r="BM37" s="516"/>
      <c r="BN37" s="516"/>
      <c r="BO37" s="516"/>
      <c r="BP37" s="516"/>
      <c r="BQ37" s="516"/>
      <c r="BR37" s="516"/>
      <c r="BS37" s="516"/>
      <c r="BT37" s="517"/>
      <c r="BU37" s="2"/>
    </row>
    <row r="38" spans="2:73" s="14" customFormat="1" ht="15.75">
      <c r="B38" s="512"/>
      <c r="C38" s="512"/>
      <c r="D38" s="512"/>
      <c r="E38" s="512"/>
      <c r="F38" s="512"/>
      <c r="G38" s="512"/>
      <c r="H38" s="512"/>
      <c r="I38" s="481"/>
      <c r="J38" s="481"/>
      <c r="K38" s="39"/>
      <c r="L38" s="515"/>
      <c r="M38" s="516"/>
      <c r="N38" s="516"/>
      <c r="O38" s="516"/>
      <c r="P38" s="516"/>
      <c r="Q38" s="516"/>
      <c r="R38" s="516"/>
      <c r="S38" s="516"/>
      <c r="T38" s="516"/>
      <c r="U38" s="516"/>
      <c r="V38" s="516"/>
      <c r="W38" s="516"/>
      <c r="X38" s="516"/>
      <c r="Y38" s="516"/>
      <c r="Z38" s="516"/>
      <c r="AA38" s="516"/>
      <c r="AB38" s="516"/>
      <c r="AC38" s="516"/>
      <c r="AD38" s="516"/>
      <c r="AE38" s="516"/>
      <c r="AF38" s="516"/>
      <c r="AG38" s="516"/>
      <c r="AH38" s="516"/>
      <c r="AI38" s="516"/>
      <c r="AJ38" s="516"/>
      <c r="AK38" s="516"/>
      <c r="AL38" s="516"/>
      <c r="AM38" s="516"/>
      <c r="AN38" s="516"/>
      <c r="AO38" s="517"/>
      <c r="AP38" s="39"/>
      <c r="AQ38" s="515"/>
      <c r="AR38" s="516"/>
      <c r="AS38" s="516"/>
      <c r="AT38" s="516"/>
      <c r="AU38" s="516"/>
      <c r="AV38" s="516"/>
      <c r="AW38" s="516"/>
      <c r="AX38" s="516"/>
      <c r="AY38" s="516"/>
      <c r="AZ38" s="516"/>
      <c r="BA38" s="516"/>
      <c r="BB38" s="516"/>
      <c r="BC38" s="516"/>
      <c r="BD38" s="516"/>
      <c r="BE38" s="516"/>
      <c r="BF38" s="516"/>
      <c r="BG38" s="516"/>
      <c r="BH38" s="516"/>
      <c r="BI38" s="516"/>
      <c r="BJ38" s="516"/>
      <c r="BK38" s="516"/>
      <c r="BL38" s="516"/>
      <c r="BM38" s="516"/>
      <c r="BN38" s="516"/>
      <c r="BO38" s="516"/>
      <c r="BP38" s="516"/>
      <c r="BQ38" s="516"/>
      <c r="BR38" s="516"/>
      <c r="BS38" s="516"/>
      <c r="BT38" s="517"/>
      <c r="BU38" s="2"/>
    </row>
    <row r="39" spans="2:73" s="14" customFormat="1" ht="15.75">
      <c r="B39" s="512"/>
      <c r="C39" s="512"/>
      <c r="D39" s="512"/>
      <c r="E39" s="512"/>
      <c r="F39" s="512"/>
      <c r="G39" s="512"/>
      <c r="H39" s="512"/>
      <c r="I39" s="481"/>
      <c r="J39" s="481"/>
      <c r="K39" s="39"/>
      <c r="L39" s="515"/>
      <c r="M39" s="516"/>
      <c r="N39" s="516"/>
      <c r="O39" s="516"/>
      <c r="P39" s="516"/>
      <c r="Q39" s="516"/>
      <c r="R39" s="516"/>
      <c r="S39" s="516"/>
      <c r="T39" s="516"/>
      <c r="U39" s="516"/>
      <c r="V39" s="516"/>
      <c r="W39" s="516"/>
      <c r="X39" s="516"/>
      <c r="Y39" s="516"/>
      <c r="Z39" s="516"/>
      <c r="AA39" s="516"/>
      <c r="AB39" s="516"/>
      <c r="AC39" s="516"/>
      <c r="AD39" s="516"/>
      <c r="AE39" s="516"/>
      <c r="AF39" s="516"/>
      <c r="AG39" s="516"/>
      <c r="AH39" s="516"/>
      <c r="AI39" s="516"/>
      <c r="AJ39" s="516"/>
      <c r="AK39" s="516"/>
      <c r="AL39" s="516"/>
      <c r="AM39" s="516"/>
      <c r="AN39" s="516"/>
      <c r="AO39" s="517"/>
      <c r="AP39" s="39"/>
      <c r="AQ39" s="515"/>
      <c r="AR39" s="516"/>
      <c r="AS39" s="516"/>
      <c r="AT39" s="516"/>
      <c r="AU39" s="516"/>
      <c r="AV39" s="516"/>
      <c r="AW39" s="516"/>
      <c r="AX39" s="516"/>
      <c r="AY39" s="516"/>
      <c r="AZ39" s="516"/>
      <c r="BA39" s="516"/>
      <c r="BB39" s="516"/>
      <c r="BC39" s="516"/>
      <c r="BD39" s="516"/>
      <c r="BE39" s="516"/>
      <c r="BF39" s="516"/>
      <c r="BG39" s="516"/>
      <c r="BH39" s="516"/>
      <c r="BI39" s="516"/>
      <c r="BJ39" s="516"/>
      <c r="BK39" s="516"/>
      <c r="BL39" s="516"/>
      <c r="BM39" s="516"/>
      <c r="BN39" s="516"/>
      <c r="BO39" s="516"/>
      <c r="BP39" s="516"/>
      <c r="BQ39" s="516"/>
      <c r="BR39" s="516"/>
      <c r="BS39" s="516"/>
      <c r="BT39" s="517"/>
      <c r="BU39" s="2"/>
    </row>
    <row r="40" spans="2:73" s="14" customFormat="1" ht="15.75">
      <c r="B40" s="512"/>
      <c r="C40" s="512"/>
      <c r="D40" s="512"/>
      <c r="E40" s="512"/>
      <c r="F40" s="512"/>
      <c r="G40" s="512"/>
      <c r="H40" s="512"/>
      <c r="I40" s="481"/>
      <c r="J40" s="481"/>
      <c r="K40" s="39"/>
      <c r="L40" s="515"/>
      <c r="M40" s="516"/>
      <c r="N40" s="516"/>
      <c r="O40" s="516"/>
      <c r="P40" s="516"/>
      <c r="Q40" s="516"/>
      <c r="R40" s="516"/>
      <c r="S40" s="516"/>
      <c r="T40" s="516"/>
      <c r="U40" s="516"/>
      <c r="V40" s="516"/>
      <c r="W40" s="516"/>
      <c r="X40" s="516"/>
      <c r="Y40" s="516"/>
      <c r="Z40" s="516"/>
      <c r="AA40" s="516"/>
      <c r="AB40" s="516"/>
      <c r="AC40" s="516"/>
      <c r="AD40" s="516"/>
      <c r="AE40" s="516"/>
      <c r="AF40" s="516"/>
      <c r="AG40" s="516"/>
      <c r="AH40" s="516"/>
      <c r="AI40" s="516"/>
      <c r="AJ40" s="516"/>
      <c r="AK40" s="516"/>
      <c r="AL40" s="516"/>
      <c r="AM40" s="516"/>
      <c r="AN40" s="516"/>
      <c r="AO40" s="517"/>
      <c r="AP40" s="39"/>
      <c r="AQ40" s="515"/>
      <c r="AR40" s="516"/>
      <c r="AS40" s="516"/>
      <c r="AT40" s="516"/>
      <c r="AU40" s="516"/>
      <c r="AV40" s="516"/>
      <c r="AW40" s="516"/>
      <c r="AX40" s="516"/>
      <c r="AY40" s="516"/>
      <c r="AZ40" s="516"/>
      <c r="BA40" s="516"/>
      <c r="BB40" s="516"/>
      <c r="BC40" s="516"/>
      <c r="BD40" s="516"/>
      <c r="BE40" s="516"/>
      <c r="BF40" s="516"/>
      <c r="BG40" s="516"/>
      <c r="BH40" s="516"/>
      <c r="BI40" s="516"/>
      <c r="BJ40" s="516"/>
      <c r="BK40" s="516"/>
      <c r="BL40" s="516"/>
      <c r="BM40" s="516"/>
      <c r="BN40" s="516"/>
      <c r="BO40" s="516"/>
      <c r="BP40" s="516"/>
      <c r="BQ40" s="516"/>
      <c r="BR40" s="516"/>
      <c r="BS40" s="516"/>
      <c r="BT40" s="517"/>
      <c r="BU40" s="2"/>
    </row>
    <row r="41" spans="2:73" s="14" customFormat="1" ht="15.75">
      <c r="B41" s="512"/>
      <c r="C41" s="512"/>
      <c r="D41" s="512"/>
      <c r="E41" s="512"/>
      <c r="F41" s="512"/>
      <c r="G41" s="512"/>
      <c r="H41" s="512"/>
      <c r="I41" s="481"/>
      <c r="J41" s="481"/>
      <c r="K41" s="39"/>
      <c r="L41" s="515"/>
      <c r="M41" s="516"/>
      <c r="N41" s="516"/>
      <c r="O41" s="516"/>
      <c r="P41" s="516"/>
      <c r="Q41" s="516"/>
      <c r="R41" s="516"/>
      <c r="S41" s="516"/>
      <c r="T41" s="516"/>
      <c r="U41" s="516"/>
      <c r="V41" s="516"/>
      <c r="W41" s="516"/>
      <c r="X41" s="516"/>
      <c r="Y41" s="516"/>
      <c r="Z41" s="516"/>
      <c r="AA41" s="516"/>
      <c r="AB41" s="516"/>
      <c r="AC41" s="516"/>
      <c r="AD41" s="516"/>
      <c r="AE41" s="516"/>
      <c r="AF41" s="516"/>
      <c r="AG41" s="516"/>
      <c r="AH41" s="516"/>
      <c r="AI41" s="516"/>
      <c r="AJ41" s="516"/>
      <c r="AK41" s="516"/>
      <c r="AL41" s="516"/>
      <c r="AM41" s="516"/>
      <c r="AN41" s="516"/>
      <c r="AO41" s="517"/>
      <c r="AP41" s="39"/>
      <c r="AQ41" s="515"/>
      <c r="AR41" s="516"/>
      <c r="AS41" s="516"/>
      <c r="AT41" s="516"/>
      <c r="AU41" s="516"/>
      <c r="AV41" s="516"/>
      <c r="AW41" s="516"/>
      <c r="AX41" s="516"/>
      <c r="AY41" s="516"/>
      <c r="AZ41" s="516"/>
      <c r="BA41" s="516"/>
      <c r="BB41" s="516"/>
      <c r="BC41" s="516"/>
      <c r="BD41" s="516"/>
      <c r="BE41" s="516"/>
      <c r="BF41" s="516"/>
      <c r="BG41" s="516"/>
      <c r="BH41" s="516"/>
      <c r="BI41" s="516"/>
      <c r="BJ41" s="516"/>
      <c r="BK41" s="516"/>
      <c r="BL41" s="516"/>
      <c r="BM41" s="516"/>
      <c r="BN41" s="516"/>
      <c r="BO41" s="516"/>
      <c r="BP41" s="516"/>
      <c r="BQ41" s="516"/>
      <c r="BR41" s="516"/>
      <c r="BS41" s="516"/>
      <c r="BT41" s="517"/>
      <c r="BU41" s="2"/>
    </row>
    <row r="42" spans="2:73" s="14" customFormat="1" ht="15.75">
      <c r="B42" s="512"/>
      <c r="C42" s="512"/>
      <c r="D42" s="512"/>
      <c r="E42" s="512"/>
      <c r="F42" s="512"/>
      <c r="G42" s="512"/>
      <c r="H42" s="512"/>
      <c r="I42" s="481"/>
      <c r="J42" s="481"/>
      <c r="K42" s="39"/>
      <c r="L42" s="515"/>
      <c r="M42" s="516"/>
      <c r="N42" s="516"/>
      <c r="O42" s="516"/>
      <c r="P42" s="516"/>
      <c r="Q42" s="516"/>
      <c r="R42" s="516"/>
      <c r="S42" s="516"/>
      <c r="T42" s="516"/>
      <c r="U42" s="516"/>
      <c r="V42" s="516"/>
      <c r="W42" s="516"/>
      <c r="X42" s="516"/>
      <c r="Y42" s="516"/>
      <c r="Z42" s="516"/>
      <c r="AA42" s="516"/>
      <c r="AB42" s="516"/>
      <c r="AC42" s="516"/>
      <c r="AD42" s="516"/>
      <c r="AE42" s="516"/>
      <c r="AF42" s="516"/>
      <c r="AG42" s="516"/>
      <c r="AH42" s="516"/>
      <c r="AI42" s="516"/>
      <c r="AJ42" s="516"/>
      <c r="AK42" s="516"/>
      <c r="AL42" s="516"/>
      <c r="AM42" s="516"/>
      <c r="AN42" s="516"/>
      <c r="AO42" s="517"/>
      <c r="AP42" s="39"/>
      <c r="AQ42" s="515"/>
      <c r="AR42" s="516"/>
      <c r="AS42" s="516"/>
      <c r="AT42" s="516"/>
      <c r="AU42" s="516"/>
      <c r="AV42" s="516"/>
      <c r="AW42" s="516"/>
      <c r="AX42" s="516"/>
      <c r="AY42" s="516"/>
      <c r="AZ42" s="516"/>
      <c r="BA42" s="516"/>
      <c r="BB42" s="516"/>
      <c r="BC42" s="516"/>
      <c r="BD42" s="516"/>
      <c r="BE42" s="516"/>
      <c r="BF42" s="516"/>
      <c r="BG42" s="516"/>
      <c r="BH42" s="516"/>
      <c r="BI42" s="516"/>
      <c r="BJ42" s="516"/>
      <c r="BK42" s="516"/>
      <c r="BL42" s="516"/>
      <c r="BM42" s="516"/>
      <c r="BN42" s="516"/>
      <c r="BO42" s="516"/>
      <c r="BP42" s="516"/>
      <c r="BQ42" s="516"/>
      <c r="BR42" s="516"/>
      <c r="BS42" s="516"/>
      <c r="BT42" s="517"/>
      <c r="BU42" s="2"/>
    </row>
    <row r="43" spans="2:73" s="14" customFormat="1" ht="15.75">
      <c r="B43" s="512"/>
      <c r="C43" s="512"/>
      <c r="D43" s="512"/>
      <c r="E43" s="512"/>
      <c r="F43" s="512"/>
      <c r="G43" s="512"/>
      <c r="H43" s="512"/>
      <c r="I43" s="481"/>
      <c r="J43" s="481"/>
      <c r="K43" s="39"/>
      <c r="L43" s="515"/>
      <c r="M43" s="516"/>
      <c r="N43" s="516"/>
      <c r="O43" s="516"/>
      <c r="P43" s="516"/>
      <c r="Q43" s="516"/>
      <c r="R43" s="516"/>
      <c r="S43" s="516"/>
      <c r="T43" s="516"/>
      <c r="U43" s="516"/>
      <c r="V43" s="516"/>
      <c r="W43" s="516"/>
      <c r="X43" s="516"/>
      <c r="Y43" s="516"/>
      <c r="Z43" s="516"/>
      <c r="AA43" s="516"/>
      <c r="AB43" s="516"/>
      <c r="AC43" s="516"/>
      <c r="AD43" s="516"/>
      <c r="AE43" s="516"/>
      <c r="AF43" s="516"/>
      <c r="AG43" s="516"/>
      <c r="AH43" s="516"/>
      <c r="AI43" s="516"/>
      <c r="AJ43" s="516"/>
      <c r="AK43" s="516"/>
      <c r="AL43" s="516"/>
      <c r="AM43" s="516"/>
      <c r="AN43" s="516"/>
      <c r="AO43" s="517"/>
      <c r="AP43" s="39"/>
      <c r="AQ43" s="515"/>
      <c r="AR43" s="516"/>
      <c r="AS43" s="516"/>
      <c r="AT43" s="516"/>
      <c r="AU43" s="516"/>
      <c r="AV43" s="516"/>
      <c r="AW43" s="516"/>
      <c r="AX43" s="516"/>
      <c r="AY43" s="516"/>
      <c r="AZ43" s="516"/>
      <c r="BA43" s="516"/>
      <c r="BB43" s="516"/>
      <c r="BC43" s="516"/>
      <c r="BD43" s="516"/>
      <c r="BE43" s="516"/>
      <c r="BF43" s="516"/>
      <c r="BG43" s="516"/>
      <c r="BH43" s="516"/>
      <c r="BI43" s="516"/>
      <c r="BJ43" s="516"/>
      <c r="BK43" s="516"/>
      <c r="BL43" s="516"/>
      <c r="BM43" s="516"/>
      <c r="BN43" s="516"/>
      <c r="BO43" s="516"/>
      <c r="BP43" s="516"/>
      <c r="BQ43" s="516"/>
      <c r="BR43" s="516"/>
      <c r="BS43" s="516"/>
      <c r="BT43" s="517"/>
      <c r="BU43" s="2"/>
    </row>
    <row r="44" spans="2:73" s="14" customFormat="1" ht="15.75">
      <c r="B44" s="512"/>
      <c r="C44" s="512"/>
      <c r="D44" s="512"/>
      <c r="E44" s="512"/>
      <c r="F44" s="512"/>
      <c r="G44" s="512"/>
      <c r="H44" s="512"/>
      <c r="I44" s="481"/>
      <c r="J44" s="481"/>
      <c r="K44" s="39"/>
      <c r="L44" s="515"/>
      <c r="M44" s="516"/>
      <c r="N44" s="516"/>
      <c r="O44" s="516"/>
      <c r="P44" s="516"/>
      <c r="Q44" s="516"/>
      <c r="R44" s="516"/>
      <c r="S44" s="516"/>
      <c r="T44" s="516"/>
      <c r="U44" s="516"/>
      <c r="V44" s="516"/>
      <c r="W44" s="516"/>
      <c r="X44" s="516"/>
      <c r="Y44" s="516"/>
      <c r="Z44" s="516"/>
      <c r="AA44" s="516"/>
      <c r="AB44" s="516"/>
      <c r="AC44" s="516"/>
      <c r="AD44" s="516"/>
      <c r="AE44" s="516"/>
      <c r="AF44" s="516"/>
      <c r="AG44" s="516"/>
      <c r="AH44" s="516"/>
      <c r="AI44" s="516"/>
      <c r="AJ44" s="516"/>
      <c r="AK44" s="516"/>
      <c r="AL44" s="516"/>
      <c r="AM44" s="516"/>
      <c r="AN44" s="516"/>
      <c r="AO44" s="517"/>
      <c r="AP44" s="39"/>
      <c r="AQ44" s="515"/>
      <c r="AR44" s="516"/>
      <c r="AS44" s="516"/>
      <c r="AT44" s="516"/>
      <c r="AU44" s="516"/>
      <c r="AV44" s="516"/>
      <c r="AW44" s="516"/>
      <c r="AX44" s="516"/>
      <c r="AY44" s="516"/>
      <c r="AZ44" s="516"/>
      <c r="BA44" s="516"/>
      <c r="BB44" s="516"/>
      <c r="BC44" s="516"/>
      <c r="BD44" s="516"/>
      <c r="BE44" s="516"/>
      <c r="BF44" s="516"/>
      <c r="BG44" s="516"/>
      <c r="BH44" s="516"/>
      <c r="BI44" s="516"/>
      <c r="BJ44" s="516"/>
      <c r="BK44" s="516"/>
      <c r="BL44" s="516"/>
      <c r="BM44" s="516"/>
      <c r="BN44" s="516"/>
      <c r="BO44" s="516"/>
      <c r="BP44" s="516"/>
      <c r="BQ44" s="516"/>
      <c r="BR44" s="516"/>
      <c r="BS44" s="516"/>
      <c r="BT44" s="517"/>
      <c r="BU44" s="2"/>
    </row>
    <row r="45" spans="2:73" s="14" customFormat="1" ht="15.75">
      <c r="B45" s="512"/>
      <c r="C45" s="512"/>
      <c r="D45" s="512"/>
      <c r="E45" s="512"/>
      <c r="F45" s="512"/>
      <c r="G45" s="512"/>
      <c r="H45" s="512"/>
      <c r="I45" s="481"/>
      <c r="J45" s="481"/>
      <c r="K45" s="39"/>
      <c r="L45" s="515"/>
      <c r="M45" s="516"/>
      <c r="N45" s="516"/>
      <c r="O45" s="516"/>
      <c r="P45" s="516"/>
      <c r="Q45" s="516"/>
      <c r="R45" s="516"/>
      <c r="S45" s="516"/>
      <c r="T45" s="516"/>
      <c r="U45" s="516"/>
      <c r="V45" s="516"/>
      <c r="W45" s="516"/>
      <c r="X45" s="516"/>
      <c r="Y45" s="516"/>
      <c r="Z45" s="516"/>
      <c r="AA45" s="516"/>
      <c r="AB45" s="516"/>
      <c r="AC45" s="516"/>
      <c r="AD45" s="516"/>
      <c r="AE45" s="516"/>
      <c r="AF45" s="516"/>
      <c r="AG45" s="516"/>
      <c r="AH45" s="516"/>
      <c r="AI45" s="516"/>
      <c r="AJ45" s="516"/>
      <c r="AK45" s="516"/>
      <c r="AL45" s="516"/>
      <c r="AM45" s="516"/>
      <c r="AN45" s="516"/>
      <c r="AO45" s="517"/>
      <c r="AP45" s="39"/>
      <c r="AQ45" s="515"/>
      <c r="AR45" s="516"/>
      <c r="AS45" s="516"/>
      <c r="AT45" s="516"/>
      <c r="AU45" s="516"/>
      <c r="AV45" s="516"/>
      <c r="AW45" s="516"/>
      <c r="AX45" s="516"/>
      <c r="AY45" s="516"/>
      <c r="AZ45" s="516"/>
      <c r="BA45" s="516"/>
      <c r="BB45" s="516"/>
      <c r="BC45" s="516"/>
      <c r="BD45" s="516"/>
      <c r="BE45" s="516"/>
      <c r="BF45" s="516"/>
      <c r="BG45" s="516"/>
      <c r="BH45" s="516"/>
      <c r="BI45" s="516"/>
      <c r="BJ45" s="516"/>
      <c r="BK45" s="516"/>
      <c r="BL45" s="516"/>
      <c r="BM45" s="516"/>
      <c r="BN45" s="516"/>
      <c r="BO45" s="516"/>
      <c r="BP45" s="516"/>
      <c r="BQ45" s="516"/>
      <c r="BR45" s="516"/>
      <c r="BS45" s="516"/>
      <c r="BT45" s="517"/>
      <c r="BU45" s="2"/>
    </row>
    <row r="46" spans="2:73" s="14" customFormat="1" ht="15.75">
      <c r="B46" s="512"/>
      <c r="C46" s="512"/>
      <c r="D46" s="512"/>
      <c r="E46" s="512"/>
      <c r="F46" s="512"/>
      <c r="G46" s="512"/>
      <c r="H46" s="512"/>
      <c r="I46" s="481"/>
      <c r="J46" s="481"/>
      <c r="K46" s="39"/>
      <c r="L46" s="515"/>
      <c r="M46" s="516"/>
      <c r="N46" s="516"/>
      <c r="O46" s="516"/>
      <c r="P46" s="516"/>
      <c r="Q46" s="516"/>
      <c r="R46" s="516"/>
      <c r="S46" s="516"/>
      <c r="T46" s="516"/>
      <c r="U46" s="516"/>
      <c r="V46" s="516"/>
      <c r="W46" s="516"/>
      <c r="X46" s="516"/>
      <c r="Y46" s="516"/>
      <c r="Z46" s="516"/>
      <c r="AA46" s="516"/>
      <c r="AB46" s="516"/>
      <c r="AC46" s="516"/>
      <c r="AD46" s="516"/>
      <c r="AE46" s="516"/>
      <c r="AF46" s="516"/>
      <c r="AG46" s="516"/>
      <c r="AH46" s="516"/>
      <c r="AI46" s="516"/>
      <c r="AJ46" s="516"/>
      <c r="AK46" s="516"/>
      <c r="AL46" s="516"/>
      <c r="AM46" s="516"/>
      <c r="AN46" s="516"/>
      <c r="AO46" s="517"/>
      <c r="AP46" s="39"/>
      <c r="AQ46" s="515"/>
      <c r="AR46" s="516"/>
      <c r="AS46" s="516"/>
      <c r="AT46" s="516"/>
      <c r="AU46" s="516"/>
      <c r="AV46" s="516"/>
      <c r="AW46" s="516"/>
      <c r="AX46" s="516"/>
      <c r="AY46" s="516"/>
      <c r="AZ46" s="516"/>
      <c r="BA46" s="516"/>
      <c r="BB46" s="516"/>
      <c r="BC46" s="516"/>
      <c r="BD46" s="516"/>
      <c r="BE46" s="516"/>
      <c r="BF46" s="516"/>
      <c r="BG46" s="516"/>
      <c r="BH46" s="516"/>
      <c r="BI46" s="516"/>
      <c r="BJ46" s="516"/>
      <c r="BK46" s="516"/>
      <c r="BL46" s="516"/>
      <c r="BM46" s="516"/>
      <c r="BN46" s="516"/>
      <c r="BO46" s="516"/>
      <c r="BP46" s="516"/>
      <c r="BQ46" s="516"/>
      <c r="BR46" s="516"/>
      <c r="BS46" s="516"/>
      <c r="BT46" s="517"/>
      <c r="BU46" s="2"/>
    </row>
    <row r="47" spans="2:73" s="14" customFormat="1" ht="15.75">
      <c r="B47" s="512"/>
      <c r="C47" s="512"/>
      <c r="D47" s="512"/>
      <c r="E47" s="512"/>
      <c r="F47" s="512"/>
      <c r="G47" s="512"/>
      <c r="H47" s="512"/>
      <c r="I47" s="481"/>
      <c r="J47" s="481"/>
      <c r="K47" s="39"/>
      <c r="L47" s="515"/>
      <c r="M47" s="516"/>
      <c r="N47" s="516"/>
      <c r="O47" s="516"/>
      <c r="P47" s="516"/>
      <c r="Q47" s="516"/>
      <c r="R47" s="516"/>
      <c r="S47" s="516"/>
      <c r="T47" s="516"/>
      <c r="U47" s="516"/>
      <c r="V47" s="516"/>
      <c r="W47" s="516"/>
      <c r="X47" s="516"/>
      <c r="Y47" s="516"/>
      <c r="Z47" s="516"/>
      <c r="AA47" s="516"/>
      <c r="AB47" s="516"/>
      <c r="AC47" s="516"/>
      <c r="AD47" s="516"/>
      <c r="AE47" s="516"/>
      <c r="AF47" s="516"/>
      <c r="AG47" s="516"/>
      <c r="AH47" s="516"/>
      <c r="AI47" s="516"/>
      <c r="AJ47" s="516"/>
      <c r="AK47" s="516"/>
      <c r="AL47" s="516"/>
      <c r="AM47" s="516"/>
      <c r="AN47" s="516"/>
      <c r="AO47" s="517"/>
      <c r="AP47" s="39"/>
      <c r="AQ47" s="515"/>
      <c r="AR47" s="516"/>
      <c r="AS47" s="516"/>
      <c r="AT47" s="516"/>
      <c r="AU47" s="516"/>
      <c r="AV47" s="516"/>
      <c r="AW47" s="516"/>
      <c r="AX47" s="516"/>
      <c r="AY47" s="516"/>
      <c r="AZ47" s="516"/>
      <c r="BA47" s="516"/>
      <c r="BB47" s="516"/>
      <c r="BC47" s="516"/>
      <c r="BD47" s="516"/>
      <c r="BE47" s="516"/>
      <c r="BF47" s="516"/>
      <c r="BG47" s="516"/>
      <c r="BH47" s="516"/>
      <c r="BI47" s="516"/>
      <c r="BJ47" s="516"/>
      <c r="BK47" s="516"/>
      <c r="BL47" s="516"/>
      <c r="BM47" s="516"/>
      <c r="BN47" s="516"/>
      <c r="BO47" s="516"/>
      <c r="BP47" s="516"/>
      <c r="BQ47" s="516"/>
      <c r="BR47" s="516"/>
      <c r="BS47" s="516"/>
      <c r="BT47" s="517"/>
      <c r="BU47" s="2"/>
    </row>
    <row r="48" spans="2:73" s="14" customFormat="1" ht="15.75">
      <c r="B48" s="512"/>
      <c r="C48" s="512"/>
      <c r="D48" s="512"/>
      <c r="E48" s="512"/>
      <c r="F48" s="512"/>
      <c r="G48" s="512"/>
      <c r="H48" s="512"/>
      <c r="I48" s="481"/>
      <c r="J48" s="481"/>
      <c r="K48" s="39"/>
      <c r="L48" s="515"/>
      <c r="M48" s="516"/>
      <c r="N48" s="516"/>
      <c r="O48" s="516"/>
      <c r="P48" s="516"/>
      <c r="Q48" s="516"/>
      <c r="R48" s="516"/>
      <c r="S48" s="516"/>
      <c r="T48" s="516"/>
      <c r="U48" s="516"/>
      <c r="V48" s="516"/>
      <c r="W48" s="516"/>
      <c r="X48" s="516"/>
      <c r="Y48" s="516"/>
      <c r="Z48" s="516"/>
      <c r="AA48" s="516"/>
      <c r="AB48" s="516"/>
      <c r="AC48" s="516"/>
      <c r="AD48" s="516"/>
      <c r="AE48" s="516"/>
      <c r="AF48" s="516"/>
      <c r="AG48" s="516"/>
      <c r="AH48" s="516"/>
      <c r="AI48" s="516"/>
      <c r="AJ48" s="516"/>
      <c r="AK48" s="516"/>
      <c r="AL48" s="516"/>
      <c r="AM48" s="516"/>
      <c r="AN48" s="516"/>
      <c r="AO48" s="517"/>
      <c r="AP48" s="39"/>
      <c r="AQ48" s="515"/>
      <c r="AR48" s="516"/>
      <c r="AS48" s="516"/>
      <c r="AT48" s="516"/>
      <c r="AU48" s="516"/>
      <c r="AV48" s="516"/>
      <c r="AW48" s="516"/>
      <c r="AX48" s="516"/>
      <c r="AY48" s="516"/>
      <c r="AZ48" s="516"/>
      <c r="BA48" s="516"/>
      <c r="BB48" s="516"/>
      <c r="BC48" s="516"/>
      <c r="BD48" s="516"/>
      <c r="BE48" s="516"/>
      <c r="BF48" s="516"/>
      <c r="BG48" s="516"/>
      <c r="BH48" s="516"/>
      <c r="BI48" s="516"/>
      <c r="BJ48" s="516"/>
      <c r="BK48" s="516"/>
      <c r="BL48" s="516"/>
      <c r="BM48" s="516"/>
      <c r="BN48" s="516"/>
      <c r="BO48" s="516"/>
      <c r="BP48" s="516"/>
      <c r="BQ48" s="516"/>
      <c r="BR48" s="516"/>
      <c r="BS48" s="516"/>
      <c r="BT48" s="517"/>
      <c r="BU48" s="2"/>
    </row>
    <row r="49" spans="2:73" s="14" customFormat="1" ht="15.75">
      <c r="B49" s="512"/>
      <c r="C49" s="512"/>
      <c r="D49" s="512"/>
      <c r="E49" s="512"/>
      <c r="F49" s="512"/>
      <c r="G49" s="512"/>
      <c r="H49" s="512"/>
      <c r="I49" s="481"/>
      <c r="J49" s="481"/>
      <c r="K49" s="39"/>
      <c r="L49" s="515"/>
      <c r="M49" s="516"/>
      <c r="N49" s="516"/>
      <c r="O49" s="516"/>
      <c r="P49" s="516"/>
      <c r="Q49" s="516"/>
      <c r="R49" s="516"/>
      <c r="S49" s="516"/>
      <c r="T49" s="516"/>
      <c r="U49" s="516"/>
      <c r="V49" s="516"/>
      <c r="W49" s="516"/>
      <c r="X49" s="516"/>
      <c r="Y49" s="516"/>
      <c r="Z49" s="516"/>
      <c r="AA49" s="516"/>
      <c r="AB49" s="516"/>
      <c r="AC49" s="516"/>
      <c r="AD49" s="516"/>
      <c r="AE49" s="516"/>
      <c r="AF49" s="516"/>
      <c r="AG49" s="516"/>
      <c r="AH49" s="516"/>
      <c r="AI49" s="516"/>
      <c r="AJ49" s="516"/>
      <c r="AK49" s="516"/>
      <c r="AL49" s="516"/>
      <c r="AM49" s="516"/>
      <c r="AN49" s="516"/>
      <c r="AO49" s="517"/>
      <c r="AP49" s="39"/>
      <c r="AQ49" s="515"/>
      <c r="AR49" s="516"/>
      <c r="AS49" s="516"/>
      <c r="AT49" s="516"/>
      <c r="AU49" s="516"/>
      <c r="AV49" s="516"/>
      <c r="AW49" s="516"/>
      <c r="AX49" s="516"/>
      <c r="AY49" s="516"/>
      <c r="AZ49" s="516"/>
      <c r="BA49" s="516"/>
      <c r="BB49" s="516"/>
      <c r="BC49" s="516"/>
      <c r="BD49" s="516"/>
      <c r="BE49" s="516"/>
      <c r="BF49" s="516"/>
      <c r="BG49" s="516"/>
      <c r="BH49" s="516"/>
      <c r="BI49" s="516"/>
      <c r="BJ49" s="516"/>
      <c r="BK49" s="516"/>
      <c r="BL49" s="516"/>
      <c r="BM49" s="516"/>
      <c r="BN49" s="516"/>
      <c r="BO49" s="516"/>
      <c r="BP49" s="516"/>
      <c r="BQ49" s="516"/>
      <c r="BR49" s="516"/>
      <c r="BS49" s="516"/>
      <c r="BT49" s="517"/>
      <c r="BU49" s="2"/>
    </row>
    <row r="50" spans="2:73" s="14" customFormat="1" ht="15.75">
      <c r="B50" s="512"/>
      <c r="C50" s="512"/>
      <c r="D50" s="512"/>
      <c r="E50" s="512"/>
      <c r="F50" s="512"/>
      <c r="G50" s="512"/>
      <c r="H50" s="512"/>
      <c r="I50" s="481"/>
      <c r="J50" s="481"/>
      <c r="K50" s="39"/>
      <c r="L50" s="515"/>
      <c r="M50" s="516"/>
      <c r="N50" s="516"/>
      <c r="O50" s="516"/>
      <c r="P50" s="516"/>
      <c r="Q50" s="516"/>
      <c r="R50" s="516"/>
      <c r="S50" s="516"/>
      <c r="T50" s="516"/>
      <c r="U50" s="516"/>
      <c r="V50" s="516"/>
      <c r="W50" s="516"/>
      <c r="X50" s="516"/>
      <c r="Y50" s="516"/>
      <c r="Z50" s="516"/>
      <c r="AA50" s="516"/>
      <c r="AB50" s="516"/>
      <c r="AC50" s="516"/>
      <c r="AD50" s="516"/>
      <c r="AE50" s="516"/>
      <c r="AF50" s="516"/>
      <c r="AG50" s="516"/>
      <c r="AH50" s="516"/>
      <c r="AI50" s="516"/>
      <c r="AJ50" s="516"/>
      <c r="AK50" s="516"/>
      <c r="AL50" s="516"/>
      <c r="AM50" s="516"/>
      <c r="AN50" s="516"/>
      <c r="AO50" s="517"/>
      <c r="AP50" s="39"/>
      <c r="AQ50" s="515"/>
      <c r="AR50" s="516"/>
      <c r="AS50" s="516"/>
      <c r="AT50" s="516"/>
      <c r="AU50" s="516"/>
      <c r="AV50" s="516"/>
      <c r="AW50" s="516"/>
      <c r="AX50" s="516"/>
      <c r="AY50" s="516"/>
      <c r="AZ50" s="516"/>
      <c r="BA50" s="516"/>
      <c r="BB50" s="516"/>
      <c r="BC50" s="516"/>
      <c r="BD50" s="516"/>
      <c r="BE50" s="516"/>
      <c r="BF50" s="516"/>
      <c r="BG50" s="516"/>
      <c r="BH50" s="516"/>
      <c r="BI50" s="516"/>
      <c r="BJ50" s="516"/>
      <c r="BK50" s="516"/>
      <c r="BL50" s="516"/>
      <c r="BM50" s="516"/>
      <c r="BN50" s="516"/>
      <c r="BO50" s="516"/>
      <c r="BP50" s="516"/>
      <c r="BQ50" s="516"/>
      <c r="BR50" s="516"/>
      <c r="BS50" s="516"/>
      <c r="BT50" s="517"/>
      <c r="BU50" s="2"/>
    </row>
    <row r="51" spans="2:73" s="14" customFormat="1" ht="15.75">
      <c r="B51" s="512"/>
      <c r="C51" s="512"/>
      <c r="D51" s="512"/>
      <c r="E51" s="512"/>
      <c r="F51" s="512"/>
      <c r="G51" s="512"/>
      <c r="H51" s="512"/>
      <c r="I51" s="481"/>
      <c r="J51" s="481"/>
      <c r="K51" s="39"/>
      <c r="L51" s="515"/>
      <c r="M51" s="516"/>
      <c r="N51" s="516"/>
      <c r="O51" s="516"/>
      <c r="P51" s="516"/>
      <c r="Q51" s="516"/>
      <c r="R51" s="516"/>
      <c r="S51" s="516"/>
      <c r="T51" s="516"/>
      <c r="U51" s="516"/>
      <c r="V51" s="516"/>
      <c r="W51" s="516"/>
      <c r="X51" s="516"/>
      <c r="Y51" s="516"/>
      <c r="Z51" s="516"/>
      <c r="AA51" s="516"/>
      <c r="AB51" s="516"/>
      <c r="AC51" s="516"/>
      <c r="AD51" s="516"/>
      <c r="AE51" s="516"/>
      <c r="AF51" s="516"/>
      <c r="AG51" s="516"/>
      <c r="AH51" s="516"/>
      <c r="AI51" s="516"/>
      <c r="AJ51" s="516"/>
      <c r="AK51" s="516"/>
      <c r="AL51" s="516"/>
      <c r="AM51" s="516"/>
      <c r="AN51" s="516"/>
      <c r="AO51" s="517"/>
      <c r="AP51" s="39"/>
      <c r="AQ51" s="515"/>
      <c r="AR51" s="516"/>
      <c r="AS51" s="516"/>
      <c r="AT51" s="516"/>
      <c r="AU51" s="516"/>
      <c r="AV51" s="516"/>
      <c r="AW51" s="516"/>
      <c r="AX51" s="516"/>
      <c r="AY51" s="516"/>
      <c r="AZ51" s="516"/>
      <c r="BA51" s="516"/>
      <c r="BB51" s="516"/>
      <c r="BC51" s="516"/>
      <c r="BD51" s="516"/>
      <c r="BE51" s="516"/>
      <c r="BF51" s="516"/>
      <c r="BG51" s="516"/>
      <c r="BH51" s="516"/>
      <c r="BI51" s="516"/>
      <c r="BJ51" s="516"/>
      <c r="BK51" s="516"/>
      <c r="BL51" s="516"/>
      <c r="BM51" s="516"/>
      <c r="BN51" s="516"/>
      <c r="BO51" s="516"/>
      <c r="BP51" s="516"/>
      <c r="BQ51" s="516"/>
      <c r="BR51" s="516"/>
      <c r="BS51" s="516"/>
      <c r="BT51" s="517"/>
      <c r="BU51" s="2"/>
    </row>
    <row r="52" spans="2:73" s="14" customFormat="1" ht="15.75">
      <c r="B52" s="512"/>
      <c r="C52" s="512"/>
      <c r="D52" s="512"/>
      <c r="E52" s="512"/>
      <c r="F52" s="512"/>
      <c r="G52" s="512"/>
      <c r="H52" s="512"/>
      <c r="I52" s="481"/>
      <c r="J52" s="481"/>
      <c r="K52" s="39"/>
      <c r="L52" s="515"/>
      <c r="M52" s="516"/>
      <c r="N52" s="516"/>
      <c r="O52" s="516"/>
      <c r="P52" s="516"/>
      <c r="Q52" s="516"/>
      <c r="R52" s="516"/>
      <c r="S52" s="516"/>
      <c r="T52" s="516"/>
      <c r="U52" s="516"/>
      <c r="V52" s="516"/>
      <c r="W52" s="516"/>
      <c r="X52" s="516"/>
      <c r="Y52" s="516"/>
      <c r="Z52" s="516"/>
      <c r="AA52" s="516"/>
      <c r="AB52" s="516"/>
      <c r="AC52" s="516"/>
      <c r="AD52" s="516"/>
      <c r="AE52" s="516"/>
      <c r="AF52" s="516"/>
      <c r="AG52" s="516"/>
      <c r="AH52" s="516"/>
      <c r="AI52" s="516"/>
      <c r="AJ52" s="516"/>
      <c r="AK52" s="516"/>
      <c r="AL52" s="516"/>
      <c r="AM52" s="516"/>
      <c r="AN52" s="516"/>
      <c r="AO52" s="517"/>
      <c r="AP52" s="39"/>
      <c r="AQ52" s="515"/>
      <c r="AR52" s="516"/>
      <c r="AS52" s="516"/>
      <c r="AT52" s="516"/>
      <c r="AU52" s="516"/>
      <c r="AV52" s="516"/>
      <c r="AW52" s="516"/>
      <c r="AX52" s="516"/>
      <c r="AY52" s="516"/>
      <c r="AZ52" s="516"/>
      <c r="BA52" s="516"/>
      <c r="BB52" s="516"/>
      <c r="BC52" s="516"/>
      <c r="BD52" s="516"/>
      <c r="BE52" s="516"/>
      <c r="BF52" s="516"/>
      <c r="BG52" s="516"/>
      <c r="BH52" s="516"/>
      <c r="BI52" s="516"/>
      <c r="BJ52" s="516"/>
      <c r="BK52" s="516"/>
      <c r="BL52" s="516"/>
      <c r="BM52" s="516"/>
      <c r="BN52" s="516"/>
      <c r="BO52" s="516"/>
      <c r="BP52" s="516"/>
      <c r="BQ52" s="516"/>
      <c r="BR52" s="516"/>
      <c r="BS52" s="516"/>
      <c r="BT52" s="517"/>
      <c r="BU52" s="2"/>
    </row>
    <row r="53" spans="2:73">
      <c r="B53" s="512"/>
      <c r="C53" s="512"/>
      <c r="D53" s="512"/>
      <c r="E53" s="512"/>
      <c r="F53" s="512"/>
      <c r="G53" s="512"/>
      <c r="H53" s="512"/>
      <c r="I53" s="481"/>
      <c r="J53" s="481"/>
      <c r="K53" s="39"/>
      <c r="L53" s="515"/>
      <c r="M53" s="516"/>
      <c r="N53" s="516"/>
      <c r="O53" s="516"/>
      <c r="P53" s="516"/>
      <c r="Q53" s="516"/>
      <c r="R53" s="516"/>
      <c r="S53" s="516"/>
      <c r="T53" s="516"/>
      <c r="U53" s="516"/>
      <c r="V53" s="516"/>
      <c r="W53" s="516"/>
      <c r="X53" s="516"/>
      <c r="Y53" s="516"/>
      <c r="Z53" s="516"/>
      <c r="AA53" s="516"/>
      <c r="AB53" s="516"/>
      <c r="AC53" s="516"/>
      <c r="AD53" s="516"/>
      <c r="AE53" s="516"/>
      <c r="AF53" s="516"/>
      <c r="AG53" s="516"/>
      <c r="AH53" s="516"/>
      <c r="AI53" s="516"/>
      <c r="AJ53" s="516"/>
      <c r="AK53" s="516"/>
      <c r="AL53" s="516"/>
      <c r="AM53" s="516"/>
      <c r="AN53" s="516"/>
      <c r="AO53" s="517"/>
      <c r="AP53" s="39"/>
      <c r="AQ53" s="515"/>
      <c r="AR53" s="516"/>
      <c r="AS53" s="516"/>
      <c r="AT53" s="516"/>
      <c r="AU53" s="516"/>
      <c r="AV53" s="516"/>
      <c r="AW53" s="516"/>
      <c r="AX53" s="516"/>
      <c r="AY53" s="516"/>
      <c r="AZ53" s="516"/>
      <c r="BA53" s="516"/>
      <c r="BB53" s="516"/>
      <c r="BC53" s="516"/>
      <c r="BD53" s="516"/>
      <c r="BE53" s="516"/>
      <c r="BF53" s="516"/>
      <c r="BG53" s="516"/>
      <c r="BH53" s="516"/>
      <c r="BI53" s="516"/>
      <c r="BJ53" s="516"/>
      <c r="BK53" s="516"/>
      <c r="BL53" s="516"/>
      <c r="BM53" s="516"/>
      <c r="BN53" s="516"/>
      <c r="BO53" s="516"/>
      <c r="BP53" s="516"/>
      <c r="BQ53" s="516"/>
      <c r="BR53" s="516"/>
      <c r="BS53" s="516"/>
      <c r="BT53" s="517"/>
    </row>
    <row r="54" spans="2:73">
      <c r="B54" s="512"/>
      <c r="C54" s="512"/>
      <c r="D54" s="512"/>
      <c r="E54" s="512"/>
      <c r="F54" s="512"/>
      <c r="G54" s="512"/>
      <c r="H54" s="512"/>
      <c r="I54" s="481"/>
      <c r="J54" s="481"/>
      <c r="K54" s="39"/>
      <c r="L54" s="515"/>
      <c r="M54" s="516"/>
      <c r="N54" s="516"/>
      <c r="O54" s="516"/>
      <c r="P54" s="516"/>
      <c r="Q54" s="516"/>
      <c r="R54" s="516"/>
      <c r="S54" s="516"/>
      <c r="T54" s="516"/>
      <c r="U54" s="516"/>
      <c r="V54" s="516"/>
      <c r="W54" s="516"/>
      <c r="X54" s="516"/>
      <c r="Y54" s="516"/>
      <c r="Z54" s="516"/>
      <c r="AA54" s="516"/>
      <c r="AB54" s="516"/>
      <c r="AC54" s="516"/>
      <c r="AD54" s="516"/>
      <c r="AE54" s="516"/>
      <c r="AF54" s="516"/>
      <c r="AG54" s="516"/>
      <c r="AH54" s="516"/>
      <c r="AI54" s="516"/>
      <c r="AJ54" s="516"/>
      <c r="AK54" s="516"/>
      <c r="AL54" s="516"/>
      <c r="AM54" s="516"/>
      <c r="AN54" s="516"/>
      <c r="AO54" s="517"/>
      <c r="AP54" s="39"/>
      <c r="AQ54" s="515"/>
      <c r="AR54" s="516"/>
      <c r="AS54" s="516"/>
      <c r="AT54" s="516"/>
      <c r="AU54" s="516"/>
      <c r="AV54" s="516"/>
      <c r="AW54" s="516"/>
      <c r="AX54" s="516"/>
      <c r="AY54" s="516"/>
      <c r="AZ54" s="516"/>
      <c r="BA54" s="516"/>
      <c r="BB54" s="516"/>
      <c r="BC54" s="516"/>
      <c r="BD54" s="516"/>
      <c r="BE54" s="516"/>
      <c r="BF54" s="516"/>
      <c r="BG54" s="516"/>
      <c r="BH54" s="516"/>
      <c r="BI54" s="516"/>
      <c r="BJ54" s="516"/>
      <c r="BK54" s="516"/>
      <c r="BL54" s="516"/>
      <c r="BM54" s="516"/>
      <c r="BN54" s="516"/>
      <c r="BO54" s="516"/>
      <c r="BP54" s="516"/>
      <c r="BQ54" s="516"/>
      <c r="BR54" s="516"/>
      <c r="BS54" s="516"/>
      <c r="BT54" s="517"/>
    </row>
    <row r="55" spans="2:73">
      <c r="B55" s="512"/>
      <c r="C55" s="512"/>
      <c r="D55" s="512"/>
      <c r="E55" s="512"/>
      <c r="F55" s="512"/>
      <c r="G55" s="512"/>
      <c r="H55" s="512"/>
      <c r="I55" s="481"/>
      <c r="J55" s="481"/>
      <c r="K55" s="39"/>
      <c r="L55" s="515"/>
      <c r="M55" s="516"/>
      <c r="N55" s="516"/>
      <c r="O55" s="516"/>
      <c r="P55" s="516"/>
      <c r="Q55" s="516"/>
      <c r="R55" s="516"/>
      <c r="S55" s="516"/>
      <c r="T55" s="516"/>
      <c r="U55" s="516"/>
      <c r="V55" s="516"/>
      <c r="W55" s="516"/>
      <c r="X55" s="516"/>
      <c r="Y55" s="516"/>
      <c r="Z55" s="516"/>
      <c r="AA55" s="516"/>
      <c r="AB55" s="516"/>
      <c r="AC55" s="516"/>
      <c r="AD55" s="516"/>
      <c r="AE55" s="516"/>
      <c r="AF55" s="516"/>
      <c r="AG55" s="516"/>
      <c r="AH55" s="516"/>
      <c r="AI55" s="516"/>
      <c r="AJ55" s="516"/>
      <c r="AK55" s="516"/>
      <c r="AL55" s="516"/>
      <c r="AM55" s="516"/>
      <c r="AN55" s="516"/>
      <c r="AO55" s="517"/>
      <c r="AP55" s="39"/>
      <c r="AQ55" s="515"/>
      <c r="AR55" s="516"/>
      <c r="AS55" s="516"/>
      <c r="AT55" s="516"/>
      <c r="AU55" s="516"/>
      <c r="AV55" s="516"/>
      <c r="AW55" s="516"/>
      <c r="AX55" s="516"/>
      <c r="AY55" s="516"/>
      <c r="AZ55" s="516"/>
      <c r="BA55" s="516"/>
      <c r="BB55" s="516"/>
      <c r="BC55" s="516"/>
      <c r="BD55" s="516"/>
      <c r="BE55" s="516"/>
      <c r="BF55" s="516"/>
      <c r="BG55" s="516"/>
      <c r="BH55" s="516"/>
      <c r="BI55" s="516"/>
      <c r="BJ55" s="516"/>
      <c r="BK55" s="516"/>
      <c r="BL55" s="516"/>
      <c r="BM55" s="516"/>
      <c r="BN55" s="516"/>
      <c r="BO55" s="516"/>
      <c r="BP55" s="516"/>
      <c r="BQ55" s="516"/>
      <c r="BR55" s="516"/>
      <c r="BS55" s="516"/>
      <c r="BT55" s="517"/>
    </row>
    <row r="56" spans="2:73">
      <c r="B56" s="512"/>
      <c r="C56" s="512"/>
      <c r="D56" s="512"/>
      <c r="E56" s="512"/>
      <c r="F56" s="512"/>
      <c r="G56" s="512"/>
      <c r="H56" s="512"/>
      <c r="I56" s="481"/>
      <c r="J56" s="481"/>
      <c r="K56" s="39"/>
      <c r="L56" s="515"/>
      <c r="M56" s="516"/>
      <c r="N56" s="516"/>
      <c r="O56" s="516"/>
      <c r="P56" s="516"/>
      <c r="Q56" s="516"/>
      <c r="R56" s="516"/>
      <c r="S56" s="516"/>
      <c r="T56" s="516"/>
      <c r="U56" s="516"/>
      <c r="V56" s="516"/>
      <c r="W56" s="516"/>
      <c r="X56" s="516"/>
      <c r="Y56" s="516"/>
      <c r="Z56" s="516"/>
      <c r="AA56" s="516"/>
      <c r="AB56" s="516"/>
      <c r="AC56" s="516"/>
      <c r="AD56" s="516"/>
      <c r="AE56" s="516"/>
      <c r="AF56" s="516"/>
      <c r="AG56" s="516"/>
      <c r="AH56" s="516"/>
      <c r="AI56" s="516"/>
      <c r="AJ56" s="516"/>
      <c r="AK56" s="516"/>
      <c r="AL56" s="516"/>
      <c r="AM56" s="516"/>
      <c r="AN56" s="516"/>
      <c r="AO56" s="517"/>
      <c r="AP56" s="39"/>
      <c r="AQ56" s="515"/>
      <c r="AR56" s="516"/>
      <c r="AS56" s="516"/>
      <c r="AT56" s="516"/>
      <c r="AU56" s="516"/>
      <c r="AV56" s="516"/>
      <c r="AW56" s="516"/>
      <c r="AX56" s="516"/>
      <c r="AY56" s="516"/>
      <c r="AZ56" s="516"/>
      <c r="BA56" s="516"/>
      <c r="BB56" s="516"/>
      <c r="BC56" s="516"/>
      <c r="BD56" s="516"/>
      <c r="BE56" s="516"/>
      <c r="BF56" s="516"/>
      <c r="BG56" s="516"/>
      <c r="BH56" s="516"/>
      <c r="BI56" s="516"/>
      <c r="BJ56" s="516"/>
      <c r="BK56" s="516"/>
      <c r="BL56" s="516"/>
      <c r="BM56" s="516"/>
      <c r="BN56" s="516"/>
      <c r="BO56" s="516"/>
      <c r="BP56" s="516"/>
      <c r="BQ56" s="516"/>
      <c r="BR56" s="516"/>
      <c r="BS56" s="516"/>
      <c r="BT56" s="517"/>
    </row>
    <row r="57" spans="2:73">
      <c r="B57" s="512"/>
      <c r="C57" s="512"/>
      <c r="D57" s="512"/>
      <c r="E57" s="512"/>
      <c r="F57" s="512"/>
      <c r="G57" s="512"/>
      <c r="H57" s="512"/>
      <c r="I57" s="481"/>
      <c r="J57" s="481"/>
      <c r="K57" s="39"/>
      <c r="L57" s="515"/>
      <c r="M57" s="516"/>
      <c r="N57" s="516"/>
      <c r="O57" s="516"/>
      <c r="P57" s="516"/>
      <c r="Q57" s="516"/>
      <c r="R57" s="516"/>
      <c r="S57" s="516"/>
      <c r="T57" s="516"/>
      <c r="U57" s="516"/>
      <c r="V57" s="516"/>
      <c r="W57" s="516"/>
      <c r="X57" s="516"/>
      <c r="Y57" s="516"/>
      <c r="Z57" s="516"/>
      <c r="AA57" s="516"/>
      <c r="AB57" s="516"/>
      <c r="AC57" s="516"/>
      <c r="AD57" s="516"/>
      <c r="AE57" s="516"/>
      <c r="AF57" s="516"/>
      <c r="AG57" s="516"/>
      <c r="AH57" s="516"/>
      <c r="AI57" s="516"/>
      <c r="AJ57" s="516"/>
      <c r="AK57" s="516"/>
      <c r="AL57" s="516"/>
      <c r="AM57" s="516"/>
      <c r="AN57" s="516"/>
      <c r="AO57" s="517"/>
      <c r="AP57" s="39"/>
      <c r="AQ57" s="515"/>
      <c r="AR57" s="516"/>
      <c r="AS57" s="516"/>
      <c r="AT57" s="516"/>
      <c r="AU57" s="516"/>
      <c r="AV57" s="516"/>
      <c r="AW57" s="516"/>
      <c r="AX57" s="516"/>
      <c r="AY57" s="516"/>
      <c r="AZ57" s="516"/>
      <c r="BA57" s="516"/>
      <c r="BB57" s="516"/>
      <c r="BC57" s="516"/>
      <c r="BD57" s="516"/>
      <c r="BE57" s="516"/>
      <c r="BF57" s="516"/>
      <c r="BG57" s="516"/>
      <c r="BH57" s="516"/>
      <c r="BI57" s="516"/>
      <c r="BJ57" s="516"/>
      <c r="BK57" s="516"/>
      <c r="BL57" s="516"/>
      <c r="BM57" s="516"/>
      <c r="BN57" s="516"/>
      <c r="BO57" s="516"/>
      <c r="BP57" s="516"/>
      <c r="BQ57" s="516"/>
      <c r="BR57" s="516"/>
      <c r="BS57" s="516"/>
      <c r="BT57" s="517"/>
    </row>
    <row r="58" spans="2:73">
      <c r="B58" s="512"/>
      <c r="C58" s="512"/>
      <c r="D58" s="512"/>
      <c r="E58" s="512"/>
      <c r="F58" s="512"/>
      <c r="G58" s="512"/>
      <c r="H58" s="512"/>
      <c r="I58" s="481"/>
      <c r="J58" s="481"/>
      <c r="K58" s="39"/>
      <c r="L58" s="515"/>
      <c r="M58" s="516"/>
      <c r="N58" s="516"/>
      <c r="O58" s="516"/>
      <c r="P58" s="516"/>
      <c r="Q58" s="516"/>
      <c r="R58" s="516"/>
      <c r="S58" s="516"/>
      <c r="T58" s="516"/>
      <c r="U58" s="516"/>
      <c r="V58" s="516"/>
      <c r="W58" s="516"/>
      <c r="X58" s="516"/>
      <c r="Y58" s="516"/>
      <c r="Z58" s="516"/>
      <c r="AA58" s="516"/>
      <c r="AB58" s="516"/>
      <c r="AC58" s="516"/>
      <c r="AD58" s="516"/>
      <c r="AE58" s="516"/>
      <c r="AF58" s="516"/>
      <c r="AG58" s="516"/>
      <c r="AH58" s="516"/>
      <c r="AI58" s="516"/>
      <c r="AJ58" s="516"/>
      <c r="AK58" s="516"/>
      <c r="AL58" s="516"/>
      <c r="AM58" s="516"/>
      <c r="AN58" s="516"/>
      <c r="AO58" s="517"/>
      <c r="AP58" s="39"/>
      <c r="AQ58" s="515"/>
      <c r="AR58" s="516"/>
      <c r="AS58" s="516"/>
      <c r="AT58" s="516"/>
      <c r="AU58" s="516"/>
      <c r="AV58" s="516"/>
      <c r="AW58" s="516"/>
      <c r="AX58" s="516"/>
      <c r="AY58" s="516"/>
      <c r="AZ58" s="516"/>
      <c r="BA58" s="516"/>
      <c r="BB58" s="516"/>
      <c r="BC58" s="516"/>
      <c r="BD58" s="516"/>
      <c r="BE58" s="516"/>
      <c r="BF58" s="516"/>
      <c r="BG58" s="516"/>
      <c r="BH58" s="516"/>
      <c r="BI58" s="516"/>
      <c r="BJ58" s="516"/>
      <c r="BK58" s="516"/>
      <c r="BL58" s="516"/>
      <c r="BM58" s="516"/>
      <c r="BN58" s="516"/>
      <c r="BO58" s="516"/>
      <c r="BP58" s="516"/>
      <c r="BQ58" s="516"/>
      <c r="BR58" s="516"/>
      <c r="BS58" s="516"/>
      <c r="BT58" s="517"/>
    </row>
    <row r="59" spans="2:73">
      <c r="B59" s="512"/>
      <c r="C59" s="512"/>
      <c r="D59" s="512"/>
      <c r="E59" s="512"/>
      <c r="F59" s="512"/>
      <c r="G59" s="512"/>
      <c r="H59" s="512"/>
      <c r="I59" s="481"/>
      <c r="J59" s="481"/>
      <c r="K59" s="39"/>
      <c r="L59" s="515"/>
      <c r="M59" s="516"/>
      <c r="N59" s="516"/>
      <c r="O59" s="516"/>
      <c r="P59" s="516"/>
      <c r="Q59" s="516"/>
      <c r="R59" s="516"/>
      <c r="S59" s="516"/>
      <c r="T59" s="516"/>
      <c r="U59" s="516"/>
      <c r="V59" s="516"/>
      <c r="W59" s="516"/>
      <c r="X59" s="516"/>
      <c r="Y59" s="516"/>
      <c r="Z59" s="516"/>
      <c r="AA59" s="516"/>
      <c r="AB59" s="516"/>
      <c r="AC59" s="516"/>
      <c r="AD59" s="516"/>
      <c r="AE59" s="516"/>
      <c r="AF59" s="516"/>
      <c r="AG59" s="516"/>
      <c r="AH59" s="516"/>
      <c r="AI59" s="516"/>
      <c r="AJ59" s="516"/>
      <c r="AK59" s="516"/>
      <c r="AL59" s="516"/>
      <c r="AM59" s="516"/>
      <c r="AN59" s="516"/>
      <c r="AO59" s="517"/>
      <c r="AP59" s="39"/>
      <c r="AQ59" s="515"/>
      <c r="AR59" s="516"/>
      <c r="AS59" s="516"/>
      <c r="AT59" s="516"/>
      <c r="AU59" s="516"/>
      <c r="AV59" s="516"/>
      <c r="AW59" s="516"/>
      <c r="AX59" s="516"/>
      <c r="AY59" s="516"/>
      <c r="AZ59" s="516"/>
      <c r="BA59" s="516"/>
      <c r="BB59" s="516"/>
      <c r="BC59" s="516"/>
      <c r="BD59" s="516"/>
      <c r="BE59" s="516"/>
      <c r="BF59" s="516"/>
      <c r="BG59" s="516"/>
      <c r="BH59" s="516"/>
      <c r="BI59" s="516"/>
      <c r="BJ59" s="516"/>
      <c r="BK59" s="516"/>
      <c r="BL59" s="516"/>
      <c r="BM59" s="516"/>
      <c r="BN59" s="516"/>
      <c r="BO59" s="516"/>
      <c r="BP59" s="516"/>
      <c r="BQ59" s="516"/>
      <c r="BR59" s="516"/>
      <c r="BS59" s="516"/>
      <c r="BT59" s="517"/>
    </row>
    <row r="60" spans="2:73" ht="15.75">
      <c r="B60" s="512"/>
      <c r="C60" s="512"/>
      <c r="D60" s="512"/>
      <c r="E60" s="512"/>
      <c r="F60" s="512"/>
      <c r="G60" s="512"/>
      <c r="H60" s="512"/>
      <c r="I60" s="481"/>
      <c r="J60" s="481"/>
      <c r="K60" s="39"/>
      <c r="L60" s="515"/>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O60" s="517"/>
      <c r="AP60" s="39"/>
      <c r="AQ60" s="515"/>
      <c r="AR60" s="516"/>
      <c r="AS60" s="516"/>
      <c r="AT60" s="516"/>
      <c r="AU60" s="516"/>
      <c r="AV60" s="516"/>
      <c r="AW60" s="516"/>
      <c r="AX60" s="516"/>
      <c r="AY60" s="516"/>
      <c r="AZ60" s="516"/>
      <c r="BA60" s="516"/>
      <c r="BB60" s="516"/>
      <c r="BC60" s="516"/>
      <c r="BD60" s="516"/>
      <c r="BE60" s="516"/>
      <c r="BF60" s="516"/>
      <c r="BG60" s="516"/>
      <c r="BH60" s="516"/>
      <c r="BI60" s="516"/>
      <c r="BJ60" s="516"/>
      <c r="BK60" s="516"/>
      <c r="BL60" s="516"/>
      <c r="BM60" s="516"/>
      <c r="BN60" s="516"/>
      <c r="BO60" s="516"/>
      <c r="BP60" s="516"/>
      <c r="BQ60" s="516"/>
      <c r="BR60" s="516"/>
      <c r="BS60" s="516"/>
      <c r="BT60" s="517"/>
      <c r="BU60" s="832"/>
    </row>
    <row r="61" spans="2:73">
      <c r="B61" s="512"/>
      <c r="C61" s="512"/>
      <c r="D61" s="512"/>
      <c r="E61" s="512"/>
      <c r="F61" s="512"/>
      <c r="G61" s="512"/>
      <c r="H61" s="512"/>
      <c r="I61" s="481"/>
      <c r="J61" s="481"/>
      <c r="K61" s="39"/>
      <c r="L61" s="515"/>
      <c r="M61" s="516"/>
      <c r="N61" s="516"/>
      <c r="O61" s="516"/>
      <c r="P61" s="516"/>
      <c r="Q61" s="516"/>
      <c r="R61" s="516"/>
      <c r="S61" s="516"/>
      <c r="T61" s="516"/>
      <c r="U61" s="516"/>
      <c r="V61" s="516"/>
      <c r="W61" s="516"/>
      <c r="X61" s="516"/>
      <c r="Y61" s="516"/>
      <c r="Z61" s="516"/>
      <c r="AA61" s="516"/>
      <c r="AB61" s="516"/>
      <c r="AC61" s="516"/>
      <c r="AD61" s="516"/>
      <c r="AE61" s="516"/>
      <c r="AF61" s="516"/>
      <c r="AG61" s="516"/>
      <c r="AH61" s="516"/>
      <c r="AI61" s="516"/>
      <c r="AJ61" s="516"/>
      <c r="AK61" s="516"/>
      <c r="AL61" s="516"/>
      <c r="AM61" s="516"/>
      <c r="AN61" s="516"/>
      <c r="AO61" s="517"/>
      <c r="AP61" s="39"/>
      <c r="AQ61" s="515"/>
      <c r="AR61" s="516"/>
      <c r="AS61" s="516"/>
      <c r="AT61" s="516"/>
      <c r="AU61" s="516"/>
      <c r="AV61" s="516"/>
      <c r="AW61" s="516"/>
      <c r="AX61" s="516"/>
      <c r="AY61" s="516"/>
      <c r="AZ61" s="516"/>
      <c r="BA61" s="516"/>
      <c r="BB61" s="516"/>
      <c r="BC61" s="516"/>
      <c r="BD61" s="516"/>
      <c r="BE61" s="516"/>
      <c r="BF61" s="516"/>
      <c r="BG61" s="516"/>
      <c r="BH61" s="516"/>
      <c r="BI61" s="516"/>
      <c r="BJ61" s="516"/>
      <c r="BK61" s="516"/>
      <c r="BL61" s="516"/>
      <c r="BM61" s="516"/>
      <c r="BN61" s="516"/>
      <c r="BO61" s="516"/>
      <c r="BP61" s="516"/>
      <c r="BQ61" s="516"/>
      <c r="BR61" s="516"/>
      <c r="BS61" s="516"/>
      <c r="BT61" s="517"/>
    </row>
    <row r="62" spans="2:73">
      <c r="B62" s="512"/>
      <c r="C62" s="512"/>
      <c r="D62" s="512"/>
      <c r="E62" s="512"/>
      <c r="F62" s="512"/>
      <c r="G62" s="512"/>
      <c r="H62" s="512"/>
      <c r="I62" s="481"/>
      <c r="J62" s="481"/>
      <c r="K62" s="39"/>
      <c r="L62" s="515"/>
      <c r="M62" s="516"/>
      <c r="N62" s="516"/>
      <c r="O62" s="516"/>
      <c r="P62" s="516"/>
      <c r="Q62" s="516"/>
      <c r="R62" s="516"/>
      <c r="S62" s="516"/>
      <c r="T62" s="516"/>
      <c r="U62" s="516"/>
      <c r="V62" s="516"/>
      <c r="W62" s="516"/>
      <c r="X62" s="516"/>
      <c r="Y62" s="516"/>
      <c r="Z62" s="516"/>
      <c r="AA62" s="516"/>
      <c r="AB62" s="516"/>
      <c r="AC62" s="516"/>
      <c r="AD62" s="516"/>
      <c r="AE62" s="516"/>
      <c r="AF62" s="516"/>
      <c r="AG62" s="516"/>
      <c r="AH62" s="516"/>
      <c r="AI62" s="516"/>
      <c r="AJ62" s="516"/>
      <c r="AK62" s="516"/>
      <c r="AL62" s="516"/>
      <c r="AM62" s="516"/>
      <c r="AN62" s="516"/>
      <c r="AO62" s="517"/>
      <c r="AP62" s="39"/>
      <c r="AQ62" s="515"/>
      <c r="AR62" s="516"/>
      <c r="AS62" s="516"/>
      <c r="AT62" s="516"/>
      <c r="AU62" s="516"/>
      <c r="AV62" s="516"/>
      <c r="AW62" s="516"/>
      <c r="AX62" s="516"/>
      <c r="AY62" s="516"/>
      <c r="AZ62" s="516"/>
      <c r="BA62" s="516"/>
      <c r="BB62" s="516"/>
      <c r="BC62" s="516"/>
      <c r="BD62" s="516"/>
      <c r="BE62" s="516"/>
      <c r="BF62" s="516"/>
      <c r="BG62" s="516"/>
      <c r="BH62" s="516"/>
      <c r="BI62" s="516"/>
      <c r="BJ62" s="516"/>
      <c r="BK62" s="516"/>
      <c r="BL62" s="516"/>
      <c r="BM62" s="516"/>
      <c r="BN62" s="516"/>
      <c r="BO62" s="516"/>
      <c r="BP62" s="516"/>
      <c r="BQ62" s="516"/>
      <c r="BR62" s="516"/>
      <c r="BS62" s="516"/>
      <c r="BT62" s="517"/>
    </row>
    <row r="63" spans="2:73">
      <c r="B63" s="512"/>
      <c r="C63" s="512"/>
      <c r="D63" s="512"/>
      <c r="E63" s="512"/>
      <c r="F63" s="512"/>
      <c r="G63" s="512"/>
      <c r="H63" s="512"/>
      <c r="I63" s="481"/>
      <c r="J63" s="481"/>
      <c r="K63" s="39"/>
      <c r="L63" s="515"/>
      <c r="M63" s="516"/>
      <c r="N63" s="516"/>
      <c r="O63" s="516"/>
      <c r="P63" s="516"/>
      <c r="Q63" s="516"/>
      <c r="R63" s="516"/>
      <c r="S63" s="516"/>
      <c r="T63" s="516"/>
      <c r="U63" s="516"/>
      <c r="V63" s="516"/>
      <c r="W63" s="516"/>
      <c r="X63" s="516"/>
      <c r="Y63" s="516"/>
      <c r="Z63" s="516"/>
      <c r="AA63" s="516"/>
      <c r="AB63" s="516"/>
      <c r="AC63" s="516"/>
      <c r="AD63" s="516"/>
      <c r="AE63" s="516"/>
      <c r="AF63" s="516"/>
      <c r="AG63" s="516"/>
      <c r="AH63" s="516"/>
      <c r="AI63" s="516"/>
      <c r="AJ63" s="516"/>
      <c r="AK63" s="516"/>
      <c r="AL63" s="516"/>
      <c r="AM63" s="516"/>
      <c r="AN63" s="516"/>
      <c r="AO63" s="517"/>
      <c r="AP63" s="39"/>
      <c r="AQ63" s="515"/>
      <c r="AR63" s="516"/>
      <c r="AS63" s="516"/>
      <c r="AT63" s="516"/>
      <c r="AU63" s="516"/>
      <c r="AV63" s="516"/>
      <c r="AW63" s="516"/>
      <c r="AX63" s="516"/>
      <c r="AY63" s="516"/>
      <c r="AZ63" s="516"/>
      <c r="BA63" s="516"/>
      <c r="BB63" s="516"/>
      <c r="BC63" s="516"/>
      <c r="BD63" s="516"/>
      <c r="BE63" s="516"/>
      <c r="BF63" s="516"/>
      <c r="BG63" s="516"/>
      <c r="BH63" s="516"/>
      <c r="BI63" s="516"/>
      <c r="BJ63" s="516"/>
      <c r="BK63" s="516"/>
      <c r="BL63" s="516"/>
      <c r="BM63" s="516"/>
      <c r="BN63" s="516"/>
      <c r="BO63" s="516"/>
      <c r="BP63" s="516"/>
      <c r="BQ63" s="516"/>
      <c r="BR63" s="516"/>
      <c r="BS63" s="516"/>
      <c r="BT63" s="517"/>
    </row>
    <row r="64" spans="2:73">
      <c r="B64" s="512"/>
      <c r="C64" s="512"/>
      <c r="D64" s="512"/>
      <c r="E64" s="512"/>
      <c r="F64" s="512"/>
      <c r="G64" s="512"/>
      <c r="H64" s="512"/>
      <c r="I64" s="481"/>
      <c r="J64" s="481"/>
      <c r="K64" s="39"/>
      <c r="L64" s="515"/>
      <c r="M64" s="516"/>
      <c r="N64" s="516"/>
      <c r="O64" s="516"/>
      <c r="P64" s="516"/>
      <c r="Q64" s="516"/>
      <c r="R64" s="516"/>
      <c r="S64" s="516"/>
      <c r="T64" s="516"/>
      <c r="U64" s="516"/>
      <c r="V64" s="516"/>
      <c r="W64" s="516"/>
      <c r="X64" s="516"/>
      <c r="Y64" s="516"/>
      <c r="Z64" s="516"/>
      <c r="AA64" s="516"/>
      <c r="AB64" s="516"/>
      <c r="AC64" s="516"/>
      <c r="AD64" s="516"/>
      <c r="AE64" s="516"/>
      <c r="AF64" s="516"/>
      <c r="AG64" s="516"/>
      <c r="AH64" s="516"/>
      <c r="AI64" s="516"/>
      <c r="AJ64" s="516"/>
      <c r="AK64" s="516"/>
      <c r="AL64" s="516"/>
      <c r="AM64" s="516"/>
      <c r="AN64" s="516"/>
      <c r="AO64" s="517"/>
      <c r="AP64" s="39"/>
      <c r="AQ64" s="515"/>
      <c r="AR64" s="516"/>
      <c r="AS64" s="516"/>
      <c r="AT64" s="516"/>
      <c r="AU64" s="516"/>
      <c r="AV64" s="516"/>
      <c r="AW64" s="516"/>
      <c r="AX64" s="516"/>
      <c r="AY64" s="516"/>
      <c r="AZ64" s="516"/>
      <c r="BA64" s="516"/>
      <c r="BB64" s="516"/>
      <c r="BC64" s="516"/>
      <c r="BD64" s="516"/>
      <c r="BE64" s="516"/>
      <c r="BF64" s="516"/>
      <c r="BG64" s="516"/>
      <c r="BH64" s="516"/>
      <c r="BI64" s="516"/>
      <c r="BJ64" s="516"/>
      <c r="BK64" s="516"/>
      <c r="BL64" s="516"/>
      <c r="BM64" s="516"/>
      <c r="BN64" s="516"/>
      <c r="BO64" s="516"/>
      <c r="BP64" s="516"/>
      <c r="BQ64" s="516"/>
      <c r="BR64" s="516"/>
      <c r="BS64" s="516"/>
      <c r="BT64" s="517"/>
    </row>
    <row r="65" spans="2:73">
      <c r="B65" s="512"/>
      <c r="C65" s="512"/>
      <c r="D65" s="512"/>
      <c r="E65" s="512"/>
      <c r="F65" s="512"/>
      <c r="G65" s="512"/>
      <c r="H65" s="512"/>
      <c r="I65" s="481"/>
      <c r="J65" s="481"/>
      <c r="K65" s="39"/>
      <c r="L65" s="515"/>
      <c r="M65" s="516"/>
      <c r="N65" s="516"/>
      <c r="O65" s="516"/>
      <c r="P65" s="516"/>
      <c r="Q65" s="516"/>
      <c r="R65" s="516"/>
      <c r="S65" s="516"/>
      <c r="T65" s="516"/>
      <c r="U65" s="516"/>
      <c r="V65" s="516"/>
      <c r="W65" s="516"/>
      <c r="X65" s="516"/>
      <c r="Y65" s="516"/>
      <c r="Z65" s="516"/>
      <c r="AA65" s="516"/>
      <c r="AB65" s="516"/>
      <c r="AC65" s="516"/>
      <c r="AD65" s="516"/>
      <c r="AE65" s="516"/>
      <c r="AF65" s="516"/>
      <c r="AG65" s="516"/>
      <c r="AH65" s="516"/>
      <c r="AI65" s="516"/>
      <c r="AJ65" s="516"/>
      <c r="AK65" s="516"/>
      <c r="AL65" s="516"/>
      <c r="AM65" s="516"/>
      <c r="AN65" s="516"/>
      <c r="AO65" s="517"/>
      <c r="AP65" s="39"/>
      <c r="AQ65" s="515"/>
      <c r="AR65" s="516"/>
      <c r="AS65" s="516"/>
      <c r="AT65" s="516"/>
      <c r="AU65" s="516"/>
      <c r="AV65" s="516"/>
      <c r="AW65" s="516"/>
      <c r="AX65" s="516"/>
      <c r="AY65" s="516"/>
      <c r="AZ65" s="516"/>
      <c r="BA65" s="516"/>
      <c r="BB65" s="516"/>
      <c r="BC65" s="516"/>
      <c r="BD65" s="516"/>
      <c r="BE65" s="516"/>
      <c r="BF65" s="516"/>
      <c r="BG65" s="516"/>
      <c r="BH65" s="516"/>
      <c r="BI65" s="516"/>
      <c r="BJ65" s="516"/>
      <c r="BK65" s="516"/>
      <c r="BL65" s="516"/>
      <c r="BM65" s="516"/>
      <c r="BN65" s="516"/>
      <c r="BO65" s="516"/>
      <c r="BP65" s="516"/>
      <c r="BQ65" s="516"/>
      <c r="BR65" s="516"/>
      <c r="BS65" s="516"/>
      <c r="BT65" s="517"/>
    </row>
    <row r="66" spans="2:73">
      <c r="B66" s="512"/>
      <c r="C66" s="512"/>
      <c r="D66" s="512"/>
      <c r="E66" s="512"/>
      <c r="F66" s="512"/>
      <c r="G66" s="512"/>
      <c r="H66" s="512"/>
      <c r="I66" s="481"/>
      <c r="J66" s="481"/>
      <c r="K66" s="39"/>
      <c r="L66" s="515"/>
      <c r="M66" s="516"/>
      <c r="N66" s="516"/>
      <c r="O66" s="516"/>
      <c r="P66" s="516"/>
      <c r="Q66" s="516"/>
      <c r="R66" s="516"/>
      <c r="S66" s="516"/>
      <c r="T66" s="516"/>
      <c r="U66" s="516"/>
      <c r="V66" s="516"/>
      <c r="W66" s="516"/>
      <c r="X66" s="516"/>
      <c r="Y66" s="516"/>
      <c r="Z66" s="516"/>
      <c r="AA66" s="516"/>
      <c r="AB66" s="516"/>
      <c r="AC66" s="516"/>
      <c r="AD66" s="516"/>
      <c r="AE66" s="516"/>
      <c r="AF66" s="516"/>
      <c r="AG66" s="516"/>
      <c r="AH66" s="516"/>
      <c r="AI66" s="516"/>
      <c r="AJ66" s="516"/>
      <c r="AK66" s="516"/>
      <c r="AL66" s="516"/>
      <c r="AM66" s="516"/>
      <c r="AN66" s="516"/>
      <c r="AO66" s="517"/>
      <c r="AP66" s="39"/>
      <c r="AQ66" s="515"/>
      <c r="AR66" s="516"/>
      <c r="AS66" s="516"/>
      <c r="AT66" s="516"/>
      <c r="AU66" s="516"/>
      <c r="AV66" s="516"/>
      <c r="AW66" s="516"/>
      <c r="AX66" s="516"/>
      <c r="AY66" s="516"/>
      <c r="AZ66" s="516"/>
      <c r="BA66" s="516"/>
      <c r="BB66" s="516"/>
      <c r="BC66" s="516"/>
      <c r="BD66" s="516"/>
      <c r="BE66" s="516"/>
      <c r="BF66" s="516"/>
      <c r="BG66" s="516"/>
      <c r="BH66" s="516"/>
      <c r="BI66" s="516"/>
      <c r="BJ66" s="516"/>
      <c r="BK66" s="516"/>
      <c r="BL66" s="516"/>
      <c r="BM66" s="516"/>
      <c r="BN66" s="516"/>
      <c r="BO66" s="516"/>
      <c r="BP66" s="516"/>
      <c r="BQ66" s="516"/>
      <c r="BR66" s="516"/>
      <c r="BS66" s="516"/>
      <c r="BT66" s="517"/>
    </row>
    <row r="67" spans="2:73">
      <c r="B67" s="512"/>
      <c r="C67" s="512"/>
      <c r="D67" s="512"/>
      <c r="E67" s="512"/>
      <c r="F67" s="512"/>
      <c r="G67" s="512"/>
      <c r="H67" s="512"/>
      <c r="I67" s="481"/>
      <c r="J67" s="481"/>
      <c r="K67" s="39"/>
      <c r="L67" s="515"/>
      <c r="M67" s="516"/>
      <c r="N67" s="516"/>
      <c r="O67" s="516"/>
      <c r="P67" s="516"/>
      <c r="Q67" s="516"/>
      <c r="R67" s="516"/>
      <c r="S67" s="516"/>
      <c r="T67" s="516"/>
      <c r="U67" s="516"/>
      <c r="V67" s="516"/>
      <c r="W67" s="516"/>
      <c r="X67" s="516"/>
      <c r="Y67" s="516"/>
      <c r="Z67" s="516"/>
      <c r="AA67" s="516"/>
      <c r="AB67" s="516"/>
      <c r="AC67" s="516"/>
      <c r="AD67" s="516"/>
      <c r="AE67" s="516"/>
      <c r="AF67" s="516"/>
      <c r="AG67" s="516"/>
      <c r="AH67" s="516"/>
      <c r="AI67" s="516"/>
      <c r="AJ67" s="516"/>
      <c r="AK67" s="516"/>
      <c r="AL67" s="516"/>
      <c r="AM67" s="516"/>
      <c r="AN67" s="516"/>
      <c r="AO67" s="517"/>
      <c r="AP67" s="39"/>
      <c r="AQ67" s="515"/>
      <c r="AR67" s="516"/>
      <c r="AS67" s="516"/>
      <c r="AT67" s="516"/>
      <c r="AU67" s="516"/>
      <c r="AV67" s="516"/>
      <c r="AW67" s="516"/>
      <c r="AX67" s="516"/>
      <c r="AY67" s="516"/>
      <c r="AZ67" s="516"/>
      <c r="BA67" s="516"/>
      <c r="BB67" s="516"/>
      <c r="BC67" s="516"/>
      <c r="BD67" s="516"/>
      <c r="BE67" s="516"/>
      <c r="BF67" s="516"/>
      <c r="BG67" s="516"/>
      <c r="BH67" s="516"/>
      <c r="BI67" s="516"/>
      <c r="BJ67" s="516"/>
      <c r="BK67" s="516"/>
      <c r="BL67" s="516"/>
      <c r="BM67" s="516"/>
      <c r="BN67" s="516"/>
      <c r="BO67" s="516"/>
      <c r="BP67" s="516"/>
      <c r="BQ67" s="516"/>
      <c r="BR67" s="516"/>
      <c r="BS67" s="516"/>
      <c r="BT67" s="517"/>
    </row>
    <row r="68" spans="2:73">
      <c r="B68" s="512"/>
      <c r="C68" s="512"/>
      <c r="D68" s="512"/>
      <c r="E68" s="512"/>
      <c r="F68" s="512"/>
      <c r="G68" s="512"/>
      <c r="H68" s="512"/>
      <c r="I68" s="481"/>
      <c r="J68" s="481"/>
      <c r="K68" s="39"/>
      <c r="L68" s="515"/>
      <c r="M68" s="516"/>
      <c r="N68" s="516"/>
      <c r="O68" s="516"/>
      <c r="P68" s="516"/>
      <c r="Q68" s="516"/>
      <c r="R68" s="516"/>
      <c r="S68" s="516"/>
      <c r="T68" s="516"/>
      <c r="U68" s="516"/>
      <c r="V68" s="516"/>
      <c r="W68" s="516"/>
      <c r="X68" s="516"/>
      <c r="Y68" s="516"/>
      <c r="Z68" s="516"/>
      <c r="AA68" s="516"/>
      <c r="AB68" s="516"/>
      <c r="AC68" s="516"/>
      <c r="AD68" s="516"/>
      <c r="AE68" s="516"/>
      <c r="AF68" s="516"/>
      <c r="AG68" s="516"/>
      <c r="AH68" s="516"/>
      <c r="AI68" s="516"/>
      <c r="AJ68" s="516"/>
      <c r="AK68" s="516"/>
      <c r="AL68" s="516"/>
      <c r="AM68" s="516"/>
      <c r="AN68" s="516"/>
      <c r="AO68" s="517"/>
      <c r="AP68" s="39"/>
      <c r="AQ68" s="515"/>
      <c r="AR68" s="516"/>
      <c r="AS68" s="516"/>
      <c r="AT68" s="516"/>
      <c r="AU68" s="516"/>
      <c r="AV68" s="516"/>
      <c r="AW68" s="516"/>
      <c r="AX68" s="516"/>
      <c r="AY68" s="516"/>
      <c r="AZ68" s="516"/>
      <c r="BA68" s="516"/>
      <c r="BB68" s="516"/>
      <c r="BC68" s="516"/>
      <c r="BD68" s="516"/>
      <c r="BE68" s="516"/>
      <c r="BF68" s="516"/>
      <c r="BG68" s="516"/>
      <c r="BH68" s="516"/>
      <c r="BI68" s="516"/>
      <c r="BJ68" s="516"/>
      <c r="BK68" s="516"/>
      <c r="BL68" s="516"/>
      <c r="BM68" s="516"/>
      <c r="BN68" s="516"/>
      <c r="BO68" s="516"/>
      <c r="BP68" s="516"/>
      <c r="BQ68" s="516"/>
      <c r="BR68" s="516"/>
      <c r="BS68" s="516"/>
      <c r="BT68" s="517"/>
    </row>
    <row r="69" spans="2:73">
      <c r="B69" s="512"/>
      <c r="C69" s="512"/>
      <c r="D69" s="512"/>
      <c r="E69" s="512"/>
      <c r="F69" s="512"/>
      <c r="G69" s="512"/>
      <c r="H69" s="512"/>
      <c r="I69" s="481"/>
      <c r="J69" s="481"/>
      <c r="K69" s="39"/>
      <c r="L69" s="515"/>
      <c r="M69" s="516"/>
      <c r="N69" s="516"/>
      <c r="O69" s="516"/>
      <c r="P69" s="516"/>
      <c r="Q69" s="516"/>
      <c r="R69" s="516"/>
      <c r="S69" s="516"/>
      <c r="T69" s="516"/>
      <c r="U69" s="516"/>
      <c r="V69" s="516"/>
      <c r="W69" s="516"/>
      <c r="X69" s="516"/>
      <c r="Y69" s="516"/>
      <c r="Z69" s="516"/>
      <c r="AA69" s="516"/>
      <c r="AB69" s="516"/>
      <c r="AC69" s="516"/>
      <c r="AD69" s="516"/>
      <c r="AE69" s="516"/>
      <c r="AF69" s="516"/>
      <c r="AG69" s="516"/>
      <c r="AH69" s="516"/>
      <c r="AI69" s="516"/>
      <c r="AJ69" s="516"/>
      <c r="AK69" s="516"/>
      <c r="AL69" s="516"/>
      <c r="AM69" s="516"/>
      <c r="AN69" s="516"/>
      <c r="AO69" s="517"/>
      <c r="AP69" s="39"/>
      <c r="AQ69" s="515"/>
      <c r="AR69" s="516"/>
      <c r="AS69" s="516"/>
      <c r="AT69" s="516"/>
      <c r="AU69" s="516"/>
      <c r="AV69" s="516"/>
      <c r="AW69" s="516"/>
      <c r="AX69" s="516"/>
      <c r="AY69" s="516"/>
      <c r="AZ69" s="516"/>
      <c r="BA69" s="516"/>
      <c r="BB69" s="516"/>
      <c r="BC69" s="516"/>
      <c r="BD69" s="516"/>
      <c r="BE69" s="516"/>
      <c r="BF69" s="516"/>
      <c r="BG69" s="516"/>
      <c r="BH69" s="516"/>
      <c r="BI69" s="516"/>
      <c r="BJ69" s="516"/>
      <c r="BK69" s="516"/>
      <c r="BL69" s="516"/>
      <c r="BM69" s="516"/>
      <c r="BN69" s="516"/>
      <c r="BO69" s="516"/>
      <c r="BP69" s="516"/>
      <c r="BQ69" s="516"/>
      <c r="BR69" s="516"/>
      <c r="BS69" s="516"/>
      <c r="BT69" s="517"/>
    </row>
    <row r="70" spans="2:73">
      <c r="B70" s="512"/>
      <c r="C70" s="512"/>
      <c r="D70" s="512"/>
      <c r="E70" s="512"/>
      <c r="F70" s="512"/>
      <c r="G70" s="512"/>
      <c r="H70" s="512"/>
      <c r="I70" s="481"/>
      <c r="J70" s="481"/>
      <c r="K70" s="39"/>
      <c r="L70" s="515"/>
      <c r="M70" s="516"/>
      <c r="N70" s="516"/>
      <c r="O70" s="516"/>
      <c r="P70" s="516"/>
      <c r="Q70" s="516"/>
      <c r="R70" s="516"/>
      <c r="S70" s="516"/>
      <c r="T70" s="516"/>
      <c r="U70" s="516"/>
      <c r="V70" s="516"/>
      <c r="W70" s="516"/>
      <c r="X70" s="516"/>
      <c r="Y70" s="516"/>
      <c r="Z70" s="516"/>
      <c r="AA70" s="516"/>
      <c r="AB70" s="516"/>
      <c r="AC70" s="516"/>
      <c r="AD70" s="516"/>
      <c r="AE70" s="516"/>
      <c r="AF70" s="516"/>
      <c r="AG70" s="516"/>
      <c r="AH70" s="516"/>
      <c r="AI70" s="516"/>
      <c r="AJ70" s="516"/>
      <c r="AK70" s="516"/>
      <c r="AL70" s="516"/>
      <c r="AM70" s="516"/>
      <c r="AN70" s="516"/>
      <c r="AO70" s="517"/>
      <c r="AP70" s="39"/>
      <c r="AQ70" s="515"/>
      <c r="AR70" s="516"/>
      <c r="AS70" s="516"/>
      <c r="AT70" s="516"/>
      <c r="AU70" s="516"/>
      <c r="AV70" s="516"/>
      <c r="AW70" s="516"/>
      <c r="AX70" s="516"/>
      <c r="AY70" s="516"/>
      <c r="AZ70" s="516"/>
      <c r="BA70" s="516"/>
      <c r="BB70" s="516"/>
      <c r="BC70" s="516"/>
      <c r="BD70" s="516"/>
      <c r="BE70" s="516"/>
      <c r="BF70" s="516"/>
      <c r="BG70" s="516"/>
      <c r="BH70" s="516"/>
      <c r="BI70" s="516"/>
      <c r="BJ70" s="516"/>
      <c r="BK70" s="516"/>
      <c r="BL70" s="516"/>
      <c r="BM70" s="516"/>
      <c r="BN70" s="516"/>
      <c r="BO70" s="516"/>
      <c r="BP70" s="516"/>
      <c r="BQ70" s="516"/>
      <c r="BR70" s="516"/>
      <c r="BS70" s="516"/>
      <c r="BT70" s="517"/>
    </row>
    <row r="71" spans="2:73">
      <c r="B71" s="512"/>
      <c r="C71" s="512"/>
      <c r="D71" s="512"/>
      <c r="E71" s="512"/>
      <c r="F71" s="512"/>
      <c r="G71" s="512"/>
      <c r="H71" s="512"/>
      <c r="I71" s="481"/>
      <c r="J71" s="481"/>
      <c r="K71" s="39"/>
      <c r="L71" s="515"/>
      <c r="M71" s="516"/>
      <c r="N71" s="516"/>
      <c r="O71" s="516"/>
      <c r="P71" s="516"/>
      <c r="Q71" s="516"/>
      <c r="R71" s="516"/>
      <c r="S71" s="516"/>
      <c r="T71" s="516"/>
      <c r="U71" s="516"/>
      <c r="V71" s="516"/>
      <c r="W71" s="516"/>
      <c r="X71" s="516"/>
      <c r="Y71" s="516"/>
      <c r="Z71" s="516"/>
      <c r="AA71" s="516"/>
      <c r="AB71" s="516"/>
      <c r="AC71" s="516"/>
      <c r="AD71" s="516"/>
      <c r="AE71" s="516"/>
      <c r="AF71" s="516"/>
      <c r="AG71" s="516"/>
      <c r="AH71" s="516"/>
      <c r="AI71" s="516"/>
      <c r="AJ71" s="516"/>
      <c r="AK71" s="516"/>
      <c r="AL71" s="516"/>
      <c r="AM71" s="516"/>
      <c r="AN71" s="516"/>
      <c r="AO71" s="517"/>
      <c r="AP71" s="39"/>
      <c r="AQ71" s="518"/>
      <c r="AR71" s="519"/>
      <c r="AS71" s="519"/>
      <c r="AT71" s="519"/>
      <c r="AU71" s="519"/>
      <c r="AV71" s="519"/>
      <c r="AW71" s="519"/>
      <c r="AX71" s="519"/>
      <c r="AY71" s="519"/>
      <c r="AZ71" s="519"/>
      <c r="BA71" s="519"/>
      <c r="BB71" s="519"/>
      <c r="BC71" s="519"/>
      <c r="BD71" s="519"/>
      <c r="BE71" s="519"/>
      <c r="BF71" s="519"/>
      <c r="BG71" s="519"/>
      <c r="BH71" s="519"/>
      <c r="BI71" s="519"/>
      <c r="BJ71" s="519"/>
      <c r="BK71" s="519"/>
      <c r="BL71" s="519"/>
      <c r="BM71" s="519"/>
      <c r="BN71" s="519"/>
      <c r="BO71" s="519"/>
      <c r="BP71" s="519"/>
      <c r="BQ71" s="519"/>
      <c r="BR71" s="519"/>
      <c r="BS71" s="519"/>
      <c r="BT71" s="520"/>
    </row>
    <row r="72" spans="2:73">
      <c r="B72" s="512"/>
      <c r="C72" s="512"/>
      <c r="D72" s="512"/>
      <c r="E72" s="512"/>
      <c r="F72" s="512"/>
      <c r="G72" s="512"/>
      <c r="H72" s="512"/>
      <c r="I72" s="481"/>
      <c r="J72" s="481"/>
      <c r="K72" s="39"/>
      <c r="L72" s="515"/>
      <c r="M72" s="516"/>
      <c r="N72" s="516"/>
      <c r="O72" s="516"/>
      <c r="P72" s="516"/>
      <c r="Q72" s="516"/>
      <c r="R72" s="516"/>
      <c r="S72" s="516"/>
      <c r="T72" s="516"/>
      <c r="U72" s="516"/>
      <c r="V72" s="516"/>
      <c r="W72" s="516"/>
      <c r="X72" s="516"/>
      <c r="Y72" s="516"/>
      <c r="Z72" s="516"/>
      <c r="AA72" s="516"/>
      <c r="AB72" s="516"/>
      <c r="AC72" s="516"/>
      <c r="AD72" s="516"/>
      <c r="AE72" s="516"/>
      <c r="AF72" s="516"/>
      <c r="AG72" s="516"/>
      <c r="AH72" s="516"/>
      <c r="AI72" s="516"/>
      <c r="AJ72" s="516"/>
      <c r="AK72" s="516"/>
      <c r="AL72" s="516"/>
      <c r="AM72" s="516"/>
      <c r="AN72" s="516"/>
      <c r="AO72" s="517"/>
      <c r="AP72" s="39"/>
      <c r="AQ72" s="513"/>
      <c r="AR72" s="1156"/>
      <c r="AS72" s="1156"/>
      <c r="AT72" s="1156"/>
      <c r="AU72" s="1156"/>
      <c r="AV72" s="1156"/>
      <c r="AW72" s="1156"/>
      <c r="AX72" s="1156"/>
      <c r="AY72" s="1156"/>
      <c r="AZ72" s="1156"/>
      <c r="BA72" s="1156"/>
      <c r="BB72" s="1156"/>
      <c r="BC72" s="1156"/>
      <c r="BD72" s="1156"/>
      <c r="BE72" s="1156"/>
      <c r="BF72" s="1156"/>
      <c r="BG72" s="1156"/>
      <c r="BH72" s="1156"/>
      <c r="BI72" s="1156"/>
      <c r="BJ72" s="1156"/>
      <c r="BK72" s="1156"/>
      <c r="BL72" s="1156"/>
      <c r="BM72" s="1156"/>
      <c r="BN72" s="1156"/>
      <c r="BO72" s="1156"/>
      <c r="BP72" s="1156"/>
      <c r="BQ72" s="1156"/>
      <c r="BR72" s="1156"/>
      <c r="BS72" s="1156"/>
      <c r="BT72" s="514"/>
    </row>
    <row r="73" spans="2:73">
      <c r="B73" s="512"/>
      <c r="C73" s="512"/>
      <c r="D73" s="512"/>
      <c r="E73" s="512"/>
      <c r="F73" s="512"/>
      <c r="G73" s="512"/>
      <c r="H73" s="512"/>
      <c r="I73" s="481"/>
      <c r="J73" s="481"/>
      <c r="K73" s="39"/>
      <c r="L73" s="515"/>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6"/>
      <c r="AK73" s="516"/>
      <c r="AL73" s="516"/>
      <c r="AM73" s="516"/>
      <c r="AN73" s="516"/>
      <c r="AO73" s="517"/>
      <c r="AP73" s="39"/>
      <c r="AQ73" s="515"/>
      <c r="AR73" s="516"/>
      <c r="AS73" s="516"/>
      <c r="AT73" s="516"/>
      <c r="AU73" s="516"/>
      <c r="AV73" s="516"/>
      <c r="AW73" s="516"/>
      <c r="AX73" s="516"/>
      <c r="AY73" s="516"/>
      <c r="AZ73" s="516"/>
      <c r="BA73" s="516"/>
      <c r="BB73" s="516"/>
      <c r="BC73" s="516"/>
      <c r="BD73" s="516"/>
      <c r="BE73" s="516"/>
      <c r="BF73" s="516"/>
      <c r="BG73" s="516"/>
      <c r="BH73" s="516"/>
      <c r="BI73" s="516"/>
      <c r="BJ73" s="516"/>
      <c r="BK73" s="516"/>
      <c r="BL73" s="516"/>
      <c r="BM73" s="516"/>
      <c r="BN73" s="516"/>
      <c r="BO73" s="516"/>
      <c r="BP73" s="516"/>
      <c r="BQ73" s="516"/>
      <c r="BR73" s="516"/>
      <c r="BS73" s="516"/>
      <c r="BT73" s="517"/>
    </row>
    <row r="74" spans="2:73">
      <c r="B74" s="512"/>
      <c r="C74" s="512"/>
      <c r="D74" s="512"/>
      <c r="E74" s="512"/>
      <c r="F74" s="512"/>
      <c r="G74" s="512"/>
      <c r="H74" s="512"/>
      <c r="I74" s="481"/>
      <c r="J74" s="481"/>
      <c r="K74" s="39"/>
      <c r="L74" s="515"/>
      <c r="M74" s="516"/>
      <c r="N74" s="516"/>
      <c r="O74" s="516"/>
      <c r="P74" s="516"/>
      <c r="Q74" s="516"/>
      <c r="R74" s="516"/>
      <c r="S74" s="516"/>
      <c r="T74" s="516"/>
      <c r="U74" s="516"/>
      <c r="V74" s="516"/>
      <c r="W74" s="516"/>
      <c r="X74" s="516"/>
      <c r="Y74" s="516"/>
      <c r="Z74" s="516"/>
      <c r="AA74" s="516"/>
      <c r="AB74" s="516"/>
      <c r="AC74" s="516"/>
      <c r="AD74" s="516"/>
      <c r="AE74" s="516"/>
      <c r="AF74" s="516"/>
      <c r="AG74" s="516"/>
      <c r="AH74" s="516"/>
      <c r="AI74" s="516"/>
      <c r="AJ74" s="516"/>
      <c r="AK74" s="516"/>
      <c r="AL74" s="516"/>
      <c r="AM74" s="516"/>
      <c r="AN74" s="516"/>
      <c r="AO74" s="517"/>
      <c r="AP74" s="39"/>
      <c r="AQ74" s="515"/>
      <c r="AR74" s="516"/>
      <c r="AS74" s="516"/>
      <c r="AT74" s="516"/>
      <c r="AU74" s="516"/>
      <c r="AV74" s="516"/>
      <c r="AW74" s="516"/>
      <c r="AX74" s="516"/>
      <c r="AY74" s="516"/>
      <c r="AZ74" s="516"/>
      <c r="BA74" s="516"/>
      <c r="BB74" s="516"/>
      <c r="BC74" s="516"/>
      <c r="BD74" s="516"/>
      <c r="BE74" s="516"/>
      <c r="BF74" s="516"/>
      <c r="BG74" s="516"/>
      <c r="BH74" s="516"/>
      <c r="BI74" s="516"/>
      <c r="BJ74" s="516"/>
      <c r="BK74" s="516"/>
      <c r="BL74" s="516"/>
      <c r="BM74" s="516"/>
      <c r="BN74" s="516"/>
      <c r="BO74" s="516"/>
      <c r="BP74" s="516"/>
      <c r="BQ74" s="516"/>
      <c r="BR74" s="516"/>
      <c r="BS74" s="516"/>
      <c r="BT74" s="517"/>
    </row>
    <row r="75" spans="2:73">
      <c r="B75" s="512"/>
      <c r="C75" s="512"/>
      <c r="D75" s="512"/>
      <c r="E75" s="512"/>
      <c r="F75" s="512"/>
      <c r="G75" s="512"/>
      <c r="H75" s="512"/>
      <c r="I75" s="481"/>
      <c r="J75" s="481"/>
      <c r="K75" s="39"/>
      <c r="L75" s="515"/>
      <c r="M75" s="516"/>
      <c r="N75" s="516"/>
      <c r="O75" s="516"/>
      <c r="P75" s="516"/>
      <c r="Q75" s="516"/>
      <c r="R75" s="516"/>
      <c r="S75" s="516"/>
      <c r="T75" s="516"/>
      <c r="U75" s="516"/>
      <c r="V75" s="516"/>
      <c r="W75" s="516"/>
      <c r="X75" s="516"/>
      <c r="Y75" s="516"/>
      <c r="Z75" s="516"/>
      <c r="AA75" s="516"/>
      <c r="AB75" s="516"/>
      <c r="AC75" s="516"/>
      <c r="AD75" s="516"/>
      <c r="AE75" s="516"/>
      <c r="AF75" s="516"/>
      <c r="AG75" s="516"/>
      <c r="AH75" s="516"/>
      <c r="AI75" s="516"/>
      <c r="AJ75" s="516"/>
      <c r="AK75" s="516"/>
      <c r="AL75" s="516"/>
      <c r="AM75" s="516"/>
      <c r="AN75" s="516"/>
      <c r="AO75" s="517"/>
      <c r="AP75" s="39"/>
      <c r="AQ75" s="515"/>
      <c r="AR75" s="516"/>
      <c r="AS75" s="516"/>
      <c r="AT75" s="516"/>
      <c r="AU75" s="516"/>
      <c r="AV75" s="516"/>
      <c r="AW75" s="516"/>
      <c r="AX75" s="516"/>
      <c r="AY75" s="516"/>
      <c r="AZ75" s="516"/>
      <c r="BA75" s="516"/>
      <c r="BB75" s="516"/>
      <c r="BC75" s="516"/>
      <c r="BD75" s="516"/>
      <c r="BE75" s="516"/>
      <c r="BF75" s="516"/>
      <c r="BG75" s="516"/>
      <c r="BH75" s="516"/>
      <c r="BI75" s="516"/>
      <c r="BJ75" s="516"/>
      <c r="BK75" s="516"/>
      <c r="BL75" s="516"/>
      <c r="BM75" s="516"/>
      <c r="BN75" s="516"/>
      <c r="BO75" s="516"/>
      <c r="BP75" s="516"/>
      <c r="BQ75" s="516"/>
      <c r="BR75" s="516"/>
      <c r="BS75" s="516"/>
      <c r="BT75" s="517"/>
    </row>
    <row r="76" spans="2:73">
      <c r="B76" s="512"/>
      <c r="C76" s="512"/>
      <c r="D76" s="512"/>
      <c r="E76" s="512"/>
      <c r="F76" s="512"/>
      <c r="G76" s="512"/>
      <c r="H76" s="512"/>
      <c r="I76" s="481"/>
      <c r="J76" s="481"/>
      <c r="K76" s="39"/>
      <c r="L76" s="515"/>
      <c r="M76" s="516"/>
      <c r="N76" s="516"/>
      <c r="O76" s="516"/>
      <c r="P76" s="516"/>
      <c r="Q76" s="516"/>
      <c r="R76" s="516"/>
      <c r="S76" s="516"/>
      <c r="T76" s="516"/>
      <c r="U76" s="516"/>
      <c r="V76" s="516"/>
      <c r="W76" s="516"/>
      <c r="X76" s="516"/>
      <c r="Y76" s="516"/>
      <c r="Z76" s="516"/>
      <c r="AA76" s="516"/>
      <c r="AB76" s="516"/>
      <c r="AC76" s="516"/>
      <c r="AD76" s="516"/>
      <c r="AE76" s="516"/>
      <c r="AF76" s="516"/>
      <c r="AG76" s="516"/>
      <c r="AH76" s="516"/>
      <c r="AI76" s="516"/>
      <c r="AJ76" s="516"/>
      <c r="AK76" s="516"/>
      <c r="AL76" s="516"/>
      <c r="AM76" s="516"/>
      <c r="AN76" s="516"/>
      <c r="AO76" s="517"/>
      <c r="AP76" s="39"/>
      <c r="AQ76" s="515"/>
      <c r="AR76" s="516"/>
      <c r="AS76" s="516"/>
      <c r="AT76" s="516"/>
      <c r="AU76" s="516"/>
      <c r="AV76" s="516"/>
      <c r="AW76" s="516"/>
      <c r="AX76" s="516"/>
      <c r="AY76" s="516"/>
      <c r="AZ76" s="516"/>
      <c r="BA76" s="516"/>
      <c r="BB76" s="516"/>
      <c r="BC76" s="516"/>
      <c r="BD76" s="516"/>
      <c r="BE76" s="516"/>
      <c r="BF76" s="516"/>
      <c r="BG76" s="516"/>
      <c r="BH76" s="516"/>
      <c r="BI76" s="516"/>
      <c r="BJ76" s="516"/>
      <c r="BK76" s="516"/>
      <c r="BL76" s="516"/>
      <c r="BM76" s="516"/>
      <c r="BN76" s="516"/>
      <c r="BO76" s="516"/>
      <c r="BP76" s="516"/>
      <c r="BQ76" s="516"/>
      <c r="BR76" s="516"/>
      <c r="BS76" s="516"/>
      <c r="BT76" s="517"/>
    </row>
    <row r="77" spans="2:73">
      <c r="B77" s="512"/>
      <c r="C77" s="512"/>
      <c r="D77" s="512"/>
      <c r="E77" s="512"/>
      <c r="F77" s="512"/>
      <c r="G77" s="512"/>
      <c r="H77" s="512"/>
      <c r="I77" s="481"/>
      <c r="J77" s="481"/>
      <c r="K77" s="39"/>
      <c r="L77" s="515"/>
      <c r="M77" s="516"/>
      <c r="N77" s="516"/>
      <c r="O77" s="516"/>
      <c r="P77" s="516"/>
      <c r="Q77" s="516"/>
      <c r="R77" s="516"/>
      <c r="S77" s="516"/>
      <c r="T77" s="516"/>
      <c r="U77" s="516"/>
      <c r="V77" s="516"/>
      <c r="W77" s="516"/>
      <c r="X77" s="516"/>
      <c r="Y77" s="516"/>
      <c r="Z77" s="516"/>
      <c r="AA77" s="516"/>
      <c r="AB77" s="516"/>
      <c r="AC77" s="516"/>
      <c r="AD77" s="516"/>
      <c r="AE77" s="516"/>
      <c r="AF77" s="516"/>
      <c r="AG77" s="516"/>
      <c r="AH77" s="516"/>
      <c r="AI77" s="516"/>
      <c r="AJ77" s="516"/>
      <c r="AK77" s="516"/>
      <c r="AL77" s="516"/>
      <c r="AM77" s="516"/>
      <c r="AN77" s="516"/>
      <c r="AO77" s="517"/>
      <c r="AP77" s="39"/>
      <c r="AQ77" s="515"/>
      <c r="AR77" s="516"/>
      <c r="AS77" s="516"/>
      <c r="AT77" s="516"/>
      <c r="AU77" s="516"/>
      <c r="AV77" s="516"/>
      <c r="AW77" s="516"/>
      <c r="AX77" s="516"/>
      <c r="AY77" s="516"/>
      <c r="AZ77" s="516"/>
      <c r="BA77" s="516"/>
      <c r="BB77" s="516"/>
      <c r="BC77" s="516"/>
      <c r="BD77" s="516"/>
      <c r="BE77" s="516"/>
      <c r="BF77" s="516"/>
      <c r="BG77" s="516"/>
      <c r="BH77" s="516"/>
      <c r="BI77" s="516"/>
      <c r="BJ77" s="516"/>
      <c r="BK77" s="516"/>
      <c r="BL77" s="516"/>
      <c r="BM77" s="516"/>
      <c r="BN77" s="516"/>
      <c r="BO77" s="516"/>
      <c r="BP77" s="516"/>
      <c r="BQ77" s="516"/>
      <c r="BR77" s="516"/>
      <c r="BS77" s="516"/>
      <c r="BT77" s="517"/>
    </row>
    <row r="78" spans="2:73">
      <c r="B78" s="512"/>
      <c r="C78" s="512"/>
      <c r="D78" s="512"/>
      <c r="E78" s="512"/>
      <c r="F78" s="512"/>
      <c r="G78" s="512"/>
      <c r="H78" s="512"/>
      <c r="I78" s="481"/>
      <c r="J78" s="481"/>
      <c r="K78" s="39"/>
      <c r="L78" s="515"/>
      <c r="M78" s="516"/>
      <c r="N78" s="516"/>
      <c r="O78" s="516"/>
      <c r="P78" s="516"/>
      <c r="Q78" s="516"/>
      <c r="R78" s="516"/>
      <c r="S78" s="516"/>
      <c r="T78" s="516"/>
      <c r="U78" s="516"/>
      <c r="V78" s="516"/>
      <c r="W78" s="516"/>
      <c r="X78" s="516"/>
      <c r="Y78" s="516"/>
      <c r="Z78" s="516"/>
      <c r="AA78" s="516"/>
      <c r="AB78" s="516"/>
      <c r="AC78" s="516"/>
      <c r="AD78" s="516"/>
      <c r="AE78" s="516"/>
      <c r="AF78" s="516"/>
      <c r="AG78" s="516"/>
      <c r="AH78" s="516"/>
      <c r="AI78" s="516"/>
      <c r="AJ78" s="516"/>
      <c r="AK78" s="516"/>
      <c r="AL78" s="516"/>
      <c r="AM78" s="516"/>
      <c r="AN78" s="516"/>
      <c r="AO78" s="517"/>
      <c r="AP78" s="39"/>
      <c r="AQ78" s="515"/>
      <c r="AR78" s="516"/>
      <c r="AS78" s="516"/>
      <c r="AT78" s="516"/>
      <c r="AU78" s="516"/>
      <c r="AV78" s="516"/>
      <c r="AW78" s="516"/>
      <c r="AX78" s="516"/>
      <c r="AY78" s="516"/>
      <c r="AZ78" s="516"/>
      <c r="BA78" s="516"/>
      <c r="BB78" s="516"/>
      <c r="BC78" s="516"/>
      <c r="BD78" s="516"/>
      <c r="BE78" s="516"/>
      <c r="BF78" s="516"/>
      <c r="BG78" s="516"/>
      <c r="BH78" s="516"/>
      <c r="BI78" s="516"/>
      <c r="BJ78" s="516"/>
      <c r="BK78" s="516"/>
      <c r="BL78" s="516"/>
      <c r="BM78" s="516"/>
      <c r="BN78" s="516"/>
      <c r="BO78" s="516"/>
      <c r="BP78" s="516"/>
      <c r="BQ78" s="516"/>
      <c r="BR78" s="516"/>
      <c r="BS78" s="516"/>
      <c r="BT78" s="517"/>
    </row>
    <row r="79" spans="2:73" ht="15.75">
      <c r="B79" s="512"/>
      <c r="C79" s="512"/>
      <c r="D79" s="512"/>
      <c r="E79" s="512"/>
      <c r="F79" s="512"/>
      <c r="G79" s="512"/>
      <c r="H79" s="512"/>
      <c r="I79" s="481"/>
      <c r="J79" s="481"/>
      <c r="K79" s="39"/>
      <c r="L79" s="515"/>
      <c r="M79" s="516"/>
      <c r="N79" s="516"/>
      <c r="O79" s="516"/>
      <c r="P79" s="516"/>
      <c r="Q79" s="516"/>
      <c r="R79" s="516"/>
      <c r="S79" s="516"/>
      <c r="T79" s="516"/>
      <c r="U79" s="516"/>
      <c r="V79" s="516"/>
      <c r="W79" s="516"/>
      <c r="X79" s="516"/>
      <c r="Y79" s="516"/>
      <c r="Z79" s="516"/>
      <c r="AA79" s="516"/>
      <c r="AB79" s="516"/>
      <c r="AC79" s="516"/>
      <c r="AD79" s="516"/>
      <c r="AE79" s="516"/>
      <c r="AF79" s="516"/>
      <c r="AG79" s="516"/>
      <c r="AH79" s="516"/>
      <c r="AI79" s="516"/>
      <c r="AJ79" s="516"/>
      <c r="AK79" s="516"/>
      <c r="AL79" s="516"/>
      <c r="AM79" s="516"/>
      <c r="AN79" s="516"/>
      <c r="AO79" s="517"/>
      <c r="AP79" s="39"/>
      <c r="AQ79" s="515"/>
      <c r="AR79" s="516"/>
      <c r="AS79" s="516"/>
      <c r="AT79" s="516"/>
      <c r="AU79" s="516"/>
      <c r="AV79" s="516"/>
      <c r="AW79" s="516"/>
      <c r="AX79" s="516"/>
      <c r="AY79" s="516"/>
      <c r="AZ79" s="516"/>
      <c r="BA79" s="516"/>
      <c r="BB79" s="516"/>
      <c r="BC79" s="516"/>
      <c r="BD79" s="516"/>
      <c r="BE79" s="516"/>
      <c r="BF79" s="516"/>
      <c r="BG79" s="516"/>
      <c r="BH79" s="516"/>
      <c r="BI79" s="516"/>
      <c r="BJ79" s="516"/>
      <c r="BK79" s="516"/>
      <c r="BL79" s="516"/>
      <c r="BM79" s="516"/>
      <c r="BN79" s="516"/>
      <c r="BO79" s="516"/>
      <c r="BP79" s="516"/>
      <c r="BQ79" s="516"/>
      <c r="BR79" s="516"/>
      <c r="BS79" s="516"/>
      <c r="BT79" s="517"/>
      <c r="BU79" s="832"/>
    </row>
    <row r="80" spans="2:73" ht="15.75">
      <c r="B80" s="512"/>
      <c r="C80" s="512"/>
      <c r="D80" s="512"/>
      <c r="E80" s="512"/>
      <c r="F80" s="512"/>
      <c r="G80" s="512"/>
      <c r="H80" s="512"/>
      <c r="I80" s="481"/>
      <c r="J80" s="481"/>
      <c r="K80" s="39"/>
      <c r="L80" s="515"/>
      <c r="M80" s="516"/>
      <c r="N80" s="516"/>
      <c r="O80" s="516"/>
      <c r="P80" s="516"/>
      <c r="Q80" s="516"/>
      <c r="R80" s="516"/>
      <c r="S80" s="516"/>
      <c r="T80" s="516"/>
      <c r="U80" s="516"/>
      <c r="V80" s="516"/>
      <c r="W80" s="516"/>
      <c r="X80" s="516"/>
      <c r="Y80" s="516"/>
      <c r="Z80" s="516"/>
      <c r="AA80" s="516"/>
      <c r="AB80" s="516"/>
      <c r="AC80" s="516"/>
      <c r="AD80" s="516"/>
      <c r="AE80" s="516"/>
      <c r="AF80" s="516"/>
      <c r="AG80" s="516"/>
      <c r="AH80" s="516"/>
      <c r="AI80" s="516"/>
      <c r="AJ80" s="516"/>
      <c r="AK80" s="516"/>
      <c r="AL80" s="516"/>
      <c r="AM80" s="516"/>
      <c r="AN80" s="516"/>
      <c r="AO80" s="517"/>
      <c r="AP80" s="39"/>
      <c r="AQ80" s="515"/>
      <c r="AR80" s="516"/>
      <c r="AS80" s="516"/>
      <c r="AT80" s="516"/>
      <c r="AU80" s="516"/>
      <c r="AV80" s="516"/>
      <c r="AW80" s="516"/>
      <c r="AX80" s="516"/>
      <c r="AY80" s="516"/>
      <c r="AZ80" s="516"/>
      <c r="BA80" s="516"/>
      <c r="BB80" s="516"/>
      <c r="BC80" s="516"/>
      <c r="BD80" s="516"/>
      <c r="BE80" s="516"/>
      <c r="BF80" s="516"/>
      <c r="BG80" s="516"/>
      <c r="BH80" s="516"/>
      <c r="BI80" s="516"/>
      <c r="BJ80" s="516"/>
      <c r="BK80" s="516"/>
      <c r="BL80" s="516"/>
      <c r="BM80" s="516"/>
      <c r="BN80" s="516"/>
      <c r="BO80" s="516"/>
      <c r="BP80" s="516"/>
      <c r="BQ80" s="516"/>
      <c r="BR80" s="516"/>
      <c r="BS80" s="516"/>
      <c r="BT80" s="517"/>
      <c r="BU80" s="832"/>
    </row>
    <row r="81" spans="2:73">
      <c r="B81" s="512"/>
      <c r="C81" s="512"/>
      <c r="D81" s="512"/>
      <c r="E81" s="512"/>
      <c r="F81" s="512"/>
      <c r="G81" s="512"/>
      <c r="H81" s="512"/>
      <c r="I81" s="481"/>
      <c r="J81" s="481"/>
      <c r="K81" s="39"/>
      <c r="L81" s="515"/>
      <c r="M81" s="516"/>
      <c r="N81" s="516"/>
      <c r="O81" s="516"/>
      <c r="P81" s="516"/>
      <c r="Q81" s="516"/>
      <c r="R81" s="516"/>
      <c r="S81" s="516"/>
      <c r="T81" s="516"/>
      <c r="U81" s="516"/>
      <c r="V81" s="516"/>
      <c r="W81" s="516"/>
      <c r="X81" s="516"/>
      <c r="Y81" s="516"/>
      <c r="Z81" s="516"/>
      <c r="AA81" s="516"/>
      <c r="AB81" s="516"/>
      <c r="AC81" s="516"/>
      <c r="AD81" s="516"/>
      <c r="AE81" s="516"/>
      <c r="AF81" s="516"/>
      <c r="AG81" s="516"/>
      <c r="AH81" s="516"/>
      <c r="AI81" s="516"/>
      <c r="AJ81" s="516"/>
      <c r="AK81" s="516"/>
      <c r="AL81" s="516"/>
      <c r="AM81" s="516"/>
      <c r="AN81" s="516"/>
      <c r="AO81" s="517"/>
      <c r="AP81" s="39"/>
      <c r="AQ81" s="515"/>
      <c r="AR81" s="516"/>
      <c r="AS81" s="516"/>
      <c r="AT81" s="516"/>
      <c r="AU81" s="516"/>
      <c r="AV81" s="516"/>
      <c r="AW81" s="516"/>
      <c r="AX81" s="516"/>
      <c r="AY81" s="516"/>
      <c r="AZ81" s="516"/>
      <c r="BA81" s="516"/>
      <c r="BB81" s="516"/>
      <c r="BC81" s="516"/>
      <c r="BD81" s="516"/>
      <c r="BE81" s="516"/>
      <c r="BF81" s="516"/>
      <c r="BG81" s="516"/>
      <c r="BH81" s="516"/>
      <c r="BI81" s="516"/>
      <c r="BJ81" s="516"/>
      <c r="BK81" s="516"/>
      <c r="BL81" s="516"/>
      <c r="BM81" s="516"/>
      <c r="BN81" s="516"/>
      <c r="BO81" s="516"/>
      <c r="BP81" s="516"/>
      <c r="BQ81" s="516"/>
      <c r="BR81" s="516"/>
      <c r="BS81" s="516"/>
      <c r="BT81" s="517"/>
    </row>
    <row r="82" spans="2:73" ht="15.75">
      <c r="B82" s="512"/>
      <c r="C82" s="512"/>
      <c r="D82" s="512"/>
      <c r="E82" s="512"/>
      <c r="F82" s="512"/>
      <c r="G82" s="512"/>
      <c r="H82" s="512"/>
      <c r="I82" s="481"/>
      <c r="J82" s="481"/>
      <c r="K82" s="39"/>
      <c r="L82" s="515"/>
      <c r="M82" s="516"/>
      <c r="N82" s="516"/>
      <c r="O82" s="516"/>
      <c r="P82" s="516"/>
      <c r="Q82" s="516"/>
      <c r="R82" s="516"/>
      <c r="S82" s="516"/>
      <c r="T82" s="516"/>
      <c r="U82" s="516"/>
      <c r="V82" s="516"/>
      <c r="W82" s="516"/>
      <c r="X82" s="516"/>
      <c r="Y82" s="516"/>
      <c r="Z82" s="516"/>
      <c r="AA82" s="516"/>
      <c r="AB82" s="516"/>
      <c r="AC82" s="516"/>
      <c r="AD82" s="516"/>
      <c r="AE82" s="516"/>
      <c r="AF82" s="516"/>
      <c r="AG82" s="516"/>
      <c r="AH82" s="516"/>
      <c r="AI82" s="516"/>
      <c r="AJ82" s="516"/>
      <c r="AK82" s="516"/>
      <c r="AL82" s="516"/>
      <c r="AM82" s="516"/>
      <c r="AN82" s="516"/>
      <c r="AO82" s="517"/>
      <c r="AP82" s="39"/>
      <c r="AQ82" s="515"/>
      <c r="AR82" s="516"/>
      <c r="AS82" s="516"/>
      <c r="AT82" s="516"/>
      <c r="AU82" s="516"/>
      <c r="AV82" s="516"/>
      <c r="AW82" s="516"/>
      <c r="AX82" s="516"/>
      <c r="AY82" s="516"/>
      <c r="AZ82" s="516"/>
      <c r="BA82" s="516"/>
      <c r="BB82" s="516"/>
      <c r="BC82" s="516"/>
      <c r="BD82" s="516"/>
      <c r="BE82" s="516"/>
      <c r="BF82" s="516"/>
      <c r="BG82" s="516"/>
      <c r="BH82" s="516"/>
      <c r="BI82" s="516"/>
      <c r="BJ82" s="516"/>
      <c r="BK82" s="516"/>
      <c r="BL82" s="516"/>
      <c r="BM82" s="516"/>
      <c r="BN82" s="516"/>
      <c r="BO82" s="516"/>
      <c r="BP82" s="516"/>
      <c r="BQ82" s="516"/>
      <c r="BR82" s="516"/>
      <c r="BS82" s="516"/>
      <c r="BT82" s="517"/>
      <c r="BU82" s="832"/>
    </row>
    <row r="83" spans="2:73" ht="15.75">
      <c r="B83" s="512"/>
      <c r="C83" s="512"/>
      <c r="D83" s="512"/>
      <c r="E83" s="512"/>
      <c r="F83" s="512"/>
      <c r="G83" s="512"/>
      <c r="H83" s="512"/>
      <c r="I83" s="481"/>
      <c r="J83" s="481"/>
      <c r="K83" s="39"/>
      <c r="L83" s="515"/>
      <c r="M83" s="516"/>
      <c r="N83" s="516"/>
      <c r="O83" s="516"/>
      <c r="P83" s="516"/>
      <c r="Q83" s="516"/>
      <c r="R83" s="516"/>
      <c r="S83" s="516"/>
      <c r="T83" s="516"/>
      <c r="U83" s="516"/>
      <c r="V83" s="516"/>
      <c r="W83" s="516"/>
      <c r="X83" s="516"/>
      <c r="Y83" s="516"/>
      <c r="Z83" s="516"/>
      <c r="AA83" s="516"/>
      <c r="AB83" s="516"/>
      <c r="AC83" s="516"/>
      <c r="AD83" s="516"/>
      <c r="AE83" s="516"/>
      <c r="AF83" s="516"/>
      <c r="AG83" s="516"/>
      <c r="AH83" s="516"/>
      <c r="AI83" s="516"/>
      <c r="AJ83" s="516"/>
      <c r="AK83" s="516"/>
      <c r="AL83" s="516"/>
      <c r="AM83" s="516"/>
      <c r="AN83" s="516"/>
      <c r="AO83" s="517"/>
      <c r="AP83" s="39"/>
      <c r="AQ83" s="515"/>
      <c r="AR83" s="516"/>
      <c r="AS83" s="516"/>
      <c r="AT83" s="516"/>
      <c r="AU83" s="516"/>
      <c r="AV83" s="516"/>
      <c r="AW83" s="516"/>
      <c r="AX83" s="516"/>
      <c r="AY83" s="516"/>
      <c r="AZ83" s="516"/>
      <c r="BA83" s="516"/>
      <c r="BB83" s="516"/>
      <c r="BC83" s="516"/>
      <c r="BD83" s="516"/>
      <c r="BE83" s="516"/>
      <c r="BF83" s="516"/>
      <c r="BG83" s="516"/>
      <c r="BH83" s="516"/>
      <c r="BI83" s="516"/>
      <c r="BJ83" s="516"/>
      <c r="BK83" s="516"/>
      <c r="BL83" s="516"/>
      <c r="BM83" s="516"/>
      <c r="BN83" s="516"/>
      <c r="BO83" s="516"/>
      <c r="BP83" s="516"/>
      <c r="BQ83" s="516"/>
      <c r="BR83" s="516"/>
      <c r="BS83" s="516"/>
      <c r="BT83" s="517"/>
      <c r="BU83" s="832"/>
    </row>
    <row r="84" spans="2:73" ht="15.75">
      <c r="B84" s="512"/>
      <c r="C84" s="512"/>
      <c r="D84" s="512"/>
      <c r="E84" s="512"/>
      <c r="F84" s="512"/>
      <c r="G84" s="512"/>
      <c r="H84" s="512"/>
      <c r="I84" s="481"/>
      <c r="J84" s="481"/>
      <c r="K84" s="39"/>
      <c r="L84" s="515"/>
      <c r="M84" s="516"/>
      <c r="N84" s="516"/>
      <c r="O84" s="516"/>
      <c r="P84" s="516"/>
      <c r="Q84" s="516"/>
      <c r="R84" s="516"/>
      <c r="S84" s="516"/>
      <c r="T84" s="516"/>
      <c r="U84" s="516"/>
      <c r="V84" s="516"/>
      <c r="W84" s="516"/>
      <c r="X84" s="516"/>
      <c r="Y84" s="516"/>
      <c r="Z84" s="516"/>
      <c r="AA84" s="516"/>
      <c r="AB84" s="516"/>
      <c r="AC84" s="516"/>
      <c r="AD84" s="516"/>
      <c r="AE84" s="516"/>
      <c r="AF84" s="516"/>
      <c r="AG84" s="516"/>
      <c r="AH84" s="516"/>
      <c r="AI84" s="516"/>
      <c r="AJ84" s="516"/>
      <c r="AK84" s="516"/>
      <c r="AL84" s="516"/>
      <c r="AM84" s="516"/>
      <c r="AN84" s="516"/>
      <c r="AO84" s="517"/>
      <c r="AP84" s="39"/>
      <c r="AQ84" s="515"/>
      <c r="AR84" s="516"/>
      <c r="AS84" s="516"/>
      <c r="AT84" s="516"/>
      <c r="AU84" s="516"/>
      <c r="AV84" s="516"/>
      <c r="AW84" s="516"/>
      <c r="AX84" s="516"/>
      <c r="AY84" s="516"/>
      <c r="AZ84" s="516"/>
      <c r="BA84" s="516"/>
      <c r="BB84" s="516"/>
      <c r="BC84" s="516"/>
      <c r="BD84" s="516"/>
      <c r="BE84" s="516"/>
      <c r="BF84" s="516"/>
      <c r="BG84" s="516"/>
      <c r="BH84" s="516"/>
      <c r="BI84" s="516"/>
      <c r="BJ84" s="516"/>
      <c r="BK84" s="516"/>
      <c r="BL84" s="516"/>
      <c r="BM84" s="516"/>
      <c r="BN84" s="516"/>
      <c r="BO84" s="516"/>
      <c r="BP84" s="516"/>
      <c r="BQ84" s="516"/>
      <c r="BR84" s="516"/>
      <c r="BS84" s="516"/>
      <c r="BT84" s="517"/>
      <c r="BU84" s="832"/>
    </row>
    <row r="85" spans="2:73">
      <c r="B85" s="512"/>
      <c r="C85" s="512"/>
      <c r="D85" s="512"/>
      <c r="E85" s="512"/>
      <c r="F85" s="512"/>
      <c r="G85" s="512"/>
      <c r="H85" s="512"/>
      <c r="I85" s="481"/>
      <c r="J85" s="481"/>
      <c r="K85" s="39"/>
      <c r="L85" s="515"/>
      <c r="M85" s="516"/>
      <c r="N85" s="516"/>
      <c r="O85" s="516"/>
      <c r="P85" s="516"/>
      <c r="Q85" s="516"/>
      <c r="R85" s="516"/>
      <c r="S85" s="516"/>
      <c r="T85" s="516"/>
      <c r="U85" s="516"/>
      <c r="V85" s="516"/>
      <c r="W85" s="516"/>
      <c r="X85" s="516"/>
      <c r="Y85" s="516"/>
      <c r="Z85" s="516"/>
      <c r="AA85" s="516"/>
      <c r="AB85" s="516"/>
      <c r="AC85" s="516"/>
      <c r="AD85" s="516"/>
      <c r="AE85" s="516"/>
      <c r="AF85" s="516"/>
      <c r="AG85" s="516"/>
      <c r="AH85" s="516"/>
      <c r="AI85" s="516"/>
      <c r="AJ85" s="516"/>
      <c r="AK85" s="516"/>
      <c r="AL85" s="516"/>
      <c r="AM85" s="516"/>
      <c r="AN85" s="516"/>
      <c r="AO85" s="517"/>
      <c r="AP85" s="39"/>
      <c r="AQ85" s="515"/>
      <c r="AR85" s="516"/>
      <c r="AS85" s="516"/>
      <c r="AT85" s="516"/>
      <c r="AU85" s="516"/>
      <c r="AV85" s="516"/>
      <c r="AW85" s="516"/>
      <c r="AX85" s="516"/>
      <c r="AY85" s="516"/>
      <c r="AZ85" s="516"/>
      <c r="BA85" s="516"/>
      <c r="BB85" s="516"/>
      <c r="BC85" s="516"/>
      <c r="BD85" s="516"/>
      <c r="BE85" s="516"/>
      <c r="BF85" s="516"/>
      <c r="BG85" s="516"/>
      <c r="BH85" s="516"/>
      <c r="BI85" s="516"/>
      <c r="BJ85" s="516"/>
      <c r="BK85" s="516"/>
      <c r="BL85" s="516"/>
      <c r="BM85" s="516"/>
      <c r="BN85" s="516"/>
      <c r="BO85" s="516"/>
      <c r="BP85" s="516"/>
      <c r="BQ85" s="516"/>
      <c r="BR85" s="516"/>
      <c r="BS85" s="516"/>
      <c r="BT85" s="517"/>
    </row>
    <row r="86" spans="2:73">
      <c r="B86" s="512"/>
      <c r="C86" s="512"/>
      <c r="D86" s="512"/>
      <c r="E86" s="512"/>
      <c r="F86" s="512"/>
      <c r="G86" s="512"/>
      <c r="H86" s="512"/>
      <c r="I86" s="481"/>
      <c r="J86" s="481"/>
      <c r="K86" s="39"/>
      <c r="L86" s="515"/>
      <c r="M86" s="516"/>
      <c r="N86" s="516"/>
      <c r="O86" s="516"/>
      <c r="P86" s="516"/>
      <c r="Q86" s="516"/>
      <c r="R86" s="516"/>
      <c r="S86" s="516"/>
      <c r="T86" s="516"/>
      <c r="U86" s="516"/>
      <c r="V86" s="516"/>
      <c r="W86" s="516"/>
      <c r="X86" s="516"/>
      <c r="Y86" s="516"/>
      <c r="Z86" s="516"/>
      <c r="AA86" s="516"/>
      <c r="AB86" s="516"/>
      <c r="AC86" s="516"/>
      <c r="AD86" s="516"/>
      <c r="AE86" s="516"/>
      <c r="AF86" s="516"/>
      <c r="AG86" s="516"/>
      <c r="AH86" s="516"/>
      <c r="AI86" s="516"/>
      <c r="AJ86" s="516"/>
      <c r="AK86" s="516"/>
      <c r="AL86" s="516"/>
      <c r="AM86" s="516"/>
      <c r="AN86" s="516"/>
      <c r="AO86" s="517"/>
      <c r="AP86" s="39"/>
      <c r="AQ86" s="515"/>
      <c r="AR86" s="516"/>
      <c r="AS86" s="516"/>
      <c r="AT86" s="516"/>
      <c r="AU86" s="516"/>
      <c r="AV86" s="516"/>
      <c r="AW86" s="516"/>
      <c r="AX86" s="516"/>
      <c r="AY86" s="516"/>
      <c r="AZ86" s="516"/>
      <c r="BA86" s="516"/>
      <c r="BB86" s="516"/>
      <c r="BC86" s="516"/>
      <c r="BD86" s="516"/>
      <c r="BE86" s="516"/>
      <c r="BF86" s="516"/>
      <c r="BG86" s="516"/>
      <c r="BH86" s="516"/>
      <c r="BI86" s="516"/>
      <c r="BJ86" s="516"/>
      <c r="BK86" s="516"/>
      <c r="BL86" s="516"/>
      <c r="BM86" s="516"/>
      <c r="BN86" s="516"/>
      <c r="BO86" s="516"/>
      <c r="BP86" s="516"/>
      <c r="BQ86" s="516"/>
      <c r="BR86" s="516"/>
      <c r="BS86" s="516"/>
      <c r="BT86" s="517"/>
    </row>
    <row r="87" spans="2:73">
      <c r="B87" s="512"/>
      <c r="C87" s="512"/>
      <c r="D87" s="512"/>
      <c r="E87" s="512"/>
      <c r="F87" s="512"/>
      <c r="G87" s="512"/>
      <c r="H87" s="512"/>
      <c r="I87" s="481"/>
      <c r="J87" s="481"/>
      <c r="K87" s="39"/>
      <c r="L87" s="515"/>
      <c r="M87" s="516"/>
      <c r="N87" s="516"/>
      <c r="O87" s="516"/>
      <c r="P87" s="516"/>
      <c r="Q87" s="516"/>
      <c r="R87" s="516"/>
      <c r="S87" s="516"/>
      <c r="T87" s="516"/>
      <c r="U87" s="516"/>
      <c r="V87" s="516"/>
      <c r="W87" s="516"/>
      <c r="X87" s="516"/>
      <c r="Y87" s="516"/>
      <c r="Z87" s="516"/>
      <c r="AA87" s="516"/>
      <c r="AB87" s="516"/>
      <c r="AC87" s="516"/>
      <c r="AD87" s="516"/>
      <c r="AE87" s="516"/>
      <c r="AF87" s="516"/>
      <c r="AG87" s="516"/>
      <c r="AH87" s="516"/>
      <c r="AI87" s="516"/>
      <c r="AJ87" s="516"/>
      <c r="AK87" s="516"/>
      <c r="AL87" s="516"/>
      <c r="AM87" s="516"/>
      <c r="AN87" s="516"/>
      <c r="AO87" s="517"/>
      <c r="AP87" s="39"/>
      <c r="AQ87" s="515"/>
      <c r="AR87" s="516"/>
      <c r="AS87" s="516"/>
      <c r="AT87" s="516"/>
      <c r="AU87" s="516"/>
      <c r="AV87" s="516"/>
      <c r="AW87" s="516"/>
      <c r="AX87" s="516"/>
      <c r="AY87" s="516"/>
      <c r="AZ87" s="516"/>
      <c r="BA87" s="516"/>
      <c r="BB87" s="516"/>
      <c r="BC87" s="516"/>
      <c r="BD87" s="516"/>
      <c r="BE87" s="516"/>
      <c r="BF87" s="516"/>
      <c r="BG87" s="516"/>
      <c r="BH87" s="516"/>
      <c r="BI87" s="516"/>
      <c r="BJ87" s="516"/>
      <c r="BK87" s="516"/>
      <c r="BL87" s="516"/>
      <c r="BM87" s="516"/>
      <c r="BN87" s="516"/>
      <c r="BO87" s="516"/>
      <c r="BP87" s="516"/>
      <c r="BQ87" s="516"/>
      <c r="BR87" s="516"/>
      <c r="BS87" s="516"/>
      <c r="BT87" s="517"/>
    </row>
    <row r="88" spans="2:73">
      <c r="B88" s="512"/>
      <c r="C88" s="512"/>
      <c r="D88" s="512"/>
      <c r="E88" s="512"/>
      <c r="F88" s="512"/>
      <c r="G88" s="512"/>
      <c r="H88" s="512"/>
      <c r="I88" s="481"/>
      <c r="J88" s="481"/>
      <c r="K88" s="39"/>
      <c r="L88" s="515"/>
      <c r="M88" s="516"/>
      <c r="N88" s="516"/>
      <c r="O88" s="516"/>
      <c r="P88" s="516"/>
      <c r="Q88" s="516"/>
      <c r="R88" s="516"/>
      <c r="S88" s="516"/>
      <c r="T88" s="516"/>
      <c r="U88" s="516"/>
      <c r="V88" s="516"/>
      <c r="W88" s="516"/>
      <c r="X88" s="516"/>
      <c r="Y88" s="516"/>
      <c r="Z88" s="516"/>
      <c r="AA88" s="516"/>
      <c r="AB88" s="516"/>
      <c r="AC88" s="516"/>
      <c r="AD88" s="516"/>
      <c r="AE88" s="516"/>
      <c r="AF88" s="516"/>
      <c r="AG88" s="516"/>
      <c r="AH88" s="516"/>
      <c r="AI88" s="516"/>
      <c r="AJ88" s="516"/>
      <c r="AK88" s="516"/>
      <c r="AL88" s="516"/>
      <c r="AM88" s="516"/>
      <c r="AN88" s="516"/>
      <c r="AO88" s="517"/>
      <c r="AP88" s="39"/>
      <c r="AQ88" s="518"/>
      <c r="AR88" s="519"/>
      <c r="AS88" s="519"/>
      <c r="AT88" s="519"/>
      <c r="AU88" s="519"/>
      <c r="AV88" s="519"/>
      <c r="AW88" s="519"/>
      <c r="AX88" s="519"/>
      <c r="AY88" s="519"/>
      <c r="AZ88" s="519"/>
      <c r="BA88" s="519"/>
      <c r="BB88" s="519"/>
      <c r="BC88" s="519"/>
      <c r="BD88" s="519"/>
      <c r="BE88" s="519"/>
      <c r="BF88" s="519"/>
      <c r="BG88" s="519"/>
      <c r="BH88" s="519"/>
      <c r="BI88" s="519"/>
      <c r="BJ88" s="519"/>
      <c r="BK88" s="519"/>
      <c r="BL88" s="519"/>
      <c r="BM88" s="519"/>
      <c r="BN88" s="519"/>
      <c r="BO88" s="519"/>
      <c r="BP88" s="519"/>
      <c r="BQ88" s="519"/>
      <c r="BR88" s="519"/>
      <c r="BS88" s="519"/>
      <c r="BT88" s="520"/>
    </row>
    <row r="89" spans="2:73">
      <c r="B89" s="512"/>
      <c r="C89" s="512"/>
      <c r="D89" s="512"/>
      <c r="E89" s="512"/>
      <c r="F89" s="512"/>
      <c r="G89" s="512"/>
      <c r="H89" s="512"/>
      <c r="I89" s="481"/>
      <c r="J89" s="481"/>
      <c r="K89" s="39"/>
      <c r="L89" s="515"/>
      <c r="M89" s="516"/>
      <c r="N89" s="516"/>
      <c r="O89" s="516"/>
      <c r="P89" s="516"/>
      <c r="Q89" s="516"/>
      <c r="R89" s="516"/>
      <c r="S89" s="516"/>
      <c r="T89" s="516"/>
      <c r="U89" s="516"/>
      <c r="V89" s="516"/>
      <c r="W89" s="516"/>
      <c r="X89" s="516"/>
      <c r="Y89" s="516"/>
      <c r="Z89" s="516"/>
      <c r="AA89" s="516"/>
      <c r="AB89" s="516"/>
      <c r="AC89" s="516"/>
      <c r="AD89" s="516"/>
      <c r="AE89" s="516"/>
      <c r="AF89" s="516"/>
      <c r="AG89" s="516"/>
      <c r="AH89" s="516"/>
      <c r="AI89" s="516"/>
      <c r="AJ89" s="516"/>
      <c r="AK89" s="516"/>
      <c r="AL89" s="516"/>
      <c r="AM89" s="516"/>
      <c r="AN89" s="516"/>
      <c r="AO89" s="517"/>
      <c r="AP89" s="39"/>
      <c r="AQ89" s="513"/>
      <c r="AR89" s="1156"/>
      <c r="AS89" s="1156"/>
      <c r="AT89" s="1156"/>
      <c r="AU89" s="1156"/>
      <c r="AV89" s="1156"/>
      <c r="AW89" s="1156"/>
      <c r="AX89" s="1156"/>
      <c r="AY89" s="1156"/>
      <c r="AZ89" s="1156"/>
      <c r="BA89" s="1156"/>
      <c r="BB89" s="1156"/>
      <c r="BC89" s="1156"/>
      <c r="BD89" s="1156"/>
      <c r="BE89" s="1156"/>
      <c r="BF89" s="1156"/>
      <c r="BG89" s="1156"/>
      <c r="BH89" s="1156"/>
      <c r="BI89" s="1156"/>
      <c r="BJ89" s="1156"/>
      <c r="BK89" s="1156"/>
      <c r="BL89" s="1156"/>
      <c r="BM89" s="1156"/>
      <c r="BN89" s="1156"/>
      <c r="BO89" s="1156"/>
      <c r="BP89" s="1156"/>
      <c r="BQ89" s="1156"/>
      <c r="BR89" s="1156"/>
      <c r="BS89" s="1156"/>
      <c r="BT89" s="514"/>
    </row>
    <row r="90" spans="2:73">
      <c r="B90" s="512"/>
      <c r="C90" s="512"/>
      <c r="D90" s="512"/>
      <c r="E90" s="512"/>
      <c r="F90" s="512"/>
      <c r="G90" s="512"/>
      <c r="H90" s="512"/>
      <c r="I90" s="481"/>
      <c r="J90" s="481"/>
      <c r="K90" s="39"/>
      <c r="L90" s="515"/>
      <c r="M90" s="516"/>
      <c r="N90" s="516"/>
      <c r="O90" s="516"/>
      <c r="P90" s="516"/>
      <c r="Q90" s="516"/>
      <c r="R90" s="516"/>
      <c r="S90" s="516"/>
      <c r="T90" s="516"/>
      <c r="U90" s="516"/>
      <c r="V90" s="516"/>
      <c r="W90" s="516"/>
      <c r="X90" s="516"/>
      <c r="Y90" s="516"/>
      <c r="Z90" s="516"/>
      <c r="AA90" s="516"/>
      <c r="AB90" s="516"/>
      <c r="AC90" s="516"/>
      <c r="AD90" s="516"/>
      <c r="AE90" s="516"/>
      <c r="AF90" s="516"/>
      <c r="AG90" s="516"/>
      <c r="AH90" s="516"/>
      <c r="AI90" s="516"/>
      <c r="AJ90" s="516"/>
      <c r="AK90" s="516"/>
      <c r="AL90" s="516"/>
      <c r="AM90" s="516"/>
      <c r="AN90" s="516"/>
      <c r="AO90" s="517"/>
      <c r="AP90" s="39"/>
      <c r="AQ90" s="515"/>
      <c r="AR90" s="516"/>
      <c r="AS90" s="516"/>
      <c r="AT90" s="516"/>
      <c r="AU90" s="516"/>
      <c r="AV90" s="516"/>
      <c r="AW90" s="516"/>
      <c r="AX90" s="516"/>
      <c r="AY90" s="516"/>
      <c r="AZ90" s="516"/>
      <c r="BA90" s="516"/>
      <c r="BB90" s="516"/>
      <c r="BC90" s="516"/>
      <c r="BD90" s="516"/>
      <c r="BE90" s="516"/>
      <c r="BF90" s="516"/>
      <c r="BG90" s="516"/>
      <c r="BH90" s="516"/>
      <c r="BI90" s="516"/>
      <c r="BJ90" s="516"/>
      <c r="BK90" s="516"/>
      <c r="BL90" s="516"/>
      <c r="BM90" s="516"/>
      <c r="BN90" s="516"/>
      <c r="BO90" s="516"/>
      <c r="BP90" s="516"/>
      <c r="BQ90" s="516"/>
      <c r="BR90" s="516"/>
      <c r="BS90" s="516"/>
      <c r="BT90" s="517"/>
    </row>
    <row r="91" spans="2:73">
      <c r="B91" s="512"/>
      <c r="C91" s="512"/>
      <c r="D91" s="512"/>
      <c r="E91" s="512"/>
      <c r="F91" s="512"/>
      <c r="G91" s="512"/>
      <c r="H91" s="512"/>
      <c r="I91" s="481"/>
      <c r="J91" s="481"/>
      <c r="K91" s="39"/>
      <c r="L91" s="515"/>
      <c r="M91" s="516"/>
      <c r="N91" s="516"/>
      <c r="O91" s="516"/>
      <c r="P91" s="516"/>
      <c r="Q91" s="516"/>
      <c r="R91" s="516"/>
      <c r="S91" s="516"/>
      <c r="T91" s="516"/>
      <c r="U91" s="516"/>
      <c r="V91" s="516"/>
      <c r="W91" s="516"/>
      <c r="X91" s="516"/>
      <c r="Y91" s="516"/>
      <c r="Z91" s="516"/>
      <c r="AA91" s="516"/>
      <c r="AB91" s="516"/>
      <c r="AC91" s="516"/>
      <c r="AD91" s="516"/>
      <c r="AE91" s="516"/>
      <c r="AF91" s="516"/>
      <c r="AG91" s="516"/>
      <c r="AH91" s="516"/>
      <c r="AI91" s="516"/>
      <c r="AJ91" s="516"/>
      <c r="AK91" s="516"/>
      <c r="AL91" s="516"/>
      <c r="AM91" s="516"/>
      <c r="AN91" s="516"/>
      <c r="AO91" s="517"/>
      <c r="AP91" s="39"/>
      <c r="AQ91" s="515"/>
      <c r="AR91" s="516"/>
      <c r="AS91" s="516"/>
      <c r="AT91" s="516"/>
      <c r="AU91" s="516"/>
      <c r="AV91" s="516"/>
      <c r="AW91" s="516"/>
      <c r="AX91" s="516"/>
      <c r="AY91" s="516"/>
      <c r="AZ91" s="516"/>
      <c r="BA91" s="516"/>
      <c r="BB91" s="516"/>
      <c r="BC91" s="516"/>
      <c r="BD91" s="516"/>
      <c r="BE91" s="516"/>
      <c r="BF91" s="516"/>
      <c r="BG91" s="516"/>
      <c r="BH91" s="516"/>
      <c r="BI91" s="516"/>
      <c r="BJ91" s="516"/>
      <c r="BK91" s="516"/>
      <c r="BL91" s="516"/>
      <c r="BM91" s="516"/>
      <c r="BN91" s="516"/>
      <c r="BO91" s="516"/>
      <c r="BP91" s="516"/>
      <c r="BQ91" s="516"/>
      <c r="BR91" s="516"/>
      <c r="BS91" s="516"/>
      <c r="BT91" s="517"/>
    </row>
    <row r="92" spans="2:73">
      <c r="B92" s="512"/>
      <c r="C92" s="512"/>
      <c r="D92" s="512"/>
      <c r="E92" s="512"/>
      <c r="F92" s="512"/>
      <c r="G92" s="512"/>
      <c r="H92" s="512"/>
      <c r="I92" s="481"/>
      <c r="J92" s="481"/>
      <c r="K92" s="39"/>
      <c r="L92" s="515"/>
      <c r="M92" s="516"/>
      <c r="N92" s="516"/>
      <c r="O92" s="516"/>
      <c r="P92" s="516"/>
      <c r="Q92" s="516"/>
      <c r="R92" s="516"/>
      <c r="S92" s="516"/>
      <c r="T92" s="516"/>
      <c r="U92" s="516"/>
      <c r="V92" s="516"/>
      <c r="W92" s="516"/>
      <c r="X92" s="516"/>
      <c r="Y92" s="516"/>
      <c r="Z92" s="516"/>
      <c r="AA92" s="516"/>
      <c r="AB92" s="516"/>
      <c r="AC92" s="516"/>
      <c r="AD92" s="516"/>
      <c r="AE92" s="516"/>
      <c r="AF92" s="516"/>
      <c r="AG92" s="516"/>
      <c r="AH92" s="516"/>
      <c r="AI92" s="516"/>
      <c r="AJ92" s="516"/>
      <c r="AK92" s="516"/>
      <c r="AL92" s="516"/>
      <c r="AM92" s="516"/>
      <c r="AN92" s="516"/>
      <c r="AO92" s="517"/>
      <c r="AP92" s="39"/>
      <c r="AQ92" s="515"/>
      <c r="AR92" s="516"/>
      <c r="AS92" s="516"/>
      <c r="AT92" s="516"/>
      <c r="AU92" s="516"/>
      <c r="AV92" s="516"/>
      <c r="AW92" s="516"/>
      <c r="AX92" s="516"/>
      <c r="AY92" s="516"/>
      <c r="AZ92" s="516"/>
      <c r="BA92" s="516"/>
      <c r="BB92" s="516"/>
      <c r="BC92" s="516"/>
      <c r="BD92" s="516"/>
      <c r="BE92" s="516"/>
      <c r="BF92" s="516"/>
      <c r="BG92" s="516"/>
      <c r="BH92" s="516"/>
      <c r="BI92" s="516"/>
      <c r="BJ92" s="516"/>
      <c r="BK92" s="516"/>
      <c r="BL92" s="516"/>
      <c r="BM92" s="516"/>
      <c r="BN92" s="516"/>
      <c r="BO92" s="516"/>
      <c r="BP92" s="516"/>
      <c r="BQ92" s="516"/>
      <c r="BR92" s="516"/>
      <c r="BS92" s="516"/>
      <c r="BT92" s="517"/>
    </row>
    <row r="93" spans="2:73">
      <c r="B93" s="512"/>
      <c r="C93" s="512"/>
      <c r="D93" s="512"/>
      <c r="E93" s="512"/>
      <c r="F93" s="512"/>
      <c r="G93" s="512"/>
      <c r="H93" s="512"/>
      <c r="I93" s="481"/>
      <c r="J93" s="481"/>
      <c r="K93" s="39"/>
      <c r="L93" s="515"/>
      <c r="M93" s="516"/>
      <c r="N93" s="516"/>
      <c r="O93" s="516"/>
      <c r="P93" s="516"/>
      <c r="Q93" s="516"/>
      <c r="R93" s="516"/>
      <c r="S93" s="516"/>
      <c r="T93" s="516"/>
      <c r="U93" s="516"/>
      <c r="V93" s="516"/>
      <c r="W93" s="516"/>
      <c r="X93" s="516"/>
      <c r="Y93" s="516"/>
      <c r="Z93" s="516"/>
      <c r="AA93" s="516"/>
      <c r="AB93" s="516"/>
      <c r="AC93" s="516"/>
      <c r="AD93" s="516"/>
      <c r="AE93" s="516"/>
      <c r="AF93" s="516"/>
      <c r="AG93" s="516"/>
      <c r="AH93" s="516"/>
      <c r="AI93" s="516"/>
      <c r="AJ93" s="516"/>
      <c r="AK93" s="516"/>
      <c r="AL93" s="516"/>
      <c r="AM93" s="516"/>
      <c r="AN93" s="516"/>
      <c r="AO93" s="517"/>
      <c r="AP93" s="39"/>
      <c r="AQ93" s="515"/>
      <c r="AR93" s="516"/>
      <c r="AS93" s="516"/>
      <c r="AT93" s="516"/>
      <c r="AU93" s="516"/>
      <c r="AV93" s="516"/>
      <c r="AW93" s="516"/>
      <c r="AX93" s="516"/>
      <c r="AY93" s="516"/>
      <c r="AZ93" s="516"/>
      <c r="BA93" s="516"/>
      <c r="BB93" s="516"/>
      <c r="BC93" s="516"/>
      <c r="BD93" s="516"/>
      <c r="BE93" s="516"/>
      <c r="BF93" s="516"/>
      <c r="BG93" s="516"/>
      <c r="BH93" s="516"/>
      <c r="BI93" s="516"/>
      <c r="BJ93" s="516"/>
      <c r="BK93" s="516"/>
      <c r="BL93" s="516"/>
      <c r="BM93" s="516"/>
      <c r="BN93" s="516"/>
      <c r="BO93" s="516"/>
      <c r="BP93" s="516"/>
      <c r="BQ93" s="516"/>
      <c r="BR93" s="516"/>
      <c r="BS93" s="516"/>
      <c r="BT93" s="517"/>
    </row>
    <row r="94" spans="2:73">
      <c r="B94" s="512"/>
      <c r="C94" s="512"/>
      <c r="D94" s="512"/>
      <c r="E94" s="512"/>
      <c r="F94" s="512"/>
      <c r="G94" s="512"/>
      <c r="H94" s="512"/>
      <c r="I94" s="481"/>
      <c r="J94" s="481"/>
      <c r="K94" s="39"/>
      <c r="L94" s="515"/>
      <c r="M94" s="516"/>
      <c r="N94" s="516"/>
      <c r="O94" s="516"/>
      <c r="P94" s="516"/>
      <c r="Q94" s="516"/>
      <c r="R94" s="516"/>
      <c r="S94" s="516"/>
      <c r="T94" s="516"/>
      <c r="U94" s="516"/>
      <c r="V94" s="516"/>
      <c r="W94" s="516"/>
      <c r="X94" s="516"/>
      <c r="Y94" s="516"/>
      <c r="Z94" s="516"/>
      <c r="AA94" s="516"/>
      <c r="AB94" s="516"/>
      <c r="AC94" s="516"/>
      <c r="AD94" s="516"/>
      <c r="AE94" s="516"/>
      <c r="AF94" s="516"/>
      <c r="AG94" s="516"/>
      <c r="AH94" s="516"/>
      <c r="AI94" s="516"/>
      <c r="AJ94" s="516"/>
      <c r="AK94" s="516"/>
      <c r="AL94" s="516"/>
      <c r="AM94" s="516"/>
      <c r="AN94" s="516"/>
      <c r="AO94" s="517"/>
      <c r="AP94" s="39"/>
      <c r="AQ94" s="515"/>
      <c r="AR94" s="516"/>
      <c r="AS94" s="516"/>
      <c r="AT94" s="516"/>
      <c r="AU94" s="516"/>
      <c r="AV94" s="516"/>
      <c r="AW94" s="516"/>
      <c r="AX94" s="516"/>
      <c r="AY94" s="516"/>
      <c r="AZ94" s="516"/>
      <c r="BA94" s="516"/>
      <c r="BB94" s="516"/>
      <c r="BC94" s="516"/>
      <c r="BD94" s="516"/>
      <c r="BE94" s="516"/>
      <c r="BF94" s="516"/>
      <c r="BG94" s="516"/>
      <c r="BH94" s="516"/>
      <c r="BI94" s="516"/>
      <c r="BJ94" s="516"/>
      <c r="BK94" s="516"/>
      <c r="BL94" s="516"/>
      <c r="BM94" s="516"/>
      <c r="BN94" s="516"/>
      <c r="BO94" s="516"/>
      <c r="BP94" s="516"/>
      <c r="BQ94" s="516"/>
      <c r="BR94" s="516"/>
      <c r="BS94" s="516"/>
      <c r="BT94" s="517"/>
    </row>
    <row r="95" spans="2:73">
      <c r="B95" s="512"/>
      <c r="C95" s="512"/>
      <c r="D95" s="512"/>
      <c r="E95" s="512"/>
      <c r="F95" s="512"/>
      <c r="G95" s="512"/>
      <c r="H95" s="512"/>
      <c r="I95" s="481"/>
      <c r="J95" s="481"/>
      <c r="K95" s="39"/>
      <c r="L95" s="515"/>
      <c r="M95" s="516"/>
      <c r="N95" s="516"/>
      <c r="O95" s="516"/>
      <c r="P95" s="516"/>
      <c r="Q95" s="516"/>
      <c r="R95" s="516"/>
      <c r="S95" s="516"/>
      <c r="T95" s="516"/>
      <c r="U95" s="516"/>
      <c r="V95" s="516"/>
      <c r="W95" s="516"/>
      <c r="X95" s="516"/>
      <c r="Y95" s="516"/>
      <c r="Z95" s="516"/>
      <c r="AA95" s="516"/>
      <c r="AB95" s="516"/>
      <c r="AC95" s="516"/>
      <c r="AD95" s="516"/>
      <c r="AE95" s="516"/>
      <c r="AF95" s="516"/>
      <c r="AG95" s="516"/>
      <c r="AH95" s="516"/>
      <c r="AI95" s="516"/>
      <c r="AJ95" s="516"/>
      <c r="AK95" s="516"/>
      <c r="AL95" s="516"/>
      <c r="AM95" s="516"/>
      <c r="AN95" s="516"/>
      <c r="AO95" s="517"/>
      <c r="AP95" s="39"/>
      <c r="AQ95" s="515"/>
      <c r="AR95" s="516"/>
      <c r="AS95" s="516"/>
      <c r="AT95" s="516"/>
      <c r="AU95" s="516"/>
      <c r="AV95" s="516"/>
      <c r="AW95" s="516"/>
      <c r="AX95" s="516"/>
      <c r="AY95" s="516"/>
      <c r="AZ95" s="516"/>
      <c r="BA95" s="516"/>
      <c r="BB95" s="516"/>
      <c r="BC95" s="516"/>
      <c r="BD95" s="516"/>
      <c r="BE95" s="516"/>
      <c r="BF95" s="516"/>
      <c r="BG95" s="516"/>
      <c r="BH95" s="516"/>
      <c r="BI95" s="516"/>
      <c r="BJ95" s="516"/>
      <c r="BK95" s="516"/>
      <c r="BL95" s="516"/>
      <c r="BM95" s="516"/>
      <c r="BN95" s="516"/>
      <c r="BO95" s="516"/>
      <c r="BP95" s="516"/>
      <c r="BQ95" s="516"/>
      <c r="BR95" s="516"/>
      <c r="BS95" s="516"/>
      <c r="BT95" s="517"/>
    </row>
    <row r="96" spans="2:73">
      <c r="B96" s="512"/>
      <c r="C96" s="512"/>
      <c r="D96" s="512"/>
      <c r="E96" s="512"/>
      <c r="F96" s="512"/>
      <c r="G96" s="512"/>
      <c r="H96" s="512"/>
      <c r="I96" s="481"/>
      <c r="J96" s="481"/>
      <c r="K96" s="39"/>
      <c r="L96" s="515"/>
      <c r="M96" s="516"/>
      <c r="N96" s="516"/>
      <c r="O96" s="516"/>
      <c r="P96" s="516"/>
      <c r="Q96" s="516"/>
      <c r="R96" s="516"/>
      <c r="S96" s="516"/>
      <c r="T96" s="516"/>
      <c r="U96" s="516"/>
      <c r="V96" s="516"/>
      <c r="W96" s="516"/>
      <c r="X96" s="516"/>
      <c r="Y96" s="516"/>
      <c r="Z96" s="516"/>
      <c r="AA96" s="516"/>
      <c r="AB96" s="516"/>
      <c r="AC96" s="516"/>
      <c r="AD96" s="516"/>
      <c r="AE96" s="516"/>
      <c r="AF96" s="516"/>
      <c r="AG96" s="516"/>
      <c r="AH96" s="516"/>
      <c r="AI96" s="516"/>
      <c r="AJ96" s="516"/>
      <c r="AK96" s="516"/>
      <c r="AL96" s="516"/>
      <c r="AM96" s="516"/>
      <c r="AN96" s="516"/>
      <c r="AO96" s="517"/>
      <c r="AP96" s="39"/>
      <c r="AQ96" s="515"/>
      <c r="AR96" s="516"/>
      <c r="AS96" s="516"/>
      <c r="AT96" s="516"/>
      <c r="AU96" s="516"/>
      <c r="AV96" s="516"/>
      <c r="AW96" s="516"/>
      <c r="AX96" s="516"/>
      <c r="AY96" s="516"/>
      <c r="AZ96" s="516"/>
      <c r="BA96" s="516"/>
      <c r="BB96" s="516"/>
      <c r="BC96" s="516"/>
      <c r="BD96" s="516"/>
      <c r="BE96" s="516"/>
      <c r="BF96" s="516"/>
      <c r="BG96" s="516"/>
      <c r="BH96" s="516"/>
      <c r="BI96" s="516"/>
      <c r="BJ96" s="516"/>
      <c r="BK96" s="516"/>
      <c r="BL96" s="516"/>
      <c r="BM96" s="516"/>
      <c r="BN96" s="516"/>
      <c r="BO96" s="516"/>
      <c r="BP96" s="516"/>
      <c r="BQ96" s="516"/>
      <c r="BR96" s="516"/>
      <c r="BS96" s="516"/>
      <c r="BT96" s="517"/>
    </row>
    <row r="97" spans="2:73">
      <c r="B97" s="512"/>
      <c r="C97" s="512"/>
      <c r="D97" s="512"/>
      <c r="E97" s="512"/>
      <c r="F97" s="512"/>
      <c r="G97" s="512"/>
      <c r="H97" s="512"/>
      <c r="I97" s="481"/>
      <c r="J97" s="481"/>
      <c r="K97" s="39"/>
      <c r="L97" s="515"/>
      <c r="M97" s="516"/>
      <c r="N97" s="516"/>
      <c r="O97" s="516"/>
      <c r="P97" s="516"/>
      <c r="Q97" s="516"/>
      <c r="R97" s="516"/>
      <c r="S97" s="516"/>
      <c r="T97" s="516"/>
      <c r="U97" s="516"/>
      <c r="V97" s="516"/>
      <c r="W97" s="516"/>
      <c r="X97" s="516"/>
      <c r="Y97" s="516"/>
      <c r="Z97" s="516"/>
      <c r="AA97" s="516"/>
      <c r="AB97" s="516"/>
      <c r="AC97" s="516"/>
      <c r="AD97" s="516"/>
      <c r="AE97" s="516"/>
      <c r="AF97" s="516"/>
      <c r="AG97" s="516"/>
      <c r="AH97" s="516"/>
      <c r="AI97" s="516"/>
      <c r="AJ97" s="516"/>
      <c r="AK97" s="516"/>
      <c r="AL97" s="516"/>
      <c r="AM97" s="516"/>
      <c r="AN97" s="516"/>
      <c r="AO97" s="517"/>
      <c r="AP97" s="39"/>
      <c r="AQ97" s="515"/>
      <c r="AR97" s="516"/>
      <c r="AS97" s="516"/>
      <c r="AT97" s="516"/>
      <c r="AU97" s="516"/>
      <c r="AV97" s="516"/>
      <c r="AW97" s="516"/>
      <c r="AX97" s="516"/>
      <c r="AY97" s="516"/>
      <c r="AZ97" s="516"/>
      <c r="BA97" s="516"/>
      <c r="BB97" s="516"/>
      <c r="BC97" s="516"/>
      <c r="BD97" s="516"/>
      <c r="BE97" s="516"/>
      <c r="BF97" s="516"/>
      <c r="BG97" s="516"/>
      <c r="BH97" s="516"/>
      <c r="BI97" s="516"/>
      <c r="BJ97" s="516"/>
      <c r="BK97" s="516"/>
      <c r="BL97" s="516"/>
      <c r="BM97" s="516"/>
      <c r="BN97" s="516"/>
      <c r="BO97" s="516"/>
      <c r="BP97" s="516"/>
      <c r="BQ97" s="516"/>
      <c r="BR97" s="516"/>
      <c r="BS97" s="516"/>
      <c r="BT97" s="517"/>
    </row>
    <row r="98" spans="2:73" ht="15.75">
      <c r="B98" s="512"/>
      <c r="C98" s="512"/>
      <c r="D98" s="512"/>
      <c r="E98" s="512"/>
      <c r="F98" s="512"/>
      <c r="G98" s="512"/>
      <c r="H98" s="512"/>
      <c r="I98" s="481"/>
      <c r="J98" s="481"/>
      <c r="K98" s="39"/>
      <c r="L98" s="515"/>
      <c r="M98" s="516"/>
      <c r="N98" s="516"/>
      <c r="O98" s="516"/>
      <c r="P98" s="516"/>
      <c r="Q98" s="516"/>
      <c r="R98" s="516"/>
      <c r="S98" s="516"/>
      <c r="T98" s="516"/>
      <c r="U98" s="516"/>
      <c r="V98" s="516"/>
      <c r="W98" s="516"/>
      <c r="X98" s="516"/>
      <c r="Y98" s="516"/>
      <c r="Z98" s="516"/>
      <c r="AA98" s="516"/>
      <c r="AB98" s="516"/>
      <c r="AC98" s="516"/>
      <c r="AD98" s="516"/>
      <c r="AE98" s="516"/>
      <c r="AF98" s="516"/>
      <c r="AG98" s="516"/>
      <c r="AH98" s="516"/>
      <c r="AI98" s="516"/>
      <c r="AJ98" s="516"/>
      <c r="AK98" s="516"/>
      <c r="AL98" s="516"/>
      <c r="AM98" s="516"/>
      <c r="AN98" s="516"/>
      <c r="AO98" s="517"/>
      <c r="AP98" s="39"/>
      <c r="AQ98" s="515"/>
      <c r="AR98" s="516"/>
      <c r="AS98" s="516"/>
      <c r="AT98" s="516"/>
      <c r="AU98" s="516"/>
      <c r="AV98" s="516"/>
      <c r="AW98" s="516"/>
      <c r="AX98" s="516"/>
      <c r="AY98" s="516"/>
      <c r="AZ98" s="516"/>
      <c r="BA98" s="516"/>
      <c r="BB98" s="516"/>
      <c r="BC98" s="516"/>
      <c r="BD98" s="516"/>
      <c r="BE98" s="516"/>
      <c r="BF98" s="516"/>
      <c r="BG98" s="516"/>
      <c r="BH98" s="516"/>
      <c r="BI98" s="516"/>
      <c r="BJ98" s="516"/>
      <c r="BK98" s="516"/>
      <c r="BL98" s="516"/>
      <c r="BM98" s="516"/>
      <c r="BN98" s="516"/>
      <c r="BO98" s="516"/>
      <c r="BP98" s="516"/>
      <c r="BQ98" s="516"/>
      <c r="BR98" s="516"/>
      <c r="BS98" s="516"/>
      <c r="BT98" s="517"/>
      <c r="BU98" s="832"/>
    </row>
    <row r="99" spans="2:73" ht="15.75">
      <c r="B99" s="512"/>
      <c r="C99" s="512"/>
      <c r="D99" s="512"/>
      <c r="E99" s="512"/>
      <c r="F99" s="512"/>
      <c r="G99" s="512"/>
      <c r="H99" s="512"/>
      <c r="I99" s="481"/>
      <c r="J99" s="481"/>
      <c r="K99" s="39"/>
      <c r="L99" s="515"/>
      <c r="M99" s="516"/>
      <c r="N99" s="516"/>
      <c r="O99" s="516"/>
      <c r="P99" s="516"/>
      <c r="Q99" s="516"/>
      <c r="R99" s="516"/>
      <c r="S99" s="516"/>
      <c r="T99" s="516"/>
      <c r="U99" s="516"/>
      <c r="V99" s="516"/>
      <c r="W99" s="516"/>
      <c r="X99" s="516"/>
      <c r="Y99" s="516"/>
      <c r="Z99" s="516"/>
      <c r="AA99" s="516"/>
      <c r="AB99" s="516"/>
      <c r="AC99" s="516"/>
      <c r="AD99" s="516"/>
      <c r="AE99" s="516"/>
      <c r="AF99" s="516"/>
      <c r="AG99" s="516"/>
      <c r="AH99" s="516"/>
      <c r="AI99" s="516"/>
      <c r="AJ99" s="516"/>
      <c r="AK99" s="516"/>
      <c r="AL99" s="516"/>
      <c r="AM99" s="516"/>
      <c r="AN99" s="516"/>
      <c r="AO99" s="517"/>
      <c r="AP99" s="39"/>
      <c r="AQ99" s="515"/>
      <c r="AR99" s="516"/>
      <c r="AS99" s="516"/>
      <c r="AT99" s="516"/>
      <c r="AU99" s="516"/>
      <c r="AV99" s="516"/>
      <c r="AW99" s="516"/>
      <c r="AX99" s="516"/>
      <c r="AY99" s="516"/>
      <c r="AZ99" s="516"/>
      <c r="BA99" s="516"/>
      <c r="BB99" s="516"/>
      <c r="BC99" s="516"/>
      <c r="BD99" s="516"/>
      <c r="BE99" s="516"/>
      <c r="BF99" s="516"/>
      <c r="BG99" s="516"/>
      <c r="BH99" s="516"/>
      <c r="BI99" s="516"/>
      <c r="BJ99" s="516"/>
      <c r="BK99" s="516"/>
      <c r="BL99" s="516"/>
      <c r="BM99" s="516"/>
      <c r="BN99" s="516"/>
      <c r="BO99" s="516"/>
      <c r="BP99" s="516"/>
      <c r="BQ99" s="516"/>
      <c r="BR99" s="516"/>
      <c r="BS99" s="516"/>
      <c r="BT99" s="517"/>
      <c r="BU99" s="832"/>
    </row>
    <row r="100" spans="2:73" ht="15.75">
      <c r="B100" s="512"/>
      <c r="C100" s="512"/>
      <c r="D100" s="512"/>
      <c r="E100" s="512"/>
      <c r="F100" s="512"/>
      <c r="G100" s="512"/>
      <c r="H100" s="512"/>
      <c r="I100" s="481"/>
      <c r="J100" s="481"/>
      <c r="K100" s="39"/>
      <c r="L100" s="515"/>
      <c r="M100" s="516"/>
      <c r="N100" s="516"/>
      <c r="O100" s="516"/>
      <c r="P100" s="516"/>
      <c r="Q100" s="516"/>
      <c r="R100" s="516"/>
      <c r="S100" s="516"/>
      <c r="T100" s="516"/>
      <c r="U100" s="516"/>
      <c r="V100" s="516"/>
      <c r="W100" s="516"/>
      <c r="X100" s="516"/>
      <c r="Y100" s="516"/>
      <c r="Z100" s="516"/>
      <c r="AA100" s="516"/>
      <c r="AB100" s="516"/>
      <c r="AC100" s="516"/>
      <c r="AD100" s="516"/>
      <c r="AE100" s="516"/>
      <c r="AF100" s="516"/>
      <c r="AG100" s="516"/>
      <c r="AH100" s="516"/>
      <c r="AI100" s="516"/>
      <c r="AJ100" s="516"/>
      <c r="AK100" s="516"/>
      <c r="AL100" s="516"/>
      <c r="AM100" s="516"/>
      <c r="AN100" s="516"/>
      <c r="AO100" s="517"/>
      <c r="AP100" s="39"/>
      <c r="AQ100" s="515"/>
      <c r="AR100" s="516"/>
      <c r="AS100" s="516"/>
      <c r="AT100" s="516"/>
      <c r="AU100" s="516"/>
      <c r="AV100" s="516"/>
      <c r="AW100" s="516"/>
      <c r="AX100" s="516"/>
      <c r="AY100" s="516"/>
      <c r="AZ100" s="516"/>
      <c r="BA100" s="516"/>
      <c r="BB100" s="516"/>
      <c r="BC100" s="516"/>
      <c r="BD100" s="516"/>
      <c r="BE100" s="516"/>
      <c r="BF100" s="516"/>
      <c r="BG100" s="516"/>
      <c r="BH100" s="516"/>
      <c r="BI100" s="516"/>
      <c r="BJ100" s="516"/>
      <c r="BK100" s="516"/>
      <c r="BL100" s="516"/>
      <c r="BM100" s="516"/>
      <c r="BN100" s="516"/>
      <c r="BO100" s="516"/>
      <c r="BP100" s="516"/>
      <c r="BQ100" s="516"/>
      <c r="BR100" s="516"/>
      <c r="BS100" s="516"/>
      <c r="BT100" s="517"/>
      <c r="BU100" s="832"/>
    </row>
    <row r="101" spans="2:73">
      <c r="B101" s="512"/>
      <c r="C101" s="512"/>
      <c r="D101" s="512"/>
      <c r="E101" s="512"/>
      <c r="F101" s="512"/>
      <c r="G101" s="512"/>
      <c r="H101" s="512"/>
      <c r="I101" s="481"/>
      <c r="J101" s="481"/>
      <c r="K101" s="39"/>
      <c r="L101" s="515"/>
      <c r="M101" s="516"/>
      <c r="N101" s="516"/>
      <c r="O101" s="516"/>
      <c r="P101" s="516"/>
      <c r="Q101" s="516"/>
      <c r="R101" s="516"/>
      <c r="S101" s="516"/>
      <c r="T101" s="516"/>
      <c r="U101" s="516"/>
      <c r="V101" s="516"/>
      <c r="W101" s="516"/>
      <c r="X101" s="516"/>
      <c r="Y101" s="516"/>
      <c r="Z101" s="516"/>
      <c r="AA101" s="516"/>
      <c r="AB101" s="516"/>
      <c r="AC101" s="516"/>
      <c r="AD101" s="516"/>
      <c r="AE101" s="516"/>
      <c r="AF101" s="516"/>
      <c r="AG101" s="516"/>
      <c r="AH101" s="516"/>
      <c r="AI101" s="516"/>
      <c r="AJ101" s="516"/>
      <c r="AK101" s="516"/>
      <c r="AL101" s="516"/>
      <c r="AM101" s="516"/>
      <c r="AN101" s="516"/>
      <c r="AO101" s="517"/>
      <c r="AP101" s="39"/>
      <c r="AQ101" s="515"/>
      <c r="AR101" s="516"/>
      <c r="AS101" s="516"/>
      <c r="AT101" s="516"/>
      <c r="AU101" s="516"/>
      <c r="AV101" s="516"/>
      <c r="AW101" s="516"/>
      <c r="AX101" s="516"/>
      <c r="AY101" s="516"/>
      <c r="AZ101" s="516"/>
      <c r="BA101" s="516"/>
      <c r="BB101" s="516"/>
      <c r="BC101" s="516"/>
      <c r="BD101" s="516"/>
      <c r="BE101" s="516"/>
      <c r="BF101" s="516"/>
      <c r="BG101" s="516"/>
      <c r="BH101" s="516"/>
      <c r="BI101" s="516"/>
      <c r="BJ101" s="516"/>
      <c r="BK101" s="516"/>
      <c r="BL101" s="516"/>
      <c r="BM101" s="516"/>
      <c r="BN101" s="516"/>
      <c r="BO101" s="516"/>
      <c r="BP101" s="516"/>
      <c r="BQ101" s="516"/>
      <c r="BR101" s="516"/>
      <c r="BS101" s="516"/>
      <c r="BT101" s="517"/>
    </row>
    <row r="102" spans="2:73" ht="15.75">
      <c r="B102" s="512"/>
      <c r="C102" s="512"/>
      <c r="D102" s="512"/>
      <c r="E102" s="512"/>
      <c r="F102" s="512"/>
      <c r="G102" s="512"/>
      <c r="H102" s="512"/>
      <c r="I102" s="481"/>
      <c r="J102" s="481"/>
      <c r="K102" s="39"/>
      <c r="L102" s="515"/>
      <c r="M102" s="516"/>
      <c r="N102" s="516"/>
      <c r="O102" s="516"/>
      <c r="P102" s="516"/>
      <c r="Q102" s="516"/>
      <c r="R102" s="516"/>
      <c r="S102" s="516"/>
      <c r="T102" s="516"/>
      <c r="U102" s="516"/>
      <c r="V102" s="516"/>
      <c r="W102" s="516"/>
      <c r="X102" s="516"/>
      <c r="Y102" s="516"/>
      <c r="Z102" s="516"/>
      <c r="AA102" s="516"/>
      <c r="AB102" s="516"/>
      <c r="AC102" s="516"/>
      <c r="AD102" s="516"/>
      <c r="AE102" s="516"/>
      <c r="AF102" s="516"/>
      <c r="AG102" s="516"/>
      <c r="AH102" s="516"/>
      <c r="AI102" s="516"/>
      <c r="AJ102" s="516"/>
      <c r="AK102" s="516"/>
      <c r="AL102" s="516"/>
      <c r="AM102" s="516"/>
      <c r="AN102" s="516"/>
      <c r="AO102" s="517"/>
      <c r="AP102" s="39"/>
      <c r="AQ102" s="515"/>
      <c r="AR102" s="516"/>
      <c r="AS102" s="516"/>
      <c r="AT102" s="516"/>
      <c r="AU102" s="516"/>
      <c r="AV102" s="516"/>
      <c r="AW102" s="516"/>
      <c r="AX102" s="516"/>
      <c r="AY102" s="516"/>
      <c r="AZ102" s="516"/>
      <c r="BA102" s="516"/>
      <c r="BB102" s="516"/>
      <c r="BC102" s="516"/>
      <c r="BD102" s="516"/>
      <c r="BE102" s="516"/>
      <c r="BF102" s="516"/>
      <c r="BG102" s="516"/>
      <c r="BH102" s="516"/>
      <c r="BI102" s="516"/>
      <c r="BJ102" s="516"/>
      <c r="BK102" s="516"/>
      <c r="BL102" s="516"/>
      <c r="BM102" s="516"/>
      <c r="BN102" s="516"/>
      <c r="BO102" s="516"/>
      <c r="BP102" s="516"/>
      <c r="BQ102" s="516"/>
      <c r="BR102" s="516"/>
      <c r="BS102" s="516"/>
      <c r="BT102" s="517"/>
      <c r="BU102" s="832"/>
    </row>
    <row r="103" spans="2:73" ht="15.75">
      <c r="B103" s="512"/>
      <c r="C103" s="512"/>
      <c r="D103" s="512"/>
      <c r="E103" s="512"/>
      <c r="F103" s="512"/>
      <c r="G103" s="512"/>
      <c r="H103" s="512"/>
      <c r="I103" s="481"/>
      <c r="J103" s="481"/>
      <c r="K103" s="39"/>
      <c r="L103" s="515"/>
      <c r="M103" s="516"/>
      <c r="N103" s="516"/>
      <c r="O103" s="516"/>
      <c r="P103" s="516"/>
      <c r="Q103" s="516"/>
      <c r="R103" s="516"/>
      <c r="S103" s="516"/>
      <c r="T103" s="516"/>
      <c r="U103" s="516"/>
      <c r="V103" s="516"/>
      <c r="W103" s="516"/>
      <c r="X103" s="516"/>
      <c r="Y103" s="516"/>
      <c r="Z103" s="516"/>
      <c r="AA103" s="516"/>
      <c r="AB103" s="516"/>
      <c r="AC103" s="516"/>
      <c r="AD103" s="516"/>
      <c r="AE103" s="516"/>
      <c r="AF103" s="516"/>
      <c r="AG103" s="516"/>
      <c r="AH103" s="516"/>
      <c r="AI103" s="516"/>
      <c r="AJ103" s="516"/>
      <c r="AK103" s="516"/>
      <c r="AL103" s="516"/>
      <c r="AM103" s="516"/>
      <c r="AN103" s="516"/>
      <c r="AO103" s="517"/>
      <c r="AP103" s="39"/>
      <c r="AQ103" s="515"/>
      <c r="AR103" s="516"/>
      <c r="AS103" s="516"/>
      <c r="AT103" s="516"/>
      <c r="AU103" s="516"/>
      <c r="AV103" s="516"/>
      <c r="AW103" s="516"/>
      <c r="AX103" s="516"/>
      <c r="AY103" s="516"/>
      <c r="AZ103" s="516"/>
      <c r="BA103" s="516"/>
      <c r="BB103" s="516"/>
      <c r="BC103" s="516"/>
      <c r="BD103" s="516"/>
      <c r="BE103" s="516"/>
      <c r="BF103" s="516"/>
      <c r="BG103" s="516"/>
      <c r="BH103" s="516"/>
      <c r="BI103" s="516"/>
      <c r="BJ103" s="516"/>
      <c r="BK103" s="516"/>
      <c r="BL103" s="516"/>
      <c r="BM103" s="516"/>
      <c r="BN103" s="516"/>
      <c r="BO103" s="516"/>
      <c r="BP103" s="516"/>
      <c r="BQ103" s="516"/>
      <c r="BR103" s="516"/>
      <c r="BS103" s="516"/>
      <c r="BT103" s="517"/>
      <c r="BU103" s="832"/>
    </row>
    <row r="104" spans="2:73" ht="15.75">
      <c r="B104" s="512"/>
      <c r="C104" s="512"/>
      <c r="D104" s="512"/>
      <c r="E104" s="512"/>
      <c r="F104" s="512"/>
      <c r="G104" s="512"/>
      <c r="H104" s="512"/>
      <c r="I104" s="481"/>
      <c r="J104" s="481"/>
      <c r="K104" s="39"/>
      <c r="L104" s="515"/>
      <c r="M104" s="516"/>
      <c r="N104" s="516"/>
      <c r="O104" s="516"/>
      <c r="P104" s="516"/>
      <c r="Q104" s="516"/>
      <c r="R104" s="516"/>
      <c r="S104" s="516"/>
      <c r="T104" s="516"/>
      <c r="U104" s="516"/>
      <c r="V104" s="516"/>
      <c r="W104" s="516"/>
      <c r="X104" s="516"/>
      <c r="Y104" s="516"/>
      <c r="Z104" s="516"/>
      <c r="AA104" s="516"/>
      <c r="AB104" s="516"/>
      <c r="AC104" s="516"/>
      <c r="AD104" s="516"/>
      <c r="AE104" s="516"/>
      <c r="AF104" s="516"/>
      <c r="AG104" s="516"/>
      <c r="AH104" s="516"/>
      <c r="AI104" s="516"/>
      <c r="AJ104" s="516"/>
      <c r="AK104" s="516"/>
      <c r="AL104" s="516"/>
      <c r="AM104" s="516"/>
      <c r="AN104" s="516"/>
      <c r="AO104" s="517"/>
      <c r="AP104" s="39"/>
      <c r="AQ104" s="515"/>
      <c r="AR104" s="516"/>
      <c r="AS104" s="516"/>
      <c r="AT104" s="516"/>
      <c r="AU104" s="516"/>
      <c r="AV104" s="516"/>
      <c r="AW104" s="516"/>
      <c r="AX104" s="516"/>
      <c r="AY104" s="516"/>
      <c r="AZ104" s="516"/>
      <c r="BA104" s="516"/>
      <c r="BB104" s="516"/>
      <c r="BC104" s="516"/>
      <c r="BD104" s="516"/>
      <c r="BE104" s="516"/>
      <c r="BF104" s="516"/>
      <c r="BG104" s="516"/>
      <c r="BH104" s="516"/>
      <c r="BI104" s="516"/>
      <c r="BJ104" s="516"/>
      <c r="BK104" s="516"/>
      <c r="BL104" s="516"/>
      <c r="BM104" s="516"/>
      <c r="BN104" s="516"/>
      <c r="BO104" s="516"/>
      <c r="BP104" s="516"/>
      <c r="BQ104" s="516"/>
      <c r="BR104" s="516"/>
      <c r="BS104" s="516"/>
      <c r="BT104" s="517"/>
      <c r="BU104" s="832"/>
    </row>
    <row r="105" spans="2:73" ht="15.75">
      <c r="B105" s="512"/>
      <c r="C105" s="512"/>
      <c r="D105" s="512"/>
      <c r="E105" s="512"/>
      <c r="F105" s="512"/>
      <c r="G105" s="512"/>
      <c r="H105" s="512"/>
      <c r="I105" s="481"/>
      <c r="J105" s="481"/>
      <c r="K105" s="39"/>
      <c r="L105" s="515"/>
      <c r="M105" s="516"/>
      <c r="N105" s="516"/>
      <c r="O105" s="516"/>
      <c r="P105" s="516"/>
      <c r="Q105" s="516"/>
      <c r="R105" s="516"/>
      <c r="S105" s="516"/>
      <c r="T105" s="516"/>
      <c r="U105" s="516"/>
      <c r="V105" s="516"/>
      <c r="W105" s="516"/>
      <c r="X105" s="516"/>
      <c r="Y105" s="516"/>
      <c r="Z105" s="516"/>
      <c r="AA105" s="516"/>
      <c r="AB105" s="516"/>
      <c r="AC105" s="516"/>
      <c r="AD105" s="516"/>
      <c r="AE105" s="516"/>
      <c r="AF105" s="516"/>
      <c r="AG105" s="516"/>
      <c r="AH105" s="516"/>
      <c r="AI105" s="516"/>
      <c r="AJ105" s="516"/>
      <c r="AK105" s="516"/>
      <c r="AL105" s="516"/>
      <c r="AM105" s="516"/>
      <c r="AN105" s="516"/>
      <c r="AO105" s="517"/>
      <c r="AP105" s="39"/>
      <c r="AQ105" s="515"/>
      <c r="AR105" s="516"/>
      <c r="AS105" s="516"/>
      <c r="AT105" s="516"/>
      <c r="AU105" s="516"/>
      <c r="AV105" s="516"/>
      <c r="AW105" s="516"/>
      <c r="AX105" s="516"/>
      <c r="AY105" s="516"/>
      <c r="AZ105" s="516"/>
      <c r="BA105" s="516"/>
      <c r="BB105" s="516"/>
      <c r="BC105" s="516"/>
      <c r="BD105" s="516"/>
      <c r="BE105" s="516"/>
      <c r="BF105" s="516"/>
      <c r="BG105" s="516"/>
      <c r="BH105" s="516"/>
      <c r="BI105" s="516"/>
      <c r="BJ105" s="516"/>
      <c r="BK105" s="516"/>
      <c r="BL105" s="516"/>
      <c r="BM105" s="516"/>
      <c r="BN105" s="516"/>
      <c r="BO105" s="516"/>
      <c r="BP105" s="516"/>
      <c r="BQ105" s="516"/>
      <c r="BR105" s="516"/>
      <c r="BS105" s="516"/>
      <c r="BT105" s="517"/>
      <c r="BU105" s="832"/>
    </row>
    <row r="106" spans="2:73" ht="15.75">
      <c r="B106" s="512"/>
      <c r="C106" s="512"/>
      <c r="D106" s="512"/>
      <c r="E106" s="512"/>
      <c r="F106" s="512"/>
      <c r="G106" s="512"/>
      <c r="H106" s="512"/>
      <c r="I106" s="481"/>
      <c r="J106" s="481"/>
      <c r="K106" s="39"/>
      <c r="L106" s="515"/>
      <c r="M106" s="516"/>
      <c r="N106" s="516"/>
      <c r="O106" s="516"/>
      <c r="P106" s="516"/>
      <c r="Q106" s="516"/>
      <c r="R106" s="516"/>
      <c r="S106" s="516"/>
      <c r="T106" s="516"/>
      <c r="U106" s="516"/>
      <c r="V106" s="516"/>
      <c r="W106" s="516"/>
      <c r="X106" s="516"/>
      <c r="Y106" s="516"/>
      <c r="Z106" s="516"/>
      <c r="AA106" s="516"/>
      <c r="AB106" s="516"/>
      <c r="AC106" s="516"/>
      <c r="AD106" s="516"/>
      <c r="AE106" s="516"/>
      <c r="AF106" s="516"/>
      <c r="AG106" s="516"/>
      <c r="AH106" s="516"/>
      <c r="AI106" s="516"/>
      <c r="AJ106" s="516"/>
      <c r="AK106" s="516"/>
      <c r="AL106" s="516"/>
      <c r="AM106" s="516"/>
      <c r="AN106" s="516"/>
      <c r="AO106" s="517"/>
      <c r="AP106" s="39"/>
      <c r="AQ106" s="515"/>
      <c r="AR106" s="516"/>
      <c r="AS106" s="516"/>
      <c r="AT106" s="516"/>
      <c r="AU106" s="516"/>
      <c r="AV106" s="516"/>
      <c r="AW106" s="516"/>
      <c r="AX106" s="516"/>
      <c r="AY106" s="516"/>
      <c r="AZ106" s="516"/>
      <c r="BA106" s="516"/>
      <c r="BB106" s="516"/>
      <c r="BC106" s="516"/>
      <c r="BD106" s="516"/>
      <c r="BE106" s="516"/>
      <c r="BF106" s="516"/>
      <c r="BG106" s="516"/>
      <c r="BH106" s="516"/>
      <c r="BI106" s="516"/>
      <c r="BJ106" s="516"/>
      <c r="BK106" s="516"/>
      <c r="BL106" s="516"/>
      <c r="BM106" s="516"/>
      <c r="BN106" s="516"/>
      <c r="BO106" s="516"/>
      <c r="BP106" s="516"/>
      <c r="BQ106" s="516"/>
      <c r="BR106" s="516"/>
      <c r="BS106" s="516"/>
      <c r="BT106" s="517"/>
      <c r="BU106" s="832"/>
    </row>
    <row r="107" spans="2:73" ht="15.75">
      <c r="B107" s="512"/>
      <c r="C107" s="512"/>
      <c r="D107" s="512"/>
      <c r="E107" s="512"/>
      <c r="F107" s="512"/>
      <c r="G107" s="512"/>
      <c r="H107" s="512"/>
      <c r="I107" s="481"/>
      <c r="J107" s="481"/>
      <c r="K107" s="39"/>
      <c r="L107" s="515"/>
      <c r="M107" s="516"/>
      <c r="N107" s="516"/>
      <c r="O107" s="516"/>
      <c r="P107" s="516"/>
      <c r="Q107" s="516"/>
      <c r="R107" s="516"/>
      <c r="S107" s="516"/>
      <c r="T107" s="516"/>
      <c r="U107" s="516"/>
      <c r="V107" s="516"/>
      <c r="W107" s="516"/>
      <c r="X107" s="516"/>
      <c r="Y107" s="516"/>
      <c r="Z107" s="516"/>
      <c r="AA107" s="516"/>
      <c r="AB107" s="516"/>
      <c r="AC107" s="516"/>
      <c r="AD107" s="516"/>
      <c r="AE107" s="516"/>
      <c r="AF107" s="516"/>
      <c r="AG107" s="516"/>
      <c r="AH107" s="516"/>
      <c r="AI107" s="516"/>
      <c r="AJ107" s="516"/>
      <c r="AK107" s="516"/>
      <c r="AL107" s="516"/>
      <c r="AM107" s="516"/>
      <c r="AN107" s="516"/>
      <c r="AO107" s="517"/>
      <c r="AP107" s="39"/>
      <c r="AQ107" s="518"/>
      <c r="AR107" s="519"/>
      <c r="AS107" s="519"/>
      <c r="AT107" s="519"/>
      <c r="AU107" s="519"/>
      <c r="AV107" s="519"/>
      <c r="AW107" s="519"/>
      <c r="AX107" s="519"/>
      <c r="AY107" s="519"/>
      <c r="AZ107" s="519"/>
      <c r="BA107" s="519"/>
      <c r="BB107" s="519"/>
      <c r="BC107" s="519"/>
      <c r="BD107" s="519"/>
      <c r="BE107" s="519"/>
      <c r="BF107" s="519"/>
      <c r="BG107" s="519"/>
      <c r="BH107" s="519"/>
      <c r="BI107" s="519"/>
      <c r="BJ107" s="519"/>
      <c r="BK107" s="519"/>
      <c r="BL107" s="519"/>
      <c r="BM107" s="519"/>
      <c r="BN107" s="519"/>
      <c r="BO107" s="519"/>
      <c r="BP107" s="519"/>
      <c r="BQ107" s="519"/>
      <c r="BR107" s="519"/>
      <c r="BS107" s="519"/>
      <c r="BT107" s="520"/>
      <c r="BU107" s="832"/>
    </row>
    <row r="108" spans="2:73" ht="15.75">
      <c r="B108" s="512"/>
      <c r="C108" s="512"/>
      <c r="D108" s="512"/>
      <c r="E108" s="512"/>
      <c r="F108" s="512"/>
      <c r="G108" s="512"/>
      <c r="H108" s="512"/>
      <c r="I108" s="481"/>
      <c r="J108" s="481"/>
      <c r="K108" s="39"/>
      <c r="L108" s="515"/>
      <c r="M108" s="516"/>
      <c r="N108" s="516"/>
      <c r="O108" s="516"/>
      <c r="P108" s="516"/>
      <c r="Q108" s="516"/>
      <c r="R108" s="516"/>
      <c r="S108" s="516"/>
      <c r="T108" s="516"/>
      <c r="U108" s="516"/>
      <c r="V108" s="516"/>
      <c r="W108" s="516"/>
      <c r="X108" s="516"/>
      <c r="Y108" s="516"/>
      <c r="Z108" s="516"/>
      <c r="AA108" s="516"/>
      <c r="AB108" s="516"/>
      <c r="AC108" s="516"/>
      <c r="AD108" s="516"/>
      <c r="AE108" s="516"/>
      <c r="AF108" s="516"/>
      <c r="AG108" s="516"/>
      <c r="AH108" s="516"/>
      <c r="AI108" s="516"/>
      <c r="AJ108" s="516"/>
      <c r="AK108" s="516"/>
      <c r="AL108" s="516"/>
      <c r="AM108" s="516"/>
      <c r="AN108" s="516"/>
      <c r="AO108" s="517"/>
      <c r="AP108" s="39"/>
      <c r="AQ108" s="513"/>
      <c r="AR108" s="1156"/>
      <c r="AS108" s="1156"/>
      <c r="AT108" s="1156"/>
      <c r="AU108" s="1156"/>
      <c r="AV108" s="1156"/>
      <c r="AW108" s="1156"/>
      <c r="AX108" s="1156"/>
      <c r="AY108" s="1156"/>
      <c r="AZ108" s="1156"/>
      <c r="BA108" s="1156"/>
      <c r="BB108" s="1156"/>
      <c r="BC108" s="1156"/>
      <c r="BD108" s="1156"/>
      <c r="BE108" s="1156"/>
      <c r="BF108" s="1156"/>
      <c r="BG108" s="1156"/>
      <c r="BH108" s="1156"/>
      <c r="BI108" s="1156"/>
      <c r="BJ108" s="1156"/>
      <c r="BK108" s="1156"/>
      <c r="BL108" s="1156"/>
      <c r="BM108" s="1156"/>
      <c r="BN108" s="1156"/>
      <c r="BO108" s="1156"/>
      <c r="BP108" s="1156"/>
      <c r="BQ108" s="1156"/>
      <c r="BR108" s="1156"/>
      <c r="BS108" s="1156"/>
      <c r="BT108" s="514"/>
      <c r="BU108" s="832"/>
    </row>
    <row r="109" spans="2:73" ht="15.75">
      <c r="B109" s="512"/>
      <c r="C109" s="512"/>
      <c r="D109" s="512"/>
      <c r="E109" s="512"/>
      <c r="F109" s="512"/>
      <c r="G109" s="512"/>
      <c r="H109" s="512"/>
      <c r="I109" s="481"/>
      <c r="J109" s="481"/>
      <c r="K109" s="39"/>
      <c r="L109" s="515"/>
      <c r="M109" s="516"/>
      <c r="N109" s="516"/>
      <c r="O109" s="516"/>
      <c r="P109" s="516"/>
      <c r="Q109" s="516"/>
      <c r="R109" s="516"/>
      <c r="S109" s="516"/>
      <c r="T109" s="516"/>
      <c r="U109" s="516"/>
      <c r="V109" s="516"/>
      <c r="W109" s="516"/>
      <c r="X109" s="516"/>
      <c r="Y109" s="516"/>
      <c r="Z109" s="516"/>
      <c r="AA109" s="516"/>
      <c r="AB109" s="516"/>
      <c r="AC109" s="516"/>
      <c r="AD109" s="516"/>
      <c r="AE109" s="516"/>
      <c r="AF109" s="516"/>
      <c r="AG109" s="516"/>
      <c r="AH109" s="516"/>
      <c r="AI109" s="516"/>
      <c r="AJ109" s="516"/>
      <c r="AK109" s="516"/>
      <c r="AL109" s="516"/>
      <c r="AM109" s="516"/>
      <c r="AN109" s="516"/>
      <c r="AO109" s="517"/>
      <c r="AP109" s="39"/>
      <c r="AQ109" s="515"/>
      <c r="AR109" s="516"/>
      <c r="AS109" s="516"/>
      <c r="AT109" s="516"/>
      <c r="AU109" s="516"/>
      <c r="AV109" s="516"/>
      <c r="AW109" s="516"/>
      <c r="AX109" s="516"/>
      <c r="AY109" s="516"/>
      <c r="AZ109" s="516"/>
      <c r="BA109" s="516"/>
      <c r="BB109" s="516"/>
      <c r="BC109" s="516"/>
      <c r="BD109" s="516"/>
      <c r="BE109" s="516"/>
      <c r="BF109" s="516"/>
      <c r="BG109" s="516"/>
      <c r="BH109" s="516"/>
      <c r="BI109" s="516"/>
      <c r="BJ109" s="516"/>
      <c r="BK109" s="516"/>
      <c r="BL109" s="516"/>
      <c r="BM109" s="516"/>
      <c r="BN109" s="516"/>
      <c r="BO109" s="516"/>
      <c r="BP109" s="516"/>
      <c r="BQ109" s="516"/>
      <c r="BR109" s="516"/>
      <c r="BS109" s="516"/>
      <c r="BT109" s="517"/>
      <c r="BU109" s="832"/>
    </row>
    <row r="110" spans="2:73" ht="15.75">
      <c r="B110" s="512"/>
      <c r="C110" s="512"/>
      <c r="D110" s="512"/>
      <c r="E110" s="512"/>
      <c r="F110" s="512"/>
      <c r="G110" s="512"/>
      <c r="H110" s="512"/>
      <c r="I110" s="481"/>
      <c r="J110" s="481"/>
      <c r="K110" s="39"/>
      <c r="L110" s="515"/>
      <c r="M110" s="516"/>
      <c r="N110" s="516"/>
      <c r="O110" s="516"/>
      <c r="P110" s="516"/>
      <c r="Q110" s="516"/>
      <c r="R110" s="516"/>
      <c r="S110" s="516"/>
      <c r="T110" s="516"/>
      <c r="U110" s="516"/>
      <c r="V110" s="516"/>
      <c r="W110" s="516"/>
      <c r="X110" s="516"/>
      <c r="Y110" s="516"/>
      <c r="Z110" s="516"/>
      <c r="AA110" s="516"/>
      <c r="AB110" s="516"/>
      <c r="AC110" s="516"/>
      <c r="AD110" s="516"/>
      <c r="AE110" s="516"/>
      <c r="AF110" s="516"/>
      <c r="AG110" s="516"/>
      <c r="AH110" s="516"/>
      <c r="AI110" s="516"/>
      <c r="AJ110" s="516"/>
      <c r="AK110" s="516"/>
      <c r="AL110" s="516"/>
      <c r="AM110" s="516"/>
      <c r="AN110" s="516"/>
      <c r="AO110" s="517"/>
      <c r="AP110" s="39"/>
      <c r="AQ110" s="515"/>
      <c r="AR110" s="516"/>
      <c r="AS110" s="516"/>
      <c r="AT110" s="516"/>
      <c r="AU110" s="516"/>
      <c r="AV110" s="516"/>
      <c r="AW110" s="516"/>
      <c r="AX110" s="516"/>
      <c r="AY110" s="516"/>
      <c r="AZ110" s="516"/>
      <c r="BA110" s="516"/>
      <c r="BB110" s="516"/>
      <c r="BC110" s="516"/>
      <c r="BD110" s="516"/>
      <c r="BE110" s="516"/>
      <c r="BF110" s="516"/>
      <c r="BG110" s="516"/>
      <c r="BH110" s="516"/>
      <c r="BI110" s="516"/>
      <c r="BJ110" s="516"/>
      <c r="BK110" s="516"/>
      <c r="BL110" s="516"/>
      <c r="BM110" s="516"/>
      <c r="BN110" s="516"/>
      <c r="BO110" s="516"/>
      <c r="BP110" s="516"/>
      <c r="BQ110" s="516"/>
      <c r="BR110" s="516"/>
      <c r="BS110" s="516"/>
      <c r="BT110" s="517"/>
      <c r="BU110" s="832"/>
    </row>
    <row r="111" spans="2:73" ht="15.75">
      <c r="B111" s="512"/>
      <c r="C111" s="512"/>
      <c r="D111" s="512"/>
      <c r="E111" s="512"/>
      <c r="F111" s="512"/>
      <c r="G111" s="512"/>
      <c r="H111" s="512"/>
      <c r="I111" s="481"/>
      <c r="J111" s="481"/>
      <c r="K111" s="39"/>
      <c r="L111" s="515"/>
      <c r="M111" s="516"/>
      <c r="N111" s="516"/>
      <c r="O111" s="516"/>
      <c r="P111" s="516"/>
      <c r="Q111" s="516"/>
      <c r="R111" s="516"/>
      <c r="S111" s="516"/>
      <c r="T111" s="516"/>
      <c r="U111" s="516"/>
      <c r="V111" s="516"/>
      <c r="W111" s="516"/>
      <c r="X111" s="516"/>
      <c r="Y111" s="516"/>
      <c r="Z111" s="516"/>
      <c r="AA111" s="516"/>
      <c r="AB111" s="516"/>
      <c r="AC111" s="516"/>
      <c r="AD111" s="516"/>
      <c r="AE111" s="516"/>
      <c r="AF111" s="516"/>
      <c r="AG111" s="516"/>
      <c r="AH111" s="516"/>
      <c r="AI111" s="516"/>
      <c r="AJ111" s="516"/>
      <c r="AK111" s="516"/>
      <c r="AL111" s="516"/>
      <c r="AM111" s="516"/>
      <c r="AN111" s="516"/>
      <c r="AO111" s="517"/>
      <c r="AP111" s="39"/>
      <c r="AQ111" s="515"/>
      <c r="AR111" s="516"/>
      <c r="AS111" s="516"/>
      <c r="AT111" s="516"/>
      <c r="AU111" s="516"/>
      <c r="AV111" s="516"/>
      <c r="AW111" s="516"/>
      <c r="AX111" s="516"/>
      <c r="AY111" s="516"/>
      <c r="AZ111" s="516"/>
      <c r="BA111" s="516"/>
      <c r="BB111" s="516"/>
      <c r="BC111" s="516"/>
      <c r="BD111" s="516"/>
      <c r="BE111" s="516"/>
      <c r="BF111" s="516"/>
      <c r="BG111" s="516"/>
      <c r="BH111" s="516"/>
      <c r="BI111" s="516"/>
      <c r="BJ111" s="516"/>
      <c r="BK111" s="516"/>
      <c r="BL111" s="516"/>
      <c r="BM111" s="516"/>
      <c r="BN111" s="516"/>
      <c r="BO111" s="516"/>
      <c r="BP111" s="516"/>
      <c r="BQ111" s="516"/>
      <c r="BR111" s="516"/>
      <c r="BS111" s="516"/>
      <c r="BT111" s="517"/>
      <c r="BU111" s="832"/>
    </row>
    <row r="112" spans="2:73">
      <c r="B112" s="512"/>
      <c r="C112" s="512"/>
      <c r="D112" s="512"/>
      <c r="E112" s="512"/>
      <c r="F112" s="512"/>
      <c r="G112" s="512"/>
      <c r="H112" s="512"/>
      <c r="I112" s="481"/>
      <c r="J112" s="481"/>
      <c r="K112" s="39"/>
      <c r="L112" s="515"/>
      <c r="M112" s="516"/>
      <c r="N112" s="516"/>
      <c r="O112" s="516"/>
      <c r="P112" s="516"/>
      <c r="Q112" s="516"/>
      <c r="R112" s="516"/>
      <c r="S112" s="516"/>
      <c r="T112" s="516"/>
      <c r="U112" s="516"/>
      <c r="V112" s="516"/>
      <c r="W112" s="516"/>
      <c r="X112" s="516"/>
      <c r="Y112" s="516"/>
      <c r="Z112" s="516"/>
      <c r="AA112" s="516"/>
      <c r="AB112" s="516"/>
      <c r="AC112" s="516"/>
      <c r="AD112" s="516"/>
      <c r="AE112" s="516"/>
      <c r="AF112" s="516"/>
      <c r="AG112" s="516"/>
      <c r="AH112" s="516"/>
      <c r="AI112" s="516"/>
      <c r="AJ112" s="516"/>
      <c r="AK112" s="516"/>
      <c r="AL112" s="516"/>
      <c r="AM112" s="516"/>
      <c r="AN112" s="516"/>
      <c r="AO112" s="517"/>
      <c r="AP112" s="39"/>
      <c r="AQ112" s="515"/>
      <c r="AR112" s="516"/>
      <c r="AS112" s="516"/>
      <c r="AT112" s="516"/>
      <c r="AU112" s="516"/>
      <c r="AV112" s="516"/>
      <c r="AW112" s="516"/>
      <c r="AX112" s="516"/>
      <c r="AY112" s="516"/>
      <c r="AZ112" s="516"/>
      <c r="BA112" s="516"/>
      <c r="BB112" s="516"/>
      <c r="BC112" s="516"/>
      <c r="BD112" s="516"/>
      <c r="BE112" s="516"/>
      <c r="BF112" s="516"/>
      <c r="BG112" s="516"/>
      <c r="BH112" s="516"/>
      <c r="BI112" s="516"/>
      <c r="BJ112" s="516"/>
      <c r="BK112" s="516"/>
      <c r="BL112" s="516"/>
      <c r="BM112" s="516"/>
      <c r="BN112" s="516"/>
      <c r="BO112" s="516"/>
      <c r="BP112" s="516"/>
      <c r="BQ112" s="516"/>
      <c r="BR112" s="516"/>
      <c r="BS112" s="516"/>
      <c r="BT112" s="517"/>
    </row>
    <row r="113" spans="2:73">
      <c r="B113" s="512"/>
      <c r="C113" s="512"/>
      <c r="D113" s="512"/>
      <c r="E113" s="512"/>
      <c r="F113" s="512"/>
      <c r="G113" s="512"/>
      <c r="H113" s="512"/>
      <c r="I113" s="481"/>
      <c r="J113" s="481"/>
      <c r="K113" s="39"/>
      <c r="L113" s="515"/>
      <c r="M113" s="516"/>
      <c r="N113" s="516"/>
      <c r="O113" s="516"/>
      <c r="P113" s="516"/>
      <c r="Q113" s="516"/>
      <c r="R113" s="516"/>
      <c r="S113" s="516"/>
      <c r="T113" s="516"/>
      <c r="U113" s="516"/>
      <c r="V113" s="516"/>
      <c r="W113" s="516"/>
      <c r="X113" s="516"/>
      <c r="Y113" s="516"/>
      <c r="Z113" s="516"/>
      <c r="AA113" s="516"/>
      <c r="AB113" s="516"/>
      <c r="AC113" s="516"/>
      <c r="AD113" s="516"/>
      <c r="AE113" s="516"/>
      <c r="AF113" s="516"/>
      <c r="AG113" s="516"/>
      <c r="AH113" s="516"/>
      <c r="AI113" s="516"/>
      <c r="AJ113" s="516"/>
      <c r="AK113" s="516"/>
      <c r="AL113" s="516"/>
      <c r="AM113" s="516"/>
      <c r="AN113" s="516"/>
      <c r="AO113" s="517"/>
      <c r="AP113" s="39"/>
      <c r="AQ113" s="515"/>
      <c r="AR113" s="516"/>
      <c r="AS113" s="516"/>
      <c r="AT113" s="516"/>
      <c r="AU113" s="516"/>
      <c r="AV113" s="516"/>
      <c r="AW113" s="516"/>
      <c r="AX113" s="516"/>
      <c r="AY113" s="516"/>
      <c r="AZ113" s="516"/>
      <c r="BA113" s="516"/>
      <c r="BB113" s="516"/>
      <c r="BC113" s="516"/>
      <c r="BD113" s="516"/>
      <c r="BE113" s="516"/>
      <c r="BF113" s="516"/>
      <c r="BG113" s="516"/>
      <c r="BH113" s="516"/>
      <c r="BI113" s="516"/>
      <c r="BJ113" s="516"/>
      <c r="BK113" s="516"/>
      <c r="BL113" s="516"/>
      <c r="BM113" s="516"/>
      <c r="BN113" s="516"/>
      <c r="BO113" s="516"/>
      <c r="BP113" s="516"/>
      <c r="BQ113" s="516"/>
      <c r="BR113" s="516"/>
      <c r="BS113" s="516"/>
      <c r="BT113" s="517"/>
    </row>
    <row r="114" spans="2:73">
      <c r="B114" s="512"/>
      <c r="C114" s="512"/>
      <c r="D114" s="512"/>
      <c r="E114" s="512"/>
      <c r="F114" s="512"/>
      <c r="G114" s="512"/>
      <c r="H114" s="512"/>
      <c r="I114" s="481"/>
      <c r="J114" s="481"/>
      <c r="K114" s="39"/>
      <c r="L114" s="515"/>
      <c r="M114" s="516"/>
      <c r="N114" s="516"/>
      <c r="O114" s="516"/>
      <c r="P114" s="516"/>
      <c r="Q114" s="516"/>
      <c r="R114" s="516"/>
      <c r="S114" s="516"/>
      <c r="T114" s="516"/>
      <c r="U114" s="516"/>
      <c r="V114" s="516"/>
      <c r="W114" s="516"/>
      <c r="X114" s="516"/>
      <c r="Y114" s="516"/>
      <c r="Z114" s="516"/>
      <c r="AA114" s="516"/>
      <c r="AB114" s="516"/>
      <c r="AC114" s="516"/>
      <c r="AD114" s="516"/>
      <c r="AE114" s="516"/>
      <c r="AF114" s="516"/>
      <c r="AG114" s="516"/>
      <c r="AH114" s="516"/>
      <c r="AI114" s="516"/>
      <c r="AJ114" s="516"/>
      <c r="AK114" s="516"/>
      <c r="AL114" s="516"/>
      <c r="AM114" s="516"/>
      <c r="AN114" s="516"/>
      <c r="AO114" s="517"/>
      <c r="AP114" s="39"/>
      <c r="AQ114" s="515"/>
      <c r="AR114" s="516"/>
      <c r="AS114" s="516"/>
      <c r="AT114" s="516"/>
      <c r="AU114" s="516"/>
      <c r="AV114" s="516"/>
      <c r="AW114" s="516"/>
      <c r="AX114" s="516"/>
      <c r="AY114" s="516"/>
      <c r="AZ114" s="516"/>
      <c r="BA114" s="516"/>
      <c r="BB114" s="516"/>
      <c r="BC114" s="516"/>
      <c r="BD114" s="516"/>
      <c r="BE114" s="516"/>
      <c r="BF114" s="516"/>
      <c r="BG114" s="516"/>
      <c r="BH114" s="516"/>
      <c r="BI114" s="516"/>
      <c r="BJ114" s="516"/>
      <c r="BK114" s="516"/>
      <c r="BL114" s="516"/>
      <c r="BM114" s="516"/>
      <c r="BN114" s="516"/>
      <c r="BO114" s="516"/>
      <c r="BP114" s="516"/>
      <c r="BQ114" s="516"/>
      <c r="BR114" s="516"/>
      <c r="BS114" s="516"/>
      <c r="BT114" s="517"/>
    </row>
    <row r="115" spans="2:73" ht="15.75">
      <c r="B115" s="512"/>
      <c r="C115" s="512"/>
      <c r="D115" s="512"/>
      <c r="E115" s="512"/>
      <c r="F115" s="512"/>
      <c r="G115" s="512"/>
      <c r="H115" s="512"/>
      <c r="I115" s="481"/>
      <c r="J115" s="481"/>
      <c r="K115" s="39"/>
      <c r="L115" s="515"/>
      <c r="M115" s="516"/>
      <c r="N115" s="516"/>
      <c r="O115" s="516"/>
      <c r="P115" s="516"/>
      <c r="Q115" s="516"/>
      <c r="R115" s="516"/>
      <c r="S115" s="516"/>
      <c r="T115" s="516"/>
      <c r="U115" s="516"/>
      <c r="V115" s="516"/>
      <c r="W115" s="516"/>
      <c r="X115" s="516"/>
      <c r="Y115" s="516"/>
      <c r="Z115" s="516"/>
      <c r="AA115" s="516"/>
      <c r="AB115" s="516"/>
      <c r="AC115" s="516"/>
      <c r="AD115" s="516"/>
      <c r="AE115" s="516"/>
      <c r="AF115" s="516"/>
      <c r="AG115" s="516"/>
      <c r="AH115" s="516"/>
      <c r="AI115" s="516"/>
      <c r="AJ115" s="516"/>
      <c r="AK115" s="516"/>
      <c r="AL115" s="516"/>
      <c r="AM115" s="516"/>
      <c r="AN115" s="516"/>
      <c r="AO115" s="517"/>
      <c r="AP115" s="39"/>
      <c r="AQ115" s="515"/>
      <c r="AR115" s="516"/>
      <c r="AS115" s="516"/>
      <c r="AT115" s="516"/>
      <c r="AU115" s="516"/>
      <c r="AV115" s="516"/>
      <c r="AW115" s="516"/>
      <c r="AX115" s="516"/>
      <c r="AY115" s="516"/>
      <c r="AZ115" s="516"/>
      <c r="BA115" s="516"/>
      <c r="BB115" s="516"/>
      <c r="BC115" s="516"/>
      <c r="BD115" s="516"/>
      <c r="BE115" s="516"/>
      <c r="BF115" s="516"/>
      <c r="BG115" s="516"/>
      <c r="BH115" s="516"/>
      <c r="BI115" s="516"/>
      <c r="BJ115" s="516"/>
      <c r="BK115" s="516"/>
      <c r="BL115" s="516"/>
      <c r="BM115" s="516"/>
      <c r="BN115" s="516"/>
      <c r="BO115" s="516"/>
      <c r="BP115" s="516"/>
      <c r="BQ115" s="516"/>
      <c r="BR115" s="516"/>
      <c r="BS115" s="516"/>
      <c r="BT115" s="517"/>
      <c r="BU115" s="832"/>
    </row>
    <row r="116" spans="2:73" ht="15.75">
      <c r="B116" s="512"/>
      <c r="C116" s="512"/>
      <c r="D116" s="512"/>
      <c r="E116" s="512"/>
      <c r="F116" s="512"/>
      <c r="G116" s="512"/>
      <c r="H116" s="512"/>
      <c r="I116" s="481"/>
      <c r="J116" s="481"/>
      <c r="K116" s="39"/>
      <c r="L116" s="515"/>
      <c r="M116" s="516"/>
      <c r="N116" s="516"/>
      <c r="O116" s="516"/>
      <c r="P116" s="516"/>
      <c r="Q116" s="516"/>
      <c r="R116" s="516"/>
      <c r="S116" s="516"/>
      <c r="T116" s="516"/>
      <c r="U116" s="516"/>
      <c r="V116" s="516"/>
      <c r="W116" s="516"/>
      <c r="X116" s="516"/>
      <c r="Y116" s="516"/>
      <c r="Z116" s="516"/>
      <c r="AA116" s="516"/>
      <c r="AB116" s="516"/>
      <c r="AC116" s="516"/>
      <c r="AD116" s="516"/>
      <c r="AE116" s="516"/>
      <c r="AF116" s="516"/>
      <c r="AG116" s="516"/>
      <c r="AH116" s="516"/>
      <c r="AI116" s="516"/>
      <c r="AJ116" s="516"/>
      <c r="AK116" s="516"/>
      <c r="AL116" s="516"/>
      <c r="AM116" s="516"/>
      <c r="AN116" s="516"/>
      <c r="AO116" s="517"/>
      <c r="AP116" s="39"/>
      <c r="AQ116" s="515"/>
      <c r="AR116" s="516"/>
      <c r="AS116" s="516"/>
      <c r="AT116" s="516"/>
      <c r="AU116" s="516"/>
      <c r="AV116" s="516"/>
      <c r="AW116" s="516"/>
      <c r="AX116" s="516"/>
      <c r="AY116" s="516"/>
      <c r="AZ116" s="516"/>
      <c r="BA116" s="516"/>
      <c r="BB116" s="516"/>
      <c r="BC116" s="516"/>
      <c r="BD116" s="516"/>
      <c r="BE116" s="516"/>
      <c r="BF116" s="516"/>
      <c r="BG116" s="516"/>
      <c r="BH116" s="516"/>
      <c r="BI116" s="516"/>
      <c r="BJ116" s="516"/>
      <c r="BK116" s="516"/>
      <c r="BL116" s="516"/>
      <c r="BM116" s="516"/>
      <c r="BN116" s="516"/>
      <c r="BO116" s="516"/>
      <c r="BP116" s="516"/>
      <c r="BQ116" s="516"/>
      <c r="BR116" s="516"/>
      <c r="BS116" s="516"/>
      <c r="BT116" s="517"/>
      <c r="BU116" s="832"/>
    </row>
    <row r="117" spans="2:73" ht="15.75">
      <c r="B117" s="512"/>
      <c r="C117" s="512"/>
      <c r="D117" s="512"/>
      <c r="E117" s="512"/>
      <c r="F117" s="512"/>
      <c r="G117" s="512"/>
      <c r="H117" s="512"/>
      <c r="I117" s="481"/>
      <c r="J117" s="481"/>
      <c r="K117" s="39"/>
      <c r="L117" s="515"/>
      <c r="M117" s="516"/>
      <c r="N117" s="516"/>
      <c r="O117" s="516"/>
      <c r="P117" s="516"/>
      <c r="Q117" s="516"/>
      <c r="R117" s="516"/>
      <c r="S117" s="516"/>
      <c r="T117" s="516"/>
      <c r="U117" s="516"/>
      <c r="V117" s="516"/>
      <c r="W117" s="516"/>
      <c r="X117" s="516"/>
      <c r="Y117" s="516"/>
      <c r="Z117" s="516"/>
      <c r="AA117" s="516"/>
      <c r="AB117" s="516"/>
      <c r="AC117" s="516"/>
      <c r="AD117" s="516"/>
      <c r="AE117" s="516"/>
      <c r="AF117" s="516"/>
      <c r="AG117" s="516"/>
      <c r="AH117" s="516"/>
      <c r="AI117" s="516"/>
      <c r="AJ117" s="516"/>
      <c r="AK117" s="516"/>
      <c r="AL117" s="516"/>
      <c r="AM117" s="516"/>
      <c r="AN117" s="516"/>
      <c r="AO117" s="517"/>
      <c r="AP117" s="39"/>
      <c r="AQ117" s="515"/>
      <c r="AR117" s="516"/>
      <c r="AS117" s="516"/>
      <c r="AT117" s="516"/>
      <c r="AU117" s="516"/>
      <c r="AV117" s="516"/>
      <c r="AW117" s="516"/>
      <c r="AX117" s="516"/>
      <c r="AY117" s="516"/>
      <c r="AZ117" s="516"/>
      <c r="BA117" s="516"/>
      <c r="BB117" s="516"/>
      <c r="BC117" s="516"/>
      <c r="BD117" s="516"/>
      <c r="BE117" s="516"/>
      <c r="BF117" s="516"/>
      <c r="BG117" s="516"/>
      <c r="BH117" s="516"/>
      <c r="BI117" s="516"/>
      <c r="BJ117" s="516"/>
      <c r="BK117" s="516"/>
      <c r="BL117" s="516"/>
      <c r="BM117" s="516"/>
      <c r="BN117" s="516"/>
      <c r="BO117" s="516"/>
      <c r="BP117" s="516"/>
      <c r="BQ117" s="516"/>
      <c r="BR117" s="516"/>
      <c r="BS117" s="516"/>
      <c r="BT117" s="517"/>
      <c r="BU117" s="832"/>
    </row>
    <row r="118" spans="2:73" ht="15.75">
      <c r="B118" s="512"/>
      <c r="C118" s="512"/>
      <c r="D118" s="512"/>
      <c r="E118" s="512"/>
      <c r="F118" s="512"/>
      <c r="G118" s="512"/>
      <c r="H118" s="512"/>
      <c r="I118" s="481"/>
      <c r="J118" s="481"/>
      <c r="K118" s="39"/>
      <c r="L118" s="515"/>
      <c r="M118" s="516"/>
      <c r="N118" s="516"/>
      <c r="O118" s="516"/>
      <c r="P118" s="516"/>
      <c r="Q118" s="516"/>
      <c r="R118" s="516"/>
      <c r="S118" s="516"/>
      <c r="T118" s="516"/>
      <c r="U118" s="516"/>
      <c r="V118" s="516"/>
      <c r="W118" s="516"/>
      <c r="X118" s="516"/>
      <c r="Y118" s="516"/>
      <c r="Z118" s="516"/>
      <c r="AA118" s="516"/>
      <c r="AB118" s="516"/>
      <c r="AC118" s="516"/>
      <c r="AD118" s="516"/>
      <c r="AE118" s="516"/>
      <c r="AF118" s="516"/>
      <c r="AG118" s="516"/>
      <c r="AH118" s="516"/>
      <c r="AI118" s="516"/>
      <c r="AJ118" s="516"/>
      <c r="AK118" s="516"/>
      <c r="AL118" s="516"/>
      <c r="AM118" s="516"/>
      <c r="AN118" s="516"/>
      <c r="AO118" s="517"/>
      <c r="AP118" s="39"/>
      <c r="AQ118" s="515"/>
      <c r="AR118" s="516"/>
      <c r="AS118" s="516"/>
      <c r="AT118" s="516"/>
      <c r="AU118" s="516"/>
      <c r="AV118" s="516"/>
      <c r="AW118" s="516"/>
      <c r="AX118" s="516"/>
      <c r="AY118" s="516"/>
      <c r="AZ118" s="516"/>
      <c r="BA118" s="516"/>
      <c r="BB118" s="516"/>
      <c r="BC118" s="516"/>
      <c r="BD118" s="516"/>
      <c r="BE118" s="516"/>
      <c r="BF118" s="516"/>
      <c r="BG118" s="516"/>
      <c r="BH118" s="516"/>
      <c r="BI118" s="516"/>
      <c r="BJ118" s="516"/>
      <c r="BK118" s="516"/>
      <c r="BL118" s="516"/>
      <c r="BM118" s="516"/>
      <c r="BN118" s="516"/>
      <c r="BO118" s="516"/>
      <c r="BP118" s="516"/>
      <c r="BQ118" s="516"/>
      <c r="BR118" s="516"/>
      <c r="BS118" s="516"/>
      <c r="BT118" s="517"/>
      <c r="BU118" s="832"/>
    </row>
    <row r="119" spans="2:73" ht="15.75">
      <c r="B119" s="512"/>
      <c r="C119" s="512"/>
      <c r="D119" s="512"/>
      <c r="E119" s="512"/>
      <c r="F119" s="512"/>
      <c r="G119" s="512"/>
      <c r="H119" s="512"/>
      <c r="I119" s="481"/>
      <c r="J119" s="481"/>
      <c r="K119" s="39"/>
      <c r="L119" s="515"/>
      <c r="M119" s="516"/>
      <c r="N119" s="516"/>
      <c r="O119" s="516"/>
      <c r="P119" s="516"/>
      <c r="Q119" s="516"/>
      <c r="R119" s="516"/>
      <c r="S119" s="516"/>
      <c r="T119" s="516"/>
      <c r="U119" s="516"/>
      <c r="V119" s="516"/>
      <c r="W119" s="516"/>
      <c r="X119" s="516"/>
      <c r="Y119" s="516"/>
      <c r="Z119" s="516"/>
      <c r="AA119" s="516"/>
      <c r="AB119" s="516"/>
      <c r="AC119" s="516"/>
      <c r="AD119" s="516"/>
      <c r="AE119" s="516"/>
      <c r="AF119" s="516"/>
      <c r="AG119" s="516"/>
      <c r="AH119" s="516"/>
      <c r="AI119" s="516"/>
      <c r="AJ119" s="516"/>
      <c r="AK119" s="516"/>
      <c r="AL119" s="516"/>
      <c r="AM119" s="516"/>
      <c r="AN119" s="516"/>
      <c r="AO119" s="517"/>
      <c r="AP119" s="39"/>
      <c r="AQ119" s="515"/>
      <c r="AR119" s="516"/>
      <c r="AS119" s="516"/>
      <c r="AT119" s="516"/>
      <c r="AU119" s="516"/>
      <c r="AV119" s="516"/>
      <c r="AW119" s="516"/>
      <c r="AX119" s="516"/>
      <c r="AY119" s="516"/>
      <c r="AZ119" s="516"/>
      <c r="BA119" s="516"/>
      <c r="BB119" s="516"/>
      <c r="BC119" s="516"/>
      <c r="BD119" s="516"/>
      <c r="BE119" s="516"/>
      <c r="BF119" s="516"/>
      <c r="BG119" s="516"/>
      <c r="BH119" s="516"/>
      <c r="BI119" s="516"/>
      <c r="BJ119" s="516"/>
      <c r="BK119" s="516"/>
      <c r="BL119" s="516"/>
      <c r="BM119" s="516"/>
      <c r="BN119" s="516"/>
      <c r="BO119" s="516"/>
      <c r="BP119" s="516"/>
      <c r="BQ119" s="516"/>
      <c r="BR119" s="516"/>
      <c r="BS119" s="516"/>
      <c r="BT119" s="517"/>
      <c r="BU119" s="832"/>
    </row>
    <row r="120" spans="2:73">
      <c r="B120" s="512"/>
      <c r="C120" s="512"/>
      <c r="D120" s="512"/>
      <c r="E120" s="512"/>
      <c r="F120" s="512"/>
      <c r="G120" s="512"/>
      <c r="H120" s="512"/>
      <c r="I120" s="481"/>
      <c r="J120" s="481"/>
      <c r="K120" s="39"/>
      <c r="L120" s="515"/>
      <c r="M120" s="516"/>
      <c r="N120" s="516"/>
      <c r="O120" s="516"/>
      <c r="P120" s="516"/>
      <c r="Q120" s="516"/>
      <c r="R120" s="516"/>
      <c r="S120" s="516"/>
      <c r="T120" s="516"/>
      <c r="U120" s="516"/>
      <c r="V120" s="516"/>
      <c r="W120" s="516"/>
      <c r="X120" s="516"/>
      <c r="Y120" s="516"/>
      <c r="Z120" s="516"/>
      <c r="AA120" s="516"/>
      <c r="AB120" s="516"/>
      <c r="AC120" s="516"/>
      <c r="AD120" s="516"/>
      <c r="AE120" s="516"/>
      <c r="AF120" s="516"/>
      <c r="AG120" s="516"/>
      <c r="AH120" s="516"/>
      <c r="AI120" s="516"/>
      <c r="AJ120" s="516"/>
      <c r="AK120" s="516"/>
      <c r="AL120" s="516"/>
      <c r="AM120" s="516"/>
      <c r="AN120" s="516"/>
      <c r="AO120" s="517"/>
      <c r="AP120" s="39"/>
      <c r="AQ120" s="515"/>
      <c r="AR120" s="516"/>
      <c r="AS120" s="516"/>
      <c r="AT120" s="516"/>
      <c r="AU120" s="516"/>
      <c r="AV120" s="516"/>
      <c r="AW120" s="516"/>
      <c r="AX120" s="516"/>
      <c r="AY120" s="516"/>
      <c r="AZ120" s="516"/>
      <c r="BA120" s="516"/>
      <c r="BB120" s="516"/>
      <c r="BC120" s="516"/>
      <c r="BD120" s="516"/>
      <c r="BE120" s="516"/>
      <c r="BF120" s="516"/>
      <c r="BG120" s="516"/>
      <c r="BH120" s="516"/>
      <c r="BI120" s="516"/>
      <c r="BJ120" s="516"/>
      <c r="BK120" s="516"/>
      <c r="BL120" s="516"/>
      <c r="BM120" s="516"/>
      <c r="BN120" s="516"/>
      <c r="BO120" s="516"/>
      <c r="BP120" s="516"/>
      <c r="BQ120" s="516"/>
      <c r="BR120" s="516"/>
      <c r="BS120" s="516"/>
      <c r="BT120" s="517"/>
    </row>
    <row r="121" spans="2:73" ht="15.75">
      <c r="B121" s="512"/>
      <c r="C121" s="512"/>
      <c r="D121" s="512"/>
      <c r="E121" s="512"/>
      <c r="F121" s="512"/>
      <c r="G121" s="512"/>
      <c r="H121" s="512"/>
      <c r="I121" s="481"/>
      <c r="J121" s="481"/>
      <c r="K121" s="39"/>
      <c r="L121" s="515"/>
      <c r="M121" s="516"/>
      <c r="N121" s="516"/>
      <c r="O121" s="516"/>
      <c r="P121" s="516"/>
      <c r="Q121" s="516"/>
      <c r="R121" s="516"/>
      <c r="S121" s="516"/>
      <c r="T121" s="516"/>
      <c r="U121" s="516"/>
      <c r="V121" s="516"/>
      <c r="W121" s="516"/>
      <c r="X121" s="516"/>
      <c r="Y121" s="516"/>
      <c r="Z121" s="516"/>
      <c r="AA121" s="516"/>
      <c r="AB121" s="516"/>
      <c r="AC121" s="516"/>
      <c r="AD121" s="516"/>
      <c r="AE121" s="516"/>
      <c r="AF121" s="516"/>
      <c r="AG121" s="516"/>
      <c r="AH121" s="516"/>
      <c r="AI121" s="516"/>
      <c r="AJ121" s="516"/>
      <c r="AK121" s="516"/>
      <c r="AL121" s="516"/>
      <c r="AM121" s="516"/>
      <c r="AN121" s="516"/>
      <c r="AO121" s="517"/>
      <c r="AP121" s="39"/>
      <c r="AQ121" s="515"/>
      <c r="AR121" s="516"/>
      <c r="AS121" s="516"/>
      <c r="AT121" s="516"/>
      <c r="AU121" s="516"/>
      <c r="AV121" s="516"/>
      <c r="AW121" s="516"/>
      <c r="AX121" s="516"/>
      <c r="AY121" s="516"/>
      <c r="AZ121" s="516"/>
      <c r="BA121" s="516"/>
      <c r="BB121" s="516"/>
      <c r="BC121" s="516"/>
      <c r="BD121" s="516"/>
      <c r="BE121" s="516"/>
      <c r="BF121" s="516"/>
      <c r="BG121" s="516"/>
      <c r="BH121" s="516"/>
      <c r="BI121" s="516"/>
      <c r="BJ121" s="516"/>
      <c r="BK121" s="516"/>
      <c r="BL121" s="516"/>
      <c r="BM121" s="516"/>
      <c r="BN121" s="516"/>
      <c r="BO121" s="516"/>
      <c r="BP121" s="516"/>
      <c r="BQ121" s="516"/>
      <c r="BR121" s="516"/>
      <c r="BS121" s="516"/>
      <c r="BT121" s="517"/>
      <c r="BU121" s="832"/>
    </row>
    <row r="122" spans="2:73" ht="15.75">
      <c r="B122" s="512"/>
      <c r="C122" s="512"/>
      <c r="D122" s="512"/>
      <c r="E122" s="512"/>
      <c r="F122" s="512"/>
      <c r="G122" s="512"/>
      <c r="H122" s="512"/>
      <c r="I122" s="481"/>
      <c r="J122" s="481"/>
      <c r="K122" s="39"/>
      <c r="L122" s="518"/>
      <c r="M122" s="519"/>
      <c r="N122" s="519"/>
      <c r="O122" s="519"/>
      <c r="P122" s="519"/>
      <c r="Q122" s="519"/>
      <c r="R122" s="519"/>
      <c r="S122" s="519"/>
      <c r="T122" s="519"/>
      <c r="U122" s="519"/>
      <c r="V122" s="519"/>
      <c r="W122" s="519"/>
      <c r="X122" s="519"/>
      <c r="Y122" s="519"/>
      <c r="Z122" s="519"/>
      <c r="AA122" s="519"/>
      <c r="AB122" s="519"/>
      <c r="AC122" s="519"/>
      <c r="AD122" s="519"/>
      <c r="AE122" s="519"/>
      <c r="AF122" s="519"/>
      <c r="AG122" s="519"/>
      <c r="AH122" s="519"/>
      <c r="AI122" s="519"/>
      <c r="AJ122" s="519"/>
      <c r="AK122" s="519"/>
      <c r="AL122" s="519"/>
      <c r="AM122" s="519"/>
      <c r="AN122" s="519"/>
      <c r="AO122" s="520"/>
      <c r="AP122" s="39"/>
      <c r="AQ122" s="518"/>
      <c r="AR122" s="519"/>
      <c r="AS122" s="519"/>
      <c r="AT122" s="519"/>
      <c r="AU122" s="519"/>
      <c r="AV122" s="519"/>
      <c r="AW122" s="519"/>
      <c r="AX122" s="519"/>
      <c r="AY122" s="519"/>
      <c r="AZ122" s="519"/>
      <c r="BA122" s="519"/>
      <c r="BB122" s="519"/>
      <c r="BC122" s="519"/>
      <c r="BD122" s="519"/>
      <c r="BE122" s="519"/>
      <c r="BF122" s="519"/>
      <c r="BG122" s="519"/>
      <c r="BH122" s="519"/>
      <c r="BI122" s="519"/>
      <c r="BJ122" s="519"/>
      <c r="BK122" s="519"/>
      <c r="BL122" s="519"/>
      <c r="BM122" s="519"/>
      <c r="BN122" s="519"/>
      <c r="BO122" s="519"/>
      <c r="BP122" s="519"/>
      <c r="BQ122" s="519"/>
      <c r="BR122" s="519"/>
      <c r="BS122" s="519"/>
      <c r="BT122" s="520"/>
      <c r="BU122" s="832"/>
    </row>
  </sheetData>
  <autoFilter ref="C26:BT26" xr:uid="{00000000-0009-0000-0000-00000C000000}">
    <sortState xmlns:xlrd2="http://schemas.microsoft.com/office/spreadsheetml/2017/richdata2" ref="C26:BT42">
      <sortCondition ref="H25"/>
    </sortState>
  </autoFilter>
  <mergeCells count="1">
    <mergeCell ref="C24:G24"/>
  </mergeCells>
  <conditionalFormatting sqref="L27:AO122">
    <cfRule type="cellIs" dxfId="1" priority="4" operator="equal">
      <formula>0</formula>
    </cfRule>
  </conditionalFormatting>
  <conditionalFormatting sqref="AQ27:BT122">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DropDownList!$G$2:$G$11</xm:f>
          </x14:formula1>
          <xm:sqref>I27:I1048576</xm:sqref>
        </x14:dataValidation>
        <x14:dataValidation type="list" allowBlank="1" showInputMessage="1" showErrorMessage="1" xr:uid="{00000000-0002-0000-0C00-000001000000}">
          <x14:formula1>
            <xm:f>DropDownList!$H$2:$H$3</xm:f>
          </x14:formula1>
          <xm:sqref>J27:J1048576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2:AD347"/>
  <sheetViews>
    <sheetView zoomScale="70" zoomScaleNormal="70" workbookViewId="0">
      <selection activeCell="I26" sqref="I26:K31"/>
    </sheetView>
  </sheetViews>
  <sheetFormatPr defaultColWidth="9" defaultRowHeight="15"/>
  <cols>
    <col min="1" max="1" width="9" style="2"/>
    <col min="2" max="2" width="10" style="2" customWidth="1"/>
    <col min="3" max="3" width="11.42578125" style="2" customWidth="1"/>
    <col min="4" max="4" width="13.42578125" style="2" customWidth="1"/>
    <col min="5" max="5" width="12.85546875" style="2" customWidth="1"/>
    <col min="6" max="6" width="12" style="2" customWidth="1"/>
    <col min="7" max="7" width="9" style="2"/>
    <col min="8" max="8" width="24.5703125" style="2" customWidth="1"/>
    <col min="9" max="9" width="11" style="2" customWidth="1"/>
    <col min="10" max="10" width="9" style="2"/>
    <col min="11" max="11" width="11.5703125" style="2" customWidth="1"/>
    <col min="12" max="12" width="9" style="2"/>
    <col min="13" max="13" width="26" style="2" customWidth="1"/>
    <col min="14" max="14" width="10" style="2" customWidth="1"/>
    <col min="15" max="15" width="9" style="2"/>
    <col min="16" max="16" width="9.85546875" style="2" customWidth="1"/>
    <col min="17" max="16384" width="9" style="2"/>
  </cols>
  <sheetData>
    <row r="12" spans="1:17" ht="24" customHeight="1" thickBot="1"/>
    <row r="13" spans="1:17" ht="23.45" customHeight="1" thickBot="1">
      <c r="A13" s="441"/>
      <c r="B13" s="441" t="s">
        <v>55</v>
      </c>
      <c r="D13" s="96" t="s">
        <v>164</v>
      </c>
      <c r="E13" s="831"/>
      <c r="F13" s="130"/>
      <c r="G13" s="131"/>
      <c r="H13" s="132"/>
      <c r="K13" s="132"/>
      <c r="L13" s="130"/>
      <c r="M13" s="130"/>
      <c r="N13" s="130"/>
      <c r="O13" s="130"/>
      <c r="P13" s="130"/>
      <c r="Q13" s="133"/>
    </row>
    <row r="14" spans="1:17" ht="15.75" customHeight="1">
      <c r="B14" s="87"/>
      <c r="D14" s="832"/>
      <c r="E14" s="832"/>
      <c r="F14" s="130"/>
      <c r="G14" s="131"/>
      <c r="H14" s="132"/>
      <c r="K14" s="132"/>
      <c r="L14" s="130"/>
      <c r="M14" s="130"/>
      <c r="N14" s="130"/>
      <c r="O14" s="130"/>
      <c r="P14" s="130"/>
      <c r="Q14" s="133"/>
    </row>
    <row r="15" spans="1:17" ht="15.75">
      <c r="B15" s="441" t="s">
        <v>22</v>
      </c>
    </row>
    <row r="16" spans="1:17" ht="15.75">
      <c r="B16" s="441"/>
    </row>
    <row r="17" spans="2:30" s="24" customFormat="1" ht="20.45" customHeight="1">
      <c r="B17" s="499" t="s">
        <v>2813</v>
      </c>
      <c r="C17" s="421"/>
      <c r="D17" s="421"/>
      <c r="E17" s="421"/>
      <c r="F17" s="421"/>
      <c r="G17" s="421"/>
      <c r="H17" s="421"/>
      <c r="I17" s="421"/>
      <c r="J17" s="421"/>
      <c r="K17" s="421"/>
      <c r="L17" s="421"/>
      <c r="M17" s="421"/>
      <c r="N17" s="421"/>
      <c r="O17" s="421"/>
      <c r="P17" s="421"/>
      <c r="Q17" s="421"/>
      <c r="R17" s="421"/>
      <c r="S17" s="421"/>
      <c r="T17" s="421"/>
      <c r="U17" s="421"/>
    </row>
    <row r="18" spans="2:30" ht="60" customHeight="1">
      <c r="B18" s="1223" t="s">
        <v>2814</v>
      </c>
      <c r="C18" s="1223"/>
      <c r="D18" s="1223"/>
      <c r="E18" s="1223"/>
      <c r="F18" s="1223"/>
      <c r="G18" s="1223"/>
      <c r="H18" s="1223"/>
      <c r="I18" s="1223"/>
      <c r="J18" s="1223"/>
      <c r="K18" s="1223"/>
      <c r="L18" s="1223"/>
      <c r="M18" s="1223"/>
      <c r="N18" s="1223"/>
      <c r="O18" s="1223"/>
      <c r="P18" s="1223"/>
      <c r="Q18" s="1223"/>
      <c r="R18" s="1223"/>
      <c r="S18" s="1223"/>
      <c r="T18" s="1223"/>
      <c r="U18" s="1223"/>
    </row>
    <row r="20" spans="2:30">
      <c r="B20" s="1301" t="s">
        <v>2815</v>
      </c>
      <c r="C20" s="1301" t="s">
        <v>99</v>
      </c>
      <c r="D20" s="1301" t="s">
        <v>2816</v>
      </c>
      <c r="E20" s="1301" t="s">
        <v>2817</v>
      </c>
      <c r="F20" s="1301" t="s">
        <v>2818</v>
      </c>
      <c r="G20" s="1301" t="s">
        <v>2819</v>
      </c>
      <c r="H20" s="1301" t="s">
        <v>2820</v>
      </c>
      <c r="I20" s="1301" t="s">
        <v>2821</v>
      </c>
      <c r="J20" s="1301" t="s">
        <v>2822</v>
      </c>
      <c r="K20" s="1301" t="s">
        <v>2823</v>
      </c>
      <c r="L20" s="1301" t="s">
        <v>2824</v>
      </c>
      <c r="M20" s="1301" t="s">
        <v>2825</v>
      </c>
      <c r="N20" s="1301" t="s">
        <v>2817</v>
      </c>
      <c r="O20" s="1301" t="s">
        <v>2826</v>
      </c>
      <c r="P20" s="1306" t="s">
        <v>2827</v>
      </c>
      <c r="Q20" s="1307"/>
      <c r="R20" s="1307"/>
      <c r="S20" s="1307"/>
      <c r="T20" s="1307"/>
      <c r="U20" s="1307"/>
      <c r="V20" s="1307"/>
      <c r="W20" s="1307"/>
      <c r="X20" s="1307"/>
      <c r="Y20" s="1307"/>
      <c r="Z20" s="1307"/>
      <c r="AA20" s="1307"/>
      <c r="AB20" s="1307"/>
      <c r="AC20" s="1307"/>
      <c r="AD20" s="1307"/>
    </row>
    <row r="21" spans="2:30" ht="15" customHeight="1">
      <c r="B21" s="1302"/>
      <c r="C21" s="1302"/>
      <c r="D21" s="1302"/>
      <c r="E21" s="1302"/>
      <c r="F21" s="1302"/>
      <c r="G21" s="1302"/>
      <c r="H21" s="1302"/>
      <c r="I21" s="1302"/>
      <c r="J21" s="1302"/>
      <c r="K21" s="1302"/>
      <c r="L21" s="1302"/>
      <c r="M21" s="1302"/>
      <c r="N21" s="1302"/>
      <c r="O21" s="1302"/>
      <c r="P21" s="663">
        <v>2014</v>
      </c>
      <c r="Q21" s="663">
        <v>2015</v>
      </c>
      <c r="R21" s="663">
        <v>2016</v>
      </c>
      <c r="S21" s="663">
        <v>2017</v>
      </c>
      <c r="T21" s="663">
        <v>2018</v>
      </c>
      <c r="U21" s="663">
        <v>2019</v>
      </c>
      <c r="V21" s="663">
        <v>2020</v>
      </c>
      <c r="W21" s="663">
        <v>2021</v>
      </c>
      <c r="X21" s="663">
        <v>2022</v>
      </c>
      <c r="Y21" s="663">
        <v>2023</v>
      </c>
      <c r="Z21" s="663">
        <v>2024</v>
      </c>
      <c r="AA21" s="663">
        <v>2025</v>
      </c>
      <c r="AB21" s="663">
        <v>2026</v>
      </c>
      <c r="AC21" s="663">
        <v>2027</v>
      </c>
      <c r="AD21" s="663">
        <v>2028</v>
      </c>
    </row>
    <row r="22" spans="2:30">
      <c r="B22" s="664" t="s">
        <v>2828</v>
      </c>
      <c r="C22" s="664">
        <v>2014</v>
      </c>
      <c r="D22" s="665">
        <v>494736</v>
      </c>
      <c r="E22" s="666">
        <v>0.72404955432000007</v>
      </c>
      <c r="F22" s="667">
        <f>E22*D22</f>
        <v>358213.38030605955</v>
      </c>
      <c r="G22" s="668">
        <f>R70</f>
        <v>129.08000000000001</v>
      </c>
      <c r="H22" s="669">
        <v>41730</v>
      </c>
      <c r="I22" s="668">
        <v>276.79000000000002</v>
      </c>
      <c r="J22" s="669">
        <v>41760</v>
      </c>
      <c r="K22" s="668">
        <v>155.30000000000001</v>
      </c>
      <c r="L22" s="668">
        <f>I22-K22</f>
        <v>121.49000000000001</v>
      </c>
      <c r="M22" s="668">
        <f>MIN(L22,G22)</f>
        <v>121.49000000000001</v>
      </c>
      <c r="N22" s="670">
        <v>0.59759999999999991</v>
      </c>
      <c r="O22" s="670">
        <f>N22*M22</f>
        <v>72.602423999999999</v>
      </c>
      <c r="P22" s="670" cm="1">
        <f t="array" ref="P22">INDEX($F$64:$F$78,P21-2013)/12</f>
        <v>48.401615999999997</v>
      </c>
      <c r="Q22" s="670" cm="1">
        <f t="array" ref="Q22">INDEX($F$64:$F$78,Q21-2013)/12</f>
        <v>72.602423999999999</v>
      </c>
      <c r="R22" s="670" cm="1">
        <f t="array" ref="R22">INDEX($F$64:$F$78,R21-2013)/12</f>
        <v>72.602423999999999</v>
      </c>
      <c r="S22" s="670" cm="1">
        <f t="array" ref="S22">INDEX($F$64:$F$78,S21-2013)/12</f>
        <v>72.602423999999999</v>
      </c>
      <c r="T22" s="670" cm="1">
        <f t="array" ref="T22">INDEX($F$64:$F$78,T21-2013)/12</f>
        <v>72.602423999999999</v>
      </c>
      <c r="U22" s="670" cm="1">
        <f t="array" ref="U22">INDEX($F$64:$F$78,U21-2013)/12</f>
        <v>72.602423999999999</v>
      </c>
      <c r="V22" s="670" cm="1">
        <f t="array" ref="V22">INDEX($F$64:$F$78,V21-2013)/12</f>
        <v>72.602423999999999</v>
      </c>
      <c r="W22" s="670" cm="1">
        <f t="array" ref="W22">INDEX($F$64:$F$78,W21-2013)/12</f>
        <v>72.602423999999999</v>
      </c>
      <c r="X22" s="670" cm="1">
        <f t="array" ref="X22">INDEX($F$64:$F$78,X21-2013)/12</f>
        <v>72.602423999999999</v>
      </c>
      <c r="Y22" s="670" cm="1">
        <f t="array" ref="Y22">INDEX($F$64:$F$78,Y21-2013)/12</f>
        <v>72.602423999999999</v>
      </c>
      <c r="Z22" s="670" cm="1">
        <f t="array" ref="Z22">INDEX($F$64:$F$78,Z21-2013)/12</f>
        <v>72.602423999999999</v>
      </c>
      <c r="AA22" s="670" cm="1">
        <f t="array" ref="AA22">INDEX($F$64:$F$78,AA21-2013)/12</f>
        <v>72.602423999999999</v>
      </c>
      <c r="AB22" s="670" cm="1">
        <f t="array" ref="AB22">INDEX($F$64:$F$78,AB21-2013)/12</f>
        <v>24.200808000000006</v>
      </c>
      <c r="AC22" s="670" cm="1">
        <f t="array" ref="AC22">INDEX($F$64:$F$78,AC21-2013)/12</f>
        <v>0</v>
      </c>
      <c r="AD22" s="670" cm="1">
        <f t="array" ref="AD22">INDEX($F$64:$F$78,AD21-2013)/12</f>
        <v>0</v>
      </c>
    </row>
    <row r="23" spans="2:30">
      <c r="B23" s="664" t="s">
        <v>2829</v>
      </c>
      <c r="C23" s="664">
        <v>2014</v>
      </c>
      <c r="D23" s="665">
        <v>251391</v>
      </c>
      <c r="E23" s="666">
        <v>0.72404955432000007</v>
      </c>
      <c r="F23" s="667">
        <f>E23*D23</f>
        <v>182019.54151005915</v>
      </c>
      <c r="G23" s="668">
        <f>R101</f>
        <v>64.676000000000016</v>
      </c>
      <c r="H23" s="669">
        <v>42583</v>
      </c>
      <c r="I23" s="664">
        <v>139.57</v>
      </c>
      <c r="J23" s="669">
        <v>42614</v>
      </c>
      <c r="K23" s="664">
        <v>80.25</v>
      </c>
      <c r="L23" s="668">
        <f t="shared" ref="L23:L31" si="0">I23-K23</f>
        <v>59.319999999999993</v>
      </c>
      <c r="M23" s="668">
        <f t="shared" ref="M23:M31" si="1">MIN(L23,G23)</f>
        <v>59.319999999999993</v>
      </c>
      <c r="N23" s="670">
        <v>0.59759999999999991</v>
      </c>
      <c r="O23" s="670">
        <f>N23*M23</f>
        <v>35.449631999999994</v>
      </c>
      <c r="P23" s="670" cm="1">
        <f t="array" ref="P23">INDEX($F$95:$F$109,P21-2013)/12</f>
        <v>0</v>
      </c>
      <c r="Q23" s="670" cm="1">
        <f t="array" ref="Q23">INDEX($F$95:$F$109,Q21-2013)/12</f>
        <v>0</v>
      </c>
      <c r="R23" s="670" cm="1">
        <f t="array" ref="R23">INDEX($F$95:$F$109,R21-2013)/12</f>
        <v>8.8454759999999979</v>
      </c>
      <c r="S23" s="670" cm="1">
        <f t="array" ref="S23">INDEX($F$95:$F$109,S21-2013)/12</f>
        <v>35.34803999999999</v>
      </c>
      <c r="T23" s="670" cm="1">
        <f t="array" ref="T23">INDEX($F$95:$F$109,T21-2013)/12</f>
        <v>35.34803999999999</v>
      </c>
      <c r="U23" s="670" cm="1">
        <f t="array" ref="U23">INDEX($F$95:$F$109,U21-2013)/12</f>
        <v>35.34803999999999</v>
      </c>
      <c r="V23" s="670" cm="1">
        <f t="array" ref="V23">INDEX($F$95:$F$109,V21-2013)/12</f>
        <v>35.34803999999999</v>
      </c>
      <c r="W23" s="670" cm="1">
        <f t="array" ref="W23">INDEX($F$95:$F$109,W21-2013)/12</f>
        <v>35.34803999999999</v>
      </c>
      <c r="X23" s="670" cm="1">
        <f t="array" ref="X23">INDEX($F$95:$F$109,X21-2013)/12</f>
        <v>35.34803999999999</v>
      </c>
      <c r="Y23" s="670" cm="1">
        <f t="array" ref="Y23">INDEX($F$95:$F$109,Y21-2013)/12</f>
        <v>35.34803999999999</v>
      </c>
      <c r="Z23" s="670" cm="1">
        <f t="array" ref="Z23">INDEX($F$95:$F$109,Z21-2013)/12</f>
        <v>35.34803999999999</v>
      </c>
      <c r="AA23" s="670" cm="1">
        <f t="array" ref="AA23">INDEX($F$95:$F$109,AA21-2013)/12</f>
        <v>35.34803999999999</v>
      </c>
      <c r="AB23" s="670" cm="1">
        <f t="array" ref="AB23">INDEX($F$95:$F$109,AB21-2013)/12</f>
        <v>35.34803999999999</v>
      </c>
      <c r="AC23" s="670" cm="1">
        <f t="array" ref="AC23">INDEX($F$95:$F$109,AC21-2013)/12</f>
        <v>35.34803999999999</v>
      </c>
      <c r="AD23" s="670" cm="1">
        <f t="array" ref="AD23">INDEX($F$95:$F$109,AD21-2013)/12</f>
        <v>26.502563999999989</v>
      </c>
    </row>
    <row r="24" spans="2:30" ht="18.75" customHeight="1">
      <c r="B24" s="664" t="s">
        <v>2830</v>
      </c>
      <c r="C24" s="664">
        <v>2014</v>
      </c>
      <c r="D24" s="665">
        <v>3706</v>
      </c>
      <c r="E24" s="666">
        <v>0.72404955432000007</v>
      </c>
      <c r="F24" s="667">
        <f>E24*D24</f>
        <v>2683.3276483099203</v>
      </c>
      <c r="G24" s="668"/>
      <c r="H24" s="669"/>
      <c r="I24" s="664"/>
      <c r="J24" s="669"/>
      <c r="K24" s="664"/>
      <c r="L24" s="668">
        <f t="shared" si="0"/>
        <v>0</v>
      </c>
      <c r="M24" s="668">
        <f t="shared" si="1"/>
        <v>0</v>
      </c>
      <c r="N24" s="670">
        <v>0.59759999999999991</v>
      </c>
      <c r="O24" s="670">
        <f>N24*M24</f>
        <v>0</v>
      </c>
      <c r="P24" s="670"/>
      <c r="Q24" s="670"/>
      <c r="R24" s="670"/>
      <c r="S24" s="670"/>
      <c r="T24" s="670"/>
      <c r="U24" s="670"/>
      <c r="V24" s="670"/>
      <c r="W24" s="670"/>
      <c r="X24" s="670"/>
      <c r="Y24" s="670"/>
      <c r="Z24" s="670"/>
      <c r="AA24" s="670"/>
      <c r="AB24" s="670"/>
      <c r="AC24" s="670"/>
      <c r="AD24" s="670"/>
    </row>
    <row r="25" spans="2:30">
      <c r="B25" s="664" t="s">
        <v>2831</v>
      </c>
      <c r="C25" s="664">
        <v>2016</v>
      </c>
      <c r="D25" s="671"/>
      <c r="E25" s="672"/>
      <c r="F25" s="665">
        <v>9062.9603289399056</v>
      </c>
      <c r="G25" s="668"/>
      <c r="H25" s="669"/>
      <c r="I25" s="664"/>
      <c r="J25" s="669"/>
      <c r="K25" s="664"/>
      <c r="L25" s="668"/>
      <c r="M25" s="668">
        <f t="shared" si="1"/>
        <v>0</v>
      </c>
      <c r="N25" s="670">
        <v>0.74196642685851333</v>
      </c>
      <c r="O25" s="670"/>
      <c r="P25" s="670"/>
      <c r="Q25" s="670"/>
      <c r="R25" s="670"/>
      <c r="S25" s="670"/>
      <c r="T25" s="670"/>
      <c r="U25" s="670"/>
      <c r="V25" s="670"/>
      <c r="W25" s="670"/>
      <c r="X25" s="670"/>
      <c r="Y25" s="670"/>
      <c r="Z25" s="670"/>
      <c r="AA25" s="670"/>
      <c r="AB25" s="670"/>
      <c r="AC25" s="670"/>
      <c r="AD25" s="670"/>
    </row>
    <row r="26" spans="2:30">
      <c r="B26" s="664" t="s">
        <v>2832</v>
      </c>
      <c r="C26" s="664">
        <v>2017</v>
      </c>
      <c r="D26" s="664"/>
      <c r="E26" s="664"/>
      <c r="F26" s="665">
        <v>4050886.3029331379</v>
      </c>
      <c r="G26" s="668">
        <f>R171</f>
        <v>655.22300000000007</v>
      </c>
      <c r="H26" s="669">
        <v>43008</v>
      </c>
      <c r="I26" s="673">
        <v>1258.19</v>
      </c>
      <c r="J26" s="669">
        <v>43190</v>
      </c>
      <c r="K26" s="673">
        <v>594.03</v>
      </c>
      <c r="L26" s="668">
        <f t="shared" si="0"/>
        <v>664.16000000000008</v>
      </c>
      <c r="M26" s="668">
        <f t="shared" si="1"/>
        <v>655.22300000000007</v>
      </c>
      <c r="N26" s="670">
        <v>1.0321612349914238</v>
      </c>
      <c r="O26" s="670">
        <f>N26*M26</f>
        <v>676.29578087478569</v>
      </c>
      <c r="P26" s="670"/>
      <c r="Q26" s="670"/>
      <c r="R26" s="670"/>
      <c r="S26" s="670">
        <f>F161/12</f>
        <v>95.50293333333336</v>
      </c>
      <c r="T26" s="670" cm="1">
        <f t="array" ref="T26">INDEX($F$165:$F$175,T21-2017)/12</f>
        <v>570.68955000000017</v>
      </c>
      <c r="U26" s="670" cm="1">
        <f t="array" ref="U26">INDEX($F$165:$F$175,U21-2017)/12</f>
        <v>571.1776000000001</v>
      </c>
      <c r="V26" s="670" cm="1">
        <f t="array" ref="V26">INDEX($F$165:$F$175,V21-2017)/12</f>
        <v>571.1776000000001</v>
      </c>
      <c r="W26" s="670" cm="1">
        <f t="array" ref="W26">INDEX($F$165:$F$175,W21-2017)/12</f>
        <v>571.1776000000001</v>
      </c>
      <c r="X26" s="670" cm="1">
        <f t="array" ref="X26">INDEX($F$165:$F$175,X21-2017)/12</f>
        <v>571.1776000000001</v>
      </c>
      <c r="Y26" s="670" cm="1">
        <f t="array" ref="Y26">INDEX($F$165:$F$175,Y21-2017)/12</f>
        <v>571.1776000000001</v>
      </c>
      <c r="Z26" s="670" cm="1">
        <f t="array" ref="Z26">INDEX($F$165:$F$175,Z21-2017)/12</f>
        <v>571.1776000000001</v>
      </c>
      <c r="AA26" s="670" cm="1">
        <f t="array" ref="AA26">INDEX($F$165:$F$175,AA21-2017)/12</f>
        <v>571.1776000000001</v>
      </c>
      <c r="AB26" s="670" cm="1">
        <f t="array" ref="AB26">INDEX($F$165:$F$175,AB21-2017)/12</f>
        <v>571.1776000000001</v>
      </c>
      <c r="AC26" s="670" cm="1">
        <f t="array" ref="AC26">INDEX($F$165:$F$175,AC21-2017)/12</f>
        <v>571.1776000000001</v>
      </c>
      <c r="AD26" s="670" cm="1">
        <f t="array" ref="AD26">INDEX($F$165:$F$175,AD21-2017)/12</f>
        <v>571.1776000000001</v>
      </c>
    </row>
    <row r="27" spans="2:30" ht="15.75" customHeight="1">
      <c r="B27" s="664" t="s">
        <v>2830</v>
      </c>
      <c r="C27" s="664">
        <v>2017</v>
      </c>
      <c r="D27" s="664"/>
      <c r="E27" s="664"/>
      <c r="F27" s="665">
        <v>1067782.442875898</v>
      </c>
      <c r="G27" s="668">
        <f>R209</f>
        <v>178.51299999999998</v>
      </c>
      <c r="H27" s="669">
        <v>43100</v>
      </c>
      <c r="I27" s="673">
        <v>1716.08</v>
      </c>
      <c r="J27" s="669">
        <v>43131</v>
      </c>
      <c r="K27" s="673">
        <v>1533.93</v>
      </c>
      <c r="L27" s="668">
        <f t="shared" si="0"/>
        <v>182.14999999999986</v>
      </c>
      <c r="M27" s="668">
        <f t="shared" si="1"/>
        <v>178.51299999999998</v>
      </c>
      <c r="N27" s="670">
        <v>1.0321612349914238</v>
      </c>
      <c r="O27" s="670">
        <f>N27*M27</f>
        <v>184.254198542024</v>
      </c>
      <c r="P27" s="670"/>
      <c r="Q27" s="670"/>
      <c r="R27" s="670"/>
      <c r="S27" s="670">
        <f>F199/12</f>
        <v>0</v>
      </c>
      <c r="T27" s="670" cm="1">
        <f t="array" ref="T27">INDEX($F$201:$F$211,T21-2017)/12</f>
        <v>127.76814279588335</v>
      </c>
      <c r="U27" s="670" cm="1">
        <f t="array" ref="U27">INDEX($F$201:$F$211,U21-2017)/12</f>
        <v>127.76814279588335</v>
      </c>
      <c r="V27" s="670" cm="1">
        <f t="array" ref="V27">INDEX($F$201:$F$211,V21-2017)/12</f>
        <v>127.76814279588335</v>
      </c>
      <c r="W27" s="670" cm="1">
        <f t="array" ref="W27">INDEX($F$201:$F$211,W21-2017)/12</f>
        <v>127.76814279588335</v>
      </c>
      <c r="X27" s="670" cm="1">
        <f t="array" ref="X27">INDEX($F$201:$F$211,X21-2017)/12</f>
        <v>127.76814279588335</v>
      </c>
      <c r="Y27" s="670" cm="1">
        <f t="array" ref="Y27">INDEX($F$201:$F$211,Y21-2017)/12</f>
        <v>127.76814279588335</v>
      </c>
      <c r="Z27" s="670" cm="1">
        <f t="array" ref="Z27">INDEX($F$201:$F$211,Z21-2017)/12</f>
        <v>127.76814279588335</v>
      </c>
      <c r="AA27" s="670" cm="1">
        <f t="array" ref="AA27">INDEX($F$201:$F$211,AA21-2017)/12</f>
        <v>127.76814279588335</v>
      </c>
      <c r="AB27" s="670" cm="1">
        <f t="array" ref="AB27">INDEX($F$201:$F$211,AB21-2017)/12</f>
        <v>127.76814279588335</v>
      </c>
      <c r="AC27" s="670" cm="1">
        <f t="array" ref="AC27">INDEX($F$201:$F$211,AC21-2017)/12</f>
        <v>127.76814279588335</v>
      </c>
      <c r="AD27" s="670" cm="1">
        <f t="array" ref="AD27">INDEX($F$201:$F$211,AD21-2017)/12</f>
        <v>127.76814279588335</v>
      </c>
    </row>
    <row r="28" spans="2:30" ht="15.75" customHeight="1">
      <c r="B28" s="664" t="s">
        <v>2833</v>
      </c>
      <c r="C28" s="664" t="s">
        <v>2834</v>
      </c>
      <c r="D28" s="674">
        <v>2569202</v>
      </c>
      <c r="E28" s="675">
        <v>0.88666407975214834</v>
      </c>
      <c r="F28" s="667">
        <f>E28*D28</f>
        <v>2278019.1270273789</v>
      </c>
      <c r="G28" s="668">
        <f>R243</f>
        <v>316.24900000000002</v>
      </c>
      <c r="H28" s="669">
        <v>42916</v>
      </c>
      <c r="I28" s="673">
        <v>672.45</v>
      </c>
      <c r="J28" s="669">
        <v>43190</v>
      </c>
      <c r="K28" s="673">
        <v>355.42</v>
      </c>
      <c r="L28" s="668">
        <f t="shared" si="0"/>
        <v>317.03000000000003</v>
      </c>
      <c r="M28" s="668">
        <f t="shared" si="1"/>
        <v>316.24900000000002</v>
      </c>
      <c r="N28" s="670">
        <v>1.0321612349914238</v>
      </c>
      <c r="O28" s="670">
        <f>N28*M28</f>
        <v>326.4199584048028</v>
      </c>
      <c r="P28" s="670"/>
      <c r="Q28" s="670"/>
      <c r="R28" s="670"/>
      <c r="S28" s="670">
        <f>F233/12</f>
        <v>105.44129109491142</v>
      </c>
      <c r="T28" s="670" cm="1">
        <f t="array" ref="T28">INDEX($F$237:$F$247,T21-2017)/12</f>
        <v>324.85296562321327</v>
      </c>
      <c r="U28" s="670" cm="1">
        <f t="array" ref="U28">INDEX($F$237:$F$247,U21-2017)/12</f>
        <v>327.22607632933108</v>
      </c>
      <c r="V28" s="670" cm="1">
        <f t="array" ref="V28">INDEX($F$237:$F$247,V21-2017)/12</f>
        <v>327.22607632933108</v>
      </c>
      <c r="W28" s="670" cm="1">
        <f t="array" ref="W28">INDEX($F$237:$F$247,W21-2017)/12</f>
        <v>327.22607632933108</v>
      </c>
      <c r="X28" s="670" cm="1">
        <f t="array" ref="X28">INDEX($F$237:$F$247,X21-2017)/12</f>
        <v>327.22607632933108</v>
      </c>
      <c r="Y28" s="670" cm="1">
        <f t="array" ref="Y28">INDEX($F$237:$F$247,Y21-2017)/12</f>
        <v>327.22607632933108</v>
      </c>
      <c r="Z28" s="670" cm="1">
        <f t="array" ref="Z28">INDEX($F$237:$F$247,Z21-2017)/12</f>
        <v>327.22607632933108</v>
      </c>
      <c r="AA28" s="670" cm="1">
        <f t="array" ref="AA28">INDEX($F$237:$F$247,AA21-2017)/12</f>
        <v>327.22607632933108</v>
      </c>
      <c r="AB28" s="670" cm="1">
        <f t="array" ref="AB28">INDEX($F$237:$F$247,AB21-2017)/12</f>
        <v>327.22607632933108</v>
      </c>
      <c r="AC28" s="670" cm="1">
        <f t="array" ref="AC28">INDEX($F$237:$F$247,AC21-2017)/12</f>
        <v>327.22607632933108</v>
      </c>
      <c r="AD28" s="670" cm="1">
        <f t="array" ref="AD28">INDEX($F$237:$F$247,AD21-2017)/12</f>
        <v>327.22607632933108</v>
      </c>
    </row>
    <row r="29" spans="2:30" ht="15.75" customHeight="1">
      <c r="B29" s="664" t="s">
        <v>2830</v>
      </c>
      <c r="C29" s="664">
        <v>2019</v>
      </c>
      <c r="D29" s="674">
        <v>1460160</v>
      </c>
      <c r="E29" s="675">
        <v>0.88666407975214834</v>
      </c>
      <c r="F29" s="667">
        <f t="shared" ref="F29:F30" si="2">E29*D29</f>
        <v>1294671.422690897</v>
      </c>
      <c r="G29" s="668">
        <f>R278</f>
        <v>265.25400000000002</v>
      </c>
      <c r="H29" s="669">
        <v>43678</v>
      </c>
      <c r="I29" s="673">
        <v>1302.6099999999999</v>
      </c>
      <c r="J29" s="669">
        <v>43891</v>
      </c>
      <c r="K29" s="673">
        <v>1049.52</v>
      </c>
      <c r="L29" s="668">
        <f t="shared" si="0"/>
        <v>253.08999999999992</v>
      </c>
      <c r="M29" s="668">
        <f t="shared" si="1"/>
        <v>253.08999999999992</v>
      </c>
      <c r="N29" s="670">
        <v>1.0321612349914238</v>
      </c>
      <c r="O29" s="670">
        <f t="shared" ref="O29:O31" si="3">N29*M29</f>
        <v>261.22968696397936</v>
      </c>
      <c r="P29" s="670"/>
      <c r="Q29" s="670"/>
      <c r="R29" s="670"/>
      <c r="S29" s="670"/>
      <c r="T29" s="670"/>
      <c r="U29" s="670">
        <f>F268/12</f>
        <v>50.432258076043411</v>
      </c>
      <c r="V29" s="670" cm="1">
        <f t="array" ref="V29">INDEX($F$272:$F$280,V21-2019)/12</f>
        <v>260.75403266152085</v>
      </c>
      <c r="W29" s="670" cm="1">
        <f t="array" ref="W29">INDEX($F$272:$F$280,W21-2019)/12</f>
        <v>261.22968696397936</v>
      </c>
      <c r="X29" s="670" cm="1">
        <f t="array" ref="X29">INDEX($F$272:$F$280,X21-2019)/12</f>
        <v>261.22968696397936</v>
      </c>
      <c r="Y29" s="670" cm="1">
        <f t="array" ref="Y29">INDEX($F$272:$F$280,Y21-2019)/12</f>
        <v>261.22968696397936</v>
      </c>
      <c r="Z29" s="670" cm="1">
        <f t="array" ref="Z29">INDEX($F$272:$F$280,Z21-2019)/12</f>
        <v>261.22968696397936</v>
      </c>
      <c r="AA29" s="670" cm="1">
        <f t="array" ref="AA29">INDEX($F$272:$F$280,AA21-2019)/12</f>
        <v>261.22968696397936</v>
      </c>
      <c r="AB29" s="670" cm="1">
        <f t="array" ref="AB29">INDEX($F$272:$F$280,AB21-2019)/12</f>
        <v>261.22968696397936</v>
      </c>
      <c r="AC29" s="670" cm="1">
        <f t="array" ref="AC29">INDEX($F$272:$F$280,AC21-2019)/12</f>
        <v>261.22968696397936</v>
      </c>
      <c r="AD29" s="670" cm="1">
        <f t="array" ref="AD29">INDEX($F$272:$F$280,AD21-2019)/12</f>
        <v>261.22968696397936</v>
      </c>
    </row>
    <row r="30" spans="2:30" ht="15.75" customHeight="1">
      <c r="B30" s="664" t="s">
        <v>2835</v>
      </c>
      <c r="C30" s="664">
        <v>2019</v>
      </c>
      <c r="D30" s="674">
        <v>378286.91850066918</v>
      </c>
      <c r="E30" s="675">
        <v>0.88666407975214834</v>
      </c>
      <c r="F30" s="667">
        <f t="shared" si="2"/>
        <v>335413.4224746718</v>
      </c>
      <c r="G30" s="668">
        <f>R309</f>
        <v>358.66399999999999</v>
      </c>
      <c r="H30" s="669">
        <v>43497</v>
      </c>
      <c r="I30" s="673">
        <v>613.4</v>
      </c>
      <c r="J30" s="669">
        <v>43800</v>
      </c>
      <c r="K30" s="673">
        <v>267.77</v>
      </c>
      <c r="L30" s="668">
        <f t="shared" si="0"/>
        <v>345.63</v>
      </c>
      <c r="M30" s="668">
        <f t="shared" si="1"/>
        <v>345.63</v>
      </c>
      <c r="N30" s="670">
        <v>1.0321612349914238</v>
      </c>
      <c r="O30" s="670">
        <f t="shared" si="3"/>
        <v>356.74588765008576</v>
      </c>
      <c r="P30" s="670"/>
      <c r="Q30" s="670"/>
      <c r="R30" s="670"/>
      <c r="S30" s="670"/>
      <c r="T30" s="670"/>
      <c r="U30" s="670" cm="1">
        <f t="array" ref="U30">INDEX($F$302:$F$311,U21-2018)/12</f>
        <v>270.59655017152659</v>
      </c>
      <c r="V30" s="670" cm="1">
        <f t="array" ref="V30">INDEX($F$302:$F$311,V21-2018)/12</f>
        <v>356.74588765008576</v>
      </c>
      <c r="W30" s="670" cm="1">
        <f t="array" ref="W30">INDEX($F$302:$F$311,W21-2018)/12</f>
        <v>356.74588765008576</v>
      </c>
      <c r="X30" s="670" cm="1">
        <f t="array" ref="X30">INDEX($F$302:$F$311,X21-2018)/12</f>
        <v>356.74588765008576</v>
      </c>
      <c r="Y30" s="670" cm="1">
        <f t="array" ref="Y30">INDEX($F$302:$F$311,Y21-2018)/12</f>
        <v>356.74588765008576</v>
      </c>
      <c r="Z30" s="670" cm="1">
        <f t="array" ref="Z30">INDEX($F$302:$F$311,Z21-2018)/12</f>
        <v>356.74588765008576</v>
      </c>
      <c r="AA30" s="670" cm="1">
        <f t="array" ref="AA30">INDEX($F$302:$F$311,AA21-2018)/12</f>
        <v>356.74588765008576</v>
      </c>
      <c r="AB30" s="670" cm="1">
        <f t="array" ref="AB30">INDEX($F$302:$F$311,AB21-2018)/12</f>
        <v>356.74588765008576</v>
      </c>
      <c r="AC30" s="670" cm="1">
        <f t="array" ref="AC30">INDEX($F$302:$F$311,AC21-2018)/12</f>
        <v>356.74588765008576</v>
      </c>
      <c r="AD30" s="670" cm="1">
        <f t="array" ref="AD30">INDEX($F$302:$F$311,AD21-2018)/12</f>
        <v>356.74588765008576</v>
      </c>
    </row>
    <row r="31" spans="2:30" ht="15.75" customHeight="1" thickBot="1">
      <c r="B31" s="664" t="s">
        <v>2836</v>
      </c>
      <c r="C31" s="664">
        <v>2019</v>
      </c>
      <c r="D31" s="676"/>
      <c r="E31" s="677"/>
      <c r="F31" s="667">
        <v>285923.45246175502</v>
      </c>
      <c r="G31" s="668">
        <f>R341</f>
        <v>164.733</v>
      </c>
      <c r="H31" s="669">
        <v>43678</v>
      </c>
      <c r="I31" s="673">
        <v>99.37</v>
      </c>
      <c r="J31" s="669">
        <v>43709</v>
      </c>
      <c r="K31" s="670">
        <v>50.28</v>
      </c>
      <c r="L31" s="668">
        <f t="shared" si="0"/>
        <v>49.09</v>
      </c>
      <c r="M31" s="668">
        <f t="shared" si="1"/>
        <v>49.09</v>
      </c>
      <c r="N31" s="670">
        <v>1.0321612349914238</v>
      </c>
      <c r="O31" s="670">
        <f t="shared" si="3"/>
        <v>50.668795025728997</v>
      </c>
      <c r="P31" s="670"/>
      <c r="Q31" s="670"/>
      <c r="R31" s="670"/>
      <c r="S31" s="670"/>
      <c r="T31" s="670"/>
      <c r="U31" s="670" cm="1">
        <f t="array" ref="U31">INDEX($F$331:$F$340,U21-2018)/12</f>
        <v>16.889598341909664</v>
      </c>
      <c r="V31" s="670" cm="1">
        <f t="array" ref="V31">INDEX($F$331:$F$340,V21-2018)/12</f>
        <v>50.668795025728997</v>
      </c>
      <c r="W31" s="670" cm="1">
        <f t="array" ref="W31">INDEX($F$331:$F$340,W21-2018)/12</f>
        <v>50.668795025728997</v>
      </c>
      <c r="X31" s="670" cm="1">
        <f t="array" ref="X31">INDEX($F$331:$F$340,X21-2018)/12</f>
        <v>50.668795025728997</v>
      </c>
      <c r="Y31" s="670" cm="1">
        <f t="array" ref="Y31">INDEX($F$331:$F$340,Y21-2018)/12</f>
        <v>50.668795025728997</v>
      </c>
      <c r="Z31" s="670" cm="1">
        <f t="array" ref="Z31">INDEX($F$331:$F$340,Z21-2018)/12</f>
        <v>50.668795025728997</v>
      </c>
      <c r="AA31" s="670" cm="1">
        <f t="array" ref="AA31">INDEX($F$331:$F$340,AA21-2018)/12</f>
        <v>50.668795025728997</v>
      </c>
      <c r="AB31" s="670" cm="1">
        <f t="array" ref="AB31">INDEX($F$331:$F$340,AB21-2018)/12</f>
        <v>50.668795025728997</v>
      </c>
      <c r="AC31" s="670" cm="1">
        <f t="array" ref="AC31">INDEX($F$331:$F$340,AC21-2018)/12</f>
        <v>50.668795025728997</v>
      </c>
      <c r="AD31" s="670" cm="1">
        <f t="array" ref="AD31">INDEX($F$331:$F$340,AD21-2018)/12</f>
        <v>50.668795025728997</v>
      </c>
    </row>
    <row r="32" spans="2:30" ht="15.75" customHeight="1">
      <c r="B32" s="678" t="s">
        <v>882</v>
      </c>
      <c r="C32" s="678">
        <v>2014</v>
      </c>
      <c r="D32" s="678"/>
      <c r="E32" s="678"/>
      <c r="F32" s="679">
        <f>SUM(F22:F24)</f>
        <v>542916.24946442863</v>
      </c>
      <c r="G32" s="678">
        <f>SUM(G22:G24)</f>
        <v>193.75600000000003</v>
      </c>
      <c r="H32" s="678"/>
      <c r="I32" s="678"/>
      <c r="J32" s="678"/>
      <c r="K32" s="678"/>
      <c r="L32" s="678">
        <f>SUM(L22:L24)</f>
        <v>180.81</v>
      </c>
      <c r="M32" s="678">
        <f>SUM(M22:M24)</f>
        <v>180.81</v>
      </c>
      <c r="N32" s="678"/>
      <c r="O32" s="680">
        <f t="shared" ref="O32:AD32" si="4">SUM(O22:O24)</f>
        <v>108.05205599999999</v>
      </c>
      <c r="P32" s="680">
        <f t="shared" si="4"/>
        <v>48.401615999999997</v>
      </c>
      <c r="Q32" s="680">
        <f t="shared" si="4"/>
        <v>72.602423999999999</v>
      </c>
      <c r="R32" s="680">
        <f t="shared" si="4"/>
        <v>81.447900000000004</v>
      </c>
      <c r="S32" s="680">
        <f t="shared" si="4"/>
        <v>107.95046399999998</v>
      </c>
      <c r="T32" s="680">
        <f t="shared" si="4"/>
        <v>107.95046399999998</v>
      </c>
      <c r="U32" s="680">
        <f t="shared" si="4"/>
        <v>107.95046399999998</v>
      </c>
      <c r="V32" s="680">
        <f t="shared" si="4"/>
        <v>107.95046399999998</v>
      </c>
      <c r="W32" s="680">
        <f t="shared" si="4"/>
        <v>107.95046399999998</v>
      </c>
      <c r="X32" s="680">
        <f t="shared" si="4"/>
        <v>107.95046399999998</v>
      </c>
      <c r="Y32" s="680">
        <f t="shared" si="4"/>
        <v>107.95046399999998</v>
      </c>
      <c r="Z32" s="680">
        <f t="shared" si="4"/>
        <v>107.95046399999998</v>
      </c>
      <c r="AA32" s="680">
        <f t="shared" si="4"/>
        <v>107.95046399999998</v>
      </c>
      <c r="AB32" s="680">
        <f t="shared" si="4"/>
        <v>59.548847999999992</v>
      </c>
      <c r="AC32" s="680">
        <f t="shared" si="4"/>
        <v>35.34803999999999</v>
      </c>
      <c r="AD32" s="680">
        <f t="shared" si="4"/>
        <v>26.502563999999989</v>
      </c>
    </row>
    <row r="33" spans="2:30" ht="15.75" customHeight="1">
      <c r="B33" s="681" t="s">
        <v>882</v>
      </c>
      <c r="C33" s="681">
        <v>2016</v>
      </c>
      <c r="D33" s="681"/>
      <c r="E33" s="681"/>
      <c r="F33" s="682">
        <f>F25</f>
        <v>9062.9603289399056</v>
      </c>
      <c r="G33" s="682">
        <f>G25</f>
        <v>0</v>
      </c>
      <c r="H33" s="681"/>
      <c r="I33" s="681"/>
      <c r="J33" s="681"/>
      <c r="K33" s="681"/>
      <c r="L33" s="682">
        <f>L25</f>
        <v>0</v>
      </c>
      <c r="M33" s="682">
        <f>M25</f>
        <v>0</v>
      </c>
      <c r="N33" s="681"/>
      <c r="O33" s="682">
        <f>O25</f>
        <v>0</v>
      </c>
      <c r="P33" s="683"/>
      <c r="Q33" s="683"/>
      <c r="R33" s="682">
        <f>R25</f>
        <v>0</v>
      </c>
      <c r="S33" s="682">
        <f>S25</f>
        <v>0</v>
      </c>
      <c r="T33" s="682">
        <f>T25</f>
        <v>0</v>
      </c>
      <c r="U33" s="682">
        <f>U25</f>
        <v>0</v>
      </c>
      <c r="V33" s="682">
        <f>V25</f>
        <v>0</v>
      </c>
      <c r="W33" s="670"/>
      <c r="X33" s="670"/>
      <c r="Y33" s="670"/>
      <c r="Z33" s="670"/>
      <c r="AA33" s="670"/>
      <c r="AB33" s="670"/>
      <c r="AC33" s="670"/>
      <c r="AD33" s="670"/>
    </row>
    <row r="34" spans="2:30" ht="15.75" customHeight="1">
      <c r="B34" s="664" t="s">
        <v>882</v>
      </c>
      <c r="C34" s="664">
        <v>2017</v>
      </c>
      <c r="D34" s="664"/>
      <c r="E34" s="664"/>
      <c r="F34" s="667">
        <f>SUM(F26:F27)</f>
        <v>5118668.7458090354</v>
      </c>
      <c r="G34" s="667">
        <f>SUM(G26:G27)</f>
        <v>833.7360000000001</v>
      </c>
      <c r="H34" s="664"/>
      <c r="I34" s="664"/>
      <c r="J34" s="664"/>
      <c r="K34" s="664"/>
      <c r="L34" s="667">
        <f>SUM(L26:L27)</f>
        <v>846.31</v>
      </c>
      <c r="M34" s="667">
        <f>SUM(M26:M27)</f>
        <v>833.7360000000001</v>
      </c>
      <c r="N34" s="664"/>
      <c r="O34" s="667">
        <f>SUM(O26:O27)</f>
        <v>860.54997941680972</v>
      </c>
      <c r="P34" s="670"/>
      <c r="Q34" s="670"/>
      <c r="R34" s="670"/>
      <c r="S34" s="667">
        <f t="shared" ref="S34:AD34" si="5">SUM(S26:S27)</f>
        <v>95.50293333333336</v>
      </c>
      <c r="T34" s="667">
        <f t="shared" si="5"/>
        <v>698.45769279588353</v>
      </c>
      <c r="U34" s="667">
        <f t="shared" si="5"/>
        <v>698.94574279588346</v>
      </c>
      <c r="V34" s="667">
        <f t="shared" si="5"/>
        <v>698.94574279588346</v>
      </c>
      <c r="W34" s="667">
        <f t="shared" si="5"/>
        <v>698.94574279588346</v>
      </c>
      <c r="X34" s="667">
        <f t="shared" si="5"/>
        <v>698.94574279588346</v>
      </c>
      <c r="Y34" s="667">
        <f t="shared" si="5"/>
        <v>698.94574279588346</v>
      </c>
      <c r="Z34" s="667">
        <f t="shared" si="5"/>
        <v>698.94574279588346</v>
      </c>
      <c r="AA34" s="667">
        <f t="shared" si="5"/>
        <v>698.94574279588346</v>
      </c>
      <c r="AB34" s="667">
        <f t="shared" si="5"/>
        <v>698.94574279588346</v>
      </c>
      <c r="AC34" s="667">
        <f t="shared" si="5"/>
        <v>698.94574279588346</v>
      </c>
      <c r="AD34" s="667">
        <f t="shared" si="5"/>
        <v>698.94574279588346</v>
      </c>
    </row>
    <row r="35" spans="2:30" ht="15.75" customHeight="1">
      <c r="B35" s="664" t="s">
        <v>882</v>
      </c>
      <c r="C35" s="664" t="s">
        <v>2837</v>
      </c>
      <c r="D35" s="664"/>
      <c r="E35" s="664"/>
      <c r="F35" s="667">
        <f>F28</f>
        <v>2278019.1270273789</v>
      </c>
      <c r="G35" s="664">
        <f>G28</f>
        <v>316.24900000000002</v>
      </c>
      <c r="H35" s="664"/>
      <c r="I35" s="664"/>
      <c r="J35" s="664"/>
      <c r="K35" s="664"/>
      <c r="L35" s="664">
        <f>L28</f>
        <v>317.03000000000003</v>
      </c>
      <c r="M35" s="664">
        <f>M28</f>
        <v>316.24900000000002</v>
      </c>
      <c r="N35" s="664"/>
      <c r="O35" s="670">
        <f>O28</f>
        <v>326.4199584048028</v>
      </c>
      <c r="P35" s="670"/>
      <c r="Q35" s="670"/>
      <c r="R35" s="670"/>
      <c r="S35" s="670"/>
      <c r="T35" s="670">
        <f t="shared" ref="T35:AD35" si="6">T28</f>
        <v>324.85296562321327</v>
      </c>
      <c r="U35" s="670">
        <f t="shared" si="6"/>
        <v>327.22607632933108</v>
      </c>
      <c r="V35" s="670">
        <f t="shared" si="6"/>
        <v>327.22607632933108</v>
      </c>
      <c r="W35" s="670">
        <f t="shared" si="6"/>
        <v>327.22607632933108</v>
      </c>
      <c r="X35" s="670">
        <f t="shared" si="6"/>
        <v>327.22607632933108</v>
      </c>
      <c r="Y35" s="670">
        <f t="shared" si="6"/>
        <v>327.22607632933108</v>
      </c>
      <c r="Z35" s="670">
        <f t="shared" si="6"/>
        <v>327.22607632933108</v>
      </c>
      <c r="AA35" s="670">
        <f t="shared" si="6"/>
        <v>327.22607632933108</v>
      </c>
      <c r="AB35" s="670">
        <f t="shared" si="6"/>
        <v>327.22607632933108</v>
      </c>
      <c r="AC35" s="670">
        <f t="shared" si="6"/>
        <v>327.22607632933108</v>
      </c>
      <c r="AD35" s="670">
        <f t="shared" si="6"/>
        <v>327.22607632933108</v>
      </c>
    </row>
    <row r="36" spans="2:30" ht="15.75" customHeight="1">
      <c r="B36" s="664" t="s">
        <v>882</v>
      </c>
      <c r="C36" s="664">
        <v>2019</v>
      </c>
      <c r="D36" s="664"/>
      <c r="E36" s="664"/>
      <c r="F36" s="667">
        <f>F29+F30+F31</f>
        <v>1916008.2976273238</v>
      </c>
      <c r="G36" s="667">
        <f>G29+G30+G31</f>
        <v>788.65100000000007</v>
      </c>
      <c r="H36" s="664"/>
      <c r="I36" s="664"/>
      <c r="J36" s="664"/>
      <c r="K36" s="664"/>
      <c r="L36" s="667">
        <f>L29+L30+L31</f>
        <v>647.80999999999995</v>
      </c>
      <c r="M36" s="667">
        <f>M29+M30+M31</f>
        <v>647.80999999999995</v>
      </c>
      <c r="N36" s="664"/>
      <c r="O36" s="667">
        <f>O29+O30+O31</f>
        <v>668.64436963979415</v>
      </c>
      <c r="P36" s="670"/>
      <c r="Q36" s="670"/>
      <c r="R36" s="670"/>
      <c r="S36" s="670"/>
      <c r="T36" s="670"/>
      <c r="U36" s="667">
        <f t="shared" ref="U36:AD36" si="7">U29+U30+U31</f>
        <v>337.91840658947967</v>
      </c>
      <c r="V36" s="667">
        <f t="shared" si="7"/>
        <v>668.16871533733558</v>
      </c>
      <c r="W36" s="667">
        <f t="shared" si="7"/>
        <v>668.64436963979415</v>
      </c>
      <c r="X36" s="667">
        <f t="shared" si="7"/>
        <v>668.64436963979415</v>
      </c>
      <c r="Y36" s="667">
        <f t="shared" si="7"/>
        <v>668.64436963979415</v>
      </c>
      <c r="Z36" s="667">
        <f t="shared" si="7"/>
        <v>668.64436963979415</v>
      </c>
      <c r="AA36" s="667">
        <f t="shared" si="7"/>
        <v>668.64436963979415</v>
      </c>
      <c r="AB36" s="667">
        <f t="shared" si="7"/>
        <v>668.64436963979415</v>
      </c>
      <c r="AC36" s="667">
        <f t="shared" si="7"/>
        <v>668.64436963979415</v>
      </c>
      <c r="AD36" s="667">
        <f t="shared" si="7"/>
        <v>668.64436963979415</v>
      </c>
    </row>
    <row r="37" spans="2:30" ht="15.75" customHeight="1"/>
    <row r="38" spans="2:30" ht="15.75" customHeight="1">
      <c r="B38" s="684" t="s">
        <v>2838</v>
      </c>
      <c r="C38" s="684" t="s">
        <v>2839</v>
      </c>
      <c r="I38" s="685"/>
    </row>
    <row r="39" spans="2:30" ht="16.5" customHeight="1">
      <c r="C39" s="684" t="s">
        <v>2840</v>
      </c>
      <c r="I39" s="685"/>
    </row>
    <row r="40" spans="2:30">
      <c r="C40" s="684" t="s">
        <v>2841</v>
      </c>
      <c r="I40" s="686"/>
    </row>
    <row r="41" spans="2:30">
      <c r="C41" s="684" t="s">
        <v>2842</v>
      </c>
    </row>
    <row r="42" spans="2:30">
      <c r="C42" s="684" t="s">
        <v>2843</v>
      </c>
    </row>
    <row r="46" spans="2:30" ht="21">
      <c r="B46" s="687" t="s">
        <v>2844</v>
      </c>
    </row>
    <row r="48" spans="2:30" ht="21">
      <c r="B48" s="687" t="s">
        <v>2845</v>
      </c>
      <c r="C48" s="688"/>
      <c r="E48" s="688"/>
      <c r="F48" s="688"/>
      <c r="H48" s="687" t="s">
        <v>2846</v>
      </c>
    </row>
    <row r="49" spans="2:16">
      <c r="B49" s="1303" t="s">
        <v>2847</v>
      </c>
      <c r="C49" s="1304"/>
      <c r="D49" s="1304"/>
      <c r="E49" s="1304"/>
      <c r="F49" s="1305"/>
      <c r="H49" s="2" t="s">
        <v>2848</v>
      </c>
      <c r="M49" s="2" t="s">
        <v>2849</v>
      </c>
    </row>
    <row r="50" spans="2:16" ht="15" customHeight="1">
      <c r="B50" s="644" t="s">
        <v>2701</v>
      </c>
      <c r="C50" s="644" t="s">
        <v>2850</v>
      </c>
      <c r="D50" s="644" t="s">
        <v>2851</v>
      </c>
      <c r="E50" s="644" t="s">
        <v>2852</v>
      </c>
      <c r="F50" s="644" t="s">
        <v>2853</v>
      </c>
      <c r="H50" s="644" t="s">
        <v>2854</v>
      </c>
      <c r="I50" s="644" t="s">
        <v>2855</v>
      </c>
      <c r="J50" s="644" t="s">
        <v>2856</v>
      </c>
      <c r="K50" s="644" t="s">
        <v>2850</v>
      </c>
      <c r="M50" s="644" t="s">
        <v>2854</v>
      </c>
      <c r="N50" s="644" t="s">
        <v>2855</v>
      </c>
      <c r="O50" s="644" t="s">
        <v>2856</v>
      </c>
      <c r="P50" s="644" t="s">
        <v>2850</v>
      </c>
    </row>
    <row r="51" spans="2:16">
      <c r="B51" s="644"/>
      <c r="C51" s="644" t="s">
        <v>2857</v>
      </c>
      <c r="D51" s="644" t="s">
        <v>2858</v>
      </c>
      <c r="E51" s="644" t="s">
        <v>2859</v>
      </c>
      <c r="F51" s="644" t="s">
        <v>2860</v>
      </c>
      <c r="H51" s="644"/>
      <c r="I51" s="644" t="s">
        <v>2861</v>
      </c>
      <c r="J51" s="644" t="s">
        <v>2862</v>
      </c>
      <c r="K51" s="644" t="s">
        <v>2863</v>
      </c>
      <c r="M51" s="644"/>
      <c r="N51" s="644" t="s">
        <v>2864</v>
      </c>
      <c r="O51" s="644" t="s">
        <v>2865</v>
      </c>
      <c r="P51" s="644" t="s">
        <v>2866</v>
      </c>
    </row>
    <row r="52" spans="2:16">
      <c r="B52" s="541">
        <v>41640</v>
      </c>
      <c r="C52" s="545"/>
      <c r="D52" s="543"/>
      <c r="E52" s="540"/>
      <c r="F52" s="540"/>
      <c r="H52" s="540" t="s">
        <v>2867</v>
      </c>
      <c r="I52" s="540">
        <v>96</v>
      </c>
      <c r="J52" s="540">
        <v>15</v>
      </c>
      <c r="K52" s="689">
        <f t="shared" ref="K52:K57" si="8">J52*I52/1000</f>
        <v>1.44</v>
      </c>
      <c r="M52" s="540" t="s">
        <v>2868</v>
      </c>
      <c r="N52" s="540">
        <v>50</v>
      </c>
      <c r="O52" s="540">
        <f t="shared" ref="O52:O57" si="9">J52</f>
        <v>15</v>
      </c>
      <c r="P52" s="540">
        <f t="shared" ref="P52:P57" si="10">N52*O52/1000</f>
        <v>0.75</v>
      </c>
    </row>
    <row r="53" spans="2:16">
      <c r="B53" s="541">
        <v>41671</v>
      </c>
      <c r="C53" s="546"/>
      <c r="D53" s="547"/>
      <c r="E53" s="540"/>
      <c r="F53" s="544">
        <f>D53*E53</f>
        <v>0</v>
      </c>
      <c r="H53" s="540" t="s">
        <v>2869</v>
      </c>
      <c r="I53" s="540">
        <v>131</v>
      </c>
      <c r="J53" s="540">
        <v>1134</v>
      </c>
      <c r="K53" s="689">
        <f t="shared" si="8"/>
        <v>148.554</v>
      </c>
      <c r="M53" s="540" t="s">
        <v>2870</v>
      </c>
      <c r="N53" s="540">
        <v>70</v>
      </c>
      <c r="O53" s="540">
        <f t="shared" si="9"/>
        <v>1134</v>
      </c>
      <c r="P53" s="540">
        <f t="shared" si="10"/>
        <v>79.38</v>
      </c>
    </row>
    <row r="54" spans="2:16">
      <c r="B54" s="541">
        <v>41699</v>
      </c>
      <c r="C54" s="540"/>
      <c r="D54" s="540"/>
      <c r="E54" s="540"/>
      <c r="F54" s="540"/>
      <c r="H54" s="540" t="s">
        <v>2871</v>
      </c>
      <c r="I54" s="540">
        <v>191</v>
      </c>
      <c r="J54" s="540">
        <v>22</v>
      </c>
      <c r="K54" s="689">
        <f t="shared" si="8"/>
        <v>4.202</v>
      </c>
      <c r="M54" s="540" t="s">
        <v>2872</v>
      </c>
      <c r="N54" s="540">
        <v>100</v>
      </c>
      <c r="O54" s="540">
        <f t="shared" si="9"/>
        <v>22</v>
      </c>
      <c r="P54" s="540">
        <f t="shared" si="10"/>
        <v>2.2000000000000002</v>
      </c>
    </row>
    <row r="55" spans="2:16">
      <c r="B55" s="541">
        <v>41730</v>
      </c>
      <c r="C55" s="690">
        <v>276.79000000000002</v>
      </c>
      <c r="D55" s="540"/>
      <c r="E55" s="540"/>
      <c r="F55" s="540"/>
      <c r="H55" s="540" t="s">
        <v>2873</v>
      </c>
      <c r="I55" s="540">
        <v>240</v>
      </c>
      <c r="J55" s="540">
        <v>58</v>
      </c>
      <c r="K55" s="689">
        <f t="shared" si="8"/>
        <v>13.92</v>
      </c>
      <c r="M55" s="540" t="s">
        <v>2874</v>
      </c>
      <c r="N55" s="540">
        <v>150</v>
      </c>
      <c r="O55" s="540">
        <f t="shared" si="9"/>
        <v>58</v>
      </c>
      <c r="P55" s="540">
        <f t="shared" si="10"/>
        <v>8.6999999999999993</v>
      </c>
    </row>
    <row r="56" spans="2:16">
      <c r="B56" s="541">
        <v>41760</v>
      </c>
      <c r="C56" s="690">
        <v>155.30000000000001</v>
      </c>
      <c r="D56" s="690">
        <f t="shared" ref="D56:D63" si="11">$C$55-C56</f>
        <v>121.49000000000001</v>
      </c>
      <c r="E56" s="691">
        <f>N22</f>
        <v>0.59759999999999991</v>
      </c>
      <c r="F56" s="689">
        <f t="shared" ref="F56:F63" si="12">E56*D56</f>
        <v>72.602423999999999</v>
      </c>
      <c r="H56" s="540" t="s">
        <v>2875</v>
      </c>
      <c r="I56" s="540">
        <v>300</v>
      </c>
      <c r="J56" s="540">
        <v>335</v>
      </c>
      <c r="K56" s="689">
        <f t="shared" si="8"/>
        <v>100.5</v>
      </c>
      <c r="M56" s="540" t="s">
        <v>2874</v>
      </c>
      <c r="N56" s="540">
        <v>150</v>
      </c>
      <c r="O56" s="540">
        <f t="shared" si="9"/>
        <v>335</v>
      </c>
      <c r="P56" s="540">
        <f t="shared" si="10"/>
        <v>50.25</v>
      </c>
    </row>
    <row r="57" spans="2:16">
      <c r="B57" s="541">
        <v>41791</v>
      </c>
      <c r="C57" s="690">
        <v>155.30000000000001</v>
      </c>
      <c r="D57" s="690">
        <f t="shared" si="11"/>
        <v>121.49000000000001</v>
      </c>
      <c r="E57" s="691">
        <f>E56</f>
        <v>0.59759999999999991</v>
      </c>
      <c r="F57" s="689">
        <f t="shared" si="12"/>
        <v>72.602423999999999</v>
      </c>
      <c r="H57" s="540" t="s">
        <v>2876</v>
      </c>
      <c r="I57" s="540">
        <v>468</v>
      </c>
      <c r="J57" s="540">
        <v>8</v>
      </c>
      <c r="K57" s="689">
        <f t="shared" si="8"/>
        <v>3.7440000000000002</v>
      </c>
      <c r="M57" s="540" t="s">
        <v>2877</v>
      </c>
      <c r="N57" s="540">
        <v>250</v>
      </c>
      <c r="O57" s="540">
        <f t="shared" si="9"/>
        <v>8</v>
      </c>
      <c r="P57" s="540">
        <f t="shared" si="10"/>
        <v>2</v>
      </c>
    </row>
    <row r="58" spans="2:16">
      <c r="B58" s="541">
        <v>41821</v>
      </c>
      <c r="C58" s="690">
        <v>155.30000000000001</v>
      </c>
      <c r="D58" s="690">
        <f t="shared" si="11"/>
        <v>121.49000000000001</v>
      </c>
      <c r="E58" s="691">
        <f t="shared" ref="E58:E63" si="13">E57</f>
        <v>0.59759999999999991</v>
      </c>
      <c r="F58" s="689">
        <f t="shared" si="12"/>
        <v>72.602423999999999</v>
      </c>
      <c r="H58" s="540"/>
      <c r="I58" s="540"/>
      <c r="J58" s="540"/>
      <c r="K58" s="540"/>
      <c r="M58" s="540"/>
      <c r="N58" s="540"/>
      <c r="O58" s="540"/>
      <c r="P58" s="540"/>
    </row>
    <row r="59" spans="2:16">
      <c r="B59" s="541">
        <v>41852</v>
      </c>
      <c r="C59" s="690">
        <v>155.30000000000001</v>
      </c>
      <c r="D59" s="690">
        <f t="shared" si="11"/>
        <v>121.49000000000001</v>
      </c>
      <c r="E59" s="691">
        <f t="shared" si="13"/>
        <v>0.59759999999999991</v>
      </c>
      <c r="F59" s="689">
        <f t="shared" si="12"/>
        <v>72.602423999999999</v>
      </c>
      <c r="H59" s="540"/>
      <c r="I59" s="540"/>
      <c r="J59" s="540"/>
      <c r="K59" s="540"/>
      <c r="M59" s="540"/>
      <c r="N59" s="540"/>
      <c r="O59" s="540"/>
      <c r="P59" s="540"/>
    </row>
    <row r="60" spans="2:16">
      <c r="B60" s="541">
        <v>41883</v>
      </c>
      <c r="C60" s="690">
        <v>155.30000000000001</v>
      </c>
      <c r="D60" s="690">
        <f t="shared" si="11"/>
        <v>121.49000000000001</v>
      </c>
      <c r="E60" s="691">
        <f t="shared" si="13"/>
        <v>0.59759999999999991</v>
      </c>
      <c r="F60" s="689">
        <f t="shared" si="12"/>
        <v>72.602423999999999</v>
      </c>
      <c r="H60" s="540"/>
      <c r="I60" s="540"/>
      <c r="J60" s="540"/>
      <c r="K60" s="540"/>
      <c r="M60" s="540"/>
      <c r="N60" s="540"/>
      <c r="O60" s="540"/>
      <c r="P60" s="540"/>
    </row>
    <row r="61" spans="2:16">
      <c r="B61" s="541">
        <v>41913</v>
      </c>
      <c r="C61" s="690">
        <v>155.30000000000001</v>
      </c>
      <c r="D61" s="690">
        <f t="shared" si="11"/>
        <v>121.49000000000001</v>
      </c>
      <c r="E61" s="691">
        <f t="shared" si="13"/>
        <v>0.59759999999999991</v>
      </c>
      <c r="F61" s="689">
        <f t="shared" si="12"/>
        <v>72.602423999999999</v>
      </c>
      <c r="H61" s="540"/>
      <c r="I61" s="540"/>
      <c r="J61" s="540"/>
      <c r="K61" s="540"/>
      <c r="M61" s="540"/>
      <c r="N61" s="540"/>
      <c r="O61" s="540"/>
      <c r="P61" s="540"/>
    </row>
    <row r="62" spans="2:16">
      <c r="B62" s="541">
        <v>41944</v>
      </c>
      <c r="C62" s="690">
        <v>155.30000000000001</v>
      </c>
      <c r="D62" s="690">
        <f t="shared" si="11"/>
        <v>121.49000000000001</v>
      </c>
      <c r="E62" s="691">
        <f t="shared" si="13"/>
        <v>0.59759999999999991</v>
      </c>
      <c r="F62" s="689">
        <f t="shared" si="12"/>
        <v>72.602423999999999</v>
      </c>
      <c r="H62" s="540"/>
      <c r="I62" s="540"/>
      <c r="J62" s="540"/>
      <c r="K62" s="540"/>
      <c r="M62" s="540"/>
      <c r="N62" s="540"/>
      <c r="O62" s="540"/>
      <c r="P62" s="540"/>
    </row>
    <row r="63" spans="2:16">
      <c r="B63" s="541">
        <v>41974</v>
      </c>
      <c r="C63" s="690">
        <v>155.30000000000001</v>
      </c>
      <c r="D63" s="690">
        <f t="shared" si="11"/>
        <v>121.49000000000001</v>
      </c>
      <c r="E63" s="691">
        <f t="shared" si="13"/>
        <v>0.59759999999999991</v>
      </c>
      <c r="F63" s="689">
        <f t="shared" si="12"/>
        <v>72.602423999999999</v>
      </c>
      <c r="H63" s="540"/>
      <c r="I63" s="540"/>
      <c r="J63" s="540"/>
      <c r="K63" s="540"/>
      <c r="M63" s="540"/>
      <c r="N63" s="540"/>
      <c r="O63" s="540"/>
      <c r="P63" s="540"/>
    </row>
    <row r="64" spans="2:16">
      <c r="B64" s="548" t="s">
        <v>216</v>
      </c>
      <c r="C64" s="549"/>
      <c r="D64" s="549"/>
      <c r="E64" s="549"/>
      <c r="F64" s="692">
        <f>SUM(F53:F63)</f>
        <v>580.81939199999999</v>
      </c>
      <c r="H64" s="540"/>
      <c r="I64" s="540"/>
      <c r="J64" s="540"/>
      <c r="K64" s="540"/>
      <c r="M64" s="540"/>
      <c r="N64" s="540"/>
      <c r="O64" s="540"/>
      <c r="P64" s="540"/>
    </row>
    <row r="65" spans="2:18">
      <c r="B65" s="541" t="s">
        <v>2878</v>
      </c>
      <c r="C65" s="540"/>
      <c r="D65" s="540"/>
      <c r="E65" s="540"/>
      <c r="F65" s="689">
        <f>F63*12</f>
        <v>871.22908800000005</v>
      </c>
      <c r="H65" s="540"/>
      <c r="I65" s="540"/>
      <c r="J65" s="540"/>
      <c r="K65" s="540"/>
      <c r="M65" s="540"/>
      <c r="N65" s="540"/>
      <c r="O65" s="540"/>
      <c r="P65" s="540"/>
    </row>
    <row r="66" spans="2:18">
      <c r="B66" s="541" t="s">
        <v>2879</v>
      </c>
      <c r="C66" s="540"/>
      <c r="D66" s="540"/>
      <c r="E66" s="540"/>
      <c r="F66" s="689">
        <f>F65</f>
        <v>871.22908800000005</v>
      </c>
      <c r="H66" s="540"/>
      <c r="I66" s="540"/>
      <c r="J66" s="540"/>
      <c r="K66" s="540"/>
      <c r="M66" s="540"/>
      <c r="N66" s="540"/>
      <c r="O66" s="540"/>
      <c r="P66" s="540"/>
      <c r="R66" s="693"/>
    </row>
    <row r="67" spans="2:18">
      <c r="B67" s="541" t="s">
        <v>2880</v>
      </c>
      <c r="C67" s="540"/>
      <c r="D67" s="540"/>
      <c r="E67" s="540"/>
      <c r="F67" s="689">
        <f>F66</f>
        <v>871.22908800000005</v>
      </c>
      <c r="H67" s="540"/>
      <c r="I67" s="540"/>
      <c r="J67" s="540"/>
      <c r="K67" s="540"/>
      <c r="M67" s="540"/>
      <c r="N67" s="540"/>
      <c r="O67" s="540"/>
      <c r="P67" s="540"/>
    </row>
    <row r="68" spans="2:18">
      <c r="B68" s="541" t="s">
        <v>2881</v>
      </c>
      <c r="C68" s="540"/>
      <c r="D68" s="540"/>
      <c r="E68" s="540"/>
      <c r="F68" s="689">
        <f>F67</f>
        <v>871.22908800000005</v>
      </c>
      <c r="H68" s="540"/>
      <c r="I68" s="540"/>
      <c r="J68" s="540"/>
      <c r="K68" s="540"/>
      <c r="M68" s="540"/>
      <c r="N68" s="540"/>
      <c r="O68" s="540"/>
      <c r="P68" s="540"/>
    </row>
    <row r="69" spans="2:18">
      <c r="B69" s="541" t="s">
        <v>2882</v>
      </c>
      <c r="C69" s="540"/>
      <c r="D69" s="540"/>
      <c r="E69" s="540"/>
      <c r="F69" s="689">
        <f>F68</f>
        <v>871.22908800000005</v>
      </c>
      <c r="H69" s="540"/>
      <c r="I69" s="540"/>
      <c r="J69" s="540"/>
      <c r="K69" s="540"/>
      <c r="M69" s="540"/>
      <c r="N69" s="540"/>
      <c r="O69" s="540"/>
      <c r="P69" s="540"/>
    </row>
    <row r="70" spans="2:18">
      <c r="B70" s="541" t="s">
        <v>2883</v>
      </c>
      <c r="C70" s="540"/>
      <c r="D70" s="540"/>
      <c r="E70" s="540"/>
      <c r="F70" s="689">
        <f>F69</f>
        <v>871.22908800000005</v>
      </c>
      <c r="H70" s="548" t="s">
        <v>216</v>
      </c>
      <c r="I70" s="549"/>
      <c r="J70" s="549"/>
      <c r="K70" s="545">
        <f>SUM(K52:K69)</f>
        <v>272.36</v>
      </c>
      <c r="M70" s="548" t="s">
        <v>216</v>
      </c>
      <c r="N70" s="549"/>
      <c r="O70" s="549"/>
      <c r="P70" s="546">
        <f>SUM(P52:P69)</f>
        <v>143.28</v>
      </c>
      <c r="R70" s="694">
        <f>K70-P70</f>
        <v>129.08000000000001</v>
      </c>
    </row>
    <row r="71" spans="2:18">
      <c r="B71" s="541" t="s">
        <v>2884</v>
      </c>
      <c r="C71" s="540"/>
      <c r="D71" s="540"/>
      <c r="E71" s="540"/>
      <c r="F71" s="689">
        <f t="shared" ref="F71:F75" si="14">F70</f>
        <v>871.22908800000005</v>
      </c>
      <c r="H71" s="684" t="s">
        <v>2885</v>
      </c>
      <c r="I71" s="709"/>
      <c r="J71" s="709"/>
      <c r="K71" s="710"/>
      <c r="M71" s="711"/>
      <c r="N71" s="709"/>
      <c r="O71" s="709"/>
      <c r="P71" s="712"/>
      <c r="R71" s="694"/>
    </row>
    <row r="72" spans="2:18">
      <c r="B72" s="541" t="s">
        <v>2886</v>
      </c>
      <c r="C72" s="540"/>
      <c r="D72" s="540"/>
      <c r="E72" s="540"/>
      <c r="F72" s="689">
        <f t="shared" si="14"/>
        <v>871.22908800000005</v>
      </c>
      <c r="H72" s="711"/>
      <c r="I72" s="709"/>
      <c r="J72" s="709"/>
      <c r="K72" s="710"/>
      <c r="M72" s="711"/>
      <c r="N72" s="709"/>
      <c r="O72" s="709"/>
      <c r="P72" s="712"/>
      <c r="R72" s="694"/>
    </row>
    <row r="73" spans="2:18">
      <c r="B73" s="541" t="s">
        <v>2887</v>
      </c>
      <c r="C73" s="540"/>
      <c r="D73" s="540"/>
      <c r="E73" s="540"/>
      <c r="F73" s="689">
        <f t="shared" si="14"/>
        <v>871.22908800000005</v>
      </c>
      <c r="H73" s="711"/>
      <c r="I73" s="709"/>
      <c r="J73" s="709"/>
      <c r="K73" s="710"/>
      <c r="M73" s="711"/>
      <c r="N73" s="709"/>
      <c r="O73" s="709"/>
      <c r="P73" s="712"/>
      <c r="R73" s="694"/>
    </row>
    <row r="74" spans="2:18">
      <c r="B74" s="541" t="s">
        <v>2888</v>
      </c>
      <c r="C74" s="540"/>
      <c r="D74" s="540"/>
      <c r="E74" s="540"/>
      <c r="F74" s="689">
        <f t="shared" si="14"/>
        <v>871.22908800000005</v>
      </c>
      <c r="H74" s="711"/>
      <c r="I74" s="709"/>
      <c r="J74" s="709"/>
      <c r="K74" s="710"/>
      <c r="M74" s="711"/>
      <c r="N74" s="709"/>
      <c r="O74" s="709"/>
      <c r="P74" s="712"/>
      <c r="R74" s="694"/>
    </row>
    <row r="75" spans="2:18">
      <c r="B75" s="541" t="s">
        <v>2889</v>
      </c>
      <c r="C75" s="540"/>
      <c r="D75" s="540"/>
      <c r="E75" s="540"/>
      <c r="F75" s="689">
        <f t="shared" si="14"/>
        <v>871.22908800000005</v>
      </c>
      <c r="H75" s="711"/>
      <c r="I75" s="709"/>
      <c r="J75" s="709"/>
      <c r="K75" s="710"/>
      <c r="M75" s="711"/>
      <c r="N75" s="709"/>
      <c r="O75" s="709"/>
      <c r="P75" s="712"/>
      <c r="R75" s="694"/>
    </row>
    <row r="76" spans="2:18">
      <c r="B76" s="541" t="s">
        <v>2890</v>
      </c>
      <c r="C76" s="540"/>
      <c r="D76" s="540"/>
      <c r="E76" s="540"/>
      <c r="F76" s="689">
        <f>F75-F64</f>
        <v>290.40969600000005</v>
      </c>
      <c r="H76" s="711"/>
      <c r="I76" s="709"/>
      <c r="J76" s="709"/>
      <c r="K76" s="710"/>
      <c r="M76" s="711"/>
      <c r="N76" s="709"/>
      <c r="O76" s="709"/>
      <c r="P76" s="712"/>
      <c r="R76" s="694"/>
    </row>
    <row r="77" spans="2:18">
      <c r="B77" s="541" t="s">
        <v>2891</v>
      </c>
      <c r="C77" s="540"/>
      <c r="D77" s="540"/>
      <c r="E77" s="540"/>
      <c r="F77" s="540">
        <v>0</v>
      </c>
      <c r="H77" s="711"/>
      <c r="I77" s="709"/>
      <c r="J77" s="709"/>
      <c r="K77" s="710"/>
      <c r="M77" s="711"/>
      <c r="N77" s="709"/>
      <c r="O77" s="709"/>
      <c r="P77" s="712"/>
      <c r="R77" s="694"/>
    </row>
    <row r="78" spans="2:18">
      <c r="B78" s="541" t="s">
        <v>2892</v>
      </c>
      <c r="C78" s="540"/>
      <c r="D78" s="540"/>
      <c r="E78" s="540"/>
      <c r="F78" s="540">
        <v>0</v>
      </c>
      <c r="H78" s="711"/>
      <c r="I78" s="709"/>
      <c r="J78" s="709"/>
      <c r="K78" s="710"/>
      <c r="M78" s="711"/>
      <c r="N78" s="709"/>
      <c r="O78" s="709"/>
      <c r="P78" s="712"/>
      <c r="R78" s="694"/>
    </row>
    <row r="79" spans="2:18">
      <c r="B79" s="684" t="s">
        <v>2893</v>
      </c>
    </row>
    <row r="80" spans="2:18">
      <c r="B80" s="2" t="s">
        <v>2894</v>
      </c>
    </row>
    <row r="82" spans="2:18" ht="21">
      <c r="B82" s="687" t="s">
        <v>2895</v>
      </c>
    </row>
    <row r="84" spans="2:18" ht="21">
      <c r="B84" s="687" t="s">
        <v>2896</v>
      </c>
      <c r="C84" s="688"/>
      <c r="E84" s="688"/>
      <c r="F84" s="688"/>
      <c r="H84" s="687" t="s">
        <v>2897</v>
      </c>
    </row>
    <row r="85" spans="2:18">
      <c r="B85" s="1303" t="s">
        <v>2847</v>
      </c>
      <c r="C85" s="1304"/>
      <c r="D85" s="1304"/>
      <c r="E85" s="1304"/>
      <c r="F85" s="1305"/>
      <c r="H85" s="2" t="s">
        <v>2848</v>
      </c>
      <c r="M85" s="2" t="s">
        <v>2849</v>
      </c>
    </row>
    <row r="86" spans="2:18" ht="15" customHeight="1">
      <c r="B86" s="644" t="s">
        <v>2701</v>
      </c>
      <c r="C86" s="644" t="s">
        <v>2850</v>
      </c>
      <c r="D86" s="644" t="s">
        <v>2851</v>
      </c>
      <c r="E86" s="644" t="s">
        <v>2852</v>
      </c>
      <c r="F86" s="644" t="s">
        <v>2853</v>
      </c>
      <c r="H86" s="644" t="s">
        <v>2854</v>
      </c>
      <c r="I86" s="644" t="s">
        <v>2898</v>
      </c>
      <c r="J86" s="644" t="s">
        <v>2856</v>
      </c>
      <c r="K86" s="644" t="s">
        <v>2850</v>
      </c>
      <c r="M86" s="644" t="s">
        <v>2854</v>
      </c>
      <c r="N86" s="644" t="s">
        <v>2898</v>
      </c>
      <c r="O86" s="644" t="s">
        <v>2856</v>
      </c>
      <c r="P86" s="644" t="s">
        <v>2850</v>
      </c>
    </row>
    <row r="87" spans="2:18" ht="30">
      <c r="B87" s="644"/>
      <c r="C87" s="644" t="s">
        <v>2857</v>
      </c>
      <c r="D87" s="644" t="s">
        <v>2858</v>
      </c>
      <c r="E87" s="644" t="s">
        <v>2859</v>
      </c>
      <c r="F87" s="644" t="s">
        <v>2860</v>
      </c>
      <c r="H87" s="644"/>
      <c r="I87" s="644" t="s">
        <v>2861</v>
      </c>
      <c r="J87" s="644" t="s">
        <v>2862</v>
      </c>
      <c r="K87" s="644" t="s">
        <v>2899</v>
      </c>
      <c r="M87" s="644"/>
      <c r="N87" s="644" t="s">
        <v>2864</v>
      </c>
      <c r="O87" s="644" t="s">
        <v>2865</v>
      </c>
      <c r="P87" s="644" t="s">
        <v>2900</v>
      </c>
    </row>
    <row r="88" spans="2:18">
      <c r="B88" s="541">
        <v>41640</v>
      </c>
      <c r="C88" s="545"/>
      <c r="D88" s="543"/>
      <c r="E88" s="540"/>
      <c r="F88" s="540"/>
      <c r="H88" s="540" t="s">
        <v>2901</v>
      </c>
      <c r="I88" s="540">
        <v>130</v>
      </c>
      <c r="J88" s="540">
        <v>786</v>
      </c>
      <c r="K88" s="540">
        <f>J88*I88/1000</f>
        <v>102.18</v>
      </c>
      <c r="M88" s="540" t="s">
        <v>2902</v>
      </c>
      <c r="N88" s="540">
        <v>38</v>
      </c>
      <c r="O88" s="540">
        <v>16</v>
      </c>
      <c r="P88" s="540">
        <f>N88*O88/1000</f>
        <v>0.60799999999999998</v>
      </c>
    </row>
    <row r="89" spans="2:18">
      <c r="B89" s="541">
        <v>41974</v>
      </c>
      <c r="C89" s="546"/>
      <c r="D89" s="547"/>
      <c r="E89" s="540"/>
      <c r="F89" s="544">
        <f>D89*E89</f>
        <v>0</v>
      </c>
      <c r="H89" s="540" t="s">
        <v>2903</v>
      </c>
      <c r="I89" s="540">
        <v>190</v>
      </c>
      <c r="J89" s="540">
        <v>8</v>
      </c>
      <c r="K89" s="540">
        <f>J89*I89/1000</f>
        <v>1.52</v>
      </c>
      <c r="M89" s="540" t="s">
        <v>2902</v>
      </c>
      <c r="N89" s="540">
        <v>43</v>
      </c>
      <c r="O89" s="540">
        <v>361</v>
      </c>
      <c r="P89" s="540">
        <f t="shared" ref="P89:P97" si="15">N89*O89/1000</f>
        <v>15.523</v>
      </c>
    </row>
    <row r="90" spans="2:18">
      <c r="B90" s="541">
        <v>42583</v>
      </c>
      <c r="C90" s="690">
        <v>139.57</v>
      </c>
      <c r="D90" s="547"/>
      <c r="E90" s="540"/>
      <c r="F90" s="540"/>
      <c r="H90" s="540" t="s">
        <v>2904</v>
      </c>
      <c r="I90" s="540">
        <v>310</v>
      </c>
      <c r="J90" s="540">
        <v>8</v>
      </c>
      <c r="K90" s="540">
        <f>J90*I90/1000</f>
        <v>2.48</v>
      </c>
      <c r="M90" s="540" t="s">
        <v>2902</v>
      </c>
      <c r="N90" s="540">
        <v>48</v>
      </c>
      <c r="O90" s="540">
        <v>132</v>
      </c>
      <c r="P90" s="540">
        <f t="shared" si="15"/>
        <v>6.3360000000000003</v>
      </c>
    </row>
    <row r="91" spans="2:18">
      <c r="B91" s="541">
        <v>42614</v>
      </c>
      <c r="C91" s="690">
        <v>139.57</v>
      </c>
      <c r="D91" s="547">
        <f>$C$90-C91</f>
        <v>0</v>
      </c>
      <c r="E91" s="691">
        <f>N22</f>
        <v>0.59759999999999991</v>
      </c>
      <c r="F91" s="689">
        <f>E91*D91</f>
        <v>0</v>
      </c>
      <c r="H91" s="540"/>
      <c r="I91" s="540"/>
      <c r="J91" s="540"/>
      <c r="K91" s="540"/>
      <c r="M91" s="540" t="s">
        <v>2902</v>
      </c>
      <c r="N91" s="540">
        <v>53</v>
      </c>
      <c r="O91" s="540">
        <v>145</v>
      </c>
      <c r="P91" s="540">
        <f t="shared" si="15"/>
        <v>7.6849999999999996</v>
      </c>
    </row>
    <row r="92" spans="2:18">
      <c r="B92" s="541">
        <v>42644</v>
      </c>
      <c r="C92" s="690">
        <v>80.25</v>
      </c>
      <c r="D92" s="547">
        <f>$C$90-C92</f>
        <v>59.319999999999993</v>
      </c>
      <c r="E92" s="691">
        <f>E91</f>
        <v>0.59759999999999991</v>
      </c>
      <c r="F92" s="689">
        <f>E92*D92</f>
        <v>35.449631999999994</v>
      </c>
      <c r="H92" s="540"/>
      <c r="I92" s="540"/>
      <c r="J92" s="540"/>
      <c r="K92" s="540"/>
      <c r="M92" s="540" t="s">
        <v>2902</v>
      </c>
      <c r="N92" s="540">
        <v>56</v>
      </c>
      <c r="O92" s="540">
        <v>12</v>
      </c>
      <c r="P92" s="540">
        <f t="shared" si="15"/>
        <v>0.67200000000000004</v>
      </c>
    </row>
    <row r="93" spans="2:18">
      <c r="B93" s="541">
        <v>42675</v>
      </c>
      <c r="C93" s="690">
        <v>80.42</v>
      </c>
      <c r="D93" s="547">
        <f>$C$90-C93</f>
        <v>59.149999999999991</v>
      </c>
      <c r="E93" s="691">
        <f t="shared" ref="E93:E94" si="16">E92</f>
        <v>0.59759999999999991</v>
      </c>
      <c r="F93" s="689">
        <f>E93*D93</f>
        <v>35.34803999999999</v>
      </c>
      <c r="H93" s="540"/>
      <c r="I93" s="540"/>
      <c r="J93" s="540"/>
      <c r="K93" s="540"/>
      <c r="M93" s="540" t="s">
        <v>2902</v>
      </c>
      <c r="N93" s="540">
        <v>65</v>
      </c>
      <c r="O93" s="540">
        <v>25</v>
      </c>
      <c r="P93" s="540">
        <f t="shared" si="15"/>
        <v>1.625</v>
      </c>
      <c r="R93" s="699"/>
    </row>
    <row r="94" spans="2:18">
      <c r="B94" s="541">
        <v>42705</v>
      </c>
      <c r="C94" s="690">
        <v>80.42</v>
      </c>
      <c r="D94" s="547">
        <f>$C$90-C94</f>
        <v>59.149999999999991</v>
      </c>
      <c r="E94" s="691">
        <f t="shared" si="16"/>
        <v>0.59759999999999991</v>
      </c>
      <c r="F94" s="689">
        <f>E94*D94</f>
        <v>35.34803999999999</v>
      </c>
      <c r="H94" s="540"/>
      <c r="I94" s="540"/>
      <c r="J94" s="540"/>
      <c r="K94" s="540"/>
      <c r="M94" s="540" t="s">
        <v>2902</v>
      </c>
      <c r="N94" s="540">
        <v>73</v>
      </c>
      <c r="O94" s="540">
        <v>31</v>
      </c>
      <c r="P94" s="540">
        <f t="shared" si="15"/>
        <v>2.2629999999999999</v>
      </c>
    </row>
    <row r="95" spans="2:18">
      <c r="B95" s="548" t="s">
        <v>216</v>
      </c>
      <c r="C95" s="549"/>
      <c r="D95" s="549"/>
      <c r="E95" s="549"/>
      <c r="F95" s="692">
        <v>0</v>
      </c>
      <c r="H95" s="540"/>
      <c r="I95" s="540"/>
      <c r="J95" s="540"/>
      <c r="K95" s="540"/>
      <c r="M95" s="540" t="s">
        <v>2902</v>
      </c>
      <c r="N95" s="540">
        <v>83</v>
      </c>
      <c r="O95" s="540">
        <v>71</v>
      </c>
      <c r="P95" s="540">
        <f t="shared" si="15"/>
        <v>5.8929999999999998</v>
      </c>
    </row>
    <row r="96" spans="2:18">
      <c r="B96" s="541" t="s">
        <v>2878</v>
      </c>
      <c r="C96" s="540"/>
      <c r="D96" s="540"/>
      <c r="E96" s="540"/>
      <c r="F96" s="689"/>
      <c r="H96" s="540"/>
      <c r="I96" s="540"/>
      <c r="J96" s="540"/>
      <c r="K96" s="540"/>
      <c r="M96" s="540" t="s">
        <v>2902</v>
      </c>
      <c r="N96" s="540">
        <v>91</v>
      </c>
      <c r="O96" s="540">
        <v>1</v>
      </c>
      <c r="P96" s="540">
        <f t="shared" si="15"/>
        <v>9.0999999999999998E-2</v>
      </c>
    </row>
    <row r="97" spans="2:18">
      <c r="B97" s="541" t="s">
        <v>2879</v>
      </c>
      <c r="C97" s="540"/>
      <c r="D97" s="540"/>
      <c r="E97" s="540"/>
      <c r="F97" s="689">
        <f>SUM(F91:F94)</f>
        <v>106.14571199999997</v>
      </c>
      <c r="H97" s="540"/>
      <c r="I97" s="540"/>
      <c r="J97" s="540"/>
      <c r="K97" s="540"/>
      <c r="M97" s="540" t="s">
        <v>2902</v>
      </c>
      <c r="N97" s="540">
        <v>101</v>
      </c>
      <c r="O97" s="540">
        <v>8</v>
      </c>
      <c r="P97" s="540">
        <f t="shared" si="15"/>
        <v>0.80800000000000005</v>
      </c>
    </row>
    <row r="98" spans="2:18">
      <c r="B98" s="541" t="s">
        <v>2880</v>
      </c>
      <c r="C98" s="540"/>
      <c r="D98" s="540"/>
      <c r="E98" s="540"/>
      <c r="F98" s="689">
        <f>F94*12</f>
        <v>424.17647999999986</v>
      </c>
      <c r="H98" s="540"/>
      <c r="I98" s="540"/>
      <c r="J98" s="540"/>
      <c r="K98" s="540"/>
      <c r="M98" s="540"/>
      <c r="N98" s="540"/>
      <c r="O98" s="540"/>
      <c r="P98" s="540"/>
    </row>
    <row r="99" spans="2:18">
      <c r="B99" s="541" t="s">
        <v>2881</v>
      </c>
      <c r="C99" s="540"/>
      <c r="D99" s="540"/>
      <c r="E99" s="540"/>
      <c r="F99" s="689">
        <f>F98</f>
        <v>424.17647999999986</v>
      </c>
      <c r="H99" s="540"/>
      <c r="I99" s="540"/>
      <c r="J99" s="540"/>
      <c r="K99" s="540"/>
      <c r="M99" s="540"/>
      <c r="N99" s="540"/>
      <c r="O99" s="540"/>
      <c r="P99" s="540"/>
    </row>
    <row r="100" spans="2:18">
      <c r="B100" s="541" t="s">
        <v>2882</v>
      </c>
      <c r="C100" s="540"/>
      <c r="D100" s="540"/>
      <c r="E100" s="540"/>
      <c r="F100" s="689">
        <f>F99</f>
        <v>424.17647999999986</v>
      </c>
      <c r="H100" s="540"/>
      <c r="I100" s="540"/>
      <c r="J100" s="540"/>
      <c r="K100" s="540"/>
      <c r="M100" s="540"/>
      <c r="N100" s="540"/>
      <c r="O100" s="540"/>
      <c r="P100" s="540"/>
    </row>
    <row r="101" spans="2:18">
      <c r="B101" s="541" t="s">
        <v>2883</v>
      </c>
      <c r="C101" s="540"/>
      <c r="D101" s="540"/>
      <c r="E101" s="540"/>
      <c r="F101" s="689">
        <f>F100</f>
        <v>424.17647999999986</v>
      </c>
      <c r="H101" s="548" t="s">
        <v>216</v>
      </c>
      <c r="I101" s="549"/>
      <c r="J101" s="549"/>
      <c r="K101" s="545">
        <f>SUM(K88:K100)</f>
        <v>106.18</v>
      </c>
      <c r="M101" s="548" t="s">
        <v>216</v>
      </c>
      <c r="N101" s="549"/>
      <c r="O101" s="549"/>
      <c r="P101" s="546">
        <f>SUM(P88:P100)</f>
        <v>41.503999999999998</v>
      </c>
      <c r="Q101" s="694"/>
      <c r="R101" s="694">
        <f>K101-P101</f>
        <v>64.676000000000016</v>
      </c>
    </row>
    <row r="102" spans="2:18">
      <c r="B102" s="541" t="s">
        <v>2884</v>
      </c>
      <c r="C102" s="540"/>
      <c r="D102" s="540"/>
      <c r="E102" s="540"/>
      <c r="F102" s="689">
        <f t="shared" ref="F102:F108" si="17">F101</f>
        <v>424.17647999999986</v>
      </c>
      <c r="H102" s="684" t="s">
        <v>2885</v>
      </c>
      <c r="I102" s="695"/>
      <c r="J102" s="695"/>
      <c r="K102" s="696"/>
      <c r="L102"/>
      <c r="M102" s="697"/>
      <c r="N102" s="695"/>
      <c r="O102" s="695"/>
      <c r="P102" s="698"/>
      <c r="Q102" s="694"/>
      <c r="R102" s="694"/>
    </row>
    <row r="103" spans="2:18">
      <c r="B103" s="541" t="s">
        <v>2886</v>
      </c>
      <c r="C103" s="540"/>
      <c r="D103" s="540"/>
      <c r="E103" s="540"/>
      <c r="F103" s="689">
        <f t="shared" si="17"/>
        <v>424.17647999999986</v>
      </c>
      <c r="H103" s="697"/>
      <c r="I103" s="695"/>
      <c r="J103" s="695"/>
      <c r="K103" s="696"/>
      <c r="L103"/>
      <c r="M103" s="697"/>
      <c r="N103" s="695"/>
      <c r="O103" s="695"/>
      <c r="P103" s="698"/>
      <c r="Q103" s="694"/>
      <c r="R103" s="694"/>
    </row>
    <row r="104" spans="2:18">
      <c r="B104" s="541" t="s">
        <v>2887</v>
      </c>
      <c r="C104" s="540"/>
      <c r="D104" s="540"/>
      <c r="E104" s="540"/>
      <c r="F104" s="689">
        <f t="shared" si="17"/>
        <v>424.17647999999986</v>
      </c>
      <c r="H104" s="697"/>
      <c r="I104" s="695"/>
      <c r="J104" s="695"/>
      <c r="K104" s="696"/>
      <c r="L104"/>
      <c r="M104" s="697"/>
      <c r="N104" s="695"/>
      <c r="O104" s="695"/>
      <c r="P104" s="698"/>
      <c r="Q104" s="694"/>
      <c r="R104" s="694"/>
    </row>
    <row r="105" spans="2:18">
      <c r="B105" s="541" t="s">
        <v>2888</v>
      </c>
      <c r="C105" s="540"/>
      <c r="D105" s="540"/>
      <c r="E105" s="540"/>
      <c r="F105" s="689">
        <f t="shared" si="17"/>
        <v>424.17647999999986</v>
      </c>
      <c r="H105" s="697"/>
      <c r="I105" s="695"/>
      <c r="J105" s="695"/>
      <c r="K105" s="696"/>
      <c r="L105"/>
      <c r="M105" s="697"/>
      <c r="N105" s="695"/>
      <c r="O105" s="695"/>
      <c r="P105" s="698"/>
      <c r="Q105" s="694"/>
      <c r="R105" s="694"/>
    </row>
    <row r="106" spans="2:18">
      <c r="B106" s="541" t="s">
        <v>2889</v>
      </c>
      <c r="C106" s="540"/>
      <c r="D106" s="540"/>
      <c r="E106" s="540"/>
      <c r="F106" s="689">
        <f t="shared" si="17"/>
        <v>424.17647999999986</v>
      </c>
      <c r="H106" s="697"/>
      <c r="I106" s="695"/>
      <c r="J106" s="695"/>
      <c r="K106" s="696"/>
      <c r="L106"/>
      <c r="M106" s="697"/>
      <c r="N106" s="695"/>
      <c r="O106" s="695"/>
      <c r="P106" s="698"/>
      <c r="Q106" s="694"/>
      <c r="R106" s="694"/>
    </row>
    <row r="107" spans="2:18">
      <c r="B107" s="541" t="s">
        <v>2890</v>
      </c>
      <c r="C107" s="540"/>
      <c r="D107" s="540"/>
      <c r="E107" s="540"/>
      <c r="F107" s="689">
        <f t="shared" si="17"/>
        <v>424.17647999999986</v>
      </c>
      <c r="H107" s="697"/>
      <c r="I107" s="695"/>
      <c r="J107" s="695"/>
      <c r="K107" s="696"/>
      <c r="L107"/>
      <c r="M107" s="697"/>
      <c r="N107" s="695"/>
      <c r="O107" s="695"/>
      <c r="P107" s="698"/>
      <c r="Q107" s="694"/>
      <c r="R107" s="694"/>
    </row>
    <row r="108" spans="2:18">
      <c r="B108" s="541" t="s">
        <v>2891</v>
      </c>
      <c r="C108" s="540"/>
      <c r="D108" s="540"/>
      <c r="E108" s="540"/>
      <c r="F108" s="689">
        <f t="shared" si="17"/>
        <v>424.17647999999986</v>
      </c>
      <c r="H108" s="697"/>
      <c r="I108" s="695"/>
      <c r="J108" s="695"/>
      <c r="K108" s="696"/>
      <c r="L108"/>
      <c r="M108" s="697"/>
      <c r="N108" s="695"/>
      <c r="O108" s="695"/>
      <c r="P108" s="698"/>
      <c r="Q108" s="694"/>
      <c r="R108" s="694"/>
    </row>
    <row r="109" spans="2:18">
      <c r="B109" s="541" t="s">
        <v>2892</v>
      </c>
      <c r="C109" s="540"/>
      <c r="D109" s="540"/>
      <c r="E109" s="540"/>
      <c r="F109" s="689">
        <f>F108-F97</f>
        <v>318.03076799999985</v>
      </c>
      <c r="H109" s="697"/>
      <c r="I109" s="695"/>
      <c r="J109" s="695"/>
      <c r="K109" s="696"/>
      <c r="L109"/>
      <c r="M109" s="697"/>
      <c r="N109" s="695"/>
      <c r="O109" s="695"/>
      <c r="P109" s="698"/>
      <c r="Q109" s="694"/>
      <c r="R109" s="694"/>
    </row>
    <row r="110" spans="2:18">
      <c r="B110" s="684" t="s">
        <v>2893</v>
      </c>
    </row>
    <row r="111" spans="2:18">
      <c r="B111" s="684"/>
      <c r="H111" s="684"/>
    </row>
    <row r="112" spans="2:18" ht="21">
      <c r="B112" s="687" t="s">
        <v>2905</v>
      </c>
    </row>
    <row r="114" spans="2:16" ht="21">
      <c r="B114" s="687" t="s">
        <v>2906</v>
      </c>
      <c r="C114" s="688"/>
      <c r="E114" s="688"/>
      <c r="F114" s="688"/>
      <c r="H114" s="687" t="s">
        <v>2907</v>
      </c>
    </row>
    <row r="115" spans="2:16">
      <c r="B115" s="1303" t="s">
        <v>2847</v>
      </c>
      <c r="C115" s="1304"/>
      <c r="D115" s="1304"/>
      <c r="E115" s="1304"/>
      <c r="F115" s="1305"/>
      <c r="H115" s="2" t="s">
        <v>2848</v>
      </c>
      <c r="M115" s="2" t="s">
        <v>2849</v>
      </c>
    </row>
    <row r="116" spans="2:16" ht="15" customHeight="1">
      <c r="B116" s="644" t="s">
        <v>2701</v>
      </c>
      <c r="C116" s="644" t="s">
        <v>2850</v>
      </c>
      <c r="D116" s="644" t="s">
        <v>2851</v>
      </c>
      <c r="E116" s="644" t="s">
        <v>2852</v>
      </c>
      <c r="F116" s="644" t="s">
        <v>2853</v>
      </c>
      <c r="H116" s="644" t="s">
        <v>2854</v>
      </c>
      <c r="I116" s="644" t="s">
        <v>2898</v>
      </c>
      <c r="J116" s="644" t="s">
        <v>2856</v>
      </c>
      <c r="K116" s="644" t="s">
        <v>2850</v>
      </c>
      <c r="M116" s="644" t="s">
        <v>2854</v>
      </c>
      <c r="N116" s="644" t="s">
        <v>2898</v>
      </c>
      <c r="O116" s="644" t="s">
        <v>2856</v>
      </c>
      <c r="P116" s="644" t="s">
        <v>2850</v>
      </c>
    </row>
    <row r="117" spans="2:16" ht="30">
      <c r="B117" s="644"/>
      <c r="C117" s="644" t="s">
        <v>2857</v>
      </c>
      <c r="D117" s="644" t="s">
        <v>2858</v>
      </c>
      <c r="E117" s="644" t="s">
        <v>2859</v>
      </c>
      <c r="F117" s="644" t="s">
        <v>2860</v>
      </c>
      <c r="H117" s="644"/>
      <c r="I117" s="644" t="s">
        <v>2861</v>
      </c>
      <c r="J117" s="644" t="s">
        <v>2862</v>
      </c>
      <c r="K117" s="644" t="s">
        <v>2899</v>
      </c>
      <c r="M117" s="644"/>
      <c r="N117" s="644" t="s">
        <v>2864</v>
      </c>
      <c r="O117" s="644" t="s">
        <v>2865</v>
      </c>
      <c r="P117" s="644" t="s">
        <v>2900</v>
      </c>
    </row>
    <row r="118" spans="2:16">
      <c r="B118" s="541">
        <v>41640</v>
      </c>
      <c r="C118" s="545"/>
      <c r="D118" s="543"/>
      <c r="E118" s="540"/>
      <c r="F118" s="540"/>
      <c r="H118" s="540"/>
      <c r="I118" s="540"/>
      <c r="J118" s="700"/>
      <c r="K118" s="540"/>
      <c r="M118" s="540"/>
      <c r="N118" s="540"/>
      <c r="O118" s="700"/>
      <c r="P118" s="540"/>
    </row>
    <row r="119" spans="2:16">
      <c r="B119" s="541">
        <v>41974</v>
      </c>
      <c r="C119" s="546"/>
      <c r="D119" s="547">
        <f t="shared" ref="D119:D124" si="18">$C$118-C119</f>
        <v>0</v>
      </c>
      <c r="E119" s="540"/>
      <c r="F119" s="544">
        <f>D119*E119</f>
        <v>0</v>
      </c>
      <c r="H119" s="540"/>
      <c r="I119" s="540"/>
      <c r="J119" s="700"/>
      <c r="K119" s="540"/>
      <c r="M119" s="540"/>
      <c r="N119" s="540"/>
      <c r="O119" s="700"/>
      <c r="P119" s="540"/>
    </row>
    <row r="120" spans="2:16">
      <c r="B120" s="541">
        <v>42583</v>
      </c>
      <c r="C120" s="690"/>
      <c r="D120" s="547">
        <f t="shared" si="18"/>
        <v>0</v>
      </c>
      <c r="E120" s="540"/>
      <c r="F120" s="540"/>
      <c r="H120" s="540"/>
      <c r="I120" s="540"/>
      <c r="J120" s="540"/>
      <c r="K120" s="540"/>
      <c r="M120" s="540"/>
      <c r="N120" s="540"/>
      <c r="O120" s="540"/>
      <c r="P120" s="540"/>
    </row>
    <row r="121" spans="2:16">
      <c r="B121" s="541">
        <v>42614</v>
      </c>
      <c r="C121" s="690"/>
      <c r="D121" s="547">
        <f t="shared" si="18"/>
        <v>0</v>
      </c>
      <c r="E121" s="691">
        <f>N24</f>
        <v>0.59759999999999991</v>
      </c>
      <c r="F121" s="689">
        <f>E121*D121</f>
        <v>0</v>
      </c>
      <c r="H121" s="540"/>
      <c r="I121" s="540"/>
      <c r="J121" s="540"/>
      <c r="K121" s="540"/>
      <c r="M121" s="540"/>
      <c r="N121" s="540"/>
      <c r="O121" s="540"/>
      <c r="P121" s="540"/>
    </row>
    <row r="122" spans="2:16">
      <c r="B122" s="541">
        <v>42644</v>
      </c>
      <c r="C122" s="690"/>
      <c r="D122" s="547">
        <f t="shared" si="18"/>
        <v>0</v>
      </c>
      <c r="E122" s="691">
        <f>E121</f>
        <v>0.59759999999999991</v>
      </c>
      <c r="F122" s="689">
        <f>E122*D122</f>
        <v>0</v>
      </c>
      <c r="H122" s="540"/>
      <c r="I122" s="540"/>
      <c r="J122" s="540"/>
      <c r="K122" s="540"/>
      <c r="M122" s="540"/>
      <c r="N122" s="540"/>
      <c r="O122" s="540"/>
      <c r="P122" s="540"/>
    </row>
    <row r="123" spans="2:16">
      <c r="B123" s="541">
        <v>42675</v>
      </c>
      <c r="C123" s="690"/>
      <c r="D123" s="547">
        <f t="shared" si="18"/>
        <v>0</v>
      </c>
      <c r="E123" s="691">
        <f>E122</f>
        <v>0.59759999999999991</v>
      </c>
      <c r="F123" s="689">
        <f>E123*D123</f>
        <v>0</v>
      </c>
      <c r="H123" s="540"/>
      <c r="I123" s="540"/>
      <c r="J123" s="540"/>
      <c r="K123" s="540"/>
      <c r="M123" s="540"/>
      <c r="N123" s="540"/>
      <c r="O123" s="540"/>
      <c r="P123" s="540"/>
    </row>
    <row r="124" spans="2:16">
      <c r="B124" s="541">
        <v>42705</v>
      </c>
      <c r="C124" s="690"/>
      <c r="D124" s="547">
        <f t="shared" si="18"/>
        <v>0</v>
      </c>
      <c r="E124" s="691">
        <f>E123</f>
        <v>0.59759999999999991</v>
      </c>
      <c r="F124" s="689">
        <f>E124*D124</f>
        <v>0</v>
      </c>
      <c r="H124" s="540"/>
      <c r="I124" s="540"/>
      <c r="J124" s="540"/>
      <c r="K124" s="540"/>
      <c r="M124" s="540"/>
      <c r="N124" s="540"/>
      <c r="O124" s="540"/>
      <c r="P124" s="540"/>
    </row>
    <row r="125" spans="2:16">
      <c r="B125" s="548" t="s">
        <v>216</v>
      </c>
      <c r="C125" s="549"/>
      <c r="D125" s="549"/>
      <c r="E125" s="549"/>
      <c r="F125" s="692">
        <v>0</v>
      </c>
      <c r="H125" s="540"/>
      <c r="I125" s="540"/>
      <c r="J125" s="540"/>
      <c r="K125" s="540"/>
      <c r="M125" s="540"/>
      <c r="N125" s="540"/>
      <c r="O125" s="540"/>
      <c r="P125" s="540"/>
    </row>
    <row r="126" spans="2:16">
      <c r="B126" s="541" t="s">
        <v>2878</v>
      </c>
      <c r="C126" s="540"/>
      <c r="D126" s="540"/>
      <c r="E126" s="540"/>
      <c r="F126" s="689"/>
      <c r="H126" s="540"/>
      <c r="I126" s="540"/>
      <c r="J126" s="540"/>
      <c r="K126" s="540"/>
      <c r="M126" s="540"/>
      <c r="N126" s="540"/>
      <c r="O126" s="540"/>
      <c r="P126" s="540"/>
    </row>
    <row r="127" spans="2:16">
      <c r="B127" s="541" t="s">
        <v>2879</v>
      </c>
      <c r="C127" s="540"/>
      <c r="D127" s="540"/>
      <c r="E127" s="540"/>
      <c r="F127" s="689">
        <f>SUM(F121:F124)</f>
        <v>0</v>
      </c>
      <c r="H127" s="540"/>
      <c r="I127" s="540"/>
      <c r="J127" s="540"/>
      <c r="K127" s="540"/>
      <c r="M127" s="540"/>
      <c r="N127" s="540"/>
      <c r="O127" s="540"/>
      <c r="P127" s="540"/>
    </row>
    <row r="128" spans="2:16">
      <c r="B128" s="541" t="s">
        <v>2880</v>
      </c>
      <c r="C128" s="540"/>
      <c r="D128" s="540"/>
      <c r="E128" s="540"/>
      <c r="F128" s="689">
        <f>F124*12</f>
        <v>0</v>
      </c>
      <c r="H128" s="540"/>
      <c r="I128" s="540"/>
      <c r="J128" s="540"/>
      <c r="K128" s="540"/>
      <c r="M128" s="540"/>
      <c r="N128" s="540"/>
      <c r="O128" s="540"/>
      <c r="P128" s="540"/>
    </row>
    <row r="129" spans="2:18">
      <c r="B129" s="541" t="s">
        <v>2881</v>
      </c>
      <c r="C129" s="540"/>
      <c r="D129" s="540"/>
      <c r="E129" s="540"/>
      <c r="F129" s="689">
        <f>F128</f>
        <v>0</v>
      </c>
      <c r="H129" s="540"/>
      <c r="I129" s="540"/>
      <c r="J129" s="540"/>
      <c r="K129" s="540"/>
      <c r="M129" s="540"/>
      <c r="N129" s="540"/>
      <c r="O129" s="540"/>
      <c r="P129" s="540"/>
    </row>
    <row r="130" spans="2:18">
      <c r="B130" s="541" t="s">
        <v>2882</v>
      </c>
      <c r="C130" s="540"/>
      <c r="D130" s="540"/>
      <c r="E130" s="540"/>
      <c r="F130" s="689">
        <f>F129</f>
        <v>0</v>
      </c>
      <c r="H130" s="540"/>
      <c r="I130" s="540"/>
      <c r="J130" s="540"/>
      <c r="K130" s="540"/>
      <c r="M130" s="540"/>
      <c r="N130" s="540"/>
      <c r="O130" s="540"/>
      <c r="P130" s="540"/>
    </row>
    <row r="131" spans="2:18">
      <c r="B131" s="541" t="s">
        <v>2883</v>
      </c>
      <c r="C131" s="540"/>
      <c r="D131" s="540"/>
      <c r="E131" s="540"/>
      <c r="F131" s="689">
        <f>F130</f>
        <v>0</v>
      </c>
      <c r="H131" s="548" t="s">
        <v>216</v>
      </c>
      <c r="I131" s="549"/>
      <c r="J131" s="549"/>
      <c r="K131" s="545">
        <f>SUM(K118:K130)</f>
        <v>0</v>
      </c>
      <c r="M131" s="548" t="s">
        <v>216</v>
      </c>
      <c r="N131" s="549"/>
      <c r="O131" s="549"/>
      <c r="P131" s="546">
        <f>SUM(P118:P130)</f>
        <v>0</v>
      </c>
      <c r="R131" s="694">
        <f>K131-P131</f>
        <v>0</v>
      </c>
    </row>
    <row r="132" spans="2:18">
      <c r="B132" s="541" t="s">
        <v>2884</v>
      </c>
      <c r="C132" s="540"/>
      <c r="D132" s="540"/>
      <c r="E132" s="540"/>
      <c r="F132" s="689">
        <f t="shared" ref="F132:F139" si="19">F131</f>
        <v>0</v>
      </c>
      <c r="H132" s="697"/>
      <c r="I132" s="695"/>
      <c r="J132" s="695"/>
      <c r="K132" s="696"/>
      <c r="L132"/>
      <c r="M132" s="697"/>
      <c r="N132" s="695"/>
      <c r="O132" s="695"/>
      <c r="P132" s="698"/>
      <c r="R132" s="694"/>
    </row>
    <row r="133" spans="2:18">
      <c r="B133" s="541" t="s">
        <v>2886</v>
      </c>
      <c r="C133" s="540"/>
      <c r="D133" s="540"/>
      <c r="E133" s="540"/>
      <c r="F133" s="689">
        <f t="shared" si="19"/>
        <v>0</v>
      </c>
      <c r="H133" s="697"/>
      <c r="I133" s="695"/>
      <c r="J133" s="695"/>
      <c r="K133" s="696"/>
      <c r="L133"/>
      <c r="M133" s="697"/>
      <c r="N133" s="695"/>
      <c r="O133" s="695"/>
      <c r="P133" s="698"/>
      <c r="R133" s="694"/>
    </row>
    <row r="134" spans="2:18">
      <c r="B134" s="541" t="s">
        <v>2887</v>
      </c>
      <c r="C134" s="540"/>
      <c r="D134" s="540"/>
      <c r="E134" s="540"/>
      <c r="F134" s="689">
        <f t="shared" si="19"/>
        <v>0</v>
      </c>
      <c r="H134" s="697"/>
      <c r="I134" s="695"/>
      <c r="J134" s="695"/>
      <c r="K134" s="696"/>
      <c r="L134"/>
      <c r="M134" s="697"/>
      <c r="N134" s="695"/>
      <c r="O134" s="695"/>
      <c r="P134" s="698"/>
      <c r="R134" s="694"/>
    </row>
    <row r="135" spans="2:18">
      <c r="B135" s="541" t="s">
        <v>2888</v>
      </c>
      <c r="C135" s="540"/>
      <c r="D135" s="540"/>
      <c r="E135" s="540"/>
      <c r="F135" s="689">
        <f t="shared" si="19"/>
        <v>0</v>
      </c>
      <c r="H135" s="697"/>
      <c r="I135" s="695"/>
      <c r="J135" s="695"/>
      <c r="K135" s="696"/>
      <c r="L135"/>
      <c r="M135" s="697"/>
      <c r="N135" s="695"/>
      <c r="O135" s="695"/>
      <c r="P135" s="698"/>
      <c r="R135" s="694"/>
    </row>
    <row r="136" spans="2:18">
      <c r="B136" s="541" t="s">
        <v>2889</v>
      </c>
      <c r="C136" s="540"/>
      <c r="D136" s="540"/>
      <c r="E136" s="540"/>
      <c r="F136" s="689">
        <f t="shared" si="19"/>
        <v>0</v>
      </c>
      <c r="H136" s="697"/>
      <c r="I136" s="695"/>
      <c r="J136" s="695"/>
      <c r="K136" s="696"/>
      <c r="L136"/>
      <c r="M136" s="697"/>
      <c r="N136" s="695"/>
      <c r="O136" s="695"/>
      <c r="P136" s="698"/>
      <c r="R136" s="694"/>
    </row>
    <row r="137" spans="2:18">
      <c r="B137" s="541" t="s">
        <v>2890</v>
      </c>
      <c r="C137" s="540"/>
      <c r="D137" s="540"/>
      <c r="E137" s="540"/>
      <c r="F137" s="689">
        <f t="shared" si="19"/>
        <v>0</v>
      </c>
      <c r="H137" s="697"/>
      <c r="I137" s="695"/>
      <c r="J137" s="695"/>
      <c r="K137" s="696"/>
      <c r="L137"/>
      <c r="M137" s="697"/>
      <c r="N137" s="695"/>
      <c r="O137" s="695"/>
      <c r="P137" s="698"/>
      <c r="R137" s="694"/>
    </row>
    <row r="138" spans="2:18">
      <c r="B138" s="541" t="s">
        <v>2891</v>
      </c>
      <c r="C138" s="540"/>
      <c r="D138" s="540"/>
      <c r="E138" s="540"/>
      <c r="F138" s="689">
        <f t="shared" si="19"/>
        <v>0</v>
      </c>
      <c r="H138" s="697"/>
      <c r="I138" s="695"/>
      <c r="J138" s="695"/>
      <c r="K138" s="696"/>
      <c r="L138"/>
      <c r="M138" s="697"/>
      <c r="N138" s="695"/>
      <c r="O138" s="695"/>
      <c r="P138" s="698"/>
      <c r="R138" s="694"/>
    </row>
    <row r="139" spans="2:18">
      <c r="B139" s="541" t="s">
        <v>2892</v>
      </c>
      <c r="C139" s="540"/>
      <c r="D139" s="540"/>
      <c r="E139" s="540"/>
      <c r="F139" s="689">
        <f t="shared" si="19"/>
        <v>0</v>
      </c>
      <c r="H139" s="697"/>
      <c r="I139" s="695"/>
      <c r="J139" s="695"/>
      <c r="K139" s="696"/>
      <c r="L139"/>
      <c r="M139" s="697"/>
      <c r="N139" s="695"/>
      <c r="O139" s="695"/>
      <c r="P139" s="698"/>
      <c r="R139" s="694"/>
    </row>
    <row r="140" spans="2:18">
      <c r="B140" s="684" t="s">
        <v>2908</v>
      </c>
      <c r="H140"/>
      <c r="I140"/>
      <c r="J140"/>
      <c r="K140"/>
      <c r="L140"/>
      <c r="M140"/>
      <c r="N140"/>
      <c r="O140"/>
      <c r="P140"/>
    </row>
    <row r="141" spans="2:18">
      <c r="H141"/>
      <c r="I141"/>
      <c r="J141"/>
      <c r="K141"/>
      <c r="L141"/>
      <c r="M141"/>
      <c r="N141"/>
      <c r="O141"/>
      <c r="P141"/>
    </row>
    <row r="143" spans="2:18" ht="21">
      <c r="B143" s="687" t="s">
        <v>2909</v>
      </c>
    </row>
    <row r="145" spans="2:16" ht="21">
      <c r="B145" s="687" t="s">
        <v>2910</v>
      </c>
      <c r="C145" s="688"/>
      <c r="E145" s="688"/>
      <c r="F145" s="688"/>
      <c r="H145" s="687" t="s">
        <v>2911</v>
      </c>
    </row>
    <row r="146" spans="2:16">
      <c r="B146" s="1303" t="s">
        <v>2847</v>
      </c>
      <c r="C146" s="1304"/>
      <c r="D146" s="1304"/>
      <c r="E146" s="1304"/>
      <c r="F146" s="1305"/>
      <c r="H146" s="2" t="s">
        <v>2848</v>
      </c>
      <c r="M146" s="2" t="s">
        <v>2849</v>
      </c>
    </row>
    <row r="147" spans="2:16" ht="15" customHeight="1">
      <c r="B147" s="644" t="s">
        <v>2701</v>
      </c>
      <c r="C147" s="644" t="s">
        <v>2850</v>
      </c>
      <c r="D147" s="644" t="s">
        <v>2851</v>
      </c>
      <c r="E147" s="644" t="s">
        <v>2852</v>
      </c>
      <c r="F147" s="644" t="s">
        <v>2853</v>
      </c>
      <c r="H147" s="644" t="s">
        <v>2854</v>
      </c>
      <c r="I147" s="644" t="s">
        <v>2855</v>
      </c>
      <c r="J147" s="644" t="s">
        <v>2856</v>
      </c>
      <c r="K147" s="644" t="s">
        <v>2850</v>
      </c>
      <c r="M147" s="644" t="s">
        <v>2854</v>
      </c>
      <c r="N147" s="644" t="s">
        <v>2898</v>
      </c>
      <c r="O147" s="644" t="s">
        <v>2856</v>
      </c>
      <c r="P147" s="644" t="s">
        <v>2850</v>
      </c>
    </row>
    <row r="148" spans="2:16" ht="30">
      <c r="B148" s="644"/>
      <c r="C148" s="644" t="s">
        <v>2857</v>
      </c>
      <c r="D148" s="644" t="s">
        <v>2858</v>
      </c>
      <c r="E148" s="644" t="s">
        <v>2859</v>
      </c>
      <c r="F148" s="644" t="s">
        <v>2860</v>
      </c>
      <c r="H148" s="644"/>
      <c r="I148" s="644" t="s">
        <v>2861</v>
      </c>
      <c r="J148" s="644" t="s">
        <v>2862</v>
      </c>
      <c r="K148" s="644" t="s">
        <v>2863</v>
      </c>
      <c r="M148" s="644"/>
      <c r="N148" s="644" t="s">
        <v>2864</v>
      </c>
      <c r="O148" s="644" t="s">
        <v>2865</v>
      </c>
      <c r="P148" s="644" t="s">
        <v>2900</v>
      </c>
    </row>
    <row r="149" spans="2:16">
      <c r="B149" s="541">
        <v>42736</v>
      </c>
      <c r="C149" s="545"/>
      <c r="D149" s="543"/>
      <c r="E149" s="540"/>
      <c r="F149" s="540"/>
      <c r="H149" s="540" t="s">
        <v>2912</v>
      </c>
      <c r="I149" s="540">
        <v>100</v>
      </c>
      <c r="J149" s="540">
        <v>4</v>
      </c>
      <c r="K149" s="540">
        <f>I149*J149/1000</f>
        <v>0.4</v>
      </c>
      <c r="M149" s="540" t="s">
        <v>2913</v>
      </c>
      <c r="N149" s="540">
        <v>18</v>
      </c>
      <c r="O149" s="540">
        <v>1</v>
      </c>
      <c r="P149" s="689">
        <f>N149*O149/1000</f>
        <v>1.7999999999999999E-2</v>
      </c>
    </row>
    <row r="150" spans="2:16">
      <c r="B150" s="541">
        <v>42767</v>
      </c>
      <c r="C150" s="546"/>
      <c r="D150" s="547"/>
      <c r="E150" s="540"/>
      <c r="F150" s="544">
        <f>D150*E150</f>
        <v>0</v>
      </c>
      <c r="H150" s="540" t="s">
        <v>2914</v>
      </c>
      <c r="I150" s="540">
        <v>100</v>
      </c>
      <c r="J150" s="540">
        <v>31</v>
      </c>
      <c r="K150" s="540">
        <f t="shared" ref="K150:K165" si="20">I150*J150/1000</f>
        <v>3.1</v>
      </c>
      <c r="M150" s="540" t="s">
        <v>2915</v>
      </c>
      <c r="N150" s="540">
        <v>38</v>
      </c>
      <c r="O150" s="540">
        <v>301</v>
      </c>
      <c r="P150" s="689">
        <f t="shared" ref="P150:P169" si="21">N150*O150/1000</f>
        <v>11.438000000000001</v>
      </c>
    </row>
    <row r="151" spans="2:16">
      <c r="B151" s="541">
        <v>42795</v>
      </c>
      <c r="C151" s="540"/>
      <c r="D151" s="540"/>
      <c r="E151" s="540"/>
      <c r="F151" s="540"/>
      <c r="H151" s="540" t="s">
        <v>2916</v>
      </c>
      <c r="I151" s="540">
        <v>100</v>
      </c>
      <c r="J151" s="540">
        <v>1</v>
      </c>
      <c r="K151" s="540">
        <f t="shared" si="20"/>
        <v>0.1</v>
      </c>
      <c r="M151" s="540" t="s">
        <v>2917</v>
      </c>
      <c r="N151" s="540">
        <v>40</v>
      </c>
      <c r="O151" s="540">
        <v>1914</v>
      </c>
      <c r="P151" s="689">
        <f t="shared" si="21"/>
        <v>76.56</v>
      </c>
    </row>
    <row r="152" spans="2:16">
      <c r="B152" s="541">
        <v>42826</v>
      </c>
      <c r="C152" s="540"/>
      <c r="D152" s="540"/>
      <c r="E152" s="540"/>
      <c r="F152" s="540"/>
      <c r="H152" s="540" t="s">
        <v>2918</v>
      </c>
      <c r="I152" s="540">
        <v>130</v>
      </c>
      <c r="J152" s="540">
        <v>2753</v>
      </c>
      <c r="K152" s="540">
        <f t="shared" si="20"/>
        <v>357.89</v>
      </c>
      <c r="M152" s="540" t="s">
        <v>2919</v>
      </c>
      <c r="N152" s="540">
        <v>43</v>
      </c>
      <c r="O152" s="540">
        <v>1286</v>
      </c>
      <c r="P152" s="689">
        <f t="shared" si="21"/>
        <v>55.298000000000002</v>
      </c>
    </row>
    <row r="153" spans="2:16">
      <c r="B153" s="541">
        <v>42856</v>
      </c>
      <c r="C153" s="540"/>
      <c r="D153" s="540"/>
      <c r="E153" s="540"/>
      <c r="F153" s="540"/>
      <c r="H153" s="540" t="s">
        <v>2920</v>
      </c>
      <c r="I153" s="540">
        <v>130</v>
      </c>
      <c r="J153" s="540">
        <v>1</v>
      </c>
      <c r="K153" s="540">
        <f t="shared" si="20"/>
        <v>0.13</v>
      </c>
      <c r="M153" s="540" t="s">
        <v>2921</v>
      </c>
      <c r="N153" s="540">
        <v>46</v>
      </c>
      <c r="O153" s="540">
        <v>124</v>
      </c>
      <c r="P153" s="689">
        <f t="shared" si="21"/>
        <v>5.7039999999999997</v>
      </c>
    </row>
    <row r="154" spans="2:16">
      <c r="B154" s="541">
        <v>42887</v>
      </c>
      <c r="C154" s="540"/>
      <c r="D154" s="540"/>
      <c r="E154" s="540"/>
      <c r="F154" s="540"/>
      <c r="H154" s="540" t="s">
        <v>2922</v>
      </c>
      <c r="I154" s="540">
        <v>130</v>
      </c>
      <c r="J154" s="540">
        <v>124</v>
      </c>
      <c r="K154" s="540">
        <f t="shared" si="20"/>
        <v>16.12</v>
      </c>
      <c r="M154" s="540" t="s">
        <v>2923</v>
      </c>
      <c r="N154" s="540">
        <v>49</v>
      </c>
      <c r="O154" s="540">
        <v>349</v>
      </c>
      <c r="P154" s="689">
        <f t="shared" si="21"/>
        <v>17.100999999999999</v>
      </c>
    </row>
    <row r="155" spans="2:16">
      <c r="B155" s="541">
        <v>42917</v>
      </c>
      <c r="C155" s="540"/>
      <c r="D155" s="540"/>
      <c r="E155" s="540"/>
      <c r="F155" s="540"/>
      <c r="H155" s="540" t="s">
        <v>2924</v>
      </c>
      <c r="I155" s="540">
        <v>130</v>
      </c>
      <c r="J155" s="540">
        <v>1569</v>
      </c>
      <c r="K155" s="540">
        <f t="shared" si="20"/>
        <v>203.97</v>
      </c>
      <c r="M155" s="540" t="s">
        <v>2925</v>
      </c>
      <c r="N155" s="540">
        <v>55</v>
      </c>
      <c r="O155" s="540">
        <v>254</v>
      </c>
      <c r="P155" s="689">
        <f t="shared" si="21"/>
        <v>13.97</v>
      </c>
    </row>
    <row r="156" spans="2:16">
      <c r="B156" s="541">
        <v>42948</v>
      </c>
      <c r="C156" s="701">
        <v>1258.19</v>
      </c>
      <c r="D156" s="540"/>
      <c r="E156" s="540"/>
      <c r="F156" s="540"/>
      <c r="H156" s="540" t="s">
        <v>2926</v>
      </c>
      <c r="I156" s="540">
        <v>130</v>
      </c>
      <c r="J156" s="540">
        <v>8</v>
      </c>
      <c r="K156" s="540">
        <f t="shared" si="20"/>
        <v>1.04</v>
      </c>
      <c r="M156" s="540" t="s">
        <v>2927</v>
      </c>
      <c r="N156" s="540">
        <v>57</v>
      </c>
      <c r="O156" s="540">
        <v>53</v>
      </c>
      <c r="P156" s="689">
        <f t="shared" si="21"/>
        <v>3.0209999999999999</v>
      </c>
    </row>
    <row r="157" spans="2:16">
      <c r="B157" s="541">
        <v>42979</v>
      </c>
      <c r="C157" s="701">
        <v>1129.8399999999999</v>
      </c>
      <c r="D157" s="701">
        <f>$C$156-C157</f>
        <v>128.35000000000014</v>
      </c>
      <c r="E157" s="691">
        <f>N26</f>
        <v>1.0321612349914238</v>
      </c>
      <c r="F157" s="540">
        <v>114.23150000000012</v>
      </c>
      <c r="H157" s="540" t="s">
        <v>2928</v>
      </c>
      <c r="I157" s="540">
        <v>130</v>
      </c>
      <c r="J157" s="540">
        <v>2</v>
      </c>
      <c r="K157" s="540">
        <f t="shared" si="20"/>
        <v>0.26</v>
      </c>
      <c r="M157" s="540" t="s">
        <v>2929</v>
      </c>
      <c r="N157" s="540">
        <v>61</v>
      </c>
      <c r="O157" s="540">
        <v>213</v>
      </c>
      <c r="P157" s="689">
        <f t="shared" si="21"/>
        <v>12.993</v>
      </c>
    </row>
    <row r="158" spans="2:16">
      <c r="B158" s="541">
        <v>43009</v>
      </c>
      <c r="C158" s="701">
        <v>983.07</v>
      </c>
      <c r="D158" s="701">
        <f>$C$156-C158</f>
        <v>275.12</v>
      </c>
      <c r="E158" s="540">
        <v>0.86</v>
      </c>
      <c r="F158" s="540">
        <v>244.85680000000002</v>
      </c>
      <c r="H158" s="540" t="s">
        <v>2930</v>
      </c>
      <c r="I158" s="540">
        <v>190</v>
      </c>
      <c r="J158" s="540">
        <v>108</v>
      </c>
      <c r="K158" s="540">
        <f t="shared" si="20"/>
        <v>20.52</v>
      </c>
      <c r="M158" s="540" t="s">
        <v>2931</v>
      </c>
      <c r="N158" s="540">
        <v>62</v>
      </c>
      <c r="O158" s="540">
        <v>142</v>
      </c>
      <c r="P158" s="689">
        <f t="shared" si="21"/>
        <v>8.8040000000000003</v>
      </c>
    </row>
    <row r="159" spans="2:16">
      <c r="B159" s="541">
        <v>43040</v>
      </c>
      <c r="C159" s="701">
        <v>864.4</v>
      </c>
      <c r="D159" s="701">
        <f>$C$156-C159</f>
        <v>393.79000000000008</v>
      </c>
      <c r="E159" s="540">
        <v>0.86</v>
      </c>
      <c r="F159" s="540">
        <v>350.4731000000001</v>
      </c>
      <c r="H159" s="540" t="s">
        <v>2932</v>
      </c>
      <c r="I159" s="540">
        <v>190</v>
      </c>
      <c r="J159" s="540">
        <v>407</v>
      </c>
      <c r="K159" s="540">
        <f t="shared" si="20"/>
        <v>77.33</v>
      </c>
      <c r="M159" s="540" t="s">
        <v>2933</v>
      </c>
      <c r="N159" s="540">
        <v>69</v>
      </c>
      <c r="O159" s="540">
        <v>344</v>
      </c>
      <c r="P159" s="689">
        <f t="shared" si="21"/>
        <v>23.736000000000001</v>
      </c>
    </row>
    <row r="160" spans="2:16">
      <c r="B160" s="541">
        <v>43070</v>
      </c>
      <c r="C160" s="701">
        <v>767.77</v>
      </c>
      <c r="D160" s="701">
        <f>$C$156-C160</f>
        <v>490.42000000000007</v>
      </c>
      <c r="E160" s="540">
        <v>0.86</v>
      </c>
      <c r="F160" s="540">
        <v>436.4738000000001</v>
      </c>
      <c r="H160" s="540" t="s">
        <v>2934</v>
      </c>
      <c r="I160" s="540">
        <v>190</v>
      </c>
      <c r="J160" s="540">
        <v>1</v>
      </c>
      <c r="K160" s="540">
        <f t="shared" si="20"/>
        <v>0.19</v>
      </c>
      <c r="M160" s="540" t="s">
        <v>2935</v>
      </c>
      <c r="N160" s="540">
        <v>70</v>
      </c>
      <c r="O160" s="540">
        <v>40</v>
      </c>
      <c r="P160" s="689">
        <f t="shared" si="21"/>
        <v>2.8</v>
      </c>
    </row>
    <row r="161" spans="2:19">
      <c r="B161" s="548" t="s">
        <v>216</v>
      </c>
      <c r="C161" s="549"/>
      <c r="D161" s="549"/>
      <c r="E161" s="549"/>
      <c r="F161" s="550">
        <f>SUM(F150:F160)</f>
        <v>1146.0352000000003</v>
      </c>
      <c r="H161" s="540" t="s">
        <v>2936</v>
      </c>
      <c r="I161" s="540">
        <v>240</v>
      </c>
      <c r="J161" s="540">
        <v>878</v>
      </c>
      <c r="K161" s="540">
        <f t="shared" si="20"/>
        <v>210.72</v>
      </c>
      <c r="M161" s="540" t="s">
        <v>2937</v>
      </c>
      <c r="N161" s="540">
        <v>75</v>
      </c>
      <c r="O161" s="540">
        <v>67</v>
      </c>
      <c r="P161" s="689">
        <f t="shared" si="21"/>
        <v>5.0250000000000004</v>
      </c>
    </row>
    <row r="162" spans="2:19">
      <c r="B162" s="541">
        <v>43101</v>
      </c>
      <c r="C162" s="701">
        <v>597.01</v>
      </c>
      <c r="D162" s="701">
        <f>$C$156-C162</f>
        <v>661.18000000000006</v>
      </c>
      <c r="E162" s="540">
        <v>0.86</v>
      </c>
      <c r="F162" s="540">
        <f>E162*D162</f>
        <v>568.61480000000006</v>
      </c>
      <c r="H162" s="540" t="s">
        <v>2938</v>
      </c>
      <c r="I162" s="540">
        <v>240</v>
      </c>
      <c r="J162" s="540">
        <v>2</v>
      </c>
      <c r="K162" s="540">
        <f t="shared" si="20"/>
        <v>0.48</v>
      </c>
      <c r="M162" s="540" t="s">
        <v>2939</v>
      </c>
      <c r="N162" s="540">
        <v>79</v>
      </c>
      <c r="O162" s="540">
        <v>14</v>
      </c>
      <c r="P162" s="689">
        <f t="shared" si="21"/>
        <v>1.1060000000000001</v>
      </c>
    </row>
    <row r="163" spans="2:19">
      <c r="B163" s="541">
        <v>43132</v>
      </c>
      <c r="C163" s="701">
        <v>597.86</v>
      </c>
      <c r="D163" s="701">
        <f t="shared" ref="D163:D164" si="22">$C$156-C163</f>
        <v>660.33</v>
      </c>
      <c r="E163" s="540">
        <v>0.86</v>
      </c>
      <c r="F163" s="540">
        <f>E163*D163</f>
        <v>567.88380000000006</v>
      </c>
      <c r="H163" s="540" t="s">
        <v>2940</v>
      </c>
      <c r="I163" s="540">
        <v>240</v>
      </c>
      <c r="J163" s="540">
        <v>51</v>
      </c>
      <c r="K163" s="540">
        <f t="shared" si="20"/>
        <v>12.24</v>
      </c>
      <c r="M163" s="540" t="s">
        <v>2941</v>
      </c>
      <c r="N163" s="540">
        <v>88</v>
      </c>
      <c r="O163" s="540">
        <v>288</v>
      </c>
      <c r="P163" s="689">
        <f t="shared" si="21"/>
        <v>25.344000000000001</v>
      </c>
    </row>
    <row r="164" spans="2:19">
      <c r="B164" s="541">
        <v>43160</v>
      </c>
      <c r="C164" s="701">
        <v>594.03</v>
      </c>
      <c r="D164" s="701">
        <f t="shared" si="22"/>
        <v>664.16000000000008</v>
      </c>
      <c r="E164" s="540">
        <v>0.86</v>
      </c>
      <c r="F164" s="540">
        <f>E164*D164</f>
        <v>571.1776000000001</v>
      </c>
      <c r="H164" s="540" t="s">
        <v>2942</v>
      </c>
      <c r="I164" s="540">
        <v>300</v>
      </c>
      <c r="J164" s="540">
        <v>508</v>
      </c>
      <c r="K164" s="540">
        <f t="shared" si="20"/>
        <v>152.4</v>
      </c>
      <c r="M164" s="540" t="s">
        <v>2943</v>
      </c>
      <c r="N164" s="540">
        <v>99</v>
      </c>
      <c r="O164" s="540">
        <v>80</v>
      </c>
      <c r="P164" s="689">
        <f t="shared" si="21"/>
        <v>7.92</v>
      </c>
    </row>
    <row r="165" spans="2:19">
      <c r="B165" s="541" t="s">
        <v>2881</v>
      </c>
      <c r="C165" s="540"/>
      <c r="D165" s="540"/>
      <c r="E165" s="540" t="s">
        <v>2944</v>
      </c>
      <c r="F165" s="540">
        <f>10*F164+F163+F162</f>
        <v>6848.2746000000016</v>
      </c>
      <c r="H165" s="540" t="s">
        <v>2945</v>
      </c>
      <c r="I165" s="540">
        <v>470</v>
      </c>
      <c r="J165" s="540">
        <v>17</v>
      </c>
      <c r="K165" s="540">
        <f t="shared" si="20"/>
        <v>7.99</v>
      </c>
      <c r="M165" s="540" t="s">
        <v>2946</v>
      </c>
      <c r="N165" s="540">
        <v>112</v>
      </c>
      <c r="O165" s="540">
        <v>13</v>
      </c>
      <c r="P165" s="689">
        <f t="shared" si="21"/>
        <v>1.456</v>
      </c>
    </row>
    <row r="166" spans="2:19">
      <c r="B166" s="541" t="s">
        <v>2882</v>
      </c>
      <c r="C166" s="540"/>
      <c r="D166" s="540"/>
      <c r="E166" s="540"/>
      <c r="F166" s="540">
        <f>12*F164</f>
        <v>6854.1312000000016</v>
      </c>
      <c r="H166" s="540"/>
      <c r="I166" s="540"/>
      <c r="J166" s="540"/>
      <c r="K166" s="540"/>
      <c r="M166" s="540" t="s">
        <v>2947</v>
      </c>
      <c r="N166" s="540">
        <v>125</v>
      </c>
      <c r="O166" s="540">
        <v>541</v>
      </c>
      <c r="P166" s="689">
        <f t="shared" si="21"/>
        <v>67.625</v>
      </c>
    </row>
    <row r="167" spans="2:19">
      <c r="B167" s="541" t="s">
        <v>2883</v>
      </c>
      <c r="C167" s="540"/>
      <c r="D167" s="540"/>
      <c r="E167" s="540"/>
      <c r="F167" s="540">
        <f>F166</f>
        <v>6854.1312000000016</v>
      </c>
      <c r="H167" s="540"/>
      <c r="I167" s="540"/>
      <c r="J167" s="540"/>
      <c r="K167" s="540"/>
      <c r="M167" s="540" t="s">
        <v>2948</v>
      </c>
      <c r="N167" s="540">
        <v>143</v>
      </c>
      <c r="O167" s="540">
        <v>9</v>
      </c>
      <c r="P167" s="689">
        <f t="shared" si="21"/>
        <v>1.2869999999999999</v>
      </c>
    </row>
    <row r="168" spans="2:19">
      <c r="B168" s="541" t="s">
        <v>2884</v>
      </c>
      <c r="C168" s="540"/>
      <c r="D168" s="540"/>
      <c r="E168" s="540"/>
      <c r="F168" s="540">
        <f>F167</f>
        <v>6854.1312000000016</v>
      </c>
      <c r="H168" s="540"/>
      <c r="I168" s="540"/>
      <c r="J168" s="540"/>
      <c r="K168" s="540"/>
      <c r="M168" s="540" t="s">
        <v>2949</v>
      </c>
      <c r="N168" s="540">
        <v>151</v>
      </c>
      <c r="O168" s="540">
        <v>21</v>
      </c>
      <c r="P168" s="689">
        <f t="shared" si="21"/>
        <v>3.1709999999999998</v>
      </c>
    </row>
    <row r="169" spans="2:19">
      <c r="B169" s="541" t="s">
        <v>2886</v>
      </c>
      <c r="C169" s="540"/>
      <c r="D169" s="540"/>
      <c r="E169" s="540"/>
      <c r="F169" s="540">
        <f t="shared" ref="F169:F175" si="23">F168</f>
        <v>6854.1312000000016</v>
      </c>
      <c r="H169" s="540"/>
      <c r="I169" s="540"/>
      <c r="J169" s="540"/>
      <c r="K169" s="540"/>
      <c r="M169" s="540" t="s">
        <v>2950</v>
      </c>
      <c r="N169" s="540">
        <v>160</v>
      </c>
      <c r="O169" s="540">
        <v>408</v>
      </c>
      <c r="P169" s="689">
        <f t="shared" si="21"/>
        <v>65.28</v>
      </c>
    </row>
    <row r="170" spans="2:19">
      <c r="B170" s="541" t="s">
        <v>2887</v>
      </c>
      <c r="C170" s="540"/>
      <c r="D170" s="540"/>
      <c r="E170" s="540"/>
      <c r="F170" s="540">
        <f t="shared" si="23"/>
        <v>6854.1312000000016</v>
      </c>
      <c r="H170" s="540"/>
      <c r="I170" s="540"/>
      <c r="J170" s="540"/>
      <c r="K170" s="540"/>
      <c r="M170" s="540"/>
      <c r="N170" s="540"/>
      <c r="O170" s="540"/>
      <c r="P170" s="540"/>
    </row>
    <row r="171" spans="2:19">
      <c r="B171" s="541" t="s">
        <v>2888</v>
      </c>
      <c r="C171" s="540"/>
      <c r="D171" s="540"/>
      <c r="E171" s="540"/>
      <c r="F171" s="540">
        <f t="shared" si="23"/>
        <v>6854.1312000000016</v>
      </c>
      <c r="H171" s="548" t="s">
        <v>216</v>
      </c>
      <c r="I171" s="549"/>
      <c r="J171" s="702">
        <f>SUM(J149:J170)</f>
        <v>6465</v>
      </c>
      <c r="K171" s="545">
        <f>SUM(K149:K170)</f>
        <v>1064.8800000000001</v>
      </c>
      <c r="M171" s="548" t="s">
        <v>216</v>
      </c>
      <c r="N171" s="549"/>
      <c r="O171" s="703">
        <f>SUM(O149:O170)</f>
        <v>6462</v>
      </c>
      <c r="P171" s="546">
        <f>SUM(P149:P170)</f>
        <v>409.65700000000004</v>
      </c>
      <c r="R171" s="693">
        <f>K171-P171</f>
        <v>655.22300000000007</v>
      </c>
      <c r="S171" s="699"/>
    </row>
    <row r="172" spans="2:19">
      <c r="B172" s="541" t="s">
        <v>2889</v>
      </c>
      <c r="C172" s="540"/>
      <c r="D172" s="540"/>
      <c r="E172" s="540"/>
      <c r="F172" s="540">
        <f t="shared" si="23"/>
        <v>6854.1312000000016</v>
      </c>
    </row>
    <row r="173" spans="2:19">
      <c r="B173" s="541" t="s">
        <v>2890</v>
      </c>
      <c r="C173" s="540"/>
      <c r="D173" s="540"/>
      <c r="E173" s="540"/>
      <c r="F173" s="540">
        <f t="shared" si="23"/>
        <v>6854.1312000000016</v>
      </c>
    </row>
    <row r="174" spans="2:19">
      <c r="B174" s="541" t="s">
        <v>2891</v>
      </c>
      <c r="C174" s="540"/>
      <c r="D174" s="540"/>
      <c r="E174" s="540"/>
      <c r="F174" s="540">
        <f t="shared" si="23"/>
        <v>6854.1312000000016</v>
      </c>
    </row>
    <row r="175" spans="2:19">
      <c r="B175" s="541" t="s">
        <v>2892</v>
      </c>
      <c r="C175" s="540"/>
      <c r="D175" s="540"/>
      <c r="E175" s="540"/>
      <c r="F175" s="540">
        <f t="shared" si="23"/>
        <v>6854.1312000000016</v>
      </c>
    </row>
    <row r="181" spans="2:16" ht="21">
      <c r="B181" s="687" t="s">
        <v>2951</v>
      </c>
    </row>
    <row r="183" spans="2:16" ht="21">
      <c r="B183" s="687" t="s">
        <v>2952</v>
      </c>
      <c r="C183" s="688"/>
      <c r="E183" s="688"/>
      <c r="F183" s="688"/>
      <c r="H183" s="687" t="s">
        <v>2953</v>
      </c>
    </row>
    <row r="184" spans="2:16">
      <c r="B184" s="1303" t="s">
        <v>2847</v>
      </c>
      <c r="C184" s="1304"/>
      <c r="D184" s="1304"/>
      <c r="E184" s="1304"/>
      <c r="F184" s="1305"/>
      <c r="H184" s="2" t="s">
        <v>2848</v>
      </c>
      <c r="M184" s="2" t="s">
        <v>2849</v>
      </c>
    </row>
    <row r="185" spans="2:16" ht="15" customHeight="1">
      <c r="B185" s="644" t="s">
        <v>2701</v>
      </c>
      <c r="C185" s="644" t="s">
        <v>2850</v>
      </c>
      <c r="D185" s="644" t="s">
        <v>2851</v>
      </c>
      <c r="E185" s="644" t="s">
        <v>2852</v>
      </c>
      <c r="F185" s="644" t="s">
        <v>2853</v>
      </c>
      <c r="H185" s="644" t="s">
        <v>2854</v>
      </c>
      <c r="I185" s="644" t="s">
        <v>2898</v>
      </c>
      <c r="J185" s="644" t="s">
        <v>2856</v>
      </c>
      <c r="K185" s="644" t="s">
        <v>2850</v>
      </c>
      <c r="M185" s="644" t="s">
        <v>2854</v>
      </c>
      <c r="N185" s="644" t="s">
        <v>2898</v>
      </c>
      <c r="O185" s="644" t="s">
        <v>2856</v>
      </c>
      <c r="P185" s="644" t="s">
        <v>2850</v>
      </c>
    </row>
    <row r="186" spans="2:16" ht="30">
      <c r="B186" s="644"/>
      <c r="C186" s="644" t="s">
        <v>2857</v>
      </c>
      <c r="D186" s="644" t="s">
        <v>2858</v>
      </c>
      <c r="E186" s="644" t="s">
        <v>2859</v>
      </c>
      <c r="F186" s="644" t="s">
        <v>2860</v>
      </c>
      <c r="H186" s="644"/>
      <c r="I186" s="644" t="s">
        <v>2861</v>
      </c>
      <c r="J186" s="644" t="s">
        <v>2862</v>
      </c>
      <c r="K186" s="644" t="s">
        <v>2899</v>
      </c>
      <c r="M186" s="644"/>
      <c r="N186" s="644" t="s">
        <v>2864</v>
      </c>
      <c r="O186" s="644" t="s">
        <v>2865</v>
      </c>
      <c r="P186" s="644" t="s">
        <v>2900</v>
      </c>
    </row>
    <row r="187" spans="2:16">
      <c r="B187" s="541">
        <v>42736</v>
      </c>
      <c r="C187" s="545"/>
      <c r="D187" s="543"/>
      <c r="E187" s="540"/>
      <c r="F187" s="540"/>
      <c r="H187" s="540" t="s">
        <v>2873</v>
      </c>
      <c r="I187" s="540">
        <v>200</v>
      </c>
      <c r="J187" s="700">
        <v>567</v>
      </c>
      <c r="K187" s="540">
        <f>J187*I187/1000</f>
        <v>113.4</v>
      </c>
      <c r="M187" s="540" t="s">
        <v>2954</v>
      </c>
      <c r="N187" s="540">
        <v>79</v>
      </c>
      <c r="O187" s="700">
        <v>468</v>
      </c>
      <c r="P187" s="540">
        <f>O187*N187/1000</f>
        <v>36.972000000000001</v>
      </c>
    </row>
    <row r="188" spans="2:16">
      <c r="B188" s="541">
        <v>42767</v>
      </c>
      <c r="C188" s="546"/>
      <c r="D188" s="547"/>
      <c r="E188" s="540"/>
      <c r="F188" s="544">
        <f>D188*E188</f>
        <v>0</v>
      </c>
      <c r="H188" s="540" t="s">
        <v>2875</v>
      </c>
      <c r="I188" s="540">
        <v>250</v>
      </c>
      <c r="J188" s="700">
        <v>738</v>
      </c>
      <c r="K188" s="540">
        <f>J188*I188/1000</f>
        <v>184.5</v>
      </c>
      <c r="M188" s="540" t="s">
        <v>2955</v>
      </c>
      <c r="N188" s="540">
        <v>99</v>
      </c>
      <c r="O188" s="700">
        <v>722</v>
      </c>
      <c r="P188" s="540">
        <f>O188*N188/1000</f>
        <v>71.477999999999994</v>
      </c>
    </row>
    <row r="189" spans="2:16">
      <c r="B189" s="541">
        <v>42795</v>
      </c>
      <c r="C189" s="540"/>
      <c r="D189" s="540"/>
      <c r="E189" s="540"/>
      <c r="F189" s="540"/>
      <c r="H189" s="540" t="s">
        <v>2876</v>
      </c>
      <c r="I189" s="540">
        <v>400</v>
      </c>
      <c r="J189" s="540">
        <v>11</v>
      </c>
      <c r="K189" s="540">
        <f>J189*I189/1000</f>
        <v>4.4000000000000004</v>
      </c>
      <c r="M189" s="540" t="s">
        <v>2956</v>
      </c>
      <c r="N189" s="540">
        <v>107</v>
      </c>
      <c r="O189" s="540">
        <v>91</v>
      </c>
      <c r="P189" s="540">
        <f>O189*N189/1000</f>
        <v>9.7370000000000001</v>
      </c>
    </row>
    <row r="190" spans="2:16">
      <c r="B190" s="541">
        <v>42826</v>
      </c>
      <c r="C190" s="540"/>
      <c r="D190" s="540"/>
      <c r="E190" s="540"/>
      <c r="F190" s="540"/>
      <c r="H190" s="540"/>
      <c r="I190" s="540"/>
      <c r="J190" s="540"/>
      <c r="K190" s="540"/>
      <c r="M190" s="540" t="s">
        <v>2957</v>
      </c>
      <c r="N190" s="540">
        <v>160</v>
      </c>
      <c r="O190" s="540">
        <v>35</v>
      </c>
      <c r="P190" s="540">
        <f>O190*N190/1000</f>
        <v>5.6</v>
      </c>
    </row>
    <row r="191" spans="2:16">
      <c r="B191" s="541">
        <v>42856</v>
      </c>
      <c r="C191" s="540"/>
      <c r="D191" s="540"/>
      <c r="E191" s="540"/>
      <c r="F191" s="540"/>
      <c r="H191" s="540"/>
      <c r="I191" s="540"/>
      <c r="J191" s="540"/>
      <c r="K191" s="540"/>
      <c r="M191" s="540"/>
      <c r="N191" s="540"/>
      <c r="O191" s="540"/>
      <c r="P191" s="540"/>
    </row>
    <row r="192" spans="2:16">
      <c r="B192" s="541">
        <v>42887</v>
      </c>
      <c r="C192" s="540"/>
      <c r="D192" s="540"/>
      <c r="E192" s="540"/>
      <c r="F192" s="540"/>
      <c r="H192" s="540"/>
      <c r="I192" s="540"/>
      <c r="J192" s="540"/>
      <c r="K192" s="540"/>
      <c r="M192" s="540"/>
      <c r="N192" s="540"/>
      <c r="O192" s="540"/>
      <c r="P192" s="540"/>
    </row>
    <row r="193" spans="2:16">
      <c r="B193" s="541">
        <v>42917</v>
      </c>
      <c r="C193" s="540"/>
      <c r="D193" s="540"/>
      <c r="E193" s="540"/>
      <c r="F193" s="540"/>
      <c r="H193" s="540"/>
      <c r="I193" s="540"/>
      <c r="J193" s="540"/>
      <c r="K193" s="540"/>
      <c r="M193" s="540"/>
      <c r="N193" s="540"/>
      <c r="O193" s="540"/>
      <c r="P193" s="540"/>
    </row>
    <row r="194" spans="2:16">
      <c r="B194" s="541">
        <v>42948</v>
      </c>
      <c r="C194" s="540"/>
      <c r="D194" s="540"/>
      <c r="E194" s="540"/>
      <c r="F194" s="540"/>
      <c r="H194" s="540"/>
      <c r="I194" s="540"/>
      <c r="J194" s="540"/>
      <c r="K194" s="540"/>
      <c r="M194" s="540"/>
      <c r="N194" s="540"/>
      <c r="O194" s="540"/>
      <c r="P194" s="540"/>
    </row>
    <row r="195" spans="2:16">
      <c r="B195" s="541">
        <v>42979</v>
      </c>
      <c r="C195" s="540"/>
      <c r="D195" s="540"/>
      <c r="E195" s="540"/>
      <c r="F195" s="540"/>
      <c r="H195" s="540"/>
      <c r="I195" s="540"/>
      <c r="J195" s="540"/>
      <c r="K195" s="540"/>
      <c r="M195" s="540"/>
      <c r="N195" s="540"/>
      <c r="O195" s="540"/>
      <c r="P195" s="540"/>
    </row>
    <row r="196" spans="2:16">
      <c r="B196" s="541">
        <v>43009</v>
      </c>
      <c r="C196" s="540"/>
      <c r="D196" s="540"/>
      <c r="E196" s="540"/>
      <c r="F196" s="540"/>
      <c r="H196" s="540"/>
      <c r="I196" s="540"/>
      <c r="J196" s="540"/>
      <c r="K196" s="540"/>
      <c r="M196" s="540"/>
      <c r="N196" s="540"/>
      <c r="O196" s="540"/>
      <c r="P196" s="540"/>
    </row>
    <row r="197" spans="2:16">
      <c r="B197" s="541">
        <v>43040</v>
      </c>
      <c r="C197" s="540"/>
      <c r="D197" s="540"/>
      <c r="E197" s="540"/>
      <c r="F197" s="540"/>
      <c r="H197" s="540"/>
      <c r="I197" s="540"/>
      <c r="J197" s="540"/>
      <c r="K197" s="540"/>
      <c r="M197" s="540"/>
      <c r="N197" s="540"/>
      <c r="O197" s="540"/>
      <c r="P197" s="540"/>
    </row>
    <row r="198" spans="2:16">
      <c r="B198" s="541">
        <v>43070</v>
      </c>
      <c r="C198" s="690">
        <f>K209</f>
        <v>302.29999999999995</v>
      </c>
      <c r="D198" s="540"/>
      <c r="E198" s="540"/>
      <c r="F198" s="540"/>
      <c r="H198" s="540"/>
      <c r="I198" s="540"/>
      <c r="J198" s="540"/>
      <c r="K198" s="540"/>
      <c r="M198" s="540"/>
      <c r="N198" s="540"/>
      <c r="O198" s="540"/>
      <c r="P198" s="540"/>
    </row>
    <row r="199" spans="2:16">
      <c r="B199" s="548" t="s">
        <v>216</v>
      </c>
      <c r="C199" s="549"/>
      <c r="D199" s="549"/>
      <c r="E199" s="549"/>
      <c r="F199" s="550">
        <f>SUM(F188:F198)</f>
        <v>0</v>
      </c>
      <c r="H199" s="540"/>
      <c r="I199" s="540"/>
      <c r="J199" s="540"/>
      <c r="K199" s="540"/>
      <c r="M199" s="540"/>
      <c r="N199" s="540"/>
      <c r="O199" s="540"/>
      <c r="P199" s="540"/>
    </row>
    <row r="200" spans="2:16">
      <c r="B200" s="541">
        <v>43101</v>
      </c>
      <c r="C200" s="690">
        <f>R209</f>
        <v>178.51299999999998</v>
      </c>
      <c r="D200" s="690">
        <f>C198-C200</f>
        <v>123.78699999999998</v>
      </c>
      <c r="E200" s="691">
        <f>N26</f>
        <v>1.0321612349914238</v>
      </c>
      <c r="F200" s="689">
        <f>E200*D200</f>
        <v>127.76814279588335</v>
      </c>
      <c r="H200" s="540"/>
      <c r="I200" s="540"/>
      <c r="J200" s="540"/>
      <c r="K200" s="540"/>
      <c r="M200" s="540"/>
      <c r="N200" s="540"/>
      <c r="O200" s="540"/>
      <c r="P200" s="540"/>
    </row>
    <row r="201" spans="2:16">
      <c r="B201" s="541" t="s">
        <v>2881</v>
      </c>
      <c r="C201" s="540"/>
      <c r="D201" s="540"/>
      <c r="E201" s="540" t="s">
        <v>2944</v>
      </c>
      <c r="F201" s="689">
        <f>12*F200</f>
        <v>1533.2177135506001</v>
      </c>
      <c r="H201" s="540"/>
      <c r="I201" s="540"/>
      <c r="J201" s="540"/>
      <c r="K201" s="540"/>
      <c r="M201" s="540"/>
      <c r="N201" s="540"/>
      <c r="O201" s="540"/>
      <c r="P201" s="540"/>
    </row>
    <row r="202" spans="2:16">
      <c r="B202" s="541" t="s">
        <v>2882</v>
      </c>
      <c r="C202" s="540"/>
      <c r="D202" s="540"/>
      <c r="E202" s="540"/>
      <c r="F202" s="689">
        <f>F201</f>
        <v>1533.2177135506001</v>
      </c>
      <c r="H202" s="540"/>
      <c r="I202" s="540"/>
      <c r="J202" s="540"/>
      <c r="K202" s="540"/>
      <c r="M202" s="540"/>
      <c r="N202" s="540"/>
      <c r="O202" s="540"/>
      <c r="P202" s="540"/>
    </row>
    <row r="203" spans="2:16">
      <c r="B203" s="541" t="s">
        <v>2883</v>
      </c>
      <c r="C203" s="540"/>
      <c r="D203" s="540"/>
      <c r="E203" s="540"/>
      <c r="F203" s="689">
        <f>F202</f>
        <v>1533.2177135506001</v>
      </c>
      <c r="H203" s="540"/>
      <c r="I203" s="540"/>
      <c r="J203" s="540"/>
      <c r="K203" s="540"/>
      <c r="M203" s="540"/>
      <c r="N203" s="540"/>
      <c r="O203" s="540"/>
      <c r="P203" s="540"/>
    </row>
    <row r="204" spans="2:16">
      <c r="B204" s="541" t="s">
        <v>2884</v>
      </c>
      <c r="C204" s="540"/>
      <c r="D204" s="540"/>
      <c r="E204" s="540"/>
      <c r="F204" s="689">
        <f>F203</f>
        <v>1533.2177135506001</v>
      </c>
      <c r="H204" s="540"/>
      <c r="I204" s="540"/>
      <c r="J204" s="540"/>
      <c r="K204" s="540"/>
      <c r="M204" s="540"/>
      <c r="N204" s="540"/>
      <c r="O204" s="540"/>
      <c r="P204" s="540"/>
    </row>
    <row r="205" spans="2:16">
      <c r="B205" s="541" t="s">
        <v>2886</v>
      </c>
      <c r="C205" s="540"/>
      <c r="D205" s="540"/>
      <c r="E205" s="540"/>
      <c r="F205" s="689">
        <f t="shared" ref="F205:F211" si="24">F204</f>
        <v>1533.2177135506001</v>
      </c>
      <c r="H205" s="540"/>
      <c r="I205" s="540"/>
      <c r="J205" s="540"/>
      <c r="K205" s="540"/>
      <c r="M205" s="540"/>
      <c r="N205" s="540"/>
      <c r="O205" s="540"/>
      <c r="P205" s="540"/>
    </row>
    <row r="206" spans="2:16">
      <c r="B206" s="541" t="s">
        <v>2887</v>
      </c>
      <c r="C206" s="540"/>
      <c r="D206" s="540"/>
      <c r="E206" s="540"/>
      <c r="F206" s="689">
        <f t="shared" si="24"/>
        <v>1533.2177135506001</v>
      </c>
      <c r="H206" s="540"/>
      <c r="I206" s="540"/>
      <c r="J206" s="540"/>
      <c r="K206" s="540"/>
      <c r="M206" s="540"/>
      <c r="N206" s="540"/>
      <c r="O206" s="540"/>
      <c r="P206" s="540"/>
    </row>
    <row r="207" spans="2:16">
      <c r="B207" s="541" t="s">
        <v>2888</v>
      </c>
      <c r="C207" s="540"/>
      <c r="D207" s="540"/>
      <c r="E207" s="540"/>
      <c r="F207" s="689">
        <f t="shared" si="24"/>
        <v>1533.2177135506001</v>
      </c>
      <c r="H207" s="540"/>
      <c r="I207" s="540"/>
      <c r="J207" s="540"/>
      <c r="K207" s="540"/>
      <c r="M207" s="540"/>
      <c r="N207" s="540"/>
      <c r="O207" s="540"/>
      <c r="P207" s="540"/>
    </row>
    <row r="208" spans="2:16">
      <c r="B208" s="541" t="s">
        <v>2889</v>
      </c>
      <c r="C208" s="540"/>
      <c r="D208" s="540"/>
      <c r="E208" s="540"/>
      <c r="F208" s="689">
        <f t="shared" si="24"/>
        <v>1533.2177135506001</v>
      </c>
      <c r="H208" s="540"/>
      <c r="I208" s="540"/>
      <c r="J208" s="540"/>
      <c r="K208" s="540"/>
      <c r="M208" s="540"/>
      <c r="N208" s="540"/>
      <c r="O208" s="540"/>
      <c r="P208" s="540"/>
    </row>
    <row r="209" spans="2:18">
      <c r="B209" s="541" t="s">
        <v>2890</v>
      </c>
      <c r="C209" s="540"/>
      <c r="D209" s="540"/>
      <c r="E209" s="540"/>
      <c r="F209" s="689">
        <f t="shared" si="24"/>
        <v>1533.2177135506001</v>
      </c>
      <c r="H209" s="548" t="s">
        <v>216</v>
      </c>
      <c r="I209" s="549"/>
      <c r="J209" s="549"/>
      <c r="K209" s="545">
        <f>SUM(K187:K208)</f>
        <v>302.29999999999995</v>
      </c>
      <c r="M209" s="548" t="s">
        <v>216</v>
      </c>
      <c r="N209" s="549"/>
      <c r="O209" s="549"/>
      <c r="P209" s="546">
        <f>SUM(P187:P208)</f>
        <v>123.78699999999998</v>
      </c>
      <c r="R209" s="694">
        <f>K209-P209</f>
        <v>178.51299999999998</v>
      </c>
    </row>
    <row r="210" spans="2:18">
      <c r="B210" s="541" t="s">
        <v>2891</v>
      </c>
      <c r="C210" s="540"/>
      <c r="D210" s="540"/>
      <c r="E210" s="540"/>
      <c r="F210" s="689">
        <f t="shared" si="24"/>
        <v>1533.2177135506001</v>
      </c>
    </row>
    <row r="211" spans="2:18">
      <c r="B211" s="541" t="s">
        <v>2892</v>
      </c>
      <c r="C211" s="540"/>
      <c r="D211" s="540"/>
      <c r="E211" s="540"/>
      <c r="F211" s="689">
        <f t="shared" si="24"/>
        <v>1533.2177135506001</v>
      </c>
    </row>
    <row r="215" spans="2:18" ht="21">
      <c r="B215" s="687" t="s">
        <v>2958</v>
      </c>
    </row>
    <row r="217" spans="2:18" ht="21">
      <c r="B217" s="687" t="s">
        <v>2959</v>
      </c>
      <c r="C217" s="688"/>
      <c r="E217" s="688"/>
      <c r="F217" s="688"/>
      <c r="H217" s="687" t="s">
        <v>2960</v>
      </c>
    </row>
    <row r="218" spans="2:18">
      <c r="B218" s="1303" t="s">
        <v>2847</v>
      </c>
      <c r="C218" s="1304"/>
      <c r="D218" s="1304"/>
      <c r="E218" s="1304"/>
      <c r="F218" s="1305"/>
      <c r="H218" s="2" t="s">
        <v>2848</v>
      </c>
      <c r="M218" s="2" t="s">
        <v>2849</v>
      </c>
    </row>
    <row r="219" spans="2:18" ht="15" customHeight="1">
      <c r="B219" s="644" t="s">
        <v>2701</v>
      </c>
      <c r="C219" s="644" t="s">
        <v>2850</v>
      </c>
      <c r="D219" s="644" t="s">
        <v>2851</v>
      </c>
      <c r="E219" s="644" t="s">
        <v>2852</v>
      </c>
      <c r="F219" s="644" t="s">
        <v>2853</v>
      </c>
      <c r="H219" s="644" t="s">
        <v>2854</v>
      </c>
      <c r="I219" s="644" t="s">
        <v>2898</v>
      </c>
      <c r="J219" s="644" t="s">
        <v>2856</v>
      </c>
      <c r="K219" s="644" t="s">
        <v>2850</v>
      </c>
      <c r="M219" s="644" t="s">
        <v>2854</v>
      </c>
      <c r="N219" s="644" t="s">
        <v>2898</v>
      </c>
      <c r="O219" s="644" t="s">
        <v>2856</v>
      </c>
      <c r="P219" s="644" t="s">
        <v>2850</v>
      </c>
    </row>
    <row r="220" spans="2:18" ht="30">
      <c r="B220" s="644"/>
      <c r="C220" s="644" t="s">
        <v>2857</v>
      </c>
      <c r="D220" s="644" t="s">
        <v>2858</v>
      </c>
      <c r="E220" s="644" t="s">
        <v>2859</v>
      </c>
      <c r="F220" s="644" t="s">
        <v>2860</v>
      </c>
      <c r="H220" s="644"/>
      <c r="I220" s="644" t="s">
        <v>2861</v>
      </c>
      <c r="J220" s="644" t="s">
        <v>2862</v>
      </c>
      <c r="K220" s="644" t="s">
        <v>2899</v>
      </c>
      <c r="M220" s="644"/>
      <c r="N220" s="644" t="s">
        <v>2864</v>
      </c>
      <c r="O220" s="644" t="s">
        <v>2865</v>
      </c>
      <c r="P220" s="644" t="s">
        <v>2961</v>
      </c>
    </row>
    <row r="221" spans="2:18">
      <c r="B221" s="541">
        <v>42736</v>
      </c>
      <c r="C221" s="545"/>
      <c r="D221" s="543"/>
      <c r="E221" s="540"/>
      <c r="F221" s="540"/>
      <c r="H221" s="540" t="s">
        <v>2962</v>
      </c>
      <c r="I221" s="540">
        <v>100</v>
      </c>
      <c r="J221" s="540">
        <v>111</v>
      </c>
      <c r="K221" s="540">
        <f>J221*I221/1000</f>
        <v>11.1</v>
      </c>
      <c r="M221" s="540" t="s">
        <v>2902</v>
      </c>
      <c r="N221" s="540">
        <v>35</v>
      </c>
      <c r="O221" s="540">
        <v>257</v>
      </c>
      <c r="P221" s="540">
        <f>N221*O221/1000</f>
        <v>8.9949999999999992</v>
      </c>
    </row>
    <row r="222" spans="2:18">
      <c r="B222" s="541">
        <v>42767</v>
      </c>
      <c r="C222" s="701"/>
      <c r="D222" s="547">
        <f t="shared" ref="D222:D224" si="25">$C$221-C222</f>
        <v>0</v>
      </c>
      <c r="E222" s="691">
        <f>N28</f>
        <v>1.0321612349914238</v>
      </c>
      <c r="F222" s="544">
        <f t="shared" ref="F222:F232" si="26">D222*E222</f>
        <v>0</v>
      </c>
      <c r="H222" s="540" t="s">
        <v>2963</v>
      </c>
      <c r="I222" s="540">
        <v>130</v>
      </c>
      <c r="J222" s="540">
        <v>2487</v>
      </c>
      <c r="K222" s="540">
        <f>J222*I222/1000</f>
        <v>323.31</v>
      </c>
      <c r="M222" s="540" t="s">
        <v>2902</v>
      </c>
      <c r="N222" s="540">
        <v>54</v>
      </c>
      <c r="O222" s="540">
        <v>1838</v>
      </c>
      <c r="P222" s="540">
        <f t="shared" ref="P222:P226" si="27">N222*O222/1000</f>
        <v>99.251999999999995</v>
      </c>
    </row>
    <row r="223" spans="2:18">
      <c r="B223" s="541">
        <v>42795</v>
      </c>
      <c r="C223" s="701"/>
      <c r="D223" s="547">
        <f t="shared" si="25"/>
        <v>0</v>
      </c>
      <c r="E223" s="691">
        <f>E222</f>
        <v>1.0321612349914238</v>
      </c>
      <c r="F223" s="544">
        <f t="shared" si="26"/>
        <v>0</v>
      </c>
      <c r="H223" s="540" t="s">
        <v>2964</v>
      </c>
      <c r="I223" s="540">
        <v>190</v>
      </c>
      <c r="J223" s="540">
        <v>20</v>
      </c>
      <c r="K223" s="540">
        <f>J223*I223/1000</f>
        <v>3.8</v>
      </c>
      <c r="M223" s="540" t="s">
        <v>2902</v>
      </c>
      <c r="N223" s="540">
        <v>72</v>
      </c>
      <c r="O223" s="540">
        <v>443</v>
      </c>
      <c r="P223" s="540">
        <f t="shared" si="27"/>
        <v>31.896000000000001</v>
      </c>
    </row>
    <row r="224" spans="2:18">
      <c r="B224" s="541">
        <v>42826</v>
      </c>
      <c r="C224" s="701"/>
      <c r="D224" s="547">
        <f t="shared" si="25"/>
        <v>0</v>
      </c>
      <c r="E224" s="691">
        <f t="shared" ref="E224:E232" si="28">E223</f>
        <v>1.0321612349914238</v>
      </c>
      <c r="F224" s="544">
        <f t="shared" si="26"/>
        <v>0</v>
      </c>
      <c r="H224" s="540" t="s">
        <v>2965</v>
      </c>
      <c r="I224" s="540">
        <v>240</v>
      </c>
      <c r="J224" s="540">
        <v>1110</v>
      </c>
      <c r="K224" s="540">
        <f>J224*I224/1000</f>
        <v>266.39999999999998</v>
      </c>
      <c r="M224" s="540" t="s">
        <v>2902</v>
      </c>
      <c r="N224" s="540">
        <v>108</v>
      </c>
      <c r="O224" s="540">
        <v>865</v>
      </c>
      <c r="P224" s="540">
        <f t="shared" si="27"/>
        <v>93.42</v>
      </c>
    </row>
    <row r="225" spans="2:16">
      <c r="B225" s="541">
        <v>42856</v>
      </c>
      <c r="C225" s="701">
        <v>672.45</v>
      </c>
      <c r="D225" s="547">
        <f t="shared" ref="D225:D232" si="29">$C$225-C225</f>
        <v>0</v>
      </c>
      <c r="E225" s="691">
        <f t="shared" si="28"/>
        <v>1.0321612349914238</v>
      </c>
      <c r="F225" s="544">
        <f t="shared" si="26"/>
        <v>0</v>
      </c>
      <c r="H225" s="540" t="s">
        <v>2966</v>
      </c>
      <c r="I225" s="540">
        <v>300</v>
      </c>
      <c r="J225" s="540">
        <v>2</v>
      </c>
      <c r="K225" s="540">
        <f>J225*I225/1000</f>
        <v>0.6</v>
      </c>
      <c r="M225" s="540" t="s">
        <v>2902</v>
      </c>
      <c r="N225" s="540">
        <v>160</v>
      </c>
      <c r="O225" s="540">
        <v>289</v>
      </c>
      <c r="P225" s="540">
        <f t="shared" si="27"/>
        <v>46.24</v>
      </c>
    </row>
    <row r="226" spans="2:16">
      <c r="B226" s="541">
        <v>42887</v>
      </c>
      <c r="C226" s="701">
        <v>672.45</v>
      </c>
      <c r="D226" s="547">
        <f t="shared" si="29"/>
        <v>0</v>
      </c>
      <c r="E226" s="691">
        <f t="shared" si="28"/>
        <v>1.0321612349914238</v>
      </c>
      <c r="F226" s="544">
        <f t="shared" si="26"/>
        <v>0</v>
      </c>
      <c r="H226" s="540"/>
      <c r="I226" s="540"/>
      <c r="J226" s="540"/>
      <c r="K226" s="540"/>
      <c r="M226" s="540" t="s">
        <v>2902</v>
      </c>
      <c r="N226" s="540">
        <v>241</v>
      </c>
      <c r="O226" s="540">
        <v>38</v>
      </c>
      <c r="P226" s="540">
        <f t="shared" si="27"/>
        <v>9.1579999999999995</v>
      </c>
    </row>
    <row r="227" spans="2:16">
      <c r="B227" s="541">
        <v>42917</v>
      </c>
      <c r="C227" s="701">
        <v>607.9</v>
      </c>
      <c r="D227" s="547">
        <f t="shared" si="29"/>
        <v>64.550000000000068</v>
      </c>
      <c r="E227" s="691">
        <f t="shared" si="28"/>
        <v>1.0321612349914238</v>
      </c>
      <c r="F227" s="704">
        <f t="shared" si="26"/>
        <v>66.626007718696471</v>
      </c>
      <c r="H227" s="540"/>
      <c r="I227" s="540"/>
      <c r="J227" s="540"/>
      <c r="K227" s="540"/>
      <c r="M227" s="540"/>
      <c r="N227" s="540"/>
      <c r="O227" s="540"/>
      <c r="P227" s="540"/>
    </row>
    <row r="228" spans="2:16">
      <c r="B228" s="541">
        <v>42948</v>
      </c>
      <c r="C228" s="701">
        <v>582.20000000000005</v>
      </c>
      <c r="D228" s="547">
        <f t="shared" si="29"/>
        <v>90.25</v>
      </c>
      <c r="E228" s="691">
        <f t="shared" si="28"/>
        <v>1.0321612349914238</v>
      </c>
      <c r="F228" s="704">
        <f t="shared" si="26"/>
        <v>93.152551457975989</v>
      </c>
      <c r="H228" s="540"/>
      <c r="I228" s="540"/>
      <c r="J228" s="540"/>
      <c r="K228" s="540"/>
      <c r="M228" s="540"/>
      <c r="N228" s="540"/>
      <c r="O228" s="540"/>
      <c r="P228" s="540"/>
    </row>
    <row r="229" spans="2:16">
      <c r="B229" s="541">
        <v>42979</v>
      </c>
      <c r="C229" s="701">
        <v>492.58</v>
      </c>
      <c r="D229" s="547">
        <f t="shared" si="29"/>
        <v>179.87000000000006</v>
      </c>
      <c r="E229" s="691">
        <f t="shared" si="28"/>
        <v>1.0321612349914238</v>
      </c>
      <c r="F229" s="704">
        <f t="shared" si="26"/>
        <v>185.65484133790744</v>
      </c>
      <c r="H229" s="540"/>
      <c r="I229" s="540"/>
      <c r="J229" s="540"/>
      <c r="K229" s="540"/>
      <c r="M229" s="540"/>
      <c r="N229" s="540"/>
      <c r="O229" s="540"/>
      <c r="P229" s="540"/>
    </row>
    <row r="230" spans="2:16">
      <c r="B230" s="541">
        <v>43009</v>
      </c>
      <c r="C230" s="701">
        <v>374.61</v>
      </c>
      <c r="D230" s="547">
        <f t="shared" si="29"/>
        <v>297.84000000000003</v>
      </c>
      <c r="E230" s="691">
        <f t="shared" si="28"/>
        <v>1.0321612349914238</v>
      </c>
      <c r="F230" s="704">
        <f t="shared" si="26"/>
        <v>307.41890222984568</v>
      </c>
      <c r="H230" s="540"/>
      <c r="I230" s="540"/>
      <c r="J230" s="540"/>
      <c r="K230" s="540"/>
      <c r="M230" s="540"/>
      <c r="N230" s="540"/>
      <c r="O230" s="540"/>
      <c r="P230" s="540"/>
    </row>
    <row r="231" spans="2:16">
      <c r="B231" s="541">
        <v>43040</v>
      </c>
      <c r="C231" s="701">
        <v>375.77</v>
      </c>
      <c r="D231" s="547">
        <f t="shared" si="29"/>
        <v>296.68000000000006</v>
      </c>
      <c r="E231" s="691">
        <f t="shared" si="28"/>
        <v>1.0321612349914238</v>
      </c>
      <c r="F231" s="704">
        <f t="shared" si="26"/>
        <v>306.22159519725568</v>
      </c>
      <c r="H231" s="540"/>
      <c r="I231" s="540"/>
      <c r="J231" s="540"/>
      <c r="K231" s="540"/>
      <c r="M231" s="540"/>
      <c r="N231" s="540"/>
      <c r="O231" s="540"/>
      <c r="P231" s="540"/>
    </row>
    <row r="232" spans="2:16">
      <c r="B232" s="541">
        <v>43070</v>
      </c>
      <c r="C232" s="701">
        <v>375.77</v>
      </c>
      <c r="D232" s="547">
        <f t="shared" si="29"/>
        <v>296.68000000000006</v>
      </c>
      <c r="E232" s="691">
        <f t="shared" si="28"/>
        <v>1.0321612349914238</v>
      </c>
      <c r="F232" s="704">
        <f t="shared" si="26"/>
        <v>306.22159519725568</v>
      </c>
      <c r="H232" s="540"/>
      <c r="I232" s="540"/>
      <c r="J232" s="540"/>
      <c r="K232" s="540"/>
      <c r="M232" s="540"/>
      <c r="N232" s="540"/>
      <c r="O232" s="540"/>
      <c r="P232" s="540"/>
    </row>
    <row r="233" spans="2:16">
      <c r="B233" s="548" t="s">
        <v>216</v>
      </c>
      <c r="C233" s="549"/>
      <c r="D233" s="549"/>
      <c r="E233" s="549"/>
      <c r="F233" s="692">
        <f>SUM(F221:F232)</f>
        <v>1265.295493138937</v>
      </c>
      <c r="H233" s="540"/>
      <c r="I233" s="540"/>
      <c r="J233" s="540"/>
      <c r="K233" s="540"/>
      <c r="M233" s="540"/>
      <c r="N233" s="540"/>
      <c r="O233" s="540"/>
      <c r="P233" s="540"/>
    </row>
    <row r="234" spans="2:16">
      <c r="B234" s="541">
        <v>43101</v>
      </c>
      <c r="C234" s="701">
        <v>369.41</v>
      </c>
      <c r="D234" s="547">
        <f>$C$225-C234</f>
        <v>303.04000000000002</v>
      </c>
      <c r="E234" s="689">
        <f>E232</f>
        <v>1.0321612349914238</v>
      </c>
      <c r="F234" s="689">
        <f>E234*D234</f>
        <v>312.78614065180108</v>
      </c>
      <c r="H234" s="540"/>
      <c r="I234" s="540"/>
      <c r="J234" s="540"/>
      <c r="K234" s="540"/>
      <c r="M234" s="540"/>
      <c r="N234" s="540"/>
      <c r="O234" s="540"/>
      <c r="P234" s="540"/>
    </row>
    <row r="235" spans="2:16">
      <c r="B235" s="541">
        <v>43132</v>
      </c>
      <c r="C235" s="701">
        <v>369.02</v>
      </c>
      <c r="D235" s="547">
        <f>$C$225-C235</f>
        <v>303.43000000000006</v>
      </c>
      <c r="E235" s="689">
        <f>E234</f>
        <v>1.0321612349914238</v>
      </c>
      <c r="F235" s="689">
        <f>E235*D235</f>
        <v>313.18868353344777</v>
      </c>
      <c r="H235" s="540"/>
      <c r="I235" s="540"/>
      <c r="J235" s="540"/>
      <c r="K235" s="540"/>
      <c r="M235" s="540"/>
      <c r="N235" s="540"/>
      <c r="O235" s="540"/>
      <c r="P235" s="540"/>
    </row>
    <row r="236" spans="2:16">
      <c r="B236" s="541">
        <v>43160</v>
      </c>
      <c r="C236" s="701">
        <v>355.42</v>
      </c>
      <c r="D236" s="547">
        <f>$C$225-C236</f>
        <v>317.03000000000003</v>
      </c>
      <c r="E236" s="689">
        <f>E234</f>
        <v>1.0321612349914238</v>
      </c>
      <c r="F236" s="689">
        <f>E236*D236</f>
        <v>327.22607632933108</v>
      </c>
      <c r="H236" s="540"/>
      <c r="I236" s="540"/>
      <c r="J236" s="540"/>
      <c r="K236" s="540"/>
      <c r="M236" s="540"/>
      <c r="N236" s="540"/>
      <c r="O236" s="540"/>
      <c r="P236" s="540"/>
    </row>
    <row r="237" spans="2:16">
      <c r="B237" s="541" t="s">
        <v>2881</v>
      </c>
      <c r="C237" s="540"/>
      <c r="D237" s="540"/>
      <c r="E237" s="540"/>
      <c r="F237" s="689">
        <f>10*F236+F235+F234</f>
        <v>3898.2355874785594</v>
      </c>
      <c r="H237" s="540"/>
      <c r="I237" s="540"/>
      <c r="J237" s="540"/>
      <c r="K237" s="540"/>
      <c r="M237" s="540"/>
      <c r="N237" s="540"/>
      <c r="O237" s="540"/>
      <c r="P237" s="540"/>
    </row>
    <row r="238" spans="2:16">
      <c r="B238" s="541" t="s">
        <v>2882</v>
      </c>
      <c r="C238" s="540"/>
      <c r="D238" s="540"/>
      <c r="E238" s="540"/>
      <c r="F238" s="689">
        <f>F236*12</f>
        <v>3926.7129159519727</v>
      </c>
      <c r="H238" s="540"/>
      <c r="I238" s="540"/>
      <c r="J238" s="540"/>
      <c r="K238" s="540"/>
      <c r="M238" s="540"/>
      <c r="N238" s="540"/>
      <c r="O238" s="540"/>
      <c r="P238" s="540"/>
    </row>
    <row r="239" spans="2:16">
      <c r="B239" s="541" t="s">
        <v>2883</v>
      </c>
      <c r="C239" s="540"/>
      <c r="D239" s="540"/>
      <c r="E239" s="540"/>
      <c r="F239" s="689">
        <f>F238</f>
        <v>3926.7129159519727</v>
      </c>
      <c r="H239" s="540"/>
      <c r="I239" s="540"/>
      <c r="J239" s="540"/>
      <c r="K239" s="540"/>
      <c r="M239" s="540"/>
      <c r="N239" s="540"/>
      <c r="O239" s="540"/>
      <c r="P239" s="540"/>
    </row>
    <row r="240" spans="2:16">
      <c r="B240" s="541" t="s">
        <v>2884</v>
      </c>
      <c r="C240" s="540"/>
      <c r="D240" s="540"/>
      <c r="E240" s="540"/>
      <c r="F240" s="689">
        <f>F239</f>
        <v>3926.7129159519727</v>
      </c>
      <c r="H240" s="540"/>
      <c r="I240" s="540"/>
      <c r="J240" s="540"/>
      <c r="K240" s="540"/>
      <c r="M240" s="540"/>
      <c r="N240" s="540"/>
      <c r="O240" s="540"/>
      <c r="P240" s="540"/>
    </row>
    <row r="241" spans="2:18">
      <c r="B241" s="541" t="s">
        <v>2886</v>
      </c>
      <c r="C241" s="540"/>
      <c r="D241" s="540"/>
      <c r="E241" s="540"/>
      <c r="F241" s="689">
        <f t="shared" ref="F241:F247" si="30">F240</f>
        <v>3926.7129159519727</v>
      </c>
      <c r="H241" s="540"/>
      <c r="I241" s="540"/>
      <c r="J241" s="540"/>
      <c r="K241" s="540"/>
      <c r="M241" s="540"/>
      <c r="N241" s="540"/>
      <c r="O241" s="540"/>
      <c r="P241" s="540"/>
    </row>
    <row r="242" spans="2:18">
      <c r="B242" s="541" t="s">
        <v>2887</v>
      </c>
      <c r="C242" s="540"/>
      <c r="D242" s="540"/>
      <c r="E242" s="540"/>
      <c r="F242" s="689">
        <f t="shared" si="30"/>
        <v>3926.7129159519727</v>
      </c>
      <c r="H242" s="540"/>
      <c r="I242" s="540"/>
      <c r="J242" s="540"/>
      <c r="K242" s="540"/>
      <c r="M242" s="540"/>
      <c r="N242" s="540"/>
      <c r="O242" s="540"/>
      <c r="P242" s="540"/>
    </row>
    <row r="243" spans="2:18">
      <c r="B243" s="541" t="s">
        <v>2888</v>
      </c>
      <c r="C243" s="540"/>
      <c r="D243" s="540"/>
      <c r="E243" s="540"/>
      <c r="F243" s="689">
        <f t="shared" si="30"/>
        <v>3926.7129159519727</v>
      </c>
      <c r="H243" s="548" t="s">
        <v>216</v>
      </c>
      <c r="I243" s="549"/>
      <c r="J243" s="549"/>
      <c r="K243" s="545">
        <f>SUM(K221:K225)</f>
        <v>605.21</v>
      </c>
      <c r="M243" s="548" t="s">
        <v>216</v>
      </c>
      <c r="N243" s="549"/>
      <c r="O243" s="549"/>
      <c r="P243" s="546">
        <f>SUM(P221:P242)</f>
        <v>288.96100000000001</v>
      </c>
      <c r="R243" s="694">
        <f>K243-P243</f>
        <v>316.24900000000002</v>
      </c>
    </row>
    <row r="244" spans="2:18">
      <c r="B244" s="541" t="s">
        <v>2889</v>
      </c>
      <c r="C244" s="540"/>
      <c r="D244" s="540"/>
      <c r="E244" s="540"/>
      <c r="F244" s="689">
        <f t="shared" si="30"/>
        <v>3926.7129159519727</v>
      </c>
    </row>
    <row r="245" spans="2:18">
      <c r="B245" s="541" t="s">
        <v>2890</v>
      </c>
      <c r="C245" s="540"/>
      <c r="D245" s="540"/>
      <c r="E245" s="540"/>
      <c r="F245" s="689">
        <f t="shared" si="30"/>
        <v>3926.7129159519727</v>
      </c>
    </row>
    <row r="246" spans="2:18">
      <c r="B246" s="541" t="s">
        <v>2891</v>
      </c>
      <c r="C246" s="540"/>
      <c r="D246" s="540"/>
      <c r="E246" s="540"/>
      <c r="F246" s="689">
        <f t="shared" si="30"/>
        <v>3926.7129159519727</v>
      </c>
    </row>
    <row r="247" spans="2:18">
      <c r="B247" s="541" t="s">
        <v>2892</v>
      </c>
      <c r="C247" s="540"/>
      <c r="D247" s="540"/>
      <c r="E247" s="540"/>
      <c r="F247" s="689">
        <f t="shared" si="30"/>
        <v>3926.7129159519727</v>
      </c>
    </row>
    <row r="250" spans="2:18" ht="21">
      <c r="B250" s="687" t="s">
        <v>2967</v>
      </c>
    </row>
    <row r="252" spans="2:18" ht="21">
      <c r="B252" s="687" t="s">
        <v>2968</v>
      </c>
      <c r="C252" s="688"/>
      <c r="E252" s="688"/>
      <c r="F252" s="688"/>
      <c r="H252" s="687" t="s">
        <v>2969</v>
      </c>
    </row>
    <row r="253" spans="2:18">
      <c r="B253" s="1303" t="s">
        <v>2847</v>
      </c>
      <c r="C253" s="1304"/>
      <c r="D253" s="1304"/>
      <c r="E253" s="1304"/>
      <c r="F253" s="1305"/>
      <c r="H253" s="2" t="s">
        <v>2848</v>
      </c>
      <c r="M253" s="2" t="s">
        <v>2849</v>
      </c>
    </row>
    <row r="254" spans="2:18" ht="15" customHeight="1">
      <c r="B254" s="644" t="s">
        <v>2701</v>
      </c>
      <c r="C254" s="644" t="s">
        <v>2850</v>
      </c>
      <c r="D254" s="644" t="s">
        <v>2851</v>
      </c>
      <c r="E254" s="644" t="s">
        <v>2852</v>
      </c>
      <c r="F254" s="644" t="s">
        <v>2853</v>
      </c>
      <c r="H254" s="644" t="s">
        <v>2854</v>
      </c>
      <c r="I254" s="644" t="s">
        <v>2898</v>
      </c>
      <c r="J254" s="644" t="s">
        <v>2856</v>
      </c>
      <c r="K254" s="644" t="s">
        <v>2850</v>
      </c>
      <c r="M254" s="644" t="s">
        <v>2854</v>
      </c>
      <c r="N254" s="644" t="s">
        <v>2898</v>
      </c>
      <c r="O254" s="644" t="s">
        <v>2856</v>
      </c>
      <c r="P254" s="644" t="s">
        <v>2850</v>
      </c>
    </row>
    <row r="255" spans="2:18" ht="30">
      <c r="B255" s="644"/>
      <c r="C255" s="644" t="s">
        <v>2857</v>
      </c>
      <c r="D255" s="644" t="s">
        <v>2858</v>
      </c>
      <c r="E255" s="644" t="s">
        <v>2859</v>
      </c>
      <c r="F255" s="644" t="s">
        <v>2860</v>
      </c>
      <c r="H255" s="644"/>
      <c r="I255" s="644" t="s">
        <v>2861</v>
      </c>
      <c r="J255" s="644" t="s">
        <v>2862</v>
      </c>
      <c r="K255" s="644" t="s">
        <v>2899</v>
      </c>
      <c r="M255" s="644"/>
      <c r="N255" s="644" t="s">
        <v>2864</v>
      </c>
      <c r="O255" s="644" t="s">
        <v>2865</v>
      </c>
      <c r="P255" s="644" t="s">
        <v>2961</v>
      </c>
    </row>
    <row r="256" spans="2:18">
      <c r="B256" s="541">
        <v>43466</v>
      </c>
      <c r="C256" s="545"/>
      <c r="D256" s="543"/>
      <c r="E256" s="540"/>
      <c r="F256" s="540"/>
      <c r="H256" s="540" t="s">
        <v>2962</v>
      </c>
      <c r="I256" s="540">
        <v>100</v>
      </c>
      <c r="J256" s="540">
        <v>68</v>
      </c>
      <c r="K256" s="540">
        <f>J256*I256/1000</f>
        <v>6.8</v>
      </c>
      <c r="M256" s="540" t="s">
        <v>2902</v>
      </c>
      <c r="N256" s="540">
        <v>31</v>
      </c>
      <c r="O256" s="540">
        <v>2180</v>
      </c>
      <c r="P256" s="540">
        <f>N256*O256/1000</f>
        <v>67.58</v>
      </c>
    </row>
    <row r="257" spans="2:16">
      <c r="B257" s="541">
        <v>43497</v>
      </c>
      <c r="C257" s="701"/>
      <c r="D257" s="547"/>
      <c r="E257" s="691">
        <f>N29</f>
        <v>1.0321612349914238</v>
      </c>
      <c r="F257" s="544">
        <f t="shared" ref="F257:F267" si="31">D257*E257</f>
        <v>0</v>
      </c>
      <c r="H257" s="540" t="s">
        <v>2963</v>
      </c>
      <c r="I257" s="540">
        <v>130</v>
      </c>
      <c r="J257" s="540">
        <v>2113</v>
      </c>
      <c r="K257" s="540">
        <f t="shared" ref="K257:K262" si="32">J257*I257/1000</f>
        <v>274.69</v>
      </c>
      <c r="M257" s="540" t="s">
        <v>2902</v>
      </c>
      <c r="N257" s="540">
        <v>38</v>
      </c>
      <c r="O257" s="540">
        <v>1</v>
      </c>
      <c r="P257" s="540">
        <f t="shared" ref="P257:P264" si="33">N257*O257/1000</f>
        <v>3.7999999999999999E-2</v>
      </c>
    </row>
    <row r="258" spans="2:16">
      <c r="B258" s="541">
        <v>43525</v>
      </c>
      <c r="C258" s="701"/>
      <c r="D258" s="547"/>
      <c r="E258" s="691">
        <f>E257</f>
        <v>1.0321612349914238</v>
      </c>
      <c r="F258" s="544">
        <f t="shared" si="31"/>
        <v>0</v>
      </c>
      <c r="H258" s="540" t="s">
        <v>2964</v>
      </c>
      <c r="I258" s="540">
        <v>190</v>
      </c>
      <c r="J258" s="540">
        <v>21</v>
      </c>
      <c r="K258" s="540">
        <f t="shared" si="32"/>
        <v>3.99</v>
      </c>
      <c r="M258" s="540" t="s">
        <v>2902</v>
      </c>
      <c r="N258" s="540">
        <v>47</v>
      </c>
      <c r="O258" s="540">
        <v>192</v>
      </c>
      <c r="P258" s="540">
        <f t="shared" si="33"/>
        <v>9.0239999999999991</v>
      </c>
    </row>
    <row r="259" spans="2:16">
      <c r="B259" s="541">
        <v>43556</v>
      </c>
      <c r="C259" s="701"/>
      <c r="D259" s="547"/>
      <c r="E259" s="691">
        <f t="shared" ref="E259:E267" si="34">E258</f>
        <v>1.0321612349914238</v>
      </c>
      <c r="F259" s="544">
        <f t="shared" si="31"/>
        <v>0</v>
      </c>
      <c r="H259" s="540" t="s">
        <v>2970</v>
      </c>
      <c r="I259" s="540">
        <v>200</v>
      </c>
      <c r="J259" s="540">
        <v>213</v>
      </c>
      <c r="K259" s="540">
        <f t="shared" si="32"/>
        <v>42.6</v>
      </c>
      <c r="M259" s="540" t="s">
        <v>2902</v>
      </c>
      <c r="N259" s="540">
        <v>79</v>
      </c>
      <c r="O259" s="540">
        <v>2</v>
      </c>
      <c r="P259" s="540">
        <f t="shared" si="33"/>
        <v>0.158</v>
      </c>
    </row>
    <row r="260" spans="2:16">
      <c r="B260" s="541">
        <v>43586</v>
      </c>
      <c r="C260" s="701"/>
      <c r="D260" s="547"/>
      <c r="E260" s="691">
        <f t="shared" si="34"/>
        <v>1.0321612349914238</v>
      </c>
      <c r="F260" s="544">
        <f t="shared" si="31"/>
        <v>0</v>
      </c>
      <c r="H260" s="540" t="s">
        <v>2965</v>
      </c>
      <c r="I260" s="540">
        <v>240</v>
      </c>
      <c r="J260" s="540">
        <v>23</v>
      </c>
      <c r="K260" s="540">
        <f t="shared" si="32"/>
        <v>5.52</v>
      </c>
      <c r="M260" s="540" t="s">
        <v>2902</v>
      </c>
      <c r="N260" s="540">
        <v>82</v>
      </c>
      <c r="O260" s="540">
        <v>3</v>
      </c>
      <c r="P260" s="540">
        <f t="shared" si="33"/>
        <v>0.246</v>
      </c>
    </row>
    <row r="261" spans="2:16">
      <c r="B261" s="541">
        <v>43617</v>
      </c>
      <c r="C261" s="701"/>
      <c r="D261" s="547"/>
      <c r="E261" s="691">
        <f t="shared" si="34"/>
        <v>1.0321612349914238</v>
      </c>
      <c r="F261" s="544">
        <f t="shared" si="31"/>
        <v>0</v>
      </c>
      <c r="H261" s="540" t="s">
        <v>2966</v>
      </c>
      <c r="I261" s="540">
        <v>300</v>
      </c>
      <c r="J261" s="540">
        <v>45</v>
      </c>
      <c r="K261" s="540">
        <f t="shared" si="32"/>
        <v>13.5</v>
      </c>
      <c r="M261" s="540" t="s">
        <v>2902</v>
      </c>
      <c r="N261" s="540">
        <v>84</v>
      </c>
      <c r="O261" s="540">
        <v>19</v>
      </c>
      <c r="P261" s="540">
        <f t="shared" si="33"/>
        <v>1.5960000000000001</v>
      </c>
    </row>
    <row r="262" spans="2:16">
      <c r="B262" s="541">
        <v>43647</v>
      </c>
      <c r="C262" s="701"/>
      <c r="D262" s="547"/>
      <c r="E262" s="691">
        <f t="shared" si="34"/>
        <v>1.0321612349914238</v>
      </c>
      <c r="F262" s="704">
        <f t="shared" si="31"/>
        <v>0</v>
      </c>
      <c r="H262" s="540" t="s">
        <v>2971</v>
      </c>
      <c r="I262" s="540">
        <v>450</v>
      </c>
      <c r="J262" s="540">
        <v>4</v>
      </c>
      <c r="K262" s="540">
        <f t="shared" si="32"/>
        <v>1.8</v>
      </c>
      <c r="M262" s="540" t="s">
        <v>2902</v>
      </c>
      <c r="N262" s="540">
        <v>99</v>
      </c>
      <c r="O262" s="540">
        <v>4</v>
      </c>
      <c r="P262" s="540">
        <f t="shared" si="33"/>
        <v>0.39600000000000002</v>
      </c>
    </row>
    <row r="263" spans="2:16">
      <c r="B263" s="541">
        <v>43678</v>
      </c>
      <c r="C263" s="701">
        <v>1302.6099999999999</v>
      </c>
      <c r="D263" s="547">
        <f>$C$263-C263</f>
        <v>0</v>
      </c>
      <c r="E263" s="691">
        <f t="shared" si="34"/>
        <v>1.0321612349914238</v>
      </c>
      <c r="F263" s="704">
        <f t="shared" si="31"/>
        <v>0</v>
      </c>
      <c r="H263" s="540"/>
      <c r="I263" s="540"/>
      <c r="J263" s="540"/>
      <c r="K263" s="540"/>
      <c r="M263" s="540" t="s">
        <v>2972</v>
      </c>
      <c r="N263" s="540">
        <v>39</v>
      </c>
      <c r="O263" s="540">
        <v>20</v>
      </c>
      <c r="P263" s="540">
        <f t="shared" si="33"/>
        <v>0.78</v>
      </c>
    </row>
    <row r="264" spans="2:16">
      <c r="B264" s="541">
        <v>43709</v>
      </c>
      <c r="C264" s="701">
        <v>1258.46</v>
      </c>
      <c r="D264" s="547">
        <f>$C$263-C264</f>
        <v>44.149999999999864</v>
      </c>
      <c r="E264" s="691">
        <f t="shared" si="34"/>
        <v>1.0321612349914238</v>
      </c>
      <c r="F264" s="704">
        <f t="shared" si="31"/>
        <v>45.56991852487122</v>
      </c>
      <c r="H264" s="540"/>
      <c r="I264" s="540"/>
      <c r="J264" s="540"/>
      <c r="K264" s="540"/>
      <c r="M264" s="540" t="s">
        <v>2973</v>
      </c>
      <c r="N264" s="540">
        <v>58</v>
      </c>
      <c r="O264" s="540">
        <v>66</v>
      </c>
      <c r="P264" s="540">
        <f t="shared" si="33"/>
        <v>3.8279999999999998</v>
      </c>
    </row>
    <row r="265" spans="2:16">
      <c r="B265" s="541">
        <v>43739</v>
      </c>
      <c r="C265" s="701">
        <v>1169.02</v>
      </c>
      <c r="D265" s="547">
        <f>$C$263-C265</f>
        <v>133.58999999999992</v>
      </c>
      <c r="E265" s="691">
        <f t="shared" si="34"/>
        <v>1.0321612349914238</v>
      </c>
      <c r="F265" s="704">
        <f t="shared" si="31"/>
        <v>137.88641938250422</v>
      </c>
      <c r="H265" s="540"/>
      <c r="I265" s="540"/>
      <c r="J265" s="540"/>
      <c r="K265" s="540"/>
      <c r="M265" s="540"/>
      <c r="N265" s="540"/>
      <c r="O265" s="540"/>
      <c r="P265" s="540"/>
    </row>
    <row r="266" spans="2:16">
      <c r="B266" s="541">
        <v>43770</v>
      </c>
      <c r="C266" s="701">
        <v>1098.22</v>
      </c>
      <c r="D266" s="547">
        <f>$C$263-C266</f>
        <v>204.38999999999987</v>
      </c>
      <c r="E266" s="691">
        <f t="shared" si="34"/>
        <v>1.0321612349914238</v>
      </c>
      <c r="F266" s="704">
        <f t="shared" si="31"/>
        <v>210.96343481989697</v>
      </c>
      <c r="H266" s="540"/>
      <c r="I266" s="540"/>
      <c r="J266" s="540"/>
      <c r="K266" s="540"/>
      <c r="M266" s="540"/>
      <c r="N266" s="540"/>
      <c r="O266" s="540"/>
      <c r="P266" s="540"/>
    </row>
    <row r="267" spans="2:16">
      <c r="B267" s="541">
        <v>43800</v>
      </c>
      <c r="C267" s="701">
        <v>1098.4100000000001</v>
      </c>
      <c r="D267" s="547">
        <f>$C$263-C267</f>
        <v>204.19999999999982</v>
      </c>
      <c r="E267" s="691">
        <f t="shared" si="34"/>
        <v>1.0321612349914238</v>
      </c>
      <c r="F267" s="704">
        <f t="shared" si="31"/>
        <v>210.76732418524855</v>
      </c>
      <c r="H267" s="540"/>
      <c r="I267" s="540"/>
      <c r="J267" s="540"/>
      <c r="K267" s="540"/>
      <c r="M267" s="540"/>
      <c r="N267" s="540"/>
      <c r="O267" s="540"/>
      <c r="P267" s="540"/>
    </row>
    <row r="268" spans="2:16">
      <c r="B268" s="548" t="s">
        <v>216</v>
      </c>
      <c r="C268" s="701"/>
      <c r="D268" s="547"/>
      <c r="E268" s="549"/>
      <c r="F268" s="692">
        <f>SUM(F256:F267)</f>
        <v>605.18709691252093</v>
      </c>
      <c r="H268" s="540"/>
      <c r="I268" s="540"/>
      <c r="J268" s="540"/>
      <c r="K268" s="540"/>
      <c r="M268" s="540"/>
      <c r="N268" s="540"/>
      <c r="O268" s="540"/>
      <c r="P268" s="540"/>
    </row>
    <row r="269" spans="2:16">
      <c r="B269" s="541">
        <v>43831</v>
      </c>
      <c r="C269" s="701">
        <v>1052.57</v>
      </c>
      <c r="D269" s="547">
        <f>$C$263-C269</f>
        <v>250.03999999999996</v>
      </c>
      <c r="E269" s="691">
        <f>E267</f>
        <v>1.0321612349914238</v>
      </c>
      <c r="F269" s="689">
        <f>E269*D269</f>
        <v>258.08159519725558</v>
      </c>
      <c r="H269" s="540"/>
      <c r="I269" s="540"/>
      <c r="J269" s="540"/>
      <c r="K269" s="540"/>
      <c r="M269" s="540"/>
      <c r="N269" s="540"/>
      <c r="O269" s="540"/>
      <c r="P269" s="540"/>
    </row>
    <row r="270" spans="2:16">
      <c r="B270" s="541">
        <v>43862</v>
      </c>
      <c r="C270" s="701">
        <v>1052</v>
      </c>
      <c r="D270" s="547">
        <f>$C$263-C270</f>
        <v>250.6099999999999</v>
      </c>
      <c r="E270" s="691">
        <f>E269</f>
        <v>1.0321612349914238</v>
      </c>
      <c r="F270" s="689">
        <f>E270*D270</f>
        <v>258.66992710120059</v>
      </c>
      <c r="H270" s="540"/>
      <c r="I270" s="540"/>
      <c r="J270" s="540"/>
      <c r="K270" s="540"/>
      <c r="M270" s="540"/>
      <c r="N270" s="540"/>
      <c r="O270" s="540"/>
      <c r="P270" s="540"/>
    </row>
    <row r="271" spans="2:16">
      <c r="B271" s="541">
        <v>43891</v>
      </c>
      <c r="C271" s="701">
        <v>1049.52</v>
      </c>
      <c r="D271" s="547">
        <f>$C$263-C271</f>
        <v>253.08999999999992</v>
      </c>
      <c r="E271" s="691">
        <f>E270</f>
        <v>1.0321612349914238</v>
      </c>
      <c r="F271" s="689">
        <f>E271*D271</f>
        <v>261.22968696397936</v>
      </c>
      <c r="H271" s="540"/>
      <c r="I271" s="540"/>
      <c r="J271" s="540"/>
      <c r="K271" s="540"/>
      <c r="M271" s="540"/>
      <c r="N271" s="540"/>
      <c r="O271" s="540"/>
      <c r="P271" s="540"/>
    </row>
    <row r="272" spans="2:16">
      <c r="B272" s="541" t="s">
        <v>2883</v>
      </c>
      <c r="C272" s="540"/>
      <c r="D272" s="540"/>
      <c r="E272" s="540"/>
      <c r="F272" s="689">
        <f>10*F271+F270+F269</f>
        <v>3129.04839193825</v>
      </c>
      <c r="H272" s="540"/>
      <c r="I272" s="540"/>
      <c r="J272" s="540"/>
      <c r="K272" s="540"/>
      <c r="M272" s="540"/>
      <c r="N272" s="540"/>
      <c r="O272" s="540"/>
      <c r="P272" s="540"/>
    </row>
    <row r="273" spans="2:18">
      <c r="B273" s="541" t="s">
        <v>2884</v>
      </c>
      <c r="C273" s="540"/>
      <c r="D273" s="540"/>
      <c r="E273" s="540"/>
      <c r="F273" s="689">
        <f>F271*12</f>
        <v>3134.7562435677523</v>
      </c>
      <c r="H273" s="540"/>
      <c r="I273" s="540"/>
      <c r="J273" s="540"/>
      <c r="K273" s="540"/>
      <c r="M273" s="540"/>
      <c r="N273" s="540"/>
      <c r="O273" s="540"/>
      <c r="P273" s="540"/>
    </row>
    <row r="274" spans="2:18">
      <c r="B274" s="541" t="s">
        <v>2886</v>
      </c>
      <c r="C274" s="540"/>
      <c r="D274" s="540"/>
      <c r="E274" s="540"/>
      <c r="F274" s="689">
        <f>F273</f>
        <v>3134.7562435677523</v>
      </c>
      <c r="H274" s="540"/>
      <c r="I274" s="540"/>
      <c r="J274" s="540"/>
      <c r="K274" s="540"/>
      <c r="M274" s="540"/>
      <c r="N274" s="540"/>
      <c r="O274" s="540"/>
      <c r="P274" s="540"/>
    </row>
    <row r="275" spans="2:18">
      <c r="B275" s="541" t="s">
        <v>2887</v>
      </c>
      <c r="C275" s="540"/>
      <c r="D275" s="540"/>
      <c r="E275" s="540"/>
      <c r="F275" s="689">
        <f>F274</f>
        <v>3134.7562435677523</v>
      </c>
      <c r="H275" s="540"/>
      <c r="I275" s="540"/>
      <c r="J275" s="540"/>
      <c r="K275" s="540"/>
      <c r="M275" s="540"/>
      <c r="N275" s="540"/>
      <c r="O275" s="540"/>
      <c r="P275" s="540"/>
    </row>
    <row r="276" spans="2:18">
      <c r="B276" s="541" t="s">
        <v>2888</v>
      </c>
      <c r="C276" s="540"/>
      <c r="D276" s="540"/>
      <c r="E276" s="540"/>
      <c r="F276" s="689">
        <f t="shared" ref="F276:F280" si="35">F275</f>
        <v>3134.7562435677523</v>
      </c>
      <c r="H276" s="540"/>
      <c r="I276" s="540"/>
      <c r="J276" s="540"/>
      <c r="K276" s="540"/>
      <c r="M276" s="540"/>
      <c r="N276" s="540"/>
      <c r="O276" s="540"/>
      <c r="P276" s="540"/>
    </row>
    <row r="277" spans="2:18">
      <c r="B277" s="541" t="s">
        <v>2889</v>
      </c>
      <c r="C277" s="540"/>
      <c r="D277" s="540"/>
      <c r="E277" s="540"/>
      <c r="F277" s="689">
        <f t="shared" si="35"/>
        <v>3134.7562435677523</v>
      </c>
      <c r="H277" s="540"/>
      <c r="I277" s="540"/>
      <c r="J277" s="540"/>
      <c r="K277" s="540"/>
      <c r="M277" s="540"/>
      <c r="N277" s="540"/>
      <c r="O277" s="540"/>
      <c r="P277" s="540"/>
    </row>
    <row r="278" spans="2:18">
      <c r="B278" s="541" t="s">
        <v>2890</v>
      </c>
      <c r="C278" s="540"/>
      <c r="D278" s="540"/>
      <c r="E278" s="540"/>
      <c r="F278" s="689">
        <f t="shared" si="35"/>
        <v>3134.7562435677523</v>
      </c>
      <c r="H278" s="548" t="s">
        <v>216</v>
      </c>
      <c r="I278" s="549"/>
      <c r="J278" s="549"/>
      <c r="K278" s="545">
        <f>SUM(K256:K277)</f>
        <v>348.90000000000003</v>
      </c>
      <c r="M278" s="548" t="s">
        <v>216</v>
      </c>
      <c r="N278" s="549"/>
      <c r="O278" s="549"/>
      <c r="P278" s="546">
        <f>SUM(P256:P277)</f>
        <v>83.646000000000001</v>
      </c>
      <c r="R278" s="694">
        <f>K278-P278</f>
        <v>265.25400000000002</v>
      </c>
    </row>
    <row r="279" spans="2:18">
      <c r="B279" s="541" t="s">
        <v>2891</v>
      </c>
      <c r="C279" s="540"/>
      <c r="D279" s="540"/>
      <c r="E279" s="540"/>
      <c r="F279" s="689">
        <f t="shared" si="35"/>
        <v>3134.7562435677523</v>
      </c>
    </row>
    <row r="280" spans="2:18">
      <c r="B280" s="541" t="s">
        <v>2892</v>
      </c>
      <c r="C280" s="540"/>
      <c r="D280" s="540"/>
      <c r="E280" s="540"/>
      <c r="F280" s="689">
        <f t="shared" si="35"/>
        <v>3134.7562435677523</v>
      </c>
    </row>
    <row r="284" spans="2:18" ht="21">
      <c r="B284" s="687" t="s">
        <v>2974</v>
      </c>
    </row>
    <row r="286" spans="2:18" ht="21">
      <c r="B286" s="687" t="s">
        <v>2975</v>
      </c>
      <c r="C286" s="688"/>
      <c r="E286" s="688"/>
      <c r="F286" s="688"/>
      <c r="H286" s="687" t="s">
        <v>2976</v>
      </c>
    </row>
    <row r="287" spans="2:18">
      <c r="B287" s="1303" t="s">
        <v>2847</v>
      </c>
      <c r="C287" s="1304"/>
      <c r="D287" s="1304"/>
      <c r="E287" s="1304"/>
      <c r="F287" s="1305"/>
      <c r="H287" s="2" t="s">
        <v>2848</v>
      </c>
      <c r="M287" s="2" t="s">
        <v>2849</v>
      </c>
    </row>
    <row r="288" spans="2:18" ht="15" customHeight="1">
      <c r="B288" s="644" t="s">
        <v>2701</v>
      </c>
      <c r="C288" s="644" t="s">
        <v>2850</v>
      </c>
      <c r="D288" s="644" t="s">
        <v>2851</v>
      </c>
      <c r="E288" s="644" t="s">
        <v>2852</v>
      </c>
      <c r="F288" s="644" t="s">
        <v>2853</v>
      </c>
      <c r="H288" s="644" t="s">
        <v>2854</v>
      </c>
      <c r="I288" s="644" t="s">
        <v>2898</v>
      </c>
      <c r="J288" s="644" t="s">
        <v>2856</v>
      </c>
      <c r="K288" s="644" t="s">
        <v>2850</v>
      </c>
      <c r="M288" s="644" t="s">
        <v>2854</v>
      </c>
      <c r="N288" s="644" t="s">
        <v>2898</v>
      </c>
      <c r="O288" s="644" t="s">
        <v>2856</v>
      </c>
      <c r="P288" s="644" t="s">
        <v>2850</v>
      </c>
    </row>
    <row r="289" spans="2:16" ht="30">
      <c r="B289" s="644"/>
      <c r="C289" s="644" t="s">
        <v>2857</v>
      </c>
      <c r="D289" s="644" t="s">
        <v>2858</v>
      </c>
      <c r="E289" s="644" t="s">
        <v>2859</v>
      </c>
      <c r="F289" s="644" t="s">
        <v>2860</v>
      </c>
      <c r="H289" s="644"/>
      <c r="I289" s="644" t="s">
        <v>2861</v>
      </c>
      <c r="J289" s="644" t="s">
        <v>2862</v>
      </c>
      <c r="K289" s="644" t="s">
        <v>2899</v>
      </c>
      <c r="M289" s="644"/>
      <c r="N289" s="644" t="s">
        <v>2864</v>
      </c>
      <c r="O289" s="644" t="s">
        <v>2865</v>
      </c>
      <c r="P289" s="644" t="s">
        <v>2961</v>
      </c>
    </row>
    <row r="290" spans="2:16">
      <c r="B290" s="541">
        <v>43466</v>
      </c>
      <c r="C290" s="705"/>
      <c r="D290" s="706"/>
      <c r="E290" s="540"/>
      <c r="F290" s="540"/>
      <c r="H290" s="540" t="s">
        <v>2963</v>
      </c>
      <c r="I290" s="540">
        <v>130</v>
      </c>
      <c r="J290" s="540">
        <v>1735</v>
      </c>
      <c r="K290" s="540">
        <f>J290*I290/1000</f>
        <v>225.55</v>
      </c>
      <c r="M290" s="540" t="s">
        <v>2902</v>
      </c>
      <c r="N290" s="540">
        <v>31</v>
      </c>
      <c r="O290" s="540">
        <v>2173</v>
      </c>
      <c r="P290" s="540">
        <f>N290*O290/1000</f>
        <v>67.363</v>
      </c>
    </row>
    <row r="291" spans="2:16">
      <c r="B291" s="541">
        <v>43497</v>
      </c>
      <c r="C291" s="701">
        <v>613.4</v>
      </c>
      <c r="D291" s="706">
        <f>$C$291-C291</f>
        <v>0</v>
      </c>
      <c r="E291" s="691">
        <f>N30</f>
        <v>1.0321612349914238</v>
      </c>
      <c r="F291" s="704">
        <f t="shared" ref="F291:F301" si="36">D291*E291</f>
        <v>0</v>
      </c>
      <c r="H291" s="540" t="s">
        <v>2964</v>
      </c>
      <c r="I291" s="540">
        <v>190</v>
      </c>
      <c r="J291" s="540">
        <v>772</v>
      </c>
      <c r="K291" s="540">
        <f t="shared" ref="K291:K293" si="37">J291*I291/1000</f>
        <v>146.68</v>
      </c>
      <c r="M291" s="540" t="s">
        <v>2902</v>
      </c>
      <c r="N291" s="540">
        <v>39</v>
      </c>
      <c r="O291" s="540">
        <v>12</v>
      </c>
      <c r="P291" s="540">
        <f t="shared" ref="P291:P297" si="38">N291*O291/1000</f>
        <v>0.46800000000000003</v>
      </c>
    </row>
    <row r="292" spans="2:16">
      <c r="B292" s="541">
        <v>43525</v>
      </c>
      <c r="C292" s="701">
        <v>479.29</v>
      </c>
      <c r="D292" s="706">
        <f t="shared" ref="D292:D301" si="39">$C$291-C292</f>
        <v>134.10999999999996</v>
      </c>
      <c r="E292" s="691">
        <f>E291</f>
        <v>1.0321612349914238</v>
      </c>
      <c r="F292" s="704">
        <f t="shared" si="36"/>
        <v>138.4231432246998</v>
      </c>
      <c r="H292" s="540" t="s">
        <v>2965</v>
      </c>
      <c r="I292" s="540">
        <v>240</v>
      </c>
      <c r="J292" s="540">
        <v>66</v>
      </c>
      <c r="K292" s="540">
        <f t="shared" si="37"/>
        <v>15.84</v>
      </c>
      <c r="M292" s="540" t="s">
        <v>2902</v>
      </c>
      <c r="N292" s="540">
        <v>47</v>
      </c>
      <c r="O292" s="540">
        <v>257</v>
      </c>
      <c r="P292" s="540">
        <f t="shared" si="38"/>
        <v>12.079000000000001</v>
      </c>
    </row>
    <row r="293" spans="2:16">
      <c r="B293" s="541">
        <v>43556</v>
      </c>
      <c r="C293" s="701">
        <v>314.54000000000002</v>
      </c>
      <c r="D293" s="706">
        <f t="shared" si="39"/>
        <v>298.85999999999996</v>
      </c>
      <c r="E293" s="691">
        <f t="shared" ref="E293:E301" si="40">E292</f>
        <v>1.0321612349914238</v>
      </c>
      <c r="F293" s="704">
        <f t="shared" si="36"/>
        <v>308.47170668953686</v>
      </c>
      <c r="H293" s="540" t="s">
        <v>2966</v>
      </c>
      <c r="I293" s="540">
        <v>300</v>
      </c>
      <c r="J293" s="540">
        <v>255</v>
      </c>
      <c r="K293" s="540">
        <f t="shared" si="37"/>
        <v>76.5</v>
      </c>
      <c r="M293" s="540" t="s">
        <v>2902</v>
      </c>
      <c r="N293" s="540">
        <v>58</v>
      </c>
      <c r="O293" s="540">
        <v>240</v>
      </c>
      <c r="P293" s="540">
        <f t="shared" si="38"/>
        <v>13.92</v>
      </c>
    </row>
    <row r="294" spans="2:16">
      <c r="B294" s="541">
        <v>43586</v>
      </c>
      <c r="C294" s="701">
        <v>282.17</v>
      </c>
      <c r="D294" s="706">
        <f t="shared" si="39"/>
        <v>331.22999999999996</v>
      </c>
      <c r="E294" s="691">
        <f t="shared" si="40"/>
        <v>1.0321612349914238</v>
      </c>
      <c r="F294" s="704">
        <f t="shared" si="36"/>
        <v>341.88276586620924</v>
      </c>
      <c r="H294" s="540"/>
      <c r="I294" s="540"/>
      <c r="J294" s="540"/>
      <c r="K294" s="540"/>
      <c r="M294" s="540" t="s">
        <v>2902</v>
      </c>
      <c r="N294" s="540">
        <v>71</v>
      </c>
      <c r="O294" s="540">
        <v>76</v>
      </c>
      <c r="P294" s="540">
        <f t="shared" si="38"/>
        <v>5.3959999999999999</v>
      </c>
    </row>
    <row r="295" spans="2:16">
      <c r="B295" s="541">
        <v>43617</v>
      </c>
      <c r="C295" s="701">
        <v>282.04000000000002</v>
      </c>
      <c r="D295" s="706">
        <f t="shared" si="39"/>
        <v>331.35999999999996</v>
      </c>
      <c r="E295" s="691">
        <f t="shared" si="40"/>
        <v>1.0321612349914238</v>
      </c>
      <c r="F295" s="704">
        <f t="shared" si="36"/>
        <v>342.01694682675816</v>
      </c>
      <c r="H295" s="540"/>
      <c r="I295" s="540"/>
      <c r="J295" s="540"/>
      <c r="K295" s="540"/>
      <c r="M295" s="540" t="s">
        <v>2902</v>
      </c>
      <c r="N295" s="540">
        <v>71</v>
      </c>
      <c r="O295" s="540">
        <v>16</v>
      </c>
      <c r="P295" s="540">
        <f t="shared" si="38"/>
        <v>1.1359999999999999</v>
      </c>
    </row>
    <row r="296" spans="2:16">
      <c r="B296" s="541">
        <v>43647</v>
      </c>
      <c r="C296" s="701">
        <v>279.56</v>
      </c>
      <c r="D296" s="706">
        <f t="shared" si="39"/>
        <v>333.84</v>
      </c>
      <c r="E296" s="691">
        <f t="shared" si="40"/>
        <v>1.0321612349914238</v>
      </c>
      <c r="F296" s="704">
        <f t="shared" si="36"/>
        <v>344.57670668953688</v>
      </c>
      <c r="H296" s="540"/>
      <c r="I296" s="540"/>
      <c r="J296" s="540"/>
      <c r="K296" s="540"/>
      <c r="M296" s="540" t="s">
        <v>2902</v>
      </c>
      <c r="N296" s="540">
        <v>84</v>
      </c>
      <c r="O296" s="540">
        <v>26</v>
      </c>
      <c r="P296" s="540">
        <f t="shared" si="38"/>
        <v>2.1840000000000002</v>
      </c>
    </row>
    <row r="297" spans="2:16">
      <c r="B297" s="541">
        <v>43678</v>
      </c>
      <c r="C297" s="701">
        <v>279.56</v>
      </c>
      <c r="D297" s="706">
        <f t="shared" si="39"/>
        <v>333.84</v>
      </c>
      <c r="E297" s="691">
        <f t="shared" si="40"/>
        <v>1.0321612349914238</v>
      </c>
      <c r="F297" s="704">
        <f t="shared" si="36"/>
        <v>344.57670668953688</v>
      </c>
      <c r="H297" s="540"/>
      <c r="I297" s="540"/>
      <c r="J297" s="540"/>
      <c r="K297" s="540"/>
      <c r="M297" s="540" t="s">
        <v>2902</v>
      </c>
      <c r="N297" s="540">
        <v>120</v>
      </c>
      <c r="O297" s="540">
        <v>28</v>
      </c>
      <c r="P297" s="540">
        <f t="shared" si="38"/>
        <v>3.36</v>
      </c>
    </row>
    <row r="298" spans="2:16">
      <c r="B298" s="541">
        <v>43709</v>
      </c>
      <c r="C298" s="701">
        <v>267.06</v>
      </c>
      <c r="D298" s="706">
        <f t="shared" si="39"/>
        <v>346.34</v>
      </c>
      <c r="E298" s="691">
        <f t="shared" si="40"/>
        <v>1.0321612349914238</v>
      </c>
      <c r="F298" s="704">
        <f t="shared" si="36"/>
        <v>357.47872212692965</v>
      </c>
      <c r="H298" s="540"/>
      <c r="I298" s="540"/>
      <c r="J298" s="540"/>
      <c r="K298" s="540"/>
      <c r="M298" s="540"/>
      <c r="N298" s="540"/>
      <c r="O298" s="540"/>
      <c r="P298" s="540"/>
    </row>
    <row r="299" spans="2:16">
      <c r="B299" s="541">
        <v>43739</v>
      </c>
      <c r="C299" s="701">
        <v>268.20999999999998</v>
      </c>
      <c r="D299" s="706">
        <f t="shared" si="39"/>
        <v>345.19</v>
      </c>
      <c r="E299" s="691">
        <f t="shared" si="40"/>
        <v>1.0321612349914238</v>
      </c>
      <c r="F299" s="704">
        <f t="shared" si="36"/>
        <v>356.29173670668956</v>
      </c>
      <c r="H299" s="540"/>
      <c r="I299" s="540"/>
      <c r="J299" s="540"/>
      <c r="K299" s="540"/>
      <c r="M299" s="540"/>
      <c r="N299" s="540"/>
      <c r="O299" s="540"/>
      <c r="P299" s="540"/>
    </row>
    <row r="300" spans="2:16">
      <c r="B300" s="541">
        <v>43770</v>
      </c>
      <c r="C300" s="701">
        <v>267.82</v>
      </c>
      <c r="D300" s="706">
        <f t="shared" si="39"/>
        <v>345.58</v>
      </c>
      <c r="E300" s="691">
        <f t="shared" si="40"/>
        <v>1.0321612349914238</v>
      </c>
      <c r="F300" s="704">
        <f t="shared" si="36"/>
        <v>356.6942795883362</v>
      </c>
      <c r="H300" s="540"/>
      <c r="I300" s="540"/>
      <c r="J300" s="540"/>
      <c r="K300" s="540"/>
      <c r="M300" s="540"/>
      <c r="N300" s="540"/>
      <c r="O300" s="540"/>
      <c r="P300" s="540"/>
    </row>
    <row r="301" spans="2:16">
      <c r="B301" s="541">
        <v>43800</v>
      </c>
      <c r="C301" s="701">
        <v>267.77</v>
      </c>
      <c r="D301" s="706">
        <f t="shared" si="39"/>
        <v>345.63</v>
      </c>
      <c r="E301" s="691">
        <f t="shared" si="40"/>
        <v>1.0321612349914238</v>
      </c>
      <c r="F301" s="704">
        <f t="shared" si="36"/>
        <v>356.74588765008576</v>
      </c>
      <c r="H301" s="540"/>
      <c r="I301" s="540"/>
      <c r="J301" s="540"/>
      <c r="K301" s="540"/>
      <c r="M301" s="540"/>
      <c r="N301" s="540"/>
      <c r="O301" s="540"/>
      <c r="P301" s="540"/>
    </row>
    <row r="302" spans="2:16">
      <c r="B302" s="548" t="s">
        <v>216</v>
      </c>
      <c r="C302" s="701"/>
      <c r="D302" s="547"/>
      <c r="E302" s="549"/>
      <c r="F302" s="692">
        <f>SUM(F290:F301)</f>
        <v>3247.158602058319</v>
      </c>
      <c r="H302" s="540"/>
      <c r="I302" s="540"/>
      <c r="J302" s="540"/>
      <c r="K302" s="540"/>
      <c r="M302" s="540"/>
      <c r="N302" s="540"/>
      <c r="O302" s="540"/>
      <c r="P302" s="540"/>
    </row>
    <row r="303" spans="2:16">
      <c r="B303" s="541" t="s">
        <v>2883</v>
      </c>
      <c r="C303" s="540"/>
      <c r="D303" s="540"/>
      <c r="E303" s="540"/>
      <c r="F303" s="689">
        <f>$F$301*12</f>
        <v>4280.9506518010294</v>
      </c>
      <c r="H303" s="540"/>
      <c r="I303" s="540"/>
      <c r="J303" s="540"/>
      <c r="K303" s="540"/>
      <c r="M303" s="540"/>
      <c r="N303" s="540"/>
      <c r="O303" s="540"/>
      <c r="P303" s="540"/>
    </row>
    <row r="304" spans="2:16">
      <c r="B304" s="541" t="s">
        <v>2884</v>
      </c>
      <c r="C304" s="540"/>
      <c r="D304" s="540"/>
      <c r="E304" s="540"/>
      <c r="F304" s="689">
        <f>$F$301*12</f>
        <v>4280.9506518010294</v>
      </c>
      <c r="H304" s="540"/>
      <c r="I304" s="540"/>
      <c r="J304" s="540"/>
      <c r="K304" s="540"/>
      <c r="M304" s="540"/>
      <c r="N304" s="540"/>
      <c r="O304" s="540"/>
      <c r="P304" s="540"/>
    </row>
    <row r="305" spans="2:18">
      <c r="B305" s="541" t="s">
        <v>2886</v>
      </c>
      <c r="C305" s="540"/>
      <c r="D305" s="540"/>
      <c r="E305" s="540"/>
      <c r="F305" s="689">
        <f>$F$301*12</f>
        <v>4280.9506518010294</v>
      </c>
      <c r="H305" s="540"/>
      <c r="I305" s="540"/>
      <c r="J305" s="540"/>
      <c r="K305" s="540"/>
      <c r="M305" s="540"/>
      <c r="N305" s="540"/>
      <c r="O305" s="540"/>
      <c r="P305" s="540"/>
    </row>
    <row r="306" spans="2:18">
      <c r="B306" s="541" t="s">
        <v>2887</v>
      </c>
      <c r="C306" s="540"/>
      <c r="D306" s="540"/>
      <c r="E306" s="540"/>
      <c r="F306" s="689">
        <f>F305</f>
        <v>4280.9506518010294</v>
      </c>
      <c r="H306" s="540"/>
      <c r="I306" s="540"/>
      <c r="J306" s="540"/>
      <c r="K306" s="540"/>
      <c r="M306" s="540"/>
      <c r="N306" s="540"/>
      <c r="O306" s="540"/>
      <c r="P306" s="540"/>
    </row>
    <row r="307" spans="2:18">
      <c r="B307" s="541" t="s">
        <v>2888</v>
      </c>
      <c r="C307" s="540"/>
      <c r="D307" s="540"/>
      <c r="E307" s="540"/>
      <c r="F307" s="689">
        <f t="shared" ref="F307" si="41">$F$301*12</f>
        <v>4280.9506518010294</v>
      </c>
      <c r="H307" s="540"/>
      <c r="I307" s="540"/>
      <c r="J307" s="540"/>
      <c r="K307" s="540"/>
      <c r="M307" s="540"/>
      <c r="N307" s="540"/>
      <c r="O307" s="540"/>
      <c r="P307" s="540"/>
    </row>
    <row r="308" spans="2:18">
      <c r="B308" s="541" t="s">
        <v>2889</v>
      </c>
      <c r="C308" s="540"/>
      <c r="D308" s="540"/>
      <c r="E308" s="540"/>
      <c r="F308" s="689">
        <f t="shared" ref="F308" si="42">F307</f>
        <v>4280.9506518010294</v>
      </c>
      <c r="H308" s="540"/>
      <c r="I308" s="540"/>
      <c r="J308" s="540"/>
      <c r="K308" s="540"/>
      <c r="M308" s="540"/>
      <c r="N308" s="540"/>
      <c r="O308" s="540"/>
      <c r="P308" s="540"/>
    </row>
    <row r="309" spans="2:18">
      <c r="B309" s="541" t="s">
        <v>2890</v>
      </c>
      <c r="C309" s="540"/>
      <c r="D309" s="540"/>
      <c r="E309" s="540"/>
      <c r="F309" s="689">
        <f t="shared" ref="F309" si="43">$F$301*12</f>
        <v>4280.9506518010294</v>
      </c>
      <c r="H309" s="548" t="s">
        <v>216</v>
      </c>
      <c r="I309" s="549"/>
      <c r="J309" s="549"/>
      <c r="K309" s="545">
        <f>SUM(K290:K308)</f>
        <v>464.57</v>
      </c>
      <c r="M309" s="548" t="s">
        <v>216</v>
      </c>
      <c r="N309" s="549"/>
      <c r="O309" s="549"/>
      <c r="P309" s="546">
        <f>SUM(P290:P308)</f>
        <v>105.90599999999999</v>
      </c>
      <c r="R309" s="694">
        <f>K309-P309</f>
        <v>358.66399999999999</v>
      </c>
    </row>
    <row r="310" spans="2:18">
      <c r="B310" s="541" t="s">
        <v>2891</v>
      </c>
      <c r="C310" s="540"/>
      <c r="D310" s="540"/>
      <c r="E310" s="540"/>
      <c r="F310" s="689">
        <f t="shared" ref="F310" si="44">F309</f>
        <v>4280.9506518010294</v>
      </c>
    </row>
    <row r="311" spans="2:18">
      <c r="B311" s="541" t="s">
        <v>2892</v>
      </c>
      <c r="C311" s="540"/>
      <c r="D311" s="540"/>
      <c r="E311" s="540"/>
      <c r="F311" s="689">
        <f>$F$301*12</f>
        <v>4280.9506518010294</v>
      </c>
    </row>
    <row r="313" spans="2:18" ht="21">
      <c r="B313" s="687" t="s">
        <v>2977</v>
      </c>
    </row>
    <row r="315" spans="2:18" ht="21">
      <c r="B315" s="687" t="s">
        <v>2978</v>
      </c>
      <c r="C315" s="688"/>
      <c r="E315" s="688"/>
      <c r="F315" s="688"/>
      <c r="H315" s="687" t="s">
        <v>2979</v>
      </c>
    </row>
    <row r="316" spans="2:18">
      <c r="B316" s="1303" t="s">
        <v>2847</v>
      </c>
      <c r="C316" s="1304"/>
      <c r="D316" s="1304"/>
      <c r="E316" s="1304"/>
      <c r="F316" s="1305"/>
      <c r="H316" s="2" t="s">
        <v>2848</v>
      </c>
      <c r="M316" s="2" t="s">
        <v>2849</v>
      </c>
    </row>
    <row r="317" spans="2:18" ht="15" customHeight="1">
      <c r="B317" s="644" t="s">
        <v>2701</v>
      </c>
      <c r="C317" s="644" t="s">
        <v>2850</v>
      </c>
      <c r="D317" s="644" t="s">
        <v>2851</v>
      </c>
      <c r="E317" s="644" t="s">
        <v>2852</v>
      </c>
      <c r="F317" s="644" t="s">
        <v>2853</v>
      </c>
      <c r="H317" s="644" t="s">
        <v>2854</v>
      </c>
      <c r="I317" s="644" t="s">
        <v>2898</v>
      </c>
      <c r="J317" s="644" t="s">
        <v>2856</v>
      </c>
      <c r="K317" s="644" t="s">
        <v>2850</v>
      </c>
      <c r="M317" s="644" t="s">
        <v>2854</v>
      </c>
      <c r="N317" s="644" t="s">
        <v>2898</v>
      </c>
      <c r="O317" s="644" t="s">
        <v>2856</v>
      </c>
      <c r="P317" s="644" t="s">
        <v>2850</v>
      </c>
    </row>
    <row r="318" spans="2:18" ht="30">
      <c r="B318" s="644"/>
      <c r="C318" s="644" t="s">
        <v>2857</v>
      </c>
      <c r="D318" s="644" t="s">
        <v>2858</v>
      </c>
      <c r="E318" s="644" t="s">
        <v>2859</v>
      </c>
      <c r="F318" s="644" t="s">
        <v>2860</v>
      </c>
      <c r="H318" s="644"/>
      <c r="I318" s="644" t="s">
        <v>2861</v>
      </c>
      <c r="J318" s="644" t="s">
        <v>2862</v>
      </c>
      <c r="K318" s="644" t="s">
        <v>2899</v>
      </c>
      <c r="M318" s="644"/>
      <c r="N318" s="644" t="s">
        <v>2864</v>
      </c>
      <c r="O318" s="644" t="s">
        <v>2865</v>
      </c>
      <c r="P318" s="644" t="s">
        <v>2961</v>
      </c>
    </row>
    <row r="319" spans="2:18">
      <c r="B319" s="541">
        <v>43466</v>
      </c>
      <c r="C319" s="705">
        <v>99.37</v>
      </c>
      <c r="D319" s="707"/>
      <c r="E319" s="540"/>
      <c r="F319" s="540"/>
      <c r="H319" s="540" t="s">
        <v>2980</v>
      </c>
      <c r="I319" s="540">
        <v>100</v>
      </c>
      <c r="J319" s="540">
        <v>9</v>
      </c>
      <c r="K319" s="689">
        <f>J319*I319/1000</f>
        <v>0.9</v>
      </c>
      <c r="M319" s="540" t="s">
        <v>2981</v>
      </c>
      <c r="N319" s="540">
        <v>16</v>
      </c>
      <c r="O319" s="540">
        <v>50</v>
      </c>
      <c r="P319" s="689">
        <f>N319*O319/1000</f>
        <v>0.8</v>
      </c>
    </row>
    <row r="320" spans="2:18">
      <c r="B320" s="541">
        <v>43497</v>
      </c>
      <c r="C320" s="705">
        <v>120.92</v>
      </c>
      <c r="D320" s="705"/>
      <c r="E320" s="691">
        <f>N31</f>
        <v>1.0321612349914238</v>
      </c>
      <c r="F320" s="544">
        <f t="shared" ref="F320:F330" si="45">D320*E320</f>
        <v>0</v>
      </c>
      <c r="H320" s="540" t="s">
        <v>2982</v>
      </c>
      <c r="I320" s="540">
        <v>130</v>
      </c>
      <c r="J320" s="540">
        <v>1361</v>
      </c>
      <c r="K320" s="689">
        <f t="shared" ref="K320:K330" si="46">J320*I320/1000</f>
        <v>176.93</v>
      </c>
      <c r="M320" s="540" t="s">
        <v>2983</v>
      </c>
      <c r="N320" s="540">
        <v>22</v>
      </c>
      <c r="O320" s="540">
        <v>25</v>
      </c>
      <c r="P320" s="689">
        <f t="shared" ref="P320:P336" si="47">N320*O320/1000</f>
        <v>0.55000000000000004</v>
      </c>
    </row>
    <row r="321" spans="2:16">
      <c r="B321" s="541">
        <v>43525</v>
      </c>
      <c r="C321" s="705">
        <v>99.37</v>
      </c>
      <c r="D321" s="705"/>
      <c r="E321" s="691">
        <f>E320</f>
        <v>1.0321612349914238</v>
      </c>
      <c r="F321" s="544">
        <f t="shared" si="45"/>
        <v>0</v>
      </c>
      <c r="H321" s="540" t="s">
        <v>2984</v>
      </c>
      <c r="I321" s="540">
        <v>190</v>
      </c>
      <c r="J321" s="540">
        <v>9</v>
      </c>
      <c r="K321" s="689">
        <f t="shared" si="46"/>
        <v>1.71</v>
      </c>
      <c r="M321" s="540" t="s">
        <v>2985</v>
      </c>
      <c r="N321" s="540">
        <v>33</v>
      </c>
      <c r="O321" s="540">
        <v>837</v>
      </c>
      <c r="P321" s="689">
        <f t="shared" si="47"/>
        <v>27.620999999999999</v>
      </c>
    </row>
    <row r="322" spans="2:16">
      <c r="B322" s="541">
        <v>43556</v>
      </c>
      <c r="C322" s="705">
        <v>99.37</v>
      </c>
      <c r="D322" s="705"/>
      <c r="E322" s="691">
        <f t="shared" ref="E322:E330" si="48">E321</f>
        <v>1.0321612349914238</v>
      </c>
      <c r="F322" s="544">
        <f t="shared" si="45"/>
        <v>0</v>
      </c>
      <c r="H322" s="540" t="s">
        <v>2986</v>
      </c>
      <c r="I322" s="540">
        <v>210</v>
      </c>
      <c r="J322" s="540">
        <v>6</v>
      </c>
      <c r="K322" s="689">
        <f t="shared" si="46"/>
        <v>1.26</v>
      </c>
      <c r="M322" s="540" t="s">
        <v>2987</v>
      </c>
      <c r="N322" s="540">
        <v>38</v>
      </c>
      <c r="O322" s="540">
        <v>245</v>
      </c>
      <c r="P322" s="689">
        <f t="shared" si="47"/>
        <v>9.31</v>
      </c>
    </row>
    <row r="323" spans="2:16">
      <c r="B323" s="541">
        <v>43586</v>
      </c>
      <c r="C323" s="705">
        <v>99.37</v>
      </c>
      <c r="D323" s="705"/>
      <c r="E323" s="691">
        <f t="shared" si="48"/>
        <v>1.0321612349914238</v>
      </c>
      <c r="F323" s="544">
        <f t="shared" si="45"/>
        <v>0</v>
      </c>
      <c r="H323" s="540" t="s">
        <v>2988</v>
      </c>
      <c r="I323" s="540">
        <v>250</v>
      </c>
      <c r="J323" s="540">
        <v>64</v>
      </c>
      <c r="K323" s="689">
        <f t="shared" si="46"/>
        <v>16</v>
      </c>
      <c r="M323" s="540" t="s">
        <v>2989</v>
      </c>
      <c r="N323" s="540">
        <v>43</v>
      </c>
      <c r="O323" s="540">
        <v>146</v>
      </c>
      <c r="P323" s="689">
        <f t="shared" si="47"/>
        <v>6.2779999999999996</v>
      </c>
    </row>
    <row r="324" spans="2:16">
      <c r="B324" s="541">
        <v>43617</v>
      </c>
      <c r="C324" s="705">
        <v>99.37</v>
      </c>
      <c r="D324" s="705"/>
      <c r="E324" s="691">
        <f t="shared" si="48"/>
        <v>1.0321612349914238</v>
      </c>
      <c r="F324" s="544">
        <f t="shared" si="45"/>
        <v>0</v>
      </c>
      <c r="H324" s="540" t="s">
        <v>2990</v>
      </c>
      <c r="I324" s="540">
        <v>305</v>
      </c>
      <c r="J324" s="540">
        <v>62</v>
      </c>
      <c r="K324" s="689">
        <f t="shared" si="46"/>
        <v>18.91</v>
      </c>
      <c r="M324" s="540" t="s">
        <v>2991</v>
      </c>
      <c r="N324" s="540">
        <v>61</v>
      </c>
      <c r="O324" s="540">
        <v>36</v>
      </c>
      <c r="P324" s="689">
        <f t="shared" si="47"/>
        <v>2.1960000000000002</v>
      </c>
    </row>
    <row r="325" spans="2:16">
      <c r="B325" s="541">
        <v>43647</v>
      </c>
      <c r="C325" s="705">
        <v>99.37</v>
      </c>
      <c r="D325" s="705"/>
      <c r="E325" s="691">
        <f t="shared" si="48"/>
        <v>1.0321612349914238</v>
      </c>
      <c r="F325" s="704">
        <f t="shared" si="45"/>
        <v>0</v>
      </c>
      <c r="H325" s="540" t="s">
        <v>2992</v>
      </c>
      <c r="I325" s="540">
        <v>100</v>
      </c>
      <c r="J325" s="540">
        <v>3</v>
      </c>
      <c r="K325" s="689">
        <f t="shared" si="46"/>
        <v>0.3</v>
      </c>
      <c r="M325" s="540" t="s">
        <v>2993</v>
      </c>
      <c r="N325" s="540">
        <v>62</v>
      </c>
      <c r="O325" s="540">
        <v>52</v>
      </c>
      <c r="P325" s="689">
        <f t="shared" si="47"/>
        <v>3.2240000000000002</v>
      </c>
    </row>
    <row r="326" spans="2:16">
      <c r="B326" s="541">
        <v>43678</v>
      </c>
      <c r="C326" s="705">
        <v>99.37</v>
      </c>
      <c r="D326" s="705"/>
      <c r="E326" s="691">
        <f t="shared" si="48"/>
        <v>1.0321612349914238</v>
      </c>
      <c r="F326" s="704">
        <f t="shared" si="45"/>
        <v>0</v>
      </c>
      <c r="H326" s="540" t="s">
        <v>2994</v>
      </c>
      <c r="I326" s="540">
        <v>130</v>
      </c>
      <c r="J326" s="540">
        <v>36</v>
      </c>
      <c r="K326" s="689">
        <f t="shared" si="46"/>
        <v>4.68</v>
      </c>
      <c r="M326" s="540" t="s">
        <v>2995</v>
      </c>
      <c r="N326" s="540">
        <v>79</v>
      </c>
      <c r="O326" s="540">
        <v>7</v>
      </c>
      <c r="P326" s="689">
        <f t="shared" si="47"/>
        <v>0.55300000000000005</v>
      </c>
    </row>
    <row r="327" spans="2:16">
      <c r="B327" s="541">
        <v>43709</v>
      </c>
      <c r="C327" s="705">
        <v>50.28</v>
      </c>
      <c r="D327" s="705">
        <f>C326-C327</f>
        <v>49.09</v>
      </c>
      <c r="E327" s="691">
        <f t="shared" si="48"/>
        <v>1.0321612349914238</v>
      </c>
      <c r="F327" s="704">
        <f t="shared" si="45"/>
        <v>50.668795025728997</v>
      </c>
      <c r="H327" s="540" t="s">
        <v>2996</v>
      </c>
      <c r="I327" s="540">
        <v>130</v>
      </c>
      <c r="J327" s="540">
        <v>2</v>
      </c>
      <c r="K327" s="689">
        <f t="shared" si="46"/>
        <v>0.26</v>
      </c>
      <c r="M327" s="540" t="s">
        <v>2997</v>
      </c>
      <c r="N327" s="540">
        <v>88</v>
      </c>
      <c r="O327" s="540">
        <v>27</v>
      </c>
      <c r="P327" s="689">
        <f t="shared" si="47"/>
        <v>2.3759999999999999</v>
      </c>
    </row>
    <row r="328" spans="2:16">
      <c r="B328" s="541">
        <v>43739</v>
      </c>
      <c r="C328" s="705">
        <v>50.28</v>
      </c>
      <c r="D328" s="705">
        <f>D327</f>
        <v>49.09</v>
      </c>
      <c r="E328" s="691">
        <f t="shared" si="48"/>
        <v>1.0321612349914238</v>
      </c>
      <c r="F328" s="704">
        <f t="shared" si="45"/>
        <v>50.668795025728997</v>
      </c>
      <c r="H328" s="540" t="s">
        <v>2998</v>
      </c>
      <c r="I328" s="540">
        <v>460</v>
      </c>
      <c r="J328" s="540">
        <v>20</v>
      </c>
      <c r="K328" s="689">
        <f t="shared" si="46"/>
        <v>9.1999999999999993</v>
      </c>
      <c r="M328" s="540" t="s">
        <v>2999</v>
      </c>
      <c r="N328" s="540">
        <v>99</v>
      </c>
      <c r="O328" s="540">
        <v>33</v>
      </c>
      <c r="P328" s="689">
        <f t="shared" si="47"/>
        <v>3.2669999999999999</v>
      </c>
    </row>
    <row r="329" spans="2:16">
      <c r="B329" s="541">
        <v>43770</v>
      </c>
      <c r="C329" s="705">
        <v>50.28</v>
      </c>
      <c r="D329" s="705">
        <f>D328</f>
        <v>49.09</v>
      </c>
      <c r="E329" s="691">
        <f t="shared" si="48"/>
        <v>1.0321612349914238</v>
      </c>
      <c r="F329" s="704">
        <f t="shared" si="45"/>
        <v>50.668795025728997</v>
      </c>
      <c r="H329" s="540" t="s">
        <v>3000</v>
      </c>
      <c r="I329" s="540">
        <v>305</v>
      </c>
      <c r="J329" s="540">
        <v>1</v>
      </c>
      <c r="K329" s="689">
        <f t="shared" si="46"/>
        <v>0.30499999999999999</v>
      </c>
      <c r="M329" s="540" t="s">
        <v>3001</v>
      </c>
      <c r="N329" s="540">
        <v>107</v>
      </c>
      <c r="O329" s="540">
        <v>39</v>
      </c>
      <c r="P329" s="689">
        <f t="shared" si="47"/>
        <v>4.173</v>
      </c>
    </row>
    <row r="330" spans="2:16">
      <c r="B330" s="541">
        <v>43800</v>
      </c>
      <c r="C330" s="705">
        <v>50.35</v>
      </c>
      <c r="D330" s="705">
        <f>D329</f>
        <v>49.09</v>
      </c>
      <c r="E330" s="691">
        <f t="shared" si="48"/>
        <v>1.0321612349914238</v>
      </c>
      <c r="F330" s="704">
        <f t="shared" si="45"/>
        <v>50.668795025728997</v>
      </c>
      <c r="H330" s="540" t="s">
        <v>3002</v>
      </c>
      <c r="I330" s="540">
        <v>250</v>
      </c>
      <c r="J330" s="540">
        <v>3</v>
      </c>
      <c r="K330" s="689">
        <f t="shared" si="46"/>
        <v>0.75</v>
      </c>
      <c r="M330" s="540" t="s">
        <v>3003</v>
      </c>
      <c r="N330" s="540">
        <v>112</v>
      </c>
      <c r="O330" s="540">
        <v>1</v>
      </c>
      <c r="P330" s="689">
        <f t="shared" si="47"/>
        <v>0.112</v>
      </c>
    </row>
    <row r="331" spans="2:16">
      <c r="B331" s="548" t="s">
        <v>216</v>
      </c>
      <c r="C331" s="701"/>
      <c r="D331" s="547"/>
      <c r="E331" s="549"/>
      <c r="F331" s="692">
        <f>SUM(F319:F330)</f>
        <v>202.67518010291599</v>
      </c>
      <c r="H331" s="540"/>
      <c r="I331" s="540"/>
      <c r="J331" s="540"/>
      <c r="K331" s="540"/>
      <c r="M331" s="540" t="s">
        <v>3004</v>
      </c>
      <c r="N331" s="540">
        <v>160</v>
      </c>
      <c r="O331" s="540">
        <v>13</v>
      </c>
      <c r="P331" s="689">
        <f t="shared" si="47"/>
        <v>2.08</v>
      </c>
    </row>
    <row r="332" spans="2:16">
      <c r="B332" s="541" t="s">
        <v>2883</v>
      </c>
      <c r="C332" s="540"/>
      <c r="D332" s="540"/>
      <c r="E332" s="540"/>
      <c r="F332" s="689">
        <f>F330*12</f>
        <v>608.02554030874796</v>
      </c>
      <c r="H332" s="540"/>
      <c r="I332" s="540"/>
      <c r="J332" s="540"/>
      <c r="K332" s="540"/>
      <c r="M332" s="540" t="s">
        <v>3005</v>
      </c>
      <c r="N332" s="540">
        <v>35</v>
      </c>
      <c r="O332" s="540">
        <v>3</v>
      </c>
      <c r="P332" s="689">
        <f t="shared" si="47"/>
        <v>0.105</v>
      </c>
    </row>
    <row r="333" spans="2:16">
      <c r="B333" s="541" t="s">
        <v>2884</v>
      </c>
      <c r="C333" s="540"/>
      <c r="D333" s="540"/>
      <c r="E333" s="540"/>
      <c r="F333" s="689">
        <f>F332</f>
        <v>608.02554030874796</v>
      </c>
      <c r="H333" s="540"/>
      <c r="I333" s="540"/>
      <c r="J333" s="540"/>
      <c r="K333" s="540"/>
      <c r="M333" s="540" t="s">
        <v>3006</v>
      </c>
      <c r="N333" s="540">
        <v>40</v>
      </c>
      <c r="O333" s="540">
        <v>36</v>
      </c>
      <c r="P333" s="689">
        <f t="shared" si="47"/>
        <v>1.44</v>
      </c>
    </row>
    <row r="334" spans="2:16">
      <c r="B334" s="541" t="s">
        <v>2886</v>
      </c>
      <c r="C334" s="540"/>
      <c r="D334" s="540"/>
      <c r="E334" s="540"/>
      <c r="F334" s="689">
        <f>F333</f>
        <v>608.02554030874796</v>
      </c>
      <c r="H334" s="540"/>
      <c r="I334" s="540"/>
      <c r="J334" s="540"/>
      <c r="K334" s="540"/>
      <c r="M334" s="540" t="s">
        <v>3007</v>
      </c>
      <c r="N334" s="540">
        <v>69</v>
      </c>
      <c r="O334" s="540">
        <v>1</v>
      </c>
      <c r="P334" s="689">
        <f t="shared" si="47"/>
        <v>6.9000000000000006E-2</v>
      </c>
    </row>
    <row r="335" spans="2:16">
      <c r="B335" s="541" t="s">
        <v>2887</v>
      </c>
      <c r="C335" s="540"/>
      <c r="D335" s="540"/>
      <c r="E335" s="540"/>
      <c r="F335" s="689">
        <f>F334</f>
        <v>608.02554030874796</v>
      </c>
      <c r="H335" s="540"/>
      <c r="I335" s="540"/>
      <c r="J335" s="540"/>
      <c r="K335" s="540"/>
      <c r="M335" s="540" t="s">
        <v>3008</v>
      </c>
      <c r="N335" s="540">
        <v>86</v>
      </c>
      <c r="O335" s="540">
        <v>4</v>
      </c>
      <c r="P335" s="689">
        <f t="shared" si="47"/>
        <v>0.34399999999999997</v>
      </c>
    </row>
    <row r="336" spans="2:16">
      <c r="B336" s="541" t="s">
        <v>2888</v>
      </c>
      <c r="C336" s="540"/>
      <c r="D336" s="540"/>
      <c r="E336" s="540"/>
      <c r="F336" s="689">
        <f t="shared" ref="F336:F340" si="49">F335</f>
        <v>608.02554030874796</v>
      </c>
      <c r="H336" s="540"/>
      <c r="I336" s="540"/>
      <c r="J336" s="540"/>
      <c r="K336" s="540"/>
      <c r="M336" s="540" t="s">
        <v>3009</v>
      </c>
      <c r="N336" s="540">
        <v>94</v>
      </c>
      <c r="O336" s="540">
        <v>21</v>
      </c>
      <c r="P336" s="689">
        <f t="shared" si="47"/>
        <v>1.974</v>
      </c>
    </row>
    <row r="337" spans="2:18">
      <c r="B337" s="541" t="s">
        <v>2889</v>
      </c>
      <c r="C337" s="540"/>
      <c r="D337" s="540"/>
      <c r="E337" s="540"/>
      <c r="F337" s="689">
        <f t="shared" si="49"/>
        <v>608.02554030874796</v>
      </c>
      <c r="H337" s="540"/>
      <c r="I337" s="540"/>
      <c r="J337" s="540"/>
      <c r="K337" s="540"/>
      <c r="M337" s="540"/>
      <c r="N337" s="540"/>
      <c r="O337" s="540"/>
      <c r="P337" s="540"/>
    </row>
    <row r="338" spans="2:18">
      <c r="B338" s="541" t="s">
        <v>2890</v>
      </c>
      <c r="C338" s="540"/>
      <c r="D338" s="540"/>
      <c r="E338" s="540"/>
      <c r="F338" s="689">
        <f t="shared" si="49"/>
        <v>608.02554030874796</v>
      </c>
      <c r="H338" s="540"/>
      <c r="I338" s="540"/>
      <c r="J338" s="540"/>
      <c r="K338" s="540"/>
      <c r="M338" s="540"/>
      <c r="N338" s="540"/>
      <c r="O338" s="540"/>
      <c r="P338" s="540"/>
    </row>
    <row r="339" spans="2:18">
      <c r="B339" s="541" t="s">
        <v>2891</v>
      </c>
      <c r="C339" s="540"/>
      <c r="D339" s="540"/>
      <c r="E339" s="540"/>
      <c r="F339" s="689">
        <f t="shared" si="49"/>
        <v>608.02554030874796</v>
      </c>
      <c r="H339" s="540"/>
      <c r="I339" s="540"/>
      <c r="J339" s="540"/>
      <c r="K339" s="540"/>
      <c r="M339" s="540"/>
      <c r="N339" s="540"/>
      <c r="O339" s="540"/>
      <c r="P339" s="540"/>
    </row>
    <row r="340" spans="2:18">
      <c r="B340" s="541" t="s">
        <v>2892</v>
      </c>
      <c r="C340" s="540"/>
      <c r="D340" s="540"/>
      <c r="E340" s="540"/>
      <c r="F340" s="689">
        <f t="shared" si="49"/>
        <v>608.02554030874796</v>
      </c>
      <c r="H340" s="540"/>
      <c r="I340" s="540"/>
      <c r="J340" s="540"/>
      <c r="K340" s="540"/>
      <c r="M340" s="540"/>
      <c r="N340" s="540"/>
      <c r="O340" s="540"/>
      <c r="P340" s="540"/>
    </row>
    <row r="341" spans="2:18">
      <c r="H341" s="548" t="s">
        <v>216</v>
      </c>
      <c r="I341" s="549"/>
      <c r="J341" s="708">
        <f>SUM(J319:J340)</f>
        <v>1576</v>
      </c>
      <c r="K341" s="545">
        <f>SUM(K319:K340)</f>
        <v>231.20500000000001</v>
      </c>
      <c r="M341" s="548" t="s">
        <v>216</v>
      </c>
      <c r="N341" s="549"/>
      <c r="O341" s="708">
        <f>SUM(O319:O340)</f>
        <v>1576</v>
      </c>
      <c r="P341" s="546">
        <f>SUM(P319:P340)</f>
        <v>66.471999999999994</v>
      </c>
      <c r="R341" s="694">
        <f>K341-P341</f>
        <v>164.733</v>
      </c>
    </row>
    <row r="347" spans="2:18" ht="21">
      <c r="B347" s="687"/>
    </row>
  </sheetData>
  <mergeCells count="25">
    <mergeCell ref="B253:F253"/>
    <mergeCell ref="B287:F287"/>
    <mergeCell ref="B316:F316"/>
    <mergeCell ref="B20:B21"/>
    <mergeCell ref="C20:C21"/>
    <mergeCell ref="D20:D21"/>
    <mergeCell ref="E20:E21"/>
    <mergeCell ref="F20:F21"/>
    <mergeCell ref="B49:F49"/>
    <mergeCell ref="B115:F115"/>
    <mergeCell ref="B146:F146"/>
    <mergeCell ref="B184:F184"/>
    <mergeCell ref="B218:F218"/>
    <mergeCell ref="J20:J21"/>
    <mergeCell ref="K20:K21"/>
    <mergeCell ref="L20:L21"/>
    <mergeCell ref="B85:F85"/>
    <mergeCell ref="B18:U18"/>
    <mergeCell ref="M20:M21"/>
    <mergeCell ref="N20:N21"/>
    <mergeCell ref="O20:O21"/>
    <mergeCell ref="P20:AD20"/>
    <mergeCell ref="G20:G21"/>
    <mergeCell ref="H20:H21"/>
    <mergeCell ref="I20:I21"/>
  </mergeCells>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B7906-8B78-8E4C-A0E2-7F3E326BBFE1}">
  <sheetPr codeName="Sheet16"/>
  <dimension ref="A12:Z245"/>
  <sheetViews>
    <sheetView showGridLines="0" topLeftCell="A165" zoomScale="90" zoomScaleNormal="90" workbookViewId="0">
      <selection activeCell="AJ124" sqref="AJ124"/>
    </sheetView>
  </sheetViews>
  <sheetFormatPr defaultColWidth="9" defaultRowHeight="15"/>
  <cols>
    <col min="1" max="1" width="9" style="2"/>
    <col min="2" max="2" width="10" style="2" customWidth="1"/>
    <col min="3" max="3" width="11.42578125" style="2" customWidth="1"/>
    <col min="4" max="4" width="13.42578125" style="2" customWidth="1"/>
    <col min="5" max="5" width="12.85546875" style="2" customWidth="1"/>
    <col min="6" max="6" width="12" style="2" customWidth="1"/>
    <col min="7" max="7" width="9" style="2"/>
    <col min="8" max="8" width="10.5703125" style="2" customWidth="1"/>
    <col min="9" max="9" width="11" style="2" customWidth="1"/>
    <col min="10" max="10" width="9" style="2"/>
    <col min="11" max="11" width="11.42578125" style="2" customWidth="1"/>
    <col min="12" max="12" width="9" style="2"/>
    <col min="13" max="13" width="11" style="2" customWidth="1"/>
    <col min="14" max="14" width="10" style="2" customWidth="1"/>
    <col min="15" max="15" width="9" style="2"/>
    <col min="16" max="16" width="9.85546875" style="2" customWidth="1"/>
    <col min="17" max="18" width="9" style="2"/>
    <col min="19" max="19" width="9.5703125" style="2" bestFit="1" customWidth="1"/>
    <col min="20" max="22" width="9" style="2"/>
    <col min="23" max="23" width="12.85546875" style="2" customWidth="1"/>
    <col min="24" max="24" width="12" style="2" customWidth="1"/>
    <col min="25" max="25" width="11.42578125" style="2" customWidth="1"/>
    <col min="26" max="16384" width="9" style="2"/>
  </cols>
  <sheetData>
    <row r="12" spans="1:17" ht="24" customHeight="1" thickBot="1"/>
    <row r="13" spans="1:17" ht="23.45" customHeight="1" thickBot="1">
      <c r="A13" s="441"/>
      <c r="B13" s="441" t="s">
        <v>55</v>
      </c>
      <c r="D13" s="96" t="s">
        <v>164</v>
      </c>
      <c r="E13" s="831"/>
      <c r="F13" s="130"/>
      <c r="G13" s="131"/>
      <c r="H13" s="132"/>
      <c r="K13" s="132"/>
      <c r="L13" s="130"/>
      <c r="M13" s="130"/>
      <c r="N13" s="130"/>
      <c r="O13" s="130"/>
      <c r="P13" s="130"/>
      <c r="Q13" s="133"/>
    </row>
    <row r="14" spans="1:17" ht="15.75" customHeight="1">
      <c r="B14" s="87"/>
      <c r="D14" s="832"/>
      <c r="E14" s="832"/>
      <c r="F14" s="130"/>
      <c r="G14" s="131"/>
      <c r="H14" s="132"/>
      <c r="K14" s="132"/>
      <c r="L14" s="130"/>
      <c r="M14" s="130"/>
      <c r="N14" s="130"/>
      <c r="O14" s="130"/>
      <c r="P14" s="130"/>
      <c r="Q14" s="133"/>
    </row>
    <row r="15" spans="1:17" ht="15.75">
      <c r="B15" s="441" t="s">
        <v>22</v>
      </c>
    </row>
    <row r="16" spans="1:17" ht="15.75">
      <c r="B16" s="441"/>
    </row>
    <row r="17" spans="2:21" s="24" customFormat="1" ht="20.45" customHeight="1">
      <c r="B17" s="499" t="s">
        <v>2813</v>
      </c>
      <c r="C17" s="421"/>
      <c r="D17" s="421"/>
      <c r="E17" s="421"/>
      <c r="F17" s="421"/>
      <c r="G17" s="421"/>
      <c r="H17" s="421"/>
      <c r="I17" s="421"/>
      <c r="J17" s="421"/>
      <c r="K17" s="421"/>
      <c r="L17" s="421"/>
      <c r="M17" s="421"/>
      <c r="N17" s="421"/>
      <c r="O17" s="421"/>
      <c r="P17" s="421"/>
      <c r="Q17" s="421"/>
      <c r="R17" s="421"/>
      <c r="S17" s="421"/>
      <c r="T17" s="421"/>
      <c r="U17" s="421"/>
    </row>
    <row r="18" spans="2:21" ht="60" customHeight="1">
      <c r="B18" s="1223" t="s">
        <v>2814</v>
      </c>
      <c r="C18" s="1223"/>
      <c r="D18" s="1223"/>
      <c r="E18" s="1223"/>
      <c r="F18" s="1223"/>
      <c r="G18" s="1223"/>
      <c r="H18" s="1223"/>
      <c r="I18" s="1223"/>
      <c r="J18" s="1223"/>
      <c r="K18" s="1223"/>
      <c r="L18" s="1223"/>
      <c r="M18" s="1223"/>
      <c r="N18" s="1223"/>
      <c r="O18" s="1223"/>
      <c r="P18" s="1223"/>
      <c r="Q18" s="1223"/>
      <c r="R18" s="1223"/>
      <c r="S18" s="1223"/>
      <c r="T18" s="1223"/>
      <c r="U18" s="1223"/>
    </row>
    <row r="20" spans="2:21" ht="21">
      <c r="B20" s="833" t="s">
        <v>3010</v>
      </c>
    </row>
    <row r="22" spans="2:21" ht="29.1" customHeight="1">
      <c r="B22" s="1308" t="s">
        <v>99</v>
      </c>
      <c r="C22" s="1310" t="s">
        <v>3011</v>
      </c>
      <c r="D22" s="1310"/>
      <c r="E22" s="1310"/>
      <c r="F22" s="1310"/>
      <c r="G22" s="1310"/>
      <c r="H22" s="1310"/>
      <c r="I22" s="1310"/>
      <c r="J22" s="1310"/>
      <c r="K22" s="1310"/>
      <c r="L22" s="1310"/>
      <c r="M22" s="1310"/>
      <c r="N22" s="1310"/>
      <c r="O22" s="1310"/>
      <c r="P22" s="1310"/>
    </row>
    <row r="23" spans="2:21">
      <c r="B23" s="1309"/>
      <c r="C23" s="834">
        <v>2015</v>
      </c>
      <c r="D23" s="834">
        <v>2016</v>
      </c>
      <c r="E23" s="834">
        <v>2017</v>
      </c>
      <c r="F23" s="834">
        <v>2018</v>
      </c>
      <c r="G23" s="834">
        <v>2019</v>
      </c>
      <c r="H23" s="834">
        <v>2020</v>
      </c>
      <c r="I23" s="834">
        <v>2021</v>
      </c>
      <c r="J23" s="834">
        <v>2022</v>
      </c>
      <c r="K23" s="834">
        <v>2023</v>
      </c>
      <c r="L23" s="834">
        <v>2024</v>
      </c>
      <c r="M23" s="834">
        <v>2025</v>
      </c>
      <c r="N23" s="834">
        <v>2026</v>
      </c>
      <c r="O23" s="834">
        <v>2027</v>
      </c>
      <c r="P23" s="834">
        <v>2028</v>
      </c>
    </row>
    <row r="24" spans="2:21">
      <c r="B24" s="1157">
        <v>2015</v>
      </c>
      <c r="C24" s="860" cm="1">
        <f t="array" ref="C24">INDEX($I$46:$I$59,C23-2014)</f>
        <v>76.346871584699471</v>
      </c>
      <c r="D24" s="860" cm="1">
        <f t="array" ref="D24">INDEX($I$46:$I$59,D23-2014)</f>
        <v>245.38945901639343</v>
      </c>
      <c r="E24" s="860" cm="1">
        <f t="array" ref="E24">INDEX($I$46:$I$59,E23-2014)</f>
        <v>245.38945901639343</v>
      </c>
      <c r="F24" s="860" cm="1">
        <f t="array" ref="F24">INDEX($I$46:$I$59,F23-2014)</f>
        <v>245.38945901639343</v>
      </c>
      <c r="G24" s="860" cm="1">
        <f t="array" ref="G24">INDEX($I$46:$I$59,G23-2014)</f>
        <v>245.38945901639343</v>
      </c>
      <c r="H24" s="860" cm="1">
        <f t="array" ref="H24">INDEX($I$46:$I$59,H23-2014)</f>
        <v>245.38945901639343</v>
      </c>
      <c r="I24" s="860" cm="1">
        <f t="array" ref="I24">INDEX($I$46:$I$59,I23-2014)</f>
        <v>245.38945901639343</v>
      </c>
      <c r="J24" s="860" cm="1">
        <f t="array" ref="J24">INDEX($I$46:$I$59,J23-2014)</f>
        <v>245.38945901639343</v>
      </c>
      <c r="K24" s="860" cm="1">
        <f t="array" ref="K24">INDEX($I$46:$I$59,K23-2014)</f>
        <v>245.38945901639343</v>
      </c>
      <c r="L24" s="860" cm="1">
        <f t="array" ref="L24">INDEX($I$46:$I$59,L23-2014)</f>
        <v>245.38945901639343</v>
      </c>
      <c r="M24" s="860" cm="1">
        <f t="array" ref="M24">INDEX($I$46:$I$59,M23-2014)</f>
        <v>245.38945901639343</v>
      </c>
      <c r="N24" s="860" cm="1">
        <f t="array" ref="N24">INDEX($I$46:$I$59,N23-2014)</f>
        <v>245.38945901639343</v>
      </c>
      <c r="O24" s="860" cm="1">
        <f t="array" ref="O24">INDEX($I$46:$I$59,O23-2014)</f>
        <v>169.04258743169399</v>
      </c>
      <c r="P24" s="872" cm="1">
        <f t="array" ref="P24">INDEX($I$46:$I$59,P23-2014)</f>
        <v>0</v>
      </c>
    </row>
    <row r="25" spans="2:21">
      <c r="B25" s="835">
        <v>2016</v>
      </c>
      <c r="C25" s="816"/>
      <c r="D25" s="816" cm="1">
        <f t="array" ref="D25">INDEX($I$75:$I$87,D23-2015)</f>
        <v>218.9929240412979</v>
      </c>
      <c r="E25" s="816" cm="1">
        <f t="array" ref="E25">INDEX($I$75:$I$87,E23-2015)</f>
        <v>322.79040707964595</v>
      </c>
      <c r="F25" s="816" cm="1">
        <f t="array" ref="F25">INDEX($I$75:$I$87,F23-2015)</f>
        <v>322.79040707964595</v>
      </c>
      <c r="G25" s="816" cm="1">
        <f t="array" ref="G25">INDEX($I$75:$I$87,G23-2015)</f>
        <v>322.79040707964595</v>
      </c>
      <c r="H25" s="816" cm="1">
        <f t="array" ref="H25">INDEX($I$75:$I$87,H23-2015)</f>
        <v>322.79040707964595</v>
      </c>
      <c r="I25" s="816" cm="1">
        <f t="array" ref="I25">INDEX($I$75:$I$87,I23-2015)</f>
        <v>322.79040707964595</v>
      </c>
      <c r="J25" s="816" cm="1">
        <f t="array" ref="J25">INDEX($I$75:$I$87,J23-2015)</f>
        <v>322.79040707964595</v>
      </c>
      <c r="K25" s="816" cm="1">
        <f t="array" ref="K25">INDEX($I$75:$I$87,K23-2015)</f>
        <v>322.79040707964595</v>
      </c>
      <c r="L25" s="816" cm="1">
        <f t="array" ref="L25">INDEX($I$75:$I$87,L23-2015)</f>
        <v>322.79040707964595</v>
      </c>
      <c r="M25" s="816" cm="1">
        <f t="array" ref="M25">INDEX($I$75:$I$87,M23-2015)</f>
        <v>322.79040707964595</v>
      </c>
      <c r="N25" s="816" cm="1">
        <f t="array" ref="N25">INDEX($I$75:$I$87,N23-2015)</f>
        <v>322.79040707964595</v>
      </c>
      <c r="O25" s="816" cm="1">
        <f t="array" ref="O25">INDEX($I$75:$I$87,O23-2015)</f>
        <v>322.79040707964595</v>
      </c>
      <c r="P25" s="836" cm="1">
        <f t="array" ref="P25">INDEX($I$75:$I$87,P23-2015)</f>
        <v>103.79748303834805</v>
      </c>
    </row>
    <row r="26" spans="2:21">
      <c r="B26" s="837">
        <v>2017</v>
      </c>
      <c r="C26" s="816"/>
      <c r="D26" s="816"/>
      <c r="E26" s="816" cm="1">
        <f t="array" ref="E26">INDEX($I$123:$I$134,E23-2016)</f>
        <v>31.791716990533136</v>
      </c>
      <c r="F26" s="816" cm="1">
        <f t="array" ref="F26">INDEX($I$123:$I$134,F23-2016)</f>
        <v>199.43296113602395</v>
      </c>
      <c r="G26" s="816" cm="1">
        <f t="array" ref="G26">INDEX($I$123:$I$134,G23-2016)</f>
        <v>199.43296113602395</v>
      </c>
      <c r="H26" s="816" cm="1">
        <f t="array" ref="H26">INDEX($I$123:$I$134,H23-2016)</f>
        <v>199.43296113602395</v>
      </c>
      <c r="I26" s="816" cm="1">
        <f t="array" ref="I26">INDEX($I$123:$I$134,I23-2016)</f>
        <v>199.43296113602395</v>
      </c>
      <c r="J26" s="816" cm="1">
        <f t="array" ref="J26">INDEX($I$123:$I$134,J23-2016)</f>
        <v>199.43296113602395</v>
      </c>
      <c r="K26" s="816" cm="1">
        <f t="array" ref="K26">INDEX($I$123:$I$134,K23-2016)</f>
        <v>199.43296113602395</v>
      </c>
      <c r="L26" s="816" cm="1">
        <f t="array" ref="L26">INDEX($I$123:$I$134,L23-2016)</f>
        <v>199.43296113602395</v>
      </c>
      <c r="M26" s="816" cm="1">
        <f t="array" ref="M26">INDEX($I$123:$I$134,M23-2016)</f>
        <v>199.43296113602395</v>
      </c>
      <c r="N26" s="816" cm="1">
        <f t="array" ref="N26">INDEX($I$123:$I$134,N23-2016)</f>
        <v>199.43296113602395</v>
      </c>
      <c r="O26" s="816" cm="1">
        <f t="array" ref="O26">INDEX($I$123:$I$134,O23-2016)</f>
        <v>199.43296113602395</v>
      </c>
      <c r="P26" s="836" cm="1">
        <f t="array" ref="P26">INDEX($I$123:$I$134,P23-2016)</f>
        <v>199.43296113602395</v>
      </c>
    </row>
    <row r="27" spans="2:21">
      <c r="B27" s="837">
        <v>2018</v>
      </c>
      <c r="C27" s="816"/>
      <c r="D27" s="816"/>
      <c r="E27" s="816"/>
      <c r="F27" s="816" cm="1">
        <f t="array" ref="F27">INDEX($I$154:$I$164,F23-2017)</f>
        <v>130.13616641753865</v>
      </c>
      <c r="G27" s="816" cm="1">
        <f t="array" ref="G27">INDEX($I$154:$I$164,G23-2017)</f>
        <v>173.24046786248135</v>
      </c>
      <c r="H27" s="816" cm="1">
        <f t="array" ref="H27">INDEX($I$154:$I$164,H23-2017)</f>
        <v>173.24046786248135</v>
      </c>
      <c r="I27" s="816" cm="1">
        <f t="array" ref="I27">INDEX($I$154:$I$164,I23-2017)</f>
        <v>173.24046786248135</v>
      </c>
      <c r="J27" s="816" cm="1">
        <f t="array" ref="J27">INDEX($I$154:$I$164,J23-2017)</f>
        <v>173.24046786248135</v>
      </c>
      <c r="K27" s="816" cm="1">
        <f t="array" ref="K27">INDEX($I$154:$I$164,K23-2017)</f>
        <v>173.24046786248135</v>
      </c>
      <c r="L27" s="816" cm="1">
        <f t="array" ref="L27">INDEX($I$154:$I$164,L23-2017)</f>
        <v>173.24046786248135</v>
      </c>
      <c r="M27" s="816" cm="1">
        <f t="array" ref="M27">INDEX($I$154:$I$164,M23-2017)</f>
        <v>173.24046786248135</v>
      </c>
      <c r="N27" s="816" cm="1">
        <f t="array" ref="N27">INDEX($I$154:$I$164,N23-2017)</f>
        <v>173.24046786248135</v>
      </c>
      <c r="O27" s="816" cm="1">
        <f t="array" ref="O27">INDEX($I$154:$I$164,O23-2017)</f>
        <v>173.24046786248135</v>
      </c>
      <c r="P27" s="836" cm="1">
        <f t="array" ref="P27">INDEX($I$154:$I$164,P23-2017)</f>
        <v>173.24046786248135</v>
      </c>
    </row>
    <row r="28" spans="2:21">
      <c r="B28" s="838">
        <v>2019</v>
      </c>
      <c r="C28" s="825"/>
      <c r="D28" s="825"/>
      <c r="E28" s="825"/>
      <c r="F28" s="825"/>
      <c r="G28" s="825" cm="1">
        <f t="array" ref="G28">INDEX($I$226:$I$236,G23-2018)</f>
        <v>25.824585824613859</v>
      </c>
      <c r="H28" s="825" cm="1">
        <f t="array" ref="H28">INDEX($I$226:$I$236,H23-2018)</f>
        <v>28.783360239162931</v>
      </c>
      <c r="I28" s="825" cm="1">
        <f t="array" ref="I28">INDEX($I$226:$I$236,I23-2018)</f>
        <v>28.783360239162931</v>
      </c>
      <c r="J28" s="825" cm="1">
        <f t="array" ref="J28">INDEX($I$226:$I$236,J23-2018)</f>
        <v>28.783360239162931</v>
      </c>
      <c r="K28" s="825" cm="1">
        <f t="array" ref="K28">INDEX($I$226:$I$236,K23-2018)</f>
        <v>28.783360239162931</v>
      </c>
      <c r="L28" s="825" cm="1">
        <f t="array" ref="L28">INDEX($I$226:$I$236,L23-2018)</f>
        <v>28.783360239162931</v>
      </c>
      <c r="M28" s="825" cm="1">
        <f t="array" ref="M28">INDEX($I$226:$I$236,M23-2018)</f>
        <v>28.783360239162931</v>
      </c>
      <c r="N28" s="825" cm="1">
        <f t="array" ref="N28">INDEX($I$226:$I$236,N23-2018)</f>
        <v>28.783360239162931</v>
      </c>
      <c r="O28" s="825" cm="1">
        <f t="array" ref="O28">INDEX($I$226:$I$236,O23-2018)</f>
        <v>28.783360239162931</v>
      </c>
      <c r="P28" s="839" cm="1">
        <f t="array" ref="P28">INDEX($I$226:$I$236,P23-2018)</f>
        <v>28.783360239162931</v>
      </c>
    </row>
    <row r="30" spans="2:21" ht="21">
      <c r="B30" s="833" t="s">
        <v>3012</v>
      </c>
    </row>
    <row r="31" spans="2:21" ht="21">
      <c r="B31"/>
      <c r="C31"/>
      <c r="D31"/>
      <c r="E31"/>
      <c r="F31"/>
      <c r="G31"/>
      <c r="H31"/>
      <c r="I31"/>
      <c r="J31"/>
      <c r="K31"/>
      <c r="L31" s="833" t="s">
        <v>3013</v>
      </c>
    </row>
    <row r="32" spans="2:21" ht="18.75" customHeight="1">
      <c r="B32" s="833" t="s">
        <v>3014</v>
      </c>
      <c r="J32"/>
      <c r="K32"/>
      <c r="L32" s="2" t="s">
        <v>2848</v>
      </c>
      <c r="Q32" s="2" t="s">
        <v>2849</v>
      </c>
    </row>
    <row r="33" spans="2:20" ht="60">
      <c r="B33" s="869" t="s">
        <v>2701</v>
      </c>
      <c r="C33" s="870" t="s">
        <v>3015</v>
      </c>
      <c r="D33" s="870" t="s">
        <v>3016</v>
      </c>
      <c r="E33" s="870" t="s">
        <v>3017</v>
      </c>
      <c r="F33" s="870" t="s">
        <v>3018</v>
      </c>
      <c r="G33" s="1189" t="s">
        <v>3019</v>
      </c>
      <c r="H33" s="1189" t="s">
        <v>2817</v>
      </c>
      <c r="I33" s="1190" t="s">
        <v>3020</v>
      </c>
      <c r="J33"/>
      <c r="K33"/>
      <c r="L33" s="840" t="s">
        <v>2854</v>
      </c>
      <c r="M33" s="840" t="s">
        <v>2855</v>
      </c>
      <c r="N33" s="840" t="s">
        <v>2856</v>
      </c>
      <c r="O33" s="840" t="s">
        <v>2850</v>
      </c>
      <c r="Q33" s="840" t="s">
        <v>2854</v>
      </c>
      <c r="R33" s="840" t="s">
        <v>2855</v>
      </c>
      <c r="S33" s="840" t="s">
        <v>2856</v>
      </c>
      <c r="T33" s="840" t="s">
        <v>2850</v>
      </c>
    </row>
    <row r="34" spans="2:20" ht="18">
      <c r="B34" s="841">
        <v>42005</v>
      </c>
      <c r="C34" s="817">
        <f t="shared" ref="C34:E39" si="0">_xlfn.XLOOKUP($B34,$W$35:$W$151,X$35:X$151,0,0)</f>
        <v>0</v>
      </c>
      <c r="D34" s="817">
        <f t="shared" si="0"/>
        <v>0</v>
      </c>
      <c r="E34" s="817">
        <f t="shared" si="0"/>
        <v>0</v>
      </c>
      <c r="F34" s="842"/>
      <c r="G34" s="843"/>
      <c r="H34" s="844"/>
      <c r="I34" s="845"/>
      <c r="J34"/>
      <c r="K34"/>
      <c r="L34" s="840"/>
      <c r="M34" s="840" t="s">
        <v>2861</v>
      </c>
      <c r="N34" s="840" t="s">
        <v>2862</v>
      </c>
      <c r="O34" s="840" t="s">
        <v>2863</v>
      </c>
      <c r="Q34" s="840"/>
      <c r="R34" s="840" t="s">
        <v>3021</v>
      </c>
      <c r="S34" s="840" t="s">
        <v>3022</v>
      </c>
      <c r="T34" s="840" t="s">
        <v>3023</v>
      </c>
    </row>
    <row r="35" spans="2:20" ht="15.75" customHeight="1">
      <c r="B35" s="841">
        <v>42036</v>
      </c>
      <c r="C35" s="817">
        <f t="shared" si="0"/>
        <v>0</v>
      </c>
      <c r="D35" s="817">
        <f t="shared" si="0"/>
        <v>0</v>
      </c>
      <c r="E35" s="817">
        <f t="shared" si="0"/>
        <v>0</v>
      </c>
      <c r="F35" s="842">
        <f>F34+E35</f>
        <v>0</v>
      </c>
      <c r="G35" s="846"/>
      <c r="I35" s="847"/>
      <c r="J35"/>
      <c r="K35"/>
      <c r="L35" s="848">
        <v>42186</v>
      </c>
      <c r="M35" s="540"/>
      <c r="N35" s="540"/>
      <c r="O35" s="849"/>
      <c r="Q35" s="848">
        <v>42186</v>
      </c>
      <c r="R35" s="540"/>
      <c r="S35" s="540"/>
      <c r="T35" s="849"/>
    </row>
    <row r="36" spans="2:20" ht="15.75" customHeight="1">
      <c r="B36" s="841">
        <v>42064</v>
      </c>
      <c r="C36" s="817">
        <f t="shared" si="0"/>
        <v>0</v>
      </c>
      <c r="D36" s="817">
        <f t="shared" si="0"/>
        <v>0</v>
      </c>
      <c r="E36" s="817">
        <f t="shared" si="0"/>
        <v>0</v>
      </c>
      <c r="F36" s="842">
        <f t="shared" ref="F36:F45" si="1">F35+E36</f>
        <v>0</v>
      </c>
      <c r="G36" s="846"/>
      <c r="I36" s="847"/>
      <c r="J36"/>
      <c r="K36"/>
      <c r="L36" s="850" t="s">
        <v>2963</v>
      </c>
      <c r="M36" s="851">
        <v>0.13</v>
      </c>
      <c r="N36" s="540">
        <v>257</v>
      </c>
      <c r="O36" s="852">
        <f>+M36*N36</f>
        <v>33.410000000000004</v>
      </c>
      <c r="Q36" s="850">
        <v>28</v>
      </c>
      <c r="R36" s="851">
        <v>2.8000000000000001E-2</v>
      </c>
      <c r="S36" s="540">
        <v>36</v>
      </c>
      <c r="T36" s="852">
        <f>+R36*S36</f>
        <v>1.008</v>
      </c>
    </row>
    <row r="37" spans="2:20" ht="15.75" customHeight="1">
      <c r="B37" s="841">
        <v>42095</v>
      </c>
      <c r="C37" s="817">
        <f t="shared" si="0"/>
        <v>0</v>
      </c>
      <c r="D37" s="817">
        <f t="shared" si="0"/>
        <v>0</v>
      </c>
      <c r="E37" s="817">
        <f t="shared" si="0"/>
        <v>0</v>
      </c>
      <c r="F37" s="842">
        <f t="shared" si="1"/>
        <v>0</v>
      </c>
      <c r="G37" s="846"/>
      <c r="I37" s="847"/>
      <c r="J37"/>
      <c r="K37"/>
      <c r="L37" s="850" t="s">
        <v>2966</v>
      </c>
      <c r="M37" s="851">
        <v>0.32</v>
      </c>
      <c r="N37" s="540">
        <v>309</v>
      </c>
      <c r="O37" s="852">
        <f>+M37*N37</f>
        <v>98.88</v>
      </c>
      <c r="Q37" s="850">
        <v>35</v>
      </c>
      <c r="R37" s="851">
        <v>3.5000000000000003E-2</v>
      </c>
      <c r="S37" s="540">
        <v>102</v>
      </c>
      <c r="T37" s="852">
        <f t="shared" ref="T37:T55" si="2">+R37*S37</f>
        <v>3.5700000000000003</v>
      </c>
    </row>
    <row r="38" spans="2:20" ht="15.75" customHeight="1">
      <c r="B38" s="841">
        <v>42125</v>
      </c>
      <c r="C38" s="817">
        <f t="shared" si="0"/>
        <v>0</v>
      </c>
      <c r="D38" s="817">
        <f t="shared" si="0"/>
        <v>0</v>
      </c>
      <c r="E38" s="817">
        <f t="shared" si="0"/>
        <v>0</v>
      </c>
      <c r="F38" s="842">
        <f t="shared" si="1"/>
        <v>0</v>
      </c>
      <c r="G38" s="846"/>
      <c r="I38" s="847"/>
      <c r="J38"/>
      <c r="K38"/>
      <c r="L38" s="848">
        <v>42217</v>
      </c>
      <c r="M38" s="851"/>
      <c r="N38" s="540"/>
      <c r="O38" s="852"/>
      <c r="Q38" s="850">
        <v>41</v>
      </c>
      <c r="R38" s="851">
        <v>4.1000000000000002E-2</v>
      </c>
      <c r="S38" s="540">
        <v>119</v>
      </c>
      <c r="T38" s="852">
        <f t="shared" si="2"/>
        <v>4.8790000000000004</v>
      </c>
    </row>
    <row r="39" spans="2:20" ht="15.75" customHeight="1">
      <c r="B39" s="841">
        <v>42156</v>
      </c>
      <c r="C39" s="817">
        <f t="shared" si="0"/>
        <v>0</v>
      </c>
      <c r="D39" s="817">
        <f t="shared" si="0"/>
        <v>0</v>
      </c>
      <c r="E39" s="817">
        <f t="shared" si="0"/>
        <v>0</v>
      </c>
      <c r="F39" s="842">
        <f t="shared" si="1"/>
        <v>0</v>
      </c>
      <c r="G39" s="846"/>
      <c r="I39" s="847"/>
      <c r="J39"/>
      <c r="K39"/>
      <c r="L39" s="850" t="s">
        <v>2963</v>
      </c>
      <c r="M39" s="851">
        <v>0.13</v>
      </c>
      <c r="N39" s="540">
        <v>626</v>
      </c>
      <c r="O39" s="852">
        <f>+M39*N39</f>
        <v>81.38000000000001</v>
      </c>
      <c r="Q39" s="850">
        <v>113</v>
      </c>
      <c r="R39" s="851">
        <v>0.113</v>
      </c>
      <c r="S39" s="540">
        <v>309</v>
      </c>
      <c r="T39" s="852">
        <f t="shared" si="2"/>
        <v>34.917000000000002</v>
      </c>
    </row>
    <row r="40" spans="2:20" ht="15.75" customHeight="1">
      <c r="B40" s="841">
        <v>42186</v>
      </c>
      <c r="C40" s="817">
        <f>SUM(O36:O37)</f>
        <v>132.29</v>
      </c>
      <c r="D40" s="817">
        <f>SUM(T36:T39)</f>
        <v>44.374000000000002</v>
      </c>
      <c r="E40" s="817">
        <f>C40-D40</f>
        <v>87.915999999999997</v>
      </c>
      <c r="F40" s="842">
        <f t="shared" si="1"/>
        <v>87.915999999999997</v>
      </c>
      <c r="G40" s="846"/>
      <c r="I40" s="847"/>
      <c r="J40"/>
      <c r="K40"/>
      <c r="L40" s="850" t="s">
        <v>2966</v>
      </c>
      <c r="M40" s="851">
        <v>0.32</v>
      </c>
      <c r="N40" s="540">
        <v>12</v>
      </c>
      <c r="O40" s="852">
        <f>+M40*N40</f>
        <v>3.84</v>
      </c>
      <c r="Q40" s="848">
        <v>42217</v>
      </c>
      <c r="R40" s="851"/>
      <c r="S40" s="540"/>
      <c r="T40" s="852"/>
    </row>
    <row r="41" spans="2:20" ht="15.75" customHeight="1">
      <c r="B41" s="841">
        <v>42217</v>
      </c>
      <c r="C41" s="817">
        <f>SUM(O39:O40)</f>
        <v>85.220000000000013</v>
      </c>
      <c r="D41" s="817">
        <f>SUM(T41:T43)</f>
        <v>25.318000000000005</v>
      </c>
      <c r="E41" s="817">
        <f>C41-D41</f>
        <v>59.902000000000008</v>
      </c>
      <c r="F41" s="842">
        <f t="shared" si="1"/>
        <v>147.81800000000001</v>
      </c>
      <c r="G41" s="846"/>
      <c r="I41" s="847"/>
      <c r="J41"/>
      <c r="K41"/>
      <c r="L41" s="848">
        <v>42248</v>
      </c>
      <c r="M41" s="851"/>
      <c r="N41" s="540"/>
      <c r="O41" s="852"/>
      <c r="Q41" s="850">
        <v>35</v>
      </c>
      <c r="R41" s="851">
        <v>3.5000000000000003E-2</v>
      </c>
      <c r="S41" s="540">
        <v>284</v>
      </c>
      <c r="T41" s="852">
        <f t="shared" si="2"/>
        <v>9.9400000000000013</v>
      </c>
    </row>
    <row r="42" spans="2:20" ht="15.75" customHeight="1">
      <c r="B42" s="841">
        <v>42248</v>
      </c>
      <c r="C42" s="817">
        <f>SUM(O42:O43)</f>
        <v>117.71</v>
      </c>
      <c r="D42" s="817">
        <f>SUM(T45:T46)</f>
        <v>31.718000000000004</v>
      </c>
      <c r="E42" s="817">
        <f t="shared" ref="E42:E45" si="3">C42-D42</f>
        <v>85.99199999999999</v>
      </c>
      <c r="F42" s="842">
        <f t="shared" si="1"/>
        <v>233.81</v>
      </c>
      <c r="G42" s="846"/>
      <c r="I42" s="847"/>
      <c r="J42"/>
      <c r="K42"/>
      <c r="L42" s="850" t="s">
        <v>2963</v>
      </c>
      <c r="M42" s="851">
        <v>0.13</v>
      </c>
      <c r="N42" s="540">
        <v>903</v>
      </c>
      <c r="O42" s="852">
        <f>+M42*N42</f>
        <v>117.39</v>
      </c>
      <c r="Q42" s="850">
        <v>41</v>
      </c>
      <c r="R42" s="851">
        <v>4.1000000000000002E-2</v>
      </c>
      <c r="S42" s="540">
        <v>342</v>
      </c>
      <c r="T42" s="852">
        <f t="shared" si="2"/>
        <v>14.022</v>
      </c>
    </row>
    <row r="43" spans="2:20" ht="15.75" customHeight="1">
      <c r="B43" s="841">
        <v>42278</v>
      </c>
      <c r="C43" s="817">
        <f>SUM(O45:O45)</f>
        <v>57.07</v>
      </c>
      <c r="D43" s="817">
        <f>SUM(T48:T49)</f>
        <v>15.515000000000002</v>
      </c>
      <c r="E43" s="817">
        <f t="shared" si="3"/>
        <v>41.555</v>
      </c>
      <c r="F43" s="842">
        <f t="shared" si="1"/>
        <v>275.36500000000001</v>
      </c>
      <c r="G43" s="846"/>
      <c r="I43" s="847"/>
      <c r="J43"/>
      <c r="K43"/>
      <c r="L43" s="850" t="s">
        <v>2966</v>
      </c>
      <c r="M43" s="851">
        <v>0.32</v>
      </c>
      <c r="N43" s="540">
        <v>1</v>
      </c>
      <c r="O43" s="852">
        <f>+M43*N43</f>
        <v>0.32</v>
      </c>
      <c r="Q43" s="850">
        <v>113</v>
      </c>
      <c r="R43" s="851">
        <v>0.113</v>
      </c>
      <c r="S43" s="540">
        <v>12</v>
      </c>
      <c r="T43" s="852">
        <f t="shared" si="2"/>
        <v>1.3560000000000001</v>
      </c>
    </row>
    <row r="44" spans="2:20" ht="15.75" customHeight="1">
      <c r="B44" s="841">
        <v>42309</v>
      </c>
      <c r="C44" s="817">
        <f>SUM(O47)</f>
        <v>117.13000000000001</v>
      </c>
      <c r="D44" s="817">
        <f>SUM(T51)</f>
        <v>31.535000000000004</v>
      </c>
      <c r="E44" s="817">
        <f t="shared" si="3"/>
        <v>85.594999999999999</v>
      </c>
      <c r="F44" s="842">
        <f t="shared" si="1"/>
        <v>360.96000000000004</v>
      </c>
      <c r="G44" s="846"/>
      <c r="I44" s="847"/>
      <c r="J44"/>
      <c r="K44"/>
      <c r="L44" s="848">
        <v>42278</v>
      </c>
      <c r="M44" s="851"/>
      <c r="N44" s="540"/>
      <c r="O44" s="852"/>
      <c r="Q44" s="848">
        <v>42248</v>
      </c>
      <c r="R44" s="851"/>
      <c r="S44" s="540"/>
      <c r="T44" s="852"/>
    </row>
    <row r="45" spans="2:20" ht="15.75" customHeight="1">
      <c r="B45" s="853">
        <v>42339</v>
      </c>
      <c r="C45" s="817">
        <f>SUM(O49:O50)</f>
        <v>60.15</v>
      </c>
      <c r="D45" s="817">
        <f>SUM(T53:T55)</f>
        <v>16.549000000000003</v>
      </c>
      <c r="E45" s="817">
        <f t="shared" si="3"/>
        <v>43.600999999999999</v>
      </c>
      <c r="F45" s="854">
        <f t="shared" si="1"/>
        <v>404.56100000000004</v>
      </c>
      <c r="G45" s="855"/>
      <c r="H45" s="856"/>
      <c r="I45" s="857"/>
      <c r="J45"/>
      <c r="K45"/>
      <c r="L45" s="850" t="s">
        <v>2963</v>
      </c>
      <c r="M45" s="851">
        <v>0.13</v>
      </c>
      <c r="N45" s="540">
        <v>439</v>
      </c>
      <c r="O45" s="852">
        <f>+M45*N45</f>
        <v>57.07</v>
      </c>
      <c r="Q45" s="850">
        <v>35</v>
      </c>
      <c r="R45" s="851">
        <v>3.5000000000000003E-2</v>
      </c>
      <c r="S45" s="540">
        <v>903</v>
      </c>
      <c r="T45" s="852">
        <f t="shared" si="2"/>
        <v>31.605000000000004</v>
      </c>
    </row>
    <row r="46" spans="2:20" ht="15.75" customHeight="1">
      <c r="B46" s="858" t="s">
        <v>3024</v>
      </c>
      <c r="C46" s="859"/>
      <c r="D46" s="859"/>
      <c r="E46" s="859"/>
      <c r="F46" s="860">
        <f>SUM(F35:F45)</f>
        <v>1510.4300000000003</v>
      </c>
      <c r="G46" s="861">
        <f>F46/12</f>
        <v>125.86916666666669</v>
      </c>
      <c r="H46" s="862">
        <v>0.60655737704918034</v>
      </c>
      <c r="I46" s="863">
        <f>H46*G46</f>
        <v>76.346871584699471</v>
      </c>
      <c r="J46"/>
      <c r="K46"/>
      <c r="L46" s="848">
        <v>42309</v>
      </c>
      <c r="M46" s="851"/>
      <c r="N46" s="540"/>
      <c r="O46" s="852"/>
      <c r="Q46" s="850">
        <v>113</v>
      </c>
      <c r="R46" s="851">
        <v>0.113</v>
      </c>
      <c r="S46" s="540">
        <v>1</v>
      </c>
      <c r="T46" s="852">
        <f t="shared" si="2"/>
        <v>0.113</v>
      </c>
    </row>
    <row r="47" spans="2:20" ht="16.350000000000001" customHeight="1">
      <c r="B47" s="837" t="s">
        <v>2879</v>
      </c>
      <c r="C47" s="817"/>
      <c r="D47" s="817"/>
      <c r="E47" s="817"/>
      <c r="F47" s="816">
        <f>F45*12</f>
        <v>4854.732</v>
      </c>
      <c r="G47" s="816">
        <f t="shared" ref="G47:G58" si="4">F47/12</f>
        <v>404.56099999999998</v>
      </c>
      <c r="H47" s="864">
        <f>H46</f>
        <v>0.60655737704918034</v>
      </c>
      <c r="I47" s="836">
        <f t="shared" ref="I47:I59" si="5">H47*G47</f>
        <v>245.38945901639343</v>
      </c>
      <c r="J47"/>
      <c r="K47"/>
      <c r="L47" s="850" t="s">
        <v>2963</v>
      </c>
      <c r="M47" s="851">
        <v>0.13</v>
      </c>
      <c r="N47" s="540">
        <v>901</v>
      </c>
      <c r="O47" s="852">
        <f>+M47*N47</f>
        <v>117.13000000000001</v>
      </c>
      <c r="Q47" s="848">
        <v>42278</v>
      </c>
      <c r="R47" s="851"/>
      <c r="S47" s="540"/>
      <c r="T47" s="852"/>
    </row>
    <row r="48" spans="2:20">
      <c r="B48" s="837" t="s">
        <v>2880</v>
      </c>
      <c r="C48" s="817"/>
      <c r="D48" s="817"/>
      <c r="E48" s="817"/>
      <c r="F48" s="816">
        <f>F47</f>
        <v>4854.732</v>
      </c>
      <c r="G48" s="816">
        <f t="shared" si="4"/>
        <v>404.56099999999998</v>
      </c>
      <c r="H48" s="864">
        <f t="shared" ref="H48:H58" si="6">H47</f>
        <v>0.60655737704918034</v>
      </c>
      <c r="I48" s="836">
        <f t="shared" si="5"/>
        <v>245.38945901639343</v>
      </c>
      <c r="J48"/>
      <c r="K48"/>
      <c r="L48" s="848">
        <v>42339</v>
      </c>
      <c r="M48" s="851"/>
      <c r="N48" s="540"/>
      <c r="O48" s="852"/>
      <c r="Q48" s="850">
        <v>35</v>
      </c>
      <c r="R48" s="851">
        <v>3.5000000000000003E-2</v>
      </c>
      <c r="S48" s="540">
        <v>414</v>
      </c>
      <c r="T48" s="852">
        <f t="shared" si="2"/>
        <v>14.490000000000002</v>
      </c>
    </row>
    <row r="49" spans="2:22">
      <c r="B49" s="837" t="s">
        <v>2881</v>
      </c>
      <c r="C49" s="817"/>
      <c r="D49" s="817"/>
      <c r="E49" s="817"/>
      <c r="F49" s="816">
        <f t="shared" ref="F49:F57" si="7">F48</f>
        <v>4854.732</v>
      </c>
      <c r="G49" s="816">
        <f t="shared" si="4"/>
        <v>404.56099999999998</v>
      </c>
      <c r="H49" s="864">
        <f t="shared" si="6"/>
        <v>0.60655737704918034</v>
      </c>
      <c r="I49" s="836">
        <f t="shared" si="5"/>
        <v>245.38945901639343</v>
      </c>
      <c r="J49"/>
      <c r="K49"/>
      <c r="L49" s="850" t="s">
        <v>2963</v>
      </c>
      <c r="M49" s="851">
        <v>0.13</v>
      </c>
      <c r="N49" s="540">
        <v>455</v>
      </c>
      <c r="O49" s="852">
        <f>+M49*N49</f>
        <v>59.15</v>
      </c>
      <c r="Q49" s="850">
        <v>41</v>
      </c>
      <c r="R49" s="851">
        <v>4.1000000000000002E-2</v>
      </c>
      <c r="S49" s="540">
        <v>25</v>
      </c>
      <c r="T49" s="852">
        <f t="shared" si="2"/>
        <v>1.0250000000000001</v>
      </c>
    </row>
    <row r="50" spans="2:22">
      <c r="B50" s="837" t="s">
        <v>2882</v>
      </c>
      <c r="C50" s="817"/>
      <c r="D50" s="817"/>
      <c r="E50" s="817"/>
      <c r="F50" s="816">
        <f t="shared" si="7"/>
        <v>4854.732</v>
      </c>
      <c r="G50" s="816">
        <f t="shared" si="4"/>
        <v>404.56099999999998</v>
      </c>
      <c r="H50" s="864">
        <f t="shared" si="6"/>
        <v>0.60655737704918034</v>
      </c>
      <c r="I50" s="836">
        <f t="shared" si="5"/>
        <v>245.38945901639343</v>
      </c>
      <c r="J50"/>
      <c r="K50"/>
      <c r="L50" s="850" t="s">
        <v>2965</v>
      </c>
      <c r="M50" s="851">
        <v>0.25</v>
      </c>
      <c r="N50" s="540">
        <v>4</v>
      </c>
      <c r="O50" s="852">
        <f>+M50*N50</f>
        <v>1</v>
      </c>
      <c r="Q50" s="848">
        <v>42309</v>
      </c>
      <c r="R50" s="851"/>
      <c r="S50" s="540"/>
      <c r="T50" s="852"/>
    </row>
    <row r="51" spans="2:22">
      <c r="B51" s="837" t="s">
        <v>2883</v>
      </c>
      <c r="C51" s="817"/>
      <c r="D51" s="817"/>
      <c r="E51" s="817"/>
      <c r="F51" s="816">
        <f t="shared" si="7"/>
        <v>4854.732</v>
      </c>
      <c r="G51" s="816">
        <f t="shared" si="4"/>
        <v>404.56099999999998</v>
      </c>
      <c r="H51" s="864">
        <f t="shared" si="6"/>
        <v>0.60655737704918034</v>
      </c>
      <c r="I51" s="836">
        <f t="shared" si="5"/>
        <v>245.38945901639343</v>
      </c>
      <c r="J51"/>
      <c r="K51"/>
      <c r="L51" s="865" t="s">
        <v>216</v>
      </c>
      <c r="M51" s="866"/>
      <c r="N51" s="867">
        <f>SUM(N36:N50)</f>
        <v>3907</v>
      </c>
      <c r="O51" s="867">
        <f>SUM(O36:O50)</f>
        <v>569.57000000000005</v>
      </c>
      <c r="Q51" s="850">
        <v>35</v>
      </c>
      <c r="R51" s="851">
        <v>3.5000000000000003E-2</v>
      </c>
      <c r="S51" s="540">
        <v>901</v>
      </c>
      <c r="T51" s="852">
        <f t="shared" si="2"/>
        <v>31.535000000000004</v>
      </c>
    </row>
    <row r="52" spans="2:22">
      <c r="B52" s="837" t="s">
        <v>2884</v>
      </c>
      <c r="C52" s="817"/>
      <c r="D52" s="817"/>
      <c r="E52" s="817"/>
      <c r="F52" s="816">
        <f t="shared" si="7"/>
        <v>4854.732</v>
      </c>
      <c r="G52" s="816">
        <f t="shared" si="4"/>
        <v>404.56099999999998</v>
      </c>
      <c r="H52" s="864">
        <f t="shared" si="6"/>
        <v>0.60655737704918034</v>
      </c>
      <c r="I52" s="836">
        <f t="shared" si="5"/>
        <v>245.38945901639343</v>
      </c>
      <c r="J52"/>
      <c r="K52"/>
      <c r="Q52" s="848">
        <v>42339</v>
      </c>
      <c r="R52" s="851"/>
      <c r="S52" s="540"/>
      <c r="T52" s="852"/>
    </row>
    <row r="53" spans="2:22">
      <c r="B53" s="837" t="s">
        <v>2886</v>
      </c>
      <c r="C53" s="817"/>
      <c r="D53" s="817"/>
      <c r="E53" s="817"/>
      <c r="F53" s="816">
        <f t="shared" si="7"/>
        <v>4854.732</v>
      </c>
      <c r="G53" s="816">
        <f t="shared" si="4"/>
        <v>404.56099999999998</v>
      </c>
      <c r="H53" s="864">
        <f t="shared" si="6"/>
        <v>0.60655737704918034</v>
      </c>
      <c r="I53" s="836">
        <f t="shared" si="5"/>
        <v>245.38945901639343</v>
      </c>
      <c r="J53"/>
      <c r="K53"/>
      <c r="Q53" s="850">
        <v>35</v>
      </c>
      <c r="R53" s="851">
        <v>3.5000000000000003E-2</v>
      </c>
      <c r="S53" s="540">
        <v>443</v>
      </c>
      <c r="T53" s="852">
        <f t="shared" si="2"/>
        <v>15.505000000000001</v>
      </c>
    </row>
    <row r="54" spans="2:22">
      <c r="B54" s="837" t="s">
        <v>2887</v>
      </c>
      <c r="C54" s="817"/>
      <c r="D54" s="817"/>
      <c r="E54" s="817"/>
      <c r="F54" s="816">
        <f t="shared" si="7"/>
        <v>4854.732</v>
      </c>
      <c r="G54" s="816">
        <f t="shared" si="4"/>
        <v>404.56099999999998</v>
      </c>
      <c r="H54" s="864">
        <f t="shared" si="6"/>
        <v>0.60655737704918034</v>
      </c>
      <c r="I54" s="836">
        <f t="shared" si="5"/>
        <v>245.38945901639343</v>
      </c>
      <c r="J54"/>
      <c r="K54"/>
      <c r="Q54" s="850">
        <v>54</v>
      </c>
      <c r="R54" s="851">
        <v>5.3999999999999999E-2</v>
      </c>
      <c r="S54" s="540">
        <v>12</v>
      </c>
      <c r="T54" s="852">
        <f t="shared" si="2"/>
        <v>0.64800000000000002</v>
      </c>
    </row>
    <row r="55" spans="2:22">
      <c r="B55" s="837" t="s">
        <v>2888</v>
      </c>
      <c r="C55" s="817"/>
      <c r="D55" s="817"/>
      <c r="E55" s="817"/>
      <c r="F55" s="816">
        <f t="shared" si="7"/>
        <v>4854.732</v>
      </c>
      <c r="G55" s="816">
        <f t="shared" si="4"/>
        <v>404.56099999999998</v>
      </c>
      <c r="H55" s="864">
        <f t="shared" si="6"/>
        <v>0.60655737704918034</v>
      </c>
      <c r="I55" s="836">
        <f t="shared" si="5"/>
        <v>245.38945901639343</v>
      </c>
      <c r="J55"/>
      <c r="K55"/>
      <c r="Q55" s="850">
        <v>99</v>
      </c>
      <c r="R55" s="851">
        <v>9.9000000000000005E-2</v>
      </c>
      <c r="S55" s="540">
        <v>4</v>
      </c>
      <c r="T55" s="852">
        <f t="shared" si="2"/>
        <v>0.39600000000000002</v>
      </c>
    </row>
    <row r="56" spans="2:22">
      <c r="B56" s="837" t="s">
        <v>2889</v>
      </c>
      <c r="C56" s="817"/>
      <c r="D56" s="817"/>
      <c r="E56" s="817"/>
      <c r="F56" s="816">
        <f t="shared" si="7"/>
        <v>4854.732</v>
      </c>
      <c r="G56" s="816">
        <f t="shared" si="4"/>
        <v>404.56099999999998</v>
      </c>
      <c r="H56" s="864">
        <f t="shared" si="6"/>
        <v>0.60655737704918034</v>
      </c>
      <c r="I56" s="836">
        <f t="shared" si="5"/>
        <v>245.38945901639343</v>
      </c>
      <c r="J56"/>
      <c r="K56"/>
      <c r="Q56" s="865" t="s">
        <v>216</v>
      </c>
      <c r="R56" s="866"/>
      <c r="S56" s="867">
        <f>SUM(S36:S55)</f>
        <v>3907</v>
      </c>
      <c r="T56" s="867">
        <f>SUM(T36:T55)</f>
        <v>165.00899999999999</v>
      </c>
      <c r="V56" s="2">
        <f>O51-T56</f>
        <v>404.56100000000004</v>
      </c>
    </row>
    <row r="57" spans="2:22">
      <c r="B57" s="837" t="s">
        <v>2890</v>
      </c>
      <c r="C57" s="817"/>
      <c r="D57" s="817"/>
      <c r="E57" s="817"/>
      <c r="F57" s="816">
        <f t="shared" si="7"/>
        <v>4854.732</v>
      </c>
      <c r="G57" s="816">
        <f t="shared" si="4"/>
        <v>404.56099999999998</v>
      </c>
      <c r="H57" s="864">
        <f t="shared" si="6"/>
        <v>0.60655737704918034</v>
      </c>
      <c r="I57" s="836">
        <f t="shared" si="5"/>
        <v>245.38945901639343</v>
      </c>
      <c r="J57"/>
      <c r="K57"/>
    </row>
    <row r="58" spans="2:22">
      <c r="B58" s="837" t="s">
        <v>2891</v>
      </c>
      <c r="C58" s="817"/>
      <c r="D58" s="817"/>
      <c r="E58" s="817"/>
      <c r="F58" s="816">
        <f>F57-F46</f>
        <v>3344.3019999999997</v>
      </c>
      <c r="G58" s="816">
        <f t="shared" si="4"/>
        <v>278.69183333333331</v>
      </c>
      <c r="H58" s="864">
        <f t="shared" si="6"/>
        <v>0.60655737704918034</v>
      </c>
      <c r="I58" s="836">
        <f t="shared" si="5"/>
        <v>169.04258743169399</v>
      </c>
      <c r="J58"/>
      <c r="K58"/>
    </row>
    <row r="59" spans="2:22">
      <c r="B59" s="838" t="s">
        <v>2892</v>
      </c>
      <c r="C59" s="829"/>
      <c r="D59" s="829"/>
      <c r="E59" s="829"/>
      <c r="F59" s="825">
        <v>0</v>
      </c>
      <c r="G59" s="825">
        <f>F59/12</f>
        <v>0</v>
      </c>
      <c r="H59" s="868">
        <f>H50</f>
        <v>0.60655737704918034</v>
      </c>
      <c r="I59" s="839">
        <f t="shared" si="5"/>
        <v>0</v>
      </c>
      <c r="J59"/>
      <c r="K59"/>
    </row>
    <row r="60" spans="2:22">
      <c r="J60"/>
      <c r="K60"/>
    </row>
    <row r="61" spans="2:22" ht="21">
      <c r="B61" s="833" t="s">
        <v>3025</v>
      </c>
      <c r="C61" s="716"/>
      <c r="D61" s="716"/>
      <c r="E61" s="716"/>
      <c r="J61"/>
      <c r="K61"/>
      <c r="L61" s="2" t="s">
        <v>2848</v>
      </c>
      <c r="Q61" s="2" t="s">
        <v>2849</v>
      </c>
    </row>
    <row r="62" spans="2:22" ht="60">
      <c r="B62" s="869" t="s">
        <v>2701</v>
      </c>
      <c r="C62" s="870" t="s">
        <v>3015</v>
      </c>
      <c r="D62" s="870" t="s">
        <v>3016</v>
      </c>
      <c r="E62" s="870" t="s">
        <v>3017</v>
      </c>
      <c r="F62" s="870" t="s">
        <v>3018</v>
      </c>
      <c r="G62" s="1189" t="s">
        <v>3019</v>
      </c>
      <c r="H62" s="1189" t="s">
        <v>3026</v>
      </c>
      <c r="I62" s="1190" t="s">
        <v>3020</v>
      </c>
      <c r="J62"/>
      <c r="K62"/>
      <c r="L62" s="840" t="s">
        <v>2854</v>
      </c>
      <c r="M62" s="840" t="s">
        <v>2855</v>
      </c>
      <c r="N62" s="840" t="s">
        <v>2856</v>
      </c>
      <c r="O62" s="840" t="s">
        <v>2850</v>
      </c>
      <c r="Q62" s="840" t="s">
        <v>2854</v>
      </c>
      <c r="R62" s="840" t="s">
        <v>2855</v>
      </c>
      <c r="S62" s="840" t="s">
        <v>2856</v>
      </c>
      <c r="T62" s="840" t="s">
        <v>2850</v>
      </c>
    </row>
    <row r="63" spans="2:22" ht="18">
      <c r="B63" s="841">
        <v>42370</v>
      </c>
      <c r="C63" s="817">
        <f>SUM(O65:O67)</f>
        <v>36.195</v>
      </c>
      <c r="D63" s="817">
        <f>SUM(T65:T68)</f>
        <v>12.717000000000001</v>
      </c>
      <c r="E63" s="817">
        <f>C63-D63</f>
        <v>23.478000000000002</v>
      </c>
      <c r="F63" s="842">
        <f>E63</f>
        <v>23.478000000000002</v>
      </c>
      <c r="G63" s="843"/>
      <c r="H63" s="844"/>
      <c r="I63" s="845"/>
      <c r="J63"/>
      <c r="K63"/>
      <c r="L63" s="840"/>
      <c r="M63" s="840" t="s">
        <v>2861</v>
      </c>
      <c r="N63" s="840" t="s">
        <v>2862</v>
      </c>
      <c r="O63" s="840" t="s">
        <v>2863</v>
      </c>
      <c r="Q63" s="840"/>
      <c r="R63" s="840" t="s">
        <v>3021</v>
      </c>
      <c r="S63" s="840" t="s">
        <v>3022</v>
      </c>
      <c r="T63" s="840" t="s">
        <v>3023</v>
      </c>
    </row>
    <row r="64" spans="2:22">
      <c r="B64" s="841">
        <v>42401</v>
      </c>
      <c r="C64" s="817">
        <f>SUM(O69:O71)</f>
        <v>107.11999999999999</v>
      </c>
      <c r="D64" s="817">
        <f>SUM(T70:T73)</f>
        <v>38.134999999999998</v>
      </c>
      <c r="E64" s="817">
        <f t="shared" ref="E64:E74" si="8">C64-D64</f>
        <v>68.984999999999985</v>
      </c>
      <c r="F64" s="842">
        <f>F63+E64</f>
        <v>92.462999999999994</v>
      </c>
      <c r="G64" s="846"/>
      <c r="I64" s="847"/>
      <c r="J64"/>
      <c r="K64"/>
      <c r="L64" s="848">
        <v>42370</v>
      </c>
      <c r="M64" s="851"/>
      <c r="N64" s="540"/>
      <c r="O64" s="852"/>
      <c r="Q64" s="848">
        <v>42370</v>
      </c>
      <c r="R64" s="851"/>
      <c r="S64" s="540"/>
      <c r="T64" s="852"/>
    </row>
    <row r="65" spans="2:20">
      <c r="B65" s="841">
        <v>42430</v>
      </c>
      <c r="C65" s="817">
        <f>SUM(O73:O74)</f>
        <v>281.99</v>
      </c>
      <c r="D65" s="817">
        <f>SUM(T75:T76)</f>
        <v>99.195999999999998</v>
      </c>
      <c r="E65" s="817">
        <f t="shared" si="8"/>
        <v>182.79400000000001</v>
      </c>
      <c r="F65" s="842">
        <f t="shared" ref="F65:F74" si="9">F64+E65</f>
        <v>275.25700000000001</v>
      </c>
      <c r="G65" s="846"/>
      <c r="I65" s="847"/>
      <c r="J65"/>
      <c r="K65"/>
      <c r="L65" s="850" t="s">
        <v>2963</v>
      </c>
      <c r="M65" s="851">
        <v>0.13</v>
      </c>
      <c r="N65" s="540">
        <v>90</v>
      </c>
      <c r="O65" s="852">
        <f>+M65*N65</f>
        <v>11.700000000000001</v>
      </c>
      <c r="Q65" s="850">
        <v>35</v>
      </c>
      <c r="R65" s="851">
        <v>3.5000000000000003E-2</v>
      </c>
      <c r="S65" s="540">
        <v>76</v>
      </c>
      <c r="T65" s="852">
        <f>+R65*S65</f>
        <v>2.66</v>
      </c>
    </row>
    <row r="66" spans="2:20">
      <c r="B66" s="841">
        <v>42461</v>
      </c>
      <c r="C66" s="817">
        <f>SUM(O76:O77)</f>
        <v>136.30000000000001</v>
      </c>
      <c r="D66" s="817">
        <f>SUM(T78:T79)</f>
        <v>45.797000000000004</v>
      </c>
      <c r="E66" s="817">
        <f t="shared" si="8"/>
        <v>90.503000000000014</v>
      </c>
      <c r="F66" s="842">
        <f t="shared" si="9"/>
        <v>365.76</v>
      </c>
      <c r="G66" s="846"/>
      <c r="I66" s="847"/>
      <c r="J66"/>
      <c r="K66"/>
      <c r="L66" s="850" t="s">
        <v>2966</v>
      </c>
      <c r="M66" s="851">
        <v>0.32</v>
      </c>
      <c r="N66" s="540">
        <v>72</v>
      </c>
      <c r="O66" s="852">
        <f>+M66*N66</f>
        <v>23.04</v>
      </c>
      <c r="Q66" s="850">
        <v>113</v>
      </c>
      <c r="R66" s="851">
        <v>0.113</v>
      </c>
      <c r="S66" s="540">
        <v>14</v>
      </c>
      <c r="T66" s="852">
        <f>+R66*S66</f>
        <v>1.5820000000000001</v>
      </c>
    </row>
    <row r="67" spans="2:20">
      <c r="B67" s="841">
        <v>42491</v>
      </c>
      <c r="C67" s="817">
        <f>SUM(O79:O80)</f>
        <v>86.52</v>
      </c>
      <c r="D67" s="817">
        <f>SUM(T81:T83)</f>
        <v>26.486000000000001</v>
      </c>
      <c r="E67" s="817">
        <f t="shared" si="8"/>
        <v>60.033999999999992</v>
      </c>
      <c r="F67" s="842">
        <f t="shared" si="9"/>
        <v>425.79399999999998</v>
      </c>
      <c r="G67" s="846"/>
      <c r="I67" s="847"/>
      <c r="J67"/>
      <c r="K67"/>
      <c r="L67" s="850" t="s">
        <v>2971</v>
      </c>
      <c r="M67" s="851">
        <v>0.48499999999999999</v>
      </c>
      <c r="N67" s="540">
        <v>3</v>
      </c>
      <c r="O67" s="852">
        <f>+M67*N67</f>
        <v>1.4550000000000001</v>
      </c>
      <c r="Q67" s="850">
        <v>113</v>
      </c>
      <c r="R67" s="851">
        <v>0.113</v>
      </c>
      <c r="S67" s="540">
        <v>72</v>
      </c>
      <c r="T67" s="852">
        <f>+R67*S67</f>
        <v>8.136000000000001</v>
      </c>
    </row>
    <row r="68" spans="2:20">
      <c r="B68" s="841">
        <v>42522</v>
      </c>
      <c r="C68" s="817">
        <f>SUM(O82:O86)</f>
        <v>64.584999999999994</v>
      </c>
      <c r="D68" s="817">
        <f>SUM(T85:T90)</f>
        <v>21.865000000000002</v>
      </c>
      <c r="E68" s="817">
        <f t="shared" si="8"/>
        <v>42.719999999999992</v>
      </c>
      <c r="F68" s="842">
        <f t="shared" si="9"/>
        <v>468.51399999999995</v>
      </c>
      <c r="G68" s="846"/>
      <c r="I68" s="847"/>
      <c r="J68"/>
      <c r="K68"/>
      <c r="L68" s="848">
        <v>42401</v>
      </c>
      <c r="M68" s="851"/>
      <c r="N68" s="540"/>
      <c r="O68" s="852"/>
      <c r="Q68" s="850">
        <v>113</v>
      </c>
      <c r="R68" s="851">
        <v>0.113</v>
      </c>
      <c r="S68" s="540">
        <v>3</v>
      </c>
      <c r="T68" s="852">
        <f>+R68*S68</f>
        <v>0.33900000000000002</v>
      </c>
    </row>
    <row r="69" spans="2:20">
      <c r="B69" s="841">
        <v>42552</v>
      </c>
      <c r="C69" s="817">
        <f t="shared" ref="C69:D74" si="10">_xlfn.XLOOKUP($B69,$W$35:$W$151,X$35:X$151,0,0)</f>
        <v>0</v>
      </c>
      <c r="D69" s="817">
        <f t="shared" si="10"/>
        <v>0</v>
      </c>
      <c r="E69" s="817">
        <f t="shared" si="8"/>
        <v>0</v>
      </c>
      <c r="F69" s="842">
        <f t="shared" si="9"/>
        <v>468.51399999999995</v>
      </c>
      <c r="G69" s="846"/>
      <c r="I69" s="847"/>
      <c r="J69"/>
      <c r="K69"/>
      <c r="L69" s="850" t="s">
        <v>3027</v>
      </c>
      <c r="M69" s="851">
        <v>9.5000000000000001E-2</v>
      </c>
      <c r="N69" s="540">
        <v>24</v>
      </c>
      <c r="O69" s="852">
        <f>+M69*N69</f>
        <v>2.2800000000000002</v>
      </c>
      <c r="Q69" s="848">
        <v>42401</v>
      </c>
      <c r="R69" s="851"/>
      <c r="S69" s="540"/>
      <c r="T69" s="852"/>
    </row>
    <row r="70" spans="2:20">
      <c r="B70" s="841">
        <v>42583</v>
      </c>
      <c r="C70" s="817">
        <f>SUM(O88:O88)</f>
        <v>18.330000000000002</v>
      </c>
      <c r="D70" s="817">
        <f>SUM(T92:T93)</f>
        <v>5.7330000000000005</v>
      </c>
      <c r="E70" s="817">
        <f t="shared" si="8"/>
        <v>12.597000000000001</v>
      </c>
      <c r="F70" s="842">
        <f t="shared" si="9"/>
        <v>481.11099999999993</v>
      </c>
      <c r="G70" s="846"/>
      <c r="I70" s="847"/>
      <c r="J70"/>
      <c r="K70"/>
      <c r="L70" s="850" t="s">
        <v>2963</v>
      </c>
      <c r="M70" s="851">
        <v>0.13</v>
      </c>
      <c r="N70" s="540">
        <v>36</v>
      </c>
      <c r="O70" s="852">
        <f>+M70*N70</f>
        <v>4.68</v>
      </c>
      <c r="Q70" s="850">
        <v>53</v>
      </c>
      <c r="R70" s="851">
        <v>5.2999999999999999E-2</v>
      </c>
      <c r="S70" s="540">
        <v>24</v>
      </c>
      <c r="T70" s="852">
        <f>+R70*S70</f>
        <v>1.272</v>
      </c>
    </row>
    <row r="71" spans="2:20">
      <c r="B71" s="841">
        <v>42614</v>
      </c>
      <c r="C71" s="817">
        <f>SUM(O90:O90)</f>
        <v>46.410000000000004</v>
      </c>
      <c r="D71" s="817">
        <f>SUM(T95:T96)</f>
        <v>13.73</v>
      </c>
      <c r="E71" s="817">
        <f t="shared" si="8"/>
        <v>32.680000000000007</v>
      </c>
      <c r="F71" s="842">
        <f t="shared" si="9"/>
        <v>513.79099999999994</v>
      </c>
      <c r="G71" s="846"/>
      <c r="I71" s="847"/>
      <c r="J71"/>
      <c r="K71"/>
      <c r="L71" s="850" t="s">
        <v>2966</v>
      </c>
      <c r="M71" s="851">
        <v>0.32</v>
      </c>
      <c r="N71" s="540">
        <v>313</v>
      </c>
      <c r="O71" s="852">
        <f>+M71*N71</f>
        <v>100.16</v>
      </c>
      <c r="Q71" s="850">
        <v>35</v>
      </c>
      <c r="R71" s="851">
        <v>3.5000000000000003E-2</v>
      </c>
      <c r="S71" s="540">
        <v>33</v>
      </c>
      <c r="T71" s="852">
        <f>+R71*S71</f>
        <v>1.155</v>
      </c>
    </row>
    <row r="72" spans="2:20">
      <c r="B72" s="841">
        <v>42644</v>
      </c>
      <c r="C72" s="817">
        <f>SUM(O92:O92)</f>
        <v>93.600000000000009</v>
      </c>
      <c r="D72" s="817">
        <f>SUM(T98:T100)</f>
        <v>26.402000000000001</v>
      </c>
      <c r="E72" s="817">
        <f t="shared" si="8"/>
        <v>67.198000000000008</v>
      </c>
      <c r="F72" s="842">
        <f t="shared" si="9"/>
        <v>580.98899999999992</v>
      </c>
      <c r="G72" s="846"/>
      <c r="I72" s="847"/>
      <c r="J72"/>
      <c r="K72"/>
      <c r="L72" s="848">
        <v>42430</v>
      </c>
      <c r="M72" s="851"/>
      <c r="N72" s="540"/>
      <c r="O72" s="852"/>
      <c r="Q72" s="850">
        <v>113</v>
      </c>
      <c r="R72" s="851">
        <v>0.113</v>
      </c>
      <c r="S72" s="540">
        <v>3</v>
      </c>
      <c r="T72" s="852">
        <f>+R72*S72</f>
        <v>0.33900000000000002</v>
      </c>
    </row>
    <row r="73" spans="2:20">
      <c r="B73" s="841">
        <v>42675</v>
      </c>
      <c r="C73" s="817">
        <f>O94</f>
        <v>24.7</v>
      </c>
      <c r="D73" s="817">
        <f>SUM(T102:T103)</f>
        <v>7.7330000000000005</v>
      </c>
      <c r="E73" s="817">
        <f t="shared" si="8"/>
        <v>16.966999999999999</v>
      </c>
      <c r="F73" s="842">
        <f t="shared" si="9"/>
        <v>597.9559999999999</v>
      </c>
      <c r="G73" s="846"/>
      <c r="I73" s="847"/>
      <c r="J73"/>
      <c r="K73"/>
      <c r="L73" s="850" t="s">
        <v>2963</v>
      </c>
      <c r="M73" s="851">
        <v>0.13</v>
      </c>
      <c r="N73" s="540">
        <v>35</v>
      </c>
      <c r="O73" s="852">
        <f>+M73*N73</f>
        <v>4.55</v>
      </c>
      <c r="Q73" s="850">
        <v>113</v>
      </c>
      <c r="R73" s="851">
        <v>0.113</v>
      </c>
      <c r="S73" s="540">
        <v>313</v>
      </c>
      <c r="T73" s="852">
        <f>+R73*S73</f>
        <v>35.369</v>
      </c>
    </row>
    <row r="74" spans="2:20">
      <c r="B74" s="853">
        <v>42705</v>
      </c>
      <c r="C74" s="817">
        <f t="shared" si="10"/>
        <v>0</v>
      </c>
      <c r="D74" s="817">
        <f t="shared" si="10"/>
        <v>0</v>
      </c>
      <c r="E74" s="817">
        <f t="shared" si="8"/>
        <v>0</v>
      </c>
      <c r="F74" s="854">
        <f t="shared" si="9"/>
        <v>597.9559999999999</v>
      </c>
      <c r="G74" s="855"/>
      <c r="H74" s="856"/>
      <c r="I74" s="857"/>
      <c r="J74"/>
      <c r="K74"/>
      <c r="L74" s="850" t="s">
        <v>2966</v>
      </c>
      <c r="M74" s="851">
        <v>0.32</v>
      </c>
      <c r="N74" s="540">
        <v>867</v>
      </c>
      <c r="O74" s="852">
        <f>+M74*N74</f>
        <v>277.44</v>
      </c>
      <c r="Q74" s="848">
        <v>42430</v>
      </c>
      <c r="R74" s="851"/>
      <c r="S74" s="540"/>
      <c r="T74" s="852"/>
    </row>
    <row r="75" spans="2:20">
      <c r="B75" s="858" t="s">
        <v>3028</v>
      </c>
      <c r="C75" s="859"/>
      <c r="D75" s="859"/>
      <c r="E75" s="859"/>
      <c r="F75" s="860">
        <f>SUM(F64:F74)</f>
        <v>4868.1049999999996</v>
      </c>
      <c r="G75" s="860">
        <f>F75/12</f>
        <v>405.67541666666665</v>
      </c>
      <c r="H75" s="871">
        <v>0.53982300884955747</v>
      </c>
      <c r="I75" s="872">
        <f>H75*G75</f>
        <v>218.9929240412979</v>
      </c>
      <c r="J75"/>
      <c r="K75"/>
      <c r="L75" s="848">
        <v>42461</v>
      </c>
      <c r="M75" s="851"/>
      <c r="N75" s="540"/>
      <c r="O75" s="852"/>
      <c r="Q75" s="850">
        <v>35</v>
      </c>
      <c r="R75" s="851">
        <v>3.5000000000000003E-2</v>
      </c>
      <c r="S75" s="540">
        <v>35</v>
      </c>
      <c r="T75" s="852">
        <f>+R75*S75</f>
        <v>1.2250000000000001</v>
      </c>
    </row>
    <row r="76" spans="2:20">
      <c r="B76" s="837" t="s">
        <v>2880</v>
      </c>
      <c r="C76" s="817"/>
      <c r="D76" s="817"/>
      <c r="E76" s="817"/>
      <c r="F76" s="816">
        <f>F74*12</f>
        <v>7175.4719999999988</v>
      </c>
      <c r="G76" s="816">
        <f t="shared" ref="G76:G86" si="11">F76/12</f>
        <v>597.9559999999999</v>
      </c>
      <c r="H76" s="864">
        <f>H75</f>
        <v>0.53982300884955747</v>
      </c>
      <c r="I76" s="836">
        <f t="shared" ref="I76:I86" si="12">H76*G76</f>
        <v>322.79040707964595</v>
      </c>
      <c r="J76"/>
      <c r="K76"/>
      <c r="L76" s="850" t="s">
        <v>2963</v>
      </c>
      <c r="M76" s="851">
        <v>0.13</v>
      </c>
      <c r="N76" s="540">
        <v>214</v>
      </c>
      <c r="O76" s="852">
        <f>+M76*N76</f>
        <v>27.82</v>
      </c>
      <c r="Q76" s="850">
        <v>113</v>
      </c>
      <c r="R76" s="851">
        <v>0.113</v>
      </c>
      <c r="S76" s="540">
        <v>867</v>
      </c>
      <c r="T76" s="852">
        <f>+R76*S76</f>
        <v>97.971000000000004</v>
      </c>
    </row>
    <row r="77" spans="2:20">
      <c r="B77" s="837" t="s">
        <v>2881</v>
      </c>
      <c r="C77" s="817"/>
      <c r="D77" s="817"/>
      <c r="E77" s="817"/>
      <c r="F77" s="816">
        <f>F76</f>
        <v>7175.4719999999988</v>
      </c>
      <c r="G77" s="816">
        <f t="shared" si="11"/>
        <v>597.9559999999999</v>
      </c>
      <c r="H77" s="864">
        <f t="shared" ref="H77:H86" si="13">H76</f>
        <v>0.53982300884955747</v>
      </c>
      <c r="I77" s="836">
        <f t="shared" si="12"/>
        <v>322.79040707964595</v>
      </c>
      <c r="J77"/>
      <c r="K77"/>
      <c r="L77" s="850" t="s">
        <v>2966</v>
      </c>
      <c r="M77" s="851">
        <v>0.32</v>
      </c>
      <c r="N77" s="540">
        <v>339</v>
      </c>
      <c r="O77" s="852">
        <f>+M77*N77</f>
        <v>108.48</v>
      </c>
      <c r="Q77" s="848">
        <v>42461</v>
      </c>
      <c r="R77" s="851"/>
      <c r="S77" s="540"/>
      <c r="T77" s="852"/>
    </row>
    <row r="78" spans="2:20">
      <c r="B78" s="837" t="s">
        <v>2882</v>
      </c>
      <c r="C78" s="817"/>
      <c r="D78" s="817"/>
      <c r="E78" s="817"/>
      <c r="F78" s="816">
        <f t="shared" ref="F78:F86" si="14">F77</f>
        <v>7175.4719999999988</v>
      </c>
      <c r="G78" s="816">
        <f t="shared" si="11"/>
        <v>597.9559999999999</v>
      </c>
      <c r="H78" s="864">
        <f t="shared" si="13"/>
        <v>0.53982300884955747</v>
      </c>
      <c r="I78" s="836">
        <f t="shared" si="12"/>
        <v>322.79040707964595</v>
      </c>
      <c r="J78"/>
      <c r="K78"/>
      <c r="L78" s="848">
        <v>42491</v>
      </c>
      <c r="M78" s="851"/>
      <c r="N78" s="540"/>
      <c r="O78" s="852"/>
      <c r="Q78" s="850">
        <v>35</v>
      </c>
      <c r="R78" s="851">
        <v>3.5000000000000003E-2</v>
      </c>
      <c r="S78" s="540">
        <v>214</v>
      </c>
      <c r="T78" s="852">
        <f>+R78*S78</f>
        <v>7.4900000000000011</v>
      </c>
    </row>
    <row r="79" spans="2:20">
      <c r="B79" s="837" t="s">
        <v>2883</v>
      </c>
      <c r="C79" s="817"/>
      <c r="D79" s="817"/>
      <c r="E79" s="817"/>
      <c r="F79" s="816">
        <f t="shared" si="14"/>
        <v>7175.4719999999988</v>
      </c>
      <c r="G79" s="816">
        <f t="shared" si="11"/>
        <v>597.9559999999999</v>
      </c>
      <c r="H79" s="864">
        <f t="shared" si="13"/>
        <v>0.53982300884955747</v>
      </c>
      <c r="I79" s="836">
        <f t="shared" si="12"/>
        <v>322.79040707964595</v>
      </c>
      <c r="J79"/>
      <c r="K79"/>
      <c r="L79" s="850" t="s">
        <v>2963</v>
      </c>
      <c r="M79" s="851">
        <v>0.13</v>
      </c>
      <c r="N79" s="540">
        <v>380</v>
      </c>
      <c r="O79" s="852">
        <f>+M79*N79</f>
        <v>49.4</v>
      </c>
      <c r="Q79" s="850">
        <v>113</v>
      </c>
      <c r="R79" s="851">
        <v>0.113</v>
      </c>
      <c r="S79" s="540">
        <v>339</v>
      </c>
      <c r="T79" s="852">
        <f>+R79*S79</f>
        <v>38.307000000000002</v>
      </c>
    </row>
    <row r="80" spans="2:20">
      <c r="B80" s="837" t="s">
        <v>2884</v>
      </c>
      <c r="C80" s="817"/>
      <c r="D80" s="817"/>
      <c r="E80" s="817"/>
      <c r="F80" s="816">
        <f t="shared" si="14"/>
        <v>7175.4719999999988</v>
      </c>
      <c r="G80" s="816">
        <f t="shared" si="11"/>
        <v>597.9559999999999</v>
      </c>
      <c r="H80" s="864">
        <f t="shared" si="13"/>
        <v>0.53982300884955747</v>
      </c>
      <c r="I80" s="836">
        <f t="shared" si="12"/>
        <v>322.79040707964595</v>
      </c>
      <c r="J80"/>
      <c r="K80"/>
      <c r="L80" s="850" t="s">
        <v>2966</v>
      </c>
      <c r="M80" s="851">
        <v>0.32</v>
      </c>
      <c r="N80" s="540">
        <v>116</v>
      </c>
      <c r="O80" s="852">
        <f>+M80*N80</f>
        <v>37.119999999999997</v>
      </c>
      <c r="Q80" s="848">
        <v>42491</v>
      </c>
      <c r="R80" s="851"/>
      <c r="S80" s="540"/>
      <c r="T80" s="852"/>
    </row>
    <row r="81" spans="2:20">
      <c r="B81" s="837" t="s">
        <v>2886</v>
      </c>
      <c r="C81" s="817"/>
      <c r="D81" s="817"/>
      <c r="E81" s="817"/>
      <c r="F81" s="816">
        <f t="shared" si="14"/>
        <v>7175.4719999999988</v>
      </c>
      <c r="G81" s="816">
        <f t="shared" si="11"/>
        <v>597.9559999999999</v>
      </c>
      <c r="H81" s="864">
        <f t="shared" si="13"/>
        <v>0.53982300884955747</v>
      </c>
      <c r="I81" s="836">
        <f t="shared" si="12"/>
        <v>322.79040707964595</v>
      </c>
      <c r="J81"/>
      <c r="K81"/>
      <c r="L81" s="848">
        <v>42522</v>
      </c>
      <c r="M81" s="851"/>
      <c r="N81" s="540"/>
      <c r="O81" s="852"/>
      <c r="Q81" s="850">
        <v>35</v>
      </c>
      <c r="R81" s="851">
        <v>3.5000000000000003E-2</v>
      </c>
      <c r="S81" s="540">
        <v>379</v>
      </c>
      <c r="T81" s="852">
        <f>+R81*S81</f>
        <v>13.265000000000001</v>
      </c>
    </row>
    <row r="82" spans="2:20">
      <c r="B82" s="837" t="s">
        <v>2887</v>
      </c>
      <c r="C82" s="817"/>
      <c r="D82" s="817"/>
      <c r="E82" s="817"/>
      <c r="F82" s="816">
        <f t="shared" si="14"/>
        <v>7175.4719999999988</v>
      </c>
      <c r="G82" s="816">
        <f t="shared" si="11"/>
        <v>597.9559999999999</v>
      </c>
      <c r="H82" s="864">
        <f t="shared" si="13"/>
        <v>0.53982300884955747</v>
      </c>
      <c r="I82" s="836">
        <f t="shared" si="12"/>
        <v>322.79040707964595</v>
      </c>
      <c r="L82" s="850" t="s">
        <v>2963</v>
      </c>
      <c r="M82" s="851">
        <v>0.13</v>
      </c>
      <c r="N82" s="540">
        <v>136</v>
      </c>
      <c r="O82" s="852">
        <f>+M82*N82</f>
        <v>17.68</v>
      </c>
      <c r="Q82" s="850">
        <v>113</v>
      </c>
      <c r="R82" s="851">
        <v>0.113</v>
      </c>
      <c r="S82" s="540">
        <v>1</v>
      </c>
      <c r="T82" s="852">
        <f>+R82*S82</f>
        <v>0.113</v>
      </c>
    </row>
    <row r="83" spans="2:20">
      <c r="B83" s="837" t="s">
        <v>2888</v>
      </c>
      <c r="C83" s="817"/>
      <c r="D83" s="817"/>
      <c r="E83" s="817"/>
      <c r="F83" s="816">
        <f t="shared" si="14"/>
        <v>7175.4719999999988</v>
      </c>
      <c r="G83" s="816">
        <f t="shared" si="11"/>
        <v>597.9559999999999</v>
      </c>
      <c r="H83" s="864">
        <f t="shared" si="13"/>
        <v>0.53982300884955747</v>
      </c>
      <c r="I83" s="836">
        <f t="shared" si="12"/>
        <v>322.79040707964595</v>
      </c>
      <c r="L83" s="850" t="s">
        <v>2965</v>
      </c>
      <c r="M83" s="851">
        <v>0.25</v>
      </c>
      <c r="N83" s="540">
        <v>2</v>
      </c>
      <c r="O83" s="852">
        <f>+M83*N83</f>
        <v>0.5</v>
      </c>
      <c r="Q83" s="850">
        <v>113</v>
      </c>
      <c r="R83" s="851">
        <v>0.113</v>
      </c>
      <c r="S83" s="540">
        <v>116</v>
      </c>
      <c r="T83" s="852">
        <f>+R83*S83</f>
        <v>13.108000000000001</v>
      </c>
    </row>
    <row r="84" spans="2:20">
      <c r="B84" s="837" t="s">
        <v>2889</v>
      </c>
      <c r="C84" s="817"/>
      <c r="D84" s="817"/>
      <c r="E84" s="817"/>
      <c r="F84" s="816">
        <f t="shared" si="14"/>
        <v>7175.4719999999988</v>
      </c>
      <c r="G84" s="816">
        <f t="shared" si="11"/>
        <v>597.9559999999999</v>
      </c>
      <c r="H84" s="864">
        <f t="shared" si="13"/>
        <v>0.53982300884955747</v>
      </c>
      <c r="I84" s="836">
        <f t="shared" si="12"/>
        <v>322.79040707964595</v>
      </c>
      <c r="L84" s="850" t="s">
        <v>2966</v>
      </c>
      <c r="M84" s="851">
        <v>0.32</v>
      </c>
      <c r="N84" s="540">
        <v>76</v>
      </c>
      <c r="O84" s="852">
        <f>+M84*N84</f>
        <v>24.32</v>
      </c>
      <c r="Q84" s="848">
        <v>42522</v>
      </c>
      <c r="R84" s="851"/>
      <c r="S84" s="540"/>
      <c r="T84" s="852"/>
    </row>
    <row r="85" spans="2:20">
      <c r="B85" s="837" t="s">
        <v>2890</v>
      </c>
      <c r="C85" s="817"/>
      <c r="D85" s="817"/>
      <c r="E85" s="817"/>
      <c r="F85" s="816">
        <f t="shared" si="14"/>
        <v>7175.4719999999988</v>
      </c>
      <c r="G85" s="816">
        <f t="shared" si="11"/>
        <v>597.9559999999999</v>
      </c>
      <c r="H85" s="864">
        <f t="shared" si="13"/>
        <v>0.53982300884955747</v>
      </c>
      <c r="I85" s="836">
        <f t="shared" si="12"/>
        <v>322.79040707964595</v>
      </c>
      <c r="L85" s="850" t="s">
        <v>3029</v>
      </c>
      <c r="M85" s="851">
        <v>0.3</v>
      </c>
      <c r="N85" s="540">
        <v>72</v>
      </c>
      <c r="O85" s="852">
        <f>+M85*N85</f>
        <v>21.599999999999998</v>
      </c>
      <c r="Q85" s="850">
        <v>35</v>
      </c>
      <c r="R85" s="851">
        <v>3.5000000000000003E-2</v>
      </c>
      <c r="S85" s="540">
        <v>129</v>
      </c>
      <c r="T85" s="852">
        <f t="shared" ref="T85:T90" si="15">+R85*S85</f>
        <v>4.5150000000000006</v>
      </c>
    </row>
    <row r="86" spans="2:20">
      <c r="B86" s="837" t="s">
        <v>2891</v>
      </c>
      <c r="C86" s="817"/>
      <c r="D86" s="817"/>
      <c r="E86" s="817"/>
      <c r="F86" s="816">
        <f t="shared" si="14"/>
        <v>7175.4719999999988</v>
      </c>
      <c r="G86" s="816">
        <f t="shared" si="11"/>
        <v>597.9559999999999</v>
      </c>
      <c r="H86" s="864">
        <f t="shared" si="13"/>
        <v>0.53982300884955747</v>
      </c>
      <c r="I86" s="836">
        <f t="shared" si="12"/>
        <v>322.79040707964595</v>
      </c>
      <c r="L86" s="850" t="s">
        <v>2971</v>
      </c>
      <c r="M86" s="851">
        <v>0.48499999999999999</v>
      </c>
      <c r="N86" s="540">
        <v>1</v>
      </c>
      <c r="O86" s="852">
        <f>+M86*N86</f>
        <v>0.48499999999999999</v>
      </c>
      <c r="Q86" s="850">
        <v>41</v>
      </c>
      <c r="R86" s="851">
        <v>4.1000000000000002E-2</v>
      </c>
      <c r="S86" s="540">
        <v>7</v>
      </c>
      <c r="T86" s="852">
        <f t="shared" si="15"/>
        <v>0.28700000000000003</v>
      </c>
    </row>
    <row r="87" spans="2:20">
      <c r="B87" s="838" t="s">
        <v>2892</v>
      </c>
      <c r="C87" s="829"/>
      <c r="D87" s="829"/>
      <c r="E87" s="829"/>
      <c r="F87" s="825">
        <f>F79-F75</f>
        <v>2307.3669999999993</v>
      </c>
      <c r="G87" s="825">
        <f>F87/12</f>
        <v>192.28058333333328</v>
      </c>
      <c r="H87" s="868">
        <f>H79</f>
        <v>0.53982300884955747</v>
      </c>
      <c r="I87" s="839">
        <f>H87*G87</f>
        <v>103.79748303834805</v>
      </c>
      <c r="L87" s="848">
        <v>42583</v>
      </c>
      <c r="M87" s="851"/>
      <c r="N87" s="540"/>
      <c r="O87" s="852"/>
      <c r="Q87" s="850">
        <v>113</v>
      </c>
      <c r="R87" s="851">
        <v>0.113</v>
      </c>
      <c r="S87" s="540">
        <v>2</v>
      </c>
      <c r="T87" s="852">
        <f t="shared" si="15"/>
        <v>0.22600000000000001</v>
      </c>
    </row>
    <row r="88" spans="2:20">
      <c r="L88" s="850" t="s">
        <v>2963</v>
      </c>
      <c r="M88" s="851">
        <v>0.13</v>
      </c>
      <c r="N88" s="540">
        <v>141</v>
      </c>
      <c r="O88" s="852">
        <f>+M88*N88</f>
        <v>18.330000000000002</v>
      </c>
      <c r="Q88" s="850">
        <v>113</v>
      </c>
      <c r="R88" s="851">
        <v>0.113</v>
      </c>
      <c r="S88" s="540">
        <v>76</v>
      </c>
      <c r="T88" s="852">
        <f t="shared" si="15"/>
        <v>8.588000000000001</v>
      </c>
    </row>
    <row r="89" spans="2:20">
      <c r="L89" s="848">
        <v>42614</v>
      </c>
      <c r="M89" s="851"/>
      <c r="N89" s="540"/>
      <c r="O89" s="852"/>
      <c r="Q89" s="850">
        <v>113</v>
      </c>
      <c r="R89" s="851">
        <v>0.113</v>
      </c>
      <c r="S89" s="540">
        <v>72</v>
      </c>
      <c r="T89" s="852">
        <f t="shared" si="15"/>
        <v>8.136000000000001</v>
      </c>
    </row>
    <row r="90" spans="2:20">
      <c r="L90" s="850" t="s">
        <v>2963</v>
      </c>
      <c r="M90" s="851">
        <v>0.13</v>
      </c>
      <c r="N90" s="540">
        <v>357</v>
      </c>
      <c r="O90" s="852">
        <f>+M90*N90</f>
        <v>46.410000000000004</v>
      </c>
      <c r="Q90" s="850">
        <v>113</v>
      </c>
      <c r="R90" s="851">
        <v>0.113</v>
      </c>
      <c r="S90" s="540">
        <v>1</v>
      </c>
      <c r="T90" s="852">
        <f t="shared" si="15"/>
        <v>0.113</v>
      </c>
    </row>
    <row r="91" spans="2:20">
      <c r="L91" s="848">
        <v>42644</v>
      </c>
      <c r="M91" s="851"/>
      <c r="N91" s="540"/>
      <c r="O91" s="852"/>
      <c r="Q91" s="848">
        <v>42583</v>
      </c>
      <c r="R91" s="851"/>
      <c r="S91" s="540"/>
      <c r="T91" s="852"/>
    </row>
    <row r="92" spans="2:20">
      <c r="L92" s="850" t="s">
        <v>2963</v>
      </c>
      <c r="M92" s="851">
        <v>0.13</v>
      </c>
      <c r="N92" s="540">
        <v>720</v>
      </c>
      <c r="O92" s="852">
        <f>+M92*N92</f>
        <v>93.600000000000009</v>
      </c>
      <c r="Q92" s="850">
        <v>35</v>
      </c>
      <c r="R92" s="851">
        <v>3.5000000000000003E-2</v>
      </c>
      <c r="S92" s="540">
        <v>99</v>
      </c>
      <c r="T92" s="852">
        <f>+R92*S92</f>
        <v>3.4650000000000003</v>
      </c>
    </row>
    <row r="93" spans="2:20">
      <c r="L93" s="848">
        <v>42675</v>
      </c>
      <c r="M93" s="851"/>
      <c r="N93" s="540"/>
      <c r="O93" s="852"/>
      <c r="Q93" s="850">
        <v>54</v>
      </c>
      <c r="R93" s="851">
        <v>5.3999999999999999E-2</v>
      </c>
      <c r="S93" s="540">
        <v>42</v>
      </c>
      <c r="T93" s="852">
        <f>+R93*S93</f>
        <v>2.2679999999999998</v>
      </c>
    </row>
    <row r="94" spans="2:20">
      <c r="L94" s="850" t="s">
        <v>2963</v>
      </c>
      <c r="M94" s="851">
        <v>0.13</v>
      </c>
      <c r="N94" s="540">
        <v>190</v>
      </c>
      <c r="O94" s="852">
        <f>+M94*N94</f>
        <v>24.7</v>
      </c>
      <c r="Q94" s="848">
        <v>42614</v>
      </c>
      <c r="R94" s="851"/>
      <c r="S94" s="540"/>
      <c r="T94" s="852"/>
    </row>
    <row r="95" spans="2:20">
      <c r="L95" s="865" t="s">
        <v>216</v>
      </c>
      <c r="M95" s="873"/>
      <c r="N95" s="874">
        <f>SUM(N65:N94)</f>
        <v>4184</v>
      </c>
      <c r="O95" s="874">
        <f>SUM(O65:O94)</f>
        <v>895.75000000000011</v>
      </c>
      <c r="Q95" s="850">
        <v>35</v>
      </c>
      <c r="R95" s="851">
        <v>3.5000000000000003E-2</v>
      </c>
      <c r="S95" s="540">
        <v>292</v>
      </c>
      <c r="T95" s="852">
        <f>+R95*S95</f>
        <v>10.220000000000001</v>
      </c>
    </row>
    <row r="96" spans="2:20">
      <c r="Q96" s="850">
        <v>54</v>
      </c>
      <c r="R96" s="851">
        <v>5.3999999999999999E-2</v>
      </c>
      <c r="S96" s="540">
        <v>65</v>
      </c>
      <c r="T96" s="852">
        <f>+R96*S96</f>
        <v>3.51</v>
      </c>
    </row>
    <row r="97" spans="2:22">
      <c r="Q97" s="848">
        <v>42644</v>
      </c>
      <c r="R97" s="851"/>
      <c r="S97" s="540"/>
      <c r="T97" s="852"/>
    </row>
    <row r="98" spans="2:22">
      <c r="Q98" s="850">
        <v>28</v>
      </c>
      <c r="R98" s="851">
        <v>2.8000000000000001E-2</v>
      </c>
      <c r="S98" s="540">
        <v>2</v>
      </c>
      <c r="T98" s="852">
        <f>+R98*S98</f>
        <v>5.6000000000000001E-2</v>
      </c>
    </row>
    <row r="99" spans="2:22">
      <c r="Q99" s="850">
        <v>35</v>
      </c>
      <c r="R99" s="851">
        <v>3.5000000000000003E-2</v>
      </c>
      <c r="S99" s="540">
        <v>654</v>
      </c>
      <c r="T99" s="852">
        <f>+R99*S99</f>
        <v>22.89</v>
      </c>
    </row>
    <row r="100" spans="2:22">
      <c r="Q100" s="850">
        <v>54</v>
      </c>
      <c r="R100" s="851">
        <v>5.3999999999999999E-2</v>
      </c>
      <c r="S100" s="540">
        <v>64</v>
      </c>
      <c r="T100" s="852">
        <f>+R100*S100</f>
        <v>3.456</v>
      </c>
    </row>
    <row r="101" spans="2:22">
      <c r="Q101" s="848">
        <v>42675</v>
      </c>
      <c r="R101" s="851"/>
      <c r="S101" s="540"/>
      <c r="T101" s="852"/>
    </row>
    <row r="102" spans="2:22">
      <c r="Q102" s="850">
        <v>35</v>
      </c>
      <c r="R102" s="851">
        <v>3.5000000000000003E-2</v>
      </c>
      <c r="S102" s="540">
        <v>133</v>
      </c>
      <c r="T102" s="852">
        <f>+R102*S102</f>
        <v>4.6550000000000002</v>
      </c>
    </row>
    <row r="103" spans="2:22">
      <c r="Q103" s="850">
        <v>54</v>
      </c>
      <c r="R103" s="851">
        <v>5.3999999999999999E-2</v>
      </c>
      <c r="S103" s="540">
        <v>57</v>
      </c>
      <c r="T103" s="852">
        <f>+R103*S103</f>
        <v>3.0779999999999998</v>
      </c>
    </row>
    <row r="104" spans="2:22">
      <c r="Q104" s="865" t="s">
        <v>216</v>
      </c>
      <c r="R104" s="873"/>
      <c r="S104" s="874">
        <f>SUM(S64:S103)</f>
        <v>4184</v>
      </c>
      <c r="T104" s="874">
        <f>SUM(T64:T103)</f>
        <v>297.79399999999993</v>
      </c>
      <c r="V104" s="2">
        <f>O95-T104</f>
        <v>597.95600000000013</v>
      </c>
    </row>
    <row r="109" spans="2:22" ht="21">
      <c r="B109" s="833" t="s">
        <v>3030</v>
      </c>
      <c r="C109" s="716"/>
      <c r="D109" s="716"/>
      <c r="E109" s="716"/>
      <c r="L109" s="2" t="s">
        <v>2848</v>
      </c>
      <c r="Q109" s="2" t="s">
        <v>2849</v>
      </c>
    </row>
    <row r="110" spans="2:22" ht="60">
      <c r="B110" s="869" t="s">
        <v>2701</v>
      </c>
      <c r="C110" s="870" t="s">
        <v>3015</v>
      </c>
      <c r="D110" s="870" t="s">
        <v>3016</v>
      </c>
      <c r="E110" s="870" t="s">
        <v>3017</v>
      </c>
      <c r="F110" s="870" t="s">
        <v>3018</v>
      </c>
      <c r="G110" s="1189" t="s">
        <v>3019</v>
      </c>
      <c r="H110" s="1191" t="s">
        <v>2817</v>
      </c>
      <c r="I110" s="1190" t="s">
        <v>3020</v>
      </c>
      <c r="L110" s="840" t="s">
        <v>2854</v>
      </c>
      <c r="M110" s="840" t="s">
        <v>2855</v>
      </c>
      <c r="N110" s="840" t="s">
        <v>2856</v>
      </c>
      <c r="O110" s="840" t="s">
        <v>2850</v>
      </c>
      <c r="Q110" s="840" t="s">
        <v>2854</v>
      </c>
      <c r="R110" s="840" t="s">
        <v>2855</v>
      </c>
      <c r="S110" s="840" t="s">
        <v>2856</v>
      </c>
      <c r="T110" s="840" t="s">
        <v>2850</v>
      </c>
    </row>
    <row r="111" spans="2:22" ht="18">
      <c r="B111" s="841">
        <v>42736</v>
      </c>
      <c r="C111" s="817"/>
      <c r="D111" s="817"/>
      <c r="E111" s="817"/>
      <c r="F111" s="842"/>
      <c r="G111" s="843"/>
      <c r="H111" s="844"/>
      <c r="I111" s="845"/>
      <c r="L111" s="840"/>
      <c r="M111" s="840" t="s">
        <v>2861</v>
      </c>
      <c r="N111" s="840" t="s">
        <v>2862</v>
      </c>
      <c r="O111" s="840" t="s">
        <v>2863</v>
      </c>
      <c r="Q111" s="840"/>
      <c r="R111" s="840" t="s">
        <v>3021</v>
      </c>
      <c r="S111" s="840" t="s">
        <v>3022</v>
      </c>
      <c r="T111" s="840" t="s">
        <v>3023</v>
      </c>
    </row>
    <row r="112" spans="2:22">
      <c r="B112" s="841">
        <v>42767</v>
      </c>
      <c r="C112" s="817"/>
      <c r="D112" s="817"/>
      <c r="E112" s="817"/>
      <c r="F112" s="842">
        <f>F111+E112</f>
        <v>0</v>
      </c>
      <c r="G112" s="846"/>
      <c r="I112" s="847"/>
      <c r="L112" s="848">
        <v>43009</v>
      </c>
      <c r="M112" s="851"/>
      <c r="N112" s="540"/>
      <c r="O112" s="852"/>
      <c r="Q112" s="875" t="s">
        <v>3031</v>
      </c>
      <c r="R112" s="851"/>
      <c r="S112" s="540"/>
      <c r="T112" s="852"/>
    </row>
    <row r="113" spans="2:22">
      <c r="B113" s="841">
        <v>42795</v>
      </c>
      <c r="C113" s="817"/>
      <c r="D113" s="817"/>
      <c r="E113" s="817"/>
      <c r="F113" s="842">
        <f t="shared" ref="F113:F122" si="16">F112+E113</f>
        <v>0</v>
      </c>
      <c r="G113" s="846"/>
      <c r="I113" s="847"/>
      <c r="L113" s="850" t="s">
        <v>2963</v>
      </c>
      <c r="M113" s="851">
        <v>0.13</v>
      </c>
      <c r="N113" s="540">
        <v>382</v>
      </c>
      <c r="O113" s="852">
        <f>+M113*N113</f>
        <v>49.660000000000004</v>
      </c>
      <c r="Q113" s="876" t="s">
        <v>3032</v>
      </c>
      <c r="R113" s="851">
        <v>5.1999999999999998E-2</v>
      </c>
      <c r="S113" s="540">
        <v>382</v>
      </c>
      <c r="T113" s="852">
        <f>+R113*S113</f>
        <v>19.864000000000001</v>
      </c>
    </row>
    <row r="114" spans="2:22">
      <c r="B114" s="841">
        <v>42826</v>
      </c>
      <c r="C114" s="817"/>
      <c r="D114" s="817"/>
      <c r="E114" s="817"/>
      <c r="F114" s="842">
        <f t="shared" si="16"/>
        <v>0</v>
      </c>
      <c r="G114" s="846"/>
      <c r="I114" s="847"/>
      <c r="L114" s="848">
        <v>43040</v>
      </c>
      <c r="M114" s="851"/>
      <c r="N114" s="540"/>
      <c r="O114" s="852"/>
      <c r="Q114" s="875" t="s">
        <v>3033</v>
      </c>
      <c r="R114" s="851"/>
      <c r="S114" s="540"/>
      <c r="T114" s="852"/>
    </row>
    <row r="115" spans="2:22">
      <c r="B115" s="841">
        <v>42856</v>
      </c>
      <c r="C115" s="817"/>
      <c r="D115" s="817"/>
      <c r="E115" s="817"/>
      <c r="F115" s="842">
        <f t="shared" si="16"/>
        <v>0</v>
      </c>
      <c r="G115" s="846"/>
      <c r="I115" s="847"/>
      <c r="L115" s="850" t="s">
        <v>2963</v>
      </c>
      <c r="M115" s="851">
        <v>0.13</v>
      </c>
      <c r="N115" s="540">
        <v>944</v>
      </c>
      <c r="O115" s="852">
        <f>+M115*N115</f>
        <v>122.72</v>
      </c>
      <c r="Q115" s="876" t="s">
        <v>2921</v>
      </c>
      <c r="R115" s="851">
        <v>4.5999999999999999E-2</v>
      </c>
      <c r="S115" s="540">
        <v>29</v>
      </c>
      <c r="T115" s="852">
        <f t="shared" ref="T115:T127" si="17">+R115*S115</f>
        <v>1.3340000000000001</v>
      </c>
    </row>
    <row r="116" spans="2:22">
      <c r="B116" s="841">
        <v>42887</v>
      </c>
      <c r="C116" s="817"/>
      <c r="D116" s="817"/>
      <c r="E116" s="817"/>
      <c r="F116" s="842">
        <f t="shared" si="16"/>
        <v>0</v>
      </c>
      <c r="G116" s="846"/>
      <c r="I116" s="847"/>
      <c r="L116" s="850" t="s">
        <v>2966</v>
      </c>
      <c r="M116" s="851">
        <v>0.32</v>
      </c>
      <c r="N116" s="540">
        <v>44</v>
      </c>
      <c r="O116" s="852">
        <f>+M116*N116</f>
        <v>14.08</v>
      </c>
      <c r="Q116" s="876" t="s">
        <v>3032</v>
      </c>
      <c r="R116" s="851">
        <v>5.1999999999999998E-2</v>
      </c>
      <c r="S116" s="540">
        <v>808</v>
      </c>
      <c r="T116" s="852">
        <f t="shared" si="17"/>
        <v>42.015999999999998</v>
      </c>
    </row>
    <row r="117" spans="2:22">
      <c r="B117" s="841">
        <v>42917</v>
      </c>
      <c r="C117" s="817"/>
      <c r="D117" s="817"/>
      <c r="E117" s="817"/>
      <c r="F117" s="842">
        <f t="shared" si="16"/>
        <v>0</v>
      </c>
      <c r="G117" s="846"/>
      <c r="I117" s="847"/>
      <c r="L117" s="848">
        <v>43070</v>
      </c>
      <c r="M117" s="851"/>
      <c r="N117" s="540"/>
      <c r="O117" s="852"/>
      <c r="Q117" s="876" t="s">
        <v>2933</v>
      </c>
      <c r="R117" s="851">
        <v>6.9000000000000006E-2</v>
      </c>
      <c r="S117" s="540">
        <v>15</v>
      </c>
      <c r="T117" s="852">
        <f t="shared" si="17"/>
        <v>1.0350000000000001</v>
      </c>
    </row>
    <row r="118" spans="2:22">
      <c r="B118" s="841">
        <v>42948</v>
      </c>
      <c r="C118" s="817"/>
      <c r="D118" s="817"/>
      <c r="E118" s="817"/>
      <c r="F118" s="842">
        <f t="shared" si="16"/>
        <v>0</v>
      </c>
      <c r="G118" s="846"/>
      <c r="I118" s="847"/>
      <c r="L118" s="850" t="s">
        <v>2963</v>
      </c>
      <c r="M118" s="851">
        <v>0.13</v>
      </c>
      <c r="N118" s="540">
        <v>458</v>
      </c>
      <c r="O118" s="852">
        <f>+M118*N118</f>
        <v>59.54</v>
      </c>
      <c r="Q118" s="876" t="s">
        <v>3034</v>
      </c>
      <c r="R118" s="851">
        <v>0.08</v>
      </c>
      <c r="S118" s="540">
        <v>85</v>
      </c>
      <c r="T118" s="852">
        <f t="shared" si="17"/>
        <v>6.8</v>
      </c>
    </row>
    <row r="119" spans="2:22">
      <c r="B119" s="841">
        <v>42979</v>
      </c>
      <c r="C119" s="817"/>
      <c r="D119" s="817"/>
      <c r="E119" s="817"/>
      <c r="F119" s="842">
        <f t="shared" si="16"/>
        <v>0</v>
      </c>
      <c r="G119" s="846"/>
      <c r="I119" s="847"/>
      <c r="L119" s="850" t="s">
        <v>2964</v>
      </c>
      <c r="M119" s="851">
        <v>0.19</v>
      </c>
      <c r="N119" s="540">
        <v>2</v>
      </c>
      <c r="O119" s="852">
        <f>+M119*N119</f>
        <v>0.38</v>
      </c>
      <c r="Q119" s="876" t="s">
        <v>3035</v>
      </c>
      <c r="R119" s="851">
        <v>9.1999999999999998E-2</v>
      </c>
      <c r="S119" s="540">
        <v>9</v>
      </c>
      <c r="T119" s="852">
        <f t="shared" si="17"/>
        <v>0.82799999999999996</v>
      </c>
    </row>
    <row r="120" spans="2:22">
      <c r="B120" s="841">
        <v>43009</v>
      </c>
      <c r="C120" s="817">
        <f>O113</f>
        <v>49.660000000000004</v>
      </c>
      <c r="D120" s="817">
        <f>T113</f>
        <v>19.864000000000001</v>
      </c>
      <c r="E120" s="817">
        <f>C120-D120</f>
        <v>29.796000000000003</v>
      </c>
      <c r="F120" s="842">
        <f t="shared" si="16"/>
        <v>29.796000000000003</v>
      </c>
      <c r="G120" s="846"/>
      <c r="I120" s="847"/>
      <c r="L120" s="850" t="s">
        <v>2966</v>
      </c>
      <c r="M120" s="851">
        <v>0.32</v>
      </c>
      <c r="N120" s="540">
        <v>33</v>
      </c>
      <c r="O120" s="852">
        <f>+M120*N120</f>
        <v>10.56</v>
      </c>
      <c r="Q120" s="876" t="s">
        <v>3036</v>
      </c>
      <c r="R120" s="851">
        <v>0.108</v>
      </c>
      <c r="S120" s="540">
        <v>42</v>
      </c>
      <c r="T120" s="852">
        <f t="shared" si="17"/>
        <v>4.5359999999999996</v>
      </c>
    </row>
    <row r="121" spans="2:22">
      <c r="B121" s="841">
        <v>43040</v>
      </c>
      <c r="C121" s="817">
        <f>SUM(O115:O116)</f>
        <v>136.80000000000001</v>
      </c>
      <c r="D121" s="817">
        <f>SUM(T115:T120)</f>
        <v>56.549000000000007</v>
      </c>
      <c r="E121" s="817">
        <f t="shared" ref="E121:E122" si="18">C121-D121</f>
        <v>80.251000000000005</v>
      </c>
      <c r="F121" s="842">
        <f t="shared" si="16"/>
        <v>110.04700000000001</v>
      </c>
      <c r="G121" s="846"/>
      <c r="I121" s="847"/>
      <c r="L121" s="865" t="s">
        <v>216</v>
      </c>
      <c r="M121" s="873"/>
      <c r="N121" s="874">
        <f>SUM(N113:N120)</f>
        <v>1863</v>
      </c>
      <c r="O121" s="874">
        <f>SUM(O113:O120)</f>
        <v>256.94</v>
      </c>
      <c r="Q121" s="875" t="s">
        <v>3037</v>
      </c>
      <c r="R121" s="851"/>
      <c r="S121" s="540"/>
      <c r="T121" s="852"/>
    </row>
    <row r="122" spans="2:22">
      <c r="B122" s="853">
        <v>43070</v>
      </c>
      <c r="C122" s="817">
        <f>SUM(O118:O120)</f>
        <v>70.48</v>
      </c>
      <c r="D122" s="817">
        <f>SUM(T122:T127)</f>
        <v>27.346000000000004</v>
      </c>
      <c r="E122" s="817">
        <f t="shared" si="18"/>
        <v>43.134</v>
      </c>
      <c r="F122" s="854">
        <f t="shared" si="16"/>
        <v>153.18100000000001</v>
      </c>
      <c r="G122" s="855"/>
      <c r="H122" s="856"/>
      <c r="I122" s="857"/>
      <c r="Q122" s="876" t="s">
        <v>2921</v>
      </c>
      <c r="R122" s="851">
        <v>4.5999999999999999E-2</v>
      </c>
      <c r="S122" s="540">
        <v>4</v>
      </c>
      <c r="T122" s="852">
        <f t="shared" si="17"/>
        <v>0.184</v>
      </c>
    </row>
    <row r="123" spans="2:22">
      <c r="B123" s="858" t="s">
        <v>3038</v>
      </c>
      <c r="C123" s="859"/>
      <c r="D123" s="859"/>
      <c r="E123" s="859"/>
      <c r="F123" s="860">
        <f>SUM(F112:F122)</f>
        <v>293.024</v>
      </c>
      <c r="G123" s="860">
        <f>F123/12</f>
        <v>24.418666666666667</v>
      </c>
      <c r="H123" s="871">
        <v>1.3019431988041854</v>
      </c>
      <c r="I123" s="872">
        <f>H123*G123</f>
        <v>31.791716990533136</v>
      </c>
      <c r="Q123" s="876" t="s">
        <v>3032</v>
      </c>
      <c r="R123" s="851">
        <v>5.1999999999999998E-2</v>
      </c>
      <c r="S123" s="540">
        <v>416</v>
      </c>
      <c r="T123" s="852">
        <f t="shared" si="17"/>
        <v>21.631999999999998</v>
      </c>
    </row>
    <row r="124" spans="2:22">
      <c r="B124" s="837" t="s">
        <v>2881</v>
      </c>
      <c r="C124" s="817"/>
      <c r="D124" s="817"/>
      <c r="E124" s="817"/>
      <c r="F124" s="816">
        <f>F122*12</f>
        <v>1838.172</v>
      </c>
      <c r="G124" s="816">
        <f t="shared" ref="G124:G133" si="19">F124/12</f>
        <v>153.18100000000001</v>
      </c>
      <c r="H124" s="864">
        <f>H123</f>
        <v>1.3019431988041854</v>
      </c>
      <c r="I124" s="836">
        <f t="shared" ref="I124:I133" si="20">H124*G124</f>
        <v>199.43296113602395</v>
      </c>
      <c r="Q124" s="876" t="s">
        <v>3039</v>
      </c>
      <c r="R124" s="851">
        <v>5.3999999999999999E-2</v>
      </c>
      <c r="S124" s="540">
        <v>20</v>
      </c>
      <c r="T124" s="852">
        <f t="shared" si="17"/>
        <v>1.08</v>
      </c>
    </row>
    <row r="125" spans="2:22">
      <c r="B125" s="837" t="s">
        <v>2882</v>
      </c>
      <c r="C125" s="817"/>
      <c r="D125" s="817"/>
      <c r="E125" s="817"/>
      <c r="F125" s="816">
        <f>F124</f>
        <v>1838.172</v>
      </c>
      <c r="G125" s="816">
        <f t="shared" si="19"/>
        <v>153.18100000000001</v>
      </c>
      <c r="H125" s="864">
        <f t="shared" ref="H125:H133" si="21">H124</f>
        <v>1.3019431988041854</v>
      </c>
      <c r="I125" s="836">
        <f t="shared" si="20"/>
        <v>199.43296113602395</v>
      </c>
      <c r="Q125" s="876" t="s">
        <v>2933</v>
      </c>
      <c r="R125" s="851">
        <v>6.9000000000000006E-2</v>
      </c>
      <c r="S125" s="540">
        <v>6</v>
      </c>
      <c r="T125" s="852">
        <f t="shared" si="17"/>
        <v>0.41400000000000003</v>
      </c>
    </row>
    <row r="126" spans="2:22">
      <c r="B126" s="837" t="s">
        <v>2883</v>
      </c>
      <c r="C126" s="817"/>
      <c r="D126" s="817"/>
      <c r="E126" s="817"/>
      <c r="F126" s="816">
        <f t="shared" ref="F126:F133" si="22">F125</f>
        <v>1838.172</v>
      </c>
      <c r="G126" s="816">
        <f t="shared" si="19"/>
        <v>153.18100000000001</v>
      </c>
      <c r="H126" s="864">
        <f t="shared" si="21"/>
        <v>1.3019431988041854</v>
      </c>
      <c r="I126" s="836">
        <f t="shared" si="20"/>
        <v>199.43296113602395</v>
      </c>
      <c r="Q126" s="876" t="s">
        <v>3034</v>
      </c>
      <c r="R126" s="851">
        <v>0.08</v>
      </c>
      <c r="S126" s="540">
        <v>24</v>
      </c>
      <c r="T126" s="852">
        <f t="shared" si="17"/>
        <v>1.92</v>
      </c>
    </row>
    <row r="127" spans="2:22">
      <c r="B127" s="837" t="s">
        <v>2884</v>
      </c>
      <c r="C127" s="817"/>
      <c r="D127" s="817"/>
      <c r="E127" s="817"/>
      <c r="F127" s="816">
        <f t="shared" si="22"/>
        <v>1838.172</v>
      </c>
      <c r="G127" s="816">
        <f t="shared" si="19"/>
        <v>153.18100000000001</v>
      </c>
      <c r="H127" s="864">
        <f t="shared" si="21"/>
        <v>1.3019431988041854</v>
      </c>
      <c r="I127" s="836">
        <f t="shared" si="20"/>
        <v>199.43296113602395</v>
      </c>
      <c r="Q127" s="876" t="s">
        <v>3035</v>
      </c>
      <c r="R127" s="851">
        <v>9.1999999999999998E-2</v>
      </c>
      <c r="S127" s="540">
        <v>23</v>
      </c>
      <c r="T127" s="852">
        <f t="shared" si="17"/>
        <v>2.1160000000000001</v>
      </c>
    </row>
    <row r="128" spans="2:22">
      <c r="B128" s="837" t="s">
        <v>2886</v>
      </c>
      <c r="C128" s="817"/>
      <c r="D128" s="817"/>
      <c r="E128" s="817"/>
      <c r="F128" s="816">
        <f t="shared" si="22"/>
        <v>1838.172</v>
      </c>
      <c r="G128" s="816">
        <f t="shared" si="19"/>
        <v>153.18100000000001</v>
      </c>
      <c r="H128" s="864">
        <f t="shared" si="21"/>
        <v>1.3019431988041854</v>
      </c>
      <c r="I128" s="836">
        <f t="shared" si="20"/>
        <v>199.43296113602395</v>
      </c>
      <c r="Q128" s="877" t="s">
        <v>216</v>
      </c>
      <c r="R128" s="878"/>
      <c r="S128" s="879">
        <f>SUM(S113:S127)</f>
        <v>1863</v>
      </c>
      <c r="T128" s="880">
        <f>SUM(T113:T127)</f>
        <v>103.75899999999999</v>
      </c>
      <c r="V128" s="686">
        <f>O121-T128</f>
        <v>153.18100000000001</v>
      </c>
    </row>
    <row r="129" spans="2:20">
      <c r="B129" s="837" t="s">
        <v>2887</v>
      </c>
      <c r="C129" s="817"/>
      <c r="D129" s="817"/>
      <c r="E129" s="817"/>
      <c r="F129" s="816">
        <f t="shared" si="22"/>
        <v>1838.172</v>
      </c>
      <c r="G129" s="816">
        <f t="shared" si="19"/>
        <v>153.18100000000001</v>
      </c>
      <c r="H129" s="864">
        <f t="shared" si="21"/>
        <v>1.3019431988041854</v>
      </c>
      <c r="I129" s="836">
        <f t="shared" si="20"/>
        <v>199.43296113602395</v>
      </c>
    </row>
    <row r="130" spans="2:20">
      <c r="B130" s="837" t="s">
        <v>2888</v>
      </c>
      <c r="C130" s="817"/>
      <c r="D130" s="817"/>
      <c r="E130" s="817"/>
      <c r="F130" s="816">
        <f t="shared" si="22"/>
        <v>1838.172</v>
      </c>
      <c r="G130" s="816">
        <f t="shared" si="19"/>
        <v>153.18100000000001</v>
      </c>
      <c r="H130" s="864">
        <f t="shared" si="21"/>
        <v>1.3019431988041854</v>
      </c>
      <c r="I130" s="836">
        <f t="shared" si="20"/>
        <v>199.43296113602395</v>
      </c>
    </row>
    <row r="131" spans="2:20">
      <c r="B131" s="837" t="s">
        <v>2889</v>
      </c>
      <c r="C131" s="817"/>
      <c r="D131" s="817"/>
      <c r="E131" s="817"/>
      <c r="F131" s="816">
        <f t="shared" si="22"/>
        <v>1838.172</v>
      </c>
      <c r="G131" s="816">
        <f t="shared" si="19"/>
        <v>153.18100000000001</v>
      </c>
      <c r="H131" s="864">
        <f t="shared" si="21"/>
        <v>1.3019431988041854</v>
      </c>
      <c r="I131" s="836">
        <f t="shared" si="20"/>
        <v>199.43296113602395</v>
      </c>
    </row>
    <row r="132" spans="2:20">
      <c r="B132" s="837" t="s">
        <v>2890</v>
      </c>
      <c r="C132" s="817"/>
      <c r="D132" s="817"/>
      <c r="E132" s="817"/>
      <c r="F132" s="816">
        <f t="shared" si="22"/>
        <v>1838.172</v>
      </c>
      <c r="G132" s="816">
        <f t="shared" si="19"/>
        <v>153.18100000000001</v>
      </c>
      <c r="H132" s="864">
        <f t="shared" si="21"/>
        <v>1.3019431988041854</v>
      </c>
      <c r="I132" s="836">
        <f t="shared" si="20"/>
        <v>199.43296113602395</v>
      </c>
    </row>
    <row r="133" spans="2:20">
      <c r="B133" s="837" t="s">
        <v>2891</v>
      </c>
      <c r="C133" s="817"/>
      <c r="D133" s="817"/>
      <c r="E133" s="817"/>
      <c r="F133" s="816">
        <f t="shared" si="22"/>
        <v>1838.172</v>
      </c>
      <c r="G133" s="816">
        <f t="shared" si="19"/>
        <v>153.18100000000001</v>
      </c>
      <c r="H133" s="864">
        <f t="shared" si="21"/>
        <v>1.3019431988041854</v>
      </c>
      <c r="I133" s="836">
        <f t="shared" si="20"/>
        <v>199.43296113602395</v>
      </c>
    </row>
    <row r="134" spans="2:20">
      <c r="B134" s="838" t="s">
        <v>2892</v>
      </c>
      <c r="C134" s="829"/>
      <c r="D134" s="829"/>
      <c r="E134" s="829"/>
      <c r="F134" s="825">
        <f>F127</f>
        <v>1838.172</v>
      </c>
      <c r="G134" s="825">
        <f>F134/12</f>
        <v>153.18100000000001</v>
      </c>
      <c r="H134" s="868">
        <f>H127</f>
        <v>1.3019431988041854</v>
      </c>
      <c r="I134" s="839">
        <f>H134*G134</f>
        <v>199.43296113602395</v>
      </c>
    </row>
    <row r="140" spans="2:20" ht="21">
      <c r="B140" s="833" t="s">
        <v>3040</v>
      </c>
      <c r="C140" s="716"/>
      <c r="D140" s="716"/>
      <c r="E140" s="716"/>
      <c r="L140" s="2" t="s">
        <v>2848</v>
      </c>
      <c r="Q140" s="2" t="s">
        <v>2849</v>
      </c>
    </row>
    <row r="141" spans="2:20" ht="60">
      <c r="B141" s="869" t="s">
        <v>2701</v>
      </c>
      <c r="C141" s="870" t="s">
        <v>3015</v>
      </c>
      <c r="D141" s="870" t="s">
        <v>3016</v>
      </c>
      <c r="E141" s="870" t="s">
        <v>3017</v>
      </c>
      <c r="F141" s="870" t="s">
        <v>3018</v>
      </c>
      <c r="G141" s="1189" t="s">
        <v>3019</v>
      </c>
      <c r="H141" s="1189" t="s">
        <v>3026</v>
      </c>
      <c r="I141" s="1190" t="s">
        <v>3020</v>
      </c>
      <c r="L141" s="840" t="s">
        <v>2854</v>
      </c>
      <c r="M141" s="840" t="s">
        <v>2855</v>
      </c>
      <c r="N141" s="840" t="s">
        <v>2856</v>
      </c>
      <c r="O141" s="840" t="s">
        <v>2850</v>
      </c>
      <c r="Q141" s="840" t="s">
        <v>2854</v>
      </c>
      <c r="R141" s="840" t="s">
        <v>2855</v>
      </c>
      <c r="S141" s="840" t="s">
        <v>2856</v>
      </c>
      <c r="T141" s="840" t="s">
        <v>2850</v>
      </c>
    </row>
    <row r="142" spans="2:20" ht="18">
      <c r="B142" s="841">
        <v>43101</v>
      </c>
      <c r="C142" s="817">
        <f>SUM(O144:O145)</f>
        <v>74.22</v>
      </c>
      <c r="D142" s="817">
        <f>SUM(T144:T153)</f>
        <v>28.611999999999995</v>
      </c>
      <c r="E142" s="817">
        <f>C142-D142</f>
        <v>45.608000000000004</v>
      </c>
      <c r="F142" s="842">
        <f>E142</f>
        <v>45.608000000000004</v>
      </c>
      <c r="G142" s="843"/>
      <c r="H142" s="844"/>
      <c r="I142" s="845"/>
      <c r="L142" s="840"/>
      <c r="M142" s="840" t="s">
        <v>2861</v>
      </c>
      <c r="N142" s="840" t="s">
        <v>2862</v>
      </c>
      <c r="O142" s="840" t="s">
        <v>2863</v>
      </c>
      <c r="Q142" s="840"/>
      <c r="R142" s="840" t="s">
        <v>3021</v>
      </c>
      <c r="S142" s="840" t="s">
        <v>3022</v>
      </c>
      <c r="T142" s="840" t="s">
        <v>3023</v>
      </c>
    </row>
    <row r="143" spans="2:20">
      <c r="B143" s="841">
        <v>43132</v>
      </c>
      <c r="C143" s="817">
        <f>SUM(O147:O148)</f>
        <v>37.99</v>
      </c>
      <c r="D143" s="817">
        <f>SUM(T155:T164)</f>
        <v>15.588000000000001</v>
      </c>
      <c r="E143" s="817">
        <f t="shared" ref="E143:E153" si="23">C143-D143</f>
        <v>22.402000000000001</v>
      </c>
      <c r="F143" s="842">
        <f>F142+E143</f>
        <v>68.010000000000005</v>
      </c>
      <c r="G143" s="846"/>
      <c r="I143" s="847"/>
      <c r="L143" s="848">
        <v>43101</v>
      </c>
      <c r="M143" s="851" t="s">
        <v>2469</v>
      </c>
      <c r="N143" s="540" t="s">
        <v>2469</v>
      </c>
      <c r="O143" s="852" t="s">
        <v>2469</v>
      </c>
      <c r="Q143" s="881" t="s">
        <v>3041</v>
      </c>
      <c r="R143" s="851"/>
      <c r="S143" s="540"/>
      <c r="T143" s="852"/>
    </row>
    <row r="144" spans="2:20">
      <c r="B144" s="841">
        <v>43160</v>
      </c>
      <c r="C144" s="817">
        <f>SUM(O150:O151)</f>
        <v>52.080000000000005</v>
      </c>
      <c r="D144" s="817">
        <f>SUM(T166:T175)</f>
        <v>18.464000000000002</v>
      </c>
      <c r="E144" s="817">
        <f t="shared" si="23"/>
        <v>33.616</v>
      </c>
      <c r="F144" s="842">
        <f t="shared" ref="F144:F153" si="24">F143+E144</f>
        <v>101.626</v>
      </c>
      <c r="G144" s="846"/>
      <c r="I144" s="847"/>
      <c r="L144" s="850" t="s">
        <v>2963</v>
      </c>
      <c r="M144" s="851">
        <v>0.13</v>
      </c>
      <c r="N144" s="540">
        <v>406</v>
      </c>
      <c r="O144" s="852">
        <f>+M144*N144</f>
        <v>52.78</v>
      </c>
      <c r="Q144" s="876" t="s">
        <v>3042</v>
      </c>
      <c r="R144" s="851">
        <v>4.1000000000000002E-2</v>
      </c>
      <c r="S144" s="540">
        <v>11</v>
      </c>
      <c r="T144" s="852">
        <f>+R144*S144</f>
        <v>0.45100000000000001</v>
      </c>
    </row>
    <row r="145" spans="2:20">
      <c r="B145" s="841">
        <v>43191</v>
      </c>
      <c r="C145" s="817">
        <f>SUM(O153:O154)</f>
        <v>7.19</v>
      </c>
      <c r="D145" s="817">
        <f>SUM(T177:T180)</f>
        <v>2.7129999999999996</v>
      </c>
      <c r="E145" s="817">
        <f t="shared" si="23"/>
        <v>4.4770000000000003</v>
      </c>
      <c r="F145" s="842">
        <f t="shared" si="24"/>
        <v>106.10300000000001</v>
      </c>
      <c r="G145" s="846"/>
      <c r="I145" s="847"/>
      <c r="L145" s="850" t="s">
        <v>2966</v>
      </c>
      <c r="M145" s="851">
        <v>0.32</v>
      </c>
      <c r="N145" s="540">
        <v>67</v>
      </c>
      <c r="O145" s="852">
        <f>+M145*N145</f>
        <v>21.44</v>
      </c>
      <c r="Q145" s="876" t="s">
        <v>3043</v>
      </c>
      <c r="R145" s="851">
        <v>4.2000000000000003E-2</v>
      </c>
      <c r="S145" s="540">
        <v>34</v>
      </c>
      <c r="T145" s="852">
        <f>+R145*S145</f>
        <v>1.4280000000000002</v>
      </c>
    </row>
    <row r="146" spans="2:20">
      <c r="B146" s="841">
        <v>43221</v>
      </c>
      <c r="C146" s="817"/>
      <c r="D146" s="817"/>
      <c r="E146" s="817">
        <f t="shared" si="23"/>
        <v>0</v>
      </c>
      <c r="F146" s="842">
        <f t="shared" si="24"/>
        <v>106.10300000000001</v>
      </c>
      <c r="G146" s="846"/>
      <c r="I146" s="847"/>
      <c r="L146" s="848">
        <v>43132</v>
      </c>
      <c r="M146" s="851" t="s">
        <v>2469</v>
      </c>
      <c r="N146" s="540" t="s">
        <v>2469</v>
      </c>
      <c r="O146" s="852" t="s">
        <v>2469</v>
      </c>
      <c r="Q146" s="876" t="s">
        <v>3044</v>
      </c>
      <c r="R146" s="851">
        <v>4.8000000000000001E-2</v>
      </c>
      <c r="S146" s="540">
        <v>19</v>
      </c>
      <c r="T146" s="852">
        <f>+R146*S146</f>
        <v>0.91200000000000003</v>
      </c>
    </row>
    <row r="147" spans="2:20">
      <c r="B147" s="841">
        <v>43252</v>
      </c>
      <c r="C147" s="817">
        <f>O156</f>
        <v>0.13</v>
      </c>
      <c r="D147" s="817">
        <f>T182</f>
        <v>0.113</v>
      </c>
      <c r="E147" s="817">
        <f t="shared" si="23"/>
        <v>1.7000000000000001E-2</v>
      </c>
      <c r="F147" s="842">
        <f t="shared" si="24"/>
        <v>106.12</v>
      </c>
      <c r="G147" s="846"/>
      <c r="I147" s="847"/>
      <c r="L147" s="850" t="s">
        <v>2963</v>
      </c>
      <c r="M147" s="851">
        <v>0.13</v>
      </c>
      <c r="N147" s="540">
        <v>211</v>
      </c>
      <c r="O147" s="852">
        <f>+M147*N147</f>
        <v>27.43</v>
      </c>
      <c r="Q147" s="876" t="s">
        <v>3032</v>
      </c>
      <c r="R147" s="851">
        <v>5.1999999999999998E-2</v>
      </c>
      <c r="S147" s="540">
        <v>217</v>
      </c>
      <c r="T147" s="852">
        <f>+R147*S147</f>
        <v>11.283999999999999</v>
      </c>
    </row>
    <row r="148" spans="2:20">
      <c r="B148" s="841">
        <v>43282</v>
      </c>
      <c r="C148" s="817"/>
      <c r="D148" s="817"/>
      <c r="E148" s="817">
        <f t="shared" si="23"/>
        <v>0</v>
      </c>
      <c r="F148" s="842">
        <f t="shared" si="24"/>
        <v>106.12</v>
      </c>
      <c r="G148" s="846"/>
      <c r="I148" s="847"/>
      <c r="L148" s="850" t="s">
        <v>2966</v>
      </c>
      <c r="M148" s="851">
        <v>0.32</v>
      </c>
      <c r="N148" s="540">
        <v>33</v>
      </c>
      <c r="O148" s="852">
        <f>+M148*N148</f>
        <v>10.56</v>
      </c>
      <c r="Q148" s="876" t="s">
        <v>3039</v>
      </c>
      <c r="R148" s="851">
        <v>5.3999999999999999E-2</v>
      </c>
      <c r="S148" s="540">
        <v>78</v>
      </c>
      <c r="T148" s="852">
        <f>+R148*S148</f>
        <v>4.2119999999999997</v>
      </c>
    </row>
    <row r="149" spans="2:20">
      <c r="B149" s="841">
        <v>43313</v>
      </c>
      <c r="C149" s="817">
        <f>O158</f>
        <v>2.99</v>
      </c>
      <c r="D149" s="817">
        <f>T184</f>
        <v>1.196</v>
      </c>
      <c r="E149" s="817">
        <f t="shared" si="23"/>
        <v>1.7940000000000003</v>
      </c>
      <c r="F149" s="842">
        <f t="shared" si="24"/>
        <v>107.914</v>
      </c>
      <c r="G149" s="846"/>
      <c r="I149" s="847"/>
      <c r="L149" s="848">
        <v>43160</v>
      </c>
      <c r="M149" s="851" t="s">
        <v>2469</v>
      </c>
      <c r="N149" s="540" t="s">
        <v>2469</v>
      </c>
      <c r="O149" s="852" t="s">
        <v>2469</v>
      </c>
      <c r="Q149" s="876" t="s">
        <v>3045</v>
      </c>
      <c r="R149" s="851">
        <v>0.06</v>
      </c>
      <c r="S149" s="540">
        <v>26</v>
      </c>
      <c r="T149" s="852">
        <f t="shared" ref="T149:T203" si="25">+R149*S149</f>
        <v>1.56</v>
      </c>
    </row>
    <row r="150" spans="2:20">
      <c r="B150" s="841">
        <v>43344</v>
      </c>
      <c r="C150" s="817">
        <f>SUM(O160:O161)</f>
        <v>3.44</v>
      </c>
      <c r="D150" s="817">
        <f>SUM(T186:T188)</f>
        <v>1.9</v>
      </c>
      <c r="E150" s="817">
        <f t="shared" si="23"/>
        <v>1.54</v>
      </c>
      <c r="F150" s="842">
        <f t="shared" si="24"/>
        <v>109.45400000000001</v>
      </c>
      <c r="G150" s="846"/>
      <c r="I150" s="847"/>
      <c r="L150" s="850" t="s">
        <v>2963</v>
      </c>
      <c r="M150" s="851">
        <v>0.13</v>
      </c>
      <c r="N150" s="540">
        <v>376</v>
      </c>
      <c r="O150" s="852">
        <f>+M150*N150</f>
        <v>48.88</v>
      </c>
      <c r="Q150" s="876" t="s">
        <v>2933</v>
      </c>
      <c r="R150" s="851">
        <v>6.9000000000000006E-2</v>
      </c>
      <c r="S150" s="540">
        <v>13</v>
      </c>
      <c r="T150" s="852">
        <f t="shared" si="25"/>
        <v>0.89700000000000002</v>
      </c>
    </row>
    <row r="151" spans="2:20">
      <c r="B151" s="841">
        <v>43374</v>
      </c>
      <c r="C151" s="817">
        <f>SUM(O163:O164)</f>
        <v>19.579999999999998</v>
      </c>
      <c r="D151" s="817">
        <f>SUM(T190:T197)</f>
        <v>7.1460000000000008</v>
      </c>
      <c r="E151" s="817">
        <f t="shared" si="23"/>
        <v>12.433999999999997</v>
      </c>
      <c r="F151" s="842">
        <f t="shared" si="24"/>
        <v>121.88800000000001</v>
      </c>
      <c r="G151" s="846"/>
      <c r="I151" s="847"/>
      <c r="L151" s="850" t="s">
        <v>2966</v>
      </c>
      <c r="M151" s="851">
        <v>0.32</v>
      </c>
      <c r="N151" s="540">
        <v>10</v>
      </c>
      <c r="O151" s="852">
        <f>+M151*N151</f>
        <v>3.2</v>
      </c>
      <c r="Q151" s="876" t="s">
        <v>3034</v>
      </c>
      <c r="R151" s="851">
        <v>0.08</v>
      </c>
      <c r="S151" s="540">
        <v>6</v>
      </c>
      <c r="T151" s="852">
        <f t="shared" si="25"/>
        <v>0.48</v>
      </c>
    </row>
    <row r="152" spans="2:20">
      <c r="B152" s="841">
        <v>43405</v>
      </c>
      <c r="C152" s="817">
        <f>SUM(O166:O168)</f>
        <v>14.910000000000002</v>
      </c>
      <c r="D152" s="817">
        <f>SUM(T199:T203)</f>
        <v>3.7350000000000003</v>
      </c>
      <c r="E152" s="817">
        <f t="shared" si="23"/>
        <v>11.175000000000001</v>
      </c>
      <c r="F152" s="842">
        <f t="shared" si="24"/>
        <v>133.06300000000002</v>
      </c>
      <c r="G152" s="846"/>
      <c r="I152" s="847"/>
      <c r="L152" s="848">
        <v>43191</v>
      </c>
      <c r="M152" s="851" t="s">
        <v>2469</v>
      </c>
      <c r="N152" s="540" t="s">
        <v>2469</v>
      </c>
      <c r="O152" s="852" t="s">
        <v>2469</v>
      </c>
      <c r="Q152" s="876" t="s">
        <v>3035</v>
      </c>
      <c r="R152" s="851">
        <v>9.1999999999999998E-2</v>
      </c>
      <c r="S152" s="540">
        <v>4</v>
      </c>
      <c r="T152" s="852">
        <f t="shared" si="25"/>
        <v>0.36799999999999999</v>
      </c>
    </row>
    <row r="153" spans="2:20">
      <c r="B153" s="853">
        <v>43435</v>
      </c>
      <c r="C153" s="817"/>
      <c r="D153" s="817"/>
      <c r="E153" s="817">
        <f t="shared" si="23"/>
        <v>0</v>
      </c>
      <c r="F153" s="854">
        <f t="shared" si="24"/>
        <v>133.06300000000002</v>
      </c>
      <c r="G153" s="855"/>
      <c r="H153" s="856"/>
      <c r="I153" s="857"/>
      <c r="L153" s="850" t="s">
        <v>2963</v>
      </c>
      <c r="M153" s="851">
        <v>0.13</v>
      </c>
      <c r="N153" s="540">
        <v>48</v>
      </c>
      <c r="O153" s="852">
        <f>+M153*N153</f>
        <v>6.24</v>
      </c>
      <c r="Q153" s="876" t="s">
        <v>3036</v>
      </c>
      <c r="R153" s="851">
        <v>0.108</v>
      </c>
      <c r="S153" s="540">
        <v>65</v>
      </c>
      <c r="T153" s="852">
        <f t="shared" si="25"/>
        <v>7.02</v>
      </c>
    </row>
    <row r="154" spans="2:20">
      <c r="B154" s="858" t="s">
        <v>3046</v>
      </c>
      <c r="C154" s="859"/>
      <c r="D154" s="859"/>
      <c r="E154" s="859"/>
      <c r="F154" s="860">
        <f>SUM(F143:F153)</f>
        <v>1199.4640000000002</v>
      </c>
      <c r="G154" s="860">
        <f>F154/12</f>
        <v>99.955333333333343</v>
      </c>
      <c r="H154" s="871">
        <f>H123</f>
        <v>1.3019431988041854</v>
      </c>
      <c r="I154" s="872">
        <f>H154*G154</f>
        <v>130.13616641753865</v>
      </c>
      <c r="L154" s="850" t="s">
        <v>2964</v>
      </c>
      <c r="M154" s="851">
        <v>0.19</v>
      </c>
      <c r="N154" s="540">
        <v>5</v>
      </c>
      <c r="O154" s="852">
        <f>+M154*N154</f>
        <v>0.95</v>
      </c>
      <c r="Q154" s="881" t="s">
        <v>3047</v>
      </c>
      <c r="R154" s="851"/>
      <c r="S154" s="540"/>
      <c r="T154" s="852"/>
    </row>
    <row r="155" spans="2:20">
      <c r="B155" s="837" t="s">
        <v>2882</v>
      </c>
      <c r="C155" s="817"/>
      <c r="D155" s="817"/>
      <c r="E155" s="817"/>
      <c r="F155" s="816">
        <f>F153*12</f>
        <v>1596.7560000000003</v>
      </c>
      <c r="G155" s="816">
        <f>F155/12</f>
        <v>133.06300000000002</v>
      </c>
      <c r="H155" s="864">
        <f>H154</f>
        <v>1.3019431988041854</v>
      </c>
      <c r="I155" s="836">
        <f>H155*G155</f>
        <v>173.24046786248135</v>
      </c>
      <c r="L155" s="848">
        <v>43252</v>
      </c>
      <c r="M155" s="851" t="s">
        <v>2469</v>
      </c>
      <c r="N155" s="540" t="s">
        <v>2469</v>
      </c>
      <c r="O155" s="852" t="s">
        <v>2469</v>
      </c>
      <c r="Q155" s="876" t="s">
        <v>3042</v>
      </c>
      <c r="R155" s="851">
        <v>4.1000000000000002E-2</v>
      </c>
      <c r="S155" s="540">
        <v>16</v>
      </c>
      <c r="T155" s="852">
        <f t="shared" si="25"/>
        <v>0.65600000000000003</v>
      </c>
    </row>
    <row r="156" spans="2:20">
      <c r="B156" s="837" t="s">
        <v>2883</v>
      </c>
      <c r="C156" s="817"/>
      <c r="D156" s="817"/>
      <c r="E156" s="817"/>
      <c r="F156" s="816">
        <f>F155</f>
        <v>1596.7560000000003</v>
      </c>
      <c r="G156" s="816">
        <f>F156/12</f>
        <v>133.06300000000002</v>
      </c>
      <c r="H156" s="864">
        <f>H155</f>
        <v>1.3019431988041854</v>
      </c>
      <c r="I156" s="836">
        <f>H156*G156</f>
        <v>173.24046786248135</v>
      </c>
      <c r="L156" s="850" t="s">
        <v>2963</v>
      </c>
      <c r="M156" s="851">
        <v>0.13</v>
      </c>
      <c r="N156" s="540">
        <v>1</v>
      </c>
      <c r="O156" s="852">
        <f>+M156*N156</f>
        <v>0.13</v>
      </c>
      <c r="Q156" s="876" t="s">
        <v>3043</v>
      </c>
      <c r="R156" s="851">
        <v>4.2000000000000003E-2</v>
      </c>
      <c r="S156" s="540">
        <v>8</v>
      </c>
      <c r="T156" s="852">
        <f t="shared" si="25"/>
        <v>0.33600000000000002</v>
      </c>
    </row>
    <row r="157" spans="2:20">
      <c r="B157" s="837" t="s">
        <v>2884</v>
      </c>
      <c r="C157" s="817"/>
      <c r="D157" s="817"/>
      <c r="E157" s="817"/>
      <c r="F157" s="816">
        <f t="shared" ref="F157:F163" si="26">F156</f>
        <v>1596.7560000000003</v>
      </c>
      <c r="G157" s="816">
        <f t="shared" ref="G157:G163" si="27">F157/12</f>
        <v>133.06300000000002</v>
      </c>
      <c r="H157" s="864">
        <f t="shared" ref="H157:H163" si="28">H156</f>
        <v>1.3019431988041854</v>
      </c>
      <c r="I157" s="836">
        <f t="shared" ref="I157:I163" si="29">H157*G157</f>
        <v>173.24046786248135</v>
      </c>
      <c r="L157" s="848">
        <v>43313</v>
      </c>
      <c r="M157" s="851" t="s">
        <v>2469</v>
      </c>
      <c r="N157" s="540" t="s">
        <v>2469</v>
      </c>
      <c r="O157" s="852" t="s">
        <v>2469</v>
      </c>
      <c r="Q157" s="876" t="s">
        <v>2921</v>
      </c>
      <c r="R157" s="851">
        <v>4.5999999999999999E-2</v>
      </c>
      <c r="S157" s="540">
        <v>35</v>
      </c>
      <c r="T157" s="852">
        <f t="shared" si="25"/>
        <v>1.6099999999999999</v>
      </c>
    </row>
    <row r="158" spans="2:20">
      <c r="B158" s="837" t="s">
        <v>2886</v>
      </c>
      <c r="C158" s="817"/>
      <c r="D158" s="817"/>
      <c r="E158" s="817"/>
      <c r="F158" s="816">
        <f t="shared" si="26"/>
        <v>1596.7560000000003</v>
      </c>
      <c r="G158" s="816">
        <f t="shared" si="27"/>
        <v>133.06300000000002</v>
      </c>
      <c r="H158" s="864">
        <f t="shared" si="28"/>
        <v>1.3019431988041854</v>
      </c>
      <c r="I158" s="836">
        <f t="shared" si="29"/>
        <v>173.24046786248135</v>
      </c>
      <c r="L158" s="850" t="s">
        <v>2963</v>
      </c>
      <c r="M158" s="851">
        <v>0.13</v>
      </c>
      <c r="N158" s="540">
        <v>23</v>
      </c>
      <c r="O158" s="852">
        <f>+M158*N158</f>
        <v>2.99</v>
      </c>
      <c r="Q158" s="876" t="s">
        <v>3044</v>
      </c>
      <c r="R158" s="851">
        <v>4.8000000000000001E-2</v>
      </c>
      <c r="S158" s="540">
        <v>22</v>
      </c>
      <c r="T158" s="852">
        <f t="shared" si="25"/>
        <v>1.056</v>
      </c>
    </row>
    <row r="159" spans="2:20">
      <c r="B159" s="837" t="s">
        <v>2887</v>
      </c>
      <c r="C159" s="817"/>
      <c r="D159" s="817"/>
      <c r="E159" s="817"/>
      <c r="F159" s="816">
        <f t="shared" si="26"/>
        <v>1596.7560000000003</v>
      </c>
      <c r="G159" s="816">
        <f t="shared" si="27"/>
        <v>133.06300000000002</v>
      </c>
      <c r="H159" s="864">
        <f t="shared" si="28"/>
        <v>1.3019431988041854</v>
      </c>
      <c r="I159" s="836">
        <f t="shared" si="29"/>
        <v>173.24046786248135</v>
      </c>
      <c r="L159" s="848">
        <v>43344</v>
      </c>
      <c r="M159" s="851" t="s">
        <v>2469</v>
      </c>
      <c r="N159" s="540" t="s">
        <v>2469</v>
      </c>
      <c r="O159" s="852" t="s">
        <v>2469</v>
      </c>
      <c r="Q159" s="876" t="s">
        <v>3032</v>
      </c>
      <c r="R159" s="851">
        <v>5.1999999999999998E-2</v>
      </c>
      <c r="S159" s="540">
        <v>56</v>
      </c>
      <c r="T159" s="852">
        <f t="shared" si="25"/>
        <v>2.9119999999999999</v>
      </c>
    </row>
    <row r="160" spans="2:20">
      <c r="B160" s="837" t="s">
        <v>2888</v>
      </c>
      <c r="C160" s="817"/>
      <c r="D160" s="817"/>
      <c r="E160" s="817"/>
      <c r="F160" s="816">
        <f t="shared" si="26"/>
        <v>1596.7560000000003</v>
      </c>
      <c r="G160" s="816">
        <f t="shared" si="27"/>
        <v>133.06300000000002</v>
      </c>
      <c r="H160" s="864">
        <f t="shared" si="28"/>
        <v>1.3019431988041854</v>
      </c>
      <c r="I160" s="836">
        <f t="shared" si="29"/>
        <v>173.24046786248135</v>
      </c>
      <c r="L160" s="850" t="s">
        <v>2963</v>
      </c>
      <c r="M160" s="851">
        <v>0.13</v>
      </c>
      <c r="N160" s="540">
        <v>25</v>
      </c>
      <c r="O160" s="852">
        <f>+M160*N160</f>
        <v>3.25</v>
      </c>
      <c r="Q160" s="876" t="s">
        <v>2933</v>
      </c>
      <c r="R160" s="851">
        <v>6.9000000000000006E-2</v>
      </c>
      <c r="S160" s="540">
        <v>20</v>
      </c>
      <c r="T160" s="852">
        <f t="shared" si="25"/>
        <v>1.3800000000000001</v>
      </c>
    </row>
    <row r="161" spans="2:20">
      <c r="B161" s="837" t="s">
        <v>2889</v>
      </c>
      <c r="C161" s="817"/>
      <c r="D161" s="817"/>
      <c r="E161" s="817"/>
      <c r="F161" s="816">
        <f t="shared" si="26"/>
        <v>1596.7560000000003</v>
      </c>
      <c r="G161" s="816">
        <f t="shared" si="27"/>
        <v>133.06300000000002</v>
      </c>
      <c r="H161" s="864">
        <f t="shared" si="28"/>
        <v>1.3019431988041854</v>
      </c>
      <c r="I161" s="836">
        <f t="shared" si="29"/>
        <v>173.24046786248135</v>
      </c>
      <c r="L161" s="850" t="s">
        <v>2964</v>
      </c>
      <c r="M161" s="851">
        <v>0.19</v>
      </c>
      <c r="N161" s="540">
        <v>1</v>
      </c>
      <c r="O161" s="852">
        <f>+M161*N161</f>
        <v>0.19</v>
      </c>
      <c r="Q161" s="876" t="s">
        <v>3034</v>
      </c>
      <c r="R161" s="851">
        <v>0.08</v>
      </c>
      <c r="S161" s="540">
        <v>49</v>
      </c>
      <c r="T161" s="852">
        <f t="shared" si="25"/>
        <v>3.92</v>
      </c>
    </row>
    <row r="162" spans="2:20">
      <c r="B162" s="837" t="s">
        <v>2890</v>
      </c>
      <c r="C162" s="817"/>
      <c r="D162" s="817"/>
      <c r="E162" s="817"/>
      <c r="F162" s="816">
        <f t="shared" si="26"/>
        <v>1596.7560000000003</v>
      </c>
      <c r="G162" s="816">
        <f t="shared" si="27"/>
        <v>133.06300000000002</v>
      </c>
      <c r="H162" s="864">
        <f t="shared" si="28"/>
        <v>1.3019431988041854</v>
      </c>
      <c r="I162" s="836">
        <f t="shared" si="29"/>
        <v>173.24046786248135</v>
      </c>
      <c r="L162" s="848">
        <v>43374</v>
      </c>
      <c r="M162" s="851" t="s">
        <v>2469</v>
      </c>
      <c r="N162" s="540" t="s">
        <v>2469</v>
      </c>
      <c r="O162" s="852" t="s">
        <v>2469</v>
      </c>
      <c r="Q162" s="876" t="s">
        <v>3035</v>
      </c>
      <c r="R162" s="851">
        <v>9.1999999999999998E-2</v>
      </c>
      <c r="S162" s="540">
        <v>16</v>
      </c>
      <c r="T162" s="852">
        <f t="shared" si="25"/>
        <v>1.472</v>
      </c>
    </row>
    <row r="163" spans="2:20">
      <c r="B163" s="837" t="s">
        <v>2891</v>
      </c>
      <c r="C163" s="817"/>
      <c r="D163" s="817"/>
      <c r="E163" s="817"/>
      <c r="F163" s="816">
        <f t="shared" si="26"/>
        <v>1596.7560000000003</v>
      </c>
      <c r="G163" s="816">
        <f t="shared" si="27"/>
        <v>133.06300000000002</v>
      </c>
      <c r="H163" s="864">
        <f t="shared" si="28"/>
        <v>1.3019431988041854</v>
      </c>
      <c r="I163" s="836">
        <f t="shared" si="29"/>
        <v>173.24046786248135</v>
      </c>
      <c r="L163" s="850" t="s">
        <v>2963</v>
      </c>
      <c r="M163" s="851">
        <v>0.13</v>
      </c>
      <c r="N163" s="540">
        <v>30</v>
      </c>
      <c r="O163" s="852">
        <f>+M163*N163</f>
        <v>3.9000000000000004</v>
      </c>
      <c r="Q163" s="876" t="s">
        <v>2943</v>
      </c>
      <c r="R163" s="851">
        <v>9.9000000000000005E-2</v>
      </c>
      <c r="S163" s="540">
        <v>20</v>
      </c>
      <c r="T163" s="852">
        <f t="shared" si="25"/>
        <v>1.98</v>
      </c>
    </row>
    <row r="164" spans="2:20">
      <c r="B164" s="838" t="s">
        <v>2892</v>
      </c>
      <c r="C164" s="829"/>
      <c r="D164" s="829"/>
      <c r="E164" s="829"/>
      <c r="F164" s="825">
        <f>F158</f>
        <v>1596.7560000000003</v>
      </c>
      <c r="G164" s="825">
        <f>F164/12</f>
        <v>133.06300000000002</v>
      </c>
      <c r="H164" s="868">
        <f>H158</f>
        <v>1.3019431988041854</v>
      </c>
      <c r="I164" s="839">
        <f>H164*G164</f>
        <v>173.24046786248135</v>
      </c>
      <c r="L164" s="850" t="s">
        <v>2966</v>
      </c>
      <c r="M164" s="851">
        <v>0.32</v>
      </c>
      <c r="N164" s="540">
        <v>49</v>
      </c>
      <c r="O164" s="852">
        <f t="shared" ref="O164" si="30">+M164*N164</f>
        <v>15.68</v>
      </c>
      <c r="Q164" s="876" t="s">
        <v>3048</v>
      </c>
      <c r="R164" s="851">
        <v>0.13300000000000001</v>
      </c>
      <c r="S164" s="540">
        <v>2</v>
      </c>
      <c r="T164" s="852">
        <f t="shared" si="25"/>
        <v>0.26600000000000001</v>
      </c>
    </row>
    <row r="165" spans="2:20">
      <c r="C165" s="716"/>
      <c r="D165" s="716"/>
      <c r="E165" s="716"/>
      <c r="L165" s="848">
        <v>43405</v>
      </c>
      <c r="M165" s="851" t="s">
        <v>2469</v>
      </c>
      <c r="N165" s="540" t="s">
        <v>2469</v>
      </c>
      <c r="O165" s="852" t="s">
        <v>2469</v>
      </c>
      <c r="Q165" s="881" t="s">
        <v>3049</v>
      </c>
      <c r="R165" s="851"/>
      <c r="S165" s="540"/>
      <c r="T165" s="852"/>
    </row>
    <row r="166" spans="2:20">
      <c r="C166" s="716"/>
      <c r="D166" s="716"/>
      <c r="E166" s="716"/>
      <c r="L166" s="850" t="s">
        <v>2966</v>
      </c>
      <c r="M166" s="851">
        <v>0.32</v>
      </c>
      <c r="N166" s="540">
        <v>33</v>
      </c>
      <c r="O166" s="852">
        <f>+M166*N166</f>
        <v>10.56</v>
      </c>
      <c r="Q166" s="876" t="s">
        <v>3050</v>
      </c>
      <c r="R166" s="851">
        <v>3.5000000000000003E-2</v>
      </c>
      <c r="S166" s="540">
        <v>22</v>
      </c>
      <c r="T166" s="852">
        <f t="shared" si="25"/>
        <v>0.77</v>
      </c>
    </row>
    <row r="167" spans="2:20">
      <c r="L167" s="850" t="s">
        <v>2963</v>
      </c>
      <c r="M167" s="851">
        <v>0.13</v>
      </c>
      <c r="N167" s="540">
        <v>26</v>
      </c>
      <c r="O167" s="852">
        <f>+M167*N167</f>
        <v>3.38</v>
      </c>
      <c r="Q167" s="876" t="s">
        <v>3043</v>
      </c>
      <c r="R167" s="851">
        <v>4.2000000000000003E-2</v>
      </c>
      <c r="S167" s="540">
        <v>243</v>
      </c>
      <c r="T167" s="852">
        <f t="shared" si="25"/>
        <v>10.206000000000001</v>
      </c>
    </row>
    <row r="168" spans="2:20">
      <c r="L168" s="850" t="s">
        <v>2971</v>
      </c>
      <c r="M168" s="851">
        <v>0.48499999999999999</v>
      </c>
      <c r="N168" s="540">
        <v>2</v>
      </c>
      <c r="O168" s="852">
        <f>+M168*N168</f>
        <v>0.97</v>
      </c>
      <c r="Q168" s="876" t="s">
        <v>2921</v>
      </c>
      <c r="R168" s="851">
        <v>4.5999999999999999E-2</v>
      </c>
      <c r="S168" s="540">
        <v>19</v>
      </c>
      <c r="T168" s="852">
        <f t="shared" si="25"/>
        <v>0.874</v>
      </c>
    </row>
    <row r="169" spans="2:20">
      <c r="L169" s="865" t="s">
        <v>216</v>
      </c>
      <c r="M169" s="882"/>
      <c r="N169" s="883">
        <f>SUM(N144:N168)</f>
        <v>1346</v>
      </c>
      <c r="O169" s="884">
        <f>SUM(O144:O168)</f>
        <v>212.53</v>
      </c>
      <c r="Q169" s="876" t="s">
        <v>3044</v>
      </c>
      <c r="R169" s="851">
        <v>4.8000000000000001E-2</v>
      </c>
      <c r="S169" s="540">
        <v>19</v>
      </c>
      <c r="T169" s="852">
        <f t="shared" si="25"/>
        <v>0.91200000000000003</v>
      </c>
    </row>
    <row r="170" spans="2:20">
      <c r="Q170" s="876" t="s">
        <v>3032</v>
      </c>
      <c r="R170" s="851">
        <v>5.1999999999999998E-2</v>
      </c>
      <c r="S170" s="540">
        <v>22</v>
      </c>
      <c r="T170" s="852">
        <f t="shared" si="25"/>
        <v>1.1439999999999999</v>
      </c>
    </row>
    <row r="171" spans="2:20">
      <c r="Q171" s="876" t="s">
        <v>3039</v>
      </c>
      <c r="R171" s="851">
        <v>5.3999999999999999E-2</v>
      </c>
      <c r="S171" s="540">
        <v>21</v>
      </c>
      <c r="T171" s="852">
        <f t="shared" si="25"/>
        <v>1.1339999999999999</v>
      </c>
    </row>
    <row r="172" spans="2:20">
      <c r="Q172" s="876" t="s">
        <v>2933</v>
      </c>
      <c r="R172" s="851">
        <v>6.9000000000000006E-2</v>
      </c>
      <c r="S172" s="540">
        <v>11</v>
      </c>
      <c r="T172" s="852">
        <f t="shared" si="25"/>
        <v>0.75900000000000012</v>
      </c>
    </row>
    <row r="173" spans="2:20">
      <c r="Q173" s="876" t="s">
        <v>3034</v>
      </c>
      <c r="R173" s="851">
        <v>0.08</v>
      </c>
      <c r="S173" s="540">
        <v>2</v>
      </c>
      <c r="T173" s="852">
        <f t="shared" si="25"/>
        <v>0.16</v>
      </c>
    </row>
    <row r="174" spans="2:20">
      <c r="Q174" s="876" t="s">
        <v>3035</v>
      </c>
      <c r="R174" s="851">
        <v>9.1999999999999998E-2</v>
      </c>
      <c r="S174" s="540">
        <v>26</v>
      </c>
      <c r="T174" s="852">
        <f t="shared" si="25"/>
        <v>2.3919999999999999</v>
      </c>
    </row>
    <row r="175" spans="2:20">
      <c r="Q175" s="876" t="s">
        <v>3051</v>
      </c>
      <c r="R175" s="851">
        <v>0.113</v>
      </c>
      <c r="S175" s="540">
        <v>1</v>
      </c>
      <c r="T175" s="852">
        <f t="shared" si="25"/>
        <v>0.113</v>
      </c>
    </row>
    <row r="176" spans="2:20">
      <c r="Q176" s="881" t="s">
        <v>3052</v>
      </c>
      <c r="R176" s="851"/>
      <c r="S176" s="540"/>
      <c r="T176" s="852"/>
    </row>
    <row r="177" spans="17:22">
      <c r="Q177" s="876" t="s">
        <v>3050</v>
      </c>
      <c r="R177" s="851">
        <v>3.5000000000000003E-2</v>
      </c>
      <c r="S177" s="540">
        <v>19</v>
      </c>
      <c r="T177" s="852">
        <f t="shared" si="25"/>
        <v>0.66500000000000004</v>
      </c>
    </row>
    <row r="178" spans="17:22">
      <c r="Q178" s="876" t="s">
        <v>3032</v>
      </c>
      <c r="R178" s="851">
        <v>5.1999999999999998E-2</v>
      </c>
      <c r="S178" s="540">
        <v>27</v>
      </c>
      <c r="T178" s="852">
        <f t="shared" si="25"/>
        <v>1.4039999999999999</v>
      </c>
    </row>
    <row r="179" spans="17:22">
      <c r="Q179" s="876" t="s">
        <v>3034</v>
      </c>
      <c r="R179" s="851">
        <v>0.08</v>
      </c>
      <c r="S179" s="540">
        <v>4</v>
      </c>
      <c r="T179" s="852">
        <f t="shared" si="25"/>
        <v>0.32</v>
      </c>
    </row>
    <row r="180" spans="17:22">
      <c r="Q180" s="876" t="s">
        <v>3036</v>
      </c>
      <c r="R180" s="851">
        <v>0.108</v>
      </c>
      <c r="S180" s="540">
        <v>3</v>
      </c>
      <c r="T180" s="852">
        <f t="shared" si="25"/>
        <v>0.32400000000000001</v>
      </c>
    </row>
    <row r="181" spans="17:22">
      <c r="Q181" s="881" t="s">
        <v>3053</v>
      </c>
      <c r="R181" s="851"/>
      <c r="S181" s="540"/>
      <c r="T181" s="852"/>
    </row>
    <row r="182" spans="17:22">
      <c r="Q182" s="876" t="s">
        <v>3051</v>
      </c>
      <c r="R182" s="851">
        <v>0.113</v>
      </c>
      <c r="S182" s="540">
        <v>1</v>
      </c>
      <c r="T182" s="852">
        <f t="shared" si="25"/>
        <v>0.113</v>
      </c>
    </row>
    <row r="183" spans="17:22">
      <c r="Q183" s="881" t="s">
        <v>3054</v>
      </c>
      <c r="R183" s="851"/>
      <c r="S183" s="540"/>
      <c r="T183" s="852"/>
    </row>
    <row r="184" spans="17:22">
      <c r="Q184" s="876" t="s">
        <v>3032</v>
      </c>
      <c r="R184" s="851">
        <v>5.1999999999999998E-2</v>
      </c>
      <c r="S184" s="540">
        <v>23</v>
      </c>
      <c r="T184" s="852">
        <f t="shared" si="25"/>
        <v>1.196</v>
      </c>
    </row>
    <row r="185" spans="17:22">
      <c r="Q185" s="881" t="s">
        <v>3055</v>
      </c>
      <c r="R185" s="851"/>
      <c r="S185" s="540"/>
      <c r="T185" s="852"/>
    </row>
    <row r="186" spans="17:22">
      <c r="Q186" s="876" t="s">
        <v>3034</v>
      </c>
      <c r="R186" s="851">
        <v>0.08</v>
      </c>
      <c r="S186" s="540">
        <v>1</v>
      </c>
      <c r="T186" s="852">
        <f t="shared" si="25"/>
        <v>0.08</v>
      </c>
    </row>
    <row r="187" spans="17:22">
      <c r="Q187" s="876" t="s">
        <v>3032</v>
      </c>
      <c r="R187" s="851">
        <v>5.1999999999999998E-2</v>
      </c>
      <c r="S187" s="540">
        <v>12</v>
      </c>
      <c r="T187" s="852">
        <f t="shared" si="25"/>
        <v>0.624</v>
      </c>
    </row>
    <row r="188" spans="17:22">
      <c r="Q188" s="876" t="s">
        <v>3035</v>
      </c>
      <c r="R188" s="851">
        <v>9.1999999999999998E-2</v>
      </c>
      <c r="S188" s="540">
        <v>13</v>
      </c>
      <c r="T188" s="852">
        <f t="shared" si="25"/>
        <v>1.196</v>
      </c>
    </row>
    <row r="189" spans="17:22">
      <c r="Q189" s="881" t="s">
        <v>3031</v>
      </c>
      <c r="R189" s="851"/>
      <c r="S189" s="540"/>
      <c r="T189" s="852"/>
    </row>
    <row r="190" spans="17:22">
      <c r="Q190" s="876" t="s">
        <v>3050</v>
      </c>
      <c r="R190" s="851">
        <v>3.5000000000000003E-2</v>
      </c>
      <c r="S190" s="540">
        <v>14</v>
      </c>
      <c r="T190" s="852">
        <f t="shared" si="25"/>
        <v>0.49000000000000005</v>
      </c>
    </row>
    <row r="191" spans="17:22">
      <c r="Q191" s="876" t="s">
        <v>2921</v>
      </c>
      <c r="R191" s="851">
        <v>4.5999999999999999E-2</v>
      </c>
      <c r="S191" s="540">
        <v>13</v>
      </c>
      <c r="T191" s="852">
        <f t="shared" si="25"/>
        <v>0.59799999999999998</v>
      </c>
      <c r="V191" s="686"/>
    </row>
    <row r="192" spans="17:22">
      <c r="Q192" s="876" t="s">
        <v>3039</v>
      </c>
      <c r="R192" s="851">
        <v>5.3999999999999999E-2</v>
      </c>
      <c r="S192" s="540">
        <v>1</v>
      </c>
      <c r="T192" s="852">
        <f t="shared" si="25"/>
        <v>5.3999999999999999E-2</v>
      </c>
    </row>
    <row r="193" spans="17:26">
      <c r="Q193" s="876" t="s">
        <v>3045</v>
      </c>
      <c r="R193" s="851">
        <v>0.06</v>
      </c>
      <c r="S193" s="540">
        <v>6</v>
      </c>
      <c r="T193" s="852">
        <f t="shared" si="25"/>
        <v>0.36</v>
      </c>
    </row>
    <row r="194" spans="17:26">
      <c r="Q194" s="876" t="s">
        <v>3056</v>
      </c>
      <c r="R194" s="851">
        <v>6.5000000000000002E-2</v>
      </c>
      <c r="S194" s="540">
        <v>7</v>
      </c>
      <c r="T194" s="852">
        <f t="shared" si="25"/>
        <v>0.45500000000000002</v>
      </c>
    </row>
    <row r="195" spans="17:26">
      <c r="Q195" s="876" t="s">
        <v>3051</v>
      </c>
      <c r="R195" s="851">
        <v>0.113</v>
      </c>
      <c r="S195" s="540">
        <v>12</v>
      </c>
      <c r="T195" s="852">
        <f t="shared" si="25"/>
        <v>1.3560000000000001</v>
      </c>
    </row>
    <row r="196" spans="17:26">
      <c r="Q196" s="876" t="s">
        <v>3048</v>
      </c>
      <c r="R196" s="851">
        <v>0.13300000000000001</v>
      </c>
      <c r="S196" s="540">
        <v>11</v>
      </c>
      <c r="T196" s="852">
        <f t="shared" si="25"/>
        <v>1.4630000000000001</v>
      </c>
    </row>
    <row r="197" spans="17:26">
      <c r="Q197" s="876" t="s">
        <v>3057</v>
      </c>
      <c r="R197" s="851">
        <v>0.158</v>
      </c>
      <c r="S197" s="540">
        <v>15</v>
      </c>
      <c r="T197" s="852">
        <f t="shared" si="25"/>
        <v>2.37</v>
      </c>
    </row>
    <row r="198" spans="17:26">
      <c r="Q198" s="881" t="s">
        <v>3033</v>
      </c>
      <c r="R198" s="851"/>
      <c r="S198" s="540"/>
      <c r="T198" s="852"/>
    </row>
    <row r="199" spans="17:26">
      <c r="Q199" s="876" t="s">
        <v>3056</v>
      </c>
      <c r="R199" s="851">
        <v>6.5000000000000002E-2</v>
      </c>
      <c r="S199" s="540">
        <v>31</v>
      </c>
      <c r="T199" s="852">
        <f t="shared" si="25"/>
        <v>2.0150000000000001</v>
      </c>
    </row>
    <row r="200" spans="17:26">
      <c r="Q200" s="876" t="s">
        <v>2933</v>
      </c>
      <c r="R200" s="851">
        <v>6.9000000000000006E-2</v>
      </c>
      <c r="S200" s="540">
        <v>4</v>
      </c>
      <c r="T200" s="852">
        <f t="shared" si="25"/>
        <v>0.27600000000000002</v>
      </c>
    </row>
    <row r="201" spans="17:26">
      <c r="Q201" s="876" t="s">
        <v>3051</v>
      </c>
      <c r="R201" s="851">
        <v>0.113</v>
      </c>
      <c r="S201" s="540">
        <v>2</v>
      </c>
      <c r="T201" s="852">
        <f t="shared" si="25"/>
        <v>0.22600000000000001</v>
      </c>
    </row>
    <row r="202" spans="17:26">
      <c r="Q202" s="876" t="s">
        <v>3057</v>
      </c>
      <c r="R202" s="851">
        <v>0.158</v>
      </c>
      <c r="S202" s="540">
        <v>2</v>
      </c>
      <c r="T202" s="852">
        <f t="shared" si="25"/>
        <v>0.316</v>
      </c>
    </row>
    <row r="203" spans="17:26">
      <c r="Q203" s="876" t="s">
        <v>3042</v>
      </c>
      <c r="R203" s="851">
        <v>4.1000000000000002E-2</v>
      </c>
      <c r="S203" s="540">
        <v>22</v>
      </c>
      <c r="T203" s="852">
        <f t="shared" si="25"/>
        <v>0.90200000000000002</v>
      </c>
    </row>
    <row r="204" spans="17:26">
      <c r="Q204" s="885" t="s">
        <v>216</v>
      </c>
      <c r="R204" s="873"/>
      <c r="S204" s="874">
        <f>SUM(S144:S203)</f>
        <v>1346</v>
      </c>
      <c r="T204" s="874">
        <f>SUM(T144:T203)</f>
        <v>79.466999999999956</v>
      </c>
      <c r="V204" s="686">
        <f>O169-T204</f>
        <v>133.06300000000005</v>
      </c>
    </row>
    <row r="207" spans="17:26">
      <c r="W207" s="886"/>
      <c r="X207" s="887"/>
      <c r="Y207" s="887"/>
      <c r="Z207" s="888"/>
    </row>
    <row r="208" spans="17:26">
      <c r="W208" s="886"/>
      <c r="X208" s="887"/>
      <c r="Y208" s="887"/>
      <c r="Z208" s="888"/>
    </row>
    <row r="209" spans="2:26">
      <c r="L209" s="2" t="s">
        <v>3058</v>
      </c>
      <c r="W209" s="886"/>
      <c r="X209" s="887"/>
      <c r="Y209" s="887"/>
      <c r="Z209" s="888"/>
    </row>
    <row r="210" spans="2:26">
      <c r="W210" s="886"/>
      <c r="X210" s="887"/>
      <c r="Y210" s="887"/>
      <c r="Z210" s="888"/>
    </row>
    <row r="211" spans="2:26">
      <c r="W211" s="886"/>
      <c r="X211" s="887"/>
      <c r="Y211" s="887"/>
      <c r="Z211" s="888"/>
    </row>
    <row r="212" spans="2:26" ht="21">
      <c r="B212" s="833" t="s">
        <v>3059</v>
      </c>
      <c r="C212" s="716"/>
      <c r="D212" s="716"/>
      <c r="E212" s="716"/>
      <c r="L212" s="2" t="s">
        <v>2848</v>
      </c>
      <c r="Q212" s="2" t="s">
        <v>2849</v>
      </c>
      <c r="W212" s="886"/>
      <c r="X212" s="887"/>
      <c r="Y212" s="887"/>
      <c r="Z212" s="888"/>
    </row>
    <row r="213" spans="2:26" ht="60">
      <c r="B213" s="889" t="s">
        <v>2701</v>
      </c>
      <c r="C213" s="1189" t="s">
        <v>3015</v>
      </c>
      <c r="D213" s="1189" t="s">
        <v>3016</v>
      </c>
      <c r="E213" s="1189" t="s">
        <v>3017</v>
      </c>
      <c r="F213" s="1189" t="s">
        <v>3018</v>
      </c>
      <c r="G213" s="1189" t="s">
        <v>3019</v>
      </c>
      <c r="H213" s="1189" t="s">
        <v>3026</v>
      </c>
      <c r="I213" s="1190" t="s">
        <v>3020</v>
      </c>
      <c r="L213" s="840" t="s">
        <v>2854</v>
      </c>
      <c r="M213" s="840" t="s">
        <v>2855</v>
      </c>
      <c r="N213" s="840" t="s">
        <v>2856</v>
      </c>
      <c r="O213" s="840" t="s">
        <v>2850</v>
      </c>
      <c r="Q213" s="840" t="s">
        <v>2854</v>
      </c>
      <c r="R213" s="840" t="s">
        <v>2855</v>
      </c>
      <c r="S213" s="840" t="s">
        <v>2856</v>
      </c>
      <c r="T213" s="840" t="s">
        <v>2850</v>
      </c>
      <c r="W213" s="886"/>
      <c r="X213" s="887"/>
      <c r="Y213" s="887"/>
      <c r="Z213" s="888"/>
    </row>
    <row r="214" spans="2:26" ht="18">
      <c r="B214" s="841" t="s">
        <v>3041</v>
      </c>
      <c r="C214" s="817"/>
      <c r="D214" s="817"/>
      <c r="E214" s="817">
        <f>C214-D214</f>
        <v>0</v>
      </c>
      <c r="F214" s="842">
        <f>E214</f>
        <v>0</v>
      </c>
      <c r="G214" s="846"/>
      <c r="I214" s="524"/>
      <c r="L214" s="840"/>
      <c r="M214" s="840" t="s">
        <v>2861</v>
      </c>
      <c r="N214" s="840" t="s">
        <v>2862</v>
      </c>
      <c r="O214" s="840" t="s">
        <v>2863</v>
      </c>
      <c r="Q214" s="840"/>
      <c r="R214" s="840" t="s">
        <v>3021</v>
      </c>
      <c r="S214" s="840" t="s">
        <v>3022</v>
      </c>
      <c r="T214" s="840" t="s">
        <v>3023</v>
      </c>
      <c r="W214" s="886"/>
      <c r="X214" s="887"/>
      <c r="Y214" s="887"/>
      <c r="Z214" s="888"/>
    </row>
    <row r="215" spans="2:26">
      <c r="B215" s="841" t="s">
        <v>3047</v>
      </c>
      <c r="C215" s="817">
        <f>SUM(O216:O217)</f>
        <v>27.4</v>
      </c>
      <c r="D215" s="817">
        <f>SUM(T216:T218)</f>
        <v>10.455</v>
      </c>
      <c r="E215" s="817">
        <f t="shared" ref="E215:E225" si="31">C215-D215</f>
        <v>16.945</v>
      </c>
      <c r="F215" s="890">
        <f t="shared" ref="F215:F225" si="32">F214+E215</f>
        <v>16.945</v>
      </c>
      <c r="G215" s="891"/>
      <c r="I215" s="524"/>
      <c r="L215" s="848">
        <v>43497</v>
      </c>
      <c r="M215" s="892"/>
      <c r="N215" s="540"/>
      <c r="O215" s="849"/>
      <c r="Q215" s="881" t="s">
        <v>3047</v>
      </c>
      <c r="R215" s="851"/>
      <c r="S215" s="540"/>
      <c r="T215" s="852"/>
      <c r="W215" s="886"/>
      <c r="X215" s="887"/>
      <c r="Y215" s="887"/>
      <c r="Z215" s="888"/>
    </row>
    <row r="216" spans="2:26">
      <c r="B216" s="841" t="s">
        <v>3049</v>
      </c>
      <c r="C216" s="817">
        <f>O219</f>
        <v>8.06</v>
      </c>
      <c r="D216" s="817">
        <f>SUM(T220:T223)</f>
        <v>2.8969999999999998</v>
      </c>
      <c r="E216" s="817">
        <f t="shared" si="31"/>
        <v>5.1630000000000003</v>
      </c>
      <c r="F216" s="890">
        <f t="shared" si="32"/>
        <v>22.108000000000001</v>
      </c>
      <c r="G216" s="891"/>
      <c r="I216" s="524"/>
      <c r="L216" s="848" t="s">
        <v>2963</v>
      </c>
      <c r="M216" s="892">
        <v>0.13</v>
      </c>
      <c r="N216" s="540">
        <v>164</v>
      </c>
      <c r="O216" s="852">
        <f t="shared" ref="O216" si="33">+M216*N216</f>
        <v>21.32</v>
      </c>
      <c r="Q216" s="876" t="s">
        <v>3043</v>
      </c>
      <c r="R216" s="851">
        <v>4.2000000000000003E-2</v>
      </c>
      <c r="S216" s="540">
        <v>22</v>
      </c>
      <c r="T216" s="852">
        <f>+R216*S216</f>
        <v>0.92400000000000004</v>
      </c>
      <c r="W216" s="886"/>
      <c r="X216" s="887"/>
      <c r="Y216" s="887"/>
      <c r="Z216" s="888"/>
    </row>
    <row r="217" spans="2:26">
      <c r="B217" s="841" t="s">
        <v>3052</v>
      </c>
      <c r="C217" s="817"/>
      <c r="D217" s="817"/>
      <c r="E217" s="817">
        <f t="shared" si="31"/>
        <v>0</v>
      </c>
      <c r="F217" s="890">
        <f t="shared" si="32"/>
        <v>22.108000000000001</v>
      </c>
      <c r="G217" s="891"/>
      <c r="I217" s="524"/>
      <c r="L217" s="848" t="s">
        <v>2966</v>
      </c>
      <c r="M217" s="892">
        <v>0.32</v>
      </c>
      <c r="N217" s="540">
        <v>19</v>
      </c>
      <c r="O217" s="852">
        <f>+M217*N217</f>
        <v>6.08</v>
      </c>
      <c r="Q217" s="876" t="s">
        <v>3032</v>
      </c>
      <c r="R217" s="851">
        <v>5.1999999999999998E-2</v>
      </c>
      <c r="S217" s="540">
        <v>142</v>
      </c>
      <c r="T217" s="852">
        <f>+R217*S217</f>
        <v>7.3839999999999995</v>
      </c>
      <c r="W217" s="886"/>
      <c r="X217" s="887"/>
      <c r="Y217" s="887"/>
      <c r="Z217" s="888"/>
    </row>
    <row r="218" spans="2:26">
      <c r="B218" s="841" t="s">
        <v>3060</v>
      </c>
      <c r="C218" s="817"/>
      <c r="D218" s="817"/>
      <c r="E218" s="817">
        <f t="shared" si="31"/>
        <v>0</v>
      </c>
      <c r="F218" s="890">
        <f t="shared" si="32"/>
        <v>22.108000000000001</v>
      </c>
      <c r="G218" s="891"/>
      <c r="I218" s="524"/>
      <c r="L218" s="848">
        <v>43525</v>
      </c>
      <c r="M218" s="892"/>
      <c r="N218" s="540"/>
      <c r="O218" s="849"/>
      <c r="Q218" s="876" t="s">
        <v>3051</v>
      </c>
      <c r="R218" s="851">
        <v>0.113</v>
      </c>
      <c r="S218" s="540">
        <v>19</v>
      </c>
      <c r="T218" s="852">
        <f>+R218*S218</f>
        <v>2.1470000000000002</v>
      </c>
      <c r="W218" s="886"/>
      <c r="X218" s="887"/>
      <c r="Y218" s="887"/>
      <c r="Z218" s="888"/>
    </row>
    <row r="219" spans="2:26">
      <c r="B219" s="841" t="s">
        <v>3053</v>
      </c>
      <c r="C219" s="817"/>
      <c r="D219" s="817"/>
      <c r="E219" s="817">
        <f t="shared" si="31"/>
        <v>0</v>
      </c>
      <c r="F219" s="890">
        <f t="shared" si="32"/>
        <v>22.108000000000001</v>
      </c>
      <c r="G219" s="891"/>
      <c r="I219" s="524"/>
      <c r="L219" s="848" t="s">
        <v>2963</v>
      </c>
      <c r="M219" s="892">
        <v>0.13</v>
      </c>
      <c r="N219" s="540">
        <v>62</v>
      </c>
      <c r="O219" s="852">
        <f t="shared" ref="O219" si="34">+M219*N219</f>
        <v>8.06</v>
      </c>
      <c r="Q219" s="881" t="s">
        <v>3049</v>
      </c>
      <c r="R219" s="851"/>
      <c r="S219" s="540"/>
      <c r="T219" s="852"/>
    </row>
    <row r="220" spans="2:26">
      <c r="B220" s="841" t="s">
        <v>3061</v>
      </c>
      <c r="C220" s="817"/>
      <c r="D220" s="817"/>
      <c r="E220" s="817">
        <f t="shared" si="31"/>
        <v>0</v>
      </c>
      <c r="F220" s="890">
        <f t="shared" si="32"/>
        <v>22.108000000000001</v>
      </c>
      <c r="G220" s="891"/>
      <c r="I220" s="524"/>
      <c r="L220" s="865" t="s">
        <v>216</v>
      </c>
      <c r="M220" s="865" t="s">
        <v>2469</v>
      </c>
      <c r="N220" s="883">
        <f>SUM(N216:N219)</f>
        <v>245</v>
      </c>
      <c r="O220" s="884">
        <f>SUM(O216:O219)</f>
        <v>35.46</v>
      </c>
      <c r="Q220" s="876" t="s">
        <v>3042</v>
      </c>
      <c r="R220" s="851">
        <v>4.1000000000000002E-2</v>
      </c>
      <c r="S220" s="540">
        <v>29</v>
      </c>
      <c r="T220" s="852">
        <f>+R220*S220</f>
        <v>1.1890000000000001</v>
      </c>
    </row>
    <row r="221" spans="2:26">
      <c r="B221" s="841">
        <v>43313</v>
      </c>
      <c r="C221" s="817"/>
      <c r="D221" s="817"/>
      <c r="E221" s="817">
        <f t="shared" si="31"/>
        <v>0</v>
      </c>
      <c r="F221" s="890">
        <f t="shared" si="32"/>
        <v>22.108000000000001</v>
      </c>
      <c r="G221" s="893"/>
      <c r="I221" s="524"/>
      <c r="Q221" s="876" t="s">
        <v>2921</v>
      </c>
      <c r="R221" s="851">
        <v>4.5999999999999999E-2</v>
      </c>
      <c r="S221" s="540">
        <v>3</v>
      </c>
      <c r="T221" s="852">
        <f>+R221*S221</f>
        <v>0.13800000000000001</v>
      </c>
    </row>
    <row r="222" spans="2:26">
      <c r="B222" s="841">
        <v>43344</v>
      </c>
      <c r="C222" s="817"/>
      <c r="D222" s="817"/>
      <c r="E222" s="817">
        <f t="shared" si="31"/>
        <v>0</v>
      </c>
      <c r="F222" s="890">
        <f t="shared" si="32"/>
        <v>22.108000000000001</v>
      </c>
      <c r="G222" s="893"/>
      <c r="I222" s="524"/>
      <c r="Q222" s="876" t="s">
        <v>3032</v>
      </c>
      <c r="R222" s="851">
        <v>5.1999999999999998E-2</v>
      </c>
      <c r="S222" s="540">
        <v>25</v>
      </c>
      <c r="T222" s="852">
        <f>+R222*S222</f>
        <v>1.3</v>
      </c>
    </row>
    <row r="223" spans="2:26">
      <c r="B223" s="841">
        <v>43374</v>
      </c>
      <c r="C223" s="817"/>
      <c r="D223" s="817"/>
      <c r="E223" s="817">
        <f t="shared" si="31"/>
        <v>0</v>
      </c>
      <c r="F223" s="890">
        <f t="shared" si="32"/>
        <v>22.108000000000001</v>
      </c>
      <c r="G223" s="893"/>
      <c r="I223" s="524"/>
      <c r="Q223" s="876" t="s">
        <v>3039</v>
      </c>
      <c r="R223" s="851">
        <v>5.3999999999999999E-2</v>
      </c>
      <c r="S223" s="540">
        <v>5</v>
      </c>
      <c r="T223" s="852">
        <f t="shared" ref="T223" si="35">+R223*S223</f>
        <v>0.27</v>
      </c>
    </row>
    <row r="224" spans="2:26">
      <c r="B224" s="841">
        <v>43405</v>
      </c>
      <c r="C224" s="817"/>
      <c r="D224" s="817"/>
      <c r="E224" s="817">
        <f t="shared" si="31"/>
        <v>0</v>
      </c>
      <c r="F224" s="890">
        <f t="shared" si="32"/>
        <v>22.108000000000001</v>
      </c>
      <c r="G224" s="893"/>
      <c r="I224" s="524"/>
      <c r="Q224" s="865" t="s">
        <v>216</v>
      </c>
      <c r="R224" s="865" t="s">
        <v>2469</v>
      </c>
      <c r="S224" s="883">
        <f>SUM(S216:S223)</f>
        <v>245</v>
      </c>
      <c r="T224" s="884">
        <f>SUM(T216:T223)</f>
        <v>13.352</v>
      </c>
    </row>
    <row r="225" spans="2:22">
      <c r="B225" s="853">
        <v>43435</v>
      </c>
      <c r="C225" s="817"/>
      <c r="D225" s="817"/>
      <c r="E225" s="817">
        <f t="shared" si="31"/>
        <v>0</v>
      </c>
      <c r="F225" s="894">
        <f t="shared" si="32"/>
        <v>22.108000000000001</v>
      </c>
      <c r="G225" s="895"/>
      <c r="H225" s="526"/>
      <c r="I225" s="1080"/>
      <c r="V225" s="686">
        <f>O220-T224</f>
        <v>22.108000000000001</v>
      </c>
    </row>
    <row r="226" spans="2:22">
      <c r="B226" s="858" t="s">
        <v>3062</v>
      </c>
      <c r="C226" s="859"/>
      <c r="D226" s="859"/>
      <c r="E226" s="859"/>
      <c r="F226" s="859">
        <f>SUM(F214:F225)</f>
        <v>238.02500000000003</v>
      </c>
      <c r="G226" s="859">
        <f>F226/12</f>
        <v>19.835416666666671</v>
      </c>
      <c r="H226" s="871">
        <f>H123</f>
        <v>1.3019431988041854</v>
      </c>
      <c r="I226" s="896">
        <f>H226*G226</f>
        <v>25.824585824613859</v>
      </c>
    </row>
    <row r="227" spans="2:22">
      <c r="B227" s="837" t="s">
        <v>2883</v>
      </c>
      <c r="C227" s="817"/>
      <c r="D227" s="817"/>
      <c r="E227" s="817"/>
      <c r="F227" s="817">
        <f>F225*12</f>
        <v>265.29599999999999</v>
      </c>
      <c r="G227" s="817">
        <f>F227/12</f>
        <v>22.108000000000001</v>
      </c>
      <c r="H227" s="864">
        <f>H226</f>
        <v>1.3019431988041854</v>
      </c>
      <c r="I227" s="824">
        <f>H227*G227</f>
        <v>28.783360239162931</v>
      </c>
    </row>
    <row r="228" spans="2:22">
      <c r="B228" s="837" t="s">
        <v>2884</v>
      </c>
      <c r="C228" s="817"/>
      <c r="D228" s="817"/>
      <c r="E228" s="817"/>
      <c r="F228" s="817">
        <f>F227</f>
        <v>265.29599999999999</v>
      </c>
      <c r="G228" s="817">
        <f>F228/12</f>
        <v>22.108000000000001</v>
      </c>
      <c r="H228" s="864">
        <f>H227</f>
        <v>1.3019431988041854</v>
      </c>
      <c r="I228" s="824">
        <f>H228*G228</f>
        <v>28.783360239162931</v>
      </c>
    </row>
    <row r="229" spans="2:22">
      <c r="B229" s="837" t="s">
        <v>2886</v>
      </c>
      <c r="C229" s="817"/>
      <c r="D229" s="817"/>
      <c r="E229" s="817"/>
      <c r="F229" s="817">
        <f t="shared" ref="F229:F235" si="36">F228</f>
        <v>265.29599999999999</v>
      </c>
      <c r="G229" s="817">
        <f t="shared" ref="G229:G235" si="37">F229/12</f>
        <v>22.108000000000001</v>
      </c>
      <c r="H229" s="864">
        <f t="shared" ref="H229:H235" si="38">H228</f>
        <v>1.3019431988041854</v>
      </c>
      <c r="I229" s="824">
        <f t="shared" ref="I229:I235" si="39">H229*G229</f>
        <v>28.783360239162931</v>
      </c>
    </row>
    <row r="230" spans="2:22">
      <c r="B230" s="837" t="s">
        <v>2887</v>
      </c>
      <c r="C230" s="817"/>
      <c r="D230" s="817"/>
      <c r="E230" s="817"/>
      <c r="F230" s="817">
        <f t="shared" si="36"/>
        <v>265.29599999999999</v>
      </c>
      <c r="G230" s="817">
        <f t="shared" si="37"/>
        <v>22.108000000000001</v>
      </c>
      <c r="H230" s="864">
        <f t="shared" si="38"/>
        <v>1.3019431988041854</v>
      </c>
      <c r="I230" s="824">
        <f t="shared" si="39"/>
        <v>28.783360239162931</v>
      </c>
    </row>
    <row r="231" spans="2:22">
      <c r="B231" s="837" t="s">
        <v>2888</v>
      </c>
      <c r="C231" s="817"/>
      <c r="D231" s="817"/>
      <c r="E231" s="817"/>
      <c r="F231" s="817">
        <f t="shared" si="36"/>
        <v>265.29599999999999</v>
      </c>
      <c r="G231" s="817">
        <f t="shared" si="37"/>
        <v>22.108000000000001</v>
      </c>
      <c r="H231" s="864">
        <f t="shared" si="38"/>
        <v>1.3019431988041854</v>
      </c>
      <c r="I231" s="824">
        <f t="shared" si="39"/>
        <v>28.783360239162931</v>
      </c>
    </row>
    <row r="232" spans="2:22">
      <c r="B232" s="837" t="s">
        <v>2889</v>
      </c>
      <c r="C232" s="817"/>
      <c r="D232" s="817"/>
      <c r="E232" s="817"/>
      <c r="F232" s="817">
        <f t="shared" si="36"/>
        <v>265.29599999999999</v>
      </c>
      <c r="G232" s="817">
        <f t="shared" si="37"/>
        <v>22.108000000000001</v>
      </c>
      <c r="H232" s="864">
        <f t="shared" si="38"/>
        <v>1.3019431988041854</v>
      </c>
      <c r="I232" s="824">
        <f t="shared" si="39"/>
        <v>28.783360239162931</v>
      </c>
    </row>
    <row r="233" spans="2:22">
      <c r="B233" s="837" t="s">
        <v>2890</v>
      </c>
      <c r="C233" s="817"/>
      <c r="D233" s="817"/>
      <c r="E233" s="817"/>
      <c r="F233" s="817">
        <f t="shared" si="36"/>
        <v>265.29599999999999</v>
      </c>
      <c r="G233" s="817">
        <f t="shared" si="37"/>
        <v>22.108000000000001</v>
      </c>
      <c r="H233" s="864">
        <f t="shared" si="38"/>
        <v>1.3019431988041854</v>
      </c>
      <c r="I233" s="824">
        <f t="shared" si="39"/>
        <v>28.783360239162931</v>
      </c>
    </row>
    <row r="234" spans="2:22">
      <c r="B234" s="837" t="s">
        <v>2891</v>
      </c>
      <c r="C234" s="817"/>
      <c r="D234" s="817"/>
      <c r="E234" s="817"/>
      <c r="F234" s="817">
        <f t="shared" si="36"/>
        <v>265.29599999999999</v>
      </c>
      <c r="G234" s="817">
        <f t="shared" si="37"/>
        <v>22.108000000000001</v>
      </c>
      <c r="H234" s="864">
        <f t="shared" si="38"/>
        <v>1.3019431988041854</v>
      </c>
      <c r="I234" s="824">
        <f t="shared" si="39"/>
        <v>28.783360239162931</v>
      </c>
    </row>
    <row r="235" spans="2:22">
      <c r="B235" s="837" t="s">
        <v>2892</v>
      </c>
      <c r="C235" s="817"/>
      <c r="D235" s="817"/>
      <c r="E235" s="817"/>
      <c r="F235" s="817">
        <f t="shared" si="36"/>
        <v>265.29599999999999</v>
      </c>
      <c r="G235" s="817">
        <f t="shared" si="37"/>
        <v>22.108000000000001</v>
      </c>
      <c r="H235" s="864">
        <f t="shared" si="38"/>
        <v>1.3019431988041854</v>
      </c>
      <c r="I235" s="824">
        <f t="shared" si="39"/>
        <v>28.783360239162931</v>
      </c>
    </row>
    <row r="236" spans="2:22">
      <c r="B236" s="838" t="s">
        <v>3063</v>
      </c>
      <c r="C236" s="829"/>
      <c r="D236" s="829"/>
      <c r="E236" s="829"/>
      <c r="F236" s="829">
        <f>F230</f>
        <v>265.29599999999999</v>
      </c>
      <c r="G236" s="829">
        <f>F236/12</f>
        <v>22.108000000000001</v>
      </c>
      <c r="H236" s="868">
        <f>H230</f>
        <v>1.3019431988041854</v>
      </c>
      <c r="I236" s="826">
        <f>H236*G236</f>
        <v>28.783360239162931</v>
      </c>
    </row>
    <row r="245" spans="16:16">
      <c r="P245" s="2" t="s">
        <v>2469</v>
      </c>
    </row>
  </sheetData>
  <mergeCells count="3">
    <mergeCell ref="B18:U18"/>
    <mergeCell ref="B22:B23"/>
    <mergeCell ref="C22:P22"/>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89ffb768-0cf9-4c68-b1c9-1b93436307db">Final - Ready for PDF</Status>
    <SME_x0028_s_x0029_ xmlns="89ffb768-0cf9-4c68-b1c9-1b93436307db" xsi:nil="true"/>
    <BBA_Comments xmlns="89ffb768-0cf9-4c68-b1c9-1b93436307db" xsi:nil="true"/>
    <TorysCounsel xmlns="89ffb768-0cf9-4c68-b1c9-1b93436307db">
      <Value>N/A</Value>
    </TorysCounsel>
    <StatusNotes xmlns="89ffb768-0cf9-4c68-b1c9-1b93436307db" xsi:nil="true"/>
    <Ex_x002e_ xmlns="89ffb768-0cf9-4c68-b1c9-1b93436307db">Ex 1</Ex_x002e_>
    <Confidential xmlns="89ffb768-0cf9-4c68-b1c9-1b93436307db">N/A</Confidential>
    <LincolnStatus xmlns="89ffb768-0cf9-4c68-b1c9-1b93436307db">N/A</LincolnStatus>
    <CrossReference xmlns="89ffb768-0cf9-4c68-b1c9-1b93436307db" xsi:nil="true"/>
    <RegContact xmlns="89ffb768-0cf9-4c68-b1c9-1b93436307db">
      <Value>Susan</Value>
    </RegContact>
    <SamStatus xmlns="89ffb768-0cf9-4c68-b1c9-1b93436307db">N/A</SamStatus>
    <Attachment xmlns="89ffb768-0cf9-4c68-b1c9-1b93436307db">false</Attachment>
    <Witness_x0028_es_x0029_ xmlns="89ffb768-0cf9-4c68-b1c9-1b93436307db">
      <Value>S. Vetsis</Value>
      <Value>A. Blair</Value>
    </Witness_x0028_es_x0029_>
    <ZubairStatus xmlns="89ffb768-0cf9-4c68-b1c9-1b93436307db">N/A</ZubairStatus>
    <S_x002e_SheehyStatus xmlns="89ffb768-0cf9-4c68-b1c9-1b93436307db">N/A</S_x002e_SheehyStatus>
    <KristonStatus xmlns="89ffb768-0cf9-4c68-b1c9-1b93436307db">N/A</KristonStatus>
    <BBA_DRP xmlns="89ffb768-0cf9-4c68-b1c9-1b93436307db">
      <UserInfo>
        <DisplayName/>
        <AccountId xsi:nil="true"/>
        <AccountType/>
      </UserInfo>
    </BBA_DRP>
    <Intervenor xmlns="89ffb768-0cf9-4c68-b1c9-1b93436307db">VECC</Intervenor>
    <ExhibitRef xmlns="89ffb768-0cf9-4c68-b1c9-1b93436307db" xsi:nil="true"/>
    <MunishStatus xmlns="89ffb768-0cf9-4c68-b1c9-1b93436307db">N/A</MunishStatus>
    <GlenWinn xmlns="89ffb768-0cf9-4c68-b1c9-1b93436307db">
      <UserInfo>
        <DisplayName/>
        <AccountId xsi:nil="true"/>
        <AccountType/>
      </UserInfo>
    </GlenWinn>
    <Issue_x002f_Theme xmlns="89ffb768-0cf9-4c68-b1c9-1b93436307db" xsi:nil="true"/>
    <ErinIntervention xmlns="89ffb768-0cf9-4c68-b1c9-1b93436307db">false</ErinIntervention>
    <GeneralNotes xmlns="89ffb768-0cf9-4c68-b1c9-1b93436307db" xsi:nil="true"/>
    <S_x002e_VetsisStatus xmlns="89ffb768-0cf9-4c68-b1c9-1b93436307db">Reg review complete - Ready for sign-off</S_x002e_VetsisStatus>
    <Strategic_x003f_ xmlns="89ffb768-0cf9-4c68-b1c9-1b93436307db">false</Strategic_x003f_>
    <IRR xmlns="89ffb768-0cf9-4c68-b1c9-1b93436307db">false</IRR>
    <FinanceInputs_x002f_Validation xmlns="89ffb768-0cf9-4c68-b1c9-1b93436307db">N/A</FinanceInputs_x002f_Validation>
    <BradStatus xmlns="89ffb768-0cf9-4c68-b1c9-1b93436307db">N/A</BradStatus>
    <IRR_x0020_Label xmlns="89ffb768-0cf9-4c68-b1c9-1b93436307db" xsi:nil="true"/>
    <UsmanStatus xmlns="89ffb768-0cf9-4c68-b1c9-1b93436307db">N/A</UsmanStatus>
    <SaadStatus xmlns="89ffb768-0cf9-4c68-b1c9-1b93436307db">N/A</SaadStatus>
    <AnchorIRR xmlns="89ffb768-0cf9-4c68-b1c9-1b93436307db">false</AnchorIRR>
    <HasExcelAttachment xmlns="89ffb768-0cf9-4c68-b1c9-1b93436307db">false</HasExcelAttachment>
    <ABlairStatus xmlns="89ffb768-0cf9-4c68-b1c9-1b93436307db">Witness sign-off</ABlair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4C414690B2EE4483D84E8EAC934D52" ma:contentTypeVersion="44" ma:contentTypeDescription="Create a new document." ma:contentTypeScope="" ma:versionID="4e2001a3437d22f71d5e8ae3947df900">
  <xsd:schema xmlns:xsd="http://www.w3.org/2001/XMLSchema" xmlns:xs="http://www.w3.org/2001/XMLSchema" xmlns:p="http://schemas.microsoft.com/office/2006/metadata/properties" xmlns:ns2="89ffb768-0cf9-4c68-b1c9-1b93436307db" targetNamespace="http://schemas.microsoft.com/office/2006/metadata/properties" ma:root="true" ma:fieldsID="f7ba27ecc2206a9de63ebb5019cf97bb" ns2:_="">
    <xsd:import namespace="89ffb768-0cf9-4c68-b1c9-1b93436307db"/>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Issue_x002f_Theme"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BBA_Comments" minOccurs="0"/>
                <xsd:element ref="ns2:IRR" minOccurs="0"/>
                <xsd:element ref="ns2:ABlairStatus"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ffb768-0cf9-4c68-b1c9-1b93436307db" elementFormDefault="qualified">
    <xsd:import namespace="http://schemas.microsoft.com/office/2006/documentManagement/types"/>
    <xsd:import namespace="http://schemas.microsoft.com/office/infopath/2007/PartnerControls"/>
    <xsd:element name="IRR_x0020_Label" ma:index="8" nillable="true" ma:displayName="IRR Label" ma:description="Exhibit-Intervenor-#" ma:internalName="IRR_x0020_Label">
      <xsd:simpleType>
        <xsd:restriction base="dms:Text">
          <xsd:maxLength value="255"/>
        </xsd:restriction>
      </xsd:simpleType>
    </xsd:element>
    <xsd:element name="Status" ma:index="9"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10"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11"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Not Yet Assigned"/>
                  </xsd:restriction>
                </xsd:simpleType>
              </xsd:element>
            </xsd:sequence>
          </xsd:extension>
        </xsd:complexContent>
      </xsd:complexType>
    </xsd:element>
    <xsd:element name="FinanceInputs_x002f_Validation" ma:index="12"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13"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14"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Zoë"/>
                    <xsd:enumeration value="N/A"/>
                  </xsd:restriction>
                </xsd:simpleType>
              </xsd:element>
            </xsd:sequence>
          </xsd:extension>
        </xsd:complexContent>
      </xsd:complexType>
    </xsd:element>
    <xsd:element name="AnchorIRR" ma:index="15" nillable="true" ma:displayName="Anchor Undertaking" ma:default="0" ma:description="Identifies Undertakings that address key topics and are cited in other Undertaking responses" ma:format="Dropdown" ma:internalName="AnchorIRR">
      <xsd:simpleType>
        <xsd:restriction base="dms:Boolean"/>
      </xsd:simpleType>
    </xsd:element>
    <xsd:element name="CrossReference" ma:index="16" nillable="true" ma:displayName="Cross Reference" ma:description="Captures duplicative or related Undertakings to Anchor responses" ma:format="Dropdown" ma:internalName="CrossReference">
      <xsd:simpleType>
        <xsd:restriction base="dms:Note">
          <xsd:maxLength value="255"/>
        </xsd:restriction>
      </xsd:simpleType>
    </xsd:element>
    <xsd:element name="HasExcelAttachment" ma:index="17"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8"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Issue_x002f_Theme" ma:index="19" nillable="true" ma:displayName="Issue/Theme" ma:description="Tag issue/theme to ensure alignment across multiple Undertaking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SME_x0028_s_x0029_" ma:index="20" nillable="true" ma:displayName="SME(s)" ma:format="Dropdown" ma:internalName="SME_x0028_s_x0029_">
      <xsd:simpleType>
        <xsd:restriction base="dms:Text">
          <xsd:maxLength value="255"/>
        </xsd:restriction>
      </xsd:simpleType>
    </xsd:element>
    <xsd:element name="Intervenor" ma:index="21"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2"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3"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4"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5"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26"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27"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28"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29"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0"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ZubairStatus" ma:index="31"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2" nillable="true" ma:displayName="Exhibit Ref" ma:format="Dropdown" ma:internalName="ExhibitRef">
      <xsd:simpleType>
        <xsd:restriction base="dms:Text">
          <xsd:maxLength value="255"/>
        </xsd:restriction>
      </xsd:simpleType>
    </xsd:element>
    <xsd:element name="Ex_x002e_" ma:index="33"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4"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35" nillable="true" ma:displayName="Erin Intervention" ma:default="0" ma:format="Dropdown" ma:internalName="ErinIntervention">
      <xsd:simpleType>
        <xsd:restriction base="dms:Boolean"/>
      </xsd:simpleType>
    </xsd:element>
    <xsd:element name="Attachment" ma:index="36" nillable="true" ma:displayName="Attachment" ma:default="0" ma:format="Dropdown" ma:internalName="Attachment">
      <xsd:simpleType>
        <xsd:restriction base="dms:Boolean"/>
      </xsd:simpleType>
    </xsd:element>
    <xsd:element name="GlenWinn" ma:index="37"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38" nillable="true" ma:displayName="Status Notes" ma:format="Dropdown" ma:internalName="StatusNotes">
      <xsd:simpleType>
        <xsd:restriction base="dms:Note">
          <xsd:maxLength value="255"/>
        </xsd:restriction>
      </xsd:simpleType>
    </xsd:element>
    <xsd:element name="GeneralNotes" ma:index="39" nillable="true" ma:displayName="General Notes" ma:description="General notes to aid in completion of IRs" ma:format="Dropdown" ma:internalName="GeneralNotes">
      <xsd:simpleType>
        <xsd:restriction base="dms:Note">
          <xsd:maxLength value="255"/>
        </xsd:restriction>
      </xsd:simpleType>
    </xsd:element>
    <xsd:element name="BBA_Comments" ma:index="40" nillable="true" ma:displayName="BBA_Comments" ma:format="Dropdown" ma:internalName="BBA_Comments">
      <xsd:simpleType>
        <xsd:restriction base="dms:Note">
          <xsd:maxLength value="255"/>
        </xsd:restriction>
      </xsd:simpleType>
    </xsd:element>
    <xsd:element name="IRR" ma:index="41" nillable="true" ma:displayName="Item (not IRR)" ma:default="0" ma:format="Dropdown" ma:internalName="IRR">
      <xsd:simpleType>
        <xsd:restriction base="dms:Boolean"/>
      </xsd:simpleType>
    </xsd:element>
    <xsd:element name="ABlairStatus" ma:index="42"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Witness Review Complete"/>
          <xsd:enumeration value="N/A"/>
        </xsd:restriction>
      </xsd:simpleType>
    </xsd:element>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SearchProperties" ma:index="45" nillable="true" ma:displayName="MediaServiceSearchProperties" ma:hidden="true" ma:internalName="MediaServiceSearchProperties" ma:readOnly="true">
      <xsd:simpleType>
        <xsd:restriction base="dms:Note"/>
      </xsd:simpleType>
    </xsd:element>
    <xsd:element name="MediaServiceDateTaken" ma:index="46" nillable="true" ma:displayName="MediaServiceDateTaken" ma:hidden="true" ma:indexed="true" ma:internalName="MediaServiceDateTaken" ma:readOnly="true">
      <xsd:simpleType>
        <xsd:restriction base="dms:Text"/>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LengthInSeconds" ma:index="4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2D128-5346-414D-BFB0-5C3160FA4E33}">
  <ds:schemaRefs>
    <ds:schemaRef ds:uri="http://purl.org/dc/elements/1.1/"/>
    <ds:schemaRef ds:uri="http://www.w3.org/XML/1998/namespace"/>
    <ds:schemaRef ds:uri="http://schemas.microsoft.com/office/2006/documentManagement/types"/>
    <ds:schemaRef ds:uri="http://purl.org/dc/terms/"/>
    <ds:schemaRef ds:uri="89ffb768-0cf9-4c68-b1c9-1b93436307db"/>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0DF50124-5414-470A-9122-604CE67409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ffb768-0cf9-4c68-b1c9-1b9343630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820929-BA50-4ED3-B6A5-C7338D2D89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32</vt:i4>
      </vt:variant>
    </vt:vector>
  </HeadingPairs>
  <TitlesOfParts>
    <vt:vector size="51" baseType="lpstr">
      <vt:lpstr>Contents</vt:lpstr>
      <vt:lpstr>Instructions</vt:lpstr>
      <vt:lpstr>LRAMVA Checklist Schematic</vt:lpstr>
      <vt:lpstr>DropDownList</vt:lpstr>
      <vt:lpstr>1.  LRAMVA Summary</vt:lpstr>
      <vt:lpstr>5.  2015-2027 LRAM</vt:lpstr>
      <vt:lpstr>Veridian Savings Persistence</vt:lpstr>
      <vt:lpstr>Whitby Savings Persistence</vt:lpstr>
      <vt:lpstr>CDM Tab from LF</vt:lpstr>
      <vt:lpstr>1-a.  Summary of Changes</vt:lpstr>
      <vt:lpstr>2. LRAMVA Threshold</vt:lpstr>
      <vt:lpstr>3.  Distribution Rates</vt:lpstr>
      <vt:lpstr>3-a. VRZ Rate Class Alloc.</vt:lpstr>
      <vt:lpstr>3-b. WRZ Rate Class Alloc.</vt:lpstr>
      <vt:lpstr>4.  2011-2014 LRAM</vt:lpstr>
      <vt:lpstr>6.  Carrying Charges</vt:lpstr>
      <vt:lpstr>7.  Persistence Report</vt:lpstr>
      <vt:lpstr>8-a.  Streetlighting - VRZ</vt:lpstr>
      <vt:lpstr>8-b.  Streetlighting - WRZ</vt:lpstr>
      <vt:lpstr>'1.  LRAMVA Summary'!Print_Area</vt:lpstr>
      <vt:lpstr>'2. LRAMVA Threshold'!Print_Area</vt:lpstr>
      <vt:lpstr>'3.  Distribution Rates'!Print_Area</vt:lpstr>
      <vt:lpstr>'4.  2011-2014 LRAM'!Print_Area</vt:lpstr>
      <vt:lpstr>'5.  2015-2027 LRAM'!Print_Area</vt:lpstr>
      <vt:lpstr>'6.  Carrying Charges'!Print_Area</vt:lpstr>
      <vt:lpstr>'7.  Persistence Report'!Print_Area</vt:lpstr>
      <vt:lpstr>Contents!Print_Area</vt:lpstr>
      <vt:lpstr>'LRAMVA Checklist Schematic'!Print_Area</vt:lpstr>
      <vt:lpstr>'Veridian Savings Persistence'!Print_Area</vt:lpstr>
      <vt:lpstr>'Whitby Savings Persistence'!Print_Area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lpstr>Table_5_g.__2021_Lost_Revenues_Work_Form</vt:lpstr>
      <vt:lpstr>Table_5_h.__2022_Lost_Revenues_Work_Form</vt:lpstr>
      <vt:lpstr>Table_5_i.__2023_Lost_Revenues_Work_Form</vt:lpstr>
      <vt:lpstr>Table_5_j.__2024_Lost_Revenues_Work_Form</vt:lpstr>
      <vt:lpstr>Table_5_k.__2025_Lost_Revenues_Work_Form</vt:lpstr>
      <vt:lpstr>Table_5_l.__2026_Lost_Revenues_Work_Form</vt:lpstr>
      <vt:lpstr>Table_5_m.__2027_Lost_Revenues_Work_Form</vt:lpstr>
    </vt:vector>
  </TitlesOfParts>
  <Manager/>
  <Company>OPA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OEB Staff</dc:creator>
  <cp:keywords/>
  <dc:description/>
  <cp:lastModifiedBy>Susan Kim</cp:lastModifiedBy>
  <cp:revision/>
  <dcterms:created xsi:type="dcterms:W3CDTF">2012-03-05T18:56:04Z</dcterms:created>
  <dcterms:modified xsi:type="dcterms:W3CDTF">2026-07-08T15:44:22Z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0x0101009E4C414690B2EE4483D84E8EAC934D52</vt:lpwstr>
  </property>
  <property fmtid="{D5CDD505-2E9C-101B-9397-08002B2CF9AE}" pid="3" name="BBA_DRP">
    <vt:lpwstr/>
  </property>
  <property fmtid="{D5CDD505-2E9C-101B-9397-08002B2CF9AE}" pid="4" name="AnchorIRR">
    <vt:bool>false</vt:bool>
  </property>
  <property fmtid="{D5CDD505-2E9C-101B-9397-08002B2CF9AE}" pid="5" name="Attachment">
    <vt:bool>false</vt:bool>
  </property>
  <property fmtid="{D5CDD505-2E9C-101B-9397-08002B2CF9AE}" pid="6" name="S.VetsisStatus">
    <vt:lpwstr>Reg review complete - Ready for sign-off</vt:lpwstr>
  </property>
  <property fmtid="{D5CDD505-2E9C-101B-9397-08002B2CF9AE}" pid="7" name="Round2Topic">
    <vt:bool>false</vt:bool>
  </property>
  <property fmtid="{D5CDD505-2E9C-101B-9397-08002B2CF9AE}" pid="8" name="FinanceInputs/Validation">
    <vt:lpwstr>N/A</vt:lpwstr>
  </property>
  <property fmtid="{D5CDD505-2E9C-101B-9397-08002B2CF9AE}" pid="9" name="SaadStatus">
    <vt:lpwstr>N/A</vt:lpwstr>
  </property>
  <property fmtid="{D5CDD505-2E9C-101B-9397-08002B2CF9AE}" pid="10" name="HasExcelAttachment">
    <vt:bool>false</vt:bool>
  </property>
  <property fmtid="{D5CDD505-2E9C-101B-9397-08002B2CF9AE}" pid="11" name="CynthiaStatus">
    <vt:lpwstr>N/A</vt:lpwstr>
  </property>
  <property fmtid="{D5CDD505-2E9C-101B-9397-08002B2CF9AE}" pid="12" name="KristonStatus">
    <vt:lpwstr>N/A</vt:lpwstr>
  </property>
  <property fmtid="{D5CDD505-2E9C-101B-9397-08002B2CF9AE}" pid="13" name="ZubairStatus">
    <vt:lpwstr>N/A</vt:lpwstr>
  </property>
  <property fmtid="{D5CDD505-2E9C-101B-9397-08002B2CF9AE}" pid="14" name="GlenWinn">
    <vt:lpwstr/>
  </property>
  <property fmtid="{D5CDD505-2E9C-101B-9397-08002B2CF9AE}" pid="15" name="BradStatus">
    <vt:lpwstr>N/A</vt:lpwstr>
  </property>
  <property fmtid="{D5CDD505-2E9C-101B-9397-08002B2CF9AE}" pid="16" name="Ex.">
    <vt:lpwstr>Ex 1</vt:lpwstr>
  </property>
  <property fmtid="{D5CDD505-2E9C-101B-9397-08002B2CF9AE}" pid="17" name="TorysCounsel">
    <vt:lpwstr>;#N/A;#</vt:lpwstr>
  </property>
  <property fmtid="{D5CDD505-2E9C-101B-9397-08002B2CF9AE}" pid="18" name="LincolnStatus">
    <vt:lpwstr>N/A</vt:lpwstr>
  </property>
  <property fmtid="{D5CDD505-2E9C-101B-9397-08002B2CF9AE}" pid="19" name="S.SheehyStatus">
    <vt:lpwstr>N/A</vt:lpwstr>
  </property>
  <property fmtid="{D5CDD505-2E9C-101B-9397-08002B2CF9AE}" pid="20" name="Intervenor">
    <vt:lpwstr>VECC</vt:lpwstr>
  </property>
  <property fmtid="{D5CDD505-2E9C-101B-9397-08002B2CF9AE}" pid="21" name="IRR">
    <vt:bool>false</vt:bool>
  </property>
  <property fmtid="{D5CDD505-2E9C-101B-9397-08002B2CF9AE}" pid="22" name="Confidential">
    <vt:lpwstr>N/A</vt:lpwstr>
  </property>
  <property fmtid="{D5CDD505-2E9C-101B-9397-08002B2CF9AE}" pid="23" name="SamStatus">
    <vt:lpwstr>N/A</vt:lpwstr>
  </property>
  <property fmtid="{D5CDD505-2E9C-101B-9397-08002B2CF9AE}" pid="24" name="MunishStatus">
    <vt:lpwstr>N/A</vt:lpwstr>
  </property>
  <property fmtid="{D5CDD505-2E9C-101B-9397-08002B2CF9AE}" pid="25" name="UsmanStatus">
    <vt:lpwstr>N/A</vt:lpwstr>
  </property>
  <property fmtid="{D5CDD505-2E9C-101B-9397-08002B2CF9AE}" pid="26" name="RegContact">
    <vt:lpwstr>;#Susan;#</vt:lpwstr>
  </property>
  <property fmtid="{D5CDD505-2E9C-101B-9397-08002B2CF9AE}" pid="27" name="Strategic?">
    <vt:bool>false</vt:bool>
  </property>
  <property fmtid="{D5CDD505-2E9C-101B-9397-08002B2CF9AE}" pid="28" name="ErinIntervention">
    <vt:bool>false</vt:bool>
  </property>
  <property fmtid="{D5CDD505-2E9C-101B-9397-08002B2CF9AE}" pid="29" name="ABlairStatus">
    <vt:lpwstr>Witness sign-off</vt:lpwstr>
  </property>
</Properties>
</file>